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Intro" sheetId="1" r:id="rId3"/>
    <sheet state="visible" name="Opp_Overall" sheetId="2" r:id="rId4"/>
    <sheet state="visible" name="Opp_Attack" sheetId="3" r:id="rId5"/>
    <sheet state="visible" name="Opp_Defence" sheetId="4" r:id="rId6"/>
    <sheet state="visible" name="Vs_Overall" sheetId="5" r:id="rId7"/>
    <sheet state="visible" name="Vs_Attack" sheetId="6" r:id="rId8"/>
    <sheet state="visible" name="Vs_Defence" sheetId="7" r:id="rId9"/>
    <sheet state="visible" name="Rot_Attack" sheetId="8" r:id="rId10"/>
    <sheet state="visible" name="Rot_Defence" sheetId="9" r:id="rId11"/>
    <sheet state="visible" name="Difficulties" sheetId="10" r:id="rId12"/>
    <sheet state="visible" name="Fixtures" sheetId="11" r:id="rId13"/>
    <sheet state="visible" name="Calc_OppDef" sheetId="12" r:id="rId14"/>
    <sheet state="visible" name="Calc_OppAtt" sheetId="13" r:id="rId15"/>
    <sheet state="visible" name="Calc_VsAtt" sheetId="14" r:id="rId16"/>
    <sheet state="visible" name="Calc_VsDef" sheetId="15" r:id="rId17"/>
    <sheet state="visible" name="Calc_RotOppAtt" sheetId="16" r:id="rId18"/>
    <sheet state="visible" name="Calc_RotOppDef" sheetId="17" r:id="rId19"/>
  </sheets>
  <definedNames/>
  <calcPr/>
</workbook>
</file>

<file path=xl/sharedStrings.xml><?xml version="1.0" encoding="utf-8"?>
<sst xmlns="http://schemas.openxmlformats.org/spreadsheetml/2006/main" count="1800" uniqueCount="183">
  <si>
    <t>OVERALL FIXTURE RATINGS: Ratio of Opp_Attack &amp; Opp_Defence</t>
  </si>
  <si>
    <t>ATTACK FIXTURE RATINGS: Average Defensive Rating of Opponents</t>
  </si>
  <si>
    <t>Fixture Difficulty Tracker 2018/19</t>
  </si>
  <si>
    <t>/u/atomicant89</t>
  </si>
  <si>
    <t>VALUES ABOVE 1 (GOOD): opponents concede more than average.</t>
  </si>
  <si>
    <t>VALUES ABOVE 1 (GOOD): opponents concede more and/or score less than average.</t>
  </si>
  <si>
    <r>
      <rPr>
        <rFont val="Calibri"/>
        <b/>
        <color rgb="FF000000"/>
        <sz val="11.0"/>
      </rPr>
      <t>UPDATED 26/7/18:</t>
    </r>
    <r>
      <rPr>
        <rFont val="Calibri"/>
        <color rgb="FF000000"/>
        <sz val="11.0"/>
      </rPr>
      <t xml:space="preserve"> Added team rotations.</t>
    </r>
  </si>
  <si>
    <t>Original version here</t>
  </si>
  <si>
    <t>VALUES BELOW 1 (BAD): opponents concede less and/or score more than average.</t>
  </si>
  <si>
    <t>VALUES BELOW 1 (BAD): opponents concede less than average.</t>
  </si>
  <si>
    <t>Sorted Alphabetically:</t>
  </si>
  <si>
    <t>TEAM</t>
  </si>
  <si>
    <t>SETTINGS</t>
  </si>
  <si>
    <t>OVERALL RATING</t>
  </si>
  <si>
    <t>ATTACK RATING</t>
  </si>
  <si>
    <t>Start from Gameweek:</t>
  </si>
  <si>
    <t>RANK</t>
  </si>
  <si>
    <t>Number of Gameweeks:</t>
  </si>
  <si>
    <t>Feel free to play with the settings here in Google Sheets, but you'll find it responds quite slowly. It will be quicker if you download and run it in Excel.</t>
  </si>
  <si>
    <t>DEFENCE FIXTURE RATINGS: Average Attacking Rating of Opponents</t>
  </si>
  <si>
    <t>VALUES ABOVE 1 (BAD): opponents score more than average.</t>
  </si>
  <si>
    <t>VALUES BELOW 1 (GOOD): opponents score less than average.</t>
  </si>
  <si>
    <t>DEFENCE RATING</t>
  </si>
  <si>
    <t>Sorted by Difficulty:</t>
  </si>
  <si>
    <t>OVERALL FIXTURE RATINGS: Ratio of Vs_Attack &amp; Vs_Defence</t>
  </si>
  <si>
    <t>VALUES ABOVE 1 (GOOD): team has better attack and/or defence than their opponents.</t>
  </si>
  <si>
    <t>VALUES BELOW 1 (BAD): team has worse attack and/or defence than their opponents.</t>
  </si>
  <si>
    <t>ATTACK FIXTURE RATINGS: Product of Team's Attack &amp; Opponent's Defence</t>
  </si>
  <si>
    <t>VALUES ABOVE 1 (GOOD): team scores more than average and/or opponents concede more than average.</t>
  </si>
  <si>
    <t>VALUES BELOW 1 (BAD): team scores less than average and/or opponents concede less than average.</t>
  </si>
  <si>
    <t>DEFENCE FIXTURE RATINGS: Product of Team's Defence &amp; Opponent's Attack</t>
  </si>
  <si>
    <t>VALUES ABOVE 1 (BAD): team concedes more than average and/or opponents score more than average.</t>
  </si>
  <si>
    <t>VALUES BELOW 1 (GOOD): team concedes less than average and/or opponents score less than average.</t>
  </si>
  <si>
    <t>ATTACK FIXTURE ROTATIONS: Average Defensive Rating of Easier Opponent</t>
  </si>
  <si>
    <t>TEAM A</t>
  </si>
  <si>
    <t>TEAM B</t>
  </si>
  <si>
    <t>DEFENCE FIXTURE ROTATIONS: Average Attacking Rating of Easier Opponent</t>
  </si>
  <si>
    <t>HOME</t>
  </si>
  <si>
    <t>AWAY</t>
  </si>
  <si>
    <t>GF</t>
  </si>
  <si>
    <t>GA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</si>
  <si>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</si>
  <si>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</si>
  <si>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</si>
  <si>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</si>
  <si>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</si>
  <si>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</si>
  <si>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</si>
  <si>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</si>
  <si>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</si>
  <si>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GW10</t>
  </si>
  <si>
    <t>GW11</t>
  </si>
  <si>
    <t>GW12</t>
  </si>
  <si>
    <t>GW13</t>
  </si>
  <si>
    <t>GW14</t>
  </si>
  <si>
    <t>GW15</t>
  </si>
  <si>
    <t>GW16</t>
  </si>
  <si>
    <t>GW17</t>
  </si>
  <si>
    <t>GW18</t>
  </si>
  <si>
    <t>GW19</t>
  </si>
  <si>
    <t>GW20</t>
  </si>
  <si>
    <t>GW21</t>
  </si>
  <si>
    <t>GW22</t>
  </si>
  <si>
    <t>GW23</t>
  </si>
  <si>
    <t>GW24</t>
  </si>
  <si>
    <t>GW25</t>
  </si>
  <si>
    <t>GW26</t>
  </si>
  <si>
    <t>GW27</t>
  </si>
  <si>
    <t>GW28</t>
  </si>
  <si>
    <t>GW29</t>
  </si>
  <si>
    <t>GW30</t>
  </si>
  <si>
    <t>GW31</t>
  </si>
  <si>
    <t>GW32</t>
  </si>
  <si>
    <t>GW33</t>
  </si>
  <si>
    <t>GW34</t>
  </si>
  <si>
    <t>GW35</t>
  </si>
  <si>
    <t>GW36</t>
  </si>
  <si>
    <t>GW37</t>
  </si>
  <si>
    <t>GW38</t>
  </si>
  <si>
    <t>Arsenal</t>
  </si>
  <si>
    <t>ARS</t>
  </si>
  <si>
    <t>MCI (H)</t>
  </si>
  <si>
    <t>CHE (A)</t>
  </si>
  <si>
    <t>WHU (H)</t>
  </si>
  <si>
    <t>CAR (A)</t>
  </si>
  <si>
    <t>NEW (A)</t>
  </si>
  <si>
    <t>EVE (H)</t>
  </si>
  <si>
    <t>WAT (H)</t>
  </si>
  <si>
    <t>FUL (A)</t>
  </si>
  <si>
    <t>LEI (H)</t>
  </si>
  <si>
    <t>CRY (A)</t>
  </si>
  <si>
    <t>LIV (H)</t>
  </si>
  <si>
    <t>WOL (H)</t>
  </si>
  <si>
    <t>BOU (A)</t>
  </si>
  <si>
    <t>TOT (H)</t>
  </si>
  <si>
    <t>MNU (A)</t>
  </si>
  <si>
    <t>HUD (H)</t>
  </si>
  <si>
    <t>SOU (A)</t>
  </si>
  <si>
    <t>BUR (H)</t>
  </si>
  <si>
    <t>BHA (A)</t>
  </si>
  <si>
    <t>LIV (A)</t>
  </si>
  <si>
    <t>FUL (H)</t>
  </si>
  <si>
    <t>WHU (A)</t>
  </si>
  <si>
    <t>CHE (H)</t>
  </si>
  <si>
    <t>CAR (H)</t>
  </si>
  <si>
    <t>MCI (A)</t>
  </si>
  <si>
    <t>HUD (A)</t>
  </si>
  <si>
    <t>SOU (H)</t>
  </si>
  <si>
    <t>BOU (H)</t>
  </si>
  <si>
    <t>TOT (A)</t>
  </si>
  <si>
    <t>MNU (H)</t>
  </si>
  <si>
    <t>WOL (A)</t>
  </si>
  <si>
    <t>NEW (H)</t>
  </si>
  <si>
    <t>EVE (A)</t>
  </si>
  <si>
    <t>WAT (A)</t>
  </si>
  <si>
    <t>CRY (H)</t>
  </si>
  <si>
    <t>LEI (A)</t>
  </si>
  <si>
    <t>BHA (H)</t>
  </si>
  <si>
    <t>BUR (A)</t>
  </si>
  <si>
    <t>Bournemouth</t>
  </si>
  <si>
    <t>BOU</t>
  </si>
  <si>
    <t>ARS (H)</t>
  </si>
  <si>
    <t>ARS (A)</t>
  </si>
  <si>
    <t>Brighton</t>
  </si>
  <si>
    <t>BHA</t>
  </si>
  <si>
    <t>Burnley</t>
  </si>
  <si>
    <t>BUR</t>
  </si>
  <si>
    <t>Cardiff</t>
  </si>
  <si>
    <t>CAR</t>
  </si>
  <si>
    <t>Chelsea</t>
  </si>
  <si>
    <t>CHE</t>
  </si>
  <si>
    <t>Crystal Palace</t>
  </si>
  <si>
    <t>CRY</t>
  </si>
  <si>
    <t>Everton</t>
  </si>
  <si>
    <t>EVE</t>
  </si>
  <si>
    <t>Fulham</t>
  </si>
  <si>
    <t>FUL</t>
  </si>
  <si>
    <t>Huddersfield</t>
  </si>
  <si>
    <t>HUD</t>
  </si>
  <si>
    <t>Leicester</t>
  </si>
  <si>
    <t>LEI</t>
  </si>
  <si>
    <t>Liverpool</t>
  </si>
  <si>
    <t>LIV</t>
  </si>
  <si>
    <t>Man City</t>
  </si>
  <si>
    <t>MCI</t>
  </si>
  <si>
    <t>Man Utd</t>
  </si>
  <si>
    <t>MNU</t>
  </si>
  <si>
    <t>Newcastle</t>
  </si>
  <si>
    <t>NEW</t>
  </si>
  <si>
    <t>Southampton</t>
  </si>
  <si>
    <t>SOU</t>
  </si>
  <si>
    <t>Tottenham</t>
  </si>
  <si>
    <t>TOT</t>
  </si>
  <si>
    <t>Watford</t>
  </si>
  <si>
    <t>WAT</t>
  </si>
  <si>
    <t>West Ham</t>
  </si>
  <si>
    <t>WHU</t>
  </si>
  <si>
    <t>Wolves</t>
  </si>
  <si>
    <t>WOL</t>
  </si>
  <si>
    <t>Team</t>
  </si>
  <si>
    <t>STADIUM</t>
  </si>
  <si>
    <t>1 WEEK DIFFICULTY</t>
  </si>
  <si>
    <t>MULTI WEEK DIFFICULTY</t>
  </si>
  <si>
    <t>START GW</t>
  </si>
  <si>
    <t>Team / END GW</t>
  </si>
  <si>
    <t>MULTI WEEK RANK (no duplicate ranks)</t>
  </si>
  <si>
    <t>MULTI WEEK max min</t>
  </si>
  <si>
    <t>MAX</t>
  </si>
  <si>
    <t>MIN</t>
  </si>
  <si>
    <t>SINGLE WEEK SCORE: BEST ATTACKING FIXTURE IN ROTATION</t>
  </si>
  <si>
    <t>SINGLE WEEK SCORE: BEST DEFENSIVE FIXTURE IN ROTATION</t>
  </si>
  <si>
    <t>MULTI-WEEK SCORE: SUM OF SINGLE WEEK SCORES FOR EACH PERIOD</t>
  </si>
  <si>
    <t>Team A</t>
  </si>
  <si>
    <t>Team B / END GW</t>
  </si>
  <si>
    <t>ROTATION ATTACKING RANKING</t>
  </si>
  <si>
    <t>ROTATION MULTI-WEEK: SORTED SCORE</t>
  </si>
  <si>
    <t>END GW</t>
  </si>
  <si>
    <t>RANK:</t>
  </si>
  <si>
    <t>ROTATION DEFENSIVE RANKING</t>
  </si>
  <si>
    <t>ROTATION MULTI-WEEK: TEAM A</t>
  </si>
  <si>
    <t>ROTATION MULTI-WEEK: TEAM B</t>
  </si>
  <si>
    <t>ROTATION MULTI-WEEK: SORTED TEAM A</t>
  </si>
  <si>
    <t>ROTATION MULTI-WEEK: SORTED TEAM 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</si>
</sst>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"/>
  </numFmts>
  <fonts count="23">
    <font>
      <sz val="10.0"/>
      <color rgb="FF000000"/>
      <name val="Arial"/>
    </font>
    <font>
      <b/>
      <sz val="10.0"/>
      <name val="Calibri"/>
    </font>
    <font>
      <sz val="10.0"/>
      <name val="Calibri"/>
    </font>
    <font>
      <sz val="10.0"/>
      <color rgb="FF000000"/>
      <name val="Calibri"/>
    </font>
    <font>
      <b/>
      <sz val="14.0"/>
      <color rgb="FFFFFFFF"/>
      <name val="Calibri"/>
    </font>
    <font/>
    <font>
      <sz val="10.0"/>
      <color rgb="FFFFFFFF"/>
      <name val="Arial"/>
    </font>
    <font>
      <b/>
      <sz val="10.0"/>
      <color rgb="FFFFFFFF"/>
      <name val="Calibri"/>
    </font>
    <font>
      <sz val="10.0"/>
      <color rgb="FFFFFFFF"/>
      <name val="Calibri"/>
    </font>
    <font>
      <b/>
      <u/>
      <sz val="16.0"/>
      <name val="Calibri"/>
    </font>
    <font>
      <b/>
      <sz val="12.0"/>
      <color rgb="FF000000"/>
      <name val="Calibri"/>
    </font>
    <font>
      <b/>
      <sz val="11.0"/>
      <color rgb="FFFFFFFF"/>
      <name val="Calibri"/>
    </font>
    <font>
      <sz val="11.0"/>
      <color rgb="FF000000"/>
      <name val="Calibri"/>
    </font>
    <font>
      <b/>
      <u/>
      <sz val="12.0"/>
      <color rgb="FF0563C1"/>
      <name val="Calibri"/>
    </font>
    <font>
      <b/>
      <u/>
      <sz val="16.0"/>
      <name val="Calibri"/>
    </font>
    <font>
      <b/>
      <sz val="14.0"/>
      <color rgb="FF000000"/>
      <name val="Calibri"/>
    </font>
    <font>
      <b/>
      <u/>
      <sz val="14.0"/>
      <color rgb="FF000000"/>
      <name val="Calibri"/>
    </font>
    <font>
      <sz val="14.0"/>
      <color rgb="FF000000"/>
      <name val="Calibri"/>
    </font>
    <font>
      <b/>
      <sz val="11.0"/>
      <name val="Calibri"/>
    </font>
    <font>
      <b/>
      <sz val="10.0"/>
      <color rgb="FF000000"/>
      <name val="Arial"/>
    </font>
    <font>
      <sz val="10.0"/>
      <name val="Arial"/>
    </font>
    <font>
      <sz val="11.0"/>
      <name val="Calibri"/>
    </font>
    <font>
      <b/>
      <u/>
      <sz val="10.0"/>
      <color rgb="FF000000"/>
      <name val="Calibri"/>
    </font>
  </fonts>
  <fills count="9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000000"/>
        <bgColor rgb="FF000000"/>
      </patternFill>
    </fill>
    <fill>
      <patternFill patternType="solid">
        <fgColor rgb="FF757070"/>
        <bgColor rgb="FF757070"/>
      </patternFill>
    </fill>
    <fill>
      <patternFill patternType="solid">
        <fgColor rgb="FFFFFF00"/>
        <bgColor rgb="FFFFFF00"/>
      </patternFill>
    </fill>
    <fill>
      <patternFill patternType="solid">
        <fgColor rgb="FFB4C6E7"/>
        <bgColor rgb="FFB4C6E7"/>
      </patternFill>
    </fill>
    <fill>
      <patternFill patternType="solid">
        <fgColor rgb="FF333F4F"/>
        <bgColor rgb="FF333F4F"/>
      </patternFill>
    </fill>
    <fill>
      <patternFill patternType="solid">
        <fgColor rgb="FF666666"/>
        <bgColor rgb="FF666666"/>
      </patternFill>
    </fill>
  </fills>
  <borders count="56">
    <border/>
    <border>
      <left style="medium">
        <color rgb="FF000000"/>
      </left>
      <right/>
      <top style="medium">
        <color rgb="FF000000"/>
      </top>
      <bottom/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  <border>
      <left style="medium">
        <color rgb="FF000000"/>
      </left>
      <right/>
      <top/>
      <bottom/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 style="medium">
        <color rgb="FF000000"/>
      </right>
      <top style="medium">
        <color rgb="FF000000"/>
      </top>
      <bottom/>
    </border>
    <border>
      <left style="medium">
        <color rgb="FF000000"/>
      </left>
      <top/>
      <bottom style="medium">
        <color rgb="FF000000"/>
      </bottom>
    </border>
    <border>
      <top/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/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/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</border>
    <border>
      <left style="medium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/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/>
      <top style="medium">
        <color rgb="FF000000"/>
      </top>
      <bottom style="medium">
        <color rgb="FF000000"/>
      </bottom>
    </border>
    <border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/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medium">
        <color rgb="FF000000"/>
      </left>
      <right/>
      <top style="thin">
        <color rgb="FF000000"/>
      </top>
      <bottom style="medium">
        <color rgb="FF000000"/>
      </bottom>
    </border>
    <border>
      <left/>
      <right/>
      <top style="thin">
        <color rgb="FF000000"/>
      </top>
      <bottom style="medium">
        <color rgb="FF000000"/>
      </bottom>
    </border>
    <border>
      <left/>
      <right style="medium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78">
    <xf borderId="0" fillId="0" fontId="0" numFmtId="0" xfId="0" applyAlignment="1" applyFont="1">
      <alignment readingOrder="0" shrinkToFit="0" vertical="bottom" wrapText="0"/>
    </xf>
    <xf borderId="0" fillId="0" fontId="0" numFmtId="0" xfId="0" applyFont="1"/>
    <xf borderId="1" fillId="2" fontId="1" numFmtId="0" xfId="0" applyAlignment="1" applyBorder="1" applyFill="1" applyFont="1">
      <alignment readingOrder="0"/>
    </xf>
    <xf borderId="2" fillId="2" fontId="2" numFmtId="0" xfId="0" applyBorder="1" applyFont="1"/>
    <xf borderId="1" fillId="2" fontId="3" numFmtId="0" xfId="0" applyBorder="1" applyFont="1"/>
    <xf borderId="2" fillId="2" fontId="3" numFmtId="0" xfId="0" applyBorder="1" applyFont="1"/>
    <xf borderId="3" fillId="2" fontId="3" numFmtId="0" xfId="0" applyBorder="1" applyFont="1"/>
    <xf borderId="4" fillId="3" fontId="4" numFmtId="0" xfId="0" applyAlignment="1" applyBorder="1" applyFill="1" applyFont="1">
      <alignment horizontal="center" vertical="center"/>
    </xf>
    <xf borderId="5" fillId="0" fontId="5" numFmtId="0" xfId="0" applyBorder="1" applyFont="1"/>
    <xf borderId="6" fillId="0" fontId="5" numFmtId="0" xfId="0" applyBorder="1" applyFont="1"/>
    <xf borderId="7" fillId="2" fontId="0" numFmtId="0" xfId="0" applyBorder="1" applyFont="1"/>
    <xf borderId="7" fillId="2" fontId="3" numFmtId="0" xfId="0" applyBorder="1" applyFont="1"/>
    <xf borderId="0" fillId="0" fontId="6" numFmtId="0" xfId="0" applyFont="1"/>
    <xf borderId="8" fillId="4" fontId="7" numFmtId="0" xfId="0" applyBorder="1" applyFill="1" applyFont="1"/>
    <xf borderId="7" fillId="4" fontId="8" numFmtId="0" xfId="0" applyBorder="1" applyFont="1"/>
    <xf borderId="9" fillId="2" fontId="9" numFmtId="0" xfId="0" applyAlignment="1" applyBorder="1" applyFont="1">
      <alignment horizontal="center"/>
    </xf>
    <xf borderId="10" fillId="0" fontId="5" numFmtId="0" xfId="0" applyBorder="1" applyFont="1"/>
    <xf borderId="11" fillId="0" fontId="5" numFmtId="0" xfId="0" applyBorder="1" applyFont="1"/>
    <xf borderId="8" fillId="2" fontId="3" numFmtId="0" xfId="0" applyBorder="1" applyFont="1"/>
    <xf borderId="12" fillId="2" fontId="3" numFmtId="0" xfId="0" applyBorder="1" applyFont="1"/>
    <xf borderId="12" fillId="4" fontId="8" numFmtId="0" xfId="0" applyBorder="1" applyFont="1"/>
    <xf borderId="7" fillId="2" fontId="6" numFmtId="0" xfId="0" applyBorder="1" applyFont="1"/>
    <xf borderId="9" fillId="2" fontId="10" numFmtId="0" xfId="0" applyAlignment="1" applyBorder="1" applyFont="1">
      <alignment horizontal="center" vertical="center"/>
    </xf>
    <xf borderId="13" fillId="4" fontId="11" numFmtId="0" xfId="0" applyAlignment="1" applyBorder="1" applyFont="1">
      <alignment horizontal="center"/>
    </xf>
    <xf borderId="14" fillId="0" fontId="5" numFmtId="0" xfId="0" applyBorder="1" applyFont="1"/>
    <xf borderId="9" fillId="5" fontId="12" numFmtId="0" xfId="0" applyAlignment="1" applyBorder="1" applyFill="1" applyFont="1">
      <alignment horizontal="center" vertical="center"/>
    </xf>
    <xf borderId="15" fillId="0" fontId="5" numFmtId="0" xfId="0" applyBorder="1" applyFont="1"/>
    <xf borderId="9" fillId="2" fontId="12" numFmtId="0" xfId="0" applyAlignment="1" applyBorder="1" applyFont="1">
      <alignment horizontal="center" vertical="center"/>
    </xf>
    <xf borderId="9" fillId="2" fontId="13" numFmtId="0" xfId="0" applyAlignment="1" applyBorder="1" applyFont="1">
      <alignment horizontal="center" vertical="center"/>
    </xf>
    <xf borderId="16" fillId="4" fontId="11" numFmtId="0" xfId="0" applyAlignment="1" applyBorder="1" applyFont="1">
      <alignment horizontal="center"/>
    </xf>
    <xf borderId="17" fillId="0" fontId="5" numFmtId="0" xfId="0" applyBorder="1" applyFont="1"/>
    <xf borderId="18" fillId="2" fontId="3" numFmtId="0" xfId="0" applyBorder="1" applyFont="1"/>
    <xf borderId="19" fillId="2" fontId="3" numFmtId="0" xfId="0" applyBorder="1" applyFont="1"/>
    <xf borderId="20" fillId="0" fontId="5" numFmtId="0" xfId="0" applyBorder="1" applyFont="1"/>
    <xf borderId="1" fillId="2" fontId="2" numFmtId="0" xfId="0" applyBorder="1" applyFont="1"/>
    <xf borderId="18" fillId="5" fontId="10" numFmtId="0" xfId="0" applyAlignment="1" applyBorder="1" applyFont="1">
      <alignment horizontal="center" vertical="center"/>
    </xf>
    <xf borderId="3" fillId="2" fontId="2" numFmtId="0" xfId="0" applyBorder="1" applyFont="1"/>
    <xf borderId="19" fillId="5" fontId="0" numFmtId="0" xfId="0" applyBorder="1" applyFont="1"/>
    <xf borderId="21" fillId="5" fontId="0" numFmtId="0" xfId="0" applyBorder="1" applyFont="1"/>
    <xf borderId="8" fillId="2" fontId="2" numFmtId="0" xfId="0" applyBorder="1" applyFont="1"/>
    <xf borderId="22" fillId="2" fontId="14" numFmtId="0" xfId="0" applyAlignment="1" applyBorder="1" applyFont="1">
      <alignment horizontal="center"/>
    </xf>
    <xf borderId="12" fillId="2" fontId="2" numFmtId="0" xfId="0" applyBorder="1" applyFont="1"/>
    <xf borderId="23" fillId="3" fontId="11" numFmtId="0" xfId="0" applyAlignment="1" applyBorder="1" applyFont="1">
      <alignment horizontal="center"/>
    </xf>
    <xf borderId="7" fillId="2" fontId="2" numFmtId="0" xfId="0" applyBorder="1" applyFont="1"/>
    <xf borderId="18" fillId="3" fontId="11" numFmtId="0" xfId="0" applyAlignment="1" applyBorder="1" applyFont="1">
      <alignment horizontal="center"/>
    </xf>
    <xf borderId="24" fillId="6" fontId="15" numFmtId="0" xfId="0" applyAlignment="1" applyBorder="1" applyFill="1" applyFont="1">
      <alignment horizontal="center" vertical="center"/>
    </xf>
    <xf borderId="21" fillId="3" fontId="11" numFmtId="0" xfId="0" applyAlignment="1" applyBorder="1" applyFont="1">
      <alignment horizontal="center"/>
    </xf>
    <xf borderId="25" fillId="7" fontId="4" numFmtId="0" xfId="0" applyAlignment="1" applyBorder="1" applyFill="1" applyFont="1">
      <alignment horizontal="center" readingOrder="0" vertical="center"/>
    </xf>
    <xf borderId="7" fillId="2" fontId="16" numFmtId="0" xfId="0" applyAlignment="1" applyBorder="1" applyFont="1">
      <alignment horizontal="right" vertical="center"/>
    </xf>
    <xf borderId="7" fillId="2" fontId="17" numFmtId="0" xfId="0" applyAlignment="1" applyBorder="1" applyFont="1">
      <alignment horizontal="center" vertical="center"/>
    </xf>
    <xf borderId="19" fillId="3" fontId="11" numFmtId="0" xfId="0" applyAlignment="1" applyBorder="1" applyFont="1">
      <alignment horizontal="center"/>
    </xf>
    <xf borderId="26" fillId="0" fontId="12" numFmtId="0" xfId="0" applyAlignment="1" applyBorder="1" applyFont="1">
      <alignment horizontal="center" shrinkToFit="0" wrapText="1"/>
    </xf>
    <xf borderId="27" fillId="0" fontId="5" numFmtId="0" xfId="0" applyBorder="1" applyFont="1"/>
    <xf borderId="26" fillId="0" fontId="5" numFmtId="0" xfId="0" applyBorder="1" applyFont="1"/>
    <xf borderId="28" fillId="0" fontId="5" numFmtId="0" xfId="0" applyBorder="1" applyFont="1"/>
    <xf borderId="29" fillId="0" fontId="5" numFmtId="0" xfId="0" applyBorder="1" applyFont="1"/>
    <xf borderId="30" fillId="0" fontId="5" numFmtId="0" xfId="0" applyBorder="1" applyFont="1"/>
    <xf borderId="31" fillId="8" fontId="11" numFmtId="0" xfId="0" applyAlignment="1" applyBorder="1" applyFill="1" applyFont="1">
      <alignment horizontal="center"/>
    </xf>
    <xf borderId="26" fillId="0" fontId="12" numFmtId="2" xfId="0" applyAlignment="1" applyBorder="1" applyFont="1" applyNumberFormat="1">
      <alignment horizontal="center"/>
    </xf>
    <xf borderId="12" fillId="2" fontId="12" numFmtId="0" xfId="0" applyAlignment="1" applyBorder="1" applyFont="1">
      <alignment horizontal="center"/>
    </xf>
    <xf borderId="21" fillId="2" fontId="3" numFmtId="0" xfId="0" applyBorder="1" applyFont="1"/>
    <xf borderId="8" fillId="2" fontId="12" numFmtId="0" xfId="0" applyAlignment="1" applyBorder="1" applyFont="1">
      <alignment horizontal="center"/>
    </xf>
    <xf borderId="7" fillId="2" fontId="12" numFmtId="0" xfId="0" applyAlignment="1" applyBorder="1" applyFont="1">
      <alignment horizontal="center"/>
    </xf>
    <xf borderId="32" fillId="8" fontId="11" numFmtId="0" xfId="0" applyAlignment="1" applyBorder="1" applyFont="1">
      <alignment horizontal="center"/>
    </xf>
    <xf borderId="33" fillId="0" fontId="12" numFmtId="2" xfId="0" applyAlignment="1" applyBorder="1" applyFont="1" applyNumberFormat="1">
      <alignment horizontal="center"/>
    </xf>
    <xf borderId="34" fillId="2" fontId="12" numFmtId="0" xfId="0" applyAlignment="1" applyBorder="1" applyFont="1">
      <alignment horizontal="center"/>
    </xf>
    <xf borderId="35" fillId="2" fontId="12" numFmtId="0" xfId="0" applyAlignment="1" applyBorder="1" applyFont="1">
      <alignment horizontal="center"/>
    </xf>
    <xf borderId="36" fillId="2" fontId="12" numFmtId="0" xfId="0" applyAlignment="1" applyBorder="1" applyFont="1">
      <alignment horizontal="center"/>
    </xf>
    <xf borderId="37" fillId="0" fontId="0" numFmtId="0" xfId="0" applyBorder="1" applyFont="1"/>
    <xf borderId="26" fillId="0" fontId="6" numFmtId="0" xfId="0" applyBorder="1" applyFont="1"/>
    <xf borderId="26" fillId="0" fontId="0" numFmtId="0" xfId="0" applyBorder="1" applyFont="1"/>
    <xf borderId="38" fillId="8" fontId="11" numFmtId="0" xfId="0" applyAlignment="1" applyBorder="1" applyFont="1">
      <alignment horizontal="center"/>
    </xf>
    <xf borderId="39" fillId="0" fontId="12" numFmtId="2" xfId="0" applyAlignment="1" applyBorder="1" applyFont="1" applyNumberFormat="1">
      <alignment horizontal="center"/>
    </xf>
    <xf borderId="40" fillId="2" fontId="12" numFmtId="0" xfId="0" applyAlignment="1" applyBorder="1" applyFont="1">
      <alignment horizontal="center"/>
    </xf>
    <xf borderId="41" fillId="2" fontId="12" numFmtId="0" xfId="0" applyAlignment="1" applyBorder="1" applyFont="1">
      <alignment horizontal="center"/>
    </xf>
    <xf borderId="42" fillId="2" fontId="12" numFmtId="0" xfId="0" applyAlignment="1" applyBorder="1" applyFont="1">
      <alignment horizontal="center"/>
    </xf>
    <xf borderId="24" fillId="5" fontId="10" numFmtId="0" xfId="0" applyAlignment="1" applyBorder="1" applyFont="1">
      <alignment horizontal="center" vertical="center"/>
    </xf>
    <xf borderId="43" fillId="5" fontId="0" numFmtId="0" xfId="0" applyBorder="1" applyFont="1"/>
    <xf borderId="25" fillId="5" fontId="0" numFmtId="0" xfId="0" applyBorder="1" applyFont="1"/>
    <xf borderId="24" fillId="5" fontId="0" numFmtId="0" xfId="0" applyBorder="1" applyFont="1"/>
    <xf borderId="4" fillId="0" fontId="0" numFmtId="0" xfId="0" applyBorder="1" applyFont="1"/>
    <xf borderId="28" fillId="0" fontId="0" numFmtId="0" xfId="0" applyBorder="1" applyFont="1"/>
    <xf borderId="23" fillId="8" fontId="11" numFmtId="0" xfId="0" applyAlignment="1" applyBorder="1" applyFont="1">
      <alignment horizontal="center"/>
    </xf>
    <xf borderId="21" fillId="2" fontId="12" numFmtId="0" xfId="0" applyAlignment="1" applyBorder="1" applyFont="1">
      <alignment horizontal="center"/>
    </xf>
    <xf borderId="18" fillId="2" fontId="12" numFmtId="0" xfId="0" applyAlignment="1" applyBorder="1" applyFont="1">
      <alignment horizontal="center"/>
    </xf>
    <xf borderId="19" fillId="2" fontId="12" numFmtId="0" xfId="0" applyAlignment="1" applyBorder="1" applyFont="1">
      <alignment horizontal="center"/>
    </xf>
    <xf borderId="16" fillId="3" fontId="4" numFmtId="0" xfId="0" applyAlignment="1" applyBorder="1" applyFont="1">
      <alignment horizontal="center" vertical="center"/>
    </xf>
    <xf borderId="7" fillId="2" fontId="0" numFmtId="0" xfId="0" applyAlignment="1" applyBorder="1" applyFont="1">
      <alignment horizontal="center"/>
    </xf>
    <xf borderId="12" fillId="4" fontId="8" numFmtId="0" xfId="0" applyAlignment="1" applyBorder="1" applyFont="1">
      <alignment horizontal="center"/>
    </xf>
    <xf borderId="7" fillId="2" fontId="6" numFmtId="0" xfId="0" applyAlignment="1" applyBorder="1" applyFont="1">
      <alignment horizontal="center"/>
    </xf>
    <xf borderId="9" fillId="5" fontId="18" numFmtId="0" xfId="0" applyAlignment="1" applyBorder="1" applyFont="1">
      <alignment horizontal="center"/>
    </xf>
    <xf borderId="44" fillId="0" fontId="5" numFmtId="0" xfId="0" applyBorder="1" applyFont="1"/>
    <xf borderId="45" fillId="3" fontId="11" numFmtId="0" xfId="0" applyAlignment="1" applyBorder="1" applyFont="1">
      <alignment horizontal="center"/>
    </xf>
    <xf borderId="24" fillId="3" fontId="11" numFmtId="0" xfId="0" applyAlignment="1" applyBorder="1" applyFont="1">
      <alignment horizontal="center"/>
    </xf>
    <xf borderId="3" fillId="3" fontId="11" numFmtId="0" xfId="0" applyAlignment="1" applyBorder="1" applyFont="1">
      <alignment horizontal="center"/>
    </xf>
    <xf borderId="46" fillId="3" fontId="11" numFmtId="0" xfId="0" applyAlignment="1" applyBorder="1" applyFont="1">
      <alignment horizontal="center"/>
    </xf>
    <xf borderId="43" fillId="3" fontId="11" numFmtId="0" xfId="0" applyAlignment="1" applyBorder="1" applyFont="1">
      <alignment horizontal="center"/>
    </xf>
    <xf borderId="1" fillId="8" fontId="11" numFmtId="2" xfId="0" applyAlignment="1" applyBorder="1" applyFont="1" applyNumberFormat="1">
      <alignment horizontal="center"/>
    </xf>
    <xf borderId="2" fillId="8" fontId="11" numFmtId="2" xfId="0" applyAlignment="1" applyBorder="1" applyFont="1" applyNumberFormat="1">
      <alignment horizontal="center"/>
    </xf>
    <xf borderId="1" fillId="2" fontId="0" numFmtId="164" xfId="0" applyAlignment="1" applyBorder="1" applyFont="1" applyNumberFormat="1">
      <alignment horizontal="center"/>
    </xf>
    <xf borderId="3" fillId="2" fontId="0" numFmtId="0" xfId="0" applyAlignment="1" applyBorder="1" applyFont="1">
      <alignment horizontal="center"/>
    </xf>
    <xf borderId="1" fillId="3" fontId="11" numFmtId="0" xfId="0" applyAlignment="1" applyBorder="1" applyFont="1">
      <alignment horizontal="center"/>
    </xf>
    <xf borderId="2" fillId="2" fontId="0" numFmtId="0" xfId="0" applyAlignment="1" applyBorder="1" applyFont="1">
      <alignment horizontal="center"/>
    </xf>
    <xf borderId="2" fillId="3" fontId="11" numFmtId="0" xfId="0" applyAlignment="1" applyBorder="1" applyFont="1">
      <alignment horizontal="center"/>
    </xf>
    <xf borderId="1" fillId="2" fontId="0" numFmtId="0" xfId="0" applyAlignment="1" applyBorder="1" applyFont="1">
      <alignment horizontal="center"/>
    </xf>
    <xf borderId="4" fillId="2" fontId="19" numFmtId="0" xfId="0" applyAlignment="1" applyBorder="1" applyFont="1">
      <alignment horizontal="center"/>
    </xf>
    <xf borderId="47" fillId="2" fontId="19" numFmtId="0" xfId="0" applyAlignment="1" applyBorder="1" applyFont="1">
      <alignment horizontal="center"/>
    </xf>
    <xf borderId="7" fillId="2" fontId="20" numFmtId="0" xfId="0" applyBorder="1" applyFont="1"/>
    <xf borderId="3" fillId="8" fontId="11" numFmtId="2" xfId="0" applyAlignment="1" applyBorder="1" applyFont="1" applyNumberFormat="1">
      <alignment horizontal="center"/>
    </xf>
    <xf borderId="4" fillId="8" fontId="11" numFmtId="0" xfId="0" applyAlignment="1" applyBorder="1" applyFont="1">
      <alignment horizontal="center"/>
    </xf>
    <xf borderId="24" fillId="8" fontId="11" numFmtId="0" xfId="0" applyAlignment="1" applyBorder="1" applyFont="1">
      <alignment horizontal="center"/>
    </xf>
    <xf borderId="45" fillId="8" fontId="11" numFmtId="0" xfId="0" applyAlignment="1" applyBorder="1" applyFont="1">
      <alignment horizontal="center"/>
    </xf>
    <xf borderId="8" fillId="8" fontId="11" numFmtId="0" xfId="0" applyAlignment="1" applyBorder="1" applyFont="1">
      <alignment horizontal="center"/>
    </xf>
    <xf borderId="35" fillId="8" fontId="11" numFmtId="2" xfId="0" applyAlignment="1" applyBorder="1" applyFont="1" applyNumberFormat="1">
      <alignment horizontal="center"/>
    </xf>
    <xf borderId="12" fillId="8" fontId="11" numFmtId="0" xfId="0" applyAlignment="1" applyBorder="1" applyFont="1">
      <alignment horizontal="center"/>
    </xf>
    <xf borderId="36" fillId="8" fontId="11" numFmtId="2" xfId="0" applyAlignment="1" applyBorder="1" applyFont="1" applyNumberFormat="1">
      <alignment horizontal="center"/>
    </xf>
    <xf borderId="8" fillId="2" fontId="21" numFmtId="2" xfId="0" applyAlignment="1" applyBorder="1" applyFont="1" applyNumberFormat="1">
      <alignment horizontal="center"/>
    </xf>
    <xf borderId="35" fillId="2" fontId="0" numFmtId="164" xfId="0" applyAlignment="1" applyBorder="1" applyFont="1" applyNumberFormat="1">
      <alignment horizontal="center"/>
    </xf>
    <xf borderId="12" fillId="2" fontId="21" numFmtId="2" xfId="0" applyAlignment="1" applyBorder="1" applyFont="1" applyNumberFormat="1">
      <alignment horizontal="center"/>
    </xf>
    <xf borderId="34" fillId="2" fontId="0" numFmtId="0" xfId="0" applyAlignment="1" applyBorder="1" applyFont="1">
      <alignment horizontal="center"/>
    </xf>
    <xf borderId="34" fillId="8" fontId="11" numFmtId="2" xfId="0" applyAlignment="1" applyBorder="1" applyFont="1" applyNumberFormat="1">
      <alignment horizontal="center"/>
    </xf>
    <xf borderId="36" fillId="2" fontId="0" numFmtId="0" xfId="0" applyAlignment="1" applyBorder="1" applyFont="1">
      <alignment horizontal="center"/>
    </xf>
    <xf borderId="8" fillId="2" fontId="20" numFmtId="0" xfId="0" applyBorder="1" applyFont="1"/>
    <xf borderId="12" fillId="2" fontId="20" numFmtId="0" xfId="0" applyBorder="1" applyFont="1"/>
    <xf borderId="35" fillId="8" fontId="11" numFmtId="0" xfId="0" applyAlignment="1" applyBorder="1" applyFont="1">
      <alignment horizontal="center"/>
    </xf>
    <xf borderId="34" fillId="8" fontId="11" numFmtId="0" xfId="0" applyAlignment="1" applyBorder="1" applyFont="1">
      <alignment horizontal="center"/>
    </xf>
    <xf borderId="35" fillId="2" fontId="21" numFmtId="2" xfId="0" applyAlignment="1" applyBorder="1" applyFont="1" applyNumberFormat="1">
      <alignment horizontal="center"/>
    </xf>
    <xf borderId="34" fillId="2" fontId="21" numFmtId="2" xfId="0" applyAlignment="1" applyBorder="1" applyFont="1" applyNumberFormat="1">
      <alignment horizontal="center"/>
    </xf>
    <xf borderId="35" fillId="5" fontId="18" numFmtId="0" xfId="0" applyAlignment="1" applyBorder="1" applyFont="1">
      <alignment horizontal="center"/>
    </xf>
    <xf borderId="34" fillId="5" fontId="18" numFmtId="0" xfId="0" applyAlignment="1" applyBorder="1" applyFont="1">
      <alignment horizontal="center"/>
    </xf>
    <xf borderId="18" fillId="2" fontId="20" numFmtId="0" xfId="0" applyBorder="1" applyFont="1"/>
    <xf borderId="19" fillId="2" fontId="20" numFmtId="0" xfId="0" applyBorder="1" applyFont="1"/>
    <xf borderId="21" fillId="2" fontId="20" numFmtId="0" xfId="0" applyBorder="1" applyFont="1"/>
    <xf borderId="18" fillId="5" fontId="18" numFmtId="0" xfId="0" applyAlignment="1" applyBorder="1" applyFont="1">
      <alignment horizontal="center"/>
    </xf>
    <xf borderId="21" fillId="5" fontId="18" numFmtId="0" xfId="0" applyAlignment="1" applyBorder="1" applyFont="1">
      <alignment horizontal="center"/>
    </xf>
    <xf borderId="18" fillId="2" fontId="21" numFmtId="2" xfId="0" applyAlignment="1" applyBorder="1" applyFont="1" applyNumberFormat="1">
      <alignment horizontal="center"/>
    </xf>
    <xf borderId="21" fillId="2" fontId="21" numFmtId="2" xfId="0" applyAlignment="1" applyBorder="1" applyFont="1" applyNumberFormat="1">
      <alignment horizontal="center"/>
    </xf>
    <xf borderId="25" fillId="8" fontId="11" numFmtId="0" xfId="0" applyAlignment="1" applyBorder="1" applyFont="1">
      <alignment horizontal="center"/>
    </xf>
    <xf borderId="48" fillId="8" fontId="11" numFmtId="0" xfId="0" applyAlignment="1" applyBorder="1" applyFont="1">
      <alignment horizontal="center"/>
    </xf>
    <xf borderId="49" fillId="8" fontId="11" numFmtId="0" xfId="0" applyAlignment="1" applyBorder="1" applyFont="1">
      <alignment horizontal="center"/>
    </xf>
    <xf borderId="7" fillId="8" fontId="11" numFmtId="0" xfId="0" applyAlignment="1" applyBorder="1" applyFont="1">
      <alignment horizontal="center"/>
    </xf>
    <xf borderId="50" fillId="2" fontId="12" numFmtId="0" xfId="0" applyAlignment="1" applyBorder="1" applyFont="1">
      <alignment horizontal="center"/>
    </xf>
    <xf borderId="49" fillId="0" fontId="12" numFmtId="0" xfId="0" applyAlignment="1" applyBorder="1" applyFont="1">
      <alignment horizontal="center"/>
    </xf>
    <xf borderId="48" fillId="2" fontId="12" numFmtId="0" xfId="0" applyAlignment="1" applyBorder="1" applyFont="1">
      <alignment horizontal="center"/>
    </xf>
    <xf borderId="49" fillId="2" fontId="12" numFmtId="0" xfId="0" applyAlignment="1" applyBorder="1" applyFont="1">
      <alignment horizontal="center"/>
    </xf>
    <xf borderId="18" fillId="8" fontId="11" numFmtId="0" xfId="0" applyAlignment="1" applyBorder="1" applyFont="1">
      <alignment horizontal="center"/>
    </xf>
    <xf borderId="21" fillId="8" fontId="11" numFmtId="0" xfId="0" applyAlignment="1" applyBorder="1" applyFont="1">
      <alignment horizontal="center"/>
    </xf>
    <xf borderId="7" fillId="5" fontId="19" numFmtId="0" xfId="0" applyBorder="1" applyFont="1"/>
    <xf borderId="7" fillId="5" fontId="0" numFmtId="0" xfId="0" applyBorder="1" applyFont="1"/>
    <xf borderId="49" fillId="0" fontId="12" numFmtId="4" xfId="0" applyAlignment="1" applyBorder="1" applyFont="1" applyNumberFormat="1">
      <alignment horizontal="center"/>
    </xf>
    <xf borderId="7" fillId="5" fontId="19" numFmtId="0" xfId="0" applyAlignment="1" applyBorder="1" applyFont="1">
      <alignment horizontal="left"/>
    </xf>
    <xf borderId="51" fillId="8" fontId="11" numFmtId="2" xfId="0" applyAlignment="1" applyBorder="1" applyFont="1" applyNumberFormat="1">
      <alignment horizontal="center"/>
    </xf>
    <xf borderId="52" fillId="8" fontId="11" numFmtId="2" xfId="0" applyAlignment="1" applyBorder="1" applyFont="1" applyNumberFormat="1">
      <alignment horizontal="center"/>
    </xf>
    <xf borderId="51" fillId="2" fontId="0" numFmtId="164" xfId="0" applyAlignment="1" applyBorder="1" applyFont="1" applyNumberFormat="1">
      <alignment horizontal="center"/>
    </xf>
    <xf borderId="53" fillId="2" fontId="0" numFmtId="0" xfId="0" applyAlignment="1" applyBorder="1" applyFont="1">
      <alignment horizontal="center"/>
    </xf>
    <xf borderId="52" fillId="2" fontId="0" numFmtId="0" xfId="0" applyAlignment="1" applyBorder="1" applyFont="1">
      <alignment horizontal="center"/>
    </xf>
    <xf borderId="24" fillId="5" fontId="0" numFmtId="0" xfId="0" applyAlignment="1" applyBorder="1" applyFont="1">
      <alignment horizontal="center"/>
    </xf>
    <xf borderId="43" fillId="5" fontId="0" numFmtId="0" xfId="0" applyAlignment="1" applyBorder="1" applyFont="1">
      <alignment horizontal="center"/>
    </xf>
    <xf borderId="25" fillId="5" fontId="0" numFmtId="0" xfId="0" applyAlignment="1" applyBorder="1" applyFont="1">
      <alignment horizontal="center"/>
    </xf>
    <xf borderId="0" fillId="0" fontId="0" numFmtId="0" xfId="0" applyAlignment="1" applyFont="1">
      <alignment horizontal="center"/>
    </xf>
    <xf borderId="18" fillId="8" fontId="11" numFmtId="2" xfId="0" applyAlignment="1" applyBorder="1" applyFont="1" applyNumberFormat="1">
      <alignment horizontal="center"/>
    </xf>
    <xf borderId="21" fillId="8" fontId="11" numFmtId="2" xfId="0" applyAlignment="1" applyBorder="1" applyFont="1" applyNumberFormat="1">
      <alignment horizontal="center"/>
    </xf>
    <xf borderId="18" fillId="2" fontId="0" numFmtId="164" xfId="0" applyAlignment="1" applyBorder="1" applyFont="1" applyNumberFormat="1">
      <alignment horizontal="center"/>
    </xf>
    <xf borderId="21" fillId="2" fontId="0" numFmtId="0" xfId="0" applyAlignment="1" applyBorder="1" applyFont="1">
      <alignment horizontal="center"/>
    </xf>
    <xf borderId="19" fillId="2" fontId="0" numFmtId="0" xfId="0" applyAlignment="1" applyBorder="1" applyFont="1">
      <alignment horizontal="center"/>
    </xf>
    <xf borderId="18" fillId="5" fontId="0" numFmtId="0" xfId="0" applyAlignment="1" applyBorder="1" applyFont="1">
      <alignment horizontal="center"/>
    </xf>
    <xf borderId="19" fillId="5" fontId="0" numFmtId="0" xfId="0" applyAlignment="1" applyBorder="1" applyFont="1">
      <alignment horizontal="center"/>
    </xf>
    <xf borderId="21" fillId="5" fontId="0" numFmtId="0" xfId="0" applyAlignment="1" applyBorder="1" applyFont="1">
      <alignment horizontal="center"/>
    </xf>
    <xf borderId="7" fillId="5" fontId="3" numFmtId="0" xfId="0" applyAlignment="1" applyBorder="1" applyFont="1">
      <alignment horizontal="center"/>
    </xf>
    <xf borderId="7" fillId="5" fontId="22" numFmtId="0" xfId="0" applyAlignment="1" applyBorder="1" applyFont="1">
      <alignment horizontal="left"/>
    </xf>
    <xf borderId="0" fillId="0" fontId="3" numFmtId="0" xfId="0" applyAlignment="1" applyFont="1">
      <alignment horizontal="center"/>
    </xf>
    <xf borderId="54" fillId="8" fontId="11" numFmtId="0" xfId="0" applyAlignment="1" applyBorder="1" applyFont="1">
      <alignment horizontal="center"/>
    </xf>
    <xf borderId="49" fillId="0" fontId="3" numFmtId="2" xfId="0" applyAlignment="1" applyBorder="1" applyFont="1" applyNumberFormat="1">
      <alignment horizontal="center"/>
    </xf>
    <xf borderId="49" fillId="0" fontId="12" numFmtId="2" xfId="0" applyAlignment="1" applyBorder="1" applyFont="1" applyNumberFormat="1">
      <alignment horizontal="center"/>
    </xf>
    <xf borderId="7" fillId="5" fontId="11" numFmtId="0" xfId="0" applyAlignment="1" applyBorder="1" applyFont="1">
      <alignment horizontal="center"/>
    </xf>
    <xf borderId="7" fillId="5" fontId="12" numFmtId="0" xfId="0" applyAlignment="1" applyBorder="1" applyFont="1">
      <alignment horizontal="center"/>
    </xf>
    <xf borderId="49" fillId="0" fontId="12" numFmtId="1" xfId="0" applyAlignment="1" applyBorder="1" applyFont="1" applyNumberFormat="1">
      <alignment horizontal="center"/>
    </xf>
    <xf borderId="55" fillId="0" fontId="12" numFmtId="2" xfId="0" applyAlignment="1" applyBorder="1" applyFont="1" applyNumberForma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4</xdr:col>
      <xdr:colOff>180975</xdr:colOff>
      <xdr:row>0</xdr:row>
      <xdr:rowOff>19050</xdr:rowOff>
    </xdr:from>
    <xdr:ext cx="4267200" cy="6124575"/>
    <xdr:sp>
      <xdr:nvSpPr>
        <xdr:cNvPr id="3" name="Shape 3"/>
        <xdr:cNvSpPr txBox="1"/>
      </xdr:nvSpPr>
      <xdr:spPr>
        <a:xfrm>
          <a:off x="3215576" y="719868"/>
          <a:ext cx="4260849" cy="612026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Sheets in this spreadsheet:</a:t>
          </a:r>
          <a:endParaRPr sz="1400"/>
        </a:p>
        <a:p>
          <a:pPr indent="-171450" lvl="0" marL="171450">
            <a:spcBef>
              <a:spcPts val="0"/>
            </a:spcBef>
            <a:spcAft>
              <a:spcPts val="0"/>
            </a:spcAft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Intro</a:t>
          </a: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(this sheet):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Define which gameweek to start from and how many gameweeks to look at.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  <a:p>
          <a:pPr indent="-171450" lvl="0" marL="171450">
            <a:spcBef>
              <a:spcPts val="0"/>
            </a:spcBef>
            <a:spcAft>
              <a:spcPts val="0"/>
            </a:spcAft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Opp_Overall: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The overall difficulty of opponents faced in the defined gameweek period.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  <a:p>
          <a:pPr indent="-171450" lvl="0" marL="171450">
            <a:spcBef>
              <a:spcPts val="0"/>
            </a:spcBef>
            <a:spcAft>
              <a:spcPts val="0"/>
            </a:spcAft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Opp_Attack: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Potential for attacking returns based on the defensive strength of opponents faced.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  <a:p>
          <a:pPr indent="-171450" lvl="0" marL="171450">
            <a:spcBef>
              <a:spcPts val="0"/>
            </a:spcBef>
            <a:spcAft>
              <a:spcPts val="0"/>
            </a:spcAft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Opp_Defence: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Potential for defensive returns based on the attacking strength of opponents faced.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  <a:p>
          <a:pPr indent="-171450" lvl="0" marL="171450">
            <a:spcBef>
              <a:spcPts val="0"/>
            </a:spcBef>
            <a:spcAft>
              <a:spcPts val="0"/>
            </a:spcAft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Vs_Overall: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Overall difficulty of fixtures taking into account both the quality of the team and their opponent.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/>
        </a:p>
        <a:p>
          <a:pPr indent="-171450" lvl="0" marL="17145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Vs_Attack: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Potential for attacking returns based on the attacking strength of the team and the defensive strength of their opponent.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-171450" lvl="0" marL="17145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Vs_Defence: </a:t>
          </a:r>
          <a: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Potential for defensive returns based on the defensive strength of the team and the attacking strength of their opponent.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-171450" lvl="0" marL="17145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Rot_Attack: </a:t>
          </a: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Two team rotations ranked in order of potential for attacking returns (based on defensive strength of opponents).</a:t>
          </a:r>
          <a:b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b="0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-171450" lvl="0" marL="17145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Char char="•"/>
          </a:pP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Rot_Defence: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Two team rotations ranked in order of potential for defensive returns (based on attacking strength of opponents).</a:t>
          </a:r>
          <a:br>
            <a:rPr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-171450" lvl="0" marL="17145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Difficulties:</a:t>
          </a: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Defined strength of each team's attack and defence, home and away.</a:t>
          </a:r>
          <a:b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b="0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-171450" lvl="0" marL="17145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Fixtures:</a:t>
          </a: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Each team's fixtures for the whole season.</a:t>
          </a:r>
          <a:b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</a:br>
          <a:endParaRPr b="0" sz="1100">
            <a:solidFill>
              <a:schemeClr val="dk1"/>
            </a:solidFill>
            <a:latin typeface="Calibri"/>
            <a:ea typeface="Calibri"/>
            <a:cs typeface="Calibri"/>
            <a:sym typeface="Calibri"/>
          </a:endParaRPr>
        </a:p>
        <a:p>
          <a:pPr indent="-171450" lvl="0" marL="171450">
            <a:spcBef>
              <a:spcPts val="0"/>
            </a:spcBef>
            <a:spcAft>
              <a:spcPts val="0"/>
            </a:spcAft>
            <a:buClr>
              <a:schemeClr val="dk1"/>
            </a:buClr>
            <a:buSzPts val="1100"/>
            <a:buFont typeface="Arial"/>
            <a:buChar char="•"/>
          </a:pPr>
          <a:r>
            <a:rPr b="1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Calc_OppDef, Calc_OppAtt, Calc_VsAtt, Calc_VsDef: </a:t>
          </a:r>
          <a:r>
            <a:rPr b="0" lang="en-US" sz="11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Calculations done in the background to create the other sheets.</a:t>
          </a:r>
          <a:endParaRPr b="1" sz="1100"/>
        </a:p>
      </xdr:txBody>
    </xdr: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oneCellAnchor>
    <xdr:from>
      <xdr:col>6</xdr:col>
      <xdr:colOff>581025</xdr:colOff>
      <xdr:row>0</xdr:row>
      <xdr:rowOff>104775</xdr:rowOff>
    </xdr:from>
    <xdr:ext cx="4267200" cy="3543300"/>
    <xdr:sp>
      <xdr:nvSpPr>
        <xdr:cNvPr id="4" name="Shape 4"/>
        <xdr:cNvSpPr txBox="1"/>
      </xdr:nvSpPr>
      <xdr:spPr>
        <a:xfrm>
          <a:off x="3212401" y="2011567"/>
          <a:ext cx="4267199" cy="3536866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Difficulty ratings explained:</a:t>
          </a:r>
          <a:endParaRPr b="0" sz="1100" u="none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 u="none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In the 2017/18 season the average number of goals scored by a team per match was 1.34. The numbers to the left indicate whether a team scored (GF) or conceded (GA) more goals than this on average,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home and away.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 u="none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example, Arsenal in 2017/18: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 u="none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HOME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Goals scored: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54 = 2.84 per match, </a:t>
          </a: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Rating: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2.84/1.34 = 2.12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Goals conceded: 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 = 1.05 per match, </a:t>
          </a: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Rating: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1.05/1.34 = 0.79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 u="none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sng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AWAY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Goals scored: 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20 = 1.05 per match, </a:t>
          </a: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Rating: 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1.05/1.34 = 0.79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Goals conceded: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31 = 1.63 per match, </a:t>
          </a:r>
          <a:r>
            <a:rPr b="1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Rating:</a:t>
          </a: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1.63/1.34 = 1.22</a:t>
          </a:r>
          <a:endParaRPr sz="1400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0" sz="1100" u="none"/>
        </a:p>
        <a:p>
          <a:pPr indent="0" lvl="0" marL="0">
            <a:spcBef>
              <a:spcPts val="0"/>
            </a:spcBef>
            <a:spcAft>
              <a:spcPts val="0"/>
            </a:spcAft>
            <a:buNone/>
          </a:pPr>
          <a:r>
            <a:rPr b="0" lang="en-US" sz="1100" u="none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 the promoted teams (highlighted in yellow) the scores are the average of the bottom six teams in the 2017/18 Premier League adjusted slightly based on their stats in the Championship.</a:t>
          </a:r>
          <a:endParaRPr b="1" sz="1100" u="sng"/>
        </a:p>
      </xdr:txBody>
    </xdr:sp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27.57"/>
    <col customWidth="1" min="3" max="26" width="8.71"/>
  </cols>
  <sheetData>
    <row r="1" ht="12.75" customHeight="1">
      <c r="A1" s="2"/>
      <c r="B1" s="3"/>
      <c r="C1" s="3"/>
      <c r="D1" s="3"/>
      <c r="E1" s="4"/>
      <c r="F1" s="5"/>
      <c r="G1" s="5"/>
      <c r="H1" s="5"/>
      <c r="I1" s="5"/>
      <c r="J1" s="5"/>
      <c r="K1" s="5"/>
      <c r="L1" s="6"/>
      <c r="M1" s="11"/>
      <c r="N1" s="11"/>
      <c r="O1" s="11"/>
      <c r="P1" s="11"/>
      <c r="Q1" s="11"/>
      <c r="R1" s="11"/>
      <c r="S1" s="11"/>
      <c r="T1" s="11"/>
      <c r="U1" s="11"/>
      <c r="V1" s="11"/>
      <c r="W1" s="11"/>
      <c r="X1" s="11"/>
      <c r="Y1" s="11"/>
      <c r="Z1" s="11"/>
    </row>
    <row r="2" ht="12.75" customHeight="1">
      <c r="A2" s="15" t="s">
        <v>2</v>
      </c>
      <c r="B2" s="16"/>
      <c r="C2" s="16"/>
      <c r="D2" s="17"/>
      <c r="E2" s="18"/>
      <c r="F2" s="11"/>
      <c r="G2" s="11"/>
      <c r="H2" s="11"/>
      <c r="I2" s="11"/>
      <c r="J2" s="11"/>
      <c r="K2" s="11"/>
      <c r="L2" s="19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</row>
    <row r="3" ht="12.75" customHeight="1">
      <c r="A3" s="22" t="s">
        <v>3</v>
      </c>
      <c r="B3" s="16"/>
      <c r="C3" s="16"/>
      <c r="D3" s="17"/>
      <c r="E3" s="18"/>
      <c r="F3" s="11"/>
      <c r="G3" s="11"/>
      <c r="H3" s="11"/>
      <c r="I3" s="11"/>
      <c r="J3" s="11"/>
      <c r="K3" s="11"/>
      <c r="L3" s="19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</row>
    <row r="4" ht="12.75" customHeight="1">
      <c r="A4" s="25" t="s">
        <v>6</v>
      </c>
      <c r="B4" s="16"/>
      <c r="C4" s="16"/>
      <c r="D4" s="17"/>
      <c r="E4" s="18"/>
      <c r="F4" s="11"/>
      <c r="G4" s="11"/>
      <c r="H4" s="11"/>
      <c r="I4" s="11"/>
      <c r="J4" s="11"/>
      <c r="K4" s="11"/>
      <c r="L4" s="19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</row>
    <row r="5" ht="12.75" customHeight="1">
      <c r="A5" s="27"/>
      <c r="B5" s="16"/>
      <c r="C5" s="16"/>
      <c r="D5" s="17"/>
      <c r="E5" s="18"/>
      <c r="F5" s="11"/>
      <c r="G5" s="11"/>
      <c r="H5" s="11"/>
      <c r="I5" s="11"/>
      <c r="J5" s="11"/>
      <c r="K5" s="11"/>
      <c r="L5" s="19"/>
      <c r="M5" s="11"/>
      <c r="N5" s="11"/>
      <c r="O5" s="11"/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</row>
    <row r="6" ht="12.75" customHeight="1">
      <c r="A6" s="28" t="s">
        <v>7</v>
      </c>
      <c r="B6" s="16"/>
      <c r="C6" s="16"/>
      <c r="D6" s="17"/>
      <c r="E6" s="18"/>
      <c r="F6" s="11"/>
      <c r="G6" s="11"/>
      <c r="H6" s="11"/>
      <c r="I6" s="11"/>
      <c r="J6" s="11"/>
      <c r="K6" s="11"/>
      <c r="L6" s="19"/>
      <c r="M6" s="11"/>
      <c r="N6" s="11"/>
      <c r="O6" s="11"/>
      <c r="P6" s="11"/>
      <c r="Q6" s="11"/>
      <c r="R6" s="11"/>
      <c r="S6" s="11"/>
      <c r="T6" s="11"/>
      <c r="U6" s="11"/>
      <c r="V6" s="11"/>
      <c r="W6" s="11"/>
      <c r="X6" s="11"/>
      <c r="Y6" s="11"/>
      <c r="Z6" s="11"/>
    </row>
    <row r="7" ht="12.75" customHeight="1">
      <c r="A7" s="31"/>
      <c r="B7" s="32"/>
      <c r="C7" s="32"/>
      <c r="D7" s="32"/>
      <c r="E7" s="18"/>
      <c r="F7" s="11"/>
      <c r="G7" s="11"/>
      <c r="H7" s="11"/>
      <c r="I7" s="11"/>
      <c r="J7" s="11"/>
      <c r="K7" s="11"/>
      <c r="L7" s="19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</row>
    <row r="8" ht="12.75" customHeight="1">
      <c r="A8" s="34"/>
      <c r="B8" s="3"/>
      <c r="C8" s="3"/>
      <c r="D8" s="36"/>
      <c r="E8" s="11"/>
      <c r="F8" s="11"/>
      <c r="G8" s="11"/>
      <c r="H8" s="11"/>
      <c r="I8" s="11"/>
      <c r="J8" s="11"/>
      <c r="K8" s="11"/>
      <c r="L8" s="19"/>
      <c r="M8" s="11"/>
      <c r="N8" s="11"/>
      <c r="O8" s="11"/>
      <c r="P8" s="11"/>
      <c r="Q8" s="11"/>
      <c r="R8" s="11"/>
      <c r="S8" s="11"/>
      <c r="T8" s="11"/>
      <c r="U8" s="11"/>
      <c r="V8" s="11"/>
      <c r="W8" s="11"/>
      <c r="X8" s="11"/>
      <c r="Y8" s="11"/>
      <c r="Z8" s="11"/>
    </row>
    <row r="9" ht="12.75" customHeight="1">
      <c r="A9" s="39"/>
      <c r="B9" s="40" t="s">
        <v>12</v>
      </c>
      <c r="C9" s="17"/>
      <c r="D9" s="41"/>
      <c r="E9" s="11"/>
      <c r="F9" s="11"/>
      <c r="G9" s="11"/>
      <c r="H9" s="11"/>
      <c r="I9" s="11"/>
      <c r="J9" s="11"/>
      <c r="K9" s="11"/>
      <c r="L9" s="19"/>
      <c r="M9" s="11"/>
      <c r="N9" s="11"/>
      <c r="O9" s="11"/>
      <c r="P9" s="11"/>
      <c r="Q9" s="11"/>
      <c r="R9" s="11"/>
      <c r="S9" s="11"/>
      <c r="T9" s="11"/>
      <c r="U9" s="11"/>
      <c r="V9" s="11"/>
      <c r="W9" s="11"/>
      <c r="X9" s="11"/>
      <c r="Y9" s="11"/>
      <c r="Z9" s="11"/>
    </row>
    <row r="10" ht="12.75" customHeight="1">
      <c r="A10" s="39"/>
      <c r="B10" s="43"/>
      <c r="C10" s="43"/>
      <c r="D10" s="41"/>
      <c r="E10" s="11"/>
      <c r="F10" s="11"/>
      <c r="G10" s="11"/>
      <c r="H10" s="11"/>
      <c r="I10" s="11"/>
      <c r="J10" s="11"/>
      <c r="K10" s="11"/>
      <c r="L10" s="19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</row>
    <row r="11" ht="12.75" customHeight="1">
      <c r="A11" s="18"/>
      <c r="B11" s="45" t="s">
        <v>15</v>
      </c>
      <c r="C11" s="47">
        <v>1.0</v>
      </c>
      <c r="D11" s="19"/>
      <c r="E11" s="11"/>
      <c r="F11" s="11"/>
      <c r="G11" s="11"/>
      <c r="H11" s="11"/>
      <c r="I11" s="11"/>
      <c r="J11" s="11"/>
      <c r="K11" s="11"/>
      <c r="L11" s="19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  <c r="Y11" s="11"/>
      <c r="Z11" s="11"/>
    </row>
    <row r="12" ht="12.75" customHeight="1">
      <c r="A12" s="18"/>
      <c r="B12" s="48"/>
      <c r="C12" s="49"/>
      <c r="D12" s="19"/>
      <c r="E12" s="11"/>
      <c r="F12" s="11"/>
      <c r="G12" s="11"/>
      <c r="H12" s="11"/>
      <c r="I12" s="11"/>
      <c r="J12" s="11"/>
      <c r="K12" s="11"/>
      <c r="L12" s="19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</row>
    <row r="13" ht="12.75" customHeight="1">
      <c r="A13" s="18"/>
      <c r="B13" s="45" t="s">
        <v>17</v>
      </c>
      <c r="C13" s="47">
        <v>6.0</v>
      </c>
      <c r="D13" s="19"/>
      <c r="E13" s="11"/>
      <c r="F13" s="11"/>
      <c r="G13" s="11"/>
      <c r="H13" s="11"/>
      <c r="I13" s="11"/>
      <c r="J13" s="11"/>
      <c r="K13" s="11"/>
      <c r="L13" s="19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</row>
    <row r="14" ht="12.75" customHeight="1">
      <c r="A14" s="18"/>
      <c r="B14" s="11"/>
      <c r="C14" s="11"/>
      <c r="D14" s="19"/>
      <c r="E14" s="11"/>
      <c r="F14" s="11"/>
      <c r="G14" s="11"/>
      <c r="H14" s="11"/>
      <c r="I14" s="11"/>
      <c r="J14" s="11"/>
      <c r="K14" s="11"/>
      <c r="L14" s="19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</row>
    <row r="15" ht="14.25" customHeight="1">
      <c r="A15" s="51" t="s">
        <v>18</v>
      </c>
      <c r="D15" s="52"/>
      <c r="E15" s="11"/>
      <c r="F15" s="11"/>
      <c r="G15" s="11"/>
      <c r="H15" s="11"/>
      <c r="I15" s="11"/>
      <c r="J15" s="11"/>
      <c r="K15" s="11"/>
      <c r="L15" s="19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  <c r="Y15" s="11"/>
      <c r="Z15" s="11"/>
    </row>
    <row r="16" ht="12.75" customHeight="1">
      <c r="A16" s="53"/>
      <c r="D16" s="52"/>
      <c r="E16" s="11"/>
      <c r="F16" s="11"/>
      <c r="G16" s="11"/>
      <c r="H16" s="11"/>
      <c r="I16" s="11"/>
      <c r="J16" s="11"/>
      <c r="K16" s="11"/>
      <c r="L16" s="19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  <c r="Y16" s="11"/>
      <c r="Z16" s="11"/>
    </row>
    <row r="17" ht="12.75" customHeight="1">
      <c r="A17" s="54"/>
      <c r="B17" s="55"/>
      <c r="C17" s="55"/>
      <c r="D17" s="56"/>
      <c r="E17" s="11"/>
      <c r="F17" s="11"/>
      <c r="G17" s="11"/>
      <c r="H17" s="11"/>
      <c r="I17" s="11"/>
      <c r="J17" s="11"/>
      <c r="K17" s="11"/>
      <c r="L17" s="19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</row>
    <row r="18" ht="12.75" customHeight="1">
      <c r="A18" s="11"/>
      <c r="B18" s="11"/>
      <c r="C18" s="11"/>
      <c r="D18" s="11"/>
      <c r="E18" s="18"/>
      <c r="F18" s="11"/>
      <c r="G18" s="11"/>
      <c r="H18" s="11"/>
      <c r="I18" s="11"/>
      <c r="J18" s="11"/>
      <c r="K18" s="11"/>
      <c r="L18" s="19"/>
      <c r="M18" s="11"/>
      <c r="N18" s="11"/>
      <c r="O18" s="11"/>
      <c r="P18" s="11"/>
      <c r="Q18" s="11"/>
      <c r="R18" s="11"/>
      <c r="S18" s="11"/>
      <c r="T18" s="11"/>
      <c r="U18" s="11"/>
      <c r="V18" s="11"/>
      <c r="W18" s="11"/>
      <c r="X18" s="11"/>
      <c r="Y18" s="11"/>
      <c r="Z18" s="11"/>
    </row>
    <row r="19" ht="12.75" customHeight="1">
      <c r="A19" s="11"/>
      <c r="B19" s="11"/>
      <c r="C19" s="11"/>
      <c r="D19" s="11"/>
      <c r="E19" s="18"/>
      <c r="F19" s="11"/>
      <c r="G19" s="11"/>
      <c r="H19" s="11"/>
      <c r="I19" s="11"/>
      <c r="J19" s="11"/>
      <c r="K19" s="11"/>
      <c r="L19" s="19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</row>
    <row r="20" ht="12.75" customHeight="1">
      <c r="A20" s="11"/>
      <c r="B20" s="11"/>
      <c r="C20" s="11"/>
      <c r="D20" s="11"/>
      <c r="E20" s="18"/>
      <c r="F20" s="11"/>
      <c r="G20" s="11"/>
      <c r="H20" s="11"/>
      <c r="I20" s="11"/>
      <c r="J20" s="11"/>
      <c r="K20" s="11"/>
      <c r="L20" s="19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</row>
    <row r="21" ht="12.75" customHeight="1">
      <c r="A21" s="11"/>
      <c r="B21" s="11"/>
      <c r="C21" s="11"/>
      <c r="D21" s="11"/>
      <c r="E21" s="18"/>
      <c r="F21" s="11"/>
      <c r="G21" s="11"/>
      <c r="H21" s="11"/>
      <c r="I21" s="11"/>
      <c r="J21" s="11"/>
      <c r="K21" s="11"/>
      <c r="L21" s="19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</row>
    <row r="22" ht="12.75" customHeight="1">
      <c r="A22" s="11"/>
      <c r="B22" s="11"/>
      <c r="C22" s="11"/>
      <c r="D22" s="11"/>
      <c r="E22" s="18"/>
      <c r="F22" s="11"/>
      <c r="G22" s="11"/>
      <c r="H22" s="11"/>
      <c r="I22" s="11"/>
      <c r="J22" s="11"/>
      <c r="K22" s="11"/>
      <c r="L22" s="19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</row>
    <row r="23" ht="12.75" customHeight="1">
      <c r="A23" s="11"/>
      <c r="B23" s="11"/>
      <c r="C23" s="11"/>
      <c r="D23" s="11"/>
      <c r="E23" s="18"/>
      <c r="F23" s="11"/>
      <c r="G23" s="11"/>
      <c r="H23" s="11"/>
      <c r="I23" s="11"/>
      <c r="J23" s="11"/>
      <c r="K23" s="11"/>
      <c r="L23" s="19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</row>
    <row r="24" ht="12.75" customHeight="1">
      <c r="A24" s="11"/>
      <c r="B24" s="11"/>
      <c r="C24" s="11"/>
      <c r="D24" s="11"/>
      <c r="E24" s="18"/>
      <c r="F24" s="11"/>
      <c r="G24" s="11"/>
      <c r="H24" s="11"/>
      <c r="I24" s="11"/>
      <c r="J24" s="11"/>
      <c r="K24" s="11"/>
      <c r="L24" s="19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</row>
    <row r="25" ht="12.75" customHeight="1">
      <c r="A25" s="11"/>
      <c r="B25" s="11"/>
      <c r="C25" s="11"/>
      <c r="D25" s="11"/>
      <c r="E25" s="18"/>
      <c r="F25" s="11"/>
      <c r="G25" s="11"/>
      <c r="H25" s="11"/>
      <c r="I25" s="11"/>
      <c r="J25" s="11"/>
      <c r="K25" s="11"/>
      <c r="L25" s="19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</row>
    <row r="26" ht="12.75" customHeight="1">
      <c r="A26" s="11"/>
      <c r="B26" s="11"/>
      <c r="C26" s="11"/>
      <c r="D26" s="11"/>
      <c r="E26" s="18"/>
      <c r="F26" s="11"/>
      <c r="G26" s="11"/>
      <c r="H26" s="11"/>
      <c r="I26" s="11"/>
      <c r="J26" s="11"/>
      <c r="K26" s="11"/>
      <c r="L26" s="19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</row>
    <row r="27" ht="12.75" customHeight="1">
      <c r="A27" s="11"/>
      <c r="B27" s="11"/>
      <c r="C27" s="11"/>
      <c r="D27" s="11"/>
      <c r="E27" s="18"/>
      <c r="F27" s="11"/>
      <c r="G27" s="11"/>
      <c r="H27" s="11"/>
      <c r="I27" s="11"/>
      <c r="J27" s="11"/>
      <c r="K27" s="11"/>
      <c r="L27" s="19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</row>
    <row r="28" ht="12.75" customHeight="1">
      <c r="A28" s="11"/>
      <c r="B28" s="11"/>
      <c r="C28" s="11"/>
      <c r="D28" s="11"/>
      <c r="E28" s="18"/>
      <c r="F28" s="11"/>
      <c r="G28" s="11"/>
      <c r="H28" s="11"/>
      <c r="I28" s="11"/>
      <c r="J28" s="11"/>
      <c r="K28" s="11"/>
      <c r="L28" s="19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</row>
    <row r="29" ht="12.75" customHeight="1">
      <c r="A29" s="11"/>
      <c r="B29" s="11"/>
      <c r="C29" s="11"/>
      <c r="D29" s="11"/>
      <c r="E29" s="18"/>
      <c r="F29" s="11"/>
      <c r="G29" s="11"/>
      <c r="H29" s="11"/>
      <c r="I29" s="11"/>
      <c r="J29" s="11"/>
      <c r="K29" s="11"/>
      <c r="L29" s="19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</row>
    <row r="30" ht="12.75" customHeight="1">
      <c r="A30" s="11"/>
      <c r="B30" s="11"/>
      <c r="C30" s="11"/>
      <c r="D30" s="11"/>
      <c r="E30" s="18"/>
      <c r="F30" s="11"/>
      <c r="G30" s="11"/>
      <c r="H30" s="11"/>
      <c r="I30" s="11"/>
      <c r="J30" s="11"/>
      <c r="K30" s="11"/>
      <c r="L30" s="19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</row>
    <row r="31" ht="12.75" customHeight="1">
      <c r="A31" s="11"/>
      <c r="B31" s="11"/>
      <c r="C31" s="11"/>
      <c r="D31" s="11"/>
      <c r="E31" s="18"/>
      <c r="F31" s="11"/>
      <c r="G31" s="11"/>
      <c r="H31" s="11"/>
      <c r="I31" s="11"/>
      <c r="J31" s="11"/>
      <c r="K31" s="11"/>
      <c r="L31" s="19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</row>
    <row r="32" ht="12.75" customHeight="1">
      <c r="A32" s="11"/>
      <c r="B32" s="11"/>
      <c r="C32" s="11"/>
      <c r="D32" s="11"/>
      <c r="E32" s="18"/>
      <c r="F32" s="11"/>
      <c r="G32" s="11"/>
      <c r="H32" s="11"/>
      <c r="I32" s="11"/>
      <c r="J32" s="11"/>
      <c r="K32" s="11"/>
      <c r="L32" s="19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</row>
    <row r="33" ht="12.75" customHeight="1">
      <c r="A33" s="11"/>
      <c r="B33" s="11"/>
      <c r="C33" s="11"/>
      <c r="D33" s="11"/>
      <c r="E33" s="18"/>
      <c r="F33" s="11"/>
      <c r="G33" s="11"/>
      <c r="H33" s="11"/>
      <c r="I33" s="11"/>
      <c r="J33" s="11"/>
      <c r="K33" s="11"/>
      <c r="L33" s="19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</row>
    <row r="34" ht="12.75" customHeight="1">
      <c r="A34" s="11"/>
      <c r="B34" s="11"/>
      <c r="C34" s="11"/>
      <c r="D34" s="11"/>
      <c r="E34" s="18"/>
      <c r="F34" s="11"/>
      <c r="G34" s="11"/>
      <c r="H34" s="11"/>
      <c r="I34" s="11"/>
      <c r="J34" s="11"/>
      <c r="K34" s="11"/>
      <c r="L34" s="19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</row>
    <row r="35" ht="12.75" customHeight="1">
      <c r="A35" s="11"/>
      <c r="B35" s="11"/>
      <c r="C35" s="11"/>
      <c r="D35" s="11"/>
      <c r="E35" s="18"/>
      <c r="F35" s="11"/>
      <c r="G35" s="11"/>
      <c r="H35" s="11"/>
      <c r="I35" s="11"/>
      <c r="J35" s="11"/>
      <c r="K35" s="11"/>
      <c r="L35" s="19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</row>
    <row r="36" ht="12.75" customHeight="1">
      <c r="A36" s="11"/>
      <c r="B36" s="11"/>
      <c r="C36" s="11"/>
      <c r="D36" s="11"/>
      <c r="E36" s="31"/>
      <c r="F36" s="32"/>
      <c r="G36" s="32"/>
      <c r="H36" s="32"/>
      <c r="I36" s="32"/>
      <c r="J36" s="32"/>
      <c r="K36" s="32"/>
      <c r="L36" s="60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</row>
    <row r="37" ht="12.75" customHeight="1">
      <c r="A37" s="11"/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</row>
    <row r="38" ht="12.75" customHeight="1">
      <c r="A38" s="11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</row>
    <row r="39" ht="12.75" customHeight="1">
      <c r="A39" s="11"/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</row>
    <row r="40" ht="12.75" customHeight="1">
      <c r="A40" s="11"/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  <c r="V40" s="11"/>
      <c r="W40" s="11"/>
      <c r="X40" s="11"/>
      <c r="Y40" s="11"/>
      <c r="Z40" s="11"/>
    </row>
    <row r="41" ht="12.75" customHeight="1">
      <c r="A41" s="11"/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</row>
    <row r="42" ht="12.75" customHeight="1">
      <c r="A42" s="11"/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</row>
    <row r="43" ht="12.75" customHeight="1">
      <c r="A43" s="11"/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</row>
    <row r="44" ht="12.75" customHeight="1">
      <c r="A44" s="11"/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</row>
    <row r="45" ht="12.75" customHeight="1">
      <c r="A45" s="11"/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</row>
    <row r="46" ht="12.75" customHeight="1">
      <c r="A46" s="11"/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</row>
    <row r="47" ht="12.75" customHeight="1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</row>
    <row r="48" ht="12.75" customHeight="1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</row>
    <row r="49" ht="12.75" customHeight="1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</row>
    <row r="50" ht="12.75" customHeight="1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</row>
    <row r="51" ht="12.75" customHeight="1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</row>
    <row r="52" ht="12.75" customHeight="1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</row>
    <row r="53" ht="12.75" customHeight="1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</row>
    <row r="54" ht="12.75" customHeight="1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1"/>
      <c r="Y54" s="11"/>
      <c r="Z54" s="11"/>
    </row>
    <row r="55" ht="12.75" customHeight="1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</row>
    <row r="56" ht="12.75" customHeight="1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</row>
    <row r="57" ht="12.75" customHeight="1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11"/>
      <c r="Y57" s="11"/>
      <c r="Z57" s="11"/>
    </row>
    <row r="58" ht="12.75" customHeight="1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11"/>
      <c r="Y58" s="11"/>
      <c r="Z58" s="11"/>
    </row>
    <row r="59" ht="12.75" customHeight="1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</row>
    <row r="60" ht="12.75" customHeight="1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</row>
    <row r="61" ht="12.75" customHeight="1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</row>
    <row r="62" ht="12.75" customHeight="1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</row>
    <row r="63" ht="12.75" customHeight="1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</row>
    <row r="64" ht="12.75" customHeight="1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</row>
    <row r="65" ht="12.75" customHeight="1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</row>
    <row r="66" ht="12.75" customHeight="1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11"/>
      <c r="Y66" s="11"/>
      <c r="Z66" s="11"/>
    </row>
    <row r="67" ht="12.75" customHeight="1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</row>
    <row r="68" ht="12.75" customHeight="1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</row>
    <row r="69" ht="12.75" customHeight="1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</row>
    <row r="70" ht="12.75" customHeight="1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11"/>
      <c r="Y70" s="11"/>
      <c r="Z70" s="11"/>
    </row>
    <row r="71" ht="12.75" customHeight="1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</row>
    <row r="72" ht="12.75" customHeight="1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</row>
    <row r="73" ht="12.75" customHeight="1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</row>
    <row r="74" ht="12.75" customHeight="1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</row>
    <row r="75" ht="12.75" customHeight="1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11"/>
      <c r="Y75" s="11"/>
      <c r="Z75" s="11"/>
    </row>
    <row r="76" ht="12.75" customHeight="1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11"/>
      <c r="Y76" s="11"/>
      <c r="Z76" s="11"/>
    </row>
    <row r="77" ht="12.75" customHeight="1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</row>
    <row r="78" ht="12.75" customHeight="1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</row>
    <row r="79" ht="12.75" customHeight="1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</row>
    <row r="80" ht="12.75" customHeight="1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</row>
    <row r="81" ht="12.75" customHeight="1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</row>
    <row r="82" ht="12.75" customHeight="1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</row>
    <row r="83" ht="12.75" customHeight="1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</row>
    <row r="84" ht="12.75" customHeight="1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</row>
    <row r="85" ht="12.75" customHeight="1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</row>
    <row r="86" ht="12.75" customHeight="1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</row>
    <row r="87" ht="12.75" customHeight="1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</row>
    <row r="88" ht="12.75" customHeight="1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</row>
    <row r="89" ht="12.75" customHeight="1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11"/>
      <c r="Y89" s="11"/>
      <c r="Z89" s="11"/>
    </row>
    <row r="90" ht="12.75" customHeight="1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</row>
    <row r="91" ht="12.75" customHeight="1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</row>
    <row r="92" ht="12.75" customHeight="1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11"/>
      <c r="Y92" s="11"/>
      <c r="Z92" s="11"/>
    </row>
    <row r="93" ht="12.75" customHeight="1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</row>
    <row r="94" ht="12.75" customHeight="1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11"/>
      <c r="Y94" s="11"/>
      <c r="Z94" s="11"/>
    </row>
    <row r="95" ht="12.75" customHeight="1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</row>
    <row r="96" ht="12.75" customHeight="1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</row>
    <row r="97" ht="12.75" customHeight="1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</row>
    <row r="98" ht="12.75" customHeight="1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11"/>
      <c r="Y98" s="11"/>
      <c r="Z98" s="11"/>
    </row>
    <row r="99" ht="12.75" customHeight="1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</row>
    <row r="100" ht="12.75" customHeight="1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</row>
    <row r="101" ht="12.75" customHeight="1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11"/>
      <c r="Y101" s="11"/>
      <c r="Z101" s="11"/>
    </row>
    <row r="102" ht="12.75" customHeight="1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11"/>
      <c r="Y102" s="11"/>
      <c r="Z102" s="11"/>
    </row>
    <row r="103" ht="12.75" customHeight="1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11"/>
      <c r="Y103" s="11"/>
      <c r="Z103" s="11"/>
    </row>
    <row r="104" ht="12.75" customHeight="1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</row>
    <row r="105" ht="12.75" customHeight="1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</row>
    <row r="106" ht="12.75" customHeight="1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</row>
    <row r="107" ht="12.75" customHeight="1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11"/>
      <c r="Y107" s="11"/>
      <c r="Z107" s="11"/>
    </row>
    <row r="108" ht="12.75" customHeight="1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</row>
    <row r="109" ht="12.75" customHeight="1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11"/>
      <c r="Y109" s="11"/>
      <c r="Z109" s="11"/>
    </row>
    <row r="110" ht="12.75" customHeight="1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11"/>
      <c r="Y110" s="11"/>
      <c r="Z110" s="11"/>
    </row>
    <row r="111" ht="12.75" customHeight="1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11"/>
      <c r="Y111" s="11"/>
      <c r="Z111" s="11"/>
    </row>
    <row r="112" ht="12.75" customHeight="1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11"/>
      <c r="Y112" s="11"/>
      <c r="Z112" s="11"/>
    </row>
    <row r="113" ht="12.75" customHeight="1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11"/>
      <c r="Y113" s="11"/>
      <c r="Z113" s="11"/>
    </row>
    <row r="114" ht="12.75" customHeight="1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11"/>
      <c r="Y114" s="11"/>
      <c r="Z114" s="11"/>
    </row>
    <row r="115" ht="12.75" customHeight="1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11"/>
      <c r="Y115" s="11"/>
      <c r="Z115" s="11"/>
    </row>
    <row r="116" ht="12.75" customHeight="1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</row>
    <row r="117" ht="12.75" customHeight="1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</row>
    <row r="118" ht="12.75" customHeight="1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11"/>
      <c r="Y118" s="11"/>
      <c r="Z118" s="11"/>
    </row>
    <row r="119" ht="12.75" customHeight="1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</row>
    <row r="120" ht="12.75" customHeight="1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11"/>
      <c r="Y120" s="11"/>
      <c r="Z120" s="11"/>
    </row>
    <row r="121" ht="12.75" customHeight="1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11"/>
      <c r="Y121" s="11"/>
      <c r="Z121" s="11"/>
    </row>
    <row r="122" ht="12.75" customHeight="1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</row>
    <row r="123" ht="12.75" customHeight="1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</row>
    <row r="124" ht="12.75" customHeight="1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11"/>
      <c r="Y124" s="11"/>
      <c r="Z124" s="11"/>
    </row>
    <row r="125" ht="12.75" customHeight="1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11"/>
      <c r="Y125" s="11"/>
      <c r="Z125" s="11"/>
    </row>
    <row r="126" ht="12.75" customHeight="1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11"/>
      <c r="Y126" s="11"/>
      <c r="Z126" s="11"/>
    </row>
    <row r="127" ht="12.75" customHeight="1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11"/>
      <c r="Y127" s="11"/>
      <c r="Z127" s="11"/>
    </row>
    <row r="128" ht="12.75" customHeight="1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</row>
    <row r="129" ht="12.75" customHeight="1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11"/>
      <c r="Y129" s="11"/>
      <c r="Z129" s="11"/>
    </row>
    <row r="130" ht="12.75" customHeight="1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11"/>
      <c r="Y130" s="11"/>
      <c r="Z130" s="11"/>
    </row>
    <row r="131" ht="12.75" customHeight="1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11"/>
      <c r="Y131" s="11"/>
      <c r="Z131" s="11"/>
    </row>
    <row r="132" ht="12.75" customHeight="1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11"/>
      <c r="Y132" s="11"/>
      <c r="Z132" s="11"/>
    </row>
    <row r="133" ht="12.75" customHeight="1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</row>
    <row r="134" ht="12.75" customHeight="1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11"/>
      <c r="Y134" s="11"/>
      <c r="Z134" s="11"/>
    </row>
    <row r="135" ht="12.75" customHeight="1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11"/>
      <c r="Y135" s="11"/>
      <c r="Z135" s="11"/>
    </row>
    <row r="136" ht="12.75" customHeight="1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11"/>
      <c r="Y136" s="11"/>
      <c r="Z136" s="11"/>
    </row>
    <row r="137" ht="12.75" customHeight="1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11"/>
      <c r="Y137" s="11"/>
      <c r="Z137" s="11"/>
    </row>
    <row r="138" ht="12.75" customHeight="1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</row>
    <row r="139" ht="12.75" customHeight="1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</row>
    <row r="140" ht="12.75" customHeight="1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11"/>
      <c r="Y140" s="11"/>
      <c r="Z140" s="11"/>
    </row>
    <row r="141" ht="12.75" customHeight="1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11"/>
      <c r="Y141" s="11"/>
      <c r="Z141" s="11"/>
    </row>
    <row r="142" ht="12.75" customHeight="1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11"/>
      <c r="Y142" s="11"/>
      <c r="Z142" s="11"/>
    </row>
    <row r="143" ht="12.75" customHeight="1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</row>
    <row r="144" ht="12.75" customHeight="1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11"/>
      <c r="Y144" s="11"/>
      <c r="Z144" s="11"/>
    </row>
    <row r="145" ht="12.75" customHeight="1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</row>
    <row r="146" ht="12.75" customHeight="1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</row>
    <row r="147" ht="12.75" customHeight="1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11"/>
      <c r="Y147" s="11"/>
      <c r="Z147" s="11"/>
    </row>
    <row r="148" ht="12.75" customHeight="1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11"/>
      <c r="Y148" s="11"/>
      <c r="Z148" s="11"/>
    </row>
    <row r="149" ht="12.75" customHeight="1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</row>
    <row r="150" ht="12.75" customHeight="1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11"/>
      <c r="Y150" s="11"/>
      <c r="Z150" s="11"/>
    </row>
    <row r="151" ht="12.75" customHeight="1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11"/>
      <c r="Y151" s="11"/>
      <c r="Z151" s="11"/>
    </row>
    <row r="152" ht="12.75" customHeight="1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</row>
    <row r="153" ht="12.75" customHeight="1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</row>
    <row r="154" ht="12.75" customHeight="1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11"/>
      <c r="Y154" s="11"/>
      <c r="Z154" s="11"/>
    </row>
    <row r="155" ht="12.75" customHeight="1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11"/>
      <c r="Y155" s="11"/>
      <c r="Z155" s="11"/>
    </row>
    <row r="156" ht="12.75" customHeight="1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11"/>
      <c r="Y156" s="11"/>
      <c r="Z156" s="11"/>
    </row>
    <row r="157" ht="12.75" customHeight="1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11"/>
      <c r="Y157" s="11"/>
      <c r="Z157" s="11"/>
    </row>
    <row r="158" ht="12.75" customHeight="1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</row>
    <row r="159" ht="12.75" customHeight="1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11"/>
      <c r="Y159" s="11"/>
      <c r="Z159" s="11"/>
    </row>
    <row r="160" ht="12.75" customHeight="1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</row>
    <row r="161" ht="12.75" customHeight="1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11"/>
      <c r="Y161" s="11"/>
      <c r="Z161" s="11"/>
    </row>
    <row r="162" ht="12.75" customHeight="1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11"/>
      <c r="Y162" s="11"/>
      <c r="Z162" s="11"/>
    </row>
    <row r="163" ht="12.75" customHeight="1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11"/>
      <c r="Y163" s="11"/>
      <c r="Z163" s="11"/>
    </row>
    <row r="164" ht="12.75" customHeight="1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11"/>
      <c r="Y164" s="11"/>
      <c r="Z164" s="11"/>
    </row>
    <row r="165" ht="12.75" customHeight="1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</row>
    <row r="166" ht="12.75" customHeight="1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</row>
    <row r="167" ht="12.75" customHeight="1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11"/>
      <c r="Y167" s="11"/>
      <c r="Z167" s="11"/>
    </row>
    <row r="168" ht="12.75" customHeight="1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11"/>
      <c r="Y168" s="11"/>
      <c r="Z168" s="11"/>
    </row>
    <row r="169" ht="12.75" customHeight="1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</row>
    <row r="170" ht="12.75" customHeight="1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</row>
    <row r="171" ht="12.75" customHeight="1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11"/>
      <c r="Y171" s="11"/>
      <c r="Z171" s="11"/>
    </row>
    <row r="172" ht="12.75" customHeight="1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11"/>
      <c r="Y172" s="11"/>
      <c r="Z172" s="11"/>
    </row>
    <row r="173" ht="12.75" customHeight="1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</row>
    <row r="174" ht="12.75" customHeight="1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</row>
    <row r="175" ht="12.75" customHeight="1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11"/>
      <c r="Y175" s="11"/>
      <c r="Z175" s="11"/>
    </row>
    <row r="176" ht="12.75" customHeight="1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11"/>
      <c r="Y176" s="11"/>
      <c r="Z176" s="11"/>
    </row>
    <row r="177" ht="12.75" customHeight="1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11"/>
      <c r="Y177" s="11"/>
      <c r="Z177" s="11"/>
    </row>
    <row r="178" ht="12.75" customHeight="1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</row>
    <row r="179" ht="12.75" customHeight="1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</row>
    <row r="180" ht="12.75" customHeight="1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11"/>
      <c r="Y180" s="11"/>
      <c r="Z180" s="11"/>
    </row>
    <row r="181" ht="12.75" customHeight="1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11"/>
      <c r="Y181" s="11"/>
      <c r="Z181" s="11"/>
    </row>
    <row r="182" ht="12.75" customHeight="1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</row>
    <row r="183" ht="12.75" customHeight="1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11"/>
      <c r="Y183" s="11"/>
      <c r="Z183" s="11"/>
    </row>
    <row r="184" ht="12.75" customHeight="1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11"/>
      <c r="Y184" s="11"/>
      <c r="Z184" s="11"/>
    </row>
    <row r="185" ht="12.75" customHeight="1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11"/>
      <c r="Y185" s="11"/>
      <c r="Z185" s="11"/>
    </row>
    <row r="186" ht="12.75" customHeight="1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</row>
    <row r="187" ht="12.75" customHeight="1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11"/>
      <c r="Y187" s="11"/>
      <c r="Z187" s="11"/>
    </row>
    <row r="188" ht="12.75" customHeight="1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11"/>
      <c r="Y188" s="11"/>
      <c r="Z188" s="11"/>
    </row>
    <row r="189" ht="12.75" customHeight="1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11"/>
      <c r="Y189" s="11"/>
      <c r="Z189" s="11"/>
    </row>
    <row r="190" ht="12.75" customHeight="1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</row>
    <row r="191" ht="12.75" customHeight="1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11"/>
      <c r="Y191" s="11"/>
      <c r="Z191" s="11"/>
    </row>
    <row r="192" ht="12.75" customHeight="1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11"/>
      <c r="Y192" s="11"/>
      <c r="Z192" s="11"/>
    </row>
    <row r="193" ht="12.75" customHeight="1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11"/>
      <c r="Y193" s="11"/>
      <c r="Z193" s="11"/>
    </row>
    <row r="194" ht="12.75" customHeight="1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11"/>
      <c r="Y194" s="11"/>
      <c r="Z194" s="11"/>
    </row>
    <row r="195" ht="12.75" customHeight="1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11"/>
      <c r="Y195" s="11"/>
      <c r="Z195" s="11"/>
    </row>
    <row r="196" ht="12.75" customHeight="1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</row>
    <row r="197" ht="12.75" customHeight="1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11"/>
      <c r="Y197" s="11"/>
      <c r="Z197" s="11"/>
    </row>
    <row r="198" ht="12.75" customHeight="1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</row>
    <row r="199" ht="12.75" customHeight="1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11"/>
      <c r="Y199" s="11"/>
      <c r="Z199" s="11"/>
    </row>
    <row r="200" ht="12.75" customHeight="1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</row>
    <row r="201" ht="12.75" customHeight="1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</row>
    <row r="202" ht="12.75" customHeight="1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11"/>
      <c r="Y202" s="11"/>
      <c r="Z202" s="11"/>
    </row>
    <row r="203" ht="12.75" customHeight="1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11"/>
      <c r="Y203" s="11"/>
      <c r="Z203" s="11"/>
    </row>
    <row r="204" ht="12.75" customHeight="1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</row>
    <row r="205" ht="12.75" customHeight="1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11"/>
      <c r="Y205" s="11"/>
      <c r="Z205" s="11"/>
    </row>
    <row r="206" ht="12.75" customHeight="1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11"/>
      <c r="Y206" s="11"/>
      <c r="Z206" s="11"/>
    </row>
    <row r="207" ht="12.75" customHeight="1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11"/>
      <c r="Y207" s="11"/>
      <c r="Z207" s="11"/>
    </row>
    <row r="208" ht="12.75" customHeight="1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11"/>
      <c r="Y208" s="11"/>
      <c r="Z208" s="11"/>
    </row>
    <row r="209" ht="12.75" customHeight="1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11"/>
      <c r="Y209" s="11"/>
      <c r="Z209" s="11"/>
    </row>
    <row r="210" ht="12.75" customHeight="1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11"/>
      <c r="Y210" s="11"/>
      <c r="Z210" s="11"/>
    </row>
    <row r="211" ht="12.75" customHeight="1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11"/>
      <c r="Y211" s="11"/>
      <c r="Z211" s="11"/>
    </row>
    <row r="212" ht="12.75" customHeight="1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11"/>
      <c r="Y212" s="11"/>
      <c r="Z212" s="11"/>
    </row>
    <row r="213" ht="12.75" customHeight="1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11"/>
      <c r="Y213" s="11"/>
      <c r="Z213" s="11"/>
    </row>
    <row r="214" ht="12.75" customHeight="1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</row>
    <row r="215" ht="12.75" customHeight="1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11"/>
      <c r="Y215" s="11"/>
      <c r="Z215" s="11"/>
    </row>
    <row r="216" ht="12.75" customHeight="1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11"/>
      <c r="Y216" s="11"/>
      <c r="Z216" s="11"/>
    </row>
    <row r="217" ht="12.75" customHeight="1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11"/>
      <c r="Y217" s="11"/>
      <c r="Z217" s="11"/>
    </row>
    <row r="218" ht="12.75" customHeight="1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11"/>
      <c r="Y218" s="11"/>
      <c r="Z218" s="11"/>
    </row>
    <row r="219" ht="12.75" customHeight="1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11"/>
      <c r="Y219" s="11"/>
      <c r="Z219" s="11"/>
    </row>
    <row r="220" ht="12.75" customHeight="1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</row>
    <row r="221" ht="12.75" customHeight="1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11"/>
      <c r="Y221" s="11"/>
      <c r="Z221" s="11"/>
    </row>
    <row r="222" ht="12.75" customHeight="1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11"/>
      <c r="Y222" s="11"/>
      <c r="Z222" s="11"/>
    </row>
    <row r="223" ht="12.75" customHeight="1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</row>
    <row r="224" ht="12.75" customHeight="1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11"/>
      <c r="Y224" s="11"/>
      <c r="Z224" s="11"/>
    </row>
    <row r="225" ht="12.75" customHeight="1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11"/>
      <c r="Y225" s="11"/>
      <c r="Z225" s="11"/>
    </row>
    <row r="226" ht="12.75" customHeight="1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</row>
    <row r="227" ht="12.75" customHeight="1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11"/>
      <c r="Y227" s="11"/>
      <c r="Z227" s="11"/>
    </row>
    <row r="228" ht="12.75" customHeight="1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11"/>
      <c r="Y228" s="11"/>
      <c r="Z228" s="11"/>
    </row>
    <row r="229" ht="12.75" customHeight="1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11"/>
      <c r="Y229" s="11"/>
      <c r="Z229" s="11"/>
    </row>
    <row r="230" ht="12.75" customHeight="1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11"/>
      <c r="Y230" s="11"/>
      <c r="Z230" s="11"/>
    </row>
    <row r="231" ht="12.75" customHeight="1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11"/>
      <c r="Y231" s="11"/>
      <c r="Z231" s="11"/>
    </row>
    <row r="232" ht="12.75" customHeight="1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11"/>
      <c r="Y232" s="11"/>
      <c r="Z232" s="11"/>
    </row>
    <row r="233" ht="12.75" customHeight="1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11"/>
      <c r="Y233" s="11"/>
      <c r="Z233" s="11"/>
    </row>
    <row r="234" ht="12.75" customHeight="1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</row>
    <row r="235" ht="12.75" customHeight="1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11"/>
      <c r="Y235" s="11"/>
      <c r="Z235" s="11"/>
    </row>
    <row r="236" ht="12.75" customHeight="1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</row>
    <row r="237" ht="12.75" customHeight="1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11"/>
      <c r="Y237" s="11"/>
      <c r="Z237" s="11"/>
    </row>
    <row r="238" ht="12.75" customHeight="1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11"/>
      <c r="Y238" s="11"/>
      <c r="Z238" s="11"/>
    </row>
    <row r="239" ht="12.75" customHeight="1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11"/>
      <c r="Y239" s="11"/>
      <c r="Z239" s="11"/>
    </row>
    <row r="240" ht="12.75" customHeight="1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11"/>
      <c r="Y240" s="11"/>
      <c r="Z240" s="11"/>
    </row>
    <row r="241" ht="12.75" customHeight="1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11"/>
      <c r="Y241" s="11"/>
      <c r="Z241" s="11"/>
    </row>
    <row r="242" ht="12.75" customHeight="1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11"/>
      <c r="Y242" s="11"/>
      <c r="Z242" s="11"/>
    </row>
    <row r="243" ht="12.75" customHeight="1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</row>
    <row r="244" ht="12.75" customHeight="1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11"/>
      <c r="Y244" s="11"/>
      <c r="Z244" s="11"/>
    </row>
    <row r="245" ht="12.75" customHeight="1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11"/>
      <c r="Y245" s="11"/>
      <c r="Z245" s="11"/>
    </row>
    <row r="246" ht="12.75" customHeight="1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11"/>
      <c r="Y246" s="11"/>
      <c r="Z246" s="11"/>
    </row>
    <row r="247" ht="12.75" customHeight="1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11"/>
      <c r="Y247" s="11"/>
      <c r="Z247" s="11"/>
    </row>
    <row r="248" ht="12.75" customHeight="1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11"/>
      <c r="Y248" s="11"/>
      <c r="Z248" s="11"/>
    </row>
    <row r="249" ht="12.75" customHeight="1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11"/>
      <c r="Y249" s="11"/>
      <c r="Z249" s="11"/>
    </row>
    <row r="250" ht="12.75" customHeight="1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11"/>
      <c r="Y250" s="11"/>
      <c r="Z250" s="11"/>
    </row>
    <row r="251" ht="12.75" customHeight="1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11"/>
      <c r="Y251" s="11"/>
      <c r="Z251" s="11"/>
    </row>
    <row r="252" ht="12.75" customHeight="1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11"/>
      <c r="Y252" s="11"/>
      <c r="Z252" s="11"/>
    </row>
    <row r="253" ht="12.75" customHeight="1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11"/>
      <c r="Y253" s="11"/>
      <c r="Z253" s="11"/>
    </row>
    <row r="254" ht="12.75" customHeight="1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11"/>
      <c r="Y254" s="11"/>
      <c r="Z254" s="11"/>
    </row>
    <row r="255" ht="12.75" customHeight="1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11"/>
      <c r="Y255" s="11"/>
      <c r="Z255" s="11"/>
    </row>
    <row r="256" ht="12.75" customHeight="1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</row>
    <row r="257" ht="12.75" customHeight="1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11"/>
      <c r="Y257" s="11"/>
      <c r="Z257" s="11"/>
    </row>
    <row r="258" ht="12.75" customHeight="1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11"/>
      <c r="Y258" s="11"/>
      <c r="Z258" s="11"/>
    </row>
    <row r="259" ht="12.75" customHeight="1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11"/>
      <c r="Y259" s="11"/>
      <c r="Z259" s="11"/>
    </row>
    <row r="260" ht="12.75" customHeight="1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11"/>
      <c r="Y260" s="11"/>
      <c r="Z260" s="11"/>
    </row>
    <row r="261" ht="12.75" customHeight="1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11"/>
      <c r="Y261" s="11"/>
      <c r="Z261" s="11"/>
    </row>
    <row r="262" ht="12.75" customHeight="1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</row>
    <row r="263" ht="12.75" customHeight="1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11"/>
      <c r="Y263" s="11"/>
      <c r="Z263" s="11"/>
    </row>
    <row r="264" ht="12.75" customHeight="1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</row>
    <row r="265" ht="12.75" customHeight="1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11"/>
      <c r="Y265" s="11"/>
      <c r="Z265" s="11"/>
    </row>
    <row r="266" ht="12.75" customHeight="1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11"/>
      <c r="Y266" s="11"/>
      <c r="Z266" s="11"/>
    </row>
    <row r="267" ht="12.75" customHeight="1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11"/>
      <c r="Y267" s="11"/>
      <c r="Z267" s="11"/>
    </row>
    <row r="268" ht="12.75" customHeight="1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11"/>
      <c r="Y268" s="11"/>
      <c r="Z268" s="11"/>
    </row>
    <row r="269" ht="12.75" customHeight="1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11"/>
      <c r="Y269" s="11"/>
      <c r="Z269" s="11"/>
    </row>
    <row r="270" ht="12.75" customHeight="1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11"/>
      <c r="Y270" s="11"/>
      <c r="Z270" s="11"/>
    </row>
    <row r="271" ht="12.75" customHeight="1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11"/>
      <c r="Y271" s="11"/>
      <c r="Z271" s="11"/>
    </row>
    <row r="272" ht="12.75" customHeight="1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11"/>
      <c r="Y272" s="11"/>
      <c r="Z272" s="11"/>
    </row>
    <row r="273" ht="12.75" customHeight="1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11"/>
      <c r="Y273" s="11"/>
      <c r="Z273" s="11"/>
    </row>
    <row r="274" ht="12.75" customHeight="1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11"/>
      <c r="Y274" s="11"/>
      <c r="Z274" s="11"/>
    </row>
    <row r="275" ht="12.75" customHeight="1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</row>
    <row r="276" ht="12.75" customHeight="1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11"/>
      <c r="Y276" s="11"/>
      <c r="Z276" s="11"/>
    </row>
    <row r="277" ht="12.75" customHeight="1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</row>
    <row r="278" ht="12.75" customHeight="1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11"/>
      <c r="Y278" s="11"/>
      <c r="Z278" s="11"/>
    </row>
    <row r="279" ht="12.75" customHeight="1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</row>
    <row r="280" ht="12.75" customHeight="1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11"/>
      <c r="Y280" s="11"/>
      <c r="Z280" s="11"/>
    </row>
    <row r="281" ht="12.75" customHeight="1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11"/>
      <c r="Y281" s="11"/>
      <c r="Z281" s="11"/>
    </row>
    <row r="282" ht="12.75" customHeight="1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11"/>
      <c r="Y282" s="11"/>
      <c r="Z282" s="11"/>
    </row>
    <row r="283" ht="12.75" customHeight="1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</row>
    <row r="284" ht="12.75" customHeight="1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11"/>
      <c r="Y284" s="11"/>
      <c r="Z284" s="11"/>
    </row>
    <row r="285" ht="12.75" customHeight="1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11"/>
      <c r="Y285" s="11"/>
      <c r="Z285" s="11"/>
    </row>
    <row r="286" ht="12.75" customHeight="1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11"/>
      <c r="Y286" s="11"/>
      <c r="Z286" s="11"/>
    </row>
    <row r="287" ht="12.75" customHeight="1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11"/>
      <c r="Y287" s="11"/>
      <c r="Z287" s="11"/>
    </row>
    <row r="288" ht="12.75" customHeight="1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11"/>
      <c r="Y288" s="11"/>
      <c r="Z288" s="11"/>
    </row>
    <row r="289" ht="12.75" customHeight="1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11"/>
      <c r="Y289" s="11"/>
      <c r="Z289" s="11"/>
    </row>
    <row r="290" ht="12.75" customHeight="1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11"/>
      <c r="Y290" s="11"/>
      <c r="Z290" s="11"/>
    </row>
    <row r="291" ht="12.75" customHeight="1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11"/>
      <c r="Y291" s="11"/>
      <c r="Z291" s="11"/>
    </row>
    <row r="292" ht="12.75" customHeight="1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11"/>
      <c r="Y292" s="11"/>
      <c r="Z292" s="11"/>
    </row>
    <row r="293" ht="12.75" customHeight="1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11"/>
      <c r="Y293" s="11"/>
      <c r="Z293" s="11"/>
    </row>
    <row r="294" ht="12.75" customHeight="1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11"/>
      <c r="Y294" s="11"/>
      <c r="Z294" s="11"/>
    </row>
    <row r="295" ht="12.75" customHeight="1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11"/>
      <c r="Y295" s="11"/>
      <c r="Z295" s="11"/>
    </row>
    <row r="296" ht="12.75" customHeight="1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</row>
    <row r="297" ht="12.75" customHeight="1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11"/>
      <c r="Y297" s="11"/>
      <c r="Z297" s="11"/>
    </row>
    <row r="298" ht="12.75" customHeight="1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11"/>
      <c r="Y298" s="11"/>
      <c r="Z298" s="11"/>
    </row>
    <row r="299" ht="12.75" customHeight="1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</row>
    <row r="300" ht="12.75" customHeight="1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11"/>
      <c r="Y300" s="11"/>
      <c r="Z300" s="11"/>
    </row>
    <row r="301" ht="12.75" customHeight="1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11"/>
      <c r="Y301" s="11"/>
      <c r="Z301" s="11"/>
    </row>
    <row r="302" ht="12.75" customHeight="1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11"/>
      <c r="Y302" s="11"/>
      <c r="Z302" s="11"/>
    </row>
    <row r="303" ht="12.75" customHeight="1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</row>
    <row r="304" ht="12.75" customHeight="1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11"/>
      <c r="Y304" s="11"/>
      <c r="Z304" s="11"/>
    </row>
    <row r="305" ht="12.75" customHeight="1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11"/>
      <c r="Y305" s="11"/>
      <c r="Z305" s="11"/>
    </row>
    <row r="306" ht="12.75" customHeight="1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11"/>
      <c r="Y306" s="11"/>
      <c r="Z306" s="11"/>
    </row>
    <row r="307" ht="12.75" customHeight="1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11"/>
      <c r="Y307" s="11"/>
      <c r="Z307" s="11"/>
    </row>
    <row r="308" ht="12.75" customHeight="1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11"/>
      <c r="Y308" s="11"/>
      <c r="Z308" s="11"/>
    </row>
    <row r="309" ht="12.75" customHeight="1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11"/>
      <c r="Y309" s="11"/>
      <c r="Z309" s="11"/>
    </row>
    <row r="310" ht="12.75" customHeight="1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11"/>
      <c r="Y310" s="11"/>
      <c r="Z310" s="11"/>
    </row>
    <row r="311" ht="12.75" customHeight="1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</row>
    <row r="312" ht="12.75" customHeight="1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11"/>
      <c r="Y312" s="11"/>
      <c r="Z312" s="11"/>
    </row>
    <row r="313" ht="12.75" customHeight="1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11"/>
      <c r="Y313" s="11"/>
      <c r="Z313" s="11"/>
    </row>
    <row r="314" ht="12.75" customHeight="1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11"/>
      <c r="Y314" s="11"/>
      <c r="Z314" s="11"/>
    </row>
    <row r="315" ht="12.75" customHeight="1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</row>
    <row r="316" ht="12.75" customHeight="1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11"/>
      <c r="Y316" s="11"/>
      <c r="Z316" s="11"/>
    </row>
    <row r="317" ht="12.75" customHeight="1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</row>
    <row r="318" ht="12.75" customHeight="1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11"/>
      <c r="Y318" s="11"/>
      <c r="Z318" s="11"/>
    </row>
    <row r="319" ht="12.75" customHeight="1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11"/>
      <c r="Y319" s="11"/>
      <c r="Z319" s="11"/>
    </row>
    <row r="320" ht="12.75" customHeight="1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11"/>
      <c r="Y320" s="11"/>
      <c r="Z320" s="11"/>
    </row>
    <row r="321" ht="12.75" customHeight="1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11"/>
      <c r="Y321" s="11"/>
      <c r="Z321" s="11"/>
    </row>
    <row r="322" ht="12.75" customHeight="1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11"/>
      <c r="Y322" s="11"/>
      <c r="Z322" s="11"/>
    </row>
    <row r="323" ht="12.75" customHeight="1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11"/>
      <c r="Y323" s="11"/>
      <c r="Z323" s="11"/>
    </row>
    <row r="324" ht="12.75" customHeight="1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</row>
    <row r="325" ht="12.75" customHeight="1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</row>
    <row r="326" ht="12.75" customHeight="1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11"/>
      <c r="Y326" s="11"/>
      <c r="Z326" s="11"/>
    </row>
    <row r="327" ht="12.75" customHeight="1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11"/>
      <c r="Y327" s="11"/>
      <c r="Z327" s="11"/>
    </row>
    <row r="328" ht="12.75" customHeight="1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11"/>
      <c r="Y328" s="11"/>
      <c r="Z328" s="11"/>
    </row>
    <row r="329" ht="12.75" customHeight="1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11"/>
      <c r="Y329" s="11"/>
      <c r="Z329" s="11"/>
    </row>
    <row r="330" ht="12.75" customHeight="1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11"/>
      <c r="Y330" s="11"/>
      <c r="Z330" s="11"/>
    </row>
    <row r="331" ht="12.75" customHeight="1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11"/>
      <c r="Y331" s="11"/>
      <c r="Z331" s="11"/>
    </row>
    <row r="332" ht="12.75" customHeight="1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</row>
    <row r="333" ht="12.75" customHeight="1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</row>
    <row r="334" ht="12.75" customHeight="1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</row>
    <row r="335" ht="12.75" customHeight="1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</row>
    <row r="336" ht="12.75" customHeight="1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11"/>
      <c r="Y336" s="11"/>
      <c r="Z336" s="11"/>
    </row>
    <row r="337" ht="12.75" customHeight="1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11"/>
      <c r="Y337" s="11"/>
      <c r="Z337" s="11"/>
    </row>
    <row r="338" ht="12.75" customHeight="1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11"/>
      <c r="Y338" s="11"/>
      <c r="Z338" s="11"/>
    </row>
    <row r="339" ht="12.75" customHeight="1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11"/>
      <c r="Y339" s="11"/>
      <c r="Z339" s="11"/>
    </row>
    <row r="340" ht="12.75" customHeight="1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</row>
    <row r="341" ht="12.75" customHeight="1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</row>
    <row r="342" ht="12.75" customHeight="1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11"/>
      <c r="Y342" s="11"/>
      <c r="Z342" s="11"/>
    </row>
    <row r="343" ht="12.75" customHeight="1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11"/>
      <c r="Y343" s="11"/>
      <c r="Z343" s="11"/>
    </row>
    <row r="344" ht="12.75" customHeight="1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11"/>
      <c r="Y344" s="11"/>
      <c r="Z344" s="11"/>
    </row>
    <row r="345" ht="12.75" customHeight="1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11"/>
      <c r="Y345" s="11"/>
      <c r="Z345" s="11"/>
    </row>
    <row r="346" ht="12.75" customHeight="1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11"/>
      <c r="Y346" s="11"/>
      <c r="Z346" s="11"/>
    </row>
    <row r="347" ht="12.75" customHeight="1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11"/>
      <c r="Y347" s="11"/>
      <c r="Z347" s="11"/>
    </row>
    <row r="348" ht="12.75" customHeight="1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</row>
    <row r="349" ht="12.75" customHeight="1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</row>
    <row r="350" ht="12.75" customHeight="1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11"/>
      <c r="Y350" s="11"/>
      <c r="Z350" s="11"/>
    </row>
    <row r="351" ht="12.75" customHeight="1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11"/>
      <c r="Y351" s="11"/>
      <c r="Z351" s="11"/>
    </row>
    <row r="352" ht="12.75" customHeight="1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11"/>
      <c r="Y352" s="11"/>
      <c r="Z352" s="11"/>
    </row>
    <row r="353" ht="12.75" customHeight="1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11"/>
      <c r="Y353" s="11"/>
      <c r="Z353" s="11"/>
    </row>
    <row r="354" ht="12.75" customHeight="1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11"/>
      <c r="Y354" s="11"/>
      <c r="Z354" s="11"/>
    </row>
    <row r="355" ht="12.75" customHeight="1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11"/>
      <c r="Y355" s="11"/>
      <c r="Z355" s="11"/>
    </row>
    <row r="356" ht="12.75" customHeight="1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11"/>
      <c r="Y356" s="11"/>
      <c r="Z356" s="11"/>
    </row>
    <row r="357" ht="12.75" customHeight="1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11"/>
      <c r="Y357" s="11"/>
      <c r="Z357" s="11"/>
    </row>
    <row r="358" ht="12.75" customHeight="1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11"/>
      <c r="Y358" s="11"/>
      <c r="Z358" s="11"/>
    </row>
    <row r="359" ht="12.75" customHeight="1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11"/>
      <c r="Y359" s="11"/>
      <c r="Z359" s="11"/>
    </row>
    <row r="360" ht="12.75" customHeight="1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</row>
    <row r="361" ht="12.75" customHeight="1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11"/>
      <c r="Y361" s="11"/>
      <c r="Z361" s="11"/>
    </row>
    <row r="362" ht="12.75" customHeight="1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</row>
    <row r="363" ht="12.75" customHeight="1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11"/>
      <c r="Y363" s="11"/>
      <c r="Z363" s="11"/>
    </row>
    <row r="364" ht="12.75" customHeight="1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11"/>
      <c r="Y364" s="11"/>
      <c r="Z364" s="11"/>
    </row>
    <row r="365" ht="12.75" customHeight="1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11"/>
      <c r="Y365" s="11"/>
      <c r="Z365" s="11"/>
    </row>
    <row r="366" ht="12.75" customHeight="1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</row>
    <row r="367" ht="12.75" customHeight="1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</row>
    <row r="368" ht="12.75" customHeight="1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11"/>
      <c r="Y368" s="11"/>
      <c r="Z368" s="11"/>
    </row>
    <row r="369" ht="12.75" customHeight="1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11"/>
      <c r="Y369" s="11"/>
      <c r="Z369" s="11"/>
    </row>
    <row r="370" ht="12.75" customHeight="1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11"/>
      <c r="Y370" s="11"/>
      <c r="Z370" s="11"/>
    </row>
    <row r="371" ht="12.75" customHeight="1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11"/>
      <c r="Y371" s="11"/>
      <c r="Z371" s="11"/>
    </row>
    <row r="372" ht="12.75" customHeight="1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11"/>
      <c r="Y372" s="11"/>
      <c r="Z372" s="11"/>
    </row>
    <row r="373" ht="12.75" customHeight="1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11"/>
      <c r="Y373" s="11"/>
      <c r="Z373" s="11"/>
    </row>
    <row r="374" ht="12.75" customHeight="1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</row>
    <row r="375" ht="12.75" customHeight="1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11"/>
      <c r="Y375" s="11"/>
      <c r="Z375" s="11"/>
    </row>
    <row r="376" ht="12.75" customHeight="1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11"/>
      <c r="Y376" s="11"/>
      <c r="Z376" s="11"/>
    </row>
    <row r="377" ht="12.75" customHeight="1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11"/>
      <c r="Y377" s="11"/>
      <c r="Z377" s="11"/>
    </row>
    <row r="378" ht="12.75" customHeight="1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</row>
    <row r="379" ht="12.75" customHeight="1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11"/>
      <c r="Y379" s="11"/>
      <c r="Z379" s="11"/>
    </row>
    <row r="380" ht="12.75" customHeight="1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11"/>
      <c r="Y380" s="11"/>
      <c r="Z380" s="11"/>
    </row>
    <row r="381" ht="12.75" customHeight="1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11"/>
      <c r="Y381" s="11"/>
      <c r="Z381" s="11"/>
    </row>
    <row r="382" ht="12.75" customHeight="1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11"/>
      <c r="Y382" s="11"/>
      <c r="Z382" s="11"/>
    </row>
    <row r="383" ht="12.75" customHeight="1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11"/>
      <c r="Y383" s="11"/>
      <c r="Z383" s="11"/>
    </row>
    <row r="384" ht="12.75" customHeight="1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</row>
    <row r="385" ht="12.75" customHeight="1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11"/>
      <c r="Y385" s="11"/>
      <c r="Z385" s="11"/>
    </row>
    <row r="386" ht="12.75" customHeight="1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11"/>
      <c r="Y386" s="11"/>
      <c r="Z386" s="11"/>
    </row>
    <row r="387" ht="12.75" customHeight="1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</row>
    <row r="388" ht="12.75" customHeight="1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11"/>
      <c r="Y388" s="11"/>
      <c r="Z388" s="11"/>
    </row>
    <row r="389" ht="12.75" customHeight="1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11"/>
      <c r="Y389" s="11"/>
      <c r="Z389" s="11"/>
    </row>
    <row r="390" ht="12.75" customHeight="1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</row>
    <row r="391" ht="12.75" customHeight="1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11"/>
      <c r="Y391" s="11"/>
      <c r="Z391" s="11"/>
    </row>
    <row r="392" ht="12.75" customHeight="1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11"/>
      <c r="Y392" s="11"/>
      <c r="Z392" s="11"/>
    </row>
    <row r="393" ht="12.75" customHeight="1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11"/>
      <c r="Y393" s="11"/>
      <c r="Z393" s="11"/>
    </row>
    <row r="394" ht="12.75" customHeight="1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11"/>
      <c r="Y394" s="11"/>
      <c r="Z394" s="11"/>
    </row>
    <row r="395" ht="12.75" customHeight="1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11"/>
      <c r="Y395" s="11"/>
      <c r="Z395" s="11"/>
    </row>
    <row r="396" ht="12.75" customHeight="1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11"/>
      <c r="Y396" s="11"/>
      <c r="Z396" s="11"/>
    </row>
    <row r="397" ht="12.75" customHeight="1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</row>
    <row r="398" ht="12.75" customHeight="1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11"/>
      <c r="Y398" s="11"/>
      <c r="Z398" s="11"/>
    </row>
    <row r="399" ht="12.75" customHeight="1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11"/>
      <c r="Y399" s="11"/>
      <c r="Z399" s="11"/>
    </row>
    <row r="400" ht="12.75" customHeight="1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11"/>
      <c r="Y400" s="11"/>
      <c r="Z400" s="11"/>
    </row>
    <row r="401" ht="12.75" customHeight="1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11"/>
      <c r="Y401" s="11"/>
      <c r="Z401" s="11"/>
    </row>
    <row r="402" ht="12.75" customHeight="1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11"/>
      <c r="Y402" s="11"/>
      <c r="Z402" s="11"/>
    </row>
    <row r="403" ht="12.75" customHeight="1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11"/>
      <c r="Y403" s="11"/>
      <c r="Z403" s="11"/>
    </row>
    <row r="404" ht="12.75" customHeight="1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11"/>
      <c r="Y404" s="11"/>
      <c r="Z404" s="11"/>
    </row>
    <row r="405" ht="12.75" customHeight="1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</row>
    <row r="406" ht="12.75" customHeight="1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11"/>
      <c r="Y406" s="11"/>
      <c r="Z406" s="11"/>
    </row>
    <row r="407" ht="12.75" customHeight="1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11"/>
      <c r="Y407" s="11"/>
      <c r="Z407" s="11"/>
    </row>
    <row r="408" ht="12.75" customHeight="1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11"/>
      <c r="Y408" s="11"/>
      <c r="Z408" s="11"/>
    </row>
    <row r="409" ht="12.75" customHeight="1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11"/>
      <c r="Y409" s="11"/>
      <c r="Z409" s="11"/>
    </row>
    <row r="410" ht="12.75" customHeight="1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11"/>
      <c r="Y410" s="11"/>
      <c r="Z410" s="11"/>
    </row>
    <row r="411" ht="12.75" customHeight="1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</row>
    <row r="412" ht="12.75" customHeight="1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11"/>
      <c r="Y412" s="11"/>
      <c r="Z412" s="11"/>
    </row>
    <row r="413" ht="12.75" customHeight="1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</row>
    <row r="414" ht="12.75" customHeight="1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11"/>
      <c r="Y414" s="11"/>
      <c r="Z414" s="11"/>
    </row>
    <row r="415" ht="12.75" customHeight="1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11"/>
      <c r="Y415" s="11"/>
      <c r="Z415" s="11"/>
    </row>
    <row r="416" ht="12.75" customHeight="1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11"/>
      <c r="Y416" s="11"/>
      <c r="Z416" s="11"/>
    </row>
    <row r="417" ht="12.75" customHeight="1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11"/>
      <c r="Y417" s="11"/>
      <c r="Z417" s="11"/>
    </row>
    <row r="418" ht="12.75" customHeight="1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11"/>
      <c r="Y418" s="11"/>
      <c r="Z418" s="11"/>
    </row>
    <row r="419" ht="12.75" customHeight="1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11"/>
      <c r="Y419" s="11"/>
      <c r="Z419" s="11"/>
    </row>
    <row r="420" ht="12.75" customHeight="1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11"/>
      <c r="Y420" s="11"/>
      <c r="Z420" s="11"/>
    </row>
    <row r="421" ht="12.75" customHeight="1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</row>
    <row r="422" ht="12.75" customHeight="1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11"/>
      <c r="Y422" s="11"/>
      <c r="Z422" s="11"/>
    </row>
    <row r="423" ht="12.75" customHeight="1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</row>
    <row r="424" ht="12.75" customHeight="1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11"/>
      <c r="Y424" s="11"/>
      <c r="Z424" s="11"/>
    </row>
    <row r="425" ht="12.75" customHeight="1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</row>
    <row r="426" ht="12.75" customHeight="1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11"/>
      <c r="Y426" s="11"/>
      <c r="Z426" s="11"/>
    </row>
    <row r="427" ht="12.75" customHeight="1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11"/>
      <c r="Y427" s="11"/>
      <c r="Z427" s="11"/>
    </row>
    <row r="428" ht="12.75" customHeight="1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11"/>
      <c r="Y428" s="11"/>
      <c r="Z428" s="11"/>
    </row>
    <row r="429" ht="12.75" customHeight="1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11"/>
      <c r="Y429" s="11"/>
      <c r="Z429" s="11"/>
    </row>
    <row r="430" ht="12.75" customHeight="1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11"/>
      <c r="Y430" s="11"/>
      <c r="Z430" s="11"/>
    </row>
    <row r="431" ht="12.75" customHeight="1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</row>
    <row r="432" ht="12.75" customHeight="1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</row>
    <row r="433" ht="12.75" customHeight="1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11"/>
      <c r="Y433" s="11"/>
      <c r="Z433" s="11"/>
    </row>
    <row r="434" ht="12.75" customHeight="1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11"/>
      <c r="Y434" s="11"/>
      <c r="Z434" s="11"/>
    </row>
    <row r="435" ht="12.75" customHeight="1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</row>
    <row r="436" ht="12.75" customHeight="1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11"/>
      <c r="Y436" s="11"/>
      <c r="Z436" s="11"/>
    </row>
    <row r="437" ht="12.75" customHeight="1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11"/>
      <c r="Y437" s="11"/>
      <c r="Z437" s="11"/>
    </row>
    <row r="438" ht="12.75" customHeight="1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11"/>
      <c r="Y438" s="11"/>
      <c r="Z438" s="11"/>
    </row>
    <row r="439" ht="12.75" customHeight="1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11"/>
      <c r="Y439" s="11"/>
      <c r="Z439" s="11"/>
    </row>
    <row r="440" ht="12.75" customHeight="1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11"/>
      <c r="Y440" s="11"/>
      <c r="Z440" s="11"/>
    </row>
    <row r="441" ht="12.75" customHeight="1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11"/>
      <c r="Y441" s="11"/>
      <c r="Z441" s="11"/>
    </row>
    <row r="442" ht="12.75" customHeight="1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11"/>
      <c r="Y442" s="11"/>
      <c r="Z442" s="11"/>
    </row>
    <row r="443" ht="12.75" customHeight="1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11"/>
      <c r="Y443" s="11"/>
      <c r="Z443" s="11"/>
    </row>
    <row r="444" ht="12.75" customHeight="1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11"/>
      <c r="Y444" s="11"/>
      <c r="Z444" s="11"/>
    </row>
    <row r="445" ht="12.75" customHeight="1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</row>
    <row r="446" ht="12.75" customHeight="1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</row>
    <row r="447" ht="12.75" customHeight="1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11"/>
      <c r="Y447" s="11"/>
      <c r="Z447" s="11"/>
    </row>
    <row r="448" ht="12.75" customHeight="1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11"/>
      <c r="Y448" s="11"/>
      <c r="Z448" s="11"/>
    </row>
    <row r="449" ht="12.75" customHeight="1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11"/>
      <c r="Y449" s="11"/>
      <c r="Z449" s="11"/>
    </row>
    <row r="450" ht="12.75" customHeight="1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11"/>
      <c r="Y450" s="11"/>
      <c r="Z450" s="11"/>
    </row>
    <row r="451" ht="12.75" customHeight="1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11"/>
      <c r="Y451" s="11"/>
      <c r="Z451" s="11"/>
    </row>
    <row r="452" ht="12.75" customHeight="1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11"/>
      <c r="Y452" s="11"/>
      <c r="Z452" s="11"/>
    </row>
    <row r="453" ht="12.75" customHeight="1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11"/>
      <c r="Y453" s="11"/>
      <c r="Z453" s="11"/>
    </row>
    <row r="454" ht="12.75" customHeight="1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</row>
    <row r="455" ht="12.75" customHeight="1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11"/>
      <c r="Y455" s="11"/>
      <c r="Z455" s="11"/>
    </row>
    <row r="456" ht="12.75" customHeight="1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11"/>
      <c r="Y456" s="11"/>
      <c r="Z456" s="11"/>
    </row>
    <row r="457" ht="12.75" customHeight="1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11"/>
      <c r="Y457" s="11"/>
      <c r="Z457" s="11"/>
    </row>
    <row r="458" ht="12.75" customHeight="1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</row>
    <row r="459" ht="12.75" customHeight="1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11"/>
      <c r="Y459" s="11"/>
      <c r="Z459" s="11"/>
    </row>
    <row r="460" ht="12.75" customHeight="1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11"/>
      <c r="Y460" s="11"/>
      <c r="Z460" s="11"/>
    </row>
    <row r="461" ht="12.75" customHeight="1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11"/>
      <c r="Y461" s="11"/>
      <c r="Z461" s="11"/>
    </row>
    <row r="462" ht="12.75" customHeight="1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11"/>
      <c r="Y462" s="11"/>
      <c r="Z462" s="11"/>
    </row>
    <row r="463" ht="12.75" customHeight="1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11"/>
      <c r="Y463" s="11"/>
      <c r="Z463" s="11"/>
    </row>
    <row r="464" ht="12.75" customHeight="1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11"/>
      <c r="Y464" s="11"/>
      <c r="Z464" s="11"/>
    </row>
    <row r="465" ht="12.75" customHeight="1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11"/>
      <c r="Y465" s="11"/>
      <c r="Z465" s="11"/>
    </row>
    <row r="466" ht="12.75" customHeight="1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11"/>
      <c r="Y466" s="11"/>
      <c r="Z466" s="11"/>
    </row>
    <row r="467" ht="12.75" customHeight="1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11"/>
      <c r="Y467" s="11"/>
      <c r="Z467" s="11"/>
    </row>
    <row r="468" ht="12.75" customHeight="1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11"/>
      <c r="Y468" s="11"/>
      <c r="Z468" s="11"/>
    </row>
    <row r="469" ht="12.75" customHeight="1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11"/>
      <c r="Y469" s="11"/>
      <c r="Z469" s="11"/>
    </row>
    <row r="470" ht="12.75" customHeight="1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</row>
    <row r="471" ht="12.75" customHeight="1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</row>
    <row r="472" ht="12.75" customHeight="1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11"/>
      <c r="Y472" s="11"/>
      <c r="Z472" s="11"/>
    </row>
    <row r="473" ht="12.75" customHeight="1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11"/>
      <c r="Y473" s="11"/>
      <c r="Z473" s="11"/>
    </row>
    <row r="474" ht="12.75" customHeight="1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11"/>
      <c r="Y474" s="11"/>
      <c r="Z474" s="11"/>
    </row>
    <row r="475" ht="12.75" customHeight="1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</row>
    <row r="476" ht="12.75" customHeight="1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11"/>
      <c r="Y476" s="11"/>
      <c r="Z476" s="11"/>
    </row>
    <row r="477" ht="12.75" customHeight="1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11"/>
      <c r="Y477" s="11"/>
      <c r="Z477" s="11"/>
    </row>
    <row r="478" ht="12.75" customHeight="1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11"/>
      <c r="Y478" s="11"/>
      <c r="Z478" s="11"/>
    </row>
    <row r="479" ht="12.75" customHeight="1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</row>
    <row r="480" ht="12.75" customHeight="1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11"/>
      <c r="Y480" s="11"/>
      <c r="Z480" s="11"/>
    </row>
    <row r="481" ht="12.75" customHeight="1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11"/>
      <c r="Y481" s="11"/>
      <c r="Z481" s="11"/>
    </row>
    <row r="482" ht="12.75" customHeight="1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11"/>
      <c r="Y482" s="11"/>
      <c r="Z482" s="11"/>
    </row>
    <row r="483" ht="12.75" customHeight="1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11"/>
      <c r="Y483" s="11"/>
      <c r="Z483" s="11"/>
    </row>
    <row r="484" ht="12.75" customHeight="1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11"/>
      <c r="Y484" s="11"/>
      <c r="Z484" s="11"/>
    </row>
    <row r="485" ht="12.75" customHeight="1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11"/>
      <c r="Y485" s="11"/>
      <c r="Z485" s="11"/>
    </row>
    <row r="486" ht="12.75" customHeight="1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</row>
    <row r="487" ht="12.75" customHeight="1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11"/>
      <c r="Y487" s="11"/>
      <c r="Z487" s="11"/>
    </row>
    <row r="488" ht="12.75" customHeight="1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</row>
    <row r="489" ht="12.75" customHeight="1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11"/>
      <c r="Y489" s="11"/>
      <c r="Z489" s="11"/>
    </row>
    <row r="490" ht="12.75" customHeight="1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11"/>
      <c r="Y490" s="11"/>
      <c r="Z490" s="11"/>
    </row>
    <row r="491" ht="12.75" customHeight="1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11"/>
      <c r="Y491" s="11"/>
      <c r="Z491" s="11"/>
    </row>
    <row r="492" ht="12.75" customHeight="1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11"/>
      <c r="Y492" s="11"/>
      <c r="Z492" s="11"/>
    </row>
    <row r="493" ht="12.75" customHeight="1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11"/>
      <c r="Y493" s="11"/>
      <c r="Z493" s="11"/>
    </row>
    <row r="494" ht="12.75" customHeight="1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11"/>
      <c r="Y494" s="11"/>
      <c r="Z494" s="11"/>
    </row>
    <row r="495" ht="12.75" customHeight="1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</row>
    <row r="496" ht="12.75" customHeight="1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11"/>
      <c r="Y496" s="11"/>
      <c r="Z496" s="11"/>
    </row>
    <row r="497" ht="12.75" customHeight="1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11"/>
      <c r="Y497" s="11"/>
      <c r="Z497" s="11"/>
    </row>
    <row r="498" ht="12.75" customHeight="1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11"/>
      <c r="Y498" s="11"/>
      <c r="Z498" s="11"/>
    </row>
    <row r="499" ht="12.75" customHeight="1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11"/>
      <c r="Y499" s="11"/>
      <c r="Z499" s="11"/>
    </row>
    <row r="500" ht="12.75" customHeight="1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</row>
    <row r="501" ht="12.75" customHeight="1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11"/>
      <c r="Y501" s="11"/>
      <c r="Z501" s="11"/>
    </row>
    <row r="502" ht="12.75" customHeight="1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11"/>
      <c r="Y502" s="11"/>
      <c r="Z502" s="11"/>
    </row>
    <row r="503" ht="12.75" customHeight="1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11"/>
      <c r="Y503" s="11"/>
      <c r="Z503" s="11"/>
    </row>
    <row r="504" ht="12.75" customHeight="1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11"/>
      <c r="Y504" s="11"/>
      <c r="Z504" s="11"/>
    </row>
    <row r="505" ht="12.75" customHeight="1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11"/>
      <c r="Y505" s="11"/>
      <c r="Z505" s="11"/>
    </row>
    <row r="506" ht="12.75" customHeight="1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11"/>
      <c r="Y506" s="11"/>
      <c r="Z506" s="11"/>
    </row>
    <row r="507" ht="12.75" customHeight="1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11"/>
      <c r="Y507" s="11"/>
      <c r="Z507" s="11"/>
    </row>
    <row r="508" ht="12.75" customHeight="1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11"/>
      <c r="Y508" s="11"/>
      <c r="Z508" s="11"/>
    </row>
    <row r="509" ht="12.75" customHeight="1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11"/>
      <c r="Y509" s="11"/>
      <c r="Z509" s="11"/>
    </row>
    <row r="510" ht="12.75" customHeight="1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11"/>
      <c r="Y510" s="11"/>
      <c r="Z510" s="11"/>
    </row>
    <row r="511" ht="12.75" customHeight="1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11"/>
      <c r="Y511" s="11"/>
      <c r="Z511" s="11"/>
    </row>
    <row r="512" ht="12.75" customHeight="1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11"/>
      <c r="Y512" s="11"/>
      <c r="Z512" s="11"/>
    </row>
    <row r="513" ht="12.75" customHeight="1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11"/>
      <c r="Y513" s="11"/>
      <c r="Z513" s="11"/>
    </row>
    <row r="514" ht="12.75" customHeight="1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</row>
    <row r="515" ht="12.75" customHeight="1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</row>
    <row r="516" ht="12.75" customHeight="1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</row>
    <row r="517" ht="12.75" customHeight="1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11"/>
      <c r="Y517" s="11"/>
      <c r="Z517" s="11"/>
    </row>
    <row r="518" ht="12.75" customHeight="1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11"/>
      <c r="Y518" s="11"/>
      <c r="Z518" s="11"/>
    </row>
    <row r="519" ht="12.75" customHeight="1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11"/>
      <c r="Y519" s="11"/>
      <c r="Z519" s="11"/>
    </row>
    <row r="520" ht="12.75" customHeight="1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11"/>
      <c r="Y520" s="11"/>
      <c r="Z520" s="11"/>
    </row>
    <row r="521" ht="12.75" customHeight="1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11"/>
      <c r="Y521" s="11"/>
      <c r="Z521" s="11"/>
    </row>
    <row r="522" ht="12.75" customHeight="1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11"/>
      <c r="Y522" s="11"/>
      <c r="Z522" s="11"/>
    </row>
    <row r="523" ht="12.75" customHeight="1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11"/>
      <c r="Y523" s="11"/>
      <c r="Z523" s="11"/>
    </row>
    <row r="524" ht="12.75" customHeight="1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11"/>
      <c r="Y524" s="11"/>
      <c r="Z524" s="11"/>
    </row>
    <row r="525" ht="12.75" customHeight="1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11"/>
      <c r="Y525" s="11"/>
      <c r="Z525" s="11"/>
    </row>
    <row r="526" ht="12.75" customHeight="1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11"/>
      <c r="Y526" s="11"/>
      <c r="Z526" s="11"/>
    </row>
    <row r="527" ht="12.75" customHeight="1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11"/>
      <c r="Y527" s="11"/>
      <c r="Z527" s="11"/>
    </row>
    <row r="528" ht="12.75" customHeight="1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11"/>
      <c r="Y528" s="11"/>
      <c r="Z528" s="11"/>
    </row>
    <row r="529" ht="12.75" customHeight="1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11"/>
      <c r="Y529" s="11"/>
      <c r="Z529" s="11"/>
    </row>
    <row r="530" ht="12.75" customHeight="1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11"/>
      <c r="Y530" s="11"/>
      <c r="Z530" s="11"/>
    </row>
    <row r="531" ht="12.75" customHeight="1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11"/>
      <c r="Y531" s="11"/>
      <c r="Z531" s="11"/>
    </row>
    <row r="532" ht="12.75" customHeight="1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11"/>
      <c r="Y532" s="11"/>
      <c r="Z532" s="11"/>
    </row>
    <row r="533" ht="12.75" customHeight="1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11"/>
      <c r="Y533" s="11"/>
      <c r="Z533" s="11"/>
    </row>
    <row r="534" ht="12.75" customHeight="1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11"/>
      <c r="Y534" s="11"/>
      <c r="Z534" s="11"/>
    </row>
    <row r="535" ht="12.75" customHeight="1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</row>
    <row r="536" ht="12.75" customHeight="1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</row>
    <row r="537" ht="12.75" customHeight="1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11"/>
      <c r="Y537" s="11"/>
      <c r="Z537" s="11"/>
    </row>
    <row r="538" ht="12.75" customHeight="1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</row>
    <row r="539" ht="12.75" customHeight="1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11"/>
      <c r="Y539" s="11"/>
      <c r="Z539" s="11"/>
    </row>
    <row r="540" ht="12.75" customHeight="1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11"/>
      <c r="Y540" s="11"/>
      <c r="Z540" s="11"/>
    </row>
    <row r="541" ht="12.75" customHeight="1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11"/>
      <c r="Y541" s="11"/>
      <c r="Z541" s="11"/>
    </row>
    <row r="542" ht="12.75" customHeight="1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11"/>
      <c r="Y542" s="11"/>
      <c r="Z542" s="11"/>
    </row>
    <row r="543" ht="12.75" customHeight="1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11"/>
      <c r="Y543" s="11"/>
      <c r="Z543" s="11"/>
    </row>
    <row r="544" ht="12.75" customHeight="1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11"/>
      <c r="Y544" s="11"/>
      <c r="Z544" s="11"/>
    </row>
    <row r="545" ht="12.75" customHeight="1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11"/>
      <c r="Y545" s="11"/>
      <c r="Z545" s="11"/>
    </row>
    <row r="546" ht="12.75" customHeight="1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11"/>
      <c r="Y546" s="11"/>
      <c r="Z546" s="11"/>
    </row>
    <row r="547" ht="12.75" customHeight="1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11"/>
      <c r="Y547" s="11"/>
      <c r="Z547" s="11"/>
    </row>
    <row r="548" ht="12.75" customHeight="1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11"/>
      <c r="Y548" s="11"/>
      <c r="Z548" s="11"/>
    </row>
    <row r="549" ht="12.75" customHeight="1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11"/>
      <c r="Y549" s="11"/>
      <c r="Z549" s="11"/>
    </row>
    <row r="550" ht="12.75" customHeight="1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11"/>
      <c r="Y550" s="11"/>
      <c r="Z550" s="11"/>
    </row>
    <row r="551" ht="12.75" customHeight="1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11"/>
      <c r="Y551" s="11"/>
      <c r="Z551" s="11"/>
    </row>
    <row r="552" ht="12.75" customHeight="1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11"/>
      <c r="Y552" s="11"/>
      <c r="Z552" s="11"/>
    </row>
    <row r="553" ht="12.75" customHeight="1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11"/>
      <c r="Y553" s="11"/>
      <c r="Z553" s="11"/>
    </row>
    <row r="554" ht="12.75" customHeight="1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11"/>
      <c r="Y554" s="11"/>
      <c r="Z554" s="11"/>
    </row>
    <row r="555" ht="12.75" customHeight="1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</row>
    <row r="556" ht="12.75" customHeight="1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11"/>
      <c r="Y556" s="11"/>
      <c r="Z556" s="11"/>
    </row>
    <row r="557" ht="12.75" customHeight="1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</row>
    <row r="558" ht="12.75" customHeight="1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11"/>
      <c r="Y558" s="11"/>
      <c r="Z558" s="11"/>
    </row>
    <row r="559" ht="12.75" customHeight="1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11"/>
      <c r="Y559" s="11"/>
      <c r="Z559" s="11"/>
    </row>
    <row r="560" ht="12.75" customHeight="1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11"/>
      <c r="Y560" s="11"/>
      <c r="Z560" s="11"/>
    </row>
    <row r="561" ht="12.75" customHeight="1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11"/>
      <c r="Y561" s="11"/>
      <c r="Z561" s="11"/>
    </row>
    <row r="562" ht="12.75" customHeight="1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11"/>
      <c r="Y562" s="11"/>
      <c r="Z562" s="11"/>
    </row>
    <row r="563" ht="12.75" customHeight="1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11"/>
      <c r="Y563" s="11"/>
      <c r="Z563" s="11"/>
    </row>
    <row r="564" ht="12.75" customHeight="1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11"/>
      <c r="Y564" s="11"/>
      <c r="Z564" s="11"/>
    </row>
    <row r="565" ht="12.75" customHeight="1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11"/>
      <c r="Y565" s="11"/>
      <c r="Z565" s="11"/>
    </row>
    <row r="566" ht="12.75" customHeight="1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11"/>
      <c r="Y566" s="11"/>
      <c r="Z566" s="11"/>
    </row>
    <row r="567" ht="12.75" customHeight="1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11"/>
      <c r="Y567" s="11"/>
      <c r="Z567" s="11"/>
    </row>
    <row r="568" ht="12.75" customHeight="1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11"/>
      <c r="Y568" s="11"/>
      <c r="Z568" s="11"/>
    </row>
    <row r="569" ht="12.75" customHeight="1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11"/>
      <c r="Y569" s="11"/>
      <c r="Z569" s="11"/>
    </row>
    <row r="570" ht="12.75" customHeight="1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11"/>
      <c r="Y570" s="11"/>
      <c r="Z570" s="11"/>
    </row>
    <row r="571" ht="12.75" customHeight="1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11"/>
      <c r="Y571" s="11"/>
      <c r="Z571" s="11"/>
    </row>
    <row r="572" ht="12.75" customHeight="1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11"/>
      <c r="Y572" s="11"/>
      <c r="Z572" s="11"/>
    </row>
    <row r="573" ht="12.75" customHeight="1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11"/>
      <c r="Y573" s="11"/>
      <c r="Z573" s="11"/>
    </row>
    <row r="574" ht="12.75" customHeight="1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11"/>
      <c r="Y574" s="11"/>
      <c r="Z574" s="11"/>
    </row>
    <row r="575" ht="12.75" customHeight="1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11"/>
      <c r="Y575" s="11"/>
      <c r="Z575" s="11"/>
    </row>
    <row r="576" ht="12.75" customHeight="1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11"/>
      <c r="Y576" s="11"/>
      <c r="Z576" s="11"/>
    </row>
    <row r="577" ht="12.75" customHeight="1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</row>
    <row r="578" ht="12.75" customHeight="1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11"/>
      <c r="Y578" s="11"/>
      <c r="Z578" s="11"/>
    </row>
    <row r="579" ht="12.75" customHeight="1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11"/>
      <c r="Y579" s="11"/>
      <c r="Z579" s="11"/>
    </row>
    <row r="580" ht="12.75" customHeight="1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11"/>
      <c r="Y580" s="11"/>
      <c r="Z580" s="11"/>
    </row>
    <row r="581" ht="12.75" customHeight="1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11"/>
      <c r="Y581" s="11"/>
      <c r="Z581" s="11"/>
    </row>
    <row r="582" ht="12.75" customHeight="1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11"/>
      <c r="Y582" s="11"/>
      <c r="Z582" s="11"/>
    </row>
    <row r="583" ht="12.75" customHeight="1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11"/>
      <c r="Y583" s="11"/>
      <c r="Z583" s="11"/>
    </row>
    <row r="584" ht="12.75" customHeight="1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11"/>
      <c r="Y584" s="11"/>
      <c r="Z584" s="11"/>
    </row>
    <row r="585" ht="12.75" customHeight="1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11"/>
      <c r="Y585" s="11"/>
      <c r="Z585" s="11"/>
    </row>
    <row r="586" ht="12.75" customHeight="1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11"/>
      <c r="Y586" s="11"/>
      <c r="Z586" s="11"/>
    </row>
    <row r="587" ht="12.75" customHeight="1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</row>
    <row r="588" ht="12.75" customHeight="1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11"/>
      <c r="Y588" s="11"/>
      <c r="Z588" s="11"/>
    </row>
    <row r="589" ht="12.75" customHeight="1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11"/>
      <c r="Y589" s="11"/>
      <c r="Z589" s="11"/>
    </row>
    <row r="590" ht="12.75" customHeight="1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11"/>
      <c r="Y590" s="11"/>
      <c r="Z590" s="11"/>
    </row>
    <row r="591" ht="12.75" customHeight="1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11"/>
      <c r="Y591" s="11"/>
      <c r="Z591" s="11"/>
    </row>
    <row r="592" ht="12.75" customHeight="1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11"/>
      <c r="Y592" s="11"/>
      <c r="Z592" s="11"/>
    </row>
    <row r="593" ht="12.75" customHeight="1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11"/>
      <c r="Y593" s="11"/>
      <c r="Z593" s="11"/>
    </row>
    <row r="594" ht="12.75" customHeight="1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11"/>
      <c r="Y594" s="11"/>
      <c r="Z594" s="11"/>
    </row>
    <row r="595" ht="12.75" customHeight="1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11"/>
      <c r="Y595" s="11"/>
      <c r="Z595" s="11"/>
    </row>
    <row r="596" ht="12.75" customHeight="1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11"/>
      <c r="Y596" s="11"/>
      <c r="Z596" s="11"/>
    </row>
    <row r="597" ht="12.75" customHeight="1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11"/>
      <c r="Y597" s="11"/>
      <c r="Z597" s="11"/>
    </row>
    <row r="598" ht="12.75" customHeight="1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11"/>
      <c r="Y598" s="11"/>
      <c r="Z598" s="11"/>
    </row>
    <row r="599" ht="12.75" customHeight="1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11"/>
      <c r="Y599" s="11"/>
      <c r="Z599" s="11"/>
    </row>
    <row r="600" ht="12.75" customHeight="1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11"/>
      <c r="Y600" s="11"/>
      <c r="Z600" s="11"/>
    </row>
    <row r="601" ht="12.75" customHeight="1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11"/>
      <c r="Y601" s="11"/>
      <c r="Z601" s="11"/>
    </row>
    <row r="602" ht="12.75" customHeight="1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11"/>
      <c r="Y602" s="11"/>
      <c r="Z602" s="11"/>
    </row>
    <row r="603" ht="12.75" customHeight="1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11"/>
      <c r="Y603" s="11"/>
      <c r="Z603" s="11"/>
    </row>
    <row r="604" ht="12.75" customHeight="1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11"/>
      <c r="Y604" s="11"/>
      <c r="Z604" s="11"/>
    </row>
    <row r="605" ht="12.75" customHeight="1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11"/>
      <c r="Y605" s="11"/>
      <c r="Z605" s="11"/>
    </row>
    <row r="606" ht="12.75" customHeight="1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11"/>
      <c r="Y606" s="11"/>
      <c r="Z606" s="11"/>
    </row>
    <row r="607" ht="12.75" customHeight="1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11"/>
      <c r="Y607" s="11"/>
      <c r="Z607" s="11"/>
    </row>
    <row r="608" ht="12.75" customHeight="1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11"/>
      <c r="Y608" s="11"/>
      <c r="Z608" s="11"/>
    </row>
    <row r="609" ht="12.75" customHeight="1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11"/>
      <c r="Y609" s="11"/>
      <c r="Z609" s="11"/>
    </row>
    <row r="610" ht="12.75" customHeight="1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11"/>
      <c r="Y610" s="11"/>
      <c r="Z610" s="11"/>
    </row>
    <row r="611" ht="12.75" customHeight="1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11"/>
      <c r="Y611" s="11"/>
      <c r="Z611" s="11"/>
    </row>
    <row r="612" ht="12.75" customHeight="1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11"/>
      <c r="Y612" s="11"/>
      <c r="Z612" s="11"/>
    </row>
    <row r="613" ht="12.75" customHeight="1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11"/>
      <c r="Y613" s="11"/>
      <c r="Z613" s="11"/>
    </row>
    <row r="614" ht="12.75" customHeight="1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</row>
    <row r="615" ht="12.75" customHeight="1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11"/>
      <c r="Y615" s="11"/>
      <c r="Z615" s="11"/>
    </row>
    <row r="616" ht="12.75" customHeight="1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</row>
    <row r="617" ht="12.75" customHeight="1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11"/>
      <c r="Y617" s="11"/>
      <c r="Z617" s="11"/>
    </row>
    <row r="618" ht="12.75" customHeight="1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11"/>
      <c r="Y618" s="11"/>
      <c r="Z618" s="11"/>
    </row>
    <row r="619" ht="12.75" customHeight="1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11"/>
      <c r="Y619" s="11"/>
      <c r="Z619" s="11"/>
    </row>
    <row r="620" ht="12.75" customHeight="1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11"/>
      <c r="Y620" s="11"/>
      <c r="Z620" s="11"/>
    </row>
    <row r="621" ht="12.75" customHeight="1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11"/>
      <c r="Y621" s="11"/>
      <c r="Z621" s="11"/>
    </row>
    <row r="622" ht="12.75" customHeight="1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11"/>
      <c r="Y622" s="11"/>
      <c r="Z622" s="11"/>
    </row>
    <row r="623" ht="12.75" customHeight="1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11"/>
      <c r="Y623" s="11"/>
      <c r="Z623" s="11"/>
    </row>
    <row r="624" ht="12.75" customHeight="1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11"/>
      <c r="Y624" s="11"/>
      <c r="Z624" s="11"/>
    </row>
    <row r="625" ht="12.75" customHeight="1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11"/>
      <c r="Y625" s="11"/>
      <c r="Z625" s="11"/>
    </row>
    <row r="626" ht="12.75" customHeight="1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11"/>
      <c r="Y626" s="11"/>
      <c r="Z626" s="11"/>
    </row>
    <row r="627" ht="12.75" customHeight="1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11"/>
      <c r="Y627" s="11"/>
      <c r="Z627" s="11"/>
    </row>
    <row r="628" ht="12.75" customHeight="1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11"/>
      <c r="Y628" s="11"/>
      <c r="Z628" s="11"/>
    </row>
    <row r="629" ht="12.75" customHeight="1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11"/>
      <c r="Y629" s="11"/>
      <c r="Z629" s="11"/>
    </row>
    <row r="630" ht="12.75" customHeight="1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11"/>
      <c r="Y630" s="11"/>
      <c r="Z630" s="11"/>
    </row>
    <row r="631" ht="12.75" customHeight="1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11"/>
      <c r="Y631" s="11"/>
      <c r="Z631" s="11"/>
    </row>
    <row r="632" ht="12.75" customHeight="1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11"/>
      <c r="Y632" s="11"/>
      <c r="Z632" s="11"/>
    </row>
    <row r="633" ht="12.75" customHeight="1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11"/>
      <c r="Y633" s="11"/>
      <c r="Z633" s="11"/>
    </row>
    <row r="634" ht="12.75" customHeight="1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11"/>
      <c r="Y634" s="11"/>
      <c r="Z634" s="11"/>
    </row>
    <row r="635" ht="12.75" customHeight="1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</row>
    <row r="636" ht="12.75" customHeight="1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11"/>
      <c r="Y636" s="11"/>
      <c r="Z636" s="11"/>
    </row>
    <row r="637" ht="12.75" customHeight="1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11"/>
      <c r="Y637" s="11"/>
      <c r="Z637" s="11"/>
    </row>
    <row r="638" ht="12.75" customHeight="1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11"/>
      <c r="Y638" s="11"/>
      <c r="Z638" s="11"/>
    </row>
    <row r="639" ht="12.75" customHeight="1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11"/>
      <c r="Y639" s="11"/>
      <c r="Z639" s="11"/>
    </row>
    <row r="640" ht="12.75" customHeight="1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11"/>
      <c r="Y640" s="11"/>
      <c r="Z640" s="11"/>
    </row>
    <row r="641" ht="12.75" customHeight="1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11"/>
      <c r="Y641" s="11"/>
      <c r="Z641" s="11"/>
    </row>
    <row r="642" ht="12.75" customHeight="1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11"/>
      <c r="Y642" s="11"/>
      <c r="Z642" s="11"/>
    </row>
    <row r="643" ht="12.75" customHeight="1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11"/>
      <c r="Y643" s="11"/>
      <c r="Z643" s="11"/>
    </row>
    <row r="644" ht="12.75" customHeight="1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11"/>
      <c r="Y644" s="11"/>
      <c r="Z644" s="11"/>
    </row>
    <row r="645" ht="12.75" customHeight="1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11"/>
      <c r="Y645" s="11"/>
      <c r="Z645" s="11"/>
    </row>
    <row r="646" ht="12.75" customHeight="1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11"/>
      <c r="Y646" s="11"/>
      <c r="Z646" s="11"/>
    </row>
    <row r="647" ht="12.75" customHeight="1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11"/>
      <c r="Y647" s="11"/>
      <c r="Z647" s="11"/>
    </row>
    <row r="648" ht="12.75" customHeight="1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</row>
    <row r="649" ht="12.75" customHeight="1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11"/>
      <c r="Y649" s="11"/>
      <c r="Z649" s="11"/>
    </row>
    <row r="650" ht="12.75" customHeight="1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11"/>
      <c r="Y650" s="11"/>
      <c r="Z650" s="11"/>
    </row>
    <row r="651" ht="12.75" customHeight="1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11"/>
      <c r="Y651" s="11"/>
      <c r="Z651" s="11"/>
    </row>
    <row r="652" ht="12.75" customHeight="1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</row>
    <row r="653" ht="12.75" customHeight="1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11"/>
      <c r="Y653" s="11"/>
      <c r="Z653" s="11"/>
    </row>
    <row r="654" ht="12.75" customHeight="1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11"/>
      <c r="Y654" s="11"/>
      <c r="Z654" s="11"/>
    </row>
    <row r="655" ht="12.75" customHeight="1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11"/>
      <c r="Y655" s="11"/>
      <c r="Z655" s="11"/>
    </row>
    <row r="656" ht="12.75" customHeight="1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11"/>
      <c r="Y656" s="11"/>
      <c r="Z656" s="11"/>
    </row>
    <row r="657" ht="12.75" customHeight="1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11"/>
      <c r="Y657" s="11"/>
      <c r="Z657" s="11"/>
    </row>
    <row r="658" ht="12.75" customHeight="1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11"/>
      <c r="Y658" s="11"/>
      <c r="Z658" s="11"/>
    </row>
    <row r="659" ht="12.75" customHeight="1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11"/>
      <c r="Y659" s="11"/>
      <c r="Z659" s="11"/>
    </row>
    <row r="660" ht="12.75" customHeight="1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11"/>
      <c r="Y660" s="11"/>
      <c r="Z660" s="11"/>
    </row>
    <row r="661" ht="12.75" customHeight="1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11"/>
      <c r="Y661" s="11"/>
      <c r="Z661" s="11"/>
    </row>
    <row r="662" ht="12.75" customHeight="1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11"/>
      <c r="Y662" s="11"/>
      <c r="Z662" s="11"/>
    </row>
    <row r="663" ht="12.75" customHeight="1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11"/>
      <c r="Y663" s="11"/>
      <c r="Z663" s="11"/>
    </row>
    <row r="664" ht="12.75" customHeight="1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11"/>
      <c r="Y664" s="11"/>
      <c r="Z664" s="11"/>
    </row>
    <row r="665" ht="12.75" customHeight="1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11"/>
      <c r="Y665" s="11"/>
      <c r="Z665" s="11"/>
    </row>
    <row r="666" ht="12.75" customHeight="1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11"/>
      <c r="Y666" s="11"/>
      <c r="Z666" s="11"/>
    </row>
    <row r="667" ht="12.75" customHeight="1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11"/>
      <c r="Y667" s="11"/>
      <c r="Z667" s="11"/>
    </row>
    <row r="668" ht="12.75" customHeight="1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11"/>
      <c r="Y668" s="11"/>
      <c r="Z668" s="11"/>
    </row>
    <row r="669" ht="12.75" customHeight="1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11"/>
      <c r="Y669" s="11"/>
      <c r="Z669" s="11"/>
    </row>
    <row r="670" ht="12.75" customHeight="1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11"/>
      <c r="Y670" s="11"/>
      <c r="Z670" s="11"/>
    </row>
    <row r="671" ht="12.75" customHeight="1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11"/>
      <c r="Y671" s="11"/>
      <c r="Z671" s="11"/>
    </row>
    <row r="672" ht="12.75" customHeight="1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11"/>
      <c r="Y672" s="11"/>
      <c r="Z672" s="11"/>
    </row>
    <row r="673" ht="12.75" customHeight="1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</row>
    <row r="674" ht="12.75" customHeight="1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11"/>
      <c r="Y674" s="11"/>
      <c r="Z674" s="11"/>
    </row>
    <row r="675" ht="12.75" customHeight="1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11"/>
      <c r="Y675" s="11"/>
      <c r="Z675" s="11"/>
    </row>
    <row r="676" ht="12.75" customHeight="1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11"/>
      <c r="Y676" s="11"/>
      <c r="Z676" s="11"/>
    </row>
    <row r="677" ht="12.75" customHeight="1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11"/>
      <c r="Y677" s="11"/>
      <c r="Z677" s="11"/>
    </row>
    <row r="678" ht="12.75" customHeight="1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11"/>
      <c r="Y678" s="11"/>
      <c r="Z678" s="11"/>
    </row>
    <row r="679" ht="12.75" customHeight="1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</row>
    <row r="680" ht="12.75" customHeight="1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11"/>
      <c r="Y680" s="11"/>
      <c r="Z680" s="11"/>
    </row>
    <row r="681" ht="12.75" customHeight="1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11"/>
      <c r="Y681" s="11"/>
      <c r="Z681" s="11"/>
    </row>
    <row r="682" ht="12.75" customHeight="1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11"/>
      <c r="Y682" s="11"/>
      <c r="Z682" s="11"/>
    </row>
    <row r="683" ht="12.75" customHeight="1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11"/>
      <c r="Y683" s="11"/>
      <c r="Z683" s="11"/>
    </row>
    <row r="684" ht="12.75" customHeight="1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11"/>
      <c r="Y684" s="11"/>
      <c r="Z684" s="11"/>
    </row>
    <row r="685" ht="12.75" customHeight="1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11"/>
      <c r="Y685" s="11"/>
      <c r="Z685" s="11"/>
    </row>
    <row r="686" ht="12.75" customHeight="1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11"/>
      <c r="Y686" s="11"/>
      <c r="Z686" s="11"/>
    </row>
    <row r="687" ht="12.75" customHeight="1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</row>
    <row r="688" ht="12.75" customHeight="1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11"/>
      <c r="Y688" s="11"/>
      <c r="Z688" s="11"/>
    </row>
    <row r="689" ht="12.75" customHeight="1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11"/>
      <c r="Y689" s="11"/>
      <c r="Z689" s="11"/>
    </row>
    <row r="690" ht="12.75" customHeight="1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11"/>
      <c r="Y690" s="11"/>
      <c r="Z690" s="11"/>
    </row>
    <row r="691" ht="12.75" customHeight="1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11"/>
      <c r="Y691" s="11"/>
      <c r="Z691" s="11"/>
    </row>
    <row r="692" ht="12.75" customHeight="1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11"/>
      <c r="Y692" s="11"/>
      <c r="Z692" s="11"/>
    </row>
    <row r="693" ht="12.75" customHeight="1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11"/>
      <c r="Y693" s="11"/>
      <c r="Z693" s="11"/>
    </row>
    <row r="694" ht="12.75" customHeight="1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11"/>
      <c r="Y694" s="11"/>
      <c r="Z694" s="11"/>
    </row>
    <row r="695" ht="12.75" customHeight="1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11"/>
      <c r="Y695" s="11"/>
      <c r="Z695" s="11"/>
    </row>
    <row r="696" ht="12.75" customHeight="1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11"/>
      <c r="Y696" s="11"/>
      <c r="Z696" s="11"/>
    </row>
    <row r="697" ht="12.75" customHeight="1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11"/>
      <c r="Y697" s="11"/>
      <c r="Z697" s="11"/>
    </row>
    <row r="698" ht="12.75" customHeight="1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11"/>
      <c r="Y698" s="11"/>
      <c r="Z698" s="11"/>
    </row>
    <row r="699" ht="12.75" customHeight="1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11"/>
      <c r="Y699" s="11"/>
      <c r="Z699" s="11"/>
    </row>
    <row r="700" ht="12.75" customHeight="1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</row>
    <row r="701" ht="12.75" customHeight="1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11"/>
      <c r="Y701" s="11"/>
      <c r="Z701" s="11"/>
    </row>
    <row r="702" ht="12.75" customHeight="1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11"/>
      <c r="Y702" s="11"/>
      <c r="Z702" s="11"/>
    </row>
    <row r="703" ht="12.75" customHeight="1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11"/>
      <c r="Y703" s="11"/>
      <c r="Z703" s="11"/>
    </row>
    <row r="704" ht="12.75" customHeight="1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11"/>
      <c r="Y704" s="11"/>
      <c r="Z704" s="11"/>
    </row>
    <row r="705" ht="12.75" customHeight="1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11"/>
      <c r="Y705" s="11"/>
      <c r="Z705" s="11"/>
    </row>
    <row r="706" ht="12.75" customHeight="1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11"/>
      <c r="Y706" s="11"/>
      <c r="Z706" s="11"/>
    </row>
    <row r="707" ht="12.75" customHeight="1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11"/>
      <c r="Y707" s="11"/>
      <c r="Z707" s="11"/>
    </row>
    <row r="708" ht="12.75" customHeight="1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11"/>
      <c r="Y708" s="11"/>
      <c r="Z708" s="11"/>
    </row>
    <row r="709" ht="12.75" customHeight="1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11"/>
      <c r="Y709" s="11"/>
      <c r="Z709" s="11"/>
    </row>
    <row r="710" ht="12.75" customHeight="1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11"/>
      <c r="Y710" s="11"/>
      <c r="Z710" s="11"/>
    </row>
    <row r="711" ht="12.75" customHeight="1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11"/>
      <c r="Y711" s="11"/>
      <c r="Z711" s="11"/>
    </row>
    <row r="712" ht="12.75" customHeight="1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11"/>
      <c r="Y712" s="11"/>
      <c r="Z712" s="11"/>
    </row>
    <row r="713" ht="12.75" customHeight="1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</row>
    <row r="714" ht="12.75" customHeight="1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11"/>
      <c r="Y714" s="11"/>
      <c r="Z714" s="11"/>
    </row>
    <row r="715" ht="12.75" customHeight="1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11"/>
      <c r="Y715" s="11"/>
      <c r="Z715" s="11"/>
    </row>
    <row r="716" ht="12.75" customHeight="1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11"/>
      <c r="Y716" s="11"/>
      <c r="Z716" s="11"/>
    </row>
    <row r="717" ht="12.75" customHeight="1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11"/>
      <c r="Y717" s="11"/>
      <c r="Z717" s="11"/>
    </row>
    <row r="718" ht="12.75" customHeight="1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11"/>
      <c r="Y718" s="11"/>
      <c r="Z718" s="11"/>
    </row>
    <row r="719" ht="12.75" customHeight="1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11"/>
      <c r="Y719" s="11"/>
      <c r="Z719" s="11"/>
    </row>
    <row r="720" ht="12.75" customHeight="1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11"/>
      <c r="Y720" s="11"/>
      <c r="Z720" s="11"/>
    </row>
    <row r="721" ht="12.75" customHeight="1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11"/>
      <c r="Y721" s="11"/>
      <c r="Z721" s="11"/>
    </row>
    <row r="722" ht="12.75" customHeight="1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11"/>
      <c r="Y722" s="11"/>
      <c r="Z722" s="11"/>
    </row>
    <row r="723" ht="12.75" customHeight="1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11"/>
      <c r="Y723" s="11"/>
      <c r="Z723" s="11"/>
    </row>
    <row r="724" ht="12.75" customHeight="1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</row>
    <row r="725" ht="12.75" customHeight="1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11"/>
      <c r="Y725" s="11"/>
      <c r="Z725" s="11"/>
    </row>
    <row r="726" ht="12.75" customHeight="1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11"/>
      <c r="Y726" s="11"/>
      <c r="Z726" s="11"/>
    </row>
    <row r="727" ht="12.75" customHeight="1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11"/>
      <c r="Y727" s="11"/>
      <c r="Z727" s="11"/>
    </row>
    <row r="728" ht="12.75" customHeight="1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11"/>
      <c r="Y728" s="11"/>
      <c r="Z728" s="11"/>
    </row>
    <row r="729" ht="12.75" customHeight="1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11"/>
      <c r="Y729" s="11"/>
      <c r="Z729" s="11"/>
    </row>
    <row r="730" ht="12.75" customHeight="1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</row>
    <row r="731" ht="12.75" customHeight="1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11"/>
      <c r="Y731" s="11"/>
      <c r="Z731" s="11"/>
    </row>
    <row r="732" ht="12.75" customHeight="1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11"/>
      <c r="Y732" s="11"/>
      <c r="Z732" s="11"/>
    </row>
    <row r="733" ht="12.75" customHeight="1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11"/>
      <c r="Y733" s="11"/>
      <c r="Z733" s="11"/>
    </row>
    <row r="734" ht="12.75" customHeight="1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11"/>
      <c r="Y734" s="11"/>
      <c r="Z734" s="11"/>
    </row>
    <row r="735" ht="12.75" customHeight="1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11"/>
      <c r="Y735" s="11"/>
      <c r="Z735" s="11"/>
    </row>
    <row r="736" ht="12.75" customHeight="1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11"/>
      <c r="Y736" s="11"/>
      <c r="Z736" s="11"/>
    </row>
    <row r="737" ht="12.75" customHeight="1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</row>
    <row r="738" ht="12.75" customHeight="1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11"/>
      <c r="Y738" s="11"/>
      <c r="Z738" s="11"/>
    </row>
    <row r="739" ht="12.75" customHeight="1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11"/>
      <c r="Y739" s="11"/>
      <c r="Z739" s="11"/>
    </row>
    <row r="740" ht="12.75" customHeight="1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11"/>
      <c r="Y740" s="11"/>
      <c r="Z740" s="11"/>
    </row>
    <row r="741" ht="12.75" customHeight="1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11"/>
      <c r="Y741" s="11"/>
      <c r="Z741" s="11"/>
    </row>
    <row r="742" ht="12.75" customHeight="1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11"/>
      <c r="Y742" s="11"/>
      <c r="Z742" s="11"/>
    </row>
    <row r="743" ht="12.75" customHeight="1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11"/>
      <c r="Y743" s="11"/>
      <c r="Z743" s="11"/>
    </row>
    <row r="744" ht="12.75" customHeight="1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11"/>
      <c r="Y744" s="11"/>
      <c r="Z744" s="11"/>
    </row>
    <row r="745" ht="12.75" customHeight="1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11"/>
      <c r="Y745" s="11"/>
      <c r="Z745" s="11"/>
    </row>
    <row r="746" ht="12.75" customHeight="1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11"/>
      <c r="Y746" s="11"/>
      <c r="Z746" s="11"/>
    </row>
    <row r="747" ht="12.75" customHeight="1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11"/>
      <c r="Y747" s="11"/>
      <c r="Z747" s="11"/>
    </row>
    <row r="748" ht="12.75" customHeight="1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</row>
    <row r="749" ht="12.75" customHeight="1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11"/>
      <c r="Y749" s="11"/>
      <c r="Z749" s="11"/>
    </row>
    <row r="750" ht="12.75" customHeight="1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11"/>
      <c r="Y750" s="11"/>
      <c r="Z750" s="11"/>
    </row>
    <row r="751" ht="12.75" customHeight="1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11"/>
      <c r="Y751" s="11"/>
      <c r="Z751" s="11"/>
    </row>
    <row r="752" ht="12.75" customHeight="1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11"/>
      <c r="Y752" s="11"/>
      <c r="Z752" s="11"/>
    </row>
    <row r="753" ht="12.75" customHeight="1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11"/>
      <c r="Y753" s="11"/>
      <c r="Z753" s="11"/>
    </row>
    <row r="754" ht="12.75" customHeight="1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11"/>
      <c r="Y754" s="11"/>
      <c r="Z754" s="11"/>
    </row>
    <row r="755" ht="12.75" customHeight="1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11"/>
      <c r="Y755" s="11"/>
      <c r="Z755" s="11"/>
    </row>
    <row r="756" ht="12.75" customHeight="1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11"/>
      <c r="Y756" s="11"/>
      <c r="Z756" s="11"/>
    </row>
    <row r="757" ht="12.75" customHeight="1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11"/>
      <c r="Y757" s="11"/>
      <c r="Z757" s="11"/>
    </row>
    <row r="758" ht="12.75" customHeight="1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11"/>
      <c r="Y758" s="11"/>
      <c r="Z758" s="11"/>
    </row>
    <row r="759" ht="12.75" customHeight="1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11"/>
      <c r="Y759" s="11"/>
      <c r="Z759" s="11"/>
    </row>
    <row r="760" ht="12.75" customHeight="1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11"/>
      <c r="Y760" s="11"/>
      <c r="Z760" s="11"/>
    </row>
    <row r="761" ht="12.75" customHeight="1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11"/>
      <c r="Y761" s="11"/>
      <c r="Z761" s="11"/>
    </row>
    <row r="762" ht="12.75" customHeight="1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11"/>
      <c r="Y762" s="11"/>
      <c r="Z762" s="11"/>
    </row>
    <row r="763" ht="12.75" customHeight="1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11"/>
      <c r="Y763" s="11"/>
      <c r="Z763" s="11"/>
    </row>
    <row r="764" ht="12.75" customHeight="1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11"/>
      <c r="Y764" s="11"/>
      <c r="Z764" s="11"/>
    </row>
    <row r="765" ht="12.75" customHeight="1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</row>
    <row r="766" ht="12.75" customHeight="1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11"/>
      <c r="Y766" s="11"/>
      <c r="Z766" s="11"/>
    </row>
    <row r="767" ht="12.75" customHeight="1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11"/>
      <c r="Y767" s="11"/>
      <c r="Z767" s="11"/>
    </row>
    <row r="768" ht="12.75" customHeight="1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11"/>
      <c r="Y768" s="11"/>
      <c r="Z768" s="11"/>
    </row>
    <row r="769" ht="12.75" customHeight="1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11"/>
      <c r="Y769" s="11"/>
      <c r="Z769" s="11"/>
    </row>
    <row r="770" ht="12.75" customHeight="1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11"/>
      <c r="Y770" s="11"/>
      <c r="Z770" s="11"/>
    </row>
    <row r="771" ht="12.75" customHeight="1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11"/>
      <c r="Y771" s="11"/>
      <c r="Z771" s="11"/>
    </row>
    <row r="772" ht="12.75" customHeight="1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11"/>
      <c r="Y772" s="11"/>
      <c r="Z772" s="11"/>
    </row>
    <row r="773" ht="12.75" customHeight="1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11"/>
      <c r="Y773" s="11"/>
      <c r="Z773" s="11"/>
    </row>
    <row r="774" ht="12.75" customHeight="1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11"/>
      <c r="Y774" s="11"/>
      <c r="Z774" s="11"/>
    </row>
    <row r="775" ht="12.75" customHeight="1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11"/>
      <c r="Y775" s="11"/>
      <c r="Z775" s="11"/>
    </row>
    <row r="776" ht="12.75" customHeight="1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11"/>
      <c r="Y776" s="11"/>
      <c r="Z776" s="11"/>
    </row>
    <row r="777" ht="12.75" customHeight="1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</row>
    <row r="778" ht="12.75" customHeight="1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11"/>
      <c r="Y778" s="11"/>
      <c r="Z778" s="11"/>
    </row>
    <row r="779" ht="12.75" customHeight="1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11"/>
      <c r="Y779" s="11"/>
      <c r="Z779" s="11"/>
    </row>
    <row r="780" ht="12.75" customHeight="1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11"/>
      <c r="Y780" s="11"/>
      <c r="Z780" s="11"/>
    </row>
    <row r="781" ht="12.75" customHeight="1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11"/>
      <c r="Y781" s="11"/>
      <c r="Z781" s="11"/>
    </row>
    <row r="782" ht="12.75" customHeight="1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11"/>
      <c r="Y782" s="11"/>
      <c r="Z782" s="11"/>
    </row>
    <row r="783" ht="12.75" customHeight="1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11"/>
      <c r="Y783" s="11"/>
      <c r="Z783" s="11"/>
    </row>
    <row r="784" ht="12.75" customHeight="1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11"/>
      <c r="Y784" s="11"/>
      <c r="Z784" s="11"/>
    </row>
    <row r="785" ht="12.75" customHeight="1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11"/>
      <c r="Y785" s="11"/>
      <c r="Z785" s="11"/>
    </row>
    <row r="786" ht="12.75" customHeight="1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11"/>
      <c r="Y786" s="11"/>
      <c r="Z786" s="11"/>
    </row>
    <row r="787" ht="12.75" customHeight="1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11"/>
      <c r="Y787" s="11"/>
      <c r="Z787" s="11"/>
    </row>
    <row r="788" ht="12.75" customHeight="1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11"/>
      <c r="Y788" s="11"/>
      <c r="Z788" s="11"/>
    </row>
    <row r="789" ht="12.75" customHeight="1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11"/>
      <c r="Y789" s="11"/>
      <c r="Z789" s="11"/>
    </row>
    <row r="790" ht="12.75" customHeight="1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11"/>
      <c r="Y790" s="11"/>
      <c r="Z790" s="11"/>
    </row>
    <row r="791" ht="12.75" customHeight="1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11"/>
      <c r="Y791" s="11"/>
      <c r="Z791" s="11"/>
    </row>
    <row r="792" ht="12.75" customHeight="1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11"/>
      <c r="Y792" s="11"/>
      <c r="Z792" s="11"/>
    </row>
    <row r="793" ht="12.75" customHeight="1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11"/>
      <c r="Y793" s="11"/>
      <c r="Z793" s="11"/>
    </row>
    <row r="794" ht="12.75" customHeight="1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11"/>
      <c r="Y794" s="11"/>
      <c r="Z794" s="11"/>
    </row>
    <row r="795" ht="12.75" customHeight="1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</row>
    <row r="796" ht="12.75" customHeight="1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</row>
    <row r="797" ht="12.75" customHeight="1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11"/>
      <c r="Y797" s="11"/>
      <c r="Z797" s="11"/>
    </row>
    <row r="798" ht="12.75" customHeight="1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11"/>
      <c r="Y798" s="11"/>
      <c r="Z798" s="11"/>
    </row>
    <row r="799" ht="12.75" customHeight="1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11"/>
      <c r="Y799" s="11"/>
      <c r="Z799" s="11"/>
    </row>
    <row r="800" ht="12.75" customHeight="1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11"/>
      <c r="Y800" s="11"/>
      <c r="Z800" s="11"/>
    </row>
    <row r="801" ht="12.75" customHeight="1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11"/>
      <c r="Y801" s="11"/>
      <c r="Z801" s="11"/>
    </row>
    <row r="802" ht="12.75" customHeight="1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11"/>
      <c r="Y802" s="11"/>
      <c r="Z802" s="11"/>
    </row>
    <row r="803" ht="12.75" customHeight="1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11"/>
      <c r="Y803" s="11"/>
      <c r="Z803" s="11"/>
    </row>
    <row r="804" ht="12.75" customHeight="1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11"/>
      <c r="Y804" s="11"/>
      <c r="Z804" s="11"/>
    </row>
    <row r="805" ht="12.75" customHeight="1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11"/>
      <c r="Y805" s="11"/>
      <c r="Z805" s="11"/>
    </row>
    <row r="806" ht="12.75" customHeight="1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11"/>
      <c r="Y806" s="11"/>
      <c r="Z806" s="11"/>
    </row>
    <row r="807" ht="12.75" customHeight="1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11"/>
      <c r="Y807" s="11"/>
      <c r="Z807" s="11"/>
    </row>
    <row r="808" ht="12.75" customHeight="1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11"/>
      <c r="Y808" s="11"/>
      <c r="Z808" s="11"/>
    </row>
    <row r="809" ht="12.75" customHeight="1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11"/>
      <c r="Y809" s="11"/>
      <c r="Z809" s="11"/>
    </row>
    <row r="810" ht="12.75" customHeight="1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11"/>
      <c r="Y810" s="11"/>
      <c r="Z810" s="11"/>
    </row>
    <row r="811" ht="12.75" customHeight="1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11"/>
      <c r="Y811" s="11"/>
      <c r="Z811" s="11"/>
    </row>
    <row r="812" ht="12.75" customHeight="1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11"/>
      <c r="Y812" s="11"/>
      <c r="Z812" s="11"/>
    </row>
    <row r="813" ht="12.75" customHeight="1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11"/>
      <c r="Y813" s="11"/>
      <c r="Z813" s="11"/>
    </row>
    <row r="814" ht="12.75" customHeight="1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11"/>
      <c r="Y814" s="11"/>
      <c r="Z814" s="11"/>
    </row>
    <row r="815" ht="12.75" customHeight="1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11"/>
      <c r="Y815" s="11"/>
      <c r="Z815" s="11"/>
    </row>
    <row r="816" ht="12.75" customHeight="1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11"/>
      <c r="Y816" s="11"/>
      <c r="Z816" s="11"/>
    </row>
    <row r="817" ht="12.75" customHeight="1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11"/>
      <c r="Y817" s="11"/>
      <c r="Z817" s="11"/>
    </row>
    <row r="818" ht="12.75" customHeight="1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11"/>
      <c r="Y818" s="11"/>
      <c r="Z818" s="11"/>
    </row>
    <row r="819" ht="12.75" customHeight="1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11"/>
      <c r="Y819" s="11"/>
      <c r="Z819" s="11"/>
    </row>
    <row r="820" ht="12.75" customHeight="1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11"/>
      <c r="Y820" s="11"/>
      <c r="Z820" s="11"/>
    </row>
    <row r="821" ht="12.75" customHeight="1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11"/>
      <c r="Y821" s="11"/>
      <c r="Z821" s="11"/>
    </row>
    <row r="822" ht="12.75" customHeight="1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11"/>
      <c r="Y822" s="11"/>
      <c r="Z822" s="11"/>
    </row>
    <row r="823" ht="12.75" customHeight="1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11"/>
      <c r="Y823" s="11"/>
      <c r="Z823" s="11"/>
    </row>
    <row r="824" ht="12.75" customHeight="1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11"/>
      <c r="Y824" s="11"/>
      <c r="Z824" s="11"/>
    </row>
    <row r="825" ht="12.75" customHeight="1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11"/>
      <c r="Y825" s="11"/>
      <c r="Z825" s="11"/>
    </row>
    <row r="826" ht="12.75" customHeight="1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11"/>
      <c r="Y826" s="11"/>
      <c r="Z826" s="11"/>
    </row>
    <row r="827" ht="12.75" customHeight="1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11"/>
      <c r="Y827" s="11"/>
      <c r="Z827" s="11"/>
    </row>
    <row r="828" ht="12.75" customHeight="1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11"/>
      <c r="Y828" s="11"/>
      <c r="Z828" s="11"/>
    </row>
    <row r="829" ht="12.75" customHeight="1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11"/>
      <c r="Y829" s="11"/>
      <c r="Z829" s="11"/>
    </row>
    <row r="830" ht="12.75" customHeight="1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11"/>
      <c r="Y830" s="11"/>
      <c r="Z830" s="11"/>
    </row>
    <row r="831" ht="12.75" customHeight="1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11"/>
      <c r="Y831" s="11"/>
      <c r="Z831" s="11"/>
    </row>
    <row r="832" ht="12.75" customHeight="1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11"/>
      <c r="Y832" s="11"/>
      <c r="Z832" s="11"/>
    </row>
    <row r="833" ht="12.75" customHeight="1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</row>
    <row r="834" ht="12.75" customHeight="1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11"/>
      <c r="Y834" s="11"/>
      <c r="Z834" s="11"/>
    </row>
    <row r="835" ht="12.75" customHeight="1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11"/>
      <c r="Y835" s="11"/>
      <c r="Z835" s="11"/>
    </row>
    <row r="836" ht="12.75" customHeight="1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11"/>
      <c r="Y836" s="11"/>
      <c r="Z836" s="11"/>
    </row>
    <row r="837" ht="12.75" customHeight="1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11"/>
      <c r="Y837" s="11"/>
      <c r="Z837" s="11"/>
    </row>
    <row r="838" ht="12.75" customHeight="1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11"/>
      <c r="Y838" s="11"/>
      <c r="Z838" s="11"/>
    </row>
    <row r="839" ht="12.75" customHeight="1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11"/>
      <c r="Y839" s="11"/>
      <c r="Z839" s="11"/>
    </row>
    <row r="840" ht="12.75" customHeight="1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11"/>
      <c r="Y840" s="11"/>
      <c r="Z840" s="11"/>
    </row>
    <row r="841" ht="12.75" customHeight="1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</row>
    <row r="842" ht="12.75" customHeight="1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11"/>
      <c r="Y842" s="11"/>
      <c r="Z842" s="11"/>
    </row>
    <row r="843" ht="12.75" customHeight="1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11"/>
      <c r="Y843" s="11"/>
      <c r="Z843" s="11"/>
    </row>
    <row r="844" ht="12.75" customHeight="1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11"/>
      <c r="Y844" s="11"/>
      <c r="Z844" s="11"/>
    </row>
    <row r="845" ht="12.75" customHeight="1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11"/>
      <c r="Y845" s="11"/>
      <c r="Z845" s="11"/>
    </row>
    <row r="846" ht="12.75" customHeight="1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11"/>
      <c r="Y846" s="11"/>
      <c r="Z846" s="11"/>
    </row>
    <row r="847" ht="12.75" customHeight="1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11"/>
      <c r="Y847" s="11"/>
      <c r="Z847" s="11"/>
    </row>
    <row r="848" ht="12.75" customHeight="1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11"/>
      <c r="Y848" s="11"/>
      <c r="Z848" s="11"/>
    </row>
    <row r="849" ht="12.75" customHeight="1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11"/>
      <c r="Y849" s="11"/>
      <c r="Z849" s="11"/>
    </row>
    <row r="850" ht="12.75" customHeight="1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11"/>
      <c r="Y850" s="11"/>
      <c r="Z850" s="11"/>
    </row>
    <row r="851" ht="12.75" customHeight="1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11"/>
      <c r="Y851" s="11"/>
      <c r="Z851" s="11"/>
    </row>
    <row r="852" ht="12.75" customHeight="1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11"/>
      <c r="Y852" s="11"/>
      <c r="Z852" s="11"/>
    </row>
    <row r="853" ht="12.75" customHeight="1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11"/>
      <c r="Y853" s="11"/>
      <c r="Z853" s="11"/>
    </row>
    <row r="854" ht="12.75" customHeight="1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11"/>
      <c r="Y854" s="11"/>
      <c r="Z854" s="11"/>
    </row>
    <row r="855" ht="12.75" customHeight="1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11"/>
      <c r="Y855" s="11"/>
      <c r="Z855" s="11"/>
    </row>
    <row r="856" ht="12.75" customHeight="1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11"/>
      <c r="Y856" s="11"/>
      <c r="Z856" s="11"/>
    </row>
    <row r="857" ht="12.75" customHeight="1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11"/>
      <c r="Y857" s="11"/>
      <c r="Z857" s="11"/>
    </row>
    <row r="858" ht="12.75" customHeight="1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11"/>
      <c r="Y858" s="11"/>
      <c r="Z858" s="11"/>
    </row>
    <row r="859" ht="12.75" customHeight="1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11"/>
      <c r="Y859" s="11"/>
      <c r="Z859" s="11"/>
    </row>
    <row r="860" ht="12.75" customHeight="1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11"/>
      <c r="Y860" s="11"/>
      <c r="Z860" s="11"/>
    </row>
    <row r="861" ht="12.75" customHeight="1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</row>
    <row r="862" ht="12.75" customHeight="1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11"/>
      <c r="Y862" s="11"/>
      <c r="Z862" s="11"/>
    </row>
    <row r="863" ht="12.75" customHeight="1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11"/>
      <c r="Y863" s="11"/>
      <c r="Z863" s="11"/>
    </row>
    <row r="864" ht="12.75" customHeight="1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11"/>
      <c r="Y864" s="11"/>
      <c r="Z864" s="11"/>
    </row>
    <row r="865" ht="12.75" customHeight="1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11"/>
      <c r="Y865" s="11"/>
      <c r="Z865" s="11"/>
    </row>
    <row r="866" ht="12.75" customHeight="1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11"/>
      <c r="Y866" s="11"/>
      <c r="Z866" s="11"/>
    </row>
    <row r="867" ht="12.75" customHeight="1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11"/>
      <c r="Y867" s="11"/>
      <c r="Z867" s="11"/>
    </row>
    <row r="868" ht="12.75" customHeight="1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11"/>
      <c r="Y868" s="11"/>
      <c r="Z868" s="11"/>
    </row>
    <row r="869" ht="12.75" customHeight="1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11"/>
      <c r="Y869" s="11"/>
      <c r="Z869" s="11"/>
    </row>
    <row r="870" ht="12.75" customHeight="1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11"/>
      <c r="Y870" s="11"/>
      <c r="Z870" s="11"/>
    </row>
    <row r="871" ht="12.75" customHeight="1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11"/>
      <c r="Y871" s="11"/>
      <c r="Z871" s="11"/>
    </row>
    <row r="872" ht="12.75" customHeight="1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11"/>
      <c r="Y872" s="11"/>
      <c r="Z872" s="11"/>
    </row>
    <row r="873" ht="12.75" customHeight="1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11"/>
      <c r="Y873" s="11"/>
      <c r="Z873" s="11"/>
    </row>
    <row r="874" ht="12.75" customHeight="1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11"/>
      <c r="Y874" s="11"/>
      <c r="Z874" s="11"/>
    </row>
    <row r="875" ht="12.75" customHeight="1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11"/>
      <c r="Y875" s="11"/>
      <c r="Z875" s="11"/>
    </row>
    <row r="876" ht="12.75" customHeight="1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11"/>
      <c r="Y876" s="11"/>
      <c r="Z876" s="11"/>
    </row>
    <row r="877" ht="12.75" customHeight="1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</row>
    <row r="878" ht="12.75" customHeight="1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11"/>
      <c r="Y878" s="11"/>
      <c r="Z878" s="11"/>
    </row>
    <row r="879" ht="12.75" customHeight="1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11"/>
      <c r="Y879" s="11"/>
      <c r="Z879" s="11"/>
    </row>
    <row r="880" ht="12.75" customHeight="1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11"/>
      <c r="Y880" s="11"/>
      <c r="Z880" s="11"/>
    </row>
    <row r="881" ht="12.75" customHeight="1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11"/>
      <c r="Y881" s="11"/>
      <c r="Z881" s="11"/>
    </row>
    <row r="882" ht="12.75" customHeight="1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11"/>
      <c r="Y882" s="11"/>
      <c r="Z882" s="11"/>
    </row>
    <row r="883" ht="12.75" customHeight="1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11"/>
      <c r="Y883" s="11"/>
      <c r="Z883" s="11"/>
    </row>
    <row r="884" ht="12.75" customHeight="1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11"/>
      <c r="Y884" s="11"/>
      <c r="Z884" s="11"/>
    </row>
    <row r="885" ht="12.75" customHeight="1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</row>
    <row r="886" ht="12.75" customHeight="1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11"/>
      <c r="Y886" s="11"/>
      <c r="Z886" s="11"/>
    </row>
    <row r="887" ht="12.75" customHeight="1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11"/>
      <c r="Y887" s="11"/>
      <c r="Z887" s="11"/>
    </row>
    <row r="888" ht="12.75" customHeight="1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11"/>
      <c r="Y888" s="11"/>
      <c r="Z888" s="11"/>
    </row>
    <row r="889" ht="12.75" customHeight="1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11"/>
      <c r="Y889" s="11"/>
      <c r="Z889" s="11"/>
    </row>
    <row r="890" ht="12.75" customHeight="1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11"/>
      <c r="Y890" s="11"/>
      <c r="Z890" s="11"/>
    </row>
    <row r="891" ht="12.75" customHeight="1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</row>
    <row r="892" ht="12.75" customHeight="1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11"/>
      <c r="Y892" s="11"/>
      <c r="Z892" s="11"/>
    </row>
    <row r="893" ht="12.75" customHeight="1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11"/>
      <c r="Y893" s="11"/>
      <c r="Z893" s="11"/>
    </row>
    <row r="894" ht="12.75" customHeight="1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11"/>
      <c r="Y894" s="11"/>
      <c r="Z894" s="11"/>
    </row>
    <row r="895" ht="12.75" customHeight="1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11"/>
      <c r="Y895" s="11"/>
      <c r="Z895" s="11"/>
    </row>
    <row r="896" ht="12.75" customHeight="1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11"/>
      <c r="Y896" s="11"/>
      <c r="Z896" s="11"/>
    </row>
    <row r="897" ht="12.75" customHeight="1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11"/>
      <c r="Y897" s="11"/>
      <c r="Z897" s="11"/>
    </row>
    <row r="898" ht="12.75" customHeight="1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11"/>
      <c r="Y898" s="11"/>
      <c r="Z898" s="11"/>
    </row>
    <row r="899" ht="12.75" customHeight="1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11"/>
      <c r="Y899" s="11"/>
      <c r="Z899" s="11"/>
    </row>
    <row r="900" ht="12.75" customHeight="1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11"/>
      <c r="Y900" s="11"/>
      <c r="Z900" s="11"/>
    </row>
    <row r="901" ht="12.75" customHeight="1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11"/>
      <c r="Y901" s="11"/>
      <c r="Z901" s="11"/>
    </row>
    <row r="902" ht="12.75" customHeight="1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11"/>
      <c r="Y902" s="11"/>
      <c r="Z902" s="11"/>
    </row>
    <row r="903" ht="12.75" customHeight="1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11"/>
      <c r="Y903" s="11"/>
      <c r="Z903" s="11"/>
    </row>
    <row r="904" ht="12.75" customHeight="1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11"/>
      <c r="Y904" s="11"/>
      <c r="Z904" s="11"/>
    </row>
    <row r="905" ht="12.75" customHeight="1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11"/>
      <c r="Y905" s="11"/>
      <c r="Z905" s="11"/>
    </row>
    <row r="906" ht="12.75" customHeight="1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11"/>
      <c r="Y906" s="11"/>
      <c r="Z906" s="11"/>
    </row>
    <row r="907" ht="12.75" customHeight="1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11"/>
      <c r="Y907" s="11"/>
      <c r="Z907" s="11"/>
    </row>
    <row r="908" ht="12.75" customHeight="1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11"/>
      <c r="Y908" s="11"/>
      <c r="Z908" s="11"/>
    </row>
    <row r="909" ht="12.75" customHeight="1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11"/>
      <c r="Y909" s="11"/>
      <c r="Z909" s="11"/>
    </row>
    <row r="910" ht="12.75" customHeight="1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11"/>
      <c r="Y910" s="11"/>
      <c r="Z910" s="11"/>
    </row>
    <row r="911" ht="12.75" customHeight="1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11"/>
      <c r="Y911" s="11"/>
      <c r="Z911" s="11"/>
    </row>
    <row r="912" ht="12.75" customHeight="1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11"/>
      <c r="Y912" s="11"/>
      <c r="Z912" s="11"/>
    </row>
    <row r="913" ht="12.75" customHeight="1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11"/>
      <c r="Y913" s="11"/>
      <c r="Z913" s="11"/>
    </row>
    <row r="914" ht="12.75" customHeight="1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11"/>
      <c r="Y914" s="11"/>
      <c r="Z914" s="11"/>
    </row>
    <row r="915" ht="12.75" customHeight="1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11"/>
      <c r="Y915" s="11"/>
      <c r="Z915" s="11"/>
    </row>
    <row r="916" ht="12.75" customHeight="1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11"/>
      <c r="Y916" s="11"/>
      <c r="Z916" s="11"/>
    </row>
    <row r="917" ht="12.75" customHeight="1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</row>
    <row r="918" ht="12.75" customHeight="1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11"/>
      <c r="Y918" s="11"/>
      <c r="Z918" s="11"/>
    </row>
    <row r="919" ht="12.75" customHeight="1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11"/>
      <c r="Y919" s="11"/>
      <c r="Z919" s="11"/>
    </row>
    <row r="920" ht="12.75" customHeight="1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</row>
    <row r="921" ht="12.75" customHeight="1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11"/>
      <c r="Y921" s="11"/>
      <c r="Z921" s="11"/>
    </row>
    <row r="922" ht="12.75" customHeight="1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11"/>
      <c r="Y922" s="11"/>
      <c r="Z922" s="11"/>
    </row>
    <row r="923" ht="12.75" customHeight="1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11"/>
      <c r="Y923" s="11"/>
      <c r="Z923" s="11"/>
    </row>
    <row r="924" ht="12.75" customHeight="1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11"/>
      <c r="Y924" s="11"/>
      <c r="Z924" s="11"/>
    </row>
    <row r="925" ht="12.75" customHeight="1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11"/>
      <c r="Y925" s="11"/>
      <c r="Z925" s="11"/>
    </row>
    <row r="926" ht="12.75" customHeight="1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11"/>
      <c r="Y926" s="11"/>
      <c r="Z926" s="11"/>
    </row>
    <row r="927" ht="12.75" customHeight="1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11"/>
      <c r="Y927" s="11"/>
      <c r="Z927" s="11"/>
    </row>
    <row r="928" ht="12.75" customHeight="1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11"/>
      <c r="Y928" s="11"/>
      <c r="Z928" s="11"/>
    </row>
    <row r="929" ht="12.75" customHeight="1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11"/>
      <c r="Y929" s="11"/>
      <c r="Z929" s="11"/>
    </row>
    <row r="930" ht="12.75" customHeight="1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11"/>
      <c r="Y930" s="11"/>
      <c r="Z930" s="11"/>
    </row>
    <row r="931" ht="12.75" customHeight="1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11"/>
      <c r="Y931" s="11"/>
      <c r="Z931" s="11"/>
    </row>
    <row r="932" ht="12.75" customHeight="1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11"/>
      <c r="Y932" s="11"/>
      <c r="Z932" s="11"/>
    </row>
    <row r="933" ht="12.75" customHeight="1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11"/>
      <c r="Y933" s="11"/>
      <c r="Z933" s="11"/>
    </row>
    <row r="934" ht="12.75" customHeight="1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11"/>
      <c r="Y934" s="11"/>
      <c r="Z934" s="11"/>
    </row>
    <row r="935" ht="12.75" customHeight="1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11"/>
      <c r="Y935" s="11"/>
      <c r="Z935" s="11"/>
    </row>
    <row r="936" ht="12.75" customHeight="1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11"/>
      <c r="Y936" s="11"/>
      <c r="Z936" s="11"/>
    </row>
    <row r="937" ht="12.75" customHeight="1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11"/>
      <c r="Y937" s="11"/>
      <c r="Z937" s="11"/>
    </row>
    <row r="938" ht="12.75" customHeight="1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</row>
    <row r="939" ht="12.75" customHeight="1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11"/>
      <c r="Y939" s="11"/>
      <c r="Z939" s="11"/>
    </row>
    <row r="940" ht="12.75" customHeight="1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11"/>
      <c r="Y940" s="11"/>
      <c r="Z940" s="11"/>
    </row>
    <row r="941" ht="12.75" customHeight="1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11"/>
      <c r="Y941" s="11"/>
      <c r="Z941" s="11"/>
    </row>
    <row r="942" ht="12.75" customHeight="1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11"/>
      <c r="Y942" s="11"/>
      <c r="Z942" s="11"/>
    </row>
    <row r="943" ht="12.75" customHeight="1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11"/>
      <c r="Y943" s="11"/>
      <c r="Z943" s="11"/>
    </row>
    <row r="944" ht="12.75" customHeight="1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11"/>
      <c r="Y944" s="11"/>
      <c r="Z944" s="11"/>
    </row>
    <row r="945" ht="12.75" customHeight="1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11"/>
      <c r="Y945" s="11"/>
      <c r="Z945" s="11"/>
    </row>
    <row r="946" ht="12.75" customHeight="1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11"/>
      <c r="Y946" s="11"/>
      <c r="Z946" s="11"/>
    </row>
    <row r="947" ht="12.75" customHeight="1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11"/>
      <c r="Y947" s="11"/>
      <c r="Z947" s="11"/>
    </row>
    <row r="948" ht="12.75" customHeight="1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11"/>
      <c r="Y948" s="11"/>
      <c r="Z948" s="11"/>
    </row>
    <row r="949" ht="12.75" customHeight="1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11"/>
      <c r="Y949" s="11"/>
      <c r="Z949" s="11"/>
    </row>
    <row r="950" ht="12.75" customHeight="1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11"/>
      <c r="Y950" s="11"/>
      <c r="Z950" s="11"/>
    </row>
    <row r="951" ht="12.75" customHeight="1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11"/>
      <c r="Y951" s="11"/>
      <c r="Z951" s="11"/>
    </row>
    <row r="952" ht="12.75" customHeight="1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</row>
    <row r="953" ht="12.75" customHeight="1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11"/>
      <c r="Y953" s="11"/>
      <c r="Z953" s="11"/>
    </row>
    <row r="954" ht="12.75" customHeight="1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11"/>
      <c r="Y954" s="11"/>
      <c r="Z954" s="11"/>
    </row>
    <row r="955" ht="12.75" customHeight="1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11"/>
      <c r="Y955" s="11"/>
      <c r="Z955" s="11"/>
    </row>
    <row r="956" ht="12.75" customHeight="1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11"/>
      <c r="Y956" s="11"/>
      <c r="Z956" s="11"/>
    </row>
    <row r="957" ht="12.75" customHeight="1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11"/>
      <c r="Y957" s="11"/>
      <c r="Z957" s="11"/>
    </row>
    <row r="958" ht="12.75" customHeight="1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11"/>
      <c r="Y958" s="11"/>
      <c r="Z958" s="11"/>
    </row>
    <row r="959" ht="12.75" customHeight="1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11"/>
      <c r="Y959" s="11"/>
      <c r="Z959" s="11"/>
    </row>
    <row r="960" ht="12.75" customHeight="1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11"/>
      <c r="Y960" s="11"/>
      <c r="Z960" s="11"/>
    </row>
    <row r="961" ht="12.75" customHeight="1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11"/>
      <c r="Y961" s="11"/>
      <c r="Z961" s="11"/>
    </row>
    <row r="962" ht="12.75" customHeight="1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11"/>
      <c r="Y962" s="11"/>
      <c r="Z962" s="11"/>
    </row>
    <row r="963" ht="12.75" customHeight="1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11"/>
      <c r="Y963" s="11"/>
      <c r="Z963" s="11"/>
    </row>
    <row r="964" ht="12.75" customHeight="1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11"/>
      <c r="Y964" s="11"/>
      <c r="Z964" s="11"/>
    </row>
    <row r="965" ht="12.75" customHeight="1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11"/>
      <c r="Y965" s="11"/>
      <c r="Z965" s="11"/>
    </row>
    <row r="966" ht="12.75" customHeight="1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11"/>
      <c r="Y966" s="11"/>
      <c r="Z966" s="11"/>
    </row>
    <row r="967" ht="12.75" customHeight="1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11"/>
      <c r="Y967" s="11"/>
      <c r="Z967" s="11"/>
    </row>
    <row r="968" ht="12.75" customHeight="1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11"/>
      <c r="Y968" s="11"/>
      <c r="Z968" s="11"/>
    </row>
    <row r="969" ht="12.75" customHeight="1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11"/>
      <c r="Y969" s="11"/>
      <c r="Z969" s="11"/>
    </row>
    <row r="970" ht="12.75" customHeight="1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11"/>
      <c r="Y970" s="11"/>
      <c r="Z970" s="11"/>
    </row>
    <row r="971" ht="12.75" customHeight="1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11"/>
      <c r="Y971" s="11"/>
      <c r="Z971" s="11"/>
    </row>
    <row r="972" ht="12.75" customHeight="1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11"/>
      <c r="Y972" s="11"/>
      <c r="Z972" s="11"/>
    </row>
    <row r="973" ht="12.75" customHeight="1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11"/>
      <c r="Y973" s="11"/>
      <c r="Z973" s="11"/>
    </row>
    <row r="974" ht="12.75" customHeight="1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11"/>
      <c r="Y974" s="11"/>
      <c r="Z974" s="11"/>
    </row>
    <row r="975" ht="12.75" customHeight="1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11"/>
      <c r="Y975" s="11"/>
      <c r="Z975" s="11"/>
    </row>
    <row r="976" ht="12.75" customHeight="1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11"/>
      <c r="Y976" s="11"/>
      <c r="Z976" s="11"/>
    </row>
    <row r="977" ht="12.75" customHeight="1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11"/>
      <c r="Y977" s="11"/>
      <c r="Z977" s="11"/>
    </row>
    <row r="978" ht="12.75" customHeight="1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11"/>
      <c r="Y978" s="11"/>
      <c r="Z978" s="11"/>
    </row>
    <row r="979" ht="12.75" customHeight="1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11"/>
      <c r="Y979" s="11"/>
      <c r="Z979" s="11"/>
    </row>
    <row r="980" ht="12.75" customHeight="1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</row>
    <row r="981" ht="12.75" customHeight="1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11"/>
      <c r="Y981" s="11"/>
      <c r="Z981" s="11"/>
    </row>
    <row r="982" ht="12.75" customHeight="1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11"/>
      <c r="Y982" s="11"/>
      <c r="Z982" s="11"/>
    </row>
    <row r="983" ht="12.75" customHeight="1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11"/>
      <c r="Y983" s="11"/>
      <c r="Z983" s="11"/>
    </row>
    <row r="984" ht="12.75" customHeight="1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11"/>
      <c r="Y984" s="11"/>
      <c r="Z984" s="11"/>
    </row>
    <row r="985" ht="12.75" customHeight="1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11"/>
      <c r="Y985" s="11"/>
      <c r="Z985" s="11"/>
    </row>
    <row r="986" ht="12.75" customHeight="1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11"/>
      <c r="Y986" s="11"/>
      <c r="Z986" s="11"/>
    </row>
    <row r="987" ht="12.75" customHeight="1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11"/>
      <c r="Y987" s="11"/>
      <c r="Z987" s="11"/>
    </row>
    <row r="988" ht="12.75" customHeight="1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11"/>
      <c r="Y988" s="11"/>
      <c r="Z988" s="11"/>
    </row>
    <row r="989" ht="12.75" customHeight="1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11"/>
      <c r="Y989" s="11"/>
      <c r="Z989" s="11"/>
    </row>
    <row r="990" ht="12.75" customHeight="1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11"/>
      <c r="Y990" s="11"/>
      <c r="Z990" s="11"/>
    </row>
    <row r="991" ht="12.75" customHeight="1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11"/>
      <c r="Y991" s="11"/>
      <c r="Z991" s="11"/>
    </row>
    <row r="992" ht="12.75" customHeight="1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11"/>
      <c r="Y992" s="11"/>
      <c r="Z992" s="11"/>
    </row>
    <row r="993" ht="12.75" customHeight="1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11"/>
      <c r="Y993" s="11"/>
      <c r="Z993" s="11"/>
    </row>
    <row r="994" ht="12.75" customHeight="1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11"/>
      <c r="Y994" s="11"/>
      <c r="Z994" s="11"/>
    </row>
    <row r="995" ht="12.75" customHeight="1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</row>
    <row r="996" ht="12.75" customHeight="1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11"/>
      <c r="Y996" s="11"/>
      <c r="Z996" s="11"/>
    </row>
    <row r="997" ht="12.75" customHeight="1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11"/>
      <c r="Y997" s="11"/>
      <c r="Z997" s="11"/>
    </row>
    <row r="998" ht="12.75" customHeight="1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11"/>
      <c r="Y998" s="11"/>
      <c r="Z998" s="11"/>
    </row>
    <row r="999" ht="12.75" customHeight="1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11"/>
      <c r="Y999" s="11"/>
      <c r="Z999" s="11"/>
    </row>
    <row r="1000" ht="12.75" customHeight="1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11"/>
      <c r="Y1000" s="11"/>
      <c r="Z1000" s="11"/>
    </row>
  </sheetData>
  <mergeCells count="7">
    <mergeCell ref="A15:D17"/>
    <mergeCell ref="B9:C9"/>
    <mergeCell ref="A2:D2"/>
    <mergeCell ref="A3:D3"/>
    <mergeCell ref="A4:D4"/>
    <mergeCell ref="A5:D5"/>
    <mergeCell ref="A6:D6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  <pageSetUpPr/>
  </sheetPr>
  <sheetViews>
    <sheetView workbookViewId="0"/>
  </sheetViews>
  <sheetFormatPr customHeight="1" defaultColWidth="14.43" defaultRowHeight="15.0"/>
  <cols>
    <col customWidth="1" hidden="1" min="1" max="1" width="0.14"/>
    <col customWidth="1" min="2" max="2" width="23.0"/>
    <col customWidth="1" min="3" max="3" width="14.57"/>
    <col customWidth="1" min="4" max="4" width="11.57"/>
    <col customWidth="1" min="5" max="26" width="8.71"/>
  </cols>
  <sheetData>
    <row r="1" ht="19.5" customHeight="1">
      <c r="A1" s="1"/>
      <c r="B1" s="7" t="s">
        <v>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9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3.5" hidden="1" customHeight="1">
      <c r="A2" s="12"/>
      <c r="B2" s="13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14">
        <f t="shared" si="1"/>
        <v>9</v>
      </c>
      <c r="N2" s="20">
        <f t="shared" si="1"/>
        <v>10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3.5" customHeight="1">
      <c r="A3" s="12"/>
      <c r="B3" s="23" t="s">
        <v>5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6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3.5" customHeight="1">
      <c r="A4" s="12"/>
      <c r="B4" s="29" t="s">
        <v>8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3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9.5" customHeight="1">
      <c r="A5" s="12"/>
      <c r="B5" s="35" t="s">
        <v>10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8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5.75" customHeight="1">
      <c r="A6" s="1"/>
      <c r="B6" s="42" t="s">
        <v>11</v>
      </c>
      <c r="C6" s="44" t="s">
        <v>13</v>
      </c>
      <c r="D6" s="46" t="s">
        <v>16</v>
      </c>
      <c r="E6" s="44">
        <f>IF(COUNT($E$2:E2)&gt;Intro!$C$13,"",Intro!$C$11)</f>
        <v>1</v>
      </c>
      <c r="F6" s="50">
        <f>IF(COUNT($E$2:F2)&gt;Intro!$C$13,"_",F2)</f>
        <v>2</v>
      </c>
      <c r="G6" s="50">
        <f>IF(COUNT($E$2:G2)&gt;Intro!$C$13,"_",G2)</f>
        <v>3</v>
      </c>
      <c r="H6" s="50">
        <f>IF(COUNT($E$2:H2)&gt;Intro!$C$13,"_",H2)</f>
        <v>4</v>
      </c>
      <c r="I6" s="50">
        <f>IF(COUNT($E$2:I2)&gt;Intro!$C$13,"_",I2)</f>
        <v>5</v>
      </c>
      <c r="J6" s="50">
        <f>IF(COUNT($E$2:J2)&gt;Intro!$C$13,"_",J2)</f>
        <v>6</v>
      </c>
      <c r="K6" s="50" t="str">
        <f>IF(COUNT($E$2:K2)&gt;Intro!$C$13,"_",K2)</f>
        <v>_</v>
      </c>
      <c r="L6" s="50" t="str">
        <f>IF(COUNT($E$2:L2)&gt;Intro!$C$13,"_",L2)</f>
        <v>_</v>
      </c>
      <c r="M6" s="50" t="str">
        <f>IF(COUNT($E$2:M2)&gt;Intro!$C$13,"_",M2)</f>
        <v>_</v>
      </c>
      <c r="N6" s="50" t="str">
        <f>IF(COUNT($E$2:N2)&gt;Intro!$C$13,"_",N2)</f>
        <v>_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">
        <f t="shared" ref="A7:A26" si="2">D7</f>
        <v>11</v>
      </c>
      <c r="B7" s="57" t="str">
        <f>Difficulties!A3</f>
        <v>Arsenal</v>
      </c>
      <c r="C7" s="58">
        <f>Opp_Attack!C7/Opp_Defence!C7</f>
        <v>0.9629690586</v>
      </c>
      <c r="D7" s="59">
        <f t="shared" ref="D7:D26" si="3">RANK(C7,$C$7:$C$26,0)+COUNTIF($C$7:$C7,$C7)-1</f>
        <v>11</v>
      </c>
      <c r="E7" s="61" t="str">
        <f t="array" ref="E7">IF(ISERROR(INDEX(Fixtures!$C2:$AN2,E$6)),"",INDEX(Fixtures!$C2:$AN2,E$6))</f>
        <v>MCI (H)</v>
      </c>
      <c r="F7" s="62" t="str">
        <f t="array" ref="F7">IF(ISERROR(INDEX(Fixtures!$C2:$AN2,F$6)),"",INDEX(Fixtures!$C2:$AN2,F$6))</f>
        <v>CHE (A)</v>
      </c>
      <c r="G7" s="62" t="str">
        <f t="array" ref="G7">IF(ISERROR(INDEX(Fixtures!$C2:$AN2,G$6)),"",INDEX(Fixtures!$C2:$AN2,G$6))</f>
        <v>WHU (H)</v>
      </c>
      <c r="H7" s="62" t="str">
        <f t="array" ref="H7">IF(ISERROR(INDEX(Fixtures!$C2:$AN2,H$6)),"",INDEX(Fixtures!$C2:$AN2,H$6))</f>
        <v>CAR (A)</v>
      </c>
      <c r="I7" s="62" t="str">
        <f t="array" ref="I7">IF(ISERROR(INDEX(Fixtures!$C2:$AN2,I$6)),"",INDEX(Fixtures!$C2:$AN2,I$6))</f>
        <v>NEW (A)</v>
      </c>
      <c r="J7" s="62" t="str">
        <f t="array" ref="J7">IF(ISERROR(INDEX(Fixtures!$C2:$AN2,J$6)),"",INDEX(Fixtures!$C2:$AN2,J$6))</f>
        <v>EVE (H)</v>
      </c>
      <c r="K7" s="62" t="str">
        <f t="array" ref="K7">IF(ISERROR(INDEX(Fixtures!$C2:$AN2,K$6)),"",INDEX(Fixtures!$C2:$AN2,K$6))</f>
        <v/>
      </c>
      <c r="L7" s="62" t="str">
        <f t="array" ref="L7">IF(ISERROR(INDEX(Fixtures!$C2:$AN2,L$6)),"",INDEX(Fixtures!$C2:$AN2,L$6))</f>
        <v/>
      </c>
      <c r="M7" s="62" t="str">
        <f t="array" ref="M7">IF(ISERROR(INDEX(Fixtures!$C2:$AN2,M$6)),"",INDEX(Fixtures!$C2:$AN2,M$6))</f>
        <v/>
      </c>
      <c r="N7" s="59" t="str">
        <f t="array" ref="N7">IF(ISERROR(INDEX(Fixtures!$C2:$AN2,N$6)),"",INDEX(Fixtures!$C2:$AN2,N$6))</f>
        <v/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">
        <f t="shared" si="2"/>
        <v>3</v>
      </c>
      <c r="B8" s="63" t="str">
        <f>Difficulties!A4</f>
        <v>Bournemouth</v>
      </c>
      <c r="C8" s="64">
        <f>Opp_Attack!C8/Opp_Defence!C8</f>
        <v>1.276391938</v>
      </c>
      <c r="D8" s="65">
        <f t="shared" si="3"/>
        <v>3</v>
      </c>
      <c r="E8" s="66" t="str">
        <f t="array" ref="E8">IF(ISERROR(INDEX(Fixtures!$C3:$AN3,E$6)),"",INDEX(Fixtures!$C3:$AN3,E$6))</f>
        <v>CAR (H)</v>
      </c>
      <c r="F8" s="67" t="str">
        <f t="array" ref="F8">IF(ISERROR(INDEX(Fixtures!$C3:$AN3,F$6)),"",INDEX(Fixtures!$C3:$AN3,F$6))</f>
        <v>WHU (A)</v>
      </c>
      <c r="G8" s="67" t="str">
        <f t="array" ref="G8">IF(ISERROR(INDEX(Fixtures!$C3:$AN3,G$6)),"",INDEX(Fixtures!$C3:$AN3,G$6))</f>
        <v>EVE (H)</v>
      </c>
      <c r="H8" s="67" t="str">
        <f t="array" ref="H8">IF(ISERROR(INDEX(Fixtures!$C3:$AN3,H$6)),"",INDEX(Fixtures!$C3:$AN3,H$6))</f>
        <v>CHE (A)</v>
      </c>
      <c r="I8" s="67" t="str">
        <f t="array" ref="I8">IF(ISERROR(INDEX(Fixtures!$C3:$AN3,I$6)),"",INDEX(Fixtures!$C3:$AN3,I$6))</f>
        <v>LEI (H)</v>
      </c>
      <c r="J8" s="67" t="str">
        <f t="array" ref="J8">IF(ISERROR(INDEX(Fixtures!$C3:$AN3,J$6)),"",INDEX(Fixtures!$C3:$AN3,J$6))</f>
        <v>BUR (A)</v>
      </c>
      <c r="K8" s="67" t="str">
        <f t="array" ref="K8">IF(ISERROR(INDEX(Fixtures!$C3:$AN3,K$6)),"",INDEX(Fixtures!$C3:$AN3,K$6))</f>
        <v/>
      </c>
      <c r="L8" s="67" t="str">
        <f t="array" ref="L8">IF(ISERROR(INDEX(Fixtures!$C3:$AN3,L$6)),"",INDEX(Fixtures!$C3:$AN3,L$6))</f>
        <v/>
      </c>
      <c r="M8" s="67" t="str">
        <f t="array" ref="M8">IF(ISERROR(INDEX(Fixtures!$C3:$AN3,M$6)),"",INDEX(Fixtures!$C3:$AN3,M$6))</f>
        <v/>
      </c>
      <c r="N8" s="65" t="str">
        <f t="array" ref="N8">IF(ISERROR(INDEX(Fixtures!$C3:$AN3,N$6)),"",INDEX(Fixtures!$C3:$AN3,N$6))</f>
        <v/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">
        <f t="shared" si="2"/>
        <v>15</v>
      </c>
      <c r="B9" s="63" t="str">
        <f>Difficulties!A5</f>
        <v>Brighton</v>
      </c>
      <c r="C9" s="64">
        <f>Opp_Attack!C9/Opp_Defence!C9</f>
        <v>0.8437032605</v>
      </c>
      <c r="D9" s="65">
        <f t="shared" si="3"/>
        <v>15</v>
      </c>
      <c r="E9" s="66" t="str">
        <f t="array" ref="E9">IF(ISERROR(INDEX(Fixtures!$C4:$AN4,E$6)),"",INDEX(Fixtures!$C4:$AN4,E$6))</f>
        <v>WAT (A)</v>
      </c>
      <c r="F9" s="67" t="str">
        <f t="array" ref="F9">IF(ISERROR(INDEX(Fixtures!$C4:$AN4,F$6)),"",INDEX(Fixtures!$C4:$AN4,F$6))</f>
        <v>MNU (H)</v>
      </c>
      <c r="G9" s="67" t="str">
        <f t="array" ref="G9">IF(ISERROR(INDEX(Fixtures!$C4:$AN4,G$6)),"",INDEX(Fixtures!$C4:$AN4,G$6))</f>
        <v>LIV (A)</v>
      </c>
      <c r="H9" s="67" t="str">
        <f t="array" ref="H9">IF(ISERROR(INDEX(Fixtures!$C4:$AN4,H$6)),"",INDEX(Fixtures!$C4:$AN4,H$6))</f>
        <v>FUL (H)</v>
      </c>
      <c r="I9" s="67" t="str">
        <f t="array" ref="I9">IF(ISERROR(INDEX(Fixtures!$C4:$AN4,I$6)),"",INDEX(Fixtures!$C4:$AN4,I$6))</f>
        <v>SOU (A)</v>
      </c>
      <c r="J9" s="67" t="str">
        <f t="array" ref="J9">IF(ISERROR(INDEX(Fixtures!$C4:$AN4,J$6)),"",INDEX(Fixtures!$C4:$AN4,J$6))</f>
        <v>TOT (H)</v>
      </c>
      <c r="K9" s="67" t="str">
        <f t="array" ref="K9">IF(ISERROR(INDEX(Fixtures!$C4:$AN4,K$6)),"",INDEX(Fixtures!$C4:$AN4,K$6))</f>
        <v/>
      </c>
      <c r="L9" s="67" t="str">
        <f t="array" ref="L9">IF(ISERROR(INDEX(Fixtures!$C4:$AN4,L$6)),"",INDEX(Fixtures!$C4:$AN4,L$6))</f>
        <v/>
      </c>
      <c r="M9" s="67" t="str">
        <f t="array" ref="M9">IF(ISERROR(INDEX(Fixtures!$C4:$AN4,M$6)),"",INDEX(Fixtures!$C4:$AN4,M$6))</f>
        <v/>
      </c>
      <c r="N9" s="65" t="str">
        <f t="array" ref="N9">IF(ISERROR(INDEX(Fixtures!$C4:$AN4,N$6)),"",INDEX(Fixtures!$C4:$AN4,N$6))</f>
        <v/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">
        <f t="shared" si="2"/>
        <v>2</v>
      </c>
      <c r="B10" s="63" t="str">
        <f>Difficulties!A6</f>
        <v>Burnley</v>
      </c>
      <c r="C10" s="64">
        <f>Opp_Attack!C10/Opp_Defence!C10</f>
        <v>1.292035398</v>
      </c>
      <c r="D10" s="65">
        <f t="shared" si="3"/>
        <v>2</v>
      </c>
      <c r="E10" s="66" t="str">
        <f t="array" ref="E10">IF(ISERROR(INDEX(Fixtures!$C5:$AN5,E$6)),"",INDEX(Fixtures!$C5:$AN5,E$6))</f>
        <v>SOU (A)</v>
      </c>
      <c r="F10" s="67" t="str">
        <f t="array" ref="F10">IF(ISERROR(INDEX(Fixtures!$C5:$AN5,F$6)),"",INDEX(Fixtures!$C5:$AN5,F$6))</f>
        <v>WAT (H)</v>
      </c>
      <c r="G10" s="67" t="str">
        <f t="array" ref="G10">IF(ISERROR(INDEX(Fixtures!$C5:$AN5,G$6)),"",INDEX(Fixtures!$C5:$AN5,G$6))</f>
        <v>FUL (A)</v>
      </c>
      <c r="H10" s="67" t="str">
        <f t="array" ref="H10">IF(ISERROR(INDEX(Fixtures!$C5:$AN5,H$6)),"",INDEX(Fixtures!$C5:$AN5,H$6))</f>
        <v>MNU (H)</v>
      </c>
      <c r="I10" s="67" t="str">
        <f t="array" ref="I10">IF(ISERROR(INDEX(Fixtures!$C5:$AN5,I$6)),"",INDEX(Fixtures!$C5:$AN5,I$6))</f>
        <v>WOL (A)</v>
      </c>
      <c r="J10" s="67" t="str">
        <f t="array" ref="J10">IF(ISERROR(INDEX(Fixtures!$C5:$AN5,J$6)),"",INDEX(Fixtures!$C5:$AN5,J$6))</f>
        <v>BOU (H)</v>
      </c>
      <c r="K10" s="67" t="str">
        <f t="array" ref="K10">IF(ISERROR(INDEX(Fixtures!$C5:$AN5,K$6)),"",INDEX(Fixtures!$C5:$AN5,K$6))</f>
        <v/>
      </c>
      <c r="L10" s="67" t="str">
        <f t="array" ref="L10">IF(ISERROR(INDEX(Fixtures!$C5:$AN5,L$6)),"",INDEX(Fixtures!$C5:$AN5,L$6))</f>
        <v/>
      </c>
      <c r="M10" s="67" t="str">
        <f t="array" ref="M10">IF(ISERROR(INDEX(Fixtures!$C5:$AN5,M$6)),"",INDEX(Fixtures!$C5:$AN5,M$6))</f>
        <v/>
      </c>
      <c r="N10" s="65" t="str">
        <f t="array" ref="N10">IF(ISERROR(INDEX(Fixtures!$C5:$AN5,N$6)),"",INDEX(Fixtures!$C5:$AN5,N$6))</f>
        <v/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">
        <f t="shared" si="2"/>
        <v>12</v>
      </c>
      <c r="B11" s="63" t="str">
        <f>Difficulties!A7</f>
        <v>Cardiff</v>
      </c>
      <c r="C11" s="64">
        <f>Opp_Attack!C11/Opp_Defence!C11</f>
        <v>0.9354679803</v>
      </c>
      <c r="D11" s="65">
        <f t="shared" si="3"/>
        <v>12</v>
      </c>
      <c r="E11" s="66" t="str">
        <f t="array" ref="E11">IF(ISERROR(INDEX(Fixtures!$C6:$AN6,E$6)),"",INDEX(Fixtures!$C6:$AN6,E$6))</f>
        <v>BOU (A)</v>
      </c>
      <c r="F11" s="67" t="str">
        <f t="array" ref="F11">IF(ISERROR(INDEX(Fixtures!$C6:$AN6,F$6)),"",INDEX(Fixtures!$C6:$AN6,F$6))</f>
        <v>NEW (H)</v>
      </c>
      <c r="G11" s="67" t="str">
        <f t="array" ref="G11">IF(ISERROR(INDEX(Fixtures!$C6:$AN6,G$6)),"",INDEX(Fixtures!$C6:$AN6,G$6))</f>
        <v>HUD (A)</v>
      </c>
      <c r="H11" s="67" t="str">
        <f t="array" ref="H11">IF(ISERROR(INDEX(Fixtures!$C6:$AN6,H$6)),"",INDEX(Fixtures!$C6:$AN6,H$6))</f>
        <v>ARS (H)</v>
      </c>
      <c r="I11" s="67" t="str">
        <f t="array" ref="I11">IF(ISERROR(INDEX(Fixtures!$C6:$AN6,I$6)),"",INDEX(Fixtures!$C6:$AN6,I$6))</f>
        <v>CHE (A)</v>
      </c>
      <c r="J11" s="67" t="str">
        <f t="array" ref="J11">IF(ISERROR(INDEX(Fixtures!$C6:$AN6,J$6)),"",INDEX(Fixtures!$C6:$AN6,J$6))</f>
        <v>MCI (H)</v>
      </c>
      <c r="K11" s="67" t="str">
        <f t="array" ref="K11">IF(ISERROR(INDEX(Fixtures!$C6:$AN6,K$6)),"",INDEX(Fixtures!$C6:$AN6,K$6))</f>
        <v/>
      </c>
      <c r="L11" s="67" t="str">
        <f t="array" ref="L11">IF(ISERROR(INDEX(Fixtures!$C6:$AN6,L$6)),"",INDEX(Fixtures!$C6:$AN6,L$6))</f>
        <v/>
      </c>
      <c r="M11" s="67" t="str">
        <f t="array" ref="M11">IF(ISERROR(INDEX(Fixtures!$C6:$AN6,M$6)),"",INDEX(Fixtures!$C6:$AN6,M$6))</f>
        <v/>
      </c>
      <c r="N11" s="65" t="str">
        <f t="array" ref="N11">IF(ISERROR(INDEX(Fixtures!$C6:$AN6,N$6)),"",INDEX(Fixtures!$C6:$AN6,N$6))</f>
        <v/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">
        <f t="shared" si="2"/>
        <v>1</v>
      </c>
      <c r="B12" s="63" t="str">
        <f>Difficulties!A8</f>
        <v>Chelsea</v>
      </c>
      <c r="C12" s="64">
        <f>Opp_Attack!C12/Opp_Defence!C12</f>
        <v>1.44577481</v>
      </c>
      <c r="D12" s="65">
        <f t="shared" si="3"/>
        <v>1</v>
      </c>
      <c r="E12" s="66" t="str">
        <f t="array" ref="E12">IF(ISERROR(INDEX(Fixtures!$C7:$AN7,E$6)),"",INDEX(Fixtures!$C7:$AN7,E$6))</f>
        <v>HUD (A)</v>
      </c>
      <c r="F12" s="67" t="str">
        <f t="array" ref="F12">IF(ISERROR(INDEX(Fixtures!$C7:$AN7,F$6)),"",INDEX(Fixtures!$C7:$AN7,F$6))</f>
        <v>ARS (H)</v>
      </c>
      <c r="G12" s="67" t="str">
        <f t="array" ref="G12">IF(ISERROR(INDEX(Fixtures!$C7:$AN7,G$6)),"",INDEX(Fixtures!$C7:$AN7,G$6))</f>
        <v>NEW (A)</v>
      </c>
      <c r="H12" s="67" t="str">
        <f t="array" ref="H12">IF(ISERROR(INDEX(Fixtures!$C7:$AN7,H$6)),"",INDEX(Fixtures!$C7:$AN7,H$6))</f>
        <v>BOU (H)</v>
      </c>
      <c r="I12" s="67" t="str">
        <f t="array" ref="I12">IF(ISERROR(INDEX(Fixtures!$C7:$AN7,I$6)),"",INDEX(Fixtures!$C7:$AN7,I$6))</f>
        <v>CAR (H)</v>
      </c>
      <c r="J12" s="67" t="str">
        <f t="array" ref="J12">IF(ISERROR(INDEX(Fixtures!$C7:$AN7,J$6)),"",INDEX(Fixtures!$C7:$AN7,J$6))</f>
        <v>WHU (A)</v>
      </c>
      <c r="K12" s="67" t="str">
        <f t="array" ref="K12">IF(ISERROR(INDEX(Fixtures!$C7:$AN7,K$6)),"",INDEX(Fixtures!$C7:$AN7,K$6))</f>
        <v/>
      </c>
      <c r="L12" s="67" t="str">
        <f t="array" ref="L12">IF(ISERROR(INDEX(Fixtures!$C7:$AN7,L$6)),"",INDEX(Fixtures!$C7:$AN7,L$6))</f>
        <v/>
      </c>
      <c r="M12" s="67" t="str">
        <f t="array" ref="M12">IF(ISERROR(INDEX(Fixtures!$C7:$AN7,M$6)),"",INDEX(Fixtures!$C7:$AN7,M$6))</f>
        <v/>
      </c>
      <c r="N12" s="65" t="str">
        <f t="array" ref="N12">IF(ISERROR(INDEX(Fixtures!$C7:$AN7,N$6)),"",INDEX(Fixtures!$C7:$AN7,N$6))</f>
        <v/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">
        <f t="shared" si="2"/>
        <v>4</v>
      </c>
      <c r="B13" s="63" t="str">
        <f>Difficulties!A9</f>
        <v>Crystal Palace</v>
      </c>
      <c r="C13" s="64">
        <f>Opp_Attack!C13/Opp_Defence!C13</f>
        <v>1.256660413</v>
      </c>
      <c r="D13" s="65">
        <f t="shared" si="3"/>
        <v>4</v>
      </c>
      <c r="E13" s="66" t="str">
        <f t="array" ref="E13">IF(ISERROR(INDEX(Fixtures!$C8:$AN8,E$6)),"",INDEX(Fixtures!$C8:$AN8,E$6))</f>
        <v>FUL (A)</v>
      </c>
      <c r="F13" s="67" t="str">
        <f t="array" ref="F13">IF(ISERROR(INDEX(Fixtures!$C8:$AN8,F$6)),"",INDEX(Fixtures!$C8:$AN8,F$6))</f>
        <v>LIV (H)</v>
      </c>
      <c r="G13" s="67" t="str">
        <f t="array" ref="G13">IF(ISERROR(INDEX(Fixtures!$C8:$AN8,G$6)),"",INDEX(Fixtures!$C8:$AN8,G$6))</f>
        <v>WAT (A)</v>
      </c>
      <c r="H13" s="67" t="str">
        <f t="array" ref="H13">IF(ISERROR(INDEX(Fixtures!$C8:$AN8,H$6)),"",INDEX(Fixtures!$C8:$AN8,H$6))</f>
        <v>SOU (H)</v>
      </c>
      <c r="I13" s="67" t="str">
        <f t="array" ref="I13">IF(ISERROR(INDEX(Fixtures!$C8:$AN8,I$6)),"",INDEX(Fixtures!$C8:$AN8,I$6))</f>
        <v>HUD (A)</v>
      </c>
      <c r="J13" s="67" t="str">
        <f t="array" ref="J13">IF(ISERROR(INDEX(Fixtures!$C8:$AN8,J$6)),"",INDEX(Fixtures!$C8:$AN8,J$6))</f>
        <v>NEW (H)</v>
      </c>
      <c r="K13" s="67" t="str">
        <f t="array" ref="K13">IF(ISERROR(INDEX(Fixtures!$C8:$AN8,K$6)),"",INDEX(Fixtures!$C8:$AN8,K$6))</f>
        <v/>
      </c>
      <c r="L13" s="67" t="str">
        <f t="array" ref="L13">IF(ISERROR(INDEX(Fixtures!$C8:$AN8,L$6)),"",INDEX(Fixtures!$C8:$AN8,L$6))</f>
        <v/>
      </c>
      <c r="M13" s="67" t="str">
        <f t="array" ref="M13">IF(ISERROR(INDEX(Fixtures!$C8:$AN8,M$6)),"",INDEX(Fixtures!$C8:$AN8,M$6))</f>
        <v/>
      </c>
      <c r="N13" s="65" t="str">
        <f t="array" ref="N13">IF(ISERROR(INDEX(Fixtures!$C8:$AN8,N$6)),"",INDEX(Fixtures!$C8:$AN8,N$6))</f>
        <v/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">
        <f t="shared" si="2"/>
        <v>6</v>
      </c>
      <c r="B14" s="63" t="str">
        <f>Difficulties!A10</f>
        <v>Everton</v>
      </c>
      <c r="C14" s="64">
        <f>Opp_Attack!C14/Opp_Defence!C14</f>
        <v>1.181728557</v>
      </c>
      <c r="D14" s="65">
        <f t="shared" si="3"/>
        <v>6</v>
      </c>
      <c r="E14" s="66" t="str">
        <f t="array" ref="E14">IF(ISERROR(INDEX(Fixtures!$C9:$AN9,E$6)),"",INDEX(Fixtures!$C9:$AN9,E$6))</f>
        <v>WOL (A)</v>
      </c>
      <c r="F14" s="67" t="str">
        <f t="array" ref="F14">IF(ISERROR(INDEX(Fixtures!$C9:$AN9,F$6)),"",INDEX(Fixtures!$C9:$AN9,F$6))</f>
        <v>SOU (H)</v>
      </c>
      <c r="G14" s="67" t="str">
        <f t="array" ref="G14">IF(ISERROR(INDEX(Fixtures!$C9:$AN9,G$6)),"",INDEX(Fixtures!$C9:$AN9,G$6))</f>
        <v>BOU (A)</v>
      </c>
      <c r="H14" s="67" t="str">
        <f t="array" ref="H14">IF(ISERROR(INDEX(Fixtures!$C9:$AN9,H$6)),"",INDEX(Fixtures!$C9:$AN9,H$6))</f>
        <v>HUD (H)</v>
      </c>
      <c r="I14" s="67" t="str">
        <f t="array" ref="I14">IF(ISERROR(INDEX(Fixtures!$C9:$AN9,I$6)),"",INDEX(Fixtures!$C9:$AN9,I$6))</f>
        <v>WHU (H)</v>
      </c>
      <c r="J14" s="67" t="str">
        <f t="array" ref="J14">IF(ISERROR(INDEX(Fixtures!$C9:$AN9,J$6)),"",INDEX(Fixtures!$C9:$AN9,J$6))</f>
        <v>ARS (A)</v>
      </c>
      <c r="K14" s="67" t="str">
        <f t="array" ref="K14">IF(ISERROR(INDEX(Fixtures!$C9:$AN9,K$6)),"",INDEX(Fixtures!$C9:$AN9,K$6))</f>
        <v/>
      </c>
      <c r="L14" s="67" t="str">
        <f t="array" ref="L14">IF(ISERROR(INDEX(Fixtures!$C9:$AN9,L$6)),"",INDEX(Fixtures!$C9:$AN9,L$6))</f>
        <v/>
      </c>
      <c r="M14" s="67" t="str">
        <f t="array" ref="M14">IF(ISERROR(INDEX(Fixtures!$C9:$AN9,M$6)),"",INDEX(Fixtures!$C9:$AN9,M$6))</f>
        <v/>
      </c>
      <c r="N14" s="65" t="str">
        <f t="array" ref="N14">IF(ISERROR(INDEX(Fixtures!$C9:$AN9,N$6)),"",INDEX(Fixtures!$C9:$AN9,N$6))</f>
        <v/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">
        <f t="shared" si="2"/>
        <v>17</v>
      </c>
      <c r="B15" s="63" t="str">
        <f>Difficulties!A11</f>
        <v>Fulham</v>
      </c>
      <c r="C15" s="64">
        <f>Opp_Attack!C15/Opp_Defence!C15</f>
        <v>0.7752359165</v>
      </c>
      <c r="D15" s="65">
        <f t="shared" si="3"/>
        <v>17</v>
      </c>
      <c r="E15" s="66" t="str">
        <f t="array" ref="E15">IF(ISERROR(INDEX(Fixtures!$C10:$AN10,E$6)),"",INDEX(Fixtures!$C10:$AN10,E$6))</f>
        <v>CRY (H)</v>
      </c>
      <c r="F15" s="67" t="str">
        <f t="array" ref="F15">IF(ISERROR(INDEX(Fixtures!$C10:$AN10,F$6)),"",INDEX(Fixtures!$C10:$AN10,F$6))</f>
        <v>TOT (A)</v>
      </c>
      <c r="G15" s="67" t="str">
        <f t="array" ref="G15">IF(ISERROR(INDEX(Fixtures!$C10:$AN10,G$6)),"",INDEX(Fixtures!$C10:$AN10,G$6))</f>
        <v>BUR (H)</v>
      </c>
      <c r="H15" s="67" t="str">
        <f t="array" ref="H15">IF(ISERROR(INDEX(Fixtures!$C10:$AN10,H$6)),"",INDEX(Fixtures!$C10:$AN10,H$6))</f>
        <v>BHA (A)</v>
      </c>
      <c r="I15" s="67" t="str">
        <f t="array" ref="I15">IF(ISERROR(INDEX(Fixtures!$C10:$AN10,I$6)),"",INDEX(Fixtures!$C10:$AN10,I$6))</f>
        <v>MCI (A)</v>
      </c>
      <c r="J15" s="67" t="str">
        <f t="array" ref="J15">IF(ISERROR(INDEX(Fixtures!$C10:$AN10,J$6)),"",INDEX(Fixtures!$C10:$AN10,J$6))</f>
        <v>WAT (H)</v>
      </c>
      <c r="K15" s="67" t="str">
        <f t="array" ref="K15">IF(ISERROR(INDEX(Fixtures!$C10:$AN10,K$6)),"",INDEX(Fixtures!$C10:$AN10,K$6))</f>
        <v/>
      </c>
      <c r="L15" s="67" t="str">
        <f t="array" ref="L15">IF(ISERROR(INDEX(Fixtures!$C10:$AN10,L$6)),"",INDEX(Fixtures!$C10:$AN10,L$6))</f>
        <v/>
      </c>
      <c r="M15" s="67" t="str">
        <f t="array" ref="M15">IF(ISERROR(INDEX(Fixtures!$C10:$AN10,M$6)),"",INDEX(Fixtures!$C10:$AN10,M$6))</f>
        <v/>
      </c>
      <c r="N15" s="65" t="str">
        <f t="array" ref="N15">IF(ISERROR(INDEX(Fixtures!$C10:$AN10,N$6)),"",INDEX(Fixtures!$C10:$AN10,N$6))</f>
        <v/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">
        <f t="shared" si="2"/>
        <v>16</v>
      </c>
      <c r="B16" s="63" t="str">
        <f>Difficulties!A12</f>
        <v>Huddersfield</v>
      </c>
      <c r="C16" s="64">
        <f>Opp_Attack!C16/Opp_Defence!C16</f>
        <v>0.7986428677</v>
      </c>
      <c r="D16" s="65">
        <f t="shared" si="3"/>
        <v>16</v>
      </c>
      <c r="E16" s="66" t="str">
        <f t="array" ref="E16">IF(ISERROR(INDEX(Fixtures!$C11:$AN11,E$6)),"",INDEX(Fixtures!$C11:$AN11,E$6))</f>
        <v>CHE (H)</v>
      </c>
      <c r="F16" s="67" t="str">
        <f t="array" ref="F16">IF(ISERROR(INDEX(Fixtures!$C11:$AN11,F$6)),"",INDEX(Fixtures!$C11:$AN11,F$6))</f>
        <v>MCI (A)</v>
      </c>
      <c r="G16" s="67" t="str">
        <f t="array" ref="G16">IF(ISERROR(INDEX(Fixtures!$C11:$AN11,G$6)),"",INDEX(Fixtures!$C11:$AN11,G$6))</f>
        <v>CAR (H)</v>
      </c>
      <c r="H16" s="67" t="str">
        <f t="array" ref="H16">IF(ISERROR(INDEX(Fixtures!$C11:$AN11,H$6)),"",INDEX(Fixtures!$C11:$AN11,H$6))</f>
        <v>EVE (A)</v>
      </c>
      <c r="I16" s="67" t="str">
        <f t="array" ref="I16">IF(ISERROR(INDEX(Fixtures!$C11:$AN11,I$6)),"",INDEX(Fixtures!$C11:$AN11,I$6))</f>
        <v>CRY (H)</v>
      </c>
      <c r="J16" s="67" t="str">
        <f t="array" ref="J16">IF(ISERROR(INDEX(Fixtures!$C11:$AN11,J$6)),"",INDEX(Fixtures!$C11:$AN11,J$6))</f>
        <v>LEI (A)</v>
      </c>
      <c r="K16" s="67" t="str">
        <f t="array" ref="K16">IF(ISERROR(INDEX(Fixtures!$C11:$AN11,K$6)),"",INDEX(Fixtures!$C11:$AN11,K$6))</f>
        <v/>
      </c>
      <c r="L16" s="67" t="str">
        <f t="array" ref="L16">IF(ISERROR(INDEX(Fixtures!$C11:$AN11,L$6)),"",INDEX(Fixtures!$C11:$AN11,L$6))</f>
        <v/>
      </c>
      <c r="M16" s="67" t="str">
        <f t="array" ref="M16">IF(ISERROR(INDEX(Fixtures!$C11:$AN11,M$6)),"",INDEX(Fixtures!$C11:$AN11,M$6))</f>
        <v/>
      </c>
      <c r="N16" s="65" t="str">
        <f t="array" ref="N16">IF(ISERROR(INDEX(Fixtures!$C11:$AN11,N$6)),"",INDEX(Fixtures!$C11:$AN11,N$6))</f>
        <v/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">
        <f t="shared" si="2"/>
        <v>10</v>
      </c>
      <c r="B17" s="63" t="str">
        <f>Difficulties!A13</f>
        <v>Leicester</v>
      </c>
      <c r="C17" s="64">
        <f>Opp_Attack!C17/Opp_Defence!C17</f>
        <v>1.037215713</v>
      </c>
      <c r="D17" s="65">
        <f t="shared" si="3"/>
        <v>10</v>
      </c>
      <c r="E17" s="66" t="str">
        <f t="array" ref="E17">IF(ISERROR(INDEX(Fixtures!$C12:$AN12,E$6)),"",INDEX(Fixtures!$C12:$AN12,E$6))</f>
        <v>MNU (A)</v>
      </c>
      <c r="F17" s="67" t="str">
        <f t="array" ref="F17">IF(ISERROR(INDEX(Fixtures!$C12:$AN12,F$6)),"",INDEX(Fixtures!$C12:$AN12,F$6))</f>
        <v>WOL (H)</v>
      </c>
      <c r="G17" s="67" t="str">
        <f t="array" ref="G17">IF(ISERROR(INDEX(Fixtures!$C12:$AN12,G$6)),"",INDEX(Fixtures!$C12:$AN12,G$6))</f>
        <v>SOU (A)</v>
      </c>
      <c r="H17" s="67" t="str">
        <f t="array" ref="H17">IF(ISERROR(INDEX(Fixtures!$C12:$AN12,H$6)),"",INDEX(Fixtures!$C12:$AN12,H$6))</f>
        <v>LIV (H)</v>
      </c>
      <c r="I17" s="67" t="str">
        <f t="array" ref="I17">IF(ISERROR(INDEX(Fixtures!$C12:$AN12,I$6)),"",INDEX(Fixtures!$C12:$AN12,I$6))</f>
        <v>BOU (A)</v>
      </c>
      <c r="J17" s="67" t="str">
        <f t="array" ref="J17">IF(ISERROR(INDEX(Fixtures!$C12:$AN12,J$6)),"",INDEX(Fixtures!$C12:$AN12,J$6))</f>
        <v>HUD (H)</v>
      </c>
      <c r="K17" s="67" t="str">
        <f t="array" ref="K17">IF(ISERROR(INDEX(Fixtures!$C12:$AN12,K$6)),"",INDEX(Fixtures!$C12:$AN12,K$6))</f>
        <v/>
      </c>
      <c r="L17" s="67" t="str">
        <f t="array" ref="L17">IF(ISERROR(INDEX(Fixtures!$C12:$AN12,L$6)),"",INDEX(Fixtures!$C12:$AN12,L$6))</f>
        <v/>
      </c>
      <c r="M17" s="67" t="str">
        <f t="array" ref="M17">IF(ISERROR(INDEX(Fixtures!$C12:$AN12,M$6)),"",INDEX(Fixtures!$C12:$AN12,M$6))</f>
        <v/>
      </c>
      <c r="N17" s="65" t="str">
        <f t="array" ref="N17">IF(ISERROR(INDEX(Fixtures!$C12:$AN12,N$6)),"",INDEX(Fixtures!$C12:$AN12,N$6))</f>
        <v/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">
        <f t="shared" si="2"/>
        <v>7</v>
      </c>
      <c r="B18" s="63" t="str">
        <f>Difficulties!A14</f>
        <v>Liverpool</v>
      </c>
      <c r="C18" s="64">
        <f>Opp_Attack!C18/Opp_Defence!C18</f>
        <v>1.14498859</v>
      </c>
      <c r="D18" s="65">
        <f t="shared" si="3"/>
        <v>7</v>
      </c>
      <c r="E18" s="66" t="str">
        <f t="array" ref="E18">IF(ISERROR(INDEX(Fixtures!$C13:$AN13,E$6)),"",INDEX(Fixtures!$C13:$AN13,E$6))</f>
        <v>WHU (H)</v>
      </c>
      <c r="F18" s="67" t="str">
        <f t="array" ref="F18">IF(ISERROR(INDEX(Fixtures!$C13:$AN13,F$6)),"",INDEX(Fixtures!$C13:$AN13,F$6))</f>
        <v>CRY (A)</v>
      </c>
      <c r="G18" s="67" t="str">
        <f t="array" ref="G18">IF(ISERROR(INDEX(Fixtures!$C13:$AN13,G$6)),"",INDEX(Fixtures!$C13:$AN13,G$6))</f>
        <v>BHA (H)</v>
      </c>
      <c r="H18" s="67" t="str">
        <f t="array" ref="H18">IF(ISERROR(INDEX(Fixtures!$C13:$AN13,H$6)),"",INDEX(Fixtures!$C13:$AN13,H$6))</f>
        <v>LEI (A)</v>
      </c>
      <c r="I18" s="67" t="str">
        <f t="array" ref="I18">IF(ISERROR(INDEX(Fixtures!$C13:$AN13,I$6)),"",INDEX(Fixtures!$C13:$AN13,I$6))</f>
        <v>TOT (A)</v>
      </c>
      <c r="J18" s="67" t="str">
        <f t="array" ref="J18">IF(ISERROR(INDEX(Fixtures!$C13:$AN13,J$6)),"",INDEX(Fixtures!$C13:$AN13,J$6))</f>
        <v>SOU (H)</v>
      </c>
      <c r="K18" s="67" t="str">
        <f t="array" ref="K18">IF(ISERROR(INDEX(Fixtures!$C13:$AN13,K$6)),"",INDEX(Fixtures!$C13:$AN13,K$6))</f>
        <v/>
      </c>
      <c r="L18" s="67" t="str">
        <f t="array" ref="L18">IF(ISERROR(INDEX(Fixtures!$C13:$AN13,L$6)),"",INDEX(Fixtures!$C13:$AN13,L$6))</f>
        <v/>
      </c>
      <c r="M18" s="67" t="str">
        <f t="array" ref="M18">IF(ISERROR(INDEX(Fixtures!$C13:$AN13,M$6)),"",INDEX(Fixtures!$C13:$AN13,M$6))</f>
        <v/>
      </c>
      <c r="N18" s="65" t="str">
        <f t="array" ref="N18">IF(ISERROR(INDEX(Fixtures!$C13:$AN13,N$6)),"",INDEX(Fixtures!$C13:$AN13,N$6))</f>
        <v/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">
        <f t="shared" si="2"/>
        <v>5</v>
      </c>
      <c r="B19" s="63" t="str">
        <f>Difficulties!A15</f>
        <v>Man City</v>
      </c>
      <c r="C19" s="64">
        <f>Opp_Attack!C19/Opp_Defence!C19</f>
        <v>1.250825688</v>
      </c>
      <c r="D19" s="65">
        <f t="shared" si="3"/>
        <v>5</v>
      </c>
      <c r="E19" s="66" t="str">
        <f t="array" ref="E19">IF(ISERROR(INDEX(Fixtures!$C14:$AN14,E$6)),"",INDEX(Fixtures!$C14:$AN14,E$6))</f>
        <v>ARS (A)</v>
      </c>
      <c r="F19" s="67" t="str">
        <f t="array" ref="F19">IF(ISERROR(INDEX(Fixtures!$C14:$AN14,F$6)),"",INDEX(Fixtures!$C14:$AN14,F$6))</f>
        <v>HUD (H)</v>
      </c>
      <c r="G19" s="67" t="str">
        <f t="array" ref="G19">IF(ISERROR(INDEX(Fixtures!$C14:$AN14,G$6)),"",INDEX(Fixtures!$C14:$AN14,G$6))</f>
        <v>WOL (A)</v>
      </c>
      <c r="H19" s="67" t="str">
        <f t="array" ref="H19">IF(ISERROR(INDEX(Fixtures!$C14:$AN14,H$6)),"",INDEX(Fixtures!$C14:$AN14,H$6))</f>
        <v>NEW (H)</v>
      </c>
      <c r="I19" s="67" t="str">
        <f t="array" ref="I19">IF(ISERROR(INDEX(Fixtures!$C14:$AN14,I$6)),"",INDEX(Fixtures!$C14:$AN14,I$6))</f>
        <v>FUL (H)</v>
      </c>
      <c r="J19" s="67" t="str">
        <f t="array" ref="J19">IF(ISERROR(INDEX(Fixtures!$C14:$AN14,J$6)),"",INDEX(Fixtures!$C14:$AN14,J$6))</f>
        <v>CAR (A)</v>
      </c>
      <c r="K19" s="67" t="str">
        <f t="array" ref="K19">IF(ISERROR(INDEX(Fixtures!$C14:$AN14,K$6)),"",INDEX(Fixtures!$C14:$AN14,K$6))</f>
        <v/>
      </c>
      <c r="L19" s="67" t="str">
        <f t="array" ref="L19">IF(ISERROR(INDEX(Fixtures!$C14:$AN14,L$6)),"",INDEX(Fixtures!$C14:$AN14,L$6))</f>
        <v/>
      </c>
      <c r="M19" s="67" t="str">
        <f t="array" ref="M19">IF(ISERROR(INDEX(Fixtures!$C14:$AN14,M$6)),"",INDEX(Fixtures!$C14:$AN14,M$6))</f>
        <v/>
      </c>
      <c r="N19" s="65" t="str">
        <f t="array" ref="N19">IF(ISERROR(INDEX(Fixtures!$C14:$AN14,N$6)),"",INDEX(Fixtures!$C14:$AN14,N$6))</f>
        <v/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">
        <f t="shared" si="2"/>
        <v>9</v>
      </c>
      <c r="B20" s="63" t="str">
        <f>Difficulties!A16</f>
        <v>Man Utd</v>
      </c>
      <c r="C20" s="64">
        <f>Opp_Attack!C20/Opp_Defence!C20</f>
        <v>1.093211396</v>
      </c>
      <c r="D20" s="65">
        <f t="shared" si="3"/>
        <v>9</v>
      </c>
      <c r="E20" s="66" t="str">
        <f t="array" ref="E20">IF(ISERROR(INDEX(Fixtures!$C15:$AN15,E$6)),"",INDEX(Fixtures!$C15:$AN15,E$6))</f>
        <v>LEI (H)</v>
      </c>
      <c r="F20" s="67" t="str">
        <f t="array" ref="F20">IF(ISERROR(INDEX(Fixtures!$C15:$AN15,F$6)),"",INDEX(Fixtures!$C15:$AN15,F$6))</f>
        <v>BHA (A)</v>
      </c>
      <c r="G20" s="67" t="str">
        <f t="array" ref="G20">IF(ISERROR(INDEX(Fixtures!$C15:$AN15,G$6)),"",INDEX(Fixtures!$C15:$AN15,G$6))</f>
        <v>TOT (H)</v>
      </c>
      <c r="H20" s="67" t="str">
        <f t="array" ref="H20">IF(ISERROR(INDEX(Fixtures!$C15:$AN15,H$6)),"",INDEX(Fixtures!$C15:$AN15,H$6))</f>
        <v>BUR (A)</v>
      </c>
      <c r="I20" s="67" t="str">
        <f t="array" ref="I20">IF(ISERROR(INDEX(Fixtures!$C15:$AN15,I$6)),"",INDEX(Fixtures!$C15:$AN15,I$6))</f>
        <v>WAT (A)</v>
      </c>
      <c r="J20" s="67" t="str">
        <f t="array" ref="J20">IF(ISERROR(INDEX(Fixtures!$C15:$AN15,J$6)),"",INDEX(Fixtures!$C15:$AN15,J$6))</f>
        <v>WOL (H)</v>
      </c>
      <c r="K20" s="67" t="str">
        <f t="array" ref="K20">IF(ISERROR(INDEX(Fixtures!$C15:$AN15,K$6)),"",INDEX(Fixtures!$C15:$AN15,K$6))</f>
        <v/>
      </c>
      <c r="L20" s="67" t="str">
        <f t="array" ref="L20">IF(ISERROR(INDEX(Fixtures!$C15:$AN15,L$6)),"",INDEX(Fixtures!$C15:$AN15,L$6))</f>
        <v/>
      </c>
      <c r="M20" s="67" t="str">
        <f t="array" ref="M20">IF(ISERROR(INDEX(Fixtures!$C15:$AN15,M$6)),"",INDEX(Fixtures!$C15:$AN15,M$6))</f>
        <v/>
      </c>
      <c r="N20" s="65" t="str">
        <f t="array" ref="N20">IF(ISERROR(INDEX(Fixtures!$C15:$AN15,N$6)),"",INDEX(Fixtures!$C15:$AN15,N$6))</f>
        <v/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">
        <f t="shared" si="2"/>
        <v>19</v>
      </c>
      <c r="B21" s="63" t="str">
        <f>Difficulties!A17</f>
        <v>Newcastle</v>
      </c>
      <c r="C21" s="64">
        <f>Opp_Attack!C21/Opp_Defence!C21</f>
        <v>0.7136506276</v>
      </c>
      <c r="D21" s="65">
        <f t="shared" si="3"/>
        <v>19</v>
      </c>
      <c r="E21" s="66" t="str">
        <f t="array" ref="E21">IF(ISERROR(INDEX(Fixtures!$C16:$AN16,E$6)),"",INDEX(Fixtures!$C16:$AN16,E$6))</f>
        <v>TOT (H)</v>
      </c>
      <c r="F21" s="67" t="str">
        <f t="array" ref="F21">IF(ISERROR(INDEX(Fixtures!$C16:$AN16,F$6)),"",INDEX(Fixtures!$C16:$AN16,F$6))</f>
        <v>CAR (A)</v>
      </c>
      <c r="G21" s="67" t="str">
        <f t="array" ref="G21">IF(ISERROR(INDEX(Fixtures!$C16:$AN16,G$6)),"",INDEX(Fixtures!$C16:$AN16,G$6))</f>
        <v>CHE (H)</v>
      </c>
      <c r="H21" s="67" t="str">
        <f t="array" ref="H21">IF(ISERROR(INDEX(Fixtures!$C16:$AN16,H$6)),"",INDEX(Fixtures!$C16:$AN16,H$6))</f>
        <v>MCI (A)</v>
      </c>
      <c r="I21" s="67" t="str">
        <f t="array" ref="I21">IF(ISERROR(INDEX(Fixtures!$C16:$AN16,I$6)),"",INDEX(Fixtures!$C16:$AN16,I$6))</f>
        <v>ARS (H)</v>
      </c>
      <c r="J21" s="67" t="str">
        <f t="array" ref="J21">IF(ISERROR(INDEX(Fixtures!$C16:$AN16,J$6)),"",INDEX(Fixtures!$C16:$AN16,J$6))</f>
        <v>CRY (A)</v>
      </c>
      <c r="K21" s="67" t="str">
        <f t="array" ref="K21">IF(ISERROR(INDEX(Fixtures!$C16:$AN16,K$6)),"",INDEX(Fixtures!$C16:$AN16,K$6))</f>
        <v/>
      </c>
      <c r="L21" s="67" t="str">
        <f t="array" ref="L21">IF(ISERROR(INDEX(Fixtures!$C16:$AN16,L$6)),"",INDEX(Fixtures!$C16:$AN16,L$6))</f>
        <v/>
      </c>
      <c r="M21" s="67" t="str">
        <f t="array" ref="M21">IF(ISERROR(INDEX(Fixtures!$C16:$AN16,M$6)),"",INDEX(Fixtures!$C16:$AN16,M$6))</f>
        <v/>
      </c>
      <c r="N21" s="65" t="str">
        <f t="array" ref="N21">IF(ISERROR(INDEX(Fixtures!$C16:$AN16,N$6)),"",INDEX(Fixtures!$C16:$AN16,N$6))</f>
        <v/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">
        <f t="shared" si="2"/>
        <v>13</v>
      </c>
      <c r="B22" s="63" t="str">
        <f>Difficulties!A18</f>
        <v>Southampton</v>
      </c>
      <c r="C22" s="64">
        <f>Opp_Attack!C22/Opp_Defence!C22</f>
        <v>0.9078844653</v>
      </c>
      <c r="D22" s="65">
        <f t="shared" si="3"/>
        <v>13</v>
      </c>
      <c r="E22" s="66" t="str">
        <f t="array" ref="E22">IF(ISERROR(INDEX(Fixtures!$C17:$AN17,E$6)),"",INDEX(Fixtures!$C17:$AN17,E$6))</f>
        <v>BUR (H)</v>
      </c>
      <c r="F22" s="67" t="str">
        <f t="array" ref="F22">IF(ISERROR(INDEX(Fixtures!$C17:$AN17,F$6)),"",INDEX(Fixtures!$C17:$AN17,F$6))</f>
        <v>EVE (A)</v>
      </c>
      <c r="G22" s="67" t="str">
        <f t="array" ref="G22">IF(ISERROR(INDEX(Fixtures!$C17:$AN17,G$6)),"",INDEX(Fixtures!$C17:$AN17,G$6))</f>
        <v>LEI (H)</v>
      </c>
      <c r="H22" s="67" t="str">
        <f t="array" ref="H22">IF(ISERROR(INDEX(Fixtures!$C17:$AN17,H$6)),"",INDEX(Fixtures!$C17:$AN17,H$6))</f>
        <v>CRY (A)</v>
      </c>
      <c r="I22" s="67" t="str">
        <f t="array" ref="I22">IF(ISERROR(INDEX(Fixtures!$C17:$AN17,I$6)),"",INDEX(Fixtures!$C17:$AN17,I$6))</f>
        <v>BHA (H)</v>
      </c>
      <c r="J22" s="67" t="str">
        <f t="array" ref="J22">IF(ISERROR(INDEX(Fixtures!$C17:$AN17,J$6)),"",INDEX(Fixtures!$C17:$AN17,J$6))</f>
        <v>LIV (A)</v>
      </c>
      <c r="K22" s="67" t="str">
        <f t="array" ref="K22">IF(ISERROR(INDEX(Fixtures!$C17:$AN17,K$6)),"",INDEX(Fixtures!$C17:$AN17,K$6))</f>
        <v/>
      </c>
      <c r="L22" s="67" t="str">
        <f t="array" ref="L22">IF(ISERROR(INDEX(Fixtures!$C17:$AN17,L$6)),"",INDEX(Fixtures!$C17:$AN17,L$6))</f>
        <v/>
      </c>
      <c r="M22" s="67" t="str">
        <f t="array" ref="M22">IF(ISERROR(INDEX(Fixtures!$C17:$AN17,M$6)),"",INDEX(Fixtures!$C17:$AN17,M$6))</f>
        <v/>
      </c>
      <c r="N22" s="65" t="str">
        <f t="array" ref="N22">IF(ISERROR(INDEX(Fixtures!$C17:$AN17,N$6)),"",INDEX(Fixtures!$C17:$AN17,N$6))</f>
        <v/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">
        <f t="shared" si="2"/>
        <v>14</v>
      </c>
      <c r="B23" s="63" t="str">
        <f>Difficulties!A19</f>
        <v>Tottenham</v>
      </c>
      <c r="C23" s="64">
        <f>Opp_Attack!C23/Opp_Defence!C23</f>
        <v>0.9043830916</v>
      </c>
      <c r="D23" s="65">
        <f t="shared" si="3"/>
        <v>14</v>
      </c>
      <c r="E23" s="66" t="str">
        <f t="array" ref="E23">IF(ISERROR(INDEX(Fixtures!$C18:$AN18,E$6)),"",INDEX(Fixtures!$C18:$AN18,E$6))</f>
        <v>NEW (A)</v>
      </c>
      <c r="F23" s="67" t="str">
        <f t="array" ref="F23">IF(ISERROR(INDEX(Fixtures!$C18:$AN18,F$6)),"",INDEX(Fixtures!$C18:$AN18,F$6))</f>
        <v>FUL (H)</v>
      </c>
      <c r="G23" s="67" t="str">
        <f t="array" ref="G23">IF(ISERROR(INDEX(Fixtures!$C18:$AN18,G$6)),"",INDEX(Fixtures!$C18:$AN18,G$6))</f>
        <v>MNU (A)</v>
      </c>
      <c r="H23" s="67" t="str">
        <f t="array" ref="H23">IF(ISERROR(INDEX(Fixtures!$C18:$AN18,H$6)),"",INDEX(Fixtures!$C18:$AN18,H$6))</f>
        <v>WAT (A)</v>
      </c>
      <c r="I23" s="67" t="str">
        <f t="array" ref="I23">IF(ISERROR(INDEX(Fixtures!$C18:$AN18,I$6)),"",INDEX(Fixtures!$C18:$AN18,I$6))</f>
        <v>LIV (H)</v>
      </c>
      <c r="J23" s="67" t="str">
        <f t="array" ref="J23">IF(ISERROR(INDEX(Fixtures!$C18:$AN18,J$6)),"",INDEX(Fixtures!$C18:$AN18,J$6))</f>
        <v>BHA (A)</v>
      </c>
      <c r="K23" s="67" t="str">
        <f t="array" ref="K23">IF(ISERROR(INDEX(Fixtures!$C18:$AN18,K$6)),"",INDEX(Fixtures!$C18:$AN18,K$6))</f>
        <v/>
      </c>
      <c r="L23" s="67" t="str">
        <f t="array" ref="L23">IF(ISERROR(INDEX(Fixtures!$C18:$AN18,L$6)),"",INDEX(Fixtures!$C18:$AN18,L$6))</f>
        <v/>
      </c>
      <c r="M23" s="67" t="str">
        <f t="array" ref="M23">IF(ISERROR(INDEX(Fixtures!$C18:$AN18,M$6)),"",INDEX(Fixtures!$C18:$AN18,M$6))</f>
        <v/>
      </c>
      <c r="N23" s="65" t="str">
        <f t="array" ref="N23">IF(ISERROR(INDEX(Fixtures!$C18:$AN18,N$6)),"",INDEX(Fixtures!$C18:$AN18,N$6))</f>
        <v/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">
        <f t="shared" si="2"/>
        <v>8</v>
      </c>
      <c r="B24" s="63" t="str">
        <f>Difficulties!A20</f>
        <v>Watford</v>
      </c>
      <c r="C24" s="64">
        <f>Opp_Attack!C24/Opp_Defence!C24</f>
        <v>1.119052481</v>
      </c>
      <c r="D24" s="65">
        <f t="shared" si="3"/>
        <v>8</v>
      </c>
      <c r="E24" s="66" t="str">
        <f t="array" ref="E24">IF(ISERROR(INDEX(Fixtures!$C19:$AN19,E$6)),"",INDEX(Fixtures!$C19:$AN19,E$6))</f>
        <v>BHA (H)</v>
      </c>
      <c r="F24" s="67" t="str">
        <f t="array" ref="F24">IF(ISERROR(INDEX(Fixtures!$C19:$AN19,F$6)),"",INDEX(Fixtures!$C19:$AN19,F$6))</f>
        <v>BUR (A)</v>
      </c>
      <c r="G24" s="67" t="str">
        <f t="array" ref="G24">IF(ISERROR(INDEX(Fixtures!$C19:$AN19,G$6)),"",INDEX(Fixtures!$C19:$AN19,G$6))</f>
        <v>CRY (H)</v>
      </c>
      <c r="H24" s="67" t="str">
        <f t="array" ref="H24">IF(ISERROR(INDEX(Fixtures!$C19:$AN19,H$6)),"",INDEX(Fixtures!$C19:$AN19,H$6))</f>
        <v>TOT (H)</v>
      </c>
      <c r="I24" s="67" t="str">
        <f t="array" ref="I24">IF(ISERROR(INDEX(Fixtures!$C19:$AN19,I$6)),"",INDEX(Fixtures!$C19:$AN19,I$6))</f>
        <v>MNU (H)</v>
      </c>
      <c r="J24" s="67" t="str">
        <f t="array" ref="J24">IF(ISERROR(INDEX(Fixtures!$C19:$AN19,J$6)),"",INDEX(Fixtures!$C19:$AN19,J$6))</f>
        <v>FUL (A)</v>
      </c>
      <c r="K24" s="67" t="str">
        <f t="array" ref="K24">IF(ISERROR(INDEX(Fixtures!$C19:$AN19,K$6)),"",INDEX(Fixtures!$C19:$AN19,K$6))</f>
        <v/>
      </c>
      <c r="L24" s="67" t="str">
        <f t="array" ref="L24">IF(ISERROR(INDEX(Fixtures!$C19:$AN19,L$6)),"",INDEX(Fixtures!$C19:$AN19,L$6))</f>
        <v/>
      </c>
      <c r="M24" s="67" t="str">
        <f t="array" ref="M24">IF(ISERROR(INDEX(Fixtures!$C19:$AN19,M$6)),"",INDEX(Fixtures!$C19:$AN19,M$6))</f>
        <v/>
      </c>
      <c r="N24" s="65" t="str">
        <f t="array" ref="N24">IF(ISERROR(INDEX(Fixtures!$C19:$AN19,N$6)),"",INDEX(Fixtures!$C19:$AN19,N$6))</f>
        <v/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0" customHeight="1">
      <c r="A25" s="1">
        <f t="shared" si="2"/>
        <v>20</v>
      </c>
      <c r="B25" s="71" t="str">
        <f>Difficulties!A21</f>
        <v>West Ham</v>
      </c>
      <c r="C25" s="72">
        <f>Opp_Attack!C25/Opp_Defence!C25</f>
        <v>0.6930878036</v>
      </c>
      <c r="D25" s="73">
        <f t="shared" si="3"/>
        <v>20</v>
      </c>
      <c r="E25" s="74" t="str">
        <f t="array" ref="E25">IF(ISERROR(INDEX(Fixtures!$C20:$AN20,E$6)),"",INDEX(Fixtures!$C20:$AN20,E$6))</f>
        <v>LIV (A)</v>
      </c>
      <c r="F25" s="75" t="str">
        <f t="array" ref="F25">IF(ISERROR(INDEX(Fixtures!$C20:$AN20,F$6)),"",INDEX(Fixtures!$C20:$AN20,F$6))</f>
        <v>BOU (H)</v>
      </c>
      <c r="G25" s="75" t="str">
        <f t="array" ref="G25">IF(ISERROR(INDEX(Fixtures!$C20:$AN20,G$6)),"",INDEX(Fixtures!$C20:$AN20,G$6))</f>
        <v>ARS (A)</v>
      </c>
      <c r="H25" s="75" t="str">
        <f t="array" ref="H25">IF(ISERROR(INDEX(Fixtures!$C20:$AN20,H$6)),"",INDEX(Fixtures!$C20:$AN20,H$6))</f>
        <v>WOL (H)</v>
      </c>
      <c r="I25" s="75" t="str">
        <f t="array" ref="I25">IF(ISERROR(INDEX(Fixtures!$C20:$AN20,I$6)),"",INDEX(Fixtures!$C20:$AN20,I$6))</f>
        <v>EVE (A)</v>
      </c>
      <c r="J25" s="75" t="str">
        <f t="array" ref="J25">IF(ISERROR(INDEX(Fixtures!$C20:$AN20,J$6)),"",INDEX(Fixtures!$C20:$AN20,J$6))</f>
        <v>CHE (H)</v>
      </c>
      <c r="K25" s="75" t="str">
        <f t="array" ref="K25">IF(ISERROR(INDEX(Fixtures!$C20:$AN20,K$6)),"",INDEX(Fixtures!$C20:$AN20,K$6))</f>
        <v/>
      </c>
      <c r="L25" s="75" t="str">
        <f t="array" ref="L25">IF(ISERROR(INDEX(Fixtures!$C20:$AN20,L$6)),"",INDEX(Fixtures!$C20:$AN20,L$6))</f>
        <v/>
      </c>
      <c r="M25" s="75" t="str">
        <f t="array" ref="M25">IF(ISERROR(INDEX(Fixtures!$C20:$AN20,M$6)),"",INDEX(Fixtures!$C20:$AN20,M$6))</f>
        <v/>
      </c>
      <c r="N25" s="73" t="str">
        <f t="array" ref="N25">IF(ISERROR(INDEX(Fixtures!$C20:$AN20,N$6)),"",INDEX(Fixtures!$C20:$AN20,N$6))</f>
        <v/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0" customHeight="1">
      <c r="A26" s="1">
        <f t="shared" si="2"/>
        <v>18</v>
      </c>
      <c r="B26" s="57" t="str">
        <f>Difficulties!A22</f>
        <v>Wolves</v>
      </c>
      <c r="C26" s="58">
        <f>Opp_Attack!C26/Opp_Defence!C26</f>
        <v>0.7618542645</v>
      </c>
      <c r="D26" s="59">
        <f t="shared" si="3"/>
        <v>18</v>
      </c>
      <c r="E26" s="61" t="str">
        <f t="array" ref="E26">IF(ISERROR(INDEX(Fixtures!$C21:$AN21,E$6)),"",INDEX(Fixtures!$C21:$AN21,E$6))</f>
        <v>EVE (H)</v>
      </c>
      <c r="F26" s="62" t="str">
        <f t="array" ref="F26">IF(ISERROR(INDEX(Fixtures!$C21:$AN21,F$6)),"",INDEX(Fixtures!$C21:$AN21,F$6))</f>
        <v>LEI (A)</v>
      </c>
      <c r="G26" s="62" t="str">
        <f t="array" ref="G26">IF(ISERROR(INDEX(Fixtures!$C21:$AN21,G$6)),"",INDEX(Fixtures!$C21:$AN21,G$6))</f>
        <v>MCI (H)</v>
      </c>
      <c r="H26" s="62" t="str">
        <f t="array" ref="H26">IF(ISERROR(INDEX(Fixtures!$C21:$AN21,H$6)),"",INDEX(Fixtures!$C21:$AN21,H$6))</f>
        <v>WHU (A)</v>
      </c>
      <c r="I26" s="62" t="str">
        <f t="array" ref="I26">IF(ISERROR(INDEX(Fixtures!$C21:$AN21,I$6)),"",INDEX(Fixtures!$C21:$AN21,I$6))</f>
        <v>BUR (H)</v>
      </c>
      <c r="J26" s="62" t="str">
        <f t="array" ref="J26">IF(ISERROR(INDEX(Fixtures!$C21:$AN21,J$6)),"",INDEX(Fixtures!$C21:$AN21,J$6))</f>
        <v>MNU (A)</v>
      </c>
      <c r="K26" s="62" t="str">
        <f t="array" ref="K26">IF(ISERROR(INDEX(Fixtures!$C21:$AN21,K$6)),"",INDEX(Fixtures!$C21:$AN21,K$6))</f>
        <v/>
      </c>
      <c r="L26" s="62" t="str">
        <f t="array" ref="L26">IF(ISERROR(INDEX(Fixtures!$C21:$AN21,L$6)),"",INDEX(Fixtures!$C21:$AN21,L$6))</f>
        <v/>
      </c>
      <c r="M26" s="62" t="str">
        <f t="array" ref="M26">IF(ISERROR(INDEX(Fixtures!$C21:$AN21,M$6)),"",INDEX(Fixtures!$C21:$AN21,M$6))</f>
        <v/>
      </c>
      <c r="N26" s="59" t="str">
        <f t="array" ref="N26">IF(ISERROR(INDEX(Fixtures!$C21:$AN21,N$6)),"",INDEX(Fixtures!$C21:$AN21,N$6))</f>
        <v/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9.5" customHeight="1">
      <c r="A27" s="1"/>
      <c r="B27" s="76" t="s">
        <v>23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"/>
      <c r="B28" s="42" t="s">
        <v>11</v>
      </c>
      <c r="C28" s="44" t="s">
        <v>13</v>
      </c>
      <c r="D28" s="46" t="s">
        <v>16</v>
      </c>
      <c r="E28" s="44">
        <f t="shared" ref="E28:N28" si="4">E6</f>
        <v>1</v>
      </c>
      <c r="F28" s="50">
        <f t="shared" si="4"/>
        <v>2</v>
      </c>
      <c r="G28" s="50">
        <f t="shared" si="4"/>
        <v>3</v>
      </c>
      <c r="H28" s="50">
        <f t="shared" si="4"/>
        <v>4</v>
      </c>
      <c r="I28" s="50">
        <f t="shared" si="4"/>
        <v>5</v>
      </c>
      <c r="J28" s="50">
        <f t="shared" si="4"/>
        <v>6</v>
      </c>
      <c r="K28" s="50" t="str">
        <f t="shared" si="4"/>
        <v>_</v>
      </c>
      <c r="L28" s="50" t="str">
        <f t="shared" si="4"/>
        <v>_</v>
      </c>
      <c r="M28" s="50" t="str">
        <f t="shared" si="4"/>
        <v>_</v>
      </c>
      <c r="N28" s="46" t="str">
        <f t="shared" si="4"/>
        <v>_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"/>
      <c r="B29" s="57" t="str">
        <f t="shared" ref="B29:B48" si="5">VLOOKUP($D29,$A$7:$N$26,2,FALSE)</f>
        <v>Chelsea</v>
      </c>
      <c r="C29" s="58">
        <f>VLOOKUP($D29,$A$7:$N$26,3,FALSE)</f>
        <v>1.44577481</v>
      </c>
      <c r="D29" s="59">
        <v>1.0</v>
      </c>
      <c r="E29" s="61" t="str">
        <f t="shared" ref="E29:E48" si="6">VLOOKUP($D29,$A$7:$N$26,5,FALSE)</f>
        <v>HUD (A)</v>
      </c>
      <c r="F29" s="62" t="str">
        <f t="shared" ref="F29:F48" si="7">VLOOKUP($D29,$A$7:$N$26,6,FALSE)</f>
        <v>ARS (H)</v>
      </c>
      <c r="G29" s="62" t="str">
        <f t="shared" ref="G29:G48" si="8">VLOOKUP($D29,$A$7:$N$26,7,FALSE)</f>
        <v>NEW (A)</v>
      </c>
      <c r="H29" s="62" t="str">
        <f t="shared" ref="H29:H48" si="9">VLOOKUP($D29,$A$7:$N$26,8,FALSE)</f>
        <v>BOU (H)</v>
      </c>
      <c r="I29" s="62" t="str">
        <f t="shared" ref="I29:I48" si="10">VLOOKUP($D29,$A$7:$N$26,9,FALSE)</f>
        <v>CAR (H)</v>
      </c>
      <c r="J29" s="62" t="str">
        <f t="shared" ref="J29:J48" si="11">VLOOKUP($D29,$A$7:$N$26,10,FALSE)</f>
        <v>WHU (A)</v>
      </c>
      <c r="K29" s="62" t="str">
        <f t="shared" ref="K29:K48" si="12">VLOOKUP($D29,$A$7:$N$26,11,FALSE)</f>
        <v/>
      </c>
      <c r="L29" s="62" t="str">
        <f t="shared" ref="L29:L48" si="13">VLOOKUP($D29,$A$7:$N$26,12,FALSE)</f>
        <v/>
      </c>
      <c r="M29" s="62" t="str">
        <f t="shared" ref="M29:M48" si="14">VLOOKUP($D29,$A$7:$N$26,13,FALSE)</f>
        <v/>
      </c>
      <c r="N29" s="59" t="str">
        <f t="shared" ref="N29:N48" si="15">VLOOKUP($D29,$A$7:$N$26,14,FALSE)</f>
        <v/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"/>
      <c r="B30" s="63" t="str">
        <f t="shared" si="5"/>
        <v>Burnley</v>
      </c>
      <c r="C30" s="64">
        <f t="shared" ref="C30:C48" si="16">VLOOKUP($D30,$A$7:$C$26,3,FALSE)</f>
        <v>1.292035398</v>
      </c>
      <c r="D30" s="65">
        <v>2.0</v>
      </c>
      <c r="E30" s="66" t="str">
        <f t="shared" si="6"/>
        <v>SOU (A)</v>
      </c>
      <c r="F30" s="67" t="str">
        <f t="shared" si="7"/>
        <v>WAT (H)</v>
      </c>
      <c r="G30" s="67" t="str">
        <f t="shared" si="8"/>
        <v>FUL (A)</v>
      </c>
      <c r="H30" s="67" t="str">
        <f t="shared" si="9"/>
        <v>MNU (H)</v>
      </c>
      <c r="I30" s="67" t="str">
        <f t="shared" si="10"/>
        <v>WOL (A)</v>
      </c>
      <c r="J30" s="67" t="str">
        <f t="shared" si="11"/>
        <v>BOU (H)</v>
      </c>
      <c r="K30" s="67" t="str">
        <f t="shared" si="12"/>
        <v/>
      </c>
      <c r="L30" s="67" t="str">
        <f t="shared" si="13"/>
        <v/>
      </c>
      <c r="M30" s="67" t="str">
        <f t="shared" si="14"/>
        <v/>
      </c>
      <c r="N30" s="65" t="str">
        <f t="shared" si="15"/>
        <v/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"/>
      <c r="B31" s="63" t="str">
        <f t="shared" si="5"/>
        <v>Bournemouth</v>
      </c>
      <c r="C31" s="64">
        <f t="shared" si="16"/>
        <v>1.276391938</v>
      </c>
      <c r="D31" s="65">
        <v>3.0</v>
      </c>
      <c r="E31" s="66" t="str">
        <f t="shared" si="6"/>
        <v>CAR (H)</v>
      </c>
      <c r="F31" s="67" t="str">
        <f t="shared" si="7"/>
        <v>WHU (A)</v>
      </c>
      <c r="G31" s="67" t="str">
        <f t="shared" si="8"/>
        <v>EVE (H)</v>
      </c>
      <c r="H31" s="67" t="str">
        <f t="shared" si="9"/>
        <v>CHE (A)</v>
      </c>
      <c r="I31" s="67" t="str">
        <f t="shared" si="10"/>
        <v>LEI (H)</v>
      </c>
      <c r="J31" s="67" t="str">
        <f t="shared" si="11"/>
        <v>BUR (A)</v>
      </c>
      <c r="K31" s="67" t="str">
        <f t="shared" si="12"/>
        <v/>
      </c>
      <c r="L31" s="67" t="str">
        <f t="shared" si="13"/>
        <v/>
      </c>
      <c r="M31" s="67" t="str">
        <f t="shared" si="14"/>
        <v/>
      </c>
      <c r="N31" s="65" t="str">
        <f t="shared" si="15"/>
        <v/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"/>
      <c r="B32" s="63" t="str">
        <f t="shared" si="5"/>
        <v>Crystal Palace</v>
      </c>
      <c r="C32" s="64">
        <f t="shared" si="16"/>
        <v>1.256660413</v>
      </c>
      <c r="D32" s="65">
        <v>4.0</v>
      </c>
      <c r="E32" s="66" t="str">
        <f t="shared" si="6"/>
        <v>FUL (A)</v>
      </c>
      <c r="F32" s="67" t="str">
        <f t="shared" si="7"/>
        <v>LIV (H)</v>
      </c>
      <c r="G32" s="67" t="str">
        <f t="shared" si="8"/>
        <v>WAT (A)</v>
      </c>
      <c r="H32" s="67" t="str">
        <f t="shared" si="9"/>
        <v>SOU (H)</v>
      </c>
      <c r="I32" s="67" t="str">
        <f t="shared" si="10"/>
        <v>HUD (A)</v>
      </c>
      <c r="J32" s="67" t="str">
        <f t="shared" si="11"/>
        <v>NEW (H)</v>
      </c>
      <c r="K32" s="67" t="str">
        <f t="shared" si="12"/>
        <v/>
      </c>
      <c r="L32" s="67" t="str">
        <f t="shared" si="13"/>
        <v/>
      </c>
      <c r="M32" s="67" t="str">
        <f t="shared" si="14"/>
        <v/>
      </c>
      <c r="N32" s="65" t="str">
        <f t="shared" si="15"/>
        <v/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"/>
      <c r="B33" s="63" t="str">
        <f t="shared" si="5"/>
        <v>Man City</v>
      </c>
      <c r="C33" s="64">
        <f t="shared" si="16"/>
        <v>1.250825688</v>
      </c>
      <c r="D33" s="65">
        <v>5.0</v>
      </c>
      <c r="E33" s="66" t="str">
        <f t="shared" si="6"/>
        <v>ARS (A)</v>
      </c>
      <c r="F33" s="67" t="str">
        <f t="shared" si="7"/>
        <v>HUD (H)</v>
      </c>
      <c r="G33" s="67" t="str">
        <f t="shared" si="8"/>
        <v>WOL (A)</v>
      </c>
      <c r="H33" s="67" t="str">
        <f t="shared" si="9"/>
        <v>NEW (H)</v>
      </c>
      <c r="I33" s="67" t="str">
        <f t="shared" si="10"/>
        <v>FUL (H)</v>
      </c>
      <c r="J33" s="67" t="str">
        <f t="shared" si="11"/>
        <v>CAR (A)</v>
      </c>
      <c r="K33" s="67" t="str">
        <f t="shared" si="12"/>
        <v/>
      </c>
      <c r="L33" s="67" t="str">
        <f t="shared" si="13"/>
        <v/>
      </c>
      <c r="M33" s="67" t="str">
        <f t="shared" si="14"/>
        <v/>
      </c>
      <c r="N33" s="65" t="str">
        <f t="shared" si="15"/>
        <v/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"/>
      <c r="B34" s="63" t="str">
        <f t="shared" si="5"/>
        <v>Everton</v>
      </c>
      <c r="C34" s="64">
        <f t="shared" si="16"/>
        <v>1.181728557</v>
      </c>
      <c r="D34" s="65">
        <v>6.0</v>
      </c>
      <c r="E34" s="66" t="str">
        <f t="shared" si="6"/>
        <v>WOL (A)</v>
      </c>
      <c r="F34" s="67" t="str">
        <f t="shared" si="7"/>
        <v>SOU (H)</v>
      </c>
      <c r="G34" s="67" t="str">
        <f t="shared" si="8"/>
        <v>BOU (A)</v>
      </c>
      <c r="H34" s="67" t="str">
        <f t="shared" si="9"/>
        <v>HUD (H)</v>
      </c>
      <c r="I34" s="67" t="str">
        <f t="shared" si="10"/>
        <v>WHU (H)</v>
      </c>
      <c r="J34" s="67" t="str">
        <f t="shared" si="11"/>
        <v>ARS (A)</v>
      </c>
      <c r="K34" s="67" t="str">
        <f t="shared" si="12"/>
        <v/>
      </c>
      <c r="L34" s="67" t="str">
        <f t="shared" si="13"/>
        <v/>
      </c>
      <c r="M34" s="67" t="str">
        <f t="shared" si="14"/>
        <v/>
      </c>
      <c r="N34" s="65" t="str">
        <f t="shared" si="15"/>
        <v/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"/>
      <c r="B35" s="63" t="str">
        <f t="shared" si="5"/>
        <v>Liverpool</v>
      </c>
      <c r="C35" s="64">
        <f t="shared" si="16"/>
        <v>1.14498859</v>
      </c>
      <c r="D35" s="65">
        <v>7.0</v>
      </c>
      <c r="E35" s="66" t="str">
        <f t="shared" si="6"/>
        <v>WHU (H)</v>
      </c>
      <c r="F35" s="67" t="str">
        <f t="shared" si="7"/>
        <v>CRY (A)</v>
      </c>
      <c r="G35" s="67" t="str">
        <f t="shared" si="8"/>
        <v>BHA (H)</v>
      </c>
      <c r="H35" s="67" t="str">
        <f t="shared" si="9"/>
        <v>LEI (A)</v>
      </c>
      <c r="I35" s="67" t="str">
        <f t="shared" si="10"/>
        <v>TOT (A)</v>
      </c>
      <c r="J35" s="67" t="str">
        <f t="shared" si="11"/>
        <v>SOU (H)</v>
      </c>
      <c r="K35" s="67" t="str">
        <f t="shared" si="12"/>
        <v/>
      </c>
      <c r="L35" s="67" t="str">
        <f t="shared" si="13"/>
        <v/>
      </c>
      <c r="M35" s="67" t="str">
        <f t="shared" si="14"/>
        <v/>
      </c>
      <c r="N35" s="65" t="str">
        <f t="shared" si="15"/>
        <v/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"/>
      <c r="B36" s="63" t="str">
        <f t="shared" si="5"/>
        <v>Watford</v>
      </c>
      <c r="C36" s="64">
        <f t="shared" si="16"/>
        <v>1.119052481</v>
      </c>
      <c r="D36" s="65">
        <v>8.0</v>
      </c>
      <c r="E36" s="66" t="str">
        <f t="shared" si="6"/>
        <v>BHA (H)</v>
      </c>
      <c r="F36" s="67" t="str">
        <f t="shared" si="7"/>
        <v>BUR (A)</v>
      </c>
      <c r="G36" s="67" t="str">
        <f t="shared" si="8"/>
        <v>CRY (H)</v>
      </c>
      <c r="H36" s="67" t="str">
        <f t="shared" si="9"/>
        <v>TOT (H)</v>
      </c>
      <c r="I36" s="67" t="str">
        <f t="shared" si="10"/>
        <v>MNU (H)</v>
      </c>
      <c r="J36" s="67" t="str">
        <f t="shared" si="11"/>
        <v>FUL (A)</v>
      </c>
      <c r="K36" s="67" t="str">
        <f t="shared" si="12"/>
        <v/>
      </c>
      <c r="L36" s="67" t="str">
        <f t="shared" si="13"/>
        <v/>
      </c>
      <c r="M36" s="67" t="str">
        <f t="shared" si="14"/>
        <v/>
      </c>
      <c r="N36" s="65" t="str">
        <f t="shared" si="15"/>
        <v/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"/>
      <c r="B37" s="63" t="str">
        <f t="shared" si="5"/>
        <v>Man Utd</v>
      </c>
      <c r="C37" s="64">
        <f t="shared" si="16"/>
        <v>1.093211396</v>
      </c>
      <c r="D37" s="65">
        <v>9.0</v>
      </c>
      <c r="E37" s="66" t="str">
        <f t="shared" si="6"/>
        <v>LEI (H)</v>
      </c>
      <c r="F37" s="67" t="str">
        <f t="shared" si="7"/>
        <v>BHA (A)</v>
      </c>
      <c r="G37" s="67" t="str">
        <f t="shared" si="8"/>
        <v>TOT (H)</v>
      </c>
      <c r="H37" s="67" t="str">
        <f t="shared" si="9"/>
        <v>BUR (A)</v>
      </c>
      <c r="I37" s="67" t="str">
        <f t="shared" si="10"/>
        <v>WAT (A)</v>
      </c>
      <c r="J37" s="67" t="str">
        <f t="shared" si="11"/>
        <v>WOL (H)</v>
      </c>
      <c r="K37" s="67" t="str">
        <f t="shared" si="12"/>
        <v/>
      </c>
      <c r="L37" s="67" t="str">
        <f t="shared" si="13"/>
        <v/>
      </c>
      <c r="M37" s="67" t="str">
        <f t="shared" si="14"/>
        <v/>
      </c>
      <c r="N37" s="65" t="str">
        <f t="shared" si="15"/>
        <v/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"/>
      <c r="B38" s="63" t="str">
        <f t="shared" si="5"/>
        <v>Leicester</v>
      </c>
      <c r="C38" s="64">
        <f t="shared" si="16"/>
        <v>1.037215713</v>
      </c>
      <c r="D38" s="65">
        <v>10.0</v>
      </c>
      <c r="E38" s="66" t="str">
        <f t="shared" si="6"/>
        <v>MNU (A)</v>
      </c>
      <c r="F38" s="67" t="str">
        <f t="shared" si="7"/>
        <v>WOL (H)</v>
      </c>
      <c r="G38" s="67" t="str">
        <f t="shared" si="8"/>
        <v>SOU (A)</v>
      </c>
      <c r="H38" s="67" t="str">
        <f t="shared" si="9"/>
        <v>LIV (H)</v>
      </c>
      <c r="I38" s="67" t="str">
        <f t="shared" si="10"/>
        <v>BOU (A)</v>
      </c>
      <c r="J38" s="67" t="str">
        <f t="shared" si="11"/>
        <v>HUD (H)</v>
      </c>
      <c r="K38" s="67" t="str">
        <f t="shared" si="12"/>
        <v/>
      </c>
      <c r="L38" s="67" t="str">
        <f t="shared" si="13"/>
        <v/>
      </c>
      <c r="M38" s="67" t="str">
        <f t="shared" si="14"/>
        <v/>
      </c>
      <c r="N38" s="65" t="str">
        <f t="shared" si="15"/>
        <v/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"/>
      <c r="B39" s="63" t="str">
        <f t="shared" si="5"/>
        <v>Arsenal</v>
      </c>
      <c r="C39" s="64">
        <f t="shared" si="16"/>
        <v>0.9629690586</v>
      </c>
      <c r="D39" s="65">
        <v>11.0</v>
      </c>
      <c r="E39" s="66" t="str">
        <f t="shared" si="6"/>
        <v>MCI (H)</v>
      </c>
      <c r="F39" s="67" t="str">
        <f t="shared" si="7"/>
        <v>CHE (A)</v>
      </c>
      <c r="G39" s="67" t="str">
        <f t="shared" si="8"/>
        <v>WHU (H)</v>
      </c>
      <c r="H39" s="67" t="str">
        <f t="shared" si="9"/>
        <v>CAR (A)</v>
      </c>
      <c r="I39" s="67" t="str">
        <f t="shared" si="10"/>
        <v>NEW (A)</v>
      </c>
      <c r="J39" s="67" t="str">
        <f t="shared" si="11"/>
        <v>EVE (H)</v>
      </c>
      <c r="K39" s="67" t="str">
        <f t="shared" si="12"/>
        <v/>
      </c>
      <c r="L39" s="67" t="str">
        <f t="shared" si="13"/>
        <v/>
      </c>
      <c r="M39" s="67" t="str">
        <f t="shared" si="14"/>
        <v/>
      </c>
      <c r="N39" s="65" t="str">
        <f t="shared" si="15"/>
        <v/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"/>
      <c r="B40" s="63" t="str">
        <f t="shared" si="5"/>
        <v>Cardiff</v>
      </c>
      <c r="C40" s="64">
        <f t="shared" si="16"/>
        <v>0.9354679803</v>
      </c>
      <c r="D40" s="65">
        <v>12.0</v>
      </c>
      <c r="E40" s="66" t="str">
        <f t="shared" si="6"/>
        <v>BOU (A)</v>
      </c>
      <c r="F40" s="67" t="str">
        <f t="shared" si="7"/>
        <v>NEW (H)</v>
      </c>
      <c r="G40" s="67" t="str">
        <f t="shared" si="8"/>
        <v>HUD (A)</v>
      </c>
      <c r="H40" s="67" t="str">
        <f t="shared" si="9"/>
        <v>ARS (H)</v>
      </c>
      <c r="I40" s="67" t="str">
        <f t="shared" si="10"/>
        <v>CHE (A)</v>
      </c>
      <c r="J40" s="67" t="str">
        <f t="shared" si="11"/>
        <v>MCI (H)</v>
      </c>
      <c r="K40" s="67" t="str">
        <f t="shared" si="12"/>
        <v/>
      </c>
      <c r="L40" s="67" t="str">
        <f t="shared" si="13"/>
        <v/>
      </c>
      <c r="M40" s="67" t="str">
        <f t="shared" si="14"/>
        <v/>
      </c>
      <c r="N40" s="65" t="str">
        <f t="shared" si="15"/>
        <v/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"/>
      <c r="B41" s="63" t="str">
        <f t="shared" si="5"/>
        <v>Southampton</v>
      </c>
      <c r="C41" s="64">
        <f t="shared" si="16"/>
        <v>0.9078844653</v>
      </c>
      <c r="D41" s="65">
        <v>13.0</v>
      </c>
      <c r="E41" s="66" t="str">
        <f t="shared" si="6"/>
        <v>BUR (H)</v>
      </c>
      <c r="F41" s="67" t="str">
        <f t="shared" si="7"/>
        <v>EVE (A)</v>
      </c>
      <c r="G41" s="67" t="str">
        <f t="shared" si="8"/>
        <v>LEI (H)</v>
      </c>
      <c r="H41" s="67" t="str">
        <f t="shared" si="9"/>
        <v>CRY (A)</v>
      </c>
      <c r="I41" s="67" t="str">
        <f t="shared" si="10"/>
        <v>BHA (H)</v>
      </c>
      <c r="J41" s="67" t="str">
        <f t="shared" si="11"/>
        <v>LIV (A)</v>
      </c>
      <c r="K41" s="67" t="str">
        <f t="shared" si="12"/>
        <v/>
      </c>
      <c r="L41" s="67" t="str">
        <f t="shared" si="13"/>
        <v/>
      </c>
      <c r="M41" s="67" t="str">
        <f t="shared" si="14"/>
        <v/>
      </c>
      <c r="N41" s="65" t="str">
        <f t="shared" si="15"/>
        <v/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"/>
      <c r="B42" s="63" t="str">
        <f t="shared" si="5"/>
        <v>Tottenham</v>
      </c>
      <c r="C42" s="64">
        <f t="shared" si="16"/>
        <v>0.9043830916</v>
      </c>
      <c r="D42" s="65">
        <v>14.0</v>
      </c>
      <c r="E42" s="66" t="str">
        <f t="shared" si="6"/>
        <v>NEW (A)</v>
      </c>
      <c r="F42" s="67" t="str">
        <f t="shared" si="7"/>
        <v>FUL (H)</v>
      </c>
      <c r="G42" s="67" t="str">
        <f t="shared" si="8"/>
        <v>MNU (A)</v>
      </c>
      <c r="H42" s="67" t="str">
        <f t="shared" si="9"/>
        <v>WAT (A)</v>
      </c>
      <c r="I42" s="67" t="str">
        <f t="shared" si="10"/>
        <v>LIV (H)</v>
      </c>
      <c r="J42" s="67" t="str">
        <f t="shared" si="11"/>
        <v>BHA (A)</v>
      </c>
      <c r="K42" s="67" t="str">
        <f t="shared" si="12"/>
        <v/>
      </c>
      <c r="L42" s="67" t="str">
        <f t="shared" si="13"/>
        <v/>
      </c>
      <c r="M42" s="67" t="str">
        <f t="shared" si="14"/>
        <v/>
      </c>
      <c r="N42" s="65" t="str">
        <f t="shared" si="15"/>
        <v/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"/>
      <c r="B43" s="63" t="str">
        <f t="shared" si="5"/>
        <v>Brighton</v>
      </c>
      <c r="C43" s="64">
        <f t="shared" si="16"/>
        <v>0.8437032605</v>
      </c>
      <c r="D43" s="65">
        <v>15.0</v>
      </c>
      <c r="E43" s="66" t="str">
        <f t="shared" si="6"/>
        <v>WAT (A)</v>
      </c>
      <c r="F43" s="67" t="str">
        <f t="shared" si="7"/>
        <v>MNU (H)</v>
      </c>
      <c r="G43" s="67" t="str">
        <f t="shared" si="8"/>
        <v>LIV (A)</v>
      </c>
      <c r="H43" s="67" t="str">
        <f t="shared" si="9"/>
        <v>FUL (H)</v>
      </c>
      <c r="I43" s="67" t="str">
        <f t="shared" si="10"/>
        <v>SOU (A)</v>
      </c>
      <c r="J43" s="67" t="str">
        <f t="shared" si="11"/>
        <v>TOT (H)</v>
      </c>
      <c r="K43" s="67" t="str">
        <f t="shared" si="12"/>
        <v/>
      </c>
      <c r="L43" s="67" t="str">
        <f t="shared" si="13"/>
        <v/>
      </c>
      <c r="M43" s="67" t="str">
        <f t="shared" si="14"/>
        <v/>
      </c>
      <c r="N43" s="65" t="str">
        <f t="shared" si="15"/>
        <v/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"/>
      <c r="B44" s="63" t="str">
        <f t="shared" si="5"/>
        <v>Huddersfield</v>
      </c>
      <c r="C44" s="64">
        <f t="shared" si="16"/>
        <v>0.7986428677</v>
      </c>
      <c r="D44" s="65">
        <v>16.0</v>
      </c>
      <c r="E44" s="66" t="str">
        <f t="shared" si="6"/>
        <v>CHE (H)</v>
      </c>
      <c r="F44" s="67" t="str">
        <f t="shared" si="7"/>
        <v>MCI (A)</v>
      </c>
      <c r="G44" s="67" t="str">
        <f t="shared" si="8"/>
        <v>CAR (H)</v>
      </c>
      <c r="H44" s="67" t="str">
        <f t="shared" si="9"/>
        <v>EVE (A)</v>
      </c>
      <c r="I44" s="67" t="str">
        <f t="shared" si="10"/>
        <v>CRY (H)</v>
      </c>
      <c r="J44" s="67" t="str">
        <f t="shared" si="11"/>
        <v>LEI (A)</v>
      </c>
      <c r="K44" s="67" t="str">
        <f t="shared" si="12"/>
        <v/>
      </c>
      <c r="L44" s="67" t="str">
        <f t="shared" si="13"/>
        <v/>
      </c>
      <c r="M44" s="67" t="str">
        <f t="shared" si="14"/>
        <v/>
      </c>
      <c r="N44" s="65" t="str">
        <f t="shared" si="15"/>
        <v/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"/>
      <c r="B45" s="63" t="str">
        <f t="shared" si="5"/>
        <v>Fulham</v>
      </c>
      <c r="C45" s="64">
        <f t="shared" si="16"/>
        <v>0.7752359165</v>
      </c>
      <c r="D45" s="65">
        <v>17.0</v>
      </c>
      <c r="E45" s="66" t="str">
        <f t="shared" si="6"/>
        <v>CRY (H)</v>
      </c>
      <c r="F45" s="67" t="str">
        <f t="shared" si="7"/>
        <v>TOT (A)</v>
      </c>
      <c r="G45" s="67" t="str">
        <f t="shared" si="8"/>
        <v>BUR (H)</v>
      </c>
      <c r="H45" s="67" t="str">
        <f t="shared" si="9"/>
        <v>BHA (A)</v>
      </c>
      <c r="I45" s="67" t="str">
        <f t="shared" si="10"/>
        <v>MCI (A)</v>
      </c>
      <c r="J45" s="67" t="str">
        <f t="shared" si="11"/>
        <v>WAT (H)</v>
      </c>
      <c r="K45" s="67" t="str">
        <f t="shared" si="12"/>
        <v/>
      </c>
      <c r="L45" s="67" t="str">
        <f t="shared" si="13"/>
        <v/>
      </c>
      <c r="M45" s="67" t="str">
        <f t="shared" si="14"/>
        <v/>
      </c>
      <c r="N45" s="65" t="str">
        <f t="shared" si="15"/>
        <v/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"/>
      <c r="B46" s="63" t="str">
        <f t="shared" si="5"/>
        <v>Wolves</v>
      </c>
      <c r="C46" s="64">
        <f t="shared" si="16"/>
        <v>0.7618542645</v>
      </c>
      <c r="D46" s="65">
        <v>18.0</v>
      </c>
      <c r="E46" s="66" t="str">
        <f t="shared" si="6"/>
        <v>EVE (H)</v>
      </c>
      <c r="F46" s="67" t="str">
        <f t="shared" si="7"/>
        <v>LEI (A)</v>
      </c>
      <c r="G46" s="67" t="str">
        <f t="shared" si="8"/>
        <v>MCI (H)</v>
      </c>
      <c r="H46" s="67" t="str">
        <f t="shared" si="9"/>
        <v>WHU (A)</v>
      </c>
      <c r="I46" s="67" t="str">
        <f t="shared" si="10"/>
        <v>BUR (H)</v>
      </c>
      <c r="J46" s="67" t="str">
        <f t="shared" si="11"/>
        <v>MNU (A)</v>
      </c>
      <c r="K46" s="67" t="str">
        <f t="shared" si="12"/>
        <v/>
      </c>
      <c r="L46" s="67" t="str">
        <f t="shared" si="13"/>
        <v/>
      </c>
      <c r="M46" s="67" t="str">
        <f t="shared" si="14"/>
        <v/>
      </c>
      <c r="N46" s="65" t="str">
        <f t="shared" si="15"/>
        <v/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"/>
      <c r="B47" s="71" t="str">
        <f t="shared" si="5"/>
        <v>Newcastle</v>
      </c>
      <c r="C47" s="72">
        <f t="shared" si="16"/>
        <v>0.7136506276</v>
      </c>
      <c r="D47" s="73">
        <v>19.0</v>
      </c>
      <c r="E47" s="74" t="str">
        <f t="shared" si="6"/>
        <v>TOT (H)</v>
      </c>
      <c r="F47" s="75" t="str">
        <f t="shared" si="7"/>
        <v>CAR (A)</v>
      </c>
      <c r="G47" s="75" t="str">
        <f t="shared" si="8"/>
        <v>CHE (H)</v>
      </c>
      <c r="H47" s="75" t="str">
        <f t="shared" si="9"/>
        <v>MCI (A)</v>
      </c>
      <c r="I47" s="75" t="str">
        <f t="shared" si="10"/>
        <v>ARS (H)</v>
      </c>
      <c r="J47" s="75" t="str">
        <f t="shared" si="11"/>
        <v>CRY (A)</v>
      </c>
      <c r="K47" s="75" t="str">
        <f t="shared" si="12"/>
        <v/>
      </c>
      <c r="L47" s="75" t="str">
        <f t="shared" si="13"/>
        <v/>
      </c>
      <c r="M47" s="75" t="str">
        <f t="shared" si="14"/>
        <v/>
      </c>
      <c r="N47" s="73" t="str">
        <f t="shared" si="15"/>
        <v/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"/>
      <c r="B48" s="57" t="str">
        <f t="shared" si="5"/>
        <v>West Ham</v>
      </c>
      <c r="C48" s="58">
        <f t="shared" si="16"/>
        <v>0.6930878036</v>
      </c>
      <c r="D48" s="59">
        <v>20.0</v>
      </c>
      <c r="E48" s="61" t="str">
        <f t="shared" si="6"/>
        <v>LIV (A)</v>
      </c>
      <c r="F48" s="62" t="str">
        <f t="shared" si="7"/>
        <v>BOU (H)</v>
      </c>
      <c r="G48" s="62" t="str">
        <f t="shared" si="8"/>
        <v>ARS (A)</v>
      </c>
      <c r="H48" s="62" t="str">
        <f t="shared" si="9"/>
        <v>WOL (H)</v>
      </c>
      <c r="I48" s="62" t="str">
        <f t="shared" si="10"/>
        <v>EVE (A)</v>
      </c>
      <c r="J48" s="62" t="str">
        <f t="shared" si="11"/>
        <v>CHE (H)</v>
      </c>
      <c r="K48" s="62" t="str">
        <f t="shared" si="12"/>
        <v/>
      </c>
      <c r="L48" s="62" t="str">
        <f t="shared" si="13"/>
        <v/>
      </c>
      <c r="M48" s="62" t="str">
        <f t="shared" si="14"/>
        <v/>
      </c>
      <c r="N48" s="59" t="str">
        <f t="shared" si="15"/>
        <v/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9.5" customHeight="1">
      <c r="A49" s="1"/>
      <c r="B49" s="7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B1:N1"/>
    <mergeCell ref="B3:N3"/>
    <mergeCell ref="B4:N4"/>
  </mergeCells>
  <conditionalFormatting sqref="E29:E4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:C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  <pageSetUpPr/>
  </sheetPr>
  <sheetViews>
    <sheetView workbookViewId="0"/>
  </sheetViews>
  <sheetFormatPr customHeight="1" defaultColWidth="14.43" defaultRowHeight="15.0"/>
  <cols>
    <col customWidth="1" hidden="1" min="1" max="1" width="12.14"/>
    <col customWidth="1" min="2" max="2" width="23.0"/>
    <col customWidth="1" min="3" max="3" width="14.57"/>
    <col customWidth="1" min="4" max="4" width="11.57"/>
    <col customWidth="1" min="5" max="26" width="8.71"/>
  </cols>
  <sheetData>
    <row r="1" ht="19.5" customHeight="1">
      <c r="A1" s="1"/>
      <c r="B1" s="7" t="s">
        <v>1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9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3.5" hidden="1" customHeight="1">
      <c r="A2" s="12"/>
      <c r="B2" s="13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14">
        <f t="shared" si="1"/>
        <v>9</v>
      </c>
      <c r="N2" s="20">
        <f t="shared" si="1"/>
        <v>10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3.5" customHeight="1">
      <c r="A3" s="12"/>
      <c r="B3" s="23" t="s">
        <v>4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6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3.5" customHeight="1">
      <c r="A4" s="12"/>
      <c r="B4" s="29" t="s">
        <v>9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3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9.5" customHeight="1">
      <c r="A5" s="12"/>
      <c r="B5" s="35" t="s">
        <v>10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8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5.75" customHeight="1">
      <c r="A6" s="1"/>
      <c r="B6" s="42" t="s">
        <v>11</v>
      </c>
      <c r="C6" s="44" t="s">
        <v>14</v>
      </c>
      <c r="D6" s="46" t="s">
        <v>16</v>
      </c>
      <c r="E6" s="44">
        <f>IF(COUNT($E$2:E2)&gt;Intro!$C$13,"",Intro!$C$11)</f>
        <v>1</v>
      </c>
      <c r="F6" s="50">
        <f>IF(COUNT($E$2:F2)&gt;Intro!$C$13,"_",F2)</f>
        <v>2</v>
      </c>
      <c r="G6" s="50">
        <f>IF(COUNT($E$2:G2)&gt;Intro!$C$13,"_",G2)</f>
        <v>3</v>
      </c>
      <c r="H6" s="50">
        <f>IF(COUNT($E$2:H2)&gt;Intro!$C$13,"_",H2)</f>
        <v>4</v>
      </c>
      <c r="I6" s="50">
        <f>IF(COUNT($E$2:I2)&gt;Intro!$C$13,"_",I2)</f>
        <v>5</v>
      </c>
      <c r="J6" s="50">
        <f>IF(COUNT($E$2:J2)&gt;Intro!$C$13,"_",J2)</f>
        <v>6</v>
      </c>
      <c r="K6" s="50" t="str">
        <f>IF(COUNT($E$2:K2)&gt;Intro!$C$13,"_",K2)</f>
        <v>_</v>
      </c>
      <c r="L6" s="50" t="str">
        <f>IF(COUNT($E$2:L2)&gt;Intro!$C$13,"_",L2)</f>
        <v>_</v>
      </c>
      <c r="M6" s="50" t="str">
        <f>IF(COUNT($E$2:M2)&gt;Intro!$C$13,"_",M2)</f>
        <v>_</v>
      </c>
      <c r="N6" s="50" t="str">
        <f>IF(COUNT($E$2:N2)&gt;Intro!$C$13,"_",N2)</f>
        <v>_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">
        <f t="shared" ref="A7:A26" si="2">D7</f>
        <v>10</v>
      </c>
      <c r="B7" s="57" t="str">
        <f>Difficulties!A3</f>
        <v>Arsenal</v>
      </c>
      <c r="C7" s="58">
        <f t="array" ref="C7">INDEX(Calc_OppAtt!$B70:$AM70,1,Intro!$C$11)/Intro!$C$13</f>
        <v>0.9751666667</v>
      </c>
      <c r="D7" s="59">
        <f t="shared" ref="D7:D26" si="3">RANK(C7,$C$7:$C$26,0)+COUNTIF($C$7:$C7,$C7)-1</f>
        <v>10</v>
      </c>
      <c r="E7" s="61" t="str">
        <f t="array" ref="E7">IF(ISERROR(INDEX(Fixtures!$C2:$AN2,E$6)),"",INDEX(Fixtures!$C2:$AN2,E$6))</f>
        <v>MCI (H)</v>
      </c>
      <c r="F7" s="62" t="str">
        <f t="array" ref="F7">IF(ISERROR(INDEX(Fixtures!$C2:$AN2,F$6)),"",INDEX(Fixtures!$C2:$AN2,F$6))</f>
        <v>CHE (A)</v>
      </c>
      <c r="G7" s="62" t="str">
        <f t="array" ref="G7">IF(ISERROR(INDEX(Fixtures!$C2:$AN2,G$6)),"",INDEX(Fixtures!$C2:$AN2,G$6))</f>
        <v>WHU (H)</v>
      </c>
      <c r="H7" s="62" t="str">
        <f t="array" ref="H7">IF(ISERROR(INDEX(Fixtures!$C2:$AN2,H$6)),"",INDEX(Fixtures!$C2:$AN2,H$6))</f>
        <v>CAR (A)</v>
      </c>
      <c r="I7" s="62" t="str">
        <f t="array" ref="I7">IF(ISERROR(INDEX(Fixtures!$C2:$AN2,I$6)),"",INDEX(Fixtures!$C2:$AN2,I$6))</f>
        <v>NEW (A)</v>
      </c>
      <c r="J7" s="62" t="str">
        <f t="array" ref="J7">IF(ISERROR(INDEX(Fixtures!$C2:$AN2,J$6)),"",INDEX(Fixtures!$C2:$AN2,J$6))</f>
        <v>EVE (H)</v>
      </c>
      <c r="K7" s="62" t="str">
        <f t="array" ref="K7">IF(ISERROR(INDEX(Fixtures!$C2:$AN2,K$6)),"",INDEX(Fixtures!$C2:$AN2,K$6))</f>
        <v/>
      </c>
      <c r="L7" s="62" t="str">
        <f t="array" ref="L7">IF(ISERROR(INDEX(Fixtures!$C2:$AN2,L$6)),"",INDEX(Fixtures!$C2:$AN2,L$6))</f>
        <v/>
      </c>
      <c r="M7" s="62" t="str">
        <f t="array" ref="M7">IF(ISERROR(INDEX(Fixtures!$C2:$AN2,M$6)),"",INDEX(Fixtures!$C2:$AN2,M$6))</f>
        <v/>
      </c>
      <c r="N7" s="59" t="str">
        <f t="array" ref="N7">IF(ISERROR(INDEX(Fixtures!$C2:$AN2,N$6)),"",INDEX(Fixtures!$C2:$AN2,N$6))</f>
        <v/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">
        <f t="shared" si="2"/>
        <v>6</v>
      </c>
      <c r="B8" s="63" t="str">
        <f>Difficulties!A4</f>
        <v>Bournemouth</v>
      </c>
      <c r="C8" s="64">
        <f t="array" ref="C8">INDEX(Calc_OppAtt!$B71:$AM71,1,Intro!$C$11)/Intro!$C$13</f>
        <v>1.066</v>
      </c>
      <c r="D8" s="65">
        <f t="shared" si="3"/>
        <v>6</v>
      </c>
      <c r="E8" s="66" t="str">
        <f t="array" ref="E8">IF(ISERROR(INDEX(Fixtures!$C3:$AN3,E$6)),"",INDEX(Fixtures!$C3:$AN3,E$6))</f>
        <v>CAR (H)</v>
      </c>
      <c r="F8" s="67" t="str">
        <f t="array" ref="F8">IF(ISERROR(INDEX(Fixtures!$C3:$AN3,F$6)),"",INDEX(Fixtures!$C3:$AN3,F$6))</f>
        <v>WHU (A)</v>
      </c>
      <c r="G8" s="67" t="str">
        <f t="array" ref="G8">IF(ISERROR(INDEX(Fixtures!$C3:$AN3,G$6)),"",INDEX(Fixtures!$C3:$AN3,G$6))</f>
        <v>EVE (H)</v>
      </c>
      <c r="H8" s="67" t="str">
        <f t="array" ref="H8">IF(ISERROR(INDEX(Fixtures!$C3:$AN3,H$6)),"",INDEX(Fixtures!$C3:$AN3,H$6))</f>
        <v>CHE (A)</v>
      </c>
      <c r="I8" s="67" t="str">
        <f t="array" ref="I8">IF(ISERROR(INDEX(Fixtures!$C3:$AN3,I$6)),"",INDEX(Fixtures!$C3:$AN3,I$6))</f>
        <v>LEI (H)</v>
      </c>
      <c r="J8" s="67" t="str">
        <f t="array" ref="J8">IF(ISERROR(INDEX(Fixtures!$C3:$AN3,J$6)),"",INDEX(Fixtures!$C3:$AN3,J$6))</f>
        <v>BUR (A)</v>
      </c>
      <c r="K8" s="67" t="str">
        <f t="array" ref="K8">IF(ISERROR(INDEX(Fixtures!$C3:$AN3,K$6)),"",INDEX(Fixtures!$C3:$AN3,K$6))</f>
        <v/>
      </c>
      <c r="L8" s="67" t="str">
        <f t="array" ref="L8">IF(ISERROR(INDEX(Fixtures!$C3:$AN3,L$6)),"",INDEX(Fixtures!$C3:$AN3,L$6))</f>
        <v/>
      </c>
      <c r="M8" s="67" t="str">
        <f t="array" ref="M8">IF(ISERROR(INDEX(Fixtures!$C3:$AN3,M$6)),"",INDEX(Fixtures!$C3:$AN3,M$6))</f>
        <v/>
      </c>
      <c r="N8" s="65" t="str">
        <f t="array" ref="N8">IF(ISERROR(INDEX(Fixtures!$C3:$AN3,N$6)),"",INDEX(Fixtures!$C3:$AN3,N$6))</f>
        <v/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">
        <f t="shared" si="2"/>
        <v>14</v>
      </c>
      <c r="B9" s="63" t="str">
        <f>Difficulties!A5</f>
        <v>Brighton</v>
      </c>
      <c r="C9" s="64">
        <f t="array" ref="C9">INDEX(Calc_OppAtt!$B72:$AM72,1,Intro!$C$11)/Intro!$C$13</f>
        <v>0.9401666667</v>
      </c>
      <c r="D9" s="65">
        <f t="shared" si="3"/>
        <v>14</v>
      </c>
      <c r="E9" s="66" t="str">
        <f t="array" ref="E9">IF(ISERROR(INDEX(Fixtures!$C4:$AN4,E$6)),"",INDEX(Fixtures!$C4:$AN4,E$6))</f>
        <v>WAT (A)</v>
      </c>
      <c r="F9" s="67" t="str">
        <f t="array" ref="F9">IF(ISERROR(INDEX(Fixtures!$C4:$AN4,F$6)),"",INDEX(Fixtures!$C4:$AN4,F$6))</f>
        <v>MNU (H)</v>
      </c>
      <c r="G9" s="67" t="str">
        <f t="array" ref="G9">IF(ISERROR(INDEX(Fixtures!$C4:$AN4,G$6)),"",INDEX(Fixtures!$C4:$AN4,G$6))</f>
        <v>LIV (A)</v>
      </c>
      <c r="H9" s="67" t="str">
        <f t="array" ref="H9">IF(ISERROR(INDEX(Fixtures!$C4:$AN4,H$6)),"",INDEX(Fixtures!$C4:$AN4,H$6))</f>
        <v>FUL (H)</v>
      </c>
      <c r="I9" s="67" t="str">
        <f t="array" ref="I9">IF(ISERROR(INDEX(Fixtures!$C4:$AN4,I$6)),"",INDEX(Fixtures!$C4:$AN4,I$6))</f>
        <v>SOU (A)</v>
      </c>
      <c r="J9" s="67" t="str">
        <f t="array" ref="J9">IF(ISERROR(INDEX(Fixtures!$C4:$AN4,J$6)),"",INDEX(Fixtures!$C4:$AN4,J$6))</f>
        <v>TOT (H)</v>
      </c>
      <c r="K9" s="67" t="str">
        <f t="array" ref="K9">IF(ISERROR(INDEX(Fixtures!$C4:$AN4,K$6)),"",INDEX(Fixtures!$C4:$AN4,K$6))</f>
        <v/>
      </c>
      <c r="L9" s="67" t="str">
        <f t="array" ref="L9">IF(ISERROR(INDEX(Fixtures!$C4:$AN4,L$6)),"",INDEX(Fixtures!$C4:$AN4,L$6))</f>
        <v/>
      </c>
      <c r="M9" s="67" t="str">
        <f t="array" ref="M9">IF(ISERROR(INDEX(Fixtures!$C4:$AN4,M$6)),"",INDEX(Fixtures!$C4:$AN4,M$6))</f>
        <v/>
      </c>
      <c r="N9" s="65" t="str">
        <f t="array" ref="N9">IF(ISERROR(INDEX(Fixtures!$C4:$AN4,N$6)),"",INDEX(Fixtures!$C4:$AN4,N$6))</f>
        <v/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">
        <f t="shared" si="2"/>
        <v>5</v>
      </c>
      <c r="B10" s="63" t="str">
        <f>Difficulties!A6</f>
        <v>Burnley</v>
      </c>
      <c r="C10" s="64">
        <f t="array" ref="C10">INDEX(Calc_OppAtt!$B73:$AM73,1,Intro!$C$11)/Intro!$C$13</f>
        <v>1.070666667</v>
      </c>
      <c r="D10" s="65">
        <f t="shared" si="3"/>
        <v>5</v>
      </c>
      <c r="E10" s="66" t="str">
        <f t="array" ref="E10">IF(ISERROR(INDEX(Fixtures!$C5:$AN5,E$6)),"",INDEX(Fixtures!$C5:$AN5,E$6))</f>
        <v>SOU (A)</v>
      </c>
      <c r="F10" s="67" t="str">
        <f t="array" ref="F10">IF(ISERROR(INDEX(Fixtures!$C5:$AN5,F$6)),"",INDEX(Fixtures!$C5:$AN5,F$6))</f>
        <v>WAT (H)</v>
      </c>
      <c r="G10" s="67" t="str">
        <f t="array" ref="G10">IF(ISERROR(INDEX(Fixtures!$C5:$AN5,G$6)),"",INDEX(Fixtures!$C5:$AN5,G$6))</f>
        <v>FUL (A)</v>
      </c>
      <c r="H10" s="67" t="str">
        <f t="array" ref="H10">IF(ISERROR(INDEX(Fixtures!$C5:$AN5,H$6)),"",INDEX(Fixtures!$C5:$AN5,H$6))</f>
        <v>MNU (H)</v>
      </c>
      <c r="I10" s="67" t="str">
        <f t="array" ref="I10">IF(ISERROR(INDEX(Fixtures!$C5:$AN5,I$6)),"",INDEX(Fixtures!$C5:$AN5,I$6))</f>
        <v>WOL (A)</v>
      </c>
      <c r="J10" s="67" t="str">
        <f t="array" ref="J10">IF(ISERROR(INDEX(Fixtures!$C5:$AN5,J$6)),"",INDEX(Fixtures!$C5:$AN5,J$6))</f>
        <v>BOU (H)</v>
      </c>
      <c r="K10" s="67" t="str">
        <f t="array" ref="K10">IF(ISERROR(INDEX(Fixtures!$C5:$AN5,K$6)),"",INDEX(Fixtures!$C5:$AN5,K$6))</f>
        <v/>
      </c>
      <c r="L10" s="67" t="str">
        <f t="array" ref="L10">IF(ISERROR(INDEX(Fixtures!$C5:$AN5,L$6)),"",INDEX(Fixtures!$C5:$AN5,L$6))</f>
        <v/>
      </c>
      <c r="M10" s="67" t="str">
        <f t="array" ref="M10">IF(ISERROR(INDEX(Fixtures!$C5:$AN5,M$6)),"",INDEX(Fixtures!$C5:$AN5,M$6))</f>
        <v/>
      </c>
      <c r="N10" s="65" t="str">
        <f t="array" ref="N10">IF(ISERROR(INDEX(Fixtures!$C5:$AN5,N$6)),"",INDEX(Fixtures!$C5:$AN5,N$6))</f>
        <v/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">
        <f t="shared" si="2"/>
        <v>13</v>
      </c>
      <c r="B11" s="63" t="str">
        <f>Difficulties!A7</f>
        <v>Cardiff</v>
      </c>
      <c r="C11" s="64">
        <f t="array" ref="C11">INDEX(Calc_OppAtt!$B74:$AM74,1,Intro!$C$11)/Intro!$C$13</f>
        <v>0.9495</v>
      </c>
      <c r="D11" s="65">
        <f t="shared" si="3"/>
        <v>13</v>
      </c>
      <c r="E11" s="66" t="str">
        <f t="array" ref="E11">IF(ISERROR(INDEX(Fixtures!$C6:$AN6,E$6)),"",INDEX(Fixtures!$C6:$AN6,E$6))</f>
        <v>BOU (A)</v>
      </c>
      <c r="F11" s="67" t="str">
        <f t="array" ref="F11">IF(ISERROR(INDEX(Fixtures!$C6:$AN6,F$6)),"",INDEX(Fixtures!$C6:$AN6,F$6))</f>
        <v>NEW (H)</v>
      </c>
      <c r="G11" s="67" t="str">
        <f t="array" ref="G11">IF(ISERROR(INDEX(Fixtures!$C6:$AN6,G$6)),"",INDEX(Fixtures!$C6:$AN6,G$6))</f>
        <v>HUD (A)</v>
      </c>
      <c r="H11" s="67" t="str">
        <f t="array" ref="H11">IF(ISERROR(INDEX(Fixtures!$C6:$AN6,H$6)),"",INDEX(Fixtures!$C6:$AN6,H$6))</f>
        <v>ARS (H)</v>
      </c>
      <c r="I11" s="67" t="str">
        <f t="array" ref="I11">IF(ISERROR(INDEX(Fixtures!$C6:$AN6,I$6)),"",INDEX(Fixtures!$C6:$AN6,I$6))</f>
        <v>CHE (A)</v>
      </c>
      <c r="J11" s="67" t="str">
        <f t="array" ref="J11">IF(ISERROR(INDEX(Fixtures!$C6:$AN6,J$6)),"",INDEX(Fixtures!$C6:$AN6,J$6))</f>
        <v>MCI (H)</v>
      </c>
      <c r="K11" s="67" t="str">
        <f t="array" ref="K11">IF(ISERROR(INDEX(Fixtures!$C6:$AN6,K$6)),"",INDEX(Fixtures!$C6:$AN6,K$6))</f>
        <v/>
      </c>
      <c r="L11" s="67" t="str">
        <f t="array" ref="L11">IF(ISERROR(INDEX(Fixtures!$C6:$AN6,L$6)),"",INDEX(Fixtures!$C6:$AN6,L$6))</f>
        <v/>
      </c>
      <c r="M11" s="67" t="str">
        <f t="array" ref="M11">IF(ISERROR(INDEX(Fixtures!$C6:$AN6,M$6)),"",INDEX(Fixtures!$C6:$AN6,M$6))</f>
        <v/>
      </c>
      <c r="N11" s="65" t="str">
        <f t="array" ref="N11">IF(ISERROR(INDEX(Fixtures!$C6:$AN6,N$6)),"",INDEX(Fixtures!$C6:$AN6,N$6))</f>
        <v/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">
        <f t="shared" si="2"/>
        <v>7</v>
      </c>
      <c r="B12" s="63" t="str">
        <f>Difficulties!A8</f>
        <v>Chelsea</v>
      </c>
      <c r="C12" s="64">
        <f t="array" ref="C12">INDEX(Calc_OppAtt!$B75:$AM75,1,Intro!$C$11)/Intro!$C$13</f>
        <v>1.0465</v>
      </c>
      <c r="D12" s="65">
        <f t="shared" si="3"/>
        <v>7</v>
      </c>
      <c r="E12" s="66" t="str">
        <f t="array" ref="E12">IF(ISERROR(INDEX(Fixtures!$C7:$AN7,E$6)),"",INDEX(Fixtures!$C7:$AN7,E$6))</f>
        <v>HUD (A)</v>
      </c>
      <c r="F12" s="67" t="str">
        <f t="array" ref="F12">IF(ISERROR(INDEX(Fixtures!$C7:$AN7,F$6)),"",INDEX(Fixtures!$C7:$AN7,F$6))</f>
        <v>ARS (H)</v>
      </c>
      <c r="G12" s="67" t="str">
        <f t="array" ref="G12">IF(ISERROR(INDEX(Fixtures!$C7:$AN7,G$6)),"",INDEX(Fixtures!$C7:$AN7,G$6))</f>
        <v>NEW (A)</v>
      </c>
      <c r="H12" s="67" t="str">
        <f t="array" ref="H12">IF(ISERROR(INDEX(Fixtures!$C7:$AN7,H$6)),"",INDEX(Fixtures!$C7:$AN7,H$6))</f>
        <v>BOU (H)</v>
      </c>
      <c r="I12" s="67" t="str">
        <f t="array" ref="I12">IF(ISERROR(INDEX(Fixtures!$C7:$AN7,I$6)),"",INDEX(Fixtures!$C7:$AN7,I$6))</f>
        <v>CAR (H)</v>
      </c>
      <c r="J12" s="67" t="str">
        <f t="array" ref="J12">IF(ISERROR(INDEX(Fixtures!$C7:$AN7,J$6)),"",INDEX(Fixtures!$C7:$AN7,J$6))</f>
        <v>WHU (A)</v>
      </c>
      <c r="K12" s="67" t="str">
        <f t="array" ref="K12">IF(ISERROR(INDEX(Fixtures!$C7:$AN7,K$6)),"",INDEX(Fixtures!$C7:$AN7,K$6))</f>
        <v/>
      </c>
      <c r="L12" s="67" t="str">
        <f t="array" ref="L12">IF(ISERROR(INDEX(Fixtures!$C7:$AN7,L$6)),"",INDEX(Fixtures!$C7:$AN7,L$6))</f>
        <v/>
      </c>
      <c r="M12" s="67" t="str">
        <f t="array" ref="M12">IF(ISERROR(INDEX(Fixtures!$C7:$AN7,M$6)),"",INDEX(Fixtures!$C7:$AN7,M$6))</f>
        <v/>
      </c>
      <c r="N12" s="65" t="str">
        <f t="array" ref="N12">IF(ISERROR(INDEX(Fixtures!$C7:$AN7,N$6)),"",INDEX(Fixtures!$C7:$AN7,N$6))</f>
        <v/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">
        <f t="shared" si="2"/>
        <v>3</v>
      </c>
      <c r="B13" s="63" t="str">
        <f>Difficulties!A9</f>
        <v>Crystal Palace</v>
      </c>
      <c r="C13" s="64">
        <f t="array" ref="C13">INDEX(Calc_OppAtt!$B76:$AM76,1,Intro!$C$11)/Intro!$C$13</f>
        <v>1.116333333</v>
      </c>
      <c r="D13" s="65">
        <f t="shared" si="3"/>
        <v>3</v>
      </c>
      <c r="E13" s="66" t="str">
        <f t="array" ref="E13">IF(ISERROR(INDEX(Fixtures!$C8:$AN8,E$6)),"",INDEX(Fixtures!$C8:$AN8,E$6))</f>
        <v>FUL (A)</v>
      </c>
      <c r="F13" s="67" t="str">
        <f t="array" ref="F13">IF(ISERROR(INDEX(Fixtures!$C8:$AN8,F$6)),"",INDEX(Fixtures!$C8:$AN8,F$6))</f>
        <v>LIV (H)</v>
      </c>
      <c r="G13" s="67" t="str">
        <f t="array" ref="G13">IF(ISERROR(INDEX(Fixtures!$C8:$AN8,G$6)),"",INDEX(Fixtures!$C8:$AN8,G$6))</f>
        <v>WAT (A)</v>
      </c>
      <c r="H13" s="67" t="str">
        <f t="array" ref="H13">IF(ISERROR(INDEX(Fixtures!$C8:$AN8,H$6)),"",INDEX(Fixtures!$C8:$AN8,H$6))</f>
        <v>SOU (H)</v>
      </c>
      <c r="I13" s="67" t="str">
        <f t="array" ref="I13">IF(ISERROR(INDEX(Fixtures!$C8:$AN8,I$6)),"",INDEX(Fixtures!$C8:$AN8,I$6))</f>
        <v>HUD (A)</v>
      </c>
      <c r="J13" s="67" t="str">
        <f t="array" ref="J13">IF(ISERROR(INDEX(Fixtures!$C8:$AN8,J$6)),"",INDEX(Fixtures!$C8:$AN8,J$6))</f>
        <v>NEW (H)</v>
      </c>
      <c r="K13" s="67" t="str">
        <f t="array" ref="K13">IF(ISERROR(INDEX(Fixtures!$C8:$AN8,K$6)),"",INDEX(Fixtures!$C8:$AN8,K$6))</f>
        <v/>
      </c>
      <c r="L13" s="67" t="str">
        <f t="array" ref="L13">IF(ISERROR(INDEX(Fixtures!$C8:$AN8,L$6)),"",INDEX(Fixtures!$C8:$AN8,L$6))</f>
        <v/>
      </c>
      <c r="M13" s="67" t="str">
        <f t="array" ref="M13">IF(ISERROR(INDEX(Fixtures!$C8:$AN8,M$6)),"",INDEX(Fixtures!$C8:$AN8,M$6))</f>
        <v/>
      </c>
      <c r="N13" s="65" t="str">
        <f t="array" ref="N13">IF(ISERROR(INDEX(Fixtures!$C8:$AN8,N$6)),"",INDEX(Fixtures!$C8:$AN8,N$6))</f>
        <v/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">
        <f t="shared" si="2"/>
        <v>1</v>
      </c>
      <c r="B14" s="63" t="str">
        <f>Difficulties!A10</f>
        <v>Everton</v>
      </c>
      <c r="C14" s="64">
        <f t="array" ref="C14">INDEX(Calc_OppAtt!$B77:$AM77,1,Intro!$C$11)/Intro!$C$13</f>
        <v>1.198666667</v>
      </c>
      <c r="D14" s="65">
        <f t="shared" si="3"/>
        <v>1</v>
      </c>
      <c r="E14" s="66" t="str">
        <f t="array" ref="E14">IF(ISERROR(INDEX(Fixtures!$C9:$AN9,E$6)),"",INDEX(Fixtures!$C9:$AN9,E$6))</f>
        <v>WOL (A)</v>
      </c>
      <c r="F14" s="67" t="str">
        <f t="array" ref="F14">IF(ISERROR(INDEX(Fixtures!$C9:$AN9,F$6)),"",INDEX(Fixtures!$C9:$AN9,F$6))</f>
        <v>SOU (H)</v>
      </c>
      <c r="G14" s="67" t="str">
        <f t="array" ref="G14">IF(ISERROR(INDEX(Fixtures!$C9:$AN9,G$6)),"",INDEX(Fixtures!$C9:$AN9,G$6))</f>
        <v>BOU (A)</v>
      </c>
      <c r="H14" s="67" t="str">
        <f t="array" ref="H14">IF(ISERROR(INDEX(Fixtures!$C9:$AN9,H$6)),"",INDEX(Fixtures!$C9:$AN9,H$6))</f>
        <v>HUD (H)</v>
      </c>
      <c r="I14" s="67" t="str">
        <f t="array" ref="I14">IF(ISERROR(INDEX(Fixtures!$C9:$AN9,I$6)),"",INDEX(Fixtures!$C9:$AN9,I$6))</f>
        <v>WHU (H)</v>
      </c>
      <c r="J14" s="67" t="str">
        <f t="array" ref="J14">IF(ISERROR(INDEX(Fixtures!$C9:$AN9,J$6)),"",INDEX(Fixtures!$C9:$AN9,J$6))</f>
        <v>ARS (A)</v>
      </c>
      <c r="K14" s="67" t="str">
        <f t="array" ref="K14">IF(ISERROR(INDEX(Fixtures!$C9:$AN9,K$6)),"",INDEX(Fixtures!$C9:$AN9,K$6))</f>
        <v/>
      </c>
      <c r="L14" s="67" t="str">
        <f t="array" ref="L14">IF(ISERROR(INDEX(Fixtures!$C9:$AN9,L$6)),"",INDEX(Fixtures!$C9:$AN9,L$6))</f>
        <v/>
      </c>
      <c r="M14" s="67" t="str">
        <f t="array" ref="M14">IF(ISERROR(INDEX(Fixtures!$C9:$AN9,M$6)),"",INDEX(Fixtures!$C9:$AN9,M$6))</f>
        <v/>
      </c>
      <c r="N14" s="65" t="str">
        <f t="array" ref="N14">IF(ISERROR(INDEX(Fixtures!$C9:$AN9,N$6)),"",INDEX(Fixtures!$C9:$AN9,N$6))</f>
        <v/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">
        <f t="shared" si="2"/>
        <v>17</v>
      </c>
      <c r="B15" s="63" t="str">
        <f>Difficulties!A11</f>
        <v>Fulham</v>
      </c>
      <c r="C15" s="64">
        <f t="array" ref="C15">INDEX(Calc_OppAtt!$B78:$AM78,1,Intro!$C$11)/Intro!$C$13</f>
        <v>0.9036666667</v>
      </c>
      <c r="D15" s="65">
        <f t="shared" si="3"/>
        <v>17</v>
      </c>
      <c r="E15" s="66" t="str">
        <f t="array" ref="E15">IF(ISERROR(INDEX(Fixtures!$C10:$AN10,E$6)),"",INDEX(Fixtures!$C10:$AN10,E$6))</f>
        <v>CRY (H)</v>
      </c>
      <c r="F15" s="67" t="str">
        <f t="array" ref="F15">IF(ISERROR(INDEX(Fixtures!$C10:$AN10,F$6)),"",INDEX(Fixtures!$C10:$AN10,F$6))</f>
        <v>TOT (A)</v>
      </c>
      <c r="G15" s="67" t="str">
        <f t="array" ref="G15">IF(ISERROR(INDEX(Fixtures!$C10:$AN10,G$6)),"",INDEX(Fixtures!$C10:$AN10,G$6))</f>
        <v>BUR (H)</v>
      </c>
      <c r="H15" s="67" t="str">
        <f t="array" ref="H15">IF(ISERROR(INDEX(Fixtures!$C10:$AN10,H$6)),"",INDEX(Fixtures!$C10:$AN10,H$6))</f>
        <v>BHA (A)</v>
      </c>
      <c r="I15" s="67" t="str">
        <f t="array" ref="I15">IF(ISERROR(INDEX(Fixtures!$C10:$AN10,I$6)),"",INDEX(Fixtures!$C10:$AN10,I$6))</f>
        <v>MCI (A)</v>
      </c>
      <c r="J15" s="67" t="str">
        <f t="array" ref="J15">IF(ISERROR(INDEX(Fixtures!$C10:$AN10,J$6)),"",INDEX(Fixtures!$C10:$AN10,J$6))</f>
        <v>WAT (H)</v>
      </c>
      <c r="K15" s="67" t="str">
        <f t="array" ref="K15">IF(ISERROR(INDEX(Fixtures!$C10:$AN10,K$6)),"",INDEX(Fixtures!$C10:$AN10,K$6))</f>
        <v/>
      </c>
      <c r="L15" s="67" t="str">
        <f t="array" ref="L15">IF(ISERROR(INDEX(Fixtures!$C10:$AN10,L$6)),"",INDEX(Fixtures!$C10:$AN10,L$6))</f>
        <v/>
      </c>
      <c r="M15" s="67" t="str">
        <f t="array" ref="M15">IF(ISERROR(INDEX(Fixtures!$C10:$AN10,M$6)),"",INDEX(Fixtures!$C10:$AN10,M$6))</f>
        <v/>
      </c>
      <c r="N15" s="65" t="str">
        <f t="array" ref="N15">IF(ISERROR(INDEX(Fixtures!$C10:$AN10,N$6)),"",INDEX(Fixtures!$C10:$AN10,N$6))</f>
        <v/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">
        <f t="shared" si="2"/>
        <v>18</v>
      </c>
      <c r="B16" s="63" t="str">
        <f>Difficulties!A12</f>
        <v>Huddersfield</v>
      </c>
      <c r="C16" s="64">
        <f t="array" ref="C16">INDEX(Calc_OppAtt!$B79:$AM79,1,Intro!$C$11)/Intro!$C$13</f>
        <v>0.9023333333</v>
      </c>
      <c r="D16" s="65">
        <f t="shared" si="3"/>
        <v>18</v>
      </c>
      <c r="E16" s="66" t="str">
        <f t="array" ref="E16">IF(ISERROR(INDEX(Fixtures!$C11:$AN11,E$6)),"",INDEX(Fixtures!$C11:$AN11,E$6))</f>
        <v>CHE (H)</v>
      </c>
      <c r="F16" s="67" t="str">
        <f t="array" ref="F16">IF(ISERROR(INDEX(Fixtures!$C11:$AN11,F$6)),"",INDEX(Fixtures!$C11:$AN11,F$6))</f>
        <v>MCI (A)</v>
      </c>
      <c r="G16" s="67" t="str">
        <f t="array" ref="G16">IF(ISERROR(INDEX(Fixtures!$C11:$AN11,G$6)),"",INDEX(Fixtures!$C11:$AN11,G$6))</f>
        <v>CAR (H)</v>
      </c>
      <c r="H16" s="67" t="str">
        <f t="array" ref="H16">IF(ISERROR(INDEX(Fixtures!$C11:$AN11,H$6)),"",INDEX(Fixtures!$C11:$AN11,H$6))</f>
        <v>EVE (A)</v>
      </c>
      <c r="I16" s="67" t="str">
        <f t="array" ref="I16">IF(ISERROR(INDEX(Fixtures!$C11:$AN11,I$6)),"",INDEX(Fixtures!$C11:$AN11,I$6))</f>
        <v>CRY (H)</v>
      </c>
      <c r="J16" s="67" t="str">
        <f t="array" ref="J16">IF(ISERROR(INDEX(Fixtures!$C11:$AN11,J$6)),"",INDEX(Fixtures!$C11:$AN11,J$6))</f>
        <v>LEI (A)</v>
      </c>
      <c r="K16" s="67" t="str">
        <f t="array" ref="K16">IF(ISERROR(INDEX(Fixtures!$C11:$AN11,K$6)),"",INDEX(Fixtures!$C11:$AN11,K$6))</f>
        <v/>
      </c>
      <c r="L16" s="67" t="str">
        <f t="array" ref="L16">IF(ISERROR(INDEX(Fixtures!$C11:$AN11,L$6)),"",INDEX(Fixtures!$C11:$AN11,L$6))</f>
        <v/>
      </c>
      <c r="M16" s="67" t="str">
        <f t="array" ref="M16">IF(ISERROR(INDEX(Fixtures!$C11:$AN11,M$6)),"",INDEX(Fixtures!$C11:$AN11,M$6))</f>
        <v/>
      </c>
      <c r="N16" s="65" t="str">
        <f t="array" ref="N16">IF(ISERROR(INDEX(Fixtures!$C11:$AN11,N$6)),"",INDEX(Fixtures!$C11:$AN11,N$6))</f>
        <v/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">
        <f t="shared" si="2"/>
        <v>9</v>
      </c>
      <c r="B17" s="63" t="str">
        <f>Difficulties!A13</f>
        <v>Leicester</v>
      </c>
      <c r="C17" s="64">
        <f t="array" ref="C17">INDEX(Calc_OppAtt!$B80:$AM80,1,Intro!$C$11)/Intro!$C$13</f>
        <v>1.003333333</v>
      </c>
      <c r="D17" s="65">
        <f t="shared" si="3"/>
        <v>9</v>
      </c>
      <c r="E17" s="66" t="str">
        <f t="array" ref="E17">IF(ISERROR(INDEX(Fixtures!$C12:$AN12,E$6)),"",INDEX(Fixtures!$C12:$AN12,E$6))</f>
        <v>MNU (A)</v>
      </c>
      <c r="F17" s="67" t="str">
        <f t="array" ref="F17">IF(ISERROR(INDEX(Fixtures!$C12:$AN12,F$6)),"",INDEX(Fixtures!$C12:$AN12,F$6))</f>
        <v>WOL (H)</v>
      </c>
      <c r="G17" s="67" t="str">
        <f t="array" ref="G17">IF(ISERROR(INDEX(Fixtures!$C12:$AN12,G$6)),"",INDEX(Fixtures!$C12:$AN12,G$6))</f>
        <v>SOU (A)</v>
      </c>
      <c r="H17" s="67" t="str">
        <f t="array" ref="H17">IF(ISERROR(INDEX(Fixtures!$C12:$AN12,H$6)),"",INDEX(Fixtures!$C12:$AN12,H$6))</f>
        <v>LIV (H)</v>
      </c>
      <c r="I17" s="67" t="str">
        <f t="array" ref="I17">IF(ISERROR(INDEX(Fixtures!$C12:$AN12,I$6)),"",INDEX(Fixtures!$C12:$AN12,I$6))</f>
        <v>BOU (A)</v>
      </c>
      <c r="J17" s="67" t="str">
        <f t="array" ref="J17">IF(ISERROR(INDEX(Fixtures!$C12:$AN12,J$6)),"",INDEX(Fixtures!$C12:$AN12,J$6))</f>
        <v>HUD (H)</v>
      </c>
      <c r="K17" s="67" t="str">
        <f t="array" ref="K17">IF(ISERROR(INDEX(Fixtures!$C12:$AN12,K$6)),"",INDEX(Fixtures!$C12:$AN12,K$6))</f>
        <v/>
      </c>
      <c r="L17" s="67" t="str">
        <f t="array" ref="L17">IF(ISERROR(INDEX(Fixtures!$C12:$AN12,L$6)),"",INDEX(Fixtures!$C12:$AN12,L$6))</f>
        <v/>
      </c>
      <c r="M17" s="67" t="str">
        <f t="array" ref="M17">IF(ISERROR(INDEX(Fixtures!$C12:$AN12,M$6)),"",INDEX(Fixtures!$C12:$AN12,M$6))</f>
        <v/>
      </c>
      <c r="N17" s="65" t="str">
        <f t="array" ref="N17">IF(ISERROR(INDEX(Fixtures!$C12:$AN12,N$6)),"",INDEX(Fixtures!$C12:$AN12,N$6))</f>
        <v/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">
        <f t="shared" si="2"/>
        <v>4</v>
      </c>
      <c r="B18" s="63" t="str">
        <f>Difficulties!A14</f>
        <v>Liverpool</v>
      </c>
      <c r="C18" s="64">
        <f t="array" ref="C18">INDEX(Calc_OppAtt!$B81:$AM81,1,Intro!$C$11)/Intro!$C$13</f>
        <v>1.087166667</v>
      </c>
      <c r="D18" s="65">
        <f t="shared" si="3"/>
        <v>4</v>
      </c>
      <c r="E18" s="66" t="str">
        <f t="array" ref="E18">IF(ISERROR(INDEX(Fixtures!$C13:$AN13,E$6)),"",INDEX(Fixtures!$C13:$AN13,E$6))</f>
        <v>WHU (H)</v>
      </c>
      <c r="F18" s="67" t="str">
        <f t="array" ref="F18">IF(ISERROR(INDEX(Fixtures!$C13:$AN13,F$6)),"",INDEX(Fixtures!$C13:$AN13,F$6))</f>
        <v>CRY (A)</v>
      </c>
      <c r="G18" s="67" t="str">
        <f t="array" ref="G18">IF(ISERROR(INDEX(Fixtures!$C13:$AN13,G$6)),"",INDEX(Fixtures!$C13:$AN13,G$6))</f>
        <v>BHA (H)</v>
      </c>
      <c r="H18" s="67" t="str">
        <f t="array" ref="H18">IF(ISERROR(INDEX(Fixtures!$C13:$AN13,H$6)),"",INDEX(Fixtures!$C13:$AN13,H$6))</f>
        <v>LEI (A)</v>
      </c>
      <c r="I18" s="67" t="str">
        <f t="array" ref="I18">IF(ISERROR(INDEX(Fixtures!$C13:$AN13,I$6)),"",INDEX(Fixtures!$C13:$AN13,I$6))</f>
        <v>TOT (A)</v>
      </c>
      <c r="J18" s="67" t="str">
        <f t="array" ref="J18">IF(ISERROR(INDEX(Fixtures!$C13:$AN13,J$6)),"",INDEX(Fixtures!$C13:$AN13,J$6))</f>
        <v>SOU (H)</v>
      </c>
      <c r="K18" s="67" t="str">
        <f t="array" ref="K18">IF(ISERROR(INDEX(Fixtures!$C13:$AN13,K$6)),"",INDEX(Fixtures!$C13:$AN13,K$6))</f>
        <v/>
      </c>
      <c r="L18" s="67" t="str">
        <f t="array" ref="L18">IF(ISERROR(INDEX(Fixtures!$C13:$AN13,L$6)),"",INDEX(Fixtures!$C13:$AN13,L$6))</f>
        <v/>
      </c>
      <c r="M18" s="67" t="str">
        <f t="array" ref="M18">IF(ISERROR(INDEX(Fixtures!$C13:$AN13,M$6)),"",INDEX(Fixtures!$C13:$AN13,M$6))</f>
        <v/>
      </c>
      <c r="N18" s="65" t="str">
        <f t="array" ref="N18">IF(ISERROR(INDEX(Fixtures!$C13:$AN13,N$6)),"",INDEX(Fixtures!$C13:$AN13,N$6))</f>
        <v/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">
        <f t="shared" si="2"/>
        <v>2</v>
      </c>
      <c r="B19" s="63" t="str">
        <f>Difficulties!A15</f>
        <v>Man City</v>
      </c>
      <c r="C19" s="64">
        <f t="array" ref="C19">INDEX(Calc_OppAtt!$B82:$AM82,1,Intro!$C$11)/Intro!$C$13</f>
        <v>1.136166667</v>
      </c>
      <c r="D19" s="65">
        <f t="shared" si="3"/>
        <v>2</v>
      </c>
      <c r="E19" s="66" t="str">
        <f t="array" ref="E19">IF(ISERROR(INDEX(Fixtures!$C14:$AN14,E$6)),"",INDEX(Fixtures!$C14:$AN14,E$6))</f>
        <v>ARS (A)</v>
      </c>
      <c r="F19" s="67" t="str">
        <f t="array" ref="F19">IF(ISERROR(INDEX(Fixtures!$C14:$AN14,F$6)),"",INDEX(Fixtures!$C14:$AN14,F$6))</f>
        <v>HUD (H)</v>
      </c>
      <c r="G19" s="67" t="str">
        <f t="array" ref="G19">IF(ISERROR(INDEX(Fixtures!$C14:$AN14,G$6)),"",INDEX(Fixtures!$C14:$AN14,G$6))</f>
        <v>WOL (A)</v>
      </c>
      <c r="H19" s="67" t="str">
        <f t="array" ref="H19">IF(ISERROR(INDEX(Fixtures!$C14:$AN14,H$6)),"",INDEX(Fixtures!$C14:$AN14,H$6))</f>
        <v>NEW (H)</v>
      </c>
      <c r="I19" s="67" t="str">
        <f t="array" ref="I19">IF(ISERROR(INDEX(Fixtures!$C14:$AN14,I$6)),"",INDEX(Fixtures!$C14:$AN14,I$6))</f>
        <v>FUL (H)</v>
      </c>
      <c r="J19" s="67" t="str">
        <f t="array" ref="J19">IF(ISERROR(INDEX(Fixtures!$C14:$AN14,J$6)),"",INDEX(Fixtures!$C14:$AN14,J$6))</f>
        <v>CAR (A)</v>
      </c>
      <c r="K19" s="67" t="str">
        <f t="array" ref="K19">IF(ISERROR(INDEX(Fixtures!$C14:$AN14,K$6)),"",INDEX(Fixtures!$C14:$AN14,K$6))</f>
        <v/>
      </c>
      <c r="L19" s="67" t="str">
        <f t="array" ref="L19">IF(ISERROR(INDEX(Fixtures!$C14:$AN14,L$6)),"",INDEX(Fixtures!$C14:$AN14,L$6))</f>
        <v/>
      </c>
      <c r="M19" s="67" t="str">
        <f t="array" ref="M19">IF(ISERROR(INDEX(Fixtures!$C14:$AN14,M$6)),"",INDEX(Fixtures!$C14:$AN14,M$6))</f>
        <v/>
      </c>
      <c r="N19" s="65" t="str">
        <f t="array" ref="N19">IF(ISERROR(INDEX(Fixtures!$C14:$AN14,N$6)),"",INDEX(Fixtures!$C14:$AN14,N$6))</f>
        <v/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">
        <f t="shared" si="2"/>
        <v>8</v>
      </c>
      <c r="B20" s="63" t="str">
        <f>Difficulties!A16</f>
        <v>Man Utd</v>
      </c>
      <c r="C20" s="64">
        <f t="array" ref="C20">INDEX(Calc_OppAtt!$B83:$AM83,1,Intro!$C$11)/Intro!$C$13</f>
        <v>1.036</v>
      </c>
      <c r="D20" s="65">
        <f t="shared" si="3"/>
        <v>8</v>
      </c>
      <c r="E20" s="66" t="str">
        <f t="array" ref="E20">IF(ISERROR(INDEX(Fixtures!$C15:$AN15,E$6)),"",INDEX(Fixtures!$C15:$AN15,E$6))</f>
        <v>LEI (H)</v>
      </c>
      <c r="F20" s="67" t="str">
        <f t="array" ref="F20">IF(ISERROR(INDEX(Fixtures!$C15:$AN15,F$6)),"",INDEX(Fixtures!$C15:$AN15,F$6))</f>
        <v>BHA (A)</v>
      </c>
      <c r="G20" s="67" t="str">
        <f t="array" ref="G20">IF(ISERROR(INDEX(Fixtures!$C15:$AN15,G$6)),"",INDEX(Fixtures!$C15:$AN15,G$6))</f>
        <v>TOT (H)</v>
      </c>
      <c r="H20" s="67" t="str">
        <f t="array" ref="H20">IF(ISERROR(INDEX(Fixtures!$C15:$AN15,H$6)),"",INDEX(Fixtures!$C15:$AN15,H$6))</f>
        <v>BUR (A)</v>
      </c>
      <c r="I20" s="67" t="str">
        <f t="array" ref="I20">IF(ISERROR(INDEX(Fixtures!$C15:$AN15,I$6)),"",INDEX(Fixtures!$C15:$AN15,I$6))</f>
        <v>WAT (A)</v>
      </c>
      <c r="J20" s="67" t="str">
        <f t="array" ref="J20">IF(ISERROR(INDEX(Fixtures!$C15:$AN15,J$6)),"",INDEX(Fixtures!$C15:$AN15,J$6))</f>
        <v>WOL (H)</v>
      </c>
      <c r="K20" s="67" t="str">
        <f t="array" ref="K20">IF(ISERROR(INDEX(Fixtures!$C15:$AN15,K$6)),"",INDEX(Fixtures!$C15:$AN15,K$6))</f>
        <v/>
      </c>
      <c r="L20" s="67" t="str">
        <f t="array" ref="L20">IF(ISERROR(INDEX(Fixtures!$C15:$AN15,L$6)),"",INDEX(Fixtures!$C15:$AN15,L$6))</f>
        <v/>
      </c>
      <c r="M20" s="67" t="str">
        <f t="array" ref="M20">IF(ISERROR(INDEX(Fixtures!$C15:$AN15,M$6)),"",INDEX(Fixtures!$C15:$AN15,M$6))</f>
        <v/>
      </c>
      <c r="N20" s="65" t="str">
        <f t="array" ref="N20">IF(ISERROR(INDEX(Fixtures!$C15:$AN15,N$6)),"",INDEX(Fixtures!$C15:$AN15,N$6))</f>
        <v/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">
        <f t="shared" si="2"/>
        <v>16</v>
      </c>
      <c r="B21" s="63" t="str">
        <f>Difficulties!A17</f>
        <v>Newcastle</v>
      </c>
      <c r="C21" s="64">
        <f t="array" ref="C21">INDEX(Calc_OppAtt!$B84:$AM84,1,Intro!$C$11)/Intro!$C$13</f>
        <v>0.9096666667</v>
      </c>
      <c r="D21" s="65">
        <f t="shared" si="3"/>
        <v>16</v>
      </c>
      <c r="E21" s="66" t="str">
        <f t="array" ref="E21">IF(ISERROR(INDEX(Fixtures!$C16:$AN16,E$6)),"",INDEX(Fixtures!$C16:$AN16,E$6))</f>
        <v>TOT (H)</v>
      </c>
      <c r="F21" s="67" t="str">
        <f t="array" ref="F21">IF(ISERROR(INDEX(Fixtures!$C16:$AN16,F$6)),"",INDEX(Fixtures!$C16:$AN16,F$6))</f>
        <v>CAR (A)</v>
      </c>
      <c r="G21" s="67" t="str">
        <f t="array" ref="G21">IF(ISERROR(INDEX(Fixtures!$C16:$AN16,G$6)),"",INDEX(Fixtures!$C16:$AN16,G$6))</f>
        <v>CHE (H)</v>
      </c>
      <c r="H21" s="67" t="str">
        <f t="array" ref="H21">IF(ISERROR(INDEX(Fixtures!$C16:$AN16,H$6)),"",INDEX(Fixtures!$C16:$AN16,H$6))</f>
        <v>MCI (A)</v>
      </c>
      <c r="I21" s="67" t="str">
        <f t="array" ref="I21">IF(ISERROR(INDEX(Fixtures!$C16:$AN16,I$6)),"",INDEX(Fixtures!$C16:$AN16,I$6))</f>
        <v>ARS (H)</v>
      </c>
      <c r="J21" s="67" t="str">
        <f t="array" ref="J21">IF(ISERROR(INDEX(Fixtures!$C16:$AN16,J$6)),"",INDEX(Fixtures!$C16:$AN16,J$6))</f>
        <v>CRY (A)</v>
      </c>
      <c r="K21" s="67" t="str">
        <f t="array" ref="K21">IF(ISERROR(INDEX(Fixtures!$C16:$AN16,K$6)),"",INDEX(Fixtures!$C16:$AN16,K$6))</f>
        <v/>
      </c>
      <c r="L21" s="67" t="str">
        <f t="array" ref="L21">IF(ISERROR(INDEX(Fixtures!$C16:$AN16,L$6)),"",INDEX(Fixtures!$C16:$AN16,L$6))</f>
        <v/>
      </c>
      <c r="M21" s="67" t="str">
        <f t="array" ref="M21">IF(ISERROR(INDEX(Fixtures!$C16:$AN16,M$6)),"",INDEX(Fixtures!$C16:$AN16,M$6))</f>
        <v/>
      </c>
      <c r="N21" s="65" t="str">
        <f t="array" ref="N21">IF(ISERROR(INDEX(Fixtures!$C16:$AN16,N$6)),"",INDEX(Fixtures!$C16:$AN16,N$6))</f>
        <v/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">
        <f t="shared" si="2"/>
        <v>11</v>
      </c>
      <c r="B22" s="63" t="str">
        <f>Difficulties!A18</f>
        <v>Southampton</v>
      </c>
      <c r="C22" s="64">
        <f t="array" ref="C22">INDEX(Calc_OppAtt!$B85:$AM85,1,Intro!$C$11)/Intro!$C$13</f>
        <v>0.9691666667</v>
      </c>
      <c r="D22" s="65">
        <f t="shared" si="3"/>
        <v>11</v>
      </c>
      <c r="E22" s="66" t="str">
        <f t="array" ref="E22">IF(ISERROR(INDEX(Fixtures!$C17:$AN17,E$6)),"",INDEX(Fixtures!$C17:$AN17,E$6))</f>
        <v>BUR (H)</v>
      </c>
      <c r="F22" s="67" t="str">
        <f t="array" ref="F22">IF(ISERROR(INDEX(Fixtures!$C17:$AN17,F$6)),"",INDEX(Fixtures!$C17:$AN17,F$6))</f>
        <v>EVE (A)</v>
      </c>
      <c r="G22" s="67" t="str">
        <f t="array" ref="G22">IF(ISERROR(INDEX(Fixtures!$C17:$AN17,G$6)),"",INDEX(Fixtures!$C17:$AN17,G$6))</f>
        <v>LEI (H)</v>
      </c>
      <c r="H22" s="67" t="str">
        <f t="array" ref="H22">IF(ISERROR(INDEX(Fixtures!$C17:$AN17,H$6)),"",INDEX(Fixtures!$C17:$AN17,H$6))</f>
        <v>CRY (A)</v>
      </c>
      <c r="I22" s="67" t="str">
        <f t="array" ref="I22">IF(ISERROR(INDEX(Fixtures!$C17:$AN17,I$6)),"",INDEX(Fixtures!$C17:$AN17,I$6))</f>
        <v>BHA (H)</v>
      </c>
      <c r="J22" s="67" t="str">
        <f t="array" ref="J22">IF(ISERROR(INDEX(Fixtures!$C17:$AN17,J$6)),"",INDEX(Fixtures!$C17:$AN17,J$6))</f>
        <v>LIV (A)</v>
      </c>
      <c r="K22" s="67" t="str">
        <f t="array" ref="K22">IF(ISERROR(INDEX(Fixtures!$C17:$AN17,K$6)),"",INDEX(Fixtures!$C17:$AN17,K$6))</f>
        <v/>
      </c>
      <c r="L22" s="67" t="str">
        <f t="array" ref="L22">IF(ISERROR(INDEX(Fixtures!$C17:$AN17,L$6)),"",INDEX(Fixtures!$C17:$AN17,L$6))</f>
        <v/>
      </c>
      <c r="M22" s="67" t="str">
        <f t="array" ref="M22">IF(ISERROR(INDEX(Fixtures!$C17:$AN17,M$6)),"",INDEX(Fixtures!$C17:$AN17,M$6))</f>
        <v/>
      </c>
      <c r="N22" s="65" t="str">
        <f t="array" ref="N22">IF(ISERROR(INDEX(Fixtures!$C17:$AN17,N$6)),"",INDEX(Fixtures!$C17:$AN17,N$6))</f>
        <v/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">
        <f t="shared" si="2"/>
        <v>12</v>
      </c>
      <c r="B23" s="63" t="str">
        <f>Difficulties!A19</f>
        <v>Tottenham</v>
      </c>
      <c r="C23" s="64">
        <f t="array" ref="C23">INDEX(Calc_OppAtt!$B86:$AM86,1,Intro!$C$11)/Intro!$C$13</f>
        <v>0.9663333333</v>
      </c>
      <c r="D23" s="65">
        <f t="shared" si="3"/>
        <v>12</v>
      </c>
      <c r="E23" s="66" t="str">
        <f t="array" ref="E23">IF(ISERROR(INDEX(Fixtures!$C18:$AN18,E$6)),"",INDEX(Fixtures!$C18:$AN18,E$6))</f>
        <v>NEW (A)</v>
      </c>
      <c r="F23" s="67" t="str">
        <f t="array" ref="F23">IF(ISERROR(INDEX(Fixtures!$C18:$AN18,F$6)),"",INDEX(Fixtures!$C18:$AN18,F$6))</f>
        <v>FUL (H)</v>
      </c>
      <c r="G23" s="67" t="str">
        <f t="array" ref="G23">IF(ISERROR(INDEX(Fixtures!$C18:$AN18,G$6)),"",INDEX(Fixtures!$C18:$AN18,G$6))</f>
        <v>MNU (A)</v>
      </c>
      <c r="H23" s="67" t="str">
        <f t="array" ref="H23">IF(ISERROR(INDEX(Fixtures!$C18:$AN18,H$6)),"",INDEX(Fixtures!$C18:$AN18,H$6))</f>
        <v>WAT (A)</v>
      </c>
      <c r="I23" s="67" t="str">
        <f t="array" ref="I23">IF(ISERROR(INDEX(Fixtures!$C18:$AN18,I$6)),"",INDEX(Fixtures!$C18:$AN18,I$6))</f>
        <v>LIV (H)</v>
      </c>
      <c r="J23" s="67" t="str">
        <f t="array" ref="J23">IF(ISERROR(INDEX(Fixtures!$C18:$AN18,J$6)),"",INDEX(Fixtures!$C18:$AN18,J$6))</f>
        <v>BHA (A)</v>
      </c>
      <c r="K23" s="67" t="str">
        <f t="array" ref="K23">IF(ISERROR(INDEX(Fixtures!$C18:$AN18,K$6)),"",INDEX(Fixtures!$C18:$AN18,K$6))</f>
        <v/>
      </c>
      <c r="L23" s="67" t="str">
        <f t="array" ref="L23">IF(ISERROR(INDEX(Fixtures!$C18:$AN18,L$6)),"",INDEX(Fixtures!$C18:$AN18,L$6))</f>
        <v/>
      </c>
      <c r="M23" s="67" t="str">
        <f t="array" ref="M23">IF(ISERROR(INDEX(Fixtures!$C18:$AN18,M$6)),"",INDEX(Fixtures!$C18:$AN18,M$6))</f>
        <v/>
      </c>
      <c r="N23" s="65" t="str">
        <f t="array" ref="N23">IF(ISERROR(INDEX(Fixtures!$C18:$AN18,N$6)),"",INDEX(Fixtures!$C18:$AN18,N$6))</f>
        <v/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">
        <f t="shared" si="2"/>
        <v>15</v>
      </c>
      <c r="B24" s="63" t="str">
        <f>Difficulties!A20</f>
        <v>Watford</v>
      </c>
      <c r="C24" s="64">
        <f t="array" ref="C24">INDEX(Calc_OppAtt!$B87:$AM87,1,Intro!$C$11)/Intro!$C$13</f>
        <v>0.9133333333</v>
      </c>
      <c r="D24" s="65">
        <f t="shared" si="3"/>
        <v>15</v>
      </c>
      <c r="E24" s="66" t="str">
        <f t="array" ref="E24">IF(ISERROR(INDEX(Fixtures!$C19:$AN19,E$6)),"",INDEX(Fixtures!$C19:$AN19,E$6))</f>
        <v>BHA (H)</v>
      </c>
      <c r="F24" s="67" t="str">
        <f t="array" ref="F24">IF(ISERROR(INDEX(Fixtures!$C19:$AN19,F$6)),"",INDEX(Fixtures!$C19:$AN19,F$6))</f>
        <v>BUR (A)</v>
      </c>
      <c r="G24" s="67" t="str">
        <f t="array" ref="G24">IF(ISERROR(INDEX(Fixtures!$C19:$AN19,G$6)),"",INDEX(Fixtures!$C19:$AN19,G$6))</f>
        <v>CRY (H)</v>
      </c>
      <c r="H24" s="67" t="str">
        <f t="array" ref="H24">IF(ISERROR(INDEX(Fixtures!$C19:$AN19,H$6)),"",INDEX(Fixtures!$C19:$AN19,H$6))</f>
        <v>TOT (H)</v>
      </c>
      <c r="I24" s="67" t="str">
        <f t="array" ref="I24">IF(ISERROR(INDEX(Fixtures!$C19:$AN19,I$6)),"",INDEX(Fixtures!$C19:$AN19,I$6))</f>
        <v>MNU (H)</v>
      </c>
      <c r="J24" s="67" t="str">
        <f t="array" ref="J24">IF(ISERROR(INDEX(Fixtures!$C19:$AN19,J$6)),"",INDEX(Fixtures!$C19:$AN19,J$6))</f>
        <v>FUL (A)</v>
      </c>
      <c r="K24" s="67" t="str">
        <f t="array" ref="K24">IF(ISERROR(INDEX(Fixtures!$C19:$AN19,K$6)),"",INDEX(Fixtures!$C19:$AN19,K$6))</f>
        <v/>
      </c>
      <c r="L24" s="67" t="str">
        <f t="array" ref="L24">IF(ISERROR(INDEX(Fixtures!$C19:$AN19,L$6)),"",INDEX(Fixtures!$C19:$AN19,L$6))</f>
        <v/>
      </c>
      <c r="M24" s="67" t="str">
        <f t="array" ref="M24">IF(ISERROR(INDEX(Fixtures!$C19:$AN19,M$6)),"",INDEX(Fixtures!$C19:$AN19,M$6))</f>
        <v/>
      </c>
      <c r="N24" s="65" t="str">
        <f t="array" ref="N24">IF(ISERROR(INDEX(Fixtures!$C19:$AN19,N$6)),"",INDEX(Fixtures!$C19:$AN19,N$6))</f>
        <v/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">
        <f t="shared" si="2"/>
        <v>19</v>
      </c>
      <c r="B25" s="71" t="str">
        <f>Difficulties!A21</f>
        <v>West Ham</v>
      </c>
      <c r="C25" s="72">
        <f t="array" ref="C25">INDEX(Calc_OppAtt!$B88:$AM88,1,Intro!$C$11)/Intro!$C$13</f>
        <v>0.8656666667</v>
      </c>
      <c r="D25" s="73">
        <f t="shared" si="3"/>
        <v>19</v>
      </c>
      <c r="E25" s="74" t="str">
        <f t="array" ref="E25">IF(ISERROR(INDEX(Fixtures!$C20:$AN20,E$6)),"",INDEX(Fixtures!$C20:$AN20,E$6))</f>
        <v>LIV (A)</v>
      </c>
      <c r="F25" s="75" t="str">
        <f t="array" ref="F25">IF(ISERROR(INDEX(Fixtures!$C20:$AN20,F$6)),"",INDEX(Fixtures!$C20:$AN20,F$6))</f>
        <v>BOU (H)</v>
      </c>
      <c r="G25" s="75" t="str">
        <f t="array" ref="G25">IF(ISERROR(INDEX(Fixtures!$C20:$AN20,G$6)),"",INDEX(Fixtures!$C20:$AN20,G$6))</f>
        <v>ARS (A)</v>
      </c>
      <c r="H25" s="75" t="str">
        <f t="array" ref="H25">IF(ISERROR(INDEX(Fixtures!$C20:$AN20,H$6)),"",INDEX(Fixtures!$C20:$AN20,H$6))</f>
        <v>WOL (H)</v>
      </c>
      <c r="I25" s="75" t="str">
        <f t="array" ref="I25">IF(ISERROR(INDEX(Fixtures!$C20:$AN20,I$6)),"",INDEX(Fixtures!$C20:$AN20,I$6))</f>
        <v>EVE (A)</v>
      </c>
      <c r="J25" s="75" t="str">
        <f t="array" ref="J25">IF(ISERROR(INDEX(Fixtures!$C20:$AN20,J$6)),"",INDEX(Fixtures!$C20:$AN20,J$6))</f>
        <v>CHE (H)</v>
      </c>
      <c r="K25" s="75" t="str">
        <f t="array" ref="K25">IF(ISERROR(INDEX(Fixtures!$C20:$AN20,K$6)),"",INDEX(Fixtures!$C20:$AN20,K$6))</f>
        <v/>
      </c>
      <c r="L25" s="75" t="str">
        <f t="array" ref="L25">IF(ISERROR(INDEX(Fixtures!$C20:$AN20,L$6)),"",INDEX(Fixtures!$C20:$AN20,L$6))</f>
        <v/>
      </c>
      <c r="M25" s="75" t="str">
        <f t="array" ref="M25">IF(ISERROR(INDEX(Fixtures!$C20:$AN20,M$6)),"",INDEX(Fixtures!$C20:$AN20,M$6))</f>
        <v/>
      </c>
      <c r="N25" s="73" t="str">
        <f t="array" ref="N25">IF(ISERROR(INDEX(Fixtures!$C20:$AN20,N$6)),"",INDEX(Fixtures!$C20:$AN20,N$6))</f>
        <v/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0" customHeight="1">
      <c r="A26" s="1">
        <f t="shared" si="2"/>
        <v>20</v>
      </c>
      <c r="B26" s="57" t="str">
        <f>Difficulties!A22</f>
        <v>Wolves</v>
      </c>
      <c r="C26" s="58">
        <f t="array" ref="C26">INDEX(Calc_OppAtt!$B89:$AM89,1,Intro!$C$11)/Intro!$C$13</f>
        <v>0.8381666667</v>
      </c>
      <c r="D26" s="59">
        <f t="shared" si="3"/>
        <v>20</v>
      </c>
      <c r="E26" s="61" t="str">
        <f t="array" ref="E26">IF(ISERROR(INDEX(Fixtures!$C21:$AN21,E$6)),"",INDEX(Fixtures!$C21:$AN21,E$6))</f>
        <v>EVE (H)</v>
      </c>
      <c r="F26" s="62" t="str">
        <f t="array" ref="F26">IF(ISERROR(INDEX(Fixtures!$C21:$AN21,F$6)),"",INDEX(Fixtures!$C21:$AN21,F$6))</f>
        <v>LEI (A)</v>
      </c>
      <c r="G26" s="62" t="str">
        <f t="array" ref="G26">IF(ISERROR(INDEX(Fixtures!$C21:$AN21,G$6)),"",INDEX(Fixtures!$C21:$AN21,G$6))</f>
        <v>MCI (H)</v>
      </c>
      <c r="H26" s="62" t="str">
        <f t="array" ref="H26">IF(ISERROR(INDEX(Fixtures!$C21:$AN21,H$6)),"",INDEX(Fixtures!$C21:$AN21,H$6))</f>
        <v>WHU (A)</v>
      </c>
      <c r="I26" s="62" t="str">
        <f t="array" ref="I26">IF(ISERROR(INDEX(Fixtures!$C21:$AN21,I$6)),"",INDEX(Fixtures!$C21:$AN21,I$6))</f>
        <v>BUR (H)</v>
      </c>
      <c r="J26" s="62" t="str">
        <f t="array" ref="J26">IF(ISERROR(INDEX(Fixtures!$C21:$AN21,J$6)),"",INDEX(Fixtures!$C21:$AN21,J$6))</f>
        <v>MNU (A)</v>
      </c>
      <c r="K26" s="62" t="str">
        <f t="array" ref="K26">IF(ISERROR(INDEX(Fixtures!$C21:$AN21,K$6)),"",INDEX(Fixtures!$C21:$AN21,K$6))</f>
        <v/>
      </c>
      <c r="L26" s="62" t="str">
        <f t="array" ref="L26">IF(ISERROR(INDEX(Fixtures!$C21:$AN21,L$6)),"",INDEX(Fixtures!$C21:$AN21,L$6))</f>
        <v/>
      </c>
      <c r="M26" s="62" t="str">
        <f t="array" ref="M26">IF(ISERROR(INDEX(Fixtures!$C21:$AN21,M$6)),"",INDEX(Fixtures!$C21:$AN21,M$6))</f>
        <v/>
      </c>
      <c r="N26" s="59" t="str">
        <f t="array" ref="N26">IF(ISERROR(INDEX(Fixtures!$C21:$AN21,N$6)),"",INDEX(Fixtures!$C21:$AN21,N$6))</f>
        <v/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8.0" customHeight="1">
      <c r="A27" s="1"/>
      <c r="B27" s="76" t="s">
        <v>23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"/>
      <c r="B28" s="42" t="s">
        <v>11</v>
      </c>
      <c r="C28" s="44" t="s">
        <v>14</v>
      </c>
      <c r="D28" s="46" t="s">
        <v>16</v>
      </c>
      <c r="E28" s="44">
        <f t="shared" ref="E28:N28" si="4">E6</f>
        <v>1</v>
      </c>
      <c r="F28" s="50">
        <f t="shared" si="4"/>
        <v>2</v>
      </c>
      <c r="G28" s="50">
        <f t="shared" si="4"/>
        <v>3</v>
      </c>
      <c r="H28" s="50">
        <f t="shared" si="4"/>
        <v>4</v>
      </c>
      <c r="I28" s="50">
        <f t="shared" si="4"/>
        <v>5</v>
      </c>
      <c r="J28" s="50">
        <f t="shared" si="4"/>
        <v>6</v>
      </c>
      <c r="K28" s="50" t="str">
        <f t="shared" si="4"/>
        <v>_</v>
      </c>
      <c r="L28" s="50" t="str">
        <f t="shared" si="4"/>
        <v>_</v>
      </c>
      <c r="M28" s="50" t="str">
        <f t="shared" si="4"/>
        <v>_</v>
      </c>
      <c r="N28" s="46" t="str">
        <f t="shared" si="4"/>
        <v>_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"/>
      <c r="B29" s="57" t="str">
        <f t="shared" ref="B29:B48" si="5">VLOOKUP($D29,$A$7:$N$26,2,FALSE)</f>
        <v>Everton</v>
      </c>
      <c r="C29" s="58">
        <f>VLOOKUP($D29,$A$7:$N$26,3,FALSE)</f>
        <v>1.198666667</v>
      </c>
      <c r="D29" s="59">
        <v>1.0</v>
      </c>
      <c r="E29" s="61" t="str">
        <f t="shared" ref="E29:E48" si="6">VLOOKUP($D29,$A$7:$N$26,5,FALSE)</f>
        <v>WOL (A)</v>
      </c>
      <c r="F29" s="62" t="str">
        <f t="shared" ref="F29:F48" si="7">VLOOKUP($D29,$A$7:$N$26,6,FALSE)</f>
        <v>SOU (H)</v>
      </c>
      <c r="G29" s="62" t="str">
        <f t="shared" ref="G29:G48" si="8">VLOOKUP($D29,$A$7:$N$26,7,FALSE)</f>
        <v>BOU (A)</v>
      </c>
      <c r="H29" s="62" t="str">
        <f t="shared" ref="H29:H48" si="9">VLOOKUP($D29,$A$7:$N$26,8,FALSE)</f>
        <v>HUD (H)</v>
      </c>
      <c r="I29" s="62" t="str">
        <f t="shared" ref="I29:I48" si="10">VLOOKUP($D29,$A$7:$N$26,9,FALSE)</f>
        <v>WHU (H)</v>
      </c>
      <c r="J29" s="62" t="str">
        <f t="shared" ref="J29:J48" si="11">VLOOKUP($D29,$A$7:$N$26,10,FALSE)</f>
        <v>ARS (A)</v>
      </c>
      <c r="K29" s="62" t="str">
        <f t="shared" ref="K29:K48" si="12">VLOOKUP($D29,$A$7:$N$26,11,FALSE)</f>
        <v/>
      </c>
      <c r="L29" s="62" t="str">
        <f t="shared" ref="L29:L48" si="13">VLOOKUP($D29,$A$7:$N$26,12,FALSE)</f>
        <v/>
      </c>
      <c r="M29" s="62" t="str">
        <f t="shared" ref="M29:M48" si="14">VLOOKUP($D29,$A$7:$N$26,13,FALSE)</f>
        <v/>
      </c>
      <c r="N29" s="59" t="str">
        <f t="shared" ref="N29:N48" si="15">VLOOKUP($D29,$A$7:$N$26,14,FALSE)</f>
        <v/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"/>
      <c r="B30" s="63" t="str">
        <f t="shared" si="5"/>
        <v>Man City</v>
      </c>
      <c r="C30" s="64">
        <f t="shared" ref="C30:C48" si="16">VLOOKUP($D30,$A$7:$C$26,3,FALSE)</f>
        <v>1.136166667</v>
      </c>
      <c r="D30" s="65">
        <v>2.0</v>
      </c>
      <c r="E30" s="66" t="str">
        <f t="shared" si="6"/>
        <v>ARS (A)</v>
      </c>
      <c r="F30" s="67" t="str">
        <f t="shared" si="7"/>
        <v>HUD (H)</v>
      </c>
      <c r="G30" s="67" t="str">
        <f t="shared" si="8"/>
        <v>WOL (A)</v>
      </c>
      <c r="H30" s="67" t="str">
        <f t="shared" si="9"/>
        <v>NEW (H)</v>
      </c>
      <c r="I30" s="67" t="str">
        <f t="shared" si="10"/>
        <v>FUL (H)</v>
      </c>
      <c r="J30" s="67" t="str">
        <f t="shared" si="11"/>
        <v>CAR (A)</v>
      </c>
      <c r="K30" s="67" t="str">
        <f t="shared" si="12"/>
        <v/>
      </c>
      <c r="L30" s="67" t="str">
        <f t="shared" si="13"/>
        <v/>
      </c>
      <c r="M30" s="67" t="str">
        <f t="shared" si="14"/>
        <v/>
      </c>
      <c r="N30" s="65" t="str">
        <f t="shared" si="15"/>
        <v/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"/>
      <c r="B31" s="63" t="str">
        <f t="shared" si="5"/>
        <v>Crystal Palace</v>
      </c>
      <c r="C31" s="64">
        <f t="shared" si="16"/>
        <v>1.116333333</v>
      </c>
      <c r="D31" s="65">
        <v>3.0</v>
      </c>
      <c r="E31" s="66" t="str">
        <f t="shared" si="6"/>
        <v>FUL (A)</v>
      </c>
      <c r="F31" s="67" t="str">
        <f t="shared" si="7"/>
        <v>LIV (H)</v>
      </c>
      <c r="G31" s="67" t="str">
        <f t="shared" si="8"/>
        <v>WAT (A)</v>
      </c>
      <c r="H31" s="67" t="str">
        <f t="shared" si="9"/>
        <v>SOU (H)</v>
      </c>
      <c r="I31" s="67" t="str">
        <f t="shared" si="10"/>
        <v>HUD (A)</v>
      </c>
      <c r="J31" s="67" t="str">
        <f t="shared" si="11"/>
        <v>NEW (H)</v>
      </c>
      <c r="K31" s="67" t="str">
        <f t="shared" si="12"/>
        <v/>
      </c>
      <c r="L31" s="67" t="str">
        <f t="shared" si="13"/>
        <v/>
      </c>
      <c r="M31" s="67" t="str">
        <f t="shared" si="14"/>
        <v/>
      </c>
      <c r="N31" s="65" t="str">
        <f t="shared" si="15"/>
        <v/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"/>
      <c r="B32" s="63" t="str">
        <f t="shared" si="5"/>
        <v>Liverpool</v>
      </c>
      <c r="C32" s="64">
        <f t="shared" si="16"/>
        <v>1.087166667</v>
      </c>
      <c r="D32" s="65">
        <v>4.0</v>
      </c>
      <c r="E32" s="66" t="str">
        <f t="shared" si="6"/>
        <v>WHU (H)</v>
      </c>
      <c r="F32" s="67" t="str">
        <f t="shared" si="7"/>
        <v>CRY (A)</v>
      </c>
      <c r="G32" s="67" t="str">
        <f t="shared" si="8"/>
        <v>BHA (H)</v>
      </c>
      <c r="H32" s="67" t="str">
        <f t="shared" si="9"/>
        <v>LEI (A)</v>
      </c>
      <c r="I32" s="67" t="str">
        <f t="shared" si="10"/>
        <v>TOT (A)</v>
      </c>
      <c r="J32" s="67" t="str">
        <f t="shared" si="11"/>
        <v>SOU (H)</v>
      </c>
      <c r="K32" s="67" t="str">
        <f t="shared" si="12"/>
        <v/>
      </c>
      <c r="L32" s="67" t="str">
        <f t="shared" si="13"/>
        <v/>
      </c>
      <c r="M32" s="67" t="str">
        <f t="shared" si="14"/>
        <v/>
      </c>
      <c r="N32" s="65" t="str">
        <f t="shared" si="15"/>
        <v/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"/>
      <c r="B33" s="63" t="str">
        <f t="shared" si="5"/>
        <v>Burnley</v>
      </c>
      <c r="C33" s="64">
        <f t="shared" si="16"/>
        <v>1.070666667</v>
      </c>
      <c r="D33" s="65">
        <v>5.0</v>
      </c>
      <c r="E33" s="66" t="str">
        <f t="shared" si="6"/>
        <v>SOU (A)</v>
      </c>
      <c r="F33" s="67" t="str">
        <f t="shared" si="7"/>
        <v>WAT (H)</v>
      </c>
      <c r="G33" s="67" t="str">
        <f t="shared" si="8"/>
        <v>FUL (A)</v>
      </c>
      <c r="H33" s="67" t="str">
        <f t="shared" si="9"/>
        <v>MNU (H)</v>
      </c>
      <c r="I33" s="67" t="str">
        <f t="shared" si="10"/>
        <v>WOL (A)</v>
      </c>
      <c r="J33" s="67" t="str">
        <f t="shared" si="11"/>
        <v>BOU (H)</v>
      </c>
      <c r="K33" s="67" t="str">
        <f t="shared" si="12"/>
        <v/>
      </c>
      <c r="L33" s="67" t="str">
        <f t="shared" si="13"/>
        <v/>
      </c>
      <c r="M33" s="67" t="str">
        <f t="shared" si="14"/>
        <v/>
      </c>
      <c r="N33" s="65" t="str">
        <f t="shared" si="15"/>
        <v/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"/>
      <c r="B34" s="63" t="str">
        <f t="shared" si="5"/>
        <v>Bournemouth</v>
      </c>
      <c r="C34" s="64">
        <f t="shared" si="16"/>
        <v>1.066</v>
      </c>
      <c r="D34" s="65">
        <v>6.0</v>
      </c>
      <c r="E34" s="66" t="str">
        <f t="shared" si="6"/>
        <v>CAR (H)</v>
      </c>
      <c r="F34" s="67" t="str">
        <f t="shared" si="7"/>
        <v>WHU (A)</v>
      </c>
      <c r="G34" s="67" t="str">
        <f t="shared" si="8"/>
        <v>EVE (H)</v>
      </c>
      <c r="H34" s="67" t="str">
        <f t="shared" si="9"/>
        <v>CHE (A)</v>
      </c>
      <c r="I34" s="67" t="str">
        <f t="shared" si="10"/>
        <v>LEI (H)</v>
      </c>
      <c r="J34" s="67" t="str">
        <f t="shared" si="11"/>
        <v>BUR (A)</v>
      </c>
      <c r="K34" s="67" t="str">
        <f t="shared" si="12"/>
        <v/>
      </c>
      <c r="L34" s="67" t="str">
        <f t="shared" si="13"/>
        <v/>
      </c>
      <c r="M34" s="67" t="str">
        <f t="shared" si="14"/>
        <v/>
      </c>
      <c r="N34" s="65" t="str">
        <f t="shared" si="15"/>
        <v/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"/>
      <c r="B35" s="63" t="str">
        <f t="shared" si="5"/>
        <v>Chelsea</v>
      </c>
      <c r="C35" s="64">
        <f t="shared" si="16"/>
        <v>1.0465</v>
      </c>
      <c r="D35" s="65">
        <v>7.0</v>
      </c>
      <c r="E35" s="66" t="str">
        <f t="shared" si="6"/>
        <v>HUD (A)</v>
      </c>
      <c r="F35" s="67" t="str">
        <f t="shared" si="7"/>
        <v>ARS (H)</v>
      </c>
      <c r="G35" s="67" t="str">
        <f t="shared" si="8"/>
        <v>NEW (A)</v>
      </c>
      <c r="H35" s="67" t="str">
        <f t="shared" si="9"/>
        <v>BOU (H)</v>
      </c>
      <c r="I35" s="67" t="str">
        <f t="shared" si="10"/>
        <v>CAR (H)</v>
      </c>
      <c r="J35" s="67" t="str">
        <f t="shared" si="11"/>
        <v>WHU (A)</v>
      </c>
      <c r="K35" s="67" t="str">
        <f t="shared" si="12"/>
        <v/>
      </c>
      <c r="L35" s="67" t="str">
        <f t="shared" si="13"/>
        <v/>
      </c>
      <c r="M35" s="67" t="str">
        <f t="shared" si="14"/>
        <v/>
      </c>
      <c r="N35" s="65" t="str">
        <f t="shared" si="15"/>
        <v/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"/>
      <c r="B36" s="63" t="str">
        <f t="shared" si="5"/>
        <v>Man Utd</v>
      </c>
      <c r="C36" s="64">
        <f t="shared" si="16"/>
        <v>1.036</v>
      </c>
      <c r="D36" s="65">
        <v>8.0</v>
      </c>
      <c r="E36" s="66" t="str">
        <f t="shared" si="6"/>
        <v>LEI (H)</v>
      </c>
      <c r="F36" s="67" t="str">
        <f t="shared" si="7"/>
        <v>BHA (A)</v>
      </c>
      <c r="G36" s="67" t="str">
        <f t="shared" si="8"/>
        <v>TOT (H)</v>
      </c>
      <c r="H36" s="67" t="str">
        <f t="shared" si="9"/>
        <v>BUR (A)</v>
      </c>
      <c r="I36" s="67" t="str">
        <f t="shared" si="10"/>
        <v>WAT (A)</v>
      </c>
      <c r="J36" s="67" t="str">
        <f t="shared" si="11"/>
        <v>WOL (H)</v>
      </c>
      <c r="K36" s="67" t="str">
        <f t="shared" si="12"/>
        <v/>
      </c>
      <c r="L36" s="67" t="str">
        <f t="shared" si="13"/>
        <v/>
      </c>
      <c r="M36" s="67" t="str">
        <f t="shared" si="14"/>
        <v/>
      </c>
      <c r="N36" s="65" t="str">
        <f t="shared" si="15"/>
        <v/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"/>
      <c r="B37" s="63" t="str">
        <f t="shared" si="5"/>
        <v>Leicester</v>
      </c>
      <c r="C37" s="64">
        <f t="shared" si="16"/>
        <v>1.003333333</v>
      </c>
      <c r="D37" s="65">
        <v>9.0</v>
      </c>
      <c r="E37" s="66" t="str">
        <f t="shared" si="6"/>
        <v>MNU (A)</v>
      </c>
      <c r="F37" s="67" t="str">
        <f t="shared" si="7"/>
        <v>WOL (H)</v>
      </c>
      <c r="G37" s="67" t="str">
        <f t="shared" si="8"/>
        <v>SOU (A)</v>
      </c>
      <c r="H37" s="67" t="str">
        <f t="shared" si="9"/>
        <v>LIV (H)</v>
      </c>
      <c r="I37" s="67" t="str">
        <f t="shared" si="10"/>
        <v>BOU (A)</v>
      </c>
      <c r="J37" s="67" t="str">
        <f t="shared" si="11"/>
        <v>HUD (H)</v>
      </c>
      <c r="K37" s="67" t="str">
        <f t="shared" si="12"/>
        <v/>
      </c>
      <c r="L37" s="67" t="str">
        <f t="shared" si="13"/>
        <v/>
      </c>
      <c r="M37" s="67" t="str">
        <f t="shared" si="14"/>
        <v/>
      </c>
      <c r="N37" s="65" t="str">
        <f t="shared" si="15"/>
        <v/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"/>
      <c r="B38" s="63" t="str">
        <f t="shared" si="5"/>
        <v>Arsenal</v>
      </c>
      <c r="C38" s="64">
        <f t="shared" si="16"/>
        <v>0.9751666667</v>
      </c>
      <c r="D38" s="65">
        <v>10.0</v>
      </c>
      <c r="E38" s="66" t="str">
        <f t="shared" si="6"/>
        <v>MCI (H)</v>
      </c>
      <c r="F38" s="67" t="str">
        <f t="shared" si="7"/>
        <v>CHE (A)</v>
      </c>
      <c r="G38" s="67" t="str">
        <f t="shared" si="8"/>
        <v>WHU (H)</v>
      </c>
      <c r="H38" s="67" t="str">
        <f t="shared" si="9"/>
        <v>CAR (A)</v>
      </c>
      <c r="I38" s="67" t="str">
        <f t="shared" si="10"/>
        <v>NEW (A)</v>
      </c>
      <c r="J38" s="67" t="str">
        <f t="shared" si="11"/>
        <v>EVE (H)</v>
      </c>
      <c r="K38" s="67" t="str">
        <f t="shared" si="12"/>
        <v/>
      </c>
      <c r="L38" s="67" t="str">
        <f t="shared" si="13"/>
        <v/>
      </c>
      <c r="M38" s="67" t="str">
        <f t="shared" si="14"/>
        <v/>
      </c>
      <c r="N38" s="65" t="str">
        <f t="shared" si="15"/>
        <v/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"/>
      <c r="B39" s="63" t="str">
        <f t="shared" si="5"/>
        <v>Southampton</v>
      </c>
      <c r="C39" s="64">
        <f t="shared" si="16"/>
        <v>0.9691666667</v>
      </c>
      <c r="D39" s="65">
        <v>11.0</v>
      </c>
      <c r="E39" s="66" t="str">
        <f t="shared" si="6"/>
        <v>BUR (H)</v>
      </c>
      <c r="F39" s="67" t="str">
        <f t="shared" si="7"/>
        <v>EVE (A)</v>
      </c>
      <c r="G39" s="67" t="str">
        <f t="shared" si="8"/>
        <v>LEI (H)</v>
      </c>
      <c r="H39" s="67" t="str">
        <f t="shared" si="9"/>
        <v>CRY (A)</v>
      </c>
      <c r="I39" s="67" t="str">
        <f t="shared" si="10"/>
        <v>BHA (H)</v>
      </c>
      <c r="J39" s="67" t="str">
        <f t="shared" si="11"/>
        <v>LIV (A)</v>
      </c>
      <c r="K39" s="67" t="str">
        <f t="shared" si="12"/>
        <v/>
      </c>
      <c r="L39" s="67" t="str">
        <f t="shared" si="13"/>
        <v/>
      </c>
      <c r="M39" s="67" t="str">
        <f t="shared" si="14"/>
        <v/>
      </c>
      <c r="N39" s="65" t="str">
        <f t="shared" si="15"/>
        <v/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"/>
      <c r="B40" s="63" t="str">
        <f t="shared" si="5"/>
        <v>Tottenham</v>
      </c>
      <c r="C40" s="64">
        <f t="shared" si="16"/>
        <v>0.9663333333</v>
      </c>
      <c r="D40" s="65">
        <v>12.0</v>
      </c>
      <c r="E40" s="66" t="str">
        <f t="shared" si="6"/>
        <v>NEW (A)</v>
      </c>
      <c r="F40" s="67" t="str">
        <f t="shared" si="7"/>
        <v>FUL (H)</v>
      </c>
      <c r="G40" s="67" t="str">
        <f t="shared" si="8"/>
        <v>MNU (A)</v>
      </c>
      <c r="H40" s="67" t="str">
        <f t="shared" si="9"/>
        <v>WAT (A)</v>
      </c>
      <c r="I40" s="67" t="str">
        <f t="shared" si="10"/>
        <v>LIV (H)</v>
      </c>
      <c r="J40" s="67" t="str">
        <f t="shared" si="11"/>
        <v>BHA (A)</v>
      </c>
      <c r="K40" s="67" t="str">
        <f t="shared" si="12"/>
        <v/>
      </c>
      <c r="L40" s="67" t="str">
        <f t="shared" si="13"/>
        <v/>
      </c>
      <c r="M40" s="67" t="str">
        <f t="shared" si="14"/>
        <v/>
      </c>
      <c r="N40" s="65" t="str">
        <f t="shared" si="15"/>
        <v/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"/>
      <c r="B41" s="63" t="str">
        <f t="shared" si="5"/>
        <v>Cardiff</v>
      </c>
      <c r="C41" s="64">
        <f t="shared" si="16"/>
        <v>0.9495</v>
      </c>
      <c r="D41" s="65">
        <v>13.0</v>
      </c>
      <c r="E41" s="66" t="str">
        <f t="shared" si="6"/>
        <v>BOU (A)</v>
      </c>
      <c r="F41" s="67" t="str">
        <f t="shared" si="7"/>
        <v>NEW (H)</v>
      </c>
      <c r="G41" s="67" t="str">
        <f t="shared" si="8"/>
        <v>HUD (A)</v>
      </c>
      <c r="H41" s="67" t="str">
        <f t="shared" si="9"/>
        <v>ARS (H)</v>
      </c>
      <c r="I41" s="67" t="str">
        <f t="shared" si="10"/>
        <v>CHE (A)</v>
      </c>
      <c r="J41" s="67" t="str">
        <f t="shared" si="11"/>
        <v>MCI (H)</v>
      </c>
      <c r="K41" s="67" t="str">
        <f t="shared" si="12"/>
        <v/>
      </c>
      <c r="L41" s="67" t="str">
        <f t="shared" si="13"/>
        <v/>
      </c>
      <c r="M41" s="67" t="str">
        <f t="shared" si="14"/>
        <v/>
      </c>
      <c r="N41" s="65" t="str">
        <f t="shared" si="15"/>
        <v/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"/>
      <c r="B42" s="63" t="str">
        <f t="shared" si="5"/>
        <v>Brighton</v>
      </c>
      <c r="C42" s="64">
        <f t="shared" si="16"/>
        <v>0.9401666667</v>
      </c>
      <c r="D42" s="65">
        <v>14.0</v>
      </c>
      <c r="E42" s="66" t="str">
        <f t="shared" si="6"/>
        <v>WAT (A)</v>
      </c>
      <c r="F42" s="67" t="str">
        <f t="shared" si="7"/>
        <v>MNU (H)</v>
      </c>
      <c r="G42" s="67" t="str">
        <f t="shared" si="8"/>
        <v>LIV (A)</v>
      </c>
      <c r="H42" s="67" t="str">
        <f t="shared" si="9"/>
        <v>FUL (H)</v>
      </c>
      <c r="I42" s="67" t="str">
        <f t="shared" si="10"/>
        <v>SOU (A)</v>
      </c>
      <c r="J42" s="67" t="str">
        <f t="shared" si="11"/>
        <v>TOT (H)</v>
      </c>
      <c r="K42" s="67" t="str">
        <f t="shared" si="12"/>
        <v/>
      </c>
      <c r="L42" s="67" t="str">
        <f t="shared" si="13"/>
        <v/>
      </c>
      <c r="M42" s="67" t="str">
        <f t="shared" si="14"/>
        <v/>
      </c>
      <c r="N42" s="65" t="str">
        <f t="shared" si="15"/>
        <v/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"/>
      <c r="B43" s="63" t="str">
        <f t="shared" si="5"/>
        <v>Watford</v>
      </c>
      <c r="C43" s="64">
        <f t="shared" si="16"/>
        <v>0.9133333333</v>
      </c>
      <c r="D43" s="65">
        <v>15.0</v>
      </c>
      <c r="E43" s="66" t="str">
        <f t="shared" si="6"/>
        <v>BHA (H)</v>
      </c>
      <c r="F43" s="67" t="str">
        <f t="shared" si="7"/>
        <v>BUR (A)</v>
      </c>
      <c r="G43" s="67" t="str">
        <f t="shared" si="8"/>
        <v>CRY (H)</v>
      </c>
      <c r="H43" s="67" t="str">
        <f t="shared" si="9"/>
        <v>TOT (H)</v>
      </c>
      <c r="I43" s="67" t="str">
        <f t="shared" si="10"/>
        <v>MNU (H)</v>
      </c>
      <c r="J43" s="67" t="str">
        <f t="shared" si="11"/>
        <v>FUL (A)</v>
      </c>
      <c r="K43" s="67" t="str">
        <f t="shared" si="12"/>
        <v/>
      </c>
      <c r="L43" s="67" t="str">
        <f t="shared" si="13"/>
        <v/>
      </c>
      <c r="M43" s="67" t="str">
        <f t="shared" si="14"/>
        <v/>
      </c>
      <c r="N43" s="65" t="str">
        <f t="shared" si="15"/>
        <v/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"/>
      <c r="B44" s="63" t="str">
        <f t="shared" si="5"/>
        <v>Newcastle</v>
      </c>
      <c r="C44" s="64">
        <f t="shared" si="16"/>
        <v>0.9096666667</v>
      </c>
      <c r="D44" s="65">
        <v>16.0</v>
      </c>
      <c r="E44" s="66" t="str">
        <f t="shared" si="6"/>
        <v>TOT (H)</v>
      </c>
      <c r="F44" s="67" t="str">
        <f t="shared" si="7"/>
        <v>CAR (A)</v>
      </c>
      <c r="G44" s="67" t="str">
        <f t="shared" si="8"/>
        <v>CHE (H)</v>
      </c>
      <c r="H44" s="67" t="str">
        <f t="shared" si="9"/>
        <v>MCI (A)</v>
      </c>
      <c r="I44" s="67" t="str">
        <f t="shared" si="10"/>
        <v>ARS (H)</v>
      </c>
      <c r="J44" s="67" t="str">
        <f t="shared" si="11"/>
        <v>CRY (A)</v>
      </c>
      <c r="K44" s="67" t="str">
        <f t="shared" si="12"/>
        <v/>
      </c>
      <c r="L44" s="67" t="str">
        <f t="shared" si="13"/>
        <v/>
      </c>
      <c r="M44" s="67" t="str">
        <f t="shared" si="14"/>
        <v/>
      </c>
      <c r="N44" s="65" t="str">
        <f t="shared" si="15"/>
        <v/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"/>
      <c r="B45" s="63" t="str">
        <f t="shared" si="5"/>
        <v>Fulham</v>
      </c>
      <c r="C45" s="64">
        <f t="shared" si="16"/>
        <v>0.9036666667</v>
      </c>
      <c r="D45" s="65">
        <v>17.0</v>
      </c>
      <c r="E45" s="66" t="str">
        <f t="shared" si="6"/>
        <v>CRY (H)</v>
      </c>
      <c r="F45" s="67" t="str">
        <f t="shared" si="7"/>
        <v>TOT (A)</v>
      </c>
      <c r="G45" s="67" t="str">
        <f t="shared" si="8"/>
        <v>BUR (H)</v>
      </c>
      <c r="H45" s="67" t="str">
        <f t="shared" si="9"/>
        <v>BHA (A)</v>
      </c>
      <c r="I45" s="67" t="str">
        <f t="shared" si="10"/>
        <v>MCI (A)</v>
      </c>
      <c r="J45" s="67" t="str">
        <f t="shared" si="11"/>
        <v>WAT (H)</v>
      </c>
      <c r="K45" s="67" t="str">
        <f t="shared" si="12"/>
        <v/>
      </c>
      <c r="L45" s="67" t="str">
        <f t="shared" si="13"/>
        <v/>
      </c>
      <c r="M45" s="67" t="str">
        <f t="shared" si="14"/>
        <v/>
      </c>
      <c r="N45" s="65" t="str">
        <f t="shared" si="15"/>
        <v/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"/>
      <c r="B46" s="63" t="str">
        <f t="shared" si="5"/>
        <v>Huddersfield</v>
      </c>
      <c r="C46" s="64">
        <f t="shared" si="16"/>
        <v>0.9023333333</v>
      </c>
      <c r="D46" s="65">
        <v>18.0</v>
      </c>
      <c r="E46" s="66" t="str">
        <f t="shared" si="6"/>
        <v>CHE (H)</v>
      </c>
      <c r="F46" s="67" t="str">
        <f t="shared" si="7"/>
        <v>MCI (A)</v>
      </c>
      <c r="G46" s="67" t="str">
        <f t="shared" si="8"/>
        <v>CAR (H)</v>
      </c>
      <c r="H46" s="67" t="str">
        <f t="shared" si="9"/>
        <v>EVE (A)</v>
      </c>
      <c r="I46" s="67" t="str">
        <f t="shared" si="10"/>
        <v>CRY (H)</v>
      </c>
      <c r="J46" s="67" t="str">
        <f t="shared" si="11"/>
        <v>LEI (A)</v>
      </c>
      <c r="K46" s="67" t="str">
        <f t="shared" si="12"/>
        <v/>
      </c>
      <c r="L46" s="67" t="str">
        <f t="shared" si="13"/>
        <v/>
      </c>
      <c r="M46" s="67" t="str">
        <f t="shared" si="14"/>
        <v/>
      </c>
      <c r="N46" s="65" t="str">
        <f t="shared" si="15"/>
        <v/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"/>
      <c r="B47" s="71" t="str">
        <f t="shared" si="5"/>
        <v>West Ham</v>
      </c>
      <c r="C47" s="72">
        <f t="shared" si="16"/>
        <v>0.8656666667</v>
      </c>
      <c r="D47" s="73">
        <v>19.0</v>
      </c>
      <c r="E47" s="74" t="str">
        <f t="shared" si="6"/>
        <v>LIV (A)</v>
      </c>
      <c r="F47" s="75" t="str">
        <f t="shared" si="7"/>
        <v>BOU (H)</v>
      </c>
      <c r="G47" s="75" t="str">
        <f t="shared" si="8"/>
        <v>ARS (A)</v>
      </c>
      <c r="H47" s="75" t="str">
        <f t="shared" si="9"/>
        <v>WOL (H)</v>
      </c>
      <c r="I47" s="75" t="str">
        <f t="shared" si="10"/>
        <v>EVE (A)</v>
      </c>
      <c r="J47" s="75" t="str">
        <f t="shared" si="11"/>
        <v>CHE (H)</v>
      </c>
      <c r="K47" s="75" t="str">
        <f t="shared" si="12"/>
        <v/>
      </c>
      <c r="L47" s="75" t="str">
        <f t="shared" si="13"/>
        <v/>
      </c>
      <c r="M47" s="75" t="str">
        <f t="shared" si="14"/>
        <v/>
      </c>
      <c r="N47" s="73" t="str">
        <f t="shared" si="15"/>
        <v/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"/>
      <c r="B48" s="57" t="str">
        <f t="shared" si="5"/>
        <v>Wolves</v>
      </c>
      <c r="C48" s="58">
        <f t="shared" si="16"/>
        <v>0.8381666667</v>
      </c>
      <c r="D48" s="59">
        <v>20.0</v>
      </c>
      <c r="E48" s="61" t="str">
        <f t="shared" si="6"/>
        <v>EVE (H)</v>
      </c>
      <c r="F48" s="62" t="str">
        <f t="shared" si="7"/>
        <v>LEI (A)</v>
      </c>
      <c r="G48" s="62" t="str">
        <f t="shared" si="8"/>
        <v>MCI (H)</v>
      </c>
      <c r="H48" s="62" t="str">
        <f t="shared" si="9"/>
        <v>WHU (A)</v>
      </c>
      <c r="I48" s="62" t="str">
        <f t="shared" si="10"/>
        <v>BUR (H)</v>
      </c>
      <c r="J48" s="62" t="str">
        <f t="shared" si="11"/>
        <v>MNU (A)</v>
      </c>
      <c r="K48" s="62" t="str">
        <f t="shared" si="12"/>
        <v/>
      </c>
      <c r="L48" s="62" t="str">
        <f t="shared" si="13"/>
        <v/>
      </c>
      <c r="M48" s="62" t="str">
        <f t="shared" si="14"/>
        <v/>
      </c>
      <c r="N48" s="59" t="str">
        <f t="shared" si="15"/>
        <v/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9.5" customHeight="1">
      <c r="A49" s="1"/>
      <c r="B49" s="7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B1:N1"/>
    <mergeCell ref="B3:N3"/>
    <mergeCell ref="B4:N4"/>
  </mergeCells>
  <conditionalFormatting sqref="E29:E4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4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7:E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:C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0000"/>
    <outlinePr summaryBelow="0" summaryRight="0"/>
    <pageSetUpPr/>
  </sheetPr>
  <sheetViews>
    <sheetView workbookViewId="0"/>
  </sheetViews>
  <sheetFormatPr customHeight="1" defaultColWidth="14.43" defaultRowHeight="15.0"/>
  <cols>
    <col customWidth="1" hidden="1" min="1" max="1" width="11.43"/>
    <col customWidth="1" min="2" max="2" width="23.0"/>
    <col customWidth="1" min="3" max="3" width="14.57"/>
    <col customWidth="1" min="4" max="4" width="11.57"/>
    <col customWidth="1" min="5" max="25" width="8.71"/>
    <col customWidth="1" min="26" max="26" width="17.29"/>
  </cols>
  <sheetData>
    <row r="1" ht="19.5" customHeight="1">
      <c r="A1" s="68"/>
      <c r="B1" s="7" t="s">
        <v>19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9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3.5" hidden="1" customHeight="1">
      <c r="A2" s="69"/>
      <c r="B2" s="13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14">
        <f t="shared" si="1"/>
        <v>9</v>
      </c>
      <c r="N2" s="20">
        <f t="shared" si="1"/>
        <v>10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10"/>
    </row>
    <row r="3" ht="13.5" customHeight="1">
      <c r="A3" s="69"/>
      <c r="B3" s="23" t="s">
        <v>20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6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10"/>
    </row>
    <row r="4" ht="13.5" customHeight="1">
      <c r="A4" s="69"/>
      <c r="B4" s="29" t="s">
        <v>21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3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10"/>
    </row>
    <row r="5" ht="19.5" customHeight="1">
      <c r="A5" s="69"/>
      <c r="B5" s="35" t="s">
        <v>10</v>
      </c>
      <c r="C5" s="37"/>
      <c r="D5" s="37"/>
      <c r="E5" s="37"/>
      <c r="F5" s="37"/>
      <c r="G5" s="37"/>
      <c r="H5" s="37"/>
      <c r="I5" s="37"/>
      <c r="J5" s="37"/>
      <c r="K5" s="37"/>
      <c r="L5" s="37"/>
      <c r="M5" s="37"/>
      <c r="N5" s="38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10"/>
    </row>
    <row r="6" ht="15.75" customHeight="1">
      <c r="A6" s="70"/>
      <c r="B6" s="42" t="s">
        <v>11</v>
      </c>
      <c r="C6" s="44" t="s">
        <v>22</v>
      </c>
      <c r="D6" s="46" t="s">
        <v>16</v>
      </c>
      <c r="E6" s="44">
        <f>IF(COUNT($E$2:E2)&gt;Intro!$C$13,"",Intro!$C$11)</f>
        <v>1</v>
      </c>
      <c r="F6" s="50">
        <f>IF(COUNT($E$2:F2)&gt;Intro!$C$13,"_",F2)</f>
        <v>2</v>
      </c>
      <c r="G6" s="50">
        <f>IF(COUNT($E$2:G2)&gt;Intro!$C$13,"_",G2)</f>
        <v>3</v>
      </c>
      <c r="H6" s="50">
        <f>IF(COUNT($E$2:H2)&gt;Intro!$C$13,"_",H2)</f>
        <v>4</v>
      </c>
      <c r="I6" s="50">
        <f>IF(COUNT($E$2:I2)&gt;Intro!$C$13,"_",I2)</f>
        <v>5</v>
      </c>
      <c r="J6" s="50">
        <f>IF(COUNT($E$2:J2)&gt;Intro!$C$13,"_",J2)</f>
        <v>6</v>
      </c>
      <c r="K6" s="50" t="str">
        <f>IF(COUNT($E$2:K2)&gt;Intro!$C$13,"_",K2)</f>
        <v>_</v>
      </c>
      <c r="L6" s="50" t="str">
        <f>IF(COUNT($E$2:L2)&gt;Intro!$C$13,"_",L2)</f>
        <v>_</v>
      </c>
      <c r="M6" s="50" t="str">
        <f>IF(COUNT($E$2:M2)&gt;Intro!$C$13,"_",M2)</f>
        <v>_</v>
      </c>
      <c r="N6" s="50" t="str">
        <f>IF(COUNT($E$2:N2)&gt;Intro!$C$13,"_",N2)</f>
        <v>_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70">
        <f t="shared" ref="A7:A26" si="2">D7</f>
        <v>10</v>
      </c>
      <c r="B7" s="57" t="str">
        <f>Difficulties!A3</f>
        <v>Arsenal</v>
      </c>
      <c r="C7" s="58">
        <f t="array" ref="C7">INDEX(Calc_OppDef!$B70:$AM70,1,Intro!$C$11)/Intro!$C$13</f>
        <v>1.012666667</v>
      </c>
      <c r="D7" s="59">
        <f t="shared" ref="D7:D26" si="3">RANK(C7,$C$7:$C$26,1)+COUNTIF($C$7:$C7,$C7)-1</f>
        <v>10</v>
      </c>
      <c r="E7" s="61" t="str">
        <f t="array" ref="E7">IF(ISERROR(INDEX(Fixtures!$C2:$AN2,E$6)),"",INDEX(Fixtures!$C2:$AN2,E$6))</f>
        <v>MCI (H)</v>
      </c>
      <c r="F7" s="62" t="str">
        <f t="array" ref="F7">IF(ISERROR(INDEX(Fixtures!$C2:$AN2,F$6)),"",INDEX(Fixtures!$C2:$AN2,F$6))</f>
        <v>CHE (A)</v>
      </c>
      <c r="G7" s="62" t="str">
        <f t="array" ref="G7">IF(ISERROR(INDEX(Fixtures!$C2:$AN2,G$6)),"",INDEX(Fixtures!$C2:$AN2,G$6))</f>
        <v>WHU (H)</v>
      </c>
      <c r="H7" s="62" t="str">
        <f t="array" ref="H7">IF(ISERROR(INDEX(Fixtures!$C2:$AN2,H$6)),"",INDEX(Fixtures!$C2:$AN2,H$6))</f>
        <v>CAR (A)</v>
      </c>
      <c r="I7" s="62" t="str">
        <f t="array" ref="I7">IF(ISERROR(INDEX(Fixtures!$C2:$AN2,I$6)),"",INDEX(Fixtures!$C2:$AN2,I$6))</f>
        <v>NEW (A)</v>
      </c>
      <c r="J7" s="62" t="str">
        <f t="array" ref="J7">IF(ISERROR(INDEX(Fixtures!$C2:$AN2,J$6)),"",INDEX(Fixtures!$C2:$AN2,J$6))</f>
        <v>EVE (H)</v>
      </c>
      <c r="K7" s="62" t="str">
        <f t="array" ref="K7">IF(ISERROR(INDEX(Fixtures!$C2:$AN2,K$6)),"",INDEX(Fixtures!$C2:$AN2,K$6))</f>
        <v/>
      </c>
      <c r="L7" s="62" t="str">
        <f t="array" ref="L7">IF(ISERROR(INDEX(Fixtures!$C2:$AN2,L$6)),"",INDEX(Fixtures!$C2:$AN2,L$6))</f>
        <v/>
      </c>
      <c r="M7" s="62" t="str">
        <f t="array" ref="M7">IF(ISERROR(INDEX(Fixtures!$C2:$AN2,M$6)),"",INDEX(Fixtures!$C2:$AN2,M$6))</f>
        <v/>
      </c>
      <c r="N7" s="59" t="str">
        <f t="array" ref="N7">IF(ISERROR(INDEX(Fixtures!$C2:$AN2,N$6)),"",INDEX(Fixtures!$C2:$AN2,N$6))</f>
        <v/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70">
        <f t="shared" si="2"/>
        <v>4</v>
      </c>
      <c r="B8" s="63" t="str">
        <f>Difficulties!A4</f>
        <v>Bournemouth</v>
      </c>
      <c r="C8" s="64">
        <f t="array" ref="C8">INDEX(Calc_OppDef!$B71:$AM71,1,Intro!$C$11)/Intro!$C$13</f>
        <v>0.8351666667</v>
      </c>
      <c r="D8" s="65">
        <f t="shared" si="3"/>
        <v>4</v>
      </c>
      <c r="E8" s="66" t="str">
        <f t="array" ref="E8">IF(ISERROR(INDEX(Fixtures!$C3:$AN3,E$6)),"",INDEX(Fixtures!$C3:$AN3,E$6))</f>
        <v>CAR (H)</v>
      </c>
      <c r="F8" s="67" t="str">
        <f t="array" ref="F8">IF(ISERROR(INDEX(Fixtures!$C3:$AN3,F$6)),"",INDEX(Fixtures!$C3:$AN3,F$6))</f>
        <v>WHU (A)</v>
      </c>
      <c r="G8" s="67" t="str">
        <f t="array" ref="G8">IF(ISERROR(INDEX(Fixtures!$C3:$AN3,G$6)),"",INDEX(Fixtures!$C3:$AN3,G$6))</f>
        <v>EVE (H)</v>
      </c>
      <c r="H8" s="67" t="str">
        <f t="array" ref="H8">IF(ISERROR(INDEX(Fixtures!$C3:$AN3,H$6)),"",INDEX(Fixtures!$C3:$AN3,H$6))</f>
        <v>CHE (A)</v>
      </c>
      <c r="I8" s="67" t="str">
        <f t="array" ref="I8">IF(ISERROR(INDEX(Fixtures!$C3:$AN3,I$6)),"",INDEX(Fixtures!$C3:$AN3,I$6))</f>
        <v>LEI (H)</v>
      </c>
      <c r="J8" s="67" t="str">
        <f t="array" ref="J8">IF(ISERROR(INDEX(Fixtures!$C3:$AN3,J$6)),"",INDEX(Fixtures!$C3:$AN3,J$6))</f>
        <v>BUR (A)</v>
      </c>
      <c r="K8" s="67" t="str">
        <f t="array" ref="K8">IF(ISERROR(INDEX(Fixtures!$C3:$AN3,K$6)),"",INDEX(Fixtures!$C3:$AN3,K$6))</f>
        <v/>
      </c>
      <c r="L8" s="67" t="str">
        <f t="array" ref="L8">IF(ISERROR(INDEX(Fixtures!$C3:$AN3,L$6)),"",INDEX(Fixtures!$C3:$AN3,L$6))</f>
        <v/>
      </c>
      <c r="M8" s="67" t="str">
        <f t="array" ref="M8">IF(ISERROR(INDEX(Fixtures!$C3:$AN3,M$6)),"",INDEX(Fixtures!$C3:$AN3,M$6))</f>
        <v/>
      </c>
      <c r="N8" s="65" t="str">
        <f t="array" ref="N8">IF(ISERROR(INDEX(Fixtures!$C3:$AN3,N$6)),"",INDEX(Fixtures!$C3:$AN3,N$6))</f>
        <v/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70">
        <f t="shared" si="2"/>
        <v>16</v>
      </c>
      <c r="B9" s="63" t="str">
        <f>Difficulties!A5</f>
        <v>Brighton</v>
      </c>
      <c r="C9" s="64">
        <f t="array" ref="C9">INDEX(Calc_OppDef!$B72:$AM72,1,Intro!$C$11)/Intro!$C$13</f>
        <v>1.114333333</v>
      </c>
      <c r="D9" s="65">
        <f t="shared" si="3"/>
        <v>16</v>
      </c>
      <c r="E9" s="66" t="str">
        <f t="array" ref="E9">IF(ISERROR(INDEX(Fixtures!$C4:$AN4,E$6)),"",INDEX(Fixtures!$C4:$AN4,E$6))</f>
        <v>WAT (A)</v>
      </c>
      <c r="F9" s="67" t="str">
        <f t="array" ref="F9">IF(ISERROR(INDEX(Fixtures!$C4:$AN4,F$6)),"",INDEX(Fixtures!$C4:$AN4,F$6))</f>
        <v>MNU (H)</v>
      </c>
      <c r="G9" s="67" t="str">
        <f t="array" ref="G9">IF(ISERROR(INDEX(Fixtures!$C4:$AN4,G$6)),"",INDEX(Fixtures!$C4:$AN4,G$6))</f>
        <v>LIV (A)</v>
      </c>
      <c r="H9" s="67" t="str">
        <f t="array" ref="H9">IF(ISERROR(INDEX(Fixtures!$C4:$AN4,H$6)),"",INDEX(Fixtures!$C4:$AN4,H$6))</f>
        <v>FUL (H)</v>
      </c>
      <c r="I9" s="67" t="str">
        <f t="array" ref="I9">IF(ISERROR(INDEX(Fixtures!$C4:$AN4,I$6)),"",INDEX(Fixtures!$C4:$AN4,I$6))</f>
        <v>SOU (A)</v>
      </c>
      <c r="J9" s="67" t="str">
        <f t="array" ref="J9">IF(ISERROR(INDEX(Fixtures!$C4:$AN4,J$6)),"",INDEX(Fixtures!$C4:$AN4,J$6))</f>
        <v>TOT (H)</v>
      </c>
      <c r="K9" s="67" t="str">
        <f t="array" ref="K9">IF(ISERROR(INDEX(Fixtures!$C4:$AN4,K$6)),"",INDEX(Fixtures!$C4:$AN4,K$6))</f>
        <v/>
      </c>
      <c r="L9" s="67" t="str">
        <f t="array" ref="L9">IF(ISERROR(INDEX(Fixtures!$C4:$AN4,L$6)),"",INDEX(Fixtures!$C4:$AN4,L$6))</f>
        <v/>
      </c>
      <c r="M9" s="67" t="str">
        <f t="array" ref="M9">IF(ISERROR(INDEX(Fixtures!$C4:$AN4,M$6)),"",INDEX(Fixtures!$C4:$AN4,M$6))</f>
        <v/>
      </c>
      <c r="N9" s="65" t="str">
        <f t="array" ref="N9">IF(ISERROR(INDEX(Fixtures!$C4:$AN4,N$6)),"",INDEX(Fixtures!$C4:$AN4,N$6))</f>
        <v/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70">
        <f t="shared" si="2"/>
        <v>3</v>
      </c>
      <c r="B10" s="63" t="str">
        <f>Difficulties!A6</f>
        <v>Burnley</v>
      </c>
      <c r="C10" s="64">
        <f t="array" ref="C10">INDEX(Calc_OppDef!$B73:$AM73,1,Intro!$C$11)/Intro!$C$13</f>
        <v>0.8286666667</v>
      </c>
      <c r="D10" s="65">
        <f t="shared" si="3"/>
        <v>3</v>
      </c>
      <c r="E10" s="66" t="str">
        <f t="array" ref="E10">IF(ISERROR(INDEX(Fixtures!$C5:$AN5,E$6)),"",INDEX(Fixtures!$C5:$AN5,E$6))</f>
        <v>SOU (A)</v>
      </c>
      <c r="F10" s="67" t="str">
        <f t="array" ref="F10">IF(ISERROR(INDEX(Fixtures!$C5:$AN5,F$6)),"",INDEX(Fixtures!$C5:$AN5,F$6))</f>
        <v>WAT (H)</v>
      </c>
      <c r="G10" s="67" t="str">
        <f t="array" ref="G10">IF(ISERROR(INDEX(Fixtures!$C5:$AN5,G$6)),"",INDEX(Fixtures!$C5:$AN5,G$6))</f>
        <v>FUL (A)</v>
      </c>
      <c r="H10" s="67" t="str">
        <f t="array" ref="H10">IF(ISERROR(INDEX(Fixtures!$C5:$AN5,H$6)),"",INDEX(Fixtures!$C5:$AN5,H$6))</f>
        <v>MNU (H)</v>
      </c>
      <c r="I10" s="67" t="str">
        <f t="array" ref="I10">IF(ISERROR(INDEX(Fixtures!$C5:$AN5,I$6)),"",INDEX(Fixtures!$C5:$AN5,I$6))</f>
        <v>WOL (A)</v>
      </c>
      <c r="J10" s="67" t="str">
        <f t="array" ref="J10">IF(ISERROR(INDEX(Fixtures!$C5:$AN5,J$6)),"",INDEX(Fixtures!$C5:$AN5,J$6))</f>
        <v>BOU (H)</v>
      </c>
      <c r="K10" s="67" t="str">
        <f t="array" ref="K10">IF(ISERROR(INDEX(Fixtures!$C5:$AN5,K$6)),"",INDEX(Fixtures!$C5:$AN5,K$6))</f>
        <v/>
      </c>
      <c r="L10" s="67" t="str">
        <f t="array" ref="L10">IF(ISERROR(INDEX(Fixtures!$C5:$AN5,L$6)),"",INDEX(Fixtures!$C5:$AN5,L$6))</f>
        <v/>
      </c>
      <c r="M10" s="67" t="str">
        <f t="array" ref="M10">IF(ISERROR(INDEX(Fixtures!$C5:$AN5,M$6)),"",INDEX(Fixtures!$C5:$AN5,M$6))</f>
        <v/>
      </c>
      <c r="N10" s="65" t="str">
        <f t="array" ref="N10">IF(ISERROR(INDEX(Fixtures!$C5:$AN5,N$6)),"",INDEX(Fixtures!$C5:$AN5,N$6))</f>
        <v/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70">
        <f t="shared" si="2"/>
        <v>12</v>
      </c>
      <c r="B11" s="63" t="str">
        <f>Difficulties!A7</f>
        <v>Cardiff</v>
      </c>
      <c r="C11" s="64">
        <f t="array" ref="C11">INDEX(Calc_OppDef!$B74:$AM74,1,Intro!$C$11)/Intro!$C$13</f>
        <v>1.015</v>
      </c>
      <c r="D11" s="65">
        <f t="shared" si="3"/>
        <v>12</v>
      </c>
      <c r="E11" s="66" t="str">
        <f t="array" ref="E11">IF(ISERROR(INDEX(Fixtures!$C6:$AN6,E$6)),"",INDEX(Fixtures!$C6:$AN6,E$6))</f>
        <v>BOU (A)</v>
      </c>
      <c r="F11" s="67" t="str">
        <f t="array" ref="F11">IF(ISERROR(INDEX(Fixtures!$C6:$AN6,F$6)),"",INDEX(Fixtures!$C6:$AN6,F$6))</f>
        <v>NEW (H)</v>
      </c>
      <c r="G11" s="67" t="str">
        <f t="array" ref="G11">IF(ISERROR(INDEX(Fixtures!$C6:$AN6,G$6)),"",INDEX(Fixtures!$C6:$AN6,G$6))</f>
        <v>HUD (A)</v>
      </c>
      <c r="H11" s="67" t="str">
        <f t="array" ref="H11">IF(ISERROR(INDEX(Fixtures!$C6:$AN6,H$6)),"",INDEX(Fixtures!$C6:$AN6,H$6))</f>
        <v>ARS (H)</v>
      </c>
      <c r="I11" s="67" t="str">
        <f t="array" ref="I11">IF(ISERROR(INDEX(Fixtures!$C6:$AN6,I$6)),"",INDEX(Fixtures!$C6:$AN6,I$6))</f>
        <v>CHE (A)</v>
      </c>
      <c r="J11" s="67" t="str">
        <f t="array" ref="J11">IF(ISERROR(INDEX(Fixtures!$C6:$AN6,J$6)),"",INDEX(Fixtures!$C6:$AN6,J$6))</f>
        <v>MCI (H)</v>
      </c>
      <c r="K11" s="67" t="str">
        <f t="array" ref="K11">IF(ISERROR(INDEX(Fixtures!$C6:$AN6,K$6)),"",INDEX(Fixtures!$C6:$AN6,K$6))</f>
        <v/>
      </c>
      <c r="L11" s="67" t="str">
        <f t="array" ref="L11">IF(ISERROR(INDEX(Fixtures!$C6:$AN6,L$6)),"",INDEX(Fixtures!$C6:$AN6,L$6))</f>
        <v/>
      </c>
      <c r="M11" s="67" t="str">
        <f t="array" ref="M11">IF(ISERROR(INDEX(Fixtures!$C6:$AN6,M$6)),"",INDEX(Fixtures!$C6:$AN6,M$6))</f>
        <v/>
      </c>
      <c r="N11" s="65" t="str">
        <f t="array" ref="N11">IF(ISERROR(INDEX(Fixtures!$C6:$AN6,N$6)),"",INDEX(Fixtures!$C6:$AN6,N$6))</f>
        <v/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70">
        <f t="shared" si="2"/>
        <v>1</v>
      </c>
      <c r="B12" s="63" t="str">
        <f>Difficulties!A8</f>
        <v>Chelsea</v>
      </c>
      <c r="C12" s="64">
        <f t="array" ref="C12">INDEX(Calc_OppDef!$B75:$AM75,1,Intro!$C$11)/Intro!$C$13</f>
        <v>0.7238333333</v>
      </c>
      <c r="D12" s="65">
        <f t="shared" si="3"/>
        <v>1</v>
      </c>
      <c r="E12" s="66" t="str">
        <f t="array" ref="E12">IF(ISERROR(INDEX(Fixtures!$C7:$AN7,E$6)),"",INDEX(Fixtures!$C7:$AN7,E$6))</f>
        <v>HUD (A)</v>
      </c>
      <c r="F12" s="67" t="str">
        <f t="array" ref="F12">IF(ISERROR(INDEX(Fixtures!$C7:$AN7,F$6)),"",INDEX(Fixtures!$C7:$AN7,F$6))</f>
        <v>ARS (H)</v>
      </c>
      <c r="G12" s="67" t="str">
        <f t="array" ref="G12">IF(ISERROR(INDEX(Fixtures!$C7:$AN7,G$6)),"",INDEX(Fixtures!$C7:$AN7,G$6))</f>
        <v>NEW (A)</v>
      </c>
      <c r="H12" s="67" t="str">
        <f t="array" ref="H12">IF(ISERROR(INDEX(Fixtures!$C7:$AN7,H$6)),"",INDEX(Fixtures!$C7:$AN7,H$6))</f>
        <v>BOU (H)</v>
      </c>
      <c r="I12" s="67" t="str">
        <f t="array" ref="I12">IF(ISERROR(INDEX(Fixtures!$C7:$AN7,I$6)),"",INDEX(Fixtures!$C7:$AN7,I$6))</f>
        <v>CAR (H)</v>
      </c>
      <c r="J12" s="67" t="str">
        <f t="array" ref="J12">IF(ISERROR(INDEX(Fixtures!$C7:$AN7,J$6)),"",INDEX(Fixtures!$C7:$AN7,J$6))</f>
        <v>WHU (A)</v>
      </c>
      <c r="K12" s="67" t="str">
        <f t="array" ref="K12">IF(ISERROR(INDEX(Fixtures!$C7:$AN7,K$6)),"",INDEX(Fixtures!$C7:$AN7,K$6))</f>
        <v/>
      </c>
      <c r="L12" s="67" t="str">
        <f t="array" ref="L12">IF(ISERROR(INDEX(Fixtures!$C7:$AN7,L$6)),"",INDEX(Fixtures!$C7:$AN7,L$6))</f>
        <v/>
      </c>
      <c r="M12" s="67" t="str">
        <f t="array" ref="M12">IF(ISERROR(INDEX(Fixtures!$C7:$AN7,M$6)),"",INDEX(Fixtures!$C7:$AN7,M$6))</f>
        <v/>
      </c>
      <c r="N12" s="65" t="str">
        <f t="array" ref="N12">IF(ISERROR(INDEX(Fixtures!$C7:$AN7,N$6)),"",INDEX(Fixtures!$C7:$AN7,N$6))</f>
        <v/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70">
        <f t="shared" si="2"/>
        <v>5</v>
      </c>
      <c r="B13" s="63" t="str">
        <f>Difficulties!A9</f>
        <v>Crystal Palace</v>
      </c>
      <c r="C13" s="64">
        <f t="array" ref="C13">INDEX(Calc_OppDef!$B76:$AM76,1,Intro!$C$11)/Intro!$C$13</f>
        <v>0.8883333333</v>
      </c>
      <c r="D13" s="65">
        <f t="shared" si="3"/>
        <v>5</v>
      </c>
      <c r="E13" s="66" t="str">
        <f t="array" ref="E13">IF(ISERROR(INDEX(Fixtures!$C8:$AN8,E$6)),"",INDEX(Fixtures!$C8:$AN8,E$6))</f>
        <v>FUL (A)</v>
      </c>
      <c r="F13" s="67" t="str">
        <f t="array" ref="F13">IF(ISERROR(INDEX(Fixtures!$C8:$AN8,F$6)),"",INDEX(Fixtures!$C8:$AN8,F$6))</f>
        <v>LIV (H)</v>
      </c>
      <c r="G13" s="67" t="str">
        <f t="array" ref="G13">IF(ISERROR(INDEX(Fixtures!$C8:$AN8,G$6)),"",INDEX(Fixtures!$C8:$AN8,G$6))</f>
        <v>WAT (A)</v>
      </c>
      <c r="H13" s="67" t="str">
        <f t="array" ref="H13">IF(ISERROR(INDEX(Fixtures!$C8:$AN8,H$6)),"",INDEX(Fixtures!$C8:$AN8,H$6))</f>
        <v>SOU (H)</v>
      </c>
      <c r="I13" s="67" t="str">
        <f t="array" ref="I13">IF(ISERROR(INDEX(Fixtures!$C8:$AN8,I$6)),"",INDEX(Fixtures!$C8:$AN8,I$6))</f>
        <v>HUD (A)</v>
      </c>
      <c r="J13" s="67" t="str">
        <f t="array" ref="J13">IF(ISERROR(INDEX(Fixtures!$C8:$AN8,J$6)),"",INDEX(Fixtures!$C8:$AN8,J$6))</f>
        <v>NEW (H)</v>
      </c>
      <c r="K13" s="67" t="str">
        <f t="array" ref="K13">IF(ISERROR(INDEX(Fixtures!$C8:$AN8,K$6)),"",INDEX(Fixtures!$C8:$AN8,K$6))</f>
        <v/>
      </c>
      <c r="L13" s="67" t="str">
        <f t="array" ref="L13">IF(ISERROR(INDEX(Fixtures!$C8:$AN8,L$6)),"",INDEX(Fixtures!$C8:$AN8,L$6))</f>
        <v/>
      </c>
      <c r="M13" s="67" t="str">
        <f t="array" ref="M13">IF(ISERROR(INDEX(Fixtures!$C8:$AN8,M$6)),"",INDEX(Fixtures!$C8:$AN8,M$6))</f>
        <v/>
      </c>
      <c r="N13" s="65" t="str">
        <f t="array" ref="N13">IF(ISERROR(INDEX(Fixtures!$C8:$AN8,N$6)),"",INDEX(Fixtures!$C8:$AN8,N$6))</f>
        <v/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70">
        <f t="shared" si="2"/>
        <v>11</v>
      </c>
      <c r="B14" s="63" t="str">
        <f>Difficulties!A10</f>
        <v>Everton</v>
      </c>
      <c r="C14" s="64">
        <f t="array" ref="C14">INDEX(Calc_OppDef!$B77:$AM77,1,Intro!$C$11)/Intro!$C$13</f>
        <v>1.014333333</v>
      </c>
      <c r="D14" s="65">
        <f t="shared" si="3"/>
        <v>11</v>
      </c>
      <c r="E14" s="66" t="str">
        <f t="array" ref="E14">IF(ISERROR(INDEX(Fixtures!$C9:$AN9,E$6)),"",INDEX(Fixtures!$C9:$AN9,E$6))</f>
        <v>WOL (A)</v>
      </c>
      <c r="F14" s="67" t="str">
        <f t="array" ref="F14">IF(ISERROR(INDEX(Fixtures!$C9:$AN9,F$6)),"",INDEX(Fixtures!$C9:$AN9,F$6))</f>
        <v>SOU (H)</v>
      </c>
      <c r="G14" s="67" t="str">
        <f t="array" ref="G14">IF(ISERROR(INDEX(Fixtures!$C9:$AN9,G$6)),"",INDEX(Fixtures!$C9:$AN9,G$6))</f>
        <v>BOU (A)</v>
      </c>
      <c r="H14" s="67" t="str">
        <f t="array" ref="H14">IF(ISERROR(INDEX(Fixtures!$C9:$AN9,H$6)),"",INDEX(Fixtures!$C9:$AN9,H$6))</f>
        <v>HUD (H)</v>
      </c>
      <c r="I14" s="67" t="str">
        <f t="array" ref="I14">IF(ISERROR(INDEX(Fixtures!$C9:$AN9,I$6)),"",INDEX(Fixtures!$C9:$AN9,I$6))</f>
        <v>WHU (H)</v>
      </c>
      <c r="J14" s="67" t="str">
        <f t="array" ref="J14">IF(ISERROR(INDEX(Fixtures!$C9:$AN9,J$6)),"",INDEX(Fixtures!$C9:$AN9,J$6))</f>
        <v>ARS (A)</v>
      </c>
      <c r="K14" s="67" t="str">
        <f t="array" ref="K14">IF(ISERROR(INDEX(Fixtures!$C9:$AN9,K$6)),"",INDEX(Fixtures!$C9:$AN9,K$6))</f>
        <v/>
      </c>
      <c r="L14" s="67" t="str">
        <f t="array" ref="L14">IF(ISERROR(INDEX(Fixtures!$C9:$AN9,L$6)),"",INDEX(Fixtures!$C9:$AN9,L$6))</f>
        <v/>
      </c>
      <c r="M14" s="67" t="str">
        <f t="array" ref="M14">IF(ISERROR(INDEX(Fixtures!$C9:$AN9,M$6)),"",INDEX(Fixtures!$C9:$AN9,M$6))</f>
        <v/>
      </c>
      <c r="N14" s="65" t="str">
        <f t="array" ref="N14">IF(ISERROR(INDEX(Fixtures!$C9:$AN9,N$6)),"",INDEX(Fixtures!$C9:$AN9,N$6))</f>
        <v/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70">
        <f t="shared" si="2"/>
        <v>18</v>
      </c>
      <c r="B15" s="63" t="str">
        <f>Difficulties!A11</f>
        <v>Fulham</v>
      </c>
      <c r="C15" s="64">
        <f t="array" ref="C15">INDEX(Calc_OppDef!$B78:$AM78,1,Intro!$C$11)/Intro!$C$13</f>
        <v>1.165666667</v>
      </c>
      <c r="D15" s="65">
        <f t="shared" si="3"/>
        <v>18</v>
      </c>
      <c r="E15" s="66" t="str">
        <f t="array" ref="E15">IF(ISERROR(INDEX(Fixtures!$C10:$AN10,E$6)),"",INDEX(Fixtures!$C10:$AN10,E$6))</f>
        <v>CRY (H)</v>
      </c>
      <c r="F15" s="67" t="str">
        <f t="array" ref="F15">IF(ISERROR(INDEX(Fixtures!$C10:$AN10,F$6)),"",INDEX(Fixtures!$C10:$AN10,F$6))</f>
        <v>TOT (A)</v>
      </c>
      <c r="G15" s="67" t="str">
        <f t="array" ref="G15">IF(ISERROR(INDEX(Fixtures!$C10:$AN10,G$6)),"",INDEX(Fixtures!$C10:$AN10,G$6))</f>
        <v>BUR (H)</v>
      </c>
      <c r="H15" s="67" t="str">
        <f t="array" ref="H15">IF(ISERROR(INDEX(Fixtures!$C10:$AN10,H$6)),"",INDEX(Fixtures!$C10:$AN10,H$6))</f>
        <v>BHA (A)</v>
      </c>
      <c r="I15" s="67" t="str">
        <f t="array" ref="I15">IF(ISERROR(INDEX(Fixtures!$C10:$AN10,I$6)),"",INDEX(Fixtures!$C10:$AN10,I$6))</f>
        <v>MCI (A)</v>
      </c>
      <c r="J15" s="67" t="str">
        <f t="array" ref="J15">IF(ISERROR(INDEX(Fixtures!$C10:$AN10,J$6)),"",INDEX(Fixtures!$C10:$AN10,J$6))</f>
        <v>WAT (H)</v>
      </c>
      <c r="K15" s="67" t="str">
        <f t="array" ref="K15">IF(ISERROR(INDEX(Fixtures!$C10:$AN10,K$6)),"",INDEX(Fixtures!$C10:$AN10,K$6))</f>
        <v/>
      </c>
      <c r="L15" s="67" t="str">
        <f t="array" ref="L15">IF(ISERROR(INDEX(Fixtures!$C10:$AN10,L$6)),"",INDEX(Fixtures!$C10:$AN10,L$6))</f>
        <v/>
      </c>
      <c r="M15" s="67" t="str">
        <f t="array" ref="M15">IF(ISERROR(INDEX(Fixtures!$C10:$AN10,M$6)),"",INDEX(Fixtures!$C10:$AN10,M$6))</f>
        <v/>
      </c>
      <c r="N15" s="65" t="str">
        <f t="array" ref="N15">IF(ISERROR(INDEX(Fixtures!$C10:$AN10,N$6)),"",INDEX(Fixtures!$C10:$AN10,N$6))</f>
        <v/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70">
        <f t="shared" si="2"/>
        <v>17</v>
      </c>
      <c r="B16" s="63" t="str">
        <f>Difficulties!A12</f>
        <v>Huddersfield</v>
      </c>
      <c r="C16" s="64">
        <f t="array" ref="C16">INDEX(Calc_OppDef!$B79:$AM79,1,Intro!$C$11)/Intro!$C$13</f>
        <v>1.129833333</v>
      </c>
      <c r="D16" s="65">
        <f t="shared" si="3"/>
        <v>17</v>
      </c>
      <c r="E16" s="66" t="str">
        <f t="array" ref="E16">IF(ISERROR(INDEX(Fixtures!$C11:$AN11,E$6)),"",INDEX(Fixtures!$C11:$AN11,E$6))</f>
        <v>CHE (H)</v>
      </c>
      <c r="F16" s="67" t="str">
        <f t="array" ref="F16">IF(ISERROR(INDEX(Fixtures!$C11:$AN11,F$6)),"",INDEX(Fixtures!$C11:$AN11,F$6))</f>
        <v>MCI (A)</v>
      </c>
      <c r="G16" s="67" t="str">
        <f t="array" ref="G16">IF(ISERROR(INDEX(Fixtures!$C11:$AN11,G$6)),"",INDEX(Fixtures!$C11:$AN11,G$6))</f>
        <v>CAR (H)</v>
      </c>
      <c r="H16" s="67" t="str">
        <f t="array" ref="H16">IF(ISERROR(INDEX(Fixtures!$C11:$AN11,H$6)),"",INDEX(Fixtures!$C11:$AN11,H$6))</f>
        <v>EVE (A)</v>
      </c>
      <c r="I16" s="67" t="str">
        <f t="array" ref="I16">IF(ISERROR(INDEX(Fixtures!$C11:$AN11,I$6)),"",INDEX(Fixtures!$C11:$AN11,I$6))</f>
        <v>CRY (H)</v>
      </c>
      <c r="J16" s="67" t="str">
        <f t="array" ref="J16">IF(ISERROR(INDEX(Fixtures!$C11:$AN11,J$6)),"",INDEX(Fixtures!$C11:$AN11,J$6))</f>
        <v>LEI (A)</v>
      </c>
      <c r="K16" s="67" t="str">
        <f t="array" ref="K16">IF(ISERROR(INDEX(Fixtures!$C11:$AN11,K$6)),"",INDEX(Fixtures!$C11:$AN11,K$6))</f>
        <v/>
      </c>
      <c r="L16" s="67" t="str">
        <f t="array" ref="L16">IF(ISERROR(INDEX(Fixtures!$C11:$AN11,L$6)),"",INDEX(Fixtures!$C11:$AN11,L$6))</f>
        <v/>
      </c>
      <c r="M16" s="67" t="str">
        <f t="array" ref="M16">IF(ISERROR(INDEX(Fixtures!$C11:$AN11,M$6)),"",INDEX(Fixtures!$C11:$AN11,M$6))</f>
        <v/>
      </c>
      <c r="N16" s="65" t="str">
        <f t="array" ref="N16">IF(ISERROR(INDEX(Fixtures!$C11:$AN11,N$6)),"",INDEX(Fixtures!$C11:$AN11,N$6))</f>
        <v/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70">
        <f t="shared" si="2"/>
        <v>9</v>
      </c>
      <c r="B17" s="63" t="str">
        <f>Difficulties!A13</f>
        <v>Leicester</v>
      </c>
      <c r="C17" s="64">
        <f t="array" ref="C17">INDEX(Calc_OppDef!$B80:$AM80,1,Intro!$C$11)/Intro!$C$13</f>
        <v>0.9673333333</v>
      </c>
      <c r="D17" s="65">
        <f t="shared" si="3"/>
        <v>9</v>
      </c>
      <c r="E17" s="66" t="str">
        <f t="array" ref="E17">IF(ISERROR(INDEX(Fixtures!$C12:$AN12,E$6)),"",INDEX(Fixtures!$C12:$AN12,E$6))</f>
        <v>MNU (A)</v>
      </c>
      <c r="F17" s="67" t="str">
        <f t="array" ref="F17">IF(ISERROR(INDEX(Fixtures!$C12:$AN12,F$6)),"",INDEX(Fixtures!$C12:$AN12,F$6))</f>
        <v>WOL (H)</v>
      </c>
      <c r="G17" s="67" t="str">
        <f t="array" ref="G17">IF(ISERROR(INDEX(Fixtures!$C12:$AN12,G$6)),"",INDEX(Fixtures!$C12:$AN12,G$6))</f>
        <v>SOU (A)</v>
      </c>
      <c r="H17" s="67" t="str">
        <f t="array" ref="H17">IF(ISERROR(INDEX(Fixtures!$C12:$AN12,H$6)),"",INDEX(Fixtures!$C12:$AN12,H$6))</f>
        <v>LIV (H)</v>
      </c>
      <c r="I17" s="67" t="str">
        <f t="array" ref="I17">IF(ISERROR(INDEX(Fixtures!$C12:$AN12,I$6)),"",INDEX(Fixtures!$C12:$AN12,I$6))</f>
        <v>BOU (A)</v>
      </c>
      <c r="J17" s="67" t="str">
        <f t="array" ref="J17">IF(ISERROR(INDEX(Fixtures!$C12:$AN12,J$6)),"",INDEX(Fixtures!$C12:$AN12,J$6))</f>
        <v>HUD (H)</v>
      </c>
      <c r="K17" s="67" t="str">
        <f t="array" ref="K17">IF(ISERROR(INDEX(Fixtures!$C12:$AN12,K$6)),"",INDEX(Fixtures!$C12:$AN12,K$6))</f>
        <v/>
      </c>
      <c r="L17" s="67" t="str">
        <f t="array" ref="L17">IF(ISERROR(INDEX(Fixtures!$C12:$AN12,L$6)),"",INDEX(Fixtures!$C12:$AN12,L$6))</f>
        <v/>
      </c>
      <c r="M17" s="67" t="str">
        <f t="array" ref="M17">IF(ISERROR(INDEX(Fixtures!$C12:$AN12,M$6)),"",INDEX(Fixtures!$C12:$AN12,M$6))</f>
        <v/>
      </c>
      <c r="N17" s="65" t="str">
        <f t="array" ref="N17">IF(ISERROR(INDEX(Fixtures!$C12:$AN12,N$6)),"",INDEX(Fixtures!$C12:$AN12,N$6))</f>
        <v/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70">
        <f t="shared" si="2"/>
        <v>8</v>
      </c>
      <c r="B18" s="63" t="str">
        <f>Difficulties!A14</f>
        <v>Liverpool</v>
      </c>
      <c r="C18" s="64">
        <f t="array" ref="C18">INDEX(Calc_OppDef!$B81:$AM81,1,Intro!$C$11)/Intro!$C$13</f>
        <v>0.9495</v>
      </c>
      <c r="D18" s="65">
        <f t="shared" si="3"/>
        <v>8</v>
      </c>
      <c r="E18" s="66" t="str">
        <f t="array" ref="E18">IF(ISERROR(INDEX(Fixtures!$C13:$AN13,E$6)),"",INDEX(Fixtures!$C13:$AN13,E$6))</f>
        <v>WHU (H)</v>
      </c>
      <c r="F18" s="67" t="str">
        <f t="array" ref="F18">IF(ISERROR(INDEX(Fixtures!$C13:$AN13,F$6)),"",INDEX(Fixtures!$C13:$AN13,F$6))</f>
        <v>CRY (A)</v>
      </c>
      <c r="G18" s="67" t="str">
        <f t="array" ref="G18">IF(ISERROR(INDEX(Fixtures!$C13:$AN13,G$6)),"",INDEX(Fixtures!$C13:$AN13,G$6))</f>
        <v>BHA (H)</v>
      </c>
      <c r="H18" s="67" t="str">
        <f t="array" ref="H18">IF(ISERROR(INDEX(Fixtures!$C13:$AN13,H$6)),"",INDEX(Fixtures!$C13:$AN13,H$6))</f>
        <v>LEI (A)</v>
      </c>
      <c r="I18" s="67" t="str">
        <f t="array" ref="I18">IF(ISERROR(INDEX(Fixtures!$C13:$AN13,I$6)),"",INDEX(Fixtures!$C13:$AN13,I$6))</f>
        <v>TOT (A)</v>
      </c>
      <c r="J18" s="67" t="str">
        <f t="array" ref="J18">IF(ISERROR(INDEX(Fixtures!$C13:$AN13,J$6)),"",INDEX(Fixtures!$C13:$AN13,J$6))</f>
        <v>SOU (H)</v>
      </c>
      <c r="K18" s="67" t="str">
        <f t="array" ref="K18">IF(ISERROR(INDEX(Fixtures!$C13:$AN13,K$6)),"",INDEX(Fixtures!$C13:$AN13,K$6))</f>
        <v/>
      </c>
      <c r="L18" s="67" t="str">
        <f t="array" ref="L18">IF(ISERROR(INDEX(Fixtures!$C13:$AN13,L$6)),"",INDEX(Fixtures!$C13:$AN13,L$6))</f>
        <v/>
      </c>
      <c r="M18" s="67" t="str">
        <f t="array" ref="M18">IF(ISERROR(INDEX(Fixtures!$C13:$AN13,M$6)),"",INDEX(Fixtures!$C13:$AN13,M$6))</f>
        <v/>
      </c>
      <c r="N18" s="65" t="str">
        <f t="array" ref="N18">IF(ISERROR(INDEX(Fixtures!$C13:$AN13,N$6)),"",INDEX(Fixtures!$C13:$AN13,N$6))</f>
        <v/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70">
        <f t="shared" si="2"/>
        <v>6</v>
      </c>
      <c r="B19" s="63" t="str">
        <f>Difficulties!A15</f>
        <v>Man City</v>
      </c>
      <c r="C19" s="64">
        <f t="array" ref="C19">INDEX(Calc_OppDef!$B82:$AM82,1,Intro!$C$11)/Intro!$C$13</f>
        <v>0.9083333333</v>
      </c>
      <c r="D19" s="65">
        <f t="shared" si="3"/>
        <v>6</v>
      </c>
      <c r="E19" s="66" t="str">
        <f t="array" ref="E19">IF(ISERROR(INDEX(Fixtures!$C14:$AN14,E$6)),"",INDEX(Fixtures!$C14:$AN14,E$6))</f>
        <v>ARS (A)</v>
      </c>
      <c r="F19" s="67" t="str">
        <f t="array" ref="F19">IF(ISERROR(INDEX(Fixtures!$C14:$AN14,F$6)),"",INDEX(Fixtures!$C14:$AN14,F$6))</f>
        <v>HUD (H)</v>
      </c>
      <c r="G19" s="67" t="str">
        <f t="array" ref="G19">IF(ISERROR(INDEX(Fixtures!$C14:$AN14,G$6)),"",INDEX(Fixtures!$C14:$AN14,G$6))</f>
        <v>WOL (A)</v>
      </c>
      <c r="H19" s="67" t="str">
        <f t="array" ref="H19">IF(ISERROR(INDEX(Fixtures!$C14:$AN14,H$6)),"",INDEX(Fixtures!$C14:$AN14,H$6))</f>
        <v>NEW (H)</v>
      </c>
      <c r="I19" s="67" t="str">
        <f t="array" ref="I19">IF(ISERROR(INDEX(Fixtures!$C14:$AN14,I$6)),"",INDEX(Fixtures!$C14:$AN14,I$6))</f>
        <v>FUL (H)</v>
      </c>
      <c r="J19" s="67" t="str">
        <f t="array" ref="J19">IF(ISERROR(INDEX(Fixtures!$C14:$AN14,J$6)),"",INDEX(Fixtures!$C14:$AN14,J$6))</f>
        <v>CAR (A)</v>
      </c>
      <c r="K19" s="67" t="str">
        <f t="array" ref="K19">IF(ISERROR(INDEX(Fixtures!$C14:$AN14,K$6)),"",INDEX(Fixtures!$C14:$AN14,K$6))</f>
        <v/>
      </c>
      <c r="L19" s="67" t="str">
        <f t="array" ref="L19">IF(ISERROR(INDEX(Fixtures!$C14:$AN14,L$6)),"",INDEX(Fixtures!$C14:$AN14,L$6))</f>
        <v/>
      </c>
      <c r="M19" s="67" t="str">
        <f t="array" ref="M19">IF(ISERROR(INDEX(Fixtures!$C14:$AN14,M$6)),"",INDEX(Fixtures!$C14:$AN14,M$6))</f>
        <v/>
      </c>
      <c r="N19" s="65" t="str">
        <f t="array" ref="N19">IF(ISERROR(INDEX(Fixtures!$C14:$AN14,N$6)),"",INDEX(Fixtures!$C14:$AN14,N$6))</f>
        <v/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70">
        <f t="shared" si="2"/>
        <v>7</v>
      </c>
      <c r="B20" s="63" t="str">
        <f>Difficulties!A16</f>
        <v>Man Utd</v>
      </c>
      <c r="C20" s="64">
        <f t="array" ref="C20">INDEX(Calc_OppDef!$B83:$AM83,1,Intro!$C$11)/Intro!$C$13</f>
        <v>0.9476666667</v>
      </c>
      <c r="D20" s="65">
        <f t="shared" si="3"/>
        <v>7</v>
      </c>
      <c r="E20" s="66" t="str">
        <f t="array" ref="E20">IF(ISERROR(INDEX(Fixtures!$C15:$AN15,E$6)),"",INDEX(Fixtures!$C15:$AN15,E$6))</f>
        <v>LEI (H)</v>
      </c>
      <c r="F20" s="67" t="str">
        <f t="array" ref="F20">IF(ISERROR(INDEX(Fixtures!$C15:$AN15,F$6)),"",INDEX(Fixtures!$C15:$AN15,F$6))</f>
        <v>BHA (A)</v>
      </c>
      <c r="G20" s="67" t="str">
        <f t="array" ref="G20">IF(ISERROR(INDEX(Fixtures!$C15:$AN15,G$6)),"",INDEX(Fixtures!$C15:$AN15,G$6))</f>
        <v>TOT (H)</v>
      </c>
      <c r="H20" s="67" t="str">
        <f t="array" ref="H20">IF(ISERROR(INDEX(Fixtures!$C15:$AN15,H$6)),"",INDEX(Fixtures!$C15:$AN15,H$6))</f>
        <v>BUR (A)</v>
      </c>
      <c r="I20" s="67" t="str">
        <f t="array" ref="I20">IF(ISERROR(INDEX(Fixtures!$C15:$AN15,I$6)),"",INDEX(Fixtures!$C15:$AN15,I$6))</f>
        <v>WAT (A)</v>
      </c>
      <c r="J20" s="67" t="str">
        <f t="array" ref="J20">IF(ISERROR(INDEX(Fixtures!$C15:$AN15,J$6)),"",INDEX(Fixtures!$C15:$AN15,J$6))</f>
        <v>WOL (H)</v>
      </c>
      <c r="K20" s="67" t="str">
        <f t="array" ref="K20">IF(ISERROR(INDEX(Fixtures!$C15:$AN15,K$6)),"",INDEX(Fixtures!$C15:$AN15,K$6))</f>
        <v/>
      </c>
      <c r="L20" s="67" t="str">
        <f t="array" ref="L20">IF(ISERROR(INDEX(Fixtures!$C15:$AN15,L$6)),"",INDEX(Fixtures!$C15:$AN15,L$6))</f>
        <v/>
      </c>
      <c r="M20" s="67" t="str">
        <f t="array" ref="M20">IF(ISERROR(INDEX(Fixtures!$C15:$AN15,M$6)),"",INDEX(Fixtures!$C15:$AN15,M$6))</f>
        <v/>
      </c>
      <c r="N20" s="65" t="str">
        <f t="array" ref="N20">IF(ISERROR(INDEX(Fixtures!$C15:$AN15,N$6)),"",INDEX(Fixtures!$C15:$AN15,N$6))</f>
        <v/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70">
        <f t="shared" si="2"/>
        <v>20</v>
      </c>
      <c r="B21" s="63" t="str">
        <f>Difficulties!A17</f>
        <v>Newcastle</v>
      </c>
      <c r="C21" s="64">
        <f t="array" ref="C21">INDEX(Calc_OppDef!$B84:$AM84,1,Intro!$C$11)/Intro!$C$13</f>
        <v>1.274666667</v>
      </c>
      <c r="D21" s="65">
        <f t="shared" si="3"/>
        <v>20</v>
      </c>
      <c r="E21" s="66" t="str">
        <f t="array" ref="E21">IF(ISERROR(INDEX(Fixtures!$C16:$AN16,E$6)),"",INDEX(Fixtures!$C16:$AN16,E$6))</f>
        <v>TOT (H)</v>
      </c>
      <c r="F21" s="67" t="str">
        <f t="array" ref="F21">IF(ISERROR(INDEX(Fixtures!$C16:$AN16,F$6)),"",INDEX(Fixtures!$C16:$AN16,F$6))</f>
        <v>CAR (A)</v>
      </c>
      <c r="G21" s="67" t="str">
        <f t="array" ref="G21">IF(ISERROR(INDEX(Fixtures!$C16:$AN16,G$6)),"",INDEX(Fixtures!$C16:$AN16,G$6))</f>
        <v>CHE (H)</v>
      </c>
      <c r="H21" s="67" t="str">
        <f t="array" ref="H21">IF(ISERROR(INDEX(Fixtures!$C16:$AN16,H$6)),"",INDEX(Fixtures!$C16:$AN16,H$6))</f>
        <v>MCI (A)</v>
      </c>
      <c r="I21" s="67" t="str">
        <f t="array" ref="I21">IF(ISERROR(INDEX(Fixtures!$C16:$AN16,I$6)),"",INDEX(Fixtures!$C16:$AN16,I$6))</f>
        <v>ARS (H)</v>
      </c>
      <c r="J21" s="67" t="str">
        <f t="array" ref="J21">IF(ISERROR(INDEX(Fixtures!$C16:$AN16,J$6)),"",INDEX(Fixtures!$C16:$AN16,J$6))</f>
        <v>CRY (A)</v>
      </c>
      <c r="K21" s="67" t="str">
        <f t="array" ref="K21">IF(ISERROR(INDEX(Fixtures!$C16:$AN16,K$6)),"",INDEX(Fixtures!$C16:$AN16,K$6))</f>
        <v/>
      </c>
      <c r="L21" s="67" t="str">
        <f t="array" ref="L21">IF(ISERROR(INDEX(Fixtures!$C16:$AN16,L$6)),"",INDEX(Fixtures!$C16:$AN16,L$6))</f>
        <v/>
      </c>
      <c r="M21" s="67" t="str">
        <f t="array" ref="M21">IF(ISERROR(INDEX(Fixtures!$C16:$AN16,M$6)),"",INDEX(Fixtures!$C16:$AN16,M$6))</f>
        <v/>
      </c>
      <c r="N21" s="65" t="str">
        <f t="array" ref="N21">IF(ISERROR(INDEX(Fixtures!$C16:$AN16,N$6)),"",INDEX(Fixtures!$C16:$AN16,N$6))</f>
        <v/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70">
        <f t="shared" si="2"/>
        <v>13</v>
      </c>
      <c r="B22" s="63" t="str">
        <f>Difficulties!A18</f>
        <v>Southampton</v>
      </c>
      <c r="C22" s="64">
        <f t="array" ref="C22">INDEX(Calc_OppDef!$B85:$AM85,1,Intro!$C$11)/Intro!$C$13</f>
        <v>1.0675</v>
      </c>
      <c r="D22" s="65">
        <f t="shared" si="3"/>
        <v>13</v>
      </c>
      <c r="E22" s="66" t="str">
        <f t="array" ref="E22">IF(ISERROR(INDEX(Fixtures!$C17:$AN17,E$6)),"",INDEX(Fixtures!$C17:$AN17,E$6))</f>
        <v>BUR (H)</v>
      </c>
      <c r="F22" s="67" t="str">
        <f t="array" ref="F22">IF(ISERROR(INDEX(Fixtures!$C17:$AN17,F$6)),"",INDEX(Fixtures!$C17:$AN17,F$6))</f>
        <v>EVE (A)</v>
      </c>
      <c r="G22" s="67" t="str">
        <f t="array" ref="G22">IF(ISERROR(INDEX(Fixtures!$C17:$AN17,G$6)),"",INDEX(Fixtures!$C17:$AN17,G$6))</f>
        <v>LEI (H)</v>
      </c>
      <c r="H22" s="67" t="str">
        <f t="array" ref="H22">IF(ISERROR(INDEX(Fixtures!$C17:$AN17,H$6)),"",INDEX(Fixtures!$C17:$AN17,H$6))</f>
        <v>CRY (A)</v>
      </c>
      <c r="I22" s="67" t="str">
        <f t="array" ref="I22">IF(ISERROR(INDEX(Fixtures!$C17:$AN17,I$6)),"",INDEX(Fixtures!$C17:$AN17,I$6))</f>
        <v>BHA (H)</v>
      </c>
      <c r="J22" s="67" t="str">
        <f t="array" ref="J22">IF(ISERROR(INDEX(Fixtures!$C17:$AN17,J$6)),"",INDEX(Fixtures!$C17:$AN17,J$6))</f>
        <v>LIV (A)</v>
      </c>
      <c r="K22" s="67" t="str">
        <f t="array" ref="K22">IF(ISERROR(INDEX(Fixtures!$C17:$AN17,K$6)),"",INDEX(Fixtures!$C17:$AN17,K$6))</f>
        <v/>
      </c>
      <c r="L22" s="67" t="str">
        <f t="array" ref="L22">IF(ISERROR(INDEX(Fixtures!$C17:$AN17,L$6)),"",INDEX(Fixtures!$C17:$AN17,L$6))</f>
        <v/>
      </c>
      <c r="M22" s="67" t="str">
        <f t="array" ref="M22">IF(ISERROR(INDEX(Fixtures!$C17:$AN17,M$6)),"",INDEX(Fixtures!$C17:$AN17,M$6))</f>
        <v/>
      </c>
      <c r="N22" s="65" t="str">
        <f t="array" ref="N22">IF(ISERROR(INDEX(Fixtures!$C17:$AN17,N$6)),"",INDEX(Fixtures!$C17:$AN17,N$6))</f>
        <v/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70">
        <f t="shared" si="2"/>
        <v>14</v>
      </c>
      <c r="B23" s="63" t="str">
        <f>Difficulties!A19</f>
        <v>Tottenham</v>
      </c>
      <c r="C23" s="64">
        <f t="array" ref="C23">INDEX(Calc_OppDef!$B86:$AM86,1,Intro!$C$11)/Intro!$C$13</f>
        <v>1.0685</v>
      </c>
      <c r="D23" s="65">
        <f t="shared" si="3"/>
        <v>14</v>
      </c>
      <c r="E23" s="66" t="str">
        <f t="array" ref="E23">IF(ISERROR(INDEX(Fixtures!$C18:$AN18,E$6)),"",INDEX(Fixtures!$C18:$AN18,E$6))</f>
        <v>NEW (A)</v>
      </c>
      <c r="F23" s="67" t="str">
        <f t="array" ref="F23">IF(ISERROR(INDEX(Fixtures!$C18:$AN18,F$6)),"",INDEX(Fixtures!$C18:$AN18,F$6))</f>
        <v>FUL (H)</v>
      </c>
      <c r="G23" s="67" t="str">
        <f t="array" ref="G23">IF(ISERROR(INDEX(Fixtures!$C18:$AN18,G$6)),"",INDEX(Fixtures!$C18:$AN18,G$6))</f>
        <v>MNU (A)</v>
      </c>
      <c r="H23" s="67" t="str">
        <f t="array" ref="H23">IF(ISERROR(INDEX(Fixtures!$C18:$AN18,H$6)),"",INDEX(Fixtures!$C18:$AN18,H$6))</f>
        <v>WAT (A)</v>
      </c>
      <c r="I23" s="67" t="str">
        <f t="array" ref="I23">IF(ISERROR(INDEX(Fixtures!$C18:$AN18,I$6)),"",INDEX(Fixtures!$C18:$AN18,I$6))</f>
        <v>LIV (H)</v>
      </c>
      <c r="J23" s="67" t="str">
        <f t="array" ref="J23">IF(ISERROR(INDEX(Fixtures!$C18:$AN18,J$6)),"",INDEX(Fixtures!$C18:$AN18,J$6))</f>
        <v>BHA (A)</v>
      </c>
      <c r="K23" s="67" t="str">
        <f t="array" ref="K23">IF(ISERROR(INDEX(Fixtures!$C18:$AN18,K$6)),"",INDEX(Fixtures!$C18:$AN18,K$6))</f>
        <v/>
      </c>
      <c r="L23" s="67" t="str">
        <f t="array" ref="L23">IF(ISERROR(INDEX(Fixtures!$C18:$AN18,L$6)),"",INDEX(Fixtures!$C18:$AN18,L$6))</f>
        <v/>
      </c>
      <c r="M23" s="67" t="str">
        <f t="array" ref="M23">IF(ISERROR(INDEX(Fixtures!$C18:$AN18,M$6)),"",INDEX(Fixtures!$C18:$AN18,M$6))</f>
        <v/>
      </c>
      <c r="N23" s="65" t="str">
        <f t="array" ref="N23">IF(ISERROR(INDEX(Fixtures!$C18:$AN18,N$6)),"",INDEX(Fixtures!$C18:$AN18,N$6))</f>
        <v/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70">
        <f t="shared" si="2"/>
        <v>2</v>
      </c>
      <c r="B24" s="63" t="str">
        <f>Difficulties!A20</f>
        <v>Watford</v>
      </c>
      <c r="C24" s="64">
        <f t="array" ref="C24">INDEX(Calc_OppDef!$B87:$AM87,1,Intro!$C$11)/Intro!$C$13</f>
        <v>0.8161666667</v>
      </c>
      <c r="D24" s="65">
        <f t="shared" si="3"/>
        <v>2</v>
      </c>
      <c r="E24" s="66" t="str">
        <f t="array" ref="E24">IF(ISERROR(INDEX(Fixtures!$C19:$AN19,E$6)),"",INDEX(Fixtures!$C19:$AN19,E$6))</f>
        <v>BHA (H)</v>
      </c>
      <c r="F24" s="67" t="str">
        <f t="array" ref="F24">IF(ISERROR(INDEX(Fixtures!$C19:$AN19,F$6)),"",INDEX(Fixtures!$C19:$AN19,F$6))</f>
        <v>BUR (A)</v>
      </c>
      <c r="G24" s="67" t="str">
        <f t="array" ref="G24">IF(ISERROR(INDEX(Fixtures!$C19:$AN19,G$6)),"",INDEX(Fixtures!$C19:$AN19,G$6))</f>
        <v>CRY (H)</v>
      </c>
      <c r="H24" s="67" t="str">
        <f t="array" ref="H24">IF(ISERROR(INDEX(Fixtures!$C19:$AN19,H$6)),"",INDEX(Fixtures!$C19:$AN19,H$6))</f>
        <v>TOT (H)</v>
      </c>
      <c r="I24" s="67" t="str">
        <f t="array" ref="I24">IF(ISERROR(INDEX(Fixtures!$C19:$AN19,I$6)),"",INDEX(Fixtures!$C19:$AN19,I$6))</f>
        <v>MNU (H)</v>
      </c>
      <c r="J24" s="67" t="str">
        <f t="array" ref="J24">IF(ISERROR(INDEX(Fixtures!$C19:$AN19,J$6)),"",INDEX(Fixtures!$C19:$AN19,J$6))</f>
        <v>FUL (A)</v>
      </c>
      <c r="K24" s="67" t="str">
        <f t="array" ref="K24">IF(ISERROR(INDEX(Fixtures!$C19:$AN19,K$6)),"",INDEX(Fixtures!$C19:$AN19,K$6))</f>
        <v/>
      </c>
      <c r="L24" s="67" t="str">
        <f t="array" ref="L24">IF(ISERROR(INDEX(Fixtures!$C19:$AN19,L$6)),"",INDEX(Fixtures!$C19:$AN19,L$6))</f>
        <v/>
      </c>
      <c r="M24" s="67" t="str">
        <f t="array" ref="M24">IF(ISERROR(INDEX(Fixtures!$C19:$AN19,M$6)),"",INDEX(Fixtures!$C19:$AN19,M$6))</f>
        <v/>
      </c>
      <c r="N24" s="65" t="str">
        <f t="array" ref="N24">IF(ISERROR(INDEX(Fixtures!$C19:$AN19,N$6)),"",INDEX(Fixtures!$C19:$AN19,N$6))</f>
        <v/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70">
        <f t="shared" si="2"/>
        <v>19</v>
      </c>
      <c r="B25" s="71" t="str">
        <f>Difficulties!A21</f>
        <v>West Ham</v>
      </c>
      <c r="C25" s="72">
        <f t="array" ref="C25">INDEX(Calc_OppDef!$B88:$AM88,1,Intro!$C$11)/Intro!$C$13</f>
        <v>1.249</v>
      </c>
      <c r="D25" s="73">
        <f t="shared" si="3"/>
        <v>19</v>
      </c>
      <c r="E25" s="74" t="str">
        <f t="array" ref="E25">IF(ISERROR(INDEX(Fixtures!$C20:$AN20,E$6)),"",INDEX(Fixtures!$C20:$AN20,E$6))</f>
        <v>LIV (A)</v>
      </c>
      <c r="F25" s="75" t="str">
        <f t="array" ref="F25">IF(ISERROR(INDEX(Fixtures!$C20:$AN20,F$6)),"",INDEX(Fixtures!$C20:$AN20,F$6))</f>
        <v>BOU (H)</v>
      </c>
      <c r="G25" s="75" t="str">
        <f t="array" ref="G25">IF(ISERROR(INDEX(Fixtures!$C20:$AN20,G$6)),"",INDEX(Fixtures!$C20:$AN20,G$6))</f>
        <v>ARS (A)</v>
      </c>
      <c r="H25" s="75" t="str">
        <f t="array" ref="H25">IF(ISERROR(INDEX(Fixtures!$C20:$AN20,H$6)),"",INDEX(Fixtures!$C20:$AN20,H$6))</f>
        <v>WOL (H)</v>
      </c>
      <c r="I25" s="75" t="str">
        <f t="array" ref="I25">IF(ISERROR(INDEX(Fixtures!$C20:$AN20,I$6)),"",INDEX(Fixtures!$C20:$AN20,I$6))</f>
        <v>EVE (A)</v>
      </c>
      <c r="J25" s="75" t="str">
        <f t="array" ref="J25">IF(ISERROR(INDEX(Fixtures!$C20:$AN20,J$6)),"",INDEX(Fixtures!$C20:$AN20,J$6))</f>
        <v>CHE (H)</v>
      </c>
      <c r="K25" s="75" t="str">
        <f t="array" ref="K25">IF(ISERROR(INDEX(Fixtures!$C20:$AN20,K$6)),"",INDEX(Fixtures!$C20:$AN20,K$6))</f>
        <v/>
      </c>
      <c r="L25" s="75" t="str">
        <f t="array" ref="L25">IF(ISERROR(INDEX(Fixtures!$C20:$AN20,L$6)),"",INDEX(Fixtures!$C20:$AN20,L$6))</f>
        <v/>
      </c>
      <c r="M25" s="75" t="str">
        <f t="array" ref="M25">IF(ISERROR(INDEX(Fixtures!$C20:$AN20,M$6)),"",INDEX(Fixtures!$C20:$AN20,M$6))</f>
        <v/>
      </c>
      <c r="N25" s="73" t="str">
        <f t="array" ref="N25">IF(ISERROR(INDEX(Fixtures!$C20:$AN20,N$6)),"",INDEX(Fixtures!$C20:$AN20,N$6))</f>
        <v/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0" customHeight="1">
      <c r="A26" s="70">
        <f t="shared" si="2"/>
        <v>15</v>
      </c>
      <c r="B26" s="57" t="str">
        <f>Difficulties!A22</f>
        <v>Wolves</v>
      </c>
      <c r="C26" s="58">
        <f t="array" ref="C26">INDEX(Calc_OppDef!$B89:$AM89,1,Intro!$C$11)/Intro!$C$13</f>
        <v>1.100166667</v>
      </c>
      <c r="D26" s="59">
        <f t="shared" si="3"/>
        <v>15</v>
      </c>
      <c r="E26" s="61" t="str">
        <f t="array" ref="E26">IF(ISERROR(INDEX(Fixtures!$C21:$AN21,E$6)),"",INDEX(Fixtures!$C21:$AN21,E$6))</f>
        <v>EVE (H)</v>
      </c>
      <c r="F26" s="62" t="str">
        <f t="array" ref="F26">IF(ISERROR(INDEX(Fixtures!$C21:$AN21,F$6)),"",INDEX(Fixtures!$C21:$AN21,F$6))</f>
        <v>LEI (A)</v>
      </c>
      <c r="G26" s="62" t="str">
        <f t="array" ref="G26">IF(ISERROR(INDEX(Fixtures!$C21:$AN21,G$6)),"",INDEX(Fixtures!$C21:$AN21,G$6))</f>
        <v>MCI (H)</v>
      </c>
      <c r="H26" s="62" t="str">
        <f t="array" ref="H26">IF(ISERROR(INDEX(Fixtures!$C21:$AN21,H$6)),"",INDEX(Fixtures!$C21:$AN21,H$6))</f>
        <v>WHU (A)</v>
      </c>
      <c r="I26" s="62" t="str">
        <f t="array" ref="I26">IF(ISERROR(INDEX(Fixtures!$C21:$AN21,I$6)),"",INDEX(Fixtures!$C21:$AN21,I$6))</f>
        <v>BUR (H)</v>
      </c>
      <c r="J26" s="62" t="str">
        <f t="array" ref="J26">IF(ISERROR(INDEX(Fixtures!$C21:$AN21,J$6)),"",INDEX(Fixtures!$C21:$AN21,J$6))</f>
        <v>MNU (A)</v>
      </c>
      <c r="K26" s="62" t="str">
        <f t="array" ref="K26">IF(ISERROR(INDEX(Fixtures!$C21:$AN21,K$6)),"",INDEX(Fixtures!$C21:$AN21,K$6))</f>
        <v/>
      </c>
      <c r="L26" s="62" t="str">
        <f t="array" ref="L26">IF(ISERROR(INDEX(Fixtures!$C21:$AN21,L$6)),"",INDEX(Fixtures!$C21:$AN21,L$6))</f>
        <v/>
      </c>
      <c r="M26" s="62" t="str">
        <f t="array" ref="M26">IF(ISERROR(INDEX(Fixtures!$C21:$AN21,M$6)),"",INDEX(Fixtures!$C21:$AN21,M$6))</f>
        <v/>
      </c>
      <c r="N26" s="59" t="str">
        <f t="array" ref="N26">IF(ISERROR(INDEX(Fixtures!$C21:$AN21,N$6)),"",INDEX(Fixtures!$C21:$AN21,N$6))</f>
        <v/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9.5" customHeight="1">
      <c r="A27" s="80"/>
      <c r="B27" s="76" t="s">
        <v>23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70"/>
      <c r="B28" s="42" t="s">
        <v>11</v>
      </c>
      <c r="C28" s="44" t="s">
        <v>22</v>
      </c>
      <c r="D28" s="46" t="s">
        <v>16</v>
      </c>
      <c r="E28" s="44">
        <f t="shared" ref="E28:N28" si="4">E6</f>
        <v>1</v>
      </c>
      <c r="F28" s="50">
        <f t="shared" si="4"/>
        <v>2</v>
      </c>
      <c r="G28" s="50">
        <f t="shared" si="4"/>
        <v>3</v>
      </c>
      <c r="H28" s="50">
        <f t="shared" si="4"/>
        <v>4</v>
      </c>
      <c r="I28" s="50">
        <f t="shared" si="4"/>
        <v>5</v>
      </c>
      <c r="J28" s="50">
        <f t="shared" si="4"/>
        <v>6</v>
      </c>
      <c r="K28" s="50" t="str">
        <f t="shared" si="4"/>
        <v>_</v>
      </c>
      <c r="L28" s="50" t="str">
        <f t="shared" si="4"/>
        <v>_</v>
      </c>
      <c r="M28" s="50" t="str">
        <f t="shared" si="4"/>
        <v>_</v>
      </c>
      <c r="N28" s="46" t="str">
        <f t="shared" si="4"/>
        <v>_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70"/>
      <c r="B29" s="57" t="str">
        <f t="shared" ref="B29:B48" si="5">VLOOKUP($D29,$A$7:$N$26,2,FALSE)</f>
        <v>Chelsea</v>
      </c>
      <c r="C29" s="58">
        <f>VLOOKUP($D29,$A$7:$N$26,3,FALSE)</f>
        <v>0.7238333333</v>
      </c>
      <c r="D29" s="59">
        <v>1.0</v>
      </c>
      <c r="E29" s="61" t="str">
        <f t="shared" ref="E29:E48" si="6">VLOOKUP($D29,$A$7:$N$26,5,FALSE)</f>
        <v>HUD (A)</v>
      </c>
      <c r="F29" s="62" t="str">
        <f t="shared" ref="F29:F48" si="7">VLOOKUP($D29,$A$7:$N$26,6,FALSE)</f>
        <v>ARS (H)</v>
      </c>
      <c r="G29" s="62" t="str">
        <f t="shared" ref="G29:G48" si="8">VLOOKUP($D29,$A$7:$N$26,7,FALSE)</f>
        <v>NEW (A)</v>
      </c>
      <c r="H29" s="62" t="str">
        <f t="shared" ref="H29:H48" si="9">VLOOKUP($D29,$A$7:$N$26,8,FALSE)</f>
        <v>BOU (H)</v>
      </c>
      <c r="I29" s="62" t="str">
        <f t="shared" ref="I29:I48" si="10">VLOOKUP($D29,$A$7:$N$26,9,FALSE)</f>
        <v>CAR (H)</v>
      </c>
      <c r="J29" s="62" t="str">
        <f t="shared" ref="J29:J48" si="11">VLOOKUP($D29,$A$7:$N$26,10,FALSE)</f>
        <v>WHU (A)</v>
      </c>
      <c r="K29" s="62" t="str">
        <f t="shared" ref="K29:K48" si="12">VLOOKUP($D29,$A$7:$N$26,11,FALSE)</f>
        <v/>
      </c>
      <c r="L29" s="62" t="str">
        <f t="shared" ref="L29:L48" si="13">VLOOKUP($D29,$A$7:$N$26,12,FALSE)</f>
        <v/>
      </c>
      <c r="M29" s="62" t="str">
        <f t="shared" ref="M29:M48" si="14">VLOOKUP($D29,$A$7:$N$26,13,FALSE)</f>
        <v/>
      </c>
      <c r="N29" s="59" t="str">
        <f t="shared" ref="N29:N48" si="15">VLOOKUP($D29,$A$7:$N$26,14,FALSE)</f>
        <v/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70"/>
      <c r="B30" s="63" t="str">
        <f t="shared" si="5"/>
        <v>Watford</v>
      </c>
      <c r="C30" s="64">
        <f t="shared" ref="C30:C48" si="16">VLOOKUP($D30,$A$7:$C$26,3,FALSE)</f>
        <v>0.8161666667</v>
      </c>
      <c r="D30" s="65">
        <v>2.0</v>
      </c>
      <c r="E30" s="66" t="str">
        <f t="shared" si="6"/>
        <v>BHA (H)</v>
      </c>
      <c r="F30" s="67" t="str">
        <f t="shared" si="7"/>
        <v>BUR (A)</v>
      </c>
      <c r="G30" s="67" t="str">
        <f t="shared" si="8"/>
        <v>CRY (H)</v>
      </c>
      <c r="H30" s="67" t="str">
        <f t="shared" si="9"/>
        <v>TOT (H)</v>
      </c>
      <c r="I30" s="67" t="str">
        <f t="shared" si="10"/>
        <v>MNU (H)</v>
      </c>
      <c r="J30" s="67" t="str">
        <f t="shared" si="11"/>
        <v>FUL (A)</v>
      </c>
      <c r="K30" s="67" t="str">
        <f t="shared" si="12"/>
        <v/>
      </c>
      <c r="L30" s="67" t="str">
        <f t="shared" si="13"/>
        <v/>
      </c>
      <c r="M30" s="67" t="str">
        <f t="shared" si="14"/>
        <v/>
      </c>
      <c r="N30" s="65" t="str">
        <f t="shared" si="15"/>
        <v/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70"/>
      <c r="B31" s="63" t="str">
        <f t="shared" si="5"/>
        <v>Burnley</v>
      </c>
      <c r="C31" s="64">
        <f t="shared" si="16"/>
        <v>0.8286666667</v>
      </c>
      <c r="D31" s="65">
        <v>3.0</v>
      </c>
      <c r="E31" s="66" t="str">
        <f t="shared" si="6"/>
        <v>SOU (A)</v>
      </c>
      <c r="F31" s="67" t="str">
        <f t="shared" si="7"/>
        <v>WAT (H)</v>
      </c>
      <c r="G31" s="67" t="str">
        <f t="shared" si="8"/>
        <v>FUL (A)</v>
      </c>
      <c r="H31" s="67" t="str">
        <f t="shared" si="9"/>
        <v>MNU (H)</v>
      </c>
      <c r="I31" s="67" t="str">
        <f t="shared" si="10"/>
        <v>WOL (A)</v>
      </c>
      <c r="J31" s="67" t="str">
        <f t="shared" si="11"/>
        <v>BOU (H)</v>
      </c>
      <c r="K31" s="67" t="str">
        <f t="shared" si="12"/>
        <v/>
      </c>
      <c r="L31" s="67" t="str">
        <f t="shared" si="13"/>
        <v/>
      </c>
      <c r="M31" s="67" t="str">
        <f t="shared" si="14"/>
        <v/>
      </c>
      <c r="N31" s="65" t="str">
        <f t="shared" si="15"/>
        <v/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70"/>
      <c r="B32" s="63" t="str">
        <f t="shared" si="5"/>
        <v>Bournemouth</v>
      </c>
      <c r="C32" s="64">
        <f t="shared" si="16"/>
        <v>0.8351666667</v>
      </c>
      <c r="D32" s="65">
        <v>4.0</v>
      </c>
      <c r="E32" s="66" t="str">
        <f t="shared" si="6"/>
        <v>CAR (H)</v>
      </c>
      <c r="F32" s="67" t="str">
        <f t="shared" si="7"/>
        <v>WHU (A)</v>
      </c>
      <c r="G32" s="67" t="str">
        <f t="shared" si="8"/>
        <v>EVE (H)</v>
      </c>
      <c r="H32" s="67" t="str">
        <f t="shared" si="9"/>
        <v>CHE (A)</v>
      </c>
      <c r="I32" s="67" t="str">
        <f t="shared" si="10"/>
        <v>LEI (H)</v>
      </c>
      <c r="J32" s="67" t="str">
        <f t="shared" si="11"/>
        <v>BUR (A)</v>
      </c>
      <c r="K32" s="67" t="str">
        <f t="shared" si="12"/>
        <v/>
      </c>
      <c r="L32" s="67" t="str">
        <f t="shared" si="13"/>
        <v/>
      </c>
      <c r="M32" s="67" t="str">
        <f t="shared" si="14"/>
        <v/>
      </c>
      <c r="N32" s="65" t="str">
        <f t="shared" si="15"/>
        <v/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70"/>
      <c r="B33" s="63" t="str">
        <f t="shared" si="5"/>
        <v>Crystal Palace</v>
      </c>
      <c r="C33" s="64">
        <f t="shared" si="16"/>
        <v>0.8883333333</v>
      </c>
      <c r="D33" s="65">
        <v>5.0</v>
      </c>
      <c r="E33" s="66" t="str">
        <f t="shared" si="6"/>
        <v>FUL (A)</v>
      </c>
      <c r="F33" s="67" t="str">
        <f t="shared" si="7"/>
        <v>LIV (H)</v>
      </c>
      <c r="G33" s="67" t="str">
        <f t="shared" si="8"/>
        <v>WAT (A)</v>
      </c>
      <c r="H33" s="67" t="str">
        <f t="shared" si="9"/>
        <v>SOU (H)</v>
      </c>
      <c r="I33" s="67" t="str">
        <f t="shared" si="10"/>
        <v>HUD (A)</v>
      </c>
      <c r="J33" s="67" t="str">
        <f t="shared" si="11"/>
        <v>NEW (H)</v>
      </c>
      <c r="K33" s="67" t="str">
        <f t="shared" si="12"/>
        <v/>
      </c>
      <c r="L33" s="67" t="str">
        <f t="shared" si="13"/>
        <v/>
      </c>
      <c r="M33" s="67" t="str">
        <f t="shared" si="14"/>
        <v/>
      </c>
      <c r="N33" s="65" t="str">
        <f t="shared" si="15"/>
        <v/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70"/>
      <c r="B34" s="63" t="str">
        <f t="shared" si="5"/>
        <v>Man City</v>
      </c>
      <c r="C34" s="64">
        <f t="shared" si="16"/>
        <v>0.9083333333</v>
      </c>
      <c r="D34" s="65">
        <v>6.0</v>
      </c>
      <c r="E34" s="66" t="str">
        <f t="shared" si="6"/>
        <v>ARS (A)</v>
      </c>
      <c r="F34" s="67" t="str">
        <f t="shared" si="7"/>
        <v>HUD (H)</v>
      </c>
      <c r="G34" s="67" t="str">
        <f t="shared" si="8"/>
        <v>WOL (A)</v>
      </c>
      <c r="H34" s="67" t="str">
        <f t="shared" si="9"/>
        <v>NEW (H)</v>
      </c>
      <c r="I34" s="67" t="str">
        <f t="shared" si="10"/>
        <v>FUL (H)</v>
      </c>
      <c r="J34" s="67" t="str">
        <f t="shared" si="11"/>
        <v>CAR (A)</v>
      </c>
      <c r="K34" s="67" t="str">
        <f t="shared" si="12"/>
        <v/>
      </c>
      <c r="L34" s="67" t="str">
        <f t="shared" si="13"/>
        <v/>
      </c>
      <c r="M34" s="67" t="str">
        <f t="shared" si="14"/>
        <v/>
      </c>
      <c r="N34" s="65" t="str">
        <f t="shared" si="15"/>
        <v/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70"/>
      <c r="B35" s="63" t="str">
        <f t="shared" si="5"/>
        <v>Man Utd</v>
      </c>
      <c r="C35" s="64">
        <f t="shared" si="16"/>
        <v>0.9476666667</v>
      </c>
      <c r="D35" s="65">
        <v>7.0</v>
      </c>
      <c r="E35" s="66" t="str">
        <f t="shared" si="6"/>
        <v>LEI (H)</v>
      </c>
      <c r="F35" s="67" t="str">
        <f t="shared" si="7"/>
        <v>BHA (A)</v>
      </c>
      <c r="G35" s="67" t="str">
        <f t="shared" si="8"/>
        <v>TOT (H)</v>
      </c>
      <c r="H35" s="67" t="str">
        <f t="shared" si="9"/>
        <v>BUR (A)</v>
      </c>
      <c r="I35" s="67" t="str">
        <f t="shared" si="10"/>
        <v>WAT (A)</v>
      </c>
      <c r="J35" s="67" t="str">
        <f t="shared" si="11"/>
        <v>WOL (H)</v>
      </c>
      <c r="K35" s="67" t="str">
        <f t="shared" si="12"/>
        <v/>
      </c>
      <c r="L35" s="67" t="str">
        <f t="shared" si="13"/>
        <v/>
      </c>
      <c r="M35" s="67" t="str">
        <f t="shared" si="14"/>
        <v/>
      </c>
      <c r="N35" s="65" t="str">
        <f t="shared" si="15"/>
        <v/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70"/>
      <c r="B36" s="63" t="str">
        <f t="shared" si="5"/>
        <v>Liverpool</v>
      </c>
      <c r="C36" s="64">
        <f t="shared" si="16"/>
        <v>0.9495</v>
      </c>
      <c r="D36" s="65">
        <v>8.0</v>
      </c>
      <c r="E36" s="66" t="str">
        <f t="shared" si="6"/>
        <v>WHU (H)</v>
      </c>
      <c r="F36" s="67" t="str">
        <f t="shared" si="7"/>
        <v>CRY (A)</v>
      </c>
      <c r="G36" s="67" t="str">
        <f t="shared" si="8"/>
        <v>BHA (H)</v>
      </c>
      <c r="H36" s="67" t="str">
        <f t="shared" si="9"/>
        <v>LEI (A)</v>
      </c>
      <c r="I36" s="67" t="str">
        <f t="shared" si="10"/>
        <v>TOT (A)</v>
      </c>
      <c r="J36" s="67" t="str">
        <f t="shared" si="11"/>
        <v>SOU (H)</v>
      </c>
      <c r="K36" s="67" t="str">
        <f t="shared" si="12"/>
        <v/>
      </c>
      <c r="L36" s="67" t="str">
        <f t="shared" si="13"/>
        <v/>
      </c>
      <c r="M36" s="67" t="str">
        <f t="shared" si="14"/>
        <v/>
      </c>
      <c r="N36" s="65" t="str">
        <f t="shared" si="15"/>
        <v/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70"/>
      <c r="B37" s="63" t="str">
        <f t="shared" si="5"/>
        <v>Leicester</v>
      </c>
      <c r="C37" s="64">
        <f t="shared" si="16"/>
        <v>0.9673333333</v>
      </c>
      <c r="D37" s="65">
        <v>9.0</v>
      </c>
      <c r="E37" s="66" t="str">
        <f t="shared" si="6"/>
        <v>MNU (A)</v>
      </c>
      <c r="F37" s="67" t="str">
        <f t="shared" si="7"/>
        <v>WOL (H)</v>
      </c>
      <c r="G37" s="67" t="str">
        <f t="shared" si="8"/>
        <v>SOU (A)</v>
      </c>
      <c r="H37" s="67" t="str">
        <f t="shared" si="9"/>
        <v>LIV (H)</v>
      </c>
      <c r="I37" s="67" t="str">
        <f t="shared" si="10"/>
        <v>BOU (A)</v>
      </c>
      <c r="J37" s="67" t="str">
        <f t="shared" si="11"/>
        <v>HUD (H)</v>
      </c>
      <c r="K37" s="67" t="str">
        <f t="shared" si="12"/>
        <v/>
      </c>
      <c r="L37" s="67" t="str">
        <f t="shared" si="13"/>
        <v/>
      </c>
      <c r="M37" s="67" t="str">
        <f t="shared" si="14"/>
        <v/>
      </c>
      <c r="N37" s="65" t="str">
        <f t="shared" si="15"/>
        <v/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70"/>
      <c r="B38" s="63" t="str">
        <f t="shared" si="5"/>
        <v>Arsenal</v>
      </c>
      <c r="C38" s="64">
        <f t="shared" si="16"/>
        <v>1.012666667</v>
      </c>
      <c r="D38" s="65">
        <v>10.0</v>
      </c>
      <c r="E38" s="66" t="str">
        <f t="shared" si="6"/>
        <v>MCI (H)</v>
      </c>
      <c r="F38" s="67" t="str">
        <f t="shared" si="7"/>
        <v>CHE (A)</v>
      </c>
      <c r="G38" s="67" t="str">
        <f t="shared" si="8"/>
        <v>WHU (H)</v>
      </c>
      <c r="H38" s="67" t="str">
        <f t="shared" si="9"/>
        <v>CAR (A)</v>
      </c>
      <c r="I38" s="67" t="str">
        <f t="shared" si="10"/>
        <v>NEW (A)</v>
      </c>
      <c r="J38" s="67" t="str">
        <f t="shared" si="11"/>
        <v>EVE (H)</v>
      </c>
      <c r="K38" s="67" t="str">
        <f t="shared" si="12"/>
        <v/>
      </c>
      <c r="L38" s="67" t="str">
        <f t="shared" si="13"/>
        <v/>
      </c>
      <c r="M38" s="67" t="str">
        <f t="shared" si="14"/>
        <v/>
      </c>
      <c r="N38" s="65" t="str">
        <f t="shared" si="15"/>
        <v/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70"/>
      <c r="B39" s="63" t="str">
        <f t="shared" si="5"/>
        <v>Everton</v>
      </c>
      <c r="C39" s="64">
        <f t="shared" si="16"/>
        <v>1.014333333</v>
      </c>
      <c r="D39" s="65">
        <v>11.0</v>
      </c>
      <c r="E39" s="66" t="str">
        <f t="shared" si="6"/>
        <v>WOL (A)</v>
      </c>
      <c r="F39" s="67" t="str">
        <f t="shared" si="7"/>
        <v>SOU (H)</v>
      </c>
      <c r="G39" s="67" t="str">
        <f t="shared" si="8"/>
        <v>BOU (A)</v>
      </c>
      <c r="H39" s="67" t="str">
        <f t="shared" si="9"/>
        <v>HUD (H)</v>
      </c>
      <c r="I39" s="67" t="str">
        <f t="shared" si="10"/>
        <v>WHU (H)</v>
      </c>
      <c r="J39" s="67" t="str">
        <f t="shared" si="11"/>
        <v>ARS (A)</v>
      </c>
      <c r="K39" s="67" t="str">
        <f t="shared" si="12"/>
        <v/>
      </c>
      <c r="L39" s="67" t="str">
        <f t="shared" si="13"/>
        <v/>
      </c>
      <c r="M39" s="67" t="str">
        <f t="shared" si="14"/>
        <v/>
      </c>
      <c r="N39" s="65" t="str">
        <f t="shared" si="15"/>
        <v/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70"/>
      <c r="B40" s="63" t="str">
        <f t="shared" si="5"/>
        <v>Cardiff</v>
      </c>
      <c r="C40" s="64">
        <f t="shared" si="16"/>
        <v>1.015</v>
      </c>
      <c r="D40" s="65">
        <v>12.0</v>
      </c>
      <c r="E40" s="66" t="str">
        <f t="shared" si="6"/>
        <v>BOU (A)</v>
      </c>
      <c r="F40" s="67" t="str">
        <f t="shared" si="7"/>
        <v>NEW (H)</v>
      </c>
      <c r="G40" s="67" t="str">
        <f t="shared" si="8"/>
        <v>HUD (A)</v>
      </c>
      <c r="H40" s="67" t="str">
        <f t="shared" si="9"/>
        <v>ARS (H)</v>
      </c>
      <c r="I40" s="67" t="str">
        <f t="shared" si="10"/>
        <v>CHE (A)</v>
      </c>
      <c r="J40" s="67" t="str">
        <f t="shared" si="11"/>
        <v>MCI (H)</v>
      </c>
      <c r="K40" s="67" t="str">
        <f t="shared" si="12"/>
        <v/>
      </c>
      <c r="L40" s="67" t="str">
        <f t="shared" si="13"/>
        <v/>
      </c>
      <c r="M40" s="67" t="str">
        <f t="shared" si="14"/>
        <v/>
      </c>
      <c r="N40" s="65" t="str">
        <f t="shared" si="15"/>
        <v/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70"/>
      <c r="B41" s="63" t="str">
        <f t="shared" si="5"/>
        <v>Southampton</v>
      </c>
      <c r="C41" s="64">
        <f t="shared" si="16"/>
        <v>1.0675</v>
      </c>
      <c r="D41" s="65">
        <v>13.0</v>
      </c>
      <c r="E41" s="66" t="str">
        <f t="shared" si="6"/>
        <v>BUR (H)</v>
      </c>
      <c r="F41" s="67" t="str">
        <f t="shared" si="7"/>
        <v>EVE (A)</v>
      </c>
      <c r="G41" s="67" t="str">
        <f t="shared" si="8"/>
        <v>LEI (H)</v>
      </c>
      <c r="H41" s="67" t="str">
        <f t="shared" si="9"/>
        <v>CRY (A)</v>
      </c>
      <c r="I41" s="67" t="str">
        <f t="shared" si="10"/>
        <v>BHA (H)</v>
      </c>
      <c r="J41" s="67" t="str">
        <f t="shared" si="11"/>
        <v>LIV (A)</v>
      </c>
      <c r="K41" s="67" t="str">
        <f t="shared" si="12"/>
        <v/>
      </c>
      <c r="L41" s="67" t="str">
        <f t="shared" si="13"/>
        <v/>
      </c>
      <c r="M41" s="67" t="str">
        <f t="shared" si="14"/>
        <v/>
      </c>
      <c r="N41" s="65" t="str">
        <f t="shared" si="15"/>
        <v/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70"/>
      <c r="B42" s="63" t="str">
        <f t="shared" si="5"/>
        <v>Tottenham</v>
      </c>
      <c r="C42" s="64">
        <f t="shared" si="16"/>
        <v>1.0685</v>
      </c>
      <c r="D42" s="65">
        <v>14.0</v>
      </c>
      <c r="E42" s="66" t="str">
        <f t="shared" si="6"/>
        <v>NEW (A)</v>
      </c>
      <c r="F42" s="67" t="str">
        <f t="shared" si="7"/>
        <v>FUL (H)</v>
      </c>
      <c r="G42" s="67" t="str">
        <f t="shared" si="8"/>
        <v>MNU (A)</v>
      </c>
      <c r="H42" s="67" t="str">
        <f t="shared" si="9"/>
        <v>WAT (A)</v>
      </c>
      <c r="I42" s="67" t="str">
        <f t="shared" si="10"/>
        <v>LIV (H)</v>
      </c>
      <c r="J42" s="67" t="str">
        <f t="shared" si="11"/>
        <v>BHA (A)</v>
      </c>
      <c r="K42" s="67" t="str">
        <f t="shared" si="12"/>
        <v/>
      </c>
      <c r="L42" s="67" t="str">
        <f t="shared" si="13"/>
        <v/>
      </c>
      <c r="M42" s="67" t="str">
        <f t="shared" si="14"/>
        <v/>
      </c>
      <c r="N42" s="65" t="str">
        <f t="shared" si="15"/>
        <v/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70"/>
      <c r="B43" s="63" t="str">
        <f t="shared" si="5"/>
        <v>Wolves</v>
      </c>
      <c r="C43" s="64">
        <f t="shared" si="16"/>
        <v>1.100166667</v>
      </c>
      <c r="D43" s="65">
        <v>15.0</v>
      </c>
      <c r="E43" s="66" t="str">
        <f t="shared" si="6"/>
        <v>EVE (H)</v>
      </c>
      <c r="F43" s="67" t="str">
        <f t="shared" si="7"/>
        <v>LEI (A)</v>
      </c>
      <c r="G43" s="67" t="str">
        <f t="shared" si="8"/>
        <v>MCI (H)</v>
      </c>
      <c r="H43" s="67" t="str">
        <f t="shared" si="9"/>
        <v>WHU (A)</v>
      </c>
      <c r="I43" s="67" t="str">
        <f t="shared" si="10"/>
        <v>BUR (H)</v>
      </c>
      <c r="J43" s="67" t="str">
        <f t="shared" si="11"/>
        <v>MNU (A)</v>
      </c>
      <c r="K43" s="67" t="str">
        <f t="shared" si="12"/>
        <v/>
      </c>
      <c r="L43" s="67" t="str">
        <f t="shared" si="13"/>
        <v/>
      </c>
      <c r="M43" s="67" t="str">
        <f t="shared" si="14"/>
        <v/>
      </c>
      <c r="N43" s="65" t="str">
        <f t="shared" si="15"/>
        <v/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70"/>
      <c r="B44" s="63" t="str">
        <f t="shared" si="5"/>
        <v>Brighton</v>
      </c>
      <c r="C44" s="64">
        <f t="shared" si="16"/>
        <v>1.114333333</v>
      </c>
      <c r="D44" s="65">
        <v>16.0</v>
      </c>
      <c r="E44" s="66" t="str">
        <f t="shared" si="6"/>
        <v>WAT (A)</v>
      </c>
      <c r="F44" s="67" t="str">
        <f t="shared" si="7"/>
        <v>MNU (H)</v>
      </c>
      <c r="G44" s="67" t="str">
        <f t="shared" si="8"/>
        <v>LIV (A)</v>
      </c>
      <c r="H44" s="67" t="str">
        <f t="shared" si="9"/>
        <v>FUL (H)</v>
      </c>
      <c r="I44" s="67" t="str">
        <f t="shared" si="10"/>
        <v>SOU (A)</v>
      </c>
      <c r="J44" s="67" t="str">
        <f t="shared" si="11"/>
        <v>TOT (H)</v>
      </c>
      <c r="K44" s="67" t="str">
        <f t="shared" si="12"/>
        <v/>
      </c>
      <c r="L44" s="67" t="str">
        <f t="shared" si="13"/>
        <v/>
      </c>
      <c r="M44" s="67" t="str">
        <f t="shared" si="14"/>
        <v/>
      </c>
      <c r="N44" s="65" t="str">
        <f t="shared" si="15"/>
        <v/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70"/>
      <c r="B45" s="63" t="str">
        <f t="shared" si="5"/>
        <v>Huddersfield</v>
      </c>
      <c r="C45" s="64">
        <f t="shared" si="16"/>
        <v>1.129833333</v>
      </c>
      <c r="D45" s="65">
        <v>17.0</v>
      </c>
      <c r="E45" s="66" t="str">
        <f t="shared" si="6"/>
        <v>CHE (H)</v>
      </c>
      <c r="F45" s="67" t="str">
        <f t="shared" si="7"/>
        <v>MCI (A)</v>
      </c>
      <c r="G45" s="67" t="str">
        <f t="shared" si="8"/>
        <v>CAR (H)</v>
      </c>
      <c r="H45" s="67" t="str">
        <f t="shared" si="9"/>
        <v>EVE (A)</v>
      </c>
      <c r="I45" s="67" t="str">
        <f t="shared" si="10"/>
        <v>CRY (H)</v>
      </c>
      <c r="J45" s="67" t="str">
        <f t="shared" si="11"/>
        <v>LEI (A)</v>
      </c>
      <c r="K45" s="67" t="str">
        <f t="shared" si="12"/>
        <v/>
      </c>
      <c r="L45" s="67" t="str">
        <f t="shared" si="13"/>
        <v/>
      </c>
      <c r="M45" s="67" t="str">
        <f t="shared" si="14"/>
        <v/>
      </c>
      <c r="N45" s="65" t="str">
        <f t="shared" si="15"/>
        <v/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70"/>
      <c r="B46" s="63" t="str">
        <f t="shared" si="5"/>
        <v>Fulham</v>
      </c>
      <c r="C46" s="64">
        <f t="shared" si="16"/>
        <v>1.165666667</v>
      </c>
      <c r="D46" s="65">
        <v>18.0</v>
      </c>
      <c r="E46" s="66" t="str">
        <f t="shared" si="6"/>
        <v>CRY (H)</v>
      </c>
      <c r="F46" s="67" t="str">
        <f t="shared" si="7"/>
        <v>TOT (A)</v>
      </c>
      <c r="G46" s="67" t="str">
        <f t="shared" si="8"/>
        <v>BUR (H)</v>
      </c>
      <c r="H46" s="67" t="str">
        <f t="shared" si="9"/>
        <v>BHA (A)</v>
      </c>
      <c r="I46" s="67" t="str">
        <f t="shared" si="10"/>
        <v>MCI (A)</v>
      </c>
      <c r="J46" s="67" t="str">
        <f t="shared" si="11"/>
        <v>WAT (H)</v>
      </c>
      <c r="K46" s="67" t="str">
        <f t="shared" si="12"/>
        <v/>
      </c>
      <c r="L46" s="67" t="str">
        <f t="shared" si="13"/>
        <v/>
      </c>
      <c r="M46" s="67" t="str">
        <f t="shared" si="14"/>
        <v/>
      </c>
      <c r="N46" s="65" t="str">
        <f t="shared" si="15"/>
        <v/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70"/>
      <c r="B47" s="71" t="str">
        <f t="shared" si="5"/>
        <v>West Ham</v>
      </c>
      <c r="C47" s="72">
        <f t="shared" si="16"/>
        <v>1.249</v>
      </c>
      <c r="D47" s="73">
        <v>19.0</v>
      </c>
      <c r="E47" s="74" t="str">
        <f t="shared" si="6"/>
        <v>LIV (A)</v>
      </c>
      <c r="F47" s="75" t="str">
        <f t="shared" si="7"/>
        <v>BOU (H)</v>
      </c>
      <c r="G47" s="75" t="str">
        <f t="shared" si="8"/>
        <v>ARS (A)</v>
      </c>
      <c r="H47" s="75" t="str">
        <f t="shared" si="9"/>
        <v>WOL (H)</v>
      </c>
      <c r="I47" s="75" t="str">
        <f t="shared" si="10"/>
        <v>EVE (A)</v>
      </c>
      <c r="J47" s="75" t="str">
        <f t="shared" si="11"/>
        <v>CHE (H)</v>
      </c>
      <c r="K47" s="75" t="str">
        <f t="shared" si="12"/>
        <v/>
      </c>
      <c r="L47" s="75" t="str">
        <f t="shared" si="13"/>
        <v/>
      </c>
      <c r="M47" s="75" t="str">
        <f t="shared" si="14"/>
        <v/>
      </c>
      <c r="N47" s="73" t="str">
        <f t="shared" si="15"/>
        <v/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70"/>
      <c r="B48" s="57" t="str">
        <f t="shared" si="5"/>
        <v>Newcastle</v>
      </c>
      <c r="C48" s="58">
        <f t="shared" si="16"/>
        <v>1.274666667</v>
      </c>
      <c r="D48" s="59">
        <v>20.0</v>
      </c>
      <c r="E48" s="61" t="str">
        <f t="shared" si="6"/>
        <v>TOT (H)</v>
      </c>
      <c r="F48" s="62" t="str">
        <f t="shared" si="7"/>
        <v>CAR (A)</v>
      </c>
      <c r="G48" s="62" t="str">
        <f t="shared" si="8"/>
        <v>CHE (H)</v>
      </c>
      <c r="H48" s="62" t="str">
        <f t="shared" si="9"/>
        <v>MCI (A)</v>
      </c>
      <c r="I48" s="62" t="str">
        <f t="shared" si="10"/>
        <v>ARS (H)</v>
      </c>
      <c r="J48" s="62" t="str">
        <f t="shared" si="11"/>
        <v>CRY (A)</v>
      </c>
      <c r="K48" s="62" t="str">
        <f t="shared" si="12"/>
        <v/>
      </c>
      <c r="L48" s="62" t="str">
        <f t="shared" si="13"/>
        <v/>
      </c>
      <c r="M48" s="62" t="str">
        <f t="shared" si="14"/>
        <v/>
      </c>
      <c r="N48" s="59" t="str">
        <f t="shared" si="15"/>
        <v/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9.5" customHeight="1">
      <c r="A49" s="81"/>
      <c r="B49" s="7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B1:N1"/>
    <mergeCell ref="B3:N3"/>
    <mergeCell ref="B4:N4"/>
  </mergeCells>
  <conditionalFormatting sqref="C29:C4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9:E4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:E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:C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2D050"/>
    <outlinePr summaryBelow="0" summaryRight="0"/>
    <pageSetUpPr/>
  </sheetPr>
  <sheetViews>
    <sheetView workbookViewId="0"/>
  </sheetViews>
  <sheetFormatPr customHeight="1" defaultColWidth="14.43" defaultRowHeight="15.0"/>
  <cols>
    <col customWidth="1" hidden="1" min="1" max="1" width="0.14"/>
    <col customWidth="1" min="2" max="2" width="23.0"/>
    <col customWidth="1" min="3" max="3" width="14.57"/>
    <col customWidth="1" min="4" max="4" width="11.57"/>
    <col customWidth="1" min="5" max="26" width="8.71"/>
  </cols>
  <sheetData>
    <row r="1" ht="19.5" customHeight="1">
      <c r="A1" s="1"/>
      <c r="B1" s="7" t="s">
        <v>24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9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3.5" hidden="1" customHeight="1">
      <c r="A2" s="12"/>
      <c r="B2" s="13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14">
        <f t="shared" si="1"/>
        <v>9</v>
      </c>
      <c r="N2" s="20">
        <f t="shared" si="1"/>
        <v>10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3.5" customHeight="1">
      <c r="A3" s="12"/>
      <c r="B3" s="23" t="s">
        <v>25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6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3.5" customHeight="1">
      <c r="A4" s="12"/>
      <c r="B4" s="29" t="s">
        <v>26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3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9.5" customHeight="1">
      <c r="A5" s="12"/>
      <c r="B5" s="76" t="s">
        <v>10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8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5.75" customHeight="1">
      <c r="A6" s="1"/>
      <c r="B6" s="42" t="s">
        <v>11</v>
      </c>
      <c r="C6" s="44" t="s">
        <v>13</v>
      </c>
      <c r="D6" s="46" t="s">
        <v>16</v>
      </c>
      <c r="E6" s="44">
        <f>IF(COUNT($E$2:E2)&gt;Intro!$C$13,"",Intro!$C$11)</f>
        <v>1</v>
      </c>
      <c r="F6" s="50">
        <f>IF(COUNT($E$2:F2)&gt;Intro!$C$13,"_",F2)</f>
        <v>2</v>
      </c>
      <c r="G6" s="50">
        <f>IF(COUNT($E$2:G2)&gt;Intro!$C$13,"_",G2)</f>
        <v>3</v>
      </c>
      <c r="H6" s="50">
        <f>IF(COUNT($E$2:H2)&gt;Intro!$C$13,"_",H2)</f>
        <v>4</v>
      </c>
      <c r="I6" s="50">
        <f>IF(COUNT($E$2:I2)&gt;Intro!$C$13,"_",I2)</f>
        <v>5</v>
      </c>
      <c r="J6" s="50">
        <f>IF(COUNT($E$2:J2)&gt;Intro!$C$13,"_",J2)</f>
        <v>6</v>
      </c>
      <c r="K6" s="50" t="str">
        <f>IF(COUNT($E$2:K2)&gt;Intro!$C$13,"_",K2)</f>
        <v>_</v>
      </c>
      <c r="L6" s="50" t="str">
        <f>IF(COUNT($E$2:L2)&gt;Intro!$C$13,"_",L2)</f>
        <v>_</v>
      </c>
      <c r="M6" s="50" t="str">
        <f>IF(COUNT($E$2:M2)&gt;Intro!$C$13,"_",M2)</f>
        <v>_</v>
      </c>
      <c r="N6" s="50" t="str">
        <f>IF(COUNT($E$2:N2)&gt;Intro!$C$13,"_",N2)</f>
        <v>_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">
        <f t="shared" ref="A7:A26" si="2">D7</f>
        <v>6</v>
      </c>
      <c r="B7" s="57" t="str">
        <f>Difficulties!A3</f>
        <v>Arsenal</v>
      </c>
      <c r="C7" s="58">
        <f>Vs_Attack!C7/Vs_Defence!C7</f>
        <v>1.573514602</v>
      </c>
      <c r="D7" s="59">
        <f t="shared" ref="D7:D26" si="3">RANK(C7,$C$7:$C$26,0)+COUNTIF($C$7:$C7,$C7)-1</f>
        <v>6</v>
      </c>
      <c r="E7" s="61" t="str">
        <f t="array" ref="E7">IF(ISERROR(INDEX(Fixtures!$C2:$AN2,E$6)),"",INDEX(Fixtures!$C2:$AN2,E$6))</f>
        <v>MCI (H)</v>
      </c>
      <c r="F7" s="62" t="str">
        <f t="array" ref="F7">IF(ISERROR(INDEX(Fixtures!$C2:$AN2,F$6)),"",INDEX(Fixtures!$C2:$AN2,F$6))</f>
        <v>CHE (A)</v>
      </c>
      <c r="G7" s="62" t="str">
        <f t="array" ref="G7">IF(ISERROR(INDEX(Fixtures!$C2:$AN2,G$6)),"",INDEX(Fixtures!$C2:$AN2,G$6))</f>
        <v>WHU (H)</v>
      </c>
      <c r="H7" s="62" t="str">
        <f t="array" ref="H7">IF(ISERROR(INDEX(Fixtures!$C2:$AN2,H$6)),"",INDEX(Fixtures!$C2:$AN2,H$6))</f>
        <v>CAR (A)</v>
      </c>
      <c r="I7" s="62" t="str">
        <f t="array" ref="I7">IF(ISERROR(INDEX(Fixtures!$C2:$AN2,I$6)),"",INDEX(Fixtures!$C2:$AN2,I$6))</f>
        <v>NEW (A)</v>
      </c>
      <c r="J7" s="62" t="str">
        <f t="array" ref="J7">IF(ISERROR(INDEX(Fixtures!$C2:$AN2,J$6)),"",INDEX(Fixtures!$C2:$AN2,J$6))</f>
        <v>EVE (H)</v>
      </c>
      <c r="K7" s="62" t="str">
        <f t="array" ref="K7">IF(ISERROR(INDEX(Fixtures!$C2:$AN2,K$6)),"",INDEX(Fixtures!$C2:$AN2,K$6))</f>
        <v/>
      </c>
      <c r="L7" s="62" t="str">
        <f t="array" ref="L7">IF(ISERROR(INDEX(Fixtures!$C2:$AN2,L$6)),"",INDEX(Fixtures!$C2:$AN2,L$6))</f>
        <v/>
      </c>
      <c r="M7" s="62" t="str">
        <f t="array" ref="M7">IF(ISERROR(INDEX(Fixtures!$C2:$AN2,M$6)),"",INDEX(Fixtures!$C2:$AN2,M$6))</f>
        <v/>
      </c>
      <c r="N7" s="59" t="str">
        <f t="array" ref="N7">IF(ISERROR(INDEX(Fixtures!$C2:$AN2,N$6)),"",INDEX(Fixtures!$C2:$AN2,N$6))</f>
        <v/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">
        <f t="shared" si="2"/>
        <v>9</v>
      </c>
      <c r="B8" s="63" t="str">
        <f>Difficulties!A4</f>
        <v>Bournemouth</v>
      </c>
      <c r="C8" s="64">
        <f>Vs_Attack!C8/Vs_Defence!C8</f>
        <v>0.9803823774</v>
      </c>
      <c r="D8" s="65">
        <f t="shared" si="3"/>
        <v>9</v>
      </c>
      <c r="E8" s="66" t="str">
        <f t="array" ref="E8">IF(ISERROR(INDEX(Fixtures!$C3:$AN3,E$6)),"",INDEX(Fixtures!$C3:$AN3,E$6))</f>
        <v>CAR (H)</v>
      </c>
      <c r="F8" s="67" t="str">
        <f t="array" ref="F8">IF(ISERROR(INDEX(Fixtures!$C3:$AN3,F$6)),"",INDEX(Fixtures!$C3:$AN3,F$6))</f>
        <v>WHU (A)</v>
      </c>
      <c r="G8" s="67" t="str">
        <f t="array" ref="G8">IF(ISERROR(INDEX(Fixtures!$C3:$AN3,G$6)),"",INDEX(Fixtures!$C3:$AN3,G$6))</f>
        <v>EVE (H)</v>
      </c>
      <c r="H8" s="67" t="str">
        <f t="array" ref="H8">IF(ISERROR(INDEX(Fixtures!$C3:$AN3,H$6)),"",INDEX(Fixtures!$C3:$AN3,H$6))</f>
        <v>CHE (A)</v>
      </c>
      <c r="I8" s="67" t="str">
        <f t="array" ref="I8">IF(ISERROR(INDEX(Fixtures!$C3:$AN3,I$6)),"",INDEX(Fixtures!$C3:$AN3,I$6))</f>
        <v>LEI (H)</v>
      </c>
      <c r="J8" s="67" t="str">
        <f t="array" ref="J8">IF(ISERROR(INDEX(Fixtures!$C3:$AN3,J$6)),"",INDEX(Fixtures!$C3:$AN3,J$6))</f>
        <v>BUR (A)</v>
      </c>
      <c r="K8" s="67" t="str">
        <f t="array" ref="K8">IF(ISERROR(INDEX(Fixtures!$C3:$AN3,K$6)),"",INDEX(Fixtures!$C3:$AN3,K$6))</f>
        <v/>
      </c>
      <c r="L8" s="67" t="str">
        <f t="array" ref="L8">IF(ISERROR(INDEX(Fixtures!$C3:$AN3,L$6)),"",INDEX(Fixtures!$C3:$AN3,L$6))</f>
        <v/>
      </c>
      <c r="M8" s="67" t="str">
        <f t="array" ref="M8">IF(ISERROR(INDEX(Fixtures!$C3:$AN3,M$6)),"",INDEX(Fixtures!$C3:$AN3,M$6))</f>
        <v/>
      </c>
      <c r="N8" s="65" t="str">
        <f t="array" ref="N8">IF(ISERROR(INDEX(Fixtures!$C3:$AN3,N$6)),"",INDEX(Fixtures!$C3:$AN3,N$6))</f>
        <v/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">
        <f t="shared" si="2"/>
        <v>15</v>
      </c>
      <c r="B9" s="63" t="str">
        <f>Difficulties!A5</f>
        <v>Brighton</v>
      </c>
      <c r="C9" s="64">
        <f>Vs_Attack!C9/Vs_Defence!C9</f>
        <v>0.5424607623</v>
      </c>
      <c r="D9" s="65">
        <f t="shared" si="3"/>
        <v>15</v>
      </c>
      <c r="E9" s="66" t="str">
        <f t="array" ref="E9">IF(ISERROR(INDEX(Fixtures!$C4:$AN4,E$6)),"",INDEX(Fixtures!$C4:$AN4,E$6))</f>
        <v>WAT (A)</v>
      </c>
      <c r="F9" s="67" t="str">
        <f t="array" ref="F9">IF(ISERROR(INDEX(Fixtures!$C4:$AN4,F$6)),"",INDEX(Fixtures!$C4:$AN4,F$6))</f>
        <v>MNU (H)</v>
      </c>
      <c r="G9" s="67" t="str">
        <f t="array" ref="G9">IF(ISERROR(INDEX(Fixtures!$C4:$AN4,G$6)),"",INDEX(Fixtures!$C4:$AN4,G$6))</f>
        <v>LIV (A)</v>
      </c>
      <c r="H9" s="67" t="str">
        <f t="array" ref="H9">IF(ISERROR(INDEX(Fixtures!$C4:$AN4,H$6)),"",INDEX(Fixtures!$C4:$AN4,H$6))</f>
        <v>FUL (H)</v>
      </c>
      <c r="I9" s="67" t="str">
        <f t="array" ref="I9">IF(ISERROR(INDEX(Fixtures!$C4:$AN4,I$6)),"",INDEX(Fixtures!$C4:$AN4,I$6))</f>
        <v>SOU (A)</v>
      </c>
      <c r="J9" s="67" t="str">
        <f t="array" ref="J9">IF(ISERROR(INDEX(Fixtures!$C4:$AN4,J$6)),"",INDEX(Fixtures!$C4:$AN4,J$6))</f>
        <v>TOT (H)</v>
      </c>
      <c r="K9" s="67" t="str">
        <f t="array" ref="K9">IF(ISERROR(INDEX(Fixtures!$C4:$AN4,K$6)),"",INDEX(Fixtures!$C4:$AN4,K$6))</f>
        <v/>
      </c>
      <c r="L9" s="67" t="str">
        <f t="array" ref="L9">IF(ISERROR(INDEX(Fixtures!$C4:$AN4,L$6)),"",INDEX(Fixtures!$C4:$AN4,L$6))</f>
        <v/>
      </c>
      <c r="M9" s="67" t="str">
        <f t="array" ref="M9">IF(ISERROR(INDEX(Fixtures!$C4:$AN4,M$6)),"",INDEX(Fixtures!$C4:$AN4,M$6))</f>
        <v/>
      </c>
      <c r="N9" s="65" t="str">
        <f t="array" ref="N9">IF(ISERROR(INDEX(Fixtures!$C4:$AN4,N$6)),"",INDEX(Fixtures!$C4:$AN4,N$6))</f>
        <v/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">
        <f t="shared" si="2"/>
        <v>7</v>
      </c>
      <c r="B10" s="63" t="str">
        <f>Difficulties!A6</f>
        <v>Burnley</v>
      </c>
      <c r="C10" s="64">
        <f>Vs_Attack!C10/Vs_Defence!C10</f>
        <v>1.197465681</v>
      </c>
      <c r="D10" s="65">
        <f t="shared" si="3"/>
        <v>7</v>
      </c>
      <c r="E10" s="66" t="str">
        <f t="array" ref="E10">IF(ISERROR(INDEX(Fixtures!$C5:$AN5,E$6)),"",INDEX(Fixtures!$C5:$AN5,E$6))</f>
        <v>SOU (A)</v>
      </c>
      <c r="F10" s="67" t="str">
        <f t="array" ref="F10">IF(ISERROR(INDEX(Fixtures!$C5:$AN5,F$6)),"",INDEX(Fixtures!$C5:$AN5,F$6))</f>
        <v>WAT (H)</v>
      </c>
      <c r="G10" s="67" t="str">
        <f t="array" ref="G10">IF(ISERROR(INDEX(Fixtures!$C5:$AN5,G$6)),"",INDEX(Fixtures!$C5:$AN5,G$6))</f>
        <v>FUL (A)</v>
      </c>
      <c r="H10" s="67" t="str">
        <f t="array" ref="H10">IF(ISERROR(INDEX(Fixtures!$C5:$AN5,H$6)),"",INDEX(Fixtures!$C5:$AN5,H$6))</f>
        <v>MNU (H)</v>
      </c>
      <c r="I10" s="67" t="str">
        <f t="array" ref="I10">IF(ISERROR(INDEX(Fixtures!$C5:$AN5,I$6)),"",INDEX(Fixtures!$C5:$AN5,I$6))</f>
        <v>WOL (A)</v>
      </c>
      <c r="J10" s="67" t="str">
        <f t="array" ref="J10">IF(ISERROR(INDEX(Fixtures!$C5:$AN5,J$6)),"",INDEX(Fixtures!$C5:$AN5,J$6))</f>
        <v>BOU (H)</v>
      </c>
      <c r="K10" s="67" t="str">
        <f t="array" ref="K10">IF(ISERROR(INDEX(Fixtures!$C5:$AN5,K$6)),"",INDEX(Fixtures!$C5:$AN5,K$6))</f>
        <v/>
      </c>
      <c r="L10" s="67" t="str">
        <f t="array" ref="L10">IF(ISERROR(INDEX(Fixtures!$C5:$AN5,L$6)),"",INDEX(Fixtures!$C5:$AN5,L$6))</f>
        <v/>
      </c>
      <c r="M10" s="67" t="str">
        <f t="array" ref="M10">IF(ISERROR(INDEX(Fixtures!$C5:$AN5,M$6)),"",INDEX(Fixtures!$C5:$AN5,M$6))</f>
        <v/>
      </c>
      <c r="N10" s="65" t="str">
        <f t="array" ref="N10">IF(ISERROR(INDEX(Fixtures!$C5:$AN5,N$6)),"",INDEX(Fixtures!$C5:$AN5,N$6))</f>
        <v/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">
        <f t="shared" si="2"/>
        <v>16</v>
      </c>
      <c r="B11" s="63" t="str">
        <f>Difficulties!A7</f>
        <v>Cardiff</v>
      </c>
      <c r="C11" s="64">
        <f>Vs_Attack!C11/Vs_Defence!C11</f>
        <v>0.5049200492</v>
      </c>
      <c r="D11" s="65">
        <f t="shared" si="3"/>
        <v>16</v>
      </c>
      <c r="E11" s="66" t="str">
        <f t="array" ref="E11">IF(ISERROR(INDEX(Fixtures!$C6:$AN6,E$6)),"",INDEX(Fixtures!$C6:$AN6,E$6))</f>
        <v>BOU (A)</v>
      </c>
      <c r="F11" s="67" t="str">
        <f t="array" ref="F11">IF(ISERROR(INDEX(Fixtures!$C6:$AN6,F$6)),"",INDEX(Fixtures!$C6:$AN6,F$6))</f>
        <v>NEW (H)</v>
      </c>
      <c r="G11" s="67" t="str">
        <f t="array" ref="G11">IF(ISERROR(INDEX(Fixtures!$C6:$AN6,G$6)),"",INDEX(Fixtures!$C6:$AN6,G$6))</f>
        <v>HUD (A)</v>
      </c>
      <c r="H11" s="67" t="str">
        <f t="array" ref="H11">IF(ISERROR(INDEX(Fixtures!$C6:$AN6,H$6)),"",INDEX(Fixtures!$C6:$AN6,H$6))</f>
        <v>ARS (H)</v>
      </c>
      <c r="I11" s="67" t="str">
        <f t="array" ref="I11">IF(ISERROR(INDEX(Fixtures!$C6:$AN6,I$6)),"",INDEX(Fixtures!$C6:$AN6,I$6))</f>
        <v>CHE (A)</v>
      </c>
      <c r="J11" s="67" t="str">
        <f t="array" ref="J11">IF(ISERROR(INDEX(Fixtures!$C6:$AN6,J$6)),"",INDEX(Fixtures!$C6:$AN6,J$6))</f>
        <v>MCI (H)</v>
      </c>
      <c r="K11" s="67" t="str">
        <f t="array" ref="K11">IF(ISERROR(INDEX(Fixtures!$C6:$AN6,K$6)),"",INDEX(Fixtures!$C6:$AN6,K$6))</f>
        <v/>
      </c>
      <c r="L11" s="67" t="str">
        <f t="array" ref="L11">IF(ISERROR(INDEX(Fixtures!$C6:$AN6,L$6)),"",INDEX(Fixtures!$C6:$AN6,L$6))</f>
        <v/>
      </c>
      <c r="M11" s="67" t="str">
        <f t="array" ref="M11">IF(ISERROR(INDEX(Fixtures!$C6:$AN6,M$6)),"",INDEX(Fixtures!$C6:$AN6,M$6))</f>
        <v/>
      </c>
      <c r="N11" s="65" t="str">
        <f t="array" ref="N11">IF(ISERROR(INDEX(Fixtures!$C6:$AN6,N$6)),"",INDEX(Fixtures!$C6:$AN6,N$6))</f>
        <v/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">
        <f t="shared" si="2"/>
        <v>3</v>
      </c>
      <c r="B12" s="63" t="str">
        <f>Difficulties!A8</f>
        <v>Chelsea</v>
      </c>
      <c r="C12" s="64">
        <f>Vs_Attack!C12/Vs_Defence!C12</f>
        <v>2.309162621</v>
      </c>
      <c r="D12" s="65">
        <f t="shared" si="3"/>
        <v>3</v>
      </c>
      <c r="E12" s="66" t="str">
        <f t="array" ref="E12">IF(ISERROR(INDEX(Fixtures!$C7:$AN7,E$6)),"",INDEX(Fixtures!$C7:$AN7,E$6))</f>
        <v>HUD (A)</v>
      </c>
      <c r="F12" s="67" t="str">
        <f t="array" ref="F12">IF(ISERROR(INDEX(Fixtures!$C7:$AN7,F$6)),"",INDEX(Fixtures!$C7:$AN7,F$6))</f>
        <v>ARS (H)</v>
      </c>
      <c r="G12" s="67" t="str">
        <f t="array" ref="G12">IF(ISERROR(INDEX(Fixtures!$C7:$AN7,G$6)),"",INDEX(Fixtures!$C7:$AN7,G$6))</f>
        <v>NEW (A)</v>
      </c>
      <c r="H12" s="67" t="str">
        <f t="array" ref="H12">IF(ISERROR(INDEX(Fixtures!$C7:$AN7,H$6)),"",INDEX(Fixtures!$C7:$AN7,H$6))</f>
        <v>BOU (H)</v>
      </c>
      <c r="I12" s="67" t="str">
        <f t="array" ref="I12">IF(ISERROR(INDEX(Fixtures!$C7:$AN7,I$6)),"",INDEX(Fixtures!$C7:$AN7,I$6))</f>
        <v>CAR (H)</v>
      </c>
      <c r="J12" s="67" t="str">
        <f t="array" ref="J12">IF(ISERROR(INDEX(Fixtures!$C7:$AN7,J$6)),"",INDEX(Fixtures!$C7:$AN7,J$6))</f>
        <v>WHU (A)</v>
      </c>
      <c r="K12" s="67" t="str">
        <f t="array" ref="K12">IF(ISERROR(INDEX(Fixtures!$C7:$AN7,K$6)),"",INDEX(Fixtures!$C7:$AN7,K$6))</f>
        <v/>
      </c>
      <c r="L12" s="67" t="str">
        <f t="array" ref="L12">IF(ISERROR(INDEX(Fixtures!$C7:$AN7,L$6)),"",INDEX(Fixtures!$C7:$AN7,L$6))</f>
        <v/>
      </c>
      <c r="M12" s="67" t="str">
        <f t="array" ref="M12">IF(ISERROR(INDEX(Fixtures!$C7:$AN7,M$6)),"",INDEX(Fixtures!$C7:$AN7,M$6))</f>
        <v/>
      </c>
      <c r="N12" s="65" t="str">
        <f t="array" ref="N12">IF(ISERROR(INDEX(Fixtures!$C7:$AN7,N$6)),"",INDEX(Fixtures!$C7:$AN7,N$6))</f>
        <v/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">
        <f t="shared" si="2"/>
        <v>8</v>
      </c>
      <c r="B13" s="63" t="str">
        <f>Difficulties!A9</f>
        <v>Crystal Palace</v>
      </c>
      <c r="C13" s="64">
        <f>Vs_Attack!C13/Vs_Defence!C13</f>
        <v>1.039659071</v>
      </c>
      <c r="D13" s="65">
        <f t="shared" si="3"/>
        <v>8</v>
      </c>
      <c r="E13" s="66" t="str">
        <f t="array" ref="E13">IF(ISERROR(INDEX(Fixtures!$C8:$AN8,E$6)),"",INDEX(Fixtures!$C8:$AN8,E$6))</f>
        <v>FUL (A)</v>
      </c>
      <c r="F13" s="67" t="str">
        <f t="array" ref="F13">IF(ISERROR(INDEX(Fixtures!$C8:$AN8,F$6)),"",INDEX(Fixtures!$C8:$AN8,F$6))</f>
        <v>LIV (H)</v>
      </c>
      <c r="G13" s="67" t="str">
        <f t="array" ref="G13">IF(ISERROR(INDEX(Fixtures!$C8:$AN8,G$6)),"",INDEX(Fixtures!$C8:$AN8,G$6))</f>
        <v>WAT (A)</v>
      </c>
      <c r="H13" s="67" t="str">
        <f t="array" ref="H13">IF(ISERROR(INDEX(Fixtures!$C8:$AN8,H$6)),"",INDEX(Fixtures!$C8:$AN8,H$6))</f>
        <v>SOU (H)</v>
      </c>
      <c r="I13" s="67" t="str">
        <f t="array" ref="I13">IF(ISERROR(INDEX(Fixtures!$C8:$AN8,I$6)),"",INDEX(Fixtures!$C8:$AN8,I$6))</f>
        <v>HUD (A)</v>
      </c>
      <c r="J13" s="67" t="str">
        <f t="array" ref="J13">IF(ISERROR(INDEX(Fixtures!$C8:$AN8,J$6)),"",INDEX(Fixtures!$C8:$AN8,J$6))</f>
        <v>NEW (H)</v>
      </c>
      <c r="K13" s="67" t="str">
        <f t="array" ref="K13">IF(ISERROR(INDEX(Fixtures!$C8:$AN8,K$6)),"",INDEX(Fixtures!$C8:$AN8,K$6))</f>
        <v/>
      </c>
      <c r="L13" s="67" t="str">
        <f t="array" ref="L13">IF(ISERROR(INDEX(Fixtures!$C8:$AN8,L$6)),"",INDEX(Fixtures!$C8:$AN8,L$6))</f>
        <v/>
      </c>
      <c r="M13" s="67" t="str">
        <f t="array" ref="M13">IF(ISERROR(INDEX(Fixtures!$C8:$AN8,M$6)),"",INDEX(Fixtures!$C8:$AN8,M$6))</f>
        <v/>
      </c>
      <c r="N13" s="65" t="str">
        <f t="array" ref="N13">IF(ISERROR(INDEX(Fixtures!$C8:$AN8,N$6)),"",INDEX(Fixtures!$C8:$AN8,N$6))</f>
        <v/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">
        <f t="shared" si="2"/>
        <v>11</v>
      </c>
      <c r="B14" s="63" t="str">
        <f>Difficulties!A10</f>
        <v>Everton</v>
      </c>
      <c r="C14" s="64">
        <f>Vs_Attack!C14/Vs_Defence!C14</f>
        <v>0.8664255091</v>
      </c>
      <c r="D14" s="65">
        <f t="shared" si="3"/>
        <v>11</v>
      </c>
      <c r="E14" s="66" t="str">
        <f t="array" ref="E14">IF(ISERROR(INDEX(Fixtures!$C9:$AN9,E$6)),"",INDEX(Fixtures!$C9:$AN9,E$6))</f>
        <v>WOL (A)</v>
      </c>
      <c r="F14" s="67" t="str">
        <f t="array" ref="F14">IF(ISERROR(INDEX(Fixtures!$C9:$AN9,F$6)),"",INDEX(Fixtures!$C9:$AN9,F$6))</f>
        <v>SOU (H)</v>
      </c>
      <c r="G14" s="67" t="str">
        <f t="array" ref="G14">IF(ISERROR(INDEX(Fixtures!$C9:$AN9,G$6)),"",INDEX(Fixtures!$C9:$AN9,G$6))</f>
        <v>BOU (A)</v>
      </c>
      <c r="H14" s="67" t="str">
        <f t="array" ref="H14">IF(ISERROR(INDEX(Fixtures!$C9:$AN9,H$6)),"",INDEX(Fixtures!$C9:$AN9,H$6))</f>
        <v>HUD (H)</v>
      </c>
      <c r="I14" s="67" t="str">
        <f t="array" ref="I14">IF(ISERROR(INDEX(Fixtures!$C9:$AN9,I$6)),"",INDEX(Fixtures!$C9:$AN9,I$6))</f>
        <v>WHU (H)</v>
      </c>
      <c r="J14" s="67" t="str">
        <f t="array" ref="J14">IF(ISERROR(INDEX(Fixtures!$C9:$AN9,J$6)),"",INDEX(Fixtures!$C9:$AN9,J$6))</f>
        <v>ARS (A)</v>
      </c>
      <c r="K14" s="67" t="str">
        <f t="array" ref="K14">IF(ISERROR(INDEX(Fixtures!$C9:$AN9,K$6)),"",INDEX(Fixtures!$C9:$AN9,K$6))</f>
        <v/>
      </c>
      <c r="L14" s="67" t="str">
        <f t="array" ref="L14">IF(ISERROR(INDEX(Fixtures!$C9:$AN9,L$6)),"",INDEX(Fixtures!$C9:$AN9,L$6))</f>
        <v/>
      </c>
      <c r="M14" s="67" t="str">
        <f t="array" ref="M14">IF(ISERROR(INDEX(Fixtures!$C9:$AN9,M$6)),"",INDEX(Fixtures!$C9:$AN9,M$6))</f>
        <v/>
      </c>
      <c r="N14" s="65" t="str">
        <f t="array" ref="N14">IF(ISERROR(INDEX(Fixtures!$C9:$AN9,N$6)),"",INDEX(Fixtures!$C9:$AN9,N$6))</f>
        <v/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">
        <f t="shared" si="2"/>
        <v>19</v>
      </c>
      <c r="B15" s="63" t="str">
        <f>Difficulties!A11</f>
        <v>Fulham</v>
      </c>
      <c r="C15" s="64">
        <f>Vs_Attack!C15/Vs_Defence!C15</f>
        <v>0.3814531549</v>
      </c>
      <c r="D15" s="65">
        <f t="shared" si="3"/>
        <v>19</v>
      </c>
      <c r="E15" s="66" t="str">
        <f t="array" ref="E15">IF(ISERROR(INDEX(Fixtures!$C10:$AN10,E$6)),"",INDEX(Fixtures!$C10:$AN10,E$6))</f>
        <v>CRY (H)</v>
      </c>
      <c r="F15" s="67" t="str">
        <f t="array" ref="F15">IF(ISERROR(INDEX(Fixtures!$C10:$AN10,F$6)),"",INDEX(Fixtures!$C10:$AN10,F$6))</f>
        <v>TOT (A)</v>
      </c>
      <c r="G15" s="67" t="str">
        <f t="array" ref="G15">IF(ISERROR(INDEX(Fixtures!$C10:$AN10,G$6)),"",INDEX(Fixtures!$C10:$AN10,G$6))</f>
        <v>BUR (H)</v>
      </c>
      <c r="H15" s="67" t="str">
        <f t="array" ref="H15">IF(ISERROR(INDEX(Fixtures!$C10:$AN10,H$6)),"",INDEX(Fixtures!$C10:$AN10,H$6))</f>
        <v>BHA (A)</v>
      </c>
      <c r="I15" s="67" t="str">
        <f t="array" ref="I15">IF(ISERROR(INDEX(Fixtures!$C10:$AN10,I$6)),"",INDEX(Fixtures!$C10:$AN10,I$6))</f>
        <v>MCI (A)</v>
      </c>
      <c r="J15" s="67" t="str">
        <f t="array" ref="J15">IF(ISERROR(INDEX(Fixtures!$C10:$AN10,J$6)),"",INDEX(Fixtures!$C10:$AN10,J$6))</f>
        <v>WAT (H)</v>
      </c>
      <c r="K15" s="67" t="str">
        <f t="array" ref="K15">IF(ISERROR(INDEX(Fixtures!$C10:$AN10,K$6)),"",INDEX(Fixtures!$C10:$AN10,K$6))</f>
        <v/>
      </c>
      <c r="L15" s="67" t="str">
        <f t="array" ref="L15">IF(ISERROR(INDEX(Fixtures!$C10:$AN10,L$6)),"",INDEX(Fixtures!$C10:$AN10,L$6))</f>
        <v/>
      </c>
      <c r="M15" s="67" t="str">
        <f t="array" ref="M15">IF(ISERROR(INDEX(Fixtures!$C10:$AN10,M$6)),"",INDEX(Fixtures!$C10:$AN10,M$6))</f>
        <v/>
      </c>
      <c r="N15" s="65" t="str">
        <f t="array" ref="N15">IF(ISERROR(INDEX(Fixtures!$C10:$AN10,N$6)),"",INDEX(Fixtures!$C10:$AN10,N$6))</f>
        <v/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">
        <f t="shared" si="2"/>
        <v>20</v>
      </c>
      <c r="B16" s="63" t="str">
        <f>Difficulties!A12</f>
        <v>Huddersfield</v>
      </c>
      <c r="C16" s="64">
        <f>Vs_Attack!C16/Vs_Defence!C16</f>
        <v>0.377587703</v>
      </c>
      <c r="D16" s="65">
        <f t="shared" si="3"/>
        <v>20</v>
      </c>
      <c r="E16" s="66" t="str">
        <f t="array" ref="E16">IF(ISERROR(INDEX(Fixtures!$C11:$AN11,E$6)),"",INDEX(Fixtures!$C11:$AN11,E$6))</f>
        <v>CHE (H)</v>
      </c>
      <c r="F16" s="67" t="str">
        <f t="array" ref="F16">IF(ISERROR(INDEX(Fixtures!$C11:$AN11,F$6)),"",INDEX(Fixtures!$C11:$AN11,F$6))</f>
        <v>MCI (A)</v>
      </c>
      <c r="G16" s="67" t="str">
        <f t="array" ref="G16">IF(ISERROR(INDEX(Fixtures!$C11:$AN11,G$6)),"",INDEX(Fixtures!$C11:$AN11,G$6))</f>
        <v>CAR (H)</v>
      </c>
      <c r="H16" s="67" t="str">
        <f t="array" ref="H16">IF(ISERROR(INDEX(Fixtures!$C11:$AN11,H$6)),"",INDEX(Fixtures!$C11:$AN11,H$6))</f>
        <v>EVE (A)</v>
      </c>
      <c r="I16" s="67" t="str">
        <f t="array" ref="I16">IF(ISERROR(INDEX(Fixtures!$C11:$AN11,I$6)),"",INDEX(Fixtures!$C11:$AN11,I$6))</f>
        <v>CRY (H)</v>
      </c>
      <c r="J16" s="67" t="str">
        <f t="array" ref="J16">IF(ISERROR(INDEX(Fixtures!$C11:$AN11,J$6)),"",INDEX(Fixtures!$C11:$AN11,J$6))</f>
        <v>LEI (A)</v>
      </c>
      <c r="K16" s="67" t="str">
        <f t="array" ref="K16">IF(ISERROR(INDEX(Fixtures!$C11:$AN11,K$6)),"",INDEX(Fixtures!$C11:$AN11,K$6))</f>
        <v/>
      </c>
      <c r="L16" s="67" t="str">
        <f t="array" ref="L16">IF(ISERROR(INDEX(Fixtures!$C11:$AN11,L$6)),"",INDEX(Fixtures!$C11:$AN11,L$6))</f>
        <v/>
      </c>
      <c r="M16" s="67" t="str">
        <f t="array" ref="M16">IF(ISERROR(INDEX(Fixtures!$C11:$AN11,M$6)),"",INDEX(Fixtures!$C11:$AN11,M$6))</f>
        <v/>
      </c>
      <c r="N16" s="65" t="str">
        <f t="array" ref="N16">IF(ISERROR(INDEX(Fixtures!$C11:$AN11,N$6)),"",INDEX(Fixtures!$C11:$AN11,N$6))</f>
        <v/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">
        <f t="shared" si="2"/>
        <v>10</v>
      </c>
      <c r="B17" s="63" t="str">
        <f>Difficulties!A13</f>
        <v>Leicester</v>
      </c>
      <c r="C17" s="64">
        <f>Vs_Attack!C17/Vs_Defence!C17</f>
        <v>0.9186407219</v>
      </c>
      <c r="D17" s="65">
        <f t="shared" si="3"/>
        <v>10</v>
      </c>
      <c r="E17" s="66" t="str">
        <f t="array" ref="E17">IF(ISERROR(INDEX(Fixtures!$C12:$AN12,E$6)),"",INDEX(Fixtures!$C12:$AN12,E$6))</f>
        <v>MNU (A)</v>
      </c>
      <c r="F17" s="67" t="str">
        <f t="array" ref="F17">IF(ISERROR(INDEX(Fixtures!$C12:$AN12,F$6)),"",INDEX(Fixtures!$C12:$AN12,F$6))</f>
        <v>WOL (H)</v>
      </c>
      <c r="G17" s="67" t="str">
        <f t="array" ref="G17">IF(ISERROR(INDEX(Fixtures!$C12:$AN12,G$6)),"",INDEX(Fixtures!$C12:$AN12,G$6))</f>
        <v>SOU (A)</v>
      </c>
      <c r="H17" s="67" t="str">
        <f t="array" ref="H17">IF(ISERROR(INDEX(Fixtures!$C12:$AN12,H$6)),"",INDEX(Fixtures!$C12:$AN12,H$6))</f>
        <v>LIV (H)</v>
      </c>
      <c r="I17" s="67" t="str">
        <f t="array" ref="I17">IF(ISERROR(INDEX(Fixtures!$C12:$AN12,I$6)),"",INDEX(Fixtures!$C12:$AN12,I$6))</f>
        <v>BOU (A)</v>
      </c>
      <c r="J17" s="67" t="str">
        <f t="array" ref="J17">IF(ISERROR(INDEX(Fixtures!$C12:$AN12,J$6)),"",INDEX(Fixtures!$C12:$AN12,J$6))</f>
        <v>HUD (H)</v>
      </c>
      <c r="K17" s="67" t="str">
        <f t="array" ref="K17">IF(ISERROR(INDEX(Fixtures!$C12:$AN12,K$6)),"",INDEX(Fixtures!$C12:$AN12,K$6))</f>
        <v/>
      </c>
      <c r="L17" s="67" t="str">
        <f t="array" ref="L17">IF(ISERROR(INDEX(Fixtures!$C12:$AN12,L$6)),"",INDEX(Fixtures!$C12:$AN12,L$6))</f>
        <v/>
      </c>
      <c r="M17" s="67" t="str">
        <f t="array" ref="M17">IF(ISERROR(INDEX(Fixtures!$C12:$AN12,M$6)),"",INDEX(Fixtures!$C12:$AN12,M$6))</f>
        <v/>
      </c>
      <c r="N17" s="65" t="str">
        <f t="array" ref="N17">IF(ISERROR(INDEX(Fixtures!$C12:$AN12,N$6)),"",INDEX(Fixtures!$C12:$AN12,N$6))</f>
        <v/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">
        <f t="shared" si="2"/>
        <v>4</v>
      </c>
      <c r="B18" s="63" t="str">
        <f>Difficulties!A14</f>
        <v>Liverpool</v>
      </c>
      <c r="C18" s="64">
        <f>Vs_Attack!C18/Vs_Defence!C18</f>
        <v>2.253349825</v>
      </c>
      <c r="D18" s="65">
        <f t="shared" si="3"/>
        <v>4</v>
      </c>
      <c r="E18" s="66" t="str">
        <f t="array" ref="E18">IF(ISERROR(INDEX(Fixtures!$C13:$AN13,E$6)),"",INDEX(Fixtures!$C13:$AN13,E$6))</f>
        <v>WHU (H)</v>
      </c>
      <c r="F18" s="67" t="str">
        <f t="array" ref="F18">IF(ISERROR(INDEX(Fixtures!$C13:$AN13,F$6)),"",INDEX(Fixtures!$C13:$AN13,F$6))</f>
        <v>CRY (A)</v>
      </c>
      <c r="G18" s="67" t="str">
        <f t="array" ref="G18">IF(ISERROR(INDEX(Fixtures!$C13:$AN13,G$6)),"",INDEX(Fixtures!$C13:$AN13,G$6))</f>
        <v>BHA (H)</v>
      </c>
      <c r="H18" s="67" t="str">
        <f t="array" ref="H18">IF(ISERROR(INDEX(Fixtures!$C13:$AN13,H$6)),"",INDEX(Fixtures!$C13:$AN13,H$6))</f>
        <v>LEI (A)</v>
      </c>
      <c r="I18" s="67" t="str">
        <f t="array" ref="I18">IF(ISERROR(INDEX(Fixtures!$C13:$AN13,I$6)),"",INDEX(Fixtures!$C13:$AN13,I$6))</f>
        <v>TOT (A)</v>
      </c>
      <c r="J18" s="67" t="str">
        <f t="array" ref="J18">IF(ISERROR(INDEX(Fixtures!$C13:$AN13,J$6)),"",INDEX(Fixtures!$C13:$AN13,J$6))</f>
        <v>SOU (H)</v>
      </c>
      <c r="K18" s="67" t="str">
        <f t="array" ref="K18">IF(ISERROR(INDEX(Fixtures!$C13:$AN13,K$6)),"",INDEX(Fixtures!$C13:$AN13,K$6))</f>
        <v/>
      </c>
      <c r="L18" s="67" t="str">
        <f t="array" ref="L18">IF(ISERROR(INDEX(Fixtures!$C13:$AN13,L$6)),"",INDEX(Fixtures!$C13:$AN13,L$6))</f>
        <v/>
      </c>
      <c r="M18" s="67" t="str">
        <f t="array" ref="M18">IF(ISERROR(INDEX(Fixtures!$C13:$AN13,M$6)),"",INDEX(Fixtures!$C13:$AN13,M$6))</f>
        <v/>
      </c>
      <c r="N18" s="65" t="str">
        <f t="array" ref="N18">IF(ISERROR(INDEX(Fixtures!$C13:$AN13,N$6)),"",INDEX(Fixtures!$C13:$AN13,N$6))</f>
        <v/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">
        <f t="shared" si="2"/>
        <v>1</v>
      </c>
      <c r="B19" s="63" t="str">
        <f>Difficulties!A15</f>
        <v>Man City</v>
      </c>
      <c r="C19" s="64">
        <f>Vs_Attack!C19/Vs_Defence!C19</f>
        <v>5.097475456</v>
      </c>
      <c r="D19" s="65">
        <f t="shared" si="3"/>
        <v>1</v>
      </c>
      <c r="E19" s="66" t="str">
        <f t="array" ref="E19">IF(ISERROR(INDEX(Fixtures!$C14:$AN14,E$6)),"",INDEX(Fixtures!$C14:$AN14,E$6))</f>
        <v>ARS (A)</v>
      </c>
      <c r="F19" s="67" t="str">
        <f t="array" ref="F19">IF(ISERROR(INDEX(Fixtures!$C14:$AN14,F$6)),"",INDEX(Fixtures!$C14:$AN14,F$6))</f>
        <v>HUD (H)</v>
      </c>
      <c r="G19" s="67" t="str">
        <f t="array" ref="G19">IF(ISERROR(INDEX(Fixtures!$C14:$AN14,G$6)),"",INDEX(Fixtures!$C14:$AN14,G$6))</f>
        <v>WOL (A)</v>
      </c>
      <c r="H19" s="67" t="str">
        <f t="array" ref="H19">IF(ISERROR(INDEX(Fixtures!$C14:$AN14,H$6)),"",INDEX(Fixtures!$C14:$AN14,H$6))</f>
        <v>NEW (H)</v>
      </c>
      <c r="I19" s="67" t="str">
        <f t="array" ref="I19">IF(ISERROR(INDEX(Fixtures!$C14:$AN14,I$6)),"",INDEX(Fixtures!$C14:$AN14,I$6))</f>
        <v>FUL (H)</v>
      </c>
      <c r="J19" s="67" t="str">
        <f t="array" ref="J19">IF(ISERROR(INDEX(Fixtures!$C14:$AN14,J$6)),"",INDEX(Fixtures!$C14:$AN14,J$6))</f>
        <v>CAR (A)</v>
      </c>
      <c r="K19" s="67" t="str">
        <f t="array" ref="K19">IF(ISERROR(INDEX(Fixtures!$C14:$AN14,K$6)),"",INDEX(Fixtures!$C14:$AN14,K$6))</f>
        <v/>
      </c>
      <c r="L19" s="67" t="str">
        <f t="array" ref="L19">IF(ISERROR(INDEX(Fixtures!$C14:$AN14,L$6)),"",INDEX(Fixtures!$C14:$AN14,L$6))</f>
        <v/>
      </c>
      <c r="M19" s="67" t="str">
        <f t="array" ref="M19">IF(ISERROR(INDEX(Fixtures!$C14:$AN14,M$6)),"",INDEX(Fixtures!$C14:$AN14,M$6))</f>
        <v/>
      </c>
      <c r="N19" s="65" t="str">
        <f t="array" ref="N19">IF(ISERROR(INDEX(Fixtures!$C14:$AN14,N$6)),"",INDEX(Fixtures!$C14:$AN14,N$6))</f>
        <v/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">
        <f t="shared" si="2"/>
        <v>2</v>
      </c>
      <c r="B20" s="63" t="str">
        <f>Difficulties!A16</f>
        <v>Man Utd</v>
      </c>
      <c r="C20" s="64">
        <f>Vs_Attack!C20/Vs_Defence!C20</f>
        <v>2.752052545</v>
      </c>
      <c r="D20" s="65">
        <f t="shared" si="3"/>
        <v>2</v>
      </c>
      <c r="E20" s="66" t="str">
        <f t="array" ref="E20">IF(ISERROR(INDEX(Fixtures!$C15:$AN15,E$6)),"",INDEX(Fixtures!$C15:$AN15,E$6))</f>
        <v>LEI (H)</v>
      </c>
      <c r="F20" s="67" t="str">
        <f t="array" ref="F20">IF(ISERROR(INDEX(Fixtures!$C15:$AN15,F$6)),"",INDEX(Fixtures!$C15:$AN15,F$6))</f>
        <v>BHA (A)</v>
      </c>
      <c r="G20" s="67" t="str">
        <f t="array" ref="G20">IF(ISERROR(INDEX(Fixtures!$C15:$AN15,G$6)),"",INDEX(Fixtures!$C15:$AN15,G$6))</f>
        <v>TOT (H)</v>
      </c>
      <c r="H20" s="67" t="str">
        <f t="array" ref="H20">IF(ISERROR(INDEX(Fixtures!$C15:$AN15,H$6)),"",INDEX(Fixtures!$C15:$AN15,H$6))</f>
        <v>BUR (A)</v>
      </c>
      <c r="I20" s="67" t="str">
        <f t="array" ref="I20">IF(ISERROR(INDEX(Fixtures!$C15:$AN15,I$6)),"",INDEX(Fixtures!$C15:$AN15,I$6))</f>
        <v>WAT (A)</v>
      </c>
      <c r="J20" s="67" t="str">
        <f t="array" ref="J20">IF(ISERROR(INDEX(Fixtures!$C15:$AN15,J$6)),"",INDEX(Fixtures!$C15:$AN15,J$6))</f>
        <v>WOL (H)</v>
      </c>
      <c r="K20" s="67" t="str">
        <f t="array" ref="K20">IF(ISERROR(INDEX(Fixtures!$C15:$AN15,K$6)),"",INDEX(Fixtures!$C15:$AN15,K$6))</f>
        <v/>
      </c>
      <c r="L20" s="67" t="str">
        <f t="array" ref="L20">IF(ISERROR(INDEX(Fixtures!$C15:$AN15,L$6)),"",INDEX(Fixtures!$C15:$AN15,L$6))</f>
        <v/>
      </c>
      <c r="M20" s="67" t="str">
        <f t="array" ref="M20">IF(ISERROR(INDEX(Fixtures!$C15:$AN15,M$6)),"",INDEX(Fixtures!$C15:$AN15,M$6))</f>
        <v/>
      </c>
      <c r="N20" s="65" t="str">
        <f t="array" ref="N20">IF(ISERROR(INDEX(Fixtures!$C15:$AN15,N$6)),"",INDEX(Fixtures!$C15:$AN15,N$6))</f>
        <v/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">
        <f t="shared" si="2"/>
        <v>14</v>
      </c>
      <c r="B21" s="63" t="str">
        <f>Difficulties!A17</f>
        <v>Newcastle</v>
      </c>
      <c r="C21" s="64">
        <f>Vs_Attack!C21/Vs_Defence!C21</f>
        <v>0.5760735355</v>
      </c>
      <c r="D21" s="65">
        <f t="shared" si="3"/>
        <v>14</v>
      </c>
      <c r="E21" s="66" t="str">
        <f t="array" ref="E21">IF(ISERROR(INDEX(Fixtures!$C16:$AN16,E$6)),"",INDEX(Fixtures!$C16:$AN16,E$6))</f>
        <v>TOT (H)</v>
      </c>
      <c r="F21" s="67" t="str">
        <f t="array" ref="F21">IF(ISERROR(INDEX(Fixtures!$C16:$AN16,F$6)),"",INDEX(Fixtures!$C16:$AN16,F$6))</f>
        <v>CAR (A)</v>
      </c>
      <c r="G21" s="67" t="str">
        <f t="array" ref="G21">IF(ISERROR(INDEX(Fixtures!$C16:$AN16,G$6)),"",INDEX(Fixtures!$C16:$AN16,G$6))</f>
        <v>CHE (H)</v>
      </c>
      <c r="H21" s="67" t="str">
        <f t="array" ref="H21">IF(ISERROR(INDEX(Fixtures!$C16:$AN16,H$6)),"",INDEX(Fixtures!$C16:$AN16,H$6))</f>
        <v>MCI (A)</v>
      </c>
      <c r="I21" s="67" t="str">
        <f t="array" ref="I21">IF(ISERROR(INDEX(Fixtures!$C16:$AN16,I$6)),"",INDEX(Fixtures!$C16:$AN16,I$6))</f>
        <v>ARS (H)</v>
      </c>
      <c r="J21" s="67" t="str">
        <f t="array" ref="J21">IF(ISERROR(INDEX(Fixtures!$C16:$AN16,J$6)),"",INDEX(Fixtures!$C16:$AN16,J$6))</f>
        <v>CRY (A)</v>
      </c>
      <c r="K21" s="67" t="str">
        <f t="array" ref="K21">IF(ISERROR(INDEX(Fixtures!$C16:$AN16,K$6)),"",INDEX(Fixtures!$C16:$AN16,K$6))</f>
        <v/>
      </c>
      <c r="L21" s="67" t="str">
        <f t="array" ref="L21">IF(ISERROR(INDEX(Fixtures!$C16:$AN16,L$6)),"",INDEX(Fixtures!$C16:$AN16,L$6))</f>
        <v/>
      </c>
      <c r="M21" s="67" t="str">
        <f t="array" ref="M21">IF(ISERROR(INDEX(Fixtures!$C16:$AN16,M$6)),"",INDEX(Fixtures!$C16:$AN16,M$6))</f>
        <v/>
      </c>
      <c r="N21" s="65" t="str">
        <f t="array" ref="N21">IF(ISERROR(INDEX(Fixtures!$C16:$AN16,N$6)),"",INDEX(Fixtures!$C16:$AN16,N$6))</f>
        <v/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">
        <f t="shared" si="2"/>
        <v>13</v>
      </c>
      <c r="B22" s="63" t="str">
        <f>Difficulties!A18</f>
        <v>Southampton</v>
      </c>
      <c r="C22" s="64">
        <f>Vs_Attack!C22/Vs_Defence!C22</f>
        <v>0.5990520006</v>
      </c>
      <c r="D22" s="65">
        <f t="shared" si="3"/>
        <v>13</v>
      </c>
      <c r="E22" s="66" t="str">
        <f t="array" ref="E22">IF(ISERROR(INDEX(Fixtures!$C17:$AN17,E$6)),"",INDEX(Fixtures!$C17:$AN17,E$6))</f>
        <v>BUR (H)</v>
      </c>
      <c r="F22" s="67" t="str">
        <f t="array" ref="F22">IF(ISERROR(INDEX(Fixtures!$C17:$AN17,F$6)),"",INDEX(Fixtures!$C17:$AN17,F$6))</f>
        <v>EVE (A)</v>
      </c>
      <c r="G22" s="67" t="str">
        <f t="array" ref="G22">IF(ISERROR(INDEX(Fixtures!$C17:$AN17,G$6)),"",INDEX(Fixtures!$C17:$AN17,G$6))</f>
        <v>LEI (H)</v>
      </c>
      <c r="H22" s="67" t="str">
        <f t="array" ref="H22">IF(ISERROR(INDEX(Fixtures!$C17:$AN17,H$6)),"",INDEX(Fixtures!$C17:$AN17,H$6))</f>
        <v>CRY (A)</v>
      </c>
      <c r="I22" s="67" t="str">
        <f t="array" ref="I22">IF(ISERROR(INDEX(Fixtures!$C17:$AN17,I$6)),"",INDEX(Fixtures!$C17:$AN17,I$6))</f>
        <v>BHA (H)</v>
      </c>
      <c r="J22" s="67" t="str">
        <f t="array" ref="J22">IF(ISERROR(INDEX(Fixtures!$C17:$AN17,J$6)),"",INDEX(Fixtures!$C17:$AN17,J$6))</f>
        <v>LIV (A)</v>
      </c>
      <c r="K22" s="67" t="str">
        <f t="array" ref="K22">IF(ISERROR(INDEX(Fixtures!$C17:$AN17,K$6)),"",INDEX(Fixtures!$C17:$AN17,K$6))</f>
        <v/>
      </c>
      <c r="L22" s="67" t="str">
        <f t="array" ref="L22">IF(ISERROR(INDEX(Fixtures!$C17:$AN17,L$6)),"",INDEX(Fixtures!$C17:$AN17,L$6))</f>
        <v/>
      </c>
      <c r="M22" s="67" t="str">
        <f t="array" ref="M22">IF(ISERROR(INDEX(Fixtures!$C17:$AN17,M$6)),"",INDEX(Fixtures!$C17:$AN17,M$6))</f>
        <v/>
      </c>
      <c r="N22" s="65" t="str">
        <f t="array" ref="N22">IF(ISERROR(INDEX(Fixtures!$C17:$AN17,N$6)),"",INDEX(Fixtures!$C17:$AN17,N$6))</f>
        <v/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">
        <f t="shared" si="2"/>
        <v>5</v>
      </c>
      <c r="B23" s="63" t="str">
        <f>Difficulties!A19</f>
        <v>Tottenham</v>
      </c>
      <c r="C23" s="64">
        <f>Vs_Attack!C23/Vs_Defence!C23</f>
        <v>1.773460722</v>
      </c>
      <c r="D23" s="65">
        <f t="shared" si="3"/>
        <v>5</v>
      </c>
      <c r="E23" s="66" t="str">
        <f t="array" ref="E23">IF(ISERROR(INDEX(Fixtures!$C18:$AN18,E$6)),"",INDEX(Fixtures!$C18:$AN18,E$6))</f>
        <v>NEW (A)</v>
      </c>
      <c r="F23" s="67" t="str">
        <f t="array" ref="F23">IF(ISERROR(INDEX(Fixtures!$C18:$AN18,F$6)),"",INDEX(Fixtures!$C18:$AN18,F$6))</f>
        <v>FUL (H)</v>
      </c>
      <c r="G23" s="67" t="str">
        <f t="array" ref="G23">IF(ISERROR(INDEX(Fixtures!$C18:$AN18,G$6)),"",INDEX(Fixtures!$C18:$AN18,G$6))</f>
        <v>MNU (A)</v>
      </c>
      <c r="H23" s="67" t="str">
        <f t="array" ref="H23">IF(ISERROR(INDEX(Fixtures!$C18:$AN18,H$6)),"",INDEX(Fixtures!$C18:$AN18,H$6))</f>
        <v>WAT (A)</v>
      </c>
      <c r="I23" s="67" t="str">
        <f t="array" ref="I23">IF(ISERROR(INDEX(Fixtures!$C18:$AN18,I$6)),"",INDEX(Fixtures!$C18:$AN18,I$6))</f>
        <v>LIV (H)</v>
      </c>
      <c r="J23" s="67" t="str">
        <f t="array" ref="J23">IF(ISERROR(INDEX(Fixtures!$C18:$AN18,J$6)),"",INDEX(Fixtures!$C18:$AN18,J$6))</f>
        <v>BHA (A)</v>
      </c>
      <c r="K23" s="67" t="str">
        <f t="array" ref="K23">IF(ISERROR(INDEX(Fixtures!$C18:$AN18,K$6)),"",INDEX(Fixtures!$C18:$AN18,K$6))</f>
        <v/>
      </c>
      <c r="L23" s="67" t="str">
        <f t="array" ref="L23">IF(ISERROR(INDEX(Fixtures!$C18:$AN18,L$6)),"",INDEX(Fixtures!$C18:$AN18,L$6))</f>
        <v/>
      </c>
      <c r="M23" s="67" t="str">
        <f t="array" ref="M23">IF(ISERROR(INDEX(Fixtures!$C18:$AN18,M$6)),"",INDEX(Fixtures!$C18:$AN18,M$6))</f>
        <v/>
      </c>
      <c r="N23" s="65" t="str">
        <f t="array" ref="N23">IF(ISERROR(INDEX(Fixtures!$C18:$AN18,N$6)),"",INDEX(Fixtures!$C18:$AN18,N$6))</f>
        <v/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">
        <f t="shared" si="2"/>
        <v>12</v>
      </c>
      <c r="B24" s="63" t="str">
        <f>Difficulties!A20</f>
        <v>Watford</v>
      </c>
      <c r="C24" s="64">
        <f>Vs_Attack!C24/Vs_Defence!C24</f>
        <v>0.847002635</v>
      </c>
      <c r="D24" s="65">
        <f t="shared" si="3"/>
        <v>12</v>
      </c>
      <c r="E24" s="66" t="str">
        <f t="array" ref="E24">IF(ISERROR(INDEX(Fixtures!$C19:$AN19,E$6)),"",INDEX(Fixtures!$C19:$AN19,E$6))</f>
        <v>BHA (H)</v>
      </c>
      <c r="F24" s="67" t="str">
        <f t="array" ref="F24">IF(ISERROR(INDEX(Fixtures!$C19:$AN19,F$6)),"",INDEX(Fixtures!$C19:$AN19,F$6))</f>
        <v>BUR (A)</v>
      </c>
      <c r="G24" s="67" t="str">
        <f t="array" ref="G24">IF(ISERROR(INDEX(Fixtures!$C19:$AN19,G$6)),"",INDEX(Fixtures!$C19:$AN19,G$6))</f>
        <v>CRY (H)</v>
      </c>
      <c r="H24" s="67" t="str">
        <f t="array" ref="H24">IF(ISERROR(INDEX(Fixtures!$C19:$AN19,H$6)),"",INDEX(Fixtures!$C19:$AN19,H$6))</f>
        <v>TOT (H)</v>
      </c>
      <c r="I24" s="67" t="str">
        <f t="array" ref="I24">IF(ISERROR(INDEX(Fixtures!$C19:$AN19,I$6)),"",INDEX(Fixtures!$C19:$AN19,I$6))</f>
        <v>MNU (H)</v>
      </c>
      <c r="J24" s="67" t="str">
        <f t="array" ref="J24">IF(ISERROR(INDEX(Fixtures!$C19:$AN19,J$6)),"",INDEX(Fixtures!$C19:$AN19,J$6))</f>
        <v>FUL (A)</v>
      </c>
      <c r="K24" s="67" t="str">
        <f t="array" ref="K24">IF(ISERROR(INDEX(Fixtures!$C19:$AN19,K$6)),"",INDEX(Fixtures!$C19:$AN19,K$6))</f>
        <v/>
      </c>
      <c r="L24" s="67" t="str">
        <f t="array" ref="L24">IF(ISERROR(INDEX(Fixtures!$C19:$AN19,L$6)),"",INDEX(Fixtures!$C19:$AN19,L$6))</f>
        <v/>
      </c>
      <c r="M24" s="67" t="str">
        <f t="array" ref="M24">IF(ISERROR(INDEX(Fixtures!$C19:$AN19,M$6)),"",INDEX(Fixtures!$C19:$AN19,M$6))</f>
        <v/>
      </c>
      <c r="N24" s="65" t="str">
        <f t="array" ref="N24">IF(ISERROR(INDEX(Fixtures!$C19:$AN19,N$6)),"",INDEX(Fixtures!$C19:$AN19,N$6))</f>
        <v/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0" customHeight="1">
      <c r="A25" s="1">
        <f t="shared" si="2"/>
        <v>18</v>
      </c>
      <c r="B25" s="71" t="str">
        <f>Difficulties!A21</f>
        <v>West Ham</v>
      </c>
      <c r="C25" s="72">
        <f>Vs_Attack!C25/Vs_Defence!C25</f>
        <v>0.4538126564</v>
      </c>
      <c r="D25" s="73">
        <f t="shared" si="3"/>
        <v>18</v>
      </c>
      <c r="E25" s="74" t="str">
        <f t="array" ref="E25">IF(ISERROR(INDEX(Fixtures!$C20:$AN20,E$6)),"",INDEX(Fixtures!$C20:$AN20,E$6))</f>
        <v>LIV (A)</v>
      </c>
      <c r="F25" s="75" t="str">
        <f t="array" ref="F25">IF(ISERROR(INDEX(Fixtures!$C20:$AN20,F$6)),"",INDEX(Fixtures!$C20:$AN20,F$6))</f>
        <v>BOU (H)</v>
      </c>
      <c r="G25" s="75" t="str">
        <f t="array" ref="G25">IF(ISERROR(INDEX(Fixtures!$C20:$AN20,G$6)),"",INDEX(Fixtures!$C20:$AN20,G$6))</f>
        <v>ARS (A)</v>
      </c>
      <c r="H25" s="75" t="str">
        <f t="array" ref="H25">IF(ISERROR(INDEX(Fixtures!$C20:$AN20,H$6)),"",INDEX(Fixtures!$C20:$AN20,H$6))</f>
        <v>WOL (H)</v>
      </c>
      <c r="I25" s="75" t="str">
        <f t="array" ref="I25">IF(ISERROR(INDEX(Fixtures!$C20:$AN20,I$6)),"",INDEX(Fixtures!$C20:$AN20,I$6))</f>
        <v>EVE (A)</v>
      </c>
      <c r="J25" s="75" t="str">
        <f t="array" ref="J25">IF(ISERROR(INDEX(Fixtures!$C20:$AN20,J$6)),"",INDEX(Fixtures!$C20:$AN20,J$6))</f>
        <v>CHE (H)</v>
      </c>
      <c r="K25" s="75" t="str">
        <f t="array" ref="K25">IF(ISERROR(INDEX(Fixtures!$C20:$AN20,K$6)),"",INDEX(Fixtures!$C20:$AN20,K$6))</f>
        <v/>
      </c>
      <c r="L25" s="75" t="str">
        <f t="array" ref="L25">IF(ISERROR(INDEX(Fixtures!$C20:$AN20,L$6)),"",INDEX(Fixtures!$C20:$AN20,L$6))</f>
        <v/>
      </c>
      <c r="M25" s="75" t="str">
        <f t="array" ref="M25">IF(ISERROR(INDEX(Fixtures!$C20:$AN20,M$6)),"",INDEX(Fixtures!$C20:$AN20,M$6))</f>
        <v/>
      </c>
      <c r="N25" s="73" t="str">
        <f t="array" ref="N25">IF(ISERROR(INDEX(Fixtures!$C20:$AN20,N$6)),"",INDEX(Fixtures!$C20:$AN20,N$6))</f>
        <v/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0" customHeight="1">
      <c r="A26" s="1">
        <f t="shared" si="2"/>
        <v>17</v>
      </c>
      <c r="B26" s="57" t="str">
        <f>Difficulties!A22</f>
        <v>Wolves</v>
      </c>
      <c r="C26" s="58">
        <f>Vs_Attack!C26/Vs_Defence!C26</f>
        <v>0.4916177703</v>
      </c>
      <c r="D26" s="59">
        <f t="shared" si="3"/>
        <v>17</v>
      </c>
      <c r="E26" s="61" t="str">
        <f t="array" ref="E26">IF(ISERROR(INDEX(Fixtures!$C21:$AN21,E$6)),"",INDEX(Fixtures!$C21:$AN21,E$6))</f>
        <v>EVE (H)</v>
      </c>
      <c r="F26" s="62" t="str">
        <f t="array" ref="F26">IF(ISERROR(INDEX(Fixtures!$C21:$AN21,F$6)),"",INDEX(Fixtures!$C21:$AN21,F$6))</f>
        <v>LEI (A)</v>
      </c>
      <c r="G26" s="62" t="str">
        <f t="array" ref="G26">IF(ISERROR(INDEX(Fixtures!$C21:$AN21,G$6)),"",INDEX(Fixtures!$C21:$AN21,G$6))</f>
        <v>MCI (H)</v>
      </c>
      <c r="H26" s="62" t="str">
        <f t="array" ref="H26">IF(ISERROR(INDEX(Fixtures!$C21:$AN21,H$6)),"",INDEX(Fixtures!$C21:$AN21,H$6))</f>
        <v>WHU (A)</v>
      </c>
      <c r="I26" s="62" t="str">
        <f t="array" ref="I26">IF(ISERROR(INDEX(Fixtures!$C21:$AN21,I$6)),"",INDEX(Fixtures!$C21:$AN21,I$6))</f>
        <v>BUR (H)</v>
      </c>
      <c r="J26" s="62" t="str">
        <f t="array" ref="J26">IF(ISERROR(INDEX(Fixtures!$C21:$AN21,J$6)),"",INDEX(Fixtures!$C21:$AN21,J$6))</f>
        <v>MNU (A)</v>
      </c>
      <c r="K26" s="62" t="str">
        <f t="array" ref="K26">IF(ISERROR(INDEX(Fixtures!$C21:$AN21,K$6)),"",INDEX(Fixtures!$C21:$AN21,K$6))</f>
        <v/>
      </c>
      <c r="L26" s="62" t="str">
        <f t="array" ref="L26">IF(ISERROR(INDEX(Fixtures!$C21:$AN21,L$6)),"",INDEX(Fixtures!$C21:$AN21,L$6))</f>
        <v/>
      </c>
      <c r="M26" s="62" t="str">
        <f t="array" ref="M26">IF(ISERROR(INDEX(Fixtures!$C21:$AN21,M$6)),"",INDEX(Fixtures!$C21:$AN21,M$6))</f>
        <v/>
      </c>
      <c r="N26" s="59" t="str">
        <f t="array" ref="N26">IF(ISERROR(INDEX(Fixtures!$C21:$AN21,N$6)),"",INDEX(Fixtures!$C21:$AN21,N$6))</f>
        <v/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9.5" customHeight="1">
      <c r="A27" s="1"/>
      <c r="B27" s="76" t="s">
        <v>23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"/>
      <c r="B28" s="42" t="s">
        <v>11</v>
      </c>
      <c r="C28" s="44" t="s">
        <v>13</v>
      </c>
      <c r="D28" s="46" t="s">
        <v>16</v>
      </c>
      <c r="E28" s="44">
        <f t="shared" ref="E28:N28" si="4">E6</f>
        <v>1</v>
      </c>
      <c r="F28" s="50">
        <f t="shared" si="4"/>
        <v>2</v>
      </c>
      <c r="G28" s="50">
        <f t="shared" si="4"/>
        <v>3</v>
      </c>
      <c r="H28" s="50">
        <f t="shared" si="4"/>
        <v>4</v>
      </c>
      <c r="I28" s="50">
        <f t="shared" si="4"/>
        <v>5</v>
      </c>
      <c r="J28" s="50">
        <f t="shared" si="4"/>
        <v>6</v>
      </c>
      <c r="K28" s="50" t="str">
        <f t="shared" si="4"/>
        <v>_</v>
      </c>
      <c r="L28" s="50" t="str">
        <f t="shared" si="4"/>
        <v>_</v>
      </c>
      <c r="M28" s="50" t="str">
        <f t="shared" si="4"/>
        <v>_</v>
      </c>
      <c r="N28" s="46" t="str">
        <f t="shared" si="4"/>
        <v>_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"/>
      <c r="B29" s="57" t="str">
        <f t="shared" ref="B29:B48" si="5">VLOOKUP($D29,$A$7:$N$26,2,FALSE)</f>
        <v>Man City</v>
      </c>
      <c r="C29" s="58">
        <f>VLOOKUP($D29,$A$7:$N$26,3,FALSE)</f>
        <v>5.097475456</v>
      </c>
      <c r="D29" s="59">
        <v>1.0</v>
      </c>
      <c r="E29" s="61" t="str">
        <f t="shared" ref="E29:E48" si="6">VLOOKUP($D29,$A$7:$N$26,5,FALSE)</f>
        <v>ARS (A)</v>
      </c>
      <c r="F29" s="62" t="str">
        <f t="shared" ref="F29:F48" si="7">VLOOKUP($D29,$A$7:$N$26,6,FALSE)</f>
        <v>HUD (H)</v>
      </c>
      <c r="G29" s="62" t="str">
        <f t="shared" ref="G29:G48" si="8">VLOOKUP($D29,$A$7:$N$26,7,FALSE)</f>
        <v>WOL (A)</v>
      </c>
      <c r="H29" s="62" t="str">
        <f t="shared" ref="H29:H48" si="9">VLOOKUP($D29,$A$7:$N$26,8,FALSE)</f>
        <v>NEW (H)</v>
      </c>
      <c r="I29" s="62" t="str">
        <f t="shared" ref="I29:I48" si="10">VLOOKUP($D29,$A$7:$N$26,9,FALSE)</f>
        <v>FUL (H)</v>
      </c>
      <c r="J29" s="62" t="str">
        <f t="shared" ref="J29:J48" si="11">VLOOKUP($D29,$A$7:$N$26,10,FALSE)</f>
        <v>CAR (A)</v>
      </c>
      <c r="K29" s="62" t="str">
        <f t="shared" ref="K29:K48" si="12">VLOOKUP($D29,$A$7:$N$26,11,FALSE)</f>
        <v/>
      </c>
      <c r="L29" s="62" t="str">
        <f t="shared" ref="L29:L48" si="13">VLOOKUP($D29,$A$7:$N$26,12,FALSE)</f>
        <v/>
      </c>
      <c r="M29" s="62" t="str">
        <f t="shared" ref="M29:M48" si="14">VLOOKUP($D29,$A$7:$N$26,13,FALSE)</f>
        <v/>
      </c>
      <c r="N29" s="59" t="str">
        <f t="shared" ref="N29:N48" si="15">VLOOKUP($D29,$A$7:$N$26,14,FALSE)</f>
        <v/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"/>
      <c r="B30" s="63" t="str">
        <f t="shared" si="5"/>
        <v>Man Utd</v>
      </c>
      <c r="C30" s="64">
        <f t="shared" ref="C30:C48" si="16">VLOOKUP($D30,$A$7:$C$26,3,FALSE)</f>
        <v>2.752052545</v>
      </c>
      <c r="D30" s="65">
        <v>2.0</v>
      </c>
      <c r="E30" s="66" t="str">
        <f t="shared" si="6"/>
        <v>LEI (H)</v>
      </c>
      <c r="F30" s="67" t="str">
        <f t="shared" si="7"/>
        <v>BHA (A)</v>
      </c>
      <c r="G30" s="67" t="str">
        <f t="shared" si="8"/>
        <v>TOT (H)</v>
      </c>
      <c r="H30" s="67" t="str">
        <f t="shared" si="9"/>
        <v>BUR (A)</v>
      </c>
      <c r="I30" s="67" t="str">
        <f t="shared" si="10"/>
        <v>WAT (A)</v>
      </c>
      <c r="J30" s="67" t="str">
        <f t="shared" si="11"/>
        <v>WOL (H)</v>
      </c>
      <c r="K30" s="67" t="str">
        <f t="shared" si="12"/>
        <v/>
      </c>
      <c r="L30" s="67" t="str">
        <f t="shared" si="13"/>
        <v/>
      </c>
      <c r="M30" s="67" t="str">
        <f t="shared" si="14"/>
        <v/>
      </c>
      <c r="N30" s="65" t="str">
        <f t="shared" si="15"/>
        <v/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"/>
      <c r="B31" s="63" t="str">
        <f t="shared" si="5"/>
        <v>Chelsea</v>
      </c>
      <c r="C31" s="64">
        <f t="shared" si="16"/>
        <v>2.309162621</v>
      </c>
      <c r="D31" s="65">
        <v>3.0</v>
      </c>
      <c r="E31" s="66" t="str">
        <f t="shared" si="6"/>
        <v>HUD (A)</v>
      </c>
      <c r="F31" s="67" t="str">
        <f t="shared" si="7"/>
        <v>ARS (H)</v>
      </c>
      <c r="G31" s="67" t="str">
        <f t="shared" si="8"/>
        <v>NEW (A)</v>
      </c>
      <c r="H31" s="67" t="str">
        <f t="shared" si="9"/>
        <v>BOU (H)</v>
      </c>
      <c r="I31" s="67" t="str">
        <f t="shared" si="10"/>
        <v>CAR (H)</v>
      </c>
      <c r="J31" s="67" t="str">
        <f t="shared" si="11"/>
        <v>WHU (A)</v>
      </c>
      <c r="K31" s="67" t="str">
        <f t="shared" si="12"/>
        <v/>
      </c>
      <c r="L31" s="67" t="str">
        <f t="shared" si="13"/>
        <v/>
      </c>
      <c r="M31" s="67" t="str">
        <f t="shared" si="14"/>
        <v/>
      </c>
      <c r="N31" s="65" t="str">
        <f t="shared" si="15"/>
        <v/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"/>
      <c r="B32" s="63" t="str">
        <f t="shared" si="5"/>
        <v>Liverpool</v>
      </c>
      <c r="C32" s="64">
        <f t="shared" si="16"/>
        <v>2.253349825</v>
      </c>
      <c r="D32" s="65">
        <v>4.0</v>
      </c>
      <c r="E32" s="66" t="str">
        <f t="shared" si="6"/>
        <v>WHU (H)</v>
      </c>
      <c r="F32" s="67" t="str">
        <f t="shared" si="7"/>
        <v>CRY (A)</v>
      </c>
      <c r="G32" s="67" t="str">
        <f t="shared" si="8"/>
        <v>BHA (H)</v>
      </c>
      <c r="H32" s="67" t="str">
        <f t="shared" si="9"/>
        <v>LEI (A)</v>
      </c>
      <c r="I32" s="67" t="str">
        <f t="shared" si="10"/>
        <v>TOT (A)</v>
      </c>
      <c r="J32" s="67" t="str">
        <f t="shared" si="11"/>
        <v>SOU (H)</v>
      </c>
      <c r="K32" s="67" t="str">
        <f t="shared" si="12"/>
        <v/>
      </c>
      <c r="L32" s="67" t="str">
        <f t="shared" si="13"/>
        <v/>
      </c>
      <c r="M32" s="67" t="str">
        <f t="shared" si="14"/>
        <v/>
      </c>
      <c r="N32" s="65" t="str">
        <f t="shared" si="15"/>
        <v/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"/>
      <c r="B33" s="63" t="str">
        <f t="shared" si="5"/>
        <v>Tottenham</v>
      </c>
      <c r="C33" s="64">
        <f t="shared" si="16"/>
        <v>1.773460722</v>
      </c>
      <c r="D33" s="65">
        <v>5.0</v>
      </c>
      <c r="E33" s="66" t="str">
        <f t="shared" si="6"/>
        <v>NEW (A)</v>
      </c>
      <c r="F33" s="67" t="str">
        <f t="shared" si="7"/>
        <v>FUL (H)</v>
      </c>
      <c r="G33" s="67" t="str">
        <f t="shared" si="8"/>
        <v>MNU (A)</v>
      </c>
      <c r="H33" s="67" t="str">
        <f t="shared" si="9"/>
        <v>WAT (A)</v>
      </c>
      <c r="I33" s="67" t="str">
        <f t="shared" si="10"/>
        <v>LIV (H)</v>
      </c>
      <c r="J33" s="67" t="str">
        <f t="shared" si="11"/>
        <v>BHA (A)</v>
      </c>
      <c r="K33" s="67" t="str">
        <f t="shared" si="12"/>
        <v/>
      </c>
      <c r="L33" s="67" t="str">
        <f t="shared" si="13"/>
        <v/>
      </c>
      <c r="M33" s="67" t="str">
        <f t="shared" si="14"/>
        <v/>
      </c>
      <c r="N33" s="65" t="str">
        <f t="shared" si="15"/>
        <v/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"/>
      <c r="B34" s="63" t="str">
        <f t="shared" si="5"/>
        <v>Arsenal</v>
      </c>
      <c r="C34" s="64">
        <f t="shared" si="16"/>
        <v>1.573514602</v>
      </c>
      <c r="D34" s="65">
        <v>6.0</v>
      </c>
      <c r="E34" s="66" t="str">
        <f t="shared" si="6"/>
        <v>MCI (H)</v>
      </c>
      <c r="F34" s="67" t="str">
        <f t="shared" si="7"/>
        <v>CHE (A)</v>
      </c>
      <c r="G34" s="67" t="str">
        <f t="shared" si="8"/>
        <v>WHU (H)</v>
      </c>
      <c r="H34" s="67" t="str">
        <f t="shared" si="9"/>
        <v>CAR (A)</v>
      </c>
      <c r="I34" s="67" t="str">
        <f t="shared" si="10"/>
        <v>NEW (A)</v>
      </c>
      <c r="J34" s="67" t="str">
        <f t="shared" si="11"/>
        <v>EVE (H)</v>
      </c>
      <c r="K34" s="67" t="str">
        <f t="shared" si="12"/>
        <v/>
      </c>
      <c r="L34" s="67" t="str">
        <f t="shared" si="13"/>
        <v/>
      </c>
      <c r="M34" s="67" t="str">
        <f t="shared" si="14"/>
        <v/>
      </c>
      <c r="N34" s="65" t="str">
        <f t="shared" si="15"/>
        <v/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"/>
      <c r="B35" s="63" t="str">
        <f t="shared" si="5"/>
        <v>Burnley</v>
      </c>
      <c r="C35" s="64">
        <f t="shared" si="16"/>
        <v>1.197465681</v>
      </c>
      <c r="D35" s="65">
        <v>7.0</v>
      </c>
      <c r="E35" s="66" t="str">
        <f t="shared" si="6"/>
        <v>SOU (A)</v>
      </c>
      <c r="F35" s="67" t="str">
        <f t="shared" si="7"/>
        <v>WAT (H)</v>
      </c>
      <c r="G35" s="67" t="str">
        <f t="shared" si="8"/>
        <v>FUL (A)</v>
      </c>
      <c r="H35" s="67" t="str">
        <f t="shared" si="9"/>
        <v>MNU (H)</v>
      </c>
      <c r="I35" s="67" t="str">
        <f t="shared" si="10"/>
        <v>WOL (A)</v>
      </c>
      <c r="J35" s="67" t="str">
        <f t="shared" si="11"/>
        <v>BOU (H)</v>
      </c>
      <c r="K35" s="67" t="str">
        <f t="shared" si="12"/>
        <v/>
      </c>
      <c r="L35" s="67" t="str">
        <f t="shared" si="13"/>
        <v/>
      </c>
      <c r="M35" s="67" t="str">
        <f t="shared" si="14"/>
        <v/>
      </c>
      <c r="N35" s="65" t="str">
        <f t="shared" si="15"/>
        <v/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"/>
      <c r="B36" s="63" t="str">
        <f t="shared" si="5"/>
        <v>Crystal Palace</v>
      </c>
      <c r="C36" s="64">
        <f t="shared" si="16"/>
        <v>1.039659071</v>
      </c>
      <c r="D36" s="65">
        <v>8.0</v>
      </c>
      <c r="E36" s="66" t="str">
        <f t="shared" si="6"/>
        <v>FUL (A)</v>
      </c>
      <c r="F36" s="67" t="str">
        <f t="shared" si="7"/>
        <v>LIV (H)</v>
      </c>
      <c r="G36" s="67" t="str">
        <f t="shared" si="8"/>
        <v>WAT (A)</v>
      </c>
      <c r="H36" s="67" t="str">
        <f t="shared" si="9"/>
        <v>SOU (H)</v>
      </c>
      <c r="I36" s="67" t="str">
        <f t="shared" si="10"/>
        <v>HUD (A)</v>
      </c>
      <c r="J36" s="67" t="str">
        <f t="shared" si="11"/>
        <v>NEW (H)</v>
      </c>
      <c r="K36" s="67" t="str">
        <f t="shared" si="12"/>
        <v/>
      </c>
      <c r="L36" s="67" t="str">
        <f t="shared" si="13"/>
        <v/>
      </c>
      <c r="M36" s="67" t="str">
        <f t="shared" si="14"/>
        <v/>
      </c>
      <c r="N36" s="65" t="str">
        <f t="shared" si="15"/>
        <v/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"/>
      <c r="B37" s="63" t="str">
        <f t="shared" si="5"/>
        <v>Bournemouth</v>
      </c>
      <c r="C37" s="64">
        <f t="shared" si="16"/>
        <v>0.9803823774</v>
      </c>
      <c r="D37" s="65">
        <v>9.0</v>
      </c>
      <c r="E37" s="66" t="str">
        <f t="shared" si="6"/>
        <v>CAR (H)</v>
      </c>
      <c r="F37" s="67" t="str">
        <f t="shared" si="7"/>
        <v>WHU (A)</v>
      </c>
      <c r="G37" s="67" t="str">
        <f t="shared" si="8"/>
        <v>EVE (H)</v>
      </c>
      <c r="H37" s="67" t="str">
        <f t="shared" si="9"/>
        <v>CHE (A)</v>
      </c>
      <c r="I37" s="67" t="str">
        <f t="shared" si="10"/>
        <v>LEI (H)</v>
      </c>
      <c r="J37" s="67" t="str">
        <f t="shared" si="11"/>
        <v>BUR (A)</v>
      </c>
      <c r="K37" s="67" t="str">
        <f t="shared" si="12"/>
        <v/>
      </c>
      <c r="L37" s="67" t="str">
        <f t="shared" si="13"/>
        <v/>
      </c>
      <c r="M37" s="67" t="str">
        <f t="shared" si="14"/>
        <v/>
      </c>
      <c r="N37" s="65" t="str">
        <f t="shared" si="15"/>
        <v/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"/>
      <c r="B38" s="63" t="str">
        <f t="shared" si="5"/>
        <v>Leicester</v>
      </c>
      <c r="C38" s="64">
        <f t="shared" si="16"/>
        <v>0.9186407219</v>
      </c>
      <c r="D38" s="65">
        <v>10.0</v>
      </c>
      <c r="E38" s="66" t="str">
        <f t="shared" si="6"/>
        <v>MNU (A)</v>
      </c>
      <c r="F38" s="67" t="str">
        <f t="shared" si="7"/>
        <v>WOL (H)</v>
      </c>
      <c r="G38" s="67" t="str">
        <f t="shared" si="8"/>
        <v>SOU (A)</v>
      </c>
      <c r="H38" s="67" t="str">
        <f t="shared" si="9"/>
        <v>LIV (H)</v>
      </c>
      <c r="I38" s="67" t="str">
        <f t="shared" si="10"/>
        <v>BOU (A)</v>
      </c>
      <c r="J38" s="67" t="str">
        <f t="shared" si="11"/>
        <v>HUD (H)</v>
      </c>
      <c r="K38" s="67" t="str">
        <f t="shared" si="12"/>
        <v/>
      </c>
      <c r="L38" s="67" t="str">
        <f t="shared" si="13"/>
        <v/>
      </c>
      <c r="M38" s="67" t="str">
        <f t="shared" si="14"/>
        <v/>
      </c>
      <c r="N38" s="65" t="str">
        <f t="shared" si="15"/>
        <v/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"/>
      <c r="B39" s="63" t="str">
        <f t="shared" si="5"/>
        <v>Everton</v>
      </c>
      <c r="C39" s="64">
        <f t="shared" si="16"/>
        <v>0.8664255091</v>
      </c>
      <c r="D39" s="65">
        <v>11.0</v>
      </c>
      <c r="E39" s="66" t="str">
        <f t="shared" si="6"/>
        <v>WOL (A)</v>
      </c>
      <c r="F39" s="67" t="str">
        <f t="shared" si="7"/>
        <v>SOU (H)</v>
      </c>
      <c r="G39" s="67" t="str">
        <f t="shared" si="8"/>
        <v>BOU (A)</v>
      </c>
      <c r="H39" s="67" t="str">
        <f t="shared" si="9"/>
        <v>HUD (H)</v>
      </c>
      <c r="I39" s="67" t="str">
        <f t="shared" si="10"/>
        <v>WHU (H)</v>
      </c>
      <c r="J39" s="67" t="str">
        <f t="shared" si="11"/>
        <v>ARS (A)</v>
      </c>
      <c r="K39" s="67" t="str">
        <f t="shared" si="12"/>
        <v/>
      </c>
      <c r="L39" s="67" t="str">
        <f t="shared" si="13"/>
        <v/>
      </c>
      <c r="M39" s="67" t="str">
        <f t="shared" si="14"/>
        <v/>
      </c>
      <c r="N39" s="65" t="str">
        <f t="shared" si="15"/>
        <v/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"/>
      <c r="B40" s="63" t="str">
        <f t="shared" si="5"/>
        <v>Watford</v>
      </c>
      <c r="C40" s="64">
        <f t="shared" si="16"/>
        <v>0.847002635</v>
      </c>
      <c r="D40" s="65">
        <v>12.0</v>
      </c>
      <c r="E40" s="66" t="str">
        <f t="shared" si="6"/>
        <v>BHA (H)</v>
      </c>
      <c r="F40" s="67" t="str">
        <f t="shared" si="7"/>
        <v>BUR (A)</v>
      </c>
      <c r="G40" s="67" t="str">
        <f t="shared" si="8"/>
        <v>CRY (H)</v>
      </c>
      <c r="H40" s="67" t="str">
        <f t="shared" si="9"/>
        <v>TOT (H)</v>
      </c>
      <c r="I40" s="67" t="str">
        <f t="shared" si="10"/>
        <v>MNU (H)</v>
      </c>
      <c r="J40" s="67" t="str">
        <f t="shared" si="11"/>
        <v>FUL (A)</v>
      </c>
      <c r="K40" s="67" t="str">
        <f t="shared" si="12"/>
        <v/>
      </c>
      <c r="L40" s="67" t="str">
        <f t="shared" si="13"/>
        <v/>
      </c>
      <c r="M40" s="67" t="str">
        <f t="shared" si="14"/>
        <v/>
      </c>
      <c r="N40" s="65" t="str">
        <f t="shared" si="15"/>
        <v/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"/>
      <c r="B41" s="63" t="str">
        <f t="shared" si="5"/>
        <v>Southampton</v>
      </c>
      <c r="C41" s="64">
        <f t="shared" si="16"/>
        <v>0.5990520006</v>
      </c>
      <c r="D41" s="65">
        <v>13.0</v>
      </c>
      <c r="E41" s="66" t="str">
        <f t="shared" si="6"/>
        <v>BUR (H)</v>
      </c>
      <c r="F41" s="67" t="str">
        <f t="shared" si="7"/>
        <v>EVE (A)</v>
      </c>
      <c r="G41" s="67" t="str">
        <f t="shared" si="8"/>
        <v>LEI (H)</v>
      </c>
      <c r="H41" s="67" t="str">
        <f t="shared" si="9"/>
        <v>CRY (A)</v>
      </c>
      <c r="I41" s="67" t="str">
        <f t="shared" si="10"/>
        <v>BHA (H)</v>
      </c>
      <c r="J41" s="67" t="str">
        <f t="shared" si="11"/>
        <v>LIV (A)</v>
      </c>
      <c r="K41" s="67" t="str">
        <f t="shared" si="12"/>
        <v/>
      </c>
      <c r="L41" s="67" t="str">
        <f t="shared" si="13"/>
        <v/>
      </c>
      <c r="M41" s="67" t="str">
        <f t="shared" si="14"/>
        <v/>
      </c>
      <c r="N41" s="65" t="str">
        <f t="shared" si="15"/>
        <v/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"/>
      <c r="B42" s="63" t="str">
        <f t="shared" si="5"/>
        <v>Newcastle</v>
      </c>
      <c r="C42" s="64">
        <f t="shared" si="16"/>
        <v>0.5760735355</v>
      </c>
      <c r="D42" s="65">
        <v>14.0</v>
      </c>
      <c r="E42" s="66" t="str">
        <f t="shared" si="6"/>
        <v>TOT (H)</v>
      </c>
      <c r="F42" s="67" t="str">
        <f t="shared" si="7"/>
        <v>CAR (A)</v>
      </c>
      <c r="G42" s="67" t="str">
        <f t="shared" si="8"/>
        <v>CHE (H)</v>
      </c>
      <c r="H42" s="67" t="str">
        <f t="shared" si="9"/>
        <v>MCI (A)</v>
      </c>
      <c r="I42" s="67" t="str">
        <f t="shared" si="10"/>
        <v>ARS (H)</v>
      </c>
      <c r="J42" s="67" t="str">
        <f t="shared" si="11"/>
        <v>CRY (A)</v>
      </c>
      <c r="K42" s="67" t="str">
        <f t="shared" si="12"/>
        <v/>
      </c>
      <c r="L42" s="67" t="str">
        <f t="shared" si="13"/>
        <v/>
      </c>
      <c r="M42" s="67" t="str">
        <f t="shared" si="14"/>
        <v/>
      </c>
      <c r="N42" s="65" t="str">
        <f t="shared" si="15"/>
        <v/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"/>
      <c r="B43" s="63" t="str">
        <f t="shared" si="5"/>
        <v>Brighton</v>
      </c>
      <c r="C43" s="64">
        <f t="shared" si="16"/>
        <v>0.5424607623</v>
      </c>
      <c r="D43" s="65">
        <v>15.0</v>
      </c>
      <c r="E43" s="66" t="str">
        <f t="shared" si="6"/>
        <v>WAT (A)</v>
      </c>
      <c r="F43" s="67" t="str">
        <f t="shared" si="7"/>
        <v>MNU (H)</v>
      </c>
      <c r="G43" s="67" t="str">
        <f t="shared" si="8"/>
        <v>LIV (A)</v>
      </c>
      <c r="H43" s="67" t="str">
        <f t="shared" si="9"/>
        <v>FUL (H)</v>
      </c>
      <c r="I43" s="67" t="str">
        <f t="shared" si="10"/>
        <v>SOU (A)</v>
      </c>
      <c r="J43" s="67" t="str">
        <f t="shared" si="11"/>
        <v>TOT (H)</v>
      </c>
      <c r="K43" s="67" t="str">
        <f t="shared" si="12"/>
        <v/>
      </c>
      <c r="L43" s="67" t="str">
        <f t="shared" si="13"/>
        <v/>
      </c>
      <c r="M43" s="67" t="str">
        <f t="shared" si="14"/>
        <v/>
      </c>
      <c r="N43" s="65" t="str">
        <f t="shared" si="15"/>
        <v/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"/>
      <c r="B44" s="63" t="str">
        <f t="shared" si="5"/>
        <v>Cardiff</v>
      </c>
      <c r="C44" s="64">
        <f t="shared" si="16"/>
        <v>0.5049200492</v>
      </c>
      <c r="D44" s="65">
        <v>16.0</v>
      </c>
      <c r="E44" s="66" t="str">
        <f t="shared" si="6"/>
        <v>BOU (A)</v>
      </c>
      <c r="F44" s="67" t="str">
        <f t="shared" si="7"/>
        <v>NEW (H)</v>
      </c>
      <c r="G44" s="67" t="str">
        <f t="shared" si="8"/>
        <v>HUD (A)</v>
      </c>
      <c r="H44" s="67" t="str">
        <f t="shared" si="9"/>
        <v>ARS (H)</v>
      </c>
      <c r="I44" s="67" t="str">
        <f t="shared" si="10"/>
        <v>CHE (A)</v>
      </c>
      <c r="J44" s="67" t="str">
        <f t="shared" si="11"/>
        <v>MCI (H)</v>
      </c>
      <c r="K44" s="67" t="str">
        <f t="shared" si="12"/>
        <v/>
      </c>
      <c r="L44" s="67" t="str">
        <f t="shared" si="13"/>
        <v/>
      </c>
      <c r="M44" s="67" t="str">
        <f t="shared" si="14"/>
        <v/>
      </c>
      <c r="N44" s="65" t="str">
        <f t="shared" si="15"/>
        <v/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"/>
      <c r="B45" s="63" t="str">
        <f t="shared" si="5"/>
        <v>Wolves</v>
      </c>
      <c r="C45" s="64">
        <f t="shared" si="16"/>
        <v>0.4916177703</v>
      </c>
      <c r="D45" s="65">
        <v>17.0</v>
      </c>
      <c r="E45" s="66" t="str">
        <f t="shared" si="6"/>
        <v>EVE (H)</v>
      </c>
      <c r="F45" s="67" t="str">
        <f t="shared" si="7"/>
        <v>LEI (A)</v>
      </c>
      <c r="G45" s="67" t="str">
        <f t="shared" si="8"/>
        <v>MCI (H)</v>
      </c>
      <c r="H45" s="67" t="str">
        <f t="shared" si="9"/>
        <v>WHU (A)</v>
      </c>
      <c r="I45" s="67" t="str">
        <f t="shared" si="10"/>
        <v>BUR (H)</v>
      </c>
      <c r="J45" s="67" t="str">
        <f t="shared" si="11"/>
        <v>MNU (A)</v>
      </c>
      <c r="K45" s="67" t="str">
        <f t="shared" si="12"/>
        <v/>
      </c>
      <c r="L45" s="67" t="str">
        <f t="shared" si="13"/>
        <v/>
      </c>
      <c r="M45" s="67" t="str">
        <f t="shared" si="14"/>
        <v/>
      </c>
      <c r="N45" s="65" t="str">
        <f t="shared" si="15"/>
        <v/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"/>
      <c r="B46" s="63" t="str">
        <f t="shared" si="5"/>
        <v>West Ham</v>
      </c>
      <c r="C46" s="64">
        <f t="shared" si="16"/>
        <v>0.4538126564</v>
      </c>
      <c r="D46" s="65">
        <v>18.0</v>
      </c>
      <c r="E46" s="66" t="str">
        <f t="shared" si="6"/>
        <v>LIV (A)</v>
      </c>
      <c r="F46" s="67" t="str">
        <f t="shared" si="7"/>
        <v>BOU (H)</v>
      </c>
      <c r="G46" s="67" t="str">
        <f t="shared" si="8"/>
        <v>ARS (A)</v>
      </c>
      <c r="H46" s="67" t="str">
        <f t="shared" si="9"/>
        <v>WOL (H)</v>
      </c>
      <c r="I46" s="67" t="str">
        <f t="shared" si="10"/>
        <v>EVE (A)</v>
      </c>
      <c r="J46" s="67" t="str">
        <f t="shared" si="11"/>
        <v>CHE (H)</v>
      </c>
      <c r="K46" s="67" t="str">
        <f t="shared" si="12"/>
        <v/>
      </c>
      <c r="L46" s="67" t="str">
        <f t="shared" si="13"/>
        <v/>
      </c>
      <c r="M46" s="67" t="str">
        <f t="shared" si="14"/>
        <v/>
      </c>
      <c r="N46" s="65" t="str">
        <f t="shared" si="15"/>
        <v/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"/>
      <c r="B47" s="71" t="str">
        <f t="shared" si="5"/>
        <v>Fulham</v>
      </c>
      <c r="C47" s="72">
        <f t="shared" si="16"/>
        <v>0.3814531549</v>
      </c>
      <c r="D47" s="73">
        <v>19.0</v>
      </c>
      <c r="E47" s="74" t="str">
        <f t="shared" si="6"/>
        <v>CRY (H)</v>
      </c>
      <c r="F47" s="75" t="str">
        <f t="shared" si="7"/>
        <v>TOT (A)</v>
      </c>
      <c r="G47" s="75" t="str">
        <f t="shared" si="8"/>
        <v>BUR (H)</v>
      </c>
      <c r="H47" s="75" t="str">
        <f t="shared" si="9"/>
        <v>BHA (A)</v>
      </c>
      <c r="I47" s="75" t="str">
        <f t="shared" si="10"/>
        <v>MCI (A)</v>
      </c>
      <c r="J47" s="75" t="str">
        <f t="shared" si="11"/>
        <v>WAT (H)</v>
      </c>
      <c r="K47" s="75" t="str">
        <f t="shared" si="12"/>
        <v/>
      </c>
      <c r="L47" s="75" t="str">
        <f t="shared" si="13"/>
        <v/>
      </c>
      <c r="M47" s="75" t="str">
        <f t="shared" si="14"/>
        <v/>
      </c>
      <c r="N47" s="73" t="str">
        <f t="shared" si="15"/>
        <v/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"/>
      <c r="B48" s="57" t="str">
        <f t="shared" si="5"/>
        <v>Huddersfield</v>
      </c>
      <c r="C48" s="58">
        <f t="shared" si="16"/>
        <v>0.377587703</v>
      </c>
      <c r="D48" s="59">
        <v>20.0</v>
      </c>
      <c r="E48" s="61" t="str">
        <f t="shared" si="6"/>
        <v>CHE (H)</v>
      </c>
      <c r="F48" s="62" t="str">
        <f t="shared" si="7"/>
        <v>MCI (A)</v>
      </c>
      <c r="G48" s="62" t="str">
        <f t="shared" si="8"/>
        <v>CAR (H)</v>
      </c>
      <c r="H48" s="62" t="str">
        <f t="shared" si="9"/>
        <v>EVE (A)</v>
      </c>
      <c r="I48" s="62" t="str">
        <f t="shared" si="10"/>
        <v>CRY (H)</v>
      </c>
      <c r="J48" s="62" t="str">
        <f t="shared" si="11"/>
        <v>LEI (A)</v>
      </c>
      <c r="K48" s="62" t="str">
        <f t="shared" si="12"/>
        <v/>
      </c>
      <c r="L48" s="62" t="str">
        <f t="shared" si="13"/>
        <v/>
      </c>
      <c r="M48" s="62" t="str">
        <f t="shared" si="14"/>
        <v/>
      </c>
      <c r="N48" s="59" t="str">
        <f t="shared" si="15"/>
        <v/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9.5" customHeight="1">
      <c r="A49" s="1"/>
      <c r="B49" s="7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B1:N1"/>
    <mergeCell ref="B3:N3"/>
    <mergeCell ref="B4:N4"/>
  </mergeCells>
  <conditionalFormatting sqref="C29:C4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9:E4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7:E2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:C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2D050"/>
    <outlinePr summaryBelow="0" summaryRight="0"/>
    <pageSetUpPr/>
  </sheetPr>
  <sheetViews>
    <sheetView workbookViewId="0"/>
  </sheetViews>
  <sheetFormatPr customHeight="1" defaultColWidth="14.43" defaultRowHeight="15.0"/>
  <cols>
    <col customWidth="1" hidden="1" min="1" max="1" width="0.14"/>
    <col customWidth="1" min="2" max="2" width="23.0"/>
    <col customWidth="1" min="3" max="3" width="14.57"/>
    <col customWidth="1" min="4" max="4" width="11.57"/>
    <col customWidth="1" min="5" max="26" width="8.71"/>
  </cols>
  <sheetData>
    <row r="1" ht="19.5" customHeight="1">
      <c r="A1" s="1"/>
      <c r="B1" s="7" t="s">
        <v>27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9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3.5" hidden="1" customHeight="1">
      <c r="A2" s="12"/>
      <c r="B2" s="13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14">
        <f t="shared" si="1"/>
        <v>9</v>
      </c>
      <c r="N2" s="20">
        <f t="shared" si="1"/>
        <v>10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21"/>
    </row>
    <row r="3" ht="13.5" customHeight="1">
      <c r="A3" s="12"/>
      <c r="B3" s="23" t="s">
        <v>28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6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</row>
    <row r="4" ht="13.5" customHeight="1">
      <c r="A4" s="12"/>
      <c r="B4" s="29" t="s">
        <v>29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3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</row>
    <row r="5" ht="19.5" customHeight="1">
      <c r="A5" s="12"/>
      <c r="B5" s="76" t="s">
        <v>10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8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</row>
    <row r="6" ht="15.75" customHeight="1">
      <c r="A6" s="1"/>
      <c r="B6" s="42" t="s">
        <v>11</v>
      </c>
      <c r="C6" s="44" t="s">
        <v>14</v>
      </c>
      <c r="D6" s="46" t="s">
        <v>16</v>
      </c>
      <c r="E6" s="44">
        <f>IF(COUNT($E$2:E2)&gt;Intro!$C$13,"",Intro!$C$11)</f>
        <v>1</v>
      </c>
      <c r="F6" s="50">
        <f>IF(COUNT($E$2:F2)&gt;Intro!$C$13,"_",F2)</f>
        <v>2</v>
      </c>
      <c r="G6" s="50">
        <f>IF(COUNT($E$2:G2)&gt;Intro!$C$13,"_",G2)</f>
        <v>3</v>
      </c>
      <c r="H6" s="50">
        <f>IF(COUNT($E$2:H2)&gt;Intro!$C$13,"_",H2)</f>
        <v>4</v>
      </c>
      <c r="I6" s="50">
        <f>IF(COUNT($E$2:I2)&gt;Intro!$C$13,"_",I2)</f>
        <v>5</v>
      </c>
      <c r="J6" s="50">
        <f>IF(COUNT($E$2:J2)&gt;Intro!$C$13,"_",J2)</f>
        <v>6</v>
      </c>
      <c r="K6" s="50" t="str">
        <f>IF(COUNT($E$2:K2)&gt;Intro!$C$13,"_",K2)</f>
        <v>_</v>
      </c>
      <c r="L6" s="50" t="str">
        <f>IF(COUNT($E$2:L2)&gt;Intro!$C$13,"_",L2)</f>
        <v>_</v>
      </c>
      <c r="M6" s="50" t="str">
        <f>IF(COUNT($E$2:M2)&gt;Intro!$C$13,"_",M2)</f>
        <v>_</v>
      </c>
      <c r="N6" s="50" t="str">
        <f>IF(COUNT($E$2:N2)&gt;Intro!$C$13,"_",N2)</f>
        <v>_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1">
        <f t="shared" ref="A7:A26" si="2">D7</f>
        <v>3</v>
      </c>
      <c r="B7" s="57" t="str">
        <f>Difficulties!A3</f>
        <v>Arsenal</v>
      </c>
      <c r="C7" s="58">
        <f t="array" ref="C7">INDEX(Calc_VsAtt!$B70:$AM70,1,Intro!$C$11)/Intro!$C$13</f>
        <v>1.5625</v>
      </c>
      <c r="D7" s="59">
        <f t="shared" ref="D7:D26" si="3">RANK(C7,$C$7:$C$26,0)+COUNTIF($C$7:$C7,$C7)-1</f>
        <v>3</v>
      </c>
      <c r="E7" s="61" t="str">
        <f t="array" ref="E7">IF(ISERROR(INDEX(Fixtures!$C2:$AN2,E$6)),"",INDEX(Fixtures!$C2:$AN2,E$6))</f>
        <v>MCI (H)</v>
      </c>
      <c r="F7" s="62" t="str">
        <f t="array" ref="F7">IF(ISERROR(INDEX(Fixtures!$C2:$AN2,F$6)),"",INDEX(Fixtures!$C2:$AN2,F$6))</f>
        <v>CHE (A)</v>
      </c>
      <c r="G7" s="62" t="str">
        <f t="array" ref="G7">IF(ISERROR(INDEX(Fixtures!$C2:$AN2,G$6)),"",INDEX(Fixtures!$C2:$AN2,G$6))</f>
        <v>WHU (H)</v>
      </c>
      <c r="H7" s="62" t="str">
        <f t="array" ref="H7">IF(ISERROR(INDEX(Fixtures!$C2:$AN2,H$6)),"",INDEX(Fixtures!$C2:$AN2,H$6))</f>
        <v>CAR (A)</v>
      </c>
      <c r="I7" s="62" t="str">
        <f t="array" ref="I7">IF(ISERROR(INDEX(Fixtures!$C2:$AN2,I$6)),"",INDEX(Fixtures!$C2:$AN2,I$6))</f>
        <v>NEW (A)</v>
      </c>
      <c r="J7" s="62" t="str">
        <f t="array" ref="J7">IF(ISERROR(INDEX(Fixtures!$C2:$AN2,J$6)),"",INDEX(Fixtures!$C2:$AN2,J$6))</f>
        <v>EVE (H)</v>
      </c>
      <c r="K7" s="62" t="str">
        <f t="array" ref="K7">IF(ISERROR(INDEX(Fixtures!$C2:$AN2,K$6)),"",INDEX(Fixtures!$C2:$AN2,K$6))</f>
        <v/>
      </c>
      <c r="L7" s="62" t="str">
        <f t="array" ref="L7">IF(ISERROR(INDEX(Fixtures!$C2:$AN2,L$6)),"",INDEX(Fixtures!$C2:$AN2,L$6))</f>
        <v/>
      </c>
      <c r="M7" s="62" t="str">
        <f t="array" ref="M7">IF(ISERROR(INDEX(Fixtures!$C2:$AN2,M$6)),"",INDEX(Fixtures!$C2:$AN2,M$6))</f>
        <v/>
      </c>
      <c r="N7" s="59" t="str">
        <f t="array" ref="N7">IF(ISERROR(INDEX(Fixtures!$C2:$AN2,N$6)),"",INDEX(Fixtures!$C2:$AN2,N$6))</f>
        <v/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1">
        <f t="shared" si="2"/>
        <v>10</v>
      </c>
      <c r="B8" s="63" t="str">
        <f>Difficulties!A4</f>
        <v>Bournemouth</v>
      </c>
      <c r="C8" s="64">
        <f t="array" ref="C8">INDEX(Calc_VsAtt!$B71:$AM71,1,Intro!$C$11)/Intro!$C$13</f>
        <v>0.9828333333</v>
      </c>
      <c r="D8" s="65">
        <f t="shared" si="3"/>
        <v>10</v>
      </c>
      <c r="E8" s="66" t="str">
        <f t="array" ref="E8">IF(ISERROR(INDEX(Fixtures!$C3:$AN3,E$6)),"",INDEX(Fixtures!$C3:$AN3,E$6))</f>
        <v>CAR (H)</v>
      </c>
      <c r="F8" s="67" t="str">
        <f t="array" ref="F8">IF(ISERROR(INDEX(Fixtures!$C3:$AN3,F$6)),"",INDEX(Fixtures!$C3:$AN3,F$6))</f>
        <v>WHU (A)</v>
      </c>
      <c r="G8" s="67" t="str">
        <f t="array" ref="G8">IF(ISERROR(INDEX(Fixtures!$C3:$AN3,G$6)),"",INDEX(Fixtures!$C3:$AN3,G$6))</f>
        <v>EVE (H)</v>
      </c>
      <c r="H8" s="67" t="str">
        <f t="array" ref="H8">IF(ISERROR(INDEX(Fixtures!$C3:$AN3,H$6)),"",INDEX(Fixtures!$C3:$AN3,H$6))</f>
        <v>CHE (A)</v>
      </c>
      <c r="I8" s="67" t="str">
        <f t="array" ref="I8">IF(ISERROR(INDEX(Fixtures!$C3:$AN3,I$6)),"",INDEX(Fixtures!$C3:$AN3,I$6))</f>
        <v>LEI (H)</v>
      </c>
      <c r="J8" s="67" t="str">
        <f t="array" ref="J8">IF(ISERROR(INDEX(Fixtures!$C3:$AN3,J$6)),"",INDEX(Fixtures!$C3:$AN3,J$6))</f>
        <v>BUR (A)</v>
      </c>
      <c r="K8" s="67" t="str">
        <f t="array" ref="K8">IF(ISERROR(INDEX(Fixtures!$C3:$AN3,K$6)),"",INDEX(Fixtures!$C3:$AN3,K$6))</f>
        <v/>
      </c>
      <c r="L8" s="67" t="str">
        <f t="array" ref="L8">IF(ISERROR(INDEX(Fixtures!$C3:$AN3,L$6)),"",INDEX(Fixtures!$C3:$AN3,L$6))</f>
        <v/>
      </c>
      <c r="M8" s="67" t="str">
        <f t="array" ref="M8">IF(ISERROR(INDEX(Fixtures!$C3:$AN3,M$6)),"",INDEX(Fixtures!$C3:$AN3,M$6))</f>
        <v/>
      </c>
      <c r="N8" s="65" t="str">
        <f t="array" ref="N8">IF(ISERROR(INDEX(Fixtures!$C3:$AN3,N$6)),"",INDEX(Fixtures!$C3:$AN3,N$6))</f>
        <v/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1">
        <f t="shared" si="2"/>
        <v>16</v>
      </c>
      <c r="B9" s="63" t="str">
        <f>Difficulties!A5</f>
        <v>Brighton</v>
      </c>
      <c r="C9" s="64">
        <f t="array" ref="C9">INDEX(Calc_VsAtt!$B72:$AM72,1,Intro!$C$11)/Intro!$C$13</f>
        <v>0.6451666667</v>
      </c>
      <c r="D9" s="65">
        <f t="shared" si="3"/>
        <v>16</v>
      </c>
      <c r="E9" s="66" t="str">
        <f t="array" ref="E9">IF(ISERROR(INDEX(Fixtures!$C4:$AN4,E$6)),"",INDEX(Fixtures!$C4:$AN4,E$6))</f>
        <v>WAT (A)</v>
      </c>
      <c r="F9" s="67" t="str">
        <f t="array" ref="F9">IF(ISERROR(INDEX(Fixtures!$C4:$AN4,F$6)),"",INDEX(Fixtures!$C4:$AN4,F$6))</f>
        <v>MNU (H)</v>
      </c>
      <c r="G9" s="67" t="str">
        <f t="array" ref="G9">IF(ISERROR(INDEX(Fixtures!$C4:$AN4,G$6)),"",INDEX(Fixtures!$C4:$AN4,G$6))</f>
        <v>LIV (A)</v>
      </c>
      <c r="H9" s="67" t="str">
        <f t="array" ref="H9">IF(ISERROR(INDEX(Fixtures!$C4:$AN4,H$6)),"",INDEX(Fixtures!$C4:$AN4,H$6))</f>
        <v>FUL (H)</v>
      </c>
      <c r="I9" s="67" t="str">
        <f t="array" ref="I9">IF(ISERROR(INDEX(Fixtures!$C4:$AN4,I$6)),"",INDEX(Fixtures!$C4:$AN4,I$6))</f>
        <v>SOU (A)</v>
      </c>
      <c r="J9" s="67" t="str">
        <f t="array" ref="J9">IF(ISERROR(INDEX(Fixtures!$C4:$AN4,J$6)),"",INDEX(Fixtures!$C4:$AN4,J$6))</f>
        <v>TOT (H)</v>
      </c>
      <c r="K9" s="67" t="str">
        <f t="array" ref="K9">IF(ISERROR(INDEX(Fixtures!$C4:$AN4,K$6)),"",INDEX(Fixtures!$C4:$AN4,K$6))</f>
        <v/>
      </c>
      <c r="L9" s="67" t="str">
        <f t="array" ref="L9">IF(ISERROR(INDEX(Fixtures!$C4:$AN4,L$6)),"",INDEX(Fixtures!$C4:$AN4,L$6))</f>
        <v/>
      </c>
      <c r="M9" s="67" t="str">
        <f t="array" ref="M9">IF(ISERROR(INDEX(Fixtures!$C4:$AN4,M$6)),"",INDEX(Fixtures!$C4:$AN4,M$6))</f>
        <v/>
      </c>
      <c r="N9" s="65" t="str">
        <f t="array" ref="N9">IF(ISERROR(INDEX(Fixtures!$C4:$AN4,N$6)),"",INDEX(Fixtures!$C4:$AN4,N$6))</f>
        <v/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1">
        <f t="shared" si="2"/>
        <v>13</v>
      </c>
      <c r="B10" s="63" t="str">
        <f>Difficulties!A6</f>
        <v>Burnley</v>
      </c>
      <c r="C10" s="64">
        <f t="array" ref="C10">INDEX(Calc_VsAtt!$B73:$AM73,1,Intro!$C$11)/Intro!$C$13</f>
        <v>0.756</v>
      </c>
      <c r="D10" s="65">
        <f t="shared" si="3"/>
        <v>13</v>
      </c>
      <c r="E10" s="66" t="str">
        <f t="array" ref="E10">IF(ISERROR(INDEX(Fixtures!$C5:$AN5,E$6)),"",INDEX(Fixtures!$C5:$AN5,E$6))</f>
        <v>SOU (A)</v>
      </c>
      <c r="F10" s="67" t="str">
        <f t="array" ref="F10">IF(ISERROR(INDEX(Fixtures!$C5:$AN5,F$6)),"",INDEX(Fixtures!$C5:$AN5,F$6))</f>
        <v>WAT (H)</v>
      </c>
      <c r="G10" s="67" t="str">
        <f t="array" ref="G10">IF(ISERROR(INDEX(Fixtures!$C5:$AN5,G$6)),"",INDEX(Fixtures!$C5:$AN5,G$6))</f>
        <v>FUL (A)</v>
      </c>
      <c r="H10" s="67" t="str">
        <f t="array" ref="H10">IF(ISERROR(INDEX(Fixtures!$C5:$AN5,H$6)),"",INDEX(Fixtures!$C5:$AN5,H$6))</f>
        <v>MNU (H)</v>
      </c>
      <c r="I10" s="67" t="str">
        <f t="array" ref="I10">IF(ISERROR(INDEX(Fixtures!$C5:$AN5,I$6)),"",INDEX(Fixtures!$C5:$AN5,I$6))</f>
        <v>WOL (A)</v>
      </c>
      <c r="J10" s="67" t="str">
        <f t="array" ref="J10">IF(ISERROR(INDEX(Fixtures!$C5:$AN5,J$6)),"",INDEX(Fixtures!$C5:$AN5,J$6))</f>
        <v>BOU (H)</v>
      </c>
      <c r="K10" s="67" t="str">
        <f t="array" ref="K10">IF(ISERROR(INDEX(Fixtures!$C5:$AN5,K$6)),"",INDEX(Fixtures!$C5:$AN5,K$6))</f>
        <v/>
      </c>
      <c r="L10" s="67" t="str">
        <f t="array" ref="L10">IF(ISERROR(INDEX(Fixtures!$C5:$AN5,L$6)),"",INDEX(Fixtures!$C5:$AN5,L$6))</f>
        <v/>
      </c>
      <c r="M10" s="67" t="str">
        <f t="array" ref="M10">IF(ISERROR(INDEX(Fixtures!$C5:$AN5,M$6)),"",INDEX(Fixtures!$C5:$AN5,M$6))</f>
        <v/>
      </c>
      <c r="N10" s="65" t="str">
        <f t="array" ref="N10">IF(ISERROR(INDEX(Fixtures!$C5:$AN5,N$6)),"",INDEX(Fixtures!$C5:$AN5,N$6))</f>
        <v/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1">
        <f t="shared" si="2"/>
        <v>19</v>
      </c>
      <c r="B11" s="63" t="str">
        <f>Difficulties!A7</f>
        <v>Cardiff</v>
      </c>
      <c r="C11" s="64">
        <f t="array" ref="C11">INDEX(Calc_VsAtt!$B74:$AM74,1,Intro!$C$11)/Intro!$C$13</f>
        <v>0.5473333333</v>
      </c>
      <c r="D11" s="65">
        <f t="shared" si="3"/>
        <v>19</v>
      </c>
      <c r="E11" s="66" t="str">
        <f t="array" ref="E11">IF(ISERROR(INDEX(Fixtures!$C6:$AN6,E$6)),"",INDEX(Fixtures!$C6:$AN6,E$6))</f>
        <v>BOU (A)</v>
      </c>
      <c r="F11" s="67" t="str">
        <f t="array" ref="F11">IF(ISERROR(INDEX(Fixtures!$C6:$AN6,F$6)),"",INDEX(Fixtures!$C6:$AN6,F$6))</f>
        <v>NEW (H)</v>
      </c>
      <c r="G11" s="67" t="str">
        <f t="array" ref="G11">IF(ISERROR(INDEX(Fixtures!$C6:$AN6,G$6)),"",INDEX(Fixtures!$C6:$AN6,G$6))</f>
        <v>HUD (A)</v>
      </c>
      <c r="H11" s="67" t="str">
        <f t="array" ref="H11">IF(ISERROR(INDEX(Fixtures!$C6:$AN6,H$6)),"",INDEX(Fixtures!$C6:$AN6,H$6))</f>
        <v>ARS (H)</v>
      </c>
      <c r="I11" s="67" t="str">
        <f t="array" ref="I11">IF(ISERROR(INDEX(Fixtures!$C6:$AN6,I$6)),"",INDEX(Fixtures!$C6:$AN6,I$6))</f>
        <v>CHE (A)</v>
      </c>
      <c r="J11" s="67" t="str">
        <f t="array" ref="J11">IF(ISERROR(INDEX(Fixtures!$C6:$AN6,J$6)),"",INDEX(Fixtures!$C6:$AN6,J$6))</f>
        <v>MCI (H)</v>
      </c>
      <c r="K11" s="67" t="str">
        <f t="array" ref="K11">IF(ISERROR(INDEX(Fixtures!$C6:$AN6,K$6)),"",INDEX(Fixtures!$C6:$AN6,K$6))</f>
        <v/>
      </c>
      <c r="L11" s="67" t="str">
        <f t="array" ref="L11">IF(ISERROR(INDEX(Fixtures!$C6:$AN6,L$6)),"",INDEX(Fixtures!$C6:$AN6,L$6))</f>
        <v/>
      </c>
      <c r="M11" s="67" t="str">
        <f t="array" ref="M11">IF(ISERROR(INDEX(Fixtures!$C6:$AN6,M$6)),"",INDEX(Fixtures!$C6:$AN6,M$6))</f>
        <v/>
      </c>
      <c r="N11" s="65" t="str">
        <f t="array" ref="N11">IF(ISERROR(INDEX(Fixtures!$C6:$AN6,N$6)),"",INDEX(Fixtures!$C6:$AN6,N$6))</f>
        <v/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1">
        <f t="shared" si="2"/>
        <v>6</v>
      </c>
      <c r="B12" s="63" t="str">
        <f>Difficulties!A8</f>
        <v>Chelsea</v>
      </c>
      <c r="C12" s="64">
        <f t="array" ref="C12">INDEX(Calc_VsAtt!$B75:$AM75,1,Intro!$C$11)/Intro!$C$13</f>
        <v>1.2685</v>
      </c>
      <c r="D12" s="65">
        <f t="shared" si="3"/>
        <v>6</v>
      </c>
      <c r="E12" s="66" t="str">
        <f t="array" ref="E12">IF(ISERROR(INDEX(Fixtures!$C7:$AN7,E$6)),"",INDEX(Fixtures!$C7:$AN7,E$6))</f>
        <v>HUD (A)</v>
      </c>
      <c r="F12" s="67" t="str">
        <f t="array" ref="F12">IF(ISERROR(INDEX(Fixtures!$C7:$AN7,F$6)),"",INDEX(Fixtures!$C7:$AN7,F$6))</f>
        <v>ARS (H)</v>
      </c>
      <c r="G12" s="67" t="str">
        <f t="array" ref="G12">IF(ISERROR(INDEX(Fixtures!$C7:$AN7,G$6)),"",INDEX(Fixtures!$C7:$AN7,G$6))</f>
        <v>NEW (A)</v>
      </c>
      <c r="H12" s="67" t="str">
        <f t="array" ref="H12">IF(ISERROR(INDEX(Fixtures!$C7:$AN7,H$6)),"",INDEX(Fixtures!$C7:$AN7,H$6))</f>
        <v>BOU (H)</v>
      </c>
      <c r="I12" s="67" t="str">
        <f t="array" ref="I12">IF(ISERROR(INDEX(Fixtures!$C7:$AN7,I$6)),"",INDEX(Fixtures!$C7:$AN7,I$6))</f>
        <v>CAR (H)</v>
      </c>
      <c r="J12" s="67" t="str">
        <f t="array" ref="J12">IF(ISERROR(INDEX(Fixtures!$C7:$AN7,J$6)),"",INDEX(Fixtures!$C7:$AN7,J$6))</f>
        <v>WHU (A)</v>
      </c>
      <c r="K12" s="67" t="str">
        <f t="array" ref="K12">IF(ISERROR(INDEX(Fixtures!$C7:$AN7,K$6)),"",INDEX(Fixtures!$C7:$AN7,K$6))</f>
        <v/>
      </c>
      <c r="L12" s="67" t="str">
        <f t="array" ref="L12">IF(ISERROR(INDEX(Fixtures!$C7:$AN7,L$6)),"",INDEX(Fixtures!$C7:$AN7,L$6))</f>
        <v/>
      </c>
      <c r="M12" s="67" t="str">
        <f t="array" ref="M12">IF(ISERROR(INDEX(Fixtures!$C7:$AN7,M$6)),"",INDEX(Fixtures!$C7:$AN7,M$6))</f>
        <v/>
      </c>
      <c r="N12" s="65" t="str">
        <f t="array" ref="N12">IF(ISERROR(INDEX(Fixtures!$C7:$AN7,N$6)),"",INDEX(Fixtures!$C7:$AN7,N$6))</f>
        <v/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1">
        <f t="shared" si="2"/>
        <v>9</v>
      </c>
      <c r="B13" s="63" t="str">
        <f>Difficulties!A9</f>
        <v>Crystal Palace</v>
      </c>
      <c r="C13" s="64">
        <f t="array" ref="C13">INDEX(Calc_VsAtt!$B76:$AM76,1,Intro!$C$11)/Intro!$C$13</f>
        <v>0.9961666667</v>
      </c>
      <c r="D13" s="65">
        <f t="shared" si="3"/>
        <v>9</v>
      </c>
      <c r="E13" s="66" t="str">
        <f t="array" ref="E13">IF(ISERROR(INDEX(Fixtures!$C8:$AN8,E$6)),"",INDEX(Fixtures!$C8:$AN8,E$6))</f>
        <v>FUL (A)</v>
      </c>
      <c r="F13" s="67" t="str">
        <f t="array" ref="F13">IF(ISERROR(INDEX(Fixtures!$C8:$AN8,F$6)),"",INDEX(Fixtures!$C8:$AN8,F$6))</f>
        <v>LIV (H)</v>
      </c>
      <c r="G13" s="67" t="str">
        <f t="array" ref="G13">IF(ISERROR(INDEX(Fixtures!$C8:$AN8,G$6)),"",INDEX(Fixtures!$C8:$AN8,G$6))</f>
        <v>WAT (A)</v>
      </c>
      <c r="H13" s="67" t="str">
        <f t="array" ref="H13">IF(ISERROR(INDEX(Fixtures!$C8:$AN8,H$6)),"",INDEX(Fixtures!$C8:$AN8,H$6))</f>
        <v>SOU (H)</v>
      </c>
      <c r="I13" s="67" t="str">
        <f t="array" ref="I13">IF(ISERROR(INDEX(Fixtures!$C8:$AN8,I$6)),"",INDEX(Fixtures!$C8:$AN8,I$6))</f>
        <v>HUD (A)</v>
      </c>
      <c r="J13" s="67" t="str">
        <f t="array" ref="J13">IF(ISERROR(INDEX(Fixtures!$C8:$AN8,J$6)),"",INDEX(Fixtures!$C8:$AN8,J$6))</f>
        <v>NEW (H)</v>
      </c>
      <c r="K13" s="67" t="str">
        <f t="array" ref="K13">IF(ISERROR(INDEX(Fixtures!$C8:$AN8,K$6)),"",INDEX(Fixtures!$C8:$AN8,K$6))</f>
        <v/>
      </c>
      <c r="L13" s="67" t="str">
        <f t="array" ref="L13">IF(ISERROR(INDEX(Fixtures!$C8:$AN8,L$6)),"",INDEX(Fixtures!$C8:$AN8,L$6))</f>
        <v/>
      </c>
      <c r="M13" s="67" t="str">
        <f t="array" ref="M13">IF(ISERROR(INDEX(Fixtures!$C8:$AN8,M$6)),"",INDEX(Fixtures!$C8:$AN8,M$6))</f>
        <v/>
      </c>
      <c r="N13" s="65" t="str">
        <f t="array" ref="N13">IF(ISERROR(INDEX(Fixtures!$C8:$AN8,N$6)),"",INDEX(Fixtures!$C8:$AN8,N$6))</f>
        <v/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1">
        <f t="shared" si="2"/>
        <v>8</v>
      </c>
      <c r="B14" s="63" t="str">
        <f>Difficulties!A10</f>
        <v>Everton</v>
      </c>
      <c r="C14" s="64">
        <f t="array" ref="C14">INDEX(Calc_VsAtt!$B77:$AM77,1,Intro!$C$11)/Intro!$C$13</f>
        <v>1.077833333</v>
      </c>
      <c r="D14" s="65">
        <f t="shared" si="3"/>
        <v>8</v>
      </c>
      <c r="E14" s="66" t="str">
        <f t="array" ref="E14">IF(ISERROR(INDEX(Fixtures!$C9:$AN9,E$6)),"",INDEX(Fixtures!$C9:$AN9,E$6))</f>
        <v>WOL (A)</v>
      </c>
      <c r="F14" s="67" t="str">
        <f t="array" ref="F14">IF(ISERROR(INDEX(Fixtures!$C9:$AN9,F$6)),"",INDEX(Fixtures!$C9:$AN9,F$6))</f>
        <v>SOU (H)</v>
      </c>
      <c r="G14" s="67" t="str">
        <f t="array" ref="G14">IF(ISERROR(INDEX(Fixtures!$C9:$AN9,G$6)),"",INDEX(Fixtures!$C9:$AN9,G$6))</f>
        <v>BOU (A)</v>
      </c>
      <c r="H14" s="67" t="str">
        <f t="array" ref="H14">IF(ISERROR(INDEX(Fixtures!$C9:$AN9,H$6)),"",INDEX(Fixtures!$C9:$AN9,H$6))</f>
        <v>HUD (H)</v>
      </c>
      <c r="I14" s="67" t="str">
        <f t="array" ref="I14">IF(ISERROR(INDEX(Fixtures!$C9:$AN9,I$6)),"",INDEX(Fixtures!$C9:$AN9,I$6))</f>
        <v>WHU (H)</v>
      </c>
      <c r="J14" s="67" t="str">
        <f t="array" ref="J14">IF(ISERROR(INDEX(Fixtures!$C9:$AN9,J$6)),"",INDEX(Fixtures!$C9:$AN9,J$6))</f>
        <v>ARS (A)</v>
      </c>
      <c r="K14" s="67" t="str">
        <f t="array" ref="K14">IF(ISERROR(INDEX(Fixtures!$C9:$AN9,K$6)),"",INDEX(Fixtures!$C9:$AN9,K$6))</f>
        <v/>
      </c>
      <c r="L14" s="67" t="str">
        <f t="array" ref="L14">IF(ISERROR(INDEX(Fixtures!$C9:$AN9,L$6)),"",INDEX(Fixtures!$C9:$AN9,L$6))</f>
        <v/>
      </c>
      <c r="M14" s="67" t="str">
        <f t="array" ref="M14">IF(ISERROR(INDEX(Fixtures!$C9:$AN9,M$6)),"",INDEX(Fixtures!$C9:$AN9,M$6))</f>
        <v/>
      </c>
      <c r="N14" s="65" t="str">
        <f t="array" ref="N14">IF(ISERROR(INDEX(Fixtures!$C9:$AN9,N$6)),"",INDEX(Fixtures!$C9:$AN9,N$6))</f>
        <v/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1">
        <f t="shared" si="2"/>
        <v>17</v>
      </c>
      <c r="B15" s="63" t="str">
        <f>Difficulties!A11</f>
        <v>Fulham</v>
      </c>
      <c r="C15" s="64">
        <f t="array" ref="C15">INDEX(Calc_VsAtt!$B78:$AM78,1,Intro!$C$11)/Intro!$C$13</f>
        <v>0.5985</v>
      </c>
      <c r="D15" s="65">
        <f t="shared" si="3"/>
        <v>17</v>
      </c>
      <c r="E15" s="66" t="str">
        <f t="array" ref="E15">IF(ISERROR(INDEX(Fixtures!$C10:$AN10,E$6)),"",INDEX(Fixtures!$C10:$AN10,E$6))</f>
        <v>CRY (H)</v>
      </c>
      <c r="F15" s="67" t="str">
        <f t="array" ref="F15">IF(ISERROR(INDEX(Fixtures!$C10:$AN10,F$6)),"",INDEX(Fixtures!$C10:$AN10,F$6))</f>
        <v>TOT (A)</v>
      </c>
      <c r="G15" s="67" t="str">
        <f t="array" ref="G15">IF(ISERROR(INDEX(Fixtures!$C10:$AN10,G$6)),"",INDEX(Fixtures!$C10:$AN10,G$6))</f>
        <v>BUR (H)</v>
      </c>
      <c r="H15" s="67" t="str">
        <f t="array" ref="H15">IF(ISERROR(INDEX(Fixtures!$C10:$AN10,H$6)),"",INDEX(Fixtures!$C10:$AN10,H$6))</f>
        <v>BHA (A)</v>
      </c>
      <c r="I15" s="67" t="str">
        <f t="array" ref="I15">IF(ISERROR(INDEX(Fixtures!$C10:$AN10,I$6)),"",INDEX(Fixtures!$C10:$AN10,I$6))</f>
        <v>MCI (A)</v>
      </c>
      <c r="J15" s="67" t="str">
        <f t="array" ref="J15">IF(ISERROR(INDEX(Fixtures!$C10:$AN10,J$6)),"",INDEX(Fixtures!$C10:$AN10,J$6))</f>
        <v>WAT (H)</v>
      </c>
      <c r="K15" s="67" t="str">
        <f t="array" ref="K15">IF(ISERROR(INDEX(Fixtures!$C10:$AN10,K$6)),"",INDEX(Fixtures!$C10:$AN10,K$6))</f>
        <v/>
      </c>
      <c r="L15" s="67" t="str">
        <f t="array" ref="L15">IF(ISERROR(INDEX(Fixtures!$C10:$AN10,L$6)),"",INDEX(Fixtures!$C10:$AN10,L$6))</f>
        <v/>
      </c>
      <c r="M15" s="67" t="str">
        <f t="array" ref="M15">IF(ISERROR(INDEX(Fixtures!$C10:$AN10,M$6)),"",INDEX(Fixtures!$C10:$AN10,M$6))</f>
        <v/>
      </c>
      <c r="N15" s="65" t="str">
        <f t="array" ref="N15">IF(ISERROR(INDEX(Fixtures!$C10:$AN10,N$6)),"",INDEX(Fixtures!$C10:$AN10,N$6))</f>
        <v/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1">
        <f t="shared" si="2"/>
        <v>20</v>
      </c>
      <c r="B16" s="63" t="str">
        <f>Difficulties!A12</f>
        <v>Huddersfield</v>
      </c>
      <c r="C16" s="64">
        <f t="array" ref="C16">INDEX(Calc_VsAtt!$B79:$AM79,1,Intro!$C$11)/Intro!$C$13</f>
        <v>0.5076666667</v>
      </c>
      <c r="D16" s="65">
        <f t="shared" si="3"/>
        <v>20</v>
      </c>
      <c r="E16" s="66" t="str">
        <f t="array" ref="E16">IF(ISERROR(INDEX(Fixtures!$C11:$AN11,E$6)),"",INDEX(Fixtures!$C11:$AN11,E$6))</f>
        <v>CHE (H)</v>
      </c>
      <c r="F16" s="67" t="str">
        <f t="array" ref="F16">IF(ISERROR(INDEX(Fixtures!$C11:$AN11,F$6)),"",INDEX(Fixtures!$C11:$AN11,F$6))</f>
        <v>MCI (A)</v>
      </c>
      <c r="G16" s="67" t="str">
        <f t="array" ref="G16">IF(ISERROR(INDEX(Fixtures!$C11:$AN11,G$6)),"",INDEX(Fixtures!$C11:$AN11,G$6))</f>
        <v>CAR (H)</v>
      </c>
      <c r="H16" s="67" t="str">
        <f t="array" ref="H16">IF(ISERROR(INDEX(Fixtures!$C11:$AN11,H$6)),"",INDEX(Fixtures!$C11:$AN11,H$6))</f>
        <v>EVE (A)</v>
      </c>
      <c r="I16" s="67" t="str">
        <f t="array" ref="I16">IF(ISERROR(INDEX(Fixtures!$C11:$AN11,I$6)),"",INDEX(Fixtures!$C11:$AN11,I$6))</f>
        <v>CRY (H)</v>
      </c>
      <c r="J16" s="67" t="str">
        <f t="array" ref="J16">IF(ISERROR(INDEX(Fixtures!$C11:$AN11,J$6)),"",INDEX(Fixtures!$C11:$AN11,J$6))</f>
        <v>LEI (A)</v>
      </c>
      <c r="K16" s="67" t="str">
        <f t="array" ref="K16">IF(ISERROR(INDEX(Fixtures!$C11:$AN11,K$6)),"",INDEX(Fixtures!$C11:$AN11,K$6))</f>
        <v/>
      </c>
      <c r="L16" s="67" t="str">
        <f t="array" ref="L16">IF(ISERROR(INDEX(Fixtures!$C11:$AN11,L$6)),"",INDEX(Fixtures!$C11:$AN11,L$6))</f>
        <v/>
      </c>
      <c r="M16" s="67" t="str">
        <f t="array" ref="M16">IF(ISERROR(INDEX(Fixtures!$C11:$AN11,M$6)),"",INDEX(Fixtures!$C11:$AN11,M$6))</f>
        <v/>
      </c>
      <c r="N16" s="65" t="str">
        <f t="array" ref="N16">IF(ISERROR(INDEX(Fixtures!$C11:$AN11,N$6)),"",INDEX(Fixtures!$C11:$AN11,N$6))</f>
        <v/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1">
        <f t="shared" si="2"/>
        <v>7</v>
      </c>
      <c r="B17" s="63" t="str">
        <f>Difficulties!A13</f>
        <v>Leicester</v>
      </c>
      <c r="C17" s="64">
        <f t="array" ref="C17">INDEX(Calc_VsAtt!$B80:$AM80,1,Intro!$C$11)/Intro!$C$13</f>
        <v>1.085833333</v>
      </c>
      <c r="D17" s="65">
        <f t="shared" si="3"/>
        <v>7</v>
      </c>
      <c r="E17" s="66" t="str">
        <f t="array" ref="E17">IF(ISERROR(INDEX(Fixtures!$C12:$AN12,E$6)),"",INDEX(Fixtures!$C12:$AN12,E$6))</f>
        <v>MNU (A)</v>
      </c>
      <c r="F17" s="67" t="str">
        <f t="array" ref="F17">IF(ISERROR(INDEX(Fixtures!$C12:$AN12,F$6)),"",INDEX(Fixtures!$C12:$AN12,F$6))</f>
        <v>WOL (H)</v>
      </c>
      <c r="G17" s="67" t="str">
        <f t="array" ref="G17">IF(ISERROR(INDEX(Fixtures!$C12:$AN12,G$6)),"",INDEX(Fixtures!$C12:$AN12,G$6))</f>
        <v>SOU (A)</v>
      </c>
      <c r="H17" s="67" t="str">
        <f t="array" ref="H17">IF(ISERROR(INDEX(Fixtures!$C12:$AN12,H$6)),"",INDEX(Fixtures!$C12:$AN12,H$6))</f>
        <v>LIV (H)</v>
      </c>
      <c r="I17" s="67" t="str">
        <f t="array" ref="I17">IF(ISERROR(INDEX(Fixtures!$C12:$AN12,I$6)),"",INDEX(Fixtures!$C12:$AN12,I$6))</f>
        <v>BOU (A)</v>
      </c>
      <c r="J17" s="67" t="str">
        <f t="array" ref="J17">IF(ISERROR(INDEX(Fixtures!$C12:$AN12,J$6)),"",INDEX(Fixtures!$C12:$AN12,J$6))</f>
        <v>HUD (H)</v>
      </c>
      <c r="K17" s="67" t="str">
        <f t="array" ref="K17">IF(ISERROR(INDEX(Fixtures!$C12:$AN12,K$6)),"",INDEX(Fixtures!$C12:$AN12,K$6))</f>
        <v/>
      </c>
      <c r="L17" s="67" t="str">
        <f t="array" ref="L17">IF(ISERROR(INDEX(Fixtures!$C12:$AN12,L$6)),"",INDEX(Fixtures!$C12:$AN12,L$6))</f>
        <v/>
      </c>
      <c r="M17" s="67" t="str">
        <f t="array" ref="M17">IF(ISERROR(INDEX(Fixtures!$C12:$AN12,M$6)),"",INDEX(Fixtures!$C12:$AN12,M$6))</f>
        <v/>
      </c>
      <c r="N17" s="65" t="str">
        <f t="array" ref="N17">IF(ISERROR(INDEX(Fixtures!$C12:$AN12,N$6)),"",INDEX(Fixtures!$C12:$AN12,N$6))</f>
        <v/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1">
        <f t="shared" si="2"/>
        <v>2</v>
      </c>
      <c r="B18" s="63" t="str">
        <f>Difficulties!A14</f>
        <v>Liverpool</v>
      </c>
      <c r="C18" s="64">
        <f t="array" ref="C18">INDEX(Calc_VsAtt!$B81:$AM81,1,Intro!$C$11)/Intro!$C$13</f>
        <v>1.821833333</v>
      </c>
      <c r="D18" s="65">
        <f t="shared" si="3"/>
        <v>2</v>
      </c>
      <c r="E18" s="66" t="str">
        <f t="array" ref="E18">IF(ISERROR(INDEX(Fixtures!$C13:$AN13,E$6)),"",INDEX(Fixtures!$C13:$AN13,E$6))</f>
        <v>WHU (H)</v>
      </c>
      <c r="F18" s="67" t="str">
        <f t="array" ref="F18">IF(ISERROR(INDEX(Fixtures!$C13:$AN13,F$6)),"",INDEX(Fixtures!$C13:$AN13,F$6))</f>
        <v>CRY (A)</v>
      </c>
      <c r="G18" s="67" t="str">
        <f t="array" ref="G18">IF(ISERROR(INDEX(Fixtures!$C13:$AN13,G$6)),"",INDEX(Fixtures!$C13:$AN13,G$6))</f>
        <v>BHA (H)</v>
      </c>
      <c r="H18" s="67" t="str">
        <f t="array" ref="H18">IF(ISERROR(INDEX(Fixtures!$C13:$AN13,H$6)),"",INDEX(Fixtures!$C13:$AN13,H$6))</f>
        <v>LEI (A)</v>
      </c>
      <c r="I18" s="67" t="str">
        <f t="array" ref="I18">IF(ISERROR(INDEX(Fixtures!$C13:$AN13,I$6)),"",INDEX(Fixtures!$C13:$AN13,I$6))</f>
        <v>TOT (A)</v>
      </c>
      <c r="J18" s="67" t="str">
        <f t="array" ref="J18">IF(ISERROR(INDEX(Fixtures!$C13:$AN13,J$6)),"",INDEX(Fixtures!$C13:$AN13,J$6))</f>
        <v>SOU (H)</v>
      </c>
      <c r="K18" s="67" t="str">
        <f t="array" ref="K18">IF(ISERROR(INDEX(Fixtures!$C13:$AN13,K$6)),"",INDEX(Fixtures!$C13:$AN13,K$6))</f>
        <v/>
      </c>
      <c r="L18" s="67" t="str">
        <f t="array" ref="L18">IF(ISERROR(INDEX(Fixtures!$C13:$AN13,L$6)),"",INDEX(Fixtures!$C13:$AN13,L$6))</f>
        <v/>
      </c>
      <c r="M18" s="67" t="str">
        <f t="array" ref="M18">IF(ISERROR(INDEX(Fixtures!$C13:$AN13,M$6)),"",INDEX(Fixtures!$C13:$AN13,M$6))</f>
        <v/>
      </c>
      <c r="N18" s="65" t="str">
        <f t="array" ref="N18">IF(ISERROR(INDEX(Fixtures!$C13:$AN13,N$6)),"",INDEX(Fixtures!$C13:$AN13,N$6))</f>
        <v/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1">
        <f t="shared" si="2"/>
        <v>1</v>
      </c>
      <c r="B19" s="63" t="str">
        <f>Difficulties!A15</f>
        <v>Man City</v>
      </c>
      <c r="C19" s="64">
        <f t="array" ref="C19">INDEX(Calc_VsAtt!$B82:$AM82,1,Intro!$C$11)/Intro!$C$13</f>
        <v>2.423</v>
      </c>
      <c r="D19" s="65">
        <f t="shared" si="3"/>
        <v>1</v>
      </c>
      <c r="E19" s="66" t="str">
        <f t="array" ref="E19">IF(ISERROR(INDEX(Fixtures!$C14:$AN14,E$6)),"",INDEX(Fixtures!$C14:$AN14,E$6))</f>
        <v>ARS (A)</v>
      </c>
      <c r="F19" s="67" t="str">
        <f t="array" ref="F19">IF(ISERROR(INDEX(Fixtures!$C14:$AN14,F$6)),"",INDEX(Fixtures!$C14:$AN14,F$6))</f>
        <v>HUD (H)</v>
      </c>
      <c r="G19" s="67" t="str">
        <f t="array" ref="G19">IF(ISERROR(INDEX(Fixtures!$C14:$AN14,G$6)),"",INDEX(Fixtures!$C14:$AN14,G$6))</f>
        <v>WOL (A)</v>
      </c>
      <c r="H19" s="67" t="str">
        <f t="array" ref="H19">IF(ISERROR(INDEX(Fixtures!$C14:$AN14,H$6)),"",INDEX(Fixtures!$C14:$AN14,H$6))</f>
        <v>NEW (H)</v>
      </c>
      <c r="I19" s="67" t="str">
        <f t="array" ref="I19">IF(ISERROR(INDEX(Fixtures!$C14:$AN14,I$6)),"",INDEX(Fixtures!$C14:$AN14,I$6))</f>
        <v>FUL (H)</v>
      </c>
      <c r="J19" s="67" t="str">
        <f t="array" ref="J19">IF(ISERROR(INDEX(Fixtures!$C14:$AN14,J$6)),"",INDEX(Fixtures!$C14:$AN14,J$6))</f>
        <v>CAR (A)</v>
      </c>
      <c r="K19" s="67" t="str">
        <f t="array" ref="K19">IF(ISERROR(INDEX(Fixtures!$C14:$AN14,K$6)),"",INDEX(Fixtures!$C14:$AN14,K$6))</f>
        <v/>
      </c>
      <c r="L19" s="67" t="str">
        <f t="array" ref="L19">IF(ISERROR(INDEX(Fixtures!$C14:$AN14,L$6)),"",INDEX(Fixtures!$C14:$AN14,L$6))</f>
        <v/>
      </c>
      <c r="M19" s="67" t="str">
        <f t="array" ref="M19">IF(ISERROR(INDEX(Fixtures!$C14:$AN14,M$6)),"",INDEX(Fixtures!$C14:$AN14,M$6))</f>
        <v/>
      </c>
      <c r="N19" s="65" t="str">
        <f t="array" ref="N19">IF(ISERROR(INDEX(Fixtures!$C14:$AN14,N$6)),"",INDEX(Fixtures!$C14:$AN14,N$6))</f>
        <v/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1">
        <f t="shared" si="2"/>
        <v>4</v>
      </c>
      <c r="B20" s="63" t="str">
        <f>Difficulties!A16</f>
        <v>Man Utd</v>
      </c>
      <c r="C20" s="64">
        <f t="array" ref="C20">INDEX(Calc_VsAtt!$B83:$AM83,1,Intro!$C$11)/Intro!$C$13</f>
        <v>1.396666667</v>
      </c>
      <c r="D20" s="65">
        <f t="shared" si="3"/>
        <v>4</v>
      </c>
      <c r="E20" s="66" t="str">
        <f t="array" ref="E20">IF(ISERROR(INDEX(Fixtures!$C15:$AN15,E$6)),"",INDEX(Fixtures!$C15:$AN15,E$6))</f>
        <v>LEI (H)</v>
      </c>
      <c r="F20" s="67" t="str">
        <f t="array" ref="F20">IF(ISERROR(INDEX(Fixtures!$C15:$AN15,F$6)),"",INDEX(Fixtures!$C15:$AN15,F$6))</f>
        <v>BHA (A)</v>
      </c>
      <c r="G20" s="67" t="str">
        <f t="array" ref="G20">IF(ISERROR(INDEX(Fixtures!$C15:$AN15,G$6)),"",INDEX(Fixtures!$C15:$AN15,G$6))</f>
        <v>TOT (H)</v>
      </c>
      <c r="H20" s="67" t="str">
        <f t="array" ref="H20">IF(ISERROR(INDEX(Fixtures!$C15:$AN15,H$6)),"",INDEX(Fixtures!$C15:$AN15,H$6))</f>
        <v>BUR (A)</v>
      </c>
      <c r="I20" s="67" t="str">
        <f t="array" ref="I20">IF(ISERROR(INDEX(Fixtures!$C15:$AN15,I$6)),"",INDEX(Fixtures!$C15:$AN15,I$6))</f>
        <v>WAT (A)</v>
      </c>
      <c r="J20" s="67" t="str">
        <f t="array" ref="J20">IF(ISERROR(INDEX(Fixtures!$C15:$AN15,J$6)),"",INDEX(Fixtures!$C15:$AN15,J$6))</f>
        <v>WOL (H)</v>
      </c>
      <c r="K20" s="67" t="str">
        <f t="array" ref="K20">IF(ISERROR(INDEX(Fixtures!$C15:$AN15,K$6)),"",INDEX(Fixtures!$C15:$AN15,K$6))</f>
        <v/>
      </c>
      <c r="L20" s="67" t="str">
        <f t="array" ref="L20">IF(ISERROR(INDEX(Fixtures!$C15:$AN15,L$6)),"",INDEX(Fixtures!$C15:$AN15,L$6))</f>
        <v/>
      </c>
      <c r="M20" s="67" t="str">
        <f t="array" ref="M20">IF(ISERROR(INDEX(Fixtures!$C15:$AN15,M$6)),"",INDEX(Fixtures!$C15:$AN15,M$6))</f>
        <v/>
      </c>
      <c r="N20" s="65" t="str">
        <f t="array" ref="N20">IF(ISERROR(INDEX(Fixtures!$C15:$AN15,N$6)),"",INDEX(Fixtures!$C15:$AN15,N$6))</f>
        <v/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1">
        <f t="shared" si="2"/>
        <v>15</v>
      </c>
      <c r="B21" s="63" t="str">
        <f>Difficulties!A17</f>
        <v>Newcastle</v>
      </c>
      <c r="C21" s="64">
        <f t="array" ref="C21">INDEX(Calc_VsAtt!$B84:$AM84,1,Intro!$C$11)/Intro!$C$13</f>
        <v>0.6998333333</v>
      </c>
      <c r="D21" s="65">
        <f t="shared" si="3"/>
        <v>15</v>
      </c>
      <c r="E21" s="66" t="str">
        <f t="array" ref="E21">IF(ISERROR(INDEX(Fixtures!$C16:$AN16,E$6)),"",INDEX(Fixtures!$C16:$AN16,E$6))</f>
        <v>TOT (H)</v>
      </c>
      <c r="F21" s="67" t="str">
        <f t="array" ref="F21">IF(ISERROR(INDEX(Fixtures!$C16:$AN16,F$6)),"",INDEX(Fixtures!$C16:$AN16,F$6))</f>
        <v>CAR (A)</v>
      </c>
      <c r="G21" s="67" t="str">
        <f t="array" ref="G21">IF(ISERROR(INDEX(Fixtures!$C16:$AN16,G$6)),"",INDEX(Fixtures!$C16:$AN16,G$6))</f>
        <v>CHE (H)</v>
      </c>
      <c r="H21" s="67" t="str">
        <f t="array" ref="H21">IF(ISERROR(INDEX(Fixtures!$C16:$AN16,H$6)),"",INDEX(Fixtures!$C16:$AN16,H$6))</f>
        <v>MCI (A)</v>
      </c>
      <c r="I21" s="67" t="str">
        <f t="array" ref="I21">IF(ISERROR(INDEX(Fixtures!$C16:$AN16,I$6)),"",INDEX(Fixtures!$C16:$AN16,I$6))</f>
        <v>ARS (H)</v>
      </c>
      <c r="J21" s="67" t="str">
        <f t="array" ref="J21">IF(ISERROR(INDEX(Fixtures!$C16:$AN16,J$6)),"",INDEX(Fixtures!$C16:$AN16,J$6))</f>
        <v>CRY (A)</v>
      </c>
      <c r="K21" s="67" t="str">
        <f t="array" ref="K21">IF(ISERROR(INDEX(Fixtures!$C16:$AN16,K$6)),"",INDEX(Fixtures!$C16:$AN16,K$6))</f>
        <v/>
      </c>
      <c r="L21" s="67" t="str">
        <f t="array" ref="L21">IF(ISERROR(INDEX(Fixtures!$C16:$AN16,L$6)),"",INDEX(Fixtures!$C16:$AN16,L$6))</f>
        <v/>
      </c>
      <c r="M21" s="67" t="str">
        <f t="array" ref="M21">IF(ISERROR(INDEX(Fixtures!$C16:$AN16,M$6)),"",INDEX(Fixtures!$C16:$AN16,M$6))</f>
        <v/>
      </c>
      <c r="N21" s="65" t="str">
        <f t="array" ref="N21">IF(ISERROR(INDEX(Fixtures!$C16:$AN16,N$6)),"",INDEX(Fixtures!$C16:$AN16,N$6))</f>
        <v/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1">
        <f t="shared" si="2"/>
        <v>14</v>
      </c>
      <c r="B22" s="63" t="str">
        <f>Difficulties!A18</f>
        <v>Southampton</v>
      </c>
      <c r="C22" s="64">
        <f t="array" ref="C22">INDEX(Calc_VsAtt!$B85:$AM85,1,Intro!$C$11)/Intro!$C$13</f>
        <v>0.7161666667</v>
      </c>
      <c r="D22" s="65">
        <f t="shared" si="3"/>
        <v>14</v>
      </c>
      <c r="E22" s="66" t="str">
        <f t="array" ref="E22">IF(ISERROR(INDEX(Fixtures!$C17:$AN17,E$6)),"",INDEX(Fixtures!$C17:$AN17,E$6))</f>
        <v>BUR (H)</v>
      </c>
      <c r="F22" s="67" t="str">
        <f t="array" ref="F22">IF(ISERROR(INDEX(Fixtures!$C17:$AN17,F$6)),"",INDEX(Fixtures!$C17:$AN17,F$6))</f>
        <v>EVE (A)</v>
      </c>
      <c r="G22" s="67" t="str">
        <f t="array" ref="G22">IF(ISERROR(INDEX(Fixtures!$C17:$AN17,G$6)),"",INDEX(Fixtures!$C17:$AN17,G$6))</f>
        <v>LEI (H)</v>
      </c>
      <c r="H22" s="67" t="str">
        <f t="array" ref="H22">IF(ISERROR(INDEX(Fixtures!$C17:$AN17,H$6)),"",INDEX(Fixtures!$C17:$AN17,H$6))</f>
        <v>CRY (A)</v>
      </c>
      <c r="I22" s="67" t="str">
        <f t="array" ref="I22">IF(ISERROR(INDEX(Fixtures!$C17:$AN17,I$6)),"",INDEX(Fixtures!$C17:$AN17,I$6))</f>
        <v>BHA (H)</v>
      </c>
      <c r="J22" s="67" t="str">
        <f t="array" ref="J22">IF(ISERROR(INDEX(Fixtures!$C17:$AN17,J$6)),"",INDEX(Fixtures!$C17:$AN17,J$6))</f>
        <v>LIV (A)</v>
      </c>
      <c r="K22" s="67" t="str">
        <f t="array" ref="K22">IF(ISERROR(INDEX(Fixtures!$C17:$AN17,K$6)),"",INDEX(Fixtures!$C17:$AN17,K$6))</f>
        <v/>
      </c>
      <c r="L22" s="67" t="str">
        <f t="array" ref="L22">IF(ISERROR(INDEX(Fixtures!$C17:$AN17,L$6)),"",INDEX(Fixtures!$C17:$AN17,L$6))</f>
        <v/>
      </c>
      <c r="M22" s="67" t="str">
        <f t="array" ref="M22">IF(ISERROR(INDEX(Fixtures!$C17:$AN17,M$6)),"",INDEX(Fixtures!$C17:$AN17,M$6))</f>
        <v/>
      </c>
      <c r="N22" s="65" t="str">
        <f t="array" ref="N22">IF(ISERROR(INDEX(Fixtures!$C17:$AN17,N$6)),"",INDEX(Fixtures!$C17:$AN17,N$6))</f>
        <v/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1">
        <f t="shared" si="2"/>
        <v>5</v>
      </c>
      <c r="B23" s="63" t="str">
        <f>Difficulties!A19</f>
        <v>Tottenham</v>
      </c>
      <c r="C23" s="64">
        <f t="array" ref="C23">INDEX(Calc_VsAtt!$B86:$AM86,1,Intro!$C$11)/Intro!$C$13</f>
        <v>1.392166667</v>
      </c>
      <c r="D23" s="65">
        <f t="shared" si="3"/>
        <v>5</v>
      </c>
      <c r="E23" s="66" t="str">
        <f t="array" ref="E23">IF(ISERROR(INDEX(Fixtures!$C18:$AN18,E$6)),"",INDEX(Fixtures!$C18:$AN18,E$6))</f>
        <v>NEW (A)</v>
      </c>
      <c r="F23" s="67" t="str">
        <f t="array" ref="F23">IF(ISERROR(INDEX(Fixtures!$C18:$AN18,F$6)),"",INDEX(Fixtures!$C18:$AN18,F$6))</f>
        <v>FUL (H)</v>
      </c>
      <c r="G23" s="67" t="str">
        <f t="array" ref="G23">IF(ISERROR(INDEX(Fixtures!$C18:$AN18,G$6)),"",INDEX(Fixtures!$C18:$AN18,G$6))</f>
        <v>MNU (A)</v>
      </c>
      <c r="H23" s="67" t="str">
        <f t="array" ref="H23">IF(ISERROR(INDEX(Fixtures!$C18:$AN18,H$6)),"",INDEX(Fixtures!$C18:$AN18,H$6))</f>
        <v>WAT (A)</v>
      </c>
      <c r="I23" s="67" t="str">
        <f t="array" ref="I23">IF(ISERROR(INDEX(Fixtures!$C18:$AN18,I$6)),"",INDEX(Fixtures!$C18:$AN18,I$6))</f>
        <v>LIV (H)</v>
      </c>
      <c r="J23" s="67" t="str">
        <f t="array" ref="J23">IF(ISERROR(INDEX(Fixtures!$C18:$AN18,J$6)),"",INDEX(Fixtures!$C18:$AN18,J$6))</f>
        <v>BHA (A)</v>
      </c>
      <c r="K23" s="67" t="str">
        <f t="array" ref="K23">IF(ISERROR(INDEX(Fixtures!$C18:$AN18,K$6)),"",INDEX(Fixtures!$C18:$AN18,K$6))</f>
        <v/>
      </c>
      <c r="L23" s="67" t="str">
        <f t="array" ref="L23">IF(ISERROR(INDEX(Fixtures!$C18:$AN18,L$6)),"",INDEX(Fixtures!$C18:$AN18,L$6))</f>
        <v/>
      </c>
      <c r="M23" s="67" t="str">
        <f t="array" ref="M23">IF(ISERROR(INDEX(Fixtures!$C18:$AN18,M$6)),"",INDEX(Fixtures!$C18:$AN18,M$6))</f>
        <v/>
      </c>
      <c r="N23" s="65" t="str">
        <f t="array" ref="N23">IF(ISERROR(INDEX(Fixtures!$C18:$AN18,N$6)),"",INDEX(Fixtures!$C18:$AN18,N$6))</f>
        <v/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1">
        <f t="shared" si="2"/>
        <v>11</v>
      </c>
      <c r="B24" s="63" t="str">
        <f>Difficulties!A20</f>
        <v>Watford</v>
      </c>
      <c r="C24" s="64">
        <f t="array" ref="C24">INDEX(Calc_VsAtt!$B87:$AM87,1,Intro!$C$11)/Intro!$C$13</f>
        <v>0.8571666667</v>
      </c>
      <c r="D24" s="65">
        <f t="shared" si="3"/>
        <v>11</v>
      </c>
      <c r="E24" s="66" t="str">
        <f t="array" ref="E24">IF(ISERROR(INDEX(Fixtures!$C19:$AN19,E$6)),"",INDEX(Fixtures!$C19:$AN19,E$6))</f>
        <v>BHA (H)</v>
      </c>
      <c r="F24" s="67" t="str">
        <f t="array" ref="F24">IF(ISERROR(INDEX(Fixtures!$C19:$AN19,F$6)),"",INDEX(Fixtures!$C19:$AN19,F$6))</f>
        <v>BUR (A)</v>
      </c>
      <c r="G24" s="67" t="str">
        <f t="array" ref="G24">IF(ISERROR(INDEX(Fixtures!$C19:$AN19,G$6)),"",INDEX(Fixtures!$C19:$AN19,G$6))</f>
        <v>CRY (H)</v>
      </c>
      <c r="H24" s="67" t="str">
        <f t="array" ref="H24">IF(ISERROR(INDEX(Fixtures!$C19:$AN19,H$6)),"",INDEX(Fixtures!$C19:$AN19,H$6))</f>
        <v>TOT (H)</v>
      </c>
      <c r="I24" s="67" t="str">
        <f t="array" ref="I24">IF(ISERROR(INDEX(Fixtures!$C19:$AN19,I$6)),"",INDEX(Fixtures!$C19:$AN19,I$6))</f>
        <v>MNU (H)</v>
      </c>
      <c r="J24" s="67" t="str">
        <f t="array" ref="J24">IF(ISERROR(INDEX(Fixtures!$C19:$AN19,J$6)),"",INDEX(Fixtures!$C19:$AN19,J$6))</f>
        <v>FUL (A)</v>
      </c>
      <c r="K24" s="67" t="str">
        <f t="array" ref="K24">IF(ISERROR(INDEX(Fixtures!$C19:$AN19,K$6)),"",INDEX(Fixtures!$C19:$AN19,K$6))</f>
        <v/>
      </c>
      <c r="L24" s="67" t="str">
        <f t="array" ref="L24">IF(ISERROR(INDEX(Fixtures!$C19:$AN19,L$6)),"",INDEX(Fixtures!$C19:$AN19,L$6))</f>
        <v/>
      </c>
      <c r="M24" s="67" t="str">
        <f t="array" ref="M24">IF(ISERROR(INDEX(Fixtures!$C19:$AN19,M$6)),"",INDEX(Fixtures!$C19:$AN19,M$6))</f>
        <v/>
      </c>
      <c r="N24" s="65" t="str">
        <f t="array" ref="N24">IF(ISERROR(INDEX(Fixtures!$C19:$AN19,N$6)),"",INDEX(Fixtures!$C19:$AN19,N$6))</f>
        <v/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1">
        <f t="shared" si="2"/>
        <v>12</v>
      </c>
      <c r="B25" s="71" t="str">
        <f>Difficulties!A21</f>
        <v>West Ham</v>
      </c>
      <c r="C25" s="72">
        <f t="array" ref="C25">INDEX(Calc_VsAtt!$B88:$AM88,1,Intro!$C$11)/Intro!$C$13</f>
        <v>0.8163333333</v>
      </c>
      <c r="D25" s="73">
        <f t="shared" si="3"/>
        <v>12</v>
      </c>
      <c r="E25" s="74" t="str">
        <f t="array" ref="E25">IF(ISERROR(INDEX(Fixtures!$C20:$AN20,E$6)),"",INDEX(Fixtures!$C20:$AN20,E$6))</f>
        <v>LIV (A)</v>
      </c>
      <c r="F25" s="75" t="str">
        <f t="array" ref="F25">IF(ISERROR(INDEX(Fixtures!$C20:$AN20,F$6)),"",INDEX(Fixtures!$C20:$AN20,F$6))</f>
        <v>BOU (H)</v>
      </c>
      <c r="G25" s="75" t="str">
        <f t="array" ref="G25">IF(ISERROR(INDEX(Fixtures!$C20:$AN20,G$6)),"",INDEX(Fixtures!$C20:$AN20,G$6))</f>
        <v>ARS (A)</v>
      </c>
      <c r="H25" s="75" t="str">
        <f t="array" ref="H25">IF(ISERROR(INDEX(Fixtures!$C20:$AN20,H$6)),"",INDEX(Fixtures!$C20:$AN20,H$6))</f>
        <v>WOL (H)</v>
      </c>
      <c r="I25" s="75" t="str">
        <f t="array" ref="I25">IF(ISERROR(INDEX(Fixtures!$C20:$AN20,I$6)),"",INDEX(Fixtures!$C20:$AN20,I$6))</f>
        <v>EVE (A)</v>
      </c>
      <c r="J25" s="75" t="str">
        <f t="array" ref="J25">IF(ISERROR(INDEX(Fixtures!$C20:$AN20,J$6)),"",INDEX(Fixtures!$C20:$AN20,J$6))</f>
        <v>CHE (H)</v>
      </c>
      <c r="K25" s="75" t="str">
        <f t="array" ref="K25">IF(ISERROR(INDEX(Fixtures!$C20:$AN20,K$6)),"",INDEX(Fixtures!$C20:$AN20,K$6))</f>
        <v/>
      </c>
      <c r="L25" s="75" t="str">
        <f t="array" ref="L25">IF(ISERROR(INDEX(Fixtures!$C20:$AN20,L$6)),"",INDEX(Fixtures!$C20:$AN20,L$6))</f>
        <v/>
      </c>
      <c r="M25" s="75" t="str">
        <f t="array" ref="M25">IF(ISERROR(INDEX(Fixtures!$C20:$AN20,M$6)),"",INDEX(Fixtures!$C20:$AN20,M$6))</f>
        <v/>
      </c>
      <c r="N25" s="73" t="str">
        <f t="array" ref="N25">IF(ISERROR(INDEX(Fixtures!$C20:$AN20,N$6)),"",INDEX(Fixtures!$C20:$AN20,N$6))</f>
        <v/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0" customHeight="1">
      <c r="A26" s="1">
        <f t="shared" si="2"/>
        <v>18</v>
      </c>
      <c r="B26" s="82" t="str">
        <f>Difficulties!A22</f>
        <v>Wolves</v>
      </c>
      <c r="C26" s="58">
        <f t="array" ref="C26">INDEX(Calc_VsAtt!$B89:$AM89,1,Intro!$C$11)/Intro!$C$13</f>
        <v>0.5865</v>
      </c>
      <c r="D26" s="83">
        <f t="shared" si="3"/>
        <v>18</v>
      </c>
      <c r="E26" s="84" t="str">
        <f t="array" ref="E26">IF(ISERROR(INDEX(Fixtures!$C21:$AN21,E$6)),"",INDEX(Fixtures!$C21:$AN21,E$6))</f>
        <v>EVE (H)</v>
      </c>
      <c r="F26" s="85" t="str">
        <f t="array" ref="F26">IF(ISERROR(INDEX(Fixtures!$C21:$AN21,F$6)),"",INDEX(Fixtures!$C21:$AN21,F$6))</f>
        <v>LEI (A)</v>
      </c>
      <c r="G26" s="85" t="str">
        <f t="array" ref="G26">IF(ISERROR(INDEX(Fixtures!$C21:$AN21,G$6)),"",INDEX(Fixtures!$C21:$AN21,G$6))</f>
        <v>MCI (H)</v>
      </c>
      <c r="H26" s="85" t="str">
        <f t="array" ref="H26">IF(ISERROR(INDEX(Fixtures!$C21:$AN21,H$6)),"",INDEX(Fixtures!$C21:$AN21,H$6))</f>
        <v>WHU (A)</v>
      </c>
      <c r="I26" s="85" t="str">
        <f t="array" ref="I26">IF(ISERROR(INDEX(Fixtures!$C21:$AN21,I$6)),"",INDEX(Fixtures!$C21:$AN21,I$6))</f>
        <v>BUR (H)</v>
      </c>
      <c r="J26" s="85" t="str">
        <f t="array" ref="J26">IF(ISERROR(INDEX(Fixtures!$C21:$AN21,J$6)),"",INDEX(Fixtures!$C21:$AN21,J$6))</f>
        <v>MNU (A)</v>
      </c>
      <c r="K26" s="85" t="str">
        <f t="array" ref="K26">IF(ISERROR(INDEX(Fixtures!$C21:$AN21,K$6)),"",INDEX(Fixtures!$C21:$AN21,K$6))</f>
        <v/>
      </c>
      <c r="L26" s="85" t="str">
        <f t="array" ref="L26">IF(ISERROR(INDEX(Fixtures!$C21:$AN21,L$6)),"",INDEX(Fixtures!$C21:$AN21,L$6))</f>
        <v/>
      </c>
      <c r="M26" s="85" t="str">
        <f t="array" ref="M26">IF(ISERROR(INDEX(Fixtures!$C21:$AN21,M$6)),"",INDEX(Fixtures!$C21:$AN21,M$6))</f>
        <v/>
      </c>
      <c r="N26" s="83" t="str">
        <f t="array" ref="N26">IF(ISERROR(INDEX(Fixtures!$C21:$AN21,N$6)),"",INDEX(Fixtures!$C21:$AN21,N$6))</f>
        <v/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8.0" customHeight="1">
      <c r="A27" s="1"/>
      <c r="B27" s="76" t="s">
        <v>23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1"/>
      <c r="B28" s="42" t="s">
        <v>11</v>
      </c>
      <c r="C28" s="44" t="s">
        <v>14</v>
      </c>
      <c r="D28" s="46" t="s">
        <v>16</v>
      </c>
      <c r="E28" s="44">
        <f t="shared" ref="E28:N28" si="4">E6</f>
        <v>1</v>
      </c>
      <c r="F28" s="50">
        <f t="shared" si="4"/>
        <v>2</v>
      </c>
      <c r="G28" s="50">
        <f t="shared" si="4"/>
        <v>3</v>
      </c>
      <c r="H28" s="50">
        <f t="shared" si="4"/>
        <v>4</v>
      </c>
      <c r="I28" s="50">
        <f t="shared" si="4"/>
        <v>5</v>
      </c>
      <c r="J28" s="50">
        <f t="shared" si="4"/>
        <v>6</v>
      </c>
      <c r="K28" s="50" t="str">
        <f t="shared" si="4"/>
        <v>_</v>
      </c>
      <c r="L28" s="50" t="str">
        <f t="shared" si="4"/>
        <v>_</v>
      </c>
      <c r="M28" s="50" t="str">
        <f t="shared" si="4"/>
        <v>_</v>
      </c>
      <c r="N28" s="46" t="str">
        <f t="shared" si="4"/>
        <v>_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1"/>
      <c r="B29" s="57" t="str">
        <f t="shared" ref="B29:B48" si="5">VLOOKUP($D29,$A$7:$N$26,2,FALSE)</f>
        <v>Man City</v>
      </c>
      <c r="C29" s="58">
        <f>VLOOKUP($D29,$A$7:$N$26,3,FALSE)</f>
        <v>2.423</v>
      </c>
      <c r="D29" s="59">
        <v>1.0</v>
      </c>
      <c r="E29" s="61" t="str">
        <f t="shared" ref="E29:E48" si="6">VLOOKUP($D29,$A$7:$N$26,5,FALSE)</f>
        <v>ARS (A)</v>
      </c>
      <c r="F29" s="62" t="str">
        <f t="shared" ref="F29:F48" si="7">VLOOKUP($D29,$A$7:$N$26,6,FALSE)</f>
        <v>HUD (H)</v>
      </c>
      <c r="G29" s="62" t="str">
        <f t="shared" ref="G29:G48" si="8">VLOOKUP($D29,$A$7:$N$26,7,FALSE)</f>
        <v>WOL (A)</v>
      </c>
      <c r="H29" s="62" t="str">
        <f t="shared" ref="H29:H48" si="9">VLOOKUP($D29,$A$7:$N$26,8,FALSE)</f>
        <v>NEW (H)</v>
      </c>
      <c r="I29" s="62" t="str">
        <f t="shared" ref="I29:I48" si="10">VLOOKUP($D29,$A$7:$N$26,9,FALSE)</f>
        <v>FUL (H)</v>
      </c>
      <c r="J29" s="62" t="str">
        <f t="shared" ref="J29:J48" si="11">VLOOKUP($D29,$A$7:$N$26,10,FALSE)</f>
        <v>CAR (A)</v>
      </c>
      <c r="K29" s="62" t="str">
        <f t="shared" ref="K29:K48" si="12">VLOOKUP($D29,$A$7:$N$26,11,FALSE)</f>
        <v/>
      </c>
      <c r="L29" s="62" t="str">
        <f t="shared" ref="L29:L48" si="13">VLOOKUP($D29,$A$7:$N$26,12,FALSE)</f>
        <v/>
      </c>
      <c r="M29" s="62" t="str">
        <f t="shared" ref="M29:M48" si="14">VLOOKUP($D29,$A$7:$N$26,13,FALSE)</f>
        <v/>
      </c>
      <c r="N29" s="59" t="str">
        <f t="shared" ref="N29:N48" si="15">VLOOKUP($D29,$A$7:$N$26,14,FALSE)</f>
        <v/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1"/>
      <c r="B30" s="63" t="str">
        <f t="shared" si="5"/>
        <v>Liverpool</v>
      </c>
      <c r="C30" s="64">
        <f t="shared" ref="C30:C48" si="16">VLOOKUP($D30,$A$7:$C$26,3,FALSE)</f>
        <v>1.821833333</v>
      </c>
      <c r="D30" s="65">
        <v>2.0</v>
      </c>
      <c r="E30" s="66" t="str">
        <f t="shared" si="6"/>
        <v>WHU (H)</v>
      </c>
      <c r="F30" s="67" t="str">
        <f t="shared" si="7"/>
        <v>CRY (A)</v>
      </c>
      <c r="G30" s="67" t="str">
        <f t="shared" si="8"/>
        <v>BHA (H)</v>
      </c>
      <c r="H30" s="67" t="str">
        <f t="shared" si="9"/>
        <v>LEI (A)</v>
      </c>
      <c r="I30" s="67" t="str">
        <f t="shared" si="10"/>
        <v>TOT (A)</v>
      </c>
      <c r="J30" s="67" t="str">
        <f t="shared" si="11"/>
        <v>SOU (H)</v>
      </c>
      <c r="K30" s="67" t="str">
        <f t="shared" si="12"/>
        <v/>
      </c>
      <c r="L30" s="67" t="str">
        <f t="shared" si="13"/>
        <v/>
      </c>
      <c r="M30" s="67" t="str">
        <f t="shared" si="14"/>
        <v/>
      </c>
      <c r="N30" s="65" t="str">
        <f t="shared" si="15"/>
        <v/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1"/>
      <c r="B31" s="63" t="str">
        <f t="shared" si="5"/>
        <v>Arsenal</v>
      </c>
      <c r="C31" s="64">
        <f t="shared" si="16"/>
        <v>1.5625</v>
      </c>
      <c r="D31" s="65">
        <v>3.0</v>
      </c>
      <c r="E31" s="66" t="str">
        <f t="shared" si="6"/>
        <v>MCI (H)</v>
      </c>
      <c r="F31" s="67" t="str">
        <f t="shared" si="7"/>
        <v>CHE (A)</v>
      </c>
      <c r="G31" s="67" t="str">
        <f t="shared" si="8"/>
        <v>WHU (H)</v>
      </c>
      <c r="H31" s="67" t="str">
        <f t="shared" si="9"/>
        <v>CAR (A)</v>
      </c>
      <c r="I31" s="67" t="str">
        <f t="shared" si="10"/>
        <v>NEW (A)</v>
      </c>
      <c r="J31" s="67" t="str">
        <f t="shared" si="11"/>
        <v>EVE (H)</v>
      </c>
      <c r="K31" s="67" t="str">
        <f t="shared" si="12"/>
        <v/>
      </c>
      <c r="L31" s="67" t="str">
        <f t="shared" si="13"/>
        <v/>
      </c>
      <c r="M31" s="67" t="str">
        <f t="shared" si="14"/>
        <v/>
      </c>
      <c r="N31" s="65" t="str">
        <f t="shared" si="15"/>
        <v/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1"/>
      <c r="B32" s="63" t="str">
        <f t="shared" si="5"/>
        <v>Man Utd</v>
      </c>
      <c r="C32" s="64">
        <f t="shared" si="16"/>
        <v>1.396666667</v>
      </c>
      <c r="D32" s="65">
        <v>4.0</v>
      </c>
      <c r="E32" s="66" t="str">
        <f t="shared" si="6"/>
        <v>LEI (H)</v>
      </c>
      <c r="F32" s="67" t="str">
        <f t="shared" si="7"/>
        <v>BHA (A)</v>
      </c>
      <c r="G32" s="67" t="str">
        <f t="shared" si="8"/>
        <v>TOT (H)</v>
      </c>
      <c r="H32" s="67" t="str">
        <f t="shared" si="9"/>
        <v>BUR (A)</v>
      </c>
      <c r="I32" s="67" t="str">
        <f t="shared" si="10"/>
        <v>WAT (A)</v>
      </c>
      <c r="J32" s="67" t="str">
        <f t="shared" si="11"/>
        <v>WOL (H)</v>
      </c>
      <c r="K32" s="67" t="str">
        <f t="shared" si="12"/>
        <v/>
      </c>
      <c r="L32" s="67" t="str">
        <f t="shared" si="13"/>
        <v/>
      </c>
      <c r="M32" s="67" t="str">
        <f t="shared" si="14"/>
        <v/>
      </c>
      <c r="N32" s="65" t="str">
        <f t="shared" si="15"/>
        <v/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1"/>
      <c r="B33" s="63" t="str">
        <f t="shared" si="5"/>
        <v>Tottenham</v>
      </c>
      <c r="C33" s="64">
        <f t="shared" si="16"/>
        <v>1.392166667</v>
      </c>
      <c r="D33" s="65">
        <v>5.0</v>
      </c>
      <c r="E33" s="66" t="str">
        <f t="shared" si="6"/>
        <v>NEW (A)</v>
      </c>
      <c r="F33" s="67" t="str">
        <f t="shared" si="7"/>
        <v>FUL (H)</v>
      </c>
      <c r="G33" s="67" t="str">
        <f t="shared" si="8"/>
        <v>MNU (A)</v>
      </c>
      <c r="H33" s="67" t="str">
        <f t="shared" si="9"/>
        <v>WAT (A)</v>
      </c>
      <c r="I33" s="67" t="str">
        <f t="shared" si="10"/>
        <v>LIV (H)</v>
      </c>
      <c r="J33" s="67" t="str">
        <f t="shared" si="11"/>
        <v>BHA (A)</v>
      </c>
      <c r="K33" s="67" t="str">
        <f t="shared" si="12"/>
        <v/>
      </c>
      <c r="L33" s="67" t="str">
        <f t="shared" si="13"/>
        <v/>
      </c>
      <c r="M33" s="67" t="str">
        <f t="shared" si="14"/>
        <v/>
      </c>
      <c r="N33" s="65" t="str">
        <f t="shared" si="15"/>
        <v/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1"/>
      <c r="B34" s="63" t="str">
        <f t="shared" si="5"/>
        <v>Chelsea</v>
      </c>
      <c r="C34" s="64">
        <f t="shared" si="16"/>
        <v>1.2685</v>
      </c>
      <c r="D34" s="65">
        <v>6.0</v>
      </c>
      <c r="E34" s="66" t="str">
        <f t="shared" si="6"/>
        <v>HUD (A)</v>
      </c>
      <c r="F34" s="67" t="str">
        <f t="shared" si="7"/>
        <v>ARS (H)</v>
      </c>
      <c r="G34" s="67" t="str">
        <f t="shared" si="8"/>
        <v>NEW (A)</v>
      </c>
      <c r="H34" s="67" t="str">
        <f t="shared" si="9"/>
        <v>BOU (H)</v>
      </c>
      <c r="I34" s="67" t="str">
        <f t="shared" si="10"/>
        <v>CAR (H)</v>
      </c>
      <c r="J34" s="67" t="str">
        <f t="shared" si="11"/>
        <v>WHU (A)</v>
      </c>
      <c r="K34" s="67" t="str">
        <f t="shared" si="12"/>
        <v/>
      </c>
      <c r="L34" s="67" t="str">
        <f t="shared" si="13"/>
        <v/>
      </c>
      <c r="M34" s="67" t="str">
        <f t="shared" si="14"/>
        <v/>
      </c>
      <c r="N34" s="65" t="str">
        <f t="shared" si="15"/>
        <v/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1"/>
      <c r="B35" s="63" t="str">
        <f t="shared" si="5"/>
        <v>Leicester</v>
      </c>
      <c r="C35" s="64">
        <f t="shared" si="16"/>
        <v>1.085833333</v>
      </c>
      <c r="D35" s="65">
        <v>7.0</v>
      </c>
      <c r="E35" s="66" t="str">
        <f t="shared" si="6"/>
        <v>MNU (A)</v>
      </c>
      <c r="F35" s="67" t="str">
        <f t="shared" si="7"/>
        <v>WOL (H)</v>
      </c>
      <c r="G35" s="67" t="str">
        <f t="shared" si="8"/>
        <v>SOU (A)</v>
      </c>
      <c r="H35" s="67" t="str">
        <f t="shared" si="9"/>
        <v>LIV (H)</v>
      </c>
      <c r="I35" s="67" t="str">
        <f t="shared" si="10"/>
        <v>BOU (A)</v>
      </c>
      <c r="J35" s="67" t="str">
        <f t="shared" si="11"/>
        <v>HUD (H)</v>
      </c>
      <c r="K35" s="67" t="str">
        <f t="shared" si="12"/>
        <v/>
      </c>
      <c r="L35" s="67" t="str">
        <f t="shared" si="13"/>
        <v/>
      </c>
      <c r="M35" s="67" t="str">
        <f t="shared" si="14"/>
        <v/>
      </c>
      <c r="N35" s="65" t="str">
        <f t="shared" si="15"/>
        <v/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1"/>
      <c r="B36" s="63" t="str">
        <f t="shared" si="5"/>
        <v>Everton</v>
      </c>
      <c r="C36" s="64">
        <f t="shared" si="16"/>
        <v>1.077833333</v>
      </c>
      <c r="D36" s="65">
        <v>8.0</v>
      </c>
      <c r="E36" s="66" t="str">
        <f t="shared" si="6"/>
        <v>WOL (A)</v>
      </c>
      <c r="F36" s="67" t="str">
        <f t="shared" si="7"/>
        <v>SOU (H)</v>
      </c>
      <c r="G36" s="67" t="str">
        <f t="shared" si="8"/>
        <v>BOU (A)</v>
      </c>
      <c r="H36" s="67" t="str">
        <f t="shared" si="9"/>
        <v>HUD (H)</v>
      </c>
      <c r="I36" s="67" t="str">
        <f t="shared" si="10"/>
        <v>WHU (H)</v>
      </c>
      <c r="J36" s="67" t="str">
        <f t="shared" si="11"/>
        <v>ARS (A)</v>
      </c>
      <c r="K36" s="67" t="str">
        <f t="shared" si="12"/>
        <v/>
      </c>
      <c r="L36" s="67" t="str">
        <f t="shared" si="13"/>
        <v/>
      </c>
      <c r="M36" s="67" t="str">
        <f t="shared" si="14"/>
        <v/>
      </c>
      <c r="N36" s="65" t="str">
        <f t="shared" si="15"/>
        <v/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1"/>
      <c r="B37" s="63" t="str">
        <f t="shared" si="5"/>
        <v>Crystal Palace</v>
      </c>
      <c r="C37" s="64">
        <f t="shared" si="16"/>
        <v>0.9961666667</v>
      </c>
      <c r="D37" s="65">
        <v>9.0</v>
      </c>
      <c r="E37" s="66" t="str">
        <f t="shared" si="6"/>
        <v>FUL (A)</v>
      </c>
      <c r="F37" s="67" t="str">
        <f t="shared" si="7"/>
        <v>LIV (H)</v>
      </c>
      <c r="G37" s="67" t="str">
        <f t="shared" si="8"/>
        <v>WAT (A)</v>
      </c>
      <c r="H37" s="67" t="str">
        <f t="shared" si="9"/>
        <v>SOU (H)</v>
      </c>
      <c r="I37" s="67" t="str">
        <f t="shared" si="10"/>
        <v>HUD (A)</v>
      </c>
      <c r="J37" s="67" t="str">
        <f t="shared" si="11"/>
        <v>NEW (H)</v>
      </c>
      <c r="K37" s="67" t="str">
        <f t="shared" si="12"/>
        <v/>
      </c>
      <c r="L37" s="67" t="str">
        <f t="shared" si="13"/>
        <v/>
      </c>
      <c r="M37" s="67" t="str">
        <f t="shared" si="14"/>
        <v/>
      </c>
      <c r="N37" s="65" t="str">
        <f t="shared" si="15"/>
        <v/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1"/>
      <c r="B38" s="63" t="str">
        <f t="shared" si="5"/>
        <v>Bournemouth</v>
      </c>
      <c r="C38" s="64">
        <f t="shared" si="16"/>
        <v>0.9828333333</v>
      </c>
      <c r="D38" s="65">
        <v>10.0</v>
      </c>
      <c r="E38" s="66" t="str">
        <f t="shared" si="6"/>
        <v>CAR (H)</v>
      </c>
      <c r="F38" s="67" t="str">
        <f t="shared" si="7"/>
        <v>WHU (A)</v>
      </c>
      <c r="G38" s="67" t="str">
        <f t="shared" si="8"/>
        <v>EVE (H)</v>
      </c>
      <c r="H38" s="67" t="str">
        <f t="shared" si="9"/>
        <v>CHE (A)</v>
      </c>
      <c r="I38" s="67" t="str">
        <f t="shared" si="10"/>
        <v>LEI (H)</v>
      </c>
      <c r="J38" s="67" t="str">
        <f t="shared" si="11"/>
        <v>BUR (A)</v>
      </c>
      <c r="K38" s="67" t="str">
        <f t="shared" si="12"/>
        <v/>
      </c>
      <c r="L38" s="67" t="str">
        <f t="shared" si="13"/>
        <v/>
      </c>
      <c r="M38" s="67" t="str">
        <f t="shared" si="14"/>
        <v/>
      </c>
      <c r="N38" s="65" t="str">
        <f t="shared" si="15"/>
        <v/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1"/>
      <c r="B39" s="63" t="str">
        <f t="shared" si="5"/>
        <v>Watford</v>
      </c>
      <c r="C39" s="64">
        <f t="shared" si="16"/>
        <v>0.8571666667</v>
      </c>
      <c r="D39" s="65">
        <v>11.0</v>
      </c>
      <c r="E39" s="66" t="str">
        <f t="shared" si="6"/>
        <v>BHA (H)</v>
      </c>
      <c r="F39" s="67" t="str">
        <f t="shared" si="7"/>
        <v>BUR (A)</v>
      </c>
      <c r="G39" s="67" t="str">
        <f t="shared" si="8"/>
        <v>CRY (H)</v>
      </c>
      <c r="H39" s="67" t="str">
        <f t="shared" si="9"/>
        <v>TOT (H)</v>
      </c>
      <c r="I39" s="67" t="str">
        <f t="shared" si="10"/>
        <v>MNU (H)</v>
      </c>
      <c r="J39" s="67" t="str">
        <f t="shared" si="11"/>
        <v>FUL (A)</v>
      </c>
      <c r="K39" s="67" t="str">
        <f t="shared" si="12"/>
        <v/>
      </c>
      <c r="L39" s="67" t="str">
        <f t="shared" si="13"/>
        <v/>
      </c>
      <c r="M39" s="67" t="str">
        <f t="shared" si="14"/>
        <v/>
      </c>
      <c r="N39" s="65" t="str">
        <f t="shared" si="15"/>
        <v/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1"/>
      <c r="B40" s="63" t="str">
        <f t="shared" si="5"/>
        <v>West Ham</v>
      </c>
      <c r="C40" s="64">
        <f t="shared" si="16"/>
        <v>0.8163333333</v>
      </c>
      <c r="D40" s="65">
        <v>12.0</v>
      </c>
      <c r="E40" s="66" t="str">
        <f t="shared" si="6"/>
        <v>LIV (A)</v>
      </c>
      <c r="F40" s="67" t="str">
        <f t="shared" si="7"/>
        <v>BOU (H)</v>
      </c>
      <c r="G40" s="67" t="str">
        <f t="shared" si="8"/>
        <v>ARS (A)</v>
      </c>
      <c r="H40" s="67" t="str">
        <f t="shared" si="9"/>
        <v>WOL (H)</v>
      </c>
      <c r="I40" s="67" t="str">
        <f t="shared" si="10"/>
        <v>EVE (A)</v>
      </c>
      <c r="J40" s="67" t="str">
        <f t="shared" si="11"/>
        <v>CHE (H)</v>
      </c>
      <c r="K40" s="67" t="str">
        <f t="shared" si="12"/>
        <v/>
      </c>
      <c r="L40" s="67" t="str">
        <f t="shared" si="13"/>
        <v/>
      </c>
      <c r="M40" s="67" t="str">
        <f t="shared" si="14"/>
        <v/>
      </c>
      <c r="N40" s="65" t="str">
        <f t="shared" si="15"/>
        <v/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1"/>
      <c r="B41" s="63" t="str">
        <f t="shared" si="5"/>
        <v>Burnley</v>
      </c>
      <c r="C41" s="64">
        <f t="shared" si="16"/>
        <v>0.756</v>
      </c>
      <c r="D41" s="65">
        <v>13.0</v>
      </c>
      <c r="E41" s="66" t="str">
        <f t="shared" si="6"/>
        <v>SOU (A)</v>
      </c>
      <c r="F41" s="67" t="str">
        <f t="shared" si="7"/>
        <v>WAT (H)</v>
      </c>
      <c r="G41" s="67" t="str">
        <f t="shared" si="8"/>
        <v>FUL (A)</v>
      </c>
      <c r="H41" s="67" t="str">
        <f t="shared" si="9"/>
        <v>MNU (H)</v>
      </c>
      <c r="I41" s="67" t="str">
        <f t="shared" si="10"/>
        <v>WOL (A)</v>
      </c>
      <c r="J41" s="67" t="str">
        <f t="shared" si="11"/>
        <v>BOU (H)</v>
      </c>
      <c r="K41" s="67" t="str">
        <f t="shared" si="12"/>
        <v/>
      </c>
      <c r="L41" s="67" t="str">
        <f t="shared" si="13"/>
        <v/>
      </c>
      <c r="M41" s="67" t="str">
        <f t="shared" si="14"/>
        <v/>
      </c>
      <c r="N41" s="65" t="str">
        <f t="shared" si="15"/>
        <v/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1"/>
      <c r="B42" s="63" t="str">
        <f t="shared" si="5"/>
        <v>Southampton</v>
      </c>
      <c r="C42" s="64">
        <f t="shared" si="16"/>
        <v>0.7161666667</v>
      </c>
      <c r="D42" s="65">
        <v>14.0</v>
      </c>
      <c r="E42" s="66" t="str">
        <f t="shared" si="6"/>
        <v>BUR (H)</v>
      </c>
      <c r="F42" s="67" t="str">
        <f t="shared" si="7"/>
        <v>EVE (A)</v>
      </c>
      <c r="G42" s="67" t="str">
        <f t="shared" si="8"/>
        <v>LEI (H)</v>
      </c>
      <c r="H42" s="67" t="str">
        <f t="shared" si="9"/>
        <v>CRY (A)</v>
      </c>
      <c r="I42" s="67" t="str">
        <f t="shared" si="10"/>
        <v>BHA (H)</v>
      </c>
      <c r="J42" s="67" t="str">
        <f t="shared" si="11"/>
        <v>LIV (A)</v>
      </c>
      <c r="K42" s="67" t="str">
        <f t="shared" si="12"/>
        <v/>
      </c>
      <c r="L42" s="67" t="str">
        <f t="shared" si="13"/>
        <v/>
      </c>
      <c r="M42" s="67" t="str">
        <f t="shared" si="14"/>
        <v/>
      </c>
      <c r="N42" s="65" t="str">
        <f t="shared" si="15"/>
        <v/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1"/>
      <c r="B43" s="63" t="str">
        <f t="shared" si="5"/>
        <v>Newcastle</v>
      </c>
      <c r="C43" s="64">
        <f t="shared" si="16"/>
        <v>0.6998333333</v>
      </c>
      <c r="D43" s="65">
        <v>15.0</v>
      </c>
      <c r="E43" s="66" t="str">
        <f t="shared" si="6"/>
        <v>TOT (H)</v>
      </c>
      <c r="F43" s="67" t="str">
        <f t="shared" si="7"/>
        <v>CAR (A)</v>
      </c>
      <c r="G43" s="67" t="str">
        <f t="shared" si="8"/>
        <v>CHE (H)</v>
      </c>
      <c r="H43" s="67" t="str">
        <f t="shared" si="9"/>
        <v>MCI (A)</v>
      </c>
      <c r="I43" s="67" t="str">
        <f t="shared" si="10"/>
        <v>ARS (H)</v>
      </c>
      <c r="J43" s="67" t="str">
        <f t="shared" si="11"/>
        <v>CRY (A)</v>
      </c>
      <c r="K43" s="67" t="str">
        <f t="shared" si="12"/>
        <v/>
      </c>
      <c r="L43" s="67" t="str">
        <f t="shared" si="13"/>
        <v/>
      </c>
      <c r="M43" s="67" t="str">
        <f t="shared" si="14"/>
        <v/>
      </c>
      <c r="N43" s="65" t="str">
        <f t="shared" si="15"/>
        <v/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1"/>
      <c r="B44" s="63" t="str">
        <f t="shared" si="5"/>
        <v>Brighton</v>
      </c>
      <c r="C44" s="64">
        <f t="shared" si="16"/>
        <v>0.6451666667</v>
      </c>
      <c r="D44" s="65">
        <v>16.0</v>
      </c>
      <c r="E44" s="66" t="str">
        <f t="shared" si="6"/>
        <v>WAT (A)</v>
      </c>
      <c r="F44" s="67" t="str">
        <f t="shared" si="7"/>
        <v>MNU (H)</v>
      </c>
      <c r="G44" s="67" t="str">
        <f t="shared" si="8"/>
        <v>LIV (A)</v>
      </c>
      <c r="H44" s="67" t="str">
        <f t="shared" si="9"/>
        <v>FUL (H)</v>
      </c>
      <c r="I44" s="67" t="str">
        <f t="shared" si="10"/>
        <v>SOU (A)</v>
      </c>
      <c r="J44" s="67" t="str">
        <f t="shared" si="11"/>
        <v>TOT (H)</v>
      </c>
      <c r="K44" s="67" t="str">
        <f t="shared" si="12"/>
        <v/>
      </c>
      <c r="L44" s="67" t="str">
        <f t="shared" si="13"/>
        <v/>
      </c>
      <c r="M44" s="67" t="str">
        <f t="shared" si="14"/>
        <v/>
      </c>
      <c r="N44" s="65" t="str">
        <f t="shared" si="15"/>
        <v/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1"/>
      <c r="B45" s="63" t="str">
        <f t="shared" si="5"/>
        <v>Fulham</v>
      </c>
      <c r="C45" s="64">
        <f t="shared" si="16"/>
        <v>0.5985</v>
      </c>
      <c r="D45" s="65">
        <v>17.0</v>
      </c>
      <c r="E45" s="66" t="str">
        <f t="shared" si="6"/>
        <v>CRY (H)</v>
      </c>
      <c r="F45" s="67" t="str">
        <f t="shared" si="7"/>
        <v>TOT (A)</v>
      </c>
      <c r="G45" s="67" t="str">
        <f t="shared" si="8"/>
        <v>BUR (H)</v>
      </c>
      <c r="H45" s="67" t="str">
        <f t="shared" si="9"/>
        <v>BHA (A)</v>
      </c>
      <c r="I45" s="67" t="str">
        <f t="shared" si="10"/>
        <v>MCI (A)</v>
      </c>
      <c r="J45" s="67" t="str">
        <f t="shared" si="11"/>
        <v>WAT (H)</v>
      </c>
      <c r="K45" s="67" t="str">
        <f t="shared" si="12"/>
        <v/>
      </c>
      <c r="L45" s="67" t="str">
        <f t="shared" si="13"/>
        <v/>
      </c>
      <c r="M45" s="67" t="str">
        <f t="shared" si="14"/>
        <v/>
      </c>
      <c r="N45" s="65" t="str">
        <f t="shared" si="15"/>
        <v/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1"/>
      <c r="B46" s="63" t="str">
        <f t="shared" si="5"/>
        <v>Wolves</v>
      </c>
      <c r="C46" s="64">
        <f t="shared" si="16"/>
        <v>0.5865</v>
      </c>
      <c r="D46" s="65">
        <v>18.0</v>
      </c>
      <c r="E46" s="66" t="str">
        <f t="shared" si="6"/>
        <v>EVE (H)</v>
      </c>
      <c r="F46" s="67" t="str">
        <f t="shared" si="7"/>
        <v>LEI (A)</v>
      </c>
      <c r="G46" s="67" t="str">
        <f t="shared" si="8"/>
        <v>MCI (H)</v>
      </c>
      <c r="H46" s="67" t="str">
        <f t="shared" si="9"/>
        <v>WHU (A)</v>
      </c>
      <c r="I46" s="67" t="str">
        <f t="shared" si="10"/>
        <v>BUR (H)</v>
      </c>
      <c r="J46" s="67" t="str">
        <f t="shared" si="11"/>
        <v>MNU (A)</v>
      </c>
      <c r="K46" s="67" t="str">
        <f t="shared" si="12"/>
        <v/>
      </c>
      <c r="L46" s="67" t="str">
        <f t="shared" si="13"/>
        <v/>
      </c>
      <c r="M46" s="67" t="str">
        <f t="shared" si="14"/>
        <v/>
      </c>
      <c r="N46" s="65" t="str">
        <f t="shared" si="15"/>
        <v/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1"/>
      <c r="B47" s="71" t="str">
        <f t="shared" si="5"/>
        <v>Cardiff</v>
      </c>
      <c r="C47" s="72">
        <f t="shared" si="16"/>
        <v>0.5473333333</v>
      </c>
      <c r="D47" s="73">
        <v>19.0</v>
      </c>
      <c r="E47" s="74" t="str">
        <f t="shared" si="6"/>
        <v>BOU (A)</v>
      </c>
      <c r="F47" s="75" t="str">
        <f t="shared" si="7"/>
        <v>NEW (H)</v>
      </c>
      <c r="G47" s="75" t="str">
        <f t="shared" si="8"/>
        <v>HUD (A)</v>
      </c>
      <c r="H47" s="75" t="str">
        <f t="shared" si="9"/>
        <v>ARS (H)</v>
      </c>
      <c r="I47" s="75" t="str">
        <f t="shared" si="10"/>
        <v>CHE (A)</v>
      </c>
      <c r="J47" s="75" t="str">
        <f t="shared" si="11"/>
        <v>MCI (H)</v>
      </c>
      <c r="K47" s="75" t="str">
        <f t="shared" si="12"/>
        <v/>
      </c>
      <c r="L47" s="75" t="str">
        <f t="shared" si="13"/>
        <v/>
      </c>
      <c r="M47" s="75" t="str">
        <f t="shared" si="14"/>
        <v/>
      </c>
      <c r="N47" s="73" t="str">
        <f t="shared" si="15"/>
        <v/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1"/>
      <c r="B48" s="57" t="str">
        <f t="shared" si="5"/>
        <v>Huddersfield</v>
      </c>
      <c r="C48" s="58">
        <f t="shared" si="16"/>
        <v>0.5076666667</v>
      </c>
      <c r="D48" s="59">
        <v>20.0</v>
      </c>
      <c r="E48" s="61" t="str">
        <f t="shared" si="6"/>
        <v>CHE (H)</v>
      </c>
      <c r="F48" s="62" t="str">
        <f t="shared" si="7"/>
        <v>MCI (A)</v>
      </c>
      <c r="G48" s="62" t="str">
        <f t="shared" si="8"/>
        <v>CAR (H)</v>
      </c>
      <c r="H48" s="62" t="str">
        <f t="shared" si="9"/>
        <v>EVE (A)</v>
      </c>
      <c r="I48" s="62" t="str">
        <f t="shared" si="10"/>
        <v>CRY (H)</v>
      </c>
      <c r="J48" s="62" t="str">
        <f t="shared" si="11"/>
        <v>LEI (A)</v>
      </c>
      <c r="K48" s="62" t="str">
        <f t="shared" si="12"/>
        <v/>
      </c>
      <c r="L48" s="62" t="str">
        <f t="shared" si="13"/>
        <v/>
      </c>
      <c r="M48" s="62" t="str">
        <f t="shared" si="14"/>
        <v/>
      </c>
      <c r="N48" s="59" t="str">
        <f t="shared" si="15"/>
        <v/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9.5" customHeight="1">
      <c r="A49" s="1"/>
      <c r="B49" s="7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B1:N1"/>
    <mergeCell ref="B3:N3"/>
    <mergeCell ref="B4:N4"/>
  </mergeCells>
  <conditionalFormatting sqref="E7:E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9:E4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4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7:C2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2D050"/>
    <outlinePr summaryBelow="0" summaryRight="0"/>
    <pageSetUpPr/>
  </sheetPr>
  <sheetViews>
    <sheetView workbookViewId="0"/>
  </sheetViews>
  <sheetFormatPr customHeight="1" defaultColWidth="14.43" defaultRowHeight="15.0"/>
  <cols>
    <col customWidth="1" hidden="1" min="1" max="1" width="11.43"/>
    <col customWidth="1" min="2" max="2" width="23.0"/>
    <col customWidth="1" min="3" max="3" width="14.57"/>
    <col customWidth="1" min="4" max="4" width="11.57"/>
    <col customWidth="1" min="5" max="25" width="8.71"/>
    <col customWidth="1" min="26" max="26" width="17.29"/>
  </cols>
  <sheetData>
    <row r="1" ht="19.5" customHeight="1">
      <c r="A1" s="68"/>
      <c r="B1" s="7" t="s">
        <v>30</v>
      </c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9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ht="13.5" hidden="1" customHeight="1">
      <c r="A2" s="69"/>
      <c r="B2" s="13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14">
        <f t="shared" si="1"/>
        <v>9</v>
      </c>
      <c r="N2" s="20">
        <f t="shared" si="1"/>
        <v>10</v>
      </c>
      <c r="O2" s="21"/>
      <c r="P2" s="21"/>
      <c r="Q2" s="21"/>
      <c r="R2" s="21"/>
      <c r="S2" s="21"/>
      <c r="T2" s="21"/>
      <c r="U2" s="21"/>
      <c r="V2" s="21"/>
      <c r="W2" s="21"/>
      <c r="X2" s="21"/>
      <c r="Y2" s="21"/>
      <c r="Z2" s="10"/>
    </row>
    <row r="3" ht="13.5" customHeight="1">
      <c r="A3" s="69"/>
      <c r="B3" s="23" t="s">
        <v>31</v>
      </c>
      <c r="C3" s="24"/>
      <c r="D3" s="24"/>
      <c r="E3" s="24"/>
      <c r="F3" s="24"/>
      <c r="G3" s="24"/>
      <c r="H3" s="24"/>
      <c r="I3" s="24"/>
      <c r="J3" s="24"/>
      <c r="K3" s="24"/>
      <c r="L3" s="24"/>
      <c r="M3" s="24"/>
      <c r="N3" s="26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10"/>
    </row>
    <row r="4" ht="13.5" customHeight="1">
      <c r="A4" s="69"/>
      <c r="B4" s="29" t="s">
        <v>32</v>
      </c>
      <c r="C4" s="30"/>
      <c r="D4" s="30"/>
      <c r="E4" s="30"/>
      <c r="F4" s="30"/>
      <c r="G4" s="30"/>
      <c r="H4" s="30"/>
      <c r="I4" s="30"/>
      <c r="J4" s="30"/>
      <c r="K4" s="30"/>
      <c r="L4" s="30"/>
      <c r="M4" s="30"/>
      <c r="N4" s="33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10"/>
    </row>
    <row r="5" ht="19.5" customHeight="1">
      <c r="A5" s="69"/>
      <c r="B5" s="76" t="s">
        <v>10</v>
      </c>
      <c r="C5" s="77"/>
      <c r="D5" s="77"/>
      <c r="E5" s="77"/>
      <c r="F5" s="77"/>
      <c r="G5" s="77"/>
      <c r="H5" s="77"/>
      <c r="I5" s="77"/>
      <c r="J5" s="77"/>
      <c r="K5" s="77"/>
      <c r="L5" s="77"/>
      <c r="M5" s="77"/>
      <c r="N5" s="78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10"/>
    </row>
    <row r="6" ht="15.75" customHeight="1">
      <c r="A6" s="70"/>
      <c r="B6" s="42" t="s">
        <v>11</v>
      </c>
      <c r="C6" s="44" t="s">
        <v>22</v>
      </c>
      <c r="D6" s="46" t="s">
        <v>16</v>
      </c>
      <c r="E6" s="44">
        <f>IF(COUNT($E$2:E2)&gt;Intro!$C$13,"",Intro!$C$11)</f>
        <v>1</v>
      </c>
      <c r="F6" s="50">
        <f>IF(COUNT($E$2:F2)&gt;Intro!$C$13,"_",F2)</f>
        <v>2</v>
      </c>
      <c r="G6" s="50">
        <f>IF(COUNT($E$2:G2)&gt;Intro!$C$13,"_",G2)</f>
        <v>3</v>
      </c>
      <c r="H6" s="50">
        <f>IF(COUNT($E$2:H2)&gt;Intro!$C$13,"_",H2)</f>
        <v>4</v>
      </c>
      <c r="I6" s="50">
        <f>IF(COUNT($E$2:I2)&gt;Intro!$C$13,"_",I2)</f>
        <v>5</v>
      </c>
      <c r="J6" s="50">
        <f>IF(COUNT($E$2:J2)&gt;Intro!$C$13,"_",J2)</f>
        <v>6</v>
      </c>
      <c r="K6" s="50" t="str">
        <f>IF(COUNT($E$2:K2)&gt;Intro!$C$13,"_",K2)</f>
        <v>_</v>
      </c>
      <c r="L6" s="50" t="str">
        <f>IF(COUNT($E$2:L2)&gt;Intro!$C$13,"_",L2)</f>
        <v>_</v>
      </c>
      <c r="M6" s="50" t="str">
        <f>IF(COUNT($E$2:M2)&gt;Intro!$C$13,"_",M2)</f>
        <v>_</v>
      </c>
      <c r="N6" s="50" t="str">
        <f>IF(COUNT($E$2:N2)&gt;Intro!$C$13,"_",N2)</f>
        <v>_</v>
      </c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ht="12.75" customHeight="1">
      <c r="A7" s="70">
        <f t="shared" ref="A7:A26" si="2">D7</f>
        <v>8</v>
      </c>
      <c r="B7" s="57" t="str">
        <f>Difficulties!A3</f>
        <v>Arsenal</v>
      </c>
      <c r="C7" s="58">
        <f t="array" ref="C7">INDEX(Calc_VsDef!$B70:$AM70,1,Intro!$C$11)/Intro!$C$13</f>
        <v>0.993</v>
      </c>
      <c r="D7" s="59">
        <f t="shared" ref="D7:D26" si="3">RANK(C7,$C$7:$C$26,1)+COUNTIF($C$7:$C7,$C7)-1</f>
        <v>8</v>
      </c>
      <c r="E7" s="61" t="str">
        <f t="array" ref="E7">IF(ISERROR(INDEX(Fixtures!$C2:$AN2,E$6)),"",INDEX(Fixtures!$C2:$AN2,E$6))</f>
        <v>MCI (H)</v>
      </c>
      <c r="F7" s="62" t="str">
        <f t="array" ref="F7">IF(ISERROR(INDEX(Fixtures!$C2:$AN2,F$6)),"",INDEX(Fixtures!$C2:$AN2,F$6))</f>
        <v>CHE (A)</v>
      </c>
      <c r="G7" s="62" t="str">
        <f t="array" ref="G7">IF(ISERROR(INDEX(Fixtures!$C2:$AN2,G$6)),"",INDEX(Fixtures!$C2:$AN2,G$6))</f>
        <v>WHU (H)</v>
      </c>
      <c r="H7" s="62" t="str">
        <f t="array" ref="H7">IF(ISERROR(INDEX(Fixtures!$C2:$AN2,H$6)),"",INDEX(Fixtures!$C2:$AN2,H$6))</f>
        <v>CAR (A)</v>
      </c>
      <c r="I7" s="62" t="str">
        <f t="array" ref="I7">IF(ISERROR(INDEX(Fixtures!$C2:$AN2,I$6)),"",INDEX(Fixtures!$C2:$AN2,I$6))</f>
        <v>NEW (A)</v>
      </c>
      <c r="J7" s="62" t="str">
        <f t="array" ref="J7">IF(ISERROR(INDEX(Fixtures!$C2:$AN2,J$6)),"",INDEX(Fixtures!$C2:$AN2,J$6))</f>
        <v>EVE (H)</v>
      </c>
      <c r="K7" s="62" t="str">
        <f t="array" ref="K7">IF(ISERROR(INDEX(Fixtures!$C2:$AN2,K$6)),"",INDEX(Fixtures!$C2:$AN2,K$6))</f>
        <v/>
      </c>
      <c r="L7" s="62" t="str">
        <f t="array" ref="L7">IF(ISERROR(INDEX(Fixtures!$C2:$AN2,L$6)),"",INDEX(Fixtures!$C2:$AN2,L$6))</f>
        <v/>
      </c>
      <c r="M7" s="62" t="str">
        <f t="array" ref="M7">IF(ISERROR(INDEX(Fixtures!$C2:$AN2,M$6)),"",INDEX(Fixtures!$C2:$AN2,M$6))</f>
        <v/>
      </c>
      <c r="N7" s="59" t="str">
        <f t="array" ref="N7">IF(ISERROR(INDEX(Fixtures!$C2:$AN2,N$6)),"",INDEX(Fixtures!$C2:$AN2,N$6))</f>
        <v/>
      </c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ht="12.75" customHeight="1">
      <c r="A8" s="70">
        <f t="shared" si="2"/>
        <v>9</v>
      </c>
      <c r="B8" s="63" t="str">
        <f>Difficulties!A4</f>
        <v>Bournemouth</v>
      </c>
      <c r="C8" s="64">
        <f t="array" ref="C8">INDEX(Calc_VsDef!$B71:$AM71,1,Intro!$C$11)/Intro!$C$13</f>
        <v>1.0025</v>
      </c>
      <c r="D8" s="65">
        <f t="shared" si="3"/>
        <v>9</v>
      </c>
      <c r="E8" s="66" t="str">
        <f t="array" ref="E8">IF(ISERROR(INDEX(Fixtures!$C3:$AN3,E$6)),"",INDEX(Fixtures!$C3:$AN3,E$6))</f>
        <v>CAR (H)</v>
      </c>
      <c r="F8" s="67" t="str">
        <f t="array" ref="F8">IF(ISERROR(INDEX(Fixtures!$C3:$AN3,F$6)),"",INDEX(Fixtures!$C3:$AN3,F$6))</f>
        <v>WHU (A)</v>
      </c>
      <c r="G8" s="67" t="str">
        <f t="array" ref="G8">IF(ISERROR(INDEX(Fixtures!$C3:$AN3,G$6)),"",INDEX(Fixtures!$C3:$AN3,G$6))</f>
        <v>EVE (H)</v>
      </c>
      <c r="H8" s="67" t="str">
        <f t="array" ref="H8">IF(ISERROR(INDEX(Fixtures!$C3:$AN3,H$6)),"",INDEX(Fixtures!$C3:$AN3,H$6))</f>
        <v>CHE (A)</v>
      </c>
      <c r="I8" s="67" t="str">
        <f t="array" ref="I8">IF(ISERROR(INDEX(Fixtures!$C3:$AN3,I$6)),"",INDEX(Fixtures!$C3:$AN3,I$6))</f>
        <v>LEI (H)</v>
      </c>
      <c r="J8" s="67" t="str">
        <f t="array" ref="J8">IF(ISERROR(INDEX(Fixtures!$C3:$AN3,J$6)),"",INDEX(Fixtures!$C3:$AN3,J$6))</f>
        <v>BUR (A)</v>
      </c>
      <c r="K8" s="67" t="str">
        <f t="array" ref="K8">IF(ISERROR(INDEX(Fixtures!$C3:$AN3,K$6)),"",INDEX(Fixtures!$C3:$AN3,K$6))</f>
        <v/>
      </c>
      <c r="L8" s="67" t="str">
        <f t="array" ref="L8">IF(ISERROR(INDEX(Fixtures!$C3:$AN3,L$6)),"",INDEX(Fixtures!$C3:$AN3,L$6))</f>
        <v/>
      </c>
      <c r="M8" s="67" t="str">
        <f t="array" ref="M8">IF(ISERROR(INDEX(Fixtures!$C3:$AN3,M$6)),"",INDEX(Fixtures!$C3:$AN3,M$6))</f>
        <v/>
      </c>
      <c r="N8" s="65" t="str">
        <f t="array" ref="N8">IF(ISERROR(INDEX(Fixtures!$C3:$AN3,N$6)),"",INDEX(Fixtures!$C3:$AN3,N$6))</f>
        <v/>
      </c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ht="12.75" customHeight="1">
      <c r="A9" s="70">
        <f t="shared" si="2"/>
        <v>13</v>
      </c>
      <c r="B9" s="63" t="str">
        <f>Difficulties!A5</f>
        <v>Brighton</v>
      </c>
      <c r="C9" s="64">
        <f t="array" ref="C9">INDEX(Calc_VsDef!$B72:$AM72,1,Intro!$C$11)/Intro!$C$13</f>
        <v>1.189333333</v>
      </c>
      <c r="D9" s="65">
        <f t="shared" si="3"/>
        <v>13</v>
      </c>
      <c r="E9" s="66" t="str">
        <f t="array" ref="E9">IF(ISERROR(INDEX(Fixtures!$C4:$AN4,E$6)),"",INDEX(Fixtures!$C4:$AN4,E$6))</f>
        <v>WAT (A)</v>
      </c>
      <c r="F9" s="67" t="str">
        <f t="array" ref="F9">IF(ISERROR(INDEX(Fixtures!$C4:$AN4,F$6)),"",INDEX(Fixtures!$C4:$AN4,F$6))</f>
        <v>MNU (H)</v>
      </c>
      <c r="G9" s="67" t="str">
        <f t="array" ref="G9">IF(ISERROR(INDEX(Fixtures!$C4:$AN4,G$6)),"",INDEX(Fixtures!$C4:$AN4,G$6))</f>
        <v>LIV (A)</v>
      </c>
      <c r="H9" s="67" t="str">
        <f t="array" ref="H9">IF(ISERROR(INDEX(Fixtures!$C4:$AN4,H$6)),"",INDEX(Fixtures!$C4:$AN4,H$6))</f>
        <v>FUL (H)</v>
      </c>
      <c r="I9" s="67" t="str">
        <f t="array" ref="I9">IF(ISERROR(INDEX(Fixtures!$C4:$AN4,I$6)),"",INDEX(Fixtures!$C4:$AN4,I$6))</f>
        <v>SOU (A)</v>
      </c>
      <c r="J9" s="67" t="str">
        <f t="array" ref="J9">IF(ISERROR(INDEX(Fixtures!$C4:$AN4,J$6)),"",INDEX(Fixtures!$C4:$AN4,J$6))</f>
        <v>TOT (H)</v>
      </c>
      <c r="K9" s="67" t="str">
        <f t="array" ref="K9">IF(ISERROR(INDEX(Fixtures!$C4:$AN4,K$6)),"",INDEX(Fixtures!$C4:$AN4,K$6))</f>
        <v/>
      </c>
      <c r="L9" s="67" t="str">
        <f t="array" ref="L9">IF(ISERROR(INDEX(Fixtures!$C4:$AN4,L$6)),"",INDEX(Fixtures!$C4:$AN4,L$6))</f>
        <v/>
      </c>
      <c r="M9" s="67" t="str">
        <f t="array" ref="M9">IF(ISERROR(INDEX(Fixtures!$C4:$AN4,M$6)),"",INDEX(Fixtures!$C4:$AN4,M$6))</f>
        <v/>
      </c>
      <c r="N9" s="65" t="str">
        <f t="array" ref="N9">IF(ISERROR(INDEX(Fixtures!$C4:$AN4,N$6)),"",INDEX(Fixtures!$C4:$AN4,N$6))</f>
        <v/>
      </c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ht="12.75" customHeight="1">
      <c r="A10" s="70">
        <f t="shared" si="2"/>
        <v>4</v>
      </c>
      <c r="B10" s="63" t="str">
        <f>Difficulties!A6</f>
        <v>Burnley</v>
      </c>
      <c r="C10" s="64">
        <f t="array" ref="C10">INDEX(Calc_VsDef!$B73:$AM73,1,Intro!$C$11)/Intro!$C$13</f>
        <v>0.6313333333</v>
      </c>
      <c r="D10" s="65">
        <f t="shared" si="3"/>
        <v>4</v>
      </c>
      <c r="E10" s="66" t="str">
        <f t="array" ref="E10">IF(ISERROR(INDEX(Fixtures!$C5:$AN5,E$6)),"",INDEX(Fixtures!$C5:$AN5,E$6))</f>
        <v>SOU (A)</v>
      </c>
      <c r="F10" s="67" t="str">
        <f t="array" ref="F10">IF(ISERROR(INDEX(Fixtures!$C5:$AN5,F$6)),"",INDEX(Fixtures!$C5:$AN5,F$6))</f>
        <v>WAT (H)</v>
      </c>
      <c r="G10" s="67" t="str">
        <f t="array" ref="G10">IF(ISERROR(INDEX(Fixtures!$C5:$AN5,G$6)),"",INDEX(Fixtures!$C5:$AN5,G$6))</f>
        <v>FUL (A)</v>
      </c>
      <c r="H10" s="67" t="str">
        <f t="array" ref="H10">IF(ISERROR(INDEX(Fixtures!$C5:$AN5,H$6)),"",INDEX(Fixtures!$C5:$AN5,H$6))</f>
        <v>MNU (H)</v>
      </c>
      <c r="I10" s="67" t="str">
        <f t="array" ref="I10">IF(ISERROR(INDEX(Fixtures!$C5:$AN5,I$6)),"",INDEX(Fixtures!$C5:$AN5,I$6))</f>
        <v>WOL (A)</v>
      </c>
      <c r="J10" s="67" t="str">
        <f t="array" ref="J10">IF(ISERROR(INDEX(Fixtures!$C5:$AN5,J$6)),"",INDEX(Fixtures!$C5:$AN5,J$6))</f>
        <v>BOU (H)</v>
      </c>
      <c r="K10" s="67" t="str">
        <f t="array" ref="K10">IF(ISERROR(INDEX(Fixtures!$C5:$AN5,K$6)),"",INDEX(Fixtures!$C5:$AN5,K$6))</f>
        <v/>
      </c>
      <c r="L10" s="67" t="str">
        <f t="array" ref="L10">IF(ISERROR(INDEX(Fixtures!$C5:$AN5,L$6)),"",INDEX(Fixtures!$C5:$AN5,L$6))</f>
        <v/>
      </c>
      <c r="M10" s="67" t="str">
        <f t="array" ref="M10">IF(ISERROR(INDEX(Fixtures!$C5:$AN5,M$6)),"",INDEX(Fixtures!$C5:$AN5,M$6))</f>
        <v/>
      </c>
      <c r="N10" s="65" t="str">
        <f t="array" ref="N10">IF(ISERROR(INDEX(Fixtures!$C5:$AN5,N$6)),"",INDEX(Fixtures!$C5:$AN5,N$6))</f>
        <v/>
      </c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ht="12.75" customHeight="1">
      <c r="A11" s="70">
        <f t="shared" si="2"/>
        <v>11</v>
      </c>
      <c r="B11" s="63" t="str">
        <f>Difficulties!A7</f>
        <v>Cardiff</v>
      </c>
      <c r="C11" s="64">
        <f t="array" ref="C11">INDEX(Calc_VsDef!$B74:$AM74,1,Intro!$C$11)/Intro!$C$13</f>
        <v>1.084</v>
      </c>
      <c r="D11" s="65">
        <f t="shared" si="3"/>
        <v>11</v>
      </c>
      <c r="E11" s="66" t="str">
        <f t="array" ref="E11">IF(ISERROR(INDEX(Fixtures!$C6:$AN6,E$6)),"",INDEX(Fixtures!$C6:$AN6,E$6))</f>
        <v>BOU (A)</v>
      </c>
      <c r="F11" s="67" t="str">
        <f t="array" ref="F11">IF(ISERROR(INDEX(Fixtures!$C6:$AN6,F$6)),"",INDEX(Fixtures!$C6:$AN6,F$6))</f>
        <v>NEW (H)</v>
      </c>
      <c r="G11" s="67" t="str">
        <f t="array" ref="G11">IF(ISERROR(INDEX(Fixtures!$C6:$AN6,G$6)),"",INDEX(Fixtures!$C6:$AN6,G$6))</f>
        <v>HUD (A)</v>
      </c>
      <c r="H11" s="67" t="str">
        <f t="array" ref="H11">IF(ISERROR(INDEX(Fixtures!$C6:$AN6,H$6)),"",INDEX(Fixtures!$C6:$AN6,H$6))</f>
        <v>ARS (H)</v>
      </c>
      <c r="I11" s="67" t="str">
        <f t="array" ref="I11">IF(ISERROR(INDEX(Fixtures!$C6:$AN6,I$6)),"",INDEX(Fixtures!$C6:$AN6,I$6))</f>
        <v>CHE (A)</v>
      </c>
      <c r="J11" s="67" t="str">
        <f t="array" ref="J11">IF(ISERROR(INDEX(Fixtures!$C6:$AN6,J$6)),"",INDEX(Fixtures!$C6:$AN6,J$6))</f>
        <v>MCI (H)</v>
      </c>
      <c r="K11" s="67" t="str">
        <f t="array" ref="K11">IF(ISERROR(INDEX(Fixtures!$C6:$AN6,K$6)),"",INDEX(Fixtures!$C6:$AN6,K$6))</f>
        <v/>
      </c>
      <c r="L11" s="67" t="str">
        <f t="array" ref="L11">IF(ISERROR(INDEX(Fixtures!$C6:$AN6,L$6)),"",INDEX(Fixtures!$C6:$AN6,L$6))</f>
        <v/>
      </c>
      <c r="M11" s="67" t="str">
        <f t="array" ref="M11">IF(ISERROR(INDEX(Fixtures!$C6:$AN6,M$6)),"",INDEX(Fixtures!$C6:$AN6,M$6))</f>
        <v/>
      </c>
      <c r="N11" s="65" t="str">
        <f t="array" ref="N11">IF(ISERROR(INDEX(Fixtures!$C6:$AN6,N$6)),"",INDEX(Fixtures!$C6:$AN6,N$6))</f>
        <v/>
      </c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ht="12.75" customHeight="1">
      <c r="A12" s="70">
        <f t="shared" si="2"/>
        <v>3</v>
      </c>
      <c r="B12" s="63" t="str">
        <f>Difficulties!A8</f>
        <v>Chelsea</v>
      </c>
      <c r="C12" s="64">
        <f t="array" ref="C12">INDEX(Calc_VsDef!$B75:$AM75,1,Intro!$C$11)/Intro!$C$13</f>
        <v>0.5493333333</v>
      </c>
      <c r="D12" s="65">
        <f t="shared" si="3"/>
        <v>3</v>
      </c>
      <c r="E12" s="66" t="str">
        <f t="array" ref="E12">IF(ISERROR(INDEX(Fixtures!$C7:$AN7,E$6)),"",INDEX(Fixtures!$C7:$AN7,E$6))</f>
        <v>HUD (A)</v>
      </c>
      <c r="F12" s="67" t="str">
        <f t="array" ref="F12">IF(ISERROR(INDEX(Fixtures!$C7:$AN7,F$6)),"",INDEX(Fixtures!$C7:$AN7,F$6))</f>
        <v>ARS (H)</v>
      </c>
      <c r="G12" s="67" t="str">
        <f t="array" ref="G12">IF(ISERROR(INDEX(Fixtures!$C7:$AN7,G$6)),"",INDEX(Fixtures!$C7:$AN7,G$6))</f>
        <v>NEW (A)</v>
      </c>
      <c r="H12" s="67" t="str">
        <f t="array" ref="H12">IF(ISERROR(INDEX(Fixtures!$C7:$AN7,H$6)),"",INDEX(Fixtures!$C7:$AN7,H$6))</f>
        <v>BOU (H)</v>
      </c>
      <c r="I12" s="67" t="str">
        <f t="array" ref="I12">IF(ISERROR(INDEX(Fixtures!$C7:$AN7,I$6)),"",INDEX(Fixtures!$C7:$AN7,I$6))</f>
        <v>CAR (H)</v>
      </c>
      <c r="J12" s="67" t="str">
        <f t="array" ref="J12">IF(ISERROR(INDEX(Fixtures!$C7:$AN7,J$6)),"",INDEX(Fixtures!$C7:$AN7,J$6))</f>
        <v>WHU (A)</v>
      </c>
      <c r="K12" s="67" t="str">
        <f t="array" ref="K12">IF(ISERROR(INDEX(Fixtures!$C7:$AN7,K$6)),"",INDEX(Fixtures!$C7:$AN7,K$6))</f>
        <v/>
      </c>
      <c r="L12" s="67" t="str">
        <f t="array" ref="L12">IF(ISERROR(INDEX(Fixtures!$C7:$AN7,L$6)),"",INDEX(Fixtures!$C7:$AN7,L$6))</f>
        <v/>
      </c>
      <c r="M12" s="67" t="str">
        <f t="array" ref="M12">IF(ISERROR(INDEX(Fixtures!$C7:$AN7,M$6)),"",INDEX(Fixtures!$C7:$AN7,M$6))</f>
        <v/>
      </c>
      <c r="N12" s="65" t="str">
        <f t="array" ref="N12">IF(ISERROR(INDEX(Fixtures!$C7:$AN7,N$6)),"",INDEX(Fixtures!$C7:$AN7,N$6))</f>
        <v/>
      </c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ht="12.75" customHeight="1">
      <c r="A13" s="70">
        <f t="shared" si="2"/>
        <v>7</v>
      </c>
      <c r="B13" s="63" t="str">
        <f>Difficulties!A9</f>
        <v>Crystal Palace</v>
      </c>
      <c r="C13" s="64">
        <f t="array" ref="C13">INDEX(Calc_VsDef!$B76:$AM76,1,Intro!$C$11)/Intro!$C$13</f>
        <v>0.9581666667</v>
      </c>
      <c r="D13" s="65">
        <f t="shared" si="3"/>
        <v>7</v>
      </c>
      <c r="E13" s="66" t="str">
        <f t="array" ref="E13">IF(ISERROR(INDEX(Fixtures!$C8:$AN8,E$6)),"",INDEX(Fixtures!$C8:$AN8,E$6))</f>
        <v>FUL (A)</v>
      </c>
      <c r="F13" s="67" t="str">
        <f t="array" ref="F13">IF(ISERROR(INDEX(Fixtures!$C8:$AN8,F$6)),"",INDEX(Fixtures!$C8:$AN8,F$6))</f>
        <v>LIV (H)</v>
      </c>
      <c r="G13" s="67" t="str">
        <f t="array" ref="G13">IF(ISERROR(INDEX(Fixtures!$C8:$AN8,G$6)),"",INDEX(Fixtures!$C8:$AN8,G$6))</f>
        <v>WAT (A)</v>
      </c>
      <c r="H13" s="67" t="str">
        <f t="array" ref="H13">IF(ISERROR(INDEX(Fixtures!$C8:$AN8,H$6)),"",INDEX(Fixtures!$C8:$AN8,H$6))</f>
        <v>SOU (H)</v>
      </c>
      <c r="I13" s="67" t="str">
        <f t="array" ref="I13">IF(ISERROR(INDEX(Fixtures!$C8:$AN8,I$6)),"",INDEX(Fixtures!$C8:$AN8,I$6))</f>
        <v>HUD (A)</v>
      </c>
      <c r="J13" s="67" t="str">
        <f t="array" ref="J13">IF(ISERROR(INDEX(Fixtures!$C8:$AN8,J$6)),"",INDEX(Fixtures!$C8:$AN8,J$6))</f>
        <v>NEW (H)</v>
      </c>
      <c r="K13" s="67" t="str">
        <f t="array" ref="K13">IF(ISERROR(INDEX(Fixtures!$C8:$AN8,K$6)),"",INDEX(Fixtures!$C8:$AN8,K$6))</f>
        <v/>
      </c>
      <c r="L13" s="67" t="str">
        <f t="array" ref="L13">IF(ISERROR(INDEX(Fixtures!$C8:$AN8,L$6)),"",INDEX(Fixtures!$C8:$AN8,L$6))</f>
        <v/>
      </c>
      <c r="M13" s="67" t="str">
        <f t="array" ref="M13">IF(ISERROR(INDEX(Fixtures!$C8:$AN8,M$6)),"",INDEX(Fixtures!$C8:$AN8,M$6))</f>
        <v/>
      </c>
      <c r="N13" s="65" t="str">
        <f t="array" ref="N13">IF(ISERROR(INDEX(Fixtures!$C8:$AN8,N$6)),"",INDEX(Fixtures!$C8:$AN8,N$6))</f>
        <v/>
      </c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ht="12.75" customHeight="1">
      <c r="A14" s="70">
        <f t="shared" si="2"/>
        <v>17</v>
      </c>
      <c r="B14" s="63" t="str">
        <f>Difficulties!A10</f>
        <v>Everton</v>
      </c>
      <c r="C14" s="64">
        <f t="array" ref="C14">INDEX(Calc_VsDef!$B77:$AM77,1,Intro!$C$11)/Intro!$C$13</f>
        <v>1.244</v>
      </c>
      <c r="D14" s="65">
        <f t="shared" si="3"/>
        <v>17</v>
      </c>
      <c r="E14" s="66" t="str">
        <f t="array" ref="E14">IF(ISERROR(INDEX(Fixtures!$C9:$AN9,E$6)),"",INDEX(Fixtures!$C9:$AN9,E$6))</f>
        <v>WOL (A)</v>
      </c>
      <c r="F14" s="67" t="str">
        <f t="array" ref="F14">IF(ISERROR(INDEX(Fixtures!$C9:$AN9,F$6)),"",INDEX(Fixtures!$C9:$AN9,F$6))</f>
        <v>SOU (H)</v>
      </c>
      <c r="G14" s="67" t="str">
        <f t="array" ref="G14">IF(ISERROR(INDEX(Fixtures!$C9:$AN9,G$6)),"",INDEX(Fixtures!$C9:$AN9,G$6))</f>
        <v>BOU (A)</v>
      </c>
      <c r="H14" s="67" t="str">
        <f t="array" ref="H14">IF(ISERROR(INDEX(Fixtures!$C9:$AN9,H$6)),"",INDEX(Fixtures!$C9:$AN9,H$6))</f>
        <v>HUD (H)</v>
      </c>
      <c r="I14" s="67" t="str">
        <f t="array" ref="I14">IF(ISERROR(INDEX(Fixtures!$C9:$AN9,I$6)),"",INDEX(Fixtures!$C9:$AN9,I$6))</f>
        <v>WHU (H)</v>
      </c>
      <c r="J14" s="67" t="str">
        <f t="array" ref="J14">IF(ISERROR(INDEX(Fixtures!$C9:$AN9,J$6)),"",INDEX(Fixtures!$C9:$AN9,J$6))</f>
        <v>ARS (A)</v>
      </c>
      <c r="K14" s="67" t="str">
        <f t="array" ref="K14">IF(ISERROR(INDEX(Fixtures!$C9:$AN9,K$6)),"",INDEX(Fixtures!$C9:$AN9,K$6))</f>
        <v/>
      </c>
      <c r="L14" s="67" t="str">
        <f t="array" ref="L14">IF(ISERROR(INDEX(Fixtures!$C9:$AN9,L$6)),"",INDEX(Fixtures!$C9:$AN9,L$6))</f>
        <v/>
      </c>
      <c r="M14" s="67" t="str">
        <f t="array" ref="M14">IF(ISERROR(INDEX(Fixtures!$C9:$AN9,M$6)),"",INDEX(Fixtures!$C9:$AN9,M$6))</f>
        <v/>
      </c>
      <c r="N14" s="65" t="str">
        <f t="array" ref="N14">IF(ISERROR(INDEX(Fixtures!$C9:$AN9,N$6)),"",INDEX(Fixtures!$C9:$AN9,N$6))</f>
        <v/>
      </c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ht="12.75" customHeight="1">
      <c r="A15" s="70">
        <f t="shared" si="2"/>
        <v>19</v>
      </c>
      <c r="B15" s="63" t="str">
        <f>Difficulties!A11</f>
        <v>Fulham</v>
      </c>
      <c r="C15" s="64">
        <f t="array" ref="C15">INDEX(Calc_VsDef!$B78:$AM78,1,Intro!$C$11)/Intro!$C$13</f>
        <v>1.569</v>
      </c>
      <c r="D15" s="65">
        <f t="shared" si="3"/>
        <v>19</v>
      </c>
      <c r="E15" s="66" t="str">
        <f t="array" ref="E15">IF(ISERROR(INDEX(Fixtures!$C10:$AN10,E$6)),"",INDEX(Fixtures!$C10:$AN10,E$6))</f>
        <v>CRY (H)</v>
      </c>
      <c r="F15" s="67" t="str">
        <f t="array" ref="F15">IF(ISERROR(INDEX(Fixtures!$C10:$AN10,F$6)),"",INDEX(Fixtures!$C10:$AN10,F$6))</f>
        <v>TOT (A)</v>
      </c>
      <c r="G15" s="67" t="str">
        <f t="array" ref="G15">IF(ISERROR(INDEX(Fixtures!$C10:$AN10,G$6)),"",INDEX(Fixtures!$C10:$AN10,G$6))</f>
        <v>BUR (H)</v>
      </c>
      <c r="H15" s="67" t="str">
        <f t="array" ref="H15">IF(ISERROR(INDEX(Fixtures!$C10:$AN10,H$6)),"",INDEX(Fixtures!$C10:$AN10,H$6))</f>
        <v>BHA (A)</v>
      </c>
      <c r="I15" s="67" t="str">
        <f t="array" ref="I15">IF(ISERROR(INDEX(Fixtures!$C10:$AN10,I$6)),"",INDEX(Fixtures!$C10:$AN10,I$6))</f>
        <v>MCI (A)</v>
      </c>
      <c r="J15" s="67" t="str">
        <f t="array" ref="J15">IF(ISERROR(INDEX(Fixtures!$C10:$AN10,J$6)),"",INDEX(Fixtures!$C10:$AN10,J$6))</f>
        <v>WAT (H)</v>
      </c>
      <c r="K15" s="67" t="str">
        <f t="array" ref="K15">IF(ISERROR(INDEX(Fixtures!$C10:$AN10,K$6)),"",INDEX(Fixtures!$C10:$AN10,K$6))</f>
        <v/>
      </c>
      <c r="L15" s="67" t="str">
        <f t="array" ref="L15">IF(ISERROR(INDEX(Fixtures!$C10:$AN10,L$6)),"",INDEX(Fixtures!$C10:$AN10,L$6))</f>
        <v/>
      </c>
      <c r="M15" s="67" t="str">
        <f t="array" ref="M15">IF(ISERROR(INDEX(Fixtures!$C10:$AN10,M$6)),"",INDEX(Fixtures!$C10:$AN10,M$6))</f>
        <v/>
      </c>
      <c r="N15" s="65" t="str">
        <f t="array" ref="N15">IF(ISERROR(INDEX(Fixtures!$C10:$AN10,N$6)),"",INDEX(Fixtures!$C10:$AN10,N$6))</f>
        <v/>
      </c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ht="12.75" customHeight="1">
      <c r="A16" s="70">
        <f t="shared" si="2"/>
        <v>18</v>
      </c>
      <c r="B16" s="63" t="str">
        <f>Difficulties!A12</f>
        <v>Huddersfield</v>
      </c>
      <c r="C16" s="64">
        <f t="array" ref="C16">INDEX(Calc_VsDef!$B79:$AM79,1,Intro!$C$11)/Intro!$C$13</f>
        <v>1.3445</v>
      </c>
      <c r="D16" s="65">
        <f t="shared" si="3"/>
        <v>18</v>
      </c>
      <c r="E16" s="66" t="str">
        <f t="array" ref="E16">IF(ISERROR(INDEX(Fixtures!$C11:$AN11,E$6)),"",INDEX(Fixtures!$C11:$AN11,E$6))</f>
        <v>CHE (H)</v>
      </c>
      <c r="F16" s="67" t="str">
        <f t="array" ref="F16">IF(ISERROR(INDEX(Fixtures!$C11:$AN11,F$6)),"",INDEX(Fixtures!$C11:$AN11,F$6))</f>
        <v>MCI (A)</v>
      </c>
      <c r="G16" s="67" t="str">
        <f t="array" ref="G16">IF(ISERROR(INDEX(Fixtures!$C11:$AN11,G$6)),"",INDEX(Fixtures!$C11:$AN11,G$6))</f>
        <v>CAR (H)</v>
      </c>
      <c r="H16" s="67" t="str">
        <f t="array" ref="H16">IF(ISERROR(INDEX(Fixtures!$C11:$AN11,H$6)),"",INDEX(Fixtures!$C11:$AN11,H$6))</f>
        <v>EVE (A)</v>
      </c>
      <c r="I16" s="67" t="str">
        <f t="array" ref="I16">IF(ISERROR(INDEX(Fixtures!$C11:$AN11,I$6)),"",INDEX(Fixtures!$C11:$AN11,I$6))</f>
        <v>CRY (H)</v>
      </c>
      <c r="J16" s="67" t="str">
        <f t="array" ref="J16">IF(ISERROR(INDEX(Fixtures!$C11:$AN11,J$6)),"",INDEX(Fixtures!$C11:$AN11,J$6))</f>
        <v>LEI (A)</v>
      </c>
      <c r="K16" s="67" t="str">
        <f t="array" ref="K16">IF(ISERROR(INDEX(Fixtures!$C11:$AN11,K$6)),"",INDEX(Fixtures!$C11:$AN11,K$6))</f>
        <v/>
      </c>
      <c r="L16" s="67" t="str">
        <f t="array" ref="L16">IF(ISERROR(INDEX(Fixtures!$C11:$AN11,L$6)),"",INDEX(Fixtures!$C11:$AN11,L$6))</f>
        <v/>
      </c>
      <c r="M16" s="67" t="str">
        <f t="array" ref="M16">IF(ISERROR(INDEX(Fixtures!$C11:$AN11,M$6)),"",INDEX(Fixtures!$C11:$AN11,M$6))</f>
        <v/>
      </c>
      <c r="N16" s="65" t="str">
        <f t="array" ref="N16">IF(ISERROR(INDEX(Fixtures!$C11:$AN11,N$6)),"",INDEX(Fixtures!$C11:$AN11,N$6))</f>
        <v/>
      </c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ht="12.75" customHeight="1">
      <c r="A17" s="70">
        <f t="shared" si="2"/>
        <v>12</v>
      </c>
      <c r="B17" s="63" t="str">
        <f>Difficulties!A13</f>
        <v>Leicester</v>
      </c>
      <c r="C17" s="64">
        <f t="array" ref="C17">INDEX(Calc_VsDef!$B80:$AM80,1,Intro!$C$11)/Intro!$C$13</f>
        <v>1.182</v>
      </c>
      <c r="D17" s="65">
        <f t="shared" si="3"/>
        <v>12</v>
      </c>
      <c r="E17" s="66" t="str">
        <f t="array" ref="E17">IF(ISERROR(INDEX(Fixtures!$C12:$AN12,E$6)),"",INDEX(Fixtures!$C12:$AN12,E$6))</f>
        <v>MNU (A)</v>
      </c>
      <c r="F17" s="67" t="str">
        <f t="array" ref="F17">IF(ISERROR(INDEX(Fixtures!$C12:$AN12,F$6)),"",INDEX(Fixtures!$C12:$AN12,F$6))</f>
        <v>WOL (H)</v>
      </c>
      <c r="G17" s="67" t="str">
        <f t="array" ref="G17">IF(ISERROR(INDEX(Fixtures!$C12:$AN12,G$6)),"",INDEX(Fixtures!$C12:$AN12,G$6))</f>
        <v>SOU (A)</v>
      </c>
      <c r="H17" s="67" t="str">
        <f t="array" ref="H17">IF(ISERROR(INDEX(Fixtures!$C12:$AN12,H$6)),"",INDEX(Fixtures!$C12:$AN12,H$6))</f>
        <v>LIV (H)</v>
      </c>
      <c r="I17" s="67" t="str">
        <f t="array" ref="I17">IF(ISERROR(INDEX(Fixtures!$C12:$AN12,I$6)),"",INDEX(Fixtures!$C12:$AN12,I$6))</f>
        <v>BOU (A)</v>
      </c>
      <c r="J17" s="67" t="str">
        <f t="array" ref="J17">IF(ISERROR(INDEX(Fixtures!$C12:$AN12,J$6)),"",INDEX(Fixtures!$C12:$AN12,J$6))</f>
        <v>HUD (H)</v>
      </c>
      <c r="K17" s="67" t="str">
        <f t="array" ref="K17">IF(ISERROR(INDEX(Fixtures!$C12:$AN12,K$6)),"",INDEX(Fixtures!$C12:$AN12,K$6))</f>
        <v/>
      </c>
      <c r="L17" s="67" t="str">
        <f t="array" ref="L17">IF(ISERROR(INDEX(Fixtures!$C12:$AN12,L$6)),"",INDEX(Fixtures!$C12:$AN12,L$6))</f>
        <v/>
      </c>
      <c r="M17" s="67" t="str">
        <f t="array" ref="M17">IF(ISERROR(INDEX(Fixtures!$C12:$AN12,M$6)),"",INDEX(Fixtures!$C12:$AN12,M$6))</f>
        <v/>
      </c>
      <c r="N17" s="65" t="str">
        <f t="array" ref="N17">IF(ISERROR(INDEX(Fixtures!$C12:$AN12,N$6)),"",INDEX(Fixtures!$C12:$AN12,N$6))</f>
        <v/>
      </c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ht="12.75" customHeight="1">
      <c r="A18" s="70">
        <f t="shared" si="2"/>
        <v>6</v>
      </c>
      <c r="B18" s="63" t="str">
        <f>Difficulties!A14</f>
        <v>Liverpool</v>
      </c>
      <c r="C18" s="64">
        <f t="array" ref="C18">INDEX(Calc_VsDef!$B81:$AM81,1,Intro!$C$11)/Intro!$C$13</f>
        <v>0.8085</v>
      </c>
      <c r="D18" s="65">
        <f t="shared" si="3"/>
        <v>6</v>
      </c>
      <c r="E18" s="66" t="str">
        <f t="array" ref="E18">IF(ISERROR(INDEX(Fixtures!$C13:$AN13,E$6)),"",INDEX(Fixtures!$C13:$AN13,E$6))</f>
        <v>WHU (H)</v>
      </c>
      <c r="F18" s="67" t="str">
        <f t="array" ref="F18">IF(ISERROR(INDEX(Fixtures!$C13:$AN13,F$6)),"",INDEX(Fixtures!$C13:$AN13,F$6))</f>
        <v>CRY (A)</v>
      </c>
      <c r="G18" s="67" t="str">
        <f t="array" ref="G18">IF(ISERROR(INDEX(Fixtures!$C13:$AN13,G$6)),"",INDEX(Fixtures!$C13:$AN13,G$6))</f>
        <v>BHA (H)</v>
      </c>
      <c r="H18" s="67" t="str">
        <f t="array" ref="H18">IF(ISERROR(INDEX(Fixtures!$C13:$AN13,H$6)),"",INDEX(Fixtures!$C13:$AN13,H$6))</f>
        <v>LEI (A)</v>
      </c>
      <c r="I18" s="67" t="str">
        <f t="array" ref="I18">IF(ISERROR(INDEX(Fixtures!$C13:$AN13,I$6)),"",INDEX(Fixtures!$C13:$AN13,I$6))</f>
        <v>TOT (A)</v>
      </c>
      <c r="J18" s="67" t="str">
        <f t="array" ref="J18">IF(ISERROR(INDEX(Fixtures!$C13:$AN13,J$6)),"",INDEX(Fixtures!$C13:$AN13,J$6))</f>
        <v>SOU (H)</v>
      </c>
      <c r="K18" s="67" t="str">
        <f t="array" ref="K18">IF(ISERROR(INDEX(Fixtures!$C13:$AN13,K$6)),"",INDEX(Fixtures!$C13:$AN13,K$6))</f>
        <v/>
      </c>
      <c r="L18" s="67" t="str">
        <f t="array" ref="L18">IF(ISERROR(INDEX(Fixtures!$C13:$AN13,L$6)),"",INDEX(Fixtures!$C13:$AN13,L$6))</f>
        <v/>
      </c>
      <c r="M18" s="67" t="str">
        <f t="array" ref="M18">IF(ISERROR(INDEX(Fixtures!$C13:$AN13,M$6)),"",INDEX(Fixtures!$C13:$AN13,M$6))</f>
        <v/>
      </c>
      <c r="N18" s="65" t="str">
        <f t="array" ref="N18">IF(ISERROR(INDEX(Fixtures!$C13:$AN13,N$6)),"",INDEX(Fixtures!$C13:$AN13,N$6))</f>
        <v/>
      </c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ht="12.75" customHeight="1">
      <c r="A19" s="70">
        <f t="shared" si="2"/>
        <v>1</v>
      </c>
      <c r="B19" s="63" t="str">
        <f>Difficulties!A15</f>
        <v>Man City</v>
      </c>
      <c r="C19" s="64">
        <f t="array" ref="C19">INDEX(Calc_VsDef!$B82:$AM82,1,Intro!$C$11)/Intro!$C$13</f>
        <v>0.4753333333</v>
      </c>
      <c r="D19" s="65">
        <f t="shared" si="3"/>
        <v>1</v>
      </c>
      <c r="E19" s="66" t="str">
        <f t="array" ref="E19">IF(ISERROR(INDEX(Fixtures!$C14:$AN14,E$6)),"",INDEX(Fixtures!$C14:$AN14,E$6))</f>
        <v>ARS (A)</v>
      </c>
      <c r="F19" s="67" t="str">
        <f t="array" ref="F19">IF(ISERROR(INDEX(Fixtures!$C14:$AN14,F$6)),"",INDEX(Fixtures!$C14:$AN14,F$6))</f>
        <v>HUD (H)</v>
      </c>
      <c r="G19" s="67" t="str">
        <f t="array" ref="G19">IF(ISERROR(INDEX(Fixtures!$C14:$AN14,G$6)),"",INDEX(Fixtures!$C14:$AN14,G$6))</f>
        <v>WOL (A)</v>
      </c>
      <c r="H19" s="67" t="str">
        <f t="array" ref="H19">IF(ISERROR(INDEX(Fixtures!$C14:$AN14,H$6)),"",INDEX(Fixtures!$C14:$AN14,H$6))</f>
        <v>NEW (H)</v>
      </c>
      <c r="I19" s="67" t="str">
        <f t="array" ref="I19">IF(ISERROR(INDEX(Fixtures!$C14:$AN14,I$6)),"",INDEX(Fixtures!$C14:$AN14,I$6))</f>
        <v>FUL (H)</v>
      </c>
      <c r="J19" s="67" t="str">
        <f t="array" ref="J19">IF(ISERROR(INDEX(Fixtures!$C14:$AN14,J$6)),"",INDEX(Fixtures!$C14:$AN14,J$6))</f>
        <v>CAR (A)</v>
      </c>
      <c r="K19" s="67" t="str">
        <f t="array" ref="K19">IF(ISERROR(INDEX(Fixtures!$C14:$AN14,K$6)),"",INDEX(Fixtures!$C14:$AN14,K$6))</f>
        <v/>
      </c>
      <c r="L19" s="67" t="str">
        <f t="array" ref="L19">IF(ISERROR(INDEX(Fixtures!$C14:$AN14,L$6)),"",INDEX(Fixtures!$C14:$AN14,L$6))</f>
        <v/>
      </c>
      <c r="M19" s="67" t="str">
        <f t="array" ref="M19">IF(ISERROR(INDEX(Fixtures!$C14:$AN14,M$6)),"",INDEX(Fixtures!$C14:$AN14,M$6))</f>
        <v/>
      </c>
      <c r="N19" s="65" t="str">
        <f t="array" ref="N19">IF(ISERROR(INDEX(Fixtures!$C14:$AN14,N$6)),"",INDEX(Fixtures!$C14:$AN14,N$6))</f>
        <v/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ht="12.75" customHeight="1">
      <c r="A20" s="70">
        <f t="shared" si="2"/>
        <v>2</v>
      </c>
      <c r="B20" s="63" t="str">
        <f>Difficulties!A16</f>
        <v>Man Utd</v>
      </c>
      <c r="C20" s="64">
        <f t="array" ref="C20">INDEX(Calc_VsDef!$B83:$AM83,1,Intro!$C$11)/Intro!$C$13</f>
        <v>0.5075</v>
      </c>
      <c r="D20" s="65">
        <f t="shared" si="3"/>
        <v>2</v>
      </c>
      <c r="E20" s="66" t="str">
        <f t="array" ref="E20">IF(ISERROR(INDEX(Fixtures!$C15:$AN15,E$6)),"",INDEX(Fixtures!$C15:$AN15,E$6))</f>
        <v>LEI (H)</v>
      </c>
      <c r="F20" s="67" t="str">
        <f t="array" ref="F20">IF(ISERROR(INDEX(Fixtures!$C15:$AN15,F$6)),"",INDEX(Fixtures!$C15:$AN15,F$6))</f>
        <v>BHA (A)</v>
      </c>
      <c r="G20" s="67" t="str">
        <f t="array" ref="G20">IF(ISERROR(INDEX(Fixtures!$C15:$AN15,G$6)),"",INDEX(Fixtures!$C15:$AN15,G$6))</f>
        <v>TOT (H)</v>
      </c>
      <c r="H20" s="67" t="str">
        <f t="array" ref="H20">IF(ISERROR(INDEX(Fixtures!$C15:$AN15,H$6)),"",INDEX(Fixtures!$C15:$AN15,H$6))</f>
        <v>BUR (A)</v>
      </c>
      <c r="I20" s="67" t="str">
        <f t="array" ref="I20">IF(ISERROR(INDEX(Fixtures!$C15:$AN15,I$6)),"",INDEX(Fixtures!$C15:$AN15,I$6))</f>
        <v>WAT (A)</v>
      </c>
      <c r="J20" s="67" t="str">
        <f t="array" ref="J20">IF(ISERROR(INDEX(Fixtures!$C15:$AN15,J$6)),"",INDEX(Fixtures!$C15:$AN15,J$6))</f>
        <v>WOL (H)</v>
      </c>
      <c r="K20" s="67" t="str">
        <f t="array" ref="K20">IF(ISERROR(INDEX(Fixtures!$C15:$AN15,K$6)),"",INDEX(Fixtures!$C15:$AN15,K$6))</f>
        <v/>
      </c>
      <c r="L20" s="67" t="str">
        <f t="array" ref="L20">IF(ISERROR(INDEX(Fixtures!$C15:$AN15,L$6)),"",INDEX(Fixtures!$C15:$AN15,L$6))</f>
        <v/>
      </c>
      <c r="M20" s="67" t="str">
        <f t="array" ref="M20">IF(ISERROR(INDEX(Fixtures!$C15:$AN15,M$6)),"",INDEX(Fixtures!$C15:$AN15,M$6))</f>
        <v/>
      </c>
      <c r="N20" s="65" t="str">
        <f t="array" ref="N20">IF(ISERROR(INDEX(Fixtures!$C15:$AN15,N$6)),"",INDEX(Fixtures!$C15:$AN15,N$6))</f>
        <v/>
      </c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ht="12.75" customHeight="1">
      <c r="A21" s="70">
        <f t="shared" si="2"/>
        <v>16</v>
      </c>
      <c r="B21" s="63" t="str">
        <f>Difficulties!A17</f>
        <v>Newcastle</v>
      </c>
      <c r="C21" s="64">
        <f t="array" ref="C21">INDEX(Calc_VsDef!$B84:$AM84,1,Intro!$C$11)/Intro!$C$13</f>
        <v>1.214833333</v>
      </c>
      <c r="D21" s="65">
        <f t="shared" si="3"/>
        <v>16</v>
      </c>
      <c r="E21" s="66" t="str">
        <f t="array" ref="E21">IF(ISERROR(INDEX(Fixtures!$C16:$AN16,E$6)),"",INDEX(Fixtures!$C16:$AN16,E$6))</f>
        <v>TOT (H)</v>
      </c>
      <c r="F21" s="67" t="str">
        <f t="array" ref="F21">IF(ISERROR(INDEX(Fixtures!$C16:$AN16,F$6)),"",INDEX(Fixtures!$C16:$AN16,F$6))</f>
        <v>CAR (A)</v>
      </c>
      <c r="G21" s="67" t="str">
        <f t="array" ref="G21">IF(ISERROR(INDEX(Fixtures!$C16:$AN16,G$6)),"",INDEX(Fixtures!$C16:$AN16,G$6))</f>
        <v>CHE (H)</v>
      </c>
      <c r="H21" s="67" t="str">
        <f t="array" ref="H21">IF(ISERROR(INDEX(Fixtures!$C16:$AN16,H$6)),"",INDEX(Fixtures!$C16:$AN16,H$6))</f>
        <v>MCI (A)</v>
      </c>
      <c r="I21" s="67" t="str">
        <f t="array" ref="I21">IF(ISERROR(INDEX(Fixtures!$C16:$AN16,I$6)),"",INDEX(Fixtures!$C16:$AN16,I$6))</f>
        <v>ARS (H)</v>
      </c>
      <c r="J21" s="67" t="str">
        <f t="array" ref="J21">IF(ISERROR(INDEX(Fixtures!$C16:$AN16,J$6)),"",INDEX(Fixtures!$C16:$AN16,J$6))</f>
        <v>CRY (A)</v>
      </c>
      <c r="K21" s="67" t="str">
        <f t="array" ref="K21">IF(ISERROR(INDEX(Fixtures!$C16:$AN16,K$6)),"",INDEX(Fixtures!$C16:$AN16,K$6))</f>
        <v/>
      </c>
      <c r="L21" s="67" t="str">
        <f t="array" ref="L21">IF(ISERROR(INDEX(Fixtures!$C16:$AN16,L$6)),"",INDEX(Fixtures!$C16:$AN16,L$6))</f>
        <v/>
      </c>
      <c r="M21" s="67" t="str">
        <f t="array" ref="M21">IF(ISERROR(INDEX(Fixtures!$C16:$AN16,M$6)),"",INDEX(Fixtures!$C16:$AN16,M$6))</f>
        <v/>
      </c>
      <c r="N21" s="65" t="str">
        <f t="array" ref="N21">IF(ISERROR(INDEX(Fixtures!$C16:$AN16,N$6)),"",INDEX(Fixtures!$C16:$AN16,N$6))</f>
        <v/>
      </c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ht="12.75" customHeight="1">
      <c r="A22" s="70">
        <f t="shared" si="2"/>
        <v>15</v>
      </c>
      <c r="B22" s="63" t="str">
        <f>Difficulties!A18</f>
        <v>Southampton</v>
      </c>
      <c r="C22" s="64">
        <f t="array" ref="C22">INDEX(Calc_VsDef!$B85:$AM85,1,Intro!$C$11)/Intro!$C$13</f>
        <v>1.1955</v>
      </c>
      <c r="D22" s="65">
        <f t="shared" si="3"/>
        <v>15</v>
      </c>
      <c r="E22" s="66" t="str">
        <f t="array" ref="E22">IF(ISERROR(INDEX(Fixtures!$C17:$AN17,E$6)),"",INDEX(Fixtures!$C17:$AN17,E$6))</f>
        <v>BUR (H)</v>
      </c>
      <c r="F22" s="67" t="str">
        <f t="array" ref="F22">IF(ISERROR(INDEX(Fixtures!$C17:$AN17,F$6)),"",INDEX(Fixtures!$C17:$AN17,F$6))</f>
        <v>EVE (A)</v>
      </c>
      <c r="G22" s="67" t="str">
        <f t="array" ref="G22">IF(ISERROR(INDEX(Fixtures!$C17:$AN17,G$6)),"",INDEX(Fixtures!$C17:$AN17,G$6))</f>
        <v>LEI (H)</v>
      </c>
      <c r="H22" s="67" t="str">
        <f t="array" ref="H22">IF(ISERROR(INDEX(Fixtures!$C17:$AN17,H$6)),"",INDEX(Fixtures!$C17:$AN17,H$6))</f>
        <v>CRY (A)</v>
      </c>
      <c r="I22" s="67" t="str">
        <f t="array" ref="I22">IF(ISERROR(INDEX(Fixtures!$C17:$AN17,I$6)),"",INDEX(Fixtures!$C17:$AN17,I$6))</f>
        <v>BHA (H)</v>
      </c>
      <c r="J22" s="67" t="str">
        <f t="array" ref="J22">IF(ISERROR(INDEX(Fixtures!$C17:$AN17,J$6)),"",INDEX(Fixtures!$C17:$AN17,J$6))</f>
        <v>LIV (A)</v>
      </c>
      <c r="K22" s="67" t="str">
        <f t="array" ref="K22">IF(ISERROR(INDEX(Fixtures!$C17:$AN17,K$6)),"",INDEX(Fixtures!$C17:$AN17,K$6))</f>
        <v/>
      </c>
      <c r="L22" s="67" t="str">
        <f t="array" ref="L22">IF(ISERROR(INDEX(Fixtures!$C17:$AN17,L$6)),"",INDEX(Fixtures!$C17:$AN17,L$6))</f>
        <v/>
      </c>
      <c r="M22" s="67" t="str">
        <f t="array" ref="M22">IF(ISERROR(INDEX(Fixtures!$C17:$AN17,M$6)),"",INDEX(Fixtures!$C17:$AN17,M$6))</f>
        <v/>
      </c>
      <c r="N22" s="65" t="str">
        <f t="array" ref="N22">IF(ISERROR(INDEX(Fixtures!$C17:$AN17,N$6)),"",INDEX(Fixtures!$C17:$AN17,N$6))</f>
        <v/>
      </c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ht="12.75" customHeight="1">
      <c r="A23" s="70">
        <f t="shared" si="2"/>
        <v>5</v>
      </c>
      <c r="B23" s="63" t="str">
        <f>Difficulties!A19</f>
        <v>Tottenham</v>
      </c>
      <c r="C23" s="64">
        <f t="array" ref="C23">INDEX(Calc_VsDef!$B86:$AM86,1,Intro!$C$11)/Intro!$C$13</f>
        <v>0.785</v>
      </c>
      <c r="D23" s="65">
        <f t="shared" si="3"/>
        <v>5</v>
      </c>
      <c r="E23" s="66" t="str">
        <f t="array" ref="E23">IF(ISERROR(INDEX(Fixtures!$C18:$AN18,E$6)),"",INDEX(Fixtures!$C18:$AN18,E$6))</f>
        <v>NEW (A)</v>
      </c>
      <c r="F23" s="67" t="str">
        <f t="array" ref="F23">IF(ISERROR(INDEX(Fixtures!$C18:$AN18,F$6)),"",INDEX(Fixtures!$C18:$AN18,F$6))</f>
        <v>FUL (H)</v>
      </c>
      <c r="G23" s="67" t="str">
        <f t="array" ref="G23">IF(ISERROR(INDEX(Fixtures!$C18:$AN18,G$6)),"",INDEX(Fixtures!$C18:$AN18,G$6))</f>
        <v>MNU (A)</v>
      </c>
      <c r="H23" s="67" t="str">
        <f t="array" ref="H23">IF(ISERROR(INDEX(Fixtures!$C18:$AN18,H$6)),"",INDEX(Fixtures!$C18:$AN18,H$6))</f>
        <v>WAT (A)</v>
      </c>
      <c r="I23" s="67" t="str">
        <f t="array" ref="I23">IF(ISERROR(INDEX(Fixtures!$C18:$AN18,I$6)),"",INDEX(Fixtures!$C18:$AN18,I$6))</f>
        <v>LIV (H)</v>
      </c>
      <c r="J23" s="67" t="str">
        <f t="array" ref="J23">IF(ISERROR(INDEX(Fixtures!$C18:$AN18,J$6)),"",INDEX(Fixtures!$C18:$AN18,J$6))</f>
        <v>BHA (A)</v>
      </c>
      <c r="K23" s="67" t="str">
        <f t="array" ref="K23">IF(ISERROR(INDEX(Fixtures!$C18:$AN18,K$6)),"",INDEX(Fixtures!$C18:$AN18,K$6))</f>
        <v/>
      </c>
      <c r="L23" s="67" t="str">
        <f t="array" ref="L23">IF(ISERROR(INDEX(Fixtures!$C18:$AN18,L$6)),"",INDEX(Fixtures!$C18:$AN18,L$6))</f>
        <v/>
      </c>
      <c r="M23" s="67" t="str">
        <f t="array" ref="M23">IF(ISERROR(INDEX(Fixtures!$C18:$AN18,M$6)),"",INDEX(Fixtures!$C18:$AN18,M$6))</f>
        <v/>
      </c>
      <c r="N23" s="65" t="str">
        <f t="array" ref="N23">IF(ISERROR(INDEX(Fixtures!$C18:$AN18,N$6)),"",INDEX(Fixtures!$C18:$AN18,N$6))</f>
        <v/>
      </c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ht="12.75" customHeight="1">
      <c r="A24" s="70">
        <f t="shared" si="2"/>
        <v>10</v>
      </c>
      <c r="B24" s="63" t="str">
        <f>Difficulties!A20</f>
        <v>Watford</v>
      </c>
      <c r="C24" s="64">
        <f t="array" ref="C24">INDEX(Calc_VsDef!$B87:$AM87,1,Intro!$C$11)/Intro!$C$13</f>
        <v>1.012</v>
      </c>
      <c r="D24" s="65">
        <f t="shared" si="3"/>
        <v>10</v>
      </c>
      <c r="E24" s="66" t="str">
        <f t="array" ref="E24">IF(ISERROR(INDEX(Fixtures!$C19:$AN19,E$6)),"",INDEX(Fixtures!$C19:$AN19,E$6))</f>
        <v>BHA (H)</v>
      </c>
      <c r="F24" s="67" t="str">
        <f t="array" ref="F24">IF(ISERROR(INDEX(Fixtures!$C19:$AN19,F$6)),"",INDEX(Fixtures!$C19:$AN19,F$6))</f>
        <v>BUR (A)</v>
      </c>
      <c r="G24" s="67" t="str">
        <f t="array" ref="G24">IF(ISERROR(INDEX(Fixtures!$C19:$AN19,G$6)),"",INDEX(Fixtures!$C19:$AN19,G$6))</f>
        <v>CRY (H)</v>
      </c>
      <c r="H24" s="67" t="str">
        <f t="array" ref="H24">IF(ISERROR(INDEX(Fixtures!$C19:$AN19,H$6)),"",INDEX(Fixtures!$C19:$AN19,H$6))</f>
        <v>TOT (H)</v>
      </c>
      <c r="I24" s="67" t="str">
        <f t="array" ref="I24">IF(ISERROR(INDEX(Fixtures!$C19:$AN19,I$6)),"",INDEX(Fixtures!$C19:$AN19,I$6))</f>
        <v>MNU (H)</v>
      </c>
      <c r="J24" s="67" t="str">
        <f t="array" ref="J24">IF(ISERROR(INDEX(Fixtures!$C19:$AN19,J$6)),"",INDEX(Fixtures!$C19:$AN19,J$6))</f>
        <v>FUL (A)</v>
      </c>
      <c r="K24" s="67" t="str">
        <f t="array" ref="K24">IF(ISERROR(INDEX(Fixtures!$C19:$AN19,K$6)),"",INDEX(Fixtures!$C19:$AN19,K$6))</f>
        <v/>
      </c>
      <c r="L24" s="67" t="str">
        <f t="array" ref="L24">IF(ISERROR(INDEX(Fixtures!$C19:$AN19,L$6)),"",INDEX(Fixtures!$C19:$AN19,L$6))</f>
        <v/>
      </c>
      <c r="M24" s="67" t="str">
        <f t="array" ref="M24">IF(ISERROR(INDEX(Fixtures!$C19:$AN19,M$6)),"",INDEX(Fixtures!$C19:$AN19,M$6))</f>
        <v/>
      </c>
      <c r="N24" s="65" t="str">
        <f t="array" ref="N24">IF(ISERROR(INDEX(Fixtures!$C19:$AN19,N$6)),"",INDEX(Fixtures!$C19:$AN19,N$6))</f>
        <v/>
      </c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ht="12.75" customHeight="1">
      <c r="A25" s="70">
        <f t="shared" si="2"/>
        <v>20</v>
      </c>
      <c r="B25" s="71" t="str">
        <f>Difficulties!A21</f>
        <v>West Ham</v>
      </c>
      <c r="C25" s="72">
        <f t="array" ref="C25">INDEX(Calc_VsDef!$B88:$AM88,1,Intro!$C$11)/Intro!$C$13</f>
        <v>1.798833333</v>
      </c>
      <c r="D25" s="73">
        <f t="shared" si="3"/>
        <v>20</v>
      </c>
      <c r="E25" s="74" t="str">
        <f t="array" ref="E25">IF(ISERROR(INDEX(Fixtures!$C20:$AN20,E$6)),"",INDEX(Fixtures!$C20:$AN20,E$6))</f>
        <v>LIV (A)</v>
      </c>
      <c r="F25" s="75" t="str">
        <f t="array" ref="F25">IF(ISERROR(INDEX(Fixtures!$C20:$AN20,F$6)),"",INDEX(Fixtures!$C20:$AN20,F$6))</f>
        <v>BOU (H)</v>
      </c>
      <c r="G25" s="75" t="str">
        <f t="array" ref="G25">IF(ISERROR(INDEX(Fixtures!$C20:$AN20,G$6)),"",INDEX(Fixtures!$C20:$AN20,G$6))</f>
        <v>ARS (A)</v>
      </c>
      <c r="H25" s="75" t="str">
        <f t="array" ref="H25">IF(ISERROR(INDEX(Fixtures!$C20:$AN20,H$6)),"",INDEX(Fixtures!$C20:$AN20,H$6))</f>
        <v>WOL (H)</v>
      </c>
      <c r="I25" s="75" t="str">
        <f t="array" ref="I25">IF(ISERROR(INDEX(Fixtures!$C20:$AN20,I$6)),"",INDEX(Fixtures!$C20:$AN20,I$6))</f>
        <v>EVE (A)</v>
      </c>
      <c r="J25" s="75" t="str">
        <f t="array" ref="J25">IF(ISERROR(INDEX(Fixtures!$C20:$AN20,J$6)),"",INDEX(Fixtures!$C20:$AN20,J$6))</f>
        <v>CHE (H)</v>
      </c>
      <c r="K25" s="75" t="str">
        <f t="array" ref="K25">IF(ISERROR(INDEX(Fixtures!$C20:$AN20,K$6)),"",INDEX(Fixtures!$C20:$AN20,K$6))</f>
        <v/>
      </c>
      <c r="L25" s="75" t="str">
        <f t="array" ref="L25">IF(ISERROR(INDEX(Fixtures!$C20:$AN20,L$6)),"",INDEX(Fixtures!$C20:$AN20,L$6))</f>
        <v/>
      </c>
      <c r="M25" s="75" t="str">
        <f t="array" ref="M25">IF(ISERROR(INDEX(Fixtures!$C20:$AN20,M$6)),"",INDEX(Fixtures!$C20:$AN20,M$6))</f>
        <v/>
      </c>
      <c r="N25" s="73" t="str">
        <f t="array" ref="N25">IF(ISERROR(INDEX(Fixtures!$C20:$AN20,N$6)),"",INDEX(Fixtures!$C20:$AN20,N$6))</f>
        <v/>
      </c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ht="12.0" customHeight="1">
      <c r="A26" s="70">
        <f t="shared" si="2"/>
        <v>14</v>
      </c>
      <c r="B26" s="82" t="str">
        <f>Difficulties!A22</f>
        <v>Wolves</v>
      </c>
      <c r="C26" s="58">
        <f t="array" ref="C26">INDEX(Calc_VsDef!$B89:$AM89,1,Intro!$C$11)/Intro!$C$13</f>
        <v>1.193</v>
      </c>
      <c r="D26" s="83">
        <f t="shared" si="3"/>
        <v>14</v>
      </c>
      <c r="E26" s="84" t="str">
        <f t="array" ref="E26">IF(ISERROR(INDEX(Fixtures!$C21:$AN21,E$6)),"",INDEX(Fixtures!$C21:$AN21,E$6))</f>
        <v>EVE (H)</v>
      </c>
      <c r="F26" s="85" t="str">
        <f t="array" ref="F26">IF(ISERROR(INDEX(Fixtures!$C21:$AN21,F$6)),"",INDEX(Fixtures!$C21:$AN21,F$6))</f>
        <v>LEI (A)</v>
      </c>
      <c r="G26" s="85" t="str">
        <f t="array" ref="G26">IF(ISERROR(INDEX(Fixtures!$C21:$AN21,G$6)),"",INDEX(Fixtures!$C21:$AN21,G$6))</f>
        <v>MCI (H)</v>
      </c>
      <c r="H26" s="85" t="str">
        <f t="array" ref="H26">IF(ISERROR(INDEX(Fixtures!$C21:$AN21,H$6)),"",INDEX(Fixtures!$C21:$AN21,H$6))</f>
        <v>WHU (A)</v>
      </c>
      <c r="I26" s="85" t="str">
        <f t="array" ref="I26">IF(ISERROR(INDEX(Fixtures!$C21:$AN21,I$6)),"",INDEX(Fixtures!$C21:$AN21,I$6))</f>
        <v>BUR (H)</v>
      </c>
      <c r="J26" s="85" t="str">
        <f t="array" ref="J26">IF(ISERROR(INDEX(Fixtures!$C21:$AN21,J$6)),"",INDEX(Fixtures!$C21:$AN21,J$6))</f>
        <v>MNU (A)</v>
      </c>
      <c r="K26" s="85" t="str">
        <f t="array" ref="K26">IF(ISERROR(INDEX(Fixtures!$C21:$AN21,K$6)),"",INDEX(Fixtures!$C21:$AN21,K$6))</f>
        <v/>
      </c>
      <c r="L26" s="85" t="str">
        <f t="array" ref="L26">IF(ISERROR(INDEX(Fixtures!$C21:$AN21,L$6)),"",INDEX(Fixtures!$C21:$AN21,L$6))</f>
        <v/>
      </c>
      <c r="M26" s="85" t="str">
        <f t="array" ref="M26">IF(ISERROR(INDEX(Fixtures!$C21:$AN21,M$6)),"",INDEX(Fixtures!$C21:$AN21,M$6))</f>
        <v/>
      </c>
      <c r="N26" s="83" t="str">
        <f t="array" ref="N26">IF(ISERROR(INDEX(Fixtures!$C21:$AN21,N$6)),"",INDEX(Fixtures!$C21:$AN21,N$6))</f>
        <v/>
      </c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ht="19.5" customHeight="1">
      <c r="A27" s="80"/>
      <c r="B27" s="76" t="s">
        <v>23</v>
      </c>
      <c r="C27" s="77"/>
      <c r="D27" s="77"/>
      <c r="E27" s="77"/>
      <c r="F27" s="77"/>
      <c r="G27" s="77"/>
      <c r="H27" s="77"/>
      <c r="I27" s="77"/>
      <c r="J27" s="77"/>
      <c r="K27" s="77"/>
      <c r="L27" s="77"/>
      <c r="M27" s="77"/>
      <c r="N27" s="78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ht="15.75" customHeight="1">
      <c r="A28" s="70"/>
      <c r="B28" s="42" t="s">
        <v>11</v>
      </c>
      <c r="C28" s="44" t="s">
        <v>22</v>
      </c>
      <c r="D28" s="46" t="s">
        <v>16</v>
      </c>
      <c r="E28" s="44">
        <f t="shared" ref="E28:N28" si="4">E6</f>
        <v>1</v>
      </c>
      <c r="F28" s="50">
        <f t="shared" si="4"/>
        <v>2</v>
      </c>
      <c r="G28" s="50">
        <f t="shared" si="4"/>
        <v>3</v>
      </c>
      <c r="H28" s="50">
        <f t="shared" si="4"/>
        <v>4</v>
      </c>
      <c r="I28" s="50">
        <f t="shared" si="4"/>
        <v>5</v>
      </c>
      <c r="J28" s="50">
        <f t="shared" si="4"/>
        <v>6</v>
      </c>
      <c r="K28" s="50" t="str">
        <f t="shared" si="4"/>
        <v>_</v>
      </c>
      <c r="L28" s="50" t="str">
        <f t="shared" si="4"/>
        <v>_</v>
      </c>
      <c r="M28" s="50" t="str">
        <f t="shared" si="4"/>
        <v>_</v>
      </c>
      <c r="N28" s="46" t="str">
        <f t="shared" si="4"/>
        <v>_</v>
      </c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ht="12.75" customHeight="1">
      <c r="A29" s="70"/>
      <c r="B29" s="57" t="str">
        <f t="shared" ref="B29:B48" si="5">VLOOKUP($D29,$A$7:$N$26,2,FALSE)</f>
        <v>Man City</v>
      </c>
      <c r="C29" s="58">
        <f>VLOOKUP($D29,$A$7:$N$26,3,FALSE)</f>
        <v>0.4753333333</v>
      </c>
      <c r="D29" s="59">
        <v>1.0</v>
      </c>
      <c r="E29" s="61" t="str">
        <f t="shared" ref="E29:E48" si="6">VLOOKUP($D29,$A$7:$N$26,5,FALSE)</f>
        <v>ARS (A)</v>
      </c>
      <c r="F29" s="62" t="str">
        <f t="shared" ref="F29:F48" si="7">VLOOKUP($D29,$A$7:$N$26,6,FALSE)</f>
        <v>HUD (H)</v>
      </c>
      <c r="G29" s="62" t="str">
        <f t="shared" ref="G29:G48" si="8">VLOOKUP($D29,$A$7:$N$26,7,FALSE)</f>
        <v>WOL (A)</v>
      </c>
      <c r="H29" s="62" t="str">
        <f t="shared" ref="H29:H48" si="9">VLOOKUP($D29,$A$7:$N$26,8,FALSE)</f>
        <v>NEW (H)</v>
      </c>
      <c r="I29" s="62" t="str">
        <f t="shared" ref="I29:I48" si="10">VLOOKUP($D29,$A$7:$N$26,9,FALSE)</f>
        <v>FUL (H)</v>
      </c>
      <c r="J29" s="62" t="str">
        <f t="shared" ref="J29:J48" si="11">VLOOKUP($D29,$A$7:$N$26,10,FALSE)</f>
        <v>CAR (A)</v>
      </c>
      <c r="K29" s="62" t="str">
        <f t="shared" ref="K29:K48" si="12">VLOOKUP($D29,$A$7:$N$26,11,FALSE)</f>
        <v/>
      </c>
      <c r="L29" s="62" t="str">
        <f t="shared" ref="L29:L48" si="13">VLOOKUP($D29,$A$7:$N$26,12,FALSE)</f>
        <v/>
      </c>
      <c r="M29" s="62" t="str">
        <f t="shared" ref="M29:M48" si="14">VLOOKUP($D29,$A$7:$N$26,13,FALSE)</f>
        <v/>
      </c>
      <c r="N29" s="59" t="str">
        <f t="shared" ref="N29:N48" si="15">VLOOKUP($D29,$A$7:$N$26,14,FALSE)</f>
        <v/>
      </c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ht="12.75" customHeight="1">
      <c r="A30" s="70"/>
      <c r="B30" s="63" t="str">
        <f t="shared" si="5"/>
        <v>Man Utd</v>
      </c>
      <c r="C30" s="64">
        <f t="shared" ref="C30:C48" si="16">VLOOKUP($D30,$A$7:$C$26,3,FALSE)</f>
        <v>0.5075</v>
      </c>
      <c r="D30" s="65">
        <v>2.0</v>
      </c>
      <c r="E30" s="66" t="str">
        <f t="shared" si="6"/>
        <v>LEI (H)</v>
      </c>
      <c r="F30" s="67" t="str">
        <f t="shared" si="7"/>
        <v>BHA (A)</v>
      </c>
      <c r="G30" s="67" t="str">
        <f t="shared" si="8"/>
        <v>TOT (H)</v>
      </c>
      <c r="H30" s="67" t="str">
        <f t="shared" si="9"/>
        <v>BUR (A)</v>
      </c>
      <c r="I30" s="67" t="str">
        <f t="shared" si="10"/>
        <v>WAT (A)</v>
      </c>
      <c r="J30" s="67" t="str">
        <f t="shared" si="11"/>
        <v>WOL (H)</v>
      </c>
      <c r="K30" s="67" t="str">
        <f t="shared" si="12"/>
        <v/>
      </c>
      <c r="L30" s="67" t="str">
        <f t="shared" si="13"/>
        <v/>
      </c>
      <c r="M30" s="67" t="str">
        <f t="shared" si="14"/>
        <v/>
      </c>
      <c r="N30" s="65" t="str">
        <f t="shared" si="15"/>
        <v/>
      </c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ht="12.75" customHeight="1">
      <c r="A31" s="70"/>
      <c r="B31" s="63" t="str">
        <f t="shared" si="5"/>
        <v>Chelsea</v>
      </c>
      <c r="C31" s="64">
        <f t="shared" si="16"/>
        <v>0.5493333333</v>
      </c>
      <c r="D31" s="65">
        <v>3.0</v>
      </c>
      <c r="E31" s="66" t="str">
        <f t="shared" si="6"/>
        <v>HUD (A)</v>
      </c>
      <c r="F31" s="67" t="str">
        <f t="shared" si="7"/>
        <v>ARS (H)</v>
      </c>
      <c r="G31" s="67" t="str">
        <f t="shared" si="8"/>
        <v>NEW (A)</v>
      </c>
      <c r="H31" s="67" t="str">
        <f t="shared" si="9"/>
        <v>BOU (H)</v>
      </c>
      <c r="I31" s="67" t="str">
        <f t="shared" si="10"/>
        <v>CAR (H)</v>
      </c>
      <c r="J31" s="67" t="str">
        <f t="shared" si="11"/>
        <v>WHU (A)</v>
      </c>
      <c r="K31" s="67" t="str">
        <f t="shared" si="12"/>
        <v/>
      </c>
      <c r="L31" s="67" t="str">
        <f t="shared" si="13"/>
        <v/>
      </c>
      <c r="M31" s="67" t="str">
        <f t="shared" si="14"/>
        <v/>
      </c>
      <c r="N31" s="65" t="str">
        <f t="shared" si="15"/>
        <v/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ht="12.75" customHeight="1">
      <c r="A32" s="70"/>
      <c r="B32" s="63" t="str">
        <f t="shared" si="5"/>
        <v>Burnley</v>
      </c>
      <c r="C32" s="64">
        <f t="shared" si="16"/>
        <v>0.6313333333</v>
      </c>
      <c r="D32" s="65">
        <v>4.0</v>
      </c>
      <c r="E32" s="66" t="str">
        <f t="shared" si="6"/>
        <v>SOU (A)</v>
      </c>
      <c r="F32" s="67" t="str">
        <f t="shared" si="7"/>
        <v>WAT (H)</v>
      </c>
      <c r="G32" s="67" t="str">
        <f t="shared" si="8"/>
        <v>FUL (A)</v>
      </c>
      <c r="H32" s="67" t="str">
        <f t="shared" si="9"/>
        <v>MNU (H)</v>
      </c>
      <c r="I32" s="67" t="str">
        <f t="shared" si="10"/>
        <v>WOL (A)</v>
      </c>
      <c r="J32" s="67" t="str">
        <f t="shared" si="11"/>
        <v>BOU (H)</v>
      </c>
      <c r="K32" s="67" t="str">
        <f t="shared" si="12"/>
        <v/>
      </c>
      <c r="L32" s="67" t="str">
        <f t="shared" si="13"/>
        <v/>
      </c>
      <c r="M32" s="67" t="str">
        <f t="shared" si="14"/>
        <v/>
      </c>
      <c r="N32" s="65" t="str">
        <f t="shared" si="15"/>
        <v/>
      </c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ht="12.75" customHeight="1">
      <c r="A33" s="70"/>
      <c r="B33" s="63" t="str">
        <f t="shared" si="5"/>
        <v>Tottenham</v>
      </c>
      <c r="C33" s="64">
        <f t="shared" si="16"/>
        <v>0.785</v>
      </c>
      <c r="D33" s="65">
        <v>5.0</v>
      </c>
      <c r="E33" s="66" t="str">
        <f t="shared" si="6"/>
        <v>NEW (A)</v>
      </c>
      <c r="F33" s="67" t="str">
        <f t="shared" si="7"/>
        <v>FUL (H)</v>
      </c>
      <c r="G33" s="67" t="str">
        <f t="shared" si="8"/>
        <v>MNU (A)</v>
      </c>
      <c r="H33" s="67" t="str">
        <f t="shared" si="9"/>
        <v>WAT (A)</v>
      </c>
      <c r="I33" s="67" t="str">
        <f t="shared" si="10"/>
        <v>LIV (H)</v>
      </c>
      <c r="J33" s="67" t="str">
        <f t="shared" si="11"/>
        <v>BHA (A)</v>
      </c>
      <c r="K33" s="67" t="str">
        <f t="shared" si="12"/>
        <v/>
      </c>
      <c r="L33" s="67" t="str">
        <f t="shared" si="13"/>
        <v/>
      </c>
      <c r="M33" s="67" t="str">
        <f t="shared" si="14"/>
        <v/>
      </c>
      <c r="N33" s="65" t="str">
        <f t="shared" si="15"/>
        <v/>
      </c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ht="12.75" customHeight="1">
      <c r="A34" s="70"/>
      <c r="B34" s="63" t="str">
        <f t="shared" si="5"/>
        <v>Liverpool</v>
      </c>
      <c r="C34" s="64">
        <f t="shared" si="16"/>
        <v>0.8085</v>
      </c>
      <c r="D34" s="65">
        <v>6.0</v>
      </c>
      <c r="E34" s="66" t="str">
        <f t="shared" si="6"/>
        <v>WHU (H)</v>
      </c>
      <c r="F34" s="67" t="str">
        <f t="shared" si="7"/>
        <v>CRY (A)</v>
      </c>
      <c r="G34" s="67" t="str">
        <f t="shared" si="8"/>
        <v>BHA (H)</v>
      </c>
      <c r="H34" s="67" t="str">
        <f t="shared" si="9"/>
        <v>LEI (A)</v>
      </c>
      <c r="I34" s="67" t="str">
        <f t="shared" si="10"/>
        <v>TOT (A)</v>
      </c>
      <c r="J34" s="67" t="str">
        <f t="shared" si="11"/>
        <v>SOU (H)</v>
      </c>
      <c r="K34" s="67" t="str">
        <f t="shared" si="12"/>
        <v/>
      </c>
      <c r="L34" s="67" t="str">
        <f t="shared" si="13"/>
        <v/>
      </c>
      <c r="M34" s="67" t="str">
        <f t="shared" si="14"/>
        <v/>
      </c>
      <c r="N34" s="65" t="str">
        <f t="shared" si="15"/>
        <v/>
      </c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ht="12.75" customHeight="1">
      <c r="A35" s="70"/>
      <c r="B35" s="63" t="str">
        <f t="shared" si="5"/>
        <v>Crystal Palace</v>
      </c>
      <c r="C35" s="64">
        <f t="shared" si="16"/>
        <v>0.9581666667</v>
      </c>
      <c r="D35" s="65">
        <v>7.0</v>
      </c>
      <c r="E35" s="66" t="str">
        <f t="shared" si="6"/>
        <v>FUL (A)</v>
      </c>
      <c r="F35" s="67" t="str">
        <f t="shared" si="7"/>
        <v>LIV (H)</v>
      </c>
      <c r="G35" s="67" t="str">
        <f t="shared" si="8"/>
        <v>WAT (A)</v>
      </c>
      <c r="H35" s="67" t="str">
        <f t="shared" si="9"/>
        <v>SOU (H)</v>
      </c>
      <c r="I35" s="67" t="str">
        <f t="shared" si="10"/>
        <v>HUD (A)</v>
      </c>
      <c r="J35" s="67" t="str">
        <f t="shared" si="11"/>
        <v>NEW (H)</v>
      </c>
      <c r="K35" s="67" t="str">
        <f t="shared" si="12"/>
        <v/>
      </c>
      <c r="L35" s="67" t="str">
        <f t="shared" si="13"/>
        <v/>
      </c>
      <c r="M35" s="67" t="str">
        <f t="shared" si="14"/>
        <v/>
      </c>
      <c r="N35" s="65" t="str">
        <f t="shared" si="15"/>
        <v/>
      </c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ht="12.75" customHeight="1">
      <c r="A36" s="70"/>
      <c r="B36" s="63" t="str">
        <f t="shared" si="5"/>
        <v>Arsenal</v>
      </c>
      <c r="C36" s="64">
        <f t="shared" si="16"/>
        <v>0.993</v>
      </c>
      <c r="D36" s="65">
        <v>8.0</v>
      </c>
      <c r="E36" s="66" t="str">
        <f t="shared" si="6"/>
        <v>MCI (H)</v>
      </c>
      <c r="F36" s="67" t="str">
        <f t="shared" si="7"/>
        <v>CHE (A)</v>
      </c>
      <c r="G36" s="67" t="str">
        <f t="shared" si="8"/>
        <v>WHU (H)</v>
      </c>
      <c r="H36" s="67" t="str">
        <f t="shared" si="9"/>
        <v>CAR (A)</v>
      </c>
      <c r="I36" s="67" t="str">
        <f t="shared" si="10"/>
        <v>NEW (A)</v>
      </c>
      <c r="J36" s="67" t="str">
        <f t="shared" si="11"/>
        <v>EVE (H)</v>
      </c>
      <c r="K36" s="67" t="str">
        <f t="shared" si="12"/>
        <v/>
      </c>
      <c r="L36" s="67" t="str">
        <f t="shared" si="13"/>
        <v/>
      </c>
      <c r="M36" s="67" t="str">
        <f t="shared" si="14"/>
        <v/>
      </c>
      <c r="N36" s="65" t="str">
        <f t="shared" si="15"/>
        <v/>
      </c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ht="12.75" customHeight="1">
      <c r="A37" s="70"/>
      <c r="B37" s="63" t="str">
        <f t="shared" si="5"/>
        <v>Bournemouth</v>
      </c>
      <c r="C37" s="64">
        <f t="shared" si="16"/>
        <v>1.0025</v>
      </c>
      <c r="D37" s="65">
        <v>9.0</v>
      </c>
      <c r="E37" s="66" t="str">
        <f t="shared" si="6"/>
        <v>CAR (H)</v>
      </c>
      <c r="F37" s="67" t="str">
        <f t="shared" si="7"/>
        <v>WHU (A)</v>
      </c>
      <c r="G37" s="67" t="str">
        <f t="shared" si="8"/>
        <v>EVE (H)</v>
      </c>
      <c r="H37" s="67" t="str">
        <f t="shared" si="9"/>
        <v>CHE (A)</v>
      </c>
      <c r="I37" s="67" t="str">
        <f t="shared" si="10"/>
        <v>LEI (H)</v>
      </c>
      <c r="J37" s="67" t="str">
        <f t="shared" si="11"/>
        <v>BUR (A)</v>
      </c>
      <c r="K37" s="67" t="str">
        <f t="shared" si="12"/>
        <v/>
      </c>
      <c r="L37" s="67" t="str">
        <f t="shared" si="13"/>
        <v/>
      </c>
      <c r="M37" s="67" t="str">
        <f t="shared" si="14"/>
        <v/>
      </c>
      <c r="N37" s="65" t="str">
        <f t="shared" si="15"/>
        <v/>
      </c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ht="12.75" customHeight="1">
      <c r="A38" s="70"/>
      <c r="B38" s="63" t="str">
        <f t="shared" si="5"/>
        <v>Watford</v>
      </c>
      <c r="C38" s="64">
        <f t="shared" si="16"/>
        <v>1.012</v>
      </c>
      <c r="D38" s="65">
        <v>10.0</v>
      </c>
      <c r="E38" s="66" t="str">
        <f t="shared" si="6"/>
        <v>BHA (H)</v>
      </c>
      <c r="F38" s="67" t="str">
        <f t="shared" si="7"/>
        <v>BUR (A)</v>
      </c>
      <c r="G38" s="67" t="str">
        <f t="shared" si="8"/>
        <v>CRY (H)</v>
      </c>
      <c r="H38" s="67" t="str">
        <f t="shared" si="9"/>
        <v>TOT (H)</v>
      </c>
      <c r="I38" s="67" t="str">
        <f t="shared" si="10"/>
        <v>MNU (H)</v>
      </c>
      <c r="J38" s="67" t="str">
        <f t="shared" si="11"/>
        <v>FUL (A)</v>
      </c>
      <c r="K38" s="67" t="str">
        <f t="shared" si="12"/>
        <v/>
      </c>
      <c r="L38" s="67" t="str">
        <f t="shared" si="13"/>
        <v/>
      </c>
      <c r="M38" s="67" t="str">
        <f t="shared" si="14"/>
        <v/>
      </c>
      <c r="N38" s="65" t="str">
        <f t="shared" si="15"/>
        <v/>
      </c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ht="12.75" customHeight="1">
      <c r="A39" s="70"/>
      <c r="B39" s="63" t="str">
        <f t="shared" si="5"/>
        <v>Cardiff</v>
      </c>
      <c r="C39" s="64">
        <f t="shared" si="16"/>
        <v>1.084</v>
      </c>
      <c r="D39" s="65">
        <v>11.0</v>
      </c>
      <c r="E39" s="66" t="str">
        <f t="shared" si="6"/>
        <v>BOU (A)</v>
      </c>
      <c r="F39" s="67" t="str">
        <f t="shared" si="7"/>
        <v>NEW (H)</v>
      </c>
      <c r="G39" s="67" t="str">
        <f t="shared" si="8"/>
        <v>HUD (A)</v>
      </c>
      <c r="H39" s="67" t="str">
        <f t="shared" si="9"/>
        <v>ARS (H)</v>
      </c>
      <c r="I39" s="67" t="str">
        <f t="shared" si="10"/>
        <v>CHE (A)</v>
      </c>
      <c r="J39" s="67" t="str">
        <f t="shared" si="11"/>
        <v>MCI (H)</v>
      </c>
      <c r="K39" s="67" t="str">
        <f t="shared" si="12"/>
        <v/>
      </c>
      <c r="L39" s="67" t="str">
        <f t="shared" si="13"/>
        <v/>
      </c>
      <c r="M39" s="67" t="str">
        <f t="shared" si="14"/>
        <v/>
      </c>
      <c r="N39" s="65" t="str">
        <f t="shared" si="15"/>
        <v/>
      </c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ht="12.75" customHeight="1">
      <c r="A40" s="70"/>
      <c r="B40" s="63" t="str">
        <f t="shared" si="5"/>
        <v>Leicester</v>
      </c>
      <c r="C40" s="64">
        <f t="shared" si="16"/>
        <v>1.182</v>
      </c>
      <c r="D40" s="65">
        <v>12.0</v>
      </c>
      <c r="E40" s="66" t="str">
        <f t="shared" si="6"/>
        <v>MNU (A)</v>
      </c>
      <c r="F40" s="67" t="str">
        <f t="shared" si="7"/>
        <v>WOL (H)</v>
      </c>
      <c r="G40" s="67" t="str">
        <f t="shared" si="8"/>
        <v>SOU (A)</v>
      </c>
      <c r="H40" s="67" t="str">
        <f t="shared" si="9"/>
        <v>LIV (H)</v>
      </c>
      <c r="I40" s="67" t="str">
        <f t="shared" si="10"/>
        <v>BOU (A)</v>
      </c>
      <c r="J40" s="67" t="str">
        <f t="shared" si="11"/>
        <v>HUD (H)</v>
      </c>
      <c r="K40" s="67" t="str">
        <f t="shared" si="12"/>
        <v/>
      </c>
      <c r="L40" s="67" t="str">
        <f t="shared" si="13"/>
        <v/>
      </c>
      <c r="M40" s="67" t="str">
        <f t="shared" si="14"/>
        <v/>
      </c>
      <c r="N40" s="65" t="str">
        <f t="shared" si="15"/>
        <v/>
      </c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ht="12.75" customHeight="1">
      <c r="A41" s="70"/>
      <c r="B41" s="63" t="str">
        <f t="shared" si="5"/>
        <v>Brighton</v>
      </c>
      <c r="C41" s="64">
        <f t="shared" si="16"/>
        <v>1.189333333</v>
      </c>
      <c r="D41" s="65">
        <v>13.0</v>
      </c>
      <c r="E41" s="66" t="str">
        <f t="shared" si="6"/>
        <v>WAT (A)</v>
      </c>
      <c r="F41" s="67" t="str">
        <f t="shared" si="7"/>
        <v>MNU (H)</v>
      </c>
      <c r="G41" s="67" t="str">
        <f t="shared" si="8"/>
        <v>LIV (A)</v>
      </c>
      <c r="H41" s="67" t="str">
        <f t="shared" si="9"/>
        <v>FUL (H)</v>
      </c>
      <c r="I41" s="67" t="str">
        <f t="shared" si="10"/>
        <v>SOU (A)</v>
      </c>
      <c r="J41" s="67" t="str">
        <f t="shared" si="11"/>
        <v>TOT (H)</v>
      </c>
      <c r="K41" s="67" t="str">
        <f t="shared" si="12"/>
        <v/>
      </c>
      <c r="L41" s="67" t="str">
        <f t="shared" si="13"/>
        <v/>
      </c>
      <c r="M41" s="67" t="str">
        <f t="shared" si="14"/>
        <v/>
      </c>
      <c r="N41" s="65" t="str">
        <f t="shared" si="15"/>
        <v/>
      </c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ht="12.75" customHeight="1">
      <c r="A42" s="70"/>
      <c r="B42" s="63" t="str">
        <f t="shared" si="5"/>
        <v>Wolves</v>
      </c>
      <c r="C42" s="64">
        <f t="shared" si="16"/>
        <v>1.193</v>
      </c>
      <c r="D42" s="65">
        <v>14.0</v>
      </c>
      <c r="E42" s="66" t="str">
        <f t="shared" si="6"/>
        <v>EVE (H)</v>
      </c>
      <c r="F42" s="67" t="str">
        <f t="shared" si="7"/>
        <v>LEI (A)</v>
      </c>
      <c r="G42" s="67" t="str">
        <f t="shared" si="8"/>
        <v>MCI (H)</v>
      </c>
      <c r="H42" s="67" t="str">
        <f t="shared" si="9"/>
        <v>WHU (A)</v>
      </c>
      <c r="I42" s="67" t="str">
        <f t="shared" si="10"/>
        <v>BUR (H)</v>
      </c>
      <c r="J42" s="67" t="str">
        <f t="shared" si="11"/>
        <v>MNU (A)</v>
      </c>
      <c r="K42" s="67" t="str">
        <f t="shared" si="12"/>
        <v/>
      </c>
      <c r="L42" s="67" t="str">
        <f t="shared" si="13"/>
        <v/>
      </c>
      <c r="M42" s="67" t="str">
        <f t="shared" si="14"/>
        <v/>
      </c>
      <c r="N42" s="65" t="str">
        <f t="shared" si="15"/>
        <v/>
      </c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ht="12.75" customHeight="1">
      <c r="A43" s="70"/>
      <c r="B43" s="63" t="str">
        <f t="shared" si="5"/>
        <v>Southampton</v>
      </c>
      <c r="C43" s="64">
        <f t="shared" si="16"/>
        <v>1.1955</v>
      </c>
      <c r="D43" s="65">
        <v>15.0</v>
      </c>
      <c r="E43" s="66" t="str">
        <f t="shared" si="6"/>
        <v>BUR (H)</v>
      </c>
      <c r="F43" s="67" t="str">
        <f t="shared" si="7"/>
        <v>EVE (A)</v>
      </c>
      <c r="G43" s="67" t="str">
        <f t="shared" si="8"/>
        <v>LEI (H)</v>
      </c>
      <c r="H43" s="67" t="str">
        <f t="shared" si="9"/>
        <v>CRY (A)</v>
      </c>
      <c r="I43" s="67" t="str">
        <f t="shared" si="10"/>
        <v>BHA (H)</v>
      </c>
      <c r="J43" s="67" t="str">
        <f t="shared" si="11"/>
        <v>LIV (A)</v>
      </c>
      <c r="K43" s="67" t="str">
        <f t="shared" si="12"/>
        <v/>
      </c>
      <c r="L43" s="67" t="str">
        <f t="shared" si="13"/>
        <v/>
      </c>
      <c r="M43" s="67" t="str">
        <f t="shared" si="14"/>
        <v/>
      </c>
      <c r="N43" s="65" t="str">
        <f t="shared" si="15"/>
        <v/>
      </c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ht="12.75" customHeight="1">
      <c r="A44" s="70"/>
      <c r="B44" s="63" t="str">
        <f t="shared" si="5"/>
        <v>Newcastle</v>
      </c>
      <c r="C44" s="64">
        <f t="shared" si="16"/>
        <v>1.214833333</v>
      </c>
      <c r="D44" s="65">
        <v>16.0</v>
      </c>
      <c r="E44" s="66" t="str">
        <f t="shared" si="6"/>
        <v>TOT (H)</v>
      </c>
      <c r="F44" s="67" t="str">
        <f t="shared" si="7"/>
        <v>CAR (A)</v>
      </c>
      <c r="G44" s="67" t="str">
        <f t="shared" si="8"/>
        <v>CHE (H)</v>
      </c>
      <c r="H44" s="67" t="str">
        <f t="shared" si="9"/>
        <v>MCI (A)</v>
      </c>
      <c r="I44" s="67" t="str">
        <f t="shared" si="10"/>
        <v>ARS (H)</v>
      </c>
      <c r="J44" s="67" t="str">
        <f t="shared" si="11"/>
        <v>CRY (A)</v>
      </c>
      <c r="K44" s="67" t="str">
        <f t="shared" si="12"/>
        <v/>
      </c>
      <c r="L44" s="67" t="str">
        <f t="shared" si="13"/>
        <v/>
      </c>
      <c r="M44" s="67" t="str">
        <f t="shared" si="14"/>
        <v/>
      </c>
      <c r="N44" s="65" t="str">
        <f t="shared" si="15"/>
        <v/>
      </c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ht="12.75" customHeight="1">
      <c r="A45" s="70"/>
      <c r="B45" s="63" t="str">
        <f t="shared" si="5"/>
        <v>Everton</v>
      </c>
      <c r="C45" s="64">
        <f t="shared" si="16"/>
        <v>1.244</v>
      </c>
      <c r="D45" s="65">
        <v>17.0</v>
      </c>
      <c r="E45" s="66" t="str">
        <f t="shared" si="6"/>
        <v>WOL (A)</v>
      </c>
      <c r="F45" s="67" t="str">
        <f t="shared" si="7"/>
        <v>SOU (H)</v>
      </c>
      <c r="G45" s="67" t="str">
        <f t="shared" si="8"/>
        <v>BOU (A)</v>
      </c>
      <c r="H45" s="67" t="str">
        <f t="shared" si="9"/>
        <v>HUD (H)</v>
      </c>
      <c r="I45" s="67" t="str">
        <f t="shared" si="10"/>
        <v>WHU (H)</v>
      </c>
      <c r="J45" s="67" t="str">
        <f t="shared" si="11"/>
        <v>ARS (A)</v>
      </c>
      <c r="K45" s="67" t="str">
        <f t="shared" si="12"/>
        <v/>
      </c>
      <c r="L45" s="67" t="str">
        <f t="shared" si="13"/>
        <v/>
      </c>
      <c r="M45" s="67" t="str">
        <f t="shared" si="14"/>
        <v/>
      </c>
      <c r="N45" s="65" t="str">
        <f t="shared" si="15"/>
        <v/>
      </c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ht="12.75" customHeight="1">
      <c r="A46" s="70"/>
      <c r="B46" s="63" t="str">
        <f t="shared" si="5"/>
        <v>Huddersfield</v>
      </c>
      <c r="C46" s="64">
        <f t="shared" si="16"/>
        <v>1.3445</v>
      </c>
      <c r="D46" s="65">
        <v>18.0</v>
      </c>
      <c r="E46" s="66" t="str">
        <f t="shared" si="6"/>
        <v>CHE (H)</v>
      </c>
      <c r="F46" s="67" t="str">
        <f t="shared" si="7"/>
        <v>MCI (A)</v>
      </c>
      <c r="G46" s="67" t="str">
        <f t="shared" si="8"/>
        <v>CAR (H)</v>
      </c>
      <c r="H46" s="67" t="str">
        <f t="shared" si="9"/>
        <v>EVE (A)</v>
      </c>
      <c r="I46" s="67" t="str">
        <f t="shared" si="10"/>
        <v>CRY (H)</v>
      </c>
      <c r="J46" s="67" t="str">
        <f t="shared" si="11"/>
        <v>LEI (A)</v>
      </c>
      <c r="K46" s="67" t="str">
        <f t="shared" si="12"/>
        <v/>
      </c>
      <c r="L46" s="67" t="str">
        <f t="shared" si="13"/>
        <v/>
      </c>
      <c r="M46" s="67" t="str">
        <f t="shared" si="14"/>
        <v/>
      </c>
      <c r="N46" s="65" t="str">
        <f t="shared" si="15"/>
        <v/>
      </c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ht="12.75" customHeight="1">
      <c r="A47" s="70"/>
      <c r="B47" s="71" t="str">
        <f t="shared" si="5"/>
        <v>Fulham</v>
      </c>
      <c r="C47" s="72">
        <f t="shared" si="16"/>
        <v>1.569</v>
      </c>
      <c r="D47" s="73">
        <v>19.0</v>
      </c>
      <c r="E47" s="74" t="str">
        <f t="shared" si="6"/>
        <v>CRY (H)</v>
      </c>
      <c r="F47" s="75" t="str">
        <f t="shared" si="7"/>
        <v>TOT (A)</v>
      </c>
      <c r="G47" s="75" t="str">
        <f t="shared" si="8"/>
        <v>BUR (H)</v>
      </c>
      <c r="H47" s="75" t="str">
        <f t="shared" si="9"/>
        <v>BHA (A)</v>
      </c>
      <c r="I47" s="75" t="str">
        <f t="shared" si="10"/>
        <v>MCI (A)</v>
      </c>
      <c r="J47" s="75" t="str">
        <f t="shared" si="11"/>
        <v>WAT (H)</v>
      </c>
      <c r="K47" s="75" t="str">
        <f t="shared" si="12"/>
        <v/>
      </c>
      <c r="L47" s="75" t="str">
        <f t="shared" si="13"/>
        <v/>
      </c>
      <c r="M47" s="75" t="str">
        <f t="shared" si="14"/>
        <v/>
      </c>
      <c r="N47" s="73" t="str">
        <f t="shared" si="15"/>
        <v/>
      </c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ht="12.75" customHeight="1">
      <c r="A48" s="70"/>
      <c r="B48" s="57" t="str">
        <f t="shared" si="5"/>
        <v>West Ham</v>
      </c>
      <c r="C48" s="58">
        <f t="shared" si="16"/>
        <v>1.798833333</v>
      </c>
      <c r="D48" s="59">
        <v>20.0</v>
      </c>
      <c r="E48" s="61" t="str">
        <f t="shared" si="6"/>
        <v>LIV (A)</v>
      </c>
      <c r="F48" s="62" t="str">
        <f t="shared" si="7"/>
        <v>BOU (H)</v>
      </c>
      <c r="G48" s="62" t="str">
        <f t="shared" si="8"/>
        <v>ARS (A)</v>
      </c>
      <c r="H48" s="62" t="str">
        <f t="shared" si="9"/>
        <v>WOL (H)</v>
      </c>
      <c r="I48" s="62" t="str">
        <f t="shared" si="10"/>
        <v>EVE (A)</v>
      </c>
      <c r="J48" s="62" t="str">
        <f t="shared" si="11"/>
        <v>CHE (H)</v>
      </c>
      <c r="K48" s="62" t="str">
        <f t="shared" si="12"/>
        <v/>
      </c>
      <c r="L48" s="62" t="str">
        <f t="shared" si="13"/>
        <v/>
      </c>
      <c r="M48" s="62" t="str">
        <f t="shared" si="14"/>
        <v/>
      </c>
      <c r="N48" s="59" t="str">
        <f t="shared" si="15"/>
        <v/>
      </c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ht="19.5" customHeight="1">
      <c r="A49" s="81"/>
      <c r="B49" s="79"/>
      <c r="C49" s="77"/>
      <c r="D49" s="77"/>
      <c r="E49" s="77"/>
      <c r="F49" s="77"/>
      <c r="G49" s="77"/>
      <c r="H49" s="77"/>
      <c r="I49" s="77"/>
      <c r="J49" s="77"/>
      <c r="K49" s="77"/>
      <c r="L49" s="77"/>
      <c r="M49" s="77"/>
      <c r="N49" s="78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ht="12.75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ht="12.75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ht="12.75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ht="12.75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ht="12.75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ht="12.75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ht="12.75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ht="12.75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ht="12.75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ht="12.75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ht="12.75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ht="12.75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ht="12.75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ht="12.75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ht="12.75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ht="12.75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ht="12.75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ht="12.75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ht="12.75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ht="12.75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ht="12.75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ht="12.75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ht="12.75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ht="12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ht="12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B1:N1"/>
    <mergeCell ref="B3:N3"/>
    <mergeCell ref="B4:N4"/>
  </mergeCells>
  <conditionalFormatting sqref="E7:E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29:C4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29:E4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7:C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4472C4"/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2" width="13.57"/>
    <col customWidth="1" min="3" max="3" width="14.29"/>
    <col customWidth="1" min="4" max="4" width="9.57"/>
    <col customWidth="1" min="5" max="26" width="8.71"/>
  </cols>
  <sheetData>
    <row r="1" ht="19.5" customHeight="1">
      <c r="A1" s="86" t="s">
        <v>33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3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ht="13.5" hidden="1" customHeight="1">
      <c r="A2" s="13"/>
      <c r="B2" s="14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20">
        <f t="shared" si="1"/>
        <v>9</v>
      </c>
      <c r="N2" s="88">
        <f t="shared" si="1"/>
        <v>10</v>
      </c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ht="13.5" customHeight="1">
      <c r="A3" s="90" t="s">
        <v>4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91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7"/>
    </row>
    <row r="4" ht="13.5" customHeight="1">
      <c r="A4" s="90" t="s">
        <v>9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91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7"/>
    </row>
    <row r="5" ht="15.75" customHeight="1">
      <c r="A5" s="92" t="s">
        <v>34</v>
      </c>
      <c r="B5" s="93" t="s">
        <v>35</v>
      </c>
      <c r="C5" s="94" t="s">
        <v>14</v>
      </c>
      <c r="D5" s="95" t="s">
        <v>16</v>
      </c>
      <c r="E5" s="96">
        <f>IF(COUNT($E$2:E2)&gt;Intro!$C$13,"",Intro!$C$11)</f>
        <v>1</v>
      </c>
      <c r="F5" s="96">
        <f>IF(COUNT($E$2:F2)&gt;Intro!$C$13,"_",F2)</f>
        <v>2</v>
      </c>
      <c r="G5" s="96">
        <f>IF(COUNT($E$2:G2)&gt;Intro!$C$13,"_",G2)</f>
        <v>3</v>
      </c>
      <c r="H5" s="96">
        <f>IF(COUNT($E$2:H2)&gt;Intro!$C$13,"_",H2)</f>
        <v>4</v>
      </c>
      <c r="I5" s="96">
        <f>IF(COUNT($E$2:I2)&gt;Intro!$C$13,"_",I2)</f>
        <v>5</v>
      </c>
      <c r="J5" s="96">
        <f>IF(COUNT($E$2:J2)&gt;Intro!$C$13,"_",J2)</f>
        <v>6</v>
      </c>
      <c r="K5" s="96" t="str">
        <f>IF(COUNT($E$2:K2)&gt;Intro!$C$13,"_",K2)</f>
        <v>_</v>
      </c>
      <c r="L5" s="96" t="str">
        <f>IF(COUNT($E$2:L2)&gt;Intro!$C$13,"_",L2)</f>
        <v>_</v>
      </c>
      <c r="M5" s="96" t="str">
        <f>IF(COUNT($E$2:M2)&gt;Intro!$C$13,"_",M2)</f>
        <v>_</v>
      </c>
      <c r="N5" s="96" t="str">
        <f>IF(COUNT($E$2:N2)&gt;Intro!$C$13,"_",N2)</f>
        <v>_</v>
      </c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ht="12.0" customHeight="1">
      <c r="A6" s="97" t="str">
        <f t="array" ref="A6">INDEX(Calc_RotOppAtt!E775:AP775,Intro!$C$11)</f>
        <v>Arsenal</v>
      </c>
      <c r="B6" s="98" t="str">
        <f t="array" ref="B6">INDEX(Calc_RotOppAtt!E968:AP968,Intro!$C$11)</f>
        <v>Everton</v>
      </c>
      <c r="C6" s="99">
        <f t="array" ref="C6">INDEX(Calc_RotOppAtt!E582:AP582,Intro!$C$11)/Intro!$C$13</f>
        <v>1.381666667</v>
      </c>
      <c r="D6" s="100">
        <v>1.0</v>
      </c>
      <c r="E6" s="102" t="str">
        <f>IFERROR(IF(VLOOKUP($A6,Calc_OppAtt!$A$47:$AM$66,E$5+1,FALSE)&gt;VLOOKUP($B6,Calc_OppAtt!$A$47:$AM$66,E$5+1,FALSE),VLOOKUP($A6,Fixtures!$A$2:$AN$21,E$5+2,FALSE),VLOOKUP($B6,Fixtures!$A$2:$AN$21,E$5+2,FALSE)),"")</f>
        <v>WOL (A)</v>
      </c>
      <c r="F6" s="102" t="str">
        <f>IFERROR(IF(VLOOKUP($A6,Calc_OppAtt!$A$47:$AM$66,F$5+1,FALSE)&gt;VLOOKUP($B6,Calc_OppAtt!$A$47:$AM$66,F$5+1,FALSE),VLOOKUP($A6,Fixtures!$A$2:$AN$21,F$5+2,FALSE),VLOOKUP($B6,Fixtures!$A$2:$AN$21,F$5+2,FALSE)),"")</f>
        <v>SOU (H)</v>
      </c>
      <c r="G6" s="102" t="str">
        <f>IFERROR(IF(VLOOKUP($A6,Calc_OppAtt!$A$47:$AM$66,G$5+1,FALSE)&gt;VLOOKUP($B6,Calc_OppAtt!$A$47:$AM$66,G$5+1,FALSE),VLOOKUP($A6,Fixtures!$A$2:$AN$21,G$5+2,FALSE),VLOOKUP($B6,Fixtures!$A$2:$AN$21,G$5+2,FALSE)),"")</f>
        <v>WHU (H)</v>
      </c>
      <c r="H6" s="102" t="str">
        <f>IFERROR(IF(VLOOKUP($A6,Calc_OppAtt!$A$47:$AM$66,H$5+1,FALSE)&gt;VLOOKUP($B6,Calc_OppAtt!$A$47:$AM$66,H$5+1,FALSE),VLOOKUP($A6,Fixtures!$A$2:$AN$21,H$5+2,FALSE),VLOOKUP($B6,Fixtures!$A$2:$AN$21,H$5+2,FALSE)),"")</f>
        <v>HUD (H)</v>
      </c>
      <c r="I6" s="102" t="str">
        <f>IFERROR(IF(VLOOKUP($A6,Calc_OppAtt!$A$47:$AM$66,I$5+1,FALSE)&gt;VLOOKUP($B6,Calc_OppAtt!$A$47:$AM$66,I$5+1,FALSE),VLOOKUP($A6,Fixtures!$A$2:$AN$21,I$5+2,FALSE),VLOOKUP($B6,Fixtures!$A$2:$AN$21,I$5+2,FALSE)),"")</f>
        <v>WHU (H)</v>
      </c>
      <c r="J6" s="102" t="str">
        <f>IFERROR(IF(VLOOKUP($A6,Calc_OppAtt!$A$47:$AM$66,J$5+1,FALSE)&gt;VLOOKUP($B6,Calc_OppAtt!$A$47:$AM$66,J$5+1,FALSE),VLOOKUP($A6,Fixtures!$A$2:$AN$21,J$5+2,FALSE),VLOOKUP($B6,Fixtures!$A$2:$AN$21,J$5+2,FALSE)),"")</f>
        <v>EVE (H)</v>
      </c>
      <c r="K6" s="102" t="str">
        <f>IFERROR(IF(VLOOKUP($A6,Calc_OppAtt!$A$47:$AM$66,K$5+1,FALSE)&gt;VLOOKUP($B6,Calc_OppAtt!$A$47:$AM$66,K$5+1,FALSE),VLOOKUP($A6,Fixtures!$A$2:$AN$21,K$5+2,FALSE),VLOOKUP($B6,Fixtures!$A$2:$AN$21,K$5+2,FALSE)),"")</f>
        <v/>
      </c>
      <c r="L6" s="102" t="str">
        <f>IFERROR(IF(VLOOKUP($A6,Calc_OppAtt!$A$47:$AM$66,L$5+1,FALSE)&gt;VLOOKUP($B6,Calc_OppAtt!$A$47:$AM$66,L$5+1,FALSE),VLOOKUP($A6,Fixtures!$A$2:$AN$21,L$5+2,FALSE),VLOOKUP($B6,Fixtures!$A$2:$AN$21,L$5+2,FALSE)),"")</f>
        <v/>
      </c>
      <c r="M6" s="102" t="str">
        <f>IFERROR(IF(VLOOKUP($A6,Calc_OppAtt!$A$47:$AM$66,M$5+1,FALSE)&gt;VLOOKUP($B6,Calc_OppAtt!$A$47:$AM$66,M$5+1,FALSE),VLOOKUP($A6,Fixtures!$A$2:$AN$21,M$5+2,FALSE),VLOOKUP($B6,Fixtures!$A$2:$AN$21,M$5+2,FALSE)),"")</f>
        <v/>
      </c>
      <c r="N6" s="100" t="str">
        <f>IFERROR(IF(VLOOKUP($A6,Calc_OppAtt!$A$47:$AM$66,N$5+1,FALSE)&gt;VLOOKUP($B6,Calc_OppAtt!$A$47:$AM$66,N$5+1,FALSE),VLOOKUP($A6,Fixtures!$A$2:$AN$21,N$5+2,FALSE),VLOOKUP($B6,Fixtures!$A$2:$AN$21,N$5+2,FALSE)),"")</f>
        <v/>
      </c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ht="12.0" customHeight="1">
      <c r="A7" s="113" t="str">
        <f t="array" ref="A7">INDEX(Calc_RotOppAtt!E776:AP776,Intro!$C$11)</f>
        <v>Everton</v>
      </c>
      <c r="B7" s="115" t="str">
        <f t="array" ref="B7">INDEX(Calc_RotOppAtt!E969:AP969,Intro!$C$11)</f>
        <v>Liverpool</v>
      </c>
      <c r="C7" s="117">
        <f t="array" ref="C7">INDEX(Calc_RotOppAtt!E583:AP583,Intro!$C$11)/Intro!$C$13</f>
        <v>1.355</v>
      </c>
      <c r="D7" s="119">
        <v>2.0</v>
      </c>
      <c r="E7" s="121" t="str">
        <f>IFERROR(IF(VLOOKUP($A7,Calc_OppAtt!$A$47:$AM$66,E$5+1,FALSE)&gt;VLOOKUP($B7,Calc_OppAtt!$A$47:$AM$66,E$5+1,FALSE),VLOOKUP($A7,Fixtures!$A$2:$AN$21,E$5+2,FALSE),VLOOKUP($B7,Fixtures!$A$2:$AN$21,E$5+2,FALSE)),"")</f>
        <v>WHU (H)</v>
      </c>
      <c r="F7" s="121" t="str">
        <f>IFERROR(IF(VLOOKUP($A7,Calc_OppAtt!$A$47:$AM$66,F$5+1,FALSE)&gt;VLOOKUP($B7,Calc_OppAtt!$A$47:$AM$66,F$5+1,FALSE),VLOOKUP($A7,Fixtures!$A$2:$AN$21,F$5+2,FALSE),VLOOKUP($B7,Fixtures!$A$2:$AN$21,F$5+2,FALSE)),"")</f>
        <v>SOU (H)</v>
      </c>
      <c r="G7" s="121" t="str">
        <f>IFERROR(IF(VLOOKUP($A7,Calc_OppAtt!$A$47:$AM$66,G$5+1,FALSE)&gt;VLOOKUP($B7,Calc_OppAtt!$A$47:$AM$66,G$5+1,FALSE),VLOOKUP($A7,Fixtures!$A$2:$AN$21,G$5+2,FALSE),VLOOKUP($B7,Fixtures!$A$2:$AN$21,G$5+2,FALSE)),"")</f>
        <v>BOU (A)</v>
      </c>
      <c r="H7" s="121" t="str">
        <f>IFERROR(IF(VLOOKUP($A7,Calc_OppAtt!$A$47:$AM$66,H$5+1,FALSE)&gt;VLOOKUP($B7,Calc_OppAtt!$A$47:$AM$66,H$5+1,FALSE),VLOOKUP($A7,Fixtures!$A$2:$AN$21,H$5+2,FALSE),VLOOKUP($B7,Fixtures!$A$2:$AN$21,H$5+2,FALSE)),"")</f>
        <v>HUD (H)</v>
      </c>
      <c r="I7" s="121" t="str">
        <f>IFERROR(IF(VLOOKUP($A7,Calc_OppAtt!$A$47:$AM$66,I$5+1,FALSE)&gt;VLOOKUP($B7,Calc_OppAtt!$A$47:$AM$66,I$5+1,FALSE),VLOOKUP($A7,Fixtures!$A$2:$AN$21,I$5+2,FALSE),VLOOKUP($B7,Fixtures!$A$2:$AN$21,I$5+2,FALSE)),"")</f>
        <v>WHU (H)</v>
      </c>
      <c r="J7" s="121" t="str">
        <f>IFERROR(IF(VLOOKUP($A7,Calc_OppAtt!$A$47:$AM$66,J$5+1,FALSE)&gt;VLOOKUP($B7,Calc_OppAtt!$A$47:$AM$66,J$5+1,FALSE),VLOOKUP($A7,Fixtures!$A$2:$AN$21,J$5+2,FALSE),VLOOKUP($B7,Fixtures!$A$2:$AN$21,J$5+2,FALSE)),"")</f>
        <v>SOU (H)</v>
      </c>
      <c r="K7" s="121" t="str">
        <f>IFERROR(IF(VLOOKUP($A7,Calc_OppAtt!$A$47:$AM$66,K$5+1,FALSE)&gt;VLOOKUP($B7,Calc_OppAtt!$A$47:$AM$66,K$5+1,FALSE),VLOOKUP($A7,Fixtures!$A$2:$AN$21,K$5+2,FALSE),VLOOKUP($B7,Fixtures!$A$2:$AN$21,K$5+2,FALSE)),"")</f>
        <v/>
      </c>
      <c r="L7" s="121" t="str">
        <f>IFERROR(IF(VLOOKUP($A7,Calc_OppAtt!$A$47:$AM$66,L$5+1,FALSE)&gt;VLOOKUP($B7,Calc_OppAtt!$A$47:$AM$66,L$5+1,FALSE),VLOOKUP($A7,Fixtures!$A$2:$AN$21,L$5+2,FALSE),VLOOKUP($B7,Fixtures!$A$2:$AN$21,L$5+2,FALSE)),"")</f>
        <v/>
      </c>
      <c r="M7" s="121" t="str">
        <f>IFERROR(IF(VLOOKUP($A7,Calc_OppAtt!$A$47:$AM$66,M$5+1,FALSE)&gt;VLOOKUP($B7,Calc_OppAtt!$A$47:$AM$66,M$5+1,FALSE),VLOOKUP($A7,Fixtures!$A$2:$AN$21,M$5+2,FALSE),VLOOKUP($B7,Fixtures!$A$2:$AN$21,M$5+2,FALSE)),"")</f>
        <v/>
      </c>
      <c r="N7" s="119" t="str">
        <f>IFERROR(IF(VLOOKUP($A7,Calc_OppAtt!$A$47:$AM$66,N$5+1,FALSE)&gt;VLOOKUP($B7,Calc_OppAtt!$A$47:$AM$66,N$5+1,FALSE),VLOOKUP($A7,Fixtures!$A$2:$AN$21,N$5+2,FALSE),VLOOKUP($B7,Fixtures!$A$2:$AN$21,N$5+2,FALSE)),"")</f>
        <v/>
      </c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ht="12.0" customHeight="1">
      <c r="A8" s="113" t="str">
        <f t="array" ref="A8">INDEX(Calc_RotOppAtt!E777:AP777,Intro!$C$11)</f>
        <v>Liverpool</v>
      </c>
      <c r="B8" s="115" t="str">
        <f t="array" ref="B8">INDEX(Calc_RotOppAtt!E970:AP970,Intro!$C$11)</f>
        <v>Man City</v>
      </c>
      <c r="C8" s="117">
        <f t="array" ref="C8">INDEX(Calc_RotOppAtt!E584:AP584,Intro!$C$11)/Intro!$C$13</f>
        <v>1.32</v>
      </c>
      <c r="D8" s="119">
        <v>3.0</v>
      </c>
      <c r="E8" s="121" t="str">
        <f>IFERROR(IF(VLOOKUP($A8,Calc_OppAtt!$A$47:$AM$66,E$5+1,FALSE)&gt;VLOOKUP($B8,Calc_OppAtt!$A$47:$AM$66,E$5+1,FALSE),VLOOKUP($A8,Fixtures!$A$2:$AN$21,E$5+2,FALSE),VLOOKUP($B8,Fixtures!$A$2:$AN$21,E$5+2,FALSE)),"")</f>
        <v>WHU (H)</v>
      </c>
      <c r="F8" s="121" t="str">
        <f>IFERROR(IF(VLOOKUP($A8,Calc_OppAtt!$A$47:$AM$66,F$5+1,FALSE)&gt;VLOOKUP($B8,Calc_OppAtt!$A$47:$AM$66,F$5+1,FALSE),VLOOKUP($A8,Fixtures!$A$2:$AN$21,F$5+2,FALSE),VLOOKUP($B8,Fixtures!$A$2:$AN$21,F$5+2,FALSE)),"")</f>
        <v>HUD (H)</v>
      </c>
      <c r="G8" s="121" t="str">
        <f>IFERROR(IF(VLOOKUP($A8,Calc_OppAtt!$A$47:$AM$66,G$5+1,FALSE)&gt;VLOOKUP($B8,Calc_OppAtt!$A$47:$AM$66,G$5+1,FALSE),VLOOKUP($A8,Fixtures!$A$2:$AN$21,G$5+2,FALSE),VLOOKUP($B8,Fixtures!$A$2:$AN$21,G$5+2,FALSE)),"")</f>
        <v>BHA (H)</v>
      </c>
      <c r="H8" s="121" t="str">
        <f>IFERROR(IF(VLOOKUP($A8,Calc_OppAtt!$A$47:$AM$66,H$5+1,FALSE)&gt;VLOOKUP($B8,Calc_OppAtt!$A$47:$AM$66,H$5+1,FALSE),VLOOKUP($A8,Fixtures!$A$2:$AN$21,H$5+2,FALSE),VLOOKUP($B8,Fixtures!$A$2:$AN$21,H$5+2,FALSE)),"")</f>
        <v>NEW (H)</v>
      </c>
      <c r="I8" s="121" t="str">
        <f>IFERROR(IF(VLOOKUP($A8,Calc_OppAtt!$A$47:$AM$66,I$5+1,FALSE)&gt;VLOOKUP($B8,Calc_OppAtt!$A$47:$AM$66,I$5+1,FALSE),VLOOKUP($A8,Fixtures!$A$2:$AN$21,I$5+2,FALSE),VLOOKUP($B8,Fixtures!$A$2:$AN$21,I$5+2,FALSE)),"")</f>
        <v>FUL (H)</v>
      </c>
      <c r="J8" s="121" t="str">
        <f>IFERROR(IF(VLOOKUP($A8,Calc_OppAtt!$A$47:$AM$66,J$5+1,FALSE)&gt;VLOOKUP($B8,Calc_OppAtt!$A$47:$AM$66,J$5+1,FALSE),VLOOKUP($A8,Fixtures!$A$2:$AN$21,J$5+2,FALSE),VLOOKUP($B8,Fixtures!$A$2:$AN$21,J$5+2,FALSE)),"")</f>
        <v>SOU (H)</v>
      </c>
      <c r="K8" s="121" t="str">
        <f>IFERROR(IF(VLOOKUP($A8,Calc_OppAtt!$A$47:$AM$66,K$5+1,FALSE)&gt;VLOOKUP($B8,Calc_OppAtt!$A$47:$AM$66,K$5+1,FALSE),VLOOKUP($A8,Fixtures!$A$2:$AN$21,K$5+2,FALSE),VLOOKUP($B8,Fixtures!$A$2:$AN$21,K$5+2,FALSE)),"")</f>
        <v/>
      </c>
      <c r="L8" s="121" t="str">
        <f>IFERROR(IF(VLOOKUP($A8,Calc_OppAtt!$A$47:$AM$66,L$5+1,FALSE)&gt;VLOOKUP($B8,Calc_OppAtt!$A$47:$AM$66,L$5+1,FALSE),VLOOKUP($A8,Fixtures!$A$2:$AN$21,L$5+2,FALSE),VLOOKUP($B8,Fixtures!$A$2:$AN$21,L$5+2,FALSE)),"")</f>
        <v/>
      </c>
      <c r="M8" s="121" t="str">
        <f>IFERROR(IF(VLOOKUP($A8,Calc_OppAtt!$A$47:$AM$66,M$5+1,FALSE)&gt;VLOOKUP($B8,Calc_OppAtt!$A$47:$AM$66,M$5+1,FALSE),VLOOKUP($A8,Fixtures!$A$2:$AN$21,M$5+2,FALSE),VLOOKUP($B8,Fixtures!$A$2:$AN$21,M$5+2,FALSE)),"")</f>
        <v/>
      </c>
      <c r="N8" s="119" t="str">
        <f>IFERROR(IF(VLOOKUP($A8,Calc_OppAtt!$A$47:$AM$66,N$5+1,FALSE)&gt;VLOOKUP($B8,Calc_OppAtt!$A$47:$AM$66,N$5+1,FALSE),VLOOKUP($A8,Fixtures!$A$2:$AN$21,N$5+2,FALSE),VLOOKUP($B8,Fixtures!$A$2:$AN$21,N$5+2,FALSE)),"")</f>
        <v/>
      </c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ht="12.0" customHeight="1">
      <c r="A9" s="113" t="str">
        <f t="array" ref="A9">INDEX(Calc_RotOppAtt!E778:AP778,Intro!$C$11)</f>
        <v>Everton</v>
      </c>
      <c r="B9" s="115" t="str">
        <f t="array" ref="B9">INDEX(Calc_RotOppAtt!E971:AP971,Intro!$C$11)</f>
        <v>Man Utd</v>
      </c>
      <c r="C9" s="117">
        <f t="array" ref="C9">INDEX(Calc_RotOppAtt!E585:AP585,Intro!$C$11)/Intro!$C$13</f>
        <v>1.311666667</v>
      </c>
      <c r="D9" s="119">
        <v>4.0</v>
      </c>
      <c r="E9" s="121" t="str">
        <f>IFERROR(IF(VLOOKUP($A9,Calc_OppAtt!$A$47:$AM$66,E$5+1,FALSE)&gt;VLOOKUP($B9,Calc_OppAtt!$A$47:$AM$66,E$5+1,FALSE),VLOOKUP($A9,Fixtures!$A$2:$AN$21,E$5+2,FALSE),VLOOKUP($B9,Fixtures!$A$2:$AN$21,E$5+2,FALSE)),"")</f>
        <v>LEI (H)</v>
      </c>
      <c r="F9" s="121" t="str">
        <f>IFERROR(IF(VLOOKUP($A9,Calc_OppAtt!$A$47:$AM$66,F$5+1,FALSE)&gt;VLOOKUP($B9,Calc_OppAtt!$A$47:$AM$66,F$5+1,FALSE),VLOOKUP($A9,Fixtures!$A$2:$AN$21,F$5+2,FALSE),VLOOKUP($B9,Fixtures!$A$2:$AN$21,F$5+2,FALSE)),"")</f>
        <v>SOU (H)</v>
      </c>
      <c r="G9" s="121" t="str">
        <f>IFERROR(IF(VLOOKUP($A9,Calc_OppAtt!$A$47:$AM$66,G$5+1,FALSE)&gt;VLOOKUP($B9,Calc_OppAtt!$A$47:$AM$66,G$5+1,FALSE),VLOOKUP($A9,Fixtures!$A$2:$AN$21,G$5+2,FALSE),VLOOKUP($B9,Fixtures!$A$2:$AN$21,G$5+2,FALSE)),"")</f>
        <v>BOU (A)</v>
      </c>
      <c r="H9" s="121" t="str">
        <f>IFERROR(IF(VLOOKUP($A9,Calc_OppAtt!$A$47:$AM$66,H$5+1,FALSE)&gt;VLOOKUP($B9,Calc_OppAtt!$A$47:$AM$66,H$5+1,FALSE),VLOOKUP($A9,Fixtures!$A$2:$AN$21,H$5+2,FALSE),VLOOKUP($B9,Fixtures!$A$2:$AN$21,H$5+2,FALSE)),"")</f>
        <v>HUD (H)</v>
      </c>
      <c r="I9" s="121" t="str">
        <f>IFERROR(IF(VLOOKUP($A9,Calc_OppAtt!$A$47:$AM$66,I$5+1,FALSE)&gt;VLOOKUP($B9,Calc_OppAtt!$A$47:$AM$66,I$5+1,FALSE),VLOOKUP($A9,Fixtures!$A$2:$AN$21,I$5+2,FALSE),VLOOKUP($B9,Fixtures!$A$2:$AN$21,I$5+2,FALSE)),"")</f>
        <v>WHU (H)</v>
      </c>
      <c r="J9" s="121" t="str">
        <f>IFERROR(IF(VLOOKUP($A9,Calc_OppAtt!$A$47:$AM$66,J$5+1,FALSE)&gt;VLOOKUP($B9,Calc_OppAtt!$A$47:$AM$66,J$5+1,FALSE),VLOOKUP($A9,Fixtures!$A$2:$AN$21,J$5+2,FALSE),VLOOKUP($B9,Fixtures!$A$2:$AN$21,J$5+2,FALSE)),"")</f>
        <v>WOL (H)</v>
      </c>
      <c r="K9" s="121" t="str">
        <f>IFERROR(IF(VLOOKUP($A9,Calc_OppAtt!$A$47:$AM$66,K$5+1,FALSE)&gt;VLOOKUP($B9,Calc_OppAtt!$A$47:$AM$66,K$5+1,FALSE),VLOOKUP($A9,Fixtures!$A$2:$AN$21,K$5+2,FALSE),VLOOKUP($B9,Fixtures!$A$2:$AN$21,K$5+2,FALSE)),"")</f>
        <v/>
      </c>
      <c r="L9" s="121" t="str">
        <f>IFERROR(IF(VLOOKUP($A9,Calc_OppAtt!$A$47:$AM$66,L$5+1,FALSE)&gt;VLOOKUP($B9,Calc_OppAtt!$A$47:$AM$66,L$5+1,FALSE),VLOOKUP($A9,Fixtures!$A$2:$AN$21,L$5+2,FALSE),VLOOKUP($B9,Fixtures!$A$2:$AN$21,L$5+2,FALSE)),"")</f>
        <v/>
      </c>
      <c r="M9" s="121" t="str">
        <f>IFERROR(IF(VLOOKUP($A9,Calc_OppAtt!$A$47:$AM$66,M$5+1,FALSE)&gt;VLOOKUP($B9,Calc_OppAtt!$A$47:$AM$66,M$5+1,FALSE),VLOOKUP($A9,Fixtures!$A$2:$AN$21,M$5+2,FALSE),VLOOKUP($B9,Fixtures!$A$2:$AN$21,M$5+2,FALSE)),"")</f>
        <v/>
      </c>
      <c r="N9" s="119" t="str">
        <f>IFERROR(IF(VLOOKUP($A9,Calc_OppAtt!$A$47:$AM$66,N$5+1,FALSE)&gt;VLOOKUP($B9,Calc_OppAtt!$A$47:$AM$66,N$5+1,FALSE),VLOOKUP($A9,Fixtures!$A$2:$AN$21,N$5+2,FALSE),VLOOKUP($B9,Fixtures!$A$2:$AN$21,N$5+2,FALSE)),"")</f>
        <v/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ht="12.0" customHeight="1">
      <c r="A10" s="113" t="str">
        <f t="array" ref="A10">INDEX(Calc_RotOppAtt!E779:AP779,Intro!$C$11)</f>
        <v>Arsenal</v>
      </c>
      <c r="B10" s="115" t="str">
        <f t="array" ref="B10">INDEX(Calc_RotOppAtt!E972:AP972,Intro!$C$11)</f>
        <v>Man City</v>
      </c>
      <c r="C10" s="117">
        <f t="array" ref="C10">INDEX(Calc_RotOppAtt!E586:AP586,Intro!$C$11)/Intro!$C$13</f>
        <v>1.3</v>
      </c>
      <c r="D10" s="119">
        <v>5.0</v>
      </c>
      <c r="E10" s="121" t="str">
        <f>IFERROR(IF(VLOOKUP($A10,Calc_OppAtt!$A$47:$AM$66,E$5+1,FALSE)&gt;VLOOKUP($B10,Calc_OppAtt!$A$47:$AM$66,E$5+1,FALSE),VLOOKUP($A10,Fixtures!$A$2:$AN$21,E$5+2,FALSE),VLOOKUP($B10,Fixtures!$A$2:$AN$21,E$5+2,FALSE)),"")</f>
        <v>ARS (A)</v>
      </c>
      <c r="F10" s="121" t="str">
        <f>IFERROR(IF(VLOOKUP($A10,Calc_OppAtt!$A$47:$AM$66,F$5+1,FALSE)&gt;VLOOKUP($B10,Calc_OppAtt!$A$47:$AM$66,F$5+1,FALSE),VLOOKUP($A10,Fixtures!$A$2:$AN$21,F$5+2,FALSE),VLOOKUP($B10,Fixtures!$A$2:$AN$21,F$5+2,FALSE)),"")</f>
        <v>HUD (H)</v>
      </c>
      <c r="G10" s="121" t="str">
        <f>IFERROR(IF(VLOOKUP($A10,Calc_OppAtt!$A$47:$AM$66,G$5+1,FALSE)&gt;VLOOKUP($B10,Calc_OppAtt!$A$47:$AM$66,G$5+1,FALSE),VLOOKUP($A10,Fixtures!$A$2:$AN$21,G$5+2,FALSE),VLOOKUP($B10,Fixtures!$A$2:$AN$21,G$5+2,FALSE)),"")</f>
        <v>WHU (H)</v>
      </c>
      <c r="H10" s="121" t="str">
        <f>IFERROR(IF(VLOOKUP($A10,Calc_OppAtt!$A$47:$AM$66,H$5+1,FALSE)&gt;VLOOKUP($B10,Calc_OppAtt!$A$47:$AM$66,H$5+1,FALSE),VLOOKUP($A10,Fixtures!$A$2:$AN$21,H$5+2,FALSE),VLOOKUP($B10,Fixtures!$A$2:$AN$21,H$5+2,FALSE)),"")</f>
        <v>NEW (H)</v>
      </c>
      <c r="I10" s="121" t="str">
        <f>IFERROR(IF(VLOOKUP($A10,Calc_OppAtt!$A$47:$AM$66,I$5+1,FALSE)&gt;VLOOKUP($B10,Calc_OppAtt!$A$47:$AM$66,I$5+1,FALSE),VLOOKUP($A10,Fixtures!$A$2:$AN$21,I$5+2,FALSE),VLOOKUP($B10,Fixtures!$A$2:$AN$21,I$5+2,FALSE)),"")</f>
        <v>FUL (H)</v>
      </c>
      <c r="J10" s="121" t="str">
        <f>IFERROR(IF(VLOOKUP($A10,Calc_OppAtt!$A$47:$AM$66,J$5+1,FALSE)&gt;VLOOKUP($B10,Calc_OppAtt!$A$47:$AM$66,J$5+1,FALSE),VLOOKUP($A10,Fixtures!$A$2:$AN$21,J$5+2,FALSE),VLOOKUP($B10,Fixtures!$A$2:$AN$21,J$5+2,FALSE)),"")</f>
        <v>EVE (H)</v>
      </c>
      <c r="K10" s="121" t="str">
        <f>IFERROR(IF(VLOOKUP($A10,Calc_OppAtt!$A$47:$AM$66,K$5+1,FALSE)&gt;VLOOKUP($B10,Calc_OppAtt!$A$47:$AM$66,K$5+1,FALSE),VLOOKUP($A10,Fixtures!$A$2:$AN$21,K$5+2,FALSE),VLOOKUP($B10,Fixtures!$A$2:$AN$21,K$5+2,FALSE)),"")</f>
        <v/>
      </c>
      <c r="L10" s="121" t="str">
        <f>IFERROR(IF(VLOOKUP($A10,Calc_OppAtt!$A$47:$AM$66,L$5+1,FALSE)&gt;VLOOKUP($B10,Calc_OppAtt!$A$47:$AM$66,L$5+1,FALSE),VLOOKUP($A10,Fixtures!$A$2:$AN$21,L$5+2,FALSE),VLOOKUP($B10,Fixtures!$A$2:$AN$21,L$5+2,FALSE)),"")</f>
        <v/>
      </c>
      <c r="M10" s="121" t="str">
        <f>IFERROR(IF(VLOOKUP($A10,Calc_OppAtt!$A$47:$AM$66,M$5+1,FALSE)&gt;VLOOKUP($B10,Calc_OppAtt!$A$47:$AM$66,M$5+1,FALSE),VLOOKUP($A10,Fixtures!$A$2:$AN$21,M$5+2,FALSE),VLOOKUP($B10,Fixtures!$A$2:$AN$21,M$5+2,FALSE)),"")</f>
        <v/>
      </c>
      <c r="N10" s="119" t="str">
        <f>IFERROR(IF(VLOOKUP($A10,Calc_OppAtt!$A$47:$AM$66,N$5+1,FALSE)&gt;VLOOKUP($B10,Calc_OppAtt!$A$47:$AM$66,N$5+1,FALSE),VLOOKUP($A10,Fixtures!$A$2:$AN$21,N$5+2,FALSE),VLOOKUP($B10,Fixtures!$A$2:$AN$21,N$5+2,FALSE)),"")</f>
        <v/>
      </c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ht="12.0" customHeight="1">
      <c r="A11" s="113" t="str">
        <f t="array" ref="A11">INDEX(Calc_RotOppAtt!E780:AP780,Intro!$C$11)</f>
        <v>Liverpool</v>
      </c>
      <c r="B11" s="115" t="str">
        <f t="array" ref="B11">INDEX(Calc_RotOppAtt!E973:AP973,Intro!$C$11)</f>
        <v>Tottenham</v>
      </c>
      <c r="C11" s="117">
        <f t="array" ref="C11">INDEX(Calc_RotOppAtt!E587:AP587,Intro!$C$11)/Intro!$C$13</f>
        <v>1.293333333</v>
      </c>
      <c r="D11" s="119">
        <v>6.0</v>
      </c>
      <c r="E11" s="121" t="str">
        <f>IFERROR(IF(VLOOKUP($A11,Calc_OppAtt!$A$47:$AM$66,E$5+1,FALSE)&gt;VLOOKUP($B11,Calc_OppAtt!$A$47:$AM$66,E$5+1,FALSE),VLOOKUP($A11,Fixtures!$A$2:$AN$21,E$5+2,FALSE),VLOOKUP($B11,Fixtures!$A$2:$AN$21,E$5+2,FALSE)),"")</f>
        <v>WHU (H)</v>
      </c>
      <c r="F11" s="121" t="str">
        <f>IFERROR(IF(VLOOKUP($A11,Calc_OppAtt!$A$47:$AM$66,F$5+1,FALSE)&gt;VLOOKUP($B11,Calc_OppAtt!$A$47:$AM$66,F$5+1,FALSE),VLOOKUP($A11,Fixtures!$A$2:$AN$21,F$5+2,FALSE),VLOOKUP($B11,Fixtures!$A$2:$AN$21,F$5+2,FALSE)),"")</f>
        <v>FUL (H)</v>
      </c>
      <c r="G11" s="121" t="str">
        <f>IFERROR(IF(VLOOKUP($A11,Calc_OppAtt!$A$47:$AM$66,G$5+1,FALSE)&gt;VLOOKUP($B11,Calc_OppAtt!$A$47:$AM$66,G$5+1,FALSE),VLOOKUP($A11,Fixtures!$A$2:$AN$21,G$5+2,FALSE),VLOOKUP($B11,Fixtures!$A$2:$AN$21,G$5+2,FALSE)),"")</f>
        <v>BHA (H)</v>
      </c>
      <c r="H11" s="121" t="str">
        <f>IFERROR(IF(VLOOKUP($A11,Calc_OppAtt!$A$47:$AM$66,H$5+1,FALSE)&gt;VLOOKUP($B11,Calc_OppAtt!$A$47:$AM$66,H$5+1,FALSE),VLOOKUP($A11,Fixtures!$A$2:$AN$21,H$5+2,FALSE),VLOOKUP($B11,Fixtures!$A$2:$AN$21,H$5+2,FALSE)),"")</f>
        <v>WAT (A)</v>
      </c>
      <c r="I11" s="121" t="str">
        <f>IFERROR(IF(VLOOKUP($A11,Calc_OppAtt!$A$47:$AM$66,I$5+1,FALSE)&gt;VLOOKUP($B11,Calc_OppAtt!$A$47:$AM$66,I$5+1,FALSE),VLOOKUP($A11,Fixtures!$A$2:$AN$21,I$5+2,FALSE),VLOOKUP($B11,Fixtures!$A$2:$AN$21,I$5+2,FALSE)),"")</f>
        <v>LIV (H)</v>
      </c>
      <c r="J11" s="121" t="str">
        <f>IFERROR(IF(VLOOKUP($A11,Calc_OppAtt!$A$47:$AM$66,J$5+1,FALSE)&gt;VLOOKUP($B11,Calc_OppAtt!$A$47:$AM$66,J$5+1,FALSE),VLOOKUP($A11,Fixtures!$A$2:$AN$21,J$5+2,FALSE),VLOOKUP($B11,Fixtures!$A$2:$AN$21,J$5+2,FALSE)),"")</f>
        <v>SOU (H)</v>
      </c>
      <c r="K11" s="121" t="str">
        <f>IFERROR(IF(VLOOKUP($A11,Calc_OppAtt!$A$47:$AM$66,K$5+1,FALSE)&gt;VLOOKUP($B11,Calc_OppAtt!$A$47:$AM$66,K$5+1,FALSE),VLOOKUP($A11,Fixtures!$A$2:$AN$21,K$5+2,FALSE),VLOOKUP($B11,Fixtures!$A$2:$AN$21,K$5+2,FALSE)),"")</f>
        <v/>
      </c>
      <c r="L11" s="121" t="str">
        <f>IFERROR(IF(VLOOKUP($A11,Calc_OppAtt!$A$47:$AM$66,L$5+1,FALSE)&gt;VLOOKUP($B11,Calc_OppAtt!$A$47:$AM$66,L$5+1,FALSE),VLOOKUP($A11,Fixtures!$A$2:$AN$21,L$5+2,FALSE),VLOOKUP($B11,Fixtures!$A$2:$AN$21,L$5+2,FALSE)),"")</f>
        <v/>
      </c>
      <c r="M11" s="121" t="str">
        <f>IFERROR(IF(VLOOKUP($A11,Calc_OppAtt!$A$47:$AM$66,M$5+1,FALSE)&gt;VLOOKUP($B11,Calc_OppAtt!$A$47:$AM$66,M$5+1,FALSE),VLOOKUP($A11,Fixtures!$A$2:$AN$21,M$5+2,FALSE),VLOOKUP($B11,Fixtures!$A$2:$AN$21,M$5+2,FALSE)),"")</f>
        <v/>
      </c>
      <c r="N11" s="119" t="str">
        <f>IFERROR(IF(VLOOKUP($A11,Calc_OppAtt!$A$47:$AM$66,N$5+1,FALSE)&gt;VLOOKUP($B11,Calc_OppAtt!$A$47:$AM$66,N$5+1,FALSE),VLOOKUP($A11,Fixtures!$A$2:$AN$21,N$5+2,FALSE),VLOOKUP($B11,Fixtures!$A$2:$AN$21,N$5+2,FALSE)),"")</f>
        <v/>
      </c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ht="12.0" customHeight="1">
      <c r="A12" s="113" t="str">
        <f t="array" ref="A12">INDEX(Calc_RotOppAtt!E781:AP781,Intro!$C$11)</f>
        <v>Bournemouth</v>
      </c>
      <c r="B12" s="115" t="str">
        <f t="array" ref="B12">INDEX(Calc_RotOppAtt!E974:AP974,Intro!$C$11)</f>
        <v>Tottenham</v>
      </c>
      <c r="C12" s="117">
        <f t="array" ref="C12">INDEX(Calc_RotOppAtt!E588:AP588,Intro!$C$11)/Intro!$C$13</f>
        <v>1.291666667</v>
      </c>
      <c r="D12" s="119">
        <v>7.0</v>
      </c>
      <c r="E12" s="121" t="str">
        <f>IFERROR(IF(VLOOKUP($A12,Calc_OppAtt!$A$47:$AM$66,E$5+1,FALSE)&gt;VLOOKUP($B12,Calc_OppAtt!$A$47:$AM$66,E$5+1,FALSE),VLOOKUP($A12,Fixtures!$A$2:$AN$21,E$5+2,FALSE),VLOOKUP($B12,Fixtures!$A$2:$AN$21,E$5+2,FALSE)),"")</f>
        <v>CAR (H)</v>
      </c>
      <c r="F12" s="121" t="str">
        <f>IFERROR(IF(VLOOKUP($A12,Calc_OppAtt!$A$47:$AM$66,F$5+1,FALSE)&gt;VLOOKUP($B12,Calc_OppAtt!$A$47:$AM$66,F$5+1,FALSE),VLOOKUP($A12,Fixtures!$A$2:$AN$21,F$5+2,FALSE),VLOOKUP($B12,Fixtures!$A$2:$AN$21,F$5+2,FALSE)),"")</f>
        <v>FUL (H)</v>
      </c>
      <c r="G12" s="121" t="str">
        <f>IFERROR(IF(VLOOKUP($A12,Calc_OppAtt!$A$47:$AM$66,G$5+1,FALSE)&gt;VLOOKUP($B12,Calc_OppAtt!$A$47:$AM$66,G$5+1,FALSE),VLOOKUP($A12,Fixtures!$A$2:$AN$21,G$5+2,FALSE),VLOOKUP($B12,Fixtures!$A$2:$AN$21,G$5+2,FALSE)),"")</f>
        <v>EVE (H)</v>
      </c>
      <c r="H12" s="121" t="str">
        <f>IFERROR(IF(VLOOKUP($A12,Calc_OppAtt!$A$47:$AM$66,H$5+1,FALSE)&gt;VLOOKUP($B12,Calc_OppAtt!$A$47:$AM$66,H$5+1,FALSE),VLOOKUP($A12,Fixtures!$A$2:$AN$21,H$5+2,FALSE),VLOOKUP($B12,Fixtures!$A$2:$AN$21,H$5+2,FALSE)),"")</f>
        <v>WAT (A)</v>
      </c>
      <c r="I12" s="121" t="str">
        <f>IFERROR(IF(VLOOKUP($A12,Calc_OppAtt!$A$47:$AM$66,I$5+1,FALSE)&gt;VLOOKUP($B12,Calc_OppAtt!$A$47:$AM$66,I$5+1,FALSE),VLOOKUP($A12,Fixtures!$A$2:$AN$21,I$5+2,FALSE),VLOOKUP($B12,Fixtures!$A$2:$AN$21,I$5+2,FALSE)),"")</f>
        <v>LEI (H)</v>
      </c>
      <c r="J12" s="121" t="str">
        <f>IFERROR(IF(VLOOKUP($A12,Calc_OppAtt!$A$47:$AM$66,J$5+1,FALSE)&gt;VLOOKUP($B12,Calc_OppAtt!$A$47:$AM$66,J$5+1,FALSE),VLOOKUP($A12,Fixtures!$A$2:$AN$21,J$5+2,FALSE),VLOOKUP($B12,Fixtures!$A$2:$AN$21,J$5+2,FALSE)),"")</f>
        <v>BHA (A)</v>
      </c>
      <c r="K12" s="121" t="str">
        <f>IFERROR(IF(VLOOKUP($A12,Calc_OppAtt!$A$47:$AM$66,K$5+1,FALSE)&gt;VLOOKUP($B12,Calc_OppAtt!$A$47:$AM$66,K$5+1,FALSE),VLOOKUP($A12,Fixtures!$A$2:$AN$21,K$5+2,FALSE),VLOOKUP($B12,Fixtures!$A$2:$AN$21,K$5+2,FALSE)),"")</f>
        <v/>
      </c>
      <c r="L12" s="121" t="str">
        <f>IFERROR(IF(VLOOKUP($A12,Calc_OppAtt!$A$47:$AM$66,L$5+1,FALSE)&gt;VLOOKUP($B12,Calc_OppAtt!$A$47:$AM$66,L$5+1,FALSE),VLOOKUP($A12,Fixtures!$A$2:$AN$21,L$5+2,FALSE),VLOOKUP($B12,Fixtures!$A$2:$AN$21,L$5+2,FALSE)),"")</f>
        <v/>
      </c>
      <c r="M12" s="121" t="str">
        <f>IFERROR(IF(VLOOKUP($A12,Calc_OppAtt!$A$47:$AM$66,M$5+1,FALSE)&gt;VLOOKUP($B12,Calc_OppAtt!$A$47:$AM$66,M$5+1,FALSE),VLOOKUP($A12,Fixtures!$A$2:$AN$21,M$5+2,FALSE),VLOOKUP($B12,Fixtures!$A$2:$AN$21,M$5+2,FALSE)),"")</f>
        <v/>
      </c>
      <c r="N12" s="119" t="str">
        <f>IFERROR(IF(VLOOKUP($A12,Calc_OppAtt!$A$47:$AM$66,N$5+1,FALSE)&gt;VLOOKUP($B12,Calc_OppAtt!$A$47:$AM$66,N$5+1,FALSE),VLOOKUP($A12,Fixtures!$A$2:$AN$21,N$5+2,FALSE),VLOOKUP($B12,Fixtures!$A$2:$AN$21,N$5+2,FALSE)),"")</f>
        <v/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ht="12.0" customHeight="1">
      <c r="A13" s="113" t="str">
        <f t="array" ref="A13">INDEX(Calc_RotOppAtt!E782:AP782,Intro!$C$11)</f>
        <v>Arsenal</v>
      </c>
      <c r="B13" s="115" t="str">
        <f t="array" ref="B13">INDEX(Calc_RotOppAtt!E975:AP975,Intro!$C$11)</f>
        <v>Man Utd</v>
      </c>
      <c r="C13" s="117">
        <f t="array" ref="C13">INDEX(Calc_RotOppAtt!E589:AP589,Intro!$C$11)/Intro!$C$13</f>
        <v>1.29</v>
      </c>
      <c r="D13" s="119">
        <v>8.0</v>
      </c>
      <c r="E13" s="121" t="str">
        <f>IFERROR(IF(VLOOKUP($A13,Calc_OppAtt!$A$47:$AM$66,E$5+1,FALSE)&gt;VLOOKUP($B13,Calc_OppAtt!$A$47:$AM$66,E$5+1,FALSE),VLOOKUP($A13,Fixtures!$A$2:$AN$21,E$5+2,FALSE),VLOOKUP($B13,Fixtures!$A$2:$AN$21,E$5+2,FALSE)),"")</f>
        <v>LEI (H)</v>
      </c>
      <c r="F13" s="121" t="str">
        <f>IFERROR(IF(VLOOKUP($A13,Calc_OppAtt!$A$47:$AM$66,F$5+1,FALSE)&gt;VLOOKUP($B13,Calc_OppAtt!$A$47:$AM$66,F$5+1,FALSE),VLOOKUP($A13,Fixtures!$A$2:$AN$21,F$5+2,FALSE),VLOOKUP($B13,Fixtures!$A$2:$AN$21,F$5+2,FALSE)),"")</f>
        <v>BHA (A)</v>
      </c>
      <c r="G13" s="121" t="str">
        <f>IFERROR(IF(VLOOKUP($A13,Calc_OppAtt!$A$47:$AM$66,G$5+1,FALSE)&gt;VLOOKUP($B13,Calc_OppAtt!$A$47:$AM$66,G$5+1,FALSE),VLOOKUP($A13,Fixtures!$A$2:$AN$21,G$5+2,FALSE),VLOOKUP($B13,Fixtures!$A$2:$AN$21,G$5+2,FALSE)),"")</f>
        <v>WHU (H)</v>
      </c>
      <c r="H13" s="121" t="str">
        <f>IFERROR(IF(VLOOKUP($A13,Calc_OppAtt!$A$47:$AM$66,H$5+1,FALSE)&gt;VLOOKUP($B13,Calc_OppAtt!$A$47:$AM$66,H$5+1,FALSE),VLOOKUP($A13,Fixtures!$A$2:$AN$21,H$5+2,FALSE),VLOOKUP($B13,Fixtures!$A$2:$AN$21,H$5+2,FALSE)),"")</f>
        <v>CAR (A)</v>
      </c>
      <c r="I13" s="121" t="str">
        <f>IFERROR(IF(VLOOKUP($A13,Calc_OppAtt!$A$47:$AM$66,I$5+1,FALSE)&gt;VLOOKUP($B13,Calc_OppAtt!$A$47:$AM$66,I$5+1,FALSE),VLOOKUP($A13,Fixtures!$A$2:$AN$21,I$5+2,FALSE),VLOOKUP($B13,Fixtures!$A$2:$AN$21,I$5+2,FALSE)),"")</f>
        <v>WAT (A)</v>
      </c>
      <c r="J13" s="121" t="str">
        <f>IFERROR(IF(VLOOKUP($A13,Calc_OppAtt!$A$47:$AM$66,J$5+1,FALSE)&gt;VLOOKUP($B13,Calc_OppAtt!$A$47:$AM$66,J$5+1,FALSE),VLOOKUP($A13,Fixtures!$A$2:$AN$21,J$5+2,FALSE),VLOOKUP($B13,Fixtures!$A$2:$AN$21,J$5+2,FALSE)),"")</f>
        <v>EVE (H)</v>
      </c>
      <c r="K13" s="121" t="str">
        <f>IFERROR(IF(VLOOKUP($A13,Calc_OppAtt!$A$47:$AM$66,K$5+1,FALSE)&gt;VLOOKUP($B13,Calc_OppAtt!$A$47:$AM$66,K$5+1,FALSE),VLOOKUP($A13,Fixtures!$A$2:$AN$21,K$5+2,FALSE),VLOOKUP($B13,Fixtures!$A$2:$AN$21,K$5+2,FALSE)),"")</f>
        <v/>
      </c>
      <c r="L13" s="121" t="str">
        <f>IFERROR(IF(VLOOKUP($A13,Calc_OppAtt!$A$47:$AM$66,L$5+1,FALSE)&gt;VLOOKUP($B13,Calc_OppAtt!$A$47:$AM$66,L$5+1,FALSE),VLOOKUP($A13,Fixtures!$A$2:$AN$21,L$5+2,FALSE),VLOOKUP($B13,Fixtures!$A$2:$AN$21,L$5+2,FALSE)),"")</f>
        <v/>
      </c>
      <c r="M13" s="121" t="str">
        <f>IFERROR(IF(VLOOKUP($A13,Calc_OppAtt!$A$47:$AM$66,M$5+1,FALSE)&gt;VLOOKUP($B13,Calc_OppAtt!$A$47:$AM$66,M$5+1,FALSE),VLOOKUP($A13,Fixtures!$A$2:$AN$21,M$5+2,FALSE),VLOOKUP($B13,Fixtures!$A$2:$AN$21,M$5+2,FALSE)),"")</f>
        <v/>
      </c>
      <c r="N13" s="119" t="str">
        <f>IFERROR(IF(VLOOKUP($A13,Calc_OppAtt!$A$47:$AM$66,N$5+1,FALSE)&gt;VLOOKUP($B13,Calc_OppAtt!$A$47:$AM$66,N$5+1,FALSE),VLOOKUP($A13,Fixtures!$A$2:$AN$21,N$5+2,FALSE),VLOOKUP($B13,Fixtures!$A$2:$AN$21,N$5+2,FALSE)),"")</f>
        <v/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ht="12.0" customHeight="1">
      <c r="A14" s="113" t="str">
        <f t="array" ref="A14">INDEX(Calc_RotOppAtt!E783:AP783,Intro!$C$11)</f>
        <v>Burnley</v>
      </c>
      <c r="B14" s="115" t="str">
        <f t="array" ref="B14">INDEX(Calc_RotOppAtt!E976:AP976,Intro!$C$11)</f>
        <v>Everton</v>
      </c>
      <c r="C14" s="117">
        <f t="array" ref="C14">INDEX(Calc_RotOppAtt!E590:AP590,Intro!$C$11)/Intro!$C$13</f>
        <v>1.29</v>
      </c>
      <c r="D14" s="119">
        <v>9.0</v>
      </c>
      <c r="E14" s="121" t="str">
        <f>IFERROR(IF(VLOOKUP($A14,Calc_OppAtt!$A$47:$AM$66,E$5+1,FALSE)&gt;VLOOKUP($B14,Calc_OppAtt!$A$47:$AM$66,E$5+1,FALSE),VLOOKUP($A14,Fixtures!$A$2:$AN$21,E$5+2,FALSE),VLOOKUP($B14,Fixtures!$A$2:$AN$21,E$5+2,FALSE)),"")</f>
        <v>WOL (A)</v>
      </c>
      <c r="F14" s="121" t="str">
        <f>IFERROR(IF(VLOOKUP($A14,Calc_OppAtt!$A$47:$AM$66,F$5+1,FALSE)&gt;VLOOKUP($B14,Calc_OppAtt!$A$47:$AM$66,F$5+1,FALSE),VLOOKUP($A14,Fixtures!$A$2:$AN$21,F$5+2,FALSE),VLOOKUP($B14,Fixtures!$A$2:$AN$21,F$5+2,FALSE)),"")</f>
        <v>WAT (H)</v>
      </c>
      <c r="G14" s="121" t="str">
        <f>IFERROR(IF(VLOOKUP($A14,Calc_OppAtt!$A$47:$AM$66,G$5+1,FALSE)&gt;VLOOKUP($B14,Calc_OppAtt!$A$47:$AM$66,G$5+1,FALSE),VLOOKUP($A14,Fixtures!$A$2:$AN$21,G$5+2,FALSE),VLOOKUP($B14,Fixtures!$A$2:$AN$21,G$5+2,FALSE)),"")</f>
        <v>BOU (A)</v>
      </c>
      <c r="H14" s="121" t="str">
        <f>IFERROR(IF(VLOOKUP($A14,Calc_OppAtt!$A$47:$AM$66,H$5+1,FALSE)&gt;VLOOKUP($B14,Calc_OppAtt!$A$47:$AM$66,H$5+1,FALSE),VLOOKUP($A14,Fixtures!$A$2:$AN$21,H$5+2,FALSE),VLOOKUP($B14,Fixtures!$A$2:$AN$21,H$5+2,FALSE)),"")</f>
        <v>HUD (H)</v>
      </c>
      <c r="I14" s="121" t="str">
        <f>IFERROR(IF(VLOOKUP($A14,Calc_OppAtt!$A$47:$AM$66,I$5+1,FALSE)&gt;VLOOKUP($B14,Calc_OppAtt!$A$47:$AM$66,I$5+1,FALSE),VLOOKUP($A14,Fixtures!$A$2:$AN$21,I$5+2,FALSE),VLOOKUP($B14,Fixtures!$A$2:$AN$21,I$5+2,FALSE)),"")</f>
        <v>WHU (H)</v>
      </c>
      <c r="J14" s="121" t="str">
        <f>IFERROR(IF(VLOOKUP($A14,Calc_OppAtt!$A$47:$AM$66,J$5+1,FALSE)&gt;VLOOKUP($B14,Calc_OppAtt!$A$47:$AM$66,J$5+1,FALSE),VLOOKUP($A14,Fixtures!$A$2:$AN$21,J$5+2,FALSE),VLOOKUP($B14,Fixtures!$A$2:$AN$21,J$5+2,FALSE)),"")</f>
        <v>BOU (H)</v>
      </c>
      <c r="K14" s="121" t="str">
        <f>IFERROR(IF(VLOOKUP($A14,Calc_OppAtt!$A$47:$AM$66,K$5+1,FALSE)&gt;VLOOKUP($B14,Calc_OppAtt!$A$47:$AM$66,K$5+1,FALSE),VLOOKUP($A14,Fixtures!$A$2:$AN$21,K$5+2,FALSE),VLOOKUP($B14,Fixtures!$A$2:$AN$21,K$5+2,FALSE)),"")</f>
        <v/>
      </c>
      <c r="L14" s="121" t="str">
        <f>IFERROR(IF(VLOOKUP($A14,Calc_OppAtt!$A$47:$AM$66,L$5+1,FALSE)&gt;VLOOKUP($B14,Calc_OppAtt!$A$47:$AM$66,L$5+1,FALSE),VLOOKUP($A14,Fixtures!$A$2:$AN$21,L$5+2,FALSE),VLOOKUP($B14,Fixtures!$A$2:$AN$21,L$5+2,FALSE)),"")</f>
        <v/>
      </c>
      <c r="M14" s="121" t="str">
        <f>IFERROR(IF(VLOOKUP($A14,Calc_OppAtt!$A$47:$AM$66,M$5+1,FALSE)&gt;VLOOKUP($B14,Calc_OppAtt!$A$47:$AM$66,M$5+1,FALSE),VLOOKUP($A14,Fixtures!$A$2:$AN$21,M$5+2,FALSE),VLOOKUP($B14,Fixtures!$A$2:$AN$21,M$5+2,FALSE)),"")</f>
        <v/>
      </c>
      <c r="N14" s="119" t="str">
        <f>IFERROR(IF(VLOOKUP($A14,Calc_OppAtt!$A$47:$AM$66,N$5+1,FALSE)&gt;VLOOKUP($B14,Calc_OppAtt!$A$47:$AM$66,N$5+1,FALSE),VLOOKUP($A14,Fixtures!$A$2:$AN$21,N$5+2,FALSE),VLOOKUP($B14,Fixtures!$A$2:$AN$21,N$5+2,FALSE)),"")</f>
        <v/>
      </c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ht="12.0" customHeight="1">
      <c r="A15" s="113" t="str">
        <f t="array" ref="A15">INDEX(Calc_RotOppAtt!E784:AP784,Intro!$C$11)</f>
        <v>Arsenal</v>
      </c>
      <c r="B15" s="115" t="str">
        <f t="array" ref="B15">INDEX(Calc_RotOppAtt!E977:AP977,Intro!$C$11)</f>
        <v>Bournemouth</v>
      </c>
      <c r="C15" s="117">
        <f t="array" ref="C15">INDEX(Calc_RotOppAtt!E591:AP591,Intro!$C$11)/Intro!$C$13</f>
        <v>1.288333333</v>
      </c>
      <c r="D15" s="119">
        <v>10.0</v>
      </c>
      <c r="E15" s="121" t="str">
        <f>IFERROR(IF(VLOOKUP($A15,Calc_OppAtt!$A$47:$AM$66,E$5+1,FALSE)&gt;VLOOKUP($B15,Calc_OppAtt!$A$47:$AM$66,E$5+1,FALSE),VLOOKUP($A15,Fixtures!$A$2:$AN$21,E$5+2,FALSE),VLOOKUP($B15,Fixtures!$A$2:$AN$21,E$5+2,FALSE)),"")</f>
        <v>CAR (H)</v>
      </c>
      <c r="F15" s="121" t="str">
        <f>IFERROR(IF(VLOOKUP($A15,Calc_OppAtt!$A$47:$AM$66,F$5+1,FALSE)&gt;VLOOKUP($B15,Calc_OppAtt!$A$47:$AM$66,F$5+1,FALSE),VLOOKUP($A15,Fixtures!$A$2:$AN$21,F$5+2,FALSE),VLOOKUP($B15,Fixtures!$A$2:$AN$21,F$5+2,FALSE)),"")</f>
        <v>WHU (A)</v>
      </c>
      <c r="G15" s="121" t="str">
        <f>IFERROR(IF(VLOOKUP($A15,Calc_OppAtt!$A$47:$AM$66,G$5+1,FALSE)&gt;VLOOKUP($B15,Calc_OppAtt!$A$47:$AM$66,G$5+1,FALSE),VLOOKUP($A15,Fixtures!$A$2:$AN$21,G$5+2,FALSE),VLOOKUP($B15,Fixtures!$A$2:$AN$21,G$5+2,FALSE)),"")</f>
        <v>WHU (H)</v>
      </c>
      <c r="H15" s="121" t="str">
        <f>IFERROR(IF(VLOOKUP($A15,Calc_OppAtt!$A$47:$AM$66,H$5+1,FALSE)&gt;VLOOKUP($B15,Calc_OppAtt!$A$47:$AM$66,H$5+1,FALSE),VLOOKUP($A15,Fixtures!$A$2:$AN$21,H$5+2,FALSE),VLOOKUP($B15,Fixtures!$A$2:$AN$21,H$5+2,FALSE)),"")</f>
        <v>CAR (A)</v>
      </c>
      <c r="I15" s="121" t="str">
        <f>IFERROR(IF(VLOOKUP($A15,Calc_OppAtt!$A$47:$AM$66,I$5+1,FALSE)&gt;VLOOKUP($B15,Calc_OppAtt!$A$47:$AM$66,I$5+1,FALSE),VLOOKUP($A15,Fixtures!$A$2:$AN$21,I$5+2,FALSE),VLOOKUP($B15,Fixtures!$A$2:$AN$21,I$5+2,FALSE)),"")</f>
        <v>LEI (H)</v>
      </c>
      <c r="J15" s="121" t="str">
        <f>IFERROR(IF(VLOOKUP($A15,Calc_OppAtt!$A$47:$AM$66,J$5+1,FALSE)&gt;VLOOKUP($B15,Calc_OppAtt!$A$47:$AM$66,J$5+1,FALSE),VLOOKUP($A15,Fixtures!$A$2:$AN$21,J$5+2,FALSE),VLOOKUP($B15,Fixtures!$A$2:$AN$21,J$5+2,FALSE)),"")</f>
        <v>EVE (H)</v>
      </c>
      <c r="K15" s="121" t="str">
        <f>IFERROR(IF(VLOOKUP($A15,Calc_OppAtt!$A$47:$AM$66,K$5+1,FALSE)&gt;VLOOKUP($B15,Calc_OppAtt!$A$47:$AM$66,K$5+1,FALSE),VLOOKUP($A15,Fixtures!$A$2:$AN$21,K$5+2,FALSE),VLOOKUP($B15,Fixtures!$A$2:$AN$21,K$5+2,FALSE)),"")</f>
        <v/>
      </c>
      <c r="L15" s="121" t="str">
        <f>IFERROR(IF(VLOOKUP($A15,Calc_OppAtt!$A$47:$AM$66,L$5+1,FALSE)&gt;VLOOKUP($B15,Calc_OppAtt!$A$47:$AM$66,L$5+1,FALSE),VLOOKUP($A15,Fixtures!$A$2:$AN$21,L$5+2,FALSE),VLOOKUP($B15,Fixtures!$A$2:$AN$21,L$5+2,FALSE)),"")</f>
        <v/>
      </c>
      <c r="M15" s="121" t="str">
        <f>IFERROR(IF(VLOOKUP($A15,Calc_OppAtt!$A$47:$AM$66,M$5+1,FALSE)&gt;VLOOKUP($B15,Calc_OppAtt!$A$47:$AM$66,M$5+1,FALSE),VLOOKUP($A15,Fixtures!$A$2:$AN$21,M$5+2,FALSE),VLOOKUP($B15,Fixtures!$A$2:$AN$21,M$5+2,FALSE)),"")</f>
        <v/>
      </c>
      <c r="N15" s="119" t="str">
        <f>IFERROR(IF(VLOOKUP($A15,Calc_OppAtt!$A$47:$AM$66,N$5+1,FALSE)&gt;VLOOKUP($B15,Calc_OppAtt!$A$47:$AM$66,N$5+1,FALSE),VLOOKUP($A15,Fixtures!$A$2:$AN$21,N$5+2,FALSE),VLOOKUP($B15,Fixtures!$A$2:$AN$21,N$5+2,FALSE)),"")</f>
        <v/>
      </c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ht="12.0" customHeight="1">
      <c r="A16" s="113" t="str">
        <f t="array" ref="A16">INDEX(Calc_RotOppAtt!E785:AP785,Intro!$C$11)</f>
        <v>Everton</v>
      </c>
      <c r="B16" s="115" t="str">
        <f t="array" ref="B16">INDEX(Calc_RotOppAtt!E978:AP978,Intro!$C$11)</f>
        <v>Fulham</v>
      </c>
      <c r="C16" s="117">
        <f t="array" ref="C16">INDEX(Calc_RotOppAtt!E592:AP592,Intro!$C$11)/Intro!$C$13</f>
        <v>1.283333333</v>
      </c>
      <c r="D16" s="119">
        <v>11.0</v>
      </c>
      <c r="E16" s="121" t="str">
        <f>IFERROR(IF(VLOOKUP($A16,Calc_OppAtt!$A$47:$AM$66,E$5+1,FALSE)&gt;VLOOKUP($B16,Calc_OppAtt!$A$47:$AM$66,E$5+1,FALSE),VLOOKUP($A16,Fixtures!$A$2:$AN$21,E$5+2,FALSE),VLOOKUP($B16,Fixtures!$A$2:$AN$21,E$5+2,FALSE)),"")</f>
        <v>WOL (A)</v>
      </c>
      <c r="F16" s="121" t="str">
        <f>IFERROR(IF(VLOOKUP($A16,Calc_OppAtt!$A$47:$AM$66,F$5+1,FALSE)&gt;VLOOKUP($B16,Calc_OppAtt!$A$47:$AM$66,F$5+1,FALSE),VLOOKUP($A16,Fixtures!$A$2:$AN$21,F$5+2,FALSE),VLOOKUP($B16,Fixtures!$A$2:$AN$21,F$5+2,FALSE)),"")</f>
        <v>SOU (H)</v>
      </c>
      <c r="G16" s="121" t="str">
        <f>IFERROR(IF(VLOOKUP($A16,Calc_OppAtt!$A$47:$AM$66,G$5+1,FALSE)&gt;VLOOKUP($B16,Calc_OppAtt!$A$47:$AM$66,G$5+1,FALSE),VLOOKUP($A16,Fixtures!$A$2:$AN$21,G$5+2,FALSE),VLOOKUP($B16,Fixtures!$A$2:$AN$21,G$5+2,FALSE)),"")</f>
        <v>BOU (A)</v>
      </c>
      <c r="H16" s="121" t="str">
        <f>IFERROR(IF(VLOOKUP($A16,Calc_OppAtt!$A$47:$AM$66,H$5+1,FALSE)&gt;VLOOKUP($B16,Calc_OppAtt!$A$47:$AM$66,H$5+1,FALSE),VLOOKUP($A16,Fixtures!$A$2:$AN$21,H$5+2,FALSE),VLOOKUP($B16,Fixtures!$A$2:$AN$21,H$5+2,FALSE)),"")</f>
        <v>HUD (H)</v>
      </c>
      <c r="I16" s="121" t="str">
        <f>IFERROR(IF(VLOOKUP($A16,Calc_OppAtt!$A$47:$AM$66,I$5+1,FALSE)&gt;VLOOKUP($B16,Calc_OppAtt!$A$47:$AM$66,I$5+1,FALSE),VLOOKUP($A16,Fixtures!$A$2:$AN$21,I$5+2,FALSE),VLOOKUP($B16,Fixtures!$A$2:$AN$21,I$5+2,FALSE)),"")</f>
        <v>WHU (H)</v>
      </c>
      <c r="J16" s="121" t="str">
        <f>IFERROR(IF(VLOOKUP($A16,Calc_OppAtt!$A$47:$AM$66,J$5+1,FALSE)&gt;VLOOKUP($B16,Calc_OppAtt!$A$47:$AM$66,J$5+1,FALSE),VLOOKUP($A16,Fixtures!$A$2:$AN$21,J$5+2,FALSE),VLOOKUP($B16,Fixtures!$A$2:$AN$21,J$5+2,FALSE)),"")</f>
        <v>WAT (H)</v>
      </c>
      <c r="K16" s="121" t="str">
        <f>IFERROR(IF(VLOOKUP($A16,Calc_OppAtt!$A$47:$AM$66,K$5+1,FALSE)&gt;VLOOKUP($B16,Calc_OppAtt!$A$47:$AM$66,K$5+1,FALSE),VLOOKUP($A16,Fixtures!$A$2:$AN$21,K$5+2,FALSE),VLOOKUP($B16,Fixtures!$A$2:$AN$21,K$5+2,FALSE)),"")</f>
        <v/>
      </c>
      <c r="L16" s="121" t="str">
        <f>IFERROR(IF(VLOOKUP($A16,Calc_OppAtt!$A$47:$AM$66,L$5+1,FALSE)&gt;VLOOKUP($B16,Calc_OppAtt!$A$47:$AM$66,L$5+1,FALSE),VLOOKUP($A16,Fixtures!$A$2:$AN$21,L$5+2,FALSE),VLOOKUP($B16,Fixtures!$A$2:$AN$21,L$5+2,FALSE)),"")</f>
        <v/>
      </c>
      <c r="M16" s="121" t="str">
        <f>IFERROR(IF(VLOOKUP($A16,Calc_OppAtt!$A$47:$AM$66,M$5+1,FALSE)&gt;VLOOKUP($B16,Calc_OppAtt!$A$47:$AM$66,M$5+1,FALSE),VLOOKUP($A16,Fixtures!$A$2:$AN$21,M$5+2,FALSE),VLOOKUP($B16,Fixtures!$A$2:$AN$21,M$5+2,FALSE)),"")</f>
        <v/>
      </c>
      <c r="N16" s="119" t="str">
        <f>IFERROR(IF(VLOOKUP($A16,Calc_OppAtt!$A$47:$AM$66,N$5+1,FALSE)&gt;VLOOKUP($B16,Calc_OppAtt!$A$47:$AM$66,N$5+1,FALSE),VLOOKUP($A16,Fixtures!$A$2:$AN$21,N$5+2,FALSE),VLOOKUP($B16,Fixtures!$A$2:$AN$21,N$5+2,FALSE)),"")</f>
        <v/>
      </c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ht="12.0" customHeight="1">
      <c r="A17" s="113" t="str">
        <f t="array" ref="A17">INDEX(Calc_RotOppAtt!E786:AP786,Intro!$C$11)</f>
        <v>Everton</v>
      </c>
      <c r="B17" s="115" t="str">
        <f t="array" ref="B17">INDEX(Calc_RotOppAtt!E979:AP979,Intro!$C$11)</f>
        <v>Leicester</v>
      </c>
      <c r="C17" s="117">
        <f t="array" ref="C17">INDEX(Calc_RotOppAtt!E593:AP593,Intro!$C$11)/Intro!$C$13</f>
        <v>1.283333333</v>
      </c>
      <c r="D17" s="119">
        <v>12.0</v>
      </c>
      <c r="E17" s="121" t="str">
        <f>IFERROR(IF(VLOOKUP($A17,Calc_OppAtt!$A$47:$AM$66,E$5+1,FALSE)&gt;VLOOKUP($B17,Calc_OppAtt!$A$47:$AM$66,E$5+1,FALSE),VLOOKUP($A17,Fixtures!$A$2:$AN$21,E$5+2,FALSE),VLOOKUP($B17,Fixtures!$A$2:$AN$21,E$5+2,FALSE)),"")</f>
        <v>WOL (A)</v>
      </c>
      <c r="F17" s="121" t="str">
        <f>IFERROR(IF(VLOOKUP($A17,Calc_OppAtt!$A$47:$AM$66,F$5+1,FALSE)&gt;VLOOKUP($B17,Calc_OppAtt!$A$47:$AM$66,F$5+1,FALSE),VLOOKUP($A17,Fixtures!$A$2:$AN$21,F$5+2,FALSE),VLOOKUP($B17,Fixtures!$A$2:$AN$21,F$5+2,FALSE)),"")</f>
        <v>SOU (H)</v>
      </c>
      <c r="G17" s="121" t="str">
        <f>IFERROR(IF(VLOOKUP($A17,Calc_OppAtt!$A$47:$AM$66,G$5+1,FALSE)&gt;VLOOKUP($B17,Calc_OppAtt!$A$47:$AM$66,G$5+1,FALSE),VLOOKUP($A17,Fixtures!$A$2:$AN$21,G$5+2,FALSE),VLOOKUP($B17,Fixtures!$A$2:$AN$21,G$5+2,FALSE)),"")</f>
        <v>BOU (A)</v>
      </c>
      <c r="H17" s="121" t="str">
        <f>IFERROR(IF(VLOOKUP($A17,Calc_OppAtt!$A$47:$AM$66,H$5+1,FALSE)&gt;VLOOKUP($B17,Calc_OppAtt!$A$47:$AM$66,H$5+1,FALSE),VLOOKUP($A17,Fixtures!$A$2:$AN$21,H$5+2,FALSE),VLOOKUP($B17,Fixtures!$A$2:$AN$21,H$5+2,FALSE)),"")</f>
        <v>HUD (H)</v>
      </c>
      <c r="I17" s="121" t="str">
        <f>IFERROR(IF(VLOOKUP($A17,Calc_OppAtt!$A$47:$AM$66,I$5+1,FALSE)&gt;VLOOKUP($B17,Calc_OppAtt!$A$47:$AM$66,I$5+1,FALSE),VLOOKUP($A17,Fixtures!$A$2:$AN$21,I$5+2,FALSE),VLOOKUP($B17,Fixtures!$A$2:$AN$21,I$5+2,FALSE)),"")</f>
        <v>WHU (H)</v>
      </c>
      <c r="J17" s="121" t="str">
        <f>IFERROR(IF(VLOOKUP($A17,Calc_OppAtt!$A$47:$AM$66,J$5+1,FALSE)&gt;VLOOKUP($B17,Calc_OppAtt!$A$47:$AM$66,J$5+1,FALSE),VLOOKUP($A17,Fixtures!$A$2:$AN$21,J$5+2,FALSE),VLOOKUP($B17,Fixtures!$A$2:$AN$21,J$5+2,FALSE)),"")</f>
        <v>HUD (H)</v>
      </c>
      <c r="K17" s="121" t="str">
        <f>IFERROR(IF(VLOOKUP($A17,Calc_OppAtt!$A$47:$AM$66,K$5+1,FALSE)&gt;VLOOKUP($B17,Calc_OppAtt!$A$47:$AM$66,K$5+1,FALSE),VLOOKUP($A17,Fixtures!$A$2:$AN$21,K$5+2,FALSE),VLOOKUP($B17,Fixtures!$A$2:$AN$21,K$5+2,FALSE)),"")</f>
        <v/>
      </c>
      <c r="L17" s="121" t="str">
        <f>IFERROR(IF(VLOOKUP($A17,Calc_OppAtt!$A$47:$AM$66,L$5+1,FALSE)&gt;VLOOKUP($B17,Calc_OppAtt!$A$47:$AM$66,L$5+1,FALSE),VLOOKUP($A17,Fixtures!$A$2:$AN$21,L$5+2,FALSE),VLOOKUP($B17,Fixtures!$A$2:$AN$21,L$5+2,FALSE)),"")</f>
        <v/>
      </c>
      <c r="M17" s="121" t="str">
        <f>IFERROR(IF(VLOOKUP($A17,Calc_OppAtt!$A$47:$AM$66,M$5+1,FALSE)&gt;VLOOKUP($B17,Calc_OppAtt!$A$47:$AM$66,M$5+1,FALSE),VLOOKUP($A17,Fixtures!$A$2:$AN$21,M$5+2,FALSE),VLOOKUP($B17,Fixtures!$A$2:$AN$21,M$5+2,FALSE)),"")</f>
        <v/>
      </c>
      <c r="N17" s="119" t="str">
        <f>IFERROR(IF(VLOOKUP($A17,Calc_OppAtt!$A$47:$AM$66,N$5+1,FALSE)&gt;VLOOKUP($B17,Calc_OppAtt!$A$47:$AM$66,N$5+1,FALSE),VLOOKUP($A17,Fixtures!$A$2:$AN$21,N$5+2,FALSE),VLOOKUP($B17,Fixtures!$A$2:$AN$21,N$5+2,FALSE)),"")</f>
        <v/>
      </c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ht="12.0" customHeight="1">
      <c r="A18" s="113" t="str">
        <f t="array" ref="A18">INDEX(Calc_RotOppAtt!E787:AP787,Intro!$C$11)</f>
        <v>Everton</v>
      </c>
      <c r="B18" s="115" t="str">
        <f t="array" ref="B18">INDEX(Calc_RotOppAtt!E980:AP980,Intro!$C$11)</f>
        <v>Tottenham</v>
      </c>
      <c r="C18" s="117">
        <f t="array" ref="C18">INDEX(Calc_RotOppAtt!E594:AP594,Intro!$C$11)/Intro!$C$13</f>
        <v>1.281666667</v>
      </c>
      <c r="D18" s="119">
        <v>13.0</v>
      </c>
      <c r="E18" s="121" t="str">
        <f>IFERROR(IF(VLOOKUP($A18,Calc_OppAtt!$A$47:$AM$66,E$5+1,FALSE)&gt;VLOOKUP($B18,Calc_OppAtt!$A$47:$AM$66,E$5+1,FALSE),VLOOKUP($A18,Fixtures!$A$2:$AN$21,E$5+2,FALSE),VLOOKUP($B18,Fixtures!$A$2:$AN$21,E$5+2,FALSE)),"")</f>
        <v>WOL (A)</v>
      </c>
      <c r="F18" s="121" t="str">
        <f>IFERROR(IF(VLOOKUP($A18,Calc_OppAtt!$A$47:$AM$66,F$5+1,FALSE)&gt;VLOOKUP($B18,Calc_OppAtt!$A$47:$AM$66,F$5+1,FALSE),VLOOKUP($A18,Fixtures!$A$2:$AN$21,F$5+2,FALSE),VLOOKUP($B18,Fixtures!$A$2:$AN$21,F$5+2,FALSE)),"")</f>
        <v>FUL (H)</v>
      </c>
      <c r="G18" s="121" t="str">
        <f>IFERROR(IF(VLOOKUP($A18,Calc_OppAtt!$A$47:$AM$66,G$5+1,FALSE)&gt;VLOOKUP($B18,Calc_OppAtt!$A$47:$AM$66,G$5+1,FALSE),VLOOKUP($A18,Fixtures!$A$2:$AN$21,G$5+2,FALSE),VLOOKUP($B18,Fixtures!$A$2:$AN$21,G$5+2,FALSE)),"")</f>
        <v>BOU (A)</v>
      </c>
      <c r="H18" s="121" t="str">
        <f>IFERROR(IF(VLOOKUP($A18,Calc_OppAtt!$A$47:$AM$66,H$5+1,FALSE)&gt;VLOOKUP($B18,Calc_OppAtt!$A$47:$AM$66,H$5+1,FALSE),VLOOKUP($A18,Fixtures!$A$2:$AN$21,H$5+2,FALSE),VLOOKUP($B18,Fixtures!$A$2:$AN$21,H$5+2,FALSE)),"")</f>
        <v>HUD (H)</v>
      </c>
      <c r="I18" s="121" t="str">
        <f>IFERROR(IF(VLOOKUP($A18,Calc_OppAtt!$A$47:$AM$66,I$5+1,FALSE)&gt;VLOOKUP($B18,Calc_OppAtt!$A$47:$AM$66,I$5+1,FALSE),VLOOKUP($A18,Fixtures!$A$2:$AN$21,I$5+2,FALSE),VLOOKUP($B18,Fixtures!$A$2:$AN$21,I$5+2,FALSE)),"")</f>
        <v>WHU (H)</v>
      </c>
      <c r="J18" s="121" t="str">
        <f>IFERROR(IF(VLOOKUP($A18,Calc_OppAtt!$A$47:$AM$66,J$5+1,FALSE)&gt;VLOOKUP($B18,Calc_OppAtt!$A$47:$AM$66,J$5+1,FALSE),VLOOKUP($A18,Fixtures!$A$2:$AN$21,J$5+2,FALSE),VLOOKUP($B18,Fixtures!$A$2:$AN$21,J$5+2,FALSE)),"")</f>
        <v>BHA (A)</v>
      </c>
      <c r="K18" s="121" t="str">
        <f>IFERROR(IF(VLOOKUP($A18,Calc_OppAtt!$A$47:$AM$66,K$5+1,FALSE)&gt;VLOOKUP($B18,Calc_OppAtt!$A$47:$AM$66,K$5+1,FALSE),VLOOKUP($A18,Fixtures!$A$2:$AN$21,K$5+2,FALSE),VLOOKUP($B18,Fixtures!$A$2:$AN$21,K$5+2,FALSE)),"")</f>
        <v/>
      </c>
      <c r="L18" s="121" t="str">
        <f>IFERROR(IF(VLOOKUP($A18,Calc_OppAtt!$A$47:$AM$66,L$5+1,FALSE)&gt;VLOOKUP($B18,Calc_OppAtt!$A$47:$AM$66,L$5+1,FALSE),VLOOKUP($A18,Fixtures!$A$2:$AN$21,L$5+2,FALSE),VLOOKUP($B18,Fixtures!$A$2:$AN$21,L$5+2,FALSE)),"")</f>
        <v/>
      </c>
      <c r="M18" s="121" t="str">
        <f>IFERROR(IF(VLOOKUP($A18,Calc_OppAtt!$A$47:$AM$66,M$5+1,FALSE)&gt;VLOOKUP($B18,Calc_OppAtt!$A$47:$AM$66,M$5+1,FALSE),VLOOKUP($A18,Fixtures!$A$2:$AN$21,M$5+2,FALSE),VLOOKUP($B18,Fixtures!$A$2:$AN$21,M$5+2,FALSE)),"")</f>
        <v/>
      </c>
      <c r="N18" s="119" t="str">
        <f>IFERROR(IF(VLOOKUP($A18,Calc_OppAtt!$A$47:$AM$66,N$5+1,FALSE)&gt;VLOOKUP($B18,Calc_OppAtt!$A$47:$AM$66,N$5+1,FALSE),VLOOKUP($A18,Fixtures!$A$2:$AN$21,N$5+2,FALSE),VLOOKUP($B18,Fixtures!$A$2:$AN$21,N$5+2,FALSE)),"")</f>
        <v/>
      </c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ht="12.0" customHeight="1">
      <c r="A19" s="113" t="str">
        <f t="array" ref="A19">INDEX(Calc_RotOppAtt!E788:AP788,Intro!$C$11)</f>
        <v>Bournemouth</v>
      </c>
      <c r="B19" s="115" t="str">
        <f t="array" ref="B19">INDEX(Calc_RotOppAtt!E981:AP981,Intro!$C$11)</f>
        <v>Liverpool</v>
      </c>
      <c r="C19" s="117">
        <f t="array" ref="C19">INDEX(Calc_RotOppAtt!E595:AP595,Intro!$C$11)/Intro!$C$13</f>
        <v>1.276666667</v>
      </c>
      <c r="D19" s="119">
        <v>14.0</v>
      </c>
      <c r="E19" s="121" t="str">
        <f>IFERROR(IF(VLOOKUP($A19,Calc_OppAtt!$A$47:$AM$66,E$5+1,FALSE)&gt;VLOOKUP($B19,Calc_OppAtt!$A$47:$AM$66,E$5+1,FALSE),VLOOKUP($A19,Fixtures!$A$2:$AN$21,E$5+2,FALSE),VLOOKUP($B19,Fixtures!$A$2:$AN$21,E$5+2,FALSE)),"")</f>
        <v>WHU (H)</v>
      </c>
      <c r="F19" s="121" t="str">
        <f>IFERROR(IF(VLOOKUP($A19,Calc_OppAtt!$A$47:$AM$66,F$5+1,FALSE)&gt;VLOOKUP($B19,Calc_OppAtt!$A$47:$AM$66,F$5+1,FALSE),VLOOKUP($A19,Fixtures!$A$2:$AN$21,F$5+2,FALSE),VLOOKUP($B19,Fixtures!$A$2:$AN$21,F$5+2,FALSE)),"")</f>
        <v>CRY (A)</v>
      </c>
      <c r="G19" s="121" t="str">
        <f>IFERROR(IF(VLOOKUP($A19,Calc_OppAtt!$A$47:$AM$66,G$5+1,FALSE)&gt;VLOOKUP($B19,Calc_OppAtt!$A$47:$AM$66,G$5+1,FALSE),VLOOKUP($A19,Fixtures!$A$2:$AN$21,G$5+2,FALSE),VLOOKUP($B19,Fixtures!$A$2:$AN$21,G$5+2,FALSE)),"")</f>
        <v>EVE (H)</v>
      </c>
      <c r="H19" s="121" t="str">
        <f>IFERROR(IF(VLOOKUP($A19,Calc_OppAtt!$A$47:$AM$66,H$5+1,FALSE)&gt;VLOOKUP($B19,Calc_OppAtt!$A$47:$AM$66,H$5+1,FALSE),VLOOKUP($A19,Fixtures!$A$2:$AN$21,H$5+2,FALSE),VLOOKUP($B19,Fixtures!$A$2:$AN$21,H$5+2,FALSE)),"")</f>
        <v>LEI (A)</v>
      </c>
      <c r="I19" s="121" t="str">
        <f>IFERROR(IF(VLOOKUP($A19,Calc_OppAtt!$A$47:$AM$66,I$5+1,FALSE)&gt;VLOOKUP($B19,Calc_OppAtt!$A$47:$AM$66,I$5+1,FALSE),VLOOKUP($A19,Fixtures!$A$2:$AN$21,I$5+2,FALSE),VLOOKUP($B19,Fixtures!$A$2:$AN$21,I$5+2,FALSE)),"")</f>
        <v>LEI (H)</v>
      </c>
      <c r="J19" s="121" t="str">
        <f>IFERROR(IF(VLOOKUP($A19,Calc_OppAtt!$A$47:$AM$66,J$5+1,FALSE)&gt;VLOOKUP($B19,Calc_OppAtt!$A$47:$AM$66,J$5+1,FALSE),VLOOKUP($A19,Fixtures!$A$2:$AN$21,J$5+2,FALSE),VLOOKUP($B19,Fixtures!$A$2:$AN$21,J$5+2,FALSE)),"")</f>
        <v>SOU (H)</v>
      </c>
      <c r="K19" s="121" t="str">
        <f>IFERROR(IF(VLOOKUP($A19,Calc_OppAtt!$A$47:$AM$66,K$5+1,FALSE)&gt;VLOOKUP($B19,Calc_OppAtt!$A$47:$AM$66,K$5+1,FALSE),VLOOKUP($A19,Fixtures!$A$2:$AN$21,K$5+2,FALSE),VLOOKUP($B19,Fixtures!$A$2:$AN$21,K$5+2,FALSE)),"")</f>
        <v/>
      </c>
      <c r="L19" s="121" t="str">
        <f>IFERROR(IF(VLOOKUP($A19,Calc_OppAtt!$A$47:$AM$66,L$5+1,FALSE)&gt;VLOOKUP($B19,Calc_OppAtt!$A$47:$AM$66,L$5+1,FALSE),VLOOKUP($A19,Fixtures!$A$2:$AN$21,L$5+2,FALSE),VLOOKUP($B19,Fixtures!$A$2:$AN$21,L$5+2,FALSE)),"")</f>
        <v/>
      </c>
      <c r="M19" s="121" t="str">
        <f>IFERROR(IF(VLOOKUP($A19,Calc_OppAtt!$A$47:$AM$66,M$5+1,FALSE)&gt;VLOOKUP($B19,Calc_OppAtt!$A$47:$AM$66,M$5+1,FALSE),VLOOKUP($A19,Fixtures!$A$2:$AN$21,M$5+2,FALSE),VLOOKUP($B19,Fixtures!$A$2:$AN$21,M$5+2,FALSE)),"")</f>
        <v/>
      </c>
      <c r="N19" s="119" t="str">
        <f>IFERROR(IF(VLOOKUP($A19,Calc_OppAtt!$A$47:$AM$66,N$5+1,FALSE)&gt;VLOOKUP($B19,Calc_OppAtt!$A$47:$AM$66,N$5+1,FALSE),VLOOKUP($A19,Fixtures!$A$2:$AN$21,N$5+2,FALSE),VLOOKUP($B19,Fixtures!$A$2:$AN$21,N$5+2,FALSE)),"")</f>
        <v/>
      </c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ht="12.0" customHeight="1">
      <c r="A20" s="113" t="str">
        <f t="array" ref="A20">INDEX(Calc_RotOppAtt!E789:AP789,Intro!$C$11)</f>
        <v>Arsenal</v>
      </c>
      <c r="B20" s="115" t="str">
        <f t="array" ref="B20">INDEX(Calc_RotOppAtt!E982:AP982,Intro!$C$11)</f>
        <v>Chelsea</v>
      </c>
      <c r="C20" s="117">
        <f t="array" ref="C20">INDEX(Calc_RotOppAtt!E596:AP596,Intro!$C$11)/Intro!$C$13</f>
        <v>1.275</v>
      </c>
      <c r="D20" s="119">
        <v>15.0</v>
      </c>
      <c r="E20" s="121" t="str">
        <f>IFERROR(IF(VLOOKUP($A20,Calc_OppAtt!$A$47:$AM$66,E$5+1,FALSE)&gt;VLOOKUP($B20,Calc_OppAtt!$A$47:$AM$66,E$5+1,FALSE),VLOOKUP($A20,Fixtures!$A$2:$AN$21,E$5+2,FALSE),VLOOKUP($B20,Fixtures!$A$2:$AN$21,E$5+2,FALSE)),"")</f>
        <v>HUD (A)</v>
      </c>
      <c r="F20" s="121" t="str">
        <f>IFERROR(IF(VLOOKUP($A20,Calc_OppAtt!$A$47:$AM$66,F$5+1,FALSE)&gt;VLOOKUP($B20,Calc_OppAtt!$A$47:$AM$66,F$5+1,FALSE),VLOOKUP($A20,Fixtures!$A$2:$AN$21,F$5+2,FALSE),VLOOKUP($B20,Fixtures!$A$2:$AN$21,F$5+2,FALSE)),"")</f>
        <v>ARS (H)</v>
      </c>
      <c r="G20" s="121" t="str">
        <f>IFERROR(IF(VLOOKUP($A20,Calc_OppAtt!$A$47:$AM$66,G$5+1,FALSE)&gt;VLOOKUP($B20,Calc_OppAtt!$A$47:$AM$66,G$5+1,FALSE),VLOOKUP($A20,Fixtures!$A$2:$AN$21,G$5+2,FALSE),VLOOKUP($B20,Fixtures!$A$2:$AN$21,G$5+2,FALSE)),"")</f>
        <v>WHU (H)</v>
      </c>
      <c r="H20" s="121" t="str">
        <f>IFERROR(IF(VLOOKUP($A20,Calc_OppAtt!$A$47:$AM$66,H$5+1,FALSE)&gt;VLOOKUP($B20,Calc_OppAtt!$A$47:$AM$66,H$5+1,FALSE),VLOOKUP($A20,Fixtures!$A$2:$AN$21,H$5+2,FALSE),VLOOKUP($B20,Fixtures!$A$2:$AN$21,H$5+2,FALSE)),"")</f>
        <v>BOU (H)</v>
      </c>
      <c r="I20" s="121" t="str">
        <f>IFERROR(IF(VLOOKUP($A20,Calc_OppAtt!$A$47:$AM$66,I$5+1,FALSE)&gt;VLOOKUP($B20,Calc_OppAtt!$A$47:$AM$66,I$5+1,FALSE),VLOOKUP($A20,Fixtures!$A$2:$AN$21,I$5+2,FALSE),VLOOKUP($B20,Fixtures!$A$2:$AN$21,I$5+2,FALSE)),"")</f>
        <v>CAR (H)</v>
      </c>
      <c r="J20" s="121" t="str">
        <f>IFERROR(IF(VLOOKUP($A20,Calc_OppAtt!$A$47:$AM$66,J$5+1,FALSE)&gt;VLOOKUP($B20,Calc_OppAtt!$A$47:$AM$66,J$5+1,FALSE),VLOOKUP($A20,Fixtures!$A$2:$AN$21,J$5+2,FALSE),VLOOKUP($B20,Fixtures!$A$2:$AN$21,J$5+2,FALSE)),"")</f>
        <v>EVE (H)</v>
      </c>
      <c r="K20" s="121" t="str">
        <f>IFERROR(IF(VLOOKUP($A20,Calc_OppAtt!$A$47:$AM$66,K$5+1,FALSE)&gt;VLOOKUP($B20,Calc_OppAtt!$A$47:$AM$66,K$5+1,FALSE),VLOOKUP($A20,Fixtures!$A$2:$AN$21,K$5+2,FALSE),VLOOKUP($B20,Fixtures!$A$2:$AN$21,K$5+2,FALSE)),"")</f>
        <v/>
      </c>
      <c r="L20" s="121" t="str">
        <f>IFERROR(IF(VLOOKUP($A20,Calc_OppAtt!$A$47:$AM$66,L$5+1,FALSE)&gt;VLOOKUP($B20,Calc_OppAtt!$A$47:$AM$66,L$5+1,FALSE),VLOOKUP($A20,Fixtures!$A$2:$AN$21,L$5+2,FALSE),VLOOKUP($B20,Fixtures!$A$2:$AN$21,L$5+2,FALSE)),"")</f>
        <v/>
      </c>
      <c r="M20" s="121" t="str">
        <f>IFERROR(IF(VLOOKUP($A20,Calc_OppAtt!$A$47:$AM$66,M$5+1,FALSE)&gt;VLOOKUP($B20,Calc_OppAtt!$A$47:$AM$66,M$5+1,FALSE),VLOOKUP($A20,Fixtures!$A$2:$AN$21,M$5+2,FALSE),VLOOKUP($B20,Fixtures!$A$2:$AN$21,M$5+2,FALSE)),"")</f>
        <v/>
      </c>
      <c r="N20" s="119" t="str">
        <f>IFERROR(IF(VLOOKUP($A20,Calc_OppAtt!$A$47:$AM$66,N$5+1,FALSE)&gt;VLOOKUP($B20,Calc_OppAtt!$A$47:$AM$66,N$5+1,FALSE),VLOOKUP($A20,Fixtures!$A$2:$AN$21,N$5+2,FALSE),VLOOKUP($B20,Fixtures!$A$2:$AN$21,N$5+2,FALSE)),"")</f>
        <v/>
      </c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ht="12.0" customHeight="1">
      <c r="A21" s="113" t="str">
        <f t="array" ref="A21">INDEX(Calc_RotOppAtt!E790:AP790,Intro!$C$11)</f>
        <v>Crystal Palace</v>
      </c>
      <c r="B21" s="115" t="str">
        <f t="array" ref="B21">INDEX(Calc_RotOppAtt!E983:AP983,Intro!$C$11)</f>
        <v>Everton</v>
      </c>
      <c r="C21" s="117">
        <f t="array" ref="C21">INDEX(Calc_RotOppAtt!E597:AP597,Intro!$C$11)/Intro!$C$13</f>
        <v>1.27</v>
      </c>
      <c r="D21" s="119">
        <v>16.0</v>
      </c>
      <c r="E21" s="121" t="str">
        <f>IFERROR(IF(VLOOKUP($A21,Calc_OppAtt!$A$47:$AM$66,E$5+1,FALSE)&gt;VLOOKUP($B21,Calc_OppAtt!$A$47:$AM$66,E$5+1,FALSE),VLOOKUP($A21,Fixtures!$A$2:$AN$21,E$5+2,FALSE),VLOOKUP($B21,Fixtures!$A$2:$AN$21,E$5+2,FALSE)),"")</f>
        <v>WOL (A)</v>
      </c>
      <c r="F21" s="121" t="str">
        <f>IFERROR(IF(VLOOKUP($A21,Calc_OppAtt!$A$47:$AM$66,F$5+1,FALSE)&gt;VLOOKUP($B21,Calc_OppAtt!$A$47:$AM$66,F$5+1,FALSE),VLOOKUP($A21,Fixtures!$A$2:$AN$21,F$5+2,FALSE),VLOOKUP($B21,Fixtures!$A$2:$AN$21,F$5+2,FALSE)),"")</f>
        <v>SOU (H)</v>
      </c>
      <c r="G21" s="121" t="str">
        <f>IFERROR(IF(VLOOKUP($A21,Calc_OppAtt!$A$47:$AM$66,G$5+1,FALSE)&gt;VLOOKUP($B21,Calc_OppAtt!$A$47:$AM$66,G$5+1,FALSE),VLOOKUP($A21,Fixtures!$A$2:$AN$21,G$5+2,FALSE),VLOOKUP($B21,Fixtures!$A$2:$AN$21,G$5+2,FALSE)),"")</f>
        <v>WAT (A)</v>
      </c>
      <c r="H21" s="121" t="str">
        <f>IFERROR(IF(VLOOKUP($A21,Calc_OppAtt!$A$47:$AM$66,H$5+1,FALSE)&gt;VLOOKUP($B21,Calc_OppAtt!$A$47:$AM$66,H$5+1,FALSE),VLOOKUP($A21,Fixtures!$A$2:$AN$21,H$5+2,FALSE),VLOOKUP($B21,Fixtures!$A$2:$AN$21,H$5+2,FALSE)),"")</f>
        <v>HUD (H)</v>
      </c>
      <c r="I21" s="121" t="str">
        <f>IFERROR(IF(VLOOKUP($A21,Calc_OppAtt!$A$47:$AM$66,I$5+1,FALSE)&gt;VLOOKUP($B21,Calc_OppAtt!$A$47:$AM$66,I$5+1,FALSE),VLOOKUP($A21,Fixtures!$A$2:$AN$21,I$5+2,FALSE),VLOOKUP($B21,Fixtures!$A$2:$AN$21,I$5+2,FALSE)),"")</f>
        <v>WHU (H)</v>
      </c>
      <c r="J21" s="121" t="str">
        <f>IFERROR(IF(VLOOKUP($A21,Calc_OppAtt!$A$47:$AM$66,J$5+1,FALSE)&gt;VLOOKUP($B21,Calc_OppAtt!$A$47:$AM$66,J$5+1,FALSE),VLOOKUP($A21,Fixtures!$A$2:$AN$21,J$5+2,FALSE),VLOOKUP($B21,Fixtures!$A$2:$AN$21,J$5+2,FALSE)),"")</f>
        <v>NEW (H)</v>
      </c>
      <c r="K21" s="121" t="str">
        <f>IFERROR(IF(VLOOKUP($A21,Calc_OppAtt!$A$47:$AM$66,K$5+1,FALSE)&gt;VLOOKUP($B21,Calc_OppAtt!$A$47:$AM$66,K$5+1,FALSE),VLOOKUP($A21,Fixtures!$A$2:$AN$21,K$5+2,FALSE),VLOOKUP($B21,Fixtures!$A$2:$AN$21,K$5+2,FALSE)),"")</f>
        <v/>
      </c>
      <c r="L21" s="121" t="str">
        <f>IFERROR(IF(VLOOKUP($A21,Calc_OppAtt!$A$47:$AM$66,L$5+1,FALSE)&gt;VLOOKUP($B21,Calc_OppAtt!$A$47:$AM$66,L$5+1,FALSE),VLOOKUP($A21,Fixtures!$A$2:$AN$21,L$5+2,FALSE),VLOOKUP($B21,Fixtures!$A$2:$AN$21,L$5+2,FALSE)),"")</f>
        <v/>
      </c>
      <c r="M21" s="121" t="str">
        <f>IFERROR(IF(VLOOKUP($A21,Calc_OppAtt!$A$47:$AM$66,M$5+1,FALSE)&gt;VLOOKUP($B21,Calc_OppAtt!$A$47:$AM$66,M$5+1,FALSE),VLOOKUP($A21,Fixtures!$A$2:$AN$21,M$5+2,FALSE),VLOOKUP($B21,Fixtures!$A$2:$AN$21,M$5+2,FALSE)),"")</f>
        <v/>
      </c>
      <c r="N21" s="119" t="str">
        <f>IFERROR(IF(VLOOKUP($A21,Calc_OppAtt!$A$47:$AM$66,N$5+1,FALSE)&gt;VLOOKUP($B21,Calc_OppAtt!$A$47:$AM$66,N$5+1,FALSE),VLOOKUP($A21,Fixtures!$A$2:$AN$21,N$5+2,FALSE),VLOOKUP($B21,Fixtures!$A$2:$AN$21,N$5+2,FALSE)),"")</f>
        <v/>
      </c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ht="12.0" customHeight="1">
      <c r="A22" s="113" t="str">
        <f t="array" ref="A22">INDEX(Calc_RotOppAtt!E791:AP791,Intro!$C$11)</f>
        <v>Man City</v>
      </c>
      <c r="B22" s="115" t="str">
        <f t="array" ref="B22">INDEX(Calc_RotOppAtt!E984:AP984,Intro!$C$11)</f>
        <v>Man Utd</v>
      </c>
      <c r="C22" s="117">
        <f t="array" ref="C22">INDEX(Calc_RotOppAtt!E598:AP598,Intro!$C$11)/Intro!$C$13</f>
        <v>1.268333333</v>
      </c>
      <c r="D22" s="119">
        <v>17.0</v>
      </c>
      <c r="E22" s="121" t="str">
        <f>IFERROR(IF(VLOOKUP($A22,Calc_OppAtt!$A$47:$AM$66,E$5+1,FALSE)&gt;VLOOKUP($B22,Calc_OppAtt!$A$47:$AM$66,E$5+1,FALSE),VLOOKUP($A22,Fixtures!$A$2:$AN$21,E$5+2,FALSE),VLOOKUP($B22,Fixtures!$A$2:$AN$21,E$5+2,FALSE)),"")</f>
        <v>LEI (H)</v>
      </c>
      <c r="F22" s="121" t="str">
        <f>IFERROR(IF(VLOOKUP($A22,Calc_OppAtt!$A$47:$AM$66,F$5+1,FALSE)&gt;VLOOKUP($B22,Calc_OppAtt!$A$47:$AM$66,F$5+1,FALSE),VLOOKUP($A22,Fixtures!$A$2:$AN$21,F$5+2,FALSE),VLOOKUP($B22,Fixtures!$A$2:$AN$21,F$5+2,FALSE)),"")</f>
        <v>HUD (H)</v>
      </c>
      <c r="G22" s="121" t="str">
        <f>IFERROR(IF(VLOOKUP($A22,Calc_OppAtt!$A$47:$AM$66,G$5+1,FALSE)&gt;VLOOKUP($B22,Calc_OppAtt!$A$47:$AM$66,G$5+1,FALSE),VLOOKUP($A22,Fixtures!$A$2:$AN$21,G$5+2,FALSE),VLOOKUP($B22,Fixtures!$A$2:$AN$21,G$5+2,FALSE)),"")</f>
        <v>WOL (A)</v>
      </c>
      <c r="H22" s="121" t="str">
        <f>IFERROR(IF(VLOOKUP($A22,Calc_OppAtt!$A$47:$AM$66,H$5+1,FALSE)&gt;VLOOKUP($B22,Calc_OppAtt!$A$47:$AM$66,H$5+1,FALSE),VLOOKUP($A22,Fixtures!$A$2:$AN$21,H$5+2,FALSE),VLOOKUP($B22,Fixtures!$A$2:$AN$21,H$5+2,FALSE)),"")</f>
        <v>NEW (H)</v>
      </c>
      <c r="I22" s="121" t="str">
        <f>IFERROR(IF(VLOOKUP($A22,Calc_OppAtt!$A$47:$AM$66,I$5+1,FALSE)&gt;VLOOKUP($B22,Calc_OppAtt!$A$47:$AM$66,I$5+1,FALSE),VLOOKUP($A22,Fixtures!$A$2:$AN$21,I$5+2,FALSE),VLOOKUP($B22,Fixtures!$A$2:$AN$21,I$5+2,FALSE)),"")</f>
        <v>FUL (H)</v>
      </c>
      <c r="J22" s="121" t="str">
        <f>IFERROR(IF(VLOOKUP($A22,Calc_OppAtt!$A$47:$AM$66,J$5+1,FALSE)&gt;VLOOKUP($B22,Calc_OppAtt!$A$47:$AM$66,J$5+1,FALSE),VLOOKUP($A22,Fixtures!$A$2:$AN$21,J$5+2,FALSE),VLOOKUP($B22,Fixtures!$A$2:$AN$21,J$5+2,FALSE)),"")</f>
        <v>WOL (H)</v>
      </c>
      <c r="K22" s="121" t="str">
        <f>IFERROR(IF(VLOOKUP($A22,Calc_OppAtt!$A$47:$AM$66,K$5+1,FALSE)&gt;VLOOKUP($B22,Calc_OppAtt!$A$47:$AM$66,K$5+1,FALSE),VLOOKUP($A22,Fixtures!$A$2:$AN$21,K$5+2,FALSE),VLOOKUP($B22,Fixtures!$A$2:$AN$21,K$5+2,FALSE)),"")</f>
        <v/>
      </c>
      <c r="L22" s="121" t="str">
        <f>IFERROR(IF(VLOOKUP($A22,Calc_OppAtt!$A$47:$AM$66,L$5+1,FALSE)&gt;VLOOKUP($B22,Calc_OppAtt!$A$47:$AM$66,L$5+1,FALSE),VLOOKUP($A22,Fixtures!$A$2:$AN$21,L$5+2,FALSE),VLOOKUP($B22,Fixtures!$A$2:$AN$21,L$5+2,FALSE)),"")</f>
        <v/>
      </c>
      <c r="M22" s="121" t="str">
        <f>IFERROR(IF(VLOOKUP($A22,Calc_OppAtt!$A$47:$AM$66,M$5+1,FALSE)&gt;VLOOKUP($B22,Calc_OppAtt!$A$47:$AM$66,M$5+1,FALSE),VLOOKUP($A22,Fixtures!$A$2:$AN$21,M$5+2,FALSE),VLOOKUP($B22,Fixtures!$A$2:$AN$21,M$5+2,FALSE)),"")</f>
        <v/>
      </c>
      <c r="N22" s="119" t="str">
        <f>IFERROR(IF(VLOOKUP($A22,Calc_OppAtt!$A$47:$AM$66,N$5+1,FALSE)&gt;VLOOKUP($B22,Calc_OppAtt!$A$47:$AM$66,N$5+1,FALSE),VLOOKUP($A22,Fixtures!$A$2:$AN$21,N$5+2,FALSE),VLOOKUP($B22,Fixtures!$A$2:$AN$21,N$5+2,FALSE)),"")</f>
        <v/>
      </c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ht="12.0" customHeight="1">
      <c r="A23" s="113" t="str">
        <f t="array" ref="A23">INDEX(Calc_RotOppAtt!E792:AP792,Intro!$C$11)</f>
        <v>Chelsea</v>
      </c>
      <c r="B23" s="115" t="str">
        <f t="array" ref="B23">INDEX(Calc_RotOppAtt!E985:AP985,Intro!$C$11)</f>
        <v>Liverpool</v>
      </c>
      <c r="C23" s="117">
        <f t="array" ref="C23">INDEX(Calc_RotOppAtt!E599:AP599,Intro!$C$11)/Intro!$C$13</f>
        <v>1.263333333</v>
      </c>
      <c r="D23" s="119">
        <v>18.0</v>
      </c>
      <c r="E23" s="121" t="str">
        <f>IFERROR(IF(VLOOKUP($A23,Calc_OppAtt!$A$47:$AM$66,E$5+1,FALSE)&gt;VLOOKUP($B23,Calc_OppAtt!$A$47:$AM$66,E$5+1,FALSE),VLOOKUP($A23,Fixtures!$A$2:$AN$21,E$5+2,FALSE),VLOOKUP($B23,Fixtures!$A$2:$AN$21,E$5+2,FALSE)),"")</f>
        <v>WHU (H)</v>
      </c>
      <c r="F23" s="121" t="str">
        <f>IFERROR(IF(VLOOKUP($A23,Calc_OppAtt!$A$47:$AM$66,F$5+1,FALSE)&gt;VLOOKUP($B23,Calc_OppAtt!$A$47:$AM$66,F$5+1,FALSE),VLOOKUP($A23,Fixtures!$A$2:$AN$21,F$5+2,FALSE),VLOOKUP($B23,Fixtures!$A$2:$AN$21,F$5+2,FALSE)),"")</f>
        <v>ARS (H)</v>
      </c>
      <c r="G23" s="121" t="str">
        <f>IFERROR(IF(VLOOKUP($A23,Calc_OppAtt!$A$47:$AM$66,G$5+1,FALSE)&gt;VLOOKUP($B23,Calc_OppAtt!$A$47:$AM$66,G$5+1,FALSE),VLOOKUP($A23,Fixtures!$A$2:$AN$21,G$5+2,FALSE),VLOOKUP($B23,Fixtures!$A$2:$AN$21,G$5+2,FALSE)),"")</f>
        <v>BHA (H)</v>
      </c>
      <c r="H23" s="121" t="str">
        <f>IFERROR(IF(VLOOKUP($A23,Calc_OppAtt!$A$47:$AM$66,H$5+1,FALSE)&gt;VLOOKUP($B23,Calc_OppAtt!$A$47:$AM$66,H$5+1,FALSE),VLOOKUP($A23,Fixtures!$A$2:$AN$21,H$5+2,FALSE),VLOOKUP($B23,Fixtures!$A$2:$AN$21,H$5+2,FALSE)),"")</f>
        <v>BOU (H)</v>
      </c>
      <c r="I23" s="121" t="str">
        <f>IFERROR(IF(VLOOKUP($A23,Calc_OppAtt!$A$47:$AM$66,I$5+1,FALSE)&gt;VLOOKUP($B23,Calc_OppAtt!$A$47:$AM$66,I$5+1,FALSE),VLOOKUP($A23,Fixtures!$A$2:$AN$21,I$5+2,FALSE),VLOOKUP($B23,Fixtures!$A$2:$AN$21,I$5+2,FALSE)),"")</f>
        <v>CAR (H)</v>
      </c>
      <c r="J23" s="121" t="str">
        <f>IFERROR(IF(VLOOKUP($A23,Calc_OppAtt!$A$47:$AM$66,J$5+1,FALSE)&gt;VLOOKUP($B23,Calc_OppAtt!$A$47:$AM$66,J$5+1,FALSE),VLOOKUP($A23,Fixtures!$A$2:$AN$21,J$5+2,FALSE),VLOOKUP($B23,Fixtures!$A$2:$AN$21,J$5+2,FALSE)),"")</f>
        <v>SOU (H)</v>
      </c>
      <c r="K23" s="121" t="str">
        <f>IFERROR(IF(VLOOKUP($A23,Calc_OppAtt!$A$47:$AM$66,K$5+1,FALSE)&gt;VLOOKUP($B23,Calc_OppAtt!$A$47:$AM$66,K$5+1,FALSE),VLOOKUP($A23,Fixtures!$A$2:$AN$21,K$5+2,FALSE),VLOOKUP($B23,Fixtures!$A$2:$AN$21,K$5+2,FALSE)),"")</f>
        <v/>
      </c>
      <c r="L23" s="121" t="str">
        <f>IFERROR(IF(VLOOKUP($A23,Calc_OppAtt!$A$47:$AM$66,L$5+1,FALSE)&gt;VLOOKUP($B23,Calc_OppAtt!$A$47:$AM$66,L$5+1,FALSE),VLOOKUP($A23,Fixtures!$A$2:$AN$21,L$5+2,FALSE),VLOOKUP($B23,Fixtures!$A$2:$AN$21,L$5+2,FALSE)),"")</f>
        <v/>
      </c>
      <c r="M23" s="121" t="str">
        <f>IFERROR(IF(VLOOKUP($A23,Calc_OppAtt!$A$47:$AM$66,M$5+1,FALSE)&gt;VLOOKUP($B23,Calc_OppAtt!$A$47:$AM$66,M$5+1,FALSE),VLOOKUP($A23,Fixtures!$A$2:$AN$21,M$5+2,FALSE),VLOOKUP($B23,Fixtures!$A$2:$AN$21,M$5+2,FALSE)),"")</f>
        <v/>
      </c>
      <c r="N23" s="119" t="str">
        <f>IFERROR(IF(VLOOKUP($A23,Calc_OppAtt!$A$47:$AM$66,N$5+1,FALSE)&gt;VLOOKUP($B23,Calc_OppAtt!$A$47:$AM$66,N$5+1,FALSE),VLOOKUP($A23,Fixtures!$A$2:$AN$21,N$5+2,FALSE),VLOOKUP($B23,Fixtures!$A$2:$AN$21,N$5+2,FALSE)),"")</f>
        <v/>
      </c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ht="12.0" customHeight="1">
      <c r="A24" s="113" t="str">
        <f t="array" ref="A24">INDEX(Calc_RotOppAtt!E793:AP793,Intro!$C$11)</f>
        <v>Liverpool</v>
      </c>
      <c r="B24" s="115" t="str">
        <f t="array" ref="B24">INDEX(Calc_RotOppAtt!E986:AP986,Intro!$C$11)</f>
        <v>Southampton</v>
      </c>
      <c r="C24" s="117">
        <f t="array" ref="C24">INDEX(Calc_RotOppAtt!E600:AP600,Intro!$C$11)/Intro!$C$13</f>
        <v>1.263333333</v>
      </c>
      <c r="D24" s="119">
        <v>19.0</v>
      </c>
      <c r="E24" s="121" t="str">
        <f>IFERROR(IF(VLOOKUP($A24,Calc_OppAtt!$A$47:$AM$66,E$5+1,FALSE)&gt;VLOOKUP($B24,Calc_OppAtt!$A$47:$AM$66,E$5+1,FALSE),VLOOKUP($A24,Fixtures!$A$2:$AN$21,E$5+2,FALSE),VLOOKUP($B24,Fixtures!$A$2:$AN$21,E$5+2,FALSE)),"")</f>
        <v>WHU (H)</v>
      </c>
      <c r="F24" s="121" t="str">
        <f>IFERROR(IF(VLOOKUP($A24,Calc_OppAtt!$A$47:$AM$66,F$5+1,FALSE)&gt;VLOOKUP($B24,Calc_OppAtt!$A$47:$AM$66,F$5+1,FALSE),VLOOKUP($A24,Fixtures!$A$2:$AN$21,F$5+2,FALSE),VLOOKUP($B24,Fixtures!$A$2:$AN$21,F$5+2,FALSE)),"")</f>
        <v>CRY (A)</v>
      </c>
      <c r="G24" s="121" t="str">
        <f>IFERROR(IF(VLOOKUP($A24,Calc_OppAtt!$A$47:$AM$66,G$5+1,FALSE)&gt;VLOOKUP($B24,Calc_OppAtt!$A$47:$AM$66,G$5+1,FALSE),VLOOKUP($A24,Fixtures!$A$2:$AN$21,G$5+2,FALSE),VLOOKUP($B24,Fixtures!$A$2:$AN$21,G$5+2,FALSE)),"")</f>
        <v>LEI (H)</v>
      </c>
      <c r="H24" s="121" t="str">
        <f>IFERROR(IF(VLOOKUP($A24,Calc_OppAtt!$A$47:$AM$66,H$5+1,FALSE)&gt;VLOOKUP($B24,Calc_OppAtt!$A$47:$AM$66,H$5+1,FALSE),VLOOKUP($A24,Fixtures!$A$2:$AN$21,H$5+2,FALSE),VLOOKUP($B24,Fixtures!$A$2:$AN$21,H$5+2,FALSE)),"")</f>
        <v>CRY (A)</v>
      </c>
      <c r="I24" s="121" t="str">
        <f>IFERROR(IF(VLOOKUP($A24,Calc_OppAtt!$A$47:$AM$66,I$5+1,FALSE)&gt;VLOOKUP($B24,Calc_OppAtt!$A$47:$AM$66,I$5+1,FALSE),VLOOKUP($A24,Fixtures!$A$2:$AN$21,I$5+2,FALSE),VLOOKUP($B24,Fixtures!$A$2:$AN$21,I$5+2,FALSE)),"")</f>
        <v>BHA (H)</v>
      </c>
      <c r="J24" s="121" t="str">
        <f>IFERROR(IF(VLOOKUP($A24,Calc_OppAtt!$A$47:$AM$66,J$5+1,FALSE)&gt;VLOOKUP($B24,Calc_OppAtt!$A$47:$AM$66,J$5+1,FALSE),VLOOKUP($A24,Fixtures!$A$2:$AN$21,J$5+2,FALSE),VLOOKUP($B24,Fixtures!$A$2:$AN$21,J$5+2,FALSE)),"")</f>
        <v>SOU (H)</v>
      </c>
      <c r="K24" s="121" t="str">
        <f>IFERROR(IF(VLOOKUP($A24,Calc_OppAtt!$A$47:$AM$66,K$5+1,FALSE)&gt;VLOOKUP($B24,Calc_OppAtt!$A$47:$AM$66,K$5+1,FALSE),VLOOKUP($A24,Fixtures!$A$2:$AN$21,K$5+2,FALSE),VLOOKUP($B24,Fixtures!$A$2:$AN$21,K$5+2,FALSE)),"")</f>
        <v/>
      </c>
      <c r="L24" s="121" t="str">
        <f>IFERROR(IF(VLOOKUP($A24,Calc_OppAtt!$A$47:$AM$66,L$5+1,FALSE)&gt;VLOOKUP($B24,Calc_OppAtt!$A$47:$AM$66,L$5+1,FALSE),VLOOKUP($A24,Fixtures!$A$2:$AN$21,L$5+2,FALSE),VLOOKUP($B24,Fixtures!$A$2:$AN$21,L$5+2,FALSE)),"")</f>
        <v/>
      </c>
      <c r="M24" s="121" t="str">
        <f>IFERROR(IF(VLOOKUP($A24,Calc_OppAtt!$A$47:$AM$66,M$5+1,FALSE)&gt;VLOOKUP($B24,Calc_OppAtt!$A$47:$AM$66,M$5+1,FALSE),VLOOKUP($A24,Fixtures!$A$2:$AN$21,M$5+2,FALSE),VLOOKUP($B24,Fixtures!$A$2:$AN$21,M$5+2,FALSE)),"")</f>
        <v/>
      </c>
      <c r="N24" s="119" t="str">
        <f>IFERROR(IF(VLOOKUP($A24,Calc_OppAtt!$A$47:$AM$66,N$5+1,FALSE)&gt;VLOOKUP($B24,Calc_OppAtt!$A$47:$AM$66,N$5+1,FALSE),VLOOKUP($A24,Fixtures!$A$2:$AN$21,N$5+2,FALSE),VLOOKUP($B24,Fixtures!$A$2:$AN$21,N$5+2,FALSE)),"")</f>
        <v/>
      </c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ht="12.0" customHeight="1">
      <c r="A25" s="113" t="str">
        <f t="array" ref="A25">INDEX(Calc_RotOppAtt!E794:AP794,Intro!$C$11)</f>
        <v>Brighton</v>
      </c>
      <c r="B25" s="115" t="str">
        <f t="array" ref="B25">INDEX(Calc_RotOppAtt!E987:AP987,Intro!$C$11)</f>
        <v>Man City</v>
      </c>
      <c r="C25" s="117">
        <f t="array" ref="C25">INDEX(Calc_RotOppAtt!E601:AP601,Intro!$C$11)/Intro!$C$13</f>
        <v>1.258333333</v>
      </c>
      <c r="D25" s="119">
        <v>20.0</v>
      </c>
      <c r="E25" s="121" t="str">
        <f>IFERROR(IF(VLOOKUP($A25,Calc_OppAtt!$A$47:$AM$66,E$5+1,FALSE)&gt;VLOOKUP($B25,Calc_OppAtt!$A$47:$AM$66,E$5+1,FALSE),VLOOKUP($A25,Fixtures!$A$2:$AN$21,E$5+2,FALSE),VLOOKUP($B25,Fixtures!$A$2:$AN$21,E$5+2,FALSE)),"")</f>
        <v>WAT (A)</v>
      </c>
      <c r="F25" s="121" t="str">
        <f>IFERROR(IF(VLOOKUP($A25,Calc_OppAtt!$A$47:$AM$66,F$5+1,FALSE)&gt;VLOOKUP($B25,Calc_OppAtt!$A$47:$AM$66,F$5+1,FALSE),VLOOKUP($A25,Fixtures!$A$2:$AN$21,F$5+2,FALSE),VLOOKUP($B25,Fixtures!$A$2:$AN$21,F$5+2,FALSE)),"")</f>
        <v>HUD (H)</v>
      </c>
      <c r="G25" s="121" t="str">
        <f>IFERROR(IF(VLOOKUP($A25,Calc_OppAtt!$A$47:$AM$66,G$5+1,FALSE)&gt;VLOOKUP($B25,Calc_OppAtt!$A$47:$AM$66,G$5+1,FALSE),VLOOKUP($A25,Fixtures!$A$2:$AN$21,G$5+2,FALSE),VLOOKUP($B25,Fixtures!$A$2:$AN$21,G$5+2,FALSE)),"")</f>
        <v>WOL (A)</v>
      </c>
      <c r="H25" s="121" t="str">
        <f>IFERROR(IF(VLOOKUP($A25,Calc_OppAtt!$A$47:$AM$66,H$5+1,FALSE)&gt;VLOOKUP($B25,Calc_OppAtt!$A$47:$AM$66,H$5+1,FALSE),VLOOKUP($A25,Fixtures!$A$2:$AN$21,H$5+2,FALSE),VLOOKUP($B25,Fixtures!$A$2:$AN$21,H$5+2,FALSE)),"")</f>
        <v>FUL (H)</v>
      </c>
      <c r="I25" s="121" t="str">
        <f>IFERROR(IF(VLOOKUP($A25,Calc_OppAtt!$A$47:$AM$66,I$5+1,FALSE)&gt;VLOOKUP($B25,Calc_OppAtt!$A$47:$AM$66,I$5+1,FALSE),VLOOKUP($A25,Fixtures!$A$2:$AN$21,I$5+2,FALSE),VLOOKUP($B25,Fixtures!$A$2:$AN$21,I$5+2,FALSE)),"")</f>
        <v>FUL (H)</v>
      </c>
      <c r="J25" s="121" t="str">
        <f>IFERROR(IF(VLOOKUP($A25,Calc_OppAtt!$A$47:$AM$66,J$5+1,FALSE)&gt;VLOOKUP($B25,Calc_OppAtt!$A$47:$AM$66,J$5+1,FALSE),VLOOKUP($A25,Fixtures!$A$2:$AN$21,J$5+2,FALSE),VLOOKUP($B25,Fixtures!$A$2:$AN$21,J$5+2,FALSE)),"")</f>
        <v>CAR (A)</v>
      </c>
      <c r="K25" s="121" t="str">
        <f>IFERROR(IF(VLOOKUP($A25,Calc_OppAtt!$A$47:$AM$66,K$5+1,FALSE)&gt;VLOOKUP($B25,Calc_OppAtt!$A$47:$AM$66,K$5+1,FALSE),VLOOKUP($A25,Fixtures!$A$2:$AN$21,K$5+2,FALSE),VLOOKUP($B25,Fixtures!$A$2:$AN$21,K$5+2,FALSE)),"")</f>
        <v/>
      </c>
      <c r="L25" s="121" t="str">
        <f>IFERROR(IF(VLOOKUP($A25,Calc_OppAtt!$A$47:$AM$66,L$5+1,FALSE)&gt;VLOOKUP($B25,Calc_OppAtt!$A$47:$AM$66,L$5+1,FALSE),VLOOKUP($A25,Fixtures!$A$2:$AN$21,L$5+2,FALSE),VLOOKUP($B25,Fixtures!$A$2:$AN$21,L$5+2,FALSE)),"")</f>
        <v/>
      </c>
      <c r="M25" s="121" t="str">
        <f>IFERROR(IF(VLOOKUP($A25,Calc_OppAtt!$A$47:$AM$66,M$5+1,FALSE)&gt;VLOOKUP($B25,Calc_OppAtt!$A$47:$AM$66,M$5+1,FALSE),VLOOKUP($A25,Fixtures!$A$2:$AN$21,M$5+2,FALSE),VLOOKUP($B25,Fixtures!$A$2:$AN$21,M$5+2,FALSE)),"")</f>
        <v/>
      </c>
      <c r="N25" s="119" t="str">
        <f>IFERROR(IF(VLOOKUP($A25,Calc_OppAtt!$A$47:$AM$66,N$5+1,FALSE)&gt;VLOOKUP($B25,Calc_OppAtt!$A$47:$AM$66,N$5+1,FALSE),VLOOKUP($A25,Fixtures!$A$2:$AN$21,N$5+2,FALSE),VLOOKUP($B25,Fixtures!$A$2:$AN$21,N$5+2,FALSE)),"")</f>
        <v/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ht="12.0" customHeight="1">
      <c r="A26" s="113" t="str">
        <f t="array" ref="A26">INDEX(Calc_RotOppAtt!E795:AP795,Intro!$C$11)</f>
        <v>Bournemouth</v>
      </c>
      <c r="B26" s="115" t="str">
        <f t="array" ref="B26">INDEX(Calc_RotOppAtt!E988:AP988,Intro!$C$11)</f>
        <v>Chelsea</v>
      </c>
      <c r="C26" s="117">
        <f t="array" ref="C26">INDEX(Calc_RotOppAtt!E602:AP602,Intro!$C$11)/Intro!$C$13</f>
        <v>1.256666667</v>
      </c>
      <c r="D26" s="119">
        <v>21.0</v>
      </c>
      <c r="E26" s="121" t="str">
        <f>IFERROR(IF(VLOOKUP($A26,Calc_OppAtt!$A$47:$AM$66,E$5+1,FALSE)&gt;VLOOKUP($B26,Calc_OppAtt!$A$47:$AM$66,E$5+1,FALSE),VLOOKUP($A26,Fixtures!$A$2:$AN$21,E$5+2,FALSE),VLOOKUP($B26,Fixtures!$A$2:$AN$21,E$5+2,FALSE)),"")</f>
        <v>CAR (H)</v>
      </c>
      <c r="F26" s="121" t="str">
        <f>IFERROR(IF(VLOOKUP($A26,Calc_OppAtt!$A$47:$AM$66,F$5+1,FALSE)&gt;VLOOKUP($B26,Calc_OppAtt!$A$47:$AM$66,F$5+1,FALSE),VLOOKUP($A26,Fixtures!$A$2:$AN$21,F$5+2,FALSE),VLOOKUP($B26,Fixtures!$A$2:$AN$21,F$5+2,FALSE)),"")</f>
        <v>ARS (H)</v>
      </c>
      <c r="G26" s="121" t="str">
        <f>IFERROR(IF(VLOOKUP($A26,Calc_OppAtt!$A$47:$AM$66,G$5+1,FALSE)&gt;VLOOKUP($B26,Calc_OppAtt!$A$47:$AM$66,G$5+1,FALSE),VLOOKUP($A26,Fixtures!$A$2:$AN$21,G$5+2,FALSE),VLOOKUP($B26,Fixtures!$A$2:$AN$21,G$5+2,FALSE)),"")</f>
        <v>EVE (H)</v>
      </c>
      <c r="H26" s="121" t="str">
        <f>IFERROR(IF(VLOOKUP($A26,Calc_OppAtt!$A$47:$AM$66,H$5+1,FALSE)&gt;VLOOKUP($B26,Calc_OppAtt!$A$47:$AM$66,H$5+1,FALSE),VLOOKUP($A26,Fixtures!$A$2:$AN$21,H$5+2,FALSE),VLOOKUP($B26,Fixtures!$A$2:$AN$21,H$5+2,FALSE)),"")</f>
        <v>BOU (H)</v>
      </c>
      <c r="I26" s="121" t="str">
        <f>IFERROR(IF(VLOOKUP($A26,Calc_OppAtt!$A$47:$AM$66,I$5+1,FALSE)&gt;VLOOKUP($B26,Calc_OppAtt!$A$47:$AM$66,I$5+1,FALSE),VLOOKUP($A26,Fixtures!$A$2:$AN$21,I$5+2,FALSE),VLOOKUP($B26,Fixtures!$A$2:$AN$21,I$5+2,FALSE)),"")</f>
        <v>LEI (H)</v>
      </c>
      <c r="J26" s="121" t="str">
        <f>IFERROR(IF(VLOOKUP($A26,Calc_OppAtt!$A$47:$AM$66,J$5+1,FALSE)&gt;VLOOKUP($B26,Calc_OppAtt!$A$47:$AM$66,J$5+1,FALSE),VLOOKUP($A26,Fixtures!$A$2:$AN$21,J$5+2,FALSE),VLOOKUP($B26,Fixtures!$A$2:$AN$21,J$5+2,FALSE)),"")</f>
        <v>WHU (A)</v>
      </c>
      <c r="K26" s="121" t="str">
        <f>IFERROR(IF(VLOOKUP($A26,Calc_OppAtt!$A$47:$AM$66,K$5+1,FALSE)&gt;VLOOKUP($B26,Calc_OppAtt!$A$47:$AM$66,K$5+1,FALSE),VLOOKUP($A26,Fixtures!$A$2:$AN$21,K$5+2,FALSE),VLOOKUP($B26,Fixtures!$A$2:$AN$21,K$5+2,FALSE)),"")</f>
        <v/>
      </c>
      <c r="L26" s="121" t="str">
        <f>IFERROR(IF(VLOOKUP($A26,Calc_OppAtt!$A$47:$AM$66,L$5+1,FALSE)&gt;VLOOKUP($B26,Calc_OppAtt!$A$47:$AM$66,L$5+1,FALSE),VLOOKUP($A26,Fixtures!$A$2:$AN$21,L$5+2,FALSE),VLOOKUP($B26,Fixtures!$A$2:$AN$21,L$5+2,FALSE)),"")</f>
        <v/>
      </c>
      <c r="M26" s="121" t="str">
        <f>IFERROR(IF(VLOOKUP($A26,Calc_OppAtt!$A$47:$AM$66,M$5+1,FALSE)&gt;VLOOKUP($B26,Calc_OppAtt!$A$47:$AM$66,M$5+1,FALSE),VLOOKUP($A26,Fixtures!$A$2:$AN$21,M$5+2,FALSE),VLOOKUP($B26,Fixtures!$A$2:$AN$21,M$5+2,FALSE)),"")</f>
        <v/>
      </c>
      <c r="N26" s="119" t="str">
        <f>IFERROR(IF(VLOOKUP($A26,Calc_OppAtt!$A$47:$AM$66,N$5+1,FALSE)&gt;VLOOKUP($B26,Calc_OppAtt!$A$47:$AM$66,N$5+1,FALSE),VLOOKUP($A26,Fixtures!$A$2:$AN$21,N$5+2,FALSE),VLOOKUP($B26,Fixtures!$A$2:$AN$21,N$5+2,FALSE)),"")</f>
        <v/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ht="12.0" customHeight="1">
      <c r="A27" s="113" t="str">
        <f t="array" ref="A27">INDEX(Calc_RotOppAtt!E796:AP796,Intro!$C$11)</f>
        <v>Bournemouth</v>
      </c>
      <c r="B27" s="115" t="str">
        <f t="array" ref="B27">INDEX(Calc_RotOppAtt!E989:AP989,Intro!$C$11)</f>
        <v>Crystal Palace</v>
      </c>
      <c r="C27" s="117">
        <f t="array" ref="C27">INDEX(Calc_RotOppAtt!E603:AP603,Intro!$C$11)/Intro!$C$13</f>
        <v>1.256666667</v>
      </c>
      <c r="D27" s="119">
        <v>22.0</v>
      </c>
      <c r="E27" s="121" t="str">
        <f>IFERROR(IF(VLOOKUP($A27,Calc_OppAtt!$A$47:$AM$66,E$5+1,FALSE)&gt;VLOOKUP($B27,Calc_OppAtt!$A$47:$AM$66,E$5+1,FALSE),VLOOKUP($A27,Fixtures!$A$2:$AN$21,E$5+2,FALSE),VLOOKUP($B27,Fixtures!$A$2:$AN$21,E$5+2,FALSE)),"")</f>
        <v>CAR (H)</v>
      </c>
      <c r="F27" s="121" t="str">
        <f>IFERROR(IF(VLOOKUP($A27,Calc_OppAtt!$A$47:$AM$66,F$5+1,FALSE)&gt;VLOOKUP($B27,Calc_OppAtt!$A$47:$AM$66,F$5+1,FALSE),VLOOKUP($A27,Fixtures!$A$2:$AN$21,F$5+2,FALSE),VLOOKUP($B27,Fixtures!$A$2:$AN$21,F$5+2,FALSE)),"")</f>
        <v>LIV (H)</v>
      </c>
      <c r="G27" s="121" t="str">
        <f>IFERROR(IF(VLOOKUP($A27,Calc_OppAtt!$A$47:$AM$66,G$5+1,FALSE)&gt;VLOOKUP($B27,Calc_OppAtt!$A$47:$AM$66,G$5+1,FALSE),VLOOKUP($A27,Fixtures!$A$2:$AN$21,G$5+2,FALSE),VLOOKUP($B27,Fixtures!$A$2:$AN$21,G$5+2,FALSE)),"")</f>
        <v>EVE (H)</v>
      </c>
      <c r="H27" s="121" t="str">
        <f>IFERROR(IF(VLOOKUP($A27,Calc_OppAtt!$A$47:$AM$66,H$5+1,FALSE)&gt;VLOOKUP($B27,Calc_OppAtt!$A$47:$AM$66,H$5+1,FALSE),VLOOKUP($A27,Fixtures!$A$2:$AN$21,H$5+2,FALSE),VLOOKUP($B27,Fixtures!$A$2:$AN$21,H$5+2,FALSE)),"")</f>
        <v>SOU (H)</v>
      </c>
      <c r="I27" s="121" t="str">
        <f>IFERROR(IF(VLOOKUP($A27,Calc_OppAtt!$A$47:$AM$66,I$5+1,FALSE)&gt;VLOOKUP($B27,Calc_OppAtt!$A$47:$AM$66,I$5+1,FALSE),VLOOKUP($A27,Fixtures!$A$2:$AN$21,I$5+2,FALSE),VLOOKUP($B27,Fixtures!$A$2:$AN$21,I$5+2,FALSE)),"")</f>
        <v>LEI (H)</v>
      </c>
      <c r="J27" s="121" t="str">
        <f>IFERROR(IF(VLOOKUP($A27,Calc_OppAtt!$A$47:$AM$66,J$5+1,FALSE)&gt;VLOOKUP($B27,Calc_OppAtt!$A$47:$AM$66,J$5+1,FALSE),VLOOKUP($A27,Fixtures!$A$2:$AN$21,J$5+2,FALSE),VLOOKUP($B27,Fixtures!$A$2:$AN$21,J$5+2,FALSE)),"")</f>
        <v>NEW (H)</v>
      </c>
      <c r="K27" s="121" t="str">
        <f>IFERROR(IF(VLOOKUP($A27,Calc_OppAtt!$A$47:$AM$66,K$5+1,FALSE)&gt;VLOOKUP($B27,Calc_OppAtt!$A$47:$AM$66,K$5+1,FALSE),VLOOKUP($A27,Fixtures!$A$2:$AN$21,K$5+2,FALSE),VLOOKUP($B27,Fixtures!$A$2:$AN$21,K$5+2,FALSE)),"")</f>
        <v/>
      </c>
      <c r="L27" s="121" t="str">
        <f>IFERROR(IF(VLOOKUP($A27,Calc_OppAtt!$A$47:$AM$66,L$5+1,FALSE)&gt;VLOOKUP($B27,Calc_OppAtt!$A$47:$AM$66,L$5+1,FALSE),VLOOKUP($A27,Fixtures!$A$2:$AN$21,L$5+2,FALSE),VLOOKUP($B27,Fixtures!$A$2:$AN$21,L$5+2,FALSE)),"")</f>
        <v/>
      </c>
      <c r="M27" s="121" t="str">
        <f>IFERROR(IF(VLOOKUP($A27,Calc_OppAtt!$A$47:$AM$66,M$5+1,FALSE)&gt;VLOOKUP($B27,Calc_OppAtt!$A$47:$AM$66,M$5+1,FALSE),VLOOKUP($A27,Fixtures!$A$2:$AN$21,M$5+2,FALSE),VLOOKUP($B27,Fixtures!$A$2:$AN$21,M$5+2,FALSE)),"")</f>
        <v/>
      </c>
      <c r="N27" s="119" t="str">
        <f>IFERROR(IF(VLOOKUP($A27,Calc_OppAtt!$A$47:$AM$66,N$5+1,FALSE)&gt;VLOOKUP($B27,Calc_OppAtt!$A$47:$AM$66,N$5+1,FALSE),VLOOKUP($A27,Fixtures!$A$2:$AN$21,N$5+2,FALSE),VLOOKUP($B27,Fixtures!$A$2:$AN$21,N$5+2,FALSE)),"")</f>
        <v/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ht="12.0" customHeight="1">
      <c r="A28" s="113" t="str">
        <f t="array" ref="A28">INDEX(Calc_RotOppAtt!E797:AP797,Intro!$C$11)</f>
        <v>Bournemouth</v>
      </c>
      <c r="B28" s="115" t="str">
        <f t="array" ref="B28">INDEX(Calc_RotOppAtt!E990:AP990,Intro!$C$11)</f>
        <v>Leicester</v>
      </c>
      <c r="C28" s="117">
        <f t="array" ref="C28">INDEX(Calc_RotOppAtt!E604:AP604,Intro!$C$11)/Intro!$C$13</f>
        <v>1.256666667</v>
      </c>
      <c r="D28" s="119">
        <v>23.0</v>
      </c>
      <c r="E28" s="121" t="str">
        <f>IFERROR(IF(VLOOKUP($A28,Calc_OppAtt!$A$47:$AM$66,E$5+1,FALSE)&gt;VLOOKUP($B28,Calc_OppAtt!$A$47:$AM$66,E$5+1,FALSE),VLOOKUP($A28,Fixtures!$A$2:$AN$21,E$5+2,FALSE),VLOOKUP($B28,Fixtures!$A$2:$AN$21,E$5+2,FALSE)),"")</f>
        <v>CAR (H)</v>
      </c>
      <c r="F28" s="121" t="str">
        <f>IFERROR(IF(VLOOKUP($A28,Calc_OppAtt!$A$47:$AM$66,F$5+1,FALSE)&gt;VLOOKUP($B28,Calc_OppAtt!$A$47:$AM$66,F$5+1,FALSE),VLOOKUP($A28,Fixtures!$A$2:$AN$21,F$5+2,FALSE),VLOOKUP($B28,Fixtures!$A$2:$AN$21,F$5+2,FALSE)),"")</f>
        <v>WOL (H)</v>
      </c>
      <c r="G28" s="121" t="str">
        <f>IFERROR(IF(VLOOKUP($A28,Calc_OppAtt!$A$47:$AM$66,G$5+1,FALSE)&gt;VLOOKUP($B28,Calc_OppAtt!$A$47:$AM$66,G$5+1,FALSE),VLOOKUP($A28,Fixtures!$A$2:$AN$21,G$5+2,FALSE),VLOOKUP($B28,Fixtures!$A$2:$AN$21,G$5+2,FALSE)),"")</f>
        <v>EVE (H)</v>
      </c>
      <c r="H28" s="121" t="str">
        <f>IFERROR(IF(VLOOKUP($A28,Calc_OppAtt!$A$47:$AM$66,H$5+1,FALSE)&gt;VLOOKUP($B28,Calc_OppAtt!$A$47:$AM$66,H$5+1,FALSE),VLOOKUP($A28,Fixtures!$A$2:$AN$21,H$5+2,FALSE),VLOOKUP($B28,Fixtures!$A$2:$AN$21,H$5+2,FALSE)),"")</f>
        <v>LIV (H)</v>
      </c>
      <c r="I28" s="121" t="str">
        <f>IFERROR(IF(VLOOKUP($A28,Calc_OppAtt!$A$47:$AM$66,I$5+1,FALSE)&gt;VLOOKUP($B28,Calc_OppAtt!$A$47:$AM$66,I$5+1,FALSE),VLOOKUP($A28,Fixtures!$A$2:$AN$21,I$5+2,FALSE),VLOOKUP($B28,Fixtures!$A$2:$AN$21,I$5+2,FALSE)),"")</f>
        <v>LEI (H)</v>
      </c>
      <c r="J28" s="121" t="str">
        <f>IFERROR(IF(VLOOKUP($A28,Calc_OppAtt!$A$47:$AM$66,J$5+1,FALSE)&gt;VLOOKUP($B28,Calc_OppAtt!$A$47:$AM$66,J$5+1,FALSE),VLOOKUP($A28,Fixtures!$A$2:$AN$21,J$5+2,FALSE),VLOOKUP($B28,Fixtures!$A$2:$AN$21,J$5+2,FALSE)),"")</f>
        <v>HUD (H)</v>
      </c>
      <c r="K28" s="121" t="str">
        <f>IFERROR(IF(VLOOKUP($A28,Calc_OppAtt!$A$47:$AM$66,K$5+1,FALSE)&gt;VLOOKUP($B28,Calc_OppAtt!$A$47:$AM$66,K$5+1,FALSE),VLOOKUP($A28,Fixtures!$A$2:$AN$21,K$5+2,FALSE),VLOOKUP($B28,Fixtures!$A$2:$AN$21,K$5+2,FALSE)),"")</f>
        <v/>
      </c>
      <c r="L28" s="121" t="str">
        <f>IFERROR(IF(VLOOKUP($A28,Calc_OppAtt!$A$47:$AM$66,L$5+1,FALSE)&gt;VLOOKUP($B28,Calc_OppAtt!$A$47:$AM$66,L$5+1,FALSE),VLOOKUP($A28,Fixtures!$A$2:$AN$21,L$5+2,FALSE),VLOOKUP($B28,Fixtures!$A$2:$AN$21,L$5+2,FALSE)),"")</f>
        <v/>
      </c>
      <c r="M28" s="121" t="str">
        <f>IFERROR(IF(VLOOKUP($A28,Calc_OppAtt!$A$47:$AM$66,M$5+1,FALSE)&gt;VLOOKUP($B28,Calc_OppAtt!$A$47:$AM$66,M$5+1,FALSE),VLOOKUP($A28,Fixtures!$A$2:$AN$21,M$5+2,FALSE),VLOOKUP($B28,Fixtures!$A$2:$AN$21,M$5+2,FALSE)),"")</f>
        <v/>
      </c>
      <c r="N28" s="119" t="str">
        <f>IFERROR(IF(VLOOKUP($A28,Calc_OppAtt!$A$47:$AM$66,N$5+1,FALSE)&gt;VLOOKUP($B28,Calc_OppAtt!$A$47:$AM$66,N$5+1,FALSE),VLOOKUP($A28,Fixtures!$A$2:$AN$21,N$5+2,FALSE),VLOOKUP($B28,Fixtures!$A$2:$AN$21,N$5+2,FALSE)),"")</f>
        <v/>
      </c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ht="12.0" customHeight="1">
      <c r="A29" s="113" t="str">
        <f t="array" ref="A29">INDEX(Calc_RotOppAtt!E798:AP798,Intro!$C$11)</f>
        <v>Arsenal</v>
      </c>
      <c r="B29" s="115" t="str">
        <f t="array" ref="B29">INDEX(Calc_RotOppAtt!E991:AP991,Intro!$C$11)</f>
        <v>Brighton</v>
      </c>
      <c r="C29" s="117">
        <f t="array" ref="C29">INDEX(Calc_RotOppAtt!E605:AP605,Intro!$C$11)/Intro!$C$13</f>
        <v>1.255</v>
      </c>
      <c r="D29" s="119">
        <v>24.0</v>
      </c>
      <c r="E29" s="121" t="str">
        <f>IFERROR(IF(VLOOKUP($A29,Calc_OppAtt!$A$47:$AM$66,E$5+1,FALSE)&gt;VLOOKUP($B29,Calc_OppAtt!$A$47:$AM$66,E$5+1,FALSE),VLOOKUP($A29,Fixtures!$A$2:$AN$21,E$5+2,FALSE),VLOOKUP($B29,Fixtures!$A$2:$AN$21,E$5+2,FALSE)),"")</f>
        <v>WAT (A)</v>
      </c>
      <c r="F29" s="121" t="str">
        <f>IFERROR(IF(VLOOKUP($A29,Calc_OppAtt!$A$47:$AM$66,F$5+1,FALSE)&gt;VLOOKUP($B29,Calc_OppAtt!$A$47:$AM$66,F$5+1,FALSE),VLOOKUP($A29,Fixtures!$A$2:$AN$21,F$5+2,FALSE),VLOOKUP($B29,Fixtures!$A$2:$AN$21,F$5+2,FALSE)),"")</f>
        <v>MNU (H)</v>
      </c>
      <c r="G29" s="121" t="str">
        <f>IFERROR(IF(VLOOKUP($A29,Calc_OppAtt!$A$47:$AM$66,G$5+1,FALSE)&gt;VLOOKUP($B29,Calc_OppAtt!$A$47:$AM$66,G$5+1,FALSE),VLOOKUP($A29,Fixtures!$A$2:$AN$21,G$5+2,FALSE),VLOOKUP($B29,Fixtures!$A$2:$AN$21,G$5+2,FALSE)),"")</f>
        <v>WHU (H)</v>
      </c>
      <c r="H29" s="121" t="str">
        <f>IFERROR(IF(VLOOKUP($A29,Calc_OppAtt!$A$47:$AM$66,H$5+1,FALSE)&gt;VLOOKUP($B29,Calc_OppAtt!$A$47:$AM$66,H$5+1,FALSE),VLOOKUP($A29,Fixtures!$A$2:$AN$21,H$5+2,FALSE),VLOOKUP($B29,Fixtures!$A$2:$AN$21,H$5+2,FALSE)),"")</f>
        <v>FUL (H)</v>
      </c>
      <c r="I29" s="121" t="str">
        <f>IFERROR(IF(VLOOKUP($A29,Calc_OppAtt!$A$47:$AM$66,I$5+1,FALSE)&gt;VLOOKUP($B29,Calc_OppAtt!$A$47:$AM$66,I$5+1,FALSE),VLOOKUP($A29,Fixtures!$A$2:$AN$21,I$5+2,FALSE),VLOOKUP($B29,Fixtures!$A$2:$AN$21,I$5+2,FALSE)),"")</f>
        <v>SOU (A)</v>
      </c>
      <c r="J29" s="121" t="str">
        <f>IFERROR(IF(VLOOKUP($A29,Calc_OppAtt!$A$47:$AM$66,J$5+1,FALSE)&gt;VLOOKUP($B29,Calc_OppAtt!$A$47:$AM$66,J$5+1,FALSE),VLOOKUP($A29,Fixtures!$A$2:$AN$21,J$5+2,FALSE),VLOOKUP($B29,Fixtures!$A$2:$AN$21,J$5+2,FALSE)),"")</f>
        <v>EVE (H)</v>
      </c>
      <c r="K29" s="121" t="str">
        <f>IFERROR(IF(VLOOKUP($A29,Calc_OppAtt!$A$47:$AM$66,K$5+1,FALSE)&gt;VLOOKUP($B29,Calc_OppAtt!$A$47:$AM$66,K$5+1,FALSE),VLOOKUP($A29,Fixtures!$A$2:$AN$21,K$5+2,FALSE),VLOOKUP($B29,Fixtures!$A$2:$AN$21,K$5+2,FALSE)),"")</f>
        <v/>
      </c>
      <c r="L29" s="121" t="str">
        <f>IFERROR(IF(VLOOKUP($A29,Calc_OppAtt!$A$47:$AM$66,L$5+1,FALSE)&gt;VLOOKUP($B29,Calc_OppAtt!$A$47:$AM$66,L$5+1,FALSE),VLOOKUP($A29,Fixtures!$A$2:$AN$21,L$5+2,FALSE),VLOOKUP($B29,Fixtures!$A$2:$AN$21,L$5+2,FALSE)),"")</f>
        <v/>
      </c>
      <c r="M29" s="121" t="str">
        <f>IFERROR(IF(VLOOKUP($A29,Calc_OppAtt!$A$47:$AM$66,M$5+1,FALSE)&gt;VLOOKUP($B29,Calc_OppAtt!$A$47:$AM$66,M$5+1,FALSE),VLOOKUP($A29,Fixtures!$A$2:$AN$21,M$5+2,FALSE),VLOOKUP($B29,Fixtures!$A$2:$AN$21,M$5+2,FALSE)),"")</f>
        <v/>
      </c>
      <c r="N29" s="119" t="str">
        <f>IFERROR(IF(VLOOKUP($A29,Calc_OppAtt!$A$47:$AM$66,N$5+1,FALSE)&gt;VLOOKUP($B29,Calc_OppAtt!$A$47:$AM$66,N$5+1,FALSE),VLOOKUP($A29,Fixtures!$A$2:$AN$21,N$5+2,FALSE),VLOOKUP($B29,Fixtures!$A$2:$AN$21,N$5+2,FALSE)),"")</f>
        <v/>
      </c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ht="12.0" customHeight="1">
      <c r="A30" s="113" t="str">
        <f t="array" ref="A30">INDEX(Calc_RotOppAtt!E799:AP799,Intro!$C$11)</f>
        <v>Arsenal</v>
      </c>
      <c r="B30" s="115" t="str">
        <f t="array" ref="B30">INDEX(Calc_RotOppAtt!E992:AP992,Intro!$C$11)</f>
        <v>Tottenham</v>
      </c>
      <c r="C30" s="117">
        <f t="array" ref="C30">INDEX(Calc_RotOppAtt!E606:AP606,Intro!$C$11)/Intro!$C$13</f>
        <v>1.255</v>
      </c>
      <c r="D30" s="119">
        <v>25.0</v>
      </c>
      <c r="E30" s="121" t="str">
        <f>IFERROR(IF(VLOOKUP($A30,Calc_OppAtt!$A$47:$AM$66,E$5+1,FALSE)&gt;VLOOKUP($B30,Calc_OppAtt!$A$47:$AM$66,E$5+1,FALSE),VLOOKUP($A30,Fixtures!$A$2:$AN$21,E$5+2,FALSE),VLOOKUP($B30,Fixtures!$A$2:$AN$21,E$5+2,FALSE)),"")</f>
        <v>NEW (A)</v>
      </c>
      <c r="F30" s="121" t="str">
        <f>IFERROR(IF(VLOOKUP($A30,Calc_OppAtt!$A$47:$AM$66,F$5+1,FALSE)&gt;VLOOKUP($B30,Calc_OppAtt!$A$47:$AM$66,F$5+1,FALSE),VLOOKUP($A30,Fixtures!$A$2:$AN$21,F$5+2,FALSE),VLOOKUP($B30,Fixtures!$A$2:$AN$21,F$5+2,FALSE)),"")</f>
        <v>FUL (H)</v>
      </c>
      <c r="G30" s="121" t="str">
        <f>IFERROR(IF(VLOOKUP($A30,Calc_OppAtt!$A$47:$AM$66,G$5+1,FALSE)&gt;VLOOKUP($B30,Calc_OppAtt!$A$47:$AM$66,G$5+1,FALSE),VLOOKUP($A30,Fixtures!$A$2:$AN$21,G$5+2,FALSE),VLOOKUP($B30,Fixtures!$A$2:$AN$21,G$5+2,FALSE)),"")</f>
        <v>WHU (H)</v>
      </c>
      <c r="H30" s="121" t="str">
        <f>IFERROR(IF(VLOOKUP($A30,Calc_OppAtt!$A$47:$AM$66,H$5+1,FALSE)&gt;VLOOKUP($B30,Calc_OppAtt!$A$47:$AM$66,H$5+1,FALSE),VLOOKUP($A30,Fixtures!$A$2:$AN$21,H$5+2,FALSE),VLOOKUP($B30,Fixtures!$A$2:$AN$21,H$5+2,FALSE)),"")</f>
        <v>WAT (A)</v>
      </c>
      <c r="I30" s="121" t="str">
        <f>IFERROR(IF(VLOOKUP($A30,Calc_OppAtt!$A$47:$AM$66,I$5+1,FALSE)&gt;VLOOKUP($B30,Calc_OppAtt!$A$47:$AM$66,I$5+1,FALSE),VLOOKUP($A30,Fixtures!$A$2:$AN$21,I$5+2,FALSE),VLOOKUP($B30,Fixtures!$A$2:$AN$21,I$5+2,FALSE)),"")</f>
        <v>LIV (H)</v>
      </c>
      <c r="J30" s="121" t="str">
        <f>IFERROR(IF(VLOOKUP($A30,Calc_OppAtt!$A$47:$AM$66,J$5+1,FALSE)&gt;VLOOKUP($B30,Calc_OppAtt!$A$47:$AM$66,J$5+1,FALSE),VLOOKUP($A30,Fixtures!$A$2:$AN$21,J$5+2,FALSE),VLOOKUP($B30,Fixtures!$A$2:$AN$21,J$5+2,FALSE)),"")</f>
        <v>EVE (H)</v>
      </c>
      <c r="K30" s="121" t="str">
        <f>IFERROR(IF(VLOOKUP($A30,Calc_OppAtt!$A$47:$AM$66,K$5+1,FALSE)&gt;VLOOKUP($B30,Calc_OppAtt!$A$47:$AM$66,K$5+1,FALSE),VLOOKUP($A30,Fixtures!$A$2:$AN$21,K$5+2,FALSE),VLOOKUP($B30,Fixtures!$A$2:$AN$21,K$5+2,FALSE)),"")</f>
        <v/>
      </c>
      <c r="L30" s="121" t="str">
        <f>IFERROR(IF(VLOOKUP($A30,Calc_OppAtt!$A$47:$AM$66,L$5+1,FALSE)&gt;VLOOKUP($B30,Calc_OppAtt!$A$47:$AM$66,L$5+1,FALSE),VLOOKUP($A30,Fixtures!$A$2:$AN$21,L$5+2,FALSE),VLOOKUP($B30,Fixtures!$A$2:$AN$21,L$5+2,FALSE)),"")</f>
        <v/>
      </c>
      <c r="M30" s="121" t="str">
        <f>IFERROR(IF(VLOOKUP($A30,Calc_OppAtt!$A$47:$AM$66,M$5+1,FALSE)&gt;VLOOKUP($B30,Calc_OppAtt!$A$47:$AM$66,M$5+1,FALSE),VLOOKUP($A30,Fixtures!$A$2:$AN$21,M$5+2,FALSE),VLOOKUP($B30,Fixtures!$A$2:$AN$21,M$5+2,FALSE)),"")</f>
        <v/>
      </c>
      <c r="N30" s="119" t="str">
        <f>IFERROR(IF(VLOOKUP($A30,Calc_OppAtt!$A$47:$AM$66,N$5+1,FALSE)&gt;VLOOKUP($B30,Calc_OppAtt!$A$47:$AM$66,N$5+1,FALSE),VLOOKUP($A30,Fixtures!$A$2:$AN$21,N$5+2,FALSE),VLOOKUP($B30,Fixtures!$A$2:$AN$21,N$5+2,FALSE)),"")</f>
        <v/>
      </c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ht="12.0" customHeight="1">
      <c r="A31" s="113" t="str">
        <f t="array" ref="A31">INDEX(Calc_RotOppAtt!E800:AP800,Intro!$C$11)</f>
        <v>Bournemouth</v>
      </c>
      <c r="B31" s="115" t="str">
        <f t="array" ref="B31">INDEX(Calc_RotOppAtt!E993:AP993,Intro!$C$11)</f>
        <v>Man City</v>
      </c>
      <c r="C31" s="117">
        <f t="array" ref="C31">INDEX(Calc_RotOppAtt!E607:AP607,Intro!$C$11)/Intro!$C$13</f>
        <v>1.255</v>
      </c>
      <c r="D31" s="119">
        <v>26.0</v>
      </c>
      <c r="E31" s="121" t="str">
        <f>IFERROR(IF(VLOOKUP($A31,Calc_OppAtt!$A$47:$AM$66,E$5+1,FALSE)&gt;VLOOKUP($B31,Calc_OppAtt!$A$47:$AM$66,E$5+1,FALSE),VLOOKUP($A31,Fixtures!$A$2:$AN$21,E$5+2,FALSE),VLOOKUP($B31,Fixtures!$A$2:$AN$21,E$5+2,FALSE)),"")</f>
        <v>CAR (H)</v>
      </c>
      <c r="F31" s="121" t="str">
        <f>IFERROR(IF(VLOOKUP($A31,Calc_OppAtt!$A$47:$AM$66,F$5+1,FALSE)&gt;VLOOKUP($B31,Calc_OppAtt!$A$47:$AM$66,F$5+1,FALSE),VLOOKUP($A31,Fixtures!$A$2:$AN$21,F$5+2,FALSE),VLOOKUP($B31,Fixtures!$A$2:$AN$21,F$5+2,FALSE)),"")</f>
        <v>HUD (H)</v>
      </c>
      <c r="G31" s="121" t="str">
        <f>IFERROR(IF(VLOOKUP($A31,Calc_OppAtt!$A$47:$AM$66,G$5+1,FALSE)&gt;VLOOKUP($B31,Calc_OppAtt!$A$47:$AM$66,G$5+1,FALSE),VLOOKUP($A31,Fixtures!$A$2:$AN$21,G$5+2,FALSE),VLOOKUP($B31,Fixtures!$A$2:$AN$21,G$5+2,FALSE)),"")</f>
        <v>EVE (H)</v>
      </c>
      <c r="H31" s="121" t="str">
        <f>IFERROR(IF(VLOOKUP($A31,Calc_OppAtt!$A$47:$AM$66,H$5+1,FALSE)&gt;VLOOKUP($B31,Calc_OppAtt!$A$47:$AM$66,H$5+1,FALSE),VLOOKUP($A31,Fixtures!$A$2:$AN$21,H$5+2,FALSE),VLOOKUP($B31,Fixtures!$A$2:$AN$21,H$5+2,FALSE)),"")</f>
        <v>NEW (H)</v>
      </c>
      <c r="I31" s="121" t="str">
        <f>IFERROR(IF(VLOOKUP($A31,Calc_OppAtt!$A$47:$AM$66,I$5+1,FALSE)&gt;VLOOKUP($B31,Calc_OppAtt!$A$47:$AM$66,I$5+1,FALSE),VLOOKUP($A31,Fixtures!$A$2:$AN$21,I$5+2,FALSE),VLOOKUP($B31,Fixtures!$A$2:$AN$21,I$5+2,FALSE)),"")</f>
        <v>LEI (H)</v>
      </c>
      <c r="J31" s="121" t="str">
        <f>IFERROR(IF(VLOOKUP($A31,Calc_OppAtt!$A$47:$AM$66,J$5+1,FALSE)&gt;VLOOKUP($B31,Calc_OppAtt!$A$47:$AM$66,J$5+1,FALSE),VLOOKUP($A31,Fixtures!$A$2:$AN$21,J$5+2,FALSE),VLOOKUP($B31,Fixtures!$A$2:$AN$21,J$5+2,FALSE)),"")</f>
        <v>CAR (A)</v>
      </c>
      <c r="K31" s="121" t="str">
        <f>IFERROR(IF(VLOOKUP($A31,Calc_OppAtt!$A$47:$AM$66,K$5+1,FALSE)&gt;VLOOKUP($B31,Calc_OppAtt!$A$47:$AM$66,K$5+1,FALSE),VLOOKUP($A31,Fixtures!$A$2:$AN$21,K$5+2,FALSE),VLOOKUP($B31,Fixtures!$A$2:$AN$21,K$5+2,FALSE)),"")</f>
        <v/>
      </c>
      <c r="L31" s="121" t="str">
        <f>IFERROR(IF(VLOOKUP($A31,Calc_OppAtt!$A$47:$AM$66,L$5+1,FALSE)&gt;VLOOKUP($B31,Calc_OppAtt!$A$47:$AM$66,L$5+1,FALSE),VLOOKUP($A31,Fixtures!$A$2:$AN$21,L$5+2,FALSE),VLOOKUP($B31,Fixtures!$A$2:$AN$21,L$5+2,FALSE)),"")</f>
        <v/>
      </c>
      <c r="M31" s="121" t="str">
        <f>IFERROR(IF(VLOOKUP($A31,Calc_OppAtt!$A$47:$AM$66,M$5+1,FALSE)&gt;VLOOKUP($B31,Calc_OppAtt!$A$47:$AM$66,M$5+1,FALSE),VLOOKUP($A31,Fixtures!$A$2:$AN$21,M$5+2,FALSE),VLOOKUP($B31,Fixtures!$A$2:$AN$21,M$5+2,FALSE)),"")</f>
        <v/>
      </c>
      <c r="N31" s="119" t="str">
        <f>IFERROR(IF(VLOOKUP($A31,Calc_OppAtt!$A$47:$AM$66,N$5+1,FALSE)&gt;VLOOKUP($B31,Calc_OppAtt!$A$47:$AM$66,N$5+1,FALSE),VLOOKUP($A31,Fixtures!$A$2:$AN$21,N$5+2,FALSE),VLOOKUP($B31,Fixtures!$A$2:$AN$21,N$5+2,FALSE)),"")</f>
        <v/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ht="12.0" customHeight="1">
      <c r="A32" s="113" t="str">
        <f t="array" ref="A32">INDEX(Calc_RotOppAtt!E801:AP801,Intro!$C$11)</f>
        <v>Brighton</v>
      </c>
      <c r="B32" s="115" t="str">
        <f t="array" ref="B32">INDEX(Calc_RotOppAtt!E994:AP994,Intro!$C$11)</f>
        <v>Liverpool</v>
      </c>
      <c r="C32" s="117">
        <f t="array" ref="C32">INDEX(Calc_RotOppAtt!E608:AP608,Intro!$C$11)/Intro!$C$13</f>
        <v>1.255</v>
      </c>
      <c r="D32" s="119">
        <v>27.0</v>
      </c>
      <c r="E32" s="121" t="str">
        <f>IFERROR(IF(VLOOKUP($A32,Calc_OppAtt!$A$47:$AM$66,E$5+1,FALSE)&gt;VLOOKUP($B32,Calc_OppAtt!$A$47:$AM$66,E$5+1,FALSE),VLOOKUP($A32,Fixtures!$A$2:$AN$21,E$5+2,FALSE),VLOOKUP($B32,Fixtures!$A$2:$AN$21,E$5+2,FALSE)),"")</f>
        <v>WHU (H)</v>
      </c>
      <c r="F32" s="121" t="str">
        <f>IFERROR(IF(VLOOKUP($A32,Calc_OppAtt!$A$47:$AM$66,F$5+1,FALSE)&gt;VLOOKUP($B32,Calc_OppAtt!$A$47:$AM$66,F$5+1,FALSE),VLOOKUP($A32,Fixtures!$A$2:$AN$21,F$5+2,FALSE),VLOOKUP($B32,Fixtures!$A$2:$AN$21,F$5+2,FALSE)),"")</f>
        <v>CRY (A)</v>
      </c>
      <c r="G32" s="121" t="str">
        <f>IFERROR(IF(VLOOKUP($A32,Calc_OppAtt!$A$47:$AM$66,G$5+1,FALSE)&gt;VLOOKUP($B32,Calc_OppAtt!$A$47:$AM$66,G$5+1,FALSE),VLOOKUP($A32,Fixtures!$A$2:$AN$21,G$5+2,FALSE),VLOOKUP($B32,Fixtures!$A$2:$AN$21,G$5+2,FALSE)),"")</f>
        <v>BHA (H)</v>
      </c>
      <c r="H32" s="121" t="str">
        <f>IFERROR(IF(VLOOKUP($A32,Calc_OppAtt!$A$47:$AM$66,H$5+1,FALSE)&gt;VLOOKUP($B32,Calc_OppAtt!$A$47:$AM$66,H$5+1,FALSE),VLOOKUP($A32,Fixtures!$A$2:$AN$21,H$5+2,FALSE),VLOOKUP($B32,Fixtures!$A$2:$AN$21,H$5+2,FALSE)),"")</f>
        <v>FUL (H)</v>
      </c>
      <c r="I32" s="121" t="str">
        <f>IFERROR(IF(VLOOKUP($A32,Calc_OppAtt!$A$47:$AM$66,I$5+1,FALSE)&gt;VLOOKUP($B32,Calc_OppAtt!$A$47:$AM$66,I$5+1,FALSE),VLOOKUP($A32,Fixtures!$A$2:$AN$21,I$5+2,FALSE),VLOOKUP($B32,Fixtures!$A$2:$AN$21,I$5+2,FALSE)),"")</f>
        <v>SOU (A)</v>
      </c>
      <c r="J32" s="121" t="str">
        <f>IFERROR(IF(VLOOKUP($A32,Calc_OppAtt!$A$47:$AM$66,J$5+1,FALSE)&gt;VLOOKUP($B32,Calc_OppAtt!$A$47:$AM$66,J$5+1,FALSE),VLOOKUP($A32,Fixtures!$A$2:$AN$21,J$5+2,FALSE),VLOOKUP($B32,Fixtures!$A$2:$AN$21,J$5+2,FALSE)),"")</f>
        <v>SOU (H)</v>
      </c>
      <c r="K32" s="121" t="str">
        <f>IFERROR(IF(VLOOKUP($A32,Calc_OppAtt!$A$47:$AM$66,K$5+1,FALSE)&gt;VLOOKUP($B32,Calc_OppAtt!$A$47:$AM$66,K$5+1,FALSE),VLOOKUP($A32,Fixtures!$A$2:$AN$21,K$5+2,FALSE),VLOOKUP($B32,Fixtures!$A$2:$AN$21,K$5+2,FALSE)),"")</f>
        <v/>
      </c>
      <c r="L32" s="121" t="str">
        <f>IFERROR(IF(VLOOKUP($A32,Calc_OppAtt!$A$47:$AM$66,L$5+1,FALSE)&gt;VLOOKUP($B32,Calc_OppAtt!$A$47:$AM$66,L$5+1,FALSE),VLOOKUP($A32,Fixtures!$A$2:$AN$21,L$5+2,FALSE),VLOOKUP($B32,Fixtures!$A$2:$AN$21,L$5+2,FALSE)),"")</f>
        <v/>
      </c>
      <c r="M32" s="121" t="str">
        <f>IFERROR(IF(VLOOKUP($A32,Calc_OppAtt!$A$47:$AM$66,M$5+1,FALSE)&gt;VLOOKUP($B32,Calc_OppAtt!$A$47:$AM$66,M$5+1,FALSE),VLOOKUP($A32,Fixtures!$A$2:$AN$21,M$5+2,FALSE),VLOOKUP($B32,Fixtures!$A$2:$AN$21,M$5+2,FALSE)),"")</f>
        <v/>
      </c>
      <c r="N32" s="119" t="str">
        <f>IFERROR(IF(VLOOKUP($A32,Calc_OppAtt!$A$47:$AM$66,N$5+1,FALSE)&gt;VLOOKUP($B32,Calc_OppAtt!$A$47:$AM$66,N$5+1,FALSE),VLOOKUP($A32,Fixtures!$A$2:$AN$21,N$5+2,FALSE),VLOOKUP($B32,Fixtures!$A$2:$AN$21,N$5+2,FALSE)),"")</f>
        <v/>
      </c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ht="12.0" customHeight="1">
      <c r="A33" s="113" t="str">
        <f t="array" ref="A33">INDEX(Calc_RotOppAtt!E802:AP802,Intro!$C$11)</f>
        <v>Everton</v>
      </c>
      <c r="B33" s="115" t="str">
        <f t="array" ref="B33">INDEX(Calc_RotOppAtt!E995:AP995,Intro!$C$11)</f>
        <v>Southampton</v>
      </c>
      <c r="C33" s="117">
        <f t="array" ref="C33">INDEX(Calc_RotOppAtt!E609:AP609,Intro!$C$11)/Intro!$C$13</f>
        <v>1.251666667</v>
      </c>
      <c r="D33" s="119">
        <v>28.0</v>
      </c>
      <c r="E33" s="121" t="str">
        <f>IFERROR(IF(VLOOKUP($A33,Calc_OppAtt!$A$47:$AM$66,E$5+1,FALSE)&gt;VLOOKUP($B33,Calc_OppAtt!$A$47:$AM$66,E$5+1,FALSE),VLOOKUP($A33,Fixtures!$A$2:$AN$21,E$5+2,FALSE),VLOOKUP($B33,Fixtures!$A$2:$AN$21,E$5+2,FALSE)),"")</f>
        <v>WOL (A)</v>
      </c>
      <c r="F33" s="121" t="str">
        <f>IFERROR(IF(VLOOKUP($A33,Calc_OppAtt!$A$47:$AM$66,F$5+1,FALSE)&gt;VLOOKUP($B33,Calc_OppAtt!$A$47:$AM$66,F$5+1,FALSE),VLOOKUP($A33,Fixtures!$A$2:$AN$21,F$5+2,FALSE),VLOOKUP($B33,Fixtures!$A$2:$AN$21,F$5+2,FALSE)),"")</f>
        <v>SOU (H)</v>
      </c>
      <c r="G33" s="121" t="str">
        <f>IFERROR(IF(VLOOKUP($A33,Calc_OppAtt!$A$47:$AM$66,G$5+1,FALSE)&gt;VLOOKUP($B33,Calc_OppAtt!$A$47:$AM$66,G$5+1,FALSE),VLOOKUP($A33,Fixtures!$A$2:$AN$21,G$5+2,FALSE),VLOOKUP($B33,Fixtures!$A$2:$AN$21,G$5+2,FALSE)),"")</f>
        <v>LEI (H)</v>
      </c>
      <c r="H33" s="121" t="str">
        <f>IFERROR(IF(VLOOKUP($A33,Calc_OppAtt!$A$47:$AM$66,H$5+1,FALSE)&gt;VLOOKUP($B33,Calc_OppAtt!$A$47:$AM$66,H$5+1,FALSE),VLOOKUP($A33,Fixtures!$A$2:$AN$21,H$5+2,FALSE),VLOOKUP($B33,Fixtures!$A$2:$AN$21,H$5+2,FALSE)),"")</f>
        <v>HUD (H)</v>
      </c>
      <c r="I33" s="121" t="str">
        <f>IFERROR(IF(VLOOKUP($A33,Calc_OppAtt!$A$47:$AM$66,I$5+1,FALSE)&gt;VLOOKUP($B33,Calc_OppAtt!$A$47:$AM$66,I$5+1,FALSE),VLOOKUP($A33,Fixtures!$A$2:$AN$21,I$5+2,FALSE),VLOOKUP($B33,Fixtures!$A$2:$AN$21,I$5+2,FALSE)),"")</f>
        <v>WHU (H)</v>
      </c>
      <c r="J33" s="121" t="str">
        <f>IFERROR(IF(VLOOKUP($A33,Calc_OppAtt!$A$47:$AM$66,J$5+1,FALSE)&gt;VLOOKUP($B33,Calc_OppAtt!$A$47:$AM$66,J$5+1,FALSE),VLOOKUP($A33,Fixtures!$A$2:$AN$21,J$5+2,FALSE),VLOOKUP($B33,Fixtures!$A$2:$AN$21,J$5+2,FALSE)),"")</f>
        <v>ARS (A)</v>
      </c>
      <c r="K33" s="121" t="str">
        <f>IFERROR(IF(VLOOKUP($A33,Calc_OppAtt!$A$47:$AM$66,K$5+1,FALSE)&gt;VLOOKUP($B33,Calc_OppAtt!$A$47:$AM$66,K$5+1,FALSE),VLOOKUP($A33,Fixtures!$A$2:$AN$21,K$5+2,FALSE),VLOOKUP($B33,Fixtures!$A$2:$AN$21,K$5+2,FALSE)),"")</f>
        <v/>
      </c>
      <c r="L33" s="121" t="str">
        <f>IFERROR(IF(VLOOKUP($A33,Calc_OppAtt!$A$47:$AM$66,L$5+1,FALSE)&gt;VLOOKUP($B33,Calc_OppAtt!$A$47:$AM$66,L$5+1,FALSE),VLOOKUP($A33,Fixtures!$A$2:$AN$21,L$5+2,FALSE),VLOOKUP($B33,Fixtures!$A$2:$AN$21,L$5+2,FALSE)),"")</f>
        <v/>
      </c>
      <c r="M33" s="121" t="str">
        <f>IFERROR(IF(VLOOKUP($A33,Calc_OppAtt!$A$47:$AM$66,M$5+1,FALSE)&gt;VLOOKUP($B33,Calc_OppAtt!$A$47:$AM$66,M$5+1,FALSE),VLOOKUP($A33,Fixtures!$A$2:$AN$21,M$5+2,FALSE),VLOOKUP($B33,Fixtures!$A$2:$AN$21,M$5+2,FALSE)),"")</f>
        <v/>
      </c>
      <c r="N33" s="119" t="str">
        <f>IFERROR(IF(VLOOKUP($A33,Calc_OppAtt!$A$47:$AM$66,N$5+1,FALSE)&gt;VLOOKUP($B33,Calc_OppAtt!$A$47:$AM$66,N$5+1,FALSE),VLOOKUP($A33,Fixtures!$A$2:$AN$21,N$5+2,FALSE),VLOOKUP($B33,Fixtures!$A$2:$AN$21,N$5+2,FALSE)),"")</f>
        <v/>
      </c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ht="12.0" customHeight="1">
      <c r="A34" s="113" t="str">
        <f t="array" ref="A34">INDEX(Calc_RotOppAtt!E803:AP803,Intro!$C$11)</f>
        <v>Bournemouth</v>
      </c>
      <c r="B34" s="115" t="str">
        <f t="array" ref="B34">INDEX(Calc_RotOppAtt!E996:AP996,Intro!$C$11)</f>
        <v>Everton</v>
      </c>
      <c r="C34" s="117">
        <f t="array" ref="C34">INDEX(Calc_RotOppAtt!E610:AP610,Intro!$C$11)/Intro!$C$13</f>
        <v>1.25</v>
      </c>
      <c r="D34" s="119">
        <v>29.0</v>
      </c>
      <c r="E34" s="121" t="str">
        <f>IFERROR(IF(VLOOKUP($A34,Calc_OppAtt!$A$47:$AM$66,E$5+1,FALSE)&gt;VLOOKUP($B34,Calc_OppAtt!$A$47:$AM$66,E$5+1,FALSE),VLOOKUP($A34,Fixtures!$A$2:$AN$21,E$5+2,FALSE),VLOOKUP($B34,Fixtures!$A$2:$AN$21,E$5+2,FALSE)),"")</f>
        <v>CAR (H)</v>
      </c>
      <c r="F34" s="121" t="str">
        <f>IFERROR(IF(VLOOKUP($A34,Calc_OppAtt!$A$47:$AM$66,F$5+1,FALSE)&gt;VLOOKUP($B34,Calc_OppAtt!$A$47:$AM$66,F$5+1,FALSE),VLOOKUP($A34,Fixtures!$A$2:$AN$21,F$5+2,FALSE),VLOOKUP($B34,Fixtures!$A$2:$AN$21,F$5+2,FALSE)),"")</f>
        <v>SOU (H)</v>
      </c>
      <c r="G34" s="121" t="str">
        <f>IFERROR(IF(VLOOKUP($A34,Calc_OppAtt!$A$47:$AM$66,G$5+1,FALSE)&gt;VLOOKUP($B34,Calc_OppAtt!$A$47:$AM$66,G$5+1,FALSE),VLOOKUP($A34,Fixtures!$A$2:$AN$21,G$5+2,FALSE),VLOOKUP($B34,Fixtures!$A$2:$AN$21,G$5+2,FALSE)),"")</f>
        <v>EVE (H)</v>
      </c>
      <c r="H34" s="121" t="str">
        <f>IFERROR(IF(VLOOKUP($A34,Calc_OppAtt!$A$47:$AM$66,H$5+1,FALSE)&gt;VLOOKUP($B34,Calc_OppAtt!$A$47:$AM$66,H$5+1,FALSE),VLOOKUP($A34,Fixtures!$A$2:$AN$21,H$5+2,FALSE),VLOOKUP($B34,Fixtures!$A$2:$AN$21,H$5+2,FALSE)),"")</f>
        <v>HUD (H)</v>
      </c>
      <c r="I34" s="121" t="str">
        <f>IFERROR(IF(VLOOKUP($A34,Calc_OppAtt!$A$47:$AM$66,I$5+1,FALSE)&gt;VLOOKUP($B34,Calc_OppAtt!$A$47:$AM$66,I$5+1,FALSE),VLOOKUP($A34,Fixtures!$A$2:$AN$21,I$5+2,FALSE),VLOOKUP($B34,Fixtures!$A$2:$AN$21,I$5+2,FALSE)),"")</f>
        <v>WHU (H)</v>
      </c>
      <c r="J34" s="121" t="str">
        <f>IFERROR(IF(VLOOKUP($A34,Calc_OppAtt!$A$47:$AM$66,J$5+1,FALSE)&gt;VLOOKUP($B34,Calc_OppAtt!$A$47:$AM$66,J$5+1,FALSE),VLOOKUP($A34,Fixtures!$A$2:$AN$21,J$5+2,FALSE),VLOOKUP($B34,Fixtures!$A$2:$AN$21,J$5+2,FALSE)),"")</f>
        <v>ARS (A)</v>
      </c>
      <c r="K34" s="121" t="str">
        <f>IFERROR(IF(VLOOKUP($A34,Calc_OppAtt!$A$47:$AM$66,K$5+1,FALSE)&gt;VLOOKUP($B34,Calc_OppAtt!$A$47:$AM$66,K$5+1,FALSE),VLOOKUP($A34,Fixtures!$A$2:$AN$21,K$5+2,FALSE),VLOOKUP($B34,Fixtures!$A$2:$AN$21,K$5+2,FALSE)),"")</f>
        <v/>
      </c>
      <c r="L34" s="121" t="str">
        <f>IFERROR(IF(VLOOKUP($A34,Calc_OppAtt!$A$47:$AM$66,L$5+1,FALSE)&gt;VLOOKUP($B34,Calc_OppAtt!$A$47:$AM$66,L$5+1,FALSE),VLOOKUP($A34,Fixtures!$A$2:$AN$21,L$5+2,FALSE),VLOOKUP($B34,Fixtures!$A$2:$AN$21,L$5+2,FALSE)),"")</f>
        <v/>
      </c>
      <c r="M34" s="121" t="str">
        <f>IFERROR(IF(VLOOKUP($A34,Calc_OppAtt!$A$47:$AM$66,M$5+1,FALSE)&gt;VLOOKUP($B34,Calc_OppAtt!$A$47:$AM$66,M$5+1,FALSE),VLOOKUP($A34,Fixtures!$A$2:$AN$21,M$5+2,FALSE),VLOOKUP($B34,Fixtures!$A$2:$AN$21,M$5+2,FALSE)),"")</f>
        <v/>
      </c>
      <c r="N34" s="119" t="str">
        <f>IFERROR(IF(VLOOKUP($A34,Calc_OppAtt!$A$47:$AM$66,N$5+1,FALSE)&gt;VLOOKUP($B34,Calc_OppAtt!$A$47:$AM$66,N$5+1,FALSE),VLOOKUP($A34,Fixtures!$A$2:$AN$21,N$5+2,FALSE),VLOOKUP($B34,Fixtures!$A$2:$AN$21,N$5+2,FALSE)),"")</f>
        <v/>
      </c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ht="12.0" customHeight="1">
      <c r="A35" s="113" t="str">
        <f t="array" ref="A35">INDEX(Calc_RotOppAtt!E804:AP804,Intro!$C$11)</f>
        <v>Everton</v>
      </c>
      <c r="B35" s="115" t="str">
        <f t="array" ref="B35">INDEX(Calc_RotOppAtt!E997:AP997,Intro!$C$11)</f>
        <v>Man City</v>
      </c>
      <c r="C35" s="117">
        <f t="array" ref="C35">INDEX(Calc_RotOppAtt!E611:AP611,Intro!$C$11)/Intro!$C$13</f>
        <v>1.25</v>
      </c>
      <c r="D35" s="119">
        <v>30.0</v>
      </c>
      <c r="E35" s="121" t="str">
        <f>IFERROR(IF(VLOOKUP($A35,Calc_OppAtt!$A$47:$AM$66,E$5+1,FALSE)&gt;VLOOKUP($B35,Calc_OppAtt!$A$47:$AM$66,E$5+1,FALSE),VLOOKUP($A35,Fixtures!$A$2:$AN$21,E$5+2,FALSE),VLOOKUP($B35,Fixtures!$A$2:$AN$21,E$5+2,FALSE)),"")</f>
        <v>WOL (A)</v>
      </c>
      <c r="F35" s="121" t="str">
        <f>IFERROR(IF(VLOOKUP($A35,Calc_OppAtt!$A$47:$AM$66,F$5+1,FALSE)&gt;VLOOKUP($B35,Calc_OppAtt!$A$47:$AM$66,F$5+1,FALSE),VLOOKUP($A35,Fixtures!$A$2:$AN$21,F$5+2,FALSE),VLOOKUP($B35,Fixtures!$A$2:$AN$21,F$5+2,FALSE)),"")</f>
        <v>HUD (H)</v>
      </c>
      <c r="G35" s="121" t="str">
        <f>IFERROR(IF(VLOOKUP($A35,Calc_OppAtt!$A$47:$AM$66,G$5+1,FALSE)&gt;VLOOKUP($B35,Calc_OppAtt!$A$47:$AM$66,G$5+1,FALSE),VLOOKUP($A35,Fixtures!$A$2:$AN$21,G$5+2,FALSE),VLOOKUP($B35,Fixtures!$A$2:$AN$21,G$5+2,FALSE)),"")</f>
        <v>BOU (A)</v>
      </c>
      <c r="H35" s="121" t="str">
        <f>IFERROR(IF(VLOOKUP($A35,Calc_OppAtt!$A$47:$AM$66,H$5+1,FALSE)&gt;VLOOKUP($B35,Calc_OppAtt!$A$47:$AM$66,H$5+1,FALSE),VLOOKUP($A35,Fixtures!$A$2:$AN$21,H$5+2,FALSE),VLOOKUP($B35,Fixtures!$A$2:$AN$21,H$5+2,FALSE)),"")</f>
        <v>HUD (H)</v>
      </c>
      <c r="I35" s="121" t="str">
        <f>IFERROR(IF(VLOOKUP($A35,Calc_OppAtt!$A$47:$AM$66,I$5+1,FALSE)&gt;VLOOKUP($B35,Calc_OppAtt!$A$47:$AM$66,I$5+1,FALSE),VLOOKUP($A35,Fixtures!$A$2:$AN$21,I$5+2,FALSE),VLOOKUP($B35,Fixtures!$A$2:$AN$21,I$5+2,FALSE)),"")</f>
        <v>WHU (H)</v>
      </c>
      <c r="J35" s="121" t="str">
        <f>IFERROR(IF(VLOOKUP($A35,Calc_OppAtt!$A$47:$AM$66,J$5+1,FALSE)&gt;VLOOKUP($B35,Calc_OppAtt!$A$47:$AM$66,J$5+1,FALSE),VLOOKUP($A35,Fixtures!$A$2:$AN$21,J$5+2,FALSE),VLOOKUP($B35,Fixtures!$A$2:$AN$21,J$5+2,FALSE)),"")</f>
        <v>CAR (A)</v>
      </c>
      <c r="K35" s="121" t="str">
        <f>IFERROR(IF(VLOOKUP($A35,Calc_OppAtt!$A$47:$AM$66,K$5+1,FALSE)&gt;VLOOKUP($B35,Calc_OppAtt!$A$47:$AM$66,K$5+1,FALSE),VLOOKUP($A35,Fixtures!$A$2:$AN$21,K$5+2,FALSE),VLOOKUP($B35,Fixtures!$A$2:$AN$21,K$5+2,FALSE)),"")</f>
        <v/>
      </c>
      <c r="L35" s="121" t="str">
        <f>IFERROR(IF(VLOOKUP($A35,Calc_OppAtt!$A$47:$AM$66,L$5+1,FALSE)&gt;VLOOKUP($B35,Calc_OppAtt!$A$47:$AM$66,L$5+1,FALSE),VLOOKUP($A35,Fixtures!$A$2:$AN$21,L$5+2,FALSE),VLOOKUP($B35,Fixtures!$A$2:$AN$21,L$5+2,FALSE)),"")</f>
        <v/>
      </c>
      <c r="M35" s="121" t="str">
        <f>IFERROR(IF(VLOOKUP($A35,Calc_OppAtt!$A$47:$AM$66,M$5+1,FALSE)&gt;VLOOKUP($B35,Calc_OppAtt!$A$47:$AM$66,M$5+1,FALSE),VLOOKUP($A35,Fixtures!$A$2:$AN$21,M$5+2,FALSE),VLOOKUP($B35,Fixtures!$A$2:$AN$21,M$5+2,FALSE)),"")</f>
        <v/>
      </c>
      <c r="N35" s="119" t="str">
        <f>IFERROR(IF(VLOOKUP($A35,Calc_OppAtt!$A$47:$AM$66,N$5+1,FALSE)&gt;VLOOKUP($B35,Calc_OppAtt!$A$47:$AM$66,N$5+1,FALSE),VLOOKUP($A35,Fixtures!$A$2:$AN$21,N$5+2,FALSE),VLOOKUP($B35,Fixtures!$A$2:$AN$21,N$5+2,FALSE)),"")</f>
        <v/>
      </c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ht="12.0" customHeight="1">
      <c r="A36" s="113" t="str">
        <f t="array" ref="A36">INDEX(Calc_RotOppAtt!E805:AP805,Intro!$C$11)</f>
        <v>Everton</v>
      </c>
      <c r="B36" s="115" t="str">
        <f t="array" ref="B36">INDEX(Calc_RotOppAtt!E998:AP998,Intro!$C$11)</f>
        <v>Wolves</v>
      </c>
      <c r="C36" s="117">
        <f t="array" ref="C36">INDEX(Calc_RotOppAtt!E612:AP612,Intro!$C$11)/Intro!$C$13</f>
        <v>1.25</v>
      </c>
      <c r="D36" s="119">
        <v>31.0</v>
      </c>
      <c r="E36" s="121" t="str">
        <f>IFERROR(IF(VLOOKUP($A36,Calc_OppAtt!$A$47:$AM$66,E$5+1,FALSE)&gt;VLOOKUP($B36,Calc_OppAtt!$A$47:$AM$66,E$5+1,FALSE),VLOOKUP($A36,Fixtures!$A$2:$AN$21,E$5+2,FALSE),VLOOKUP($B36,Fixtures!$A$2:$AN$21,E$5+2,FALSE)),"")</f>
        <v>EVE (H)</v>
      </c>
      <c r="F36" s="121" t="str">
        <f>IFERROR(IF(VLOOKUP($A36,Calc_OppAtt!$A$47:$AM$66,F$5+1,FALSE)&gt;VLOOKUP($B36,Calc_OppAtt!$A$47:$AM$66,F$5+1,FALSE),VLOOKUP($A36,Fixtures!$A$2:$AN$21,F$5+2,FALSE),VLOOKUP($B36,Fixtures!$A$2:$AN$21,F$5+2,FALSE)),"")</f>
        <v>SOU (H)</v>
      </c>
      <c r="G36" s="121" t="str">
        <f>IFERROR(IF(VLOOKUP($A36,Calc_OppAtt!$A$47:$AM$66,G$5+1,FALSE)&gt;VLOOKUP($B36,Calc_OppAtt!$A$47:$AM$66,G$5+1,FALSE),VLOOKUP($A36,Fixtures!$A$2:$AN$21,G$5+2,FALSE),VLOOKUP($B36,Fixtures!$A$2:$AN$21,G$5+2,FALSE)),"")</f>
        <v>BOU (A)</v>
      </c>
      <c r="H36" s="121" t="str">
        <f>IFERROR(IF(VLOOKUP($A36,Calc_OppAtt!$A$47:$AM$66,H$5+1,FALSE)&gt;VLOOKUP($B36,Calc_OppAtt!$A$47:$AM$66,H$5+1,FALSE),VLOOKUP($A36,Fixtures!$A$2:$AN$21,H$5+2,FALSE),VLOOKUP($B36,Fixtures!$A$2:$AN$21,H$5+2,FALSE)),"")</f>
        <v>HUD (H)</v>
      </c>
      <c r="I36" s="121" t="str">
        <f>IFERROR(IF(VLOOKUP($A36,Calc_OppAtt!$A$47:$AM$66,I$5+1,FALSE)&gt;VLOOKUP($B36,Calc_OppAtt!$A$47:$AM$66,I$5+1,FALSE),VLOOKUP($A36,Fixtures!$A$2:$AN$21,I$5+2,FALSE),VLOOKUP($B36,Fixtures!$A$2:$AN$21,I$5+2,FALSE)),"")</f>
        <v>WHU (H)</v>
      </c>
      <c r="J36" s="121" t="str">
        <f>IFERROR(IF(VLOOKUP($A36,Calc_OppAtt!$A$47:$AM$66,J$5+1,FALSE)&gt;VLOOKUP($B36,Calc_OppAtt!$A$47:$AM$66,J$5+1,FALSE),VLOOKUP($A36,Fixtures!$A$2:$AN$21,J$5+2,FALSE),VLOOKUP($B36,Fixtures!$A$2:$AN$21,J$5+2,FALSE)),"")</f>
        <v>ARS (A)</v>
      </c>
      <c r="K36" s="121" t="str">
        <f>IFERROR(IF(VLOOKUP($A36,Calc_OppAtt!$A$47:$AM$66,K$5+1,FALSE)&gt;VLOOKUP($B36,Calc_OppAtt!$A$47:$AM$66,K$5+1,FALSE),VLOOKUP($A36,Fixtures!$A$2:$AN$21,K$5+2,FALSE),VLOOKUP($B36,Fixtures!$A$2:$AN$21,K$5+2,FALSE)),"")</f>
        <v/>
      </c>
      <c r="L36" s="121" t="str">
        <f>IFERROR(IF(VLOOKUP($A36,Calc_OppAtt!$A$47:$AM$66,L$5+1,FALSE)&gt;VLOOKUP($B36,Calc_OppAtt!$A$47:$AM$66,L$5+1,FALSE),VLOOKUP($A36,Fixtures!$A$2:$AN$21,L$5+2,FALSE),VLOOKUP($B36,Fixtures!$A$2:$AN$21,L$5+2,FALSE)),"")</f>
        <v/>
      </c>
      <c r="M36" s="121" t="str">
        <f>IFERROR(IF(VLOOKUP($A36,Calc_OppAtt!$A$47:$AM$66,M$5+1,FALSE)&gt;VLOOKUP($B36,Calc_OppAtt!$A$47:$AM$66,M$5+1,FALSE),VLOOKUP($A36,Fixtures!$A$2:$AN$21,M$5+2,FALSE),VLOOKUP($B36,Fixtures!$A$2:$AN$21,M$5+2,FALSE)),"")</f>
        <v/>
      </c>
      <c r="N36" s="119" t="str">
        <f>IFERROR(IF(VLOOKUP($A36,Calc_OppAtt!$A$47:$AM$66,N$5+1,FALSE)&gt;VLOOKUP($B36,Calc_OppAtt!$A$47:$AM$66,N$5+1,FALSE),VLOOKUP($A36,Fixtures!$A$2:$AN$21,N$5+2,FALSE),VLOOKUP($B36,Fixtures!$A$2:$AN$21,N$5+2,FALSE)),"")</f>
        <v/>
      </c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ht="12.0" customHeight="1">
      <c r="A37" s="113" t="str">
        <f t="array" ref="A37">INDEX(Calc_RotOppAtt!E806:AP806,Intro!$C$11)</f>
        <v>Brighton</v>
      </c>
      <c r="B37" s="115" t="str">
        <f t="array" ref="B37">INDEX(Calc_RotOppAtt!E999:AP999,Intro!$C$11)</f>
        <v>Everton</v>
      </c>
      <c r="C37" s="117">
        <f t="array" ref="C37">INDEX(Calc_RotOppAtt!E613:AP613,Intro!$C$11)/Intro!$C$13</f>
        <v>1.248333333</v>
      </c>
      <c r="D37" s="119">
        <v>32.0</v>
      </c>
      <c r="E37" s="121" t="str">
        <f>IFERROR(IF(VLOOKUP($A37,Calc_OppAtt!$A$47:$AM$66,E$5+1,FALSE)&gt;VLOOKUP($B37,Calc_OppAtt!$A$47:$AM$66,E$5+1,FALSE),VLOOKUP($A37,Fixtures!$A$2:$AN$21,E$5+2,FALSE),VLOOKUP($B37,Fixtures!$A$2:$AN$21,E$5+2,FALSE)),"")</f>
        <v>WAT (A)</v>
      </c>
      <c r="F37" s="121" t="str">
        <f>IFERROR(IF(VLOOKUP($A37,Calc_OppAtt!$A$47:$AM$66,F$5+1,FALSE)&gt;VLOOKUP($B37,Calc_OppAtt!$A$47:$AM$66,F$5+1,FALSE),VLOOKUP($A37,Fixtures!$A$2:$AN$21,F$5+2,FALSE),VLOOKUP($B37,Fixtures!$A$2:$AN$21,F$5+2,FALSE)),"")</f>
        <v>SOU (H)</v>
      </c>
      <c r="G37" s="121" t="str">
        <f>IFERROR(IF(VLOOKUP($A37,Calc_OppAtt!$A$47:$AM$66,G$5+1,FALSE)&gt;VLOOKUP($B37,Calc_OppAtt!$A$47:$AM$66,G$5+1,FALSE),VLOOKUP($A37,Fixtures!$A$2:$AN$21,G$5+2,FALSE),VLOOKUP($B37,Fixtures!$A$2:$AN$21,G$5+2,FALSE)),"")</f>
        <v>BOU (A)</v>
      </c>
      <c r="H37" s="121" t="str">
        <f>IFERROR(IF(VLOOKUP($A37,Calc_OppAtt!$A$47:$AM$66,H$5+1,FALSE)&gt;VLOOKUP($B37,Calc_OppAtt!$A$47:$AM$66,H$5+1,FALSE),VLOOKUP($A37,Fixtures!$A$2:$AN$21,H$5+2,FALSE),VLOOKUP($B37,Fixtures!$A$2:$AN$21,H$5+2,FALSE)),"")</f>
        <v>FUL (H)</v>
      </c>
      <c r="I37" s="121" t="str">
        <f>IFERROR(IF(VLOOKUP($A37,Calc_OppAtt!$A$47:$AM$66,I$5+1,FALSE)&gt;VLOOKUP($B37,Calc_OppAtt!$A$47:$AM$66,I$5+1,FALSE),VLOOKUP($A37,Fixtures!$A$2:$AN$21,I$5+2,FALSE),VLOOKUP($B37,Fixtures!$A$2:$AN$21,I$5+2,FALSE)),"")</f>
        <v>WHU (H)</v>
      </c>
      <c r="J37" s="121" t="str">
        <f>IFERROR(IF(VLOOKUP($A37,Calc_OppAtt!$A$47:$AM$66,J$5+1,FALSE)&gt;VLOOKUP($B37,Calc_OppAtt!$A$47:$AM$66,J$5+1,FALSE),VLOOKUP($A37,Fixtures!$A$2:$AN$21,J$5+2,FALSE),VLOOKUP($B37,Fixtures!$A$2:$AN$21,J$5+2,FALSE)),"")</f>
        <v>ARS (A)</v>
      </c>
      <c r="K37" s="121" t="str">
        <f>IFERROR(IF(VLOOKUP($A37,Calc_OppAtt!$A$47:$AM$66,K$5+1,FALSE)&gt;VLOOKUP($B37,Calc_OppAtt!$A$47:$AM$66,K$5+1,FALSE),VLOOKUP($A37,Fixtures!$A$2:$AN$21,K$5+2,FALSE),VLOOKUP($B37,Fixtures!$A$2:$AN$21,K$5+2,FALSE)),"")</f>
        <v/>
      </c>
      <c r="L37" s="121" t="str">
        <f>IFERROR(IF(VLOOKUP($A37,Calc_OppAtt!$A$47:$AM$66,L$5+1,FALSE)&gt;VLOOKUP($B37,Calc_OppAtt!$A$47:$AM$66,L$5+1,FALSE),VLOOKUP($A37,Fixtures!$A$2:$AN$21,L$5+2,FALSE),VLOOKUP($B37,Fixtures!$A$2:$AN$21,L$5+2,FALSE)),"")</f>
        <v/>
      </c>
      <c r="M37" s="121" t="str">
        <f>IFERROR(IF(VLOOKUP($A37,Calc_OppAtt!$A$47:$AM$66,M$5+1,FALSE)&gt;VLOOKUP($B37,Calc_OppAtt!$A$47:$AM$66,M$5+1,FALSE),VLOOKUP($A37,Fixtures!$A$2:$AN$21,M$5+2,FALSE),VLOOKUP($B37,Fixtures!$A$2:$AN$21,M$5+2,FALSE)),"")</f>
        <v/>
      </c>
      <c r="N37" s="119" t="str">
        <f>IFERROR(IF(VLOOKUP($A37,Calc_OppAtt!$A$47:$AM$66,N$5+1,FALSE)&gt;VLOOKUP($B37,Calc_OppAtt!$A$47:$AM$66,N$5+1,FALSE),VLOOKUP($A37,Fixtures!$A$2:$AN$21,N$5+2,FALSE),VLOOKUP($B37,Fixtures!$A$2:$AN$21,N$5+2,FALSE)),"")</f>
        <v/>
      </c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ht="12.0" customHeight="1">
      <c r="A38" s="113" t="str">
        <f t="array" ref="A38">INDEX(Calc_RotOppAtt!E807:AP807,Intro!$C$11)</f>
        <v>Everton</v>
      </c>
      <c r="B38" s="115" t="str">
        <f t="array" ref="B38">INDEX(Calc_RotOppAtt!E1000:AP1000,Intro!$C$11)</f>
        <v>Watford</v>
      </c>
      <c r="C38" s="117">
        <f t="array" ref="C38">INDEX(Calc_RotOppAtt!E614:AP614,Intro!$C$11)/Intro!$C$13</f>
        <v>1.246666667</v>
      </c>
      <c r="D38" s="119">
        <v>33.0</v>
      </c>
      <c r="E38" s="121" t="str">
        <f>IFERROR(IF(VLOOKUP($A38,Calc_OppAtt!$A$47:$AM$66,E$5+1,FALSE)&gt;VLOOKUP($B38,Calc_OppAtt!$A$47:$AM$66,E$5+1,FALSE),VLOOKUP($A38,Fixtures!$A$2:$AN$21,E$5+2,FALSE),VLOOKUP($B38,Fixtures!$A$2:$AN$21,E$5+2,FALSE)),"")</f>
        <v>BHA (H)</v>
      </c>
      <c r="F38" s="121" t="str">
        <f>IFERROR(IF(VLOOKUP($A38,Calc_OppAtt!$A$47:$AM$66,F$5+1,FALSE)&gt;VLOOKUP($B38,Calc_OppAtt!$A$47:$AM$66,F$5+1,FALSE),VLOOKUP($A38,Fixtures!$A$2:$AN$21,F$5+2,FALSE),VLOOKUP($B38,Fixtures!$A$2:$AN$21,F$5+2,FALSE)),"")</f>
        <v>SOU (H)</v>
      </c>
      <c r="G38" s="121" t="str">
        <f>IFERROR(IF(VLOOKUP($A38,Calc_OppAtt!$A$47:$AM$66,G$5+1,FALSE)&gt;VLOOKUP($B38,Calc_OppAtt!$A$47:$AM$66,G$5+1,FALSE),VLOOKUP($A38,Fixtures!$A$2:$AN$21,G$5+2,FALSE),VLOOKUP($B38,Fixtures!$A$2:$AN$21,G$5+2,FALSE)),"")</f>
        <v>BOU (A)</v>
      </c>
      <c r="H38" s="121" t="str">
        <f>IFERROR(IF(VLOOKUP($A38,Calc_OppAtt!$A$47:$AM$66,H$5+1,FALSE)&gt;VLOOKUP($B38,Calc_OppAtt!$A$47:$AM$66,H$5+1,FALSE),VLOOKUP($A38,Fixtures!$A$2:$AN$21,H$5+2,FALSE),VLOOKUP($B38,Fixtures!$A$2:$AN$21,H$5+2,FALSE)),"")</f>
        <v>HUD (H)</v>
      </c>
      <c r="I38" s="121" t="str">
        <f>IFERROR(IF(VLOOKUP($A38,Calc_OppAtt!$A$47:$AM$66,I$5+1,FALSE)&gt;VLOOKUP($B38,Calc_OppAtt!$A$47:$AM$66,I$5+1,FALSE),VLOOKUP($A38,Fixtures!$A$2:$AN$21,I$5+2,FALSE),VLOOKUP($B38,Fixtures!$A$2:$AN$21,I$5+2,FALSE)),"")</f>
        <v>WHU (H)</v>
      </c>
      <c r="J38" s="121" t="str">
        <f>IFERROR(IF(VLOOKUP($A38,Calc_OppAtt!$A$47:$AM$66,J$5+1,FALSE)&gt;VLOOKUP($B38,Calc_OppAtt!$A$47:$AM$66,J$5+1,FALSE),VLOOKUP($A38,Fixtures!$A$2:$AN$21,J$5+2,FALSE),VLOOKUP($B38,Fixtures!$A$2:$AN$21,J$5+2,FALSE)),"")</f>
        <v>FUL (A)</v>
      </c>
      <c r="K38" s="121" t="str">
        <f>IFERROR(IF(VLOOKUP($A38,Calc_OppAtt!$A$47:$AM$66,K$5+1,FALSE)&gt;VLOOKUP($B38,Calc_OppAtt!$A$47:$AM$66,K$5+1,FALSE),VLOOKUP($A38,Fixtures!$A$2:$AN$21,K$5+2,FALSE),VLOOKUP($B38,Fixtures!$A$2:$AN$21,K$5+2,FALSE)),"")</f>
        <v/>
      </c>
      <c r="L38" s="121" t="str">
        <f>IFERROR(IF(VLOOKUP($A38,Calc_OppAtt!$A$47:$AM$66,L$5+1,FALSE)&gt;VLOOKUP($B38,Calc_OppAtt!$A$47:$AM$66,L$5+1,FALSE),VLOOKUP($A38,Fixtures!$A$2:$AN$21,L$5+2,FALSE),VLOOKUP($B38,Fixtures!$A$2:$AN$21,L$5+2,FALSE)),"")</f>
        <v/>
      </c>
      <c r="M38" s="121" t="str">
        <f>IFERROR(IF(VLOOKUP($A38,Calc_OppAtt!$A$47:$AM$66,M$5+1,FALSE)&gt;VLOOKUP($B38,Calc_OppAtt!$A$47:$AM$66,M$5+1,FALSE),VLOOKUP($A38,Fixtures!$A$2:$AN$21,M$5+2,FALSE),VLOOKUP($B38,Fixtures!$A$2:$AN$21,M$5+2,FALSE)),"")</f>
        <v/>
      </c>
      <c r="N38" s="119" t="str">
        <f>IFERROR(IF(VLOOKUP($A38,Calc_OppAtt!$A$47:$AM$66,N$5+1,FALSE)&gt;VLOOKUP($B38,Calc_OppAtt!$A$47:$AM$66,N$5+1,FALSE),VLOOKUP($A38,Fixtures!$A$2:$AN$21,N$5+2,FALSE),VLOOKUP($B38,Fixtures!$A$2:$AN$21,N$5+2,FALSE)),"")</f>
        <v/>
      </c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ht="12.0" customHeight="1">
      <c r="A39" s="113" t="str">
        <f t="array" ref="A39">INDEX(Calc_RotOppAtt!E808:AP808,Intro!$C$11)</f>
        <v>Chelsea</v>
      </c>
      <c r="B39" s="115" t="str">
        <f t="array" ref="B39">INDEX(Calc_RotOppAtt!E1001:AP1001,Intro!$C$11)</f>
        <v>Everton</v>
      </c>
      <c r="C39" s="117">
        <f t="array" ref="C39">INDEX(Calc_RotOppAtt!E615:AP615,Intro!$C$11)/Intro!$C$13</f>
        <v>1.245</v>
      </c>
      <c r="D39" s="119">
        <v>34.0</v>
      </c>
      <c r="E39" s="121" t="str">
        <f>IFERROR(IF(VLOOKUP($A39,Calc_OppAtt!$A$47:$AM$66,E$5+1,FALSE)&gt;VLOOKUP($B39,Calc_OppAtt!$A$47:$AM$66,E$5+1,FALSE),VLOOKUP($A39,Fixtures!$A$2:$AN$21,E$5+2,FALSE),VLOOKUP($B39,Fixtures!$A$2:$AN$21,E$5+2,FALSE)),"")</f>
        <v>WOL (A)</v>
      </c>
      <c r="F39" s="121" t="str">
        <f>IFERROR(IF(VLOOKUP($A39,Calc_OppAtt!$A$47:$AM$66,F$5+1,FALSE)&gt;VLOOKUP($B39,Calc_OppAtt!$A$47:$AM$66,F$5+1,FALSE),VLOOKUP($A39,Fixtures!$A$2:$AN$21,F$5+2,FALSE),VLOOKUP($B39,Fixtures!$A$2:$AN$21,F$5+2,FALSE)),"")</f>
        <v>ARS (H)</v>
      </c>
      <c r="G39" s="121" t="str">
        <f>IFERROR(IF(VLOOKUP($A39,Calc_OppAtt!$A$47:$AM$66,G$5+1,FALSE)&gt;VLOOKUP($B39,Calc_OppAtt!$A$47:$AM$66,G$5+1,FALSE),VLOOKUP($A39,Fixtures!$A$2:$AN$21,G$5+2,FALSE),VLOOKUP($B39,Fixtures!$A$2:$AN$21,G$5+2,FALSE)),"")</f>
        <v>BOU (A)</v>
      </c>
      <c r="H39" s="121" t="str">
        <f>IFERROR(IF(VLOOKUP($A39,Calc_OppAtt!$A$47:$AM$66,H$5+1,FALSE)&gt;VLOOKUP($B39,Calc_OppAtt!$A$47:$AM$66,H$5+1,FALSE),VLOOKUP($A39,Fixtures!$A$2:$AN$21,H$5+2,FALSE),VLOOKUP($B39,Fixtures!$A$2:$AN$21,H$5+2,FALSE)),"")</f>
        <v>HUD (H)</v>
      </c>
      <c r="I39" s="121" t="str">
        <f>IFERROR(IF(VLOOKUP($A39,Calc_OppAtt!$A$47:$AM$66,I$5+1,FALSE)&gt;VLOOKUP($B39,Calc_OppAtt!$A$47:$AM$66,I$5+1,FALSE),VLOOKUP($A39,Fixtures!$A$2:$AN$21,I$5+2,FALSE),VLOOKUP($B39,Fixtures!$A$2:$AN$21,I$5+2,FALSE)),"")</f>
        <v>WHU (H)</v>
      </c>
      <c r="J39" s="121" t="str">
        <f>IFERROR(IF(VLOOKUP($A39,Calc_OppAtt!$A$47:$AM$66,J$5+1,FALSE)&gt;VLOOKUP($B39,Calc_OppAtt!$A$47:$AM$66,J$5+1,FALSE),VLOOKUP($A39,Fixtures!$A$2:$AN$21,J$5+2,FALSE),VLOOKUP($B39,Fixtures!$A$2:$AN$21,J$5+2,FALSE)),"")</f>
        <v>WHU (A)</v>
      </c>
      <c r="K39" s="121" t="str">
        <f>IFERROR(IF(VLOOKUP($A39,Calc_OppAtt!$A$47:$AM$66,K$5+1,FALSE)&gt;VLOOKUP($B39,Calc_OppAtt!$A$47:$AM$66,K$5+1,FALSE),VLOOKUP($A39,Fixtures!$A$2:$AN$21,K$5+2,FALSE),VLOOKUP($B39,Fixtures!$A$2:$AN$21,K$5+2,FALSE)),"")</f>
        <v/>
      </c>
      <c r="L39" s="121" t="str">
        <f>IFERROR(IF(VLOOKUP($A39,Calc_OppAtt!$A$47:$AM$66,L$5+1,FALSE)&gt;VLOOKUP($B39,Calc_OppAtt!$A$47:$AM$66,L$5+1,FALSE),VLOOKUP($A39,Fixtures!$A$2:$AN$21,L$5+2,FALSE),VLOOKUP($B39,Fixtures!$A$2:$AN$21,L$5+2,FALSE)),"")</f>
        <v/>
      </c>
      <c r="M39" s="121" t="str">
        <f>IFERROR(IF(VLOOKUP($A39,Calc_OppAtt!$A$47:$AM$66,M$5+1,FALSE)&gt;VLOOKUP($B39,Calc_OppAtt!$A$47:$AM$66,M$5+1,FALSE),VLOOKUP($A39,Fixtures!$A$2:$AN$21,M$5+2,FALSE),VLOOKUP($B39,Fixtures!$A$2:$AN$21,M$5+2,FALSE)),"")</f>
        <v/>
      </c>
      <c r="N39" s="119" t="str">
        <f>IFERROR(IF(VLOOKUP($A39,Calc_OppAtt!$A$47:$AM$66,N$5+1,FALSE)&gt;VLOOKUP($B39,Calc_OppAtt!$A$47:$AM$66,N$5+1,FALSE),VLOOKUP($A39,Fixtures!$A$2:$AN$21,N$5+2,FALSE),VLOOKUP($B39,Fixtures!$A$2:$AN$21,N$5+2,FALSE)),"")</f>
        <v/>
      </c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ht="12.0" customHeight="1">
      <c r="A40" s="113" t="str">
        <f t="array" ref="A40">INDEX(Calc_RotOppAtt!E809:AP809,Intro!$C$11)</f>
        <v>Everton</v>
      </c>
      <c r="B40" s="115" t="str">
        <f t="array" ref="B40">INDEX(Calc_RotOppAtt!E1002:AP1002,Intro!$C$11)</f>
        <v>Newcastle</v>
      </c>
      <c r="C40" s="117">
        <f t="array" ref="C40">INDEX(Calc_RotOppAtt!E616:AP616,Intro!$C$11)/Intro!$C$13</f>
        <v>1.245</v>
      </c>
      <c r="D40" s="119">
        <v>35.0</v>
      </c>
      <c r="E40" s="121" t="str">
        <f>IFERROR(IF(VLOOKUP($A40,Calc_OppAtt!$A$47:$AM$66,E$5+1,FALSE)&gt;VLOOKUP($B40,Calc_OppAtt!$A$47:$AM$66,E$5+1,FALSE),VLOOKUP($A40,Fixtures!$A$2:$AN$21,E$5+2,FALSE),VLOOKUP($B40,Fixtures!$A$2:$AN$21,E$5+2,FALSE)),"")</f>
        <v>WOL (A)</v>
      </c>
      <c r="F40" s="121" t="str">
        <f>IFERROR(IF(VLOOKUP($A40,Calc_OppAtt!$A$47:$AM$66,F$5+1,FALSE)&gt;VLOOKUP($B40,Calc_OppAtt!$A$47:$AM$66,F$5+1,FALSE),VLOOKUP($A40,Fixtures!$A$2:$AN$21,F$5+2,FALSE),VLOOKUP($B40,Fixtures!$A$2:$AN$21,F$5+2,FALSE)),"")</f>
        <v>SOU (H)</v>
      </c>
      <c r="G40" s="121" t="str">
        <f>IFERROR(IF(VLOOKUP($A40,Calc_OppAtt!$A$47:$AM$66,G$5+1,FALSE)&gt;VLOOKUP($B40,Calc_OppAtt!$A$47:$AM$66,G$5+1,FALSE),VLOOKUP($A40,Fixtures!$A$2:$AN$21,G$5+2,FALSE),VLOOKUP($B40,Fixtures!$A$2:$AN$21,G$5+2,FALSE)),"")</f>
        <v>BOU (A)</v>
      </c>
      <c r="H40" s="121" t="str">
        <f>IFERROR(IF(VLOOKUP($A40,Calc_OppAtt!$A$47:$AM$66,H$5+1,FALSE)&gt;VLOOKUP($B40,Calc_OppAtt!$A$47:$AM$66,H$5+1,FALSE),VLOOKUP($A40,Fixtures!$A$2:$AN$21,H$5+2,FALSE),VLOOKUP($B40,Fixtures!$A$2:$AN$21,H$5+2,FALSE)),"")</f>
        <v>HUD (H)</v>
      </c>
      <c r="I40" s="121" t="str">
        <f>IFERROR(IF(VLOOKUP($A40,Calc_OppAtt!$A$47:$AM$66,I$5+1,FALSE)&gt;VLOOKUP($B40,Calc_OppAtt!$A$47:$AM$66,I$5+1,FALSE),VLOOKUP($A40,Fixtures!$A$2:$AN$21,I$5+2,FALSE),VLOOKUP($B40,Fixtures!$A$2:$AN$21,I$5+2,FALSE)),"")</f>
        <v>WHU (H)</v>
      </c>
      <c r="J40" s="121" t="str">
        <f>IFERROR(IF(VLOOKUP($A40,Calc_OppAtt!$A$47:$AM$66,J$5+1,FALSE)&gt;VLOOKUP($B40,Calc_OppAtt!$A$47:$AM$66,J$5+1,FALSE),VLOOKUP($A40,Fixtures!$A$2:$AN$21,J$5+2,FALSE),VLOOKUP($B40,Fixtures!$A$2:$AN$21,J$5+2,FALSE)),"")</f>
        <v>CRY (A)</v>
      </c>
      <c r="K40" s="121" t="str">
        <f>IFERROR(IF(VLOOKUP($A40,Calc_OppAtt!$A$47:$AM$66,K$5+1,FALSE)&gt;VLOOKUP($B40,Calc_OppAtt!$A$47:$AM$66,K$5+1,FALSE),VLOOKUP($A40,Fixtures!$A$2:$AN$21,K$5+2,FALSE),VLOOKUP($B40,Fixtures!$A$2:$AN$21,K$5+2,FALSE)),"")</f>
        <v/>
      </c>
      <c r="L40" s="121" t="str">
        <f>IFERROR(IF(VLOOKUP($A40,Calc_OppAtt!$A$47:$AM$66,L$5+1,FALSE)&gt;VLOOKUP($B40,Calc_OppAtt!$A$47:$AM$66,L$5+1,FALSE),VLOOKUP($A40,Fixtures!$A$2:$AN$21,L$5+2,FALSE),VLOOKUP($B40,Fixtures!$A$2:$AN$21,L$5+2,FALSE)),"")</f>
        <v/>
      </c>
      <c r="M40" s="121" t="str">
        <f>IFERROR(IF(VLOOKUP($A40,Calc_OppAtt!$A$47:$AM$66,M$5+1,FALSE)&gt;VLOOKUP($B40,Calc_OppAtt!$A$47:$AM$66,M$5+1,FALSE),VLOOKUP($A40,Fixtures!$A$2:$AN$21,M$5+2,FALSE),VLOOKUP($B40,Fixtures!$A$2:$AN$21,M$5+2,FALSE)),"")</f>
        <v/>
      </c>
      <c r="N40" s="119" t="str">
        <f>IFERROR(IF(VLOOKUP($A40,Calc_OppAtt!$A$47:$AM$66,N$5+1,FALSE)&gt;VLOOKUP($B40,Calc_OppAtt!$A$47:$AM$66,N$5+1,FALSE),VLOOKUP($A40,Fixtures!$A$2:$AN$21,N$5+2,FALSE),VLOOKUP($B40,Fixtures!$A$2:$AN$21,N$5+2,FALSE)),"")</f>
        <v/>
      </c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ht="12.0" customHeight="1">
      <c r="A41" s="113" t="str">
        <f t="array" ref="A41">INDEX(Calc_RotOppAtt!E810:AP810,Intro!$C$11)</f>
        <v>Arsenal</v>
      </c>
      <c r="B41" s="115" t="str">
        <f t="array" ref="B41">INDEX(Calc_RotOppAtt!E1003:AP1003,Intro!$C$11)</f>
        <v>Burnley</v>
      </c>
      <c r="C41" s="117">
        <f t="array" ref="C41">INDEX(Calc_RotOppAtt!E617:AP617,Intro!$C$11)/Intro!$C$13</f>
        <v>1.243333333</v>
      </c>
      <c r="D41" s="119">
        <v>36.0</v>
      </c>
      <c r="E41" s="121" t="str">
        <f>IFERROR(IF(VLOOKUP($A41,Calc_OppAtt!$A$47:$AM$66,E$5+1,FALSE)&gt;VLOOKUP($B41,Calc_OppAtt!$A$47:$AM$66,E$5+1,FALSE),VLOOKUP($A41,Fixtures!$A$2:$AN$21,E$5+2,FALSE),VLOOKUP($B41,Fixtures!$A$2:$AN$21,E$5+2,FALSE)),"")</f>
        <v>SOU (A)</v>
      </c>
      <c r="F41" s="121" t="str">
        <f>IFERROR(IF(VLOOKUP($A41,Calc_OppAtt!$A$47:$AM$66,F$5+1,FALSE)&gt;VLOOKUP($B41,Calc_OppAtt!$A$47:$AM$66,F$5+1,FALSE),VLOOKUP($A41,Fixtures!$A$2:$AN$21,F$5+2,FALSE),VLOOKUP($B41,Fixtures!$A$2:$AN$21,F$5+2,FALSE)),"")</f>
        <v>WAT (H)</v>
      </c>
      <c r="G41" s="121" t="str">
        <f>IFERROR(IF(VLOOKUP($A41,Calc_OppAtt!$A$47:$AM$66,G$5+1,FALSE)&gt;VLOOKUP($B41,Calc_OppAtt!$A$47:$AM$66,G$5+1,FALSE),VLOOKUP($A41,Fixtures!$A$2:$AN$21,G$5+2,FALSE),VLOOKUP($B41,Fixtures!$A$2:$AN$21,G$5+2,FALSE)),"")</f>
        <v>WHU (H)</v>
      </c>
      <c r="H41" s="121" t="str">
        <f>IFERROR(IF(VLOOKUP($A41,Calc_OppAtt!$A$47:$AM$66,H$5+1,FALSE)&gt;VLOOKUP($B41,Calc_OppAtt!$A$47:$AM$66,H$5+1,FALSE),VLOOKUP($A41,Fixtures!$A$2:$AN$21,H$5+2,FALSE),VLOOKUP($B41,Fixtures!$A$2:$AN$21,H$5+2,FALSE)),"")</f>
        <v>CAR (A)</v>
      </c>
      <c r="I41" s="121" t="str">
        <f>IFERROR(IF(VLOOKUP($A41,Calc_OppAtt!$A$47:$AM$66,I$5+1,FALSE)&gt;VLOOKUP($B41,Calc_OppAtt!$A$47:$AM$66,I$5+1,FALSE),VLOOKUP($A41,Fixtures!$A$2:$AN$21,I$5+2,FALSE),VLOOKUP($B41,Fixtures!$A$2:$AN$21,I$5+2,FALSE)),"")</f>
        <v>WOL (A)</v>
      </c>
      <c r="J41" s="121" t="str">
        <f>IFERROR(IF(VLOOKUP($A41,Calc_OppAtt!$A$47:$AM$66,J$5+1,FALSE)&gt;VLOOKUP($B41,Calc_OppAtt!$A$47:$AM$66,J$5+1,FALSE),VLOOKUP($A41,Fixtures!$A$2:$AN$21,J$5+2,FALSE),VLOOKUP($B41,Fixtures!$A$2:$AN$21,J$5+2,FALSE)),"")</f>
        <v>EVE (H)</v>
      </c>
      <c r="K41" s="121" t="str">
        <f>IFERROR(IF(VLOOKUP($A41,Calc_OppAtt!$A$47:$AM$66,K$5+1,FALSE)&gt;VLOOKUP($B41,Calc_OppAtt!$A$47:$AM$66,K$5+1,FALSE),VLOOKUP($A41,Fixtures!$A$2:$AN$21,K$5+2,FALSE),VLOOKUP($B41,Fixtures!$A$2:$AN$21,K$5+2,FALSE)),"")</f>
        <v/>
      </c>
      <c r="L41" s="121" t="str">
        <f>IFERROR(IF(VLOOKUP($A41,Calc_OppAtt!$A$47:$AM$66,L$5+1,FALSE)&gt;VLOOKUP($B41,Calc_OppAtt!$A$47:$AM$66,L$5+1,FALSE),VLOOKUP($A41,Fixtures!$A$2:$AN$21,L$5+2,FALSE),VLOOKUP($B41,Fixtures!$A$2:$AN$21,L$5+2,FALSE)),"")</f>
        <v/>
      </c>
      <c r="M41" s="121" t="str">
        <f>IFERROR(IF(VLOOKUP($A41,Calc_OppAtt!$A$47:$AM$66,M$5+1,FALSE)&gt;VLOOKUP($B41,Calc_OppAtt!$A$47:$AM$66,M$5+1,FALSE),VLOOKUP($A41,Fixtures!$A$2:$AN$21,M$5+2,FALSE),VLOOKUP($B41,Fixtures!$A$2:$AN$21,M$5+2,FALSE)),"")</f>
        <v/>
      </c>
      <c r="N41" s="119" t="str">
        <f>IFERROR(IF(VLOOKUP($A41,Calc_OppAtt!$A$47:$AM$66,N$5+1,FALSE)&gt;VLOOKUP($B41,Calc_OppAtt!$A$47:$AM$66,N$5+1,FALSE),VLOOKUP($A41,Fixtures!$A$2:$AN$21,N$5+2,FALSE),VLOOKUP($B41,Fixtures!$A$2:$AN$21,N$5+2,FALSE)),"")</f>
        <v/>
      </c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ht="12.0" customHeight="1">
      <c r="A42" s="113" t="str">
        <f t="array" ref="A42">INDEX(Calc_RotOppAtt!E811:AP811,Intro!$C$11)</f>
        <v>Fulham</v>
      </c>
      <c r="B42" s="115" t="str">
        <f t="array" ref="B42">INDEX(Calc_RotOppAtt!E1004:AP1004,Intro!$C$11)</f>
        <v>Man City</v>
      </c>
      <c r="C42" s="117">
        <f t="array" ref="C42">INDEX(Calc_RotOppAtt!E618:AP618,Intro!$C$11)/Intro!$C$13</f>
        <v>1.241666667</v>
      </c>
      <c r="D42" s="119">
        <v>37.0</v>
      </c>
      <c r="E42" s="121" t="str">
        <f>IFERROR(IF(VLOOKUP($A42,Calc_OppAtt!$A$47:$AM$66,E$5+1,FALSE)&gt;VLOOKUP($B42,Calc_OppAtt!$A$47:$AM$66,E$5+1,FALSE),VLOOKUP($A42,Fixtures!$A$2:$AN$21,E$5+2,FALSE),VLOOKUP($B42,Fixtures!$A$2:$AN$21,E$5+2,FALSE)),"")</f>
        <v>CRY (H)</v>
      </c>
      <c r="F42" s="121" t="str">
        <f>IFERROR(IF(VLOOKUP($A42,Calc_OppAtt!$A$47:$AM$66,F$5+1,FALSE)&gt;VLOOKUP($B42,Calc_OppAtt!$A$47:$AM$66,F$5+1,FALSE),VLOOKUP($A42,Fixtures!$A$2:$AN$21,F$5+2,FALSE),VLOOKUP($B42,Fixtures!$A$2:$AN$21,F$5+2,FALSE)),"")</f>
        <v>HUD (H)</v>
      </c>
      <c r="G42" s="121" t="str">
        <f>IFERROR(IF(VLOOKUP($A42,Calc_OppAtt!$A$47:$AM$66,G$5+1,FALSE)&gt;VLOOKUP($B42,Calc_OppAtt!$A$47:$AM$66,G$5+1,FALSE),VLOOKUP($A42,Fixtures!$A$2:$AN$21,G$5+2,FALSE),VLOOKUP($B42,Fixtures!$A$2:$AN$21,G$5+2,FALSE)),"")</f>
        <v>WOL (A)</v>
      </c>
      <c r="H42" s="121" t="str">
        <f>IFERROR(IF(VLOOKUP($A42,Calc_OppAtt!$A$47:$AM$66,H$5+1,FALSE)&gt;VLOOKUP($B42,Calc_OppAtt!$A$47:$AM$66,H$5+1,FALSE),VLOOKUP($A42,Fixtures!$A$2:$AN$21,H$5+2,FALSE),VLOOKUP($B42,Fixtures!$A$2:$AN$21,H$5+2,FALSE)),"")</f>
        <v>NEW (H)</v>
      </c>
      <c r="I42" s="121" t="str">
        <f>IFERROR(IF(VLOOKUP($A42,Calc_OppAtt!$A$47:$AM$66,I$5+1,FALSE)&gt;VLOOKUP($B42,Calc_OppAtt!$A$47:$AM$66,I$5+1,FALSE),VLOOKUP($A42,Fixtures!$A$2:$AN$21,I$5+2,FALSE),VLOOKUP($B42,Fixtures!$A$2:$AN$21,I$5+2,FALSE)),"")</f>
        <v>FUL (H)</v>
      </c>
      <c r="J42" s="121" t="str">
        <f>IFERROR(IF(VLOOKUP($A42,Calc_OppAtt!$A$47:$AM$66,J$5+1,FALSE)&gt;VLOOKUP($B42,Calc_OppAtt!$A$47:$AM$66,J$5+1,FALSE),VLOOKUP($A42,Fixtures!$A$2:$AN$21,J$5+2,FALSE),VLOOKUP($B42,Fixtures!$A$2:$AN$21,J$5+2,FALSE)),"")</f>
        <v>WAT (H)</v>
      </c>
      <c r="K42" s="121" t="str">
        <f>IFERROR(IF(VLOOKUP($A42,Calc_OppAtt!$A$47:$AM$66,K$5+1,FALSE)&gt;VLOOKUP($B42,Calc_OppAtt!$A$47:$AM$66,K$5+1,FALSE),VLOOKUP($A42,Fixtures!$A$2:$AN$21,K$5+2,FALSE),VLOOKUP($B42,Fixtures!$A$2:$AN$21,K$5+2,FALSE)),"")</f>
        <v/>
      </c>
      <c r="L42" s="121" t="str">
        <f>IFERROR(IF(VLOOKUP($A42,Calc_OppAtt!$A$47:$AM$66,L$5+1,FALSE)&gt;VLOOKUP($B42,Calc_OppAtt!$A$47:$AM$66,L$5+1,FALSE),VLOOKUP($A42,Fixtures!$A$2:$AN$21,L$5+2,FALSE),VLOOKUP($B42,Fixtures!$A$2:$AN$21,L$5+2,FALSE)),"")</f>
        <v/>
      </c>
      <c r="M42" s="121" t="str">
        <f>IFERROR(IF(VLOOKUP($A42,Calc_OppAtt!$A$47:$AM$66,M$5+1,FALSE)&gt;VLOOKUP($B42,Calc_OppAtt!$A$47:$AM$66,M$5+1,FALSE),VLOOKUP($A42,Fixtures!$A$2:$AN$21,M$5+2,FALSE),VLOOKUP($B42,Fixtures!$A$2:$AN$21,M$5+2,FALSE)),"")</f>
        <v/>
      </c>
      <c r="N42" s="119" t="str">
        <f>IFERROR(IF(VLOOKUP($A42,Calc_OppAtt!$A$47:$AM$66,N$5+1,FALSE)&gt;VLOOKUP($B42,Calc_OppAtt!$A$47:$AM$66,N$5+1,FALSE),VLOOKUP($A42,Fixtures!$A$2:$AN$21,N$5+2,FALSE),VLOOKUP($B42,Fixtures!$A$2:$AN$21,N$5+2,FALSE)),"")</f>
        <v/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ht="12.0" customHeight="1">
      <c r="A43" s="113" t="str">
        <f t="array" ref="A43">INDEX(Calc_RotOppAtt!E812:AP812,Intro!$C$11)</f>
        <v>Man City</v>
      </c>
      <c r="B43" s="115" t="str">
        <f t="array" ref="B43">INDEX(Calc_RotOppAtt!E1005:AP1005,Intro!$C$11)</f>
        <v>Wolves</v>
      </c>
      <c r="C43" s="117">
        <f t="array" ref="C43">INDEX(Calc_RotOppAtt!E619:AP619,Intro!$C$11)/Intro!$C$13</f>
        <v>1.241666667</v>
      </c>
      <c r="D43" s="119">
        <v>38.0</v>
      </c>
      <c r="E43" s="121" t="str">
        <f>IFERROR(IF(VLOOKUP($A43,Calc_OppAtt!$A$47:$AM$66,E$5+1,FALSE)&gt;VLOOKUP($B43,Calc_OppAtt!$A$47:$AM$66,E$5+1,FALSE),VLOOKUP($A43,Fixtures!$A$2:$AN$21,E$5+2,FALSE),VLOOKUP($B43,Fixtures!$A$2:$AN$21,E$5+2,FALSE)),"")</f>
        <v>EVE (H)</v>
      </c>
      <c r="F43" s="121" t="str">
        <f>IFERROR(IF(VLOOKUP($A43,Calc_OppAtt!$A$47:$AM$66,F$5+1,FALSE)&gt;VLOOKUP($B43,Calc_OppAtt!$A$47:$AM$66,F$5+1,FALSE),VLOOKUP($A43,Fixtures!$A$2:$AN$21,F$5+2,FALSE),VLOOKUP($B43,Fixtures!$A$2:$AN$21,F$5+2,FALSE)),"")</f>
        <v>HUD (H)</v>
      </c>
      <c r="G43" s="121" t="str">
        <f>IFERROR(IF(VLOOKUP($A43,Calc_OppAtt!$A$47:$AM$66,G$5+1,FALSE)&gt;VLOOKUP($B43,Calc_OppAtt!$A$47:$AM$66,G$5+1,FALSE),VLOOKUP($A43,Fixtures!$A$2:$AN$21,G$5+2,FALSE),VLOOKUP($B43,Fixtures!$A$2:$AN$21,G$5+2,FALSE)),"")</f>
        <v>WOL (A)</v>
      </c>
      <c r="H43" s="121" t="str">
        <f>IFERROR(IF(VLOOKUP($A43,Calc_OppAtt!$A$47:$AM$66,H$5+1,FALSE)&gt;VLOOKUP($B43,Calc_OppAtt!$A$47:$AM$66,H$5+1,FALSE),VLOOKUP($A43,Fixtures!$A$2:$AN$21,H$5+2,FALSE),VLOOKUP($B43,Fixtures!$A$2:$AN$21,H$5+2,FALSE)),"")</f>
        <v>NEW (H)</v>
      </c>
      <c r="I43" s="121" t="str">
        <f>IFERROR(IF(VLOOKUP($A43,Calc_OppAtt!$A$47:$AM$66,I$5+1,FALSE)&gt;VLOOKUP($B43,Calc_OppAtt!$A$47:$AM$66,I$5+1,FALSE),VLOOKUP($A43,Fixtures!$A$2:$AN$21,I$5+2,FALSE),VLOOKUP($B43,Fixtures!$A$2:$AN$21,I$5+2,FALSE)),"")</f>
        <v>FUL (H)</v>
      </c>
      <c r="J43" s="121" t="str">
        <f>IFERROR(IF(VLOOKUP($A43,Calc_OppAtt!$A$47:$AM$66,J$5+1,FALSE)&gt;VLOOKUP($B43,Calc_OppAtt!$A$47:$AM$66,J$5+1,FALSE),VLOOKUP($A43,Fixtures!$A$2:$AN$21,J$5+2,FALSE),VLOOKUP($B43,Fixtures!$A$2:$AN$21,J$5+2,FALSE)),"")</f>
        <v>CAR (A)</v>
      </c>
      <c r="K43" s="121" t="str">
        <f>IFERROR(IF(VLOOKUP($A43,Calc_OppAtt!$A$47:$AM$66,K$5+1,FALSE)&gt;VLOOKUP($B43,Calc_OppAtt!$A$47:$AM$66,K$5+1,FALSE),VLOOKUP($A43,Fixtures!$A$2:$AN$21,K$5+2,FALSE),VLOOKUP($B43,Fixtures!$A$2:$AN$21,K$5+2,FALSE)),"")</f>
        <v/>
      </c>
      <c r="L43" s="121" t="str">
        <f>IFERROR(IF(VLOOKUP($A43,Calc_OppAtt!$A$47:$AM$66,L$5+1,FALSE)&gt;VLOOKUP($B43,Calc_OppAtt!$A$47:$AM$66,L$5+1,FALSE),VLOOKUP($A43,Fixtures!$A$2:$AN$21,L$5+2,FALSE),VLOOKUP($B43,Fixtures!$A$2:$AN$21,L$5+2,FALSE)),"")</f>
        <v/>
      </c>
      <c r="M43" s="121" t="str">
        <f>IFERROR(IF(VLOOKUP($A43,Calc_OppAtt!$A$47:$AM$66,M$5+1,FALSE)&gt;VLOOKUP($B43,Calc_OppAtt!$A$47:$AM$66,M$5+1,FALSE),VLOOKUP($A43,Fixtures!$A$2:$AN$21,M$5+2,FALSE),VLOOKUP($B43,Fixtures!$A$2:$AN$21,M$5+2,FALSE)),"")</f>
        <v/>
      </c>
      <c r="N43" s="119" t="str">
        <f>IFERROR(IF(VLOOKUP($A43,Calc_OppAtt!$A$47:$AM$66,N$5+1,FALSE)&gt;VLOOKUP($B43,Calc_OppAtt!$A$47:$AM$66,N$5+1,FALSE),VLOOKUP($A43,Fixtures!$A$2:$AN$21,N$5+2,FALSE),VLOOKUP($B43,Fixtures!$A$2:$AN$21,N$5+2,FALSE)),"")</f>
        <v/>
      </c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ht="12.0" customHeight="1">
      <c r="A44" s="113" t="str">
        <f t="array" ref="A44">INDEX(Calc_RotOppAtt!E813:AP813,Intro!$C$11)</f>
        <v>Leicester</v>
      </c>
      <c r="B44" s="115" t="str">
        <f t="array" ref="B44">INDEX(Calc_RotOppAtt!E1006:AP1006,Intro!$C$11)</f>
        <v>Liverpool</v>
      </c>
      <c r="C44" s="117">
        <f t="array" ref="C44">INDEX(Calc_RotOppAtt!E620:AP620,Intro!$C$11)/Intro!$C$13</f>
        <v>1.238333333</v>
      </c>
      <c r="D44" s="119">
        <v>39.0</v>
      </c>
      <c r="E44" s="121" t="str">
        <f>IFERROR(IF(VLOOKUP($A44,Calc_OppAtt!$A$47:$AM$66,E$5+1,FALSE)&gt;VLOOKUP($B44,Calc_OppAtt!$A$47:$AM$66,E$5+1,FALSE),VLOOKUP($A44,Fixtures!$A$2:$AN$21,E$5+2,FALSE),VLOOKUP($B44,Fixtures!$A$2:$AN$21,E$5+2,FALSE)),"")</f>
        <v>WHU (H)</v>
      </c>
      <c r="F44" s="121" t="str">
        <f>IFERROR(IF(VLOOKUP($A44,Calc_OppAtt!$A$47:$AM$66,F$5+1,FALSE)&gt;VLOOKUP($B44,Calc_OppAtt!$A$47:$AM$66,F$5+1,FALSE),VLOOKUP($A44,Fixtures!$A$2:$AN$21,F$5+2,FALSE),VLOOKUP($B44,Fixtures!$A$2:$AN$21,F$5+2,FALSE)),"")</f>
        <v>WOL (H)</v>
      </c>
      <c r="G44" s="121" t="str">
        <f>IFERROR(IF(VLOOKUP($A44,Calc_OppAtt!$A$47:$AM$66,G$5+1,FALSE)&gt;VLOOKUP($B44,Calc_OppAtt!$A$47:$AM$66,G$5+1,FALSE),VLOOKUP($A44,Fixtures!$A$2:$AN$21,G$5+2,FALSE),VLOOKUP($B44,Fixtures!$A$2:$AN$21,G$5+2,FALSE)),"")</f>
        <v>BHA (H)</v>
      </c>
      <c r="H44" s="121" t="str">
        <f>IFERROR(IF(VLOOKUP($A44,Calc_OppAtt!$A$47:$AM$66,H$5+1,FALSE)&gt;VLOOKUP($B44,Calc_OppAtt!$A$47:$AM$66,H$5+1,FALSE),VLOOKUP($A44,Fixtures!$A$2:$AN$21,H$5+2,FALSE),VLOOKUP($B44,Fixtures!$A$2:$AN$21,H$5+2,FALSE)),"")</f>
        <v>LIV (H)</v>
      </c>
      <c r="I44" s="121" t="str">
        <f>IFERROR(IF(VLOOKUP($A44,Calc_OppAtt!$A$47:$AM$66,I$5+1,FALSE)&gt;VLOOKUP($B44,Calc_OppAtt!$A$47:$AM$66,I$5+1,FALSE),VLOOKUP($A44,Fixtures!$A$2:$AN$21,I$5+2,FALSE),VLOOKUP($B44,Fixtures!$A$2:$AN$21,I$5+2,FALSE)),"")</f>
        <v>BOU (A)</v>
      </c>
      <c r="J44" s="121" t="str">
        <f>IFERROR(IF(VLOOKUP($A44,Calc_OppAtt!$A$47:$AM$66,J$5+1,FALSE)&gt;VLOOKUP($B44,Calc_OppAtt!$A$47:$AM$66,J$5+1,FALSE),VLOOKUP($A44,Fixtures!$A$2:$AN$21,J$5+2,FALSE),VLOOKUP($B44,Fixtures!$A$2:$AN$21,J$5+2,FALSE)),"")</f>
        <v>HUD (H)</v>
      </c>
      <c r="K44" s="121" t="str">
        <f>IFERROR(IF(VLOOKUP($A44,Calc_OppAtt!$A$47:$AM$66,K$5+1,FALSE)&gt;VLOOKUP($B44,Calc_OppAtt!$A$47:$AM$66,K$5+1,FALSE),VLOOKUP($A44,Fixtures!$A$2:$AN$21,K$5+2,FALSE),VLOOKUP($B44,Fixtures!$A$2:$AN$21,K$5+2,FALSE)),"")</f>
        <v/>
      </c>
      <c r="L44" s="121" t="str">
        <f>IFERROR(IF(VLOOKUP($A44,Calc_OppAtt!$A$47:$AM$66,L$5+1,FALSE)&gt;VLOOKUP($B44,Calc_OppAtt!$A$47:$AM$66,L$5+1,FALSE),VLOOKUP($A44,Fixtures!$A$2:$AN$21,L$5+2,FALSE),VLOOKUP($B44,Fixtures!$A$2:$AN$21,L$5+2,FALSE)),"")</f>
        <v/>
      </c>
      <c r="M44" s="121" t="str">
        <f>IFERROR(IF(VLOOKUP($A44,Calc_OppAtt!$A$47:$AM$66,M$5+1,FALSE)&gt;VLOOKUP($B44,Calc_OppAtt!$A$47:$AM$66,M$5+1,FALSE),VLOOKUP($A44,Fixtures!$A$2:$AN$21,M$5+2,FALSE),VLOOKUP($B44,Fixtures!$A$2:$AN$21,M$5+2,FALSE)),"")</f>
        <v/>
      </c>
      <c r="N44" s="119" t="str">
        <f>IFERROR(IF(VLOOKUP($A44,Calc_OppAtt!$A$47:$AM$66,N$5+1,FALSE)&gt;VLOOKUP($B44,Calc_OppAtt!$A$47:$AM$66,N$5+1,FALSE),VLOOKUP($A44,Fixtures!$A$2:$AN$21,N$5+2,FALSE),VLOOKUP($B44,Fixtures!$A$2:$AN$21,N$5+2,FALSE)),"")</f>
        <v/>
      </c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ht="12.0" customHeight="1">
      <c r="A45" s="113" t="str">
        <f t="array" ref="A45">INDEX(Calc_RotOppAtt!E814:AP814,Intro!$C$11)</f>
        <v>Arsenal</v>
      </c>
      <c r="B45" s="115" t="str">
        <f t="array" ref="B45">INDEX(Calc_RotOppAtt!E1007:AP1007,Intro!$C$11)</f>
        <v>Liverpool</v>
      </c>
      <c r="C45" s="117">
        <f t="array" ref="C45">INDEX(Calc_RotOppAtt!E621:AP621,Intro!$C$11)/Intro!$C$13</f>
        <v>1.236666667</v>
      </c>
      <c r="D45" s="119">
        <v>40.0</v>
      </c>
      <c r="E45" s="121" t="str">
        <f>IFERROR(IF(VLOOKUP($A45,Calc_OppAtt!$A$47:$AM$66,E$5+1,FALSE)&gt;VLOOKUP($B45,Calc_OppAtt!$A$47:$AM$66,E$5+1,FALSE),VLOOKUP($A45,Fixtures!$A$2:$AN$21,E$5+2,FALSE),VLOOKUP($B45,Fixtures!$A$2:$AN$21,E$5+2,FALSE)),"")</f>
        <v>WHU (H)</v>
      </c>
      <c r="F45" s="121" t="str">
        <f>IFERROR(IF(VLOOKUP($A45,Calc_OppAtt!$A$47:$AM$66,F$5+1,FALSE)&gt;VLOOKUP($B45,Calc_OppAtt!$A$47:$AM$66,F$5+1,FALSE),VLOOKUP($A45,Fixtures!$A$2:$AN$21,F$5+2,FALSE),VLOOKUP($B45,Fixtures!$A$2:$AN$21,F$5+2,FALSE)),"")</f>
        <v>CRY (A)</v>
      </c>
      <c r="G45" s="121" t="str">
        <f>IFERROR(IF(VLOOKUP($A45,Calc_OppAtt!$A$47:$AM$66,G$5+1,FALSE)&gt;VLOOKUP($B45,Calc_OppAtt!$A$47:$AM$66,G$5+1,FALSE),VLOOKUP($A45,Fixtures!$A$2:$AN$21,G$5+2,FALSE),VLOOKUP($B45,Fixtures!$A$2:$AN$21,G$5+2,FALSE)),"")</f>
        <v>WHU (H)</v>
      </c>
      <c r="H45" s="121" t="str">
        <f>IFERROR(IF(VLOOKUP($A45,Calc_OppAtt!$A$47:$AM$66,H$5+1,FALSE)&gt;VLOOKUP($B45,Calc_OppAtt!$A$47:$AM$66,H$5+1,FALSE),VLOOKUP($A45,Fixtures!$A$2:$AN$21,H$5+2,FALSE),VLOOKUP($B45,Fixtures!$A$2:$AN$21,H$5+2,FALSE)),"")</f>
        <v>CAR (A)</v>
      </c>
      <c r="I45" s="121" t="str">
        <f>IFERROR(IF(VLOOKUP($A45,Calc_OppAtt!$A$47:$AM$66,I$5+1,FALSE)&gt;VLOOKUP($B45,Calc_OppAtt!$A$47:$AM$66,I$5+1,FALSE),VLOOKUP($A45,Fixtures!$A$2:$AN$21,I$5+2,FALSE),VLOOKUP($B45,Fixtures!$A$2:$AN$21,I$5+2,FALSE)),"")</f>
        <v>NEW (A)</v>
      </c>
      <c r="J45" s="121" t="str">
        <f>IFERROR(IF(VLOOKUP($A45,Calc_OppAtt!$A$47:$AM$66,J$5+1,FALSE)&gt;VLOOKUP($B45,Calc_OppAtt!$A$47:$AM$66,J$5+1,FALSE),VLOOKUP($A45,Fixtures!$A$2:$AN$21,J$5+2,FALSE),VLOOKUP($B45,Fixtures!$A$2:$AN$21,J$5+2,FALSE)),"")</f>
        <v>EVE (H)</v>
      </c>
      <c r="K45" s="121" t="str">
        <f>IFERROR(IF(VLOOKUP($A45,Calc_OppAtt!$A$47:$AM$66,K$5+1,FALSE)&gt;VLOOKUP($B45,Calc_OppAtt!$A$47:$AM$66,K$5+1,FALSE),VLOOKUP($A45,Fixtures!$A$2:$AN$21,K$5+2,FALSE),VLOOKUP($B45,Fixtures!$A$2:$AN$21,K$5+2,FALSE)),"")</f>
        <v/>
      </c>
      <c r="L45" s="121" t="str">
        <f>IFERROR(IF(VLOOKUP($A45,Calc_OppAtt!$A$47:$AM$66,L$5+1,FALSE)&gt;VLOOKUP($B45,Calc_OppAtt!$A$47:$AM$66,L$5+1,FALSE),VLOOKUP($A45,Fixtures!$A$2:$AN$21,L$5+2,FALSE),VLOOKUP($B45,Fixtures!$A$2:$AN$21,L$5+2,FALSE)),"")</f>
        <v/>
      </c>
      <c r="M45" s="121" t="str">
        <f>IFERROR(IF(VLOOKUP($A45,Calc_OppAtt!$A$47:$AM$66,M$5+1,FALSE)&gt;VLOOKUP($B45,Calc_OppAtt!$A$47:$AM$66,M$5+1,FALSE),VLOOKUP($A45,Fixtures!$A$2:$AN$21,M$5+2,FALSE),VLOOKUP($B45,Fixtures!$A$2:$AN$21,M$5+2,FALSE)),"")</f>
        <v/>
      </c>
      <c r="N45" s="119" t="str">
        <f>IFERROR(IF(VLOOKUP($A45,Calc_OppAtt!$A$47:$AM$66,N$5+1,FALSE)&gt;VLOOKUP($B45,Calc_OppAtt!$A$47:$AM$66,N$5+1,FALSE),VLOOKUP($A45,Fixtures!$A$2:$AN$21,N$5+2,FALSE),VLOOKUP($B45,Fixtures!$A$2:$AN$21,N$5+2,FALSE)),"")</f>
        <v/>
      </c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ht="12.0" customHeight="1">
      <c r="A46" s="113" t="str">
        <f t="array" ref="A46">INDEX(Calc_RotOppAtt!E815:AP815,Intro!$C$11)</f>
        <v>Bournemouth</v>
      </c>
      <c r="B46" s="115" t="str">
        <f t="array" ref="B46">INDEX(Calc_RotOppAtt!E1008:AP1008,Intro!$C$11)</f>
        <v>Brighton</v>
      </c>
      <c r="C46" s="117">
        <f t="array" ref="C46">INDEX(Calc_RotOppAtt!E622:AP622,Intro!$C$11)/Intro!$C$13</f>
        <v>1.235</v>
      </c>
      <c r="D46" s="119">
        <v>41.0</v>
      </c>
      <c r="E46" s="121" t="str">
        <f>IFERROR(IF(VLOOKUP($A46,Calc_OppAtt!$A$47:$AM$66,E$5+1,FALSE)&gt;VLOOKUP($B46,Calc_OppAtt!$A$47:$AM$66,E$5+1,FALSE),VLOOKUP($A46,Fixtures!$A$2:$AN$21,E$5+2,FALSE),VLOOKUP($B46,Fixtures!$A$2:$AN$21,E$5+2,FALSE)),"")</f>
        <v>WAT (A)</v>
      </c>
      <c r="F46" s="121" t="str">
        <f>IFERROR(IF(VLOOKUP($A46,Calc_OppAtt!$A$47:$AM$66,F$5+1,FALSE)&gt;VLOOKUP($B46,Calc_OppAtt!$A$47:$AM$66,F$5+1,FALSE),VLOOKUP($A46,Fixtures!$A$2:$AN$21,F$5+2,FALSE),VLOOKUP($B46,Fixtures!$A$2:$AN$21,F$5+2,FALSE)),"")</f>
        <v>WHU (A)</v>
      </c>
      <c r="G46" s="121" t="str">
        <f>IFERROR(IF(VLOOKUP($A46,Calc_OppAtt!$A$47:$AM$66,G$5+1,FALSE)&gt;VLOOKUP($B46,Calc_OppAtt!$A$47:$AM$66,G$5+1,FALSE),VLOOKUP($A46,Fixtures!$A$2:$AN$21,G$5+2,FALSE),VLOOKUP($B46,Fixtures!$A$2:$AN$21,G$5+2,FALSE)),"")</f>
        <v>EVE (H)</v>
      </c>
      <c r="H46" s="121" t="str">
        <f>IFERROR(IF(VLOOKUP($A46,Calc_OppAtt!$A$47:$AM$66,H$5+1,FALSE)&gt;VLOOKUP($B46,Calc_OppAtt!$A$47:$AM$66,H$5+1,FALSE),VLOOKUP($A46,Fixtures!$A$2:$AN$21,H$5+2,FALSE),VLOOKUP($B46,Fixtures!$A$2:$AN$21,H$5+2,FALSE)),"")</f>
        <v>FUL (H)</v>
      </c>
      <c r="I46" s="121" t="str">
        <f>IFERROR(IF(VLOOKUP($A46,Calc_OppAtt!$A$47:$AM$66,I$5+1,FALSE)&gt;VLOOKUP($B46,Calc_OppAtt!$A$47:$AM$66,I$5+1,FALSE),VLOOKUP($A46,Fixtures!$A$2:$AN$21,I$5+2,FALSE),VLOOKUP($B46,Fixtures!$A$2:$AN$21,I$5+2,FALSE)),"")</f>
        <v>LEI (H)</v>
      </c>
      <c r="J46" s="121" t="str">
        <f>IFERROR(IF(VLOOKUP($A46,Calc_OppAtt!$A$47:$AM$66,J$5+1,FALSE)&gt;VLOOKUP($B46,Calc_OppAtt!$A$47:$AM$66,J$5+1,FALSE),VLOOKUP($A46,Fixtures!$A$2:$AN$21,J$5+2,FALSE),VLOOKUP($B46,Fixtures!$A$2:$AN$21,J$5+2,FALSE)),"")</f>
        <v>TOT (H)</v>
      </c>
      <c r="K46" s="121" t="str">
        <f>IFERROR(IF(VLOOKUP($A46,Calc_OppAtt!$A$47:$AM$66,K$5+1,FALSE)&gt;VLOOKUP($B46,Calc_OppAtt!$A$47:$AM$66,K$5+1,FALSE),VLOOKUP($A46,Fixtures!$A$2:$AN$21,K$5+2,FALSE),VLOOKUP($B46,Fixtures!$A$2:$AN$21,K$5+2,FALSE)),"")</f>
        <v/>
      </c>
      <c r="L46" s="121" t="str">
        <f>IFERROR(IF(VLOOKUP($A46,Calc_OppAtt!$A$47:$AM$66,L$5+1,FALSE)&gt;VLOOKUP($B46,Calc_OppAtt!$A$47:$AM$66,L$5+1,FALSE),VLOOKUP($A46,Fixtures!$A$2:$AN$21,L$5+2,FALSE),VLOOKUP($B46,Fixtures!$A$2:$AN$21,L$5+2,FALSE)),"")</f>
        <v/>
      </c>
      <c r="M46" s="121" t="str">
        <f>IFERROR(IF(VLOOKUP($A46,Calc_OppAtt!$A$47:$AM$66,M$5+1,FALSE)&gt;VLOOKUP($B46,Calc_OppAtt!$A$47:$AM$66,M$5+1,FALSE),VLOOKUP($A46,Fixtures!$A$2:$AN$21,M$5+2,FALSE),VLOOKUP($B46,Fixtures!$A$2:$AN$21,M$5+2,FALSE)),"")</f>
        <v/>
      </c>
      <c r="N46" s="119" t="str">
        <f>IFERROR(IF(VLOOKUP($A46,Calc_OppAtt!$A$47:$AM$66,N$5+1,FALSE)&gt;VLOOKUP($B46,Calc_OppAtt!$A$47:$AM$66,N$5+1,FALSE),VLOOKUP($A46,Fixtures!$A$2:$AN$21,N$5+2,FALSE),VLOOKUP($B46,Fixtures!$A$2:$AN$21,N$5+2,FALSE)),"")</f>
        <v/>
      </c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ht="12.0" customHeight="1">
      <c r="A47" s="113" t="str">
        <f t="array" ref="A47">INDEX(Calc_RotOppAtt!E816:AP816,Intro!$C$11)</f>
        <v>Crystal Palace</v>
      </c>
      <c r="B47" s="115" t="str">
        <f t="array" ref="B47">INDEX(Calc_RotOppAtt!E1009:AP1009,Intro!$C$11)</f>
        <v>Man City</v>
      </c>
      <c r="C47" s="117">
        <f t="array" ref="C47">INDEX(Calc_RotOppAtt!E623:AP623,Intro!$C$11)/Intro!$C$13</f>
        <v>1.231666667</v>
      </c>
      <c r="D47" s="119">
        <v>42.0</v>
      </c>
      <c r="E47" s="121" t="str">
        <f>IFERROR(IF(VLOOKUP($A47,Calc_OppAtt!$A$47:$AM$66,E$5+1,FALSE)&gt;VLOOKUP($B47,Calc_OppAtt!$A$47:$AM$66,E$5+1,FALSE),VLOOKUP($A47,Fixtures!$A$2:$AN$21,E$5+2,FALSE),VLOOKUP($B47,Fixtures!$A$2:$AN$21,E$5+2,FALSE)),"")</f>
        <v>FUL (A)</v>
      </c>
      <c r="F47" s="121" t="str">
        <f>IFERROR(IF(VLOOKUP($A47,Calc_OppAtt!$A$47:$AM$66,F$5+1,FALSE)&gt;VLOOKUP($B47,Calc_OppAtt!$A$47:$AM$66,F$5+1,FALSE),VLOOKUP($A47,Fixtures!$A$2:$AN$21,F$5+2,FALSE),VLOOKUP($B47,Fixtures!$A$2:$AN$21,F$5+2,FALSE)),"")</f>
        <v>HUD (H)</v>
      </c>
      <c r="G47" s="121" t="str">
        <f>IFERROR(IF(VLOOKUP($A47,Calc_OppAtt!$A$47:$AM$66,G$5+1,FALSE)&gt;VLOOKUP($B47,Calc_OppAtt!$A$47:$AM$66,G$5+1,FALSE),VLOOKUP($A47,Fixtures!$A$2:$AN$21,G$5+2,FALSE),VLOOKUP($B47,Fixtures!$A$2:$AN$21,G$5+2,FALSE)),"")</f>
        <v>WAT (A)</v>
      </c>
      <c r="H47" s="121" t="str">
        <f>IFERROR(IF(VLOOKUP($A47,Calc_OppAtt!$A$47:$AM$66,H$5+1,FALSE)&gt;VLOOKUP($B47,Calc_OppAtt!$A$47:$AM$66,H$5+1,FALSE),VLOOKUP($A47,Fixtures!$A$2:$AN$21,H$5+2,FALSE),VLOOKUP($B47,Fixtures!$A$2:$AN$21,H$5+2,FALSE)),"")</f>
        <v>NEW (H)</v>
      </c>
      <c r="I47" s="121" t="str">
        <f>IFERROR(IF(VLOOKUP($A47,Calc_OppAtt!$A$47:$AM$66,I$5+1,FALSE)&gt;VLOOKUP($B47,Calc_OppAtt!$A$47:$AM$66,I$5+1,FALSE),VLOOKUP($A47,Fixtures!$A$2:$AN$21,I$5+2,FALSE),VLOOKUP($B47,Fixtures!$A$2:$AN$21,I$5+2,FALSE)),"")</f>
        <v>FUL (H)</v>
      </c>
      <c r="J47" s="121" t="str">
        <f>IFERROR(IF(VLOOKUP($A47,Calc_OppAtt!$A$47:$AM$66,J$5+1,FALSE)&gt;VLOOKUP($B47,Calc_OppAtt!$A$47:$AM$66,J$5+1,FALSE),VLOOKUP($A47,Fixtures!$A$2:$AN$21,J$5+2,FALSE),VLOOKUP($B47,Fixtures!$A$2:$AN$21,J$5+2,FALSE)),"")</f>
        <v>NEW (H)</v>
      </c>
      <c r="K47" s="121" t="str">
        <f>IFERROR(IF(VLOOKUP($A47,Calc_OppAtt!$A$47:$AM$66,K$5+1,FALSE)&gt;VLOOKUP($B47,Calc_OppAtt!$A$47:$AM$66,K$5+1,FALSE),VLOOKUP($A47,Fixtures!$A$2:$AN$21,K$5+2,FALSE),VLOOKUP($B47,Fixtures!$A$2:$AN$21,K$5+2,FALSE)),"")</f>
        <v/>
      </c>
      <c r="L47" s="121" t="str">
        <f>IFERROR(IF(VLOOKUP($A47,Calc_OppAtt!$A$47:$AM$66,L$5+1,FALSE)&gt;VLOOKUP($B47,Calc_OppAtt!$A$47:$AM$66,L$5+1,FALSE),VLOOKUP($A47,Fixtures!$A$2:$AN$21,L$5+2,FALSE),VLOOKUP($B47,Fixtures!$A$2:$AN$21,L$5+2,FALSE)),"")</f>
        <v/>
      </c>
      <c r="M47" s="121" t="str">
        <f>IFERROR(IF(VLOOKUP($A47,Calc_OppAtt!$A$47:$AM$66,M$5+1,FALSE)&gt;VLOOKUP($B47,Calc_OppAtt!$A$47:$AM$66,M$5+1,FALSE),VLOOKUP($A47,Fixtures!$A$2:$AN$21,M$5+2,FALSE),VLOOKUP($B47,Fixtures!$A$2:$AN$21,M$5+2,FALSE)),"")</f>
        <v/>
      </c>
      <c r="N47" s="119" t="str">
        <f>IFERROR(IF(VLOOKUP($A47,Calc_OppAtt!$A$47:$AM$66,N$5+1,FALSE)&gt;VLOOKUP($B47,Calc_OppAtt!$A$47:$AM$66,N$5+1,FALSE),VLOOKUP($A47,Fixtures!$A$2:$AN$21,N$5+2,FALSE),VLOOKUP($B47,Fixtures!$A$2:$AN$21,N$5+2,FALSE)),"")</f>
        <v/>
      </c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ht="12.0" customHeight="1">
      <c r="A48" s="113" t="str">
        <f t="array" ref="A48">INDEX(Calc_RotOppAtt!E817:AP817,Intro!$C$11)</f>
        <v>Crystal Palace</v>
      </c>
      <c r="B48" s="115" t="str">
        <f t="array" ref="B48">INDEX(Calc_RotOppAtt!E1010:AP1010,Intro!$C$11)</f>
        <v>Man Utd</v>
      </c>
      <c r="C48" s="117">
        <f t="array" ref="C48">INDEX(Calc_RotOppAtt!E624:AP624,Intro!$C$11)/Intro!$C$13</f>
        <v>1.231666667</v>
      </c>
      <c r="D48" s="119">
        <v>43.0</v>
      </c>
      <c r="E48" s="121" t="str">
        <f>IFERROR(IF(VLOOKUP($A48,Calc_OppAtt!$A$47:$AM$66,E$5+1,FALSE)&gt;VLOOKUP($B48,Calc_OppAtt!$A$47:$AM$66,E$5+1,FALSE),VLOOKUP($A48,Fixtures!$A$2:$AN$21,E$5+2,FALSE),VLOOKUP($B48,Fixtures!$A$2:$AN$21,E$5+2,FALSE)),"")</f>
        <v>LEI (H)</v>
      </c>
      <c r="F48" s="121" t="str">
        <f>IFERROR(IF(VLOOKUP($A48,Calc_OppAtt!$A$47:$AM$66,F$5+1,FALSE)&gt;VLOOKUP($B48,Calc_OppAtt!$A$47:$AM$66,F$5+1,FALSE),VLOOKUP($A48,Fixtures!$A$2:$AN$21,F$5+2,FALSE),VLOOKUP($B48,Fixtures!$A$2:$AN$21,F$5+2,FALSE)),"")</f>
        <v>LIV (H)</v>
      </c>
      <c r="G48" s="121" t="str">
        <f>IFERROR(IF(VLOOKUP($A48,Calc_OppAtt!$A$47:$AM$66,G$5+1,FALSE)&gt;VLOOKUP($B48,Calc_OppAtt!$A$47:$AM$66,G$5+1,FALSE),VLOOKUP($A48,Fixtures!$A$2:$AN$21,G$5+2,FALSE),VLOOKUP($B48,Fixtures!$A$2:$AN$21,G$5+2,FALSE)),"")</f>
        <v>WAT (A)</v>
      </c>
      <c r="H48" s="121" t="str">
        <f>IFERROR(IF(VLOOKUP($A48,Calc_OppAtt!$A$47:$AM$66,H$5+1,FALSE)&gt;VLOOKUP($B48,Calc_OppAtt!$A$47:$AM$66,H$5+1,FALSE),VLOOKUP($A48,Fixtures!$A$2:$AN$21,H$5+2,FALSE),VLOOKUP($B48,Fixtures!$A$2:$AN$21,H$5+2,FALSE)),"")</f>
        <v>SOU (H)</v>
      </c>
      <c r="I48" s="121" t="str">
        <f>IFERROR(IF(VLOOKUP($A48,Calc_OppAtt!$A$47:$AM$66,I$5+1,FALSE)&gt;VLOOKUP($B48,Calc_OppAtt!$A$47:$AM$66,I$5+1,FALSE),VLOOKUP($A48,Fixtures!$A$2:$AN$21,I$5+2,FALSE),VLOOKUP($B48,Fixtures!$A$2:$AN$21,I$5+2,FALSE)),"")</f>
        <v>WAT (A)</v>
      </c>
      <c r="J48" s="121" t="str">
        <f>IFERROR(IF(VLOOKUP($A48,Calc_OppAtt!$A$47:$AM$66,J$5+1,FALSE)&gt;VLOOKUP($B48,Calc_OppAtt!$A$47:$AM$66,J$5+1,FALSE),VLOOKUP($A48,Fixtures!$A$2:$AN$21,J$5+2,FALSE),VLOOKUP($B48,Fixtures!$A$2:$AN$21,J$5+2,FALSE)),"")</f>
        <v>NEW (H)</v>
      </c>
      <c r="K48" s="121" t="str">
        <f>IFERROR(IF(VLOOKUP($A48,Calc_OppAtt!$A$47:$AM$66,K$5+1,FALSE)&gt;VLOOKUP($B48,Calc_OppAtt!$A$47:$AM$66,K$5+1,FALSE),VLOOKUP($A48,Fixtures!$A$2:$AN$21,K$5+2,FALSE),VLOOKUP($B48,Fixtures!$A$2:$AN$21,K$5+2,FALSE)),"")</f>
        <v/>
      </c>
      <c r="L48" s="121" t="str">
        <f>IFERROR(IF(VLOOKUP($A48,Calc_OppAtt!$A$47:$AM$66,L$5+1,FALSE)&gt;VLOOKUP($B48,Calc_OppAtt!$A$47:$AM$66,L$5+1,FALSE),VLOOKUP($A48,Fixtures!$A$2:$AN$21,L$5+2,FALSE),VLOOKUP($B48,Fixtures!$A$2:$AN$21,L$5+2,FALSE)),"")</f>
        <v/>
      </c>
      <c r="M48" s="121" t="str">
        <f>IFERROR(IF(VLOOKUP($A48,Calc_OppAtt!$A$47:$AM$66,M$5+1,FALSE)&gt;VLOOKUP($B48,Calc_OppAtt!$A$47:$AM$66,M$5+1,FALSE),VLOOKUP($A48,Fixtures!$A$2:$AN$21,M$5+2,FALSE),VLOOKUP($B48,Fixtures!$A$2:$AN$21,M$5+2,FALSE)),"")</f>
        <v/>
      </c>
      <c r="N48" s="119" t="str">
        <f>IFERROR(IF(VLOOKUP($A48,Calc_OppAtt!$A$47:$AM$66,N$5+1,FALSE)&gt;VLOOKUP($B48,Calc_OppAtt!$A$47:$AM$66,N$5+1,FALSE),VLOOKUP($A48,Fixtures!$A$2:$AN$21,N$5+2,FALSE),VLOOKUP($B48,Fixtures!$A$2:$AN$21,N$5+2,FALSE)),"")</f>
        <v/>
      </c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ht="12.0" customHeight="1">
      <c r="A49" s="113" t="str">
        <f t="array" ref="A49">INDEX(Calc_RotOppAtt!E818:AP818,Intro!$C$11)</f>
        <v>Bournemouth</v>
      </c>
      <c r="B49" s="115" t="str">
        <f t="array" ref="B49">INDEX(Calc_RotOppAtt!E1011:AP1011,Intro!$C$11)</f>
        <v>Fulham</v>
      </c>
      <c r="C49" s="117">
        <f t="array" ref="C49">INDEX(Calc_RotOppAtt!E625:AP625,Intro!$C$11)/Intro!$C$13</f>
        <v>1.23</v>
      </c>
      <c r="D49" s="119">
        <v>44.0</v>
      </c>
      <c r="E49" s="121" t="str">
        <f>IFERROR(IF(VLOOKUP($A49,Calc_OppAtt!$A$47:$AM$66,E$5+1,FALSE)&gt;VLOOKUP($B49,Calc_OppAtt!$A$47:$AM$66,E$5+1,FALSE),VLOOKUP($A49,Fixtures!$A$2:$AN$21,E$5+2,FALSE),VLOOKUP($B49,Fixtures!$A$2:$AN$21,E$5+2,FALSE)),"")</f>
        <v>CAR (H)</v>
      </c>
      <c r="F49" s="121" t="str">
        <f>IFERROR(IF(VLOOKUP($A49,Calc_OppAtt!$A$47:$AM$66,F$5+1,FALSE)&gt;VLOOKUP($B49,Calc_OppAtt!$A$47:$AM$66,F$5+1,FALSE),VLOOKUP($A49,Fixtures!$A$2:$AN$21,F$5+2,FALSE),VLOOKUP($B49,Fixtures!$A$2:$AN$21,F$5+2,FALSE)),"")</f>
        <v>WHU (A)</v>
      </c>
      <c r="G49" s="121" t="str">
        <f>IFERROR(IF(VLOOKUP($A49,Calc_OppAtt!$A$47:$AM$66,G$5+1,FALSE)&gt;VLOOKUP($B49,Calc_OppAtt!$A$47:$AM$66,G$5+1,FALSE),VLOOKUP($A49,Fixtures!$A$2:$AN$21,G$5+2,FALSE),VLOOKUP($B49,Fixtures!$A$2:$AN$21,G$5+2,FALSE)),"")</f>
        <v>EVE (H)</v>
      </c>
      <c r="H49" s="121" t="str">
        <f>IFERROR(IF(VLOOKUP($A49,Calc_OppAtt!$A$47:$AM$66,H$5+1,FALSE)&gt;VLOOKUP($B49,Calc_OppAtt!$A$47:$AM$66,H$5+1,FALSE),VLOOKUP($A49,Fixtures!$A$2:$AN$21,H$5+2,FALSE),VLOOKUP($B49,Fixtures!$A$2:$AN$21,H$5+2,FALSE)),"")</f>
        <v>BHA (A)</v>
      </c>
      <c r="I49" s="121" t="str">
        <f>IFERROR(IF(VLOOKUP($A49,Calc_OppAtt!$A$47:$AM$66,I$5+1,FALSE)&gt;VLOOKUP($B49,Calc_OppAtt!$A$47:$AM$66,I$5+1,FALSE),VLOOKUP($A49,Fixtures!$A$2:$AN$21,I$5+2,FALSE),VLOOKUP($B49,Fixtures!$A$2:$AN$21,I$5+2,FALSE)),"")</f>
        <v>LEI (H)</v>
      </c>
      <c r="J49" s="121" t="str">
        <f>IFERROR(IF(VLOOKUP($A49,Calc_OppAtt!$A$47:$AM$66,J$5+1,FALSE)&gt;VLOOKUP($B49,Calc_OppAtt!$A$47:$AM$66,J$5+1,FALSE),VLOOKUP($A49,Fixtures!$A$2:$AN$21,J$5+2,FALSE),VLOOKUP($B49,Fixtures!$A$2:$AN$21,J$5+2,FALSE)),"")</f>
        <v>WAT (H)</v>
      </c>
      <c r="K49" s="121" t="str">
        <f>IFERROR(IF(VLOOKUP($A49,Calc_OppAtt!$A$47:$AM$66,K$5+1,FALSE)&gt;VLOOKUP($B49,Calc_OppAtt!$A$47:$AM$66,K$5+1,FALSE),VLOOKUP($A49,Fixtures!$A$2:$AN$21,K$5+2,FALSE),VLOOKUP($B49,Fixtures!$A$2:$AN$21,K$5+2,FALSE)),"")</f>
        <v/>
      </c>
      <c r="L49" s="121" t="str">
        <f>IFERROR(IF(VLOOKUP($A49,Calc_OppAtt!$A$47:$AM$66,L$5+1,FALSE)&gt;VLOOKUP($B49,Calc_OppAtt!$A$47:$AM$66,L$5+1,FALSE),VLOOKUP($A49,Fixtures!$A$2:$AN$21,L$5+2,FALSE),VLOOKUP($B49,Fixtures!$A$2:$AN$21,L$5+2,FALSE)),"")</f>
        <v/>
      </c>
      <c r="M49" s="121" t="str">
        <f>IFERROR(IF(VLOOKUP($A49,Calc_OppAtt!$A$47:$AM$66,M$5+1,FALSE)&gt;VLOOKUP($B49,Calc_OppAtt!$A$47:$AM$66,M$5+1,FALSE),VLOOKUP($A49,Fixtures!$A$2:$AN$21,M$5+2,FALSE),VLOOKUP($B49,Fixtures!$A$2:$AN$21,M$5+2,FALSE)),"")</f>
        <v/>
      </c>
      <c r="N49" s="119" t="str">
        <f>IFERROR(IF(VLOOKUP($A49,Calc_OppAtt!$A$47:$AM$66,N$5+1,FALSE)&gt;VLOOKUP($B49,Calc_OppAtt!$A$47:$AM$66,N$5+1,FALSE),VLOOKUP($A49,Fixtures!$A$2:$AN$21,N$5+2,FALSE),VLOOKUP($B49,Fixtures!$A$2:$AN$21,N$5+2,FALSE)),"")</f>
        <v/>
      </c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ht="12.0" customHeight="1">
      <c r="A50" s="113" t="str">
        <f t="array" ref="A50">INDEX(Calc_RotOppAtt!E819:AP819,Intro!$C$11)</f>
        <v>Arsenal</v>
      </c>
      <c r="B50" s="115" t="str">
        <f t="array" ref="B50">INDEX(Calc_RotOppAtt!E1012:AP1012,Intro!$C$11)</f>
        <v>Crystal Palace</v>
      </c>
      <c r="C50" s="117">
        <f t="array" ref="C50">INDEX(Calc_RotOppAtt!E626:AP626,Intro!$C$11)/Intro!$C$13</f>
        <v>1.228333333</v>
      </c>
      <c r="D50" s="119">
        <v>45.0</v>
      </c>
      <c r="E50" s="121" t="str">
        <f>IFERROR(IF(VLOOKUP($A50,Calc_OppAtt!$A$47:$AM$66,E$5+1,FALSE)&gt;VLOOKUP($B50,Calc_OppAtt!$A$47:$AM$66,E$5+1,FALSE),VLOOKUP($A50,Fixtures!$A$2:$AN$21,E$5+2,FALSE),VLOOKUP($B50,Fixtures!$A$2:$AN$21,E$5+2,FALSE)),"")</f>
        <v>FUL (A)</v>
      </c>
      <c r="F50" s="121" t="str">
        <f>IFERROR(IF(VLOOKUP($A50,Calc_OppAtt!$A$47:$AM$66,F$5+1,FALSE)&gt;VLOOKUP($B50,Calc_OppAtt!$A$47:$AM$66,F$5+1,FALSE),VLOOKUP($A50,Fixtures!$A$2:$AN$21,F$5+2,FALSE),VLOOKUP($B50,Fixtures!$A$2:$AN$21,F$5+2,FALSE)),"")</f>
        <v>LIV (H)</v>
      </c>
      <c r="G50" s="121" t="str">
        <f>IFERROR(IF(VLOOKUP($A50,Calc_OppAtt!$A$47:$AM$66,G$5+1,FALSE)&gt;VLOOKUP($B50,Calc_OppAtt!$A$47:$AM$66,G$5+1,FALSE),VLOOKUP($A50,Fixtures!$A$2:$AN$21,G$5+2,FALSE),VLOOKUP($B50,Fixtures!$A$2:$AN$21,G$5+2,FALSE)),"")</f>
        <v>WHU (H)</v>
      </c>
      <c r="H50" s="121" t="str">
        <f>IFERROR(IF(VLOOKUP($A50,Calc_OppAtt!$A$47:$AM$66,H$5+1,FALSE)&gt;VLOOKUP($B50,Calc_OppAtt!$A$47:$AM$66,H$5+1,FALSE),VLOOKUP($A50,Fixtures!$A$2:$AN$21,H$5+2,FALSE),VLOOKUP($B50,Fixtures!$A$2:$AN$21,H$5+2,FALSE)),"")</f>
        <v>SOU (H)</v>
      </c>
      <c r="I50" s="121" t="str">
        <f>IFERROR(IF(VLOOKUP($A50,Calc_OppAtt!$A$47:$AM$66,I$5+1,FALSE)&gt;VLOOKUP($B50,Calc_OppAtt!$A$47:$AM$66,I$5+1,FALSE),VLOOKUP($A50,Fixtures!$A$2:$AN$21,I$5+2,FALSE),VLOOKUP($B50,Fixtures!$A$2:$AN$21,I$5+2,FALSE)),"")</f>
        <v>HUD (A)</v>
      </c>
      <c r="J50" s="121" t="str">
        <f>IFERROR(IF(VLOOKUP($A50,Calc_OppAtt!$A$47:$AM$66,J$5+1,FALSE)&gt;VLOOKUP($B50,Calc_OppAtt!$A$47:$AM$66,J$5+1,FALSE),VLOOKUP($A50,Fixtures!$A$2:$AN$21,J$5+2,FALSE),VLOOKUP($B50,Fixtures!$A$2:$AN$21,J$5+2,FALSE)),"")</f>
        <v>EVE (H)</v>
      </c>
      <c r="K50" s="121" t="str">
        <f>IFERROR(IF(VLOOKUP($A50,Calc_OppAtt!$A$47:$AM$66,K$5+1,FALSE)&gt;VLOOKUP($B50,Calc_OppAtt!$A$47:$AM$66,K$5+1,FALSE),VLOOKUP($A50,Fixtures!$A$2:$AN$21,K$5+2,FALSE),VLOOKUP($B50,Fixtures!$A$2:$AN$21,K$5+2,FALSE)),"")</f>
        <v/>
      </c>
      <c r="L50" s="121" t="str">
        <f>IFERROR(IF(VLOOKUP($A50,Calc_OppAtt!$A$47:$AM$66,L$5+1,FALSE)&gt;VLOOKUP($B50,Calc_OppAtt!$A$47:$AM$66,L$5+1,FALSE),VLOOKUP($A50,Fixtures!$A$2:$AN$21,L$5+2,FALSE),VLOOKUP($B50,Fixtures!$A$2:$AN$21,L$5+2,FALSE)),"")</f>
        <v/>
      </c>
      <c r="M50" s="121" t="str">
        <f>IFERROR(IF(VLOOKUP($A50,Calc_OppAtt!$A$47:$AM$66,M$5+1,FALSE)&gt;VLOOKUP($B50,Calc_OppAtt!$A$47:$AM$66,M$5+1,FALSE),VLOOKUP($A50,Fixtures!$A$2:$AN$21,M$5+2,FALSE),VLOOKUP($B50,Fixtures!$A$2:$AN$21,M$5+2,FALSE)),"")</f>
        <v/>
      </c>
      <c r="N50" s="119" t="str">
        <f>IFERROR(IF(VLOOKUP($A50,Calc_OppAtt!$A$47:$AM$66,N$5+1,FALSE)&gt;VLOOKUP($B50,Calc_OppAtt!$A$47:$AM$66,N$5+1,FALSE),VLOOKUP($A50,Fixtures!$A$2:$AN$21,N$5+2,FALSE),VLOOKUP($B50,Fixtures!$A$2:$AN$21,N$5+2,FALSE)),"")</f>
        <v/>
      </c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ht="12.0" customHeight="1">
      <c r="A51" s="113" t="str">
        <f t="array" ref="A51">INDEX(Calc_RotOppAtt!E820:AP820,Intro!$C$11)</f>
        <v>Brighton</v>
      </c>
      <c r="B51" s="115" t="str">
        <f t="array" ref="B51">INDEX(Calc_RotOppAtt!E1013:AP1013,Intro!$C$11)</f>
        <v>Burnley</v>
      </c>
      <c r="C51" s="117">
        <f t="array" ref="C51">INDEX(Calc_RotOppAtt!E627:AP627,Intro!$C$11)/Intro!$C$13</f>
        <v>1.225</v>
      </c>
      <c r="D51" s="119">
        <v>46.0</v>
      </c>
      <c r="E51" s="121" t="str">
        <f>IFERROR(IF(VLOOKUP($A51,Calc_OppAtt!$A$47:$AM$66,E$5+1,FALSE)&gt;VLOOKUP($B51,Calc_OppAtt!$A$47:$AM$66,E$5+1,FALSE),VLOOKUP($A51,Fixtures!$A$2:$AN$21,E$5+2,FALSE),VLOOKUP($B51,Fixtures!$A$2:$AN$21,E$5+2,FALSE)),"")</f>
        <v>WAT (A)</v>
      </c>
      <c r="F51" s="121" t="str">
        <f>IFERROR(IF(VLOOKUP($A51,Calc_OppAtt!$A$47:$AM$66,F$5+1,FALSE)&gt;VLOOKUP($B51,Calc_OppAtt!$A$47:$AM$66,F$5+1,FALSE),VLOOKUP($A51,Fixtures!$A$2:$AN$21,F$5+2,FALSE),VLOOKUP($B51,Fixtures!$A$2:$AN$21,F$5+2,FALSE)),"")</f>
        <v>WAT (H)</v>
      </c>
      <c r="G51" s="121" t="str">
        <f>IFERROR(IF(VLOOKUP($A51,Calc_OppAtt!$A$47:$AM$66,G$5+1,FALSE)&gt;VLOOKUP($B51,Calc_OppAtt!$A$47:$AM$66,G$5+1,FALSE),VLOOKUP($A51,Fixtures!$A$2:$AN$21,G$5+2,FALSE),VLOOKUP($B51,Fixtures!$A$2:$AN$21,G$5+2,FALSE)),"")</f>
        <v>FUL (A)</v>
      </c>
      <c r="H51" s="121" t="str">
        <f>IFERROR(IF(VLOOKUP($A51,Calc_OppAtt!$A$47:$AM$66,H$5+1,FALSE)&gt;VLOOKUP($B51,Calc_OppAtt!$A$47:$AM$66,H$5+1,FALSE),VLOOKUP($A51,Fixtures!$A$2:$AN$21,H$5+2,FALSE),VLOOKUP($B51,Fixtures!$A$2:$AN$21,H$5+2,FALSE)),"")</f>
        <v>FUL (H)</v>
      </c>
      <c r="I51" s="121" t="str">
        <f>IFERROR(IF(VLOOKUP($A51,Calc_OppAtt!$A$47:$AM$66,I$5+1,FALSE)&gt;VLOOKUP($B51,Calc_OppAtt!$A$47:$AM$66,I$5+1,FALSE),VLOOKUP($A51,Fixtures!$A$2:$AN$21,I$5+2,FALSE),VLOOKUP($B51,Fixtures!$A$2:$AN$21,I$5+2,FALSE)),"")</f>
        <v>WOL (A)</v>
      </c>
      <c r="J51" s="121" t="str">
        <f>IFERROR(IF(VLOOKUP($A51,Calc_OppAtt!$A$47:$AM$66,J$5+1,FALSE)&gt;VLOOKUP($B51,Calc_OppAtt!$A$47:$AM$66,J$5+1,FALSE),VLOOKUP($A51,Fixtures!$A$2:$AN$21,J$5+2,FALSE),VLOOKUP($B51,Fixtures!$A$2:$AN$21,J$5+2,FALSE)),"")</f>
        <v>BOU (H)</v>
      </c>
      <c r="K51" s="121" t="str">
        <f>IFERROR(IF(VLOOKUP($A51,Calc_OppAtt!$A$47:$AM$66,K$5+1,FALSE)&gt;VLOOKUP($B51,Calc_OppAtt!$A$47:$AM$66,K$5+1,FALSE),VLOOKUP($A51,Fixtures!$A$2:$AN$21,K$5+2,FALSE),VLOOKUP($B51,Fixtures!$A$2:$AN$21,K$5+2,FALSE)),"")</f>
        <v/>
      </c>
      <c r="L51" s="121" t="str">
        <f>IFERROR(IF(VLOOKUP($A51,Calc_OppAtt!$A$47:$AM$66,L$5+1,FALSE)&gt;VLOOKUP($B51,Calc_OppAtt!$A$47:$AM$66,L$5+1,FALSE),VLOOKUP($A51,Fixtures!$A$2:$AN$21,L$5+2,FALSE),VLOOKUP($B51,Fixtures!$A$2:$AN$21,L$5+2,FALSE)),"")</f>
        <v/>
      </c>
      <c r="M51" s="121" t="str">
        <f>IFERROR(IF(VLOOKUP($A51,Calc_OppAtt!$A$47:$AM$66,M$5+1,FALSE)&gt;VLOOKUP($B51,Calc_OppAtt!$A$47:$AM$66,M$5+1,FALSE),VLOOKUP($A51,Fixtures!$A$2:$AN$21,M$5+2,FALSE),VLOOKUP($B51,Fixtures!$A$2:$AN$21,M$5+2,FALSE)),"")</f>
        <v/>
      </c>
      <c r="N51" s="119" t="str">
        <f>IFERROR(IF(VLOOKUP($A51,Calc_OppAtt!$A$47:$AM$66,N$5+1,FALSE)&gt;VLOOKUP($B51,Calc_OppAtt!$A$47:$AM$66,N$5+1,FALSE),VLOOKUP($A51,Fixtures!$A$2:$AN$21,N$5+2,FALSE),VLOOKUP($B51,Fixtures!$A$2:$AN$21,N$5+2,FALSE)),"")</f>
        <v/>
      </c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ht="12.0" customHeight="1">
      <c r="A52" s="113" t="str">
        <f t="array" ref="A52">INDEX(Calc_RotOppAtt!E821:AP821,Intro!$C$11)</f>
        <v>Bournemouth</v>
      </c>
      <c r="B52" s="115" t="str">
        <f t="array" ref="B52">INDEX(Calc_RotOppAtt!E1014:AP1014,Intro!$C$11)</f>
        <v>Burnley</v>
      </c>
      <c r="C52" s="117">
        <f t="array" ref="C52">INDEX(Calc_RotOppAtt!E628:AP628,Intro!$C$11)/Intro!$C$13</f>
        <v>1.223333333</v>
      </c>
      <c r="D52" s="119">
        <v>47.0</v>
      </c>
      <c r="E52" s="121" t="str">
        <f>IFERROR(IF(VLOOKUP($A52,Calc_OppAtt!$A$47:$AM$66,E$5+1,FALSE)&gt;VLOOKUP($B52,Calc_OppAtt!$A$47:$AM$66,E$5+1,FALSE),VLOOKUP($A52,Fixtures!$A$2:$AN$21,E$5+2,FALSE),VLOOKUP($B52,Fixtures!$A$2:$AN$21,E$5+2,FALSE)),"")</f>
        <v>CAR (H)</v>
      </c>
      <c r="F52" s="121" t="str">
        <f>IFERROR(IF(VLOOKUP($A52,Calc_OppAtt!$A$47:$AM$66,F$5+1,FALSE)&gt;VLOOKUP($B52,Calc_OppAtt!$A$47:$AM$66,F$5+1,FALSE),VLOOKUP($A52,Fixtures!$A$2:$AN$21,F$5+2,FALSE),VLOOKUP($B52,Fixtures!$A$2:$AN$21,F$5+2,FALSE)),"")</f>
        <v>WAT (H)</v>
      </c>
      <c r="G52" s="121" t="str">
        <f>IFERROR(IF(VLOOKUP($A52,Calc_OppAtt!$A$47:$AM$66,G$5+1,FALSE)&gt;VLOOKUP($B52,Calc_OppAtt!$A$47:$AM$66,G$5+1,FALSE),VLOOKUP($A52,Fixtures!$A$2:$AN$21,G$5+2,FALSE),VLOOKUP($B52,Fixtures!$A$2:$AN$21,G$5+2,FALSE)),"")</f>
        <v>EVE (H)</v>
      </c>
      <c r="H52" s="121" t="str">
        <f>IFERROR(IF(VLOOKUP($A52,Calc_OppAtt!$A$47:$AM$66,H$5+1,FALSE)&gt;VLOOKUP($B52,Calc_OppAtt!$A$47:$AM$66,H$5+1,FALSE),VLOOKUP($A52,Fixtures!$A$2:$AN$21,H$5+2,FALSE),VLOOKUP($B52,Fixtures!$A$2:$AN$21,H$5+2,FALSE)),"")</f>
        <v>MNU (H)</v>
      </c>
      <c r="I52" s="121" t="str">
        <f>IFERROR(IF(VLOOKUP($A52,Calc_OppAtt!$A$47:$AM$66,I$5+1,FALSE)&gt;VLOOKUP($B52,Calc_OppAtt!$A$47:$AM$66,I$5+1,FALSE),VLOOKUP($A52,Fixtures!$A$2:$AN$21,I$5+2,FALSE),VLOOKUP($B52,Fixtures!$A$2:$AN$21,I$5+2,FALSE)),"")</f>
        <v>LEI (H)</v>
      </c>
      <c r="J52" s="121" t="str">
        <f>IFERROR(IF(VLOOKUP($A52,Calc_OppAtt!$A$47:$AM$66,J$5+1,FALSE)&gt;VLOOKUP($B52,Calc_OppAtt!$A$47:$AM$66,J$5+1,FALSE),VLOOKUP($A52,Fixtures!$A$2:$AN$21,J$5+2,FALSE),VLOOKUP($B52,Fixtures!$A$2:$AN$21,J$5+2,FALSE)),"")</f>
        <v>BOU (H)</v>
      </c>
      <c r="K52" s="121" t="str">
        <f>IFERROR(IF(VLOOKUP($A52,Calc_OppAtt!$A$47:$AM$66,K$5+1,FALSE)&gt;VLOOKUP($B52,Calc_OppAtt!$A$47:$AM$66,K$5+1,FALSE),VLOOKUP($A52,Fixtures!$A$2:$AN$21,K$5+2,FALSE),VLOOKUP($B52,Fixtures!$A$2:$AN$21,K$5+2,FALSE)),"")</f>
        <v/>
      </c>
      <c r="L52" s="121" t="str">
        <f>IFERROR(IF(VLOOKUP($A52,Calc_OppAtt!$A$47:$AM$66,L$5+1,FALSE)&gt;VLOOKUP($B52,Calc_OppAtt!$A$47:$AM$66,L$5+1,FALSE),VLOOKUP($A52,Fixtures!$A$2:$AN$21,L$5+2,FALSE),VLOOKUP($B52,Fixtures!$A$2:$AN$21,L$5+2,FALSE)),"")</f>
        <v/>
      </c>
      <c r="M52" s="121" t="str">
        <f>IFERROR(IF(VLOOKUP($A52,Calc_OppAtt!$A$47:$AM$66,M$5+1,FALSE)&gt;VLOOKUP($B52,Calc_OppAtt!$A$47:$AM$66,M$5+1,FALSE),VLOOKUP($A52,Fixtures!$A$2:$AN$21,M$5+2,FALSE),VLOOKUP($B52,Fixtures!$A$2:$AN$21,M$5+2,FALSE)),"")</f>
        <v/>
      </c>
      <c r="N52" s="119" t="str">
        <f>IFERROR(IF(VLOOKUP($A52,Calc_OppAtt!$A$47:$AM$66,N$5+1,FALSE)&gt;VLOOKUP($B52,Calc_OppAtt!$A$47:$AM$66,N$5+1,FALSE),VLOOKUP($A52,Fixtures!$A$2:$AN$21,N$5+2,FALSE),VLOOKUP($B52,Fixtures!$A$2:$AN$21,N$5+2,FALSE)),"")</f>
        <v/>
      </c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ht="12.0" customHeight="1">
      <c r="A53" s="113" t="str">
        <f t="array" ref="A53">INDEX(Calc_RotOppAtt!E822:AP822,Intro!$C$11)</f>
        <v>Man Utd</v>
      </c>
      <c r="B53" s="115" t="str">
        <f t="array" ref="B53">INDEX(Calc_RotOppAtt!E1015:AP1015,Intro!$C$11)</f>
        <v>Southampton</v>
      </c>
      <c r="C53" s="117">
        <f t="array" ref="C53">INDEX(Calc_RotOppAtt!E629:AP629,Intro!$C$11)/Intro!$C$13</f>
        <v>1.22</v>
      </c>
      <c r="D53" s="119">
        <v>48.0</v>
      </c>
      <c r="E53" s="121" t="str">
        <f>IFERROR(IF(VLOOKUP($A53,Calc_OppAtt!$A$47:$AM$66,E$5+1,FALSE)&gt;VLOOKUP($B53,Calc_OppAtt!$A$47:$AM$66,E$5+1,FALSE),VLOOKUP($A53,Fixtures!$A$2:$AN$21,E$5+2,FALSE),VLOOKUP($B53,Fixtures!$A$2:$AN$21,E$5+2,FALSE)),"")</f>
        <v>LEI (H)</v>
      </c>
      <c r="F53" s="121" t="str">
        <f>IFERROR(IF(VLOOKUP($A53,Calc_OppAtt!$A$47:$AM$66,F$5+1,FALSE)&gt;VLOOKUP($B53,Calc_OppAtt!$A$47:$AM$66,F$5+1,FALSE),VLOOKUP($A53,Fixtures!$A$2:$AN$21,F$5+2,FALSE),VLOOKUP($B53,Fixtures!$A$2:$AN$21,F$5+2,FALSE)),"")</f>
        <v>BHA (A)</v>
      </c>
      <c r="G53" s="121" t="str">
        <f>IFERROR(IF(VLOOKUP($A53,Calc_OppAtt!$A$47:$AM$66,G$5+1,FALSE)&gt;VLOOKUP($B53,Calc_OppAtt!$A$47:$AM$66,G$5+1,FALSE),VLOOKUP($A53,Fixtures!$A$2:$AN$21,G$5+2,FALSE),VLOOKUP($B53,Fixtures!$A$2:$AN$21,G$5+2,FALSE)),"")</f>
        <v>LEI (H)</v>
      </c>
      <c r="H53" s="121" t="str">
        <f>IFERROR(IF(VLOOKUP($A53,Calc_OppAtt!$A$47:$AM$66,H$5+1,FALSE)&gt;VLOOKUP($B53,Calc_OppAtt!$A$47:$AM$66,H$5+1,FALSE),VLOOKUP($A53,Fixtures!$A$2:$AN$21,H$5+2,FALSE),VLOOKUP($B53,Fixtures!$A$2:$AN$21,H$5+2,FALSE)),"")</f>
        <v>CRY (A)</v>
      </c>
      <c r="I53" s="121" t="str">
        <f>IFERROR(IF(VLOOKUP($A53,Calc_OppAtt!$A$47:$AM$66,I$5+1,FALSE)&gt;VLOOKUP($B53,Calc_OppAtt!$A$47:$AM$66,I$5+1,FALSE),VLOOKUP($A53,Fixtures!$A$2:$AN$21,I$5+2,FALSE),VLOOKUP($B53,Fixtures!$A$2:$AN$21,I$5+2,FALSE)),"")</f>
        <v>WAT (A)</v>
      </c>
      <c r="J53" s="121" t="str">
        <f>IFERROR(IF(VLOOKUP($A53,Calc_OppAtt!$A$47:$AM$66,J$5+1,FALSE)&gt;VLOOKUP($B53,Calc_OppAtt!$A$47:$AM$66,J$5+1,FALSE),VLOOKUP($A53,Fixtures!$A$2:$AN$21,J$5+2,FALSE),VLOOKUP($B53,Fixtures!$A$2:$AN$21,J$5+2,FALSE)),"")</f>
        <v>WOL (H)</v>
      </c>
      <c r="K53" s="121" t="str">
        <f>IFERROR(IF(VLOOKUP($A53,Calc_OppAtt!$A$47:$AM$66,K$5+1,FALSE)&gt;VLOOKUP($B53,Calc_OppAtt!$A$47:$AM$66,K$5+1,FALSE),VLOOKUP($A53,Fixtures!$A$2:$AN$21,K$5+2,FALSE),VLOOKUP($B53,Fixtures!$A$2:$AN$21,K$5+2,FALSE)),"")</f>
        <v/>
      </c>
      <c r="L53" s="121" t="str">
        <f>IFERROR(IF(VLOOKUP($A53,Calc_OppAtt!$A$47:$AM$66,L$5+1,FALSE)&gt;VLOOKUP($B53,Calc_OppAtt!$A$47:$AM$66,L$5+1,FALSE),VLOOKUP($A53,Fixtures!$A$2:$AN$21,L$5+2,FALSE),VLOOKUP($B53,Fixtures!$A$2:$AN$21,L$5+2,FALSE)),"")</f>
        <v/>
      </c>
      <c r="M53" s="121" t="str">
        <f>IFERROR(IF(VLOOKUP($A53,Calc_OppAtt!$A$47:$AM$66,M$5+1,FALSE)&gt;VLOOKUP($B53,Calc_OppAtt!$A$47:$AM$66,M$5+1,FALSE),VLOOKUP($A53,Fixtures!$A$2:$AN$21,M$5+2,FALSE),VLOOKUP($B53,Fixtures!$A$2:$AN$21,M$5+2,FALSE)),"")</f>
        <v/>
      </c>
      <c r="N53" s="119" t="str">
        <f>IFERROR(IF(VLOOKUP($A53,Calc_OppAtt!$A$47:$AM$66,N$5+1,FALSE)&gt;VLOOKUP($B53,Calc_OppAtt!$A$47:$AM$66,N$5+1,FALSE),VLOOKUP($A53,Fixtures!$A$2:$AN$21,N$5+2,FALSE),VLOOKUP($B53,Fixtures!$A$2:$AN$21,N$5+2,FALSE)),"")</f>
        <v/>
      </c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ht="12.0" customHeight="1">
      <c r="A54" s="113" t="str">
        <f t="array" ref="A54">INDEX(Calc_RotOppAtt!E823:AP823,Intro!$C$11)</f>
        <v>Arsenal</v>
      </c>
      <c r="B54" s="115" t="str">
        <f t="array" ref="B54">INDEX(Calc_RotOppAtt!E1016:AP1016,Intro!$C$11)</f>
        <v>Cardiff</v>
      </c>
      <c r="C54" s="117">
        <f t="array" ref="C54">INDEX(Calc_RotOppAtt!E630:AP630,Intro!$C$11)/Intro!$C$13</f>
        <v>1.218333333</v>
      </c>
      <c r="D54" s="119">
        <v>49.0</v>
      </c>
      <c r="E54" s="121" t="str">
        <f>IFERROR(IF(VLOOKUP($A54,Calc_OppAtt!$A$47:$AM$66,E$5+1,FALSE)&gt;VLOOKUP($B54,Calc_OppAtt!$A$47:$AM$66,E$5+1,FALSE),VLOOKUP($A54,Fixtures!$A$2:$AN$21,E$5+2,FALSE),VLOOKUP($B54,Fixtures!$A$2:$AN$21,E$5+2,FALSE)),"")</f>
        <v>BOU (A)</v>
      </c>
      <c r="F54" s="121" t="str">
        <f>IFERROR(IF(VLOOKUP($A54,Calc_OppAtt!$A$47:$AM$66,F$5+1,FALSE)&gt;VLOOKUP($B54,Calc_OppAtt!$A$47:$AM$66,F$5+1,FALSE),VLOOKUP($A54,Fixtures!$A$2:$AN$21,F$5+2,FALSE),VLOOKUP($B54,Fixtures!$A$2:$AN$21,F$5+2,FALSE)),"")</f>
        <v>NEW (H)</v>
      </c>
      <c r="G54" s="121" t="str">
        <f>IFERROR(IF(VLOOKUP($A54,Calc_OppAtt!$A$47:$AM$66,G$5+1,FALSE)&gt;VLOOKUP($B54,Calc_OppAtt!$A$47:$AM$66,G$5+1,FALSE),VLOOKUP($A54,Fixtures!$A$2:$AN$21,G$5+2,FALSE),VLOOKUP($B54,Fixtures!$A$2:$AN$21,G$5+2,FALSE)),"")</f>
        <v>WHU (H)</v>
      </c>
      <c r="H54" s="121" t="str">
        <f>IFERROR(IF(VLOOKUP($A54,Calc_OppAtt!$A$47:$AM$66,H$5+1,FALSE)&gt;VLOOKUP($B54,Calc_OppAtt!$A$47:$AM$66,H$5+1,FALSE),VLOOKUP($A54,Fixtures!$A$2:$AN$21,H$5+2,FALSE),VLOOKUP($B54,Fixtures!$A$2:$AN$21,H$5+2,FALSE)),"")</f>
        <v>ARS (H)</v>
      </c>
      <c r="I54" s="121" t="str">
        <f>IFERROR(IF(VLOOKUP($A54,Calc_OppAtt!$A$47:$AM$66,I$5+1,FALSE)&gt;VLOOKUP($B54,Calc_OppAtt!$A$47:$AM$66,I$5+1,FALSE),VLOOKUP($A54,Fixtures!$A$2:$AN$21,I$5+2,FALSE),VLOOKUP($B54,Fixtures!$A$2:$AN$21,I$5+2,FALSE)),"")</f>
        <v>NEW (A)</v>
      </c>
      <c r="J54" s="121" t="str">
        <f>IFERROR(IF(VLOOKUP($A54,Calc_OppAtt!$A$47:$AM$66,J$5+1,FALSE)&gt;VLOOKUP($B54,Calc_OppAtt!$A$47:$AM$66,J$5+1,FALSE),VLOOKUP($A54,Fixtures!$A$2:$AN$21,J$5+2,FALSE),VLOOKUP($B54,Fixtures!$A$2:$AN$21,J$5+2,FALSE)),"")</f>
        <v>EVE (H)</v>
      </c>
      <c r="K54" s="121" t="str">
        <f>IFERROR(IF(VLOOKUP($A54,Calc_OppAtt!$A$47:$AM$66,K$5+1,FALSE)&gt;VLOOKUP($B54,Calc_OppAtt!$A$47:$AM$66,K$5+1,FALSE),VLOOKUP($A54,Fixtures!$A$2:$AN$21,K$5+2,FALSE),VLOOKUP($B54,Fixtures!$A$2:$AN$21,K$5+2,FALSE)),"")</f>
        <v/>
      </c>
      <c r="L54" s="121" t="str">
        <f>IFERROR(IF(VLOOKUP($A54,Calc_OppAtt!$A$47:$AM$66,L$5+1,FALSE)&gt;VLOOKUP($B54,Calc_OppAtt!$A$47:$AM$66,L$5+1,FALSE),VLOOKUP($A54,Fixtures!$A$2:$AN$21,L$5+2,FALSE),VLOOKUP($B54,Fixtures!$A$2:$AN$21,L$5+2,FALSE)),"")</f>
        <v/>
      </c>
      <c r="M54" s="121" t="str">
        <f>IFERROR(IF(VLOOKUP($A54,Calc_OppAtt!$A$47:$AM$66,M$5+1,FALSE)&gt;VLOOKUP($B54,Calc_OppAtt!$A$47:$AM$66,M$5+1,FALSE),VLOOKUP($A54,Fixtures!$A$2:$AN$21,M$5+2,FALSE),VLOOKUP($B54,Fixtures!$A$2:$AN$21,M$5+2,FALSE)),"")</f>
        <v/>
      </c>
      <c r="N54" s="119" t="str">
        <f>IFERROR(IF(VLOOKUP($A54,Calc_OppAtt!$A$47:$AM$66,N$5+1,FALSE)&gt;VLOOKUP($B54,Calc_OppAtt!$A$47:$AM$66,N$5+1,FALSE),VLOOKUP($A54,Fixtures!$A$2:$AN$21,N$5+2,FALSE),VLOOKUP($B54,Fixtures!$A$2:$AN$21,N$5+2,FALSE)),"")</f>
        <v/>
      </c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ht="12.0" customHeight="1">
      <c r="A55" s="113" t="str">
        <f t="array" ref="A55">INDEX(Calc_RotOppAtt!E824:AP824,Intro!$C$11)</f>
        <v>Crystal Palace</v>
      </c>
      <c r="B55" s="115" t="str">
        <f t="array" ref="B55">INDEX(Calc_RotOppAtt!E1017:AP1017,Intro!$C$11)</f>
        <v>Liverpool</v>
      </c>
      <c r="C55" s="117">
        <f t="array" ref="C55">INDEX(Calc_RotOppAtt!E631:AP631,Intro!$C$11)/Intro!$C$13</f>
        <v>1.218333333</v>
      </c>
      <c r="D55" s="119">
        <v>50.0</v>
      </c>
      <c r="E55" s="121" t="str">
        <f>IFERROR(IF(VLOOKUP($A55,Calc_OppAtt!$A$47:$AM$66,E$5+1,FALSE)&gt;VLOOKUP($B55,Calc_OppAtt!$A$47:$AM$66,E$5+1,FALSE),VLOOKUP($A55,Fixtures!$A$2:$AN$21,E$5+2,FALSE),VLOOKUP($B55,Fixtures!$A$2:$AN$21,E$5+2,FALSE)),"")</f>
        <v>WHU (H)</v>
      </c>
      <c r="F55" s="121" t="str">
        <f>IFERROR(IF(VLOOKUP($A55,Calc_OppAtt!$A$47:$AM$66,F$5+1,FALSE)&gt;VLOOKUP($B55,Calc_OppAtt!$A$47:$AM$66,F$5+1,FALSE),VLOOKUP($A55,Fixtures!$A$2:$AN$21,F$5+2,FALSE),VLOOKUP($B55,Fixtures!$A$2:$AN$21,F$5+2,FALSE)),"")</f>
        <v>LIV (H)</v>
      </c>
      <c r="G55" s="121" t="str">
        <f>IFERROR(IF(VLOOKUP($A55,Calc_OppAtt!$A$47:$AM$66,G$5+1,FALSE)&gt;VLOOKUP($B55,Calc_OppAtt!$A$47:$AM$66,G$5+1,FALSE),VLOOKUP($A55,Fixtures!$A$2:$AN$21,G$5+2,FALSE),VLOOKUP($B55,Fixtures!$A$2:$AN$21,G$5+2,FALSE)),"")</f>
        <v>WAT (A)</v>
      </c>
      <c r="H55" s="121" t="str">
        <f>IFERROR(IF(VLOOKUP($A55,Calc_OppAtt!$A$47:$AM$66,H$5+1,FALSE)&gt;VLOOKUP($B55,Calc_OppAtt!$A$47:$AM$66,H$5+1,FALSE),VLOOKUP($A55,Fixtures!$A$2:$AN$21,H$5+2,FALSE),VLOOKUP($B55,Fixtures!$A$2:$AN$21,H$5+2,FALSE)),"")</f>
        <v>SOU (H)</v>
      </c>
      <c r="I55" s="121" t="str">
        <f>IFERROR(IF(VLOOKUP($A55,Calc_OppAtt!$A$47:$AM$66,I$5+1,FALSE)&gt;VLOOKUP($B55,Calc_OppAtt!$A$47:$AM$66,I$5+1,FALSE),VLOOKUP($A55,Fixtures!$A$2:$AN$21,I$5+2,FALSE),VLOOKUP($B55,Fixtures!$A$2:$AN$21,I$5+2,FALSE)),"")</f>
        <v>HUD (A)</v>
      </c>
      <c r="J55" s="121" t="str">
        <f>IFERROR(IF(VLOOKUP($A55,Calc_OppAtt!$A$47:$AM$66,J$5+1,FALSE)&gt;VLOOKUP($B55,Calc_OppAtt!$A$47:$AM$66,J$5+1,FALSE),VLOOKUP($A55,Fixtures!$A$2:$AN$21,J$5+2,FALSE),VLOOKUP($B55,Fixtures!$A$2:$AN$21,J$5+2,FALSE)),"")</f>
        <v>SOU (H)</v>
      </c>
      <c r="K55" s="121" t="str">
        <f>IFERROR(IF(VLOOKUP($A55,Calc_OppAtt!$A$47:$AM$66,K$5+1,FALSE)&gt;VLOOKUP($B55,Calc_OppAtt!$A$47:$AM$66,K$5+1,FALSE),VLOOKUP($A55,Fixtures!$A$2:$AN$21,K$5+2,FALSE),VLOOKUP($B55,Fixtures!$A$2:$AN$21,K$5+2,FALSE)),"")</f>
        <v/>
      </c>
      <c r="L55" s="121" t="str">
        <f>IFERROR(IF(VLOOKUP($A55,Calc_OppAtt!$A$47:$AM$66,L$5+1,FALSE)&gt;VLOOKUP($B55,Calc_OppAtt!$A$47:$AM$66,L$5+1,FALSE),VLOOKUP($A55,Fixtures!$A$2:$AN$21,L$5+2,FALSE),VLOOKUP($B55,Fixtures!$A$2:$AN$21,L$5+2,FALSE)),"")</f>
        <v/>
      </c>
      <c r="M55" s="121" t="str">
        <f>IFERROR(IF(VLOOKUP($A55,Calc_OppAtt!$A$47:$AM$66,M$5+1,FALSE)&gt;VLOOKUP($B55,Calc_OppAtt!$A$47:$AM$66,M$5+1,FALSE),VLOOKUP($A55,Fixtures!$A$2:$AN$21,M$5+2,FALSE),VLOOKUP($B55,Fixtures!$A$2:$AN$21,M$5+2,FALSE)),"")</f>
        <v/>
      </c>
      <c r="N55" s="119" t="str">
        <f>IFERROR(IF(VLOOKUP($A55,Calc_OppAtt!$A$47:$AM$66,N$5+1,FALSE)&gt;VLOOKUP($B55,Calc_OppAtt!$A$47:$AM$66,N$5+1,FALSE),VLOOKUP($A55,Fixtures!$A$2:$AN$21,N$5+2,FALSE),VLOOKUP($B55,Fixtures!$A$2:$AN$21,N$5+2,FALSE)),"")</f>
        <v/>
      </c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ht="12.0" customHeight="1">
      <c r="A56" s="113" t="str">
        <f t="array" ref="A56">INDEX(Calc_RotOppAtt!E825:AP825,Intro!$C$11)</f>
        <v>Everton</v>
      </c>
      <c r="B56" s="115" t="str">
        <f t="array" ref="B56">INDEX(Calc_RotOppAtt!E1018:AP1018,Intro!$C$11)</f>
        <v>West Ham</v>
      </c>
      <c r="C56" s="117">
        <f t="array" ref="C56">INDEX(Calc_RotOppAtt!E632:AP632,Intro!$C$11)/Intro!$C$13</f>
        <v>1.218333333</v>
      </c>
      <c r="D56" s="119">
        <v>51.0</v>
      </c>
      <c r="E56" s="121" t="str">
        <f>IFERROR(IF(VLOOKUP($A56,Calc_OppAtt!$A$47:$AM$66,E$5+1,FALSE)&gt;VLOOKUP($B56,Calc_OppAtt!$A$47:$AM$66,E$5+1,FALSE),VLOOKUP($A56,Fixtures!$A$2:$AN$21,E$5+2,FALSE),VLOOKUP($B56,Fixtures!$A$2:$AN$21,E$5+2,FALSE)),"")</f>
        <v>WOL (A)</v>
      </c>
      <c r="F56" s="121" t="str">
        <f>IFERROR(IF(VLOOKUP($A56,Calc_OppAtt!$A$47:$AM$66,F$5+1,FALSE)&gt;VLOOKUP($B56,Calc_OppAtt!$A$47:$AM$66,F$5+1,FALSE),VLOOKUP($A56,Fixtures!$A$2:$AN$21,F$5+2,FALSE),VLOOKUP($B56,Fixtures!$A$2:$AN$21,F$5+2,FALSE)),"")</f>
        <v>BOU (H)</v>
      </c>
      <c r="G56" s="121" t="str">
        <f>IFERROR(IF(VLOOKUP($A56,Calc_OppAtt!$A$47:$AM$66,G$5+1,FALSE)&gt;VLOOKUP($B56,Calc_OppAtt!$A$47:$AM$66,G$5+1,FALSE),VLOOKUP($A56,Fixtures!$A$2:$AN$21,G$5+2,FALSE),VLOOKUP($B56,Fixtures!$A$2:$AN$21,G$5+2,FALSE)),"")</f>
        <v>BOU (A)</v>
      </c>
      <c r="H56" s="121" t="str">
        <f>IFERROR(IF(VLOOKUP($A56,Calc_OppAtt!$A$47:$AM$66,H$5+1,FALSE)&gt;VLOOKUP($B56,Calc_OppAtt!$A$47:$AM$66,H$5+1,FALSE),VLOOKUP($A56,Fixtures!$A$2:$AN$21,H$5+2,FALSE),VLOOKUP($B56,Fixtures!$A$2:$AN$21,H$5+2,FALSE)),"")</f>
        <v>HUD (H)</v>
      </c>
      <c r="I56" s="121" t="str">
        <f>IFERROR(IF(VLOOKUP($A56,Calc_OppAtt!$A$47:$AM$66,I$5+1,FALSE)&gt;VLOOKUP($B56,Calc_OppAtt!$A$47:$AM$66,I$5+1,FALSE),VLOOKUP($A56,Fixtures!$A$2:$AN$21,I$5+2,FALSE),VLOOKUP($B56,Fixtures!$A$2:$AN$21,I$5+2,FALSE)),"")</f>
        <v>WHU (H)</v>
      </c>
      <c r="J56" s="121" t="str">
        <f>IFERROR(IF(VLOOKUP($A56,Calc_OppAtt!$A$47:$AM$66,J$5+1,FALSE)&gt;VLOOKUP($B56,Calc_OppAtt!$A$47:$AM$66,J$5+1,FALSE),VLOOKUP($A56,Fixtures!$A$2:$AN$21,J$5+2,FALSE),VLOOKUP($B56,Fixtures!$A$2:$AN$21,J$5+2,FALSE)),"")</f>
        <v>CHE (H)</v>
      </c>
      <c r="K56" s="121" t="str">
        <f>IFERROR(IF(VLOOKUP($A56,Calc_OppAtt!$A$47:$AM$66,K$5+1,FALSE)&gt;VLOOKUP($B56,Calc_OppAtt!$A$47:$AM$66,K$5+1,FALSE),VLOOKUP($A56,Fixtures!$A$2:$AN$21,K$5+2,FALSE),VLOOKUP($B56,Fixtures!$A$2:$AN$21,K$5+2,FALSE)),"")</f>
        <v/>
      </c>
      <c r="L56" s="121" t="str">
        <f>IFERROR(IF(VLOOKUP($A56,Calc_OppAtt!$A$47:$AM$66,L$5+1,FALSE)&gt;VLOOKUP($B56,Calc_OppAtt!$A$47:$AM$66,L$5+1,FALSE),VLOOKUP($A56,Fixtures!$A$2:$AN$21,L$5+2,FALSE),VLOOKUP($B56,Fixtures!$A$2:$AN$21,L$5+2,FALSE)),"")</f>
        <v/>
      </c>
      <c r="M56" s="121" t="str">
        <f>IFERROR(IF(VLOOKUP($A56,Calc_OppAtt!$A$47:$AM$66,M$5+1,FALSE)&gt;VLOOKUP($B56,Calc_OppAtt!$A$47:$AM$66,M$5+1,FALSE),VLOOKUP($A56,Fixtures!$A$2:$AN$21,M$5+2,FALSE),VLOOKUP($B56,Fixtures!$A$2:$AN$21,M$5+2,FALSE)),"")</f>
        <v/>
      </c>
      <c r="N56" s="119" t="str">
        <f>IFERROR(IF(VLOOKUP($A56,Calc_OppAtt!$A$47:$AM$66,N$5+1,FALSE)&gt;VLOOKUP($B56,Calc_OppAtt!$A$47:$AM$66,N$5+1,FALSE),VLOOKUP($A56,Fixtures!$A$2:$AN$21,N$5+2,FALSE),VLOOKUP($B56,Fixtures!$A$2:$AN$21,N$5+2,FALSE)),"")</f>
        <v/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ht="12.0" customHeight="1">
      <c r="A57" s="113" t="str">
        <f t="array" ref="A57">INDEX(Calc_RotOppAtt!E826:AP826,Intro!$C$11)</f>
        <v>Burnley</v>
      </c>
      <c r="B57" s="115" t="str">
        <f t="array" ref="B57">INDEX(Calc_RotOppAtt!E1019:AP1019,Intro!$C$11)</f>
        <v>Man City</v>
      </c>
      <c r="C57" s="117">
        <f t="array" ref="C57">INDEX(Calc_RotOppAtt!E633:AP633,Intro!$C$11)/Intro!$C$13</f>
        <v>1.215</v>
      </c>
      <c r="D57" s="119">
        <v>52.0</v>
      </c>
      <c r="E57" s="121" t="str">
        <f>IFERROR(IF(VLOOKUP($A57,Calc_OppAtt!$A$47:$AM$66,E$5+1,FALSE)&gt;VLOOKUP($B57,Calc_OppAtt!$A$47:$AM$66,E$5+1,FALSE),VLOOKUP($A57,Fixtures!$A$2:$AN$21,E$5+2,FALSE),VLOOKUP($B57,Fixtures!$A$2:$AN$21,E$5+2,FALSE)),"")</f>
        <v>SOU (A)</v>
      </c>
      <c r="F57" s="121" t="str">
        <f>IFERROR(IF(VLOOKUP($A57,Calc_OppAtt!$A$47:$AM$66,F$5+1,FALSE)&gt;VLOOKUP($B57,Calc_OppAtt!$A$47:$AM$66,F$5+1,FALSE),VLOOKUP($A57,Fixtures!$A$2:$AN$21,F$5+2,FALSE),VLOOKUP($B57,Fixtures!$A$2:$AN$21,F$5+2,FALSE)),"")</f>
        <v>HUD (H)</v>
      </c>
      <c r="G57" s="121" t="str">
        <f>IFERROR(IF(VLOOKUP($A57,Calc_OppAtt!$A$47:$AM$66,G$5+1,FALSE)&gt;VLOOKUP($B57,Calc_OppAtt!$A$47:$AM$66,G$5+1,FALSE),VLOOKUP($A57,Fixtures!$A$2:$AN$21,G$5+2,FALSE),VLOOKUP($B57,Fixtures!$A$2:$AN$21,G$5+2,FALSE)),"")</f>
        <v>WOL (A)</v>
      </c>
      <c r="H57" s="121" t="str">
        <f>IFERROR(IF(VLOOKUP($A57,Calc_OppAtt!$A$47:$AM$66,H$5+1,FALSE)&gt;VLOOKUP($B57,Calc_OppAtt!$A$47:$AM$66,H$5+1,FALSE),VLOOKUP($A57,Fixtures!$A$2:$AN$21,H$5+2,FALSE),VLOOKUP($B57,Fixtures!$A$2:$AN$21,H$5+2,FALSE)),"")</f>
        <v>NEW (H)</v>
      </c>
      <c r="I57" s="121" t="str">
        <f>IFERROR(IF(VLOOKUP($A57,Calc_OppAtt!$A$47:$AM$66,I$5+1,FALSE)&gt;VLOOKUP($B57,Calc_OppAtt!$A$47:$AM$66,I$5+1,FALSE),VLOOKUP($A57,Fixtures!$A$2:$AN$21,I$5+2,FALSE),VLOOKUP($B57,Fixtures!$A$2:$AN$21,I$5+2,FALSE)),"")</f>
        <v>FUL (H)</v>
      </c>
      <c r="J57" s="121" t="str">
        <f>IFERROR(IF(VLOOKUP($A57,Calc_OppAtt!$A$47:$AM$66,J$5+1,FALSE)&gt;VLOOKUP($B57,Calc_OppAtt!$A$47:$AM$66,J$5+1,FALSE),VLOOKUP($A57,Fixtures!$A$2:$AN$21,J$5+2,FALSE),VLOOKUP($B57,Fixtures!$A$2:$AN$21,J$5+2,FALSE)),"")</f>
        <v>BOU (H)</v>
      </c>
      <c r="K57" s="121" t="str">
        <f>IFERROR(IF(VLOOKUP($A57,Calc_OppAtt!$A$47:$AM$66,K$5+1,FALSE)&gt;VLOOKUP($B57,Calc_OppAtt!$A$47:$AM$66,K$5+1,FALSE),VLOOKUP($A57,Fixtures!$A$2:$AN$21,K$5+2,FALSE),VLOOKUP($B57,Fixtures!$A$2:$AN$21,K$5+2,FALSE)),"")</f>
        <v/>
      </c>
      <c r="L57" s="121" t="str">
        <f>IFERROR(IF(VLOOKUP($A57,Calc_OppAtt!$A$47:$AM$66,L$5+1,FALSE)&gt;VLOOKUP($B57,Calc_OppAtt!$A$47:$AM$66,L$5+1,FALSE),VLOOKUP($A57,Fixtures!$A$2:$AN$21,L$5+2,FALSE),VLOOKUP($B57,Fixtures!$A$2:$AN$21,L$5+2,FALSE)),"")</f>
        <v/>
      </c>
      <c r="M57" s="121" t="str">
        <f>IFERROR(IF(VLOOKUP($A57,Calc_OppAtt!$A$47:$AM$66,M$5+1,FALSE)&gt;VLOOKUP($B57,Calc_OppAtt!$A$47:$AM$66,M$5+1,FALSE),VLOOKUP($A57,Fixtures!$A$2:$AN$21,M$5+2,FALSE),VLOOKUP($B57,Fixtures!$A$2:$AN$21,M$5+2,FALSE)),"")</f>
        <v/>
      </c>
      <c r="N57" s="119" t="str">
        <f>IFERROR(IF(VLOOKUP($A57,Calc_OppAtt!$A$47:$AM$66,N$5+1,FALSE)&gt;VLOOKUP($B57,Calc_OppAtt!$A$47:$AM$66,N$5+1,FALSE),VLOOKUP($A57,Fixtures!$A$2:$AN$21,N$5+2,FALSE),VLOOKUP($B57,Fixtures!$A$2:$AN$21,N$5+2,FALSE)),"")</f>
        <v/>
      </c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ht="12.0" customHeight="1">
      <c r="A58" s="113" t="str">
        <f t="array" ref="A58">INDEX(Calc_RotOppAtt!E827:AP827,Intro!$C$11)</f>
        <v>Man City</v>
      </c>
      <c r="B58" s="115" t="str">
        <f t="array" ref="B58">INDEX(Calc_RotOppAtt!E1020:AP1020,Intro!$C$11)</f>
        <v>Southampton</v>
      </c>
      <c r="C58" s="117">
        <f t="array" ref="C58">INDEX(Calc_RotOppAtt!E634:AP634,Intro!$C$11)/Intro!$C$13</f>
        <v>1.215</v>
      </c>
      <c r="D58" s="119">
        <v>53.0</v>
      </c>
      <c r="E58" s="121" t="str">
        <f>IFERROR(IF(VLOOKUP($A58,Calc_OppAtt!$A$47:$AM$66,E$5+1,FALSE)&gt;VLOOKUP($B58,Calc_OppAtt!$A$47:$AM$66,E$5+1,FALSE),VLOOKUP($A58,Fixtures!$A$2:$AN$21,E$5+2,FALSE),VLOOKUP($B58,Fixtures!$A$2:$AN$21,E$5+2,FALSE)),"")</f>
        <v>BUR (H)</v>
      </c>
      <c r="F58" s="121" t="str">
        <f>IFERROR(IF(VLOOKUP($A58,Calc_OppAtt!$A$47:$AM$66,F$5+1,FALSE)&gt;VLOOKUP($B58,Calc_OppAtt!$A$47:$AM$66,F$5+1,FALSE),VLOOKUP($A58,Fixtures!$A$2:$AN$21,F$5+2,FALSE),VLOOKUP($B58,Fixtures!$A$2:$AN$21,F$5+2,FALSE)),"")</f>
        <v>HUD (H)</v>
      </c>
      <c r="G58" s="121" t="str">
        <f>IFERROR(IF(VLOOKUP($A58,Calc_OppAtt!$A$47:$AM$66,G$5+1,FALSE)&gt;VLOOKUP($B58,Calc_OppAtt!$A$47:$AM$66,G$5+1,FALSE),VLOOKUP($A58,Fixtures!$A$2:$AN$21,G$5+2,FALSE),VLOOKUP($B58,Fixtures!$A$2:$AN$21,G$5+2,FALSE)),"")</f>
        <v>LEI (H)</v>
      </c>
      <c r="H58" s="121" t="str">
        <f>IFERROR(IF(VLOOKUP($A58,Calc_OppAtt!$A$47:$AM$66,H$5+1,FALSE)&gt;VLOOKUP($B58,Calc_OppAtt!$A$47:$AM$66,H$5+1,FALSE),VLOOKUP($A58,Fixtures!$A$2:$AN$21,H$5+2,FALSE),VLOOKUP($B58,Fixtures!$A$2:$AN$21,H$5+2,FALSE)),"")</f>
        <v>NEW (H)</v>
      </c>
      <c r="I58" s="121" t="str">
        <f>IFERROR(IF(VLOOKUP($A58,Calc_OppAtt!$A$47:$AM$66,I$5+1,FALSE)&gt;VLOOKUP($B58,Calc_OppAtt!$A$47:$AM$66,I$5+1,FALSE),VLOOKUP($A58,Fixtures!$A$2:$AN$21,I$5+2,FALSE),VLOOKUP($B58,Fixtures!$A$2:$AN$21,I$5+2,FALSE)),"")</f>
        <v>FUL (H)</v>
      </c>
      <c r="J58" s="121" t="str">
        <f>IFERROR(IF(VLOOKUP($A58,Calc_OppAtt!$A$47:$AM$66,J$5+1,FALSE)&gt;VLOOKUP($B58,Calc_OppAtt!$A$47:$AM$66,J$5+1,FALSE),VLOOKUP($A58,Fixtures!$A$2:$AN$21,J$5+2,FALSE),VLOOKUP($B58,Fixtures!$A$2:$AN$21,J$5+2,FALSE)),"")</f>
        <v>CAR (A)</v>
      </c>
      <c r="K58" s="121" t="str">
        <f>IFERROR(IF(VLOOKUP($A58,Calc_OppAtt!$A$47:$AM$66,K$5+1,FALSE)&gt;VLOOKUP($B58,Calc_OppAtt!$A$47:$AM$66,K$5+1,FALSE),VLOOKUP($A58,Fixtures!$A$2:$AN$21,K$5+2,FALSE),VLOOKUP($B58,Fixtures!$A$2:$AN$21,K$5+2,FALSE)),"")</f>
        <v/>
      </c>
      <c r="L58" s="121" t="str">
        <f>IFERROR(IF(VLOOKUP($A58,Calc_OppAtt!$A$47:$AM$66,L$5+1,FALSE)&gt;VLOOKUP($B58,Calc_OppAtt!$A$47:$AM$66,L$5+1,FALSE),VLOOKUP($A58,Fixtures!$A$2:$AN$21,L$5+2,FALSE),VLOOKUP($B58,Fixtures!$A$2:$AN$21,L$5+2,FALSE)),"")</f>
        <v/>
      </c>
      <c r="M58" s="121" t="str">
        <f>IFERROR(IF(VLOOKUP($A58,Calc_OppAtt!$A$47:$AM$66,M$5+1,FALSE)&gt;VLOOKUP($B58,Calc_OppAtt!$A$47:$AM$66,M$5+1,FALSE),VLOOKUP($A58,Fixtures!$A$2:$AN$21,M$5+2,FALSE),VLOOKUP($B58,Fixtures!$A$2:$AN$21,M$5+2,FALSE)),"")</f>
        <v/>
      </c>
      <c r="N58" s="119" t="str">
        <f>IFERROR(IF(VLOOKUP($A58,Calc_OppAtt!$A$47:$AM$66,N$5+1,FALSE)&gt;VLOOKUP($B58,Calc_OppAtt!$A$47:$AM$66,N$5+1,FALSE),VLOOKUP($A58,Fixtures!$A$2:$AN$21,N$5+2,FALSE),VLOOKUP($B58,Fixtures!$A$2:$AN$21,N$5+2,FALSE)),"")</f>
        <v/>
      </c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ht="12.0" customHeight="1">
      <c r="A59" s="113" t="str">
        <f t="array" ref="A59">INDEX(Calc_RotOppAtt!E828:AP828,Intro!$C$11)</f>
        <v>Burnley</v>
      </c>
      <c r="B59" s="115" t="str">
        <f t="array" ref="B59">INDEX(Calc_RotOppAtt!E1021:AP1021,Intro!$C$11)</f>
        <v>Liverpool</v>
      </c>
      <c r="C59" s="117">
        <f t="array" ref="C59">INDEX(Calc_RotOppAtt!E635:AP635,Intro!$C$11)/Intro!$C$13</f>
        <v>1.211666667</v>
      </c>
      <c r="D59" s="119">
        <v>54.0</v>
      </c>
      <c r="E59" s="121" t="str">
        <f>IFERROR(IF(VLOOKUP($A59,Calc_OppAtt!$A$47:$AM$66,E$5+1,FALSE)&gt;VLOOKUP($B59,Calc_OppAtt!$A$47:$AM$66,E$5+1,FALSE),VLOOKUP($A59,Fixtures!$A$2:$AN$21,E$5+2,FALSE),VLOOKUP($B59,Fixtures!$A$2:$AN$21,E$5+2,FALSE)),"")</f>
        <v>WHU (H)</v>
      </c>
      <c r="F59" s="121" t="str">
        <f>IFERROR(IF(VLOOKUP($A59,Calc_OppAtt!$A$47:$AM$66,F$5+1,FALSE)&gt;VLOOKUP($B59,Calc_OppAtt!$A$47:$AM$66,F$5+1,FALSE),VLOOKUP($A59,Fixtures!$A$2:$AN$21,F$5+2,FALSE),VLOOKUP($B59,Fixtures!$A$2:$AN$21,F$5+2,FALSE)),"")</f>
        <v>WAT (H)</v>
      </c>
      <c r="G59" s="121" t="str">
        <f>IFERROR(IF(VLOOKUP($A59,Calc_OppAtt!$A$47:$AM$66,G$5+1,FALSE)&gt;VLOOKUP($B59,Calc_OppAtt!$A$47:$AM$66,G$5+1,FALSE),VLOOKUP($A59,Fixtures!$A$2:$AN$21,G$5+2,FALSE),VLOOKUP($B59,Fixtures!$A$2:$AN$21,G$5+2,FALSE)),"")</f>
        <v>BHA (H)</v>
      </c>
      <c r="H59" s="121" t="str">
        <f>IFERROR(IF(VLOOKUP($A59,Calc_OppAtt!$A$47:$AM$66,H$5+1,FALSE)&gt;VLOOKUP($B59,Calc_OppAtt!$A$47:$AM$66,H$5+1,FALSE),VLOOKUP($A59,Fixtures!$A$2:$AN$21,H$5+2,FALSE),VLOOKUP($B59,Fixtures!$A$2:$AN$21,H$5+2,FALSE)),"")</f>
        <v>LEI (A)</v>
      </c>
      <c r="I59" s="121" t="str">
        <f>IFERROR(IF(VLOOKUP($A59,Calc_OppAtt!$A$47:$AM$66,I$5+1,FALSE)&gt;VLOOKUP($B59,Calc_OppAtt!$A$47:$AM$66,I$5+1,FALSE),VLOOKUP($A59,Fixtures!$A$2:$AN$21,I$5+2,FALSE),VLOOKUP($B59,Fixtures!$A$2:$AN$21,I$5+2,FALSE)),"")</f>
        <v>WOL (A)</v>
      </c>
      <c r="J59" s="121" t="str">
        <f>IFERROR(IF(VLOOKUP($A59,Calc_OppAtt!$A$47:$AM$66,J$5+1,FALSE)&gt;VLOOKUP($B59,Calc_OppAtt!$A$47:$AM$66,J$5+1,FALSE),VLOOKUP($A59,Fixtures!$A$2:$AN$21,J$5+2,FALSE),VLOOKUP($B59,Fixtures!$A$2:$AN$21,J$5+2,FALSE)),"")</f>
        <v>BOU (H)</v>
      </c>
      <c r="K59" s="121" t="str">
        <f>IFERROR(IF(VLOOKUP($A59,Calc_OppAtt!$A$47:$AM$66,K$5+1,FALSE)&gt;VLOOKUP($B59,Calc_OppAtt!$A$47:$AM$66,K$5+1,FALSE),VLOOKUP($A59,Fixtures!$A$2:$AN$21,K$5+2,FALSE),VLOOKUP($B59,Fixtures!$A$2:$AN$21,K$5+2,FALSE)),"")</f>
        <v/>
      </c>
      <c r="L59" s="121" t="str">
        <f>IFERROR(IF(VLOOKUP($A59,Calc_OppAtt!$A$47:$AM$66,L$5+1,FALSE)&gt;VLOOKUP($B59,Calc_OppAtt!$A$47:$AM$66,L$5+1,FALSE),VLOOKUP($A59,Fixtures!$A$2:$AN$21,L$5+2,FALSE),VLOOKUP($B59,Fixtures!$A$2:$AN$21,L$5+2,FALSE)),"")</f>
        <v/>
      </c>
      <c r="M59" s="121" t="str">
        <f>IFERROR(IF(VLOOKUP($A59,Calc_OppAtt!$A$47:$AM$66,M$5+1,FALSE)&gt;VLOOKUP($B59,Calc_OppAtt!$A$47:$AM$66,M$5+1,FALSE),VLOOKUP($A59,Fixtures!$A$2:$AN$21,M$5+2,FALSE),VLOOKUP($B59,Fixtures!$A$2:$AN$21,M$5+2,FALSE)),"")</f>
        <v/>
      </c>
      <c r="N59" s="119" t="str">
        <f>IFERROR(IF(VLOOKUP($A59,Calc_OppAtt!$A$47:$AM$66,N$5+1,FALSE)&gt;VLOOKUP($B59,Calc_OppAtt!$A$47:$AM$66,N$5+1,FALSE),VLOOKUP($A59,Fixtures!$A$2:$AN$21,N$5+2,FALSE),VLOOKUP($B59,Fixtures!$A$2:$AN$21,N$5+2,FALSE)),"")</f>
        <v/>
      </c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ht="12.0" customHeight="1">
      <c r="A60" s="113" t="str">
        <f t="array" ref="A60">INDEX(Calc_RotOppAtt!E829:AP829,Intro!$C$11)</f>
        <v>Cardiff</v>
      </c>
      <c r="B60" s="115" t="str">
        <f t="array" ref="B60">INDEX(Calc_RotOppAtt!E1022:AP1022,Intro!$C$11)</f>
        <v>Everton</v>
      </c>
      <c r="C60" s="117">
        <f t="array" ref="C60">INDEX(Calc_RotOppAtt!E636:AP636,Intro!$C$11)/Intro!$C$13</f>
        <v>1.211666667</v>
      </c>
      <c r="D60" s="119">
        <v>55.0</v>
      </c>
      <c r="E60" s="121" t="str">
        <f>IFERROR(IF(VLOOKUP($A60,Calc_OppAtt!$A$47:$AM$66,E$5+1,FALSE)&gt;VLOOKUP($B60,Calc_OppAtt!$A$47:$AM$66,E$5+1,FALSE),VLOOKUP($A60,Fixtures!$A$2:$AN$21,E$5+2,FALSE),VLOOKUP($B60,Fixtures!$A$2:$AN$21,E$5+2,FALSE)),"")</f>
        <v>BOU (A)</v>
      </c>
      <c r="F60" s="121" t="str">
        <f>IFERROR(IF(VLOOKUP($A60,Calc_OppAtt!$A$47:$AM$66,F$5+1,FALSE)&gt;VLOOKUP($B60,Calc_OppAtt!$A$47:$AM$66,F$5+1,FALSE),VLOOKUP($A60,Fixtures!$A$2:$AN$21,F$5+2,FALSE),VLOOKUP($B60,Fixtures!$A$2:$AN$21,F$5+2,FALSE)),"")</f>
        <v>SOU (H)</v>
      </c>
      <c r="G60" s="121" t="str">
        <f>IFERROR(IF(VLOOKUP($A60,Calc_OppAtt!$A$47:$AM$66,G$5+1,FALSE)&gt;VLOOKUP($B60,Calc_OppAtt!$A$47:$AM$66,G$5+1,FALSE),VLOOKUP($A60,Fixtures!$A$2:$AN$21,G$5+2,FALSE),VLOOKUP($B60,Fixtures!$A$2:$AN$21,G$5+2,FALSE)),"")</f>
        <v>BOU (A)</v>
      </c>
      <c r="H60" s="121" t="str">
        <f>IFERROR(IF(VLOOKUP($A60,Calc_OppAtt!$A$47:$AM$66,H$5+1,FALSE)&gt;VLOOKUP($B60,Calc_OppAtt!$A$47:$AM$66,H$5+1,FALSE),VLOOKUP($A60,Fixtures!$A$2:$AN$21,H$5+2,FALSE),VLOOKUP($B60,Fixtures!$A$2:$AN$21,H$5+2,FALSE)),"")</f>
        <v>HUD (H)</v>
      </c>
      <c r="I60" s="121" t="str">
        <f>IFERROR(IF(VLOOKUP($A60,Calc_OppAtt!$A$47:$AM$66,I$5+1,FALSE)&gt;VLOOKUP($B60,Calc_OppAtt!$A$47:$AM$66,I$5+1,FALSE),VLOOKUP($A60,Fixtures!$A$2:$AN$21,I$5+2,FALSE),VLOOKUP($B60,Fixtures!$A$2:$AN$21,I$5+2,FALSE)),"")</f>
        <v>WHU (H)</v>
      </c>
      <c r="J60" s="121" t="str">
        <f>IFERROR(IF(VLOOKUP($A60,Calc_OppAtt!$A$47:$AM$66,J$5+1,FALSE)&gt;VLOOKUP($B60,Calc_OppAtt!$A$47:$AM$66,J$5+1,FALSE),VLOOKUP($A60,Fixtures!$A$2:$AN$21,J$5+2,FALSE),VLOOKUP($B60,Fixtures!$A$2:$AN$21,J$5+2,FALSE)),"")</f>
        <v>ARS (A)</v>
      </c>
      <c r="K60" s="121" t="str">
        <f>IFERROR(IF(VLOOKUP($A60,Calc_OppAtt!$A$47:$AM$66,K$5+1,FALSE)&gt;VLOOKUP($B60,Calc_OppAtt!$A$47:$AM$66,K$5+1,FALSE),VLOOKUP($A60,Fixtures!$A$2:$AN$21,K$5+2,FALSE),VLOOKUP($B60,Fixtures!$A$2:$AN$21,K$5+2,FALSE)),"")</f>
        <v/>
      </c>
      <c r="L60" s="121" t="str">
        <f>IFERROR(IF(VLOOKUP($A60,Calc_OppAtt!$A$47:$AM$66,L$5+1,FALSE)&gt;VLOOKUP($B60,Calc_OppAtt!$A$47:$AM$66,L$5+1,FALSE),VLOOKUP($A60,Fixtures!$A$2:$AN$21,L$5+2,FALSE),VLOOKUP($B60,Fixtures!$A$2:$AN$21,L$5+2,FALSE)),"")</f>
        <v/>
      </c>
      <c r="M60" s="121" t="str">
        <f>IFERROR(IF(VLOOKUP($A60,Calc_OppAtt!$A$47:$AM$66,M$5+1,FALSE)&gt;VLOOKUP($B60,Calc_OppAtt!$A$47:$AM$66,M$5+1,FALSE),VLOOKUP($A60,Fixtures!$A$2:$AN$21,M$5+2,FALSE),VLOOKUP($B60,Fixtures!$A$2:$AN$21,M$5+2,FALSE)),"")</f>
        <v/>
      </c>
      <c r="N60" s="119" t="str">
        <f>IFERROR(IF(VLOOKUP($A60,Calc_OppAtt!$A$47:$AM$66,N$5+1,FALSE)&gt;VLOOKUP($B60,Calc_OppAtt!$A$47:$AM$66,N$5+1,FALSE),VLOOKUP($A60,Fixtures!$A$2:$AN$21,N$5+2,FALSE),VLOOKUP($B60,Fixtures!$A$2:$AN$21,N$5+2,FALSE)),"")</f>
        <v/>
      </c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ht="12.0" customHeight="1">
      <c r="A61" s="113" t="str">
        <f t="array" ref="A61">INDEX(Calc_RotOppAtt!E830:AP830,Intro!$C$11)</f>
        <v>Everton</v>
      </c>
      <c r="B61" s="115" t="str">
        <f t="array" ref="B61">INDEX(Calc_RotOppAtt!E1023:AP1023,Intro!$C$11)</f>
        <v>Huddersfield</v>
      </c>
      <c r="C61" s="117">
        <f t="array" ref="C61">INDEX(Calc_RotOppAtt!E637:AP637,Intro!$C$11)/Intro!$C$13</f>
        <v>1.211666667</v>
      </c>
      <c r="D61" s="119">
        <v>56.0</v>
      </c>
      <c r="E61" s="121" t="str">
        <f>IFERROR(IF(VLOOKUP($A61,Calc_OppAtt!$A$47:$AM$66,E$5+1,FALSE)&gt;VLOOKUP($B61,Calc_OppAtt!$A$47:$AM$66,E$5+1,FALSE),VLOOKUP($A61,Fixtures!$A$2:$AN$21,E$5+2,FALSE),VLOOKUP($B61,Fixtures!$A$2:$AN$21,E$5+2,FALSE)),"")</f>
        <v>WOL (A)</v>
      </c>
      <c r="F61" s="121" t="str">
        <f>IFERROR(IF(VLOOKUP($A61,Calc_OppAtt!$A$47:$AM$66,F$5+1,FALSE)&gt;VLOOKUP($B61,Calc_OppAtt!$A$47:$AM$66,F$5+1,FALSE),VLOOKUP($A61,Fixtures!$A$2:$AN$21,F$5+2,FALSE),VLOOKUP($B61,Fixtures!$A$2:$AN$21,F$5+2,FALSE)),"")</f>
        <v>SOU (H)</v>
      </c>
      <c r="G61" s="121" t="str">
        <f>IFERROR(IF(VLOOKUP($A61,Calc_OppAtt!$A$47:$AM$66,G$5+1,FALSE)&gt;VLOOKUP($B61,Calc_OppAtt!$A$47:$AM$66,G$5+1,FALSE),VLOOKUP($A61,Fixtures!$A$2:$AN$21,G$5+2,FALSE),VLOOKUP($B61,Fixtures!$A$2:$AN$21,G$5+2,FALSE)),"")</f>
        <v>BOU (A)</v>
      </c>
      <c r="H61" s="121" t="str">
        <f>IFERROR(IF(VLOOKUP($A61,Calc_OppAtt!$A$47:$AM$66,H$5+1,FALSE)&gt;VLOOKUP($B61,Calc_OppAtt!$A$47:$AM$66,H$5+1,FALSE),VLOOKUP($A61,Fixtures!$A$2:$AN$21,H$5+2,FALSE),VLOOKUP($B61,Fixtures!$A$2:$AN$21,H$5+2,FALSE)),"")</f>
        <v>HUD (H)</v>
      </c>
      <c r="I61" s="121" t="str">
        <f>IFERROR(IF(VLOOKUP($A61,Calc_OppAtt!$A$47:$AM$66,I$5+1,FALSE)&gt;VLOOKUP($B61,Calc_OppAtt!$A$47:$AM$66,I$5+1,FALSE),VLOOKUP($A61,Fixtures!$A$2:$AN$21,I$5+2,FALSE),VLOOKUP($B61,Fixtures!$A$2:$AN$21,I$5+2,FALSE)),"")</f>
        <v>WHU (H)</v>
      </c>
      <c r="J61" s="121" t="str">
        <f>IFERROR(IF(VLOOKUP($A61,Calc_OppAtt!$A$47:$AM$66,J$5+1,FALSE)&gt;VLOOKUP($B61,Calc_OppAtt!$A$47:$AM$66,J$5+1,FALSE),VLOOKUP($A61,Fixtures!$A$2:$AN$21,J$5+2,FALSE),VLOOKUP($B61,Fixtures!$A$2:$AN$21,J$5+2,FALSE)),"")</f>
        <v>LEI (A)</v>
      </c>
      <c r="K61" s="121" t="str">
        <f>IFERROR(IF(VLOOKUP($A61,Calc_OppAtt!$A$47:$AM$66,K$5+1,FALSE)&gt;VLOOKUP($B61,Calc_OppAtt!$A$47:$AM$66,K$5+1,FALSE),VLOOKUP($A61,Fixtures!$A$2:$AN$21,K$5+2,FALSE),VLOOKUP($B61,Fixtures!$A$2:$AN$21,K$5+2,FALSE)),"")</f>
        <v/>
      </c>
      <c r="L61" s="121" t="str">
        <f>IFERROR(IF(VLOOKUP($A61,Calc_OppAtt!$A$47:$AM$66,L$5+1,FALSE)&gt;VLOOKUP($B61,Calc_OppAtt!$A$47:$AM$66,L$5+1,FALSE),VLOOKUP($A61,Fixtures!$A$2:$AN$21,L$5+2,FALSE),VLOOKUP($B61,Fixtures!$A$2:$AN$21,L$5+2,FALSE)),"")</f>
        <v/>
      </c>
      <c r="M61" s="121" t="str">
        <f>IFERROR(IF(VLOOKUP($A61,Calc_OppAtt!$A$47:$AM$66,M$5+1,FALSE)&gt;VLOOKUP($B61,Calc_OppAtt!$A$47:$AM$66,M$5+1,FALSE),VLOOKUP($A61,Fixtures!$A$2:$AN$21,M$5+2,FALSE),VLOOKUP($B61,Fixtures!$A$2:$AN$21,M$5+2,FALSE)),"")</f>
        <v/>
      </c>
      <c r="N61" s="119" t="str">
        <f>IFERROR(IF(VLOOKUP($A61,Calc_OppAtt!$A$47:$AM$66,N$5+1,FALSE)&gt;VLOOKUP($B61,Calc_OppAtt!$A$47:$AM$66,N$5+1,FALSE),VLOOKUP($A61,Fixtures!$A$2:$AN$21,N$5+2,FALSE),VLOOKUP($B61,Fixtures!$A$2:$AN$21,N$5+2,FALSE)),"")</f>
        <v/>
      </c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ht="12.0" customHeight="1">
      <c r="A62" s="113" t="str">
        <f t="array" ref="A62">INDEX(Calc_RotOppAtt!E831:AP831,Intro!$C$11)</f>
        <v>Brighton</v>
      </c>
      <c r="B62" s="115" t="str">
        <f t="array" ref="B62">INDEX(Calc_RotOppAtt!E1024:AP1024,Intro!$C$11)</f>
        <v>Leicester</v>
      </c>
      <c r="C62" s="117">
        <f t="array" ref="C62">INDEX(Calc_RotOppAtt!E638:AP638,Intro!$C$11)/Intro!$C$13</f>
        <v>1.21</v>
      </c>
      <c r="D62" s="119">
        <v>57.0</v>
      </c>
      <c r="E62" s="121" t="str">
        <f>IFERROR(IF(VLOOKUP($A62,Calc_OppAtt!$A$47:$AM$66,E$5+1,FALSE)&gt;VLOOKUP($B62,Calc_OppAtt!$A$47:$AM$66,E$5+1,FALSE),VLOOKUP($A62,Fixtures!$A$2:$AN$21,E$5+2,FALSE),VLOOKUP($B62,Fixtures!$A$2:$AN$21,E$5+2,FALSE)),"")</f>
        <v>WAT (A)</v>
      </c>
      <c r="F62" s="121" t="str">
        <f>IFERROR(IF(VLOOKUP($A62,Calc_OppAtt!$A$47:$AM$66,F$5+1,FALSE)&gt;VLOOKUP($B62,Calc_OppAtt!$A$47:$AM$66,F$5+1,FALSE),VLOOKUP($A62,Fixtures!$A$2:$AN$21,F$5+2,FALSE),VLOOKUP($B62,Fixtures!$A$2:$AN$21,F$5+2,FALSE)),"")</f>
        <v>WOL (H)</v>
      </c>
      <c r="G62" s="121" t="str">
        <f>IFERROR(IF(VLOOKUP($A62,Calc_OppAtt!$A$47:$AM$66,G$5+1,FALSE)&gt;VLOOKUP($B62,Calc_OppAtt!$A$47:$AM$66,G$5+1,FALSE),VLOOKUP($A62,Fixtures!$A$2:$AN$21,G$5+2,FALSE),VLOOKUP($B62,Fixtures!$A$2:$AN$21,G$5+2,FALSE)),"")</f>
        <v>SOU (A)</v>
      </c>
      <c r="H62" s="121" t="str">
        <f>IFERROR(IF(VLOOKUP($A62,Calc_OppAtt!$A$47:$AM$66,H$5+1,FALSE)&gt;VLOOKUP($B62,Calc_OppAtt!$A$47:$AM$66,H$5+1,FALSE),VLOOKUP($A62,Fixtures!$A$2:$AN$21,H$5+2,FALSE),VLOOKUP($B62,Fixtures!$A$2:$AN$21,H$5+2,FALSE)),"")</f>
        <v>FUL (H)</v>
      </c>
      <c r="I62" s="121" t="str">
        <f>IFERROR(IF(VLOOKUP($A62,Calc_OppAtt!$A$47:$AM$66,I$5+1,FALSE)&gt;VLOOKUP($B62,Calc_OppAtt!$A$47:$AM$66,I$5+1,FALSE),VLOOKUP($A62,Fixtures!$A$2:$AN$21,I$5+2,FALSE),VLOOKUP($B62,Fixtures!$A$2:$AN$21,I$5+2,FALSE)),"")</f>
        <v>BOU (A)</v>
      </c>
      <c r="J62" s="121" t="str">
        <f>IFERROR(IF(VLOOKUP($A62,Calc_OppAtt!$A$47:$AM$66,J$5+1,FALSE)&gt;VLOOKUP($B62,Calc_OppAtt!$A$47:$AM$66,J$5+1,FALSE),VLOOKUP($A62,Fixtures!$A$2:$AN$21,J$5+2,FALSE),VLOOKUP($B62,Fixtures!$A$2:$AN$21,J$5+2,FALSE)),"")</f>
        <v>HUD (H)</v>
      </c>
      <c r="K62" s="121" t="str">
        <f>IFERROR(IF(VLOOKUP($A62,Calc_OppAtt!$A$47:$AM$66,K$5+1,FALSE)&gt;VLOOKUP($B62,Calc_OppAtt!$A$47:$AM$66,K$5+1,FALSE),VLOOKUP($A62,Fixtures!$A$2:$AN$21,K$5+2,FALSE),VLOOKUP($B62,Fixtures!$A$2:$AN$21,K$5+2,FALSE)),"")</f>
        <v/>
      </c>
      <c r="L62" s="121" t="str">
        <f>IFERROR(IF(VLOOKUP($A62,Calc_OppAtt!$A$47:$AM$66,L$5+1,FALSE)&gt;VLOOKUP($B62,Calc_OppAtt!$A$47:$AM$66,L$5+1,FALSE),VLOOKUP($A62,Fixtures!$A$2:$AN$21,L$5+2,FALSE),VLOOKUP($B62,Fixtures!$A$2:$AN$21,L$5+2,FALSE)),"")</f>
        <v/>
      </c>
      <c r="M62" s="121" t="str">
        <f>IFERROR(IF(VLOOKUP($A62,Calc_OppAtt!$A$47:$AM$66,M$5+1,FALSE)&gt;VLOOKUP($B62,Calc_OppAtt!$A$47:$AM$66,M$5+1,FALSE),VLOOKUP($A62,Fixtures!$A$2:$AN$21,M$5+2,FALSE),VLOOKUP($B62,Fixtures!$A$2:$AN$21,M$5+2,FALSE)),"")</f>
        <v/>
      </c>
      <c r="N62" s="119" t="str">
        <f>IFERROR(IF(VLOOKUP($A62,Calc_OppAtt!$A$47:$AM$66,N$5+1,FALSE)&gt;VLOOKUP($B62,Calc_OppAtt!$A$47:$AM$66,N$5+1,FALSE),VLOOKUP($A62,Fixtures!$A$2:$AN$21,N$5+2,FALSE),VLOOKUP($B62,Fixtures!$A$2:$AN$21,N$5+2,FALSE)),"")</f>
        <v/>
      </c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ht="12.0" customHeight="1">
      <c r="A63" s="113" t="str">
        <f t="array" ref="A63">INDEX(Calc_RotOppAtt!E832:AP832,Intro!$C$11)</f>
        <v>Man Utd</v>
      </c>
      <c r="B63" s="115" t="str">
        <f t="array" ref="B63">INDEX(Calc_RotOppAtt!E1025:AP1025,Intro!$C$11)</f>
        <v>Tottenham</v>
      </c>
      <c r="C63" s="117">
        <f t="array" ref="C63">INDEX(Calc_RotOppAtt!E639:AP639,Intro!$C$11)/Intro!$C$13</f>
        <v>1.21</v>
      </c>
      <c r="D63" s="119">
        <v>58.0</v>
      </c>
      <c r="E63" s="121" t="str">
        <f>IFERROR(IF(VLOOKUP($A63,Calc_OppAtt!$A$47:$AM$66,E$5+1,FALSE)&gt;VLOOKUP($B63,Calc_OppAtt!$A$47:$AM$66,E$5+1,FALSE),VLOOKUP($A63,Fixtures!$A$2:$AN$21,E$5+2,FALSE),VLOOKUP($B63,Fixtures!$A$2:$AN$21,E$5+2,FALSE)),"")</f>
        <v>LEI (H)</v>
      </c>
      <c r="F63" s="121" t="str">
        <f>IFERROR(IF(VLOOKUP($A63,Calc_OppAtt!$A$47:$AM$66,F$5+1,FALSE)&gt;VLOOKUP($B63,Calc_OppAtt!$A$47:$AM$66,F$5+1,FALSE),VLOOKUP($A63,Fixtures!$A$2:$AN$21,F$5+2,FALSE),VLOOKUP($B63,Fixtures!$A$2:$AN$21,F$5+2,FALSE)),"")</f>
        <v>FUL (H)</v>
      </c>
      <c r="G63" s="121" t="str">
        <f>IFERROR(IF(VLOOKUP($A63,Calc_OppAtt!$A$47:$AM$66,G$5+1,FALSE)&gt;VLOOKUP($B63,Calc_OppAtt!$A$47:$AM$66,G$5+1,FALSE),VLOOKUP($A63,Fixtures!$A$2:$AN$21,G$5+2,FALSE),VLOOKUP($B63,Fixtures!$A$2:$AN$21,G$5+2,FALSE)),"")</f>
        <v>TOT (H)</v>
      </c>
      <c r="H63" s="121" t="str">
        <f>IFERROR(IF(VLOOKUP($A63,Calc_OppAtt!$A$47:$AM$66,H$5+1,FALSE)&gt;VLOOKUP($B63,Calc_OppAtt!$A$47:$AM$66,H$5+1,FALSE),VLOOKUP($A63,Fixtures!$A$2:$AN$21,H$5+2,FALSE),VLOOKUP($B63,Fixtures!$A$2:$AN$21,H$5+2,FALSE)),"")</f>
        <v>WAT (A)</v>
      </c>
      <c r="I63" s="121" t="str">
        <f>IFERROR(IF(VLOOKUP($A63,Calc_OppAtt!$A$47:$AM$66,I$5+1,FALSE)&gt;VLOOKUP($B63,Calc_OppAtt!$A$47:$AM$66,I$5+1,FALSE),VLOOKUP($A63,Fixtures!$A$2:$AN$21,I$5+2,FALSE),VLOOKUP($B63,Fixtures!$A$2:$AN$21,I$5+2,FALSE)),"")</f>
        <v>WAT (A)</v>
      </c>
      <c r="J63" s="121" t="str">
        <f>IFERROR(IF(VLOOKUP($A63,Calc_OppAtt!$A$47:$AM$66,J$5+1,FALSE)&gt;VLOOKUP($B63,Calc_OppAtt!$A$47:$AM$66,J$5+1,FALSE),VLOOKUP($A63,Fixtures!$A$2:$AN$21,J$5+2,FALSE),VLOOKUP($B63,Fixtures!$A$2:$AN$21,J$5+2,FALSE)),"")</f>
        <v>WOL (H)</v>
      </c>
      <c r="K63" s="121" t="str">
        <f>IFERROR(IF(VLOOKUP($A63,Calc_OppAtt!$A$47:$AM$66,K$5+1,FALSE)&gt;VLOOKUP($B63,Calc_OppAtt!$A$47:$AM$66,K$5+1,FALSE),VLOOKUP($A63,Fixtures!$A$2:$AN$21,K$5+2,FALSE),VLOOKUP($B63,Fixtures!$A$2:$AN$21,K$5+2,FALSE)),"")</f>
        <v/>
      </c>
      <c r="L63" s="121" t="str">
        <f>IFERROR(IF(VLOOKUP($A63,Calc_OppAtt!$A$47:$AM$66,L$5+1,FALSE)&gt;VLOOKUP($B63,Calc_OppAtt!$A$47:$AM$66,L$5+1,FALSE),VLOOKUP($A63,Fixtures!$A$2:$AN$21,L$5+2,FALSE),VLOOKUP($B63,Fixtures!$A$2:$AN$21,L$5+2,FALSE)),"")</f>
        <v/>
      </c>
      <c r="M63" s="121" t="str">
        <f>IFERROR(IF(VLOOKUP($A63,Calc_OppAtt!$A$47:$AM$66,M$5+1,FALSE)&gt;VLOOKUP($B63,Calc_OppAtt!$A$47:$AM$66,M$5+1,FALSE),VLOOKUP($A63,Fixtures!$A$2:$AN$21,M$5+2,FALSE),VLOOKUP($B63,Fixtures!$A$2:$AN$21,M$5+2,FALSE)),"")</f>
        <v/>
      </c>
      <c r="N63" s="119" t="str">
        <f>IFERROR(IF(VLOOKUP($A63,Calc_OppAtt!$A$47:$AM$66,N$5+1,FALSE)&gt;VLOOKUP($B63,Calc_OppAtt!$A$47:$AM$66,N$5+1,FALSE),VLOOKUP($A63,Fixtures!$A$2:$AN$21,N$5+2,FALSE),VLOOKUP($B63,Fixtures!$A$2:$AN$21,N$5+2,FALSE)),"")</f>
        <v/>
      </c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ht="12.0" customHeight="1">
      <c r="A64" s="113" t="str">
        <f t="array" ref="A64">INDEX(Calc_RotOppAtt!E833:AP833,Intro!$C$11)</f>
        <v>Cardiff</v>
      </c>
      <c r="B64" s="115" t="str">
        <f t="array" ref="B64">INDEX(Calc_RotOppAtt!E1026:AP1026,Intro!$C$11)</f>
        <v>Man City</v>
      </c>
      <c r="C64" s="117">
        <f t="array" ref="C64">INDEX(Calc_RotOppAtt!E640:AP640,Intro!$C$11)/Intro!$C$13</f>
        <v>1.208333333</v>
      </c>
      <c r="D64" s="119">
        <v>59.0</v>
      </c>
      <c r="E64" s="121" t="str">
        <f>IFERROR(IF(VLOOKUP($A64,Calc_OppAtt!$A$47:$AM$66,E$5+1,FALSE)&gt;VLOOKUP($B64,Calc_OppAtt!$A$47:$AM$66,E$5+1,FALSE),VLOOKUP($A64,Fixtures!$A$2:$AN$21,E$5+2,FALSE),VLOOKUP($B64,Fixtures!$A$2:$AN$21,E$5+2,FALSE)),"")</f>
        <v>BOU (A)</v>
      </c>
      <c r="F64" s="121" t="str">
        <f>IFERROR(IF(VLOOKUP($A64,Calc_OppAtt!$A$47:$AM$66,F$5+1,FALSE)&gt;VLOOKUP($B64,Calc_OppAtt!$A$47:$AM$66,F$5+1,FALSE),VLOOKUP($A64,Fixtures!$A$2:$AN$21,F$5+2,FALSE),VLOOKUP($B64,Fixtures!$A$2:$AN$21,F$5+2,FALSE)),"")</f>
        <v>HUD (H)</v>
      </c>
      <c r="G64" s="121" t="str">
        <f>IFERROR(IF(VLOOKUP($A64,Calc_OppAtt!$A$47:$AM$66,G$5+1,FALSE)&gt;VLOOKUP($B64,Calc_OppAtt!$A$47:$AM$66,G$5+1,FALSE),VLOOKUP($A64,Fixtures!$A$2:$AN$21,G$5+2,FALSE),VLOOKUP($B64,Fixtures!$A$2:$AN$21,G$5+2,FALSE)),"")</f>
        <v>WOL (A)</v>
      </c>
      <c r="H64" s="121" t="str">
        <f>IFERROR(IF(VLOOKUP($A64,Calc_OppAtt!$A$47:$AM$66,H$5+1,FALSE)&gt;VLOOKUP($B64,Calc_OppAtt!$A$47:$AM$66,H$5+1,FALSE),VLOOKUP($A64,Fixtures!$A$2:$AN$21,H$5+2,FALSE),VLOOKUP($B64,Fixtures!$A$2:$AN$21,H$5+2,FALSE)),"")</f>
        <v>ARS (H)</v>
      </c>
      <c r="I64" s="121" t="str">
        <f>IFERROR(IF(VLOOKUP($A64,Calc_OppAtt!$A$47:$AM$66,I$5+1,FALSE)&gt;VLOOKUP($B64,Calc_OppAtt!$A$47:$AM$66,I$5+1,FALSE),VLOOKUP($A64,Fixtures!$A$2:$AN$21,I$5+2,FALSE),VLOOKUP($B64,Fixtures!$A$2:$AN$21,I$5+2,FALSE)),"")</f>
        <v>FUL (H)</v>
      </c>
      <c r="J64" s="121" t="str">
        <f>IFERROR(IF(VLOOKUP($A64,Calc_OppAtt!$A$47:$AM$66,J$5+1,FALSE)&gt;VLOOKUP($B64,Calc_OppAtt!$A$47:$AM$66,J$5+1,FALSE),VLOOKUP($A64,Fixtures!$A$2:$AN$21,J$5+2,FALSE),VLOOKUP($B64,Fixtures!$A$2:$AN$21,J$5+2,FALSE)),"")</f>
        <v>CAR (A)</v>
      </c>
      <c r="K64" s="121" t="str">
        <f>IFERROR(IF(VLOOKUP($A64,Calc_OppAtt!$A$47:$AM$66,K$5+1,FALSE)&gt;VLOOKUP($B64,Calc_OppAtt!$A$47:$AM$66,K$5+1,FALSE),VLOOKUP($A64,Fixtures!$A$2:$AN$21,K$5+2,FALSE),VLOOKUP($B64,Fixtures!$A$2:$AN$21,K$5+2,FALSE)),"")</f>
        <v/>
      </c>
      <c r="L64" s="121" t="str">
        <f>IFERROR(IF(VLOOKUP($A64,Calc_OppAtt!$A$47:$AM$66,L$5+1,FALSE)&gt;VLOOKUP($B64,Calc_OppAtt!$A$47:$AM$66,L$5+1,FALSE),VLOOKUP($A64,Fixtures!$A$2:$AN$21,L$5+2,FALSE),VLOOKUP($B64,Fixtures!$A$2:$AN$21,L$5+2,FALSE)),"")</f>
        <v/>
      </c>
      <c r="M64" s="121" t="str">
        <f>IFERROR(IF(VLOOKUP($A64,Calc_OppAtt!$A$47:$AM$66,M$5+1,FALSE)&gt;VLOOKUP($B64,Calc_OppAtt!$A$47:$AM$66,M$5+1,FALSE),VLOOKUP($A64,Fixtures!$A$2:$AN$21,M$5+2,FALSE),VLOOKUP($B64,Fixtures!$A$2:$AN$21,M$5+2,FALSE)),"")</f>
        <v/>
      </c>
      <c r="N64" s="119" t="str">
        <f>IFERROR(IF(VLOOKUP($A64,Calc_OppAtt!$A$47:$AM$66,N$5+1,FALSE)&gt;VLOOKUP($B64,Calc_OppAtt!$A$47:$AM$66,N$5+1,FALSE),VLOOKUP($A64,Fixtures!$A$2:$AN$21,N$5+2,FALSE),VLOOKUP($B64,Fixtures!$A$2:$AN$21,N$5+2,FALSE)),"")</f>
        <v/>
      </c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ht="12.0" customHeight="1">
      <c r="A65" s="113" t="str">
        <f t="array" ref="A65">INDEX(Calc_RotOppAtt!E834:AP834,Intro!$C$11)</f>
        <v>Arsenal</v>
      </c>
      <c r="B65" s="115" t="str">
        <f t="array" ref="B65">INDEX(Calc_RotOppAtt!E1027:AP1027,Intro!$C$11)</f>
        <v>Wolves</v>
      </c>
      <c r="C65" s="117">
        <f t="array" ref="C65">INDEX(Calc_RotOppAtt!E641:AP641,Intro!$C$11)/Intro!$C$13</f>
        <v>1.205</v>
      </c>
      <c r="D65" s="119">
        <v>60.0</v>
      </c>
      <c r="E65" s="121" t="str">
        <f>IFERROR(IF(VLOOKUP($A65,Calc_OppAtt!$A$47:$AM$66,E$5+1,FALSE)&gt;VLOOKUP($B65,Calc_OppAtt!$A$47:$AM$66,E$5+1,FALSE),VLOOKUP($A65,Fixtures!$A$2:$AN$21,E$5+2,FALSE),VLOOKUP($B65,Fixtures!$A$2:$AN$21,E$5+2,FALSE)),"")</f>
        <v>EVE (H)</v>
      </c>
      <c r="F65" s="121" t="str">
        <f>IFERROR(IF(VLOOKUP($A65,Calc_OppAtt!$A$47:$AM$66,F$5+1,FALSE)&gt;VLOOKUP($B65,Calc_OppAtt!$A$47:$AM$66,F$5+1,FALSE),VLOOKUP($A65,Fixtures!$A$2:$AN$21,F$5+2,FALSE),VLOOKUP($B65,Fixtures!$A$2:$AN$21,F$5+2,FALSE)),"")</f>
        <v>LEI (A)</v>
      </c>
      <c r="G65" s="121" t="str">
        <f>IFERROR(IF(VLOOKUP($A65,Calc_OppAtt!$A$47:$AM$66,G$5+1,FALSE)&gt;VLOOKUP($B65,Calc_OppAtt!$A$47:$AM$66,G$5+1,FALSE),VLOOKUP($A65,Fixtures!$A$2:$AN$21,G$5+2,FALSE),VLOOKUP($B65,Fixtures!$A$2:$AN$21,G$5+2,FALSE)),"")</f>
        <v>WHU (H)</v>
      </c>
      <c r="H65" s="121" t="str">
        <f>IFERROR(IF(VLOOKUP($A65,Calc_OppAtt!$A$47:$AM$66,H$5+1,FALSE)&gt;VLOOKUP($B65,Calc_OppAtt!$A$47:$AM$66,H$5+1,FALSE),VLOOKUP($A65,Fixtures!$A$2:$AN$21,H$5+2,FALSE),VLOOKUP($B65,Fixtures!$A$2:$AN$21,H$5+2,FALSE)),"")</f>
        <v>WHU (A)</v>
      </c>
      <c r="I65" s="121" t="str">
        <f>IFERROR(IF(VLOOKUP($A65,Calc_OppAtt!$A$47:$AM$66,I$5+1,FALSE)&gt;VLOOKUP($B65,Calc_OppAtt!$A$47:$AM$66,I$5+1,FALSE),VLOOKUP($A65,Fixtures!$A$2:$AN$21,I$5+2,FALSE),VLOOKUP($B65,Fixtures!$A$2:$AN$21,I$5+2,FALSE)),"")</f>
        <v>BUR (H)</v>
      </c>
      <c r="J65" s="121" t="str">
        <f>IFERROR(IF(VLOOKUP($A65,Calc_OppAtt!$A$47:$AM$66,J$5+1,FALSE)&gt;VLOOKUP($B65,Calc_OppAtt!$A$47:$AM$66,J$5+1,FALSE),VLOOKUP($A65,Fixtures!$A$2:$AN$21,J$5+2,FALSE),VLOOKUP($B65,Fixtures!$A$2:$AN$21,J$5+2,FALSE)),"")</f>
        <v>EVE (H)</v>
      </c>
      <c r="K65" s="121" t="str">
        <f>IFERROR(IF(VLOOKUP($A65,Calc_OppAtt!$A$47:$AM$66,K$5+1,FALSE)&gt;VLOOKUP($B65,Calc_OppAtt!$A$47:$AM$66,K$5+1,FALSE),VLOOKUP($A65,Fixtures!$A$2:$AN$21,K$5+2,FALSE),VLOOKUP($B65,Fixtures!$A$2:$AN$21,K$5+2,FALSE)),"")</f>
        <v/>
      </c>
      <c r="L65" s="121" t="str">
        <f>IFERROR(IF(VLOOKUP($A65,Calc_OppAtt!$A$47:$AM$66,L$5+1,FALSE)&gt;VLOOKUP($B65,Calc_OppAtt!$A$47:$AM$66,L$5+1,FALSE),VLOOKUP($A65,Fixtures!$A$2:$AN$21,L$5+2,FALSE),VLOOKUP($B65,Fixtures!$A$2:$AN$21,L$5+2,FALSE)),"")</f>
        <v/>
      </c>
      <c r="M65" s="121" t="str">
        <f>IFERROR(IF(VLOOKUP($A65,Calc_OppAtt!$A$47:$AM$66,M$5+1,FALSE)&gt;VLOOKUP($B65,Calc_OppAtt!$A$47:$AM$66,M$5+1,FALSE),VLOOKUP($A65,Fixtures!$A$2:$AN$21,M$5+2,FALSE),VLOOKUP($B65,Fixtures!$A$2:$AN$21,M$5+2,FALSE)),"")</f>
        <v/>
      </c>
      <c r="N65" s="119" t="str">
        <f>IFERROR(IF(VLOOKUP($A65,Calc_OppAtt!$A$47:$AM$66,N$5+1,FALSE)&gt;VLOOKUP($B65,Calc_OppAtt!$A$47:$AM$66,N$5+1,FALSE),VLOOKUP($A65,Fixtures!$A$2:$AN$21,N$5+2,FALSE),VLOOKUP($B65,Fixtures!$A$2:$AN$21,N$5+2,FALSE)),"")</f>
        <v/>
      </c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ht="12.0" customHeight="1">
      <c r="A66" s="113" t="str">
        <f t="array" ref="A66">INDEX(Calc_RotOppAtt!E835:AP835,Intro!$C$11)</f>
        <v>Bournemouth</v>
      </c>
      <c r="B66" s="115" t="str">
        <f t="array" ref="B66">INDEX(Calc_RotOppAtt!E1028:AP1028,Intro!$C$11)</f>
        <v>West Ham</v>
      </c>
      <c r="C66" s="117">
        <f t="array" ref="C66">INDEX(Calc_RotOppAtt!E642:AP642,Intro!$C$11)/Intro!$C$13</f>
        <v>1.205</v>
      </c>
      <c r="D66" s="119">
        <v>61.0</v>
      </c>
      <c r="E66" s="121" t="str">
        <f>IFERROR(IF(VLOOKUP($A66,Calc_OppAtt!$A$47:$AM$66,E$5+1,FALSE)&gt;VLOOKUP($B66,Calc_OppAtt!$A$47:$AM$66,E$5+1,FALSE),VLOOKUP($A66,Fixtures!$A$2:$AN$21,E$5+2,FALSE),VLOOKUP($B66,Fixtures!$A$2:$AN$21,E$5+2,FALSE)),"")</f>
        <v>CAR (H)</v>
      </c>
      <c r="F66" s="121" t="str">
        <f>IFERROR(IF(VLOOKUP($A66,Calc_OppAtt!$A$47:$AM$66,F$5+1,FALSE)&gt;VLOOKUP($B66,Calc_OppAtt!$A$47:$AM$66,F$5+1,FALSE),VLOOKUP($A66,Fixtures!$A$2:$AN$21,F$5+2,FALSE),VLOOKUP($B66,Fixtures!$A$2:$AN$21,F$5+2,FALSE)),"")</f>
        <v>BOU (H)</v>
      </c>
      <c r="G66" s="121" t="str">
        <f>IFERROR(IF(VLOOKUP($A66,Calc_OppAtt!$A$47:$AM$66,G$5+1,FALSE)&gt;VLOOKUP($B66,Calc_OppAtt!$A$47:$AM$66,G$5+1,FALSE),VLOOKUP($A66,Fixtures!$A$2:$AN$21,G$5+2,FALSE),VLOOKUP($B66,Fixtures!$A$2:$AN$21,G$5+2,FALSE)),"")</f>
        <v>EVE (H)</v>
      </c>
      <c r="H66" s="121" t="str">
        <f>IFERROR(IF(VLOOKUP($A66,Calc_OppAtt!$A$47:$AM$66,H$5+1,FALSE)&gt;VLOOKUP($B66,Calc_OppAtt!$A$47:$AM$66,H$5+1,FALSE),VLOOKUP($A66,Fixtures!$A$2:$AN$21,H$5+2,FALSE),VLOOKUP($B66,Fixtures!$A$2:$AN$21,H$5+2,FALSE)),"")</f>
        <v>WOL (H)</v>
      </c>
      <c r="I66" s="121" t="str">
        <f>IFERROR(IF(VLOOKUP($A66,Calc_OppAtt!$A$47:$AM$66,I$5+1,FALSE)&gt;VLOOKUP($B66,Calc_OppAtt!$A$47:$AM$66,I$5+1,FALSE),VLOOKUP($A66,Fixtures!$A$2:$AN$21,I$5+2,FALSE),VLOOKUP($B66,Fixtures!$A$2:$AN$21,I$5+2,FALSE)),"")</f>
        <v>LEI (H)</v>
      </c>
      <c r="J66" s="121" t="str">
        <f>IFERROR(IF(VLOOKUP($A66,Calc_OppAtt!$A$47:$AM$66,J$5+1,FALSE)&gt;VLOOKUP($B66,Calc_OppAtt!$A$47:$AM$66,J$5+1,FALSE),VLOOKUP($A66,Fixtures!$A$2:$AN$21,J$5+2,FALSE),VLOOKUP($B66,Fixtures!$A$2:$AN$21,J$5+2,FALSE)),"")</f>
        <v>CHE (H)</v>
      </c>
      <c r="K66" s="121" t="str">
        <f>IFERROR(IF(VLOOKUP($A66,Calc_OppAtt!$A$47:$AM$66,K$5+1,FALSE)&gt;VLOOKUP($B66,Calc_OppAtt!$A$47:$AM$66,K$5+1,FALSE),VLOOKUP($A66,Fixtures!$A$2:$AN$21,K$5+2,FALSE),VLOOKUP($B66,Fixtures!$A$2:$AN$21,K$5+2,FALSE)),"")</f>
        <v/>
      </c>
      <c r="L66" s="121" t="str">
        <f>IFERROR(IF(VLOOKUP($A66,Calc_OppAtt!$A$47:$AM$66,L$5+1,FALSE)&gt;VLOOKUP($B66,Calc_OppAtt!$A$47:$AM$66,L$5+1,FALSE),VLOOKUP($A66,Fixtures!$A$2:$AN$21,L$5+2,FALSE),VLOOKUP($B66,Fixtures!$A$2:$AN$21,L$5+2,FALSE)),"")</f>
        <v/>
      </c>
      <c r="M66" s="121" t="str">
        <f>IFERROR(IF(VLOOKUP($A66,Calc_OppAtt!$A$47:$AM$66,M$5+1,FALSE)&gt;VLOOKUP($B66,Calc_OppAtt!$A$47:$AM$66,M$5+1,FALSE),VLOOKUP($A66,Fixtures!$A$2:$AN$21,M$5+2,FALSE),VLOOKUP($B66,Fixtures!$A$2:$AN$21,M$5+2,FALSE)),"")</f>
        <v/>
      </c>
      <c r="N66" s="119" t="str">
        <f>IFERROR(IF(VLOOKUP($A66,Calc_OppAtt!$A$47:$AM$66,N$5+1,FALSE)&gt;VLOOKUP($B66,Calc_OppAtt!$A$47:$AM$66,N$5+1,FALSE),VLOOKUP($A66,Fixtures!$A$2:$AN$21,N$5+2,FALSE),VLOOKUP($B66,Fixtures!$A$2:$AN$21,N$5+2,FALSE)),"")</f>
        <v/>
      </c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ht="12.0" customHeight="1">
      <c r="A67" s="113" t="str">
        <f t="array" ref="A67">INDEX(Calc_RotOppAtt!E836:AP836,Intro!$C$11)</f>
        <v>Burnley</v>
      </c>
      <c r="B67" s="115" t="str">
        <f t="array" ref="B67">INDEX(Calc_RotOppAtt!E1029:AP1029,Intro!$C$11)</f>
        <v>Southampton</v>
      </c>
      <c r="C67" s="117">
        <f t="array" ref="C67">INDEX(Calc_RotOppAtt!E643:AP643,Intro!$C$11)/Intro!$C$13</f>
        <v>1.205</v>
      </c>
      <c r="D67" s="119">
        <v>62.0</v>
      </c>
      <c r="E67" s="121" t="str">
        <f>IFERROR(IF(VLOOKUP($A67,Calc_OppAtt!$A$47:$AM$66,E$5+1,FALSE)&gt;VLOOKUP($B67,Calc_OppAtt!$A$47:$AM$66,E$5+1,FALSE),VLOOKUP($A67,Fixtures!$A$2:$AN$21,E$5+2,FALSE),VLOOKUP($B67,Fixtures!$A$2:$AN$21,E$5+2,FALSE)),"")</f>
        <v>SOU (A)</v>
      </c>
      <c r="F67" s="121" t="str">
        <f>IFERROR(IF(VLOOKUP($A67,Calc_OppAtt!$A$47:$AM$66,F$5+1,FALSE)&gt;VLOOKUP($B67,Calc_OppAtt!$A$47:$AM$66,F$5+1,FALSE),VLOOKUP($A67,Fixtures!$A$2:$AN$21,F$5+2,FALSE),VLOOKUP($B67,Fixtures!$A$2:$AN$21,F$5+2,FALSE)),"")</f>
        <v>WAT (H)</v>
      </c>
      <c r="G67" s="121" t="str">
        <f>IFERROR(IF(VLOOKUP($A67,Calc_OppAtt!$A$47:$AM$66,G$5+1,FALSE)&gt;VLOOKUP($B67,Calc_OppAtt!$A$47:$AM$66,G$5+1,FALSE),VLOOKUP($A67,Fixtures!$A$2:$AN$21,G$5+2,FALSE),VLOOKUP($B67,Fixtures!$A$2:$AN$21,G$5+2,FALSE)),"")</f>
        <v>LEI (H)</v>
      </c>
      <c r="H67" s="121" t="str">
        <f>IFERROR(IF(VLOOKUP($A67,Calc_OppAtt!$A$47:$AM$66,H$5+1,FALSE)&gt;VLOOKUP($B67,Calc_OppAtt!$A$47:$AM$66,H$5+1,FALSE),VLOOKUP($A67,Fixtures!$A$2:$AN$21,H$5+2,FALSE),VLOOKUP($B67,Fixtures!$A$2:$AN$21,H$5+2,FALSE)),"")</f>
        <v>CRY (A)</v>
      </c>
      <c r="I67" s="121" t="str">
        <f>IFERROR(IF(VLOOKUP($A67,Calc_OppAtt!$A$47:$AM$66,I$5+1,FALSE)&gt;VLOOKUP($B67,Calc_OppAtt!$A$47:$AM$66,I$5+1,FALSE),VLOOKUP($A67,Fixtures!$A$2:$AN$21,I$5+2,FALSE),VLOOKUP($B67,Fixtures!$A$2:$AN$21,I$5+2,FALSE)),"")</f>
        <v>BHA (H)</v>
      </c>
      <c r="J67" s="121" t="str">
        <f>IFERROR(IF(VLOOKUP($A67,Calc_OppAtt!$A$47:$AM$66,J$5+1,FALSE)&gt;VLOOKUP($B67,Calc_OppAtt!$A$47:$AM$66,J$5+1,FALSE),VLOOKUP($A67,Fixtures!$A$2:$AN$21,J$5+2,FALSE),VLOOKUP($B67,Fixtures!$A$2:$AN$21,J$5+2,FALSE)),"")</f>
        <v>BOU (H)</v>
      </c>
      <c r="K67" s="121" t="str">
        <f>IFERROR(IF(VLOOKUP($A67,Calc_OppAtt!$A$47:$AM$66,K$5+1,FALSE)&gt;VLOOKUP($B67,Calc_OppAtt!$A$47:$AM$66,K$5+1,FALSE),VLOOKUP($A67,Fixtures!$A$2:$AN$21,K$5+2,FALSE),VLOOKUP($B67,Fixtures!$A$2:$AN$21,K$5+2,FALSE)),"")</f>
        <v/>
      </c>
      <c r="L67" s="121" t="str">
        <f>IFERROR(IF(VLOOKUP($A67,Calc_OppAtt!$A$47:$AM$66,L$5+1,FALSE)&gt;VLOOKUP($B67,Calc_OppAtt!$A$47:$AM$66,L$5+1,FALSE),VLOOKUP($A67,Fixtures!$A$2:$AN$21,L$5+2,FALSE),VLOOKUP($B67,Fixtures!$A$2:$AN$21,L$5+2,FALSE)),"")</f>
        <v/>
      </c>
      <c r="M67" s="121" t="str">
        <f>IFERROR(IF(VLOOKUP($A67,Calc_OppAtt!$A$47:$AM$66,M$5+1,FALSE)&gt;VLOOKUP($B67,Calc_OppAtt!$A$47:$AM$66,M$5+1,FALSE),VLOOKUP($A67,Fixtures!$A$2:$AN$21,M$5+2,FALSE),VLOOKUP($B67,Fixtures!$A$2:$AN$21,M$5+2,FALSE)),"")</f>
        <v/>
      </c>
      <c r="N67" s="119" t="str">
        <f>IFERROR(IF(VLOOKUP($A67,Calc_OppAtt!$A$47:$AM$66,N$5+1,FALSE)&gt;VLOOKUP($B67,Calc_OppAtt!$A$47:$AM$66,N$5+1,FALSE),VLOOKUP($A67,Fixtures!$A$2:$AN$21,N$5+2,FALSE),VLOOKUP($B67,Fixtures!$A$2:$AN$21,N$5+2,FALSE)),"")</f>
        <v/>
      </c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ht="12.0" customHeight="1">
      <c r="A68" s="113" t="str">
        <f t="array" ref="A68">INDEX(Calc_RotOppAtt!E837:AP837,Intro!$C$11)</f>
        <v>Crystal Palace</v>
      </c>
      <c r="B68" s="115" t="str">
        <f t="array" ref="B68">INDEX(Calc_RotOppAtt!E1030:AP1030,Intro!$C$11)</f>
        <v>Tottenham</v>
      </c>
      <c r="C68" s="117">
        <f t="array" ref="C68">INDEX(Calc_RotOppAtt!E644:AP644,Intro!$C$11)/Intro!$C$13</f>
        <v>1.205</v>
      </c>
      <c r="D68" s="119">
        <v>63.0</v>
      </c>
      <c r="E68" s="121" t="str">
        <f>IFERROR(IF(VLOOKUP($A68,Calc_OppAtt!$A$47:$AM$66,E$5+1,FALSE)&gt;VLOOKUP($B68,Calc_OppAtt!$A$47:$AM$66,E$5+1,FALSE),VLOOKUP($A68,Fixtures!$A$2:$AN$21,E$5+2,FALSE),VLOOKUP($B68,Fixtures!$A$2:$AN$21,E$5+2,FALSE)),"")</f>
        <v>FUL (A)</v>
      </c>
      <c r="F68" s="121" t="str">
        <f>IFERROR(IF(VLOOKUP($A68,Calc_OppAtt!$A$47:$AM$66,F$5+1,FALSE)&gt;VLOOKUP($B68,Calc_OppAtt!$A$47:$AM$66,F$5+1,FALSE),VLOOKUP($A68,Fixtures!$A$2:$AN$21,F$5+2,FALSE),VLOOKUP($B68,Fixtures!$A$2:$AN$21,F$5+2,FALSE)),"")</f>
        <v>FUL (H)</v>
      </c>
      <c r="G68" s="121" t="str">
        <f>IFERROR(IF(VLOOKUP($A68,Calc_OppAtt!$A$47:$AM$66,G$5+1,FALSE)&gt;VLOOKUP($B68,Calc_OppAtt!$A$47:$AM$66,G$5+1,FALSE),VLOOKUP($A68,Fixtures!$A$2:$AN$21,G$5+2,FALSE),VLOOKUP($B68,Fixtures!$A$2:$AN$21,G$5+2,FALSE)),"")</f>
        <v>WAT (A)</v>
      </c>
      <c r="H68" s="121" t="str">
        <f>IFERROR(IF(VLOOKUP($A68,Calc_OppAtt!$A$47:$AM$66,H$5+1,FALSE)&gt;VLOOKUP($B68,Calc_OppAtt!$A$47:$AM$66,H$5+1,FALSE),VLOOKUP($A68,Fixtures!$A$2:$AN$21,H$5+2,FALSE),VLOOKUP($B68,Fixtures!$A$2:$AN$21,H$5+2,FALSE)),"")</f>
        <v>WAT (A)</v>
      </c>
      <c r="I68" s="121" t="str">
        <f>IFERROR(IF(VLOOKUP($A68,Calc_OppAtt!$A$47:$AM$66,I$5+1,FALSE)&gt;VLOOKUP($B68,Calc_OppAtt!$A$47:$AM$66,I$5+1,FALSE),VLOOKUP($A68,Fixtures!$A$2:$AN$21,I$5+2,FALSE),VLOOKUP($B68,Fixtures!$A$2:$AN$21,I$5+2,FALSE)),"")</f>
        <v>LIV (H)</v>
      </c>
      <c r="J68" s="121" t="str">
        <f>IFERROR(IF(VLOOKUP($A68,Calc_OppAtt!$A$47:$AM$66,J$5+1,FALSE)&gt;VLOOKUP($B68,Calc_OppAtt!$A$47:$AM$66,J$5+1,FALSE),VLOOKUP($A68,Fixtures!$A$2:$AN$21,J$5+2,FALSE),VLOOKUP($B68,Fixtures!$A$2:$AN$21,J$5+2,FALSE)),"")</f>
        <v>NEW (H)</v>
      </c>
      <c r="K68" s="121" t="str">
        <f>IFERROR(IF(VLOOKUP($A68,Calc_OppAtt!$A$47:$AM$66,K$5+1,FALSE)&gt;VLOOKUP($B68,Calc_OppAtt!$A$47:$AM$66,K$5+1,FALSE),VLOOKUP($A68,Fixtures!$A$2:$AN$21,K$5+2,FALSE),VLOOKUP($B68,Fixtures!$A$2:$AN$21,K$5+2,FALSE)),"")</f>
        <v/>
      </c>
      <c r="L68" s="121" t="str">
        <f>IFERROR(IF(VLOOKUP($A68,Calc_OppAtt!$A$47:$AM$66,L$5+1,FALSE)&gt;VLOOKUP($B68,Calc_OppAtt!$A$47:$AM$66,L$5+1,FALSE),VLOOKUP($A68,Fixtures!$A$2:$AN$21,L$5+2,FALSE),VLOOKUP($B68,Fixtures!$A$2:$AN$21,L$5+2,FALSE)),"")</f>
        <v/>
      </c>
      <c r="M68" s="121" t="str">
        <f>IFERROR(IF(VLOOKUP($A68,Calc_OppAtt!$A$47:$AM$66,M$5+1,FALSE)&gt;VLOOKUP($B68,Calc_OppAtt!$A$47:$AM$66,M$5+1,FALSE),VLOOKUP($A68,Fixtures!$A$2:$AN$21,M$5+2,FALSE),VLOOKUP($B68,Fixtures!$A$2:$AN$21,M$5+2,FALSE)),"")</f>
        <v/>
      </c>
      <c r="N68" s="119" t="str">
        <f>IFERROR(IF(VLOOKUP($A68,Calc_OppAtt!$A$47:$AM$66,N$5+1,FALSE)&gt;VLOOKUP($B68,Calc_OppAtt!$A$47:$AM$66,N$5+1,FALSE),VLOOKUP($A68,Fixtures!$A$2:$AN$21,N$5+2,FALSE),VLOOKUP($B68,Fixtures!$A$2:$AN$21,N$5+2,FALSE)),"")</f>
        <v/>
      </c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ht="12.0" customHeight="1">
      <c r="A69" s="113" t="str">
        <f t="array" ref="A69">INDEX(Calc_RotOppAtt!E838:AP838,Intro!$C$11)</f>
        <v>Man City</v>
      </c>
      <c r="B69" s="115" t="str">
        <f t="array" ref="B69">INDEX(Calc_RotOppAtt!E1031:AP1031,Intro!$C$11)</f>
        <v>Watford</v>
      </c>
      <c r="C69" s="117">
        <f t="array" ref="C69">INDEX(Calc_RotOppAtt!E645:AP645,Intro!$C$11)/Intro!$C$13</f>
        <v>1.205</v>
      </c>
      <c r="D69" s="119">
        <v>64.0</v>
      </c>
      <c r="E69" s="121" t="str">
        <f>IFERROR(IF(VLOOKUP($A69,Calc_OppAtt!$A$47:$AM$66,E$5+1,FALSE)&gt;VLOOKUP($B69,Calc_OppAtt!$A$47:$AM$66,E$5+1,FALSE),VLOOKUP($A69,Fixtures!$A$2:$AN$21,E$5+2,FALSE),VLOOKUP($B69,Fixtures!$A$2:$AN$21,E$5+2,FALSE)),"")</f>
        <v>BHA (H)</v>
      </c>
      <c r="F69" s="121" t="str">
        <f>IFERROR(IF(VLOOKUP($A69,Calc_OppAtt!$A$47:$AM$66,F$5+1,FALSE)&gt;VLOOKUP($B69,Calc_OppAtt!$A$47:$AM$66,F$5+1,FALSE),VLOOKUP($A69,Fixtures!$A$2:$AN$21,F$5+2,FALSE),VLOOKUP($B69,Fixtures!$A$2:$AN$21,F$5+2,FALSE)),"")</f>
        <v>HUD (H)</v>
      </c>
      <c r="G69" s="121" t="str">
        <f>IFERROR(IF(VLOOKUP($A69,Calc_OppAtt!$A$47:$AM$66,G$5+1,FALSE)&gt;VLOOKUP($B69,Calc_OppAtt!$A$47:$AM$66,G$5+1,FALSE),VLOOKUP($A69,Fixtures!$A$2:$AN$21,G$5+2,FALSE),VLOOKUP($B69,Fixtures!$A$2:$AN$21,G$5+2,FALSE)),"")</f>
        <v>WOL (A)</v>
      </c>
      <c r="H69" s="121" t="str">
        <f>IFERROR(IF(VLOOKUP($A69,Calc_OppAtt!$A$47:$AM$66,H$5+1,FALSE)&gt;VLOOKUP($B69,Calc_OppAtt!$A$47:$AM$66,H$5+1,FALSE),VLOOKUP($A69,Fixtures!$A$2:$AN$21,H$5+2,FALSE),VLOOKUP($B69,Fixtures!$A$2:$AN$21,H$5+2,FALSE)),"")</f>
        <v>NEW (H)</v>
      </c>
      <c r="I69" s="121" t="str">
        <f>IFERROR(IF(VLOOKUP($A69,Calc_OppAtt!$A$47:$AM$66,I$5+1,FALSE)&gt;VLOOKUP($B69,Calc_OppAtt!$A$47:$AM$66,I$5+1,FALSE),VLOOKUP($A69,Fixtures!$A$2:$AN$21,I$5+2,FALSE),VLOOKUP($B69,Fixtures!$A$2:$AN$21,I$5+2,FALSE)),"")</f>
        <v>FUL (H)</v>
      </c>
      <c r="J69" s="121" t="str">
        <f>IFERROR(IF(VLOOKUP($A69,Calc_OppAtt!$A$47:$AM$66,J$5+1,FALSE)&gt;VLOOKUP($B69,Calc_OppAtt!$A$47:$AM$66,J$5+1,FALSE),VLOOKUP($A69,Fixtures!$A$2:$AN$21,J$5+2,FALSE),VLOOKUP($B69,Fixtures!$A$2:$AN$21,J$5+2,FALSE)),"")</f>
        <v>FUL (A)</v>
      </c>
      <c r="K69" s="121" t="str">
        <f>IFERROR(IF(VLOOKUP($A69,Calc_OppAtt!$A$47:$AM$66,K$5+1,FALSE)&gt;VLOOKUP($B69,Calc_OppAtt!$A$47:$AM$66,K$5+1,FALSE),VLOOKUP($A69,Fixtures!$A$2:$AN$21,K$5+2,FALSE),VLOOKUP($B69,Fixtures!$A$2:$AN$21,K$5+2,FALSE)),"")</f>
        <v/>
      </c>
      <c r="L69" s="121" t="str">
        <f>IFERROR(IF(VLOOKUP($A69,Calc_OppAtt!$A$47:$AM$66,L$5+1,FALSE)&gt;VLOOKUP($B69,Calc_OppAtt!$A$47:$AM$66,L$5+1,FALSE),VLOOKUP($A69,Fixtures!$A$2:$AN$21,L$5+2,FALSE),VLOOKUP($B69,Fixtures!$A$2:$AN$21,L$5+2,FALSE)),"")</f>
        <v/>
      </c>
      <c r="M69" s="121" t="str">
        <f>IFERROR(IF(VLOOKUP($A69,Calc_OppAtt!$A$47:$AM$66,M$5+1,FALSE)&gt;VLOOKUP($B69,Calc_OppAtt!$A$47:$AM$66,M$5+1,FALSE),VLOOKUP($A69,Fixtures!$A$2:$AN$21,M$5+2,FALSE),VLOOKUP($B69,Fixtures!$A$2:$AN$21,M$5+2,FALSE)),"")</f>
        <v/>
      </c>
      <c r="N69" s="119" t="str">
        <f>IFERROR(IF(VLOOKUP($A69,Calc_OppAtt!$A$47:$AM$66,N$5+1,FALSE)&gt;VLOOKUP($B69,Calc_OppAtt!$A$47:$AM$66,N$5+1,FALSE),VLOOKUP($A69,Fixtures!$A$2:$AN$21,N$5+2,FALSE),VLOOKUP($B69,Fixtures!$A$2:$AN$21,N$5+2,FALSE)),"")</f>
        <v/>
      </c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ht="12.0" customHeight="1">
      <c r="A70" s="113" t="str">
        <f t="array" ref="A70">INDEX(Calc_RotOppAtt!E839:AP839,Intro!$C$11)</f>
        <v>Brighton</v>
      </c>
      <c r="B70" s="115" t="str">
        <f t="array" ref="B70">INDEX(Calc_RotOppAtt!E1032:AP1032,Intro!$C$11)</f>
        <v>Crystal Palace</v>
      </c>
      <c r="C70" s="117">
        <f t="array" ref="C70">INDEX(Calc_RotOppAtt!E646:AP646,Intro!$C$11)/Intro!$C$13</f>
        <v>1.201666667</v>
      </c>
      <c r="D70" s="119">
        <v>65.0</v>
      </c>
      <c r="E70" s="121" t="str">
        <f>IFERROR(IF(VLOOKUP($A70,Calc_OppAtt!$A$47:$AM$66,E$5+1,FALSE)&gt;VLOOKUP($B70,Calc_OppAtt!$A$47:$AM$66,E$5+1,FALSE),VLOOKUP($A70,Fixtures!$A$2:$AN$21,E$5+2,FALSE),VLOOKUP($B70,Fixtures!$A$2:$AN$21,E$5+2,FALSE)),"")</f>
        <v>WAT (A)</v>
      </c>
      <c r="F70" s="121" t="str">
        <f>IFERROR(IF(VLOOKUP($A70,Calc_OppAtt!$A$47:$AM$66,F$5+1,FALSE)&gt;VLOOKUP($B70,Calc_OppAtt!$A$47:$AM$66,F$5+1,FALSE),VLOOKUP($A70,Fixtures!$A$2:$AN$21,F$5+2,FALSE),VLOOKUP($B70,Fixtures!$A$2:$AN$21,F$5+2,FALSE)),"")</f>
        <v>LIV (H)</v>
      </c>
      <c r="G70" s="121" t="str">
        <f>IFERROR(IF(VLOOKUP($A70,Calc_OppAtt!$A$47:$AM$66,G$5+1,FALSE)&gt;VLOOKUP($B70,Calc_OppAtt!$A$47:$AM$66,G$5+1,FALSE),VLOOKUP($A70,Fixtures!$A$2:$AN$21,G$5+2,FALSE),VLOOKUP($B70,Fixtures!$A$2:$AN$21,G$5+2,FALSE)),"")</f>
        <v>WAT (A)</v>
      </c>
      <c r="H70" s="121" t="str">
        <f>IFERROR(IF(VLOOKUP($A70,Calc_OppAtt!$A$47:$AM$66,H$5+1,FALSE)&gt;VLOOKUP($B70,Calc_OppAtt!$A$47:$AM$66,H$5+1,FALSE),VLOOKUP($A70,Fixtures!$A$2:$AN$21,H$5+2,FALSE),VLOOKUP($B70,Fixtures!$A$2:$AN$21,H$5+2,FALSE)),"")</f>
        <v>FUL (H)</v>
      </c>
      <c r="I70" s="121" t="str">
        <f>IFERROR(IF(VLOOKUP($A70,Calc_OppAtt!$A$47:$AM$66,I$5+1,FALSE)&gt;VLOOKUP($B70,Calc_OppAtt!$A$47:$AM$66,I$5+1,FALSE),VLOOKUP($A70,Fixtures!$A$2:$AN$21,I$5+2,FALSE),VLOOKUP($B70,Fixtures!$A$2:$AN$21,I$5+2,FALSE)),"")</f>
        <v>SOU (A)</v>
      </c>
      <c r="J70" s="121" t="str">
        <f>IFERROR(IF(VLOOKUP($A70,Calc_OppAtt!$A$47:$AM$66,J$5+1,FALSE)&gt;VLOOKUP($B70,Calc_OppAtt!$A$47:$AM$66,J$5+1,FALSE),VLOOKUP($A70,Fixtures!$A$2:$AN$21,J$5+2,FALSE),VLOOKUP($B70,Fixtures!$A$2:$AN$21,J$5+2,FALSE)),"")</f>
        <v>NEW (H)</v>
      </c>
      <c r="K70" s="121" t="str">
        <f>IFERROR(IF(VLOOKUP($A70,Calc_OppAtt!$A$47:$AM$66,K$5+1,FALSE)&gt;VLOOKUP($B70,Calc_OppAtt!$A$47:$AM$66,K$5+1,FALSE),VLOOKUP($A70,Fixtures!$A$2:$AN$21,K$5+2,FALSE),VLOOKUP($B70,Fixtures!$A$2:$AN$21,K$5+2,FALSE)),"")</f>
        <v/>
      </c>
      <c r="L70" s="121" t="str">
        <f>IFERROR(IF(VLOOKUP($A70,Calc_OppAtt!$A$47:$AM$66,L$5+1,FALSE)&gt;VLOOKUP($B70,Calc_OppAtt!$A$47:$AM$66,L$5+1,FALSE),VLOOKUP($A70,Fixtures!$A$2:$AN$21,L$5+2,FALSE),VLOOKUP($B70,Fixtures!$A$2:$AN$21,L$5+2,FALSE)),"")</f>
        <v/>
      </c>
      <c r="M70" s="121" t="str">
        <f>IFERROR(IF(VLOOKUP($A70,Calc_OppAtt!$A$47:$AM$66,M$5+1,FALSE)&gt;VLOOKUP($B70,Calc_OppAtt!$A$47:$AM$66,M$5+1,FALSE),VLOOKUP($A70,Fixtures!$A$2:$AN$21,M$5+2,FALSE),VLOOKUP($B70,Fixtures!$A$2:$AN$21,M$5+2,FALSE)),"")</f>
        <v/>
      </c>
      <c r="N70" s="119" t="str">
        <f>IFERROR(IF(VLOOKUP($A70,Calc_OppAtt!$A$47:$AM$66,N$5+1,FALSE)&gt;VLOOKUP($B70,Calc_OppAtt!$A$47:$AM$66,N$5+1,FALSE),VLOOKUP($A70,Fixtures!$A$2:$AN$21,N$5+2,FALSE),VLOOKUP($B70,Fixtures!$A$2:$AN$21,N$5+2,FALSE)),"")</f>
        <v/>
      </c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ht="12.0" customHeight="1">
      <c r="A71" s="113" t="str">
        <f t="array" ref="A71">INDEX(Calc_RotOppAtt!E840:AP840,Intro!$C$11)</f>
        <v>Leicester</v>
      </c>
      <c r="B71" s="115" t="str">
        <f t="array" ref="B71">INDEX(Calc_RotOppAtt!E1033:AP1033,Intro!$C$11)</f>
        <v>Man Utd</v>
      </c>
      <c r="C71" s="117">
        <f t="array" ref="C71">INDEX(Calc_RotOppAtt!E647:AP647,Intro!$C$11)/Intro!$C$13</f>
        <v>1.2</v>
      </c>
      <c r="D71" s="119">
        <v>66.0</v>
      </c>
      <c r="E71" s="121" t="str">
        <f>IFERROR(IF(VLOOKUP($A71,Calc_OppAtt!$A$47:$AM$66,E$5+1,FALSE)&gt;VLOOKUP($B71,Calc_OppAtt!$A$47:$AM$66,E$5+1,FALSE),VLOOKUP($A71,Fixtures!$A$2:$AN$21,E$5+2,FALSE),VLOOKUP($B71,Fixtures!$A$2:$AN$21,E$5+2,FALSE)),"")</f>
        <v>LEI (H)</v>
      </c>
      <c r="F71" s="121" t="str">
        <f>IFERROR(IF(VLOOKUP($A71,Calc_OppAtt!$A$47:$AM$66,F$5+1,FALSE)&gt;VLOOKUP($B71,Calc_OppAtt!$A$47:$AM$66,F$5+1,FALSE),VLOOKUP($A71,Fixtures!$A$2:$AN$21,F$5+2,FALSE),VLOOKUP($B71,Fixtures!$A$2:$AN$21,F$5+2,FALSE)),"")</f>
        <v>WOL (H)</v>
      </c>
      <c r="G71" s="121" t="str">
        <f>IFERROR(IF(VLOOKUP($A71,Calc_OppAtt!$A$47:$AM$66,G$5+1,FALSE)&gt;VLOOKUP($B71,Calc_OppAtt!$A$47:$AM$66,G$5+1,FALSE),VLOOKUP($A71,Fixtures!$A$2:$AN$21,G$5+2,FALSE),VLOOKUP($B71,Fixtures!$A$2:$AN$21,G$5+2,FALSE)),"")</f>
        <v>SOU (A)</v>
      </c>
      <c r="H71" s="121" t="str">
        <f>IFERROR(IF(VLOOKUP($A71,Calc_OppAtt!$A$47:$AM$66,H$5+1,FALSE)&gt;VLOOKUP($B71,Calc_OppAtt!$A$47:$AM$66,H$5+1,FALSE),VLOOKUP($A71,Fixtures!$A$2:$AN$21,H$5+2,FALSE),VLOOKUP($B71,Fixtures!$A$2:$AN$21,H$5+2,FALSE)),"")</f>
        <v>LIV (H)</v>
      </c>
      <c r="I71" s="121" t="str">
        <f>IFERROR(IF(VLOOKUP($A71,Calc_OppAtt!$A$47:$AM$66,I$5+1,FALSE)&gt;VLOOKUP($B71,Calc_OppAtt!$A$47:$AM$66,I$5+1,FALSE),VLOOKUP($A71,Fixtures!$A$2:$AN$21,I$5+2,FALSE),VLOOKUP($B71,Fixtures!$A$2:$AN$21,I$5+2,FALSE)),"")</f>
        <v>WAT (A)</v>
      </c>
      <c r="J71" s="121" t="str">
        <f>IFERROR(IF(VLOOKUP($A71,Calc_OppAtt!$A$47:$AM$66,J$5+1,FALSE)&gt;VLOOKUP($B71,Calc_OppAtt!$A$47:$AM$66,J$5+1,FALSE),VLOOKUP($A71,Fixtures!$A$2:$AN$21,J$5+2,FALSE),VLOOKUP($B71,Fixtures!$A$2:$AN$21,J$5+2,FALSE)),"")</f>
        <v>HUD (H)</v>
      </c>
      <c r="K71" s="121" t="str">
        <f>IFERROR(IF(VLOOKUP($A71,Calc_OppAtt!$A$47:$AM$66,K$5+1,FALSE)&gt;VLOOKUP($B71,Calc_OppAtt!$A$47:$AM$66,K$5+1,FALSE),VLOOKUP($A71,Fixtures!$A$2:$AN$21,K$5+2,FALSE),VLOOKUP($B71,Fixtures!$A$2:$AN$21,K$5+2,FALSE)),"")</f>
        <v/>
      </c>
      <c r="L71" s="121" t="str">
        <f>IFERROR(IF(VLOOKUP($A71,Calc_OppAtt!$A$47:$AM$66,L$5+1,FALSE)&gt;VLOOKUP($B71,Calc_OppAtt!$A$47:$AM$66,L$5+1,FALSE),VLOOKUP($A71,Fixtures!$A$2:$AN$21,L$5+2,FALSE),VLOOKUP($B71,Fixtures!$A$2:$AN$21,L$5+2,FALSE)),"")</f>
        <v/>
      </c>
      <c r="M71" s="121" t="str">
        <f>IFERROR(IF(VLOOKUP($A71,Calc_OppAtt!$A$47:$AM$66,M$5+1,FALSE)&gt;VLOOKUP($B71,Calc_OppAtt!$A$47:$AM$66,M$5+1,FALSE),VLOOKUP($A71,Fixtures!$A$2:$AN$21,M$5+2,FALSE),VLOOKUP($B71,Fixtures!$A$2:$AN$21,M$5+2,FALSE)),"")</f>
        <v/>
      </c>
      <c r="N71" s="119" t="str">
        <f>IFERROR(IF(VLOOKUP($A71,Calc_OppAtt!$A$47:$AM$66,N$5+1,FALSE)&gt;VLOOKUP($B71,Calc_OppAtt!$A$47:$AM$66,N$5+1,FALSE),VLOOKUP($A71,Fixtures!$A$2:$AN$21,N$5+2,FALSE),VLOOKUP($B71,Fixtures!$A$2:$AN$21,N$5+2,FALSE)),"")</f>
        <v/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ht="12.0" customHeight="1">
      <c r="A72" s="113" t="str">
        <f t="array" ref="A72">INDEX(Calc_RotOppAtt!E841:AP841,Intro!$C$11)</f>
        <v>Southampton</v>
      </c>
      <c r="B72" s="115" t="str">
        <f t="array" ref="B72">INDEX(Calc_RotOppAtt!E1034:AP1034,Intro!$C$11)</f>
        <v>Tottenham</v>
      </c>
      <c r="C72" s="117">
        <f t="array" ref="C72">INDEX(Calc_RotOppAtt!E648:AP648,Intro!$C$11)/Intro!$C$13</f>
        <v>1.195</v>
      </c>
      <c r="D72" s="119">
        <v>67.0</v>
      </c>
      <c r="E72" s="121" t="str">
        <f>IFERROR(IF(VLOOKUP($A72,Calc_OppAtt!$A$47:$AM$66,E$5+1,FALSE)&gt;VLOOKUP($B72,Calc_OppAtt!$A$47:$AM$66,E$5+1,FALSE),VLOOKUP($A72,Fixtures!$A$2:$AN$21,E$5+2,FALSE),VLOOKUP($B72,Fixtures!$A$2:$AN$21,E$5+2,FALSE)),"")</f>
        <v>BUR (H)</v>
      </c>
      <c r="F72" s="121" t="str">
        <f>IFERROR(IF(VLOOKUP($A72,Calc_OppAtt!$A$47:$AM$66,F$5+1,FALSE)&gt;VLOOKUP($B72,Calc_OppAtt!$A$47:$AM$66,F$5+1,FALSE),VLOOKUP($A72,Fixtures!$A$2:$AN$21,F$5+2,FALSE),VLOOKUP($B72,Fixtures!$A$2:$AN$21,F$5+2,FALSE)),"")</f>
        <v>FUL (H)</v>
      </c>
      <c r="G72" s="121" t="str">
        <f>IFERROR(IF(VLOOKUP($A72,Calc_OppAtt!$A$47:$AM$66,G$5+1,FALSE)&gt;VLOOKUP($B72,Calc_OppAtt!$A$47:$AM$66,G$5+1,FALSE),VLOOKUP($A72,Fixtures!$A$2:$AN$21,G$5+2,FALSE),VLOOKUP($B72,Fixtures!$A$2:$AN$21,G$5+2,FALSE)),"")</f>
        <v>LEI (H)</v>
      </c>
      <c r="H72" s="121" t="str">
        <f>IFERROR(IF(VLOOKUP($A72,Calc_OppAtt!$A$47:$AM$66,H$5+1,FALSE)&gt;VLOOKUP($B72,Calc_OppAtt!$A$47:$AM$66,H$5+1,FALSE),VLOOKUP($A72,Fixtures!$A$2:$AN$21,H$5+2,FALSE),VLOOKUP($B72,Fixtures!$A$2:$AN$21,H$5+2,FALSE)),"")</f>
        <v>WAT (A)</v>
      </c>
      <c r="I72" s="121" t="str">
        <f>IFERROR(IF(VLOOKUP($A72,Calc_OppAtt!$A$47:$AM$66,I$5+1,FALSE)&gt;VLOOKUP($B72,Calc_OppAtt!$A$47:$AM$66,I$5+1,FALSE),VLOOKUP($A72,Fixtures!$A$2:$AN$21,I$5+2,FALSE),VLOOKUP($B72,Fixtures!$A$2:$AN$21,I$5+2,FALSE)),"")</f>
        <v>BHA (H)</v>
      </c>
      <c r="J72" s="121" t="str">
        <f>IFERROR(IF(VLOOKUP($A72,Calc_OppAtt!$A$47:$AM$66,J$5+1,FALSE)&gt;VLOOKUP($B72,Calc_OppAtt!$A$47:$AM$66,J$5+1,FALSE),VLOOKUP($A72,Fixtures!$A$2:$AN$21,J$5+2,FALSE),VLOOKUP($B72,Fixtures!$A$2:$AN$21,J$5+2,FALSE)),"")</f>
        <v>BHA (A)</v>
      </c>
      <c r="K72" s="121" t="str">
        <f>IFERROR(IF(VLOOKUP($A72,Calc_OppAtt!$A$47:$AM$66,K$5+1,FALSE)&gt;VLOOKUP($B72,Calc_OppAtt!$A$47:$AM$66,K$5+1,FALSE),VLOOKUP($A72,Fixtures!$A$2:$AN$21,K$5+2,FALSE),VLOOKUP($B72,Fixtures!$A$2:$AN$21,K$5+2,FALSE)),"")</f>
        <v/>
      </c>
      <c r="L72" s="121" t="str">
        <f>IFERROR(IF(VLOOKUP($A72,Calc_OppAtt!$A$47:$AM$66,L$5+1,FALSE)&gt;VLOOKUP($B72,Calc_OppAtt!$A$47:$AM$66,L$5+1,FALSE),VLOOKUP($A72,Fixtures!$A$2:$AN$21,L$5+2,FALSE),VLOOKUP($B72,Fixtures!$A$2:$AN$21,L$5+2,FALSE)),"")</f>
        <v/>
      </c>
      <c r="M72" s="121" t="str">
        <f>IFERROR(IF(VLOOKUP($A72,Calc_OppAtt!$A$47:$AM$66,M$5+1,FALSE)&gt;VLOOKUP($B72,Calc_OppAtt!$A$47:$AM$66,M$5+1,FALSE),VLOOKUP($A72,Fixtures!$A$2:$AN$21,M$5+2,FALSE),VLOOKUP($B72,Fixtures!$A$2:$AN$21,M$5+2,FALSE)),"")</f>
        <v/>
      </c>
      <c r="N72" s="119" t="str">
        <f>IFERROR(IF(VLOOKUP($A72,Calc_OppAtt!$A$47:$AM$66,N$5+1,FALSE)&gt;VLOOKUP($B72,Calc_OppAtt!$A$47:$AM$66,N$5+1,FALSE),VLOOKUP($A72,Fixtures!$A$2:$AN$21,N$5+2,FALSE),VLOOKUP($B72,Fixtures!$A$2:$AN$21,N$5+2,FALSE)),"")</f>
        <v/>
      </c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ht="12.0" customHeight="1">
      <c r="A73" s="113" t="str">
        <f t="array" ref="A73">INDEX(Calc_RotOppAtt!E842:AP842,Intro!$C$11)</f>
        <v>Bournemouth</v>
      </c>
      <c r="B73" s="115" t="str">
        <f t="array" ref="B73">INDEX(Calc_RotOppAtt!E1035:AP1035,Intro!$C$11)</f>
        <v>Man Utd</v>
      </c>
      <c r="C73" s="117">
        <f t="array" ref="C73">INDEX(Calc_RotOppAtt!E649:AP649,Intro!$C$11)/Intro!$C$13</f>
        <v>1.193333333</v>
      </c>
      <c r="D73" s="119">
        <v>68.0</v>
      </c>
      <c r="E73" s="121" t="str">
        <f>IFERROR(IF(VLOOKUP($A73,Calc_OppAtt!$A$47:$AM$66,E$5+1,FALSE)&gt;VLOOKUP($B73,Calc_OppAtt!$A$47:$AM$66,E$5+1,FALSE),VLOOKUP($A73,Fixtures!$A$2:$AN$21,E$5+2,FALSE),VLOOKUP($B73,Fixtures!$A$2:$AN$21,E$5+2,FALSE)),"")</f>
        <v>LEI (H)</v>
      </c>
      <c r="F73" s="121" t="str">
        <f>IFERROR(IF(VLOOKUP($A73,Calc_OppAtt!$A$47:$AM$66,F$5+1,FALSE)&gt;VLOOKUP($B73,Calc_OppAtt!$A$47:$AM$66,F$5+1,FALSE),VLOOKUP($A73,Fixtures!$A$2:$AN$21,F$5+2,FALSE),VLOOKUP($B73,Fixtures!$A$2:$AN$21,F$5+2,FALSE)),"")</f>
        <v>WHU (A)</v>
      </c>
      <c r="G73" s="121" t="str">
        <f>IFERROR(IF(VLOOKUP($A73,Calc_OppAtt!$A$47:$AM$66,G$5+1,FALSE)&gt;VLOOKUP($B73,Calc_OppAtt!$A$47:$AM$66,G$5+1,FALSE),VLOOKUP($A73,Fixtures!$A$2:$AN$21,G$5+2,FALSE),VLOOKUP($B73,Fixtures!$A$2:$AN$21,G$5+2,FALSE)),"")</f>
        <v>EVE (H)</v>
      </c>
      <c r="H73" s="121" t="str">
        <f>IFERROR(IF(VLOOKUP($A73,Calc_OppAtt!$A$47:$AM$66,H$5+1,FALSE)&gt;VLOOKUP($B73,Calc_OppAtt!$A$47:$AM$66,H$5+1,FALSE),VLOOKUP($A73,Fixtures!$A$2:$AN$21,H$5+2,FALSE),VLOOKUP($B73,Fixtures!$A$2:$AN$21,H$5+2,FALSE)),"")</f>
        <v>BUR (A)</v>
      </c>
      <c r="I73" s="121" t="str">
        <f>IFERROR(IF(VLOOKUP($A73,Calc_OppAtt!$A$47:$AM$66,I$5+1,FALSE)&gt;VLOOKUP($B73,Calc_OppAtt!$A$47:$AM$66,I$5+1,FALSE),VLOOKUP($A73,Fixtures!$A$2:$AN$21,I$5+2,FALSE),VLOOKUP($B73,Fixtures!$A$2:$AN$21,I$5+2,FALSE)),"")</f>
        <v>LEI (H)</v>
      </c>
      <c r="J73" s="121" t="str">
        <f>IFERROR(IF(VLOOKUP($A73,Calc_OppAtt!$A$47:$AM$66,J$5+1,FALSE)&gt;VLOOKUP($B73,Calc_OppAtt!$A$47:$AM$66,J$5+1,FALSE),VLOOKUP($A73,Fixtures!$A$2:$AN$21,J$5+2,FALSE),VLOOKUP($B73,Fixtures!$A$2:$AN$21,J$5+2,FALSE)),"")</f>
        <v>WOL (H)</v>
      </c>
      <c r="K73" s="121" t="str">
        <f>IFERROR(IF(VLOOKUP($A73,Calc_OppAtt!$A$47:$AM$66,K$5+1,FALSE)&gt;VLOOKUP($B73,Calc_OppAtt!$A$47:$AM$66,K$5+1,FALSE),VLOOKUP($A73,Fixtures!$A$2:$AN$21,K$5+2,FALSE),VLOOKUP($B73,Fixtures!$A$2:$AN$21,K$5+2,FALSE)),"")</f>
        <v/>
      </c>
      <c r="L73" s="121" t="str">
        <f>IFERROR(IF(VLOOKUP($A73,Calc_OppAtt!$A$47:$AM$66,L$5+1,FALSE)&gt;VLOOKUP($B73,Calc_OppAtt!$A$47:$AM$66,L$5+1,FALSE),VLOOKUP($A73,Fixtures!$A$2:$AN$21,L$5+2,FALSE),VLOOKUP($B73,Fixtures!$A$2:$AN$21,L$5+2,FALSE)),"")</f>
        <v/>
      </c>
      <c r="M73" s="121" t="str">
        <f>IFERROR(IF(VLOOKUP($A73,Calc_OppAtt!$A$47:$AM$66,M$5+1,FALSE)&gt;VLOOKUP($B73,Calc_OppAtt!$A$47:$AM$66,M$5+1,FALSE),VLOOKUP($A73,Fixtures!$A$2:$AN$21,M$5+2,FALSE),VLOOKUP($B73,Fixtures!$A$2:$AN$21,M$5+2,FALSE)),"")</f>
        <v/>
      </c>
      <c r="N73" s="119" t="str">
        <f>IFERROR(IF(VLOOKUP($A73,Calc_OppAtt!$A$47:$AM$66,N$5+1,FALSE)&gt;VLOOKUP($B73,Calc_OppAtt!$A$47:$AM$66,N$5+1,FALSE),VLOOKUP($A73,Fixtures!$A$2:$AN$21,N$5+2,FALSE),VLOOKUP($B73,Fixtures!$A$2:$AN$21,N$5+2,FALSE)),"")</f>
        <v/>
      </c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ht="12.0" customHeight="1">
      <c r="A74" s="113" t="str">
        <f t="array" ref="A74">INDEX(Calc_RotOppAtt!E843:AP843,Intro!$C$11)</f>
        <v>Cardiff</v>
      </c>
      <c r="B74" s="115" t="str">
        <f t="array" ref="B74">INDEX(Calc_RotOppAtt!E1036:AP1036,Intro!$C$11)</f>
        <v>Man Utd</v>
      </c>
      <c r="C74" s="117">
        <f t="array" ref="C74">INDEX(Calc_RotOppAtt!E650:AP650,Intro!$C$11)/Intro!$C$13</f>
        <v>1.193333333</v>
      </c>
      <c r="D74" s="119">
        <v>69.0</v>
      </c>
      <c r="E74" s="121" t="str">
        <f>IFERROR(IF(VLOOKUP($A74,Calc_OppAtt!$A$47:$AM$66,E$5+1,FALSE)&gt;VLOOKUP($B74,Calc_OppAtt!$A$47:$AM$66,E$5+1,FALSE),VLOOKUP($A74,Fixtures!$A$2:$AN$21,E$5+2,FALSE),VLOOKUP($B74,Fixtures!$A$2:$AN$21,E$5+2,FALSE)),"")</f>
        <v>LEI (H)</v>
      </c>
      <c r="F74" s="121" t="str">
        <f>IFERROR(IF(VLOOKUP($A74,Calc_OppAtt!$A$47:$AM$66,F$5+1,FALSE)&gt;VLOOKUP($B74,Calc_OppAtt!$A$47:$AM$66,F$5+1,FALSE),VLOOKUP($A74,Fixtures!$A$2:$AN$21,F$5+2,FALSE),VLOOKUP($B74,Fixtures!$A$2:$AN$21,F$5+2,FALSE)),"")</f>
        <v>NEW (H)</v>
      </c>
      <c r="G74" s="121" t="str">
        <f>IFERROR(IF(VLOOKUP($A74,Calc_OppAtt!$A$47:$AM$66,G$5+1,FALSE)&gt;VLOOKUP($B74,Calc_OppAtt!$A$47:$AM$66,G$5+1,FALSE),VLOOKUP($A74,Fixtures!$A$2:$AN$21,G$5+2,FALSE),VLOOKUP($B74,Fixtures!$A$2:$AN$21,G$5+2,FALSE)),"")</f>
        <v>HUD (A)</v>
      </c>
      <c r="H74" s="121" t="str">
        <f>IFERROR(IF(VLOOKUP($A74,Calc_OppAtt!$A$47:$AM$66,H$5+1,FALSE)&gt;VLOOKUP($B74,Calc_OppAtt!$A$47:$AM$66,H$5+1,FALSE),VLOOKUP($A74,Fixtures!$A$2:$AN$21,H$5+2,FALSE),VLOOKUP($B74,Fixtures!$A$2:$AN$21,H$5+2,FALSE)),"")</f>
        <v>ARS (H)</v>
      </c>
      <c r="I74" s="121" t="str">
        <f>IFERROR(IF(VLOOKUP($A74,Calc_OppAtt!$A$47:$AM$66,I$5+1,FALSE)&gt;VLOOKUP($B74,Calc_OppAtt!$A$47:$AM$66,I$5+1,FALSE),VLOOKUP($A74,Fixtures!$A$2:$AN$21,I$5+2,FALSE),VLOOKUP($B74,Fixtures!$A$2:$AN$21,I$5+2,FALSE)),"")</f>
        <v>WAT (A)</v>
      </c>
      <c r="J74" s="121" t="str">
        <f>IFERROR(IF(VLOOKUP($A74,Calc_OppAtt!$A$47:$AM$66,J$5+1,FALSE)&gt;VLOOKUP($B74,Calc_OppAtt!$A$47:$AM$66,J$5+1,FALSE),VLOOKUP($A74,Fixtures!$A$2:$AN$21,J$5+2,FALSE),VLOOKUP($B74,Fixtures!$A$2:$AN$21,J$5+2,FALSE)),"")</f>
        <v>WOL (H)</v>
      </c>
      <c r="K74" s="121" t="str">
        <f>IFERROR(IF(VLOOKUP($A74,Calc_OppAtt!$A$47:$AM$66,K$5+1,FALSE)&gt;VLOOKUP($B74,Calc_OppAtt!$A$47:$AM$66,K$5+1,FALSE),VLOOKUP($A74,Fixtures!$A$2:$AN$21,K$5+2,FALSE),VLOOKUP($B74,Fixtures!$A$2:$AN$21,K$5+2,FALSE)),"")</f>
        <v/>
      </c>
      <c r="L74" s="121" t="str">
        <f>IFERROR(IF(VLOOKUP($A74,Calc_OppAtt!$A$47:$AM$66,L$5+1,FALSE)&gt;VLOOKUP($B74,Calc_OppAtt!$A$47:$AM$66,L$5+1,FALSE),VLOOKUP($A74,Fixtures!$A$2:$AN$21,L$5+2,FALSE),VLOOKUP($B74,Fixtures!$A$2:$AN$21,L$5+2,FALSE)),"")</f>
        <v/>
      </c>
      <c r="M74" s="121" t="str">
        <f>IFERROR(IF(VLOOKUP($A74,Calc_OppAtt!$A$47:$AM$66,M$5+1,FALSE)&gt;VLOOKUP($B74,Calc_OppAtt!$A$47:$AM$66,M$5+1,FALSE),VLOOKUP($A74,Fixtures!$A$2:$AN$21,M$5+2,FALSE),VLOOKUP($B74,Fixtures!$A$2:$AN$21,M$5+2,FALSE)),"")</f>
        <v/>
      </c>
      <c r="N74" s="119" t="str">
        <f>IFERROR(IF(VLOOKUP($A74,Calc_OppAtt!$A$47:$AM$66,N$5+1,FALSE)&gt;VLOOKUP($B74,Calc_OppAtt!$A$47:$AM$66,N$5+1,FALSE),VLOOKUP($A74,Fixtures!$A$2:$AN$21,N$5+2,FALSE),VLOOKUP($B74,Fixtures!$A$2:$AN$21,N$5+2,FALSE)),"")</f>
        <v/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ht="12.0" customHeight="1">
      <c r="A75" s="113" t="str">
        <f t="array" ref="A75">INDEX(Calc_RotOppAtt!E844:AP844,Intro!$C$11)</f>
        <v>Bournemouth</v>
      </c>
      <c r="B75" s="115" t="str">
        <f t="array" ref="B75">INDEX(Calc_RotOppAtt!E1037:AP1037,Intro!$C$11)</f>
        <v>Cardiff</v>
      </c>
      <c r="C75" s="117">
        <f t="array" ref="C75">INDEX(Calc_RotOppAtt!E651:AP651,Intro!$C$11)/Intro!$C$13</f>
        <v>1.191666667</v>
      </c>
      <c r="D75" s="119">
        <v>70.0</v>
      </c>
      <c r="E75" s="121" t="str">
        <f>IFERROR(IF(VLOOKUP($A75,Calc_OppAtt!$A$47:$AM$66,E$5+1,FALSE)&gt;VLOOKUP($B75,Calc_OppAtt!$A$47:$AM$66,E$5+1,FALSE),VLOOKUP($A75,Fixtures!$A$2:$AN$21,E$5+2,FALSE),VLOOKUP($B75,Fixtures!$A$2:$AN$21,E$5+2,FALSE)),"")</f>
        <v>BOU (A)</v>
      </c>
      <c r="F75" s="121" t="str">
        <f>IFERROR(IF(VLOOKUP($A75,Calc_OppAtt!$A$47:$AM$66,F$5+1,FALSE)&gt;VLOOKUP($B75,Calc_OppAtt!$A$47:$AM$66,F$5+1,FALSE),VLOOKUP($A75,Fixtures!$A$2:$AN$21,F$5+2,FALSE),VLOOKUP($B75,Fixtures!$A$2:$AN$21,F$5+2,FALSE)),"")</f>
        <v>NEW (H)</v>
      </c>
      <c r="G75" s="121" t="str">
        <f>IFERROR(IF(VLOOKUP($A75,Calc_OppAtt!$A$47:$AM$66,G$5+1,FALSE)&gt;VLOOKUP($B75,Calc_OppAtt!$A$47:$AM$66,G$5+1,FALSE),VLOOKUP($A75,Fixtures!$A$2:$AN$21,G$5+2,FALSE),VLOOKUP($B75,Fixtures!$A$2:$AN$21,G$5+2,FALSE)),"")</f>
        <v>EVE (H)</v>
      </c>
      <c r="H75" s="121" t="str">
        <f>IFERROR(IF(VLOOKUP($A75,Calc_OppAtt!$A$47:$AM$66,H$5+1,FALSE)&gt;VLOOKUP($B75,Calc_OppAtt!$A$47:$AM$66,H$5+1,FALSE),VLOOKUP($A75,Fixtures!$A$2:$AN$21,H$5+2,FALSE),VLOOKUP($B75,Fixtures!$A$2:$AN$21,H$5+2,FALSE)),"")</f>
        <v>ARS (H)</v>
      </c>
      <c r="I75" s="121" t="str">
        <f>IFERROR(IF(VLOOKUP($A75,Calc_OppAtt!$A$47:$AM$66,I$5+1,FALSE)&gt;VLOOKUP($B75,Calc_OppAtt!$A$47:$AM$66,I$5+1,FALSE),VLOOKUP($A75,Fixtures!$A$2:$AN$21,I$5+2,FALSE),VLOOKUP($B75,Fixtures!$A$2:$AN$21,I$5+2,FALSE)),"")</f>
        <v>LEI (H)</v>
      </c>
      <c r="J75" s="121" t="str">
        <f>IFERROR(IF(VLOOKUP($A75,Calc_OppAtt!$A$47:$AM$66,J$5+1,FALSE)&gt;VLOOKUP($B75,Calc_OppAtt!$A$47:$AM$66,J$5+1,FALSE),VLOOKUP($A75,Fixtures!$A$2:$AN$21,J$5+2,FALSE),VLOOKUP($B75,Fixtures!$A$2:$AN$21,J$5+2,FALSE)),"")</f>
        <v>BUR (A)</v>
      </c>
      <c r="K75" s="121" t="str">
        <f>IFERROR(IF(VLOOKUP($A75,Calc_OppAtt!$A$47:$AM$66,K$5+1,FALSE)&gt;VLOOKUP($B75,Calc_OppAtt!$A$47:$AM$66,K$5+1,FALSE),VLOOKUP($A75,Fixtures!$A$2:$AN$21,K$5+2,FALSE),VLOOKUP($B75,Fixtures!$A$2:$AN$21,K$5+2,FALSE)),"")</f>
        <v/>
      </c>
      <c r="L75" s="121" t="str">
        <f>IFERROR(IF(VLOOKUP($A75,Calc_OppAtt!$A$47:$AM$66,L$5+1,FALSE)&gt;VLOOKUP($B75,Calc_OppAtt!$A$47:$AM$66,L$5+1,FALSE),VLOOKUP($A75,Fixtures!$A$2:$AN$21,L$5+2,FALSE),VLOOKUP($B75,Fixtures!$A$2:$AN$21,L$5+2,FALSE)),"")</f>
        <v/>
      </c>
      <c r="M75" s="121" t="str">
        <f>IFERROR(IF(VLOOKUP($A75,Calc_OppAtt!$A$47:$AM$66,M$5+1,FALSE)&gt;VLOOKUP($B75,Calc_OppAtt!$A$47:$AM$66,M$5+1,FALSE),VLOOKUP($A75,Fixtures!$A$2:$AN$21,M$5+2,FALSE),VLOOKUP($B75,Fixtures!$A$2:$AN$21,M$5+2,FALSE)),"")</f>
        <v/>
      </c>
      <c r="N75" s="119" t="str">
        <f>IFERROR(IF(VLOOKUP($A75,Calc_OppAtt!$A$47:$AM$66,N$5+1,FALSE)&gt;VLOOKUP($B75,Calc_OppAtt!$A$47:$AM$66,N$5+1,FALSE),VLOOKUP($A75,Fixtures!$A$2:$AN$21,N$5+2,FALSE),VLOOKUP($B75,Fixtures!$A$2:$AN$21,N$5+2,FALSE)),"")</f>
        <v/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ht="12.0" customHeight="1">
      <c r="A76" s="113" t="str">
        <f t="array" ref="A76">INDEX(Calc_RotOppAtt!E845:AP845,Intro!$C$11)</f>
        <v>Crystal Palace</v>
      </c>
      <c r="B76" s="115" t="str">
        <f t="array" ref="B76">INDEX(Calc_RotOppAtt!E1038:AP1038,Intro!$C$11)</f>
        <v>Southampton</v>
      </c>
      <c r="C76" s="117">
        <f t="array" ref="C76">INDEX(Calc_RotOppAtt!E652:AP652,Intro!$C$11)/Intro!$C$13</f>
        <v>1.188333333</v>
      </c>
      <c r="D76" s="119">
        <v>71.0</v>
      </c>
      <c r="E76" s="121" t="str">
        <f>IFERROR(IF(VLOOKUP($A76,Calc_OppAtt!$A$47:$AM$66,E$5+1,FALSE)&gt;VLOOKUP($B76,Calc_OppAtt!$A$47:$AM$66,E$5+1,FALSE),VLOOKUP($A76,Fixtures!$A$2:$AN$21,E$5+2,FALSE),VLOOKUP($B76,Fixtures!$A$2:$AN$21,E$5+2,FALSE)),"")</f>
        <v>FUL (A)</v>
      </c>
      <c r="F76" s="121" t="str">
        <f>IFERROR(IF(VLOOKUP($A76,Calc_OppAtt!$A$47:$AM$66,F$5+1,FALSE)&gt;VLOOKUP($B76,Calc_OppAtt!$A$47:$AM$66,F$5+1,FALSE),VLOOKUP($A76,Fixtures!$A$2:$AN$21,F$5+2,FALSE),VLOOKUP($B76,Fixtures!$A$2:$AN$21,F$5+2,FALSE)),"")</f>
        <v>LIV (H)</v>
      </c>
      <c r="G76" s="121" t="str">
        <f>IFERROR(IF(VLOOKUP($A76,Calc_OppAtt!$A$47:$AM$66,G$5+1,FALSE)&gt;VLOOKUP($B76,Calc_OppAtt!$A$47:$AM$66,G$5+1,FALSE),VLOOKUP($A76,Fixtures!$A$2:$AN$21,G$5+2,FALSE),VLOOKUP($B76,Fixtures!$A$2:$AN$21,G$5+2,FALSE)),"")</f>
        <v>LEI (H)</v>
      </c>
      <c r="H76" s="121" t="str">
        <f>IFERROR(IF(VLOOKUP($A76,Calc_OppAtt!$A$47:$AM$66,H$5+1,FALSE)&gt;VLOOKUP($B76,Calc_OppAtt!$A$47:$AM$66,H$5+1,FALSE),VLOOKUP($A76,Fixtures!$A$2:$AN$21,H$5+2,FALSE),VLOOKUP($B76,Fixtures!$A$2:$AN$21,H$5+2,FALSE)),"")</f>
        <v>SOU (H)</v>
      </c>
      <c r="I76" s="121" t="str">
        <f>IFERROR(IF(VLOOKUP($A76,Calc_OppAtt!$A$47:$AM$66,I$5+1,FALSE)&gt;VLOOKUP($B76,Calc_OppAtt!$A$47:$AM$66,I$5+1,FALSE),VLOOKUP($A76,Fixtures!$A$2:$AN$21,I$5+2,FALSE),VLOOKUP($B76,Fixtures!$A$2:$AN$21,I$5+2,FALSE)),"")</f>
        <v>BHA (H)</v>
      </c>
      <c r="J76" s="121" t="str">
        <f>IFERROR(IF(VLOOKUP($A76,Calc_OppAtt!$A$47:$AM$66,J$5+1,FALSE)&gt;VLOOKUP($B76,Calc_OppAtt!$A$47:$AM$66,J$5+1,FALSE),VLOOKUP($A76,Fixtures!$A$2:$AN$21,J$5+2,FALSE),VLOOKUP($B76,Fixtures!$A$2:$AN$21,J$5+2,FALSE)),"")</f>
        <v>NEW (H)</v>
      </c>
      <c r="K76" s="121" t="str">
        <f>IFERROR(IF(VLOOKUP($A76,Calc_OppAtt!$A$47:$AM$66,K$5+1,FALSE)&gt;VLOOKUP($B76,Calc_OppAtt!$A$47:$AM$66,K$5+1,FALSE),VLOOKUP($A76,Fixtures!$A$2:$AN$21,K$5+2,FALSE),VLOOKUP($B76,Fixtures!$A$2:$AN$21,K$5+2,FALSE)),"")</f>
        <v/>
      </c>
      <c r="L76" s="121" t="str">
        <f>IFERROR(IF(VLOOKUP($A76,Calc_OppAtt!$A$47:$AM$66,L$5+1,FALSE)&gt;VLOOKUP($B76,Calc_OppAtt!$A$47:$AM$66,L$5+1,FALSE),VLOOKUP($A76,Fixtures!$A$2:$AN$21,L$5+2,FALSE),VLOOKUP($B76,Fixtures!$A$2:$AN$21,L$5+2,FALSE)),"")</f>
        <v/>
      </c>
      <c r="M76" s="121" t="str">
        <f>IFERROR(IF(VLOOKUP($A76,Calc_OppAtt!$A$47:$AM$66,M$5+1,FALSE)&gt;VLOOKUP($B76,Calc_OppAtt!$A$47:$AM$66,M$5+1,FALSE),VLOOKUP($A76,Fixtures!$A$2:$AN$21,M$5+2,FALSE),VLOOKUP($B76,Fixtures!$A$2:$AN$21,M$5+2,FALSE)),"")</f>
        <v/>
      </c>
      <c r="N76" s="119" t="str">
        <f>IFERROR(IF(VLOOKUP($A76,Calc_OppAtt!$A$47:$AM$66,N$5+1,FALSE)&gt;VLOOKUP($B76,Calc_OppAtt!$A$47:$AM$66,N$5+1,FALSE),VLOOKUP($A76,Fixtures!$A$2:$AN$21,N$5+2,FALSE),VLOOKUP($B76,Fixtures!$A$2:$AN$21,N$5+2,FALSE)),"")</f>
        <v/>
      </c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ht="12.0" customHeight="1">
      <c r="A77" s="113" t="str">
        <f t="array" ref="A77">INDEX(Calc_RotOppAtt!E846:AP846,Intro!$C$11)</f>
        <v>Leicester</v>
      </c>
      <c r="B77" s="115" t="str">
        <f t="array" ref="B77">INDEX(Calc_RotOppAtt!E1039:AP1039,Intro!$C$11)</f>
        <v>Man City</v>
      </c>
      <c r="C77" s="117">
        <f t="array" ref="C77">INDEX(Calc_RotOppAtt!E653:AP653,Intro!$C$11)/Intro!$C$13</f>
        <v>1.188333333</v>
      </c>
      <c r="D77" s="119">
        <v>72.0</v>
      </c>
      <c r="E77" s="121" t="str">
        <f>IFERROR(IF(VLOOKUP($A77,Calc_OppAtt!$A$47:$AM$66,E$5+1,FALSE)&gt;VLOOKUP($B77,Calc_OppAtt!$A$47:$AM$66,E$5+1,FALSE),VLOOKUP($A77,Fixtures!$A$2:$AN$21,E$5+2,FALSE),VLOOKUP($B77,Fixtures!$A$2:$AN$21,E$5+2,FALSE)),"")</f>
        <v>ARS (A)</v>
      </c>
      <c r="F77" s="121" t="str">
        <f>IFERROR(IF(VLOOKUP($A77,Calc_OppAtt!$A$47:$AM$66,F$5+1,FALSE)&gt;VLOOKUP($B77,Calc_OppAtt!$A$47:$AM$66,F$5+1,FALSE),VLOOKUP($A77,Fixtures!$A$2:$AN$21,F$5+2,FALSE),VLOOKUP($B77,Fixtures!$A$2:$AN$21,F$5+2,FALSE)),"")</f>
        <v>HUD (H)</v>
      </c>
      <c r="G77" s="121" t="str">
        <f>IFERROR(IF(VLOOKUP($A77,Calc_OppAtt!$A$47:$AM$66,G$5+1,FALSE)&gt;VLOOKUP($B77,Calc_OppAtt!$A$47:$AM$66,G$5+1,FALSE),VLOOKUP($A77,Fixtures!$A$2:$AN$21,G$5+2,FALSE),VLOOKUP($B77,Fixtures!$A$2:$AN$21,G$5+2,FALSE)),"")</f>
        <v>WOL (A)</v>
      </c>
      <c r="H77" s="121" t="str">
        <f>IFERROR(IF(VLOOKUP($A77,Calc_OppAtt!$A$47:$AM$66,H$5+1,FALSE)&gt;VLOOKUP($B77,Calc_OppAtt!$A$47:$AM$66,H$5+1,FALSE),VLOOKUP($A77,Fixtures!$A$2:$AN$21,H$5+2,FALSE),VLOOKUP($B77,Fixtures!$A$2:$AN$21,H$5+2,FALSE)),"")</f>
        <v>NEW (H)</v>
      </c>
      <c r="I77" s="121" t="str">
        <f>IFERROR(IF(VLOOKUP($A77,Calc_OppAtt!$A$47:$AM$66,I$5+1,FALSE)&gt;VLOOKUP($B77,Calc_OppAtt!$A$47:$AM$66,I$5+1,FALSE),VLOOKUP($A77,Fixtures!$A$2:$AN$21,I$5+2,FALSE),VLOOKUP($B77,Fixtures!$A$2:$AN$21,I$5+2,FALSE)),"")</f>
        <v>FUL (H)</v>
      </c>
      <c r="J77" s="121" t="str">
        <f>IFERROR(IF(VLOOKUP($A77,Calc_OppAtt!$A$47:$AM$66,J$5+1,FALSE)&gt;VLOOKUP($B77,Calc_OppAtt!$A$47:$AM$66,J$5+1,FALSE),VLOOKUP($A77,Fixtures!$A$2:$AN$21,J$5+2,FALSE),VLOOKUP($B77,Fixtures!$A$2:$AN$21,J$5+2,FALSE)),"")</f>
        <v>HUD (H)</v>
      </c>
      <c r="K77" s="121" t="str">
        <f>IFERROR(IF(VLOOKUP($A77,Calc_OppAtt!$A$47:$AM$66,K$5+1,FALSE)&gt;VLOOKUP($B77,Calc_OppAtt!$A$47:$AM$66,K$5+1,FALSE),VLOOKUP($A77,Fixtures!$A$2:$AN$21,K$5+2,FALSE),VLOOKUP($B77,Fixtures!$A$2:$AN$21,K$5+2,FALSE)),"")</f>
        <v/>
      </c>
      <c r="L77" s="121" t="str">
        <f>IFERROR(IF(VLOOKUP($A77,Calc_OppAtt!$A$47:$AM$66,L$5+1,FALSE)&gt;VLOOKUP($B77,Calc_OppAtt!$A$47:$AM$66,L$5+1,FALSE),VLOOKUP($A77,Fixtures!$A$2:$AN$21,L$5+2,FALSE),VLOOKUP($B77,Fixtures!$A$2:$AN$21,L$5+2,FALSE)),"")</f>
        <v/>
      </c>
      <c r="M77" s="121" t="str">
        <f>IFERROR(IF(VLOOKUP($A77,Calc_OppAtt!$A$47:$AM$66,M$5+1,FALSE)&gt;VLOOKUP($B77,Calc_OppAtt!$A$47:$AM$66,M$5+1,FALSE),VLOOKUP($A77,Fixtures!$A$2:$AN$21,M$5+2,FALSE),VLOOKUP($B77,Fixtures!$A$2:$AN$21,M$5+2,FALSE)),"")</f>
        <v/>
      </c>
      <c r="N77" s="119" t="str">
        <f>IFERROR(IF(VLOOKUP($A77,Calc_OppAtt!$A$47:$AM$66,N$5+1,FALSE)&gt;VLOOKUP($B77,Calc_OppAtt!$A$47:$AM$66,N$5+1,FALSE),VLOOKUP($A77,Fixtures!$A$2:$AN$21,N$5+2,FALSE),VLOOKUP($B77,Fixtures!$A$2:$AN$21,N$5+2,FALSE)),"")</f>
        <v/>
      </c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ht="12.0" customHeight="1">
      <c r="A78" s="113" t="str">
        <f t="array" ref="A78">INDEX(Calc_RotOppAtt!E847:AP847,Intro!$C$11)</f>
        <v>Liverpool</v>
      </c>
      <c r="B78" s="115" t="str">
        <f t="array" ref="B78">INDEX(Calc_RotOppAtt!E1040:AP1040,Intro!$C$11)</f>
        <v>West Ham</v>
      </c>
      <c r="C78" s="117">
        <f t="array" ref="C78">INDEX(Calc_RotOppAtt!E654:AP654,Intro!$C$11)/Intro!$C$13</f>
        <v>1.186666667</v>
      </c>
      <c r="D78" s="119">
        <v>73.0</v>
      </c>
      <c r="E78" s="121" t="str">
        <f>IFERROR(IF(VLOOKUP($A78,Calc_OppAtt!$A$47:$AM$66,E$5+1,FALSE)&gt;VLOOKUP($B78,Calc_OppAtt!$A$47:$AM$66,E$5+1,FALSE),VLOOKUP($A78,Fixtures!$A$2:$AN$21,E$5+2,FALSE),VLOOKUP($B78,Fixtures!$A$2:$AN$21,E$5+2,FALSE)),"")</f>
        <v>WHU (H)</v>
      </c>
      <c r="F78" s="121" t="str">
        <f>IFERROR(IF(VLOOKUP($A78,Calc_OppAtt!$A$47:$AM$66,F$5+1,FALSE)&gt;VLOOKUP($B78,Calc_OppAtt!$A$47:$AM$66,F$5+1,FALSE),VLOOKUP($A78,Fixtures!$A$2:$AN$21,F$5+2,FALSE),VLOOKUP($B78,Fixtures!$A$2:$AN$21,F$5+2,FALSE)),"")</f>
        <v>BOU (H)</v>
      </c>
      <c r="G78" s="121" t="str">
        <f>IFERROR(IF(VLOOKUP($A78,Calc_OppAtt!$A$47:$AM$66,G$5+1,FALSE)&gt;VLOOKUP($B78,Calc_OppAtt!$A$47:$AM$66,G$5+1,FALSE),VLOOKUP($A78,Fixtures!$A$2:$AN$21,G$5+2,FALSE),VLOOKUP($B78,Fixtures!$A$2:$AN$21,G$5+2,FALSE)),"")</f>
        <v>BHA (H)</v>
      </c>
      <c r="H78" s="121" t="str">
        <f>IFERROR(IF(VLOOKUP($A78,Calc_OppAtt!$A$47:$AM$66,H$5+1,FALSE)&gt;VLOOKUP($B78,Calc_OppAtt!$A$47:$AM$66,H$5+1,FALSE),VLOOKUP($A78,Fixtures!$A$2:$AN$21,H$5+2,FALSE),VLOOKUP($B78,Fixtures!$A$2:$AN$21,H$5+2,FALSE)),"")</f>
        <v>WOL (H)</v>
      </c>
      <c r="I78" s="121" t="str">
        <f>IFERROR(IF(VLOOKUP($A78,Calc_OppAtt!$A$47:$AM$66,I$5+1,FALSE)&gt;VLOOKUP($B78,Calc_OppAtt!$A$47:$AM$66,I$5+1,FALSE),VLOOKUP($A78,Fixtures!$A$2:$AN$21,I$5+2,FALSE),VLOOKUP($B78,Fixtures!$A$2:$AN$21,I$5+2,FALSE)),"")</f>
        <v>EVE (A)</v>
      </c>
      <c r="J78" s="121" t="str">
        <f>IFERROR(IF(VLOOKUP($A78,Calc_OppAtt!$A$47:$AM$66,J$5+1,FALSE)&gt;VLOOKUP($B78,Calc_OppAtt!$A$47:$AM$66,J$5+1,FALSE),VLOOKUP($A78,Fixtures!$A$2:$AN$21,J$5+2,FALSE),VLOOKUP($B78,Fixtures!$A$2:$AN$21,J$5+2,FALSE)),"")</f>
        <v>SOU (H)</v>
      </c>
      <c r="K78" s="121" t="str">
        <f>IFERROR(IF(VLOOKUP($A78,Calc_OppAtt!$A$47:$AM$66,K$5+1,FALSE)&gt;VLOOKUP($B78,Calc_OppAtt!$A$47:$AM$66,K$5+1,FALSE),VLOOKUP($A78,Fixtures!$A$2:$AN$21,K$5+2,FALSE),VLOOKUP($B78,Fixtures!$A$2:$AN$21,K$5+2,FALSE)),"")</f>
        <v/>
      </c>
      <c r="L78" s="121" t="str">
        <f>IFERROR(IF(VLOOKUP($A78,Calc_OppAtt!$A$47:$AM$66,L$5+1,FALSE)&gt;VLOOKUP($B78,Calc_OppAtt!$A$47:$AM$66,L$5+1,FALSE),VLOOKUP($A78,Fixtures!$A$2:$AN$21,L$5+2,FALSE),VLOOKUP($B78,Fixtures!$A$2:$AN$21,L$5+2,FALSE)),"")</f>
        <v/>
      </c>
      <c r="M78" s="121" t="str">
        <f>IFERROR(IF(VLOOKUP($A78,Calc_OppAtt!$A$47:$AM$66,M$5+1,FALSE)&gt;VLOOKUP($B78,Calc_OppAtt!$A$47:$AM$66,M$5+1,FALSE),VLOOKUP($A78,Fixtures!$A$2:$AN$21,M$5+2,FALSE),VLOOKUP($B78,Fixtures!$A$2:$AN$21,M$5+2,FALSE)),"")</f>
        <v/>
      </c>
      <c r="N78" s="119" t="str">
        <f>IFERROR(IF(VLOOKUP($A78,Calc_OppAtt!$A$47:$AM$66,N$5+1,FALSE)&gt;VLOOKUP($B78,Calc_OppAtt!$A$47:$AM$66,N$5+1,FALSE),VLOOKUP($A78,Fixtures!$A$2:$AN$21,N$5+2,FALSE),VLOOKUP($B78,Fixtures!$A$2:$AN$21,N$5+2,FALSE)),"")</f>
        <v/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ht="12.0" customHeight="1">
      <c r="A79" s="113" t="str">
        <f t="array" ref="A79">INDEX(Calc_RotOppAtt!E848:AP848,Intro!$C$11)</f>
        <v>Liverpool</v>
      </c>
      <c r="B79" s="115" t="str">
        <f t="array" ref="B79">INDEX(Calc_RotOppAtt!E1041:AP1041,Intro!$C$11)</f>
        <v>Man Utd</v>
      </c>
      <c r="C79" s="117">
        <f t="array" ref="C79">INDEX(Calc_RotOppAtt!E655:AP655,Intro!$C$11)/Intro!$C$13</f>
        <v>1.185</v>
      </c>
      <c r="D79" s="119">
        <v>74.0</v>
      </c>
      <c r="E79" s="121" t="str">
        <f>IFERROR(IF(VLOOKUP($A79,Calc_OppAtt!$A$47:$AM$66,E$5+1,FALSE)&gt;VLOOKUP($B79,Calc_OppAtt!$A$47:$AM$66,E$5+1,FALSE),VLOOKUP($A79,Fixtures!$A$2:$AN$21,E$5+2,FALSE),VLOOKUP($B79,Fixtures!$A$2:$AN$21,E$5+2,FALSE)),"")</f>
        <v>WHU (H)</v>
      </c>
      <c r="F79" s="121" t="str">
        <f>IFERROR(IF(VLOOKUP($A79,Calc_OppAtt!$A$47:$AM$66,F$5+1,FALSE)&gt;VLOOKUP($B79,Calc_OppAtt!$A$47:$AM$66,F$5+1,FALSE),VLOOKUP($A79,Fixtures!$A$2:$AN$21,F$5+2,FALSE),VLOOKUP($B79,Fixtures!$A$2:$AN$21,F$5+2,FALSE)),"")</f>
        <v>CRY (A)</v>
      </c>
      <c r="G79" s="121" t="str">
        <f>IFERROR(IF(VLOOKUP($A79,Calc_OppAtt!$A$47:$AM$66,G$5+1,FALSE)&gt;VLOOKUP($B79,Calc_OppAtt!$A$47:$AM$66,G$5+1,FALSE),VLOOKUP($A79,Fixtures!$A$2:$AN$21,G$5+2,FALSE),VLOOKUP($B79,Fixtures!$A$2:$AN$21,G$5+2,FALSE)),"")</f>
        <v>BHA (H)</v>
      </c>
      <c r="H79" s="121" t="str">
        <f>IFERROR(IF(VLOOKUP($A79,Calc_OppAtt!$A$47:$AM$66,H$5+1,FALSE)&gt;VLOOKUP($B79,Calc_OppAtt!$A$47:$AM$66,H$5+1,FALSE),VLOOKUP($A79,Fixtures!$A$2:$AN$21,H$5+2,FALSE),VLOOKUP($B79,Fixtures!$A$2:$AN$21,H$5+2,FALSE)),"")</f>
        <v>LEI (A)</v>
      </c>
      <c r="I79" s="121" t="str">
        <f>IFERROR(IF(VLOOKUP($A79,Calc_OppAtt!$A$47:$AM$66,I$5+1,FALSE)&gt;VLOOKUP($B79,Calc_OppAtt!$A$47:$AM$66,I$5+1,FALSE),VLOOKUP($A79,Fixtures!$A$2:$AN$21,I$5+2,FALSE),VLOOKUP($B79,Fixtures!$A$2:$AN$21,I$5+2,FALSE)),"")</f>
        <v>WAT (A)</v>
      </c>
      <c r="J79" s="121" t="str">
        <f>IFERROR(IF(VLOOKUP($A79,Calc_OppAtt!$A$47:$AM$66,J$5+1,FALSE)&gt;VLOOKUP($B79,Calc_OppAtt!$A$47:$AM$66,J$5+1,FALSE),VLOOKUP($A79,Fixtures!$A$2:$AN$21,J$5+2,FALSE),VLOOKUP($B79,Fixtures!$A$2:$AN$21,J$5+2,FALSE)),"")</f>
        <v>SOU (H)</v>
      </c>
      <c r="K79" s="121" t="str">
        <f>IFERROR(IF(VLOOKUP($A79,Calc_OppAtt!$A$47:$AM$66,K$5+1,FALSE)&gt;VLOOKUP($B79,Calc_OppAtt!$A$47:$AM$66,K$5+1,FALSE),VLOOKUP($A79,Fixtures!$A$2:$AN$21,K$5+2,FALSE),VLOOKUP($B79,Fixtures!$A$2:$AN$21,K$5+2,FALSE)),"")</f>
        <v/>
      </c>
      <c r="L79" s="121" t="str">
        <f>IFERROR(IF(VLOOKUP($A79,Calc_OppAtt!$A$47:$AM$66,L$5+1,FALSE)&gt;VLOOKUP($B79,Calc_OppAtt!$A$47:$AM$66,L$5+1,FALSE),VLOOKUP($A79,Fixtures!$A$2:$AN$21,L$5+2,FALSE),VLOOKUP($B79,Fixtures!$A$2:$AN$21,L$5+2,FALSE)),"")</f>
        <v/>
      </c>
      <c r="M79" s="121" t="str">
        <f>IFERROR(IF(VLOOKUP($A79,Calc_OppAtt!$A$47:$AM$66,M$5+1,FALSE)&gt;VLOOKUP($B79,Calc_OppAtt!$A$47:$AM$66,M$5+1,FALSE),VLOOKUP($A79,Fixtures!$A$2:$AN$21,M$5+2,FALSE),VLOOKUP($B79,Fixtures!$A$2:$AN$21,M$5+2,FALSE)),"")</f>
        <v/>
      </c>
      <c r="N79" s="119" t="str">
        <f>IFERROR(IF(VLOOKUP($A79,Calc_OppAtt!$A$47:$AM$66,N$5+1,FALSE)&gt;VLOOKUP($B79,Calc_OppAtt!$A$47:$AM$66,N$5+1,FALSE),VLOOKUP($A79,Fixtures!$A$2:$AN$21,N$5+2,FALSE),VLOOKUP($B79,Fixtures!$A$2:$AN$21,N$5+2,FALSE)),"")</f>
        <v/>
      </c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ht="12.0" customHeight="1">
      <c r="A80" s="113" t="str">
        <f t="array" ref="A80">INDEX(Calc_RotOppAtt!E849:AP849,Intro!$C$11)</f>
        <v>Liverpool</v>
      </c>
      <c r="B80" s="115" t="str">
        <f t="array" ref="B80">INDEX(Calc_RotOppAtt!E1042:AP1042,Intro!$C$11)</f>
        <v>Newcastle</v>
      </c>
      <c r="C80" s="117">
        <f t="array" ref="C80">INDEX(Calc_RotOppAtt!E656:AP656,Intro!$C$11)/Intro!$C$13</f>
        <v>1.185</v>
      </c>
      <c r="D80" s="119">
        <v>75.0</v>
      </c>
      <c r="E80" s="121" t="str">
        <f>IFERROR(IF(VLOOKUP($A80,Calc_OppAtt!$A$47:$AM$66,E$5+1,FALSE)&gt;VLOOKUP($B80,Calc_OppAtt!$A$47:$AM$66,E$5+1,FALSE),VLOOKUP($A80,Fixtures!$A$2:$AN$21,E$5+2,FALSE),VLOOKUP($B80,Fixtures!$A$2:$AN$21,E$5+2,FALSE)),"")</f>
        <v>WHU (H)</v>
      </c>
      <c r="F80" s="121" t="str">
        <f>IFERROR(IF(VLOOKUP($A80,Calc_OppAtt!$A$47:$AM$66,F$5+1,FALSE)&gt;VLOOKUP($B80,Calc_OppAtt!$A$47:$AM$66,F$5+1,FALSE),VLOOKUP($A80,Fixtures!$A$2:$AN$21,F$5+2,FALSE),VLOOKUP($B80,Fixtures!$A$2:$AN$21,F$5+2,FALSE)),"")</f>
        <v>CRY (A)</v>
      </c>
      <c r="G80" s="121" t="str">
        <f>IFERROR(IF(VLOOKUP($A80,Calc_OppAtt!$A$47:$AM$66,G$5+1,FALSE)&gt;VLOOKUP($B80,Calc_OppAtt!$A$47:$AM$66,G$5+1,FALSE),VLOOKUP($A80,Fixtures!$A$2:$AN$21,G$5+2,FALSE),VLOOKUP($B80,Fixtures!$A$2:$AN$21,G$5+2,FALSE)),"")</f>
        <v>BHA (H)</v>
      </c>
      <c r="H80" s="121" t="str">
        <f>IFERROR(IF(VLOOKUP($A80,Calc_OppAtt!$A$47:$AM$66,H$5+1,FALSE)&gt;VLOOKUP($B80,Calc_OppAtt!$A$47:$AM$66,H$5+1,FALSE),VLOOKUP($A80,Fixtures!$A$2:$AN$21,H$5+2,FALSE),VLOOKUP($B80,Fixtures!$A$2:$AN$21,H$5+2,FALSE)),"")</f>
        <v>LEI (A)</v>
      </c>
      <c r="I80" s="121" t="str">
        <f>IFERROR(IF(VLOOKUP($A80,Calc_OppAtt!$A$47:$AM$66,I$5+1,FALSE)&gt;VLOOKUP($B80,Calc_OppAtt!$A$47:$AM$66,I$5+1,FALSE),VLOOKUP($A80,Fixtures!$A$2:$AN$21,I$5+2,FALSE),VLOOKUP($B80,Fixtures!$A$2:$AN$21,I$5+2,FALSE)),"")</f>
        <v>ARS (H)</v>
      </c>
      <c r="J80" s="121" t="str">
        <f>IFERROR(IF(VLOOKUP($A80,Calc_OppAtt!$A$47:$AM$66,J$5+1,FALSE)&gt;VLOOKUP($B80,Calc_OppAtt!$A$47:$AM$66,J$5+1,FALSE),VLOOKUP($A80,Fixtures!$A$2:$AN$21,J$5+2,FALSE),VLOOKUP($B80,Fixtures!$A$2:$AN$21,J$5+2,FALSE)),"")</f>
        <v>SOU (H)</v>
      </c>
      <c r="K80" s="121" t="str">
        <f>IFERROR(IF(VLOOKUP($A80,Calc_OppAtt!$A$47:$AM$66,K$5+1,FALSE)&gt;VLOOKUP($B80,Calc_OppAtt!$A$47:$AM$66,K$5+1,FALSE),VLOOKUP($A80,Fixtures!$A$2:$AN$21,K$5+2,FALSE),VLOOKUP($B80,Fixtures!$A$2:$AN$21,K$5+2,FALSE)),"")</f>
        <v/>
      </c>
      <c r="L80" s="121" t="str">
        <f>IFERROR(IF(VLOOKUP($A80,Calc_OppAtt!$A$47:$AM$66,L$5+1,FALSE)&gt;VLOOKUP($B80,Calc_OppAtt!$A$47:$AM$66,L$5+1,FALSE),VLOOKUP($A80,Fixtures!$A$2:$AN$21,L$5+2,FALSE),VLOOKUP($B80,Fixtures!$A$2:$AN$21,L$5+2,FALSE)),"")</f>
        <v/>
      </c>
      <c r="M80" s="121" t="str">
        <f>IFERROR(IF(VLOOKUP($A80,Calc_OppAtt!$A$47:$AM$66,M$5+1,FALSE)&gt;VLOOKUP($B80,Calc_OppAtt!$A$47:$AM$66,M$5+1,FALSE),VLOOKUP($A80,Fixtures!$A$2:$AN$21,M$5+2,FALSE),VLOOKUP($B80,Fixtures!$A$2:$AN$21,M$5+2,FALSE)),"")</f>
        <v/>
      </c>
      <c r="N80" s="119" t="str">
        <f>IFERROR(IF(VLOOKUP($A80,Calc_OppAtt!$A$47:$AM$66,N$5+1,FALSE)&gt;VLOOKUP($B80,Calc_OppAtt!$A$47:$AM$66,N$5+1,FALSE),VLOOKUP($A80,Fixtures!$A$2:$AN$21,N$5+2,FALSE),VLOOKUP($B80,Fixtures!$A$2:$AN$21,N$5+2,FALSE)),"")</f>
        <v/>
      </c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ht="12.0" customHeight="1">
      <c r="A81" s="113" t="str">
        <f t="array" ref="A81">INDEX(Calc_RotOppAtt!E850:AP850,Intro!$C$11)</f>
        <v>Chelsea</v>
      </c>
      <c r="B81" s="115" t="str">
        <f t="array" ref="B81">INDEX(Calc_RotOppAtt!E1043:AP1043,Intro!$C$11)</f>
        <v>Man City</v>
      </c>
      <c r="C81" s="117">
        <f t="array" ref="C81">INDEX(Calc_RotOppAtt!E657:AP657,Intro!$C$11)/Intro!$C$13</f>
        <v>1.183333333</v>
      </c>
      <c r="D81" s="119">
        <v>76.0</v>
      </c>
      <c r="E81" s="121" t="str">
        <f>IFERROR(IF(VLOOKUP($A81,Calc_OppAtt!$A$47:$AM$66,E$5+1,FALSE)&gt;VLOOKUP($B81,Calc_OppAtt!$A$47:$AM$66,E$5+1,FALSE),VLOOKUP($A81,Fixtures!$A$2:$AN$21,E$5+2,FALSE),VLOOKUP($B81,Fixtures!$A$2:$AN$21,E$5+2,FALSE)),"")</f>
        <v>HUD (A)</v>
      </c>
      <c r="F81" s="121" t="str">
        <f>IFERROR(IF(VLOOKUP($A81,Calc_OppAtt!$A$47:$AM$66,F$5+1,FALSE)&gt;VLOOKUP($B81,Calc_OppAtt!$A$47:$AM$66,F$5+1,FALSE),VLOOKUP($A81,Fixtures!$A$2:$AN$21,F$5+2,FALSE),VLOOKUP($B81,Fixtures!$A$2:$AN$21,F$5+2,FALSE)),"")</f>
        <v>HUD (H)</v>
      </c>
      <c r="G81" s="121" t="str">
        <f>IFERROR(IF(VLOOKUP($A81,Calc_OppAtt!$A$47:$AM$66,G$5+1,FALSE)&gt;VLOOKUP($B81,Calc_OppAtt!$A$47:$AM$66,G$5+1,FALSE),VLOOKUP($A81,Fixtures!$A$2:$AN$21,G$5+2,FALSE),VLOOKUP($B81,Fixtures!$A$2:$AN$21,G$5+2,FALSE)),"")</f>
        <v>WOL (A)</v>
      </c>
      <c r="H81" s="121" t="str">
        <f>IFERROR(IF(VLOOKUP($A81,Calc_OppAtt!$A$47:$AM$66,H$5+1,FALSE)&gt;VLOOKUP($B81,Calc_OppAtt!$A$47:$AM$66,H$5+1,FALSE),VLOOKUP($A81,Fixtures!$A$2:$AN$21,H$5+2,FALSE),VLOOKUP($B81,Fixtures!$A$2:$AN$21,H$5+2,FALSE)),"")</f>
        <v>BOU (H)</v>
      </c>
      <c r="I81" s="121" t="str">
        <f>IFERROR(IF(VLOOKUP($A81,Calc_OppAtt!$A$47:$AM$66,I$5+1,FALSE)&gt;VLOOKUP($B81,Calc_OppAtt!$A$47:$AM$66,I$5+1,FALSE),VLOOKUP($A81,Fixtures!$A$2:$AN$21,I$5+2,FALSE),VLOOKUP($B81,Fixtures!$A$2:$AN$21,I$5+2,FALSE)),"")</f>
        <v>FUL (H)</v>
      </c>
      <c r="J81" s="121" t="str">
        <f>IFERROR(IF(VLOOKUP($A81,Calc_OppAtt!$A$47:$AM$66,J$5+1,FALSE)&gt;VLOOKUP($B81,Calc_OppAtt!$A$47:$AM$66,J$5+1,FALSE),VLOOKUP($A81,Fixtures!$A$2:$AN$21,J$5+2,FALSE),VLOOKUP($B81,Fixtures!$A$2:$AN$21,J$5+2,FALSE)),"")</f>
        <v>WHU (A)</v>
      </c>
      <c r="K81" s="121" t="str">
        <f>IFERROR(IF(VLOOKUP($A81,Calc_OppAtt!$A$47:$AM$66,K$5+1,FALSE)&gt;VLOOKUP($B81,Calc_OppAtt!$A$47:$AM$66,K$5+1,FALSE),VLOOKUP($A81,Fixtures!$A$2:$AN$21,K$5+2,FALSE),VLOOKUP($B81,Fixtures!$A$2:$AN$21,K$5+2,FALSE)),"")</f>
        <v/>
      </c>
      <c r="L81" s="121" t="str">
        <f>IFERROR(IF(VLOOKUP($A81,Calc_OppAtt!$A$47:$AM$66,L$5+1,FALSE)&gt;VLOOKUP($B81,Calc_OppAtt!$A$47:$AM$66,L$5+1,FALSE),VLOOKUP($A81,Fixtures!$A$2:$AN$21,L$5+2,FALSE),VLOOKUP($B81,Fixtures!$A$2:$AN$21,L$5+2,FALSE)),"")</f>
        <v/>
      </c>
      <c r="M81" s="121" t="str">
        <f>IFERROR(IF(VLOOKUP($A81,Calc_OppAtt!$A$47:$AM$66,M$5+1,FALSE)&gt;VLOOKUP($B81,Calc_OppAtt!$A$47:$AM$66,M$5+1,FALSE),VLOOKUP($A81,Fixtures!$A$2:$AN$21,M$5+2,FALSE),VLOOKUP($B81,Fixtures!$A$2:$AN$21,M$5+2,FALSE)),"")</f>
        <v/>
      </c>
      <c r="N81" s="119" t="str">
        <f>IFERROR(IF(VLOOKUP($A81,Calc_OppAtt!$A$47:$AM$66,N$5+1,FALSE)&gt;VLOOKUP($B81,Calc_OppAtt!$A$47:$AM$66,N$5+1,FALSE),VLOOKUP($A81,Fixtures!$A$2:$AN$21,N$5+2,FALSE),VLOOKUP($B81,Fixtures!$A$2:$AN$21,N$5+2,FALSE)),"")</f>
        <v/>
      </c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ht="12.0" customHeight="1">
      <c r="A82" s="113" t="str">
        <f t="array" ref="A82">INDEX(Calc_RotOppAtt!E851:AP851,Intro!$C$11)</f>
        <v>Chelsea</v>
      </c>
      <c r="B82" s="115" t="str">
        <f t="array" ref="B82">INDEX(Calc_RotOppAtt!E1044:AP1044,Intro!$C$11)</f>
        <v>Southampton</v>
      </c>
      <c r="C82" s="117">
        <f t="array" ref="C82">INDEX(Calc_RotOppAtt!E658:AP658,Intro!$C$11)/Intro!$C$13</f>
        <v>1.183333333</v>
      </c>
      <c r="D82" s="119">
        <v>77.0</v>
      </c>
      <c r="E82" s="121" t="str">
        <f>IFERROR(IF(VLOOKUP($A82,Calc_OppAtt!$A$47:$AM$66,E$5+1,FALSE)&gt;VLOOKUP($B82,Calc_OppAtt!$A$47:$AM$66,E$5+1,FALSE),VLOOKUP($A82,Fixtures!$A$2:$AN$21,E$5+2,FALSE),VLOOKUP($B82,Fixtures!$A$2:$AN$21,E$5+2,FALSE)),"")</f>
        <v>HUD (A)</v>
      </c>
      <c r="F82" s="121" t="str">
        <f>IFERROR(IF(VLOOKUP($A82,Calc_OppAtt!$A$47:$AM$66,F$5+1,FALSE)&gt;VLOOKUP($B82,Calc_OppAtt!$A$47:$AM$66,F$5+1,FALSE),VLOOKUP($A82,Fixtures!$A$2:$AN$21,F$5+2,FALSE),VLOOKUP($B82,Fixtures!$A$2:$AN$21,F$5+2,FALSE)),"")</f>
        <v>ARS (H)</v>
      </c>
      <c r="G82" s="121" t="str">
        <f>IFERROR(IF(VLOOKUP($A82,Calc_OppAtt!$A$47:$AM$66,G$5+1,FALSE)&gt;VLOOKUP($B82,Calc_OppAtt!$A$47:$AM$66,G$5+1,FALSE),VLOOKUP($A82,Fixtures!$A$2:$AN$21,G$5+2,FALSE),VLOOKUP($B82,Fixtures!$A$2:$AN$21,G$5+2,FALSE)),"")</f>
        <v>LEI (H)</v>
      </c>
      <c r="H82" s="121" t="str">
        <f>IFERROR(IF(VLOOKUP($A82,Calc_OppAtt!$A$47:$AM$66,H$5+1,FALSE)&gt;VLOOKUP($B82,Calc_OppAtt!$A$47:$AM$66,H$5+1,FALSE),VLOOKUP($A82,Fixtures!$A$2:$AN$21,H$5+2,FALSE),VLOOKUP($B82,Fixtures!$A$2:$AN$21,H$5+2,FALSE)),"")</f>
        <v>BOU (H)</v>
      </c>
      <c r="I82" s="121" t="str">
        <f>IFERROR(IF(VLOOKUP($A82,Calc_OppAtt!$A$47:$AM$66,I$5+1,FALSE)&gt;VLOOKUP($B82,Calc_OppAtt!$A$47:$AM$66,I$5+1,FALSE),VLOOKUP($A82,Fixtures!$A$2:$AN$21,I$5+2,FALSE),VLOOKUP($B82,Fixtures!$A$2:$AN$21,I$5+2,FALSE)),"")</f>
        <v>CAR (H)</v>
      </c>
      <c r="J82" s="121" t="str">
        <f>IFERROR(IF(VLOOKUP($A82,Calc_OppAtt!$A$47:$AM$66,J$5+1,FALSE)&gt;VLOOKUP($B82,Calc_OppAtt!$A$47:$AM$66,J$5+1,FALSE),VLOOKUP($A82,Fixtures!$A$2:$AN$21,J$5+2,FALSE),VLOOKUP($B82,Fixtures!$A$2:$AN$21,J$5+2,FALSE)),"")</f>
        <v>WHU (A)</v>
      </c>
      <c r="K82" s="121" t="str">
        <f>IFERROR(IF(VLOOKUP($A82,Calc_OppAtt!$A$47:$AM$66,K$5+1,FALSE)&gt;VLOOKUP($B82,Calc_OppAtt!$A$47:$AM$66,K$5+1,FALSE),VLOOKUP($A82,Fixtures!$A$2:$AN$21,K$5+2,FALSE),VLOOKUP($B82,Fixtures!$A$2:$AN$21,K$5+2,FALSE)),"")</f>
        <v/>
      </c>
      <c r="L82" s="121" t="str">
        <f>IFERROR(IF(VLOOKUP($A82,Calc_OppAtt!$A$47:$AM$66,L$5+1,FALSE)&gt;VLOOKUP($B82,Calc_OppAtt!$A$47:$AM$66,L$5+1,FALSE),VLOOKUP($A82,Fixtures!$A$2:$AN$21,L$5+2,FALSE),VLOOKUP($B82,Fixtures!$A$2:$AN$21,L$5+2,FALSE)),"")</f>
        <v/>
      </c>
      <c r="M82" s="121" t="str">
        <f>IFERROR(IF(VLOOKUP($A82,Calc_OppAtt!$A$47:$AM$66,M$5+1,FALSE)&gt;VLOOKUP($B82,Calc_OppAtt!$A$47:$AM$66,M$5+1,FALSE),VLOOKUP($A82,Fixtures!$A$2:$AN$21,M$5+2,FALSE),VLOOKUP($B82,Fixtures!$A$2:$AN$21,M$5+2,FALSE)),"")</f>
        <v/>
      </c>
      <c r="N82" s="119" t="str">
        <f>IFERROR(IF(VLOOKUP($A82,Calc_OppAtt!$A$47:$AM$66,N$5+1,FALSE)&gt;VLOOKUP($B82,Calc_OppAtt!$A$47:$AM$66,N$5+1,FALSE),VLOOKUP($A82,Fixtures!$A$2:$AN$21,N$5+2,FALSE),VLOOKUP($B82,Fixtures!$A$2:$AN$21,N$5+2,FALSE)),"")</f>
        <v/>
      </c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ht="12.0" customHeight="1">
      <c r="A83" s="113" t="str">
        <f t="array" ref="A83">INDEX(Calc_RotOppAtt!E852:AP852,Intro!$C$11)</f>
        <v>Burnley</v>
      </c>
      <c r="B83" s="115" t="str">
        <f t="array" ref="B83">INDEX(Calc_RotOppAtt!E1045:AP1045,Intro!$C$11)</f>
        <v>Wolves</v>
      </c>
      <c r="C83" s="117">
        <f t="array" ref="C83">INDEX(Calc_RotOppAtt!E659:AP659,Intro!$C$11)/Intro!$C$13</f>
        <v>1.181666667</v>
      </c>
      <c r="D83" s="119">
        <v>78.0</v>
      </c>
      <c r="E83" s="121" t="str">
        <f>IFERROR(IF(VLOOKUP($A83,Calc_OppAtt!$A$47:$AM$66,E$5+1,FALSE)&gt;VLOOKUP($B83,Calc_OppAtt!$A$47:$AM$66,E$5+1,FALSE),VLOOKUP($A83,Fixtures!$A$2:$AN$21,E$5+2,FALSE),VLOOKUP($B83,Fixtures!$A$2:$AN$21,E$5+2,FALSE)),"")</f>
        <v>EVE (H)</v>
      </c>
      <c r="F83" s="121" t="str">
        <f>IFERROR(IF(VLOOKUP($A83,Calc_OppAtt!$A$47:$AM$66,F$5+1,FALSE)&gt;VLOOKUP($B83,Calc_OppAtt!$A$47:$AM$66,F$5+1,FALSE),VLOOKUP($A83,Fixtures!$A$2:$AN$21,F$5+2,FALSE),VLOOKUP($B83,Fixtures!$A$2:$AN$21,F$5+2,FALSE)),"")</f>
        <v>WAT (H)</v>
      </c>
      <c r="G83" s="121" t="str">
        <f>IFERROR(IF(VLOOKUP($A83,Calc_OppAtt!$A$47:$AM$66,G$5+1,FALSE)&gt;VLOOKUP($B83,Calc_OppAtt!$A$47:$AM$66,G$5+1,FALSE),VLOOKUP($A83,Fixtures!$A$2:$AN$21,G$5+2,FALSE),VLOOKUP($B83,Fixtures!$A$2:$AN$21,G$5+2,FALSE)),"")</f>
        <v>FUL (A)</v>
      </c>
      <c r="H83" s="121" t="str">
        <f>IFERROR(IF(VLOOKUP($A83,Calc_OppAtt!$A$47:$AM$66,H$5+1,FALSE)&gt;VLOOKUP($B83,Calc_OppAtt!$A$47:$AM$66,H$5+1,FALSE),VLOOKUP($A83,Fixtures!$A$2:$AN$21,H$5+2,FALSE),VLOOKUP($B83,Fixtures!$A$2:$AN$21,H$5+2,FALSE)),"")</f>
        <v>WHU (A)</v>
      </c>
      <c r="I83" s="121" t="str">
        <f>IFERROR(IF(VLOOKUP($A83,Calc_OppAtt!$A$47:$AM$66,I$5+1,FALSE)&gt;VLOOKUP($B83,Calc_OppAtt!$A$47:$AM$66,I$5+1,FALSE),VLOOKUP($A83,Fixtures!$A$2:$AN$21,I$5+2,FALSE),VLOOKUP($B83,Fixtures!$A$2:$AN$21,I$5+2,FALSE)),"")</f>
        <v>WOL (A)</v>
      </c>
      <c r="J83" s="121" t="str">
        <f>IFERROR(IF(VLOOKUP($A83,Calc_OppAtt!$A$47:$AM$66,J$5+1,FALSE)&gt;VLOOKUP($B83,Calc_OppAtt!$A$47:$AM$66,J$5+1,FALSE),VLOOKUP($A83,Fixtures!$A$2:$AN$21,J$5+2,FALSE),VLOOKUP($B83,Fixtures!$A$2:$AN$21,J$5+2,FALSE)),"")</f>
        <v>BOU (H)</v>
      </c>
      <c r="K83" s="121" t="str">
        <f>IFERROR(IF(VLOOKUP($A83,Calc_OppAtt!$A$47:$AM$66,K$5+1,FALSE)&gt;VLOOKUP($B83,Calc_OppAtt!$A$47:$AM$66,K$5+1,FALSE),VLOOKUP($A83,Fixtures!$A$2:$AN$21,K$5+2,FALSE),VLOOKUP($B83,Fixtures!$A$2:$AN$21,K$5+2,FALSE)),"")</f>
        <v/>
      </c>
      <c r="L83" s="121" t="str">
        <f>IFERROR(IF(VLOOKUP($A83,Calc_OppAtt!$A$47:$AM$66,L$5+1,FALSE)&gt;VLOOKUP($B83,Calc_OppAtt!$A$47:$AM$66,L$5+1,FALSE),VLOOKUP($A83,Fixtures!$A$2:$AN$21,L$5+2,FALSE),VLOOKUP($B83,Fixtures!$A$2:$AN$21,L$5+2,FALSE)),"")</f>
        <v/>
      </c>
      <c r="M83" s="121" t="str">
        <f>IFERROR(IF(VLOOKUP($A83,Calc_OppAtt!$A$47:$AM$66,M$5+1,FALSE)&gt;VLOOKUP($B83,Calc_OppAtt!$A$47:$AM$66,M$5+1,FALSE),VLOOKUP($A83,Fixtures!$A$2:$AN$21,M$5+2,FALSE),VLOOKUP($B83,Fixtures!$A$2:$AN$21,M$5+2,FALSE)),"")</f>
        <v/>
      </c>
      <c r="N83" s="119" t="str">
        <f>IFERROR(IF(VLOOKUP($A83,Calc_OppAtt!$A$47:$AM$66,N$5+1,FALSE)&gt;VLOOKUP($B83,Calc_OppAtt!$A$47:$AM$66,N$5+1,FALSE),VLOOKUP($A83,Fixtures!$A$2:$AN$21,N$5+2,FALSE),VLOOKUP($B83,Fixtures!$A$2:$AN$21,N$5+2,FALSE)),"")</f>
        <v/>
      </c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ht="12.0" customHeight="1">
      <c r="A84" s="113" t="str">
        <f t="array" ref="A84">INDEX(Calc_RotOppAtt!E853:AP853,Intro!$C$11)</f>
        <v>Leicester</v>
      </c>
      <c r="B84" s="115" t="str">
        <f t="array" ref="B84">INDEX(Calc_RotOppAtt!E1046:AP1046,Intro!$C$11)</f>
        <v>Wolves</v>
      </c>
      <c r="C84" s="117">
        <f t="array" ref="C84">INDEX(Calc_RotOppAtt!E660:AP660,Intro!$C$11)/Intro!$C$13</f>
        <v>1.18</v>
      </c>
      <c r="D84" s="119">
        <v>79.0</v>
      </c>
      <c r="E84" s="121" t="str">
        <f>IFERROR(IF(VLOOKUP($A84,Calc_OppAtt!$A$47:$AM$66,E$5+1,FALSE)&gt;VLOOKUP($B84,Calc_OppAtt!$A$47:$AM$66,E$5+1,FALSE),VLOOKUP($A84,Fixtures!$A$2:$AN$21,E$5+2,FALSE),VLOOKUP($B84,Fixtures!$A$2:$AN$21,E$5+2,FALSE)),"")</f>
        <v>EVE (H)</v>
      </c>
      <c r="F84" s="121" t="str">
        <f>IFERROR(IF(VLOOKUP($A84,Calc_OppAtt!$A$47:$AM$66,F$5+1,FALSE)&gt;VLOOKUP($B84,Calc_OppAtt!$A$47:$AM$66,F$5+1,FALSE),VLOOKUP($A84,Fixtures!$A$2:$AN$21,F$5+2,FALSE),VLOOKUP($B84,Fixtures!$A$2:$AN$21,F$5+2,FALSE)),"")</f>
        <v>WOL (H)</v>
      </c>
      <c r="G84" s="121" t="str">
        <f>IFERROR(IF(VLOOKUP($A84,Calc_OppAtt!$A$47:$AM$66,G$5+1,FALSE)&gt;VLOOKUP($B84,Calc_OppAtt!$A$47:$AM$66,G$5+1,FALSE),VLOOKUP($A84,Fixtures!$A$2:$AN$21,G$5+2,FALSE),VLOOKUP($B84,Fixtures!$A$2:$AN$21,G$5+2,FALSE)),"")</f>
        <v>SOU (A)</v>
      </c>
      <c r="H84" s="121" t="str">
        <f>IFERROR(IF(VLOOKUP($A84,Calc_OppAtt!$A$47:$AM$66,H$5+1,FALSE)&gt;VLOOKUP($B84,Calc_OppAtt!$A$47:$AM$66,H$5+1,FALSE),VLOOKUP($A84,Fixtures!$A$2:$AN$21,H$5+2,FALSE),VLOOKUP($B84,Fixtures!$A$2:$AN$21,H$5+2,FALSE)),"")</f>
        <v>LIV (H)</v>
      </c>
      <c r="I84" s="121" t="str">
        <f>IFERROR(IF(VLOOKUP($A84,Calc_OppAtt!$A$47:$AM$66,I$5+1,FALSE)&gt;VLOOKUP($B84,Calc_OppAtt!$A$47:$AM$66,I$5+1,FALSE),VLOOKUP($A84,Fixtures!$A$2:$AN$21,I$5+2,FALSE),VLOOKUP($B84,Fixtures!$A$2:$AN$21,I$5+2,FALSE)),"")</f>
        <v>BOU (A)</v>
      </c>
      <c r="J84" s="121" t="str">
        <f>IFERROR(IF(VLOOKUP($A84,Calc_OppAtt!$A$47:$AM$66,J$5+1,FALSE)&gt;VLOOKUP($B84,Calc_OppAtt!$A$47:$AM$66,J$5+1,FALSE),VLOOKUP($A84,Fixtures!$A$2:$AN$21,J$5+2,FALSE),VLOOKUP($B84,Fixtures!$A$2:$AN$21,J$5+2,FALSE)),"")</f>
        <v>HUD (H)</v>
      </c>
      <c r="K84" s="121" t="str">
        <f>IFERROR(IF(VLOOKUP($A84,Calc_OppAtt!$A$47:$AM$66,K$5+1,FALSE)&gt;VLOOKUP($B84,Calc_OppAtt!$A$47:$AM$66,K$5+1,FALSE),VLOOKUP($A84,Fixtures!$A$2:$AN$21,K$5+2,FALSE),VLOOKUP($B84,Fixtures!$A$2:$AN$21,K$5+2,FALSE)),"")</f>
        <v/>
      </c>
      <c r="L84" s="121" t="str">
        <f>IFERROR(IF(VLOOKUP($A84,Calc_OppAtt!$A$47:$AM$66,L$5+1,FALSE)&gt;VLOOKUP($B84,Calc_OppAtt!$A$47:$AM$66,L$5+1,FALSE),VLOOKUP($A84,Fixtures!$A$2:$AN$21,L$5+2,FALSE),VLOOKUP($B84,Fixtures!$A$2:$AN$21,L$5+2,FALSE)),"")</f>
        <v/>
      </c>
      <c r="M84" s="121" t="str">
        <f>IFERROR(IF(VLOOKUP($A84,Calc_OppAtt!$A$47:$AM$66,M$5+1,FALSE)&gt;VLOOKUP($B84,Calc_OppAtt!$A$47:$AM$66,M$5+1,FALSE),VLOOKUP($A84,Fixtures!$A$2:$AN$21,M$5+2,FALSE),VLOOKUP($B84,Fixtures!$A$2:$AN$21,M$5+2,FALSE)),"")</f>
        <v/>
      </c>
      <c r="N84" s="119" t="str">
        <f>IFERROR(IF(VLOOKUP($A84,Calc_OppAtt!$A$47:$AM$66,N$5+1,FALSE)&gt;VLOOKUP($B84,Calc_OppAtt!$A$47:$AM$66,N$5+1,FALSE),VLOOKUP($A84,Fixtures!$A$2:$AN$21,N$5+2,FALSE),VLOOKUP($B84,Fixtures!$A$2:$AN$21,N$5+2,FALSE)),"")</f>
        <v/>
      </c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ht="12.0" customHeight="1">
      <c r="A85" s="113" t="str">
        <f t="array" ref="A85">INDEX(Calc_RotOppAtt!E854:AP854,Intro!$C$11)</f>
        <v>Burnley</v>
      </c>
      <c r="B85" s="115" t="str">
        <f t="array" ref="B85">INDEX(Calc_RotOppAtt!E1047:AP1047,Intro!$C$11)</f>
        <v>Tottenham</v>
      </c>
      <c r="C85" s="117">
        <f t="array" ref="C85">INDEX(Calc_RotOppAtt!E661:AP661,Intro!$C$11)/Intro!$C$13</f>
        <v>1.178333333</v>
      </c>
      <c r="D85" s="119">
        <v>80.0</v>
      </c>
      <c r="E85" s="121" t="str">
        <f>IFERROR(IF(VLOOKUP($A85,Calc_OppAtt!$A$47:$AM$66,E$5+1,FALSE)&gt;VLOOKUP($B85,Calc_OppAtt!$A$47:$AM$66,E$5+1,FALSE),VLOOKUP($A85,Fixtures!$A$2:$AN$21,E$5+2,FALSE),VLOOKUP($B85,Fixtures!$A$2:$AN$21,E$5+2,FALSE)),"")</f>
        <v>SOU (A)</v>
      </c>
      <c r="F85" s="121" t="str">
        <f>IFERROR(IF(VLOOKUP($A85,Calc_OppAtt!$A$47:$AM$66,F$5+1,FALSE)&gt;VLOOKUP($B85,Calc_OppAtt!$A$47:$AM$66,F$5+1,FALSE),VLOOKUP($A85,Fixtures!$A$2:$AN$21,F$5+2,FALSE),VLOOKUP($B85,Fixtures!$A$2:$AN$21,F$5+2,FALSE)),"")</f>
        <v>FUL (H)</v>
      </c>
      <c r="G85" s="121" t="str">
        <f>IFERROR(IF(VLOOKUP($A85,Calc_OppAtt!$A$47:$AM$66,G$5+1,FALSE)&gt;VLOOKUP($B85,Calc_OppAtt!$A$47:$AM$66,G$5+1,FALSE),VLOOKUP($A85,Fixtures!$A$2:$AN$21,G$5+2,FALSE),VLOOKUP($B85,Fixtures!$A$2:$AN$21,G$5+2,FALSE)),"")</f>
        <v>FUL (A)</v>
      </c>
      <c r="H85" s="121" t="str">
        <f>IFERROR(IF(VLOOKUP($A85,Calc_OppAtt!$A$47:$AM$66,H$5+1,FALSE)&gt;VLOOKUP($B85,Calc_OppAtt!$A$47:$AM$66,H$5+1,FALSE),VLOOKUP($A85,Fixtures!$A$2:$AN$21,H$5+2,FALSE),VLOOKUP($B85,Fixtures!$A$2:$AN$21,H$5+2,FALSE)),"")</f>
        <v>WAT (A)</v>
      </c>
      <c r="I85" s="121" t="str">
        <f>IFERROR(IF(VLOOKUP($A85,Calc_OppAtt!$A$47:$AM$66,I$5+1,FALSE)&gt;VLOOKUP($B85,Calc_OppAtt!$A$47:$AM$66,I$5+1,FALSE),VLOOKUP($A85,Fixtures!$A$2:$AN$21,I$5+2,FALSE),VLOOKUP($B85,Fixtures!$A$2:$AN$21,I$5+2,FALSE)),"")</f>
        <v>WOL (A)</v>
      </c>
      <c r="J85" s="121" t="str">
        <f>IFERROR(IF(VLOOKUP($A85,Calc_OppAtt!$A$47:$AM$66,J$5+1,FALSE)&gt;VLOOKUP($B85,Calc_OppAtt!$A$47:$AM$66,J$5+1,FALSE),VLOOKUP($A85,Fixtures!$A$2:$AN$21,J$5+2,FALSE),VLOOKUP($B85,Fixtures!$A$2:$AN$21,J$5+2,FALSE)),"")</f>
        <v>BOU (H)</v>
      </c>
      <c r="K85" s="121" t="str">
        <f>IFERROR(IF(VLOOKUP($A85,Calc_OppAtt!$A$47:$AM$66,K$5+1,FALSE)&gt;VLOOKUP($B85,Calc_OppAtt!$A$47:$AM$66,K$5+1,FALSE),VLOOKUP($A85,Fixtures!$A$2:$AN$21,K$5+2,FALSE),VLOOKUP($B85,Fixtures!$A$2:$AN$21,K$5+2,FALSE)),"")</f>
        <v/>
      </c>
      <c r="L85" s="121" t="str">
        <f>IFERROR(IF(VLOOKUP($A85,Calc_OppAtt!$A$47:$AM$66,L$5+1,FALSE)&gt;VLOOKUP($B85,Calc_OppAtt!$A$47:$AM$66,L$5+1,FALSE),VLOOKUP($A85,Fixtures!$A$2:$AN$21,L$5+2,FALSE),VLOOKUP($B85,Fixtures!$A$2:$AN$21,L$5+2,FALSE)),"")</f>
        <v/>
      </c>
      <c r="M85" s="121" t="str">
        <f>IFERROR(IF(VLOOKUP($A85,Calc_OppAtt!$A$47:$AM$66,M$5+1,FALSE)&gt;VLOOKUP($B85,Calc_OppAtt!$A$47:$AM$66,M$5+1,FALSE),VLOOKUP($A85,Fixtures!$A$2:$AN$21,M$5+2,FALSE),VLOOKUP($B85,Fixtures!$A$2:$AN$21,M$5+2,FALSE)),"")</f>
        <v/>
      </c>
      <c r="N85" s="119" t="str">
        <f>IFERROR(IF(VLOOKUP($A85,Calc_OppAtt!$A$47:$AM$66,N$5+1,FALSE)&gt;VLOOKUP($B85,Calc_OppAtt!$A$47:$AM$66,N$5+1,FALSE),VLOOKUP($A85,Fixtures!$A$2:$AN$21,N$5+2,FALSE),VLOOKUP($B85,Fixtures!$A$2:$AN$21,N$5+2,FALSE)),"")</f>
        <v/>
      </c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ht="12.0" customHeight="1">
      <c r="A86" s="113" t="str">
        <f t="array" ref="A86">INDEX(Calc_RotOppAtt!E855:AP855,Intro!$C$11)</f>
        <v>Cardiff</v>
      </c>
      <c r="B86" s="115" t="str">
        <f t="array" ref="B86">INDEX(Calc_RotOppAtt!E1048:AP1048,Intro!$C$11)</f>
        <v>Leicester</v>
      </c>
      <c r="C86" s="117">
        <f t="array" ref="C86">INDEX(Calc_RotOppAtt!E662:AP662,Intro!$C$11)/Intro!$C$13</f>
        <v>1.178333333</v>
      </c>
      <c r="D86" s="119">
        <v>81.0</v>
      </c>
      <c r="E86" s="121" t="str">
        <f>IFERROR(IF(VLOOKUP($A86,Calc_OppAtt!$A$47:$AM$66,E$5+1,FALSE)&gt;VLOOKUP($B86,Calc_OppAtt!$A$47:$AM$66,E$5+1,FALSE),VLOOKUP($A86,Fixtures!$A$2:$AN$21,E$5+2,FALSE),VLOOKUP($B86,Fixtures!$A$2:$AN$21,E$5+2,FALSE)),"")</f>
        <v>BOU (A)</v>
      </c>
      <c r="F86" s="121" t="str">
        <f>IFERROR(IF(VLOOKUP($A86,Calc_OppAtt!$A$47:$AM$66,F$5+1,FALSE)&gt;VLOOKUP($B86,Calc_OppAtt!$A$47:$AM$66,F$5+1,FALSE),VLOOKUP($A86,Fixtures!$A$2:$AN$21,F$5+2,FALSE),VLOOKUP($B86,Fixtures!$A$2:$AN$21,F$5+2,FALSE)),"")</f>
        <v>NEW (H)</v>
      </c>
      <c r="G86" s="121" t="str">
        <f>IFERROR(IF(VLOOKUP($A86,Calc_OppAtt!$A$47:$AM$66,G$5+1,FALSE)&gt;VLOOKUP($B86,Calc_OppAtt!$A$47:$AM$66,G$5+1,FALSE),VLOOKUP($A86,Fixtures!$A$2:$AN$21,G$5+2,FALSE),VLOOKUP($B86,Fixtures!$A$2:$AN$21,G$5+2,FALSE)),"")</f>
        <v>SOU (A)</v>
      </c>
      <c r="H86" s="121" t="str">
        <f>IFERROR(IF(VLOOKUP($A86,Calc_OppAtt!$A$47:$AM$66,H$5+1,FALSE)&gt;VLOOKUP($B86,Calc_OppAtt!$A$47:$AM$66,H$5+1,FALSE),VLOOKUP($A86,Fixtures!$A$2:$AN$21,H$5+2,FALSE),VLOOKUP($B86,Fixtures!$A$2:$AN$21,H$5+2,FALSE)),"")</f>
        <v>ARS (H)</v>
      </c>
      <c r="I86" s="121" t="str">
        <f>IFERROR(IF(VLOOKUP($A86,Calc_OppAtt!$A$47:$AM$66,I$5+1,FALSE)&gt;VLOOKUP($B86,Calc_OppAtt!$A$47:$AM$66,I$5+1,FALSE),VLOOKUP($A86,Fixtures!$A$2:$AN$21,I$5+2,FALSE),VLOOKUP($B86,Fixtures!$A$2:$AN$21,I$5+2,FALSE)),"")</f>
        <v>BOU (A)</v>
      </c>
      <c r="J86" s="121" t="str">
        <f>IFERROR(IF(VLOOKUP($A86,Calc_OppAtt!$A$47:$AM$66,J$5+1,FALSE)&gt;VLOOKUP($B86,Calc_OppAtt!$A$47:$AM$66,J$5+1,FALSE),VLOOKUP($A86,Fixtures!$A$2:$AN$21,J$5+2,FALSE),VLOOKUP($B86,Fixtures!$A$2:$AN$21,J$5+2,FALSE)),"")</f>
        <v>HUD (H)</v>
      </c>
      <c r="K86" s="121" t="str">
        <f>IFERROR(IF(VLOOKUP($A86,Calc_OppAtt!$A$47:$AM$66,K$5+1,FALSE)&gt;VLOOKUP($B86,Calc_OppAtt!$A$47:$AM$66,K$5+1,FALSE),VLOOKUP($A86,Fixtures!$A$2:$AN$21,K$5+2,FALSE),VLOOKUP($B86,Fixtures!$A$2:$AN$21,K$5+2,FALSE)),"")</f>
        <v/>
      </c>
      <c r="L86" s="121" t="str">
        <f>IFERROR(IF(VLOOKUP($A86,Calc_OppAtt!$A$47:$AM$66,L$5+1,FALSE)&gt;VLOOKUP($B86,Calc_OppAtt!$A$47:$AM$66,L$5+1,FALSE),VLOOKUP($A86,Fixtures!$A$2:$AN$21,L$5+2,FALSE),VLOOKUP($B86,Fixtures!$A$2:$AN$21,L$5+2,FALSE)),"")</f>
        <v/>
      </c>
      <c r="M86" s="121" t="str">
        <f>IFERROR(IF(VLOOKUP($A86,Calc_OppAtt!$A$47:$AM$66,M$5+1,FALSE)&gt;VLOOKUP($B86,Calc_OppAtt!$A$47:$AM$66,M$5+1,FALSE),VLOOKUP($A86,Fixtures!$A$2:$AN$21,M$5+2,FALSE),VLOOKUP($B86,Fixtures!$A$2:$AN$21,M$5+2,FALSE)),"")</f>
        <v/>
      </c>
      <c r="N86" s="119" t="str">
        <f>IFERROR(IF(VLOOKUP($A86,Calc_OppAtt!$A$47:$AM$66,N$5+1,FALSE)&gt;VLOOKUP($B86,Calc_OppAtt!$A$47:$AM$66,N$5+1,FALSE),VLOOKUP($A86,Fixtures!$A$2:$AN$21,N$5+2,FALSE),VLOOKUP($B86,Fixtures!$A$2:$AN$21,N$5+2,FALSE)),"")</f>
        <v/>
      </c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ht="12.0" customHeight="1">
      <c r="A87" s="113" t="str">
        <f t="array" ref="A87">INDEX(Calc_RotOppAtt!E856:AP856,Intro!$C$11)</f>
        <v>Crystal Palace</v>
      </c>
      <c r="B87" s="115" t="str">
        <f t="array" ref="B87">INDEX(Calc_RotOppAtt!E1049:AP1049,Intro!$C$11)</f>
        <v>Wolves</v>
      </c>
      <c r="C87" s="117">
        <f t="array" ref="C87">INDEX(Calc_RotOppAtt!E663:AP663,Intro!$C$11)/Intro!$C$13</f>
        <v>1.178333333</v>
      </c>
      <c r="D87" s="119">
        <v>82.0</v>
      </c>
      <c r="E87" s="121" t="str">
        <f>IFERROR(IF(VLOOKUP($A87,Calc_OppAtt!$A$47:$AM$66,E$5+1,FALSE)&gt;VLOOKUP($B87,Calc_OppAtt!$A$47:$AM$66,E$5+1,FALSE),VLOOKUP($A87,Fixtures!$A$2:$AN$21,E$5+2,FALSE),VLOOKUP($B87,Fixtures!$A$2:$AN$21,E$5+2,FALSE)),"")</f>
        <v>EVE (H)</v>
      </c>
      <c r="F87" s="121" t="str">
        <f>IFERROR(IF(VLOOKUP($A87,Calc_OppAtt!$A$47:$AM$66,F$5+1,FALSE)&gt;VLOOKUP($B87,Calc_OppAtt!$A$47:$AM$66,F$5+1,FALSE),VLOOKUP($A87,Fixtures!$A$2:$AN$21,F$5+2,FALSE),VLOOKUP($B87,Fixtures!$A$2:$AN$21,F$5+2,FALSE)),"")</f>
        <v>LIV (H)</v>
      </c>
      <c r="G87" s="121" t="str">
        <f>IFERROR(IF(VLOOKUP($A87,Calc_OppAtt!$A$47:$AM$66,G$5+1,FALSE)&gt;VLOOKUP($B87,Calc_OppAtt!$A$47:$AM$66,G$5+1,FALSE),VLOOKUP($A87,Fixtures!$A$2:$AN$21,G$5+2,FALSE),VLOOKUP($B87,Fixtures!$A$2:$AN$21,G$5+2,FALSE)),"")</f>
        <v>WAT (A)</v>
      </c>
      <c r="H87" s="121" t="str">
        <f>IFERROR(IF(VLOOKUP($A87,Calc_OppAtt!$A$47:$AM$66,H$5+1,FALSE)&gt;VLOOKUP($B87,Calc_OppAtt!$A$47:$AM$66,H$5+1,FALSE),VLOOKUP($A87,Fixtures!$A$2:$AN$21,H$5+2,FALSE),VLOOKUP($B87,Fixtures!$A$2:$AN$21,H$5+2,FALSE)),"")</f>
        <v>SOU (H)</v>
      </c>
      <c r="I87" s="121" t="str">
        <f>IFERROR(IF(VLOOKUP($A87,Calc_OppAtt!$A$47:$AM$66,I$5+1,FALSE)&gt;VLOOKUP($B87,Calc_OppAtt!$A$47:$AM$66,I$5+1,FALSE),VLOOKUP($A87,Fixtures!$A$2:$AN$21,I$5+2,FALSE),VLOOKUP($B87,Fixtures!$A$2:$AN$21,I$5+2,FALSE)),"")</f>
        <v>HUD (A)</v>
      </c>
      <c r="J87" s="121" t="str">
        <f>IFERROR(IF(VLOOKUP($A87,Calc_OppAtt!$A$47:$AM$66,J$5+1,FALSE)&gt;VLOOKUP($B87,Calc_OppAtt!$A$47:$AM$66,J$5+1,FALSE),VLOOKUP($A87,Fixtures!$A$2:$AN$21,J$5+2,FALSE),VLOOKUP($B87,Fixtures!$A$2:$AN$21,J$5+2,FALSE)),"")</f>
        <v>NEW (H)</v>
      </c>
      <c r="K87" s="121" t="str">
        <f>IFERROR(IF(VLOOKUP($A87,Calc_OppAtt!$A$47:$AM$66,K$5+1,FALSE)&gt;VLOOKUP($B87,Calc_OppAtt!$A$47:$AM$66,K$5+1,FALSE),VLOOKUP($A87,Fixtures!$A$2:$AN$21,K$5+2,FALSE),VLOOKUP($B87,Fixtures!$A$2:$AN$21,K$5+2,FALSE)),"")</f>
        <v/>
      </c>
      <c r="L87" s="121" t="str">
        <f>IFERROR(IF(VLOOKUP($A87,Calc_OppAtt!$A$47:$AM$66,L$5+1,FALSE)&gt;VLOOKUP($B87,Calc_OppAtt!$A$47:$AM$66,L$5+1,FALSE),VLOOKUP($A87,Fixtures!$A$2:$AN$21,L$5+2,FALSE),VLOOKUP($B87,Fixtures!$A$2:$AN$21,L$5+2,FALSE)),"")</f>
        <v/>
      </c>
      <c r="M87" s="121" t="str">
        <f>IFERROR(IF(VLOOKUP($A87,Calc_OppAtt!$A$47:$AM$66,M$5+1,FALSE)&gt;VLOOKUP($B87,Calc_OppAtt!$A$47:$AM$66,M$5+1,FALSE),VLOOKUP($A87,Fixtures!$A$2:$AN$21,M$5+2,FALSE),VLOOKUP($B87,Fixtures!$A$2:$AN$21,M$5+2,FALSE)),"")</f>
        <v/>
      </c>
      <c r="N87" s="119" t="str">
        <f>IFERROR(IF(VLOOKUP($A87,Calc_OppAtt!$A$47:$AM$66,N$5+1,FALSE)&gt;VLOOKUP($B87,Calc_OppAtt!$A$47:$AM$66,N$5+1,FALSE),VLOOKUP($A87,Fixtures!$A$2:$AN$21,N$5+2,FALSE),VLOOKUP($B87,Fixtures!$A$2:$AN$21,N$5+2,FALSE)),"")</f>
        <v/>
      </c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ht="12.0" customHeight="1">
      <c r="A88" s="113" t="str">
        <f t="array" ref="A88">INDEX(Calc_RotOppAtt!E857:AP857,Intro!$C$11)</f>
        <v>Tottenham</v>
      </c>
      <c r="B88" s="115" t="str">
        <f t="array" ref="B88">INDEX(Calc_RotOppAtt!E1050:AP1050,Intro!$C$11)</f>
        <v>Watford</v>
      </c>
      <c r="C88" s="117">
        <f t="array" ref="C88">INDEX(Calc_RotOppAtt!E664:AP664,Intro!$C$11)/Intro!$C$13</f>
        <v>1.178333333</v>
      </c>
      <c r="D88" s="119">
        <v>83.0</v>
      </c>
      <c r="E88" s="121" t="str">
        <f>IFERROR(IF(VLOOKUP($A88,Calc_OppAtt!$A$47:$AM$66,E$5+1,FALSE)&gt;VLOOKUP($B88,Calc_OppAtt!$A$47:$AM$66,E$5+1,FALSE),VLOOKUP($A88,Fixtures!$A$2:$AN$21,E$5+2,FALSE),VLOOKUP($B88,Fixtures!$A$2:$AN$21,E$5+2,FALSE)),"")</f>
        <v>BHA (H)</v>
      </c>
      <c r="F88" s="121" t="str">
        <f>IFERROR(IF(VLOOKUP($A88,Calc_OppAtt!$A$47:$AM$66,F$5+1,FALSE)&gt;VLOOKUP($B88,Calc_OppAtt!$A$47:$AM$66,F$5+1,FALSE),VLOOKUP($A88,Fixtures!$A$2:$AN$21,F$5+2,FALSE),VLOOKUP($B88,Fixtures!$A$2:$AN$21,F$5+2,FALSE)),"")</f>
        <v>FUL (H)</v>
      </c>
      <c r="G88" s="121" t="str">
        <f>IFERROR(IF(VLOOKUP($A88,Calc_OppAtt!$A$47:$AM$66,G$5+1,FALSE)&gt;VLOOKUP($B88,Calc_OppAtt!$A$47:$AM$66,G$5+1,FALSE),VLOOKUP($A88,Fixtures!$A$2:$AN$21,G$5+2,FALSE),VLOOKUP($B88,Fixtures!$A$2:$AN$21,G$5+2,FALSE)),"")</f>
        <v>CRY (H)</v>
      </c>
      <c r="H88" s="121" t="str">
        <f>IFERROR(IF(VLOOKUP($A88,Calc_OppAtt!$A$47:$AM$66,H$5+1,FALSE)&gt;VLOOKUP($B88,Calc_OppAtt!$A$47:$AM$66,H$5+1,FALSE),VLOOKUP($A88,Fixtures!$A$2:$AN$21,H$5+2,FALSE),VLOOKUP($B88,Fixtures!$A$2:$AN$21,H$5+2,FALSE)),"")</f>
        <v>WAT (A)</v>
      </c>
      <c r="I88" s="121" t="str">
        <f>IFERROR(IF(VLOOKUP($A88,Calc_OppAtt!$A$47:$AM$66,I$5+1,FALSE)&gt;VLOOKUP($B88,Calc_OppAtt!$A$47:$AM$66,I$5+1,FALSE),VLOOKUP($A88,Fixtures!$A$2:$AN$21,I$5+2,FALSE),VLOOKUP($B88,Fixtures!$A$2:$AN$21,I$5+2,FALSE)),"")</f>
        <v>LIV (H)</v>
      </c>
      <c r="J88" s="121" t="str">
        <f>IFERROR(IF(VLOOKUP($A88,Calc_OppAtt!$A$47:$AM$66,J$5+1,FALSE)&gt;VLOOKUP($B88,Calc_OppAtt!$A$47:$AM$66,J$5+1,FALSE),VLOOKUP($A88,Fixtures!$A$2:$AN$21,J$5+2,FALSE),VLOOKUP($B88,Fixtures!$A$2:$AN$21,J$5+2,FALSE)),"")</f>
        <v>FUL (A)</v>
      </c>
      <c r="K88" s="121" t="str">
        <f>IFERROR(IF(VLOOKUP($A88,Calc_OppAtt!$A$47:$AM$66,K$5+1,FALSE)&gt;VLOOKUP($B88,Calc_OppAtt!$A$47:$AM$66,K$5+1,FALSE),VLOOKUP($A88,Fixtures!$A$2:$AN$21,K$5+2,FALSE),VLOOKUP($B88,Fixtures!$A$2:$AN$21,K$5+2,FALSE)),"")</f>
        <v/>
      </c>
      <c r="L88" s="121" t="str">
        <f>IFERROR(IF(VLOOKUP($A88,Calc_OppAtt!$A$47:$AM$66,L$5+1,FALSE)&gt;VLOOKUP($B88,Calc_OppAtt!$A$47:$AM$66,L$5+1,FALSE),VLOOKUP($A88,Fixtures!$A$2:$AN$21,L$5+2,FALSE),VLOOKUP($B88,Fixtures!$A$2:$AN$21,L$5+2,FALSE)),"")</f>
        <v/>
      </c>
      <c r="M88" s="121" t="str">
        <f>IFERROR(IF(VLOOKUP($A88,Calc_OppAtt!$A$47:$AM$66,M$5+1,FALSE)&gt;VLOOKUP($B88,Calc_OppAtt!$A$47:$AM$66,M$5+1,FALSE),VLOOKUP($A88,Fixtures!$A$2:$AN$21,M$5+2,FALSE),VLOOKUP($B88,Fixtures!$A$2:$AN$21,M$5+2,FALSE)),"")</f>
        <v/>
      </c>
      <c r="N88" s="119" t="str">
        <f>IFERROR(IF(VLOOKUP($A88,Calc_OppAtt!$A$47:$AM$66,N$5+1,FALSE)&gt;VLOOKUP($B88,Calc_OppAtt!$A$47:$AM$66,N$5+1,FALSE),VLOOKUP($A88,Fixtures!$A$2:$AN$21,N$5+2,FALSE),VLOOKUP($B88,Fixtures!$A$2:$AN$21,N$5+2,FALSE)),"")</f>
        <v/>
      </c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ht="12.0" customHeight="1">
      <c r="A89" s="113" t="str">
        <f t="array" ref="A89">INDEX(Calc_RotOppAtt!E858:AP858,Intro!$C$11)</f>
        <v>Fulham</v>
      </c>
      <c r="B89" s="115" t="str">
        <f t="array" ref="B89">INDEX(Calc_RotOppAtt!E1051:AP1051,Intro!$C$11)</f>
        <v>Tottenham</v>
      </c>
      <c r="C89" s="117">
        <f t="array" ref="C89">INDEX(Calc_RotOppAtt!E665:AP665,Intro!$C$11)/Intro!$C$13</f>
        <v>1.176666667</v>
      </c>
      <c r="D89" s="119">
        <v>84.0</v>
      </c>
      <c r="E89" s="121" t="str">
        <f>IFERROR(IF(VLOOKUP($A89,Calc_OppAtt!$A$47:$AM$66,E$5+1,FALSE)&gt;VLOOKUP($B89,Calc_OppAtt!$A$47:$AM$66,E$5+1,FALSE),VLOOKUP($A89,Fixtures!$A$2:$AN$21,E$5+2,FALSE),VLOOKUP($B89,Fixtures!$A$2:$AN$21,E$5+2,FALSE)),"")</f>
        <v>CRY (H)</v>
      </c>
      <c r="F89" s="121" t="str">
        <f>IFERROR(IF(VLOOKUP($A89,Calc_OppAtt!$A$47:$AM$66,F$5+1,FALSE)&gt;VLOOKUP($B89,Calc_OppAtt!$A$47:$AM$66,F$5+1,FALSE),VLOOKUP($A89,Fixtures!$A$2:$AN$21,F$5+2,FALSE),VLOOKUP($B89,Fixtures!$A$2:$AN$21,F$5+2,FALSE)),"")</f>
        <v>FUL (H)</v>
      </c>
      <c r="G89" s="121" t="str">
        <f>IFERROR(IF(VLOOKUP($A89,Calc_OppAtt!$A$47:$AM$66,G$5+1,FALSE)&gt;VLOOKUP($B89,Calc_OppAtt!$A$47:$AM$66,G$5+1,FALSE),VLOOKUP($A89,Fixtures!$A$2:$AN$21,G$5+2,FALSE),VLOOKUP($B89,Fixtures!$A$2:$AN$21,G$5+2,FALSE)),"")</f>
        <v>BUR (H)</v>
      </c>
      <c r="H89" s="121" t="str">
        <f>IFERROR(IF(VLOOKUP($A89,Calc_OppAtt!$A$47:$AM$66,H$5+1,FALSE)&gt;VLOOKUP($B89,Calc_OppAtt!$A$47:$AM$66,H$5+1,FALSE),VLOOKUP($A89,Fixtures!$A$2:$AN$21,H$5+2,FALSE),VLOOKUP($B89,Fixtures!$A$2:$AN$21,H$5+2,FALSE)),"")</f>
        <v>WAT (A)</v>
      </c>
      <c r="I89" s="121" t="str">
        <f>IFERROR(IF(VLOOKUP($A89,Calc_OppAtt!$A$47:$AM$66,I$5+1,FALSE)&gt;VLOOKUP($B89,Calc_OppAtt!$A$47:$AM$66,I$5+1,FALSE),VLOOKUP($A89,Fixtures!$A$2:$AN$21,I$5+2,FALSE),VLOOKUP($B89,Fixtures!$A$2:$AN$21,I$5+2,FALSE)),"")</f>
        <v>LIV (H)</v>
      </c>
      <c r="J89" s="121" t="str">
        <f>IFERROR(IF(VLOOKUP($A89,Calc_OppAtt!$A$47:$AM$66,J$5+1,FALSE)&gt;VLOOKUP($B89,Calc_OppAtt!$A$47:$AM$66,J$5+1,FALSE),VLOOKUP($A89,Fixtures!$A$2:$AN$21,J$5+2,FALSE),VLOOKUP($B89,Fixtures!$A$2:$AN$21,J$5+2,FALSE)),"")</f>
        <v>WAT (H)</v>
      </c>
      <c r="K89" s="121" t="str">
        <f>IFERROR(IF(VLOOKUP($A89,Calc_OppAtt!$A$47:$AM$66,K$5+1,FALSE)&gt;VLOOKUP($B89,Calc_OppAtt!$A$47:$AM$66,K$5+1,FALSE),VLOOKUP($A89,Fixtures!$A$2:$AN$21,K$5+2,FALSE),VLOOKUP($B89,Fixtures!$A$2:$AN$21,K$5+2,FALSE)),"")</f>
        <v/>
      </c>
      <c r="L89" s="121" t="str">
        <f>IFERROR(IF(VLOOKUP($A89,Calc_OppAtt!$A$47:$AM$66,L$5+1,FALSE)&gt;VLOOKUP($B89,Calc_OppAtt!$A$47:$AM$66,L$5+1,FALSE),VLOOKUP($A89,Fixtures!$A$2:$AN$21,L$5+2,FALSE),VLOOKUP($B89,Fixtures!$A$2:$AN$21,L$5+2,FALSE)),"")</f>
        <v/>
      </c>
      <c r="M89" s="121" t="str">
        <f>IFERROR(IF(VLOOKUP($A89,Calc_OppAtt!$A$47:$AM$66,M$5+1,FALSE)&gt;VLOOKUP($B89,Calc_OppAtt!$A$47:$AM$66,M$5+1,FALSE),VLOOKUP($A89,Fixtures!$A$2:$AN$21,M$5+2,FALSE),VLOOKUP($B89,Fixtures!$A$2:$AN$21,M$5+2,FALSE)),"")</f>
        <v/>
      </c>
      <c r="N89" s="119" t="str">
        <f>IFERROR(IF(VLOOKUP($A89,Calc_OppAtt!$A$47:$AM$66,N$5+1,FALSE)&gt;VLOOKUP($B89,Calc_OppAtt!$A$47:$AM$66,N$5+1,FALSE),VLOOKUP($A89,Fixtures!$A$2:$AN$21,N$5+2,FALSE),VLOOKUP($B89,Fixtures!$A$2:$AN$21,N$5+2,FALSE)),"")</f>
        <v/>
      </c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ht="12.0" customHeight="1">
      <c r="A90" s="113" t="str">
        <f t="array" ref="A90">INDEX(Calc_RotOppAtt!E859:AP859,Intro!$C$11)</f>
        <v>Burnley</v>
      </c>
      <c r="B90" s="115" t="str">
        <f t="array" ref="B90">INDEX(Calc_RotOppAtt!E1052:AP1052,Intro!$C$11)</f>
        <v>Cardiff</v>
      </c>
      <c r="C90" s="117">
        <f t="array" ref="C90">INDEX(Calc_RotOppAtt!E666:AP666,Intro!$C$11)/Intro!$C$13</f>
        <v>1.175</v>
      </c>
      <c r="D90" s="119">
        <v>85.0</v>
      </c>
      <c r="E90" s="121" t="str">
        <f>IFERROR(IF(VLOOKUP($A90,Calc_OppAtt!$A$47:$AM$66,E$5+1,FALSE)&gt;VLOOKUP($B90,Calc_OppAtt!$A$47:$AM$66,E$5+1,FALSE),VLOOKUP($A90,Fixtures!$A$2:$AN$21,E$5+2,FALSE),VLOOKUP($B90,Fixtures!$A$2:$AN$21,E$5+2,FALSE)),"")</f>
        <v>BOU (A)</v>
      </c>
      <c r="F90" s="121" t="str">
        <f>IFERROR(IF(VLOOKUP($A90,Calc_OppAtt!$A$47:$AM$66,F$5+1,FALSE)&gt;VLOOKUP($B90,Calc_OppAtt!$A$47:$AM$66,F$5+1,FALSE),VLOOKUP($A90,Fixtures!$A$2:$AN$21,F$5+2,FALSE),VLOOKUP($B90,Fixtures!$A$2:$AN$21,F$5+2,FALSE)),"")</f>
        <v>WAT (H)</v>
      </c>
      <c r="G90" s="121" t="str">
        <f>IFERROR(IF(VLOOKUP($A90,Calc_OppAtt!$A$47:$AM$66,G$5+1,FALSE)&gt;VLOOKUP($B90,Calc_OppAtt!$A$47:$AM$66,G$5+1,FALSE),VLOOKUP($A90,Fixtures!$A$2:$AN$21,G$5+2,FALSE),VLOOKUP($B90,Fixtures!$A$2:$AN$21,G$5+2,FALSE)),"")</f>
        <v>FUL (A)</v>
      </c>
      <c r="H90" s="121" t="str">
        <f>IFERROR(IF(VLOOKUP($A90,Calc_OppAtt!$A$47:$AM$66,H$5+1,FALSE)&gt;VLOOKUP($B90,Calc_OppAtt!$A$47:$AM$66,H$5+1,FALSE),VLOOKUP($A90,Fixtures!$A$2:$AN$21,H$5+2,FALSE),VLOOKUP($B90,Fixtures!$A$2:$AN$21,H$5+2,FALSE)),"")</f>
        <v>ARS (H)</v>
      </c>
      <c r="I90" s="121" t="str">
        <f>IFERROR(IF(VLOOKUP($A90,Calc_OppAtt!$A$47:$AM$66,I$5+1,FALSE)&gt;VLOOKUP($B90,Calc_OppAtt!$A$47:$AM$66,I$5+1,FALSE),VLOOKUP($A90,Fixtures!$A$2:$AN$21,I$5+2,FALSE),VLOOKUP($B90,Fixtures!$A$2:$AN$21,I$5+2,FALSE)),"")</f>
        <v>WOL (A)</v>
      </c>
      <c r="J90" s="121" t="str">
        <f>IFERROR(IF(VLOOKUP($A90,Calc_OppAtt!$A$47:$AM$66,J$5+1,FALSE)&gt;VLOOKUP($B90,Calc_OppAtt!$A$47:$AM$66,J$5+1,FALSE),VLOOKUP($A90,Fixtures!$A$2:$AN$21,J$5+2,FALSE),VLOOKUP($B90,Fixtures!$A$2:$AN$21,J$5+2,FALSE)),"")</f>
        <v>BOU (H)</v>
      </c>
      <c r="K90" s="121" t="str">
        <f>IFERROR(IF(VLOOKUP($A90,Calc_OppAtt!$A$47:$AM$66,K$5+1,FALSE)&gt;VLOOKUP($B90,Calc_OppAtt!$A$47:$AM$66,K$5+1,FALSE),VLOOKUP($A90,Fixtures!$A$2:$AN$21,K$5+2,FALSE),VLOOKUP($B90,Fixtures!$A$2:$AN$21,K$5+2,FALSE)),"")</f>
        <v/>
      </c>
      <c r="L90" s="121" t="str">
        <f>IFERROR(IF(VLOOKUP($A90,Calc_OppAtt!$A$47:$AM$66,L$5+1,FALSE)&gt;VLOOKUP($B90,Calc_OppAtt!$A$47:$AM$66,L$5+1,FALSE),VLOOKUP($A90,Fixtures!$A$2:$AN$21,L$5+2,FALSE),VLOOKUP($B90,Fixtures!$A$2:$AN$21,L$5+2,FALSE)),"")</f>
        <v/>
      </c>
      <c r="M90" s="121" t="str">
        <f>IFERROR(IF(VLOOKUP($A90,Calc_OppAtt!$A$47:$AM$66,M$5+1,FALSE)&gt;VLOOKUP($B90,Calc_OppAtt!$A$47:$AM$66,M$5+1,FALSE),VLOOKUP($A90,Fixtures!$A$2:$AN$21,M$5+2,FALSE),VLOOKUP($B90,Fixtures!$A$2:$AN$21,M$5+2,FALSE)),"")</f>
        <v/>
      </c>
      <c r="N90" s="119" t="str">
        <f>IFERROR(IF(VLOOKUP($A90,Calc_OppAtt!$A$47:$AM$66,N$5+1,FALSE)&gt;VLOOKUP($B90,Calc_OppAtt!$A$47:$AM$66,N$5+1,FALSE),VLOOKUP($A90,Fixtures!$A$2:$AN$21,N$5+2,FALSE),VLOOKUP($B90,Fixtures!$A$2:$AN$21,N$5+2,FALSE)),"")</f>
        <v/>
      </c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ht="12.0" customHeight="1">
      <c r="A91" s="113" t="str">
        <f t="array" ref="A91">INDEX(Calc_RotOppAtt!E860:AP860,Intro!$C$11)</f>
        <v>Burnley</v>
      </c>
      <c r="B91" s="115" t="str">
        <f t="array" ref="B91">INDEX(Calc_RotOppAtt!E1053:AP1053,Intro!$C$11)</f>
        <v>Crystal Palace</v>
      </c>
      <c r="C91" s="117">
        <f t="array" ref="C91">INDEX(Calc_RotOppAtt!E667:AP667,Intro!$C$11)/Intro!$C$13</f>
        <v>1.175</v>
      </c>
      <c r="D91" s="119">
        <v>86.0</v>
      </c>
      <c r="E91" s="121" t="str">
        <f>IFERROR(IF(VLOOKUP($A91,Calc_OppAtt!$A$47:$AM$66,E$5+1,FALSE)&gt;VLOOKUP($B91,Calc_OppAtt!$A$47:$AM$66,E$5+1,FALSE),VLOOKUP($A91,Fixtures!$A$2:$AN$21,E$5+2,FALSE),VLOOKUP($B91,Fixtures!$A$2:$AN$21,E$5+2,FALSE)),"")</f>
        <v>FUL (A)</v>
      </c>
      <c r="F91" s="121" t="str">
        <f>IFERROR(IF(VLOOKUP($A91,Calc_OppAtt!$A$47:$AM$66,F$5+1,FALSE)&gt;VLOOKUP($B91,Calc_OppAtt!$A$47:$AM$66,F$5+1,FALSE),VLOOKUP($A91,Fixtures!$A$2:$AN$21,F$5+2,FALSE),VLOOKUP($B91,Fixtures!$A$2:$AN$21,F$5+2,FALSE)),"")</f>
        <v>WAT (H)</v>
      </c>
      <c r="G91" s="121" t="str">
        <f>IFERROR(IF(VLOOKUP($A91,Calc_OppAtt!$A$47:$AM$66,G$5+1,FALSE)&gt;VLOOKUP($B91,Calc_OppAtt!$A$47:$AM$66,G$5+1,FALSE),VLOOKUP($A91,Fixtures!$A$2:$AN$21,G$5+2,FALSE),VLOOKUP($B91,Fixtures!$A$2:$AN$21,G$5+2,FALSE)),"")</f>
        <v>WAT (A)</v>
      </c>
      <c r="H91" s="121" t="str">
        <f>IFERROR(IF(VLOOKUP($A91,Calc_OppAtt!$A$47:$AM$66,H$5+1,FALSE)&gt;VLOOKUP($B91,Calc_OppAtt!$A$47:$AM$66,H$5+1,FALSE),VLOOKUP($A91,Fixtures!$A$2:$AN$21,H$5+2,FALSE),VLOOKUP($B91,Fixtures!$A$2:$AN$21,H$5+2,FALSE)),"")</f>
        <v>SOU (H)</v>
      </c>
      <c r="I91" s="121" t="str">
        <f>IFERROR(IF(VLOOKUP($A91,Calc_OppAtt!$A$47:$AM$66,I$5+1,FALSE)&gt;VLOOKUP($B91,Calc_OppAtt!$A$47:$AM$66,I$5+1,FALSE),VLOOKUP($A91,Fixtures!$A$2:$AN$21,I$5+2,FALSE),VLOOKUP($B91,Fixtures!$A$2:$AN$21,I$5+2,FALSE)),"")</f>
        <v>WOL (A)</v>
      </c>
      <c r="J91" s="121" t="str">
        <f>IFERROR(IF(VLOOKUP($A91,Calc_OppAtt!$A$47:$AM$66,J$5+1,FALSE)&gt;VLOOKUP($B91,Calc_OppAtt!$A$47:$AM$66,J$5+1,FALSE),VLOOKUP($A91,Fixtures!$A$2:$AN$21,J$5+2,FALSE),VLOOKUP($B91,Fixtures!$A$2:$AN$21,J$5+2,FALSE)),"")</f>
        <v>BOU (H)</v>
      </c>
      <c r="K91" s="121" t="str">
        <f>IFERROR(IF(VLOOKUP($A91,Calc_OppAtt!$A$47:$AM$66,K$5+1,FALSE)&gt;VLOOKUP($B91,Calc_OppAtt!$A$47:$AM$66,K$5+1,FALSE),VLOOKUP($A91,Fixtures!$A$2:$AN$21,K$5+2,FALSE),VLOOKUP($B91,Fixtures!$A$2:$AN$21,K$5+2,FALSE)),"")</f>
        <v/>
      </c>
      <c r="L91" s="121" t="str">
        <f>IFERROR(IF(VLOOKUP($A91,Calc_OppAtt!$A$47:$AM$66,L$5+1,FALSE)&gt;VLOOKUP($B91,Calc_OppAtt!$A$47:$AM$66,L$5+1,FALSE),VLOOKUP($A91,Fixtures!$A$2:$AN$21,L$5+2,FALSE),VLOOKUP($B91,Fixtures!$A$2:$AN$21,L$5+2,FALSE)),"")</f>
        <v/>
      </c>
      <c r="M91" s="121" t="str">
        <f>IFERROR(IF(VLOOKUP($A91,Calc_OppAtt!$A$47:$AM$66,M$5+1,FALSE)&gt;VLOOKUP($B91,Calc_OppAtt!$A$47:$AM$66,M$5+1,FALSE),VLOOKUP($A91,Fixtures!$A$2:$AN$21,M$5+2,FALSE),VLOOKUP($B91,Fixtures!$A$2:$AN$21,M$5+2,FALSE)),"")</f>
        <v/>
      </c>
      <c r="N91" s="119" t="str">
        <f>IFERROR(IF(VLOOKUP($A91,Calc_OppAtt!$A$47:$AM$66,N$5+1,FALSE)&gt;VLOOKUP($B91,Calc_OppAtt!$A$47:$AM$66,N$5+1,FALSE),VLOOKUP($A91,Fixtures!$A$2:$AN$21,N$5+2,FALSE),VLOOKUP($B91,Fixtures!$A$2:$AN$21,N$5+2,FALSE)),"")</f>
        <v/>
      </c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ht="12.0" customHeight="1">
      <c r="A92" s="113" t="str">
        <f t="array" ref="A92">INDEX(Calc_RotOppAtt!E861:AP861,Intro!$C$11)</f>
        <v>Chelsea</v>
      </c>
      <c r="B92" s="115" t="str">
        <f t="array" ref="B92">INDEX(Calc_RotOppAtt!E1054:AP1054,Intro!$C$11)</f>
        <v>Crystal Palace</v>
      </c>
      <c r="C92" s="117">
        <f t="array" ref="C92">INDEX(Calc_RotOppAtt!E668:AP668,Intro!$C$11)/Intro!$C$13</f>
        <v>1.173333333</v>
      </c>
      <c r="D92" s="119">
        <v>87.0</v>
      </c>
      <c r="E92" s="121" t="str">
        <f>IFERROR(IF(VLOOKUP($A92,Calc_OppAtt!$A$47:$AM$66,E$5+1,FALSE)&gt;VLOOKUP($B92,Calc_OppAtt!$A$47:$AM$66,E$5+1,FALSE),VLOOKUP($A92,Fixtures!$A$2:$AN$21,E$5+2,FALSE),VLOOKUP($B92,Fixtures!$A$2:$AN$21,E$5+2,FALSE)),"")</f>
        <v>FUL (A)</v>
      </c>
      <c r="F92" s="121" t="str">
        <f>IFERROR(IF(VLOOKUP($A92,Calc_OppAtt!$A$47:$AM$66,F$5+1,FALSE)&gt;VLOOKUP($B92,Calc_OppAtt!$A$47:$AM$66,F$5+1,FALSE),VLOOKUP($A92,Fixtures!$A$2:$AN$21,F$5+2,FALSE),VLOOKUP($B92,Fixtures!$A$2:$AN$21,F$5+2,FALSE)),"")</f>
        <v>ARS (H)</v>
      </c>
      <c r="G92" s="121" t="str">
        <f>IFERROR(IF(VLOOKUP($A92,Calc_OppAtt!$A$47:$AM$66,G$5+1,FALSE)&gt;VLOOKUP($B92,Calc_OppAtt!$A$47:$AM$66,G$5+1,FALSE),VLOOKUP($A92,Fixtures!$A$2:$AN$21,G$5+2,FALSE),VLOOKUP($B92,Fixtures!$A$2:$AN$21,G$5+2,FALSE)),"")</f>
        <v>WAT (A)</v>
      </c>
      <c r="H92" s="121" t="str">
        <f>IFERROR(IF(VLOOKUP($A92,Calc_OppAtt!$A$47:$AM$66,H$5+1,FALSE)&gt;VLOOKUP($B92,Calc_OppAtt!$A$47:$AM$66,H$5+1,FALSE),VLOOKUP($A92,Fixtures!$A$2:$AN$21,H$5+2,FALSE),VLOOKUP($B92,Fixtures!$A$2:$AN$21,H$5+2,FALSE)),"")</f>
        <v>BOU (H)</v>
      </c>
      <c r="I92" s="121" t="str">
        <f>IFERROR(IF(VLOOKUP($A92,Calc_OppAtt!$A$47:$AM$66,I$5+1,FALSE)&gt;VLOOKUP($B92,Calc_OppAtt!$A$47:$AM$66,I$5+1,FALSE),VLOOKUP($A92,Fixtures!$A$2:$AN$21,I$5+2,FALSE),VLOOKUP($B92,Fixtures!$A$2:$AN$21,I$5+2,FALSE)),"")</f>
        <v>CAR (H)</v>
      </c>
      <c r="J92" s="121" t="str">
        <f>IFERROR(IF(VLOOKUP($A92,Calc_OppAtt!$A$47:$AM$66,J$5+1,FALSE)&gt;VLOOKUP($B92,Calc_OppAtt!$A$47:$AM$66,J$5+1,FALSE),VLOOKUP($A92,Fixtures!$A$2:$AN$21,J$5+2,FALSE),VLOOKUP($B92,Fixtures!$A$2:$AN$21,J$5+2,FALSE)),"")</f>
        <v>NEW (H)</v>
      </c>
      <c r="K92" s="121" t="str">
        <f>IFERROR(IF(VLOOKUP($A92,Calc_OppAtt!$A$47:$AM$66,K$5+1,FALSE)&gt;VLOOKUP($B92,Calc_OppAtt!$A$47:$AM$66,K$5+1,FALSE),VLOOKUP($A92,Fixtures!$A$2:$AN$21,K$5+2,FALSE),VLOOKUP($B92,Fixtures!$A$2:$AN$21,K$5+2,FALSE)),"")</f>
        <v/>
      </c>
      <c r="L92" s="121" t="str">
        <f>IFERROR(IF(VLOOKUP($A92,Calc_OppAtt!$A$47:$AM$66,L$5+1,FALSE)&gt;VLOOKUP($B92,Calc_OppAtt!$A$47:$AM$66,L$5+1,FALSE),VLOOKUP($A92,Fixtures!$A$2:$AN$21,L$5+2,FALSE),VLOOKUP($B92,Fixtures!$A$2:$AN$21,L$5+2,FALSE)),"")</f>
        <v/>
      </c>
      <c r="M92" s="121" t="str">
        <f>IFERROR(IF(VLOOKUP($A92,Calc_OppAtt!$A$47:$AM$66,M$5+1,FALSE)&gt;VLOOKUP($B92,Calc_OppAtt!$A$47:$AM$66,M$5+1,FALSE),VLOOKUP($A92,Fixtures!$A$2:$AN$21,M$5+2,FALSE),VLOOKUP($B92,Fixtures!$A$2:$AN$21,M$5+2,FALSE)),"")</f>
        <v/>
      </c>
      <c r="N92" s="119" t="str">
        <f>IFERROR(IF(VLOOKUP($A92,Calc_OppAtt!$A$47:$AM$66,N$5+1,FALSE)&gt;VLOOKUP($B92,Calc_OppAtt!$A$47:$AM$66,N$5+1,FALSE),VLOOKUP($A92,Fixtures!$A$2:$AN$21,N$5+2,FALSE),VLOOKUP($B92,Fixtures!$A$2:$AN$21,N$5+2,FALSE)),"")</f>
        <v/>
      </c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ht="12.0" customHeight="1">
      <c r="A93" s="113" t="str">
        <f t="array" ref="A93">INDEX(Calc_RotOppAtt!E862:AP862,Intro!$C$11)</f>
        <v>Man City</v>
      </c>
      <c r="B93" s="115" t="str">
        <f t="array" ref="B93">INDEX(Calc_RotOppAtt!E1055:AP1055,Intro!$C$11)</f>
        <v>Tottenham</v>
      </c>
      <c r="C93" s="117">
        <f t="array" ref="C93">INDEX(Calc_RotOppAtt!E669:AP669,Intro!$C$11)/Intro!$C$13</f>
        <v>1.173333333</v>
      </c>
      <c r="D93" s="119">
        <v>88.0</v>
      </c>
      <c r="E93" s="121" t="str">
        <f>IFERROR(IF(VLOOKUP($A93,Calc_OppAtt!$A$47:$AM$66,E$5+1,FALSE)&gt;VLOOKUP($B93,Calc_OppAtt!$A$47:$AM$66,E$5+1,FALSE),VLOOKUP($A93,Fixtures!$A$2:$AN$21,E$5+2,FALSE),VLOOKUP($B93,Fixtures!$A$2:$AN$21,E$5+2,FALSE)),"")</f>
        <v>ARS (A)</v>
      </c>
      <c r="F93" s="121" t="str">
        <f>IFERROR(IF(VLOOKUP($A93,Calc_OppAtt!$A$47:$AM$66,F$5+1,FALSE)&gt;VLOOKUP($B93,Calc_OppAtt!$A$47:$AM$66,F$5+1,FALSE),VLOOKUP($A93,Fixtures!$A$2:$AN$21,F$5+2,FALSE),VLOOKUP($B93,Fixtures!$A$2:$AN$21,F$5+2,FALSE)),"")</f>
        <v>FUL (H)</v>
      </c>
      <c r="G93" s="121" t="str">
        <f>IFERROR(IF(VLOOKUP($A93,Calc_OppAtt!$A$47:$AM$66,G$5+1,FALSE)&gt;VLOOKUP($B93,Calc_OppAtt!$A$47:$AM$66,G$5+1,FALSE),VLOOKUP($A93,Fixtures!$A$2:$AN$21,G$5+2,FALSE),VLOOKUP($B93,Fixtures!$A$2:$AN$21,G$5+2,FALSE)),"")</f>
        <v>WOL (A)</v>
      </c>
      <c r="H93" s="121" t="str">
        <f>IFERROR(IF(VLOOKUP($A93,Calc_OppAtt!$A$47:$AM$66,H$5+1,FALSE)&gt;VLOOKUP($B93,Calc_OppAtt!$A$47:$AM$66,H$5+1,FALSE),VLOOKUP($A93,Fixtures!$A$2:$AN$21,H$5+2,FALSE),VLOOKUP($B93,Fixtures!$A$2:$AN$21,H$5+2,FALSE)),"")</f>
        <v>WAT (A)</v>
      </c>
      <c r="I93" s="121" t="str">
        <f>IFERROR(IF(VLOOKUP($A93,Calc_OppAtt!$A$47:$AM$66,I$5+1,FALSE)&gt;VLOOKUP($B93,Calc_OppAtt!$A$47:$AM$66,I$5+1,FALSE),VLOOKUP($A93,Fixtures!$A$2:$AN$21,I$5+2,FALSE),VLOOKUP($B93,Fixtures!$A$2:$AN$21,I$5+2,FALSE)),"")</f>
        <v>FUL (H)</v>
      </c>
      <c r="J93" s="121" t="str">
        <f>IFERROR(IF(VLOOKUP($A93,Calc_OppAtt!$A$47:$AM$66,J$5+1,FALSE)&gt;VLOOKUP($B93,Calc_OppAtt!$A$47:$AM$66,J$5+1,FALSE),VLOOKUP($A93,Fixtures!$A$2:$AN$21,J$5+2,FALSE),VLOOKUP($B93,Fixtures!$A$2:$AN$21,J$5+2,FALSE)),"")</f>
        <v>BHA (A)</v>
      </c>
      <c r="K93" s="121" t="str">
        <f>IFERROR(IF(VLOOKUP($A93,Calc_OppAtt!$A$47:$AM$66,K$5+1,FALSE)&gt;VLOOKUP($B93,Calc_OppAtt!$A$47:$AM$66,K$5+1,FALSE),VLOOKUP($A93,Fixtures!$A$2:$AN$21,K$5+2,FALSE),VLOOKUP($B93,Fixtures!$A$2:$AN$21,K$5+2,FALSE)),"")</f>
        <v/>
      </c>
      <c r="L93" s="121" t="str">
        <f>IFERROR(IF(VLOOKUP($A93,Calc_OppAtt!$A$47:$AM$66,L$5+1,FALSE)&gt;VLOOKUP($B93,Calc_OppAtt!$A$47:$AM$66,L$5+1,FALSE),VLOOKUP($A93,Fixtures!$A$2:$AN$21,L$5+2,FALSE),VLOOKUP($B93,Fixtures!$A$2:$AN$21,L$5+2,FALSE)),"")</f>
        <v/>
      </c>
      <c r="M93" s="121" t="str">
        <f>IFERROR(IF(VLOOKUP($A93,Calc_OppAtt!$A$47:$AM$66,M$5+1,FALSE)&gt;VLOOKUP($B93,Calc_OppAtt!$A$47:$AM$66,M$5+1,FALSE),VLOOKUP($A93,Fixtures!$A$2:$AN$21,M$5+2,FALSE),VLOOKUP($B93,Fixtures!$A$2:$AN$21,M$5+2,FALSE)),"")</f>
        <v/>
      </c>
      <c r="N93" s="119" t="str">
        <f>IFERROR(IF(VLOOKUP($A93,Calc_OppAtt!$A$47:$AM$66,N$5+1,FALSE)&gt;VLOOKUP($B93,Calc_OppAtt!$A$47:$AM$66,N$5+1,FALSE),VLOOKUP($A93,Fixtures!$A$2:$AN$21,N$5+2,FALSE),VLOOKUP($B93,Fixtures!$A$2:$AN$21,N$5+2,FALSE)),"")</f>
        <v/>
      </c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ht="12.0" customHeight="1">
      <c r="A94" s="113" t="str">
        <f t="array" ref="A94">INDEX(Calc_RotOppAtt!E863:AP863,Intro!$C$11)</f>
        <v>Arsenal</v>
      </c>
      <c r="B94" s="115" t="str">
        <f t="array" ref="B94">INDEX(Calc_RotOppAtt!E1056:AP1056,Intro!$C$11)</f>
        <v>Newcastle</v>
      </c>
      <c r="C94" s="117">
        <f t="array" ref="C94">INDEX(Calc_RotOppAtt!E670:AP670,Intro!$C$11)/Intro!$C$13</f>
        <v>1.171666667</v>
      </c>
      <c r="D94" s="119">
        <v>89.0</v>
      </c>
      <c r="E94" s="121" t="str">
        <f>IFERROR(IF(VLOOKUP($A94,Calc_OppAtt!$A$47:$AM$66,E$5+1,FALSE)&gt;VLOOKUP($B94,Calc_OppAtt!$A$47:$AM$66,E$5+1,FALSE),VLOOKUP($A94,Fixtures!$A$2:$AN$21,E$5+2,FALSE),VLOOKUP($B94,Fixtures!$A$2:$AN$21,E$5+2,FALSE)),"")</f>
        <v>TOT (H)</v>
      </c>
      <c r="F94" s="121" t="str">
        <f>IFERROR(IF(VLOOKUP($A94,Calc_OppAtt!$A$47:$AM$66,F$5+1,FALSE)&gt;VLOOKUP($B94,Calc_OppAtt!$A$47:$AM$66,F$5+1,FALSE),VLOOKUP($A94,Fixtures!$A$2:$AN$21,F$5+2,FALSE),VLOOKUP($B94,Fixtures!$A$2:$AN$21,F$5+2,FALSE)),"")</f>
        <v>CAR (A)</v>
      </c>
      <c r="G94" s="121" t="str">
        <f>IFERROR(IF(VLOOKUP($A94,Calc_OppAtt!$A$47:$AM$66,G$5+1,FALSE)&gt;VLOOKUP($B94,Calc_OppAtt!$A$47:$AM$66,G$5+1,FALSE),VLOOKUP($A94,Fixtures!$A$2:$AN$21,G$5+2,FALSE),VLOOKUP($B94,Fixtures!$A$2:$AN$21,G$5+2,FALSE)),"")</f>
        <v>WHU (H)</v>
      </c>
      <c r="H94" s="121" t="str">
        <f>IFERROR(IF(VLOOKUP($A94,Calc_OppAtt!$A$47:$AM$66,H$5+1,FALSE)&gt;VLOOKUP($B94,Calc_OppAtt!$A$47:$AM$66,H$5+1,FALSE),VLOOKUP($A94,Fixtures!$A$2:$AN$21,H$5+2,FALSE),VLOOKUP($B94,Fixtures!$A$2:$AN$21,H$5+2,FALSE)),"")</f>
        <v>CAR (A)</v>
      </c>
      <c r="I94" s="121" t="str">
        <f>IFERROR(IF(VLOOKUP($A94,Calc_OppAtt!$A$47:$AM$66,I$5+1,FALSE)&gt;VLOOKUP($B94,Calc_OppAtt!$A$47:$AM$66,I$5+1,FALSE),VLOOKUP($A94,Fixtures!$A$2:$AN$21,I$5+2,FALSE),VLOOKUP($B94,Fixtures!$A$2:$AN$21,I$5+2,FALSE)),"")</f>
        <v>ARS (H)</v>
      </c>
      <c r="J94" s="121" t="str">
        <f>IFERROR(IF(VLOOKUP($A94,Calc_OppAtt!$A$47:$AM$66,J$5+1,FALSE)&gt;VLOOKUP($B94,Calc_OppAtt!$A$47:$AM$66,J$5+1,FALSE),VLOOKUP($A94,Fixtures!$A$2:$AN$21,J$5+2,FALSE),VLOOKUP($B94,Fixtures!$A$2:$AN$21,J$5+2,FALSE)),"")</f>
        <v>EVE (H)</v>
      </c>
      <c r="K94" s="121" t="str">
        <f>IFERROR(IF(VLOOKUP($A94,Calc_OppAtt!$A$47:$AM$66,K$5+1,FALSE)&gt;VLOOKUP($B94,Calc_OppAtt!$A$47:$AM$66,K$5+1,FALSE),VLOOKUP($A94,Fixtures!$A$2:$AN$21,K$5+2,FALSE),VLOOKUP($B94,Fixtures!$A$2:$AN$21,K$5+2,FALSE)),"")</f>
        <v/>
      </c>
      <c r="L94" s="121" t="str">
        <f>IFERROR(IF(VLOOKUP($A94,Calc_OppAtt!$A$47:$AM$66,L$5+1,FALSE)&gt;VLOOKUP($B94,Calc_OppAtt!$A$47:$AM$66,L$5+1,FALSE),VLOOKUP($A94,Fixtures!$A$2:$AN$21,L$5+2,FALSE),VLOOKUP($B94,Fixtures!$A$2:$AN$21,L$5+2,FALSE)),"")</f>
        <v/>
      </c>
      <c r="M94" s="121" t="str">
        <f>IFERROR(IF(VLOOKUP($A94,Calc_OppAtt!$A$47:$AM$66,M$5+1,FALSE)&gt;VLOOKUP($B94,Calc_OppAtt!$A$47:$AM$66,M$5+1,FALSE),VLOOKUP($A94,Fixtures!$A$2:$AN$21,M$5+2,FALSE),VLOOKUP($B94,Fixtures!$A$2:$AN$21,M$5+2,FALSE)),"")</f>
        <v/>
      </c>
      <c r="N94" s="119" t="str">
        <f>IFERROR(IF(VLOOKUP($A94,Calc_OppAtt!$A$47:$AM$66,N$5+1,FALSE)&gt;VLOOKUP($B94,Calc_OppAtt!$A$47:$AM$66,N$5+1,FALSE),VLOOKUP($A94,Fixtures!$A$2:$AN$21,N$5+2,FALSE),VLOOKUP($B94,Fixtures!$A$2:$AN$21,N$5+2,FALSE)),"")</f>
        <v/>
      </c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ht="12.0" customHeight="1">
      <c r="A95" s="113" t="str">
        <f t="array" ref="A95">INDEX(Calc_RotOppAtt!E864:AP864,Intro!$C$11)</f>
        <v>Bournemouth</v>
      </c>
      <c r="B95" s="115" t="str">
        <f t="array" ref="B95">INDEX(Calc_RotOppAtt!E1057:AP1057,Intro!$C$11)</f>
        <v>Wolves</v>
      </c>
      <c r="C95" s="117">
        <f t="array" ref="C95">INDEX(Calc_RotOppAtt!E671:AP671,Intro!$C$11)/Intro!$C$13</f>
        <v>1.171666667</v>
      </c>
      <c r="D95" s="119">
        <v>90.0</v>
      </c>
      <c r="E95" s="121" t="str">
        <f>IFERROR(IF(VLOOKUP($A95,Calc_OppAtt!$A$47:$AM$66,E$5+1,FALSE)&gt;VLOOKUP($B95,Calc_OppAtt!$A$47:$AM$66,E$5+1,FALSE),VLOOKUP($A95,Fixtures!$A$2:$AN$21,E$5+2,FALSE),VLOOKUP($B95,Fixtures!$A$2:$AN$21,E$5+2,FALSE)),"")</f>
        <v>EVE (H)</v>
      </c>
      <c r="F95" s="121" t="str">
        <f>IFERROR(IF(VLOOKUP($A95,Calc_OppAtt!$A$47:$AM$66,F$5+1,FALSE)&gt;VLOOKUP($B95,Calc_OppAtt!$A$47:$AM$66,F$5+1,FALSE),VLOOKUP($A95,Fixtures!$A$2:$AN$21,F$5+2,FALSE),VLOOKUP($B95,Fixtures!$A$2:$AN$21,F$5+2,FALSE)),"")</f>
        <v>WHU (A)</v>
      </c>
      <c r="G95" s="121" t="str">
        <f>IFERROR(IF(VLOOKUP($A95,Calc_OppAtt!$A$47:$AM$66,G$5+1,FALSE)&gt;VLOOKUP($B95,Calc_OppAtt!$A$47:$AM$66,G$5+1,FALSE),VLOOKUP($A95,Fixtures!$A$2:$AN$21,G$5+2,FALSE),VLOOKUP($B95,Fixtures!$A$2:$AN$21,G$5+2,FALSE)),"")</f>
        <v>EVE (H)</v>
      </c>
      <c r="H95" s="121" t="str">
        <f>IFERROR(IF(VLOOKUP($A95,Calc_OppAtt!$A$47:$AM$66,H$5+1,FALSE)&gt;VLOOKUP($B95,Calc_OppAtt!$A$47:$AM$66,H$5+1,FALSE),VLOOKUP($A95,Fixtures!$A$2:$AN$21,H$5+2,FALSE),VLOOKUP($B95,Fixtures!$A$2:$AN$21,H$5+2,FALSE)),"")</f>
        <v>WHU (A)</v>
      </c>
      <c r="I95" s="121" t="str">
        <f>IFERROR(IF(VLOOKUP($A95,Calc_OppAtt!$A$47:$AM$66,I$5+1,FALSE)&gt;VLOOKUP($B95,Calc_OppAtt!$A$47:$AM$66,I$5+1,FALSE),VLOOKUP($A95,Fixtures!$A$2:$AN$21,I$5+2,FALSE),VLOOKUP($B95,Fixtures!$A$2:$AN$21,I$5+2,FALSE)),"")</f>
        <v>LEI (H)</v>
      </c>
      <c r="J95" s="121" t="str">
        <f>IFERROR(IF(VLOOKUP($A95,Calc_OppAtt!$A$47:$AM$66,J$5+1,FALSE)&gt;VLOOKUP($B95,Calc_OppAtt!$A$47:$AM$66,J$5+1,FALSE),VLOOKUP($A95,Fixtures!$A$2:$AN$21,J$5+2,FALSE),VLOOKUP($B95,Fixtures!$A$2:$AN$21,J$5+2,FALSE)),"")</f>
        <v>BUR (A)</v>
      </c>
      <c r="K95" s="121" t="str">
        <f>IFERROR(IF(VLOOKUP($A95,Calc_OppAtt!$A$47:$AM$66,K$5+1,FALSE)&gt;VLOOKUP($B95,Calc_OppAtt!$A$47:$AM$66,K$5+1,FALSE),VLOOKUP($A95,Fixtures!$A$2:$AN$21,K$5+2,FALSE),VLOOKUP($B95,Fixtures!$A$2:$AN$21,K$5+2,FALSE)),"")</f>
        <v/>
      </c>
      <c r="L95" s="121" t="str">
        <f>IFERROR(IF(VLOOKUP($A95,Calc_OppAtt!$A$47:$AM$66,L$5+1,FALSE)&gt;VLOOKUP($B95,Calc_OppAtt!$A$47:$AM$66,L$5+1,FALSE),VLOOKUP($A95,Fixtures!$A$2:$AN$21,L$5+2,FALSE),VLOOKUP($B95,Fixtures!$A$2:$AN$21,L$5+2,FALSE)),"")</f>
        <v/>
      </c>
      <c r="M95" s="121" t="str">
        <f>IFERROR(IF(VLOOKUP($A95,Calc_OppAtt!$A$47:$AM$66,M$5+1,FALSE)&gt;VLOOKUP($B95,Calc_OppAtt!$A$47:$AM$66,M$5+1,FALSE),VLOOKUP($A95,Fixtures!$A$2:$AN$21,M$5+2,FALSE),VLOOKUP($B95,Fixtures!$A$2:$AN$21,M$5+2,FALSE)),"")</f>
        <v/>
      </c>
      <c r="N95" s="119" t="str">
        <f>IFERROR(IF(VLOOKUP($A95,Calc_OppAtt!$A$47:$AM$66,N$5+1,FALSE)&gt;VLOOKUP($B95,Calc_OppAtt!$A$47:$AM$66,N$5+1,FALSE),VLOOKUP($A95,Fixtures!$A$2:$AN$21,N$5+2,FALSE),VLOOKUP($B95,Fixtures!$A$2:$AN$21,N$5+2,FALSE)),"")</f>
        <v/>
      </c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ht="12.0" customHeight="1">
      <c r="A96" s="113" t="str">
        <f t="array" ref="A96">INDEX(Calc_RotOppAtt!E865:AP865,Intro!$C$11)</f>
        <v>Huddersfield</v>
      </c>
      <c r="B96" s="115" t="str">
        <f t="array" ref="B96">INDEX(Calc_RotOppAtt!E1058:AP1058,Intro!$C$11)</f>
        <v>Liverpool</v>
      </c>
      <c r="C96" s="117">
        <f t="array" ref="C96">INDEX(Calc_RotOppAtt!E672:AP672,Intro!$C$11)/Intro!$C$13</f>
        <v>1.171666667</v>
      </c>
      <c r="D96" s="119">
        <v>91.0</v>
      </c>
      <c r="E96" s="121" t="str">
        <f>IFERROR(IF(VLOOKUP($A96,Calc_OppAtt!$A$47:$AM$66,E$5+1,FALSE)&gt;VLOOKUP($B96,Calc_OppAtt!$A$47:$AM$66,E$5+1,FALSE),VLOOKUP($A96,Fixtures!$A$2:$AN$21,E$5+2,FALSE),VLOOKUP($B96,Fixtures!$A$2:$AN$21,E$5+2,FALSE)),"")</f>
        <v>WHU (H)</v>
      </c>
      <c r="F96" s="121" t="str">
        <f>IFERROR(IF(VLOOKUP($A96,Calc_OppAtt!$A$47:$AM$66,F$5+1,FALSE)&gt;VLOOKUP($B96,Calc_OppAtt!$A$47:$AM$66,F$5+1,FALSE),VLOOKUP($A96,Fixtures!$A$2:$AN$21,F$5+2,FALSE),VLOOKUP($B96,Fixtures!$A$2:$AN$21,F$5+2,FALSE)),"")</f>
        <v>CRY (A)</v>
      </c>
      <c r="G96" s="121" t="str">
        <f>IFERROR(IF(VLOOKUP($A96,Calc_OppAtt!$A$47:$AM$66,G$5+1,FALSE)&gt;VLOOKUP($B96,Calc_OppAtt!$A$47:$AM$66,G$5+1,FALSE),VLOOKUP($A96,Fixtures!$A$2:$AN$21,G$5+2,FALSE),VLOOKUP($B96,Fixtures!$A$2:$AN$21,G$5+2,FALSE)),"")</f>
        <v>CAR (H)</v>
      </c>
      <c r="H96" s="121" t="str">
        <f>IFERROR(IF(VLOOKUP($A96,Calc_OppAtt!$A$47:$AM$66,H$5+1,FALSE)&gt;VLOOKUP($B96,Calc_OppAtt!$A$47:$AM$66,H$5+1,FALSE),VLOOKUP($A96,Fixtures!$A$2:$AN$21,H$5+2,FALSE),VLOOKUP($B96,Fixtures!$A$2:$AN$21,H$5+2,FALSE)),"")</f>
        <v>LEI (A)</v>
      </c>
      <c r="I96" s="121" t="str">
        <f>IFERROR(IF(VLOOKUP($A96,Calc_OppAtt!$A$47:$AM$66,I$5+1,FALSE)&gt;VLOOKUP($B96,Calc_OppAtt!$A$47:$AM$66,I$5+1,FALSE),VLOOKUP($A96,Fixtures!$A$2:$AN$21,I$5+2,FALSE),VLOOKUP($B96,Fixtures!$A$2:$AN$21,I$5+2,FALSE)),"")</f>
        <v>CRY (H)</v>
      </c>
      <c r="J96" s="121" t="str">
        <f>IFERROR(IF(VLOOKUP($A96,Calc_OppAtt!$A$47:$AM$66,J$5+1,FALSE)&gt;VLOOKUP($B96,Calc_OppAtt!$A$47:$AM$66,J$5+1,FALSE),VLOOKUP($A96,Fixtures!$A$2:$AN$21,J$5+2,FALSE),VLOOKUP($B96,Fixtures!$A$2:$AN$21,J$5+2,FALSE)),"")</f>
        <v>SOU (H)</v>
      </c>
      <c r="K96" s="121" t="str">
        <f>IFERROR(IF(VLOOKUP($A96,Calc_OppAtt!$A$47:$AM$66,K$5+1,FALSE)&gt;VLOOKUP($B96,Calc_OppAtt!$A$47:$AM$66,K$5+1,FALSE),VLOOKUP($A96,Fixtures!$A$2:$AN$21,K$5+2,FALSE),VLOOKUP($B96,Fixtures!$A$2:$AN$21,K$5+2,FALSE)),"")</f>
        <v/>
      </c>
      <c r="L96" s="121" t="str">
        <f>IFERROR(IF(VLOOKUP($A96,Calc_OppAtt!$A$47:$AM$66,L$5+1,FALSE)&gt;VLOOKUP($B96,Calc_OppAtt!$A$47:$AM$66,L$5+1,FALSE),VLOOKUP($A96,Fixtures!$A$2:$AN$21,L$5+2,FALSE),VLOOKUP($B96,Fixtures!$A$2:$AN$21,L$5+2,FALSE)),"")</f>
        <v/>
      </c>
      <c r="M96" s="121" t="str">
        <f>IFERROR(IF(VLOOKUP($A96,Calc_OppAtt!$A$47:$AM$66,M$5+1,FALSE)&gt;VLOOKUP($B96,Calc_OppAtt!$A$47:$AM$66,M$5+1,FALSE),VLOOKUP($A96,Fixtures!$A$2:$AN$21,M$5+2,FALSE),VLOOKUP($B96,Fixtures!$A$2:$AN$21,M$5+2,FALSE)),"")</f>
        <v/>
      </c>
      <c r="N96" s="119" t="str">
        <f>IFERROR(IF(VLOOKUP($A96,Calc_OppAtt!$A$47:$AM$66,N$5+1,FALSE)&gt;VLOOKUP($B96,Calc_OppAtt!$A$47:$AM$66,N$5+1,FALSE),VLOOKUP($A96,Fixtures!$A$2:$AN$21,N$5+2,FALSE),VLOOKUP($B96,Fixtures!$A$2:$AN$21,N$5+2,FALSE)),"")</f>
        <v/>
      </c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ht="12.0" customHeight="1">
      <c r="A97" s="113" t="str">
        <f t="array" ref="A97">INDEX(Calc_RotOppAtt!E866:AP866,Intro!$C$11)</f>
        <v>Brighton</v>
      </c>
      <c r="B97" s="115" t="str">
        <f t="array" ref="B97">INDEX(Calc_RotOppAtt!E1059:AP1059,Intro!$C$11)</f>
        <v>Man Utd</v>
      </c>
      <c r="C97" s="117">
        <f t="array" ref="C97">INDEX(Calc_RotOppAtt!E673:AP673,Intro!$C$11)/Intro!$C$13</f>
        <v>1.17</v>
      </c>
      <c r="D97" s="119">
        <v>92.0</v>
      </c>
      <c r="E97" s="121" t="str">
        <f>IFERROR(IF(VLOOKUP($A97,Calc_OppAtt!$A$47:$AM$66,E$5+1,FALSE)&gt;VLOOKUP($B97,Calc_OppAtt!$A$47:$AM$66,E$5+1,FALSE),VLOOKUP($A97,Fixtures!$A$2:$AN$21,E$5+2,FALSE),VLOOKUP($B97,Fixtures!$A$2:$AN$21,E$5+2,FALSE)),"")</f>
        <v>LEI (H)</v>
      </c>
      <c r="F97" s="121" t="str">
        <f>IFERROR(IF(VLOOKUP($A97,Calc_OppAtt!$A$47:$AM$66,F$5+1,FALSE)&gt;VLOOKUP($B97,Calc_OppAtt!$A$47:$AM$66,F$5+1,FALSE),VLOOKUP($A97,Fixtures!$A$2:$AN$21,F$5+2,FALSE),VLOOKUP($B97,Fixtures!$A$2:$AN$21,F$5+2,FALSE)),"")</f>
        <v>BHA (A)</v>
      </c>
      <c r="G97" s="121" t="str">
        <f>IFERROR(IF(VLOOKUP($A97,Calc_OppAtt!$A$47:$AM$66,G$5+1,FALSE)&gt;VLOOKUP($B97,Calc_OppAtt!$A$47:$AM$66,G$5+1,FALSE),VLOOKUP($A97,Fixtures!$A$2:$AN$21,G$5+2,FALSE),VLOOKUP($B97,Fixtures!$A$2:$AN$21,G$5+2,FALSE)),"")</f>
        <v>TOT (H)</v>
      </c>
      <c r="H97" s="121" t="str">
        <f>IFERROR(IF(VLOOKUP($A97,Calc_OppAtt!$A$47:$AM$66,H$5+1,FALSE)&gt;VLOOKUP($B97,Calc_OppAtt!$A$47:$AM$66,H$5+1,FALSE),VLOOKUP($A97,Fixtures!$A$2:$AN$21,H$5+2,FALSE),VLOOKUP($B97,Fixtures!$A$2:$AN$21,H$5+2,FALSE)),"")</f>
        <v>FUL (H)</v>
      </c>
      <c r="I97" s="121" t="str">
        <f>IFERROR(IF(VLOOKUP($A97,Calc_OppAtt!$A$47:$AM$66,I$5+1,FALSE)&gt;VLOOKUP($B97,Calc_OppAtt!$A$47:$AM$66,I$5+1,FALSE),VLOOKUP($A97,Fixtures!$A$2:$AN$21,I$5+2,FALSE),VLOOKUP($B97,Fixtures!$A$2:$AN$21,I$5+2,FALSE)),"")</f>
        <v>WAT (A)</v>
      </c>
      <c r="J97" s="121" t="str">
        <f>IFERROR(IF(VLOOKUP($A97,Calc_OppAtt!$A$47:$AM$66,J$5+1,FALSE)&gt;VLOOKUP($B97,Calc_OppAtt!$A$47:$AM$66,J$5+1,FALSE),VLOOKUP($A97,Fixtures!$A$2:$AN$21,J$5+2,FALSE),VLOOKUP($B97,Fixtures!$A$2:$AN$21,J$5+2,FALSE)),"")</f>
        <v>WOL (H)</v>
      </c>
      <c r="K97" s="121" t="str">
        <f>IFERROR(IF(VLOOKUP($A97,Calc_OppAtt!$A$47:$AM$66,K$5+1,FALSE)&gt;VLOOKUP($B97,Calc_OppAtt!$A$47:$AM$66,K$5+1,FALSE),VLOOKUP($A97,Fixtures!$A$2:$AN$21,K$5+2,FALSE),VLOOKUP($B97,Fixtures!$A$2:$AN$21,K$5+2,FALSE)),"")</f>
        <v/>
      </c>
      <c r="L97" s="121" t="str">
        <f>IFERROR(IF(VLOOKUP($A97,Calc_OppAtt!$A$47:$AM$66,L$5+1,FALSE)&gt;VLOOKUP($B97,Calc_OppAtt!$A$47:$AM$66,L$5+1,FALSE),VLOOKUP($A97,Fixtures!$A$2:$AN$21,L$5+2,FALSE),VLOOKUP($B97,Fixtures!$A$2:$AN$21,L$5+2,FALSE)),"")</f>
        <v/>
      </c>
      <c r="M97" s="121" t="str">
        <f>IFERROR(IF(VLOOKUP($A97,Calc_OppAtt!$A$47:$AM$66,M$5+1,FALSE)&gt;VLOOKUP($B97,Calc_OppAtt!$A$47:$AM$66,M$5+1,FALSE),VLOOKUP($A97,Fixtures!$A$2:$AN$21,M$5+2,FALSE),VLOOKUP($B97,Fixtures!$A$2:$AN$21,M$5+2,FALSE)),"")</f>
        <v/>
      </c>
      <c r="N97" s="119" t="str">
        <f>IFERROR(IF(VLOOKUP($A97,Calc_OppAtt!$A$47:$AM$66,N$5+1,FALSE)&gt;VLOOKUP($B97,Calc_OppAtt!$A$47:$AM$66,N$5+1,FALSE),VLOOKUP($A97,Fixtures!$A$2:$AN$21,N$5+2,FALSE),VLOOKUP($B97,Fixtures!$A$2:$AN$21,N$5+2,FALSE)),"")</f>
        <v/>
      </c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ht="12.0" customHeight="1">
      <c r="A98" s="113" t="str">
        <f t="array" ref="A98">INDEX(Calc_RotOppAtt!E867:AP867,Intro!$C$11)</f>
        <v>Burnley</v>
      </c>
      <c r="B98" s="115" t="str">
        <f t="array" ref="B98">INDEX(Calc_RotOppAtt!E1060:AP1060,Intro!$C$11)</f>
        <v>Man Utd</v>
      </c>
      <c r="C98" s="117">
        <f t="array" ref="C98">INDEX(Calc_RotOppAtt!E674:AP674,Intro!$C$11)/Intro!$C$13</f>
        <v>1.168333333</v>
      </c>
      <c r="D98" s="119">
        <v>93.0</v>
      </c>
      <c r="E98" s="121" t="str">
        <f>IFERROR(IF(VLOOKUP($A98,Calc_OppAtt!$A$47:$AM$66,E$5+1,FALSE)&gt;VLOOKUP($B98,Calc_OppAtt!$A$47:$AM$66,E$5+1,FALSE),VLOOKUP($A98,Fixtures!$A$2:$AN$21,E$5+2,FALSE),VLOOKUP($B98,Fixtures!$A$2:$AN$21,E$5+2,FALSE)),"")</f>
        <v>LEI (H)</v>
      </c>
      <c r="F98" s="121" t="str">
        <f>IFERROR(IF(VLOOKUP($A98,Calc_OppAtt!$A$47:$AM$66,F$5+1,FALSE)&gt;VLOOKUP($B98,Calc_OppAtt!$A$47:$AM$66,F$5+1,FALSE),VLOOKUP($A98,Fixtures!$A$2:$AN$21,F$5+2,FALSE),VLOOKUP($B98,Fixtures!$A$2:$AN$21,F$5+2,FALSE)),"")</f>
        <v>WAT (H)</v>
      </c>
      <c r="G98" s="121" t="str">
        <f>IFERROR(IF(VLOOKUP($A98,Calc_OppAtt!$A$47:$AM$66,G$5+1,FALSE)&gt;VLOOKUP($B98,Calc_OppAtt!$A$47:$AM$66,G$5+1,FALSE),VLOOKUP($A98,Fixtures!$A$2:$AN$21,G$5+2,FALSE),VLOOKUP($B98,Fixtures!$A$2:$AN$21,G$5+2,FALSE)),"")</f>
        <v>FUL (A)</v>
      </c>
      <c r="H98" s="121" t="str">
        <f>IFERROR(IF(VLOOKUP($A98,Calc_OppAtt!$A$47:$AM$66,H$5+1,FALSE)&gt;VLOOKUP($B98,Calc_OppAtt!$A$47:$AM$66,H$5+1,FALSE),VLOOKUP($A98,Fixtures!$A$2:$AN$21,H$5+2,FALSE),VLOOKUP($B98,Fixtures!$A$2:$AN$21,H$5+2,FALSE)),"")</f>
        <v>MNU (H)</v>
      </c>
      <c r="I98" s="121" t="str">
        <f>IFERROR(IF(VLOOKUP($A98,Calc_OppAtt!$A$47:$AM$66,I$5+1,FALSE)&gt;VLOOKUP($B98,Calc_OppAtt!$A$47:$AM$66,I$5+1,FALSE),VLOOKUP($A98,Fixtures!$A$2:$AN$21,I$5+2,FALSE),VLOOKUP($B98,Fixtures!$A$2:$AN$21,I$5+2,FALSE)),"")</f>
        <v>WAT (A)</v>
      </c>
      <c r="J98" s="121" t="str">
        <f>IFERROR(IF(VLOOKUP($A98,Calc_OppAtt!$A$47:$AM$66,J$5+1,FALSE)&gt;VLOOKUP($B98,Calc_OppAtt!$A$47:$AM$66,J$5+1,FALSE),VLOOKUP($A98,Fixtures!$A$2:$AN$21,J$5+2,FALSE),VLOOKUP($B98,Fixtures!$A$2:$AN$21,J$5+2,FALSE)),"")</f>
        <v>BOU (H)</v>
      </c>
      <c r="K98" s="121" t="str">
        <f>IFERROR(IF(VLOOKUP($A98,Calc_OppAtt!$A$47:$AM$66,K$5+1,FALSE)&gt;VLOOKUP($B98,Calc_OppAtt!$A$47:$AM$66,K$5+1,FALSE),VLOOKUP($A98,Fixtures!$A$2:$AN$21,K$5+2,FALSE),VLOOKUP($B98,Fixtures!$A$2:$AN$21,K$5+2,FALSE)),"")</f>
        <v/>
      </c>
      <c r="L98" s="121" t="str">
        <f>IFERROR(IF(VLOOKUP($A98,Calc_OppAtt!$A$47:$AM$66,L$5+1,FALSE)&gt;VLOOKUP($B98,Calc_OppAtt!$A$47:$AM$66,L$5+1,FALSE),VLOOKUP($A98,Fixtures!$A$2:$AN$21,L$5+2,FALSE),VLOOKUP($B98,Fixtures!$A$2:$AN$21,L$5+2,FALSE)),"")</f>
        <v/>
      </c>
      <c r="M98" s="121" t="str">
        <f>IFERROR(IF(VLOOKUP($A98,Calc_OppAtt!$A$47:$AM$66,M$5+1,FALSE)&gt;VLOOKUP($B98,Calc_OppAtt!$A$47:$AM$66,M$5+1,FALSE),VLOOKUP($A98,Fixtures!$A$2:$AN$21,M$5+2,FALSE),VLOOKUP($B98,Fixtures!$A$2:$AN$21,M$5+2,FALSE)),"")</f>
        <v/>
      </c>
      <c r="N98" s="119" t="str">
        <f>IFERROR(IF(VLOOKUP($A98,Calc_OppAtt!$A$47:$AM$66,N$5+1,FALSE)&gt;VLOOKUP($B98,Calc_OppAtt!$A$47:$AM$66,N$5+1,FALSE),VLOOKUP($A98,Fixtures!$A$2:$AN$21,N$5+2,FALSE),VLOOKUP($B98,Fixtures!$A$2:$AN$21,N$5+2,FALSE)),"")</f>
        <v/>
      </c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ht="12.0" customHeight="1">
      <c r="A99" s="113" t="str">
        <f t="array" ref="A99">INDEX(Calc_RotOppAtt!E868:AP868,Intro!$C$11)</f>
        <v>Crystal Palace</v>
      </c>
      <c r="B99" s="115" t="str">
        <f t="array" ref="B99">INDEX(Calc_RotOppAtt!E1061:AP1061,Intro!$C$11)</f>
        <v>Leicester</v>
      </c>
      <c r="C99" s="117">
        <f t="array" ref="C99">INDEX(Calc_RotOppAtt!E675:AP675,Intro!$C$11)/Intro!$C$13</f>
        <v>1.168333333</v>
      </c>
      <c r="D99" s="119">
        <v>94.0</v>
      </c>
      <c r="E99" s="121" t="str">
        <f>IFERROR(IF(VLOOKUP($A99,Calc_OppAtt!$A$47:$AM$66,E$5+1,FALSE)&gt;VLOOKUP($B99,Calc_OppAtt!$A$47:$AM$66,E$5+1,FALSE),VLOOKUP($A99,Fixtures!$A$2:$AN$21,E$5+2,FALSE),VLOOKUP($B99,Fixtures!$A$2:$AN$21,E$5+2,FALSE)),"")</f>
        <v>FUL (A)</v>
      </c>
      <c r="F99" s="121" t="str">
        <f>IFERROR(IF(VLOOKUP($A99,Calc_OppAtt!$A$47:$AM$66,F$5+1,FALSE)&gt;VLOOKUP($B99,Calc_OppAtt!$A$47:$AM$66,F$5+1,FALSE),VLOOKUP($A99,Fixtures!$A$2:$AN$21,F$5+2,FALSE),VLOOKUP($B99,Fixtures!$A$2:$AN$21,F$5+2,FALSE)),"")</f>
        <v>LIV (H)</v>
      </c>
      <c r="G99" s="121" t="str">
        <f>IFERROR(IF(VLOOKUP($A99,Calc_OppAtt!$A$47:$AM$66,G$5+1,FALSE)&gt;VLOOKUP($B99,Calc_OppAtt!$A$47:$AM$66,G$5+1,FALSE),VLOOKUP($A99,Fixtures!$A$2:$AN$21,G$5+2,FALSE),VLOOKUP($B99,Fixtures!$A$2:$AN$21,G$5+2,FALSE)),"")</f>
        <v>WAT (A)</v>
      </c>
      <c r="H99" s="121" t="str">
        <f>IFERROR(IF(VLOOKUP($A99,Calc_OppAtt!$A$47:$AM$66,H$5+1,FALSE)&gt;VLOOKUP($B99,Calc_OppAtt!$A$47:$AM$66,H$5+1,FALSE),VLOOKUP($A99,Fixtures!$A$2:$AN$21,H$5+2,FALSE),VLOOKUP($B99,Fixtures!$A$2:$AN$21,H$5+2,FALSE)),"")</f>
        <v>SOU (H)</v>
      </c>
      <c r="I99" s="121" t="str">
        <f>IFERROR(IF(VLOOKUP($A99,Calc_OppAtt!$A$47:$AM$66,I$5+1,FALSE)&gt;VLOOKUP($B99,Calc_OppAtt!$A$47:$AM$66,I$5+1,FALSE),VLOOKUP($A99,Fixtures!$A$2:$AN$21,I$5+2,FALSE),VLOOKUP($B99,Fixtures!$A$2:$AN$21,I$5+2,FALSE)),"")</f>
        <v>BOU (A)</v>
      </c>
      <c r="J99" s="121" t="str">
        <f>IFERROR(IF(VLOOKUP($A99,Calc_OppAtt!$A$47:$AM$66,J$5+1,FALSE)&gt;VLOOKUP($B99,Calc_OppAtt!$A$47:$AM$66,J$5+1,FALSE),VLOOKUP($A99,Fixtures!$A$2:$AN$21,J$5+2,FALSE),VLOOKUP($B99,Fixtures!$A$2:$AN$21,J$5+2,FALSE)),"")</f>
        <v>HUD (H)</v>
      </c>
      <c r="K99" s="121" t="str">
        <f>IFERROR(IF(VLOOKUP($A99,Calc_OppAtt!$A$47:$AM$66,K$5+1,FALSE)&gt;VLOOKUP($B99,Calc_OppAtt!$A$47:$AM$66,K$5+1,FALSE),VLOOKUP($A99,Fixtures!$A$2:$AN$21,K$5+2,FALSE),VLOOKUP($B99,Fixtures!$A$2:$AN$21,K$5+2,FALSE)),"")</f>
        <v/>
      </c>
      <c r="L99" s="121" t="str">
        <f>IFERROR(IF(VLOOKUP($A99,Calc_OppAtt!$A$47:$AM$66,L$5+1,FALSE)&gt;VLOOKUP($B99,Calc_OppAtt!$A$47:$AM$66,L$5+1,FALSE),VLOOKUP($A99,Fixtures!$A$2:$AN$21,L$5+2,FALSE),VLOOKUP($B99,Fixtures!$A$2:$AN$21,L$5+2,FALSE)),"")</f>
        <v/>
      </c>
      <c r="M99" s="121" t="str">
        <f>IFERROR(IF(VLOOKUP($A99,Calc_OppAtt!$A$47:$AM$66,M$5+1,FALSE)&gt;VLOOKUP($B99,Calc_OppAtt!$A$47:$AM$66,M$5+1,FALSE),VLOOKUP($A99,Fixtures!$A$2:$AN$21,M$5+2,FALSE),VLOOKUP($B99,Fixtures!$A$2:$AN$21,M$5+2,FALSE)),"")</f>
        <v/>
      </c>
      <c r="N99" s="119" t="str">
        <f>IFERROR(IF(VLOOKUP($A99,Calc_OppAtt!$A$47:$AM$66,N$5+1,FALSE)&gt;VLOOKUP($B99,Calc_OppAtt!$A$47:$AM$66,N$5+1,FALSE),VLOOKUP($A99,Fixtures!$A$2:$AN$21,N$5+2,FALSE),VLOOKUP($B99,Fixtures!$A$2:$AN$21,N$5+2,FALSE)),"")</f>
        <v/>
      </c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ht="12.0" customHeight="1">
      <c r="A100" s="113" t="str">
        <f t="array" ref="A100">INDEX(Calc_RotOppAtt!E869:AP869,Intro!$C$11)</f>
        <v>Chelsea</v>
      </c>
      <c r="B100" s="115" t="str">
        <f t="array" ref="B100">INDEX(Calc_RotOppAtt!E1062:AP1062,Intro!$C$11)</f>
        <v>Man Utd</v>
      </c>
      <c r="C100" s="117">
        <f t="array" ref="C100">INDEX(Calc_RotOppAtt!E676:AP676,Intro!$C$11)/Intro!$C$13</f>
        <v>1.166666667</v>
      </c>
      <c r="D100" s="119">
        <v>95.0</v>
      </c>
      <c r="E100" s="121" t="str">
        <f>IFERROR(IF(VLOOKUP($A100,Calc_OppAtt!$A$47:$AM$66,E$5+1,FALSE)&gt;VLOOKUP($B100,Calc_OppAtt!$A$47:$AM$66,E$5+1,FALSE),VLOOKUP($A100,Fixtures!$A$2:$AN$21,E$5+2,FALSE),VLOOKUP($B100,Fixtures!$A$2:$AN$21,E$5+2,FALSE)),"")</f>
        <v>LEI (H)</v>
      </c>
      <c r="F100" s="121" t="str">
        <f>IFERROR(IF(VLOOKUP($A100,Calc_OppAtt!$A$47:$AM$66,F$5+1,FALSE)&gt;VLOOKUP($B100,Calc_OppAtt!$A$47:$AM$66,F$5+1,FALSE),VLOOKUP($A100,Fixtures!$A$2:$AN$21,F$5+2,FALSE),VLOOKUP($B100,Fixtures!$A$2:$AN$21,F$5+2,FALSE)),"")</f>
        <v>ARS (H)</v>
      </c>
      <c r="G100" s="121" t="str">
        <f>IFERROR(IF(VLOOKUP($A100,Calc_OppAtt!$A$47:$AM$66,G$5+1,FALSE)&gt;VLOOKUP($B100,Calc_OppAtt!$A$47:$AM$66,G$5+1,FALSE),VLOOKUP($A100,Fixtures!$A$2:$AN$21,G$5+2,FALSE),VLOOKUP($B100,Fixtures!$A$2:$AN$21,G$5+2,FALSE)),"")</f>
        <v>TOT (H)</v>
      </c>
      <c r="H100" s="121" t="str">
        <f>IFERROR(IF(VLOOKUP($A100,Calc_OppAtt!$A$47:$AM$66,H$5+1,FALSE)&gt;VLOOKUP($B100,Calc_OppAtt!$A$47:$AM$66,H$5+1,FALSE),VLOOKUP($A100,Fixtures!$A$2:$AN$21,H$5+2,FALSE),VLOOKUP($B100,Fixtures!$A$2:$AN$21,H$5+2,FALSE)),"")</f>
        <v>BOU (H)</v>
      </c>
      <c r="I100" s="121" t="str">
        <f>IFERROR(IF(VLOOKUP($A100,Calc_OppAtt!$A$47:$AM$66,I$5+1,FALSE)&gt;VLOOKUP($B100,Calc_OppAtt!$A$47:$AM$66,I$5+1,FALSE),VLOOKUP($A100,Fixtures!$A$2:$AN$21,I$5+2,FALSE),VLOOKUP($B100,Fixtures!$A$2:$AN$21,I$5+2,FALSE)),"")</f>
        <v>WAT (A)</v>
      </c>
      <c r="J100" s="121" t="str">
        <f>IFERROR(IF(VLOOKUP($A100,Calc_OppAtt!$A$47:$AM$66,J$5+1,FALSE)&gt;VLOOKUP($B100,Calc_OppAtt!$A$47:$AM$66,J$5+1,FALSE),VLOOKUP($A100,Fixtures!$A$2:$AN$21,J$5+2,FALSE),VLOOKUP($B100,Fixtures!$A$2:$AN$21,J$5+2,FALSE)),"")</f>
        <v>WOL (H)</v>
      </c>
      <c r="K100" s="121" t="str">
        <f>IFERROR(IF(VLOOKUP($A100,Calc_OppAtt!$A$47:$AM$66,K$5+1,FALSE)&gt;VLOOKUP($B100,Calc_OppAtt!$A$47:$AM$66,K$5+1,FALSE),VLOOKUP($A100,Fixtures!$A$2:$AN$21,K$5+2,FALSE),VLOOKUP($B100,Fixtures!$A$2:$AN$21,K$5+2,FALSE)),"")</f>
        <v/>
      </c>
      <c r="L100" s="121" t="str">
        <f>IFERROR(IF(VLOOKUP($A100,Calc_OppAtt!$A$47:$AM$66,L$5+1,FALSE)&gt;VLOOKUP($B100,Calc_OppAtt!$A$47:$AM$66,L$5+1,FALSE),VLOOKUP($A100,Fixtures!$A$2:$AN$21,L$5+2,FALSE),VLOOKUP($B100,Fixtures!$A$2:$AN$21,L$5+2,FALSE)),"")</f>
        <v/>
      </c>
      <c r="M100" s="121" t="str">
        <f>IFERROR(IF(VLOOKUP($A100,Calc_OppAtt!$A$47:$AM$66,M$5+1,FALSE)&gt;VLOOKUP($B100,Calc_OppAtt!$A$47:$AM$66,M$5+1,FALSE),VLOOKUP($A100,Fixtures!$A$2:$AN$21,M$5+2,FALSE),VLOOKUP($B100,Fixtures!$A$2:$AN$21,M$5+2,FALSE)),"")</f>
        <v/>
      </c>
      <c r="N100" s="119" t="str">
        <f>IFERROR(IF(VLOOKUP($A100,Calc_OppAtt!$A$47:$AM$66,N$5+1,FALSE)&gt;VLOOKUP($B100,Calc_OppAtt!$A$47:$AM$66,N$5+1,FALSE),VLOOKUP($A100,Fixtures!$A$2:$AN$21,N$5+2,FALSE),VLOOKUP($B100,Fixtures!$A$2:$AN$21,N$5+2,FALSE)),"")</f>
        <v/>
      </c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ht="12.0" customHeight="1">
      <c r="A101" s="113" t="str">
        <f t="array" ref="A101">INDEX(Calc_RotOppAtt!E870:AP870,Intro!$C$11)</f>
        <v>Leicester</v>
      </c>
      <c r="B101" s="115" t="str">
        <f t="array" ref="B101">INDEX(Calc_RotOppAtt!E1063:AP1063,Intro!$C$11)</f>
        <v>Southampton</v>
      </c>
      <c r="C101" s="117">
        <f t="array" ref="C101">INDEX(Calc_RotOppAtt!E677:AP677,Intro!$C$11)/Intro!$C$13</f>
        <v>1.166666667</v>
      </c>
      <c r="D101" s="119">
        <v>96.0</v>
      </c>
      <c r="E101" s="121" t="str">
        <f>IFERROR(IF(VLOOKUP($A101,Calc_OppAtt!$A$47:$AM$66,E$5+1,FALSE)&gt;VLOOKUP($B101,Calc_OppAtt!$A$47:$AM$66,E$5+1,FALSE),VLOOKUP($A101,Fixtures!$A$2:$AN$21,E$5+2,FALSE),VLOOKUP($B101,Fixtures!$A$2:$AN$21,E$5+2,FALSE)),"")</f>
        <v>BUR (H)</v>
      </c>
      <c r="F101" s="121" t="str">
        <f>IFERROR(IF(VLOOKUP($A101,Calc_OppAtt!$A$47:$AM$66,F$5+1,FALSE)&gt;VLOOKUP($B101,Calc_OppAtt!$A$47:$AM$66,F$5+1,FALSE),VLOOKUP($A101,Fixtures!$A$2:$AN$21,F$5+2,FALSE),VLOOKUP($B101,Fixtures!$A$2:$AN$21,F$5+2,FALSE)),"")</f>
        <v>WOL (H)</v>
      </c>
      <c r="G101" s="121" t="str">
        <f>IFERROR(IF(VLOOKUP($A101,Calc_OppAtt!$A$47:$AM$66,G$5+1,FALSE)&gt;VLOOKUP($B101,Calc_OppAtt!$A$47:$AM$66,G$5+1,FALSE),VLOOKUP($A101,Fixtures!$A$2:$AN$21,G$5+2,FALSE),VLOOKUP($B101,Fixtures!$A$2:$AN$21,G$5+2,FALSE)),"")</f>
        <v>LEI (H)</v>
      </c>
      <c r="H101" s="121" t="str">
        <f>IFERROR(IF(VLOOKUP($A101,Calc_OppAtt!$A$47:$AM$66,H$5+1,FALSE)&gt;VLOOKUP($B101,Calc_OppAtt!$A$47:$AM$66,H$5+1,FALSE),VLOOKUP($A101,Fixtures!$A$2:$AN$21,H$5+2,FALSE),VLOOKUP($B101,Fixtures!$A$2:$AN$21,H$5+2,FALSE)),"")</f>
        <v>LIV (H)</v>
      </c>
      <c r="I101" s="121" t="str">
        <f>IFERROR(IF(VLOOKUP($A101,Calc_OppAtt!$A$47:$AM$66,I$5+1,FALSE)&gt;VLOOKUP($B101,Calc_OppAtt!$A$47:$AM$66,I$5+1,FALSE),VLOOKUP($A101,Fixtures!$A$2:$AN$21,I$5+2,FALSE),VLOOKUP($B101,Fixtures!$A$2:$AN$21,I$5+2,FALSE)),"")</f>
        <v>BOU (A)</v>
      </c>
      <c r="J101" s="121" t="str">
        <f>IFERROR(IF(VLOOKUP($A101,Calc_OppAtt!$A$47:$AM$66,J$5+1,FALSE)&gt;VLOOKUP($B101,Calc_OppAtt!$A$47:$AM$66,J$5+1,FALSE),VLOOKUP($A101,Fixtures!$A$2:$AN$21,J$5+2,FALSE),VLOOKUP($B101,Fixtures!$A$2:$AN$21,J$5+2,FALSE)),"")</f>
        <v>HUD (H)</v>
      </c>
      <c r="K101" s="121" t="str">
        <f>IFERROR(IF(VLOOKUP($A101,Calc_OppAtt!$A$47:$AM$66,K$5+1,FALSE)&gt;VLOOKUP($B101,Calc_OppAtt!$A$47:$AM$66,K$5+1,FALSE),VLOOKUP($A101,Fixtures!$A$2:$AN$21,K$5+2,FALSE),VLOOKUP($B101,Fixtures!$A$2:$AN$21,K$5+2,FALSE)),"")</f>
        <v/>
      </c>
      <c r="L101" s="121" t="str">
        <f>IFERROR(IF(VLOOKUP($A101,Calc_OppAtt!$A$47:$AM$66,L$5+1,FALSE)&gt;VLOOKUP($B101,Calc_OppAtt!$A$47:$AM$66,L$5+1,FALSE),VLOOKUP($A101,Fixtures!$A$2:$AN$21,L$5+2,FALSE),VLOOKUP($B101,Fixtures!$A$2:$AN$21,L$5+2,FALSE)),"")</f>
        <v/>
      </c>
      <c r="M101" s="121" t="str">
        <f>IFERROR(IF(VLOOKUP($A101,Calc_OppAtt!$A$47:$AM$66,M$5+1,FALSE)&gt;VLOOKUP($B101,Calc_OppAtt!$A$47:$AM$66,M$5+1,FALSE),VLOOKUP($A101,Fixtures!$A$2:$AN$21,M$5+2,FALSE),VLOOKUP($B101,Fixtures!$A$2:$AN$21,M$5+2,FALSE)),"")</f>
        <v/>
      </c>
      <c r="N101" s="119" t="str">
        <f>IFERROR(IF(VLOOKUP($A101,Calc_OppAtt!$A$47:$AM$66,N$5+1,FALSE)&gt;VLOOKUP($B101,Calc_OppAtt!$A$47:$AM$66,N$5+1,FALSE),VLOOKUP($A101,Fixtures!$A$2:$AN$21,N$5+2,FALSE),VLOOKUP($B101,Fixtures!$A$2:$AN$21,N$5+2,FALSE)),"")</f>
        <v/>
      </c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ht="12.0" customHeight="1">
      <c r="A102" s="113" t="str">
        <f t="array" ref="A102">INDEX(Calc_RotOppAtt!E871:AP871,Intro!$C$11)</f>
        <v>Arsenal</v>
      </c>
      <c r="B102" s="115" t="str">
        <f t="array" ref="B102">INDEX(Calc_RotOppAtt!E1064:AP1064,Intro!$C$11)</f>
        <v>Southampton</v>
      </c>
      <c r="C102" s="117">
        <f t="array" ref="C102">INDEX(Calc_RotOppAtt!E678:AP678,Intro!$C$11)/Intro!$C$13</f>
        <v>1.165</v>
      </c>
      <c r="D102" s="119">
        <v>97.0</v>
      </c>
      <c r="E102" s="121" t="str">
        <f>IFERROR(IF(VLOOKUP($A102,Calc_OppAtt!$A$47:$AM$66,E$5+1,FALSE)&gt;VLOOKUP($B102,Calc_OppAtt!$A$47:$AM$66,E$5+1,FALSE),VLOOKUP($A102,Fixtures!$A$2:$AN$21,E$5+2,FALSE),VLOOKUP($B102,Fixtures!$A$2:$AN$21,E$5+2,FALSE)),"")</f>
        <v>BUR (H)</v>
      </c>
      <c r="F102" s="121" t="str">
        <f>IFERROR(IF(VLOOKUP($A102,Calc_OppAtt!$A$47:$AM$66,F$5+1,FALSE)&gt;VLOOKUP($B102,Calc_OppAtt!$A$47:$AM$66,F$5+1,FALSE),VLOOKUP($A102,Fixtures!$A$2:$AN$21,F$5+2,FALSE),VLOOKUP($B102,Fixtures!$A$2:$AN$21,F$5+2,FALSE)),"")</f>
        <v>EVE (A)</v>
      </c>
      <c r="G102" s="121" t="str">
        <f>IFERROR(IF(VLOOKUP($A102,Calc_OppAtt!$A$47:$AM$66,G$5+1,FALSE)&gt;VLOOKUP($B102,Calc_OppAtt!$A$47:$AM$66,G$5+1,FALSE),VLOOKUP($A102,Fixtures!$A$2:$AN$21,G$5+2,FALSE),VLOOKUP($B102,Fixtures!$A$2:$AN$21,G$5+2,FALSE)),"")</f>
        <v>WHU (H)</v>
      </c>
      <c r="H102" s="121" t="str">
        <f>IFERROR(IF(VLOOKUP($A102,Calc_OppAtt!$A$47:$AM$66,H$5+1,FALSE)&gt;VLOOKUP($B102,Calc_OppAtt!$A$47:$AM$66,H$5+1,FALSE),VLOOKUP($A102,Fixtures!$A$2:$AN$21,H$5+2,FALSE),VLOOKUP($B102,Fixtures!$A$2:$AN$21,H$5+2,FALSE)),"")</f>
        <v>CRY (A)</v>
      </c>
      <c r="I102" s="121" t="str">
        <f>IFERROR(IF(VLOOKUP($A102,Calc_OppAtt!$A$47:$AM$66,I$5+1,FALSE)&gt;VLOOKUP($B102,Calc_OppAtt!$A$47:$AM$66,I$5+1,FALSE),VLOOKUP($A102,Fixtures!$A$2:$AN$21,I$5+2,FALSE),VLOOKUP($B102,Fixtures!$A$2:$AN$21,I$5+2,FALSE)),"")</f>
        <v>BHA (H)</v>
      </c>
      <c r="J102" s="121" t="str">
        <f>IFERROR(IF(VLOOKUP($A102,Calc_OppAtt!$A$47:$AM$66,J$5+1,FALSE)&gt;VLOOKUP($B102,Calc_OppAtt!$A$47:$AM$66,J$5+1,FALSE),VLOOKUP($A102,Fixtures!$A$2:$AN$21,J$5+2,FALSE),VLOOKUP($B102,Fixtures!$A$2:$AN$21,J$5+2,FALSE)),"")</f>
        <v>EVE (H)</v>
      </c>
      <c r="K102" s="121" t="str">
        <f>IFERROR(IF(VLOOKUP($A102,Calc_OppAtt!$A$47:$AM$66,K$5+1,FALSE)&gt;VLOOKUP($B102,Calc_OppAtt!$A$47:$AM$66,K$5+1,FALSE),VLOOKUP($A102,Fixtures!$A$2:$AN$21,K$5+2,FALSE),VLOOKUP($B102,Fixtures!$A$2:$AN$21,K$5+2,FALSE)),"")</f>
        <v/>
      </c>
      <c r="L102" s="121" t="str">
        <f>IFERROR(IF(VLOOKUP($A102,Calc_OppAtt!$A$47:$AM$66,L$5+1,FALSE)&gt;VLOOKUP($B102,Calc_OppAtt!$A$47:$AM$66,L$5+1,FALSE),VLOOKUP($A102,Fixtures!$A$2:$AN$21,L$5+2,FALSE),VLOOKUP($B102,Fixtures!$A$2:$AN$21,L$5+2,FALSE)),"")</f>
        <v/>
      </c>
      <c r="M102" s="121" t="str">
        <f>IFERROR(IF(VLOOKUP($A102,Calc_OppAtt!$A$47:$AM$66,M$5+1,FALSE)&gt;VLOOKUP($B102,Calc_OppAtt!$A$47:$AM$66,M$5+1,FALSE),VLOOKUP($A102,Fixtures!$A$2:$AN$21,M$5+2,FALSE),VLOOKUP($B102,Fixtures!$A$2:$AN$21,M$5+2,FALSE)),"")</f>
        <v/>
      </c>
      <c r="N102" s="119" t="str">
        <f>IFERROR(IF(VLOOKUP($A102,Calc_OppAtt!$A$47:$AM$66,N$5+1,FALSE)&gt;VLOOKUP($B102,Calc_OppAtt!$A$47:$AM$66,N$5+1,FALSE),VLOOKUP($A102,Fixtures!$A$2:$AN$21,N$5+2,FALSE),VLOOKUP($B102,Fixtures!$A$2:$AN$21,N$5+2,FALSE)),"")</f>
        <v/>
      </c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ht="12.0" customHeight="1">
      <c r="A103" s="113" t="str">
        <f t="array" ref="A103">INDEX(Calc_RotOppAtt!E872:AP872,Intro!$C$11)</f>
        <v>Cardiff</v>
      </c>
      <c r="B103" s="115" t="str">
        <f t="array" ref="B103">INDEX(Calc_RotOppAtt!E1065:AP1065,Intro!$C$11)</f>
        <v>Liverpool</v>
      </c>
      <c r="C103" s="117">
        <f t="array" ref="C103">INDEX(Calc_RotOppAtt!E679:AP679,Intro!$C$11)/Intro!$C$13</f>
        <v>1.165</v>
      </c>
      <c r="D103" s="119">
        <v>98.0</v>
      </c>
      <c r="E103" s="121" t="str">
        <f>IFERROR(IF(VLOOKUP($A103,Calc_OppAtt!$A$47:$AM$66,E$5+1,FALSE)&gt;VLOOKUP($B103,Calc_OppAtt!$A$47:$AM$66,E$5+1,FALSE),VLOOKUP($A103,Fixtures!$A$2:$AN$21,E$5+2,FALSE),VLOOKUP($B103,Fixtures!$A$2:$AN$21,E$5+2,FALSE)),"")</f>
        <v>WHU (H)</v>
      </c>
      <c r="F103" s="121" t="str">
        <f>IFERROR(IF(VLOOKUP($A103,Calc_OppAtt!$A$47:$AM$66,F$5+1,FALSE)&gt;VLOOKUP($B103,Calc_OppAtt!$A$47:$AM$66,F$5+1,FALSE),VLOOKUP($A103,Fixtures!$A$2:$AN$21,F$5+2,FALSE),VLOOKUP($B103,Fixtures!$A$2:$AN$21,F$5+2,FALSE)),"")</f>
        <v>NEW (H)</v>
      </c>
      <c r="G103" s="121" t="str">
        <f>IFERROR(IF(VLOOKUP($A103,Calc_OppAtt!$A$47:$AM$66,G$5+1,FALSE)&gt;VLOOKUP($B103,Calc_OppAtt!$A$47:$AM$66,G$5+1,FALSE),VLOOKUP($A103,Fixtures!$A$2:$AN$21,G$5+2,FALSE),VLOOKUP($B103,Fixtures!$A$2:$AN$21,G$5+2,FALSE)),"")</f>
        <v>BHA (H)</v>
      </c>
      <c r="H103" s="121" t="str">
        <f>IFERROR(IF(VLOOKUP($A103,Calc_OppAtt!$A$47:$AM$66,H$5+1,FALSE)&gt;VLOOKUP($B103,Calc_OppAtt!$A$47:$AM$66,H$5+1,FALSE),VLOOKUP($A103,Fixtures!$A$2:$AN$21,H$5+2,FALSE),VLOOKUP($B103,Fixtures!$A$2:$AN$21,H$5+2,FALSE)),"")</f>
        <v>ARS (H)</v>
      </c>
      <c r="I103" s="121" t="str">
        <f>IFERROR(IF(VLOOKUP($A103,Calc_OppAtt!$A$47:$AM$66,I$5+1,FALSE)&gt;VLOOKUP($B103,Calc_OppAtt!$A$47:$AM$66,I$5+1,FALSE),VLOOKUP($A103,Fixtures!$A$2:$AN$21,I$5+2,FALSE),VLOOKUP($B103,Fixtures!$A$2:$AN$21,I$5+2,FALSE)),"")</f>
        <v>TOT (A)</v>
      </c>
      <c r="J103" s="121" t="str">
        <f>IFERROR(IF(VLOOKUP($A103,Calc_OppAtt!$A$47:$AM$66,J$5+1,FALSE)&gt;VLOOKUP($B103,Calc_OppAtt!$A$47:$AM$66,J$5+1,FALSE),VLOOKUP($A103,Fixtures!$A$2:$AN$21,J$5+2,FALSE),VLOOKUP($B103,Fixtures!$A$2:$AN$21,J$5+2,FALSE)),"")</f>
        <v>SOU (H)</v>
      </c>
      <c r="K103" s="121" t="str">
        <f>IFERROR(IF(VLOOKUP($A103,Calc_OppAtt!$A$47:$AM$66,K$5+1,FALSE)&gt;VLOOKUP($B103,Calc_OppAtt!$A$47:$AM$66,K$5+1,FALSE),VLOOKUP($A103,Fixtures!$A$2:$AN$21,K$5+2,FALSE),VLOOKUP($B103,Fixtures!$A$2:$AN$21,K$5+2,FALSE)),"")</f>
        <v/>
      </c>
      <c r="L103" s="121" t="str">
        <f>IFERROR(IF(VLOOKUP($A103,Calc_OppAtt!$A$47:$AM$66,L$5+1,FALSE)&gt;VLOOKUP($B103,Calc_OppAtt!$A$47:$AM$66,L$5+1,FALSE),VLOOKUP($A103,Fixtures!$A$2:$AN$21,L$5+2,FALSE),VLOOKUP($B103,Fixtures!$A$2:$AN$21,L$5+2,FALSE)),"")</f>
        <v/>
      </c>
      <c r="M103" s="121" t="str">
        <f>IFERROR(IF(VLOOKUP($A103,Calc_OppAtt!$A$47:$AM$66,M$5+1,FALSE)&gt;VLOOKUP($B103,Calc_OppAtt!$A$47:$AM$66,M$5+1,FALSE),VLOOKUP($A103,Fixtures!$A$2:$AN$21,M$5+2,FALSE),VLOOKUP($B103,Fixtures!$A$2:$AN$21,M$5+2,FALSE)),"")</f>
        <v/>
      </c>
      <c r="N103" s="119" t="str">
        <f>IFERROR(IF(VLOOKUP($A103,Calc_OppAtt!$A$47:$AM$66,N$5+1,FALSE)&gt;VLOOKUP($B103,Calc_OppAtt!$A$47:$AM$66,N$5+1,FALSE),VLOOKUP($A103,Fixtures!$A$2:$AN$21,N$5+2,FALSE),VLOOKUP($B103,Fixtures!$A$2:$AN$21,N$5+2,FALSE)),"")</f>
        <v/>
      </c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ht="12.0" customHeight="1">
      <c r="A104" s="113" t="str">
        <f t="array" ref="A104">INDEX(Calc_RotOppAtt!E873:AP873,Intro!$C$11)</f>
        <v>Brighton</v>
      </c>
      <c r="B104" s="115" t="str">
        <f t="array" ref="B104">INDEX(Calc_RotOppAtt!E1066:AP1066,Intro!$C$11)</f>
        <v>Southampton</v>
      </c>
      <c r="C104" s="117">
        <f t="array" ref="C104">INDEX(Calc_RotOppAtt!E680:AP680,Intro!$C$11)/Intro!$C$13</f>
        <v>1.163333333</v>
      </c>
      <c r="D104" s="119">
        <v>99.0</v>
      </c>
      <c r="E104" s="121" t="str">
        <f>IFERROR(IF(VLOOKUP($A104,Calc_OppAtt!$A$47:$AM$66,E$5+1,FALSE)&gt;VLOOKUP($B104,Calc_OppAtt!$A$47:$AM$66,E$5+1,FALSE),VLOOKUP($A104,Fixtures!$A$2:$AN$21,E$5+2,FALSE),VLOOKUP($B104,Fixtures!$A$2:$AN$21,E$5+2,FALSE)),"")</f>
        <v>WAT (A)</v>
      </c>
      <c r="F104" s="121" t="str">
        <f>IFERROR(IF(VLOOKUP($A104,Calc_OppAtt!$A$47:$AM$66,F$5+1,FALSE)&gt;VLOOKUP($B104,Calc_OppAtt!$A$47:$AM$66,F$5+1,FALSE),VLOOKUP($A104,Fixtures!$A$2:$AN$21,F$5+2,FALSE),VLOOKUP($B104,Fixtures!$A$2:$AN$21,F$5+2,FALSE)),"")</f>
        <v>EVE (A)</v>
      </c>
      <c r="G104" s="121" t="str">
        <f>IFERROR(IF(VLOOKUP($A104,Calc_OppAtt!$A$47:$AM$66,G$5+1,FALSE)&gt;VLOOKUP($B104,Calc_OppAtt!$A$47:$AM$66,G$5+1,FALSE),VLOOKUP($A104,Fixtures!$A$2:$AN$21,G$5+2,FALSE),VLOOKUP($B104,Fixtures!$A$2:$AN$21,G$5+2,FALSE)),"")</f>
        <v>LEI (H)</v>
      </c>
      <c r="H104" s="121" t="str">
        <f>IFERROR(IF(VLOOKUP($A104,Calc_OppAtt!$A$47:$AM$66,H$5+1,FALSE)&gt;VLOOKUP($B104,Calc_OppAtt!$A$47:$AM$66,H$5+1,FALSE),VLOOKUP($A104,Fixtures!$A$2:$AN$21,H$5+2,FALSE),VLOOKUP($B104,Fixtures!$A$2:$AN$21,H$5+2,FALSE)),"")</f>
        <v>FUL (H)</v>
      </c>
      <c r="I104" s="121" t="str">
        <f>IFERROR(IF(VLOOKUP($A104,Calc_OppAtt!$A$47:$AM$66,I$5+1,FALSE)&gt;VLOOKUP($B104,Calc_OppAtt!$A$47:$AM$66,I$5+1,FALSE),VLOOKUP($A104,Fixtures!$A$2:$AN$21,I$5+2,FALSE),VLOOKUP($B104,Fixtures!$A$2:$AN$21,I$5+2,FALSE)),"")</f>
        <v>BHA (H)</v>
      </c>
      <c r="J104" s="121" t="str">
        <f>IFERROR(IF(VLOOKUP($A104,Calc_OppAtt!$A$47:$AM$66,J$5+1,FALSE)&gt;VLOOKUP($B104,Calc_OppAtt!$A$47:$AM$66,J$5+1,FALSE),VLOOKUP($A104,Fixtures!$A$2:$AN$21,J$5+2,FALSE),VLOOKUP($B104,Fixtures!$A$2:$AN$21,J$5+2,FALSE)),"")</f>
        <v>TOT (H)</v>
      </c>
      <c r="K104" s="121" t="str">
        <f>IFERROR(IF(VLOOKUP($A104,Calc_OppAtt!$A$47:$AM$66,K$5+1,FALSE)&gt;VLOOKUP($B104,Calc_OppAtt!$A$47:$AM$66,K$5+1,FALSE),VLOOKUP($A104,Fixtures!$A$2:$AN$21,K$5+2,FALSE),VLOOKUP($B104,Fixtures!$A$2:$AN$21,K$5+2,FALSE)),"")</f>
        <v/>
      </c>
      <c r="L104" s="121" t="str">
        <f>IFERROR(IF(VLOOKUP($A104,Calc_OppAtt!$A$47:$AM$66,L$5+1,FALSE)&gt;VLOOKUP($B104,Calc_OppAtt!$A$47:$AM$66,L$5+1,FALSE),VLOOKUP($A104,Fixtures!$A$2:$AN$21,L$5+2,FALSE),VLOOKUP($B104,Fixtures!$A$2:$AN$21,L$5+2,FALSE)),"")</f>
        <v/>
      </c>
      <c r="M104" s="121" t="str">
        <f>IFERROR(IF(VLOOKUP($A104,Calc_OppAtt!$A$47:$AM$66,M$5+1,FALSE)&gt;VLOOKUP($B104,Calc_OppAtt!$A$47:$AM$66,M$5+1,FALSE),VLOOKUP($A104,Fixtures!$A$2:$AN$21,M$5+2,FALSE),VLOOKUP($B104,Fixtures!$A$2:$AN$21,M$5+2,FALSE)),"")</f>
        <v/>
      </c>
      <c r="N104" s="119" t="str">
        <f>IFERROR(IF(VLOOKUP($A104,Calc_OppAtt!$A$47:$AM$66,N$5+1,FALSE)&gt;VLOOKUP($B104,Calc_OppAtt!$A$47:$AM$66,N$5+1,FALSE),VLOOKUP($A104,Fixtures!$A$2:$AN$21,N$5+2,FALSE),VLOOKUP($B104,Fixtures!$A$2:$AN$21,N$5+2,FALSE)),"")</f>
        <v/>
      </c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ht="12.0" customHeight="1">
      <c r="A105" s="113" t="str">
        <f t="array" ref="A105">INDEX(Calc_RotOppAtt!E874:AP874,Intro!$C$11)</f>
        <v>Huddersfield</v>
      </c>
      <c r="B105" s="115" t="str">
        <f t="array" ref="B105">INDEX(Calc_RotOppAtt!E1067:AP1067,Intro!$C$11)</f>
        <v>Man City</v>
      </c>
      <c r="C105" s="117">
        <f t="array" ref="C105">INDEX(Calc_RotOppAtt!E681:AP681,Intro!$C$11)/Intro!$C$13</f>
        <v>1.161666667</v>
      </c>
      <c r="D105" s="119">
        <v>100.0</v>
      </c>
      <c r="E105" s="121" t="str">
        <f>IFERROR(IF(VLOOKUP($A105,Calc_OppAtt!$A$47:$AM$66,E$5+1,FALSE)&gt;VLOOKUP($B105,Calc_OppAtt!$A$47:$AM$66,E$5+1,FALSE),VLOOKUP($A105,Fixtures!$A$2:$AN$21,E$5+2,FALSE),VLOOKUP($B105,Fixtures!$A$2:$AN$21,E$5+2,FALSE)),"")</f>
        <v>CHE (H)</v>
      </c>
      <c r="F105" s="121" t="str">
        <f>IFERROR(IF(VLOOKUP($A105,Calc_OppAtt!$A$47:$AM$66,F$5+1,FALSE)&gt;VLOOKUP($B105,Calc_OppAtt!$A$47:$AM$66,F$5+1,FALSE),VLOOKUP($A105,Fixtures!$A$2:$AN$21,F$5+2,FALSE),VLOOKUP($B105,Fixtures!$A$2:$AN$21,F$5+2,FALSE)),"")</f>
        <v>HUD (H)</v>
      </c>
      <c r="G105" s="121" t="str">
        <f>IFERROR(IF(VLOOKUP($A105,Calc_OppAtt!$A$47:$AM$66,G$5+1,FALSE)&gt;VLOOKUP($B105,Calc_OppAtt!$A$47:$AM$66,G$5+1,FALSE),VLOOKUP($A105,Fixtures!$A$2:$AN$21,G$5+2,FALSE),VLOOKUP($B105,Fixtures!$A$2:$AN$21,G$5+2,FALSE)),"")</f>
        <v>CAR (H)</v>
      </c>
      <c r="H105" s="121" t="str">
        <f>IFERROR(IF(VLOOKUP($A105,Calc_OppAtt!$A$47:$AM$66,H$5+1,FALSE)&gt;VLOOKUP($B105,Calc_OppAtt!$A$47:$AM$66,H$5+1,FALSE),VLOOKUP($A105,Fixtures!$A$2:$AN$21,H$5+2,FALSE),VLOOKUP($B105,Fixtures!$A$2:$AN$21,H$5+2,FALSE)),"")</f>
        <v>NEW (H)</v>
      </c>
      <c r="I105" s="121" t="str">
        <f>IFERROR(IF(VLOOKUP($A105,Calc_OppAtt!$A$47:$AM$66,I$5+1,FALSE)&gt;VLOOKUP($B105,Calc_OppAtt!$A$47:$AM$66,I$5+1,FALSE),VLOOKUP($A105,Fixtures!$A$2:$AN$21,I$5+2,FALSE),VLOOKUP($B105,Fixtures!$A$2:$AN$21,I$5+2,FALSE)),"")</f>
        <v>FUL (H)</v>
      </c>
      <c r="J105" s="121" t="str">
        <f>IFERROR(IF(VLOOKUP($A105,Calc_OppAtt!$A$47:$AM$66,J$5+1,FALSE)&gt;VLOOKUP($B105,Calc_OppAtt!$A$47:$AM$66,J$5+1,FALSE),VLOOKUP($A105,Fixtures!$A$2:$AN$21,J$5+2,FALSE),VLOOKUP($B105,Fixtures!$A$2:$AN$21,J$5+2,FALSE)),"")</f>
        <v>CAR (A)</v>
      </c>
      <c r="K105" s="121" t="str">
        <f>IFERROR(IF(VLOOKUP($A105,Calc_OppAtt!$A$47:$AM$66,K$5+1,FALSE)&gt;VLOOKUP($B105,Calc_OppAtt!$A$47:$AM$66,K$5+1,FALSE),VLOOKUP($A105,Fixtures!$A$2:$AN$21,K$5+2,FALSE),VLOOKUP($B105,Fixtures!$A$2:$AN$21,K$5+2,FALSE)),"")</f>
        <v/>
      </c>
      <c r="L105" s="121" t="str">
        <f>IFERROR(IF(VLOOKUP($A105,Calc_OppAtt!$A$47:$AM$66,L$5+1,FALSE)&gt;VLOOKUP($B105,Calc_OppAtt!$A$47:$AM$66,L$5+1,FALSE),VLOOKUP($A105,Fixtures!$A$2:$AN$21,L$5+2,FALSE),VLOOKUP($B105,Fixtures!$A$2:$AN$21,L$5+2,FALSE)),"")</f>
        <v/>
      </c>
      <c r="M105" s="121" t="str">
        <f>IFERROR(IF(VLOOKUP($A105,Calc_OppAtt!$A$47:$AM$66,M$5+1,FALSE)&gt;VLOOKUP($B105,Calc_OppAtt!$A$47:$AM$66,M$5+1,FALSE),VLOOKUP($A105,Fixtures!$A$2:$AN$21,M$5+2,FALSE),VLOOKUP($B105,Fixtures!$A$2:$AN$21,M$5+2,FALSE)),"")</f>
        <v/>
      </c>
      <c r="N105" s="119" t="str">
        <f>IFERROR(IF(VLOOKUP($A105,Calc_OppAtt!$A$47:$AM$66,N$5+1,FALSE)&gt;VLOOKUP($B105,Calc_OppAtt!$A$47:$AM$66,N$5+1,FALSE),VLOOKUP($A105,Fixtures!$A$2:$AN$21,N$5+2,FALSE),VLOOKUP($B105,Fixtures!$A$2:$AN$21,N$5+2,FALSE)),"")</f>
        <v/>
      </c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ht="12.0" customHeight="1">
      <c r="A106" s="113" t="str">
        <f t="array" ref="A106">INDEX(Calc_RotOppAtt!E875:AP875,Intro!$C$11)</f>
        <v>Burnley</v>
      </c>
      <c r="B106" s="115" t="str">
        <f t="array" ref="B106">INDEX(Calc_RotOppAtt!E1068:AP1068,Intro!$C$11)</f>
        <v>Chelsea</v>
      </c>
      <c r="C106" s="117">
        <f t="array" ref="C106">INDEX(Calc_RotOppAtt!E682:AP682,Intro!$C$11)/Intro!$C$13</f>
        <v>1.16</v>
      </c>
      <c r="D106" s="119">
        <v>101.0</v>
      </c>
      <c r="E106" s="121" t="str">
        <f>IFERROR(IF(VLOOKUP($A106,Calc_OppAtt!$A$47:$AM$66,E$5+1,FALSE)&gt;VLOOKUP($B106,Calc_OppAtt!$A$47:$AM$66,E$5+1,FALSE),VLOOKUP($A106,Fixtures!$A$2:$AN$21,E$5+2,FALSE),VLOOKUP($B106,Fixtures!$A$2:$AN$21,E$5+2,FALSE)),"")</f>
        <v>SOU (A)</v>
      </c>
      <c r="F106" s="121" t="str">
        <f>IFERROR(IF(VLOOKUP($A106,Calc_OppAtt!$A$47:$AM$66,F$5+1,FALSE)&gt;VLOOKUP($B106,Calc_OppAtt!$A$47:$AM$66,F$5+1,FALSE),VLOOKUP($A106,Fixtures!$A$2:$AN$21,F$5+2,FALSE),VLOOKUP($B106,Fixtures!$A$2:$AN$21,F$5+2,FALSE)),"")</f>
        <v>WAT (H)</v>
      </c>
      <c r="G106" s="121" t="str">
        <f>IFERROR(IF(VLOOKUP($A106,Calc_OppAtt!$A$47:$AM$66,G$5+1,FALSE)&gt;VLOOKUP($B106,Calc_OppAtt!$A$47:$AM$66,G$5+1,FALSE),VLOOKUP($A106,Fixtures!$A$2:$AN$21,G$5+2,FALSE),VLOOKUP($B106,Fixtures!$A$2:$AN$21,G$5+2,FALSE)),"")</f>
        <v>FUL (A)</v>
      </c>
      <c r="H106" s="121" t="str">
        <f>IFERROR(IF(VLOOKUP($A106,Calc_OppAtt!$A$47:$AM$66,H$5+1,FALSE)&gt;VLOOKUP($B106,Calc_OppAtt!$A$47:$AM$66,H$5+1,FALSE),VLOOKUP($A106,Fixtures!$A$2:$AN$21,H$5+2,FALSE),VLOOKUP($B106,Fixtures!$A$2:$AN$21,H$5+2,FALSE)),"")</f>
        <v>BOU (H)</v>
      </c>
      <c r="I106" s="121" t="str">
        <f>IFERROR(IF(VLOOKUP($A106,Calc_OppAtt!$A$47:$AM$66,I$5+1,FALSE)&gt;VLOOKUP($B106,Calc_OppAtt!$A$47:$AM$66,I$5+1,FALSE),VLOOKUP($A106,Fixtures!$A$2:$AN$21,I$5+2,FALSE),VLOOKUP($B106,Fixtures!$A$2:$AN$21,I$5+2,FALSE)),"")</f>
        <v>CAR (H)</v>
      </c>
      <c r="J106" s="121" t="str">
        <f>IFERROR(IF(VLOOKUP($A106,Calc_OppAtt!$A$47:$AM$66,J$5+1,FALSE)&gt;VLOOKUP($B106,Calc_OppAtt!$A$47:$AM$66,J$5+1,FALSE),VLOOKUP($A106,Fixtures!$A$2:$AN$21,J$5+2,FALSE),VLOOKUP($B106,Fixtures!$A$2:$AN$21,J$5+2,FALSE)),"")</f>
        <v>BOU (H)</v>
      </c>
      <c r="K106" s="121" t="str">
        <f>IFERROR(IF(VLOOKUP($A106,Calc_OppAtt!$A$47:$AM$66,K$5+1,FALSE)&gt;VLOOKUP($B106,Calc_OppAtt!$A$47:$AM$66,K$5+1,FALSE),VLOOKUP($A106,Fixtures!$A$2:$AN$21,K$5+2,FALSE),VLOOKUP($B106,Fixtures!$A$2:$AN$21,K$5+2,FALSE)),"")</f>
        <v/>
      </c>
      <c r="L106" s="121" t="str">
        <f>IFERROR(IF(VLOOKUP($A106,Calc_OppAtt!$A$47:$AM$66,L$5+1,FALSE)&gt;VLOOKUP($B106,Calc_OppAtt!$A$47:$AM$66,L$5+1,FALSE),VLOOKUP($A106,Fixtures!$A$2:$AN$21,L$5+2,FALSE),VLOOKUP($B106,Fixtures!$A$2:$AN$21,L$5+2,FALSE)),"")</f>
        <v/>
      </c>
      <c r="M106" s="121" t="str">
        <f>IFERROR(IF(VLOOKUP($A106,Calc_OppAtt!$A$47:$AM$66,M$5+1,FALSE)&gt;VLOOKUP($B106,Calc_OppAtt!$A$47:$AM$66,M$5+1,FALSE),VLOOKUP($A106,Fixtures!$A$2:$AN$21,M$5+2,FALSE),VLOOKUP($B106,Fixtures!$A$2:$AN$21,M$5+2,FALSE)),"")</f>
        <v/>
      </c>
      <c r="N106" s="119" t="str">
        <f>IFERROR(IF(VLOOKUP($A106,Calc_OppAtt!$A$47:$AM$66,N$5+1,FALSE)&gt;VLOOKUP($B106,Calc_OppAtt!$A$47:$AM$66,N$5+1,FALSE),VLOOKUP($A106,Fixtures!$A$2:$AN$21,N$5+2,FALSE),VLOOKUP($B106,Fixtures!$A$2:$AN$21,N$5+2,FALSE)),"")</f>
        <v/>
      </c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ht="12.0" customHeight="1">
      <c r="A107" s="113" t="str">
        <f t="array" ref="A107">INDEX(Calc_RotOppAtt!E876:AP876,Intro!$C$11)</f>
        <v>Cardiff</v>
      </c>
      <c r="B107" s="115" t="str">
        <f t="array" ref="B107">INDEX(Calc_RotOppAtt!E1069:AP1069,Intro!$C$11)</f>
        <v>Crystal Palace</v>
      </c>
      <c r="C107" s="117">
        <f t="array" ref="C107">INDEX(Calc_RotOppAtt!E683:AP683,Intro!$C$11)/Intro!$C$13</f>
        <v>1.158333333</v>
      </c>
      <c r="D107" s="119">
        <v>102.0</v>
      </c>
      <c r="E107" s="121" t="str">
        <f>IFERROR(IF(VLOOKUP($A107,Calc_OppAtt!$A$47:$AM$66,E$5+1,FALSE)&gt;VLOOKUP($B107,Calc_OppAtt!$A$47:$AM$66,E$5+1,FALSE),VLOOKUP($A107,Fixtures!$A$2:$AN$21,E$5+2,FALSE),VLOOKUP($B107,Fixtures!$A$2:$AN$21,E$5+2,FALSE)),"")</f>
        <v>BOU (A)</v>
      </c>
      <c r="F107" s="121" t="str">
        <f>IFERROR(IF(VLOOKUP($A107,Calc_OppAtt!$A$47:$AM$66,F$5+1,FALSE)&gt;VLOOKUP($B107,Calc_OppAtt!$A$47:$AM$66,F$5+1,FALSE),VLOOKUP($A107,Fixtures!$A$2:$AN$21,F$5+2,FALSE),VLOOKUP($B107,Fixtures!$A$2:$AN$21,F$5+2,FALSE)),"")</f>
        <v>NEW (H)</v>
      </c>
      <c r="G107" s="121" t="str">
        <f>IFERROR(IF(VLOOKUP($A107,Calc_OppAtt!$A$47:$AM$66,G$5+1,FALSE)&gt;VLOOKUP($B107,Calc_OppAtt!$A$47:$AM$66,G$5+1,FALSE),VLOOKUP($A107,Fixtures!$A$2:$AN$21,G$5+2,FALSE),VLOOKUP($B107,Fixtures!$A$2:$AN$21,G$5+2,FALSE)),"")</f>
        <v>WAT (A)</v>
      </c>
      <c r="H107" s="121" t="str">
        <f>IFERROR(IF(VLOOKUP($A107,Calc_OppAtt!$A$47:$AM$66,H$5+1,FALSE)&gt;VLOOKUP($B107,Calc_OppAtt!$A$47:$AM$66,H$5+1,FALSE),VLOOKUP($A107,Fixtures!$A$2:$AN$21,H$5+2,FALSE),VLOOKUP($B107,Fixtures!$A$2:$AN$21,H$5+2,FALSE)),"")</f>
        <v>ARS (H)</v>
      </c>
      <c r="I107" s="121" t="str">
        <f>IFERROR(IF(VLOOKUP($A107,Calc_OppAtt!$A$47:$AM$66,I$5+1,FALSE)&gt;VLOOKUP($B107,Calc_OppAtt!$A$47:$AM$66,I$5+1,FALSE),VLOOKUP($A107,Fixtures!$A$2:$AN$21,I$5+2,FALSE),VLOOKUP($B107,Fixtures!$A$2:$AN$21,I$5+2,FALSE)),"")</f>
        <v>HUD (A)</v>
      </c>
      <c r="J107" s="121" t="str">
        <f>IFERROR(IF(VLOOKUP($A107,Calc_OppAtt!$A$47:$AM$66,J$5+1,FALSE)&gt;VLOOKUP($B107,Calc_OppAtt!$A$47:$AM$66,J$5+1,FALSE),VLOOKUP($A107,Fixtures!$A$2:$AN$21,J$5+2,FALSE),VLOOKUP($B107,Fixtures!$A$2:$AN$21,J$5+2,FALSE)),"")</f>
        <v>NEW (H)</v>
      </c>
      <c r="K107" s="121" t="str">
        <f>IFERROR(IF(VLOOKUP($A107,Calc_OppAtt!$A$47:$AM$66,K$5+1,FALSE)&gt;VLOOKUP($B107,Calc_OppAtt!$A$47:$AM$66,K$5+1,FALSE),VLOOKUP($A107,Fixtures!$A$2:$AN$21,K$5+2,FALSE),VLOOKUP($B107,Fixtures!$A$2:$AN$21,K$5+2,FALSE)),"")</f>
        <v/>
      </c>
      <c r="L107" s="121" t="str">
        <f>IFERROR(IF(VLOOKUP($A107,Calc_OppAtt!$A$47:$AM$66,L$5+1,FALSE)&gt;VLOOKUP($B107,Calc_OppAtt!$A$47:$AM$66,L$5+1,FALSE),VLOOKUP($A107,Fixtures!$A$2:$AN$21,L$5+2,FALSE),VLOOKUP($B107,Fixtures!$A$2:$AN$21,L$5+2,FALSE)),"")</f>
        <v/>
      </c>
      <c r="M107" s="121" t="str">
        <f>IFERROR(IF(VLOOKUP($A107,Calc_OppAtt!$A$47:$AM$66,M$5+1,FALSE)&gt;VLOOKUP($B107,Calc_OppAtt!$A$47:$AM$66,M$5+1,FALSE),VLOOKUP($A107,Fixtures!$A$2:$AN$21,M$5+2,FALSE),VLOOKUP($B107,Fixtures!$A$2:$AN$21,M$5+2,FALSE)),"")</f>
        <v/>
      </c>
      <c r="N107" s="119" t="str">
        <f>IFERROR(IF(VLOOKUP($A107,Calc_OppAtt!$A$47:$AM$66,N$5+1,FALSE)&gt;VLOOKUP($B107,Calc_OppAtt!$A$47:$AM$66,N$5+1,FALSE),VLOOKUP($A107,Fixtures!$A$2:$AN$21,N$5+2,FALSE),VLOOKUP($B107,Fixtures!$A$2:$AN$21,N$5+2,FALSE)),"")</f>
        <v/>
      </c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ht="12.0" customHeight="1">
      <c r="A108" s="113" t="str">
        <f t="array" ref="A108">INDEX(Calc_RotOppAtt!E877:AP877,Intro!$C$11)</f>
        <v>Fulham</v>
      </c>
      <c r="B108" s="115" t="str">
        <f t="array" ref="B108">INDEX(Calc_RotOppAtt!E1070:AP1070,Intro!$C$11)</f>
        <v>Southampton</v>
      </c>
      <c r="C108" s="117">
        <f t="array" ref="C108">INDEX(Calc_RotOppAtt!E684:AP684,Intro!$C$11)/Intro!$C$13</f>
        <v>1.158333333</v>
      </c>
      <c r="D108" s="119">
        <v>103.0</v>
      </c>
      <c r="E108" s="121" t="str">
        <f>IFERROR(IF(VLOOKUP($A108,Calc_OppAtt!$A$47:$AM$66,E$5+1,FALSE)&gt;VLOOKUP($B108,Calc_OppAtt!$A$47:$AM$66,E$5+1,FALSE),VLOOKUP($A108,Fixtures!$A$2:$AN$21,E$5+2,FALSE),VLOOKUP($B108,Fixtures!$A$2:$AN$21,E$5+2,FALSE)),"")</f>
        <v>CRY (H)</v>
      </c>
      <c r="F108" s="121" t="str">
        <f>IFERROR(IF(VLOOKUP($A108,Calc_OppAtt!$A$47:$AM$66,F$5+1,FALSE)&gt;VLOOKUP($B108,Calc_OppAtt!$A$47:$AM$66,F$5+1,FALSE),VLOOKUP($A108,Fixtures!$A$2:$AN$21,F$5+2,FALSE),VLOOKUP($B108,Fixtures!$A$2:$AN$21,F$5+2,FALSE)),"")</f>
        <v>EVE (A)</v>
      </c>
      <c r="G108" s="121" t="str">
        <f>IFERROR(IF(VLOOKUP($A108,Calc_OppAtt!$A$47:$AM$66,G$5+1,FALSE)&gt;VLOOKUP($B108,Calc_OppAtt!$A$47:$AM$66,G$5+1,FALSE),VLOOKUP($A108,Fixtures!$A$2:$AN$21,G$5+2,FALSE),VLOOKUP($B108,Fixtures!$A$2:$AN$21,G$5+2,FALSE)),"")</f>
        <v>LEI (H)</v>
      </c>
      <c r="H108" s="121" t="str">
        <f>IFERROR(IF(VLOOKUP($A108,Calc_OppAtt!$A$47:$AM$66,H$5+1,FALSE)&gt;VLOOKUP($B108,Calc_OppAtt!$A$47:$AM$66,H$5+1,FALSE),VLOOKUP($A108,Fixtures!$A$2:$AN$21,H$5+2,FALSE),VLOOKUP($B108,Fixtures!$A$2:$AN$21,H$5+2,FALSE)),"")</f>
        <v>CRY (A)</v>
      </c>
      <c r="I108" s="121" t="str">
        <f>IFERROR(IF(VLOOKUP($A108,Calc_OppAtt!$A$47:$AM$66,I$5+1,FALSE)&gt;VLOOKUP($B108,Calc_OppAtt!$A$47:$AM$66,I$5+1,FALSE),VLOOKUP($A108,Fixtures!$A$2:$AN$21,I$5+2,FALSE),VLOOKUP($B108,Fixtures!$A$2:$AN$21,I$5+2,FALSE)),"")</f>
        <v>BHA (H)</v>
      </c>
      <c r="J108" s="121" t="str">
        <f>IFERROR(IF(VLOOKUP($A108,Calc_OppAtt!$A$47:$AM$66,J$5+1,FALSE)&gt;VLOOKUP($B108,Calc_OppAtt!$A$47:$AM$66,J$5+1,FALSE),VLOOKUP($A108,Fixtures!$A$2:$AN$21,J$5+2,FALSE),VLOOKUP($B108,Fixtures!$A$2:$AN$21,J$5+2,FALSE)),"")</f>
        <v>WAT (H)</v>
      </c>
      <c r="K108" s="121" t="str">
        <f>IFERROR(IF(VLOOKUP($A108,Calc_OppAtt!$A$47:$AM$66,K$5+1,FALSE)&gt;VLOOKUP($B108,Calc_OppAtt!$A$47:$AM$66,K$5+1,FALSE),VLOOKUP($A108,Fixtures!$A$2:$AN$21,K$5+2,FALSE),VLOOKUP($B108,Fixtures!$A$2:$AN$21,K$5+2,FALSE)),"")</f>
        <v/>
      </c>
      <c r="L108" s="121" t="str">
        <f>IFERROR(IF(VLOOKUP($A108,Calc_OppAtt!$A$47:$AM$66,L$5+1,FALSE)&gt;VLOOKUP($B108,Calc_OppAtt!$A$47:$AM$66,L$5+1,FALSE),VLOOKUP($A108,Fixtures!$A$2:$AN$21,L$5+2,FALSE),VLOOKUP($B108,Fixtures!$A$2:$AN$21,L$5+2,FALSE)),"")</f>
        <v/>
      </c>
      <c r="M108" s="121" t="str">
        <f>IFERROR(IF(VLOOKUP($A108,Calc_OppAtt!$A$47:$AM$66,M$5+1,FALSE)&gt;VLOOKUP($B108,Calc_OppAtt!$A$47:$AM$66,M$5+1,FALSE),VLOOKUP($A108,Fixtures!$A$2:$AN$21,M$5+2,FALSE),VLOOKUP($B108,Fixtures!$A$2:$AN$21,M$5+2,FALSE)),"")</f>
        <v/>
      </c>
      <c r="N108" s="119" t="str">
        <f>IFERROR(IF(VLOOKUP($A108,Calc_OppAtt!$A$47:$AM$66,N$5+1,FALSE)&gt;VLOOKUP($B108,Calc_OppAtt!$A$47:$AM$66,N$5+1,FALSE),VLOOKUP($A108,Fixtures!$A$2:$AN$21,N$5+2,FALSE),VLOOKUP($B108,Fixtures!$A$2:$AN$21,N$5+2,FALSE)),"")</f>
        <v/>
      </c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ht="12.0" customHeight="1">
      <c r="A109" s="113" t="str">
        <f t="array" ref="A109">INDEX(Calc_RotOppAtt!E878:AP878,Intro!$C$11)</f>
        <v>Cardiff</v>
      </c>
      <c r="B109" s="115" t="str">
        <f t="array" ref="B109">INDEX(Calc_RotOppAtt!E1071:AP1071,Intro!$C$11)</f>
        <v>Tottenham</v>
      </c>
      <c r="C109" s="117">
        <f t="array" ref="C109">INDEX(Calc_RotOppAtt!E685:AP685,Intro!$C$11)/Intro!$C$13</f>
        <v>1.156666667</v>
      </c>
      <c r="D109" s="119">
        <v>104.0</v>
      </c>
      <c r="E109" s="121" t="str">
        <f>IFERROR(IF(VLOOKUP($A109,Calc_OppAtt!$A$47:$AM$66,E$5+1,FALSE)&gt;VLOOKUP($B109,Calc_OppAtt!$A$47:$AM$66,E$5+1,FALSE),VLOOKUP($A109,Fixtures!$A$2:$AN$21,E$5+2,FALSE),VLOOKUP($B109,Fixtures!$A$2:$AN$21,E$5+2,FALSE)),"")</f>
        <v>BOU (A)</v>
      </c>
      <c r="F109" s="121" t="str">
        <f>IFERROR(IF(VLOOKUP($A109,Calc_OppAtt!$A$47:$AM$66,F$5+1,FALSE)&gt;VLOOKUP($B109,Calc_OppAtt!$A$47:$AM$66,F$5+1,FALSE),VLOOKUP($A109,Fixtures!$A$2:$AN$21,F$5+2,FALSE),VLOOKUP($B109,Fixtures!$A$2:$AN$21,F$5+2,FALSE)),"")</f>
        <v>FUL (H)</v>
      </c>
      <c r="G109" s="121" t="str">
        <f>IFERROR(IF(VLOOKUP($A109,Calc_OppAtt!$A$47:$AM$66,G$5+1,FALSE)&gt;VLOOKUP($B109,Calc_OppAtt!$A$47:$AM$66,G$5+1,FALSE),VLOOKUP($A109,Fixtures!$A$2:$AN$21,G$5+2,FALSE),VLOOKUP($B109,Fixtures!$A$2:$AN$21,G$5+2,FALSE)),"")</f>
        <v>HUD (A)</v>
      </c>
      <c r="H109" s="121" t="str">
        <f>IFERROR(IF(VLOOKUP($A109,Calc_OppAtt!$A$47:$AM$66,H$5+1,FALSE)&gt;VLOOKUP($B109,Calc_OppAtt!$A$47:$AM$66,H$5+1,FALSE),VLOOKUP($A109,Fixtures!$A$2:$AN$21,H$5+2,FALSE),VLOOKUP($B109,Fixtures!$A$2:$AN$21,H$5+2,FALSE)),"")</f>
        <v>WAT (A)</v>
      </c>
      <c r="I109" s="121" t="str">
        <f>IFERROR(IF(VLOOKUP($A109,Calc_OppAtt!$A$47:$AM$66,I$5+1,FALSE)&gt;VLOOKUP($B109,Calc_OppAtt!$A$47:$AM$66,I$5+1,FALSE),VLOOKUP($A109,Fixtures!$A$2:$AN$21,I$5+2,FALSE),VLOOKUP($B109,Fixtures!$A$2:$AN$21,I$5+2,FALSE)),"")</f>
        <v>LIV (H)</v>
      </c>
      <c r="J109" s="121" t="str">
        <f>IFERROR(IF(VLOOKUP($A109,Calc_OppAtt!$A$47:$AM$66,J$5+1,FALSE)&gt;VLOOKUP($B109,Calc_OppAtt!$A$47:$AM$66,J$5+1,FALSE),VLOOKUP($A109,Fixtures!$A$2:$AN$21,J$5+2,FALSE),VLOOKUP($B109,Fixtures!$A$2:$AN$21,J$5+2,FALSE)),"")</f>
        <v>BHA (A)</v>
      </c>
      <c r="K109" s="121" t="str">
        <f>IFERROR(IF(VLOOKUP($A109,Calc_OppAtt!$A$47:$AM$66,K$5+1,FALSE)&gt;VLOOKUP($B109,Calc_OppAtt!$A$47:$AM$66,K$5+1,FALSE),VLOOKUP($A109,Fixtures!$A$2:$AN$21,K$5+2,FALSE),VLOOKUP($B109,Fixtures!$A$2:$AN$21,K$5+2,FALSE)),"")</f>
        <v/>
      </c>
      <c r="L109" s="121" t="str">
        <f>IFERROR(IF(VLOOKUP($A109,Calc_OppAtt!$A$47:$AM$66,L$5+1,FALSE)&gt;VLOOKUP($B109,Calc_OppAtt!$A$47:$AM$66,L$5+1,FALSE),VLOOKUP($A109,Fixtures!$A$2:$AN$21,L$5+2,FALSE),VLOOKUP($B109,Fixtures!$A$2:$AN$21,L$5+2,FALSE)),"")</f>
        <v/>
      </c>
      <c r="M109" s="121" t="str">
        <f>IFERROR(IF(VLOOKUP($A109,Calc_OppAtt!$A$47:$AM$66,M$5+1,FALSE)&gt;VLOOKUP($B109,Calc_OppAtt!$A$47:$AM$66,M$5+1,FALSE),VLOOKUP($A109,Fixtures!$A$2:$AN$21,M$5+2,FALSE),VLOOKUP($B109,Fixtures!$A$2:$AN$21,M$5+2,FALSE)),"")</f>
        <v/>
      </c>
      <c r="N109" s="119" t="str">
        <f>IFERROR(IF(VLOOKUP($A109,Calc_OppAtt!$A$47:$AM$66,N$5+1,FALSE)&gt;VLOOKUP($B109,Calc_OppAtt!$A$47:$AM$66,N$5+1,FALSE),VLOOKUP($A109,Fixtures!$A$2:$AN$21,N$5+2,FALSE),VLOOKUP($B109,Fixtures!$A$2:$AN$21,N$5+2,FALSE)),"")</f>
        <v/>
      </c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ht="12.0" customHeight="1">
      <c r="A110" s="113" t="str">
        <f t="array" ref="A110">INDEX(Calc_RotOppAtt!E879:AP879,Intro!$C$11)</f>
        <v>Bournemouth</v>
      </c>
      <c r="B110" s="115" t="str">
        <f t="array" ref="B110">INDEX(Calc_RotOppAtt!E1072:AP1072,Intro!$C$11)</f>
        <v>Watford</v>
      </c>
      <c r="C110" s="117">
        <f t="array" ref="C110">INDEX(Calc_RotOppAtt!E686:AP686,Intro!$C$11)/Intro!$C$13</f>
        <v>1.155</v>
      </c>
      <c r="D110" s="119">
        <v>105.0</v>
      </c>
      <c r="E110" s="121" t="str">
        <f>IFERROR(IF(VLOOKUP($A110,Calc_OppAtt!$A$47:$AM$66,E$5+1,FALSE)&gt;VLOOKUP($B110,Calc_OppAtt!$A$47:$AM$66,E$5+1,FALSE),VLOOKUP($A110,Fixtures!$A$2:$AN$21,E$5+2,FALSE),VLOOKUP($B110,Fixtures!$A$2:$AN$21,E$5+2,FALSE)),"")</f>
        <v>CAR (H)</v>
      </c>
      <c r="F110" s="121" t="str">
        <f>IFERROR(IF(VLOOKUP($A110,Calc_OppAtt!$A$47:$AM$66,F$5+1,FALSE)&gt;VLOOKUP($B110,Calc_OppAtt!$A$47:$AM$66,F$5+1,FALSE),VLOOKUP($A110,Fixtures!$A$2:$AN$21,F$5+2,FALSE),VLOOKUP($B110,Fixtures!$A$2:$AN$21,F$5+2,FALSE)),"")</f>
        <v>WHU (A)</v>
      </c>
      <c r="G110" s="121" t="str">
        <f>IFERROR(IF(VLOOKUP($A110,Calc_OppAtt!$A$47:$AM$66,G$5+1,FALSE)&gt;VLOOKUP($B110,Calc_OppAtt!$A$47:$AM$66,G$5+1,FALSE),VLOOKUP($A110,Fixtures!$A$2:$AN$21,G$5+2,FALSE),VLOOKUP($B110,Fixtures!$A$2:$AN$21,G$5+2,FALSE)),"")</f>
        <v>EVE (H)</v>
      </c>
      <c r="H110" s="121" t="str">
        <f>IFERROR(IF(VLOOKUP($A110,Calc_OppAtt!$A$47:$AM$66,H$5+1,FALSE)&gt;VLOOKUP($B110,Calc_OppAtt!$A$47:$AM$66,H$5+1,FALSE),VLOOKUP($A110,Fixtures!$A$2:$AN$21,H$5+2,FALSE),VLOOKUP($B110,Fixtures!$A$2:$AN$21,H$5+2,FALSE)),"")</f>
        <v>TOT (H)</v>
      </c>
      <c r="I110" s="121" t="str">
        <f>IFERROR(IF(VLOOKUP($A110,Calc_OppAtt!$A$47:$AM$66,I$5+1,FALSE)&gt;VLOOKUP($B110,Calc_OppAtt!$A$47:$AM$66,I$5+1,FALSE),VLOOKUP($A110,Fixtures!$A$2:$AN$21,I$5+2,FALSE),VLOOKUP($B110,Fixtures!$A$2:$AN$21,I$5+2,FALSE)),"")</f>
        <v>LEI (H)</v>
      </c>
      <c r="J110" s="121" t="str">
        <f>IFERROR(IF(VLOOKUP($A110,Calc_OppAtt!$A$47:$AM$66,J$5+1,FALSE)&gt;VLOOKUP($B110,Calc_OppAtt!$A$47:$AM$66,J$5+1,FALSE),VLOOKUP($A110,Fixtures!$A$2:$AN$21,J$5+2,FALSE),VLOOKUP($B110,Fixtures!$A$2:$AN$21,J$5+2,FALSE)),"")</f>
        <v>FUL (A)</v>
      </c>
      <c r="K110" s="121" t="str">
        <f>IFERROR(IF(VLOOKUP($A110,Calc_OppAtt!$A$47:$AM$66,K$5+1,FALSE)&gt;VLOOKUP($B110,Calc_OppAtt!$A$47:$AM$66,K$5+1,FALSE),VLOOKUP($A110,Fixtures!$A$2:$AN$21,K$5+2,FALSE),VLOOKUP($B110,Fixtures!$A$2:$AN$21,K$5+2,FALSE)),"")</f>
        <v/>
      </c>
      <c r="L110" s="121" t="str">
        <f>IFERROR(IF(VLOOKUP($A110,Calc_OppAtt!$A$47:$AM$66,L$5+1,FALSE)&gt;VLOOKUP($B110,Calc_OppAtt!$A$47:$AM$66,L$5+1,FALSE),VLOOKUP($A110,Fixtures!$A$2:$AN$21,L$5+2,FALSE),VLOOKUP($B110,Fixtures!$A$2:$AN$21,L$5+2,FALSE)),"")</f>
        <v/>
      </c>
      <c r="M110" s="121" t="str">
        <f>IFERROR(IF(VLOOKUP($A110,Calc_OppAtt!$A$47:$AM$66,M$5+1,FALSE)&gt;VLOOKUP($B110,Calc_OppAtt!$A$47:$AM$66,M$5+1,FALSE),VLOOKUP($A110,Fixtures!$A$2:$AN$21,M$5+2,FALSE),VLOOKUP($B110,Fixtures!$A$2:$AN$21,M$5+2,FALSE)),"")</f>
        <v/>
      </c>
      <c r="N110" s="119" t="str">
        <f>IFERROR(IF(VLOOKUP($A110,Calc_OppAtt!$A$47:$AM$66,N$5+1,FALSE)&gt;VLOOKUP($B110,Calc_OppAtt!$A$47:$AM$66,N$5+1,FALSE),VLOOKUP($A110,Fixtures!$A$2:$AN$21,N$5+2,FALSE),VLOOKUP($B110,Fixtures!$A$2:$AN$21,N$5+2,FALSE)),"")</f>
        <v/>
      </c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ht="12.0" customHeight="1">
      <c r="A111" s="113" t="str">
        <f t="array" ref="A111">INDEX(Calc_RotOppAtt!E880:AP880,Intro!$C$11)</f>
        <v>Burnley</v>
      </c>
      <c r="B111" s="115" t="str">
        <f t="array" ref="B111">INDEX(Calc_RotOppAtt!E1073:AP1073,Intro!$C$11)</f>
        <v>Leicester</v>
      </c>
      <c r="C111" s="117">
        <f t="array" ref="C111">INDEX(Calc_RotOppAtt!E687:AP687,Intro!$C$11)/Intro!$C$13</f>
        <v>1.155</v>
      </c>
      <c r="D111" s="119">
        <v>106.0</v>
      </c>
      <c r="E111" s="121" t="str">
        <f>IFERROR(IF(VLOOKUP($A111,Calc_OppAtt!$A$47:$AM$66,E$5+1,FALSE)&gt;VLOOKUP($B111,Calc_OppAtt!$A$47:$AM$66,E$5+1,FALSE),VLOOKUP($A111,Fixtures!$A$2:$AN$21,E$5+2,FALSE),VLOOKUP($B111,Fixtures!$A$2:$AN$21,E$5+2,FALSE)),"")</f>
        <v>SOU (A)</v>
      </c>
      <c r="F111" s="121" t="str">
        <f>IFERROR(IF(VLOOKUP($A111,Calc_OppAtt!$A$47:$AM$66,F$5+1,FALSE)&gt;VLOOKUP($B111,Calc_OppAtt!$A$47:$AM$66,F$5+1,FALSE),VLOOKUP($A111,Fixtures!$A$2:$AN$21,F$5+2,FALSE),VLOOKUP($B111,Fixtures!$A$2:$AN$21,F$5+2,FALSE)),"")</f>
        <v>WAT (H)</v>
      </c>
      <c r="G111" s="121" t="str">
        <f>IFERROR(IF(VLOOKUP($A111,Calc_OppAtt!$A$47:$AM$66,G$5+1,FALSE)&gt;VLOOKUP($B111,Calc_OppAtt!$A$47:$AM$66,G$5+1,FALSE),VLOOKUP($A111,Fixtures!$A$2:$AN$21,G$5+2,FALSE),VLOOKUP($B111,Fixtures!$A$2:$AN$21,G$5+2,FALSE)),"")</f>
        <v>FUL (A)</v>
      </c>
      <c r="H111" s="121" t="str">
        <f>IFERROR(IF(VLOOKUP($A111,Calc_OppAtt!$A$47:$AM$66,H$5+1,FALSE)&gt;VLOOKUP($B111,Calc_OppAtt!$A$47:$AM$66,H$5+1,FALSE),VLOOKUP($A111,Fixtures!$A$2:$AN$21,H$5+2,FALSE),VLOOKUP($B111,Fixtures!$A$2:$AN$21,H$5+2,FALSE)),"")</f>
        <v>LIV (H)</v>
      </c>
      <c r="I111" s="121" t="str">
        <f>IFERROR(IF(VLOOKUP($A111,Calc_OppAtt!$A$47:$AM$66,I$5+1,FALSE)&gt;VLOOKUP($B111,Calc_OppAtt!$A$47:$AM$66,I$5+1,FALSE),VLOOKUP($A111,Fixtures!$A$2:$AN$21,I$5+2,FALSE),VLOOKUP($B111,Fixtures!$A$2:$AN$21,I$5+2,FALSE)),"")</f>
        <v>BOU (A)</v>
      </c>
      <c r="J111" s="121" t="str">
        <f>IFERROR(IF(VLOOKUP($A111,Calc_OppAtt!$A$47:$AM$66,J$5+1,FALSE)&gt;VLOOKUP($B111,Calc_OppAtt!$A$47:$AM$66,J$5+1,FALSE),VLOOKUP($A111,Fixtures!$A$2:$AN$21,J$5+2,FALSE),VLOOKUP($B111,Fixtures!$A$2:$AN$21,J$5+2,FALSE)),"")</f>
        <v>HUD (H)</v>
      </c>
      <c r="K111" s="121" t="str">
        <f>IFERROR(IF(VLOOKUP($A111,Calc_OppAtt!$A$47:$AM$66,K$5+1,FALSE)&gt;VLOOKUP($B111,Calc_OppAtt!$A$47:$AM$66,K$5+1,FALSE),VLOOKUP($A111,Fixtures!$A$2:$AN$21,K$5+2,FALSE),VLOOKUP($B111,Fixtures!$A$2:$AN$21,K$5+2,FALSE)),"")</f>
        <v/>
      </c>
      <c r="L111" s="121" t="str">
        <f>IFERROR(IF(VLOOKUP($A111,Calc_OppAtt!$A$47:$AM$66,L$5+1,FALSE)&gt;VLOOKUP($B111,Calc_OppAtt!$A$47:$AM$66,L$5+1,FALSE),VLOOKUP($A111,Fixtures!$A$2:$AN$21,L$5+2,FALSE),VLOOKUP($B111,Fixtures!$A$2:$AN$21,L$5+2,FALSE)),"")</f>
        <v/>
      </c>
      <c r="M111" s="121" t="str">
        <f>IFERROR(IF(VLOOKUP($A111,Calc_OppAtt!$A$47:$AM$66,M$5+1,FALSE)&gt;VLOOKUP($B111,Calc_OppAtt!$A$47:$AM$66,M$5+1,FALSE),VLOOKUP($A111,Fixtures!$A$2:$AN$21,M$5+2,FALSE),VLOOKUP($B111,Fixtures!$A$2:$AN$21,M$5+2,FALSE)),"")</f>
        <v/>
      </c>
      <c r="N111" s="119" t="str">
        <f>IFERROR(IF(VLOOKUP($A111,Calc_OppAtt!$A$47:$AM$66,N$5+1,FALSE)&gt;VLOOKUP($B111,Calc_OppAtt!$A$47:$AM$66,N$5+1,FALSE),VLOOKUP($A111,Fixtures!$A$2:$AN$21,N$5+2,FALSE),VLOOKUP($B111,Fixtures!$A$2:$AN$21,N$5+2,FALSE)),"")</f>
        <v/>
      </c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ht="12.0" customHeight="1">
      <c r="A112" s="113" t="str">
        <f t="array" ref="A112">INDEX(Calc_RotOppAtt!E881:AP881,Intro!$C$11)</f>
        <v>Crystal Palace</v>
      </c>
      <c r="B112" s="115" t="str">
        <f t="array" ref="B112">INDEX(Calc_RotOppAtt!E1074:AP1074,Intro!$C$11)</f>
        <v>Newcastle</v>
      </c>
      <c r="C112" s="117">
        <f t="array" ref="C112">INDEX(Calc_RotOppAtt!E688:AP688,Intro!$C$11)/Intro!$C$13</f>
        <v>1.155</v>
      </c>
      <c r="D112" s="119">
        <v>107.0</v>
      </c>
      <c r="E112" s="121" t="str">
        <f>IFERROR(IF(VLOOKUP($A112,Calc_OppAtt!$A$47:$AM$66,E$5+1,FALSE)&gt;VLOOKUP($B112,Calc_OppAtt!$A$47:$AM$66,E$5+1,FALSE),VLOOKUP($A112,Fixtures!$A$2:$AN$21,E$5+2,FALSE),VLOOKUP($B112,Fixtures!$A$2:$AN$21,E$5+2,FALSE)),"")</f>
        <v>FUL (A)</v>
      </c>
      <c r="F112" s="121" t="str">
        <f>IFERROR(IF(VLOOKUP($A112,Calc_OppAtt!$A$47:$AM$66,F$5+1,FALSE)&gt;VLOOKUP($B112,Calc_OppAtt!$A$47:$AM$66,F$5+1,FALSE),VLOOKUP($A112,Fixtures!$A$2:$AN$21,F$5+2,FALSE),VLOOKUP($B112,Fixtures!$A$2:$AN$21,F$5+2,FALSE)),"")</f>
        <v>LIV (H)</v>
      </c>
      <c r="G112" s="121" t="str">
        <f>IFERROR(IF(VLOOKUP($A112,Calc_OppAtt!$A$47:$AM$66,G$5+1,FALSE)&gt;VLOOKUP($B112,Calc_OppAtt!$A$47:$AM$66,G$5+1,FALSE),VLOOKUP($A112,Fixtures!$A$2:$AN$21,G$5+2,FALSE),VLOOKUP($B112,Fixtures!$A$2:$AN$21,G$5+2,FALSE)),"")</f>
        <v>WAT (A)</v>
      </c>
      <c r="H112" s="121" t="str">
        <f>IFERROR(IF(VLOOKUP($A112,Calc_OppAtt!$A$47:$AM$66,H$5+1,FALSE)&gt;VLOOKUP($B112,Calc_OppAtt!$A$47:$AM$66,H$5+1,FALSE),VLOOKUP($A112,Fixtures!$A$2:$AN$21,H$5+2,FALSE),VLOOKUP($B112,Fixtures!$A$2:$AN$21,H$5+2,FALSE)),"")</f>
        <v>SOU (H)</v>
      </c>
      <c r="I112" s="121" t="str">
        <f>IFERROR(IF(VLOOKUP($A112,Calc_OppAtt!$A$47:$AM$66,I$5+1,FALSE)&gt;VLOOKUP($B112,Calc_OppAtt!$A$47:$AM$66,I$5+1,FALSE),VLOOKUP($A112,Fixtures!$A$2:$AN$21,I$5+2,FALSE),VLOOKUP($B112,Fixtures!$A$2:$AN$21,I$5+2,FALSE)),"")</f>
        <v>ARS (H)</v>
      </c>
      <c r="J112" s="121" t="str">
        <f>IFERROR(IF(VLOOKUP($A112,Calc_OppAtt!$A$47:$AM$66,J$5+1,FALSE)&gt;VLOOKUP($B112,Calc_OppAtt!$A$47:$AM$66,J$5+1,FALSE),VLOOKUP($A112,Fixtures!$A$2:$AN$21,J$5+2,FALSE),VLOOKUP($B112,Fixtures!$A$2:$AN$21,J$5+2,FALSE)),"")</f>
        <v>NEW (H)</v>
      </c>
      <c r="K112" s="121" t="str">
        <f>IFERROR(IF(VLOOKUP($A112,Calc_OppAtt!$A$47:$AM$66,K$5+1,FALSE)&gt;VLOOKUP($B112,Calc_OppAtt!$A$47:$AM$66,K$5+1,FALSE),VLOOKUP($A112,Fixtures!$A$2:$AN$21,K$5+2,FALSE),VLOOKUP($B112,Fixtures!$A$2:$AN$21,K$5+2,FALSE)),"")</f>
        <v/>
      </c>
      <c r="L112" s="121" t="str">
        <f>IFERROR(IF(VLOOKUP($A112,Calc_OppAtt!$A$47:$AM$66,L$5+1,FALSE)&gt;VLOOKUP($B112,Calc_OppAtt!$A$47:$AM$66,L$5+1,FALSE),VLOOKUP($A112,Fixtures!$A$2:$AN$21,L$5+2,FALSE),VLOOKUP($B112,Fixtures!$A$2:$AN$21,L$5+2,FALSE)),"")</f>
        <v/>
      </c>
      <c r="M112" s="121" t="str">
        <f>IFERROR(IF(VLOOKUP($A112,Calc_OppAtt!$A$47:$AM$66,M$5+1,FALSE)&gt;VLOOKUP($B112,Calc_OppAtt!$A$47:$AM$66,M$5+1,FALSE),VLOOKUP($A112,Fixtures!$A$2:$AN$21,M$5+2,FALSE),VLOOKUP($B112,Fixtures!$A$2:$AN$21,M$5+2,FALSE)),"")</f>
        <v/>
      </c>
      <c r="N112" s="119" t="str">
        <f>IFERROR(IF(VLOOKUP($A112,Calc_OppAtt!$A$47:$AM$66,N$5+1,FALSE)&gt;VLOOKUP($B112,Calc_OppAtt!$A$47:$AM$66,N$5+1,FALSE),VLOOKUP($A112,Fixtures!$A$2:$AN$21,N$5+2,FALSE),VLOOKUP($B112,Fixtures!$A$2:$AN$21,N$5+2,FALSE)),"")</f>
        <v/>
      </c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ht="12.0" customHeight="1">
      <c r="A113" s="113" t="str">
        <f t="array" ref="A113">INDEX(Calc_RotOppAtt!E882:AP882,Intro!$C$11)</f>
        <v>Arsenal</v>
      </c>
      <c r="B113" s="115" t="str">
        <f t="array" ref="B113">INDEX(Calc_RotOppAtt!E1075:AP1075,Intro!$C$11)</f>
        <v>Leicester</v>
      </c>
      <c r="C113" s="117">
        <f t="array" ref="C113">INDEX(Calc_RotOppAtt!E689:AP689,Intro!$C$11)/Intro!$C$13</f>
        <v>1.153333333</v>
      </c>
      <c r="D113" s="119">
        <v>108.0</v>
      </c>
      <c r="E113" s="121" t="str">
        <f>IFERROR(IF(VLOOKUP($A113,Calc_OppAtt!$A$47:$AM$66,E$5+1,FALSE)&gt;VLOOKUP($B113,Calc_OppAtt!$A$47:$AM$66,E$5+1,FALSE),VLOOKUP($A113,Fixtures!$A$2:$AN$21,E$5+2,FALSE),VLOOKUP($B113,Fixtures!$A$2:$AN$21,E$5+2,FALSE)),"")</f>
        <v>MCI (H)</v>
      </c>
      <c r="F113" s="121" t="str">
        <f>IFERROR(IF(VLOOKUP($A113,Calc_OppAtt!$A$47:$AM$66,F$5+1,FALSE)&gt;VLOOKUP($B113,Calc_OppAtt!$A$47:$AM$66,F$5+1,FALSE),VLOOKUP($A113,Fixtures!$A$2:$AN$21,F$5+2,FALSE),VLOOKUP($B113,Fixtures!$A$2:$AN$21,F$5+2,FALSE)),"")</f>
        <v>WOL (H)</v>
      </c>
      <c r="G113" s="121" t="str">
        <f>IFERROR(IF(VLOOKUP($A113,Calc_OppAtt!$A$47:$AM$66,G$5+1,FALSE)&gt;VLOOKUP($B113,Calc_OppAtt!$A$47:$AM$66,G$5+1,FALSE),VLOOKUP($A113,Fixtures!$A$2:$AN$21,G$5+2,FALSE),VLOOKUP($B113,Fixtures!$A$2:$AN$21,G$5+2,FALSE)),"")</f>
        <v>WHU (H)</v>
      </c>
      <c r="H113" s="121" t="str">
        <f>IFERROR(IF(VLOOKUP($A113,Calc_OppAtt!$A$47:$AM$66,H$5+1,FALSE)&gt;VLOOKUP($B113,Calc_OppAtt!$A$47:$AM$66,H$5+1,FALSE),VLOOKUP($A113,Fixtures!$A$2:$AN$21,H$5+2,FALSE),VLOOKUP($B113,Fixtures!$A$2:$AN$21,H$5+2,FALSE)),"")</f>
        <v>LIV (H)</v>
      </c>
      <c r="I113" s="121" t="str">
        <f>IFERROR(IF(VLOOKUP($A113,Calc_OppAtt!$A$47:$AM$66,I$5+1,FALSE)&gt;VLOOKUP($B113,Calc_OppAtt!$A$47:$AM$66,I$5+1,FALSE),VLOOKUP($A113,Fixtures!$A$2:$AN$21,I$5+2,FALSE),VLOOKUP($B113,Fixtures!$A$2:$AN$21,I$5+2,FALSE)),"")</f>
        <v>BOU (A)</v>
      </c>
      <c r="J113" s="121" t="str">
        <f>IFERROR(IF(VLOOKUP($A113,Calc_OppAtt!$A$47:$AM$66,J$5+1,FALSE)&gt;VLOOKUP($B113,Calc_OppAtt!$A$47:$AM$66,J$5+1,FALSE),VLOOKUP($A113,Fixtures!$A$2:$AN$21,J$5+2,FALSE),VLOOKUP($B113,Fixtures!$A$2:$AN$21,J$5+2,FALSE)),"")</f>
        <v>EVE (H)</v>
      </c>
      <c r="K113" s="121" t="str">
        <f>IFERROR(IF(VLOOKUP($A113,Calc_OppAtt!$A$47:$AM$66,K$5+1,FALSE)&gt;VLOOKUP($B113,Calc_OppAtt!$A$47:$AM$66,K$5+1,FALSE),VLOOKUP($A113,Fixtures!$A$2:$AN$21,K$5+2,FALSE),VLOOKUP($B113,Fixtures!$A$2:$AN$21,K$5+2,FALSE)),"")</f>
        <v/>
      </c>
      <c r="L113" s="121" t="str">
        <f>IFERROR(IF(VLOOKUP($A113,Calc_OppAtt!$A$47:$AM$66,L$5+1,FALSE)&gt;VLOOKUP($B113,Calc_OppAtt!$A$47:$AM$66,L$5+1,FALSE),VLOOKUP($A113,Fixtures!$A$2:$AN$21,L$5+2,FALSE),VLOOKUP($B113,Fixtures!$A$2:$AN$21,L$5+2,FALSE)),"")</f>
        <v/>
      </c>
      <c r="M113" s="121" t="str">
        <f>IFERROR(IF(VLOOKUP($A113,Calc_OppAtt!$A$47:$AM$66,M$5+1,FALSE)&gt;VLOOKUP($B113,Calc_OppAtt!$A$47:$AM$66,M$5+1,FALSE),VLOOKUP($A113,Fixtures!$A$2:$AN$21,M$5+2,FALSE),VLOOKUP($B113,Fixtures!$A$2:$AN$21,M$5+2,FALSE)),"")</f>
        <v/>
      </c>
      <c r="N113" s="119" t="str">
        <f>IFERROR(IF(VLOOKUP($A113,Calc_OppAtt!$A$47:$AM$66,N$5+1,FALSE)&gt;VLOOKUP($B113,Calc_OppAtt!$A$47:$AM$66,N$5+1,FALSE),VLOOKUP($A113,Fixtures!$A$2:$AN$21,N$5+2,FALSE),VLOOKUP($B113,Fixtures!$A$2:$AN$21,N$5+2,FALSE)),"")</f>
        <v/>
      </c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ht="12.0" customHeight="1">
      <c r="A114" s="113" t="str">
        <f t="array" ref="A114">INDEX(Calc_RotOppAtt!E883:AP883,Intro!$C$11)</f>
        <v>Chelsea</v>
      </c>
      <c r="B114" s="115" t="str">
        <f t="array" ref="B114">INDEX(Calc_RotOppAtt!E1076:AP1076,Intro!$C$11)</f>
        <v>Leicester</v>
      </c>
      <c r="C114" s="117">
        <f t="array" ref="C114">INDEX(Calc_RotOppAtt!E690:AP690,Intro!$C$11)/Intro!$C$13</f>
        <v>1.153333333</v>
      </c>
      <c r="D114" s="119">
        <v>109.0</v>
      </c>
      <c r="E114" s="121" t="str">
        <f>IFERROR(IF(VLOOKUP($A114,Calc_OppAtt!$A$47:$AM$66,E$5+1,FALSE)&gt;VLOOKUP($B114,Calc_OppAtt!$A$47:$AM$66,E$5+1,FALSE),VLOOKUP($A114,Fixtures!$A$2:$AN$21,E$5+2,FALSE),VLOOKUP($B114,Fixtures!$A$2:$AN$21,E$5+2,FALSE)),"")</f>
        <v>HUD (A)</v>
      </c>
      <c r="F114" s="121" t="str">
        <f>IFERROR(IF(VLOOKUP($A114,Calc_OppAtt!$A$47:$AM$66,F$5+1,FALSE)&gt;VLOOKUP($B114,Calc_OppAtt!$A$47:$AM$66,F$5+1,FALSE),VLOOKUP($A114,Fixtures!$A$2:$AN$21,F$5+2,FALSE),VLOOKUP($B114,Fixtures!$A$2:$AN$21,F$5+2,FALSE)),"")</f>
        <v>ARS (H)</v>
      </c>
      <c r="G114" s="121" t="str">
        <f>IFERROR(IF(VLOOKUP($A114,Calc_OppAtt!$A$47:$AM$66,G$5+1,FALSE)&gt;VLOOKUP($B114,Calc_OppAtt!$A$47:$AM$66,G$5+1,FALSE),VLOOKUP($A114,Fixtures!$A$2:$AN$21,G$5+2,FALSE),VLOOKUP($B114,Fixtures!$A$2:$AN$21,G$5+2,FALSE)),"")</f>
        <v>SOU (A)</v>
      </c>
      <c r="H114" s="121" t="str">
        <f>IFERROR(IF(VLOOKUP($A114,Calc_OppAtt!$A$47:$AM$66,H$5+1,FALSE)&gt;VLOOKUP($B114,Calc_OppAtt!$A$47:$AM$66,H$5+1,FALSE),VLOOKUP($A114,Fixtures!$A$2:$AN$21,H$5+2,FALSE),VLOOKUP($B114,Fixtures!$A$2:$AN$21,H$5+2,FALSE)),"")</f>
        <v>BOU (H)</v>
      </c>
      <c r="I114" s="121" t="str">
        <f>IFERROR(IF(VLOOKUP($A114,Calc_OppAtt!$A$47:$AM$66,I$5+1,FALSE)&gt;VLOOKUP($B114,Calc_OppAtt!$A$47:$AM$66,I$5+1,FALSE),VLOOKUP($A114,Fixtures!$A$2:$AN$21,I$5+2,FALSE),VLOOKUP($B114,Fixtures!$A$2:$AN$21,I$5+2,FALSE)),"")</f>
        <v>BOU (A)</v>
      </c>
      <c r="J114" s="121" t="str">
        <f>IFERROR(IF(VLOOKUP($A114,Calc_OppAtt!$A$47:$AM$66,J$5+1,FALSE)&gt;VLOOKUP($B114,Calc_OppAtt!$A$47:$AM$66,J$5+1,FALSE),VLOOKUP($A114,Fixtures!$A$2:$AN$21,J$5+2,FALSE),VLOOKUP($B114,Fixtures!$A$2:$AN$21,J$5+2,FALSE)),"")</f>
        <v>HUD (H)</v>
      </c>
      <c r="K114" s="121" t="str">
        <f>IFERROR(IF(VLOOKUP($A114,Calc_OppAtt!$A$47:$AM$66,K$5+1,FALSE)&gt;VLOOKUP($B114,Calc_OppAtt!$A$47:$AM$66,K$5+1,FALSE),VLOOKUP($A114,Fixtures!$A$2:$AN$21,K$5+2,FALSE),VLOOKUP($B114,Fixtures!$A$2:$AN$21,K$5+2,FALSE)),"")</f>
        <v/>
      </c>
      <c r="L114" s="121" t="str">
        <f>IFERROR(IF(VLOOKUP($A114,Calc_OppAtt!$A$47:$AM$66,L$5+1,FALSE)&gt;VLOOKUP($B114,Calc_OppAtt!$A$47:$AM$66,L$5+1,FALSE),VLOOKUP($A114,Fixtures!$A$2:$AN$21,L$5+2,FALSE),VLOOKUP($B114,Fixtures!$A$2:$AN$21,L$5+2,FALSE)),"")</f>
        <v/>
      </c>
      <c r="M114" s="121" t="str">
        <f>IFERROR(IF(VLOOKUP($A114,Calc_OppAtt!$A$47:$AM$66,M$5+1,FALSE)&gt;VLOOKUP($B114,Calc_OppAtt!$A$47:$AM$66,M$5+1,FALSE),VLOOKUP($A114,Fixtures!$A$2:$AN$21,M$5+2,FALSE),VLOOKUP($B114,Fixtures!$A$2:$AN$21,M$5+2,FALSE)),"")</f>
        <v/>
      </c>
      <c r="N114" s="119" t="str">
        <f>IFERROR(IF(VLOOKUP($A114,Calc_OppAtt!$A$47:$AM$66,N$5+1,FALSE)&gt;VLOOKUP($B114,Calc_OppAtt!$A$47:$AM$66,N$5+1,FALSE),VLOOKUP($A114,Fixtures!$A$2:$AN$21,N$5+2,FALSE),VLOOKUP($B114,Fixtures!$A$2:$AN$21,N$5+2,FALSE)),"")</f>
        <v/>
      </c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ht="12.0" customHeight="1">
      <c r="A115" s="113" t="str">
        <f t="array" ref="A115">INDEX(Calc_RotOppAtt!E884:AP884,Intro!$C$11)</f>
        <v>Liverpool</v>
      </c>
      <c r="B115" s="115" t="str">
        <f t="array" ref="B115">INDEX(Calc_RotOppAtt!E1077:AP1077,Intro!$C$11)</f>
        <v>Wolves</v>
      </c>
      <c r="C115" s="117">
        <f t="array" ref="C115">INDEX(Calc_RotOppAtt!E691:AP691,Intro!$C$11)/Intro!$C$13</f>
        <v>1.153333333</v>
      </c>
      <c r="D115" s="119">
        <v>110.0</v>
      </c>
      <c r="E115" s="121" t="str">
        <f>IFERROR(IF(VLOOKUP($A115,Calc_OppAtt!$A$47:$AM$66,E$5+1,FALSE)&gt;VLOOKUP($B115,Calc_OppAtt!$A$47:$AM$66,E$5+1,FALSE),VLOOKUP($A115,Fixtures!$A$2:$AN$21,E$5+2,FALSE),VLOOKUP($B115,Fixtures!$A$2:$AN$21,E$5+2,FALSE)),"")</f>
        <v>WHU (H)</v>
      </c>
      <c r="F115" s="121" t="str">
        <f>IFERROR(IF(VLOOKUP($A115,Calc_OppAtt!$A$47:$AM$66,F$5+1,FALSE)&gt;VLOOKUP($B115,Calc_OppAtt!$A$47:$AM$66,F$5+1,FALSE),VLOOKUP($A115,Fixtures!$A$2:$AN$21,F$5+2,FALSE),VLOOKUP($B115,Fixtures!$A$2:$AN$21,F$5+2,FALSE)),"")</f>
        <v>CRY (A)</v>
      </c>
      <c r="G115" s="121" t="str">
        <f>IFERROR(IF(VLOOKUP($A115,Calc_OppAtt!$A$47:$AM$66,G$5+1,FALSE)&gt;VLOOKUP($B115,Calc_OppAtt!$A$47:$AM$66,G$5+1,FALSE),VLOOKUP($A115,Fixtures!$A$2:$AN$21,G$5+2,FALSE),VLOOKUP($B115,Fixtures!$A$2:$AN$21,G$5+2,FALSE)),"")</f>
        <v>BHA (H)</v>
      </c>
      <c r="H115" s="121" t="str">
        <f>IFERROR(IF(VLOOKUP($A115,Calc_OppAtt!$A$47:$AM$66,H$5+1,FALSE)&gt;VLOOKUP($B115,Calc_OppAtt!$A$47:$AM$66,H$5+1,FALSE),VLOOKUP($A115,Fixtures!$A$2:$AN$21,H$5+2,FALSE),VLOOKUP($B115,Fixtures!$A$2:$AN$21,H$5+2,FALSE)),"")</f>
        <v>WHU (A)</v>
      </c>
      <c r="I115" s="121" t="str">
        <f>IFERROR(IF(VLOOKUP($A115,Calc_OppAtt!$A$47:$AM$66,I$5+1,FALSE)&gt;VLOOKUP($B115,Calc_OppAtt!$A$47:$AM$66,I$5+1,FALSE),VLOOKUP($A115,Fixtures!$A$2:$AN$21,I$5+2,FALSE),VLOOKUP($B115,Fixtures!$A$2:$AN$21,I$5+2,FALSE)),"")</f>
        <v>BUR (H)</v>
      </c>
      <c r="J115" s="121" t="str">
        <f>IFERROR(IF(VLOOKUP($A115,Calc_OppAtt!$A$47:$AM$66,J$5+1,FALSE)&gt;VLOOKUP($B115,Calc_OppAtt!$A$47:$AM$66,J$5+1,FALSE),VLOOKUP($A115,Fixtures!$A$2:$AN$21,J$5+2,FALSE),VLOOKUP($B115,Fixtures!$A$2:$AN$21,J$5+2,FALSE)),"")</f>
        <v>SOU (H)</v>
      </c>
      <c r="K115" s="121" t="str">
        <f>IFERROR(IF(VLOOKUP($A115,Calc_OppAtt!$A$47:$AM$66,K$5+1,FALSE)&gt;VLOOKUP($B115,Calc_OppAtt!$A$47:$AM$66,K$5+1,FALSE),VLOOKUP($A115,Fixtures!$A$2:$AN$21,K$5+2,FALSE),VLOOKUP($B115,Fixtures!$A$2:$AN$21,K$5+2,FALSE)),"")</f>
        <v/>
      </c>
      <c r="L115" s="121" t="str">
        <f>IFERROR(IF(VLOOKUP($A115,Calc_OppAtt!$A$47:$AM$66,L$5+1,FALSE)&gt;VLOOKUP($B115,Calc_OppAtt!$A$47:$AM$66,L$5+1,FALSE),VLOOKUP($A115,Fixtures!$A$2:$AN$21,L$5+2,FALSE),VLOOKUP($B115,Fixtures!$A$2:$AN$21,L$5+2,FALSE)),"")</f>
        <v/>
      </c>
      <c r="M115" s="121" t="str">
        <f>IFERROR(IF(VLOOKUP($A115,Calc_OppAtt!$A$47:$AM$66,M$5+1,FALSE)&gt;VLOOKUP($B115,Calc_OppAtt!$A$47:$AM$66,M$5+1,FALSE),VLOOKUP($A115,Fixtures!$A$2:$AN$21,M$5+2,FALSE),VLOOKUP($B115,Fixtures!$A$2:$AN$21,M$5+2,FALSE)),"")</f>
        <v/>
      </c>
      <c r="N115" s="119" t="str">
        <f>IFERROR(IF(VLOOKUP($A115,Calc_OppAtt!$A$47:$AM$66,N$5+1,FALSE)&gt;VLOOKUP($B115,Calc_OppAtt!$A$47:$AM$66,N$5+1,FALSE),VLOOKUP($A115,Fixtures!$A$2:$AN$21,N$5+2,FALSE),VLOOKUP($B115,Fixtures!$A$2:$AN$21,N$5+2,FALSE)),"")</f>
        <v/>
      </c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ht="12.0" customHeight="1">
      <c r="A116" s="113" t="str">
        <f t="array" ref="A116">INDEX(Calc_RotOppAtt!E885:AP885,Intro!$C$11)</f>
        <v>Bournemouth</v>
      </c>
      <c r="B116" s="115" t="str">
        <f t="array" ref="B116">INDEX(Calc_RotOppAtt!E1078:AP1078,Intro!$C$11)</f>
        <v>Southampton</v>
      </c>
      <c r="C116" s="117">
        <f t="array" ref="C116">INDEX(Calc_RotOppAtt!E692:AP692,Intro!$C$11)/Intro!$C$13</f>
        <v>1.151666667</v>
      </c>
      <c r="D116" s="119">
        <v>111.0</v>
      </c>
      <c r="E116" s="121" t="str">
        <f>IFERROR(IF(VLOOKUP($A116,Calc_OppAtt!$A$47:$AM$66,E$5+1,FALSE)&gt;VLOOKUP($B116,Calc_OppAtt!$A$47:$AM$66,E$5+1,FALSE),VLOOKUP($A116,Fixtures!$A$2:$AN$21,E$5+2,FALSE),VLOOKUP($B116,Fixtures!$A$2:$AN$21,E$5+2,FALSE)),"")</f>
        <v>CAR (H)</v>
      </c>
      <c r="F116" s="121" t="str">
        <f>IFERROR(IF(VLOOKUP($A116,Calc_OppAtt!$A$47:$AM$66,F$5+1,FALSE)&gt;VLOOKUP($B116,Calc_OppAtt!$A$47:$AM$66,F$5+1,FALSE),VLOOKUP($A116,Fixtures!$A$2:$AN$21,F$5+2,FALSE),VLOOKUP($B116,Fixtures!$A$2:$AN$21,F$5+2,FALSE)),"")</f>
        <v>WHU (A)</v>
      </c>
      <c r="G116" s="121" t="str">
        <f>IFERROR(IF(VLOOKUP($A116,Calc_OppAtt!$A$47:$AM$66,G$5+1,FALSE)&gt;VLOOKUP($B116,Calc_OppAtt!$A$47:$AM$66,G$5+1,FALSE),VLOOKUP($A116,Fixtures!$A$2:$AN$21,G$5+2,FALSE),VLOOKUP($B116,Fixtures!$A$2:$AN$21,G$5+2,FALSE)),"")</f>
        <v>LEI (H)</v>
      </c>
      <c r="H116" s="121" t="str">
        <f>IFERROR(IF(VLOOKUP($A116,Calc_OppAtt!$A$47:$AM$66,H$5+1,FALSE)&gt;VLOOKUP($B116,Calc_OppAtt!$A$47:$AM$66,H$5+1,FALSE),VLOOKUP($A116,Fixtures!$A$2:$AN$21,H$5+2,FALSE),VLOOKUP($B116,Fixtures!$A$2:$AN$21,H$5+2,FALSE)),"")</f>
        <v>CRY (A)</v>
      </c>
      <c r="I116" s="121" t="str">
        <f>IFERROR(IF(VLOOKUP($A116,Calc_OppAtt!$A$47:$AM$66,I$5+1,FALSE)&gt;VLOOKUP($B116,Calc_OppAtt!$A$47:$AM$66,I$5+1,FALSE),VLOOKUP($A116,Fixtures!$A$2:$AN$21,I$5+2,FALSE),VLOOKUP($B116,Fixtures!$A$2:$AN$21,I$5+2,FALSE)),"")</f>
        <v>LEI (H)</v>
      </c>
      <c r="J116" s="121" t="str">
        <f>IFERROR(IF(VLOOKUP($A116,Calc_OppAtt!$A$47:$AM$66,J$5+1,FALSE)&gt;VLOOKUP($B116,Calc_OppAtt!$A$47:$AM$66,J$5+1,FALSE),VLOOKUP($A116,Fixtures!$A$2:$AN$21,J$5+2,FALSE),VLOOKUP($B116,Fixtures!$A$2:$AN$21,J$5+2,FALSE)),"")</f>
        <v>BUR (A)</v>
      </c>
      <c r="K116" s="121" t="str">
        <f>IFERROR(IF(VLOOKUP($A116,Calc_OppAtt!$A$47:$AM$66,K$5+1,FALSE)&gt;VLOOKUP($B116,Calc_OppAtt!$A$47:$AM$66,K$5+1,FALSE),VLOOKUP($A116,Fixtures!$A$2:$AN$21,K$5+2,FALSE),VLOOKUP($B116,Fixtures!$A$2:$AN$21,K$5+2,FALSE)),"")</f>
        <v/>
      </c>
      <c r="L116" s="121" t="str">
        <f>IFERROR(IF(VLOOKUP($A116,Calc_OppAtt!$A$47:$AM$66,L$5+1,FALSE)&gt;VLOOKUP($B116,Calc_OppAtt!$A$47:$AM$66,L$5+1,FALSE),VLOOKUP($A116,Fixtures!$A$2:$AN$21,L$5+2,FALSE),VLOOKUP($B116,Fixtures!$A$2:$AN$21,L$5+2,FALSE)),"")</f>
        <v/>
      </c>
      <c r="M116" s="121" t="str">
        <f>IFERROR(IF(VLOOKUP($A116,Calc_OppAtt!$A$47:$AM$66,M$5+1,FALSE)&gt;VLOOKUP($B116,Calc_OppAtt!$A$47:$AM$66,M$5+1,FALSE),VLOOKUP($A116,Fixtures!$A$2:$AN$21,M$5+2,FALSE),VLOOKUP($B116,Fixtures!$A$2:$AN$21,M$5+2,FALSE)),"")</f>
        <v/>
      </c>
      <c r="N116" s="119" t="str">
        <f>IFERROR(IF(VLOOKUP($A116,Calc_OppAtt!$A$47:$AM$66,N$5+1,FALSE)&gt;VLOOKUP($B116,Calc_OppAtt!$A$47:$AM$66,N$5+1,FALSE),VLOOKUP($A116,Fixtures!$A$2:$AN$21,N$5+2,FALSE),VLOOKUP($B116,Fixtures!$A$2:$AN$21,N$5+2,FALSE)),"")</f>
        <v/>
      </c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ht="12.0" customHeight="1">
      <c r="A117" s="113" t="str">
        <f t="array" ref="A117">INDEX(Calc_RotOppAtt!E886:AP886,Intro!$C$11)</f>
        <v>Man City</v>
      </c>
      <c r="B117" s="115" t="str">
        <f t="array" ref="B117">INDEX(Calc_RotOppAtt!E1079:AP1079,Intro!$C$11)</f>
        <v>Newcastle</v>
      </c>
      <c r="C117" s="117">
        <f t="array" ref="C117">INDEX(Calc_RotOppAtt!E693:AP693,Intro!$C$11)/Intro!$C$13</f>
        <v>1.15</v>
      </c>
      <c r="D117" s="119">
        <v>112.0</v>
      </c>
      <c r="E117" s="121" t="str">
        <f>IFERROR(IF(VLOOKUP($A117,Calc_OppAtt!$A$47:$AM$66,E$5+1,FALSE)&gt;VLOOKUP($B117,Calc_OppAtt!$A$47:$AM$66,E$5+1,FALSE),VLOOKUP($A117,Fixtures!$A$2:$AN$21,E$5+2,FALSE),VLOOKUP($B117,Fixtures!$A$2:$AN$21,E$5+2,FALSE)),"")</f>
        <v>TOT (H)</v>
      </c>
      <c r="F117" s="121" t="str">
        <f>IFERROR(IF(VLOOKUP($A117,Calc_OppAtt!$A$47:$AM$66,F$5+1,FALSE)&gt;VLOOKUP($B117,Calc_OppAtt!$A$47:$AM$66,F$5+1,FALSE),VLOOKUP($A117,Fixtures!$A$2:$AN$21,F$5+2,FALSE),VLOOKUP($B117,Fixtures!$A$2:$AN$21,F$5+2,FALSE)),"")</f>
        <v>HUD (H)</v>
      </c>
      <c r="G117" s="121" t="str">
        <f>IFERROR(IF(VLOOKUP($A117,Calc_OppAtt!$A$47:$AM$66,G$5+1,FALSE)&gt;VLOOKUP($B117,Calc_OppAtt!$A$47:$AM$66,G$5+1,FALSE),VLOOKUP($A117,Fixtures!$A$2:$AN$21,G$5+2,FALSE),VLOOKUP($B117,Fixtures!$A$2:$AN$21,G$5+2,FALSE)),"")</f>
        <v>WOL (A)</v>
      </c>
      <c r="H117" s="121" t="str">
        <f>IFERROR(IF(VLOOKUP($A117,Calc_OppAtt!$A$47:$AM$66,H$5+1,FALSE)&gt;VLOOKUP($B117,Calc_OppAtt!$A$47:$AM$66,H$5+1,FALSE),VLOOKUP($A117,Fixtures!$A$2:$AN$21,H$5+2,FALSE),VLOOKUP($B117,Fixtures!$A$2:$AN$21,H$5+2,FALSE)),"")</f>
        <v>NEW (H)</v>
      </c>
      <c r="I117" s="121" t="str">
        <f>IFERROR(IF(VLOOKUP($A117,Calc_OppAtt!$A$47:$AM$66,I$5+1,FALSE)&gt;VLOOKUP($B117,Calc_OppAtt!$A$47:$AM$66,I$5+1,FALSE),VLOOKUP($A117,Fixtures!$A$2:$AN$21,I$5+2,FALSE),VLOOKUP($B117,Fixtures!$A$2:$AN$21,I$5+2,FALSE)),"")</f>
        <v>FUL (H)</v>
      </c>
      <c r="J117" s="121" t="str">
        <f>IFERROR(IF(VLOOKUP($A117,Calc_OppAtt!$A$47:$AM$66,J$5+1,FALSE)&gt;VLOOKUP($B117,Calc_OppAtt!$A$47:$AM$66,J$5+1,FALSE),VLOOKUP($A117,Fixtures!$A$2:$AN$21,J$5+2,FALSE),VLOOKUP($B117,Fixtures!$A$2:$AN$21,J$5+2,FALSE)),"")</f>
        <v>CRY (A)</v>
      </c>
      <c r="K117" s="121" t="str">
        <f>IFERROR(IF(VLOOKUP($A117,Calc_OppAtt!$A$47:$AM$66,K$5+1,FALSE)&gt;VLOOKUP($B117,Calc_OppAtt!$A$47:$AM$66,K$5+1,FALSE),VLOOKUP($A117,Fixtures!$A$2:$AN$21,K$5+2,FALSE),VLOOKUP($B117,Fixtures!$A$2:$AN$21,K$5+2,FALSE)),"")</f>
        <v/>
      </c>
      <c r="L117" s="121" t="str">
        <f>IFERROR(IF(VLOOKUP($A117,Calc_OppAtt!$A$47:$AM$66,L$5+1,FALSE)&gt;VLOOKUP($B117,Calc_OppAtt!$A$47:$AM$66,L$5+1,FALSE),VLOOKUP($A117,Fixtures!$A$2:$AN$21,L$5+2,FALSE),VLOOKUP($B117,Fixtures!$A$2:$AN$21,L$5+2,FALSE)),"")</f>
        <v/>
      </c>
      <c r="M117" s="121" t="str">
        <f>IFERROR(IF(VLOOKUP($A117,Calc_OppAtt!$A$47:$AM$66,M$5+1,FALSE)&gt;VLOOKUP($B117,Calc_OppAtt!$A$47:$AM$66,M$5+1,FALSE),VLOOKUP($A117,Fixtures!$A$2:$AN$21,M$5+2,FALSE),VLOOKUP($B117,Fixtures!$A$2:$AN$21,M$5+2,FALSE)),"")</f>
        <v/>
      </c>
      <c r="N117" s="119" t="str">
        <f>IFERROR(IF(VLOOKUP($A117,Calc_OppAtt!$A$47:$AM$66,N$5+1,FALSE)&gt;VLOOKUP($B117,Calc_OppAtt!$A$47:$AM$66,N$5+1,FALSE),VLOOKUP($A117,Fixtures!$A$2:$AN$21,N$5+2,FALSE),VLOOKUP($B117,Fixtures!$A$2:$AN$21,N$5+2,FALSE)),"")</f>
        <v/>
      </c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ht="12.0" customHeight="1">
      <c r="A118" s="113" t="str">
        <f t="array" ref="A118">INDEX(Calc_RotOppAtt!E887:AP887,Intro!$C$11)</f>
        <v>Chelsea</v>
      </c>
      <c r="B118" s="115" t="str">
        <f t="array" ref="B118">INDEX(Calc_RotOppAtt!E1080:AP1080,Intro!$C$11)</f>
        <v>Watford</v>
      </c>
      <c r="C118" s="117">
        <f t="array" ref="C118">INDEX(Calc_RotOppAtt!E694:AP694,Intro!$C$11)/Intro!$C$13</f>
        <v>1.148333333</v>
      </c>
      <c r="D118" s="119">
        <v>113.0</v>
      </c>
      <c r="E118" s="121" t="str">
        <f>IFERROR(IF(VLOOKUP($A118,Calc_OppAtt!$A$47:$AM$66,E$5+1,FALSE)&gt;VLOOKUP($B118,Calc_OppAtt!$A$47:$AM$66,E$5+1,FALSE),VLOOKUP($A118,Fixtures!$A$2:$AN$21,E$5+2,FALSE),VLOOKUP($B118,Fixtures!$A$2:$AN$21,E$5+2,FALSE)),"")</f>
        <v>BHA (H)</v>
      </c>
      <c r="F118" s="121" t="str">
        <f>IFERROR(IF(VLOOKUP($A118,Calc_OppAtt!$A$47:$AM$66,F$5+1,FALSE)&gt;VLOOKUP($B118,Calc_OppAtt!$A$47:$AM$66,F$5+1,FALSE),VLOOKUP($A118,Fixtures!$A$2:$AN$21,F$5+2,FALSE),VLOOKUP($B118,Fixtures!$A$2:$AN$21,F$5+2,FALSE)),"")</f>
        <v>ARS (H)</v>
      </c>
      <c r="G118" s="121" t="str">
        <f>IFERROR(IF(VLOOKUP($A118,Calc_OppAtt!$A$47:$AM$66,G$5+1,FALSE)&gt;VLOOKUP($B118,Calc_OppAtt!$A$47:$AM$66,G$5+1,FALSE),VLOOKUP($A118,Fixtures!$A$2:$AN$21,G$5+2,FALSE),VLOOKUP($B118,Fixtures!$A$2:$AN$21,G$5+2,FALSE)),"")</f>
        <v>CRY (H)</v>
      </c>
      <c r="H118" s="121" t="str">
        <f>IFERROR(IF(VLOOKUP($A118,Calc_OppAtt!$A$47:$AM$66,H$5+1,FALSE)&gt;VLOOKUP($B118,Calc_OppAtt!$A$47:$AM$66,H$5+1,FALSE),VLOOKUP($A118,Fixtures!$A$2:$AN$21,H$5+2,FALSE),VLOOKUP($B118,Fixtures!$A$2:$AN$21,H$5+2,FALSE)),"")</f>
        <v>BOU (H)</v>
      </c>
      <c r="I118" s="121" t="str">
        <f>IFERROR(IF(VLOOKUP($A118,Calc_OppAtt!$A$47:$AM$66,I$5+1,FALSE)&gt;VLOOKUP($B118,Calc_OppAtt!$A$47:$AM$66,I$5+1,FALSE),VLOOKUP($A118,Fixtures!$A$2:$AN$21,I$5+2,FALSE),VLOOKUP($B118,Fixtures!$A$2:$AN$21,I$5+2,FALSE)),"")</f>
        <v>CAR (H)</v>
      </c>
      <c r="J118" s="121" t="str">
        <f>IFERROR(IF(VLOOKUP($A118,Calc_OppAtt!$A$47:$AM$66,J$5+1,FALSE)&gt;VLOOKUP($B118,Calc_OppAtt!$A$47:$AM$66,J$5+1,FALSE),VLOOKUP($A118,Fixtures!$A$2:$AN$21,J$5+2,FALSE),VLOOKUP($B118,Fixtures!$A$2:$AN$21,J$5+2,FALSE)),"")</f>
        <v>FUL (A)</v>
      </c>
      <c r="K118" s="121" t="str">
        <f>IFERROR(IF(VLOOKUP($A118,Calc_OppAtt!$A$47:$AM$66,K$5+1,FALSE)&gt;VLOOKUP($B118,Calc_OppAtt!$A$47:$AM$66,K$5+1,FALSE),VLOOKUP($A118,Fixtures!$A$2:$AN$21,K$5+2,FALSE),VLOOKUP($B118,Fixtures!$A$2:$AN$21,K$5+2,FALSE)),"")</f>
        <v/>
      </c>
      <c r="L118" s="121" t="str">
        <f>IFERROR(IF(VLOOKUP($A118,Calc_OppAtt!$A$47:$AM$66,L$5+1,FALSE)&gt;VLOOKUP($B118,Calc_OppAtt!$A$47:$AM$66,L$5+1,FALSE),VLOOKUP($A118,Fixtures!$A$2:$AN$21,L$5+2,FALSE),VLOOKUP($B118,Fixtures!$A$2:$AN$21,L$5+2,FALSE)),"")</f>
        <v/>
      </c>
      <c r="M118" s="121" t="str">
        <f>IFERROR(IF(VLOOKUP($A118,Calc_OppAtt!$A$47:$AM$66,M$5+1,FALSE)&gt;VLOOKUP($B118,Calc_OppAtt!$A$47:$AM$66,M$5+1,FALSE),VLOOKUP($A118,Fixtures!$A$2:$AN$21,M$5+2,FALSE),VLOOKUP($B118,Fixtures!$A$2:$AN$21,M$5+2,FALSE)),"")</f>
        <v/>
      </c>
      <c r="N118" s="119" t="str">
        <f>IFERROR(IF(VLOOKUP($A118,Calc_OppAtt!$A$47:$AM$66,N$5+1,FALSE)&gt;VLOOKUP($B118,Calc_OppAtt!$A$47:$AM$66,N$5+1,FALSE),VLOOKUP($A118,Fixtures!$A$2:$AN$21,N$5+2,FALSE),VLOOKUP($B118,Fixtures!$A$2:$AN$21,N$5+2,FALSE)),"")</f>
        <v/>
      </c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ht="12.0" customHeight="1">
      <c r="A119" s="113" t="str">
        <f t="array" ref="A119">INDEX(Calc_RotOppAtt!E888:AP888,Intro!$C$11)</f>
        <v>Crystal Palace</v>
      </c>
      <c r="B119" s="115" t="str">
        <f t="array" ref="B119">INDEX(Calc_RotOppAtt!E1081:AP1081,Intro!$C$11)</f>
        <v>Fulham</v>
      </c>
      <c r="C119" s="117">
        <f t="array" ref="C119">INDEX(Calc_RotOppAtt!E695:AP695,Intro!$C$11)/Intro!$C$13</f>
        <v>1.146666667</v>
      </c>
      <c r="D119" s="119">
        <v>114.0</v>
      </c>
      <c r="E119" s="121" t="str">
        <f>IFERROR(IF(VLOOKUP($A119,Calc_OppAtt!$A$47:$AM$66,E$5+1,FALSE)&gt;VLOOKUP($B119,Calc_OppAtt!$A$47:$AM$66,E$5+1,FALSE),VLOOKUP($A119,Fixtures!$A$2:$AN$21,E$5+2,FALSE),VLOOKUP($B119,Fixtures!$A$2:$AN$21,E$5+2,FALSE)),"")</f>
        <v>CRY (H)</v>
      </c>
      <c r="F119" s="121" t="str">
        <f>IFERROR(IF(VLOOKUP($A119,Calc_OppAtt!$A$47:$AM$66,F$5+1,FALSE)&gt;VLOOKUP($B119,Calc_OppAtt!$A$47:$AM$66,F$5+1,FALSE),VLOOKUP($A119,Fixtures!$A$2:$AN$21,F$5+2,FALSE),VLOOKUP($B119,Fixtures!$A$2:$AN$21,F$5+2,FALSE)),"")</f>
        <v>LIV (H)</v>
      </c>
      <c r="G119" s="121" t="str">
        <f>IFERROR(IF(VLOOKUP($A119,Calc_OppAtt!$A$47:$AM$66,G$5+1,FALSE)&gt;VLOOKUP($B119,Calc_OppAtt!$A$47:$AM$66,G$5+1,FALSE),VLOOKUP($A119,Fixtures!$A$2:$AN$21,G$5+2,FALSE),VLOOKUP($B119,Fixtures!$A$2:$AN$21,G$5+2,FALSE)),"")</f>
        <v>WAT (A)</v>
      </c>
      <c r="H119" s="121" t="str">
        <f>IFERROR(IF(VLOOKUP($A119,Calc_OppAtt!$A$47:$AM$66,H$5+1,FALSE)&gt;VLOOKUP($B119,Calc_OppAtt!$A$47:$AM$66,H$5+1,FALSE),VLOOKUP($A119,Fixtures!$A$2:$AN$21,H$5+2,FALSE),VLOOKUP($B119,Fixtures!$A$2:$AN$21,H$5+2,FALSE)),"")</f>
        <v>SOU (H)</v>
      </c>
      <c r="I119" s="121" t="str">
        <f>IFERROR(IF(VLOOKUP($A119,Calc_OppAtt!$A$47:$AM$66,I$5+1,FALSE)&gt;VLOOKUP($B119,Calc_OppAtt!$A$47:$AM$66,I$5+1,FALSE),VLOOKUP($A119,Fixtures!$A$2:$AN$21,I$5+2,FALSE),VLOOKUP($B119,Fixtures!$A$2:$AN$21,I$5+2,FALSE)),"")</f>
        <v>HUD (A)</v>
      </c>
      <c r="J119" s="121" t="str">
        <f>IFERROR(IF(VLOOKUP($A119,Calc_OppAtt!$A$47:$AM$66,J$5+1,FALSE)&gt;VLOOKUP($B119,Calc_OppAtt!$A$47:$AM$66,J$5+1,FALSE),VLOOKUP($A119,Fixtures!$A$2:$AN$21,J$5+2,FALSE),VLOOKUP($B119,Fixtures!$A$2:$AN$21,J$5+2,FALSE)),"")</f>
        <v>WAT (H)</v>
      </c>
      <c r="K119" s="121" t="str">
        <f>IFERROR(IF(VLOOKUP($A119,Calc_OppAtt!$A$47:$AM$66,K$5+1,FALSE)&gt;VLOOKUP($B119,Calc_OppAtt!$A$47:$AM$66,K$5+1,FALSE),VLOOKUP($A119,Fixtures!$A$2:$AN$21,K$5+2,FALSE),VLOOKUP($B119,Fixtures!$A$2:$AN$21,K$5+2,FALSE)),"")</f>
        <v/>
      </c>
      <c r="L119" s="121" t="str">
        <f>IFERROR(IF(VLOOKUP($A119,Calc_OppAtt!$A$47:$AM$66,L$5+1,FALSE)&gt;VLOOKUP($B119,Calc_OppAtt!$A$47:$AM$66,L$5+1,FALSE),VLOOKUP($A119,Fixtures!$A$2:$AN$21,L$5+2,FALSE),VLOOKUP($B119,Fixtures!$A$2:$AN$21,L$5+2,FALSE)),"")</f>
        <v/>
      </c>
      <c r="M119" s="121" t="str">
        <f>IFERROR(IF(VLOOKUP($A119,Calc_OppAtt!$A$47:$AM$66,M$5+1,FALSE)&gt;VLOOKUP($B119,Calc_OppAtt!$A$47:$AM$66,M$5+1,FALSE),VLOOKUP($A119,Fixtures!$A$2:$AN$21,M$5+2,FALSE),VLOOKUP($B119,Fixtures!$A$2:$AN$21,M$5+2,FALSE)),"")</f>
        <v/>
      </c>
      <c r="N119" s="119" t="str">
        <f>IFERROR(IF(VLOOKUP($A119,Calc_OppAtt!$A$47:$AM$66,N$5+1,FALSE)&gt;VLOOKUP($B119,Calc_OppAtt!$A$47:$AM$66,N$5+1,FALSE),VLOOKUP($A119,Fixtures!$A$2:$AN$21,N$5+2,FALSE),VLOOKUP($B119,Fixtures!$A$2:$AN$21,N$5+2,FALSE)),"")</f>
        <v/>
      </c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ht="12.0" customHeight="1">
      <c r="A120" s="113" t="str">
        <f t="array" ref="A120">INDEX(Calc_RotOppAtt!E889:AP889,Intro!$C$11)</f>
        <v>Leicester</v>
      </c>
      <c r="B120" s="115" t="str">
        <f t="array" ref="B120">INDEX(Calc_RotOppAtt!E1082:AP1082,Intro!$C$11)</f>
        <v>Watford</v>
      </c>
      <c r="C120" s="117">
        <f t="array" ref="C120">INDEX(Calc_RotOppAtt!E696:AP696,Intro!$C$11)/Intro!$C$13</f>
        <v>1.146666667</v>
      </c>
      <c r="D120" s="119">
        <v>115.0</v>
      </c>
      <c r="E120" s="121" t="str">
        <f>IFERROR(IF(VLOOKUP($A120,Calc_OppAtt!$A$47:$AM$66,E$5+1,FALSE)&gt;VLOOKUP($B120,Calc_OppAtt!$A$47:$AM$66,E$5+1,FALSE),VLOOKUP($A120,Fixtures!$A$2:$AN$21,E$5+2,FALSE),VLOOKUP($B120,Fixtures!$A$2:$AN$21,E$5+2,FALSE)),"")</f>
        <v>BHA (H)</v>
      </c>
      <c r="F120" s="121" t="str">
        <f>IFERROR(IF(VLOOKUP($A120,Calc_OppAtt!$A$47:$AM$66,F$5+1,FALSE)&gt;VLOOKUP($B120,Calc_OppAtt!$A$47:$AM$66,F$5+1,FALSE),VLOOKUP($A120,Fixtures!$A$2:$AN$21,F$5+2,FALSE),VLOOKUP($B120,Fixtures!$A$2:$AN$21,F$5+2,FALSE)),"")</f>
        <v>WOL (H)</v>
      </c>
      <c r="G120" s="121" t="str">
        <f>IFERROR(IF(VLOOKUP($A120,Calc_OppAtt!$A$47:$AM$66,G$5+1,FALSE)&gt;VLOOKUP($B120,Calc_OppAtt!$A$47:$AM$66,G$5+1,FALSE),VLOOKUP($A120,Fixtures!$A$2:$AN$21,G$5+2,FALSE),VLOOKUP($B120,Fixtures!$A$2:$AN$21,G$5+2,FALSE)),"")</f>
        <v>CRY (H)</v>
      </c>
      <c r="H120" s="121" t="str">
        <f>IFERROR(IF(VLOOKUP($A120,Calc_OppAtt!$A$47:$AM$66,H$5+1,FALSE)&gt;VLOOKUP($B120,Calc_OppAtt!$A$47:$AM$66,H$5+1,FALSE),VLOOKUP($A120,Fixtures!$A$2:$AN$21,H$5+2,FALSE),VLOOKUP($B120,Fixtures!$A$2:$AN$21,H$5+2,FALSE)),"")</f>
        <v>LIV (H)</v>
      </c>
      <c r="I120" s="121" t="str">
        <f>IFERROR(IF(VLOOKUP($A120,Calc_OppAtt!$A$47:$AM$66,I$5+1,FALSE)&gt;VLOOKUP($B120,Calc_OppAtt!$A$47:$AM$66,I$5+1,FALSE),VLOOKUP($A120,Fixtures!$A$2:$AN$21,I$5+2,FALSE),VLOOKUP($B120,Fixtures!$A$2:$AN$21,I$5+2,FALSE)),"")</f>
        <v>BOU (A)</v>
      </c>
      <c r="J120" s="121" t="str">
        <f>IFERROR(IF(VLOOKUP($A120,Calc_OppAtt!$A$47:$AM$66,J$5+1,FALSE)&gt;VLOOKUP($B120,Calc_OppAtt!$A$47:$AM$66,J$5+1,FALSE),VLOOKUP($A120,Fixtures!$A$2:$AN$21,J$5+2,FALSE),VLOOKUP($B120,Fixtures!$A$2:$AN$21,J$5+2,FALSE)),"")</f>
        <v>HUD (H)</v>
      </c>
      <c r="K120" s="121" t="str">
        <f>IFERROR(IF(VLOOKUP($A120,Calc_OppAtt!$A$47:$AM$66,K$5+1,FALSE)&gt;VLOOKUP($B120,Calc_OppAtt!$A$47:$AM$66,K$5+1,FALSE),VLOOKUP($A120,Fixtures!$A$2:$AN$21,K$5+2,FALSE),VLOOKUP($B120,Fixtures!$A$2:$AN$21,K$5+2,FALSE)),"")</f>
        <v/>
      </c>
      <c r="L120" s="121" t="str">
        <f>IFERROR(IF(VLOOKUP($A120,Calc_OppAtt!$A$47:$AM$66,L$5+1,FALSE)&gt;VLOOKUP($B120,Calc_OppAtt!$A$47:$AM$66,L$5+1,FALSE),VLOOKUP($A120,Fixtures!$A$2:$AN$21,L$5+2,FALSE),VLOOKUP($B120,Fixtures!$A$2:$AN$21,L$5+2,FALSE)),"")</f>
        <v/>
      </c>
      <c r="M120" s="121" t="str">
        <f>IFERROR(IF(VLOOKUP($A120,Calc_OppAtt!$A$47:$AM$66,M$5+1,FALSE)&gt;VLOOKUP($B120,Calc_OppAtt!$A$47:$AM$66,M$5+1,FALSE),VLOOKUP($A120,Fixtures!$A$2:$AN$21,M$5+2,FALSE),VLOOKUP($B120,Fixtures!$A$2:$AN$21,M$5+2,FALSE)),"")</f>
        <v/>
      </c>
      <c r="N120" s="119" t="str">
        <f>IFERROR(IF(VLOOKUP($A120,Calc_OppAtt!$A$47:$AM$66,N$5+1,FALSE)&gt;VLOOKUP($B120,Calc_OppAtt!$A$47:$AM$66,N$5+1,FALSE),VLOOKUP($A120,Fixtures!$A$2:$AN$21,N$5+2,FALSE),VLOOKUP($B120,Fixtures!$A$2:$AN$21,N$5+2,FALSE)),"")</f>
        <v/>
      </c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ht="12.0" customHeight="1">
      <c r="A121" s="113" t="str">
        <f t="array" ref="A121">INDEX(Calc_RotOppAtt!E890:AP890,Intro!$C$11)</f>
        <v>Chelsea</v>
      </c>
      <c r="B121" s="115" t="str">
        <f t="array" ref="B121">INDEX(Calc_RotOppAtt!E1083:AP1083,Intro!$C$11)</f>
        <v>Fulham</v>
      </c>
      <c r="C121" s="117">
        <f t="array" ref="C121">INDEX(Calc_RotOppAtt!E697:AP697,Intro!$C$11)/Intro!$C$13</f>
        <v>1.145</v>
      </c>
      <c r="D121" s="119">
        <v>116.0</v>
      </c>
      <c r="E121" s="121" t="str">
        <f>IFERROR(IF(VLOOKUP($A121,Calc_OppAtt!$A$47:$AM$66,E$5+1,FALSE)&gt;VLOOKUP($B121,Calc_OppAtt!$A$47:$AM$66,E$5+1,FALSE),VLOOKUP($A121,Fixtures!$A$2:$AN$21,E$5+2,FALSE),VLOOKUP($B121,Fixtures!$A$2:$AN$21,E$5+2,FALSE)),"")</f>
        <v>CRY (H)</v>
      </c>
      <c r="F121" s="121" t="str">
        <f>IFERROR(IF(VLOOKUP($A121,Calc_OppAtt!$A$47:$AM$66,F$5+1,FALSE)&gt;VLOOKUP($B121,Calc_OppAtt!$A$47:$AM$66,F$5+1,FALSE),VLOOKUP($A121,Fixtures!$A$2:$AN$21,F$5+2,FALSE),VLOOKUP($B121,Fixtures!$A$2:$AN$21,F$5+2,FALSE)),"")</f>
        <v>ARS (H)</v>
      </c>
      <c r="G121" s="121" t="str">
        <f>IFERROR(IF(VLOOKUP($A121,Calc_OppAtt!$A$47:$AM$66,G$5+1,FALSE)&gt;VLOOKUP($B121,Calc_OppAtt!$A$47:$AM$66,G$5+1,FALSE),VLOOKUP($A121,Fixtures!$A$2:$AN$21,G$5+2,FALSE),VLOOKUP($B121,Fixtures!$A$2:$AN$21,G$5+2,FALSE)),"")</f>
        <v>BUR (H)</v>
      </c>
      <c r="H121" s="121" t="str">
        <f>IFERROR(IF(VLOOKUP($A121,Calc_OppAtt!$A$47:$AM$66,H$5+1,FALSE)&gt;VLOOKUP($B121,Calc_OppAtt!$A$47:$AM$66,H$5+1,FALSE),VLOOKUP($A121,Fixtures!$A$2:$AN$21,H$5+2,FALSE),VLOOKUP($B121,Fixtures!$A$2:$AN$21,H$5+2,FALSE)),"")</f>
        <v>BOU (H)</v>
      </c>
      <c r="I121" s="121" t="str">
        <f>IFERROR(IF(VLOOKUP($A121,Calc_OppAtt!$A$47:$AM$66,I$5+1,FALSE)&gt;VLOOKUP($B121,Calc_OppAtt!$A$47:$AM$66,I$5+1,FALSE),VLOOKUP($A121,Fixtures!$A$2:$AN$21,I$5+2,FALSE),VLOOKUP($B121,Fixtures!$A$2:$AN$21,I$5+2,FALSE)),"")</f>
        <v>CAR (H)</v>
      </c>
      <c r="J121" s="121" t="str">
        <f>IFERROR(IF(VLOOKUP($A121,Calc_OppAtt!$A$47:$AM$66,J$5+1,FALSE)&gt;VLOOKUP($B121,Calc_OppAtt!$A$47:$AM$66,J$5+1,FALSE),VLOOKUP($A121,Fixtures!$A$2:$AN$21,J$5+2,FALSE),VLOOKUP($B121,Fixtures!$A$2:$AN$21,J$5+2,FALSE)),"")</f>
        <v>WAT (H)</v>
      </c>
      <c r="K121" s="121" t="str">
        <f>IFERROR(IF(VLOOKUP($A121,Calc_OppAtt!$A$47:$AM$66,K$5+1,FALSE)&gt;VLOOKUP($B121,Calc_OppAtt!$A$47:$AM$66,K$5+1,FALSE),VLOOKUP($A121,Fixtures!$A$2:$AN$21,K$5+2,FALSE),VLOOKUP($B121,Fixtures!$A$2:$AN$21,K$5+2,FALSE)),"")</f>
        <v/>
      </c>
      <c r="L121" s="121" t="str">
        <f>IFERROR(IF(VLOOKUP($A121,Calc_OppAtt!$A$47:$AM$66,L$5+1,FALSE)&gt;VLOOKUP($B121,Calc_OppAtt!$A$47:$AM$66,L$5+1,FALSE),VLOOKUP($A121,Fixtures!$A$2:$AN$21,L$5+2,FALSE),VLOOKUP($B121,Fixtures!$A$2:$AN$21,L$5+2,FALSE)),"")</f>
        <v/>
      </c>
      <c r="M121" s="121" t="str">
        <f>IFERROR(IF(VLOOKUP($A121,Calc_OppAtt!$A$47:$AM$66,M$5+1,FALSE)&gt;VLOOKUP($B121,Calc_OppAtt!$A$47:$AM$66,M$5+1,FALSE),VLOOKUP($A121,Fixtures!$A$2:$AN$21,M$5+2,FALSE),VLOOKUP($B121,Fixtures!$A$2:$AN$21,M$5+2,FALSE)),"")</f>
        <v/>
      </c>
      <c r="N121" s="119" t="str">
        <f>IFERROR(IF(VLOOKUP($A121,Calc_OppAtt!$A$47:$AM$66,N$5+1,FALSE)&gt;VLOOKUP($B121,Calc_OppAtt!$A$47:$AM$66,N$5+1,FALSE),VLOOKUP($A121,Fixtures!$A$2:$AN$21,N$5+2,FALSE),VLOOKUP($B121,Fixtures!$A$2:$AN$21,N$5+2,FALSE)),"")</f>
        <v/>
      </c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ht="12.0" customHeight="1">
      <c r="A122" s="113" t="str">
        <f t="array" ref="A122">INDEX(Calc_RotOppAtt!E891:AP891,Intro!$C$11)</f>
        <v>Leicester</v>
      </c>
      <c r="B122" s="115" t="str">
        <f t="array" ref="B122">INDEX(Calc_RotOppAtt!E1084:AP1084,Intro!$C$11)</f>
        <v>Tottenham</v>
      </c>
      <c r="C122" s="117">
        <f t="array" ref="C122">INDEX(Calc_RotOppAtt!E698:AP698,Intro!$C$11)/Intro!$C$13</f>
        <v>1.143333333</v>
      </c>
      <c r="D122" s="119">
        <v>117.0</v>
      </c>
      <c r="E122" s="121" t="str">
        <f>IFERROR(IF(VLOOKUP($A122,Calc_OppAtt!$A$47:$AM$66,E$5+1,FALSE)&gt;VLOOKUP($B122,Calc_OppAtt!$A$47:$AM$66,E$5+1,FALSE),VLOOKUP($A122,Fixtures!$A$2:$AN$21,E$5+2,FALSE),VLOOKUP($B122,Fixtures!$A$2:$AN$21,E$5+2,FALSE)),"")</f>
        <v>NEW (A)</v>
      </c>
      <c r="F122" s="121" t="str">
        <f>IFERROR(IF(VLOOKUP($A122,Calc_OppAtt!$A$47:$AM$66,F$5+1,FALSE)&gt;VLOOKUP($B122,Calc_OppAtt!$A$47:$AM$66,F$5+1,FALSE),VLOOKUP($A122,Fixtures!$A$2:$AN$21,F$5+2,FALSE),VLOOKUP($B122,Fixtures!$A$2:$AN$21,F$5+2,FALSE)),"")</f>
        <v>FUL (H)</v>
      </c>
      <c r="G122" s="121" t="str">
        <f>IFERROR(IF(VLOOKUP($A122,Calc_OppAtt!$A$47:$AM$66,G$5+1,FALSE)&gt;VLOOKUP($B122,Calc_OppAtt!$A$47:$AM$66,G$5+1,FALSE),VLOOKUP($A122,Fixtures!$A$2:$AN$21,G$5+2,FALSE),VLOOKUP($B122,Fixtures!$A$2:$AN$21,G$5+2,FALSE)),"")</f>
        <v>SOU (A)</v>
      </c>
      <c r="H122" s="121" t="str">
        <f>IFERROR(IF(VLOOKUP($A122,Calc_OppAtt!$A$47:$AM$66,H$5+1,FALSE)&gt;VLOOKUP($B122,Calc_OppAtt!$A$47:$AM$66,H$5+1,FALSE),VLOOKUP($A122,Fixtures!$A$2:$AN$21,H$5+2,FALSE),VLOOKUP($B122,Fixtures!$A$2:$AN$21,H$5+2,FALSE)),"")</f>
        <v>WAT (A)</v>
      </c>
      <c r="I122" s="121" t="str">
        <f>IFERROR(IF(VLOOKUP($A122,Calc_OppAtt!$A$47:$AM$66,I$5+1,FALSE)&gt;VLOOKUP($B122,Calc_OppAtt!$A$47:$AM$66,I$5+1,FALSE),VLOOKUP($A122,Fixtures!$A$2:$AN$21,I$5+2,FALSE),VLOOKUP($B122,Fixtures!$A$2:$AN$21,I$5+2,FALSE)),"")</f>
        <v>BOU (A)</v>
      </c>
      <c r="J122" s="121" t="str">
        <f>IFERROR(IF(VLOOKUP($A122,Calc_OppAtt!$A$47:$AM$66,J$5+1,FALSE)&gt;VLOOKUP($B122,Calc_OppAtt!$A$47:$AM$66,J$5+1,FALSE),VLOOKUP($A122,Fixtures!$A$2:$AN$21,J$5+2,FALSE),VLOOKUP($B122,Fixtures!$A$2:$AN$21,J$5+2,FALSE)),"")</f>
        <v>HUD (H)</v>
      </c>
      <c r="K122" s="121" t="str">
        <f>IFERROR(IF(VLOOKUP($A122,Calc_OppAtt!$A$47:$AM$66,K$5+1,FALSE)&gt;VLOOKUP($B122,Calc_OppAtt!$A$47:$AM$66,K$5+1,FALSE),VLOOKUP($A122,Fixtures!$A$2:$AN$21,K$5+2,FALSE),VLOOKUP($B122,Fixtures!$A$2:$AN$21,K$5+2,FALSE)),"")</f>
        <v/>
      </c>
      <c r="L122" s="121" t="str">
        <f>IFERROR(IF(VLOOKUP($A122,Calc_OppAtt!$A$47:$AM$66,L$5+1,FALSE)&gt;VLOOKUP($B122,Calc_OppAtt!$A$47:$AM$66,L$5+1,FALSE),VLOOKUP($A122,Fixtures!$A$2:$AN$21,L$5+2,FALSE),VLOOKUP($B122,Fixtures!$A$2:$AN$21,L$5+2,FALSE)),"")</f>
        <v/>
      </c>
      <c r="M122" s="121" t="str">
        <f>IFERROR(IF(VLOOKUP($A122,Calc_OppAtt!$A$47:$AM$66,M$5+1,FALSE)&gt;VLOOKUP($B122,Calc_OppAtt!$A$47:$AM$66,M$5+1,FALSE),VLOOKUP($A122,Fixtures!$A$2:$AN$21,M$5+2,FALSE),VLOOKUP($B122,Fixtures!$A$2:$AN$21,M$5+2,FALSE)),"")</f>
        <v/>
      </c>
      <c r="N122" s="119" t="str">
        <f>IFERROR(IF(VLOOKUP($A122,Calc_OppAtt!$A$47:$AM$66,N$5+1,FALSE)&gt;VLOOKUP($B122,Calc_OppAtt!$A$47:$AM$66,N$5+1,FALSE),VLOOKUP($A122,Fixtures!$A$2:$AN$21,N$5+2,FALSE),VLOOKUP($B122,Fixtures!$A$2:$AN$21,N$5+2,FALSE)),"")</f>
        <v/>
      </c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ht="12.0" customHeight="1">
      <c r="A123" s="113" t="str">
        <f t="array" ref="A123">INDEX(Calc_RotOppAtt!E892:AP892,Intro!$C$11)</f>
        <v>Man Utd</v>
      </c>
      <c r="B123" s="115" t="str">
        <f t="array" ref="B123">INDEX(Calc_RotOppAtt!E1085:AP1085,Intro!$C$11)</f>
        <v>West Ham</v>
      </c>
      <c r="C123" s="117">
        <f t="array" ref="C123">INDEX(Calc_RotOppAtt!E699:AP699,Intro!$C$11)/Intro!$C$13</f>
        <v>1.141666667</v>
      </c>
      <c r="D123" s="119">
        <v>118.0</v>
      </c>
      <c r="E123" s="121" t="str">
        <f>IFERROR(IF(VLOOKUP($A123,Calc_OppAtt!$A$47:$AM$66,E$5+1,FALSE)&gt;VLOOKUP($B123,Calc_OppAtt!$A$47:$AM$66,E$5+1,FALSE),VLOOKUP($A123,Fixtures!$A$2:$AN$21,E$5+2,FALSE),VLOOKUP($B123,Fixtures!$A$2:$AN$21,E$5+2,FALSE)),"")</f>
        <v>LEI (H)</v>
      </c>
      <c r="F123" s="121" t="str">
        <f>IFERROR(IF(VLOOKUP($A123,Calc_OppAtt!$A$47:$AM$66,F$5+1,FALSE)&gt;VLOOKUP($B123,Calc_OppAtt!$A$47:$AM$66,F$5+1,FALSE),VLOOKUP($A123,Fixtures!$A$2:$AN$21,F$5+2,FALSE),VLOOKUP($B123,Fixtures!$A$2:$AN$21,F$5+2,FALSE)),"")</f>
        <v>BOU (H)</v>
      </c>
      <c r="G123" s="121" t="str">
        <f>IFERROR(IF(VLOOKUP($A123,Calc_OppAtt!$A$47:$AM$66,G$5+1,FALSE)&gt;VLOOKUP($B123,Calc_OppAtt!$A$47:$AM$66,G$5+1,FALSE),VLOOKUP($A123,Fixtures!$A$2:$AN$21,G$5+2,FALSE),VLOOKUP($B123,Fixtures!$A$2:$AN$21,G$5+2,FALSE)),"")</f>
        <v>ARS (A)</v>
      </c>
      <c r="H123" s="121" t="str">
        <f>IFERROR(IF(VLOOKUP($A123,Calc_OppAtt!$A$47:$AM$66,H$5+1,FALSE)&gt;VLOOKUP($B123,Calc_OppAtt!$A$47:$AM$66,H$5+1,FALSE),VLOOKUP($A123,Fixtures!$A$2:$AN$21,H$5+2,FALSE),VLOOKUP($B123,Fixtures!$A$2:$AN$21,H$5+2,FALSE)),"")</f>
        <v>WOL (H)</v>
      </c>
      <c r="I123" s="121" t="str">
        <f>IFERROR(IF(VLOOKUP($A123,Calc_OppAtt!$A$47:$AM$66,I$5+1,FALSE)&gt;VLOOKUP($B123,Calc_OppAtt!$A$47:$AM$66,I$5+1,FALSE),VLOOKUP($A123,Fixtures!$A$2:$AN$21,I$5+2,FALSE),VLOOKUP($B123,Fixtures!$A$2:$AN$21,I$5+2,FALSE)),"")</f>
        <v>WAT (A)</v>
      </c>
      <c r="J123" s="121" t="str">
        <f>IFERROR(IF(VLOOKUP($A123,Calc_OppAtt!$A$47:$AM$66,J$5+1,FALSE)&gt;VLOOKUP($B123,Calc_OppAtt!$A$47:$AM$66,J$5+1,FALSE),VLOOKUP($A123,Fixtures!$A$2:$AN$21,J$5+2,FALSE),VLOOKUP($B123,Fixtures!$A$2:$AN$21,J$5+2,FALSE)),"")</f>
        <v>WOL (H)</v>
      </c>
      <c r="K123" s="121" t="str">
        <f>IFERROR(IF(VLOOKUP($A123,Calc_OppAtt!$A$47:$AM$66,K$5+1,FALSE)&gt;VLOOKUP($B123,Calc_OppAtt!$A$47:$AM$66,K$5+1,FALSE),VLOOKUP($A123,Fixtures!$A$2:$AN$21,K$5+2,FALSE),VLOOKUP($B123,Fixtures!$A$2:$AN$21,K$5+2,FALSE)),"")</f>
        <v/>
      </c>
      <c r="L123" s="121" t="str">
        <f>IFERROR(IF(VLOOKUP($A123,Calc_OppAtt!$A$47:$AM$66,L$5+1,FALSE)&gt;VLOOKUP($B123,Calc_OppAtt!$A$47:$AM$66,L$5+1,FALSE),VLOOKUP($A123,Fixtures!$A$2:$AN$21,L$5+2,FALSE),VLOOKUP($B123,Fixtures!$A$2:$AN$21,L$5+2,FALSE)),"")</f>
        <v/>
      </c>
      <c r="M123" s="121" t="str">
        <f>IFERROR(IF(VLOOKUP($A123,Calc_OppAtt!$A$47:$AM$66,M$5+1,FALSE)&gt;VLOOKUP($B123,Calc_OppAtt!$A$47:$AM$66,M$5+1,FALSE),VLOOKUP($A123,Fixtures!$A$2:$AN$21,M$5+2,FALSE),VLOOKUP($B123,Fixtures!$A$2:$AN$21,M$5+2,FALSE)),"")</f>
        <v/>
      </c>
      <c r="N123" s="119" t="str">
        <f>IFERROR(IF(VLOOKUP($A123,Calc_OppAtt!$A$47:$AM$66,N$5+1,FALSE)&gt;VLOOKUP($B123,Calc_OppAtt!$A$47:$AM$66,N$5+1,FALSE),VLOOKUP($A123,Fixtures!$A$2:$AN$21,N$5+2,FALSE),VLOOKUP($B123,Fixtures!$A$2:$AN$21,N$5+2,FALSE)),"")</f>
        <v/>
      </c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ht="12.0" customHeight="1">
      <c r="A124" s="113" t="str">
        <f t="array" ref="A124">INDEX(Calc_RotOppAtt!E893:AP893,Intro!$C$11)</f>
        <v>Cardiff</v>
      </c>
      <c r="B124" s="115" t="str">
        <f t="array" ref="B124">INDEX(Calc_RotOppAtt!E1086:AP1086,Intro!$C$11)</f>
        <v>Newcastle</v>
      </c>
      <c r="C124" s="117">
        <f t="array" ref="C124">INDEX(Calc_RotOppAtt!E700:AP700,Intro!$C$11)/Intro!$C$13</f>
        <v>1.14</v>
      </c>
      <c r="D124" s="119">
        <v>119.0</v>
      </c>
      <c r="E124" s="121" t="str">
        <f>IFERROR(IF(VLOOKUP($A124,Calc_OppAtt!$A$47:$AM$66,E$5+1,FALSE)&gt;VLOOKUP($B124,Calc_OppAtt!$A$47:$AM$66,E$5+1,FALSE),VLOOKUP($A124,Fixtures!$A$2:$AN$21,E$5+2,FALSE),VLOOKUP($B124,Fixtures!$A$2:$AN$21,E$5+2,FALSE)),"")</f>
        <v>BOU (A)</v>
      </c>
      <c r="F124" s="121" t="str">
        <f>IFERROR(IF(VLOOKUP($A124,Calc_OppAtt!$A$47:$AM$66,F$5+1,FALSE)&gt;VLOOKUP($B124,Calc_OppAtt!$A$47:$AM$66,F$5+1,FALSE),VLOOKUP($A124,Fixtures!$A$2:$AN$21,F$5+2,FALSE),VLOOKUP($B124,Fixtures!$A$2:$AN$21,F$5+2,FALSE)),"")</f>
        <v>NEW (H)</v>
      </c>
      <c r="G124" s="121" t="str">
        <f>IFERROR(IF(VLOOKUP($A124,Calc_OppAtt!$A$47:$AM$66,G$5+1,FALSE)&gt;VLOOKUP($B124,Calc_OppAtt!$A$47:$AM$66,G$5+1,FALSE),VLOOKUP($A124,Fixtures!$A$2:$AN$21,G$5+2,FALSE),VLOOKUP($B124,Fixtures!$A$2:$AN$21,G$5+2,FALSE)),"")</f>
        <v>HUD (A)</v>
      </c>
      <c r="H124" s="121" t="str">
        <f>IFERROR(IF(VLOOKUP($A124,Calc_OppAtt!$A$47:$AM$66,H$5+1,FALSE)&gt;VLOOKUP($B124,Calc_OppAtt!$A$47:$AM$66,H$5+1,FALSE),VLOOKUP($A124,Fixtures!$A$2:$AN$21,H$5+2,FALSE),VLOOKUP($B124,Fixtures!$A$2:$AN$21,H$5+2,FALSE)),"")</f>
        <v>ARS (H)</v>
      </c>
      <c r="I124" s="121" t="str">
        <f>IFERROR(IF(VLOOKUP($A124,Calc_OppAtt!$A$47:$AM$66,I$5+1,FALSE)&gt;VLOOKUP($B124,Calc_OppAtt!$A$47:$AM$66,I$5+1,FALSE),VLOOKUP($A124,Fixtures!$A$2:$AN$21,I$5+2,FALSE),VLOOKUP($B124,Fixtures!$A$2:$AN$21,I$5+2,FALSE)),"")</f>
        <v>ARS (H)</v>
      </c>
      <c r="J124" s="121" t="str">
        <f>IFERROR(IF(VLOOKUP($A124,Calc_OppAtt!$A$47:$AM$66,J$5+1,FALSE)&gt;VLOOKUP($B124,Calc_OppAtt!$A$47:$AM$66,J$5+1,FALSE),VLOOKUP($A124,Fixtures!$A$2:$AN$21,J$5+2,FALSE),VLOOKUP($B124,Fixtures!$A$2:$AN$21,J$5+2,FALSE)),"")</f>
        <v>CRY (A)</v>
      </c>
      <c r="K124" s="121" t="str">
        <f>IFERROR(IF(VLOOKUP($A124,Calc_OppAtt!$A$47:$AM$66,K$5+1,FALSE)&gt;VLOOKUP($B124,Calc_OppAtt!$A$47:$AM$66,K$5+1,FALSE),VLOOKUP($A124,Fixtures!$A$2:$AN$21,K$5+2,FALSE),VLOOKUP($B124,Fixtures!$A$2:$AN$21,K$5+2,FALSE)),"")</f>
        <v/>
      </c>
      <c r="L124" s="121" t="str">
        <f>IFERROR(IF(VLOOKUP($A124,Calc_OppAtt!$A$47:$AM$66,L$5+1,FALSE)&gt;VLOOKUP($B124,Calc_OppAtt!$A$47:$AM$66,L$5+1,FALSE),VLOOKUP($A124,Fixtures!$A$2:$AN$21,L$5+2,FALSE),VLOOKUP($B124,Fixtures!$A$2:$AN$21,L$5+2,FALSE)),"")</f>
        <v/>
      </c>
      <c r="M124" s="121" t="str">
        <f>IFERROR(IF(VLOOKUP($A124,Calc_OppAtt!$A$47:$AM$66,M$5+1,FALSE)&gt;VLOOKUP($B124,Calc_OppAtt!$A$47:$AM$66,M$5+1,FALSE),VLOOKUP($A124,Fixtures!$A$2:$AN$21,M$5+2,FALSE),VLOOKUP($B124,Fixtures!$A$2:$AN$21,M$5+2,FALSE)),"")</f>
        <v/>
      </c>
      <c r="N124" s="119" t="str">
        <f>IFERROR(IF(VLOOKUP($A124,Calc_OppAtt!$A$47:$AM$66,N$5+1,FALSE)&gt;VLOOKUP($B124,Calc_OppAtt!$A$47:$AM$66,N$5+1,FALSE),VLOOKUP($A124,Fixtures!$A$2:$AN$21,N$5+2,FALSE),VLOOKUP($B124,Fixtures!$A$2:$AN$21,N$5+2,FALSE)),"")</f>
        <v/>
      </c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ht="12.0" customHeight="1">
      <c r="A125" s="113" t="str">
        <f t="array" ref="A125">INDEX(Calc_RotOppAtt!E894:AP894,Intro!$C$11)</f>
        <v>Fulham</v>
      </c>
      <c r="B125" s="115" t="str">
        <f t="array" ref="B125">INDEX(Calc_RotOppAtt!E1087:AP1087,Intro!$C$11)</f>
        <v>Man Utd</v>
      </c>
      <c r="C125" s="117">
        <f t="array" ref="C125">INDEX(Calc_RotOppAtt!E701:AP701,Intro!$C$11)/Intro!$C$13</f>
        <v>1.14</v>
      </c>
      <c r="D125" s="119">
        <v>120.0</v>
      </c>
      <c r="E125" s="121" t="str">
        <f>IFERROR(IF(VLOOKUP($A125,Calc_OppAtt!$A$47:$AM$66,E$5+1,FALSE)&gt;VLOOKUP($B125,Calc_OppAtt!$A$47:$AM$66,E$5+1,FALSE),VLOOKUP($A125,Fixtures!$A$2:$AN$21,E$5+2,FALSE),VLOOKUP($B125,Fixtures!$A$2:$AN$21,E$5+2,FALSE)),"")</f>
        <v>LEI (H)</v>
      </c>
      <c r="F125" s="121" t="str">
        <f>IFERROR(IF(VLOOKUP($A125,Calc_OppAtt!$A$47:$AM$66,F$5+1,FALSE)&gt;VLOOKUP($B125,Calc_OppAtt!$A$47:$AM$66,F$5+1,FALSE),VLOOKUP($A125,Fixtures!$A$2:$AN$21,F$5+2,FALSE),VLOOKUP($B125,Fixtures!$A$2:$AN$21,F$5+2,FALSE)),"")</f>
        <v>BHA (A)</v>
      </c>
      <c r="G125" s="121" t="str">
        <f>IFERROR(IF(VLOOKUP($A125,Calc_OppAtt!$A$47:$AM$66,G$5+1,FALSE)&gt;VLOOKUP($B125,Calc_OppAtt!$A$47:$AM$66,G$5+1,FALSE),VLOOKUP($A125,Fixtures!$A$2:$AN$21,G$5+2,FALSE),VLOOKUP($B125,Fixtures!$A$2:$AN$21,G$5+2,FALSE)),"")</f>
        <v>BUR (H)</v>
      </c>
      <c r="H125" s="121" t="str">
        <f>IFERROR(IF(VLOOKUP($A125,Calc_OppAtt!$A$47:$AM$66,H$5+1,FALSE)&gt;VLOOKUP($B125,Calc_OppAtt!$A$47:$AM$66,H$5+1,FALSE),VLOOKUP($A125,Fixtures!$A$2:$AN$21,H$5+2,FALSE),VLOOKUP($B125,Fixtures!$A$2:$AN$21,H$5+2,FALSE)),"")</f>
        <v>BHA (A)</v>
      </c>
      <c r="I125" s="121" t="str">
        <f>IFERROR(IF(VLOOKUP($A125,Calc_OppAtt!$A$47:$AM$66,I$5+1,FALSE)&gt;VLOOKUP($B125,Calc_OppAtt!$A$47:$AM$66,I$5+1,FALSE),VLOOKUP($A125,Fixtures!$A$2:$AN$21,I$5+2,FALSE),VLOOKUP($B125,Fixtures!$A$2:$AN$21,I$5+2,FALSE)),"")</f>
        <v>WAT (A)</v>
      </c>
      <c r="J125" s="121" t="str">
        <f>IFERROR(IF(VLOOKUP($A125,Calc_OppAtt!$A$47:$AM$66,J$5+1,FALSE)&gt;VLOOKUP($B125,Calc_OppAtt!$A$47:$AM$66,J$5+1,FALSE),VLOOKUP($A125,Fixtures!$A$2:$AN$21,J$5+2,FALSE),VLOOKUP($B125,Fixtures!$A$2:$AN$21,J$5+2,FALSE)),"")</f>
        <v>WAT (H)</v>
      </c>
      <c r="K125" s="121" t="str">
        <f>IFERROR(IF(VLOOKUP($A125,Calc_OppAtt!$A$47:$AM$66,K$5+1,FALSE)&gt;VLOOKUP($B125,Calc_OppAtt!$A$47:$AM$66,K$5+1,FALSE),VLOOKUP($A125,Fixtures!$A$2:$AN$21,K$5+2,FALSE),VLOOKUP($B125,Fixtures!$A$2:$AN$21,K$5+2,FALSE)),"")</f>
        <v/>
      </c>
      <c r="L125" s="121" t="str">
        <f>IFERROR(IF(VLOOKUP($A125,Calc_OppAtt!$A$47:$AM$66,L$5+1,FALSE)&gt;VLOOKUP($B125,Calc_OppAtt!$A$47:$AM$66,L$5+1,FALSE),VLOOKUP($A125,Fixtures!$A$2:$AN$21,L$5+2,FALSE),VLOOKUP($B125,Fixtures!$A$2:$AN$21,L$5+2,FALSE)),"")</f>
        <v/>
      </c>
      <c r="M125" s="121" t="str">
        <f>IFERROR(IF(VLOOKUP($A125,Calc_OppAtt!$A$47:$AM$66,M$5+1,FALSE)&gt;VLOOKUP($B125,Calc_OppAtt!$A$47:$AM$66,M$5+1,FALSE),VLOOKUP($A125,Fixtures!$A$2:$AN$21,M$5+2,FALSE),VLOOKUP($B125,Fixtures!$A$2:$AN$21,M$5+2,FALSE)),"")</f>
        <v/>
      </c>
      <c r="N125" s="119" t="str">
        <f>IFERROR(IF(VLOOKUP($A125,Calc_OppAtt!$A$47:$AM$66,N$5+1,FALSE)&gt;VLOOKUP($B125,Calc_OppAtt!$A$47:$AM$66,N$5+1,FALSE),VLOOKUP($A125,Fixtures!$A$2:$AN$21,N$5+2,FALSE),VLOOKUP($B125,Fixtures!$A$2:$AN$21,N$5+2,FALSE)),"")</f>
        <v/>
      </c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ht="12.0" customHeight="1">
      <c r="A126" s="113" t="str">
        <f t="array" ref="A126">INDEX(Calc_RotOppAtt!E895:AP895,Intro!$C$11)</f>
        <v>Bournemouth</v>
      </c>
      <c r="B126" s="115" t="str">
        <f t="array" ref="B126">INDEX(Calc_RotOppAtt!E1088:AP1088,Intro!$C$11)</f>
        <v>Huddersfield</v>
      </c>
      <c r="C126" s="117">
        <f t="array" ref="C126">INDEX(Calc_RotOppAtt!E702:AP702,Intro!$C$11)/Intro!$C$13</f>
        <v>1.138333333</v>
      </c>
      <c r="D126" s="119">
        <v>121.0</v>
      </c>
      <c r="E126" s="121" t="str">
        <f>IFERROR(IF(VLOOKUP($A126,Calc_OppAtt!$A$47:$AM$66,E$5+1,FALSE)&gt;VLOOKUP($B126,Calc_OppAtt!$A$47:$AM$66,E$5+1,FALSE),VLOOKUP($A126,Fixtures!$A$2:$AN$21,E$5+2,FALSE),VLOOKUP($B126,Fixtures!$A$2:$AN$21,E$5+2,FALSE)),"")</f>
        <v>CAR (H)</v>
      </c>
      <c r="F126" s="121" t="str">
        <f>IFERROR(IF(VLOOKUP($A126,Calc_OppAtt!$A$47:$AM$66,F$5+1,FALSE)&gt;VLOOKUP($B126,Calc_OppAtt!$A$47:$AM$66,F$5+1,FALSE),VLOOKUP($A126,Fixtures!$A$2:$AN$21,F$5+2,FALSE),VLOOKUP($B126,Fixtures!$A$2:$AN$21,F$5+2,FALSE)),"")</f>
        <v>WHU (A)</v>
      </c>
      <c r="G126" s="121" t="str">
        <f>IFERROR(IF(VLOOKUP($A126,Calc_OppAtt!$A$47:$AM$66,G$5+1,FALSE)&gt;VLOOKUP($B126,Calc_OppAtt!$A$47:$AM$66,G$5+1,FALSE),VLOOKUP($A126,Fixtures!$A$2:$AN$21,G$5+2,FALSE),VLOOKUP($B126,Fixtures!$A$2:$AN$21,G$5+2,FALSE)),"")</f>
        <v>EVE (H)</v>
      </c>
      <c r="H126" s="121" t="str">
        <f>IFERROR(IF(VLOOKUP($A126,Calc_OppAtt!$A$47:$AM$66,H$5+1,FALSE)&gt;VLOOKUP($B126,Calc_OppAtt!$A$47:$AM$66,H$5+1,FALSE),VLOOKUP($A126,Fixtures!$A$2:$AN$21,H$5+2,FALSE),VLOOKUP($B126,Fixtures!$A$2:$AN$21,H$5+2,FALSE)),"")</f>
        <v>EVE (A)</v>
      </c>
      <c r="I126" s="121" t="str">
        <f>IFERROR(IF(VLOOKUP($A126,Calc_OppAtt!$A$47:$AM$66,I$5+1,FALSE)&gt;VLOOKUP($B126,Calc_OppAtt!$A$47:$AM$66,I$5+1,FALSE),VLOOKUP($A126,Fixtures!$A$2:$AN$21,I$5+2,FALSE),VLOOKUP($B126,Fixtures!$A$2:$AN$21,I$5+2,FALSE)),"")</f>
        <v>LEI (H)</v>
      </c>
      <c r="J126" s="121" t="str">
        <f>IFERROR(IF(VLOOKUP($A126,Calc_OppAtt!$A$47:$AM$66,J$5+1,FALSE)&gt;VLOOKUP($B126,Calc_OppAtt!$A$47:$AM$66,J$5+1,FALSE),VLOOKUP($A126,Fixtures!$A$2:$AN$21,J$5+2,FALSE),VLOOKUP($B126,Fixtures!$A$2:$AN$21,J$5+2,FALSE)),"")</f>
        <v>LEI (A)</v>
      </c>
      <c r="K126" s="121" t="str">
        <f>IFERROR(IF(VLOOKUP($A126,Calc_OppAtt!$A$47:$AM$66,K$5+1,FALSE)&gt;VLOOKUP($B126,Calc_OppAtt!$A$47:$AM$66,K$5+1,FALSE),VLOOKUP($A126,Fixtures!$A$2:$AN$21,K$5+2,FALSE),VLOOKUP($B126,Fixtures!$A$2:$AN$21,K$5+2,FALSE)),"")</f>
        <v/>
      </c>
      <c r="L126" s="121" t="str">
        <f>IFERROR(IF(VLOOKUP($A126,Calc_OppAtt!$A$47:$AM$66,L$5+1,FALSE)&gt;VLOOKUP($B126,Calc_OppAtt!$A$47:$AM$66,L$5+1,FALSE),VLOOKUP($A126,Fixtures!$A$2:$AN$21,L$5+2,FALSE),VLOOKUP($B126,Fixtures!$A$2:$AN$21,L$5+2,FALSE)),"")</f>
        <v/>
      </c>
      <c r="M126" s="121" t="str">
        <f>IFERROR(IF(VLOOKUP($A126,Calc_OppAtt!$A$47:$AM$66,M$5+1,FALSE)&gt;VLOOKUP($B126,Calc_OppAtt!$A$47:$AM$66,M$5+1,FALSE),VLOOKUP($A126,Fixtures!$A$2:$AN$21,M$5+2,FALSE),VLOOKUP($B126,Fixtures!$A$2:$AN$21,M$5+2,FALSE)),"")</f>
        <v/>
      </c>
      <c r="N126" s="119" t="str">
        <f>IFERROR(IF(VLOOKUP($A126,Calc_OppAtt!$A$47:$AM$66,N$5+1,FALSE)&gt;VLOOKUP($B126,Calc_OppAtt!$A$47:$AM$66,N$5+1,FALSE),VLOOKUP($A126,Fixtures!$A$2:$AN$21,N$5+2,FALSE),VLOOKUP($B126,Fixtures!$A$2:$AN$21,N$5+2,FALSE)),"")</f>
        <v/>
      </c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ht="12.0" customHeight="1">
      <c r="A127" s="113" t="str">
        <f t="array" ref="A127">INDEX(Calc_RotOppAtt!E896:AP896,Intro!$C$11)</f>
        <v>Brighton</v>
      </c>
      <c r="B127" s="115" t="str">
        <f t="array" ref="B127">INDEX(Calc_RotOppAtt!E1089:AP1089,Intro!$C$11)</f>
        <v>Newcastle</v>
      </c>
      <c r="C127" s="117">
        <f t="array" ref="C127">INDEX(Calc_RotOppAtt!E703:AP703,Intro!$C$11)/Intro!$C$13</f>
        <v>1.136666667</v>
      </c>
      <c r="D127" s="119">
        <v>122.0</v>
      </c>
      <c r="E127" s="121" t="str">
        <f>IFERROR(IF(VLOOKUP($A127,Calc_OppAtt!$A$47:$AM$66,E$5+1,FALSE)&gt;VLOOKUP($B127,Calc_OppAtt!$A$47:$AM$66,E$5+1,FALSE),VLOOKUP($A127,Fixtures!$A$2:$AN$21,E$5+2,FALSE),VLOOKUP($B127,Fixtures!$A$2:$AN$21,E$5+2,FALSE)),"")</f>
        <v>WAT (A)</v>
      </c>
      <c r="F127" s="121" t="str">
        <f>IFERROR(IF(VLOOKUP($A127,Calc_OppAtt!$A$47:$AM$66,F$5+1,FALSE)&gt;VLOOKUP($B127,Calc_OppAtt!$A$47:$AM$66,F$5+1,FALSE),VLOOKUP($A127,Fixtures!$A$2:$AN$21,F$5+2,FALSE),VLOOKUP($B127,Fixtures!$A$2:$AN$21,F$5+2,FALSE)),"")</f>
        <v>CAR (A)</v>
      </c>
      <c r="G127" s="121" t="str">
        <f>IFERROR(IF(VLOOKUP($A127,Calc_OppAtt!$A$47:$AM$66,G$5+1,FALSE)&gt;VLOOKUP($B127,Calc_OppAtt!$A$47:$AM$66,G$5+1,FALSE),VLOOKUP($A127,Fixtures!$A$2:$AN$21,G$5+2,FALSE),VLOOKUP($B127,Fixtures!$A$2:$AN$21,G$5+2,FALSE)),"")</f>
        <v>CHE (H)</v>
      </c>
      <c r="H127" s="121" t="str">
        <f>IFERROR(IF(VLOOKUP($A127,Calc_OppAtt!$A$47:$AM$66,H$5+1,FALSE)&gt;VLOOKUP($B127,Calc_OppAtt!$A$47:$AM$66,H$5+1,FALSE),VLOOKUP($A127,Fixtures!$A$2:$AN$21,H$5+2,FALSE),VLOOKUP($B127,Fixtures!$A$2:$AN$21,H$5+2,FALSE)),"")</f>
        <v>FUL (H)</v>
      </c>
      <c r="I127" s="121" t="str">
        <f>IFERROR(IF(VLOOKUP($A127,Calc_OppAtt!$A$47:$AM$66,I$5+1,FALSE)&gt;VLOOKUP($B127,Calc_OppAtt!$A$47:$AM$66,I$5+1,FALSE),VLOOKUP($A127,Fixtures!$A$2:$AN$21,I$5+2,FALSE),VLOOKUP($B127,Fixtures!$A$2:$AN$21,I$5+2,FALSE)),"")</f>
        <v>ARS (H)</v>
      </c>
      <c r="J127" s="121" t="str">
        <f>IFERROR(IF(VLOOKUP($A127,Calc_OppAtt!$A$47:$AM$66,J$5+1,FALSE)&gt;VLOOKUP($B127,Calc_OppAtt!$A$47:$AM$66,J$5+1,FALSE),VLOOKUP($A127,Fixtures!$A$2:$AN$21,J$5+2,FALSE),VLOOKUP($B127,Fixtures!$A$2:$AN$21,J$5+2,FALSE)),"")</f>
        <v>CRY (A)</v>
      </c>
      <c r="K127" s="121" t="str">
        <f>IFERROR(IF(VLOOKUP($A127,Calc_OppAtt!$A$47:$AM$66,K$5+1,FALSE)&gt;VLOOKUP($B127,Calc_OppAtt!$A$47:$AM$66,K$5+1,FALSE),VLOOKUP($A127,Fixtures!$A$2:$AN$21,K$5+2,FALSE),VLOOKUP($B127,Fixtures!$A$2:$AN$21,K$5+2,FALSE)),"")</f>
        <v/>
      </c>
      <c r="L127" s="121" t="str">
        <f>IFERROR(IF(VLOOKUP($A127,Calc_OppAtt!$A$47:$AM$66,L$5+1,FALSE)&gt;VLOOKUP($B127,Calc_OppAtt!$A$47:$AM$66,L$5+1,FALSE),VLOOKUP($A127,Fixtures!$A$2:$AN$21,L$5+2,FALSE),VLOOKUP($B127,Fixtures!$A$2:$AN$21,L$5+2,FALSE)),"")</f>
        <v/>
      </c>
      <c r="M127" s="121" t="str">
        <f>IFERROR(IF(VLOOKUP($A127,Calc_OppAtt!$A$47:$AM$66,M$5+1,FALSE)&gt;VLOOKUP($B127,Calc_OppAtt!$A$47:$AM$66,M$5+1,FALSE),VLOOKUP($A127,Fixtures!$A$2:$AN$21,M$5+2,FALSE),VLOOKUP($B127,Fixtures!$A$2:$AN$21,M$5+2,FALSE)),"")</f>
        <v/>
      </c>
      <c r="N127" s="119" t="str">
        <f>IFERROR(IF(VLOOKUP($A127,Calc_OppAtt!$A$47:$AM$66,N$5+1,FALSE)&gt;VLOOKUP($B127,Calc_OppAtt!$A$47:$AM$66,N$5+1,FALSE),VLOOKUP($A127,Fixtures!$A$2:$AN$21,N$5+2,FALSE),VLOOKUP($B127,Fixtures!$A$2:$AN$21,N$5+2,FALSE)),"")</f>
        <v/>
      </c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ht="12.0" customHeight="1">
      <c r="A128" s="113" t="str">
        <f t="array" ref="A128">INDEX(Calc_RotOppAtt!E897:AP897,Intro!$C$11)</f>
        <v>Burnley</v>
      </c>
      <c r="B128" s="115" t="str">
        <f t="array" ref="B128">INDEX(Calc_RotOppAtt!E1090:AP1090,Intro!$C$11)</f>
        <v>Fulham</v>
      </c>
      <c r="C128" s="117">
        <f t="array" ref="C128">INDEX(Calc_RotOppAtt!E704:AP704,Intro!$C$11)/Intro!$C$13</f>
        <v>1.136666667</v>
      </c>
      <c r="D128" s="119">
        <v>123.0</v>
      </c>
      <c r="E128" s="121" t="str">
        <f>IFERROR(IF(VLOOKUP($A128,Calc_OppAtt!$A$47:$AM$66,E$5+1,FALSE)&gt;VLOOKUP($B128,Calc_OppAtt!$A$47:$AM$66,E$5+1,FALSE),VLOOKUP($A128,Fixtures!$A$2:$AN$21,E$5+2,FALSE),VLOOKUP($B128,Fixtures!$A$2:$AN$21,E$5+2,FALSE)),"")</f>
        <v>CRY (H)</v>
      </c>
      <c r="F128" s="121" t="str">
        <f>IFERROR(IF(VLOOKUP($A128,Calc_OppAtt!$A$47:$AM$66,F$5+1,FALSE)&gt;VLOOKUP($B128,Calc_OppAtt!$A$47:$AM$66,F$5+1,FALSE),VLOOKUP($A128,Fixtures!$A$2:$AN$21,F$5+2,FALSE),VLOOKUP($B128,Fixtures!$A$2:$AN$21,F$5+2,FALSE)),"")</f>
        <v>WAT (H)</v>
      </c>
      <c r="G128" s="121" t="str">
        <f>IFERROR(IF(VLOOKUP($A128,Calc_OppAtt!$A$47:$AM$66,G$5+1,FALSE)&gt;VLOOKUP($B128,Calc_OppAtt!$A$47:$AM$66,G$5+1,FALSE),VLOOKUP($A128,Fixtures!$A$2:$AN$21,G$5+2,FALSE),VLOOKUP($B128,Fixtures!$A$2:$AN$21,G$5+2,FALSE)),"")</f>
        <v>FUL (A)</v>
      </c>
      <c r="H128" s="121" t="str">
        <f>IFERROR(IF(VLOOKUP($A128,Calc_OppAtt!$A$47:$AM$66,H$5+1,FALSE)&gt;VLOOKUP($B128,Calc_OppAtt!$A$47:$AM$66,H$5+1,FALSE),VLOOKUP($A128,Fixtures!$A$2:$AN$21,H$5+2,FALSE),VLOOKUP($B128,Fixtures!$A$2:$AN$21,H$5+2,FALSE)),"")</f>
        <v>BHA (A)</v>
      </c>
      <c r="I128" s="121" t="str">
        <f>IFERROR(IF(VLOOKUP($A128,Calc_OppAtt!$A$47:$AM$66,I$5+1,FALSE)&gt;VLOOKUP($B128,Calc_OppAtt!$A$47:$AM$66,I$5+1,FALSE),VLOOKUP($A128,Fixtures!$A$2:$AN$21,I$5+2,FALSE),VLOOKUP($B128,Fixtures!$A$2:$AN$21,I$5+2,FALSE)),"")</f>
        <v>WOL (A)</v>
      </c>
      <c r="J128" s="121" t="str">
        <f>IFERROR(IF(VLOOKUP($A128,Calc_OppAtt!$A$47:$AM$66,J$5+1,FALSE)&gt;VLOOKUP($B128,Calc_OppAtt!$A$47:$AM$66,J$5+1,FALSE),VLOOKUP($A128,Fixtures!$A$2:$AN$21,J$5+2,FALSE),VLOOKUP($B128,Fixtures!$A$2:$AN$21,J$5+2,FALSE)),"")</f>
        <v>WAT (H)</v>
      </c>
      <c r="K128" s="121" t="str">
        <f>IFERROR(IF(VLOOKUP($A128,Calc_OppAtt!$A$47:$AM$66,K$5+1,FALSE)&gt;VLOOKUP($B128,Calc_OppAtt!$A$47:$AM$66,K$5+1,FALSE),VLOOKUP($A128,Fixtures!$A$2:$AN$21,K$5+2,FALSE),VLOOKUP($B128,Fixtures!$A$2:$AN$21,K$5+2,FALSE)),"")</f>
        <v/>
      </c>
      <c r="L128" s="121" t="str">
        <f>IFERROR(IF(VLOOKUP($A128,Calc_OppAtt!$A$47:$AM$66,L$5+1,FALSE)&gt;VLOOKUP($B128,Calc_OppAtt!$A$47:$AM$66,L$5+1,FALSE),VLOOKUP($A128,Fixtures!$A$2:$AN$21,L$5+2,FALSE),VLOOKUP($B128,Fixtures!$A$2:$AN$21,L$5+2,FALSE)),"")</f>
        <v/>
      </c>
      <c r="M128" s="121" t="str">
        <f>IFERROR(IF(VLOOKUP($A128,Calc_OppAtt!$A$47:$AM$66,M$5+1,FALSE)&gt;VLOOKUP($B128,Calc_OppAtt!$A$47:$AM$66,M$5+1,FALSE),VLOOKUP($A128,Fixtures!$A$2:$AN$21,M$5+2,FALSE),VLOOKUP($B128,Fixtures!$A$2:$AN$21,M$5+2,FALSE)),"")</f>
        <v/>
      </c>
      <c r="N128" s="119" t="str">
        <f>IFERROR(IF(VLOOKUP($A128,Calc_OppAtt!$A$47:$AM$66,N$5+1,FALSE)&gt;VLOOKUP($B128,Calc_OppAtt!$A$47:$AM$66,N$5+1,FALSE),VLOOKUP($A128,Fixtures!$A$2:$AN$21,N$5+2,FALSE),VLOOKUP($B128,Fixtures!$A$2:$AN$21,N$5+2,FALSE)),"")</f>
        <v/>
      </c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ht="12.0" customHeight="1">
      <c r="A129" s="113" t="str">
        <f t="array" ref="A129">INDEX(Calc_RotOppAtt!E898:AP898,Intro!$C$11)</f>
        <v>Crystal Palace</v>
      </c>
      <c r="B129" s="115" t="str">
        <f t="array" ref="B129">INDEX(Calc_RotOppAtt!E1091:AP1091,Intro!$C$11)</f>
        <v>Huddersfield</v>
      </c>
      <c r="C129" s="117">
        <f t="array" ref="C129">INDEX(Calc_RotOppAtt!E705:AP705,Intro!$C$11)/Intro!$C$13</f>
        <v>1.136666667</v>
      </c>
      <c r="D129" s="119">
        <v>124.0</v>
      </c>
      <c r="E129" s="121" t="str">
        <f>IFERROR(IF(VLOOKUP($A129,Calc_OppAtt!$A$47:$AM$66,E$5+1,FALSE)&gt;VLOOKUP($B129,Calc_OppAtt!$A$47:$AM$66,E$5+1,FALSE),VLOOKUP($A129,Fixtures!$A$2:$AN$21,E$5+2,FALSE),VLOOKUP($B129,Fixtures!$A$2:$AN$21,E$5+2,FALSE)),"")</f>
        <v>FUL (A)</v>
      </c>
      <c r="F129" s="121" t="str">
        <f>IFERROR(IF(VLOOKUP($A129,Calc_OppAtt!$A$47:$AM$66,F$5+1,FALSE)&gt;VLOOKUP($B129,Calc_OppAtt!$A$47:$AM$66,F$5+1,FALSE),VLOOKUP($A129,Fixtures!$A$2:$AN$21,F$5+2,FALSE),VLOOKUP($B129,Fixtures!$A$2:$AN$21,F$5+2,FALSE)),"")</f>
        <v>LIV (H)</v>
      </c>
      <c r="G129" s="121" t="str">
        <f>IFERROR(IF(VLOOKUP($A129,Calc_OppAtt!$A$47:$AM$66,G$5+1,FALSE)&gt;VLOOKUP($B129,Calc_OppAtt!$A$47:$AM$66,G$5+1,FALSE),VLOOKUP($A129,Fixtures!$A$2:$AN$21,G$5+2,FALSE),VLOOKUP($B129,Fixtures!$A$2:$AN$21,G$5+2,FALSE)),"")</f>
        <v>WAT (A)</v>
      </c>
      <c r="H129" s="121" t="str">
        <f>IFERROR(IF(VLOOKUP($A129,Calc_OppAtt!$A$47:$AM$66,H$5+1,FALSE)&gt;VLOOKUP($B129,Calc_OppAtt!$A$47:$AM$66,H$5+1,FALSE),VLOOKUP($A129,Fixtures!$A$2:$AN$21,H$5+2,FALSE),VLOOKUP($B129,Fixtures!$A$2:$AN$21,H$5+2,FALSE)),"")</f>
        <v>SOU (H)</v>
      </c>
      <c r="I129" s="121" t="str">
        <f>IFERROR(IF(VLOOKUP($A129,Calc_OppAtt!$A$47:$AM$66,I$5+1,FALSE)&gt;VLOOKUP($B129,Calc_OppAtt!$A$47:$AM$66,I$5+1,FALSE),VLOOKUP($A129,Fixtures!$A$2:$AN$21,I$5+2,FALSE),VLOOKUP($B129,Fixtures!$A$2:$AN$21,I$5+2,FALSE)),"")</f>
        <v>CRY (H)</v>
      </c>
      <c r="J129" s="121" t="str">
        <f>IFERROR(IF(VLOOKUP($A129,Calc_OppAtt!$A$47:$AM$66,J$5+1,FALSE)&gt;VLOOKUP($B129,Calc_OppAtt!$A$47:$AM$66,J$5+1,FALSE),VLOOKUP($A129,Fixtures!$A$2:$AN$21,J$5+2,FALSE),VLOOKUP($B129,Fixtures!$A$2:$AN$21,J$5+2,FALSE)),"")</f>
        <v>NEW (H)</v>
      </c>
      <c r="K129" s="121" t="str">
        <f>IFERROR(IF(VLOOKUP($A129,Calc_OppAtt!$A$47:$AM$66,K$5+1,FALSE)&gt;VLOOKUP($B129,Calc_OppAtt!$A$47:$AM$66,K$5+1,FALSE),VLOOKUP($A129,Fixtures!$A$2:$AN$21,K$5+2,FALSE),VLOOKUP($B129,Fixtures!$A$2:$AN$21,K$5+2,FALSE)),"")</f>
        <v/>
      </c>
      <c r="L129" s="121" t="str">
        <f>IFERROR(IF(VLOOKUP($A129,Calc_OppAtt!$A$47:$AM$66,L$5+1,FALSE)&gt;VLOOKUP($B129,Calc_OppAtt!$A$47:$AM$66,L$5+1,FALSE),VLOOKUP($A129,Fixtures!$A$2:$AN$21,L$5+2,FALSE),VLOOKUP($B129,Fixtures!$A$2:$AN$21,L$5+2,FALSE)),"")</f>
        <v/>
      </c>
      <c r="M129" s="121" t="str">
        <f>IFERROR(IF(VLOOKUP($A129,Calc_OppAtt!$A$47:$AM$66,M$5+1,FALSE)&gt;VLOOKUP($B129,Calc_OppAtt!$A$47:$AM$66,M$5+1,FALSE),VLOOKUP($A129,Fixtures!$A$2:$AN$21,M$5+2,FALSE),VLOOKUP($B129,Fixtures!$A$2:$AN$21,M$5+2,FALSE)),"")</f>
        <v/>
      </c>
      <c r="N129" s="119" t="str">
        <f>IFERROR(IF(VLOOKUP($A129,Calc_OppAtt!$A$47:$AM$66,N$5+1,FALSE)&gt;VLOOKUP($B129,Calc_OppAtt!$A$47:$AM$66,N$5+1,FALSE),VLOOKUP($A129,Fixtures!$A$2:$AN$21,N$5+2,FALSE),VLOOKUP($B129,Fixtures!$A$2:$AN$21,N$5+2,FALSE)),"")</f>
        <v/>
      </c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ht="12.0" customHeight="1">
      <c r="A130" s="113" t="str">
        <f t="array" ref="A130">INDEX(Calc_RotOppAtt!E899:AP899,Intro!$C$11)</f>
        <v>Crystal Palace</v>
      </c>
      <c r="B130" s="115" t="str">
        <f t="array" ref="B130">INDEX(Calc_RotOppAtt!E1092:AP1092,Intro!$C$11)</f>
        <v>West Ham</v>
      </c>
      <c r="C130" s="117">
        <f t="array" ref="C130">INDEX(Calc_RotOppAtt!E706:AP706,Intro!$C$11)/Intro!$C$13</f>
        <v>1.136666667</v>
      </c>
      <c r="D130" s="119">
        <v>125.0</v>
      </c>
      <c r="E130" s="121" t="str">
        <f>IFERROR(IF(VLOOKUP($A130,Calc_OppAtt!$A$47:$AM$66,E$5+1,FALSE)&gt;VLOOKUP($B130,Calc_OppAtt!$A$47:$AM$66,E$5+1,FALSE),VLOOKUP($A130,Fixtures!$A$2:$AN$21,E$5+2,FALSE),VLOOKUP($B130,Fixtures!$A$2:$AN$21,E$5+2,FALSE)),"")</f>
        <v>FUL (A)</v>
      </c>
      <c r="F130" s="121" t="str">
        <f>IFERROR(IF(VLOOKUP($A130,Calc_OppAtt!$A$47:$AM$66,F$5+1,FALSE)&gt;VLOOKUP($B130,Calc_OppAtt!$A$47:$AM$66,F$5+1,FALSE),VLOOKUP($A130,Fixtures!$A$2:$AN$21,F$5+2,FALSE),VLOOKUP($B130,Fixtures!$A$2:$AN$21,F$5+2,FALSE)),"")</f>
        <v>BOU (H)</v>
      </c>
      <c r="G130" s="121" t="str">
        <f>IFERROR(IF(VLOOKUP($A130,Calc_OppAtt!$A$47:$AM$66,G$5+1,FALSE)&gt;VLOOKUP($B130,Calc_OppAtt!$A$47:$AM$66,G$5+1,FALSE),VLOOKUP($A130,Fixtures!$A$2:$AN$21,G$5+2,FALSE),VLOOKUP($B130,Fixtures!$A$2:$AN$21,G$5+2,FALSE)),"")</f>
        <v>WAT (A)</v>
      </c>
      <c r="H130" s="121" t="str">
        <f>IFERROR(IF(VLOOKUP($A130,Calc_OppAtt!$A$47:$AM$66,H$5+1,FALSE)&gt;VLOOKUP($B130,Calc_OppAtt!$A$47:$AM$66,H$5+1,FALSE),VLOOKUP($A130,Fixtures!$A$2:$AN$21,H$5+2,FALSE),VLOOKUP($B130,Fixtures!$A$2:$AN$21,H$5+2,FALSE)),"")</f>
        <v>SOU (H)</v>
      </c>
      <c r="I130" s="121" t="str">
        <f>IFERROR(IF(VLOOKUP($A130,Calc_OppAtt!$A$47:$AM$66,I$5+1,FALSE)&gt;VLOOKUP($B130,Calc_OppAtt!$A$47:$AM$66,I$5+1,FALSE),VLOOKUP($A130,Fixtures!$A$2:$AN$21,I$5+2,FALSE),VLOOKUP($B130,Fixtures!$A$2:$AN$21,I$5+2,FALSE)),"")</f>
        <v>HUD (A)</v>
      </c>
      <c r="J130" s="121" t="str">
        <f>IFERROR(IF(VLOOKUP($A130,Calc_OppAtt!$A$47:$AM$66,J$5+1,FALSE)&gt;VLOOKUP($B130,Calc_OppAtt!$A$47:$AM$66,J$5+1,FALSE),VLOOKUP($A130,Fixtures!$A$2:$AN$21,J$5+2,FALSE),VLOOKUP($B130,Fixtures!$A$2:$AN$21,J$5+2,FALSE)),"")</f>
        <v>NEW (H)</v>
      </c>
      <c r="K130" s="121" t="str">
        <f>IFERROR(IF(VLOOKUP($A130,Calc_OppAtt!$A$47:$AM$66,K$5+1,FALSE)&gt;VLOOKUP($B130,Calc_OppAtt!$A$47:$AM$66,K$5+1,FALSE),VLOOKUP($A130,Fixtures!$A$2:$AN$21,K$5+2,FALSE),VLOOKUP($B130,Fixtures!$A$2:$AN$21,K$5+2,FALSE)),"")</f>
        <v/>
      </c>
      <c r="L130" s="121" t="str">
        <f>IFERROR(IF(VLOOKUP($A130,Calc_OppAtt!$A$47:$AM$66,L$5+1,FALSE)&gt;VLOOKUP($B130,Calc_OppAtt!$A$47:$AM$66,L$5+1,FALSE),VLOOKUP($A130,Fixtures!$A$2:$AN$21,L$5+2,FALSE),VLOOKUP($B130,Fixtures!$A$2:$AN$21,L$5+2,FALSE)),"")</f>
        <v/>
      </c>
      <c r="M130" s="121" t="str">
        <f>IFERROR(IF(VLOOKUP($A130,Calc_OppAtt!$A$47:$AM$66,M$5+1,FALSE)&gt;VLOOKUP($B130,Calc_OppAtt!$A$47:$AM$66,M$5+1,FALSE),VLOOKUP($A130,Fixtures!$A$2:$AN$21,M$5+2,FALSE),VLOOKUP($B130,Fixtures!$A$2:$AN$21,M$5+2,FALSE)),"")</f>
        <v/>
      </c>
      <c r="N130" s="119" t="str">
        <f>IFERROR(IF(VLOOKUP($A130,Calc_OppAtt!$A$47:$AM$66,N$5+1,FALSE)&gt;VLOOKUP($B130,Calc_OppAtt!$A$47:$AM$66,N$5+1,FALSE),VLOOKUP($A130,Fixtures!$A$2:$AN$21,N$5+2,FALSE),VLOOKUP($B130,Fixtures!$A$2:$AN$21,N$5+2,FALSE)),"")</f>
        <v/>
      </c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ht="12.0" customHeight="1">
      <c r="A131" s="113" t="str">
        <f t="array" ref="A131">INDEX(Calc_RotOppAtt!E900:AP900,Intro!$C$11)</f>
        <v>Man City</v>
      </c>
      <c r="B131" s="115" t="str">
        <f t="array" ref="B131">INDEX(Calc_RotOppAtt!E1093:AP1093,Intro!$C$11)</f>
        <v>West Ham</v>
      </c>
      <c r="C131" s="117">
        <f t="array" ref="C131">INDEX(Calc_RotOppAtt!E707:AP707,Intro!$C$11)/Intro!$C$13</f>
        <v>1.136666667</v>
      </c>
      <c r="D131" s="119">
        <v>126.0</v>
      </c>
      <c r="E131" s="121" t="str">
        <f>IFERROR(IF(VLOOKUP($A131,Calc_OppAtt!$A$47:$AM$66,E$5+1,FALSE)&gt;VLOOKUP($B131,Calc_OppAtt!$A$47:$AM$66,E$5+1,FALSE),VLOOKUP($A131,Fixtures!$A$2:$AN$21,E$5+2,FALSE),VLOOKUP($B131,Fixtures!$A$2:$AN$21,E$5+2,FALSE)),"")</f>
        <v>ARS (A)</v>
      </c>
      <c r="F131" s="121" t="str">
        <f>IFERROR(IF(VLOOKUP($A131,Calc_OppAtt!$A$47:$AM$66,F$5+1,FALSE)&gt;VLOOKUP($B131,Calc_OppAtt!$A$47:$AM$66,F$5+1,FALSE),VLOOKUP($A131,Fixtures!$A$2:$AN$21,F$5+2,FALSE),VLOOKUP($B131,Fixtures!$A$2:$AN$21,F$5+2,FALSE)),"")</f>
        <v>HUD (H)</v>
      </c>
      <c r="G131" s="121" t="str">
        <f>IFERROR(IF(VLOOKUP($A131,Calc_OppAtt!$A$47:$AM$66,G$5+1,FALSE)&gt;VLOOKUP($B131,Calc_OppAtt!$A$47:$AM$66,G$5+1,FALSE),VLOOKUP($A131,Fixtures!$A$2:$AN$21,G$5+2,FALSE),VLOOKUP($B131,Fixtures!$A$2:$AN$21,G$5+2,FALSE)),"")</f>
        <v>WOL (A)</v>
      </c>
      <c r="H131" s="121" t="str">
        <f>IFERROR(IF(VLOOKUP($A131,Calc_OppAtt!$A$47:$AM$66,H$5+1,FALSE)&gt;VLOOKUP($B131,Calc_OppAtt!$A$47:$AM$66,H$5+1,FALSE),VLOOKUP($A131,Fixtures!$A$2:$AN$21,H$5+2,FALSE),VLOOKUP($B131,Fixtures!$A$2:$AN$21,H$5+2,FALSE)),"")</f>
        <v>NEW (H)</v>
      </c>
      <c r="I131" s="121" t="str">
        <f>IFERROR(IF(VLOOKUP($A131,Calc_OppAtt!$A$47:$AM$66,I$5+1,FALSE)&gt;VLOOKUP($B131,Calc_OppAtt!$A$47:$AM$66,I$5+1,FALSE),VLOOKUP($A131,Fixtures!$A$2:$AN$21,I$5+2,FALSE),VLOOKUP($B131,Fixtures!$A$2:$AN$21,I$5+2,FALSE)),"")</f>
        <v>FUL (H)</v>
      </c>
      <c r="J131" s="121" t="str">
        <f>IFERROR(IF(VLOOKUP($A131,Calc_OppAtt!$A$47:$AM$66,J$5+1,FALSE)&gt;VLOOKUP($B131,Calc_OppAtt!$A$47:$AM$66,J$5+1,FALSE),VLOOKUP($A131,Fixtures!$A$2:$AN$21,J$5+2,FALSE),VLOOKUP($B131,Fixtures!$A$2:$AN$21,J$5+2,FALSE)),"")</f>
        <v>CAR (A)</v>
      </c>
      <c r="K131" s="121" t="str">
        <f>IFERROR(IF(VLOOKUP($A131,Calc_OppAtt!$A$47:$AM$66,K$5+1,FALSE)&gt;VLOOKUP($B131,Calc_OppAtt!$A$47:$AM$66,K$5+1,FALSE),VLOOKUP($A131,Fixtures!$A$2:$AN$21,K$5+2,FALSE),VLOOKUP($B131,Fixtures!$A$2:$AN$21,K$5+2,FALSE)),"")</f>
        <v/>
      </c>
      <c r="L131" s="121" t="str">
        <f>IFERROR(IF(VLOOKUP($A131,Calc_OppAtt!$A$47:$AM$66,L$5+1,FALSE)&gt;VLOOKUP($B131,Calc_OppAtt!$A$47:$AM$66,L$5+1,FALSE),VLOOKUP($A131,Fixtures!$A$2:$AN$21,L$5+2,FALSE),VLOOKUP($B131,Fixtures!$A$2:$AN$21,L$5+2,FALSE)),"")</f>
        <v/>
      </c>
      <c r="M131" s="121" t="str">
        <f>IFERROR(IF(VLOOKUP($A131,Calc_OppAtt!$A$47:$AM$66,M$5+1,FALSE)&gt;VLOOKUP($B131,Calc_OppAtt!$A$47:$AM$66,M$5+1,FALSE),VLOOKUP($A131,Fixtures!$A$2:$AN$21,M$5+2,FALSE),VLOOKUP($B131,Fixtures!$A$2:$AN$21,M$5+2,FALSE)),"")</f>
        <v/>
      </c>
      <c r="N131" s="119" t="str">
        <f>IFERROR(IF(VLOOKUP($A131,Calc_OppAtt!$A$47:$AM$66,N$5+1,FALSE)&gt;VLOOKUP($B131,Calc_OppAtt!$A$47:$AM$66,N$5+1,FALSE),VLOOKUP($A131,Fixtures!$A$2:$AN$21,N$5+2,FALSE),VLOOKUP($B131,Fixtures!$A$2:$AN$21,N$5+2,FALSE)),"")</f>
        <v/>
      </c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ht="12.0" customHeight="1">
      <c r="A132" s="113" t="str">
        <f t="array" ref="A132">INDEX(Calc_RotOppAtt!E901:AP901,Intro!$C$11)</f>
        <v>Huddersfield</v>
      </c>
      <c r="B132" s="115" t="str">
        <f t="array" ref="B132">INDEX(Calc_RotOppAtt!E1094:AP1094,Intro!$C$11)</f>
        <v>Tottenham</v>
      </c>
      <c r="C132" s="117">
        <f t="array" ref="C132">INDEX(Calc_RotOppAtt!E708:AP708,Intro!$C$11)/Intro!$C$13</f>
        <v>1.135</v>
      </c>
      <c r="D132" s="119">
        <v>127.0</v>
      </c>
      <c r="E132" s="121" t="str">
        <f>IFERROR(IF(VLOOKUP($A132,Calc_OppAtt!$A$47:$AM$66,E$5+1,FALSE)&gt;VLOOKUP($B132,Calc_OppAtt!$A$47:$AM$66,E$5+1,FALSE),VLOOKUP($A132,Fixtures!$A$2:$AN$21,E$5+2,FALSE),VLOOKUP($B132,Fixtures!$A$2:$AN$21,E$5+2,FALSE)),"")</f>
        <v>CHE (H)</v>
      </c>
      <c r="F132" s="121" t="str">
        <f>IFERROR(IF(VLOOKUP($A132,Calc_OppAtt!$A$47:$AM$66,F$5+1,FALSE)&gt;VLOOKUP($B132,Calc_OppAtt!$A$47:$AM$66,F$5+1,FALSE),VLOOKUP($A132,Fixtures!$A$2:$AN$21,F$5+2,FALSE),VLOOKUP($B132,Fixtures!$A$2:$AN$21,F$5+2,FALSE)),"")</f>
        <v>FUL (H)</v>
      </c>
      <c r="G132" s="121" t="str">
        <f>IFERROR(IF(VLOOKUP($A132,Calc_OppAtt!$A$47:$AM$66,G$5+1,FALSE)&gt;VLOOKUP($B132,Calc_OppAtt!$A$47:$AM$66,G$5+1,FALSE),VLOOKUP($A132,Fixtures!$A$2:$AN$21,G$5+2,FALSE),VLOOKUP($B132,Fixtures!$A$2:$AN$21,G$5+2,FALSE)),"")</f>
        <v>CAR (H)</v>
      </c>
      <c r="H132" s="121" t="str">
        <f>IFERROR(IF(VLOOKUP($A132,Calc_OppAtt!$A$47:$AM$66,H$5+1,FALSE)&gt;VLOOKUP($B132,Calc_OppAtt!$A$47:$AM$66,H$5+1,FALSE),VLOOKUP($A132,Fixtures!$A$2:$AN$21,H$5+2,FALSE),VLOOKUP($B132,Fixtures!$A$2:$AN$21,H$5+2,FALSE)),"")</f>
        <v>WAT (A)</v>
      </c>
      <c r="I132" s="121" t="str">
        <f>IFERROR(IF(VLOOKUP($A132,Calc_OppAtt!$A$47:$AM$66,I$5+1,FALSE)&gt;VLOOKUP($B132,Calc_OppAtt!$A$47:$AM$66,I$5+1,FALSE),VLOOKUP($A132,Fixtures!$A$2:$AN$21,I$5+2,FALSE),VLOOKUP($B132,Fixtures!$A$2:$AN$21,I$5+2,FALSE)),"")</f>
        <v>LIV (H)</v>
      </c>
      <c r="J132" s="121" t="str">
        <f>IFERROR(IF(VLOOKUP($A132,Calc_OppAtt!$A$47:$AM$66,J$5+1,FALSE)&gt;VLOOKUP($B132,Calc_OppAtt!$A$47:$AM$66,J$5+1,FALSE),VLOOKUP($A132,Fixtures!$A$2:$AN$21,J$5+2,FALSE),VLOOKUP($B132,Fixtures!$A$2:$AN$21,J$5+2,FALSE)),"")</f>
        <v>BHA (A)</v>
      </c>
      <c r="K132" s="121" t="str">
        <f>IFERROR(IF(VLOOKUP($A132,Calc_OppAtt!$A$47:$AM$66,K$5+1,FALSE)&gt;VLOOKUP($B132,Calc_OppAtt!$A$47:$AM$66,K$5+1,FALSE),VLOOKUP($A132,Fixtures!$A$2:$AN$21,K$5+2,FALSE),VLOOKUP($B132,Fixtures!$A$2:$AN$21,K$5+2,FALSE)),"")</f>
        <v/>
      </c>
      <c r="L132" s="121" t="str">
        <f>IFERROR(IF(VLOOKUP($A132,Calc_OppAtt!$A$47:$AM$66,L$5+1,FALSE)&gt;VLOOKUP($B132,Calc_OppAtt!$A$47:$AM$66,L$5+1,FALSE),VLOOKUP($A132,Fixtures!$A$2:$AN$21,L$5+2,FALSE),VLOOKUP($B132,Fixtures!$A$2:$AN$21,L$5+2,FALSE)),"")</f>
        <v/>
      </c>
      <c r="M132" s="121" t="str">
        <f>IFERROR(IF(VLOOKUP($A132,Calc_OppAtt!$A$47:$AM$66,M$5+1,FALSE)&gt;VLOOKUP($B132,Calc_OppAtt!$A$47:$AM$66,M$5+1,FALSE),VLOOKUP($A132,Fixtures!$A$2:$AN$21,M$5+2,FALSE),VLOOKUP($B132,Fixtures!$A$2:$AN$21,M$5+2,FALSE)),"")</f>
        <v/>
      </c>
      <c r="N132" s="119" t="str">
        <f>IFERROR(IF(VLOOKUP($A132,Calc_OppAtt!$A$47:$AM$66,N$5+1,FALSE)&gt;VLOOKUP($B132,Calc_OppAtt!$A$47:$AM$66,N$5+1,FALSE),VLOOKUP($A132,Fixtures!$A$2:$AN$21,N$5+2,FALSE),VLOOKUP($B132,Fixtures!$A$2:$AN$21,N$5+2,FALSE)),"")</f>
        <v/>
      </c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ht="12.0" customHeight="1">
      <c r="A133" s="113" t="str">
        <f t="array" ref="A133">INDEX(Calc_RotOppAtt!E902:AP902,Intro!$C$11)</f>
        <v>Crystal Palace</v>
      </c>
      <c r="B133" s="115" t="str">
        <f t="array" ref="B133">INDEX(Calc_RotOppAtt!E1095:AP1095,Intro!$C$11)</f>
        <v>Watford</v>
      </c>
      <c r="C133" s="117">
        <f t="array" ref="C133">INDEX(Calc_RotOppAtt!E709:AP709,Intro!$C$11)/Intro!$C$13</f>
        <v>1.133333333</v>
      </c>
      <c r="D133" s="119">
        <v>128.0</v>
      </c>
      <c r="E133" s="121" t="str">
        <f>IFERROR(IF(VLOOKUP($A133,Calc_OppAtt!$A$47:$AM$66,E$5+1,FALSE)&gt;VLOOKUP($B133,Calc_OppAtt!$A$47:$AM$66,E$5+1,FALSE),VLOOKUP($A133,Fixtures!$A$2:$AN$21,E$5+2,FALSE),VLOOKUP($B133,Fixtures!$A$2:$AN$21,E$5+2,FALSE)),"")</f>
        <v>BHA (H)</v>
      </c>
      <c r="F133" s="121" t="str">
        <f>IFERROR(IF(VLOOKUP($A133,Calc_OppAtt!$A$47:$AM$66,F$5+1,FALSE)&gt;VLOOKUP($B133,Calc_OppAtt!$A$47:$AM$66,F$5+1,FALSE),VLOOKUP($A133,Fixtures!$A$2:$AN$21,F$5+2,FALSE),VLOOKUP($B133,Fixtures!$A$2:$AN$21,F$5+2,FALSE)),"")</f>
        <v>LIV (H)</v>
      </c>
      <c r="G133" s="121" t="str">
        <f>IFERROR(IF(VLOOKUP($A133,Calc_OppAtt!$A$47:$AM$66,G$5+1,FALSE)&gt;VLOOKUP($B133,Calc_OppAtt!$A$47:$AM$66,G$5+1,FALSE),VLOOKUP($A133,Fixtures!$A$2:$AN$21,G$5+2,FALSE),VLOOKUP($B133,Fixtures!$A$2:$AN$21,G$5+2,FALSE)),"")</f>
        <v>WAT (A)</v>
      </c>
      <c r="H133" s="121" t="str">
        <f>IFERROR(IF(VLOOKUP($A133,Calc_OppAtt!$A$47:$AM$66,H$5+1,FALSE)&gt;VLOOKUP($B133,Calc_OppAtt!$A$47:$AM$66,H$5+1,FALSE),VLOOKUP($A133,Fixtures!$A$2:$AN$21,H$5+2,FALSE),VLOOKUP($B133,Fixtures!$A$2:$AN$21,H$5+2,FALSE)),"")</f>
        <v>SOU (H)</v>
      </c>
      <c r="I133" s="121" t="str">
        <f>IFERROR(IF(VLOOKUP($A133,Calc_OppAtt!$A$47:$AM$66,I$5+1,FALSE)&gt;VLOOKUP($B133,Calc_OppAtt!$A$47:$AM$66,I$5+1,FALSE),VLOOKUP($A133,Fixtures!$A$2:$AN$21,I$5+2,FALSE),VLOOKUP($B133,Fixtures!$A$2:$AN$21,I$5+2,FALSE)),"")</f>
        <v>HUD (A)</v>
      </c>
      <c r="J133" s="121" t="str">
        <f>IFERROR(IF(VLOOKUP($A133,Calc_OppAtt!$A$47:$AM$66,J$5+1,FALSE)&gt;VLOOKUP($B133,Calc_OppAtt!$A$47:$AM$66,J$5+1,FALSE),VLOOKUP($A133,Fixtures!$A$2:$AN$21,J$5+2,FALSE),VLOOKUP($B133,Fixtures!$A$2:$AN$21,J$5+2,FALSE)),"")</f>
        <v>NEW (H)</v>
      </c>
      <c r="K133" s="121" t="str">
        <f>IFERROR(IF(VLOOKUP($A133,Calc_OppAtt!$A$47:$AM$66,K$5+1,FALSE)&gt;VLOOKUP($B133,Calc_OppAtt!$A$47:$AM$66,K$5+1,FALSE),VLOOKUP($A133,Fixtures!$A$2:$AN$21,K$5+2,FALSE),VLOOKUP($B133,Fixtures!$A$2:$AN$21,K$5+2,FALSE)),"")</f>
        <v/>
      </c>
      <c r="L133" s="121" t="str">
        <f>IFERROR(IF(VLOOKUP($A133,Calc_OppAtt!$A$47:$AM$66,L$5+1,FALSE)&gt;VLOOKUP($B133,Calc_OppAtt!$A$47:$AM$66,L$5+1,FALSE),VLOOKUP($A133,Fixtures!$A$2:$AN$21,L$5+2,FALSE),VLOOKUP($B133,Fixtures!$A$2:$AN$21,L$5+2,FALSE)),"")</f>
        <v/>
      </c>
      <c r="M133" s="121" t="str">
        <f>IFERROR(IF(VLOOKUP($A133,Calc_OppAtt!$A$47:$AM$66,M$5+1,FALSE)&gt;VLOOKUP($B133,Calc_OppAtt!$A$47:$AM$66,M$5+1,FALSE),VLOOKUP($A133,Fixtures!$A$2:$AN$21,M$5+2,FALSE),VLOOKUP($B133,Fixtures!$A$2:$AN$21,M$5+2,FALSE)),"")</f>
        <v/>
      </c>
      <c r="N133" s="119" t="str">
        <f>IFERROR(IF(VLOOKUP($A133,Calc_OppAtt!$A$47:$AM$66,N$5+1,FALSE)&gt;VLOOKUP($B133,Calc_OppAtt!$A$47:$AM$66,N$5+1,FALSE),VLOOKUP($A133,Fixtures!$A$2:$AN$21,N$5+2,FALSE),VLOOKUP($B133,Fixtures!$A$2:$AN$21,N$5+2,FALSE)),"")</f>
        <v/>
      </c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ht="12.0" customHeight="1">
      <c r="A134" s="113" t="str">
        <f t="array" ref="A134">INDEX(Calc_RotOppAtt!E903:AP903,Intro!$C$11)</f>
        <v>Huddersfield</v>
      </c>
      <c r="B134" s="115" t="str">
        <f t="array" ref="B134">INDEX(Calc_RotOppAtt!E1096:AP1096,Intro!$C$11)</f>
        <v>Man Utd</v>
      </c>
      <c r="C134" s="117">
        <f t="array" ref="C134">INDEX(Calc_RotOppAtt!E710:AP710,Intro!$C$11)/Intro!$C$13</f>
        <v>1.133333333</v>
      </c>
      <c r="D134" s="119">
        <v>129.0</v>
      </c>
      <c r="E134" s="121" t="str">
        <f>IFERROR(IF(VLOOKUP($A134,Calc_OppAtt!$A$47:$AM$66,E$5+1,FALSE)&gt;VLOOKUP($B134,Calc_OppAtt!$A$47:$AM$66,E$5+1,FALSE),VLOOKUP($A134,Fixtures!$A$2:$AN$21,E$5+2,FALSE),VLOOKUP($B134,Fixtures!$A$2:$AN$21,E$5+2,FALSE)),"")</f>
        <v>LEI (H)</v>
      </c>
      <c r="F134" s="121" t="str">
        <f>IFERROR(IF(VLOOKUP($A134,Calc_OppAtt!$A$47:$AM$66,F$5+1,FALSE)&gt;VLOOKUP($B134,Calc_OppAtt!$A$47:$AM$66,F$5+1,FALSE),VLOOKUP($A134,Fixtures!$A$2:$AN$21,F$5+2,FALSE),VLOOKUP($B134,Fixtures!$A$2:$AN$21,F$5+2,FALSE)),"")</f>
        <v>BHA (A)</v>
      </c>
      <c r="G134" s="121" t="str">
        <f>IFERROR(IF(VLOOKUP($A134,Calc_OppAtt!$A$47:$AM$66,G$5+1,FALSE)&gt;VLOOKUP($B134,Calc_OppAtt!$A$47:$AM$66,G$5+1,FALSE),VLOOKUP($A134,Fixtures!$A$2:$AN$21,G$5+2,FALSE),VLOOKUP($B134,Fixtures!$A$2:$AN$21,G$5+2,FALSE)),"")</f>
        <v>CAR (H)</v>
      </c>
      <c r="H134" s="121" t="str">
        <f>IFERROR(IF(VLOOKUP($A134,Calc_OppAtt!$A$47:$AM$66,H$5+1,FALSE)&gt;VLOOKUP($B134,Calc_OppAtt!$A$47:$AM$66,H$5+1,FALSE),VLOOKUP($A134,Fixtures!$A$2:$AN$21,H$5+2,FALSE),VLOOKUP($B134,Fixtures!$A$2:$AN$21,H$5+2,FALSE)),"")</f>
        <v>EVE (A)</v>
      </c>
      <c r="I134" s="121" t="str">
        <f>IFERROR(IF(VLOOKUP($A134,Calc_OppAtt!$A$47:$AM$66,I$5+1,FALSE)&gt;VLOOKUP($B134,Calc_OppAtt!$A$47:$AM$66,I$5+1,FALSE),VLOOKUP($A134,Fixtures!$A$2:$AN$21,I$5+2,FALSE),VLOOKUP($B134,Fixtures!$A$2:$AN$21,I$5+2,FALSE)),"")</f>
        <v>WAT (A)</v>
      </c>
      <c r="J134" s="121" t="str">
        <f>IFERROR(IF(VLOOKUP($A134,Calc_OppAtt!$A$47:$AM$66,J$5+1,FALSE)&gt;VLOOKUP($B134,Calc_OppAtt!$A$47:$AM$66,J$5+1,FALSE),VLOOKUP($A134,Fixtures!$A$2:$AN$21,J$5+2,FALSE),VLOOKUP($B134,Fixtures!$A$2:$AN$21,J$5+2,FALSE)),"")</f>
        <v>WOL (H)</v>
      </c>
      <c r="K134" s="121" t="str">
        <f>IFERROR(IF(VLOOKUP($A134,Calc_OppAtt!$A$47:$AM$66,K$5+1,FALSE)&gt;VLOOKUP($B134,Calc_OppAtt!$A$47:$AM$66,K$5+1,FALSE),VLOOKUP($A134,Fixtures!$A$2:$AN$21,K$5+2,FALSE),VLOOKUP($B134,Fixtures!$A$2:$AN$21,K$5+2,FALSE)),"")</f>
        <v/>
      </c>
      <c r="L134" s="121" t="str">
        <f>IFERROR(IF(VLOOKUP($A134,Calc_OppAtt!$A$47:$AM$66,L$5+1,FALSE)&gt;VLOOKUP($B134,Calc_OppAtt!$A$47:$AM$66,L$5+1,FALSE),VLOOKUP($A134,Fixtures!$A$2:$AN$21,L$5+2,FALSE),VLOOKUP($B134,Fixtures!$A$2:$AN$21,L$5+2,FALSE)),"")</f>
        <v/>
      </c>
      <c r="M134" s="121" t="str">
        <f>IFERROR(IF(VLOOKUP($A134,Calc_OppAtt!$A$47:$AM$66,M$5+1,FALSE)&gt;VLOOKUP($B134,Calc_OppAtt!$A$47:$AM$66,M$5+1,FALSE),VLOOKUP($A134,Fixtures!$A$2:$AN$21,M$5+2,FALSE),VLOOKUP($B134,Fixtures!$A$2:$AN$21,M$5+2,FALSE)),"")</f>
        <v/>
      </c>
      <c r="N134" s="119" t="str">
        <f>IFERROR(IF(VLOOKUP($A134,Calc_OppAtt!$A$47:$AM$66,N$5+1,FALSE)&gt;VLOOKUP($B134,Calc_OppAtt!$A$47:$AM$66,N$5+1,FALSE),VLOOKUP($A134,Fixtures!$A$2:$AN$21,N$5+2,FALSE),VLOOKUP($B134,Fixtures!$A$2:$AN$21,N$5+2,FALSE)),"")</f>
        <v/>
      </c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ht="12.0" customHeight="1">
      <c r="A135" s="113" t="str">
        <f t="array" ref="A135">INDEX(Calc_RotOppAtt!E904:AP904,Intro!$C$11)</f>
        <v>Bournemouth</v>
      </c>
      <c r="B135" s="115" t="str">
        <f t="array" ref="B135">INDEX(Calc_RotOppAtt!E1097:AP1097,Intro!$C$11)</f>
        <v>Newcastle</v>
      </c>
      <c r="C135" s="117">
        <f t="array" ref="C135">INDEX(Calc_RotOppAtt!E711:AP711,Intro!$C$11)/Intro!$C$13</f>
        <v>1.131666667</v>
      </c>
      <c r="D135" s="119">
        <v>130.0</v>
      </c>
      <c r="E135" s="121" t="str">
        <f>IFERROR(IF(VLOOKUP($A135,Calc_OppAtt!$A$47:$AM$66,E$5+1,FALSE)&gt;VLOOKUP($B135,Calc_OppAtt!$A$47:$AM$66,E$5+1,FALSE),VLOOKUP($A135,Fixtures!$A$2:$AN$21,E$5+2,FALSE),VLOOKUP($B135,Fixtures!$A$2:$AN$21,E$5+2,FALSE)),"")</f>
        <v>CAR (H)</v>
      </c>
      <c r="F135" s="121" t="str">
        <f>IFERROR(IF(VLOOKUP($A135,Calc_OppAtt!$A$47:$AM$66,F$5+1,FALSE)&gt;VLOOKUP($B135,Calc_OppAtt!$A$47:$AM$66,F$5+1,FALSE),VLOOKUP($A135,Fixtures!$A$2:$AN$21,F$5+2,FALSE),VLOOKUP($B135,Fixtures!$A$2:$AN$21,F$5+2,FALSE)),"")</f>
        <v>WHU (A)</v>
      </c>
      <c r="G135" s="121" t="str">
        <f>IFERROR(IF(VLOOKUP($A135,Calc_OppAtt!$A$47:$AM$66,G$5+1,FALSE)&gt;VLOOKUP($B135,Calc_OppAtt!$A$47:$AM$66,G$5+1,FALSE),VLOOKUP($A135,Fixtures!$A$2:$AN$21,G$5+2,FALSE),VLOOKUP($B135,Fixtures!$A$2:$AN$21,G$5+2,FALSE)),"")</f>
        <v>EVE (H)</v>
      </c>
      <c r="H135" s="121" t="str">
        <f>IFERROR(IF(VLOOKUP($A135,Calc_OppAtt!$A$47:$AM$66,H$5+1,FALSE)&gt;VLOOKUP($B135,Calc_OppAtt!$A$47:$AM$66,H$5+1,FALSE),VLOOKUP($A135,Fixtures!$A$2:$AN$21,H$5+2,FALSE),VLOOKUP($B135,Fixtures!$A$2:$AN$21,H$5+2,FALSE)),"")</f>
        <v>CHE (A)</v>
      </c>
      <c r="I135" s="121" t="str">
        <f>IFERROR(IF(VLOOKUP($A135,Calc_OppAtt!$A$47:$AM$66,I$5+1,FALSE)&gt;VLOOKUP($B135,Calc_OppAtt!$A$47:$AM$66,I$5+1,FALSE),VLOOKUP($A135,Fixtures!$A$2:$AN$21,I$5+2,FALSE),VLOOKUP($B135,Fixtures!$A$2:$AN$21,I$5+2,FALSE)),"")</f>
        <v>LEI (H)</v>
      </c>
      <c r="J135" s="121" t="str">
        <f>IFERROR(IF(VLOOKUP($A135,Calc_OppAtt!$A$47:$AM$66,J$5+1,FALSE)&gt;VLOOKUP($B135,Calc_OppAtt!$A$47:$AM$66,J$5+1,FALSE),VLOOKUP($A135,Fixtures!$A$2:$AN$21,J$5+2,FALSE),VLOOKUP($B135,Fixtures!$A$2:$AN$21,J$5+2,FALSE)),"")</f>
        <v>CRY (A)</v>
      </c>
      <c r="K135" s="121" t="str">
        <f>IFERROR(IF(VLOOKUP($A135,Calc_OppAtt!$A$47:$AM$66,K$5+1,FALSE)&gt;VLOOKUP($B135,Calc_OppAtt!$A$47:$AM$66,K$5+1,FALSE),VLOOKUP($A135,Fixtures!$A$2:$AN$21,K$5+2,FALSE),VLOOKUP($B135,Fixtures!$A$2:$AN$21,K$5+2,FALSE)),"")</f>
        <v/>
      </c>
      <c r="L135" s="121" t="str">
        <f>IFERROR(IF(VLOOKUP($A135,Calc_OppAtt!$A$47:$AM$66,L$5+1,FALSE)&gt;VLOOKUP($B135,Calc_OppAtt!$A$47:$AM$66,L$5+1,FALSE),VLOOKUP($A135,Fixtures!$A$2:$AN$21,L$5+2,FALSE),VLOOKUP($B135,Fixtures!$A$2:$AN$21,L$5+2,FALSE)),"")</f>
        <v/>
      </c>
      <c r="M135" s="121" t="str">
        <f>IFERROR(IF(VLOOKUP($A135,Calc_OppAtt!$A$47:$AM$66,M$5+1,FALSE)&gt;VLOOKUP($B135,Calc_OppAtt!$A$47:$AM$66,M$5+1,FALSE),VLOOKUP($A135,Fixtures!$A$2:$AN$21,M$5+2,FALSE),VLOOKUP($B135,Fixtures!$A$2:$AN$21,M$5+2,FALSE)),"")</f>
        <v/>
      </c>
      <c r="N135" s="119" t="str">
        <f>IFERROR(IF(VLOOKUP($A135,Calc_OppAtt!$A$47:$AM$66,N$5+1,FALSE)&gt;VLOOKUP($B135,Calc_OppAtt!$A$47:$AM$66,N$5+1,FALSE),VLOOKUP($A135,Fixtures!$A$2:$AN$21,N$5+2,FALSE),VLOOKUP($B135,Fixtures!$A$2:$AN$21,N$5+2,FALSE)),"")</f>
        <v/>
      </c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ht="12.0" customHeight="1">
      <c r="A136" s="113" t="str">
        <f t="array" ref="A136">INDEX(Calc_RotOppAtt!E905:AP905,Intro!$C$11)</f>
        <v>Cardiff</v>
      </c>
      <c r="B136" s="115" t="str">
        <f t="array" ref="B136">INDEX(Calc_RotOppAtt!E1098:AP1098,Intro!$C$11)</f>
        <v>Chelsea</v>
      </c>
      <c r="C136" s="117">
        <f t="array" ref="C136">INDEX(Calc_RotOppAtt!E712:AP712,Intro!$C$11)/Intro!$C$13</f>
        <v>1.131666667</v>
      </c>
      <c r="D136" s="119">
        <v>131.0</v>
      </c>
      <c r="E136" s="121" t="str">
        <f>IFERROR(IF(VLOOKUP($A136,Calc_OppAtt!$A$47:$AM$66,E$5+1,FALSE)&gt;VLOOKUP($B136,Calc_OppAtt!$A$47:$AM$66,E$5+1,FALSE),VLOOKUP($A136,Fixtures!$A$2:$AN$21,E$5+2,FALSE),VLOOKUP($B136,Fixtures!$A$2:$AN$21,E$5+2,FALSE)),"")</f>
        <v>BOU (A)</v>
      </c>
      <c r="F136" s="121" t="str">
        <f>IFERROR(IF(VLOOKUP($A136,Calc_OppAtt!$A$47:$AM$66,F$5+1,FALSE)&gt;VLOOKUP($B136,Calc_OppAtt!$A$47:$AM$66,F$5+1,FALSE),VLOOKUP($A136,Fixtures!$A$2:$AN$21,F$5+2,FALSE),VLOOKUP($B136,Fixtures!$A$2:$AN$21,F$5+2,FALSE)),"")</f>
        <v>ARS (H)</v>
      </c>
      <c r="G136" s="121" t="str">
        <f>IFERROR(IF(VLOOKUP($A136,Calc_OppAtt!$A$47:$AM$66,G$5+1,FALSE)&gt;VLOOKUP($B136,Calc_OppAtt!$A$47:$AM$66,G$5+1,FALSE),VLOOKUP($A136,Fixtures!$A$2:$AN$21,G$5+2,FALSE),VLOOKUP($B136,Fixtures!$A$2:$AN$21,G$5+2,FALSE)),"")</f>
        <v>HUD (A)</v>
      </c>
      <c r="H136" s="121" t="str">
        <f>IFERROR(IF(VLOOKUP($A136,Calc_OppAtt!$A$47:$AM$66,H$5+1,FALSE)&gt;VLOOKUP($B136,Calc_OppAtt!$A$47:$AM$66,H$5+1,FALSE),VLOOKUP($A136,Fixtures!$A$2:$AN$21,H$5+2,FALSE),VLOOKUP($B136,Fixtures!$A$2:$AN$21,H$5+2,FALSE)),"")</f>
        <v>BOU (H)</v>
      </c>
      <c r="I136" s="121" t="str">
        <f>IFERROR(IF(VLOOKUP($A136,Calc_OppAtt!$A$47:$AM$66,I$5+1,FALSE)&gt;VLOOKUP($B136,Calc_OppAtt!$A$47:$AM$66,I$5+1,FALSE),VLOOKUP($A136,Fixtures!$A$2:$AN$21,I$5+2,FALSE),VLOOKUP($B136,Fixtures!$A$2:$AN$21,I$5+2,FALSE)),"")</f>
        <v>CAR (H)</v>
      </c>
      <c r="J136" s="121" t="str">
        <f>IFERROR(IF(VLOOKUP($A136,Calc_OppAtt!$A$47:$AM$66,J$5+1,FALSE)&gt;VLOOKUP($B136,Calc_OppAtt!$A$47:$AM$66,J$5+1,FALSE),VLOOKUP($A136,Fixtures!$A$2:$AN$21,J$5+2,FALSE),VLOOKUP($B136,Fixtures!$A$2:$AN$21,J$5+2,FALSE)),"")</f>
        <v>WHU (A)</v>
      </c>
      <c r="K136" s="121" t="str">
        <f>IFERROR(IF(VLOOKUP($A136,Calc_OppAtt!$A$47:$AM$66,K$5+1,FALSE)&gt;VLOOKUP($B136,Calc_OppAtt!$A$47:$AM$66,K$5+1,FALSE),VLOOKUP($A136,Fixtures!$A$2:$AN$21,K$5+2,FALSE),VLOOKUP($B136,Fixtures!$A$2:$AN$21,K$5+2,FALSE)),"")</f>
        <v/>
      </c>
      <c r="L136" s="121" t="str">
        <f>IFERROR(IF(VLOOKUP($A136,Calc_OppAtt!$A$47:$AM$66,L$5+1,FALSE)&gt;VLOOKUP($B136,Calc_OppAtt!$A$47:$AM$66,L$5+1,FALSE),VLOOKUP($A136,Fixtures!$A$2:$AN$21,L$5+2,FALSE),VLOOKUP($B136,Fixtures!$A$2:$AN$21,L$5+2,FALSE)),"")</f>
        <v/>
      </c>
      <c r="M136" s="121" t="str">
        <f>IFERROR(IF(VLOOKUP($A136,Calc_OppAtt!$A$47:$AM$66,M$5+1,FALSE)&gt;VLOOKUP($B136,Calc_OppAtt!$A$47:$AM$66,M$5+1,FALSE),VLOOKUP($A136,Fixtures!$A$2:$AN$21,M$5+2,FALSE),VLOOKUP($B136,Fixtures!$A$2:$AN$21,M$5+2,FALSE)),"")</f>
        <v/>
      </c>
      <c r="N136" s="119" t="str">
        <f>IFERROR(IF(VLOOKUP($A136,Calc_OppAtt!$A$47:$AM$66,N$5+1,FALSE)&gt;VLOOKUP($B136,Calc_OppAtt!$A$47:$AM$66,N$5+1,FALSE),VLOOKUP($A136,Fixtures!$A$2:$AN$21,N$5+2,FALSE),VLOOKUP($B136,Fixtures!$A$2:$AN$21,N$5+2,FALSE)),"")</f>
        <v/>
      </c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ht="12.0" customHeight="1">
      <c r="A137" s="113" t="str">
        <f t="array" ref="A137">INDEX(Calc_RotOppAtt!E906:AP906,Intro!$C$11)</f>
        <v>Chelsea</v>
      </c>
      <c r="B137" s="115" t="str">
        <f t="array" ref="B137">INDEX(Calc_RotOppAtt!E1099:AP1099,Intro!$C$11)</f>
        <v>Huddersfield</v>
      </c>
      <c r="C137" s="117">
        <f t="array" ref="C137">INDEX(Calc_RotOppAtt!E713:AP713,Intro!$C$11)/Intro!$C$13</f>
        <v>1.13</v>
      </c>
      <c r="D137" s="119">
        <v>132.0</v>
      </c>
      <c r="E137" s="121" t="str">
        <f>IFERROR(IF(VLOOKUP($A137,Calc_OppAtt!$A$47:$AM$66,E$5+1,FALSE)&gt;VLOOKUP($B137,Calc_OppAtt!$A$47:$AM$66,E$5+1,FALSE),VLOOKUP($A137,Fixtures!$A$2:$AN$21,E$5+2,FALSE),VLOOKUP($B137,Fixtures!$A$2:$AN$21,E$5+2,FALSE)),"")</f>
        <v>HUD (A)</v>
      </c>
      <c r="F137" s="121" t="str">
        <f>IFERROR(IF(VLOOKUP($A137,Calc_OppAtt!$A$47:$AM$66,F$5+1,FALSE)&gt;VLOOKUP($B137,Calc_OppAtt!$A$47:$AM$66,F$5+1,FALSE),VLOOKUP($A137,Fixtures!$A$2:$AN$21,F$5+2,FALSE),VLOOKUP($B137,Fixtures!$A$2:$AN$21,F$5+2,FALSE)),"")</f>
        <v>ARS (H)</v>
      </c>
      <c r="G137" s="121" t="str">
        <f>IFERROR(IF(VLOOKUP($A137,Calc_OppAtt!$A$47:$AM$66,G$5+1,FALSE)&gt;VLOOKUP($B137,Calc_OppAtt!$A$47:$AM$66,G$5+1,FALSE),VLOOKUP($A137,Fixtures!$A$2:$AN$21,G$5+2,FALSE),VLOOKUP($B137,Fixtures!$A$2:$AN$21,G$5+2,FALSE)),"")</f>
        <v>CAR (H)</v>
      </c>
      <c r="H137" s="121" t="str">
        <f>IFERROR(IF(VLOOKUP($A137,Calc_OppAtt!$A$47:$AM$66,H$5+1,FALSE)&gt;VLOOKUP($B137,Calc_OppAtt!$A$47:$AM$66,H$5+1,FALSE),VLOOKUP($A137,Fixtures!$A$2:$AN$21,H$5+2,FALSE),VLOOKUP($B137,Fixtures!$A$2:$AN$21,H$5+2,FALSE)),"")</f>
        <v>BOU (H)</v>
      </c>
      <c r="I137" s="121" t="str">
        <f>IFERROR(IF(VLOOKUP($A137,Calc_OppAtt!$A$47:$AM$66,I$5+1,FALSE)&gt;VLOOKUP($B137,Calc_OppAtt!$A$47:$AM$66,I$5+1,FALSE),VLOOKUP($A137,Fixtures!$A$2:$AN$21,I$5+2,FALSE),VLOOKUP($B137,Fixtures!$A$2:$AN$21,I$5+2,FALSE)),"")</f>
        <v>CAR (H)</v>
      </c>
      <c r="J137" s="121" t="str">
        <f>IFERROR(IF(VLOOKUP($A137,Calc_OppAtt!$A$47:$AM$66,J$5+1,FALSE)&gt;VLOOKUP($B137,Calc_OppAtt!$A$47:$AM$66,J$5+1,FALSE),VLOOKUP($A137,Fixtures!$A$2:$AN$21,J$5+2,FALSE),VLOOKUP($B137,Fixtures!$A$2:$AN$21,J$5+2,FALSE)),"")</f>
        <v>WHU (A)</v>
      </c>
      <c r="K137" s="121" t="str">
        <f>IFERROR(IF(VLOOKUP($A137,Calc_OppAtt!$A$47:$AM$66,K$5+1,FALSE)&gt;VLOOKUP($B137,Calc_OppAtt!$A$47:$AM$66,K$5+1,FALSE),VLOOKUP($A137,Fixtures!$A$2:$AN$21,K$5+2,FALSE),VLOOKUP($B137,Fixtures!$A$2:$AN$21,K$5+2,FALSE)),"")</f>
        <v/>
      </c>
      <c r="L137" s="121" t="str">
        <f>IFERROR(IF(VLOOKUP($A137,Calc_OppAtt!$A$47:$AM$66,L$5+1,FALSE)&gt;VLOOKUP($B137,Calc_OppAtt!$A$47:$AM$66,L$5+1,FALSE),VLOOKUP($A137,Fixtures!$A$2:$AN$21,L$5+2,FALSE),VLOOKUP($B137,Fixtures!$A$2:$AN$21,L$5+2,FALSE)),"")</f>
        <v/>
      </c>
      <c r="M137" s="121" t="str">
        <f>IFERROR(IF(VLOOKUP($A137,Calc_OppAtt!$A$47:$AM$66,M$5+1,FALSE)&gt;VLOOKUP($B137,Calc_OppAtt!$A$47:$AM$66,M$5+1,FALSE),VLOOKUP($A137,Fixtures!$A$2:$AN$21,M$5+2,FALSE),VLOOKUP($B137,Fixtures!$A$2:$AN$21,M$5+2,FALSE)),"")</f>
        <v/>
      </c>
      <c r="N137" s="119" t="str">
        <f>IFERROR(IF(VLOOKUP($A137,Calc_OppAtt!$A$47:$AM$66,N$5+1,FALSE)&gt;VLOOKUP($B137,Calc_OppAtt!$A$47:$AM$66,N$5+1,FALSE),VLOOKUP($A137,Fixtures!$A$2:$AN$21,N$5+2,FALSE),VLOOKUP($B137,Fixtures!$A$2:$AN$21,N$5+2,FALSE)),"")</f>
        <v/>
      </c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ht="12.0" customHeight="1">
      <c r="A138" s="113" t="str">
        <f t="array" ref="A138">INDEX(Calc_RotOppAtt!E907:AP907,Intro!$C$11)</f>
        <v>Brighton</v>
      </c>
      <c r="B138" s="115" t="str">
        <f t="array" ref="B138">INDEX(Calc_RotOppAtt!E1100:AP1100,Intro!$C$11)</f>
        <v>Chelsea</v>
      </c>
      <c r="C138" s="117">
        <f t="array" ref="C138">INDEX(Calc_RotOppAtt!E714:AP714,Intro!$C$11)/Intro!$C$13</f>
        <v>1.128333333</v>
      </c>
      <c r="D138" s="119">
        <v>133.0</v>
      </c>
      <c r="E138" s="121" t="str">
        <f>IFERROR(IF(VLOOKUP($A138,Calc_OppAtt!$A$47:$AM$66,E$5+1,FALSE)&gt;VLOOKUP($B138,Calc_OppAtt!$A$47:$AM$66,E$5+1,FALSE),VLOOKUP($A138,Fixtures!$A$2:$AN$21,E$5+2,FALSE),VLOOKUP($B138,Fixtures!$A$2:$AN$21,E$5+2,FALSE)),"")</f>
        <v>WAT (A)</v>
      </c>
      <c r="F138" s="121" t="str">
        <f>IFERROR(IF(VLOOKUP($A138,Calc_OppAtt!$A$47:$AM$66,F$5+1,FALSE)&gt;VLOOKUP($B138,Calc_OppAtt!$A$47:$AM$66,F$5+1,FALSE),VLOOKUP($A138,Fixtures!$A$2:$AN$21,F$5+2,FALSE),VLOOKUP($B138,Fixtures!$A$2:$AN$21,F$5+2,FALSE)),"")</f>
        <v>ARS (H)</v>
      </c>
      <c r="G138" s="121" t="str">
        <f>IFERROR(IF(VLOOKUP($A138,Calc_OppAtt!$A$47:$AM$66,G$5+1,FALSE)&gt;VLOOKUP($B138,Calc_OppAtt!$A$47:$AM$66,G$5+1,FALSE),VLOOKUP($A138,Fixtures!$A$2:$AN$21,G$5+2,FALSE),VLOOKUP($B138,Fixtures!$A$2:$AN$21,G$5+2,FALSE)),"")</f>
        <v>NEW (A)</v>
      </c>
      <c r="H138" s="121" t="str">
        <f>IFERROR(IF(VLOOKUP($A138,Calc_OppAtt!$A$47:$AM$66,H$5+1,FALSE)&gt;VLOOKUP($B138,Calc_OppAtt!$A$47:$AM$66,H$5+1,FALSE),VLOOKUP($A138,Fixtures!$A$2:$AN$21,H$5+2,FALSE),VLOOKUP($B138,Fixtures!$A$2:$AN$21,H$5+2,FALSE)),"")</f>
        <v>FUL (H)</v>
      </c>
      <c r="I138" s="121" t="str">
        <f>IFERROR(IF(VLOOKUP($A138,Calc_OppAtt!$A$47:$AM$66,I$5+1,FALSE)&gt;VLOOKUP($B138,Calc_OppAtt!$A$47:$AM$66,I$5+1,FALSE),VLOOKUP($A138,Fixtures!$A$2:$AN$21,I$5+2,FALSE),VLOOKUP($B138,Fixtures!$A$2:$AN$21,I$5+2,FALSE)),"")</f>
        <v>CAR (H)</v>
      </c>
      <c r="J138" s="121" t="str">
        <f>IFERROR(IF(VLOOKUP($A138,Calc_OppAtt!$A$47:$AM$66,J$5+1,FALSE)&gt;VLOOKUP($B138,Calc_OppAtt!$A$47:$AM$66,J$5+1,FALSE),VLOOKUP($A138,Fixtures!$A$2:$AN$21,J$5+2,FALSE),VLOOKUP($B138,Fixtures!$A$2:$AN$21,J$5+2,FALSE)),"")</f>
        <v>WHU (A)</v>
      </c>
      <c r="K138" s="121" t="str">
        <f>IFERROR(IF(VLOOKUP($A138,Calc_OppAtt!$A$47:$AM$66,K$5+1,FALSE)&gt;VLOOKUP($B138,Calc_OppAtt!$A$47:$AM$66,K$5+1,FALSE),VLOOKUP($A138,Fixtures!$A$2:$AN$21,K$5+2,FALSE),VLOOKUP($B138,Fixtures!$A$2:$AN$21,K$5+2,FALSE)),"")</f>
        <v/>
      </c>
      <c r="L138" s="121" t="str">
        <f>IFERROR(IF(VLOOKUP($A138,Calc_OppAtt!$A$47:$AM$66,L$5+1,FALSE)&gt;VLOOKUP($B138,Calc_OppAtt!$A$47:$AM$66,L$5+1,FALSE),VLOOKUP($A138,Fixtures!$A$2:$AN$21,L$5+2,FALSE),VLOOKUP($B138,Fixtures!$A$2:$AN$21,L$5+2,FALSE)),"")</f>
        <v/>
      </c>
      <c r="M138" s="121" t="str">
        <f>IFERROR(IF(VLOOKUP($A138,Calc_OppAtt!$A$47:$AM$66,M$5+1,FALSE)&gt;VLOOKUP($B138,Calc_OppAtt!$A$47:$AM$66,M$5+1,FALSE),VLOOKUP($A138,Fixtures!$A$2:$AN$21,M$5+2,FALSE),VLOOKUP($B138,Fixtures!$A$2:$AN$21,M$5+2,FALSE)),"")</f>
        <v/>
      </c>
      <c r="N138" s="119" t="str">
        <f>IFERROR(IF(VLOOKUP($A138,Calc_OppAtt!$A$47:$AM$66,N$5+1,FALSE)&gt;VLOOKUP($B138,Calc_OppAtt!$A$47:$AM$66,N$5+1,FALSE),VLOOKUP($A138,Fixtures!$A$2:$AN$21,N$5+2,FALSE),VLOOKUP($B138,Fixtures!$A$2:$AN$21,N$5+2,FALSE)),"")</f>
        <v/>
      </c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ht="12.0" customHeight="1">
      <c r="A139" s="113" t="str">
        <f t="array" ref="A139">INDEX(Calc_RotOppAtt!E908:AP908,Intro!$C$11)</f>
        <v>Fulham</v>
      </c>
      <c r="B139" s="115" t="str">
        <f t="array" ref="B139">INDEX(Calc_RotOppAtt!E1101:AP1101,Intro!$C$11)</f>
        <v>Leicester</v>
      </c>
      <c r="C139" s="117">
        <f t="array" ref="C139">INDEX(Calc_RotOppAtt!E715:AP715,Intro!$C$11)/Intro!$C$13</f>
        <v>1.128333333</v>
      </c>
      <c r="D139" s="119">
        <v>134.0</v>
      </c>
      <c r="E139" s="121" t="str">
        <f>IFERROR(IF(VLOOKUP($A139,Calc_OppAtt!$A$47:$AM$66,E$5+1,FALSE)&gt;VLOOKUP($B139,Calc_OppAtt!$A$47:$AM$66,E$5+1,FALSE),VLOOKUP($A139,Fixtures!$A$2:$AN$21,E$5+2,FALSE),VLOOKUP($B139,Fixtures!$A$2:$AN$21,E$5+2,FALSE)),"")</f>
        <v>CRY (H)</v>
      </c>
      <c r="F139" s="121" t="str">
        <f>IFERROR(IF(VLOOKUP($A139,Calc_OppAtt!$A$47:$AM$66,F$5+1,FALSE)&gt;VLOOKUP($B139,Calc_OppAtt!$A$47:$AM$66,F$5+1,FALSE),VLOOKUP($A139,Fixtures!$A$2:$AN$21,F$5+2,FALSE),VLOOKUP($B139,Fixtures!$A$2:$AN$21,F$5+2,FALSE)),"")</f>
        <v>WOL (H)</v>
      </c>
      <c r="G139" s="121" t="str">
        <f>IFERROR(IF(VLOOKUP($A139,Calc_OppAtt!$A$47:$AM$66,G$5+1,FALSE)&gt;VLOOKUP($B139,Calc_OppAtt!$A$47:$AM$66,G$5+1,FALSE),VLOOKUP($A139,Fixtures!$A$2:$AN$21,G$5+2,FALSE),VLOOKUP($B139,Fixtures!$A$2:$AN$21,G$5+2,FALSE)),"")</f>
        <v>SOU (A)</v>
      </c>
      <c r="H139" s="121" t="str">
        <f>IFERROR(IF(VLOOKUP($A139,Calc_OppAtt!$A$47:$AM$66,H$5+1,FALSE)&gt;VLOOKUP($B139,Calc_OppAtt!$A$47:$AM$66,H$5+1,FALSE),VLOOKUP($A139,Fixtures!$A$2:$AN$21,H$5+2,FALSE),VLOOKUP($B139,Fixtures!$A$2:$AN$21,H$5+2,FALSE)),"")</f>
        <v>LIV (H)</v>
      </c>
      <c r="I139" s="121" t="str">
        <f>IFERROR(IF(VLOOKUP($A139,Calc_OppAtt!$A$47:$AM$66,I$5+1,FALSE)&gt;VLOOKUP($B139,Calc_OppAtt!$A$47:$AM$66,I$5+1,FALSE),VLOOKUP($A139,Fixtures!$A$2:$AN$21,I$5+2,FALSE),VLOOKUP($B139,Fixtures!$A$2:$AN$21,I$5+2,FALSE)),"")</f>
        <v>BOU (A)</v>
      </c>
      <c r="J139" s="121" t="str">
        <f>IFERROR(IF(VLOOKUP($A139,Calc_OppAtt!$A$47:$AM$66,J$5+1,FALSE)&gt;VLOOKUP($B139,Calc_OppAtt!$A$47:$AM$66,J$5+1,FALSE),VLOOKUP($A139,Fixtures!$A$2:$AN$21,J$5+2,FALSE),VLOOKUP($B139,Fixtures!$A$2:$AN$21,J$5+2,FALSE)),"")</f>
        <v>HUD (H)</v>
      </c>
      <c r="K139" s="121" t="str">
        <f>IFERROR(IF(VLOOKUP($A139,Calc_OppAtt!$A$47:$AM$66,K$5+1,FALSE)&gt;VLOOKUP($B139,Calc_OppAtt!$A$47:$AM$66,K$5+1,FALSE),VLOOKUP($A139,Fixtures!$A$2:$AN$21,K$5+2,FALSE),VLOOKUP($B139,Fixtures!$A$2:$AN$21,K$5+2,FALSE)),"")</f>
        <v/>
      </c>
      <c r="L139" s="121" t="str">
        <f>IFERROR(IF(VLOOKUP($A139,Calc_OppAtt!$A$47:$AM$66,L$5+1,FALSE)&gt;VLOOKUP($B139,Calc_OppAtt!$A$47:$AM$66,L$5+1,FALSE),VLOOKUP($A139,Fixtures!$A$2:$AN$21,L$5+2,FALSE),VLOOKUP($B139,Fixtures!$A$2:$AN$21,L$5+2,FALSE)),"")</f>
        <v/>
      </c>
      <c r="M139" s="121" t="str">
        <f>IFERROR(IF(VLOOKUP($A139,Calc_OppAtt!$A$47:$AM$66,M$5+1,FALSE)&gt;VLOOKUP($B139,Calc_OppAtt!$A$47:$AM$66,M$5+1,FALSE),VLOOKUP($A139,Fixtures!$A$2:$AN$21,M$5+2,FALSE),VLOOKUP($B139,Fixtures!$A$2:$AN$21,M$5+2,FALSE)),"")</f>
        <v/>
      </c>
      <c r="N139" s="119" t="str">
        <f>IFERROR(IF(VLOOKUP($A139,Calc_OppAtt!$A$47:$AM$66,N$5+1,FALSE)&gt;VLOOKUP($B139,Calc_OppAtt!$A$47:$AM$66,N$5+1,FALSE),VLOOKUP($A139,Fixtures!$A$2:$AN$21,N$5+2,FALSE),VLOOKUP($B139,Fixtures!$A$2:$AN$21,N$5+2,FALSE)),"")</f>
        <v/>
      </c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ht="12.0" customHeight="1">
      <c r="A140" s="113" t="str">
        <f t="array" ref="A140">INDEX(Calc_RotOppAtt!E909:AP909,Intro!$C$11)</f>
        <v>Fulham</v>
      </c>
      <c r="B140" s="115" t="str">
        <f t="array" ref="B140">INDEX(Calc_RotOppAtt!E1102:AP1102,Intro!$C$11)</f>
        <v>Liverpool</v>
      </c>
      <c r="C140" s="117">
        <f t="array" ref="C140">INDEX(Calc_RotOppAtt!E716:AP716,Intro!$C$11)/Intro!$C$13</f>
        <v>1.126666667</v>
      </c>
      <c r="D140" s="119">
        <v>135.0</v>
      </c>
      <c r="E140" s="121" t="str">
        <f>IFERROR(IF(VLOOKUP($A140,Calc_OppAtt!$A$47:$AM$66,E$5+1,FALSE)&gt;VLOOKUP($B140,Calc_OppAtt!$A$47:$AM$66,E$5+1,FALSE),VLOOKUP($A140,Fixtures!$A$2:$AN$21,E$5+2,FALSE),VLOOKUP($B140,Fixtures!$A$2:$AN$21,E$5+2,FALSE)),"")</f>
        <v>WHU (H)</v>
      </c>
      <c r="F140" s="121" t="str">
        <f>IFERROR(IF(VLOOKUP($A140,Calc_OppAtt!$A$47:$AM$66,F$5+1,FALSE)&gt;VLOOKUP($B140,Calc_OppAtt!$A$47:$AM$66,F$5+1,FALSE),VLOOKUP($A140,Fixtures!$A$2:$AN$21,F$5+2,FALSE),VLOOKUP($B140,Fixtures!$A$2:$AN$21,F$5+2,FALSE)),"")</f>
        <v>CRY (A)</v>
      </c>
      <c r="G140" s="121" t="str">
        <f>IFERROR(IF(VLOOKUP($A140,Calc_OppAtt!$A$47:$AM$66,G$5+1,FALSE)&gt;VLOOKUP($B140,Calc_OppAtt!$A$47:$AM$66,G$5+1,FALSE),VLOOKUP($A140,Fixtures!$A$2:$AN$21,G$5+2,FALSE),VLOOKUP($B140,Fixtures!$A$2:$AN$21,G$5+2,FALSE)),"")</f>
        <v>BHA (H)</v>
      </c>
      <c r="H140" s="121" t="str">
        <f>IFERROR(IF(VLOOKUP($A140,Calc_OppAtt!$A$47:$AM$66,H$5+1,FALSE)&gt;VLOOKUP($B140,Calc_OppAtt!$A$47:$AM$66,H$5+1,FALSE),VLOOKUP($A140,Fixtures!$A$2:$AN$21,H$5+2,FALSE),VLOOKUP($B140,Fixtures!$A$2:$AN$21,H$5+2,FALSE)),"")</f>
        <v>BHA (A)</v>
      </c>
      <c r="I140" s="121" t="str">
        <f>IFERROR(IF(VLOOKUP($A140,Calc_OppAtt!$A$47:$AM$66,I$5+1,FALSE)&gt;VLOOKUP($B140,Calc_OppAtt!$A$47:$AM$66,I$5+1,FALSE),VLOOKUP($A140,Fixtures!$A$2:$AN$21,I$5+2,FALSE),VLOOKUP($B140,Fixtures!$A$2:$AN$21,I$5+2,FALSE)),"")</f>
        <v>TOT (A)</v>
      </c>
      <c r="J140" s="121" t="str">
        <f>IFERROR(IF(VLOOKUP($A140,Calc_OppAtt!$A$47:$AM$66,J$5+1,FALSE)&gt;VLOOKUP($B140,Calc_OppAtt!$A$47:$AM$66,J$5+1,FALSE),VLOOKUP($A140,Fixtures!$A$2:$AN$21,J$5+2,FALSE),VLOOKUP($B140,Fixtures!$A$2:$AN$21,J$5+2,FALSE)),"")</f>
        <v>WAT (H)</v>
      </c>
      <c r="K140" s="121" t="str">
        <f>IFERROR(IF(VLOOKUP($A140,Calc_OppAtt!$A$47:$AM$66,K$5+1,FALSE)&gt;VLOOKUP($B140,Calc_OppAtt!$A$47:$AM$66,K$5+1,FALSE),VLOOKUP($A140,Fixtures!$A$2:$AN$21,K$5+2,FALSE),VLOOKUP($B140,Fixtures!$A$2:$AN$21,K$5+2,FALSE)),"")</f>
        <v/>
      </c>
      <c r="L140" s="121" t="str">
        <f>IFERROR(IF(VLOOKUP($A140,Calc_OppAtt!$A$47:$AM$66,L$5+1,FALSE)&gt;VLOOKUP($B140,Calc_OppAtt!$A$47:$AM$66,L$5+1,FALSE),VLOOKUP($A140,Fixtures!$A$2:$AN$21,L$5+2,FALSE),VLOOKUP($B140,Fixtures!$A$2:$AN$21,L$5+2,FALSE)),"")</f>
        <v/>
      </c>
      <c r="M140" s="121" t="str">
        <f>IFERROR(IF(VLOOKUP($A140,Calc_OppAtt!$A$47:$AM$66,M$5+1,FALSE)&gt;VLOOKUP($B140,Calc_OppAtt!$A$47:$AM$66,M$5+1,FALSE),VLOOKUP($A140,Fixtures!$A$2:$AN$21,M$5+2,FALSE),VLOOKUP($B140,Fixtures!$A$2:$AN$21,M$5+2,FALSE)),"")</f>
        <v/>
      </c>
      <c r="N140" s="119" t="str">
        <f>IFERROR(IF(VLOOKUP($A140,Calc_OppAtt!$A$47:$AM$66,N$5+1,FALSE)&gt;VLOOKUP($B140,Calc_OppAtt!$A$47:$AM$66,N$5+1,FALSE),VLOOKUP($A140,Fixtures!$A$2:$AN$21,N$5+2,FALSE),VLOOKUP($B140,Fixtures!$A$2:$AN$21,N$5+2,FALSE)),"")</f>
        <v/>
      </c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ht="12.0" customHeight="1">
      <c r="A141" s="113" t="str">
        <f t="array" ref="A141">INDEX(Calc_RotOppAtt!E910:AP910,Intro!$C$11)</f>
        <v>Burnley</v>
      </c>
      <c r="B141" s="115" t="str">
        <f t="array" ref="B141">INDEX(Calc_RotOppAtt!E1103:AP1103,Intro!$C$11)</f>
        <v>West Ham</v>
      </c>
      <c r="C141" s="117">
        <f t="array" ref="C141">INDEX(Calc_RotOppAtt!E717:AP717,Intro!$C$11)/Intro!$C$13</f>
        <v>1.125</v>
      </c>
      <c r="D141" s="119">
        <v>136.0</v>
      </c>
      <c r="E141" s="121" t="str">
        <f>IFERROR(IF(VLOOKUP($A141,Calc_OppAtt!$A$47:$AM$66,E$5+1,FALSE)&gt;VLOOKUP($B141,Calc_OppAtt!$A$47:$AM$66,E$5+1,FALSE),VLOOKUP($A141,Fixtures!$A$2:$AN$21,E$5+2,FALSE),VLOOKUP($B141,Fixtures!$A$2:$AN$21,E$5+2,FALSE)),"")</f>
        <v>SOU (A)</v>
      </c>
      <c r="F141" s="121" t="str">
        <f>IFERROR(IF(VLOOKUP($A141,Calc_OppAtt!$A$47:$AM$66,F$5+1,FALSE)&gt;VLOOKUP($B141,Calc_OppAtt!$A$47:$AM$66,F$5+1,FALSE),VLOOKUP($A141,Fixtures!$A$2:$AN$21,F$5+2,FALSE),VLOOKUP($B141,Fixtures!$A$2:$AN$21,F$5+2,FALSE)),"")</f>
        <v>WAT (H)</v>
      </c>
      <c r="G141" s="121" t="str">
        <f>IFERROR(IF(VLOOKUP($A141,Calc_OppAtt!$A$47:$AM$66,G$5+1,FALSE)&gt;VLOOKUP($B141,Calc_OppAtt!$A$47:$AM$66,G$5+1,FALSE),VLOOKUP($A141,Fixtures!$A$2:$AN$21,G$5+2,FALSE),VLOOKUP($B141,Fixtures!$A$2:$AN$21,G$5+2,FALSE)),"")</f>
        <v>FUL (A)</v>
      </c>
      <c r="H141" s="121" t="str">
        <f>IFERROR(IF(VLOOKUP($A141,Calc_OppAtt!$A$47:$AM$66,H$5+1,FALSE)&gt;VLOOKUP($B141,Calc_OppAtt!$A$47:$AM$66,H$5+1,FALSE),VLOOKUP($A141,Fixtures!$A$2:$AN$21,H$5+2,FALSE),VLOOKUP($B141,Fixtures!$A$2:$AN$21,H$5+2,FALSE)),"")</f>
        <v>WOL (H)</v>
      </c>
      <c r="I141" s="121" t="str">
        <f>IFERROR(IF(VLOOKUP($A141,Calc_OppAtt!$A$47:$AM$66,I$5+1,FALSE)&gt;VLOOKUP($B141,Calc_OppAtt!$A$47:$AM$66,I$5+1,FALSE),VLOOKUP($A141,Fixtures!$A$2:$AN$21,I$5+2,FALSE),VLOOKUP($B141,Fixtures!$A$2:$AN$21,I$5+2,FALSE)),"")</f>
        <v>WOL (A)</v>
      </c>
      <c r="J141" s="121" t="str">
        <f>IFERROR(IF(VLOOKUP($A141,Calc_OppAtt!$A$47:$AM$66,J$5+1,FALSE)&gt;VLOOKUP($B141,Calc_OppAtt!$A$47:$AM$66,J$5+1,FALSE),VLOOKUP($A141,Fixtures!$A$2:$AN$21,J$5+2,FALSE),VLOOKUP($B141,Fixtures!$A$2:$AN$21,J$5+2,FALSE)),"")</f>
        <v>BOU (H)</v>
      </c>
      <c r="K141" s="121" t="str">
        <f>IFERROR(IF(VLOOKUP($A141,Calc_OppAtt!$A$47:$AM$66,K$5+1,FALSE)&gt;VLOOKUP($B141,Calc_OppAtt!$A$47:$AM$66,K$5+1,FALSE),VLOOKUP($A141,Fixtures!$A$2:$AN$21,K$5+2,FALSE),VLOOKUP($B141,Fixtures!$A$2:$AN$21,K$5+2,FALSE)),"")</f>
        <v/>
      </c>
      <c r="L141" s="121" t="str">
        <f>IFERROR(IF(VLOOKUP($A141,Calc_OppAtt!$A$47:$AM$66,L$5+1,FALSE)&gt;VLOOKUP($B141,Calc_OppAtt!$A$47:$AM$66,L$5+1,FALSE),VLOOKUP($A141,Fixtures!$A$2:$AN$21,L$5+2,FALSE),VLOOKUP($B141,Fixtures!$A$2:$AN$21,L$5+2,FALSE)),"")</f>
        <v/>
      </c>
      <c r="M141" s="121" t="str">
        <f>IFERROR(IF(VLOOKUP($A141,Calc_OppAtt!$A$47:$AM$66,M$5+1,FALSE)&gt;VLOOKUP($B141,Calc_OppAtt!$A$47:$AM$66,M$5+1,FALSE),VLOOKUP($A141,Fixtures!$A$2:$AN$21,M$5+2,FALSE),VLOOKUP($B141,Fixtures!$A$2:$AN$21,M$5+2,FALSE)),"")</f>
        <v/>
      </c>
      <c r="N141" s="119" t="str">
        <f>IFERROR(IF(VLOOKUP($A141,Calc_OppAtt!$A$47:$AM$66,N$5+1,FALSE)&gt;VLOOKUP($B141,Calc_OppAtt!$A$47:$AM$66,N$5+1,FALSE),VLOOKUP($A141,Fixtures!$A$2:$AN$21,N$5+2,FALSE),VLOOKUP($B141,Fixtures!$A$2:$AN$21,N$5+2,FALSE)),"")</f>
        <v/>
      </c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ht="12.0" customHeight="1">
      <c r="A142" s="113" t="str">
        <f t="array" ref="A142">INDEX(Calc_RotOppAtt!E911:AP911,Intro!$C$11)</f>
        <v>Southampton</v>
      </c>
      <c r="B142" s="115" t="str">
        <f t="array" ref="B142">INDEX(Calc_RotOppAtt!E1104:AP1104,Intro!$C$11)</f>
        <v>Watford</v>
      </c>
      <c r="C142" s="117">
        <f t="array" ref="C142">INDEX(Calc_RotOppAtt!E718:AP718,Intro!$C$11)/Intro!$C$13</f>
        <v>1.123333333</v>
      </c>
      <c r="D142" s="119">
        <v>137.0</v>
      </c>
      <c r="E142" s="121" t="str">
        <f>IFERROR(IF(VLOOKUP($A142,Calc_OppAtt!$A$47:$AM$66,E$5+1,FALSE)&gt;VLOOKUP($B142,Calc_OppAtt!$A$47:$AM$66,E$5+1,FALSE),VLOOKUP($A142,Fixtures!$A$2:$AN$21,E$5+2,FALSE),VLOOKUP($B142,Fixtures!$A$2:$AN$21,E$5+2,FALSE)),"")</f>
        <v>BHA (H)</v>
      </c>
      <c r="F142" s="121" t="str">
        <f>IFERROR(IF(VLOOKUP($A142,Calc_OppAtt!$A$47:$AM$66,F$5+1,FALSE)&gt;VLOOKUP($B142,Calc_OppAtt!$A$47:$AM$66,F$5+1,FALSE),VLOOKUP($A142,Fixtures!$A$2:$AN$21,F$5+2,FALSE),VLOOKUP($B142,Fixtures!$A$2:$AN$21,F$5+2,FALSE)),"")</f>
        <v>EVE (A)</v>
      </c>
      <c r="G142" s="121" t="str">
        <f>IFERROR(IF(VLOOKUP($A142,Calc_OppAtt!$A$47:$AM$66,G$5+1,FALSE)&gt;VLOOKUP($B142,Calc_OppAtt!$A$47:$AM$66,G$5+1,FALSE),VLOOKUP($A142,Fixtures!$A$2:$AN$21,G$5+2,FALSE),VLOOKUP($B142,Fixtures!$A$2:$AN$21,G$5+2,FALSE)),"")</f>
        <v>LEI (H)</v>
      </c>
      <c r="H142" s="121" t="str">
        <f>IFERROR(IF(VLOOKUP($A142,Calc_OppAtt!$A$47:$AM$66,H$5+1,FALSE)&gt;VLOOKUP($B142,Calc_OppAtt!$A$47:$AM$66,H$5+1,FALSE),VLOOKUP($A142,Fixtures!$A$2:$AN$21,H$5+2,FALSE),VLOOKUP($B142,Fixtures!$A$2:$AN$21,H$5+2,FALSE)),"")</f>
        <v>CRY (A)</v>
      </c>
      <c r="I142" s="121" t="str">
        <f>IFERROR(IF(VLOOKUP($A142,Calc_OppAtt!$A$47:$AM$66,I$5+1,FALSE)&gt;VLOOKUP($B142,Calc_OppAtt!$A$47:$AM$66,I$5+1,FALSE),VLOOKUP($A142,Fixtures!$A$2:$AN$21,I$5+2,FALSE),VLOOKUP($B142,Fixtures!$A$2:$AN$21,I$5+2,FALSE)),"")</f>
        <v>BHA (H)</v>
      </c>
      <c r="J142" s="121" t="str">
        <f>IFERROR(IF(VLOOKUP($A142,Calc_OppAtt!$A$47:$AM$66,J$5+1,FALSE)&gt;VLOOKUP($B142,Calc_OppAtt!$A$47:$AM$66,J$5+1,FALSE),VLOOKUP($A142,Fixtures!$A$2:$AN$21,J$5+2,FALSE),VLOOKUP($B142,Fixtures!$A$2:$AN$21,J$5+2,FALSE)),"")</f>
        <v>FUL (A)</v>
      </c>
      <c r="K142" s="121" t="str">
        <f>IFERROR(IF(VLOOKUP($A142,Calc_OppAtt!$A$47:$AM$66,K$5+1,FALSE)&gt;VLOOKUP($B142,Calc_OppAtt!$A$47:$AM$66,K$5+1,FALSE),VLOOKUP($A142,Fixtures!$A$2:$AN$21,K$5+2,FALSE),VLOOKUP($B142,Fixtures!$A$2:$AN$21,K$5+2,FALSE)),"")</f>
        <v/>
      </c>
      <c r="L142" s="121" t="str">
        <f>IFERROR(IF(VLOOKUP($A142,Calc_OppAtt!$A$47:$AM$66,L$5+1,FALSE)&gt;VLOOKUP($B142,Calc_OppAtt!$A$47:$AM$66,L$5+1,FALSE),VLOOKUP($A142,Fixtures!$A$2:$AN$21,L$5+2,FALSE),VLOOKUP($B142,Fixtures!$A$2:$AN$21,L$5+2,FALSE)),"")</f>
        <v/>
      </c>
      <c r="M142" s="121" t="str">
        <f>IFERROR(IF(VLOOKUP($A142,Calc_OppAtt!$A$47:$AM$66,M$5+1,FALSE)&gt;VLOOKUP($B142,Calc_OppAtt!$A$47:$AM$66,M$5+1,FALSE),VLOOKUP($A142,Fixtures!$A$2:$AN$21,M$5+2,FALSE),VLOOKUP($B142,Fixtures!$A$2:$AN$21,M$5+2,FALSE)),"")</f>
        <v/>
      </c>
      <c r="N142" s="119" t="str">
        <f>IFERROR(IF(VLOOKUP($A142,Calc_OppAtt!$A$47:$AM$66,N$5+1,FALSE)&gt;VLOOKUP($B142,Calc_OppAtt!$A$47:$AM$66,N$5+1,FALSE),VLOOKUP($A142,Fixtures!$A$2:$AN$21,N$5+2,FALSE),VLOOKUP($B142,Fixtures!$A$2:$AN$21,N$5+2,FALSE)),"")</f>
        <v/>
      </c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ht="12.0" customHeight="1">
      <c r="A143" s="113" t="str">
        <f t="array" ref="A143">INDEX(Calc_RotOppAtt!E912:AP912,Intro!$C$11)</f>
        <v>Arsenal</v>
      </c>
      <c r="B143" s="115" t="str">
        <f t="array" ref="B143">INDEX(Calc_RotOppAtt!E1105:AP1105,Intro!$C$11)</f>
        <v>West Ham</v>
      </c>
      <c r="C143" s="117">
        <f t="array" ref="C143">INDEX(Calc_RotOppAtt!E719:AP719,Intro!$C$11)/Intro!$C$13</f>
        <v>1.121666667</v>
      </c>
      <c r="D143" s="119">
        <v>138.0</v>
      </c>
      <c r="E143" s="121" t="str">
        <f>IFERROR(IF(VLOOKUP($A143,Calc_OppAtt!$A$47:$AM$66,E$5+1,FALSE)&gt;VLOOKUP($B143,Calc_OppAtt!$A$47:$AM$66,E$5+1,FALSE),VLOOKUP($A143,Fixtures!$A$2:$AN$21,E$5+2,FALSE),VLOOKUP($B143,Fixtures!$A$2:$AN$21,E$5+2,FALSE)),"")</f>
        <v>MCI (H)</v>
      </c>
      <c r="F143" s="121" t="str">
        <f>IFERROR(IF(VLOOKUP($A143,Calc_OppAtt!$A$47:$AM$66,F$5+1,FALSE)&gt;VLOOKUP($B143,Calc_OppAtt!$A$47:$AM$66,F$5+1,FALSE),VLOOKUP($A143,Fixtures!$A$2:$AN$21,F$5+2,FALSE),VLOOKUP($B143,Fixtures!$A$2:$AN$21,F$5+2,FALSE)),"")</f>
        <v>BOU (H)</v>
      </c>
      <c r="G143" s="121" t="str">
        <f>IFERROR(IF(VLOOKUP($A143,Calc_OppAtt!$A$47:$AM$66,G$5+1,FALSE)&gt;VLOOKUP($B143,Calc_OppAtt!$A$47:$AM$66,G$5+1,FALSE),VLOOKUP($A143,Fixtures!$A$2:$AN$21,G$5+2,FALSE),VLOOKUP($B143,Fixtures!$A$2:$AN$21,G$5+2,FALSE)),"")</f>
        <v>WHU (H)</v>
      </c>
      <c r="H143" s="121" t="str">
        <f>IFERROR(IF(VLOOKUP($A143,Calc_OppAtt!$A$47:$AM$66,H$5+1,FALSE)&gt;VLOOKUP($B143,Calc_OppAtt!$A$47:$AM$66,H$5+1,FALSE),VLOOKUP($A143,Fixtures!$A$2:$AN$21,H$5+2,FALSE),VLOOKUP($B143,Fixtures!$A$2:$AN$21,H$5+2,FALSE)),"")</f>
        <v>WOL (H)</v>
      </c>
      <c r="I143" s="121" t="str">
        <f>IFERROR(IF(VLOOKUP($A143,Calc_OppAtt!$A$47:$AM$66,I$5+1,FALSE)&gt;VLOOKUP($B143,Calc_OppAtt!$A$47:$AM$66,I$5+1,FALSE),VLOOKUP($A143,Fixtures!$A$2:$AN$21,I$5+2,FALSE),VLOOKUP($B143,Fixtures!$A$2:$AN$21,I$5+2,FALSE)),"")</f>
        <v>EVE (A)</v>
      </c>
      <c r="J143" s="121" t="str">
        <f>IFERROR(IF(VLOOKUP($A143,Calc_OppAtt!$A$47:$AM$66,J$5+1,FALSE)&gt;VLOOKUP($B143,Calc_OppAtt!$A$47:$AM$66,J$5+1,FALSE),VLOOKUP($A143,Fixtures!$A$2:$AN$21,J$5+2,FALSE),VLOOKUP($B143,Fixtures!$A$2:$AN$21,J$5+2,FALSE)),"")</f>
        <v>EVE (H)</v>
      </c>
      <c r="K143" s="121" t="str">
        <f>IFERROR(IF(VLOOKUP($A143,Calc_OppAtt!$A$47:$AM$66,K$5+1,FALSE)&gt;VLOOKUP($B143,Calc_OppAtt!$A$47:$AM$66,K$5+1,FALSE),VLOOKUP($A143,Fixtures!$A$2:$AN$21,K$5+2,FALSE),VLOOKUP($B143,Fixtures!$A$2:$AN$21,K$5+2,FALSE)),"")</f>
        <v/>
      </c>
      <c r="L143" s="121" t="str">
        <f>IFERROR(IF(VLOOKUP($A143,Calc_OppAtt!$A$47:$AM$66,L$5+1,FALSE)&gt;VLOOKUP($B143,Calc_OppAtt!$A$47:$AM$66,L$5+1,FALSE),VLOOKUP($A143,Fixtures!$A$2:$AN$21,L$5+2,FALSE),VLOOKUP($B143,Fixtures!$A$2:$AN$21,L$5+2,FALSE)),"")</f>
        <v/>
      </c>
      <c r="M143" s="121" t="str">
        <f>IFERROR(IF(VLOOKUP($A143,Calc_OppAtt!$A$47:$AM$66,M$5+1,FALSE)&gt;VLOOKUP($B143,Calc_OppAtt!$A$47:$AM$66,M$5+1,FALSE),VLOOKUP($A143,Fixtures!$A$2:$AN$21,M$5+2,FALSE),VLOOKUP($B143,Fixtures!$A$2:$AN$21,M$5+2,FALSE)),"")</f>
        <v/>
      </c>
      <c r="N143" s="119" t="str">
        <f>IFERROR(IF(VLOOKUP($A143,Calc_OppAtt!$A$47:$AM$66,N$5+1,FALSE)&gt;VLOOKUP($B143,Calc_OppAtt!$A$47:$AM$66,N$5+1,FALSE),VLOOKUP($A143,Fixtures!$A$2:$AN$21,N$5+2,FALSE),VLOOKUP($B143,Fixtures!$A$2:$AN$21,N$5+2,FALSE)),"")</f>
        <v/>
      </c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ht="12.0" customHeight="1">
      <c r="A144" s="113" t="str">
        <f t="array" ref="A144">INDEX(Calc_RotOppAtt!E913:AP913,Intro!$C$11)</f>
        <v>Cardiff</v>
      </c>
      <c r="B144" s="115" t="str">
        <f t="array" ref="B144">INDEX(Calc_RotOppAtt!E1106:AP1106,Intro!$C$11)</f>
        <v>Southampton</v>
      </c>
      <c r="C144" s="117">
        <f t="array" ref="C144">INDEX(Calc_RotOppAtt!E720:AP720,Intro!$C$11)/Intro!$C$13</f>
        <v>1.12</v>
      </c>
      <c r="D144" s="119">
        <v>139.0</v>
      </c>
      <c r="E144" s="121" t="str">
        <f>IFERROR(IF(VLOOKUP($A144,Calc_OppAtt!$A$47:$AM$66,E$5+1,FALSE)&gt;VLOOKUP($B144,Calc_OppAtt!$A$47:$AM$66,E$5+1,FALSE),VLOOKUP($A144,Fixtures!$A$2:$AN$21,E$5+2,FALSE),VLOOKUP($B144,Fixtures!$A$2:$AN$21,E$5+2,FALSE)),"")</f>
        <v>BOU (A)</v>
      </c>
      <c r="F144" s="121" t="str">
        <f>IFERROR(IF(VLOOKUP($A144,Calc_OppAtt!$A$47:$AM$66,F$5+1,FALSE)&gt;VLOOKUP($B144,Calc_OppAtt!$A$47:$AM$66,F$5+1,FALSE),VLOOKUP($A144,Fixtures!$A$2:$AN$21,F$5+2,FALSE),VLOOKUP($B144,Fixtures!$A$2:$AN$21,F$5+2,FALSE)),"")</f>
        <v>NEW (H)</v>
      </c>
      <c r="G144" s="121" t="str">
        <f>IFERROR(IF(VLOOKUP($A144,Calc_OppAtt!$A$47:$AM$66,G$5+1,FALSE)&gt;VLOOKUP($B144,Calc_OppAtt!$A$47:$AM$66,G$5+1,FALSE),VLOOKUP($A144,Fixtures!$A$2:$AN$21,G$5+2,FALSE),VLOOKUP($B144,Fixtures!$A$2:$AN$21,G$5+2,FALSE)),"")</f>
        <v>LEI (H)</v>
      </c>
      <c r="H144" s="121" t="str">
        <f>IFERROR(IF(VLOOKUP($A144,Calc_OppAtt!$A$47:$AM$66,H$5+1,FALSE)&gt;VLOOKUP($B144,Calc_OppAtt!$A$47:$AM$66,H$5+1,FALSE),VLOOKUP($A144,Fixtures!$A$2:$AN$21,H$5+2,FALSE),VLOOKUP($B144,Fixtures!$A$2:$AN$21,H$5+2,FALSE)),"")</f>
        <v>ARS (H)</v>
      </c>
      <c r="I144" s="121" t="str">
        <f>IFERROR(IF(VLOOKUP($A144,Calc_OppAtt!$A$47:$AM$66,I$5+1,FALSE)&gt;VLOOKUP($B144,Calc_OppAtt!$A$47:$AM$66,I$5+1,FALSE),VLOOKUP($A144,Fixtures!$A$2:$AN$21,I$5+2,FALSE),VLOOKUP($B144,Fixtures!$A$2:$AN$21,I$5+2,FALSE)),"")</f>
        <v>BHA (H)</v>
      </c>
      <c r="J144" s="121" t="str">
        <f>IFERROR(IF(VLOOKUP($A144,Calc_OppAtt!$A$47:$AM$66,J$5+1,FALSE)&gt;VLOOKUP($B144,Calc_OppAtt!$A$47:$AM$66,J$5+1,FALSE),VLOOKUP($A144,Fixtures!$A$2:$AN$21,J$5+2,FALSE),VLOOKUP($B144,Fixtures!$A$2:$AN$21,J$5+2,FALSE)),"")</f>
        <v>MCI (H)</v>
      </c>
      <c r="K144" s="121" t="str">
        <f>IFERROR(IF(VLOOKUP($A144,Calc_OppAtt!$A$47:$AM$66,K$5+1,FALSE)&gt;VLOOKUP($B144,Calc_OppAtt!$A$47:$AM$66,K$5+1,FALSE),VLOOKUP($A144,Fixtures!$A$2:$AN$21,K$5+2,FALSE),VLOOKUP($B144,Fixtures!$A$2:$AN$21,K$5+2,FALSE)),"")</f>
        <v/>
      </c>
      <c r="L144" s="121" t="str">
        <f>IFERROR(IF(VLOOKUP($A144,Calc_OppAtt!$A$47:$AM$66,L$5+1,FALSE)&gt;VLOOKUP($B144,Calc_OppAtt!$A$47:$AM$66,L$5+1,FALSE),VLOOKUP($A144,Fixtures!$A$2:$AN$21,L$5+2,FALSE),VLOOKUP($B144,Fixtures!$A$2:$AN$21,L$5+2,FALSE)),"")</f>
        <v/>
      </c>
      <c r="M144" s="121" t="str">
        <f>IFERROR(IF(VLOOKUP($A144,Calc_OppAtt!$A$47:$AM$66,M$5+1,FALSE)&gt;VLOOKUP($B144,Calc_OppAtt!$A$47:$AM$66,M$5+1,FALSE),VLOOKUP($A144,Fixtures!$A$2:$AN$21,M$5+2,FALSE),VLOOKUP($B144,Fixtures!$A$2:$AN$21,M$5+2,FALSE)),"")</f>
        <v/>
      </c>
      <c r="N144" s="119" t="str">
        <f>IFERROR(IF(VLOOKUP($A144,Calc_OppAtt!$A$47:$AM$66,N$5+1,FALSE)&gt;VLOOKUP($B144,Calc_OppAtt!$A$47:$AM$66,N$5+1,FALSE),VLOOKUP($A144,Fixtures!$A$2:$AN$21,N$5+2,FALSE),VLOOKUP($B144,Fixtures!$A$2:$AN$21,N$5+2,FALSE)),"")</f>
        <v/>
      </c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ht="12.0" customHeight="1">
      <c r="A145" s="113" t="str">
        <f t="array" ref="A145">INDEX(Calc_RotOppAtt!E914:AP914,Intro!$C$11)</f>
        <v>Cardiff</v>
      </c>
      <c r="B145" s="115" t="str">
        <f t="array" ref="B145">INDEX(Calc_RotOppAtt!E1107:AP1107,Intro!$C$11)</f>
        <v>Huddersfield</v>
      </c>
      <c r="C145" s="117">
        <f t="array" ref="C145">INDEX(Calc_RotOppAtt!E721:AP721,Intro!$C$11)/Intro!$C$13</f>
        <v>1.118333333</v>
      </c>
      <c r="D145" s="119">
        <v>140.0</v>
      </c>
      <c r="E145" s="121" t="str">
        <f>IFERROR(IF(VLOOKUP($A145,Calc_OppAtt!$A$47:$AM$66,E$5+1,FALSE)&gt;VLOOKUP($B145,Calc_OppAtt!$A$47:$AM$66,E$5+1,FALSE),VLOOKUP($A145,Fixtures!$A$2:$AN$21,E$5+2,FALSE),VLOOKUP($B145,Fixtures!$A$2:$AN$21,E$5+2,FALSE)),"")</f>
        <v>BOU (A)</v>
      </c>
      <c r="F145" s="121" t="str">
        <f>IFERROR(IF(VLOOKUP($A145,Calc_OppAtt!$A$47:$AM$66,F$5+1,FALSE)&gt;VLOOKUP($B145,Calc_OppAtt!$A$47:$AM$66,F$5+1,FALSE),VLOOKUP($A145,Fixtures!$A$2:$AN$21,F$5+2,FALSE),VLOOKUP($B145,Fixtures!$A$2:$AN$21,F$5+2,FALSE)),"")</f>
        <v>NEW (H)</v>
      </c>
      <c r="G145" s="121" t="str">
        <f>IFERROR(IF(VLOOKUP($A145,Calc_OppAtt!$A$47:$AM$66,G$5+1,FALSE)&gt;VLOOKUP($B145,Calc_OppAtt!$A$47:$AM$66,G$5+1,FALSE),VLOOKUP($A145,Fixtures!$A$2:$AN$21,G$5+2,FALSE),VLOOKUP($B145,Fixtures!$A$2:$AN$21,G$5+2,FALSE)),"")</f>
        <v>CAR (H)</v>
      </c>
      <c r="H145" s="121" t="str">
        <f>IFERROR(IF(VLOOKUP($A145,Calc_OppAtt!$A$47:$AM$66,H$5+1,FALSE)&gt;VLOOKUP($B145,Calc_OppAtt!$A$47:$AM$66,H$5+1,FALSE),VLOOKUP($A145,Fixtures!$A$2:$AN$21,H$5+2,FALSE),VLOOKUP($B145,Fixtures!$A$2:$AN$21,H$5+2,FALSE)),"")</f>
        <v>ARS (H)</v>
      </c>
      <c r="I145" s="121" t="str">
        <f>IFERROR(IF(VLOOKUP($A145,Calc_OppAtt!$A$47:$AM$66,I$5+1,FALSE)&gt;VLOOKUP($B145,Calc_OppAtt!$A$47:$AM$66,I$5+1,FALSE),VLOOKUP($A145,Fixtures!$A$2:$AN$21,I$5+2,FALSE),VLOOKUP($B145,Fixtures!$A$2:$AN$21,I$5+2,FALSE)),"")</f>
        <v>CRY (H)</v>
      </c>
      <c r="J145" s="121" t="str">
        <f>IFERROR(IF(VLOOKUP($A145,Calc_OppAtt!$A$47:$AM$66,J$5+1,FALSE)&gt;VLOOKUP($B145,Calc_OppAtt!$A$47:$AM$66,J$5+1,FALSE),VLOOKUP($A145,Fixtures!$A$2:$AN$21,J$5+2,FALSE),VLOOKUP($B145,Fixtures!$A$2:$AN$21,J$5+2,FALSE)),"")</f>
        <v>LEI (A)</v>
      </c>
      <c r="K145" s="121" t="str">
        <f>IFERROR(IF(VLOOKUP($A145,Calc_OppAtt!$A$47:$AM$66,K$5+1,FALSE)&gt;VLOOKUP($B145,Calc_OppAtt!$A$47:$AM$66,K$5+1,FALSE),VLOOKUP($A145,Fixtures!$A$2:$AN$21,K$5+2,FALSE),VLOOKUP($B145,Fixtures!$A$2:$AN$21,K$5+2,FALSE)),"")</f>
        <v/>
      </c>
      <c r="L145" s="121" t="str">
        <f>IFERROR(IF(VLOOKUP($A145,Calc_OppAtt!$A$47:$AM$66,L$5+1,FALSE)&gt;VLOOKUP($B145,Calc_OppAtt!$A$47:$AM$66,L$5+1,FALSE),VLOOKUP($A145,Fixtures!$A$2:$AN$21,L$5+2,FALSE),VLOOKUP($B145,Fixtures!$A$2:$AN$21,L$5+2,FALSE)),"")</f>
        <v/>
      </c>
      <c r="M145" s="121" t="str">
        <f>IFERROR(IF(VLOOKUP($A145,Calc_OppAtt!$A$47:$AM$66,M$5+1,FALSE)&gt;VLOOKUP($B145,Calc_OppAtt!$A$47:$AM$66,M$5+1,FALSE),VLOOKUP($A145,Fixtures!$A$2:$AN$21,M$5+2,FALSE),VLOOKUP($B145,Fixtures!$A$2:$AN$21,M$5+2,FALSE)),"")</f>
        <v/>
      </c>
      <c r="N145" s="119" t="str">
        <f>IFERROR(IF(VLOOKUP($A145,Calc_OppAtt!$A$47:$AM$66,N$5+1,FALSE)&gt;VLOOKUP($B145,Calc_OppAtt!$A$47:$AM$66,N$5+1,FALSE),VLOOKUP($A145,Fixtures!$A$2:$AN$21,N$5+2,FALSE),VLOOKUP($B145,Fixtures!$A$2:$AN$21,N$5+2,FALSE)),"")</f>
        <v/>
      </c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ht="12.0" customHeight="1">
      <c r="A146" s="113" t="str">
        <f t="array" ref="A146">INDEX(Calc_RotOppAtt!E915:AP915,Intro!$C$11)</f>
        <v>Chelsea</v>
      </c>
      <c r="B146" s="115" t="str">
        <f t="array" ref="B146">INDEX(Calc_RotOppAtt!E1108:AP1108,Intro!$C$11)</f>
        <v>Wolves</v>
      </c>
      <c r="C146" s="117">
        <f t="array" ref="C146">INDEX(Calc_RotOppAtt!E722:AP722,Intro!$C$11)/Intro!$C$13</f>
        <v>1.118333333</v>
      </c>
      <c r="D146" s="119">
        <v>141.0</v>
      </c>
      <c r="E146" s="121" t="str">
        <f>IFERROR(IF(VLOOKUP($A146,Calc_OppAtt!$A$47:$AM$66,E$5+1,FALSE)&gt;VLOOKUP($B146,Calc_OppAtt!$A$47:$AM$66,E$5+1,FALSE),VLOOKUP($A146,Fixtures!$A$2:$AN$21,E$5+2,FALSE),VLOOKUP($B146,Fixtures!$A$2:$AN$21,E$5+2,FALSE)),"")</f>
        <v>EVE (H)</v>
      </c>
      <c r="F146" s="121" t="str">
        <f>IFERROR(IF(VLOOKUP($A146,Calc_OppAtt!$A$47:$AM$66,F$5+1,FALSE)&gt;VLOOKUP($B146,Calc_OppAtt!$A$47:$AM$66,F$5+1,FALSE),VLOOKUP($A146,Fixtures!$A$2:$AN$21,F$5+2,FALSE),VLOOKUP($B146,Fixtures!$A$2:$AN$21,F$5+2,FALSE)),"")</f>
        <v>ARS (H)</v>
      </c>
      <c r="G146" s="121" t="str">
        <f>IFERROR(IF(VLOOKUP($A146,Calc_OppAtt!$A$47:$AM$66,G$5+1,FALSE)&gt;VLOOKUP($B146,Calc_OppAtt!$A$47:$AM$66,G$5+1,FALSE),VLOOKUP($A146,Fixtures!$A$2:$AN$21,G$5+2,FALSE),VLOOKUP($B146,Fixtures!$A$2:$AN$21,G$5+2,FALSE)),"")</f>
        <v>NEW (A)</v>
      </c>
      <c r="H146" s="121" t="str">
        <f>IFERROR(IF(VLOOKUP($A146,Calc_OppAtt!$A$47:$AM$66,H$5+1,FALSE)&gt;VLOOKUP($B146,Calc_OppAtt!$A$47:$AM$66,H$5+1,FALSE),VLOOKUP($A146,Fixtures!$A$2:$AN$21,H$5+2,FALSE),VLOOKUP($B146,Fixtures!$A$2:$AN$21,H$5+2,FALSE)),"")</f>
        <v>BOU (H)</v>
      </c>
      <c r="I146" s="121" t="str">
        <f>IFERROR(IF(VLOOKUP($A146,Calc_OppAtt!$A$47:$AM$66,I$5+1,FALSE)&gt;VLOOKUP($B146,Calc_OppAtt!$A$47:$AM$66,I$5+1,FALSE),VLOOKUP($A146,Fixtures!$A$2:$AN$21,I$5+2,FALSE),VLOOKUP($B146,Fixtures!$A$2:$AN$21,I$5+2,FALSE)),"")</f>
        <v>CAR (H)</v>
      </c>
      <c r="J146" s="121" t="str">
        <f>IFERROR(IF(VLOOKUP($A146,Calc_OppAtt!$A$47:$AM$66,J$5+1,FALSE)&gt;VLOOKUP($B146,Calc_OppAtt!$A$47:$AM$66,J$5+1,FALSE),VLOOKUP($A146,Fixtures!$A$2:$AN$21,J$5+2,FALSE),VLOOKUP($B146,Fixtures!$A$2:$AN$21,J$5+2,FALSE)),"")</f>
        <v>WHU (A)</v>
      </c>
      <c r="K146" s="121" t="str">
        <f>IFERROR(IF(VLOOKUP($A146,Calc_OppAtt!$A$47:$AM$66,K$5+1,FALSE)&gt;VLOOKUP($B146,Calc_OppAtt!$A$47:$AM$66,K$5+1,FALSE),VLOOKUP($A146,Fixtures!$A$2:$AN$21,K$5+2,FALSE),VLOOKUP($B146,Fixtures!$A$2:$AN$21,K$5+2,FALSE)),"")</f>
        <v/>
      </c>
      <c r="L146" s="121" t="str">
        <f>IFERROR(IF(VLOOKUP($A146,Calc_OppAtt!$A$47:$AM$66,L$5+1,FALSE)&gt;VLOOKUP($B146,Calc_OppAtt!$A$47:$AM$66,L$5+1,FALSE),VLOOKUP($A146,Fixtures!$A$2:$AN$21,L$5+2,FALSE),VLOOKUP($B146,Fixtures!$A$2:$AN$21,L$5+2,FALSE)),"")</f>
        <v/>
      </c>
      <c r="M146" s="121" t="str">
        <f>IFERROR(IF(VLOOKUP($A146,Calc_OppAtt!$A$47:$AM$66,M$5+1,FALSE)&gt;VLOOKUP($B146,Calc_OppAtt!$A$47:$AM$66,M$5+1,FALSE),VLOOKUP($A146,Fixtures!$A$2:$AN$21,M$5+2,FALSE),VLOOKUP($B146,Fixtures!$A$2:$AN$21,M$5+2,FALSE)),"")</f>
        <v/>
      </c>
      <c r="N146" s="119" t="str">
        <f>IFERROR(IF(VLOOKUP($A146,Calc_OppAtt!$A$47:$AM$66,N$5+1,FALSE)&gt;VLOOKUP($B146,Calc_OppAtt!$A$47:$AM$66,N$5+1,FALSE),VLOOKUP($A146,Fixtures!$A$2:$AN$21,N$5+2,FALSE),VLOOKUP($B146,Fixtures!$A$2:$AN$21,N$5+2,FALSE)),"")</f>
        <v/>
      </c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ht="12.0" customHeight="1">
      <c r="A147" s="113" t="str">
        <f t="array" ref="A147">INDEX(Calc_RotOppAtt!E916:AP916,Intro!$C$11)</f>
        <v>Tottenham</v>
      </c>
      <c r="B147" s="115" t="str">
        <f t="array" ref="B147">INDEX(Calc_RotOppAtt!E1109:AP1109,Intro!$C$11)</f>
        <v>Wolves</v>
      </c>
      <c r="C147" s="117">
        <f t="array" ref="C147">INDEX(Calc_RotOppAtt!E723:AP723,Intro!$C$11)/Intro!$C$13</f>
        <v>1.116666667</v>
      </c>
      <c r="D147" s="119">
        <v>142.0</v>
      </c>
      <c r="E147" s="121" t="str">
        <f>IFERROR(IF(VLOOKUP($A147,Calc_OppAtt!$A$47:$AM$66,E$5+1,FALSE)&gt;VLOOKUP($B147,Calc_OppAtt!$A$47:$AM$66,E$5+1,FALSE),VLOOKUP($A147,Fixtures!$A$2:$AN$21,E$5+2,FALSE),VLOOKUP($B147,Fixtures!$A$2:$AN$21,E$5+2,FALSE)),"")</f>
        <v>EVE (H)</v>
      </c>
      <c r="F147" s="121" t="str">
        <f>IFERROR(IF(VLOOKUP($A147,Calc_OppAtt!$A$47:$AM$66,F$5+1,FALSE)&gt;VLOOKUP($B147,Calc_OppAtt!$A$47:$AM$66,F$5+1,FALSE),VLOOKUP($A147,Fixtures!$A$2:$AN$21,F$5+2,FALSE),VLOOKUP($B147,Fixtures!$A$2:$AN$21,F$5+2,FALSE)),"")</f>
        <v>FUL (H)</v>
      </c>
      <c r="G147" s="121" t="str">
        <f>IFERROR(IF(VLOOKUP($A147,Calc_OppAtt!$A$47:$AM$66,G$5+1,FALSE)&gt;VLOOKUP($B147,Calc_OppAtt!$A$47:$AM$66,G$5+1,FALSE),VLOOKUP($A147,Fixtures!$A$2:$AN$21,G$5+2,FALSE),VLOOKUP($B147,Fixtures!$A$2:$AN$21,G$5+2,FALSE)),"")</f>
        <v>MCI (H)</v>
      </c>
      <c r="H147" s="121" t="str">
        <f>IFERROR(IF(VLOOKUP($A147,Calc_OppAtt!$A$47:$AM$66,H$5+1,FALSE)&gt;VLOOKUP($B147,Calc_OppAtt!$A$47:$AM$66,H$5+1,FALSE),VLOOKUP($A147,Fixtures!$A$2:$AN$21,H$5+2,FALSE),VLOOKUP($B147,Fixtures!$A$2:$AN$21,H$5+2,FALSE)),"")</f>
        <v>WAT (A)</v>
      </c>
      <c r="I147" s="121" t="str">
        <f>IFERROR(IF(VLOOKUP($A147,Calc_OppAtt!$A$47:$AM$66,I$5+1,FALSE)&gt;VLOOKUP($B147,Calc_OppAtt!$A$47:$AM$66,I$5+1,FALSE),VLOOKUP($A147,Fixtures!$A$2:$AN$21,I$5+2,FALSE),VLOOKUP($B147,Fixtures!$A$2:$AN$21,I$5+2,FALSE)),"")</f>
        <v>LIV (H)</v>
      </c>
      <c r="J147" s="121" t="str">
        <f>IFERROR(IF(VLOOKUP($A147,Calc_OppAtt!$A$47:$AM$66,J$5+1,FALSE)&gt;VLOOKUP($B147,Calc_OppAtt!$A$47:$AM$66,J$5+1,FALSE),VLOOKUP($A147,Fixtures!$A$2:$AN$21,J$5+2,FALSE),VLOOKUP($B147,Fixtures!$A$2:$AN$21,J$5+2,FALSE)),"")</f>
        <v>BHA (A)</v>
      </c>
      <c r="K147" s="121" t="str">
        <f>IFERROR(IF(VLOOKUP($A147,Calc_OppAtt!$A$47:$AM$66,K$5+1,FALSE)&gt;VLOOKUP($B147,Calc_OppAtt!$A$47:$AM$66,K$5+1,FALSE),VLOOKUP($A147,Fixtures!$A$2:$AN$21,K$5+2,FALSE),VLOOKUP($B147,Fixtures!$A$2:$AN$21,K$5+2,FALSE)),"")</f>
        <v/>
      </c>
      <c r="L147" s="121" t="str">
        <f>IFERROR(IF(VLOOKUP($A147,Calc_OppAtt!$A$47:$AM$66,L$5+1,FALSE)&gt;VLOOKUP($B147,Calc_OppAtt!$A$47:$AM$66,L$5+1,FALSE),VLOOKUP($A147,Fixtures!$A$2:$AN$21,L$5+2,FALSE),VLOOKUP($B147,Fixtures!$A$2:$AN$21,L$5+2,FALSE)),"")</f>
        <v/>
      </c>
      <c r="M147" s="121" t="str">
        <f>IFERROR(IF(VLOOKUP($A147,Calc_OppAtt!$A$47:$AM$66,M$5+1,FALSE)&gt;VLOOKUP($B147,Calc_OppAtt!$A$47:$AM$66,M$5+1,FALSE),VLOOKUP($A147,Fixtures!$A$2:$AN$21,M$5+2,FALSE),VLOOKUP($B147,Fixtures!$A$2:$AN$21,M$5+2,FALSE)),"")</f>
        <v/>
      </c>
      <c r="N147" s="119" t="str">
        <f>IFERROR(IF(VLOOKUP($A147,Calc_OppAtt!$A$47:$AM$66,N$5+1,FALSE)&gt;VLOOKUP($B147,Calc_OppAtt!$A$47:$AM$66,N$5+1,FALSE),VLOOKUP($A147,Fixtures!$A$2:$AN$21,N$5+2,FALSE),VLOOKUP($B147,Fixtures!$A$2:$AN$21,N$5+2,FALSE)),"")</f>
        <v/>
      </c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ht="12.0" customHeight="1">
      <c r="A148" s="113" t="str">
        <f t="array" ref="A148">INDEX(Calc_RotOppAtt!E917:AP917,Intro!$C$11)</f>
        <v>Huddersfield</v>
      </c>
      <c r="B148" s="115" t="str">
        <f t="array" ref="B148">INDEX(Calc_RotOppAtt!E1110:AP1110,Intro!$C$11)</f>
        <v>Leicester</v>
      </c>
      <c r="C148" s="117">
        <f t="array" ref="C148">INDEX(Calc_RotOppAtt!E724:AP724,Intro!$C$11)/Intro!$C$13</f>
        <v>1.113333333</v>
      </c>
      <c r="D148" s="119">
        <v>143.0</v>
      </c>
      <c r="E148" s="121" t="str">
        <f>IFERROR(IF(VLOOKUP($A148,Calc_OppAtt!$A$47:$AM$66,E$5+1,FALSE)&gt;VLOOKUP($B148,Calc_OppAtt!$A$47:$AM$66,E$5+1,FALSE),VLOOKUP($A148,Fixtures!$A$2:$AN$21,E$5+2,FALSE),VLOOKUP($B148,Fixtures!$A$2:$AN$21,E$5+2,FALSE)),"")</f>
        <v>CHE (H)</v>
      </c>
      <c r="F148" s="121" t="str">
        <f>IFERROR(IF(VLOOKUP($A148,Calc_OppAtt!$A$47:$AM$66,F$5+1,FALSE)&gt;VLOOKUP($B148,Calc_OppAtt!$A$47:$AM$66,F$5+1,FALSE),VLOOKUP($A148,Fixtures!$A$2:$AN$21,F$5+2,FALSE),VLOOKUP($B148,Fixtures!$A$2:$AN$21,F$5+2,FALSE)),"")</f>
        <v>WOL (H)</v>
      </c>
      <c r="G148" s="121" t="str">
        <f>IFERROR(IF(VLOOKUP($A148,Calc_OppAtt!$A$47:$AM$66,G$5+1,FALSE)&gt;VLOOKUP($B148,Calc_OppAtt!$A$47:$AM$66,G$5+1,FALSE),VLOOKUP($A148,Fixtures!$A$2:$AN$21,G$5+2,FALSE),VLOOKUP($B148,Fixtures!$A$2:$AN$21,G$5+2,FALSE)),"")</f>
        <v>CAR (H)</v>
      </c>
      <c r="H148" s="121" t="str">
        <f>IFERROR(IF(VLOOKUP($A148,Calc_OppAtt!$A$47:$AM$66,H$5+1,FALSE)&gt;VLOOKUP($B148,Calc_OppAtt!$A$47:$AM$66,H$5+1,FALSE),VLOOKUP($A148,Fixtures!$A$2:$AN$21,H$5+2,FALSE),VLOOKUP($B148,Fixtures!$A$2:$AN$21,H$5+2,FALSE)),"")</f>
        <v>LIV (H)</v>
      </c>
      <c r="I148" s="121" t="str">
        <f>IFERROR(IF(VLOOKUP($A148,Calc_OppAtt!$A$47:$AM$66,I$5+1,FALSE)&gt;VLOOKUP($B148,Calc_OppAtt!$A$47:$AM$66,I$5+1,FALSE),VLOOKUP($A148,Fixtures!$A$2:$AN$21,I$5+2,FALSE),VLOOKUP($B148,Fixtures!$A$2:$AN$21,I$5+2,FALSE)),"")</f>
        <v>BOU (A)</v>
      </c>
      <c r="J148" s="121" t="str">
        <f>IFERROR(IF(VLOOKUP($A148,Calc_OppAtt!$A$47:$AM$66,J$5+1,FALSE)&gt;VLOOKUP($B148,Calc_OppAtt!$A$47:$AM$66,J$5+1,FALSE),VLOOKUP($A148,Fixtures!$A$2:$AN$21,J$5+2,FALSE),VLOOKUP($B148,Fixtures!$A$2:$AN$21,J$5+2,FALSE)),"")</f>
        <v>HUD (H)</v>
      </c>
      <c r="K148" s="121" t="str">
        <f>IFERROR(IF(VLOOKUP($A148,Calc_OppAtt!$A$47:$AM$66,K$5+1,FALSE)&gt;VLOOKUP($B148,Calc_OppAtt!$A$47:$AM$66,K$5+1,FALSE),VLOOKUP($A148,Fixtures!$A$2:$AN$21,K$5+2,FALSE),VLOOKUP($B148,Fixtures!$A$2:$AN$21,K$5+2,FALSE)),"")</f>
        <v/>
      </c>
      <c r="L148" s="121" t="str">
        <f>IFERROR(IF(VLOOKUP($A148,Calc_OppAtt!$A$47:$AM$66,L$5+1,FALSE)&gt;VLOOKUP($B148,Calc_OppAtt!$A$47:$AM$66,L$5+1,FALSE),VLOOKUP($A148,Fixtures!$A$2:$AN$21,L$5+2,FALSE),VLOOKUP($B148,Fixtures!$A$2:$AN$21,L$5+2,FALSE)),"")</f>
        <v/>
      </c>
      <c r="M148" s="121" t="str">
        <f>IFERROR(IF(VLOOKUP($A148,Calc_OppAtt!$A$47:$AM$66,M$5+1,FALSE)&gt;VLOOKUP($B148,Calc_OppAtt!$A$47:$AM$66,M$5+1,FALSE),VLOOKUP($A148,Fixtures!$A$2:$AN$21,M$5+2,FALSE),VLOOKUP($B148,Fixtures!$A$2:$AN$21,M$5+2,FALSE)),"")</f>
        <v/>
      </c>
      <c r="N148" s="119" t="str">
        <f>IFERROR(IF(VLOOKUP($A148,Calc_OppAtt!$A$47:$AM$66,N$5+1,FALSE)&gt;VLOOKUP($B148,Calc_OppAtt!$A$47:$AM$66,N$5+1,FALSE),VLOOKUP($A148,Fixtures!$A$2:$AN$21,N$5+2,FALSE),VLOOKUP($B148,Fixtures!$A$2:$AN$21,N$5+2,FALSE)),"")</f>
        <v/>
      </c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ht="12.0" customHeight="1">
      <c r="A149" s="113" t="str">
        <f t="array" ref="A149">INDEX(Calc_RotOppAtt!E918:AP918,Intro!$C$11)</f>
        <v>Newcastle</v>
      </c>
      <c r="B149" s="115" t="str">
        <f t="array" ref="B149">INDEX(Calc_RotOppAtt!E1111:AP1111,Intro!$C$11)</f>
        <v>Southampton</v>
      </c>
      <c r="C149" s="117">
        <f t="array" ref="C149">INDEX(Calc_RotOppAtt!E725:AP725,Intro!$C$11)/Intro!$C$13</f>
        <v>1.113333333</v>
      </c>
      <c r="D149" s="119">
        <v>144.0</v>
      </c>
      <c r="E149" s="121" t="str">
        <f>IFERROR(IF(VLOOKUP($A149,Calc_OppAtt!$A$47:$AM$66,E$5+1,FALSE)&gt;VLOOKUP($B149,Calc_OppAtt!$A$47:$AM$66,E$5+1,FALSE),VLOOKUP($A149,Fixtures!$A$2:$AN$21,E$5+2,FALSE),VLOOKUP($B149,Fixtures!$A$2:$AN$21,E$5+2,FALSE)),"")</f>
        <v>BUR (H)</v>
      </c>
      <c r="F149" s="121" t="str">
        <f>IFERROR(IF(VLOOKUP($A149,Calc_OppAtt!$A$47:$AM$66,F$5+1,FALSE)&gt;VLOOKUP($B149,Calc_OppAtt!$A$47:$AM$66,F$5+1,FALSE),VLOOKUP($A149,Fixtures!$A$2:$AN$21,F$5+2,FALSE),VLOOKUP($B149,Fixtures!$A$2:$AN$21,F$5+2,FALSE)),"")</f>
        <v>CAR (A)</v>
      </c>
      <c r="G149" s="121" t="str">
        <f>IFERROR(IF(VLOOKUP($A149,Calc_OppAtt!$A$47:$AM$66,G$5+1,FALSE)&gt;VLOOKUP($B149,Calc_OppAtt!$A$47:$AM$66,G$5+1,FALSE),VLOOKUP($A149,Fixtures!$A$2:$AN$21,G$5+2,FALSE),VLOOKUP($B149,Fixtures!$A$2:$AN$21,G$5+2,FALSE)),"")</f>
        <v>LEI (H)</v>
      </c>
      <c r="H149" s="121" t="str">
        <f>IFERROR(IF(VLOOKUP($A149,Calc_OppAtt!$A$47:$AM$66,H$5+1,FALSE)&gt;VLOOKUP($B149,Calc_OppAtt!$A$47:$AM$66,H$5+1,FALSE),VLOOKUP($A149,Fixtures!$A$2:$AN$21,H$5+2,FALSE),VLOOKUP($B149,Fixtures!$A$2:$AN$21,H$5+2,FALSE)),"")</f>
        <v>CRY (A)</v>
      </c>
      <c r="I149" s="121" t="str">
        <f>IFERROR(IF(VLOOKUP($A149,Calc_OppAtt!$A$47:$AM$66,I$5+1,FALSE)&gt;VLOOKUP($B149,Calc_OppAtt!$A$47:$AM$66,I$5+1,FALSE),VLOOKUP($A149,Fixtures!$A$2:$AN$21,I$5+2,FALSE),VLOOKUP($B149,Fixtures!$A$2:$AN$21,I$5+2,FALSE)),"")</f>
        <v>ARS (H)</v>
      </c>
      <c r="J149" s="121" t="str">
        <f>IFERROR(IF(VLOOKUP($A149,Calc_OppAtt!$A$47:$AM$66,J$5+1,FALSE)&gt;VLOOKUP($B149,Calc_OppAtt!$A$47:$AM$66,J$5+1,FALSE),VLOOKUP($A149,Fixtures!$A$2:$AN$21,J$5+2,FALSE),VLOOKUP($B149,Fixtures!$A$2:$AN$21,J$5+2,FALSE)),"")</f>
        <v>CRY (A)</v>
      </c>
      <c r="K149" s="121" t="str">
        <f>IFERROR(IF(VLOOKUP($A149,Calc_OppAtt!$A$47:$AM$66,K$5+1,FALSE)&gt;VLOOKUP($B149,Calc_OppAtt!$A$47:$AM$66,K$5+1,FALSE),VLOOKUP($A149,Fixtures!$A$2:$AN$21,K$5+2,FALSE),VLOOKUP($B149,Fixtures!$A$2:$AN$21,K$5+2,FALSE)),"")</f>
        <v/>
      </c>
      <c r="L149" s="121" t="str">
        <f>IFERROR(IF(VLOOKUP($A149,Calc_OppAtt!$A$47:$AM$66,L$5+1,FALSE)&gt;VLOOKUP($B149,Calc_OppAtt!$A$47:$AM$66,L$5+1,FALSE),VLOOKUP($A149,Fixtures!$A$2:$AN$21,L$5+2,FALSE),VLOOKUP($B149,Fixtures!$A$2:$AN$21,L$5+2,FALSE)),"")</f>
        <v/>
      </c>
      <c r="M149" s="121" t="str">
        <f>IFERROR(IF(VLOOKUP($A149,Calc_OppAtt!$A$47:$AM$66,M$5+1,FALSE)&gt;VLOOKUP($B149,Calc_OppAtt!$A$47:$AM$66,M$5+1,FALSE),VLOOKUP($A149,Fixtures!$A$2:$AN$21,M$5+2,FALSE),VLOOKUP($B149,Fixtures!$A$2:$AN$21,M$5+2,FALSE)),"")</f>
        <v/>
      </c>
      <c r="N149" s="119" t="str">
        <f>IFERROR(IF(VLOOKUP($A149,Calc_OppAtt!$A$47:$AM$66,N$5+1,FALSE)&gt;VLOOKUP($B149,Calc_OppAtt!$A$47:$AM$66,N$5+1,FALSE),VLOOKUP($A149,Fixtures!$A$2:$AN$21,N$5+2,FALSE),VLOOKUP($B149,Fixtures!$A$2:$AN$21,N$5+2,FALSE)),"")</f>
        <v/>
      </c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ht="12.0" customHeight="1">
      <c r="A150" s="113" t="str">
        <f t="array" ref="A150">INDEX(Calc_RotOppAtt!E919:AP919,Intro!$C$11)</f>
        <v>Burnley</v>
      </c>
      <c r="B150" s="115" t="str">
        <f t="array" ref="B150">INDEX(Calc_RotOppAtt!E1112:AP1112,Intro!$C$11)</f>
        <v>Huddersfield</v>
      </c>
      <c r="C150" s="117">
        <f t="array" ref="C150">INDEX(Calc_RotOppAtt!E726:AP726,Intro!$C$11)/Intro!$C$13</f>
        <v>1.111666667</v>
      </c>
      <c r="D150" s="119">
        <v>145.0</v>
      </c>
      <c r="E150" s="121" t="str">
        <f>IFERROR(IF(VLOOKUP($A150,Calc_OppAtt!$A$47:$AM$66,E$5+1,FALSE)&gt;VLOOKUP($B150,Calc_OppAtt!$A$47:$AM$66,E$5+1,FALSE),VLOOKUP($A150,Fixtures!$A$2:$AN$21,E$5+2,FALSE),VLOOKUP($B150,Fixtures!$A$2:$AN$21,E$5+2,FALSE)),"")</f>
        <v>SOU (A)</v>
      </c>
      <c r="F150" s="121" t="str">
        <f>IFERROR(IF(VLOOKUP($A150,Calc_OppAtt!$A$47:$AM$66,F$5+1,FALSE)&gt;VLOOKUP($B150,Calc_OppAtt!$A$47:$AM$66,F$5+1,FALSE),VLOOKUP($A150,Fixtures!$A$2:$AN$21,F$5+2,FALSE),VLOOKUP($B150,Fixtures!$A$2:$AN$21,F$5+2,FALSE)),"")</f>
        <v>WAT (H)</v>
      </c>
      <c r="G150" s="121" t="str">
        <f>IFERROR(IF(VLOOKUP($A150,Calc_OppAtt!$A$47:$AM$66,G$5+1,FALSE)&gt;VLOOKUP($B150,Calc_OppAtt!$A$47:$AM$66,G$5+1,FALSE),VLOOKUP($A150,Fixtures!$A$2:$AN$21,G$5+2,FALSE),VLOOKUP($B150,Fixtures!$A$2:$AN$21,G$5+2,FALSE)),"")</f>
        <v>CAR (H)</v>
      </c>
      <c r="H150" s="121" t="str">
        <f>IFERROR(IF(VLOOKUP($A150,Calc_OppAtt!$A$47:$AM$66,H$5+1,FALSE)&gt;VLOOKUP($B150,Calc_OppAtt!$A$47:$AM$66,H$5+1,FALSE),VLOOKUP($A150,Fixtures!$A$2:$AN$21,H$5+2,FALSE),VLOOKUP($B150,Fixtures!$A$2:$AN$21,H$5+2,FALSE)),"")</f>
        <v>EVE (A)</v>
      </c>
      <c r="I150" s="121" t="str">
        <f>IFERROR(IF(VLOOKUP($A150,Calc_OppAtt!$A$47:$AM$66,I$5+1,FALSE)&gt;VLOOKUP($B150,Calc_OppAtt!$A$47:$AM$66,I$5+1,FALSE),VLOOKUP($A150,Fixtures!$A$2:$AN$21,I$5+2,FALSE),VLOOKUP($B150,Fixtures!$A$2:$AN$21,I$5+2,FALSE)),"")</f>
        <v>WOL (A)</v>
      </c>
      <c r="J150" s="121" t="str">
        <f>IFERROR(IF(VLOOKUP($A150,Calc_OppAtt!$A$47:$AM$66,J$5+1,FALSE)&gt;VLOOKUP($B150,Calc_OppAtt!$A$47:$AM$66,J$5+1,FALSE),VLOOKUP($A150,Fixtures!$A$2:$AN$21,J$5+2,FALSE),VLOOKUP($B150,Fixtures!$A$2:$AN$21,J$5+2,FALSE)),"")</f>
        <v>BOU (H)</v>
      </c>
      <c r="K150" s="121" t="str">
        <f>IFERROR(IF(VLOOKUP($A150,Calc_OppAtt!$A$47:$AM$66,K$5+1,FALSE)&gt;VLOOKUP($B150,Calc_OppAtt!$A$47:$AM$66,K$5+1,FALSE),VLOOKUP($A150,Fixtures!$A$2:$AN$21,K$5+2,FALSE),VLOOKUP($B150,Fixtures!$A$2:$AN$21,K$5+2,FALSE)),"")</f>
        <v/>
      </c>
      <c r="L150" s="121" t="str">
        <f>IFERROR(IF(VLOOKUP($A150,Calc_OppAtt!$A$47:$AM$66,L$5+1,FALSE)&gt;VLOOKUP($B150,Calc_OppAtt!$A$47:$AM$66,L$5+1,FALSE),VLOOKUP($A150,Fixtures!$A$2:$AN$21,L$5+2,FALSE),VLOOKUP($B150,Fixtures!$A$2:$AN$21,L$5+2,FALSE)),"")</f>
        <v/>
      </c>
      <c r="M150" s="121" t="str">
        <f>IFERROR(IF(VLOOKUP($A150,Calc_OppAtt!$A$47:$AM$66,M$5+1,FALSE)&gt;VLOOKUP($B150,Calc_OppAtt!$A$47:$AM$66,M$5+1,FALSE),VLOOKUP($A150,Fixtures!$A$2:$AN$21,M$5+2,FALSE),VLOOKUP($B150,Fixtures!$A$2:$AN$21,M$5+2,FALSE)),"")</f>
        <v/>
      </c>
      <c r="N150" s="119" t="str">
        <f>IFERROR(IF(VLOOKUP($A150,Calc_OppAtt!$A$47:$AM$66,N$5+1,FALSE)&gt;VLOOKUP($B150,Calc_OppAtt!$A$47:$AM$66,N$5+1,FALSE),VLOOKUP($A150,Fixtures!$A$2:$AN$21,N$5+2,FALSE),VLOOKUP($B150,Fixtures!$A$2:$AN$21,N$5+2,FALSE)),"")</f>
        <v/>
      </c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ht="12.0" customHeight="1">
      <c r="A151" s="113" t="str">
        <f t="array" ref="A151">INDEX(Calc_RotOppAtt!E920:AP920,Intro!$C$11)</f>
        <v>Brighton</v>
      </c>
      <c r="B151" s="115" t="str">
        <f t="array" ref="B151">INDEX(Calc_RotOppAtt!E1113:AP1113,Intro!$C$11)</f>
        <v>Cardiff</v>
      </c>
      <c r="C151" s="117">
        <f t="array" ref="C151">INDEX(Calc_RotOppAtt!E727:AP727,Intro!$C$11)/Intro!$C$13</f>
        <v>1.11</v>
      </c>
      <c r="D151" s="119">
        <v>146.0</v>
      </c>
      <c r="E151" s="121" t="str">
        <f>IFERROR(IF(VLOOKUP($A151,Calc_OppAtt!$A$47:$AM$66,E$5+1,FALSE)&gt;VLOOKUP($B151,Calc_OppAtt!$A$47:$AM$66,E$5+1,FALSE),VLOOKUP($A151,Fixtures!$A$2:$AN$21,E$5+2,FALSE),VLOOKUP($B151,Fixtures!$A$2:$AN$21,E$5+2,FALSE)),"")</f>
        <v>WAT (A)</v>
      </c>
      <c r="F151" s="121" t="str">
        <f>IFERROR(IF(VLOOKUP($A151,Calc_OppAtt!$A$47:$AM$66,F$5+1,FALSE)&gt;VLOOKUP($B151,Calc_OppAtt!$A$47:$AM$66,F$5+1,FALSE),VLOOKUP($A151,Fixtures!$A$2:$AN$21,F$5+2,FALSE),VLOOKUP($B151,Fixtures!$A$2:$AN$21,F$5+2,FALSE)),"")</f>
        <v>NEW (H)</v>
      </c>
      <c r="G151" s="121" t="str">
        <f>IFERROR(IF(VLOOKUP($A151,Calc_OppAtt!$A$47:$AM$66,G$5+1,FALSE)&gt;VLOOKUP($B151,Calc_OppAtt!$A$47:$AM$66,G$5+1,FALSE),VLOOKUP($A151,Fixtures!$A$2:$AN$21,G$5+2,FALSE),VLOOKUP($B151,Fixtures!$A$2:$AN$21,G$5+2,FALSE)),"")</f>
        <v>HUD (A)</v>
      </c>
      <c r="H151" s="121" t="str">
        <f>IFERROR(IF(VLOOKUP($A151,Calc_OppAtt!$A$47:$AM$66,H$5+1,FALSE)&gt;VLOOKUP($B151,Calc_OppAtt!$A$47:$AM$66,H$5+1,FALSE),VLOOKUP($A151,Fixtures!$A$2:$AN$21,H$5+2,FALSE),VLOOKUP($B151,Fixtures!$A$2:$AN$21,H$5+2,FALSE)),"")</f>
        <v>FUL (H)</v>
      </c>
      <c r="I151" s="121" t="str">
        <f>IFERROR(IF(VLOOKUP($A151,Calc_OppAtt!$A$47:$AM$66,I$5+1,FALSE)&gt;VLOOKUP($B151,Calc_OppAtt!$A$47:$AM$66,I$5+1,FALSE),VLOOKUP($A151,Fixtures!$A$2:$AN$21,I$5+2,FALSE),VLOOKUP($B151,Fixtures!$A$2:$AN$21,I$5+2,FALSE)),"")</f>
        <v>SOU (A)</v>
      </c>
      <c r="J151" s="121" t="str">
        <f>IFERROR(IF(VLOOKUP($A151,Calc_OppAtt!$A$47:$AM$66,J$5+1,FALSE)&gt;VLOOKUP($B151,Calc_OppAtt!$A$47:$AM$66,J$5+1,FALSE),VLOOKUP($A151,Fixtures!$A$2:$AN$21,J$5+2,FALSE),VLOOKUP($B151,Fixtures!$A$2:$AN$21,J$5+2,FALSE)),"")</f>
        <v>TOT (H)</v>
      </c>
      <c r="K151" s="121" t="str">
        <f>IFERROR(IF(VLOOKUP($A151,Calc_OppAtt!$A$47:$AM$66,K$5+1,FALSE)&gt;VLOOKUP($B151,Calc_OppAtt!$A$47:$AM$66,K$5+1,FALSE),VLOOKUP($A151,Fixtures!$A$2:$AN$21,K$5+2,FALSE),VLOOKUP($B151,Fixtures!$A$2:$AN$21,K$5+2,FALSE)),"")</f>
        <v/>
      </c>
      <c r="L151" s="121" t="str">
        <f>IFERROR(IF(VLOOKUP($A151,Calc_OppAtt!$A$47:$AM$66,L$5+1,FALSE)&gt;VLOOKUP($B151,Calc_OppAtt!$A$47:$AM$66,L$5+1,FALSE),VLOOKUP($A151,Fixtures!$A$2:$AN$21,L$5+2,FALSE),VLOOKUP($B151,Fixtures!$A$2:$AN$21,L$5+2,FALSE)),"")</f>
        <v/>
      </c>
      <c r="M151" s="121" t="str">
        <f>IFERROR(IF(VLOOKUP($A151,Calc_OppAtt!$A$47:$AM$66,M$5+1,FALSE)&gt;VLOOKUP($B151,Calc_OppAtt!$A$47:$AM$66,M$5+1,FALSE),VLOOKUP($A151,Fixtures!$A$2:$AN$21,M$5+2,FALSE),VLOOKUP($B151,Fixtures!$A$2:$AN$21,M$5+2,FALSE)),"")</f>
        <v/>
      </c>
      <c r="N151" s="119" t="str">
        <f>IFERROR(IF(VLOOKUP($A151,Calc_OppAtt!$A$47:$AM$66,N$5+1,FALSE)&gt;VLOOKUP($B151,Calc_OppAtt!$A$47:$AM$66,N$5+1,FALSE),VLOOKUP($A151,Fixtures!$A$2:$AN$21,N$5+2,FALSE),VLOOKUP($B151,Fixtures!$A$2:$AN$21,N$5+2,FALSE)),"")</f>
        <v/>
      </c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ht="12.0" customHeight="1">
      <c r="A152" s="113" t="str">
        <f t="array" ref="A152">INDEX(Calc_RotOppAtt!E921:AP921,Intro!$C$11)</f>
        <v>Brighton</v>
      </c>
      <c r="B152" s="115" t="str">
        <f t="array" ref="B152">INDEX(Calc_RotOppAtt!E1114:AP1114,Intro!$C$11)</f>
        <v>Tottenham</v>
      </c>
      <c r="C152" s="117">
        <f t="array" ref="C152">INDEX(Calc_RotOppAtt!E728:AP728,Intro!$C$11)/Intro!$C$13</f>
        <v>1.108333333</v>
      </c>
      <c r="D152" s="119">
        <v>147.0</v>
      </c>
      <c r="E152" s="121" t="str">
        <f>IFERROR(IF(VLOOKUP($A152,Calc_OppAtt!$A$47:$AM$66,E$5+1,FALSE)&gt;VLOOKUP($B152,Calc_OppAtt!$A$47:$AM$66,E$5+1,FALSE),VLOOKUP($A152,Fixtures!$A$2:$AN$21,E$5+2,FALSE),VLOOKUP($B152,Fixtures!$A$2:$AN$21,E$5+2,FALSE)),"")</f>
        <v>WAT (A)</v>
      </c>
      <c r="F152" s="121" t="str">
        <f>IFERROR(IF(VLOOKUP($A152,Calc_OppAtt!$A$47:$AM$66,F$5+1,FALSE)&gt;VLOOKUP($B152,Calc_OppAtt!$A$47:$AM$66,F$5+1,FALSE),VLOOKUP($A152,Fixtures!$A$2:$AN$21,F$5+2,FALSE),VLOOKUP($B152,Fixtures!$A$2:$AN$21,F$5+2,FALSE)),"")</f>
        <v>FUL (H)</v>
      </c>
      <c r="G152" s="121" t="str">
        <f>IFERROR(IF(VLOOKUP($A152,Calc_OppAtt!$A$47:$AM$66,G$5+1,FALSE)&gt;VLOOKUP($B152,Calc_OppAtt!$A$47:$AM$66,G$5+1,FALSE),VLOOKUP($A152,Fixtures!$A$2:$AN$21,G$5+2,FALSE),VLOOKUP($B152,Fixtures!$A$2:$AN$21,G$5+2,FALSE)),"")</f>
        <v>LIV (A)</v>
      </c>
      <c r="H152" s="121" t="str">
        <f>IFERROR(IF(VLOOKUP($A152,Calc_OppAtt!$A$47:$AM$66,H$5+1,FALSE)&gt;VLOOKUP($B152,Calc_OppAtt!$A$47:$AM$66,H$5+1,FALSE),VLOOKUP($A152,Fixtures!$A$2:$AN$21,H$5+2,FALSE),VLOOKUP($B152,Fixtures!$A$2:$AN$21,H$5+2,FALSE)),"")</f>
        <v>FUL (H)</v>
      </c>
      <c r="I152" s="121" t="str">
        <f>IFERROR(IF(VLOOKUP($A152,Calc_OppAtt!$A$47:$AM$66,I$5+1,FALSE)&gt;VLOOKUP($B152,Calc_OppAtt!$A$47:$AM$66,I$5+1,FALSE),VLOOKUP($A152,Fixtures!$A$2:$AN$21,I$5+2,FALSE),VLOOKUP($B152,Fixtures!$A$2:$AN$21,I$5+2,FALSE)),"")</f>
        <v>LIV (H)</v>
      </c>
      <c r="J152" s="121" t="str">
        <f>IFERROR(IF(VLOOKUP($A152,Calc_OppAtt!$A$47:$AM$66,J$5+1,FALSE)&gt;VLOOKUP($B152,Calc_OppAtt!$A$47:$AM$66,J$5+1,FALSE),VLOOKUP($A152,Fixtures!$A$2:$AN$21,J$5+2,FALSE),VLOOKUP($B152,Fixtures!$A$2:$AN$21,J$5+2,FALSE)),"")</f>
        <v>BHA (A)</v>
      </c>
      <c r="K152" s="121" t="str">
        <f>IFERROR(IF(VLOOKUP($A152,Calc_OppAtt!$A$47:$AM$66,K$5+1,FALSE)&gt;VLOOKUP($B152,Calc_OppAtt!$A$47:$AM$66,K$5+1,FALSE),VLOOKUP($A152,Fixtures!$A$2:$AN$21,K$5+2,FALSE),VLOOKUP($B152,Fixtures!$A$2:$AN$21,K$5+2,FALSE)),"")</f>
        <v/>
      </c>
      <c r="L152" s="121" t="str">
        <f>IFERROR(IF(VLOOKUP($A152,Calc_OppAtt!$A$47:$AM$66,L$5+1,FALSE)&gt;VLOOKUP($B152,Calc_OppAtt!$A$47:$AM$66,L$5+1,FALSE),VLOOKUP($A152,Fixtures!$A$2:$AN$21,L$5+2,FALSE),VLOOKUP($B152,Fixtures!$A$2:$AN$21,L$5+2,FALSE)),"")</f>
        <v/>
      </c>
      <c r="M152" s="121" t="str">
        <f>IFERROR(IF(VLOOKUP($A152,Calc_OppAtt!$A$47:$AM$66,M$5+1,FALSE)&gt;VLOOKUP($B152,Calc_OppAtt!$A$47:$AM$66,M$5+1,FALSE),VLOOKUP($A152,Fixtures!$A$2:$AN$21,M$5+2,FALSE),VLOOKUP($B152,Fixtures!$A$2:$AN$21,M$5+2,FALSE)),"")</f>
        <v/>
      </c>
      <c r="N152" s="119" t="str">
        <f>IFERROR(IF(VLOOKUP($A152,Calc_OppAtt!$A$47:$AM$66,N$5+1,FALSE)&gt;VLOOKUP($B152,Calc_OppAtt!$A$47:$AM$66,N$5+1,FALSE),VLOOKUP($A152,Fixtures!$A$2:$AN$21,N$5+2,FALSE),VLOOKUP($B152,Fixtures!$A$2:$AN$21,N$5+2,FALSE)),"")</f>
        <v/>
      </c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ht="12.0" customHeight="1">
      <c r="A153" s="113" t="str">
        <f t="array" ref="A153">INDEX(Calc_RotOppAtt!E922:AP922,Intro!$C$11)</f>
        <v>Man Utd</v>
      </c>
      <c r="B153" s="115" t="str">
        <f t="array" ref="B153">INDEX(Calc_RotOppAtt!E1115:AP1115,Intro!$C$11)</f>
        <v>Watford</v>
      </c>
      <c r="C153" s="117">
        <f t="array" ref="C153">INDEX(Calc_RotOppAtt!E729:AP729,Intro!$C$11)/Intro!$C$13</f>
        <v>1.108333333</v>
      </c>
      <c r="D153" s="119">
        <v>148.0</v>
      </c>
      <c r="E153" s="121" t="str">
        <f>IFERROR(IF(VLOOKUP($A153,Calc_OppAtt!$A$47:$AM$66,E$5+1,FALSE)&gt;VLOOKUP($B153,Calc_OppAtt!$A$47:$AM$66,E$5+1,FALSE),VLOOKUP($A153,Fixtures!$A$2:$AN$21,E$5+2,FALSE),VLOOKUP($B153,Fixtures!$A$2:$AN$21,E$5+2,FALSE)),"")</f>
        <v>LEI (H)</v>
      </c>
      <c r="F153" s="121" t="str">
        <f>IFERROR(IF(VLOOKUP($A153,Calc_OppAtt!$A$47:$AM$66,F$5+1,FALSE)&gt;VLOOKUP($B153,Calc_OppAtt!$A$47:$AM$66,F$5+1,FALSE),VLOOKUP($A153,Fixtures!$A$2:$AN$21,F$5+2,FALSE),VLOOKUP($B153,Fixtures!$A$2:$AN$21,F$5+2,FALSE)),"")</f>
        <v>BHA (A)</v>
      </c>
      <c r="G153" s="121" t="str">
        <f>IFERROR(IF(VLOOKUP($A153,Calc_OppAtt!$A$47:$AM$66,G$5+1,FALSE)&gt;VLOOKUP($B153,Calc_OppAtt!$A$47:$AM$66,G$5+1,FALSE),VLOOKUP($A153,Fixtures!$A$2:$AN$21,G$5+2,FALSE),VLOOKUP($B153,Fixtures!$A$2:$AN$21,G$5+2,FALSE)),"")</f>
        <v>CRY (H)</v>
      </c>
      <c r="H153" s="121" t="str">
        <f>IFERROR(IF(VLOOKUP($A153,Calc_OppAtt!$A$47:$AM$66,H$5+1,FALSE)&gt;VLOOKUP($B153,Calc_OppAtt!$A$47:$AM$66,H$5+1,FALSE),VLOOKUP($A153,Fixtures!$A$2:$AN$21,H$5+2,FALSE),VLOOKUP($B153,Fixtures!$A$2:$AN$21,H$5+2,FALSE)),"")</f>
        <v>TOT (H)</v>
      </c>
      <c r="I153" s="121" t="str">
        <f>IFERROR(IF(VLOOKUP($A153,Calc_OppAtt!$A$47:$AM$66,I$5+1,FALSE)&gt;VLOOKUP($B153,Calc_OppAtt!$A$47:$AM$66,I$5+1,FALSE),VLOOKUP($A153,Fixtures!$A$2:$AN$21,I$5+2,FALSE),VLOOKUP($B153,Fixtures!$A$2:$AN$21,I$5+2,FALSE)),"")</f>
        <v>WAT (A)</v>
      </c>
      <c r="J153" s="121" t="str">
        <f>IFERROR(IF(VLOOKUP($A153,Calc_OppAtt!$A$47:$AM$66,J$5+1,FALSE)&gt;VLOOKUP($B153,Calc_OppAtt!$A$47:$AM$66,J$5+1,FALSE),VLOOKUP($A153,Fixtures!$A$2:$AN$21,J$5+2,FALSE),VLOOKUP($B153,Fixtures!$A$2:$AN$21,J$5+2,FALSE)),"")</f>
        <v>WOL (H)</v>
      </c>
      <c r="K153" s="121" t="str">
        <f>IFERROR(IF(VLOOKUP($A153,Calc_OppAtt!$A$47:$AM$66,K$5+1,FALSE)&gt;VLOOKUP($B153,Calc_OppAtt!$A$47:$AM$66,K$5+1,FALSE),VLOOKUP($A153,Fixtures!$A$2:$AN$21,K$5+2,FALSE),VLOOKUP($B153,Fixtures!$A$2:$AN$21,K$5+2,FALSE)),"")</f>
        <v/>
      </c>
      <c r="L153" s="121" t="str">
        <f>IFERROR(IF(VLOOKUP($A153,Calc_OppAtt!$A$47:$AM$66,L$5+1,FALSE)&gt;VLOOKUP($B153,Calc_OppAtt!$A$47:$AM$66,L$5+1,FALSE),VLOOKUP($A153,Fixtures!$A$2:$AN$21,L$5+2,FALSE),VLOOKUP($B153,Fixtures!$A$2:$AN$21,L$5+2,FALSE)),"")</f>
        <v/>
      </c>
      <c r="M153" s="121" t="str">
        <f>IFERROR(IF(VLOOKUP($A153,Calc_OppAtt!$A$47:$AM$66,M$5+1,FALSE)&gt;VLOOKUP($B153,Calc_OppAtt!$A$47:$AM$66,M$5+1,FALSE),VLOOKUP($A153,Fixtures!$A$2:$AN$21,M$5+2,FALSE),VLOOKUP($B153,Fixtures!$A$2:$AN$21,M$5+2,FALSE)),"")</f>
        <v/>
      </c>
      <c r="N153" s="119" t="str">
        <f>IFERROR(IF(VLOOKUP($A153,Calc_OppAtt!$A$47:$AM$66,N$5+1,FALSE)&gt;VLOOKUP($B153,Calc_OppAtt!$A$47:$AM$66,N$5+1,FALSE),VLOOKUP($A153,Fixtures!$A$2:$AN$21,N$5+2,FALSE),VLOOKUP($B153,Fixtures!$A$2:$AN$21,N$5+2,FALSE)),"")</f>
        <v/>
      </c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ht="12.0" customHeight="1">
      <c r="A154" s="113" t="str">
        <f t="array" ref="A154">INDEX(Calc_RotOppAtt!E923:AP923,Intro!$C$11)</f>
        <v>Southampton</v>
      </c>
      <c r="B154" s="115" t="str">
        <f t="array" ref="B154">INDEX(Calc_RotOppAtt!E1116:AP1116,Intro!$C$11)</f>
        <v>West Ham</v>
      </c>
      <c r="C154" s="117">
        <f t="array" ref="C154">INDEX(Calc_RotOppAtt!E730:AP730,Intro!$C$11)/Intro!$C$13</f>
        <v>1.108333333</v>
      </c>
      <c r="D154" s="119">
        <v>149.0</v>
      </c>
      <c r="E154" s="121" t="str">
        <f>IFERROR(IF(VLOOKUP($A154,Calc_OppAtt!$A$47:$AM$66,E$5+1,FALSE)&gt;VLOOKUP($B154,Calc_OppAtt!$A$47:$AM$66,E$5+1,FALSE),VLOOKUP($A154,Fixtures!$A$2:$AN$21,E$5+2,FALSE),VLOOKUP($B154,Fixtures!$A$2:$AN$21,E$5+2,FALSE)),"")</f>
        <v>BUR (H)</v>
      </c>
      <c r="F154" s="121" t="str">
        <f>IFERROR(IF(VLOOKUP($A154,Calc_OppAtt!$A$47:$AM$66,F$5+1,FALSE)&gt;VLOOKUP($B154,Calc_OppAtt!$A$47:$AM$66,F$5+1,FALSE),VLOOKUP($A154,Fixtures!$A$2:$AN$21,F$5+2,FALSE),VLOOKUP($B154,Fixtures!$A$2:$AN$21,F$5+2,FALSE)),"")</f>
        <v>BOU (H)</v>
      </c>
      <c r="G154" s="121" t="str">
        <f>IFERROR(IF(VLOOKUP($A154,Calc_OppAtt!$A$47:$AM$66,G$5+1,FALSE)&gt;VLOOKUP($B154,Calc_OppAtt!$A$47:$AM$66,G$5+1,FALSE),VLOOKUP($A154,Fixtures!$A$2:$AN$21,G$5+2,FALSE),VLOOKUP($B154,Fixtures!$A$2:$AN$21,G$5+2,FALSE)),"")</f>
        <v>LEI (H)</v>
      </c>
      <c r="H154" s="121" t="str">
        <f>IFERROR(IF(VLOOKUP($A154,Calc_OppAtt!$A$47:$AM$66,H$5+1,FALSE)&gt;VLOOKUP($B154,Calc_OppAtt!$A$47:$AM$66,H$5+1,FALSE),VLOOKUP($A154,Fixtures!$A$2:$AN$21,H$5+2,FALSE),VLOOKUP($B154,Fixtures!$A$2:$AN$21,H$5+2,FALSE)),"")</f>
        <v>WOL (H)</v>
      </c>
      <c r="I154" s="121" t="str">
        <f>IFERROR(IF(VLOOKUP($A154,Calc_OppAtt!$A$47:$AM$66,I$5+1,FALSE)&gt;VLOOKUP($B154,Calc_OppAtt!$A$47:$AM$66,I$5+1,FALSE),VLOOKUP($A154,Fixtures!$A$2:$AN$21,I$5+2,FALSE),VLOOKUP($B154,Fixtures!$A$2:$AN$21,I$5+2,FALSE)),"")</f>
        <v>BHA (H)</v>
      </c>
      <c r="J154" s="121" t="str">
        <f>IFERROR(IF(VLOOKUP($A154,Calc_OppAtt!$A$47:$AM$66,J$5+1,FALSE)&gt;VLOOKUP($B154,Calc_OppAtt!$A$47:$AM$66,J$5+1,FALSE),VLOOKUP($A154,Fixtures!$A$2:$AN$21,J$5+2,FALSE),VLOOKUP($B154,Fixtures!$A$2:$AN$21,J$5+2,FALSE)),"")</f>
        <v>CHE (H)</v>
      </c>
      <c r="K154" s="121" t="str">
        <f>IFERROR(IF(VLOOKUP($A154,Calc_OppAtt!$A$47:$AM$66,K$5+1,FALSE)&gt;VLOOKUP($B154,Calc_OppAtt!$A$47:$AM$66,K$5+1,FALSE),VLOOKUP($A154,Fixtures!$A$2:$AN$21,K$5+2,FALSE),VLOOKUP($B154,Fixtures!$A$2:$AN$21,K$5+2,FALSE)),"")</f>
        <v/>
      </c>
      <c r="L154" s="121" t="str">
        <f>IFERROR(IF(VLOOKUP($A154,Calc_OppAtt!$A$47:$AM$66,L$5+1,FALSE)&gt;VLOOKUP($B154,Calc_OppAtt!$A$47:$AM$66,L$5+1,FALSE),VLOOKUP($A154,Fixtures!$A$2:$AN$21,L$5+2,FALSE),VLOOKUP($B154,Fixtures!$A$2:$AN$21,L$5+2,FALSE)),"")</f>
        <v/>
      </c>
      <c r="M154" s="121" t="str">
        <f>IFERROR(IF(VLOOKUP($A154,Calc_OppAtt!$A$47:$AM$66,M$5+1,FALSE)&gt;VLOOKUP($B154,Calc_OppAtt!$A$47:$AM$66,M$5+1,FALSE),VLOOKUP($A154,Fixtures!$A$2:$AN$21,M$5+2,FALSE),VLOOKUP($B154,Fixtures!$A$2:$AN$21,M$5+2,FALSE)),"")</f>
        <v/>
      </c>
      <c r="N154" s="119" t="str">
        <f>IFERROR(IF(VLOOKUP($A154,Calc_OppAtt!$A$47:$AM$66,N$5+1,FALSE)&gt;VLOOKUP($B154,Calc_OppAtt!$A$47:$AM$66,N$5+1,FALSE),VLOOKUP($A154,Fixtures!$A$2:$AN$21,N$5+2,FALSE),VLOOKUP($B154,Fixtures!$A$2:$AN$21,N$5+2,FALSE)),"")</f>
        <v/>
      </c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ht="12.0" customHeight="1">
      <c r="A155" s="113" t="str">
        <f t="array" ref="A155">INDEX(Calc_RotOppAtt!E924:AP924,Intro!$C$11)</f>
        <v>Arsenal</v>
      </c>
      <c r="B155" s="115" t="str">
        <f t="array" ref="B155">INDEX(Calc_RotOppAtt!E1117:AP1117,Intro!$C$11)</f>
        <v>Huddersfield</v>
      </c>
      <c r="C155" s="117">
        <f t="array" ref="C155">INDEX(Calc_RotOppAtt!E731:AP731,Intro!$C$11)/Intro!$C$13</f>
        <v>1.106666667</v>
      </c>
      <c r="D155" s="119">
        <v>150.0</v>
      </c>
      <c r="E155" s="121" t="str">
        <f>IFERROR(IF(VLOOKUP($A155,Calc_OppAtt!$A$47:$AM$66,E$5+1,FALSE)&gt;VLOOKUP($B155,Calc_OppAtt!$A$47:$AM$66,E$5+1,FALSE),VLOOKUP($A155,Fixtures!$A$2:$AN$21,E$5+2,FALSE),VLOOKUP($B155,Fixtures!$A$2:$AN$21,E$5+2,FALSE)),"")</f>
        <v>CHE (H)</v>
      </c>
      <c r="F155" s="121" t="str">
        <f>IFERROR(IF(VLOOKUP($A155,Calc_OppAtt!$A$47:$AM$66,F$5+1,FALSE)&gt;VLOOKUP($B155,Calc_OppAtt!$A$47:$AM$66,F$5+1,FALSE),VLOOKUP($A155,Fixtures!$A$2:$AN$21,F$5+2,FALSE),VLOOKUP($B155,Fixtures!$A$2:$AN$21,F$5+2,FALSE)),"")</f>
        <v>CHE (A)</v>
      </c>
      <c r="G155" s="121" t="str">
        <f>IFERROR(IF(VLOOKUP($A155,Calc_OppAtt!$A$47:$AM$66,G$5+1,FALSE)&gt;VLOOKUP($B155,Calc_OppAtt!$A$47:$AM$66,G$5+1,FALSE),VLOOKUP($A155,Fixtures!$A$2:$AN$21,G$5+2,FALSE),VLOOKUP($B155,Fixtures!$A$2:$AN$21,G$5+2,FALSE)),"")</f>
        <v>WHU (H)</v>
      </c>
      <c r="H155" s="121" t="str">
        <f>IFERROR(IF(VLOOKUP($A155,Calc_OppAtt!$A$47:$AM$66,H$5+1,FALSE)&gt;VLOOKUP($B155,Calc_OppAtt!$A$47:$AM$66,H$5+1,FALSE),VLOOKUP($A155,Fixtures!$A$2:$AN$21,H$5+2,FALSE),VLOOKUP($B155,Fixtures!$A$2:$AN$21,H$5+2,FALSE)),"")</f>
        <v>CAR (A)</v>
      </c>
      <c r="I155" s="121" t="str">
        <f>IFERROR(IF(VLOOKUP($A155,Calc_OppAtt!$A$47:$AM$66,I$5+1,FALSE)&gt;VLOOKUP($B155,Calc_OppAtt!$A$47:$AM$66,I$5+1,FALSE),VLOOKUP($A155,Fixtures!$A$2:$AN$21,I$5+2,FALSE),VLOOKUP($B155,Fixtures!$A$2:$AN$21,I$5+2,FALSE)),"")</f>
        <v>CRY (H)</v>
      </c>
      <c r="J155" s="121" t="str">
        <f>IFERROR(IF(VLOOKUP($A155,Calc_OppAtt!$A$47:$AM$66,J$5+1,FALSE)&gt;VLOOKUP($B155,Calc_OppAtt!$A$47:$AM$66,J$5+1,FALSE),VLOOKUP($A155,Fixtures!$A$2:$AN$21,J$5+2,FALSE),VLOOKUP($B155,Fixtures!$A$2:$AN$21,J$5+2,FALSE)),"")</f>
        <v>EVE (H)</v>
      </c>
      <c r="K155" s="121" t="str">
        <f>IFERROR(IF(VLOOKUP($A155,Calc_OppAtt!$A$47:$AM$66,K$5+1,FALSE)&gt;VLOOKUP($B155,Calc_OppAtt!$A$47:$AM$66,K$5+1,FALSE),VLOOKUP($A155,Fixtures!$A$2:$AN$21,K$5+2,FALSE),VLOOKUP($B155,Fixtures!$A$2:$AN$21,K$5+2,FALSE)),"")</f>
        <v/>
      </c>
      <c r="L155" s="121" t="str">
        <f>IFERROR(IF(VLOOKUP($A155,Calc_OppAtt!$A$47:$AM$66,L$5+1,FALSE)&gt;VLOOKUP($B155,Calc_OppAtt!$A$47:$AM$66,L$5+1,FALSE),VLOOKUP($A155,Fixtures!$A$2:$AN$21,L$5+2,FALSE),VLOOKUP($B155,Fixtures!$A$2:$AN$21,L$5+2,FALSE)),"")</f>
        <v/>
      </c>
      <c r="M155" s="121" t="str">
        <f>IFERROR(IF(VLOOKUP($A155,Calc_OppAtt!$A$47:$AM$66,M$5+1,FALSE)&gt;VLOOKUP($B155,Calc_OppAtt!$A$47:$AM$66,M$5+1,FALSE),VLOOKUP($A155,Fixtures!$A$2:$AN$21,M$5+2,FALSE),VLOOKUP($B155,Fixtures!$A$2:$AN$21,M$5+2,FALSE)),"")</f>
        <v/>
      </c>
      <c r="N155" s="119" t="str">
        <f>IFERROR(IF(VLOOKUP($A155,Calc_OppAtt!$A$47:$AM$66,N$5+1,FALSE)&gt;VLOOKUP($B155,Calc_OppAtt!$A$47:$AM$66,N$5+1,FALSE),VLOOKUP($A155,Fixtures!$A$2:$AN$21,N$5+2,FALSE),VLOOKUP($B155,Fixtures!$A$2:$AN$21,N$5+2,FALSE)),"")</f>
        <v/>
      </c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ht="12.0" customHeight="1">
      <c r="A156" s="113" t="str">
        <f t="array" ref="A156">INDEX(Calc_RotOppAtt!E925:AP925,Intro!$C$11)</f>
        <v>Burnley</v>
      </c>
      <c r="B156" s="115" t="str">
        <f t="array" ref="B156">INDEX(Calc_RotOppAtt!E1118:AP1118,Intro!$C$11)</f>
        <v>Watford</v>
      </c>
      <c r="C156" s="117">
        <f t="array" ref="C156">INDEX(Calc_RotOppAtt!E732:AP732,Intro!$C$11)/Intro!$C$13</f>
        <v>1.106666667</v>
      </c>
      <c r="D156" s="119">
        <v>151.0</v>
      </c>
      <c r="E156" s="121" t="str">
        <f>IFERROR(IF(VLOOKUP($A156,Calc_OppAtt!$A$47:$AM$66,E$5+1,FALSE)&gt;VLOOKUP($B156,Calc_OppAtt!$A$47:$AM$66,E$5+1,FALSE),VLOOKUP($A156,Fixtures!$A$2:$AN$21,E$5+2,FALSE),VLOOKUP($B156,Fixtures!$A$2:$AN$21,E$5+2,FALSE)),"")</f>
        <v>BHA (H)</v>
      </c>
      <c r="F156" s="121" t="str">
        <f>IFERROR(IF(VLOOKUP($A156,Calc_OppAtt!$A$47:$AM$66,F$5+1,FALSE)&gt;VLOOKUP($B156,Calc_OppAtt!$A$47:$AM$66,F$5+1,FALSE),VLOOKUP($A156,Fixtures!$A$2:$AN$21,F$5+2,FALSE),VLOOKUP($B156,Fixtures!$A$2:$AN$21,F$5+2,FALSE)),"")</f>
        <v>WAT (H)</v>
      </c>
      <c r="G156" s="121" t="str">
        <f>IFERROR(IF(VLOOKUP($A156,Calc_OppAtt!$A$47:$AM$66,G$5+1,FALSE)&gt;VLOOKUP($B156,Calc_OppAtt!$A$47:$AM$66,G$5+1,FALSE),VLOOKUP($A156,Fixtures!$A$2:$AN$21,G$5+2,FALSE),VLOOKUP($B156,Fixtures!$A$2:$AN$21,G$5+2,FALSE)),"")</f>
        <v>CRY (H)</v>
      </c>
      <c r="H156" s="121" t="str">
        <f>IFERROR(IF(VLOOKUP($A156,Calc_OppAtt!$A$47:$AM$66,H$5+1,FALSE)&gt;VLOOKUP($B156,Calc_OppAtt!$A$47:$AM$66,H$5+1,FALSE),VLOOKUP($A156,Fixtures!$A$2:$AN$21,H$5+2,FALSE),VLOOKUP($B156,Fixtures!$A$2:$AN$21,H$5+2,FALSE)),"")</f>
        <v>TOT (H)</v>
      </c>
      <c r="I156" s="121" t="str">
        <f>IFERROR(IF(VLOOKUP($A156,Calc_OppAtt!$A$47:$AM$66,I$5+1,FALSE)&gt;VLOOKUP($B156,Calc_OppAtt!$A$47:$AM$66,I$5+1,FALSE),VLOOKUP($A156,Fixtures!$A$2:$AN$21,I$5+2,FALSE),VLOOKUP($B156,Fixtures!$A$2:$AN$21,I$5+2,FALSE)),"")</f>
        <v>WOL (A)</v>
      </c>
      <c r="J156" s="121" t="str">
        <f>IFERROR(IF(VLOOKUP($A156,Calc_OppAtt!$A$47:$AM$66,J$5+1,FALSE)&gt;VLOOKUP($B156,Calc_OppAtt!$A$47:$AM$66,J$5+1,FALSE),VLOOKUP($A156,Fixtures!$A$2:$AN$21,J$5+2,FALSE),VLOOKUP($B156,Fixtures!$A$2:$AN$21,J$5+2,FALSE)),"")</f>
        <v>BOU (H)</v>
      </c>
      <c r="K156" s="121" t="str">
        <f>IFERROR(IF(VLOOKUP($A156,Calc_OppAtt!$A$47:$AM$66,K$5+1,FALSE)&gt;VLOOKUP($B156,Calc_OppAtt!$A$47:$AM$66,K$5+1,FALSE),VLOOKUP($A156,Fixtures!$A$2:$AN$21,K$5+2,FALSE),VLOOKUP($B156,Fixtures!$A$2:$AN$21,K$5+2,FALSE)),"")</f>
        <v/>
      </c>
      <c r="L156" s="121" t="str">
        <f>IFERROR(IF(VLOOKUP($A156,Calc_OppAtt!$A$47:$AM$66,L$5+1,FALSE)&gt;VLOOKUP($B156,Calc_OppAtt!$A$47:$AM$66,L$5+1,FALSE),VLOOKUP($A156,Fixtures!$A$2:$AN$21,L$5+2,FALSE),VLOOKUP($B156,Fixtures!$A$2:$AN$21,L$5+2,FALSE)),"")</f>
        <v/>
      </c>
      <c r="M156" s="121" t="str">
        <f>IFERROR(IF(VLOOKUP($A156,Calc_OppAtt!$A$47:$AM$66,M$5+1,FALSE)&gt;VLOOKUP($B156,Calc_OppAtt!$A$47:$AM$66,M$5+1,FALSE),VLOOKUP($A156,Fixtures!$A$2:$AN$21,M$5+2,FALSE),VLOOKUP($B156,Fixtures!$A$2:$AN$21,M$5+2,FALSE)),"")</f>
        <v/>
      </c>
      <c r="N156" s="119" t="str">
        <f>IFERROR(IF(VLOOKUP($A156,Calc_OppAtt!$A$47:$AM$66,N$5+1,FALSE)&gt;VLOOKUP($B156,Calc_OppAtt!$A$47:$AM$66,N$5+1,FALSE),VLOOKUP($A156,Fixtures!$A$2:$AN$21,N$5+2,FALSE),VLOOKUP($B156,Fixtures!$A$2:$AN$21,N$5+2,FALSE)),"")</f>
        <v/>
      </c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ht="12.0" customHeight="1">
      <c r="A157" s="113" t="str">
        <f t="array" ref="A157">INDEX(Calc_RotOppAtt!E926:AP926,Intro!$C$11)</f>
        <v>Liverpool</v>
      </c>
      <c r="B157" s="115" t="str">
        <f t="array" ref="B157">INDEX(Calc_RotOppAtt!E1119:AP1119,Intro!$C$11)</f>
        <v>Watford</v>
      </c>
      <c r="C157" s="117">
        <f t="array" ref="C157">INDEX(Calc_RotOppAtt!E733:AP733,Intro!$C$11)/Intro!$C$13</f>
        <v>1.106666667</v>
      </c>
      <c r="D157" s="119">
        <v>152.0</v>
      </c>
      <c r="E157" s="121" t="str">
        <f>IFERROR(IF(VLOOKUP($A157,Calc_OppAtt!$A$47:$AM$66,E$5+1,FALSE)&gt;VLOOKUP($B157,Calc_OppAtt!$A$47:$AM$66,E$5+1,FALSE),VLOOKUP($A157,Fixtures!$A$2:$AN$21,E$5+2,FALSE),VLOOKUP($B157,Fixtures!$A$2:$AN$21,E$5+2,FALSE)),"")</f>
        <v>WHU (H)</v>
      </c>
      <c r="F157" s="121" t="str">
        <f>IFERROR(IF(VLOOKUP($A157,Calc_OppAtt!$A$47:$AM$66,F$5+1,FALSE)&gt;VLOOKUP($B157,Calc_OppAtt!$A$47:$AM$66,F$5+1,FALSE),VLOOKUP($A157,Fixtures!$A$2:$AN$21,F$5+2,FALSE),VLOOKUP($B157,Fixtures!$A$2:$AN$21,F$5+2,FALSE)),"")</f>
        <v>CRY (A)</v>
      </c>
      <c r="G157" s="121" t="str">
        <f>IFERROR(IF(VLOOKUP($A157,Calc_OppAtt!$A$47:$AM$66,G$5+1,FALSE)&gt;VLOOKUP($B157,Calc_OppAtt!$A$47:$AM$66,G$5+1,FALSE),VLOOKUP($A157,Fixtures!$A$2:$AN$21,G$5+2,FALSE),VLOOKUP($B157,Fixtures!$A$2:$AN$21,G$5+2,FALSE)),"")</f>
        <v>BHA (H)</v>
      </c>
      <c r="H157" s="121" t="str">
        <f>IFERROR(IF(VLOOKUP($A157,Calc_OppAtt!$A$47:$AM$66,H$5+1,FALSE)&gt;VLOOKUP($B157,Calc_OppAtt!$A$47:$AM$66,H$5+1,FALSE),VLOOKUP($A157,Fixtures!$A$2:$AN$21,H$5+2,FALSE),VLOOKUP($B157,Fixtures!$A$2:$AN$21,H$5+2,FALSE)),"")</f>
        <v>LEI (A)</v>
      </c>
      <c r="I157" s="121" t="str">
        <f>IFERROR(IF(VLOOKUP($A157,Calc_OppAtt!$A$47:$AM$66,I$5+1,FALSE)&gt;VLOOKUP($B157,Calc_OppAtt!$A$47:$AM$66,I$5+1,FALSE),VLOOKUP($A157,Fixtures!$A$2:$AN$21,I$5+2,FALSE),VLOOKUP($B157,Fixtures!$A$2:$AN$21,I$5+2,FALSE)),"")</f>
        <v>MNU (H)</v>
      </c>
      <c r="J157" s="121" t="str">
        <f>IFERROR(IF(VLOOKUP($A157,Calc_OppAtt!$A$47:$AM$66,J$5+1,FALSE)&gt;VLOOKUP($B157,Calc_OppAtt!$A$47:$AM$66,J$5+1,FALSE),VLOOKUP($A157,Fixtures!$A$2:$AN$21,J$5+2,FALSE),VLOOKUP($B157,Fixtures!$A$2:$AN$21,J$5+2,FALSE)),"")</f>
        <v>SOU (H)</v>
      </c>
      <c r="K157" s="121" t="str">
        <f>IFERROR(IF(VLOOKUP($A157,Calc_OppAtt!$A$47:$AM$66,K$5+1,FALSE)&gt;VLOOKUP($B157,Calc_OppAtt!$A$47:$AM$66,K$5+1,FALSE),VLOOKUP($A157,Fixtures!$A$2:$AN$21,K$5+2,FALSE),VLOOKUP($B157,Fixtures!$A$2:$AN$21,K$5+2,FALSE)),"")</f>
        <v/>
      </c>
      <c r="L157" s="121" t="str">
        <f>IFERROR(IF(VLOOKUP($A157,Calc_OppAtt!$A$47:$AM$66,L$5+1,FALSE)&gt;VLOOKUP($B157,Calc_OppAtt!$A$47:$AM$66,L$5+1,FALSE),VLOOKUP($A157,Fixtures!$A$2:$AN$21,L$5+2,FALSE),VLOOKUP($B157,Fixtures!$A$2:$AN$21,L$5+2,FALSE)),"")</f>
        <v/>
      </c>
      <c r="M157" s="121" t="str">
        <f>IFERROR(IF(VLOOKUP($A157,Calc_OppAtt!$A$47:$AM$66,M$5+1,FALSE)&gt;VLOOKUP($B157,Calc_OppAtt!$A$47:$AM$66,M$5+1,FALSE),VLOOKUP($A157,Fixtures!$A$2:$AN$21,M$5+2,FALSE),VLOOKUP($B157,Fixtures!$A$2:$AN$21,M$5+2,FALSE)),"")</f>
        <v/>
      </c>
      <c r="N157" s="119" t="str">
        <f>IFERROR(IF(VLOOKUP($A157,Calc_OppAtt!$A$47:$AM$66,N$5+1,FALSE)&gt;VLOOKUP($B157,Calc_OppAtt!$A$47:$AM$66,N$5+1,FALSE),VLOOKUP($A157,Fixtures!$A$2:$AN$21,N$5+2,FALSE),VLOOKUP($B157,Fixtures!$A$2:$AN$21,N$5+2,FALSE)),"")</f>
        <v/>
      </c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ht="12.0" customHeight="1">
      <c r="A158" s="113" t="str">
        <f t="array" ref="A158">INDEX(Calc_RotOppAtt!E927:AP927,Intro!$C$11)</f>
        <v>Brighton</v>
      </c>
      <c r="B158" s="115" t="str">
        <f t="array" ref="B158">INDEX(Calc_RotOppAtt!E1120:AP1120,Intro!$C$11)</f>
        <v>Fulham</v>
      </c>
      <c r="C158" s="117">
        <f t="array" ref="C158">INDEX(Calc_RotOppAtt!E734:AP734,Intro!$C$11)/Intro!$C$13</f>
        <v>1.103333333</v>
      </c>
      <c r="D158" s="119">
        <v>153.0</v>
      </c>
      <c r="E158" s="121" t="str">
        <f>IFERROR(IF(VLOOKUP($A158,Calc_OppAtt!$A$47:$AM$66,E$5+1,FALSE)&gt;VLOOKUP($B158,Calc_OppAtt!$A$47:$AM$66,E$5+1,FALSE),VLOOKUP($A158,Fixtures!$A$2:$AN$21,E$5+2,FALSE),VLOOKUP($B158,Fixtures!$A$2:$AN$21,E$5+2,FALSE)),"")</f>
        <v>WAT (A)</v>
      </c>
      <c r="F158" s="121" t="str">
        <f>IFERROR(IF(VLOOKUP($A158,Calc_OppAtt!$A$47:$AM$66,F$5+1,FALSE)&gt;VLOOKUP($B158,Calc_OppAtt!$A$47:$AM$66,F$5+1,FALSE),VLOOKUP($A158,Fixtures!$A$2:$AN$21,F$5+2,FALSE),VLOOKUP($B158,Fixtures!$A$2:$AN$21,F$5+2,FALSE)),"")</f>
        <v>MNU (H)</v>
      </c>
      <c r="G158" s="121" t="str">
        <f>IFERROR(IF(VLOOKUP($A158,Calc_OppAtt!$A$47:$AM$66,G$5+1,FALSE)&gt;VLOOKUP($B158,Calc_OppAtt!$A$47:$AM$66,G$5+1,FALSE),VLOOKUP($A158,Fixtures!$A$2:$AN$21,G$5+2,FALSE),VLOOKUP($B158,Fixtures!$A$2:$AN$21,G$5+2,FALSE)),"")</f>
        <v>BUR (H)</v>
      </c>
      <c r="H158" s="121" t="str">
        <f>IFERROR(IF(VLOOKUP($A158,Calc_OppAtt!$A$47:$AM$66,H$5+1,FALSE)&gt;VLOOKUP($B158,Calc_OppAtt!$A$47:$AM$66,H$5+1,FALSE),VLOOKUP($A158,Fixtures!$A$2:$AN$21,H$5+2,FALSE),VLOOKUP($B158,Fixtures!$A$2:$AN$21,H$5+2,FALSE)),"")</f>
        <v>FUL (H)</v>
      </c>
      <c r="I158" s="121" t="str">
        <f>IFERROR(IF(VLOOKUP($A158,Calc_OppAtt!$A$47:$AM$66,I$5+1,FALSE)&gt;VLOOKUP($B158,Calc_OppAtt!$A$47:$AM$66,I$5+1,FALSE),VLOOKUP($A158,Fixtures!$A$2:$AN$21,I$5+2,FALSE),VLOOKUP($B158,Fixtures!$A$2:$AN$21,I$5+2,FALSE)),"")</f>
        <v>SOU (A)</v>
      </c>
      <c r="J158" s="121" t="str">
        <f>IFERROR(IF(VLOOKUP($A158,Calc_OppAtt!$A$47:$AM$66,J$5+1,FALSE)&gt;VLOOKUP($B158,Calc_OppAtt!$A$47:$AM$66,J$5+1,FALSE),VLOOKUP($A158,Fixtures!$A$2:$AN$21,J$5+2,FALSE),VLOOKUP($B158,Fixtures!$A$2:$AN$21,J$5+2,FALSE)),"")</f>
        <v>WAT (H)</v>
      </c>
      <c r="K158" s="121" t="str">
        <f>IFERROR(IF(VLOOKUP($A158,Calc_OppAtt!$A$47:$AM$66,K$5+1,FALSE)&gt;VLOOKUP($B158,Calc_OppAtt!$A$47:$AM$66,K$5+1,FALSE),VLOOKUP($A158,Fixtures!$A$2:$AN$21,K$5+2,FALSE),VLOOKUP($B158,Fixtures!$A$2:$AN$21,K$5+2,FALSE)),"")</f>
        <v/>
      </c>
      <c r="L158" s="121" t="str">
        <f>IFERROR(IF(VLOOKUP($A158,Calc_OppAtt!$A$47:$AM$66,L$5+1,FALSE)&gt;VLOOKUP($B158,Calc_OppAtt!$A$47:$AM$66,L$5+1,FALSE),VLOOKUP($A158,Fixtures!$A$2:$AN$21,L$5+2,FALSE),VLOOKUP($B158,Fixtures!$A$2:$AN$21,L$5+2,FALSE)),"")</f>
        <v/>
      </c>
      <c r="M158" s="121" t="str">
        <f>IFERROR(IF(VLOOKUP($A158,Calc_OppAtt!$A$47:$AM$66,M$5+1,FALSE)&gt;VLOOKUP($B158,Calc_OppAtt!$A$47:$AM$66,M$5+1,FALSE),VLOOKUP($A158,Fixtures!$A$2:$AN$21,M$5+2,FALSE),VLOOKUP($B158,Fixtures!$A$2:$AN$21,M$5+2,FALSE)),"")</f>
        <v/>
      </c>
      <c r="N158" s="119" t="str">
        <f>IFERROR(IF(VLOOKUP($A158,Calc_OppAtt!$A$47:$AM$66,N$5+1,FALSE)&gt;VLOOKUP($B158,Calc_OppAtt!$A$47:$AM$66,N$5+1,FALSE),VLOOKUP($A158,Fixtures!$A$2:$AN$21,N$5+2,FALSE),VLOOKUP($B158,Fixtures!$A$2:$AN$21,N$5+2,FALSE)),"")</f>
        <v/>
      </c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ht="12.0" customHeight="1">
      <c r="A159" s="113" t="str">
        <f t="array" ref="A159">INDEX(Calc_RotOppAtt!E928:AP928,Intro!$C$11)</f>
        <v>Newcastle</v>
      </c>
      <c r="B159" s="115" t="str">
        <f t="array" ref="B159">INDEX(Calc_RotOppAtt!E1121:AP1121,Intro!$C$11)</f>
        <v>Tottenham</v>
      </c>
      <c r="C159" s="117">
        <f t="array" ref="C159">INDEX(Calc_RotOppAtt!E735:AP735,Intro!$C$11)/Intro!$C$13</f>
        <v>1.103333333</v>
      </c>
      <c r="D159" s="119">
        <v>154.0</v>
      </c>
      <c r="E159" s="121" t="str">
        <f>IFERROR(IF(VLOOKUP($A159,Calc_OppAtt!$A$47:$AM$66,E$5+1,FALSE)&gt;VLOOKUP($B159,Calc_OppAtt!$A$47:$AM$66,E$5+1,FALSE),VLOOKUP($A159,Fixtures!$A$2:$AN$21,E$5+2,FALSE),VLOOKUP($B159,Fixtures!$A$2:$AN$21,E$5+2,FALSE)),"")</f>
        <v>TOT (H)</v>
      </c>
      <c r="F159" s="121" t="str">
        <f>IFERROR(IF(VLOOKUP($A159,Calc_OppAtt!$A$47:$AM$66,F$5+1,FALSE)&gt;VLOOKUP($B159,Calc_OppAtt!$A$47:$AM$66,F$5+1,FALSE),VLOOKUP($A159,Fixtures!$A$2:$AN$21,F$5+2,FALSE),VLOOKUP($B159,Fixtures!$A$2:$AN$21,F$5+2,FALSE)),"")</f>
        <v>FUL (H)</v>
      </c>
      <c r="G159" s="121" t="str">
        <f>IFERROR(IF(VLOOKUP($A159,Calc_OppAtt!$A$47:$AM$66,G$5+1,FALSE)&gt;VLOOKUP($B159,Calc_OppAtt!$A$47:$AM$66,G$5+1,FALSE),VLOOKUP($A159,Fixtures!$A$2:$AN$21,G$5+2,FALSE),VLOOKUP($B159,Fixtures!$A$2:$AN$21,G$5+2,FALSE)),"")</f>
        <v>CHE (H)</v>
      </c>
      <c r="H159" s="121" t="str">
        <f>IFERROR(IF(VLOOKUP($A159,Calc_OppAtt!$A$47:$AM$66,H$5+1,FALSE)&gt;VLOOKUP($B159,Calc_OppAtt!$A$47:$AM$66,H$5+1,FALSE),VLOOKUP($A159,Fixtures!$A$2:$AN$21,H$5+2,FALSE),VLOOKUP($B159,Fixtures!$A$2:$AN$21,H$5+2,FALSE)),"")</f>
        <v>WAT (A)</v>
      </c>
      <c r="I159" s="121" t="str">
        <f>IFERROR(IF(VLOOKUP($A159,Calc_OppAtt!$A$47:$AM$66,I$5+1,FALSE)&gt;VLOOKUP($B159,Calc_OppAtt!$A$47:$AM$66,I$5+1,FALSE),VLOOKUP($A159,Fixtures!$A$2:$AN$21,I$5+2,FALSE),VLOOKUP($B159,Fixtures!$A$2:$AN$21,I$5+2,FALSE)),"")</f>
        <v>ARS (H)</v>
      </c>
      <c r="J159" s="121" t="str">
        <f>IFERROR(IF(VLOOKUP($A159,Calc_OppAtt!$A$47:$AM$66,J$5+1,FALSE)&gt;VLOOKUP($B159,Calc_OppAtt!$A$47:$AM$66,J$5+1,FALSE),VLOOKUP($A159,Fixtures!$A$2:$AN$21,J$5+2,FALSE),VLOOKUP($B159,Fixtures!$A$2:$AN$21,J$5+2,FALSE)),"")</f>
        <v>CRY (A)</v>
      </c>
      <c r="K159" s="121" t="str">
        <f>IFERROR(IF(VLOOKUP($A159,Calc_OppAtt!$A$47:$AM$66,K$5+1,FALSE)&gt;VLOOKUP($B159,Calc_OppAtt!$A$47:$AM$66,K$5+1,FALSE),VLOOKUP($A159,Fixtures!$A$2:$AN$21,K$5+2,FALSE),VLOOKUP($B159,Fixtures!$A$2:$AN$21,K$5+2,FALSE)),"")</f>
        <v/>
      </c>
      <c r="L159" s="121" t="str">
        <f>IFERROR(IF(VLOOKUP($A159,Calc_OppAtt!$A$47:$AM$66,L$5+1,FALSE)&gt;VLOOKUP($B159,Calc_OppAtt!$A$47:$AM$66,L$5+1,FALSE),VLOOKUP($A159,Fixtures!$A$2:$AN$21,L$5+2,FALSE),VLOOKUP($B159,Fixtures!$A$2:$AN$21,L$5+2,FALSE)),"")</f>
        <v/>
      </c>
      <c r="M159" s="121" t="str">
        <f>IFERROR(IF(VLOOKUP($A159,Calc_OppAtt!$A$47:$AM$66,M$5+1,FALSE)&gt;VLOOKUP($B159,Calc_OppAtt!$A$47:$AM$66,M$5+1,FALSE),VLOOKUP($A159,Fixtures!$A$2:$AN$21,M$5+2,FALSE),VLOOKUP($B159,Fixtures!$A$2:$AN$21,M$5+2,FALSE)),"")</f>
        <v/>
      </c>
      <c r="N159" s="119" t="str">
        <f>IFERROR(IF(VLOOKUP($A159,Calc_OppAtt!$A$47:$AM$66,N$5+1,FALSE)&gt;VLOOKUP($B159,Calc_OppAtt!$A$47:$AM$66,N$5+1,FALSE),VLOOKUP($A159,Fixtures!$A$2:$AN$21,N$5+2,FALSE),VLOOKUP($B159,Fixtures!$A$2:$AN$21,N$5+2,FALSE)),"")</f>
        <v/>
      </c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ht="12.0" customHeight="1">
      <c r="A160" s="113" t="str">
        <f t="array" ref="A160">INDEX(Calc_RotOppAtt!E929:AP929,Intro!$C$11)</f>
        <v>Arsenal</v>
      </c>
      <c r="B160" s="115" t="str">
        <f t="array" ref="B160">INDEX(Calc_RotOppAtt!E1122:AP1122,Intro!$C$11)</f>
        <v>Watford</v>
      </c>
      <c r="C160" s="117">
        <f t="array" ref="C160">INDEX(Calc_RotOppAtt!E736:AP736,Intro!$C$11)/Intro!$C$13</f>
        <v>1.1</v>
      </c>
      <c r="D160" s="119">
        <v>155.0</v>
      </c>
      <c r="E160" s="121" t="str">
        <f>IFERROR(IF(VLOOKUP($A160,Calc_OppAtt!$A$47:$AM$66,E$5+1,FALSE)&gt;VLOOKUP($B160,Calc_OppAtt!$A$47:$AM$66,E$5+1,FALSE),VLOOKUP($A160,Fixtures!$A$2:$AN$21,E$5+2,FALSE),VLOOKUP($B160,Fixtures!$A$2:$AN$21,E$5+2,FALSE)),"")</f>
        <v>BHA (H)</v>
      </c>
      <c r="F160" s="121" t="str">
        <f>IFERROR(IF(VLOOKUP($A160,Calc_OppAtt!$A$47:$AM$66,F$5+1,FALSE)&gt;VLOOKUP($B160,Calc_OppAtt!$A$47:$AM$66,F$5+1,FALSE),VLOOKUP($A160,Fixtures!$A$2:$AN$21,F$5+2,FALSE),VLOOKUP($B160,Fixtures!$A$2:$AN$21,F$5+2,FALSE)),"")</f>
        <v>BUR (A)</v>
      </c>
      <c r="G160" s="121" t="str">
        <f>IFERROR(IF(VLOOKUP($A160,Calc_OppAtt!$A$47:$AM$66,G$5+1,FALSE)&gt;VLOOKUP($B160,Calc_OppAtt!$A$47:$AM$66,G$5+1,FALSE),VLOOKUP($A160,Fixtures!$A$2:$AN$21,G$5+2,FALSE),VLOOKUP($B160,Fixtures!$A$2:$AN$21,G$5+2,FALSE)),"")</f>
        <v>WHU (H)</v>
      </c>
      <c r="H160" s="121" t="str">
        <f>IFERROR(IF(VLOOKUP($A160,Calc_OppAtt!$A$47:$AM$66,H$5+1,FALSE)&gt;VLOOKUP($B160,Calc_OppAtt!$A$47:$AM$66,H$5+1,FALSE),VLOOKUP($A160,Fixtures!$A$2:$AN$21,H$5+2,FALSE),VLOOKUP($B160,Fixtures!$A$2:$AN$21,H$5+2,FALSE)),"")</f>
        <v>CAR (A)</v>
      </c>
      <c r="I160" s="121" t="str">
        <f>IFERROR(IF(VLOOKUP($A160,Calc_OppAtt!$A$47:$AM$66,I$5+1,FALSE)&gt;VLOOKUP($B160,Calc_OppAtt!$A$47:$AM$66,I$5+1,FALSE),VLOOKUP($A160,Fixtures!$A$2:$AN$21,I$5+2,FALSE),VLOOKUP($B160,Fixtures!$A$2:$AN$21,I$5+2,FALSE)),"")</f>
        <v>MNU (H)</v>
      </c>
      <c r="J160" s="121" t="str">
        <f>IFERROR(IF(VLOOKUP($A160,Calc_OppAtt!$A$47:$AM$66,J$5+1,FALSE)&gt;VLOOKUP($B160,Calc_OppAtt!$A$47:$AM$66,J$5+1,FALSE),VLOOKUP($A160,Fixtures!$A$2:$AN$21,J$5+2,FALSE),VLOOKUP($B160,Fixtures!$A$2:$AN$21,J$5+2,FALSE)),"")</f>
        <v>EVE (H)</v>
      </c>
      <c r="K160" s="121" t="str">
        <f>IFERROR(IF(VLOOKUP($A160,Calc_OppAtt!$A$47:$AM$66,K$5+1,FALSE)&gt;VLOOKUP($B160,Calc_OppAtt!$A$47:$AM$66,K$5+1,FALSE),VLOOKUP($A160,Fixtures!$A$2:$AN$21,K$5+2,FALSE),VLOOKUP($B160,Fixtures!$A$2:$AN$21,K$5+2,FALSE)),"")</f>
        <v/>
      </c>
      <c r="L160" s="121" t="str">
        <f>IFERROR(IF(VLOOKUP($A160,Calc_OppAtt!$A$47:$AM$66,L$5+1,FALSE)&gt;VLOOKUP($B160,Calc_OppAtt!$A$47:$AM$66,L$5+1,FALSE),VLOOKUP($A160,Fixtures!$A$2:$AN$21,L$5+2,FALSE),VLOOKUP($B160,Fixtures!$A$2:$AN$21,L$5+2,FALSE)),"")</f>
        <v/>
      </c>
      <c r="M160" s="121" t="str">
        <f>IFERROR(IF(VLOOKUP($A160,Calc_OppAtt!$A$47:$AM$66,M$5+1,FALSE)&gt;VLOOKUP($B160,Calc_OppAtt!$A$47:$AM$66,M$5+1,FALSE),VLOOKUP($A160,Fixtures!$A$2:$AN$21,M$5+2,FALSE),VLOOKUP($B160,Fixtures!$A$2:$AN$21,M$5+2,FALSE)),"")</f>
        <v/>
      </c>
      <c r="N160" s="119" t="str">
        <f>IFERROR(IF(VLOOKUP($A160,Calc_OppAtt!$A$47:$AM$66,N$5+1,FALSE)&gt;VLOOKUP($B160,Calc_OppAtt!$A$47:$AM$66,N$5+1,FALSE),VLOOKUP($A160,Fixtures!$A$2:$AN$21,N$5+2,FALSE),VLOOKUP($B160,Fixtures!$A$2:$AN$21,N$5+2,FALSE)),"")</f>
        <v/>
      </c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ht="12.0" customHeight="1">
      <c r="A161" s="113" t="str">
        <f t="array" ref="A161">INDEX(Calc_RotOppAtt!E930:AP930,Intro!$C$11)</f>
        <v>Brighton</v>
      </c>
      <c r="B161" s="115" t="str">
        <f t="array" ref="B161">INDEX(Calc_RotOppAtt!E1123:AP1123,Intro!$C$11)</f>
        <v>Watford</v>
      </c>
      <c r="C161" s="117">
        <f t="array" ref="C161">INDEX(Calc_RotOppAtt!E737:AP737,Intro!$C$11)/Intro!$C$13</f>
        <v>1.1</v>
      </c>
      <c r="D161" s="119">
        <v>156.0</v>
      </c>
      <c r="E161" s="121" t="str">
        <f>IFERROR(IF(VLOOKUP($A161,Calc_OppAtt!$A$47:$AM$66,E$5+1,FALSE)&gt;VLOOKUP($B161,Calc_OppAtt!$A$47:$AM$66,E$5+1,FALSE),VLOOKUP($A161,Fixtures!$A$2:$AN$21,E$5+2,FALSE),VLOOKUP($B161,Fixtures!$A$2:$AN$21,E$5+2,FALSE)),"")</f>
        <v>WAT (A)</v>
      </c>
      <c r="F161" s="121" t="str">
        <f>IFERROR(IF(VLOOKUP($A161,Calc_OppAtt!$A$47:$AM$66,F$5+1,FALSE)&gt;VLOOKUP($B161,Calc_OppAtt!$A$47:$AM$66,F$5+1,FALSE),VLOOKUP($A161,Fixtures!$A$2:$AN$21,F$5+2,FALSE),VLOOKUP($B161,Fixtures!$A$2:$AN$21,F$5+2,FALSE)),"")</f>
        <v>MNU (H)</v>
      </c>
      <c r="G161" s="121" t="str">
        <f>IFERROR(IF(VLOOKUP($A161,Calc_OppAtt!$A$47:$AM$66,G$5+1,FALSE)&gt;VLOOKUP($B161,Calc_OppAtt!$A$47:$AM$66,G$5+1,FALSE),VLOOKUP($A161,Fixtures!$A$2:$AN$21,G$5+2,FALSE),VLOOKUP($B161,Fixtures!$A$2:$AN$21,G$5+2,FALSE)),"")</f>
        <v>CRY (H)</v>
      </c>
      <c r="H161" s="121" t="str">
        <f>IFERROR(IF(VLOOKUP($A161,Calc_OppAtt!$A$47:$AM$66,H$5+1,FALSE)&gt;VLOOKUP($B161,Calc_OppAtt!$A$47:$AM$66,H$5+1,FALSE),VLOOKUP($A161,Fixtures!$A$2:$AN$21,H$5+2,FALSE),VLOOKUP($B161,Fixtures!$A$2:$AN$21,H$5+2,FALSE)),"")</f>
        <v>FUL (H)</v>
      </c>
      <c r="I161" s="121" t="str">
        <f>IFERROR(IF(VLOOKUP($A161,Calc_OppAtt!$A$47:$AM$66,I$5+1,FALSE)&gt;VLOOKUP($B161,Calc_OppAtt!$A$47:$AM$66,I$5+1,FALSE),VLOOKUP($A161,Fixtures!$A$2:$AN$21,I$5+2,FALSE),VLOOKUP($B161,Fixtures!$A$2:$AN$21,I$5+2,FALSE)),"")</f>
        <v>SOU (A)</v>
      </c>
      <c r="J161" s="121" t="str">
        <f>IFERROR(IF(VLOOKUP($A161,Calc_OppAtt!$A$47:$AM$66,J$5+1,FALSE)&gt;VLOOKUP($B161,Calc_OppAtt!$A$47:$AM$66,J$5+1,FALSE),VLOOKUP($A161,Fixtures!$A$2:$AN$21,J$5+2,FALSE),VLOOKUP($B161,Fixtures!$A$2:$AN$21,J$5+2,FALSE)),"")</f>
        <v>FUL (A)</v>
      </c>
      <c r="K161" s="121" t="str">
        <f>IFERROR(IF(VLOOKUP($A161,Calc_OppAtt!$A$47:$AM$66,K$5+1,FALSE)&gt;VLOOKUP($B161,Calc_OppAtt!$A$47:$AM$66,K$5+1,FALSE),VLOOKUP($A161,Fixtures!$A$2:$AN$21,K$5+2,FALSE),VLOOKUP($B161,Fixtures!$A$2:$AN$21,K$5+2,FALSE)),"")</f>
        <v/>
      </c>
      <c r="L161" s="121" t="str">
        <f>IFERROR(IF(VLOOKUP($A161,Calc_OppAtt!$A$47:$AM$66,L$5+1,FALSE)&gt;VLOOKUP($B161,Calc_OppAtt!$A$47:$AM$66,L$5+1,FALSE),VLOOKUP($A161,Fixtures!$A$2:$AN$21,L$5+2,FALSE),VLOOKUP($B161,Fixtures!$A$2:$AN$21,L$5+2,FALSE)),"")</f>
        <v/>
      </c>
      <c r="M161" s="121" t="str">
        <f>IFERROR(IF(VLOOKUP($A161,Calc_OppAtt!$A$47:$AM$66,M$5+1,FALSE)&gt;VLOOKUP($B161,Calc_OppAtt!$A$47:$AM$66,M$5+1,FALSE),VLOOKUP($A161,Fixtures!$A$2:$AN$21,M$5+2,FALSE),VLOOKUP($B161,Fixtures!$A$2:$AN$21,M$5+2,FALSE)),"")</f>
        <v/>
      </c>
      <c r="N161" s="119" t="str">
        <f>IFERROR(IF(VLOOKUP($A161,Calc_OppAtt!$A$47:$AM$66,N$5+1,FALSE)&gt;VLOOKUP($B161,Calc_OppAtt!$A$47:$AM$66,N$5+1,FALSE),VLOOKUP($A161,Fixtures!$A$2:$AN$21,N$5+2,FALSE),VLOOKUP($B161,Fixtures!$A$2:$AN$21,N$5+2,FALSE)),"")</f>
        <v/>
      </c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ht="12.0" customHeight="1">
      <c r="A162" s="113" t="str">
        <f t="array" ref="A162">INDEX(Calc_RotOppAtt!E931:AP931,Intro!$C$11)</f>
        <v>Brighton</v>
      </c>
      <c r="B162" s="115" t="str">
        <f t="array" ref="B162">INDEX(Calc_RotOppAtt!E1124:AP1124,Intro!$C$11)</f>
        <v>Huddersfield</v>
      </c>
      <c r="C162" s="117">
        <f t="array" ref="C162">INDEX(Calc_RotOppAtt!E738:AP738,Intro!$C$11)/Intro!$C$13</f>
        <v>1.096666667</v>
      </c>
      <c r="D162" s="119">
        <v>157.0</v>
      </c>
      <c r="E162" s="121" t="str">
        <f>IFERROR(IF(VLOOKUP($A162,Calc_OppAtt!$A$47:$AM$66,E$5+1,FALSE)&gt;VLOOKUP($B162,Calc_OppAtt!$A$47:$AM$66,E$5+1,FALSE),VLOOKUP($A162,Fixtures!$A$2:$AN$21,E$5+2,FALSE),VLOOKUP($B162,Fixtures!$A$2:$AN$21,E$5+2,FALSE)),"")</f>
        <v>WAT (A)</v>
      </c>
      <c r="F162" s="121" t="str">
        <f>IFERROR(IF(VLOOKUP($A162,Calc_OppAtt!$A$47:$AM$66,F$5+1,FALSE)&gt;VLOOKUP($B162,Calc_OppAtt!$A$47:$AM$66,F$5+1,FALSE),VLOOKUP($A162,Fixtures!$A$2:$AN$21,F$5+2,FALSE),VLOOKUP($B162,Fixtures!$A$2:$AN$21,F$5+2,FALSE)),"")</f>
        <v>MNU (H)</v>
      </c>
      <c r="G162" s="121" t="str">
        <f>IFERROR(IF(VLOOKUP($A162,Calc_OppAtt!$A$47:$AM$66,G$5+1,FALSE)&gt;VLOOKUP($B162,Calc_OppAtt!$A$47:$AM$66,G$5+1,FALSE),VLOOKUP($A162,Fixtures!$A$2:$AN$21,G$5+2,FALSE),VLOOKUP($B162,Fixtures!$A$2:$AN$21,G$5+2,FALSE)),"")</f>
        <v>CAR (H)</v>
      </c>
      <c r="H162" s="121" t="str">
        <f>IFERROR(IF(VLOOKUP($A162,Calc_OppAtt!$A$47:$AM$66,H$5+1,FALSE)&gt;VLOOKUP($B162,Calc_OppAtt!$A$47:$AM$66,H$5+1,FALSE),VLOOKUP($A162,Fixtures!$A$2:$AN$21,H$5+2,FALSE),VLOOKUP($B162,Fixtures!$A$2:$AN$21,H$5+2,FALSE)),"")</f>
        <v>FUL (H)</v>
      </c>
      <c r="I162" s="121" t="str">
        <f>IFERROR(IF(VLOOKUP($A162,Calc_OppAtt!$A$47:$AM$66,I$5+1,FALSE)&gt;VLOOKUP($B162,Calc_OppAtt!$A$47:$AM$66,I$5+1,FALSE),VLOOKUP($A162,Fixtures!$A$2:$AN$21,I$5+2,FALSE),VLOOKUP($B162,Fixtures!$A$2:$AN$21,I$5+2,FALSE)),"")</f>
        <v>CRY (H)</v>
      </c>
      <c r="J162" s="121" t="str">
        <f>IFERROR(IF(VLOOKUP($A162,Calc_OppAtt!$A$47:$AM$66,J$5+1,FALSE)&gt;VLOOKUP($B162,Calc_OppAtt!$A$47:$AM$66,J$5+1,FALSE),VLOOKUP($A162,Fixtures!$A$2:$AN$21,J$5+2,FALSE),VLOOKUP($B162,Fixtures!$A$2:$AN$21,J$5+2,FALSE)),"")</f>
        <v>LEI (A)</v>
      </c>
      <c r="K162" s="121" t="str">
        <f>IFERROR(IF(VLOOKUP($A162,Calc_OppAtt!$A$47:$AM$66,K$5+1,FALSE)&gt;VLOOKUP($B162,Calc_OppAtt!$A$47:$AM$66,K$5+1,FALSE),VLOOKUP($A162,Fixtures!$A$2:$AN$21,K$5+2,FALSE),VLOOKUP($B162,Fixtures!$A$2:$AN$21,K$5+2,FALSE)),"")</f>
        <v/>
      </c>
      <c r="L162" s="121" t="str">
        <f>IFERROR(IF(VLOOKUP($A162,Calc_OppAtt!$A$47:$AM$66,L$5+1,FALSE)&gt;VLOOKUP($B162,Calc_OppAtt!$A$47:$AM$66,L$5+1,FALSE),VLOOKUP($A162,Fixtures!$A$2:$AN$21,L$5+2,FALSE),VLOOKUP($B162,Fixtures!$A$2:$AN$21,L$5+2,FALSE)),"")</f>
        <v/>
      </c>
      <c r="M162" s="121" t="str">
        <f>IFERROR(IF(VLOOKUP($A162,Calc_OppAtt!$A$47:$AM$66,M$5+1,FALSE)&gt;VLOOKUP($B162,Calc_OppAtt!$A$47:$AM$66,M$5+1,FALSE),VLOOKUP($A162,Fixtures!$A$2:$AN$21,M$5+2,FALSE),VLOOKUP($B162,Fixtures!$A$2:$AN$21,M$5+2,FALSE)),"")</f>
        <v/>
      </c>
      <c r="N162" s="119" t="str">
        <f>IFERROR(IF(VLOOKUP($A162,Calc_OppAtt!$A$47:$AM$66,N$5+1,FALSE)&gt;VLOOKUP($B162,Calc_OppAtt!$A$47:$AM$66,N$5+1,FALSE),VLOOKUP($A162,Fixtures!$A$2:$AN$21,N$5+2,FALSE),VLOOKUP($B162,Fixtures!$A$2:$AN$21,N$5+2,FALSE)),"")</f>
        <v/>
      </c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ht="12.0" customHeight="1">
      <c r="A163" s="113" t="str">
        <f t="array" ref="A163">INDEX(Calc_RotOppAtt!E932:AP932,Intro!$C$11)</f>
        <v>Brighton</v>
      </c>
      <c r="B163" s="115" t="str">
        <f t="array" ref="B163">INDEX(Calc_RotOppAtt!E1125:AP1125,Intro!$C$11)</f>
        <v>West Ham</v>
      </c>
      <c r="C163" s="117">
        <f t="array" ref="C163">INDEX(Calc_RotOppAtt!E739:AP739,Intro!$C$11)/Intro!$C$13</f>
        <v>1.096666667</v>
      </c>
      <c r="D163" s="119">
        <v>158.0</v>
      </c>
      <c r="E163" s="121" t="str">
        <f>IFERROR(IF(VLOOKUP($A163,Calc_OppAtt!$A$47:$AM$66,E$5+1,FALSE)&gt;VLOOKUP($B163,Calc_OppAtt!$A$47:$AM$66,E$5+1,FALSE),VLOOKUP($A163,Fixtures!$A$2:$AN$21,E$5+2,FALSE),VLOOKUP($B163,Fixtures!$A$2:$AN$21,E$5+2,FALSE)),"")</f>
        <v>WAT (A)</v>
      </c>
      <c r="F163" s="121" t="str">
        <f>IFERROR(IF(VLOOKUP($A163,Calc_OppAtt!$A$47:$AM$66,F$5+1,FALSE)&gt;VLOOKUP($B163,Calc_OppAtt!$A$47:$AM$66,F$5+1,FALSE),VLOOKUP($A163,Fixtures!$A$2:$AN$21,F$5+2,FALSE),VLOOKUP($B163,Fixtures!$A$2:$AN$21,F$5+2,FALSE)),"")</f>
        <v>BOU (H)</v>
      </c>
      <c r="G163" s="121" t="str">
        <f>IFERROR(IF(VLOOKUP($A163,Calc_OppAtt!$A$47:$AM$66,G$5+1,FALSE)&gt;VLOOKUP($B163,Calc_OppAtt!$A$47:$AM$66,G$5+1,FALSE),VLOOKUP($A163,Fixtures!$A$2:$AN$21,G$5+2,FALSE),VLOOKUP($B163,Fixtures!$A$2:$AN$21,G$5+2,FALSE)),"")</f>
        <v>ARS (A)</v>
      </c>
      <c r="H163" s="121" t="str">
        <f>IFERROR(IF(VLOOKUP($A163,Calc_OppAtt!$A$47:$AM$66,H$5+1,FALSE)&gt;VLOOKUP($B163,Calc_OppAtt!$A$47:$AM$66,H$5+1,FALSE),VLOOKUP($A163,Fixtures!$A$2:$AN$21,H$5+2,FALSE),VLOOKUP($B163,Fixtures!$A$2:$AN$21,H$5+2,FALSE)),"")</f>
        <v>FUL (H)</v>
      </c>
      <c r="I163" s="121" t="str">
        <f>IFERROR(IF(VLOOKUP($A163,Calc_OppAtt!$A$47:$AM$66,I$5+1,FALSE)&gt;VLOOKUP($B163,Calc_OppAtt!$A$47:$AM$66,I$5+1,FALSE),VLOOKUP($A163,Fixtures!$A$2:$AN$21,I$5+2,FALSE),VLOOKUP($B163,Fixtures!$A$2:$AN$21,I$5+2,FALSE)),"")</f>
        <v>SOU (A)</v>
      </c>
      <c r="J163" s="121" t="str">
        <f>IFERROR(IF(VLOOKUP($A163,Calc_OppAtt!$A$47:$AM$66,J$5+1,FALSE)&gt;VLOOKUP($B163,Calc_OppAtt!$A$47:$AM$66,J$5+1,FALSE),VLOOKUP($A163,Fixtures!$A$2:$AN$21,J$5+2,FALSE),VLOOKUP($B163,Fixtures!$A$2:$AN$21,J$5+2,FALSE)),"")</f>
        <v>CHE (H)</v>
      </c>
      <c r="K163" s="121" t="str">
        <f>IFERROR(IF(VLOOKUP($A163,Calc_OppAtt!$A$47:$AM$66,K$5+1,FALSE)&gt;VLOOKUP($B163,Calc_OppAtt!$A$47:$AM$66,K$5+1,FALSE),VLOOKUP($A163,Fixtures!$A$2:$AN$21,K$5+2,FALSE),VLOOKUP($B163,Fixtures!$A$2:$AN$21,K$5+2,FALSE)),"")</f>
        <v/>
      </c>
      <c r="L163" s="121" t="str">
        <f>IFERROR(IF(VLOOKUP($A163,Calc_OppAtt!$A$47:$AM$66,L$5+1,FALSE)&gt;VLOOKUP($B163,Calc_OppAtt!$A$47:$AM$66,L$5+1,FALSE),VLOOKUP($A163,Fixtures!$A$2:$AN$21,L$5+2,FALSE),VLOOKUP($B163,Fixtures!$A$2:$AN$21,L$5+2,FALSE)),"")</f>
        <v/>
      </c>
      <c r="M163" s="121" t="str">
        <f>IFERROR(IF(VLOOKUP($A163,Calc_OppAtt!$A$47:$AM$66,M$5+1,FALSE)&gt;VLOOKUP($B163,Calc_OppAtt!$A$47:$AM$66,M$5+1,FALSE),VLOOKUP($A163,Fixtures!$A$2:$AN$21,M$5+2,FALSE),VLOOKUP($B163,Fixtures!$A$2:$AN$21,M$5+2,FALSE)),"")</f>
        <v/>
      </c>
      <c r="N163" s="119" t="str">
        <f>IFERROR(IF(VLOOKUP($A163,Calc_OppAtt!$A$47:$AM$66,N$5+1,FALSE)&gt;VLOOKUP($B163,Calc_OppAtt!$A$47:$AM$66,N$5+1,FALSE),VLOOKUP($A163,Fixtures!$A$2:$AN$21,N$5+2,FALSE),VLOOKUP($B163,Fixtures!$A$2:$AN$21,N$5+2,FALSE)),"")</f>
        <v/>
      </c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ht="12.0" customHeight="1">
      <c r="A164" s="113" t="str">
        <f t="array" ref="A164">INDEX(Calc_RotOppAtt!E933:AP933,Intro!$C$11)</f>
        <v>Man Utd</v>
      </c>
      <c r="B164" s="115" t="str">
        <f t="array" ref="B164">INDEX(Calc_RotOppAtt!E1126:AP1126,Intro!$C$11)</f>
        <v>Wolves</v>
      </c>
      <c r="C164" s="117">
        <f t="array" ref="C164">INDEX(Calc_RotOppAtt!E740:AP740,Intro!$C$11)/Intro!$C$13</f>
        <v>1.095</v>
      </c>
      <c r="D164" s="119">
        <v>159.0</v>
      </c>
      <c r="E164" s="121" t="str">
        <f>IFERROR(IF(VLOOKUP($A164,Calc_OppAtt!$A$47:$AM$66,E$5+1,FALSE)&gt;VLOOKUP($B164,Calc_OppAtt!$A$47:$AM$66,E$5+1,FALSE),VLOOKUP($A164,Fixtures!$A$2:$AN$21,E$5+2,FALSE),VLOOKUP($B164,Fixtures!$A$2:$AN$21,E$5+2,FALSE)),"")</f>
        <v>LEI (H)</v>
      </c>
      <c r="F164" s="121" t="str">
        <f>IFERROR(IF(VLOOKUP($A164,Calc_OppAtt!$A$47:$AM$66,F$5+1,FALSE)&gt;VLOOKUP($B164,Calc_OppAtt!$A$47:$AM$66,F$5+1,FALSE),VLOOKUP($A164,Fixtures!$A$2:$AN$21,F$5+2,FALSE),VLOOKUP($B164,Fixtures!$A$2:$AN$21,F$5+2,FALSE)),"")</f>
        <v>BHA (A)</v>
      </c>
      <c r="G164" s="121" t="str">
        <f>IFERROR(IF(VLOOKUP($A164,Calc_OppAtt!$A$47:$AM$66,G$5+1,FALSE)&gt;VLOOKUP($B164,Calc_OppAtt!$A$47:$AM$66,G$5+1,FALSE),VLOOKUP($A164,Fixtures!$A$2:$AN$21,G$5+2,FALSE),VLOOKUP($B164,Fixtures!$A$2:$AN$21,G$5+2,FALSE)),"")</f>
        <v>TOT (H)</v>
      </c>
      <c r="H164" s="121" t="str">
        <f>IFERROR(IF(VLOOKUP($A164,Calc_OppAtt!$A$47:$AM$66,H$5+1,FALSE)&gt;VLOOKUP($B164,Calc_OppAtt!$A$47:$AM$66,H$5+1,FALSE),VLOOKUP($A164,Fixtures!$A$2:$AN$21,H$5+2,FALSE),VLOOKUP($B164,Fixtures!$A$2:$AN$21,H$5+2,FALSE)),"")</f>
        <v>WHU (A)</v>
      </c>
      <c r="I164" s="121" t="str">
        <f>IFERROR(IF(VLOOKUP($A164,Calc_OppAtt!$A$47:$AM$66,I$5+1,FALSE)&gt;VLOOKUP($B164,Calc_OppAtt!$A$47:$AM$66,I$5+1,FALSE),VLOOKUP($A164,Fixtures!$A$2:$AN$21,I$5+2,FALSE),VLOOKUP($B164,Fixtures!$A$2:$AN$21,I$5+2,FALSE)),"")</f>
        <v>WAT (A)</v>
      </c>
      <c r="J164" s="121" t="str">
        <f>IFERROR(IF(VLOOKUP($A164,Calc_OppAtt!$A$47:$AM$66,J$5+1,FALSE)&gt;VLOOKUP($B164,Calc_OppAtt!$A$47:$AM$66,J$5+1,FALSE),VLOOKUP($A164,Fixtures!$A$2:$AN$21,J$5+2,FALSE),VLOOKUP($B164,Fixtures!$A$2:$AN$21,J$5+2,FALSE)),"")</f>
        <v>WOL (H)</v>
      </c>
      <c r="K164" s="121" t="str">
        <f>IFERROR(IF(VLOOKUP($A164,Calc_OppAtt!$A$47:$AM$66,K$5+1,FALSE)&gt;VLOOKUP($B164,Calc_OppAtt!$A$47:$AM$66,K$5+1,FALSE),VLOOKUP($A164,Fixtures!$A$2:$AN$21,K$5+2,FALSE),VLOOKUP($B164,Fixtures!$A$2:$AN$21,K$5+2,FALSE)),"")</f>
        <v/>
      </c>
      <c r="L164" s="121" t="str">
        <f>IFERROR(IF(VLOOKUP($A164,Calc_OppAtt!$A$47:$AM$66,L$5+1,FALSE)&gt;VLOOKUP($B164,Calc_OppAtt!$A$47:$AM$66,L$5+1,FALSE),VLOOKUP($A164,Fixtures!$A$2:$AN$21,L$5+2,FALSE),VLOOKUP($B164,Fixtures!$A$2:$AN$21,L$5+2,FALSE)),"")</f>
        <v/>
      </c>
      <c r="M164" s="121" t="str">
        <f>IFERROR(IF(VLOOKUP($A164,Calc_OppAtt!$A$47:$AM$66,M$5+1,FALSE)&gt;VLOOKUP($B164,Calc_OppAtt!$A$47:$AM$66,M$5+1,FALSE),VLOOKUP($A164,Fixtures!$A$2:$AN$21,M$5+2,FALSE),VLOOKUP($B164,Fixtures!$A$2:$AN$21,M$5+2,FALSE)),"")</f>
        <v/>
      </c>
      <c r="N164" s="119" t="str">
        <f>IFERROR(IF(VLOOKUP($A164,Calc_OppAtt!$A$47:$AM$66,N$5+1,FALSE)&gt;VLOOKUP($B164,Calc_OppAtt!$A$47:$AM$66,N$5+1,FALSE),VLOOKUP($A164,Fixtures!$A$2:$AN$21,N$5+2,FALSE),VLOOKUP($B164,Fixtures!$A$2:$AN$21,N$5+2,FALSE)),"")</f>
        <v/>
      </c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ht="12.0" customHeight="1">
      <c r="A165" s="113" t="str">
        <f t="array" ref="A165">INDEX(Calc_RotOppAtt!E934:AP934,Intro!$C$11)</f>
        <v>Chelsea</v>
      </c>
      <c r="B165" s="115" t="str">
        <f t="array" ref="B165">INDEX(Calc_RotOppAtt!E1127:AP1127,Intro!$C$11)</f>
        <v>Newcastle</v>
      </c>
      <c r="C165" s="117">
        <f t="array" ref="C165">INDEX(Calc_RotOppAtt!E741:AP741,Intro!$C$11)/Intro!$C$13</f>
        <v>1.093333333</v>
      </c>
      <c r="D165" s="119">
        <v>160.0</v>
      </c>
      <c r="E165" s="121" t="str">
        <f>IFERROR(IF(VLOOKUP($A165,Calc_OppAtt!$A$47:$AM$66,E$5+1,FALSE)&gt;VLOOKUP($B165,Calc_OppAtt!$A$47:$AM$66,E$5+1,FALSE),VLOOKUP($A165,Fixtures!$A$2:$AN$21,E$5+2,FALSE),VLOOKUP($B165,Fixtures!$A$2:$AN$21,E$5+2,FALSE)),"")</f>
        <v>HUD (A)</v>
      </c>
      <c r="F165" s="121" t="str">
        <f>IFERROR(IF(VLOOKUP($A165,Calc_OppAtt!$A$47:$AM$66,F$5+1,FALSE)&gt;VLOOKUP($B165,Calc_OppAtt!$A$47:$AM$66,F$5+1,FALSE),VLOOKUP($A165,Fixtures!$A$2:$AN$21,F$5+2,FALSE),VLOOKUP($B165,Fixtures!$A$2:$AN$21,F$5+2,FALSE)),"")</f>
        <v>ARS (H)</v>
      </c>
      <c r="G165" s="121" t="str">
        <f>IFERROR(IF(VLOOKUP($A165,Calc_OppAtt!$A$47:$AM$66,G$5+1,FALSE)&gt;VLOOKUP($B165,Calc_OppAtt!$A$47:$AM$66,G$5+1,FALSE),VLOOKUP($A165,Fixtures!$A$2:$AN$21,G$5+2,FALSE),VLOOKUP($B165,Fixtures!$A$2:$AN$21,G$5+2,FALSE)),"")</f>
        <v>CHE (H)</v>
      </c>
      <c r="H165" s="121" t="str">
        <f>IFERROR(IF(VLOOKUP($A165,Calc_OppAtt!$A$47:$AM$66,H$5+1,FALSE)&gt;VLOOKUP($B165,Calc_OppAtt!$A$47:$AM$66,H$5+1,FALSE),VLOOKUP($A165,Fixtures!$A$2:$AN$21,H$5+2,FALSE),VLOOKUP($B165,Fixtures!$A$2:$AN$21,H$5+2,FALSE)),"")</f>
        <v>BOU (H)</v>
      </c>
      <c r="I165" s="121" t="str">
        <f>IFERROR(IF(VLOOKUP($A165,Calc_OppAtt!$A$47:$AM$66,I$5+1,FALSE)&gt;VLOOKUP($B165,Calc_OppAtt!$A$47:$AM$66,I$5+1,FALSE),VLOOKUP($A165,Fixtures!$A$2:$AN$21,I$5+2,FALSE),VLOOKUP($B165,Fixtures!$A$2:$AN$21,I$5+2,FALSE)),"")</f>
        <v>ARS (H)</v>
      </c>
      <c r="J165" s="121" t="str">
        <f>IFERROR(IF(VLOOKUP($A165,Calc_OppAtt!$A$47:$AM$66,J$5+1,FALSE)&gt;VLOOKUP($B165,Calc_OppAtt!$A$47:$AM$66,J$5+1,FALSE),VLOOKUP($A165,Fixtures!$A$2:$AN$21,J$5+2,FALSE),VLOOKUP($B165,Fixtures!$A$2:$AN$21,J$5+2,FALSE)),"")</f>
        <v>CRY (A)</v>
      </c>
      <c r="K165" s="121" t="str">
        <f>IFERROR(IF(VLOOKUP($A165,Calc_OppAtt!$A$47:$AM$66,K$5+1,FALSE)&gt;VLOOKUP($B165,Calc_OppAtt!$A$47:$AM$66,K$5+1,FALSE),VLOOKUP($A165,Fixtures!$A$2:$AN$21,K$5+2,FALSE),VLOOKUP($B165,Fixtures!$A$2:$AN$21,K$5+2,FALSE)),"")</f>
        <v/>
      </c>
      <c r="L165" s="121" t="str">
        <f>IFERROR(IF(VLOOKUP($A165,Calc_OppAtt!$A$47:$AM$66,L$5+1,FALSE)&gt;VLOOKUP($B165,Calc_OppAtt!$A$47:$AM$66,L$5+1,FALSE),VLOOKUP($A165,Fixtures!$A$2:$AN$21,L$5+2,FALSE),VLOOKUP($B165,Fixtures!$A$2:$AN$21,L$5+2,FALSE)),"")</f>
        <v/>
      </c>
      <c r="M165" s="121" t="str">
        <f>IFERROR(IF(VLOOKUP($A165,Calc_OppAtt!$A$47:$AM$66,M$5+1,FALSE)&gt;VLOOKUP($B165,Calc_OppAtt!$A$47:$AM$66,M$5+1,FALSE),VLOOKUP($A165,Fixtures!$A$2:$AN$21,M$5+2,FALSE),VLOOKUP($B165,Fixtures!$A$2:$AN$21,M$5+2,FALSE)),"")</f>
        <v/>
      </c>
      <c r="N165" s="119" t="str">
        <f>IFERROR(IF(VLOOKUP($A165,Calc_OppAtt!$A$47:$AM$66,N$5+1,FALSE)&gt;VLOOKUP($B165,Calc_OppAtt!$A$47:$AM$66,N$5+1,FALSE),VLOOKUP($A165,Fixtures!$A$2:$AN$21,N$5+2,FALSE),VLOOKUP($B165,Fixtures!$A$2:$AN$21,N$5+2,FALSE)),"")</f>
        <v/>
      </c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ht="12.0" customHeight="1">
      <c r="A166" s="113" t="str">
        <f t="array" ref="A166">INDEX(Calc_RotOppAtt!E935:AP935,Intro!$C$11)</f>
        <v>Newcastle</v>
      </c>
      <c r="B166" s="115" t="str">
        <f t="array" ref="B166">INDEX(Calc_RotOppAtt!E1128:AP1128,Intro!$C$11)</f>
        <v>Wolves</v>
      </c>
      <c r="C166" s="117">
        <f t="array" ref="C166">INDEX(Calc_RotOppAtt!E742:AP742,Intro!$C$11)/Intro!$C$13</f>
        <v>1.093333333</v>
      </c>
      <c r="D166" s="119">
        <v>161.0</v>
      </c>
      <c r="E166" s="121" t="str">
        <f>IFERROR(IF(VLOOKUP($A166,Calc_OppAtt!$A$47:$AM$66,E$5+1,FALSE)&gt;VLOOKUP($B166,Calc_OppAtt!$A$47:$AM$66,E$5+1,FALSE),VLOOKUP($A166,Fixtures!$A$2:$AN$21,E$5+2,FALSE),VLOOKUP($B166,Fixtures!$A$2:$AN$21,E$5+2,FALSE)),"")</f>
        <v>EVE (H)</v>
      </c>
      <c r="F166" s="121" t="str">
        <f>IFERROR(IF(VLOOKUP($A166,Calc_OppAtt!$A$47:$AM$66,F$5+1,FALSE)&gt;VLOOKUP($B166,Calc_OppAtt!$A$47:$AM$66,F$5+1,FALSE),VLOOKUP($A166,Fixtures!$A$2:$AN$21,F$5+2,FALSE),VLOOKUP($B166,Fixtures!$A$2:$AN$21,F$5+2,FALSE)),"")</f>
        <v>CAR (A)</v>
      </c>
      <c r="G166" s="121" t="str">
        <f>IFERROR(IF(VLOOKUP($A166,Calc_OppAtt!$A$47:$AM$66,G$5+1,FALSE)&gt;VLOOKUP($B166,Calc_OppAtt!$A$47:$AM$66,G$5+1,FALSE),VLOOKUP($A166,Fixtures!$A$2:$AN$21,G$5+2,FALSE),VLOOKUP($B166,Fixtures!$A$2:$AN$21,G$5+2,FALSE)),"")</f>
        <v>CHE (H)</v>
      </c>
      <c r="H166" s="121" t="str">
        <f>IFERROR(IF(VLOOKUP($A166,Calc_OppAtt!$A$47:$AM$66,H$5+1,FALSE)&gt;VLOOKUP($B166,Calc_OppAtt!$A$47:$AM$66,H$5+1,FALSE),VLOOKUP($A166,Fixtures!$A$2:$AN$21,H$5+2,FALSE),VLOOKUP($B166,Fixtures!$A$2:$AN$21,H$5+2,FALSE)),"")</f>
        <v>WHU (A)</v>
      </c>
      <c r="I166" s="121" t="str">
        <f>IFERROR(IF(VLOOKUP($A166,Calc_OppAtt!$A$47:$AM$66,I$5+1,FALSE)&gt;VLOOKUP($B166,Calc_OppAtt!$A$47:$AM$66,I$5+1,FALSE),VLOOKUP($A166,Fixtures!$A$2:$AN$21,I$5+2,FALSE),VLOOKUP($B166,Fixtures!$A$2:$AN$21,I$5+2,FALSE)),"")</f>
        <v>ARS (H)</v>
      </c>
      <c r="J166" s="121" t="str">
        <f>IFERROR(IF(VLOOKUP($A166,Calc_OppAtt!$A$47:$AM$66,J$5+1,FALSE)&gt;VLOOKUP($B166,Calc_OppAtt!$A$47:$AM$66,J$5+1,FALSE),VLOOKUP($A166,Fixtures!$A$2:$AN$21,J$5+2,FALSE),VLOOKUP($B166,Fixtures!$A$2:$AN$21,J$5+2,FALSE)),"")</f>
        <v>CRY (A)</v>
      </c>
      <c r="K166" s="121" t="str">
        <f>IFERROR(IF(VLOOKUP($A166,Calc_OppAtt!$A$47:$AM$66,K$5+1,FALSE)&gt;VLOOKUP($B166,Calc_OppAtt!$A$47:$AM$66,K$5+1,FALSE),VLOOKUP($A166,Fixtures!$A$2:$AN$21,K$5+2,FALSE),VLOOKUP($B166,Fixtures!$A$2:$AN$21,K$5+2,FALSE)),"")</f>
        <v/>
      </c>
      <c r="L166" s="121" t="str">
        <f>IFERROR(IF(VLOOKUP($A166,Calc_OppAtt!$A$47:$AM$66,L$5+1,FALSE)&gt;VLOOKUP($B166,Calc_OppAtt!$A$47:$AM$66,L$5+1,FALSE),VLOOKUP($A166,Fixtures!$A$2:$AN$21,L$5+2,FALSE),VLOOKUP($B166,Fixtures!$A$2:$AN$21,L$5+2,FALSE)),"")</f>
        <v/>
      </c>
      <c r="M166" s="121" t="str">
        <f>IFERROR(IF(VLOOKUP($A166,Calc_OppAtt!$A$47:$AM$66,M$5+1,FALSE)&gt;VLOOKUP($B166,Calc_OppAtt!$A$47:$AM$66,M$5+1,FALSE),VLOOKUP($A166,Fixtures!$A$2:$AN$21,M$5+2,FALSE),VLOOKUP($B166,Fixtures!$A$2:$AN$21,M$5+2,FALSE)),"")</f>
        <v/>
      </c>
      <c r="N166" s="119" t="str">
        <f>IFERROR(IF(VLOOKUP($A166,Calc_OppAtt!$A$47:$AM$66,N$5+1,FALSE)&gt;VLOOKUP($B166,Calc_OppAtt!$A$47:$AM$66,N$5+1,FALSE),VLOOKUP($A166,Fixtures!$A$2:$AN$21,N$5+2,FALSE),VLOOKUP($B166,Fixtures!$A$2:$AN$21,N$5+2,FALSE)),"")</f>
        <v/>
      </c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ht="12.0" customHeight="1">
      <c r="A167" s="113" t="str">
        <f t="array" ref="A167">INDEX(Calc_RotOppAtt!E936:AP936,Intro!$C$11)</f>
        <v>Burnley</v>
      </c>
      <c r="B167" s="115" t="str">
        <f t="array" ref="B167">INDEX(Calc_RotOppAtt!E1129:AP1129,Intro!$C$11)</f>
        <v>Newcastle</v>
      </c>
      <c r="C167" s="117">
        <f t="array" ref="C167">INDEX(Calc_RotOppAtt!E743:AP743,Intro!$C$11)/Intro!$C$13</f>
        <v>1.09</v>
      </c>
      <c r="D167" s="119">
        <v>162.0</v>
      </c>
      <c r="E167" s="121" t="str">
        <f>IFERROR(IF(VLOOKUP($A167,Calc_OppAtt!$A$47:$AM$66,E$5+1,FALSE)&gt;VLOOKUP($B167,Calc_OppAtt!$A$47:$AM$66,E$5+1,FALSE),VLOOKUP($A167,Fixtures!$A$2:$AN$21,E$5+2,FALSE),VLOOKUP($B167,Fixtures!$A$2:$AN$21,E$5+2,FALSE)),"")</f>
        <v>SOU (A)</v>
      </c>
      <c r="F167" s="121" t="str">
        <f>IFERROR(IF(VLOOKUP($A167,Calc_OppAtt!$A$47:$AM$66,F$5+1,FALSE)&gt;VLOOKUP($B167,Calc_OppAtt!$A$47:$AM$66,F$5+1,FALSE),VLOOKUP($A167,Fixtures!$A$2:$AN$21,F$5+2,FALSE),VLOOKUP($B167,Fixtures!$A$2:$AN$21,F$5+2,FALSE)),"")</f>
        <v>WAT (H)</v>
      </c>
      <c r="G167" s="121" t="str">
        <f>IFERROR(IF(VLOOKUP($A167,Calc_OppAtt!$A$47:$AM$66,G$5+1,FALSE)&gt;VLOOKUP($B167,Calc_OppAtt!$A$47:$AM$66,G$5+1,FALSE),VLOOKUP($A167,Fixtures!$A$2:$AN$21,G$5+2,FALSE),VLOOKUP($B167,Fixtures!$A$2:$AN$21,G$5+2,FALSE)),"")</f>
        <v>FUL (A)</v>
      </c>
      <c r="H167" s="121" t="str">
        <f>IFERROR(IF(VLOOKUP($A167,Calc_OppAtt!$A$47:$AM$66,H$5+1,FALSE)&gt;VLOOKUP($B167,Calc_OppAtt!$A$47:$AM$66,H$5+1,FALSE),VLOOKUP($A167,Fixtures!$A$2:$AN$21,H$5+2,FALSE),VLOOKUP($B167,Fixtures!$A$2:$AN$21,H$5+2,FALSE)),"")</f>
        <v>MNU (H)</v>
      </c>
      <c r="I167" s="121" t="str">
        <f>IFERROR(IF(VLOOKUP($A167,Calc_OppAtt!$A$47:$AM$66,I$5+1,FALSE)&gt;VLOOKUP($B167,Calc_OppAtt!$A$47:$AM$66,I$5+1,FALSE),VLOOKUP($A167,Fixtures!$A$2:$AN$21,I$5+2,FALSE),VLOOKUP($B167,Fixtures!$A$2:$AN$21,I$5+2,FALSE)),"")</f>
        <v>ARS (H)</v>
      </c>
      <c r="J167" s="121" t="str">
        <f>IFERROR(IF(VLOOKUP($A167,Calc_OppAtt!$A$47:$AM$66,J$5+1,FALSE)&gt;VLOOKUP($B167,Calc_OppAtt!$A$47:$AM$66,J$5+1,FALSE),VLOOKUP($A167,Fixtures!$A$2:$AN$21,J$5+2,FALSE),VLOOKUP($B167,Fixtures!$A$2:$AN$21,J$5+2,FALSE)),"")</f>
        <v>BOU (H)</v>
      </c>
      <c r="K167" s="121" t="str">
        <f>IFERROR(IF(VLOOKUP($A167,Calc_OppAtt!$A$47:$AM$66,K$5+1,FALSE)&gt;VLOOKUP($B167,Calc_OppAtt!$A$47:$AM$66,K$5+1,FALSE),VLOOKUP($A167,Fixtures!$A$2:$AN$21,K$5+2,FALSE),VLOOKUP($B167,Fixtures!$A$2:$AN$21,K$5+2,FALSE)),"")</f>
        <v/>
      </c>
      <c r="L167" s="121" t="str">
        <f>IFERROR(IF(VLOOKUP($A167,Calc_OppAtt!$A$47:$AM$66,L$5+1,FALSE)&gt;VLOOKUP($B167,Calc_OppAtt!$A$47:$AM$66,L$5+1,FALSE),VLOOKUP($A167,Fixtures!$A$2:$AN$21,L$5+2,FALSE),VLOOKUP($B167,Fixtures!$A$2:$AN$21,L$5+2,FALSE)),"")</f>
        <v/>
      </c>
      <c r="M167" s="121" t="str">
        <f>IFERROR(IF(VLOOKUP($A167,Calc_OppAtt!$A$47:$AM$66,M$5+1,FALSE)&gt;VLOOKUP($B167,Calc_OppAtt!$A$47:$AM$66,M$5+1,FALSE),VLOOKUP($A167,Fixtures!$A$2:$AN$21,M$5+2,FALSE),VLOOKUP($B167,Fixtures!$A$2:$AN$21,M$5+2,FALSE)),"")</f>
        <v/>
      </c>
      <c r="N167" s="119" t="str">
        <f>IFERROR(IF(VLOOKUP($A167,Calc_OppAtt!$A$47:$AM$66,N$5+1,FALSE)&gt;VLOOKUP($B167,Calc_OppAtt!$A$47:$AM$66,N$5+1,FALSE),VLOOKUP($A167,Fixtures!$A$2:$AN$21,N$5+2,FALSE),VLOOKUP($B167,Fixtures!$A$2:$AN$21,N$5+2,FALSE)),"")</f>
        <v/>
      </c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ht="12.0" customHeight="1">
      <c r="A168" s="113" t="str">
        <f t="array" ref="A168">INDEX(Calc_RotOppAtt!E937:AP937,Intro!$C$11)</f>
        <v>Chelsea</v>
      </c>
      <c r="B168" s="115" t="str">
        <f t="array" ref="B168">INDEX(Calc_RotOppAtt!E1130:AP1130,Intro!$C$11)</f>
        <v>Tottenham</v>
      </c>
      <c r="C168" s="117">
        <f t="array" ref="C168">INDEX(Calc_RotOppAtt!E744:AP744,Intro!$C$11)/Intro!$C$13</f>
        <v>1.09</v>
      </c>
      <c r="D168" s="119">
        <v>163.0</v>
      </c>
      <c r="E168" s="121" t="str">
        <f>IFERROR(IF(VLOOKUP($A168,Calc_OppAtt!$A$47:$AM$66,E$5+1,FALSE)&gt;VLOOKUP($B168,Calc_OppAtt!$A$47:$AM$66,E$5+1,FALSE),VLOOKUP($A168,Fixtures!$A$2:$AN$21,E$5+2,FALSE),VLOOKUP($B168,Fixtures!$A$2:$AN$21,E$5+2,FALSE)),"")</f>
        <v>HUD (A)</v>
      </c>
      <c r="F168" s="121" t="str">
        <f>IFERROR(IF(VLOOKUP($A168,Calc_OppAtt!$A$47:$AM$66,F$5+1,FALSE)&gt;VLOOKUP($B168,Calc_OppAtt!$A$47:$AM$66,F$5+1,FALSE),VLOOKUP($A168,Fixtures!$A$2:$AN$21,F$5+2,FALSE),VLOOKUP($B168,Fixtures!$A$2:$AN$21,F$5+2,FALSE)),"")</f>
        <v>FUL (H)</v>
      </c>
      <c r="G168" s="121" t="str">
        <f>IFERROR(IF(VLOOKUP($A168,Calc_OppAtt!$A$47:$AM$66,G$5+1,FALSE)&gt;VLOOKUP($B168,Calc_OppAtt!$A$47:$AM$66,G$5+1,FALSE),VLOOKUP($A168,Fixtures!$A$2:$AN$21,G$5+2,FALSE),VLOOKUP($B168,Fixtures!$A$2:$AN$21,G$5+2,FALSE)),"")</f>
        <v>NEW (A)</v>
      </c>
      <c r="H168" s="121" t="str">
        <f>IFERROR(IF(VLOOKUP($A168,Calc_OppAtt!$A$47:$AM$66,H$5+1,FALSE)&gt;VLOOKUP($B168,Calc_OppAtt!$A$47:$AM$66,H$5+1,FALSE),VLOOKUP($A168,Fixtures!$A$2:$AN$21,H$5+2,FALSE),VLOOKUP($B168,Fixtures!$A$2:$AN$21,H$5+2,FALSE)),"")</f>
        <v>WAT (A)</v>
      </c>
      <c r="I168" s="121" t="str">
        <f>IFERROR(IF(VLOOKUP($A168,Calc_OppAtt!$A$47:$AM$66,I$5+1,FALSE)&gt;VLOOKUP($B168,Calc_OppAtt!$A$47:$AM$66,I$5+1,FALSE),VLOOKUP($A168,Fixtures!$A$2:$AN$21,I$5+2,FALSE),VLOOKUP($B168,Fixtures!$A$2:$AN$21,I$5+2,FALSE)),"")</f>
        <v>CAR (H)</v>
      </c>
      <c r="J168" s="121" t="str">
        <f>IFERROR(IF(VLOOKUP($A168,Calc_OppAtt!$A$47:$AM$66,J$5+1,FALSE)&gt;VLOOKUP($B168,Calc_OppAtt!$A$47:$AM$66,J$5+1,FALSE),VLOOKUP($A168,Fixtures!$A$2:$AN$21,J$5+2,FALSE),VLOOKUP($B168,Fixtures!$A$2:$AN$21,J$5+2,FALSE)),"")</f>
        <v>WHU (A)</v>
      </c>
      <c r="K168" s="121" t="str">
        <f>IFERROR(IF(VLOOKUP($A168,Calc_OppAtt!$A$47:$AM$66,K$5+1,FALSE)&gt;VLOOKUP($B168,Calc_OppAtt!$A$47:$AM$66,K$5+1,FALSE),VLOOKUP($A168,Fixtures!$A$2:$AN$21,K$5+2,FALSE),VLOOKUP($B168,Fixtures!$A$2:$AN$21,K$5+2,FALSE)),"")</f>
        <v/>
      </c>
      <c r="L168" s="121" t="str">
        <f>IFERROR(IF(VLOOKUP($A168,Calc_OppAtt!$A$47:$AM$66,L$5+1,FALSE)&gt;VLOOKUP($B168,Calc_OppAtt!$A$47:$AM$66,L$5+1,FALSE),VLOOKUP($A168,Fixtures!$A$2:$AN$21,L$5+2,FALSE),VLOOKUP($B168,Fixtures!$A$2:$AN$21,L$5+2,FALSE)),"")</f>
        <v/>
      </c>
      <c r="M168" s="121" t="str">
        <f>IFERROR(IF(VLOOKUP($A168,Calc_OppAtt!$A$47:$AM$66,M$5+1,FALSE)&gt;VLOOKUP($B168,Calc_OppAtt!$A$47:$AM$66,M$5+1,FALSE),VLOOKUP($A168,Fixtures!$A$2:$AN$21,M$5+2,FALSE),VLOOKUP($B168,Fixtures!$A$2:$AN$21,M$5+2,FALSE)),"")</f>
        <v/>
      </c>
      <c r="N168" s="119" t="str">
        <f>IFERROR(IF(VLOOKUP($A168,Calc_OppAtt!$A$47:$AM$66,N$5+1,FALSE)&gt;VLOOKUP($B168,Calc_OppAtt!$A$47:$AM$66,N$5+1,FALSE),VLOOKUP($A168,Fixtures!$A$2:$AN$21,N$5+2,FALSE),VLOOKUP($B168,Fixtures!$A$2:$AN$21,N$5+2,FALSE)),"")</f>
        <v/>
      </c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ht="12.0" customHeight="1">
      <c r="A169" s="113" t="str">
        <f t="array" ref="A169">INDEX(Calc_RotOppAtt!E938:AP938,Intro!$C$11)</f>
        <v>Leicester</v>
      </c>
      <c r="B169" s="115" t="str">
        <f t="array" ref="B169">INDEX(Calc_RotOppAtt!E1131:AP1131,Intro!$C$11)</f>
        <v>Newcastle</v>
      </c>
      <c r="C169" s="117">
        <f t="array" ref="C169">INDEX(Calc_RotOppAtt!E745:AP745,Intro!$C$11)/Intro!$C$13</f>
        <v>1.081666667</v>
      </c>
      <c r="D169" s="119">
        <v>164.0</v>
      </c>
      <c r="E169" s="121" t="str">
        <f>IFERROR(IF(VLOOKUP($A169,Calc_OppAtt!$A$47:$AM$66,E$5+1,FALSE)&gt;VLOOKUP($B169,Calc_OppAtt!$A$47:$AM$66,E$5+1,FALSE),VLOOKUP($A169,Fixtures!$A$2:$AN$21,E$5+2,FALSE),VLOOKUP($B169,Fixtures!$A$2:$AN$21,E$5+2,FALSE)),"")</f>
        <v>TOT (H)</v>
      </c>
      <c r="F169" s="121" t="str">
        <f>IFERROR(IF(VLOOKUP($A169,Calc_OppAtt!$A$47:$AM$66,F$5+1,FALSE)&gt;VLOOKUP($B169,Calc_OppAtt!$A$47:$AM$66,F$5+1,FALSE),VLOOKUP($A169,Fixtures!$A$2:$AN$21,F$5+2,FALSE),VLOOKUP($B169,Fixtures!$A$2:$AN$21,F$5+2,FALSE)),"")</f>
        <v>WOL (H)</v>
      </c>
      <c r="G169" s="121" t="str">
        <f>IFERROR(IF(VLOOKUP($A169,Calc_OppAtt!$A$47:$AM$66,G$5+1,FALSE)&gt;VLOOKUP($B169,Calc_OppAtt!$A$47:$AM$66,G$5+1,FALSE),VLOOKUP($A169,Fixtures!$A$2:$AN$21,G$5+2,FALSE),VLOOKUP($B169,Fixtures!$A$2:$AN$21,G$5+2,FALSE)),"")</f>
        <v>SOU (A)</v>
      </c>
      <c r="H169" s="121" t="str">
        <f>IFERROR(IF(VLOOKUP($A169,Calc_OppAtt!$A$47:$AM$66,H$5+1,FALSE)&gt;VLOOKUP($B169,Calc_OppAtt!$A$47:$AM$66,H$5+1,FALSE),VLOOKUP($A169,Fixtures!$A$2:$AN$21,H$5+2,FALSE),VLOOKUP($B169,Fixtures!$A$2:$AN$21,H$5+2,FALSE)),"")</f>
        <v>LIV (H)</v>
      </c>
      <c r="I169" s="121" t="str">
        <f>IFERROR(IF(VLOOKUP($A169,Calc_OppAtt!$A$47:$AM$66,I$5+1,FALSE)&gt;VLOOKUP($B169,Calc_OppAtt!$A$47:$AM$66,I$5+1,FALSE),VLOOKUP($A169,Fixtures!$A$2:$AN$21,I$5+2,FALSE),VLOOKUP($B169,Fixtures!$A$2:$AN$21,I$5+2,FALSE)),"")</f>
        <v>ARS (H)</v>
      </c>
      <c r="J169" s="121" t="str">
        <f>IFERROR(IF(VLOOKUP($A169,Calc_OppAtt!$A$47:$AM$66,J$5+1,FALSE)&gt;VLOOKUP($B169,Calc_OppAtt!$A$47:$AM$66,J$5+1,FALSE),VLOOKUP($A169,Fixtures!$A$2:$AN$21,J$5+2,FALSE),VLOOKUP($B169,Fixtures!$A$2:$AN$21,J$5+2,FALSE)),"")</f>
        <v>HUD (H)</v>
      </c>
      <c r="K169" s="121" t="str">
        <f>IFERROR(IF(VLOOKUP($A169,Calc_OppAtt!$A$47:$AM$66,K$5+1,FALSE)&gt;VLOOKUP($B169,Calc_OppAtt!$A$47:$AM$66,K$5+1,FALSE),VLOOKUP($A169,Fixtures!$A$2:$AN$21,K$5+2,FALSE),VLOOKUP($B169,Fixtures!$A$2:$AN$21,K$5+2,FALSE)),"")</f>
        <v/>
      </c>
      <c r="L169" s="121" t="str">
        <f>IFERROR(IF(VLOOKUP($A169,Calc_OppAtt!$A$47:$AM$66,L$5+1,FALSE)&gt;VLOOKUP($B169,Calc_OppAtt!$A$47:$AM$66,L$5+1,FALSE),VLOOKUP($A169,Fixtures!$A$2:$AN$21,L$5+2,FALSE),VLOOKUP($B169,Fixtures!$A$2:$AN$21,L$5+2,FALSE)),"")</f>
        <v/>
      </c>
      <c r="M169" s="121" t="str">
        <f>IFERROR(IF(VLOOKUP($A169,Calc_OppAtt!$A$47:$AM$66,M$5+1,FALSE)&gt;VLOOKUP($B169,Calc_OppAtt!$A$47:$AM$66,M$5+1,FALSE),VLOOKUP($A169,Fixtures!$A$2:$AN$21,M$5+2,FALSE),VLOOKUP($B169,Fixtures!$A$2:$AN$21,M$5+2,FALSE)),"")</f>
        <v/>
      </c>
      <c r="N169" s="119" t="str">
        <f>IFERROR(IF(VLOOKUP($A169,Calc_OppAtt!$A$47:$AM$66,N$5+1,FALSE)&gt;VLOOKUP($B169,Calc_OppAtt!$A$47:$AM$66,N$5+1,FALSE),VLOOKUP($A169,Fixtures!$A$2:$AN$21,N$5+2,FALSE),VLOOKUP($B169,Fixtures!$A$2:$AN$21,N$5+2,FALSE)),"")</f>
        <v/>
      </c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ht="12.0" customHeight="1">
      <c r="A170" s="113" t="str">
        <f t="array" ref="A170">INDEX(Calc_RotOppAtt!E939:AP939,Intro!$C$11)</f>
        <v>Cardiff</v>
      </c>
      <c r="B170" s="115" t="str">
        <f t="array" ref="B170">INDEX(Calc_RotOppAtt!E1132:AP1132,Intro!$C$11)</f>
        <v>Fulham</v>
      </c>
      <c r="C170" s="117">
        <f t="array" ref="C170">INDEX(Calc_RotOppAtt!E746:AP746,Intro!$C$11)/Intro!$C$13</f>
        <v>1.08</v>
      </c>
      <c r="D170" s="119">
        <v>165.0</v>
      </c>
      <c r="E170" s="121" t="str">
        <f>IFERROR(IF(VLOOKUP($A170,Calc_OppAtt!$A$47:$AM$66,E$5+1,FALSE)&gt;VLOOKUP($B170,Calc_OppAtt!$A$47:$AM$66,E$5+1,FALSE),VLOOKUP($A170,Fixtures!$A$2:$AN$21,E$5+2,FALSE),VLOOKUP($B170,Fixtures!$A$2:$AN$21,E$5+2,FALSE)),"")</f>
        <v>BOU (A)</v>
      </c>
      <c r="F170" s="121" t="str">
        <f>IFERROR(IF(VLOOKUP($A170,Calc_OppAtt!$A$47:$AM$66,F$5+1,FALSE)&gt;VLOOKUP($B170,Calc_OppAtt!$A$47:$AM$66,F$5+1,FALSE),VLOOKUP($A170,Fixtures!$A$2:$AN$21,F$5+2,FALSE),VLOOKUP($B170,Fixtures!$A$2:$AN$21,F$5+2,FALSE)),"")</f>
        <v>NEW (H)</v>
      </c>
      <c r="G170" s="121" t="str">
        <f>IFERROR(IF(VLOOKUP($A170,Calc_OppAtt!$A$47:$AM$66,G$5+1,FALSE)&gt;VLOOKUP($B170,Calc_OppAtt!$A$47:$AM$66,G$5+1,FALSE),VLOOKUP($A170,Fixtures!$A$2:$AN$21,G$5+2,FALSE),VLOOKUP($B170,Fixtures!$A$2:$AN$21,G$5+2,FALSE)),"")</f>
        <v>HUD (A)</v>
      </c>
      <c r="H170" s="121" t="str">
        <f>IFERROR(IF(VLOOKUP($A170,Calc_OppAtt!$A$47:$AM$66,H$5+1,FALSE)&gt;VLOOKUP($B170,Calc_OppAtt!$A$47:$AM$66,H$5+1,FALSE),VLOOKUP($A170,Fixtures!$A$2:$AN$21,H$5+2,FALSE),VLOOKUP($B170,Fixtures!$A$2:$AN$21,H$5+2,FALSE)),"")</f>
        <v>ARS (H)</v>
      </c>
      <c r="I170" s="121" t="str">
        <f>IFERROR(IF(VLOOKUP($A170,Calc_OppAtt!$A$47:$AM$66,I$5+1,FALSE)&gt;VLOOKUP($B170,Calc_OppAtt!$A$47:$AM$66,I$5+1,FALSE),VLOOKUP($A170,Fixtures!$A$2:$AN$21,I$5+2,FALSE),VLOOKUP($B170,Fixtures!$A$2:$AN$21,I$5+2,FALSE)),"")</f>
        <v>CHE (A)</v>
      </c>
      <c r="J170" s="121" t="str">
        <f>IFERROR(IF(VLOOKUP($A170,Calc_OppAtt!$A$47:$AM$66,J$5+1,FALSE)&gt;VLOOKUP($B170,Calc_OppAtt!$A$47:$AM$66,J$5+1,FALSE),VLOOKUP($A170,Fixtures!$A$2:$AN$21,J$5+2,FALSE),VLOOKUP($B170,Fixtures!$A$2:$AN$21,J$5+2,FALSE)),"")</f>
        <v>WAT (H)</v>
      </c>
      <c r="K170" s="121" t="str">
        <f>IFERROR(IF(VLOOKUP($A170,Calc_OppAtt!$A$47:$AM$66,K$5+1,FALSE)&gt;VLOOKUP($B170,Calc_OppAtt!$A$47:$AM$66,K$5+1,FALSE),VLOOKUP($A170,Fixtures!$A$2:$AN$21,K$5+2,FALSE),VLOOKUP($B170,Fixtures!$A$2:$AN$21,K$5+2,FALSE)),"")</f>
        <v/>
      </c>
      <c r="L170" s="121" t="str">
        <f>IFERROR(IF(VLOOKUP($A170,Calc_OppAtt!$A$47:$AM$66,L$5+1,FALSE)&gt;VLOOKUP($B170,Calc_OppAtt!$A$47:$AM$66,L$5+1,FALSE),VLOOKUP($A170,Fixtures!$A$2:$AN$21,L$5+2,FALSE),VLOOKUP($B170,Fixtures!$A$2:$AN$21,L$5+2,FALSE)),"")</f>
        <v/>
      </c>
      <c r="M170" s="121" t="str">
        <f>IFERROR(IF(VLOOKUP($A170,Calc_OppAtt!$A$47:$AM$66,M$5+1,FALSE)&gt;VLOOKUP($B170,Calc_OppAtt!$A$47:$AM$66,M$5+1,FALSE),VLOOKUP($A170,Fixtures!$A$2:$AN$21,M$5+2,FALSE),VLOOKUP($B170,Fixtures!$A$2:$AN$21,M$5+2,FALSE)),"")</f>
        <v/>
      </c>
      <c r="N170" s="119" t="str">
        <f>IFERROR(IF(VLOOKUP($A170,Calc_OppAtt!$A$47:$AM$66,N$5+1,FALSE)&gt;VLOOKUP($B170,Calc_OppAtt!$A$47:$AM$66,N$5+1,FALSE),VLOOKUP($A170,Fixtures!$A$2:$AN$21,N$5+2,FALSE),VLOOKUP($B170,Fixtures!$A$2:$AN$21,N$5+2,FALSE)),"")</f>
        <v/>
      </c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ht="12.0" customHeight="1">
      <c r="A171" s="113" t="str">
        <f t="array" ref="A171">INDEX(Calc_RotOppAtt!E940:AP940,Intro!$C$11)</f>
        <v>Cardiff</v>
      </c>
      <c r="B171" s="115" t="str">
        <f t="array" ref="B171">INDEX(Calc_RotOppAtt!E1133:AP1133,Intro!$C$11)</f>
        <v>Watford</v>
      </c>
      <c r="C171" s="117">
        <f t="array" ref="C171">INDEX(Calc_RotOppAtt!E747:AP747,Intro!$C$11)/Intro!$C$13</f>
        <v>1.076666667</v>
      </c>
      <c r="D171" s="119">
        <v>166.0</v>
      </c>
      <c r="E171" s="121" t="str">
        <f>IFERROR(IF(VLOOKUP($A171,Calc_OppAtt!$A$47:$AM$66,E$5+1,FALSE)&gt;VLOOKUP($B171,Calc_OppAtt!$A$47:$AM$66,E$5+1,FALSE),VLOOKUP($A171,Fixtures!$A$2:$AN$21,E$5+2,FALSE),VLOOKUP($B171,Fixtures!$A$2:$AN$21,E$5+2,FALSE)),"")</f>
        <v>BOU (A)</v>
      </c>
      <c r="F171" s="121" t="str">
        <f>IFERROR(IF(VLOOKUP($A171,Calc_OppAtt!$A$47:$AM$66,F$5+1,FALSE)&gt;VLOOKUP($B171,Calc_OppAtt!$A$47:$AM$66,F$5+1,FALSE),VLOOKUP($A171,Fixtures!$A$2:$AN$21,F$5+2,FALSE),VLOOKUP($B171,Fixtures!$A$2:$AN$21,F$5+2,FALSE)),"")</f>
        <v>NEW (H)</v>
      </c>
      <c r="G171" s="121" t="str">
        <f>IFERROR(IF(VLOOKUP($A171,Calc_OppAtt!$A$47:$AM$66,G$5+1,FALSE)&gt;VLOOKUP($B171,Calc_OppAtt!$A$47:$AM$66,G$5+1,FALSE),VLOOKUP($A171,Fixtures!$A$2:$AN$21,G$5+2,FALSE),VLOOKUP($B171,Fixtures!$A$2:$AN$21,G$5+2,FALSE)),"")</f>
        <v>CRY (H)</v>
      </c>
      <c r="H171" s="121" t="str">
        <f>IFERROR(IF(VLOOKUP($A171,Calc_OppAtt!$A$47:$AM$66,H$5+1,FALSE)&gt;VLOOKUP($B171,Calc_OppAtt!$A$47:$AM$66,H$5+1,FALSE),VLOOKUP($A171,Fixtures!$A$2:$AN$21,H$5+2,FALSE),VLOOKUP($B171,Fixtures!$A$2:$AN$21,H$5+2,FALSE)),"")</f>
        <v>ARS (H)</v>
      </c>
      <c r="I171" s="121" t="str">
        <f>IFERROR(IF(VLOOKUP($A171,Calc_OppAtt!$A$47:$AM$66,I$5+1,FALSE)&gt;VLOOKUP($B171,Calc_OppAtt!$A$47:$AM$66,I$5+1,FALSE),VLOOKUP($A171,Fixtures!$A$2:$AN$21,I$5+2,FALSE),VLOOKUP($B171,Fixtures!$A$2:$AN$21,I$5+2,FALSE)),"")</f>
        <v>MNU (H)</v>
      </c>
      <c r="J171" s="121" t="str">
        <f>IFERROR(IF(VLOOKUP($A171,Calc_OppAtt!$A$47:$AM$66,J$5+1,FALSE)&gt;VLOOKUP($B171,Calc_OppAtt!$A$47:$AM$66,J$5+1,FALSE),VLOOKUP($A171,Fixtures!$A$2:$AN$21,J$5+2,FALSE),VLOOKUP($B171,Fixtures!$A$2:$AN$21,J$5+2,FALSE)),"")</f>
        <v>FUL (A)</v>
      </c>
      <c r="K171" s="121" t="str">
        <f>IFERROR(IF(VLOOKUP($A171,Calc_OppAtt!$A$47:$AM$66,K$5+1,FALSE)&gt;VLOOKUP($B171,Calc_OppAtt!$A$47:$AM$66,K$5+1,FALSE),VLOOKUP($A171,Fixtures!$A$2:$AN$21,K$5+2,FALSE),VLOOKUP($B171,Fixtures!$A$2:$AN$21,K$5+2,FALSE)),"")</f>
        <v/>
      </c>
      <c r="L171" s="121" t="str">
        <f>IFERROR(IF(VLOOKUP($A171,Calc_OppAtt!$A$47:$AM$66,L$5+1,FALSE)&gt;VLOOKUP($B171,Calc_OppAtt!$A$47:$AM$66,L$5+1,FALSE),VLOOKUP($A171,Fixtures!$A$2:$AN$21,L$5+2,FALSE),VLOOKUP($B171,Fixtures!$A$2:$AN$21,L$5+2,FALSE)),"")</f>
        <v/>
      </c>
      <c r="M171" s="121" t="str">
        <f>IFERROR(IF(VLOOKUP($A171,Calc_OppAtt!$A$47:$AM$66,M$5+1,FALSE)&gt;VLOOKUP($B171,Calc_OppAtt!$A$47:$AM$66,M$5+1,FALSE),VLOOKUP($A171,Fixtures!$A$2:$AN$21,M$5+2,FALSE),VLOOKUP($B171,Fixtures!$A$2:$AN$21,M$5+2,FALSE)),"")</f>
        <v/>
      </c>
      <c r="N171" s="119" t="str">
        <f>IFERROR(IF(VLOOKUP($A171,Calc_OppAtt!$A$47:$AM$66,N$5+1,FALSE)&gt;VLOOKUP($B171,Calc_OppAtt!$A$47:$AM$66,N$5+1,FALSE),VLOOKUP($A171,Fixtures!$A$2:$AN$21,N$5+2,FALSE),VLOOKUP($B171,Fixtures!$A$2:$AN$21,N$5+2,FALSE)),"")</f>
        <v/>
      </c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ht="12.0" customHeight="1">
      <c r="A172" s="113" t="str">
        <f t="array" ref="A172">INDEX(Calc_RotOppAtt!E941:AP941,Intro!$C$11)</f>
        <v>Arsenal</v>
      </c>
      <c r="B172" s="115" t="str">
        <f t="array" ref="B172">INDEX(Calc_RotOppAtt!E1134:AP1134,Intro!$C$11)</f>
        <v>Fulham</v>
      </c>
      <c r="C172" s="117">
        <f t="array" ref="C172">INDEX(Calc_RotOppAtt!E748:AP748,Intro!$C$11)/Intro!$C$13</f>
        <v>1.073333333</v>
      </c>
      <c r="D172" s="119">
        <v>167.0</v>
      </c>
      <c r="E172" s="121" t="str">
        <f>IFERROR(IF(VLOOKUP($A172,Calc_OppAtt!$A$47:$AM$66,E$5+1,FALSE)&gt;VLOOKUP($B172,Calc_OppAtt!$A$47:$AM$66,E$5+1,FALSE),VLOOKUP($A172,Fixtures!$A$2:$AN$21,E$5+2,FALSE),VLOOKUP($B172,Fixtures!$A$2:$AN$21,E$5+2,FALSE)),"")</f>
        <v>CRY (H)</v>
      </c>
      <c r="F172" s="121" t="str">
        <f>IFERROR(IF(VLOOKUP($A172,Calc_OppAtt!$A$47:$AM$66,F$5+1,FALSE)&gt;VLOOKUP($B172,Calc_OppAtt!$A$47:$AM$66,F$5+1,FALSE),VLOOKUP($A172,Fixtures!$A$2:$AN$21,F$5+2,FALSE),VLOOKUP($B172,Fixtures!$A$2:$AN$21,F$5+2,FALSE)),"")</f>
        <v>TOT (A)</v>
      </c>
      <c r="G172" s="121" t="str">
        <f>IFERROR(IF(VLOOKUP($A172,Calc_OppAtt!$A$47:$AM$66,G$5+1,FALSE)&gt;VLOOKUP($B172,Calc_OppAtt!$A$47:$AM$66,G$5+1,FALSE),VLOOKUP($A172,Fixtures!$A$2:$AN$21,G$5+2,FALSE),VLOOKUP($B172,Fixtures!$A$2:$AN$21,G$5+2,FALSE)),"")</f>
        <v>WHU (H)</v>
      </c>
      <c r="H172" s="121" t="str">
        <f>IFERROR(IF(VLOOKUP($A172,Calc_OppAtt!$A$47:$AM$66,H$5+1,FALSE)&gt;VLOOKUP($B172,Calc_OppAtt!$A$47:$AM$66,H$5+1,FALSE),VLOOKUP($A172,Fixtures!$A$2:$AN$21,H$5+2,FALSE),VLOOKUP($B172,Fixtures!$A$2:$AN$21,H$5+2,FALSE)),"")</f>
        <v>BHA (A)</v>
      </c>
      <c r="I172" s="121" t="str">
        <f>IFERROR(IF(VLOOKUP($A172,Calc_OppAtt!$A$47:$AM$66,I$5+1,FALSE)&gt;VLOOKUP($B172,Calc_OppAtt!$A$47:$AM$66,I$5+1,FALSE),VLOOKUP($A172,Fixtures!$A$2:$AN$21,I$5+2,FALSE),VLOOKUP($B172,Fixtures!$A$2:$AN$21,I$5+2,FALSE)),"")</f>
        <v>NEW (A)</v>
      </c>
      <c r="J172" s="121" t="str">
        <f>IFERROR(IF(VLOOKUP($A172,Calc_OppAtt!$A$47:$AM$66,J$5+1,FALSE)&gt;VLOOKUP($B172,Calc_OppAtt!$A$47:$AM$66,J$5+1,FALSE),VLOOKUP($A172,Fixtures!$A$2:$AN$21,J$5+2,FALSE),VLOOKUP($B172,Fixtures!$A$2:$AN$21,J$5+2,FALSE)),"")</f>
        <v>EVE (H)</v>
      </c>
      <c r="K172" s="121" t="str">
        <f>IFERROR(IF(VLOOKUP($A172,Calc_OppAtt!$A$47:$AM$66,K$5+1,FALSE)&gt;VLOOKUP($B172,Calc_OppAtt!$A$47:$AM$66,K$5+1,FALSE),VLOOKUP($A172,Fixtures!$A$2:$AN$21,K$5+2,FALSE),VLOOKUP($B172,Fixtures!$A$2:$AN$21,K$5+2,FALSE)),"")</f>
        <v/>
      </c>
      <c r="L172" s="121" t="str">
        <f>IFERROR(IF(VLOOKUP($A172,Calc_OppAtt!$A$47:$AM$66,L$5+1,FALSE)&gt;VLOOKUP($B172,Calc_OppAtt!$A$47:$AM$66,L$5+1,FALSE),VLOOKUP($A172,Fixtures!$A$2:$AN$21,L$5+2,FALSE),VLOOKUP($B172,Fixtures!$A$2:$AN$21,L$5+2,FALSE)),"")</f>
        <v/>
      </c>
      <c r="M172" s="121" t="str">
        <f>IFERROR(IF(VLOOKUP($A172,Calc_OppAtt!$A$47:$AM$66,M$5+1,FALSE)&gt;VLOOKUP($B172,Calc_OppAtt!$A$47:$AM$66,M$5+1,FALSE),VLOOKUP($A172,Fixtures!$A$2:$AN$21,M$5+2,FALSE),VLOOKUP($B172,Fixtures!$A$2:$AN$21,M$5+2,FALSE)),"")</f>
        <v/>
      </c>
      <c r="N172" s="119" t="str">
        <f>IFERROR(IF(VLOOKUP($A172,Calc_OppAtt!$A$47:$AM$66,N$5+1,FALSE)&gt;VLOOKUP($B172,Calc_OppAtt!$A$47:$AM$66,N$5+1,FALSE),VLOOKUP($A172,Fixtures!$A$2:$AN$21,N$5+2,FALSE),VLOOKUP($B172,Fixtures!$A$2:$AN$21,N$5+2,FALSE)),"")</f>
        <v/>
      </c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ht="12.0" customHeight="1">
      <c r="A173" s="113" t="str">
        <f t="array" ref="A173">INDEX(Calc_RotOppAtt!E942:AP942,Intro!$C$11)</f>
        <v>Fulham</v>
      </c>
      <c r="B173" s="115" t="str">
        <f t="array" ref="B173">INDEX(Calc_RotOppAtt!E1135:AP1135,Intro!$C$11)</f>
        <v>Newcastle</v>
      </c>
      <c r="C173" s="117">
        <f t="array" ref="C173">INDEX(Calc_RotOppAtt!E749:AP749,Intro!$C$11)/Intro!$C$13</f>
        <v>1.073333333</v>
      </c>
      <c r="D173" s="119">
        <v>168.0</v>
      </c>
      <c r="E173" s="121" t="str">
        <f>IFERROR(IF(VLOOKUP($A173,Calc_OppAtt!$A$47:$AM$66,E$5+1,FALSE)&gt;VLOOKUP($B173,Calc_OppAtt!$A$47:$AM$66,E$5+1,FALSE),VLOOKUP($A173,Fixtures!$A$2:$AN$21,E$5+2,FALSE),VLOOKUP($B173,Fixtures!$A$2:$AN$21,E$5+2,FALSE)),"")</f>
        <v>CRY (H)</v>
      </c>
      <c r="F173" s="121" t="str">
        <f>IFERROR(IF(VLOOKUP($A173,Calc_OppAtt!$A$47:$AM$66,F$5+1,FALSE)&gt;VLOOKUP($B173,Calc_OppAtt!$A$47:$AM$66,F$5+1,FALSE),VLOOKUP($A173,Fixtures!$A$2:$AN$21,F$5+2,FALSE),VLOOKUP($B173,Fixtures!$A$2:$AN$21,F$5+2,FALSE)),"")</f>
        <v>CAR (A)</v>
      </c>
      <c r="G173" s="121" t="str">
        <f>IFERROR(IF(VLOOKUP($A173,Calc_OppAtt!$A$47:$AM$66,G$5+1,FALSE)&gt;VLOOKUP($B173,Calc_OppAtt!$A$47:$AM$66,G$5+1,FALSE),VLOOKUP($A173,Fixtures!$A$2:$AN$21,G$5+2,FALSE),VLOOKUP($B173,Fixtures!$A$2:$AN$21,G$5+2,FALSE)),"")</f>
        <v>CHE (H)</v>
      </c>
      <c r="H173" s="121" t="str">
        <f>IFERROR(IF(VLOOKUP($A173,Calc_OppAtt!$A$47:$AM$66,H$5+1,FALSE)&gt;VLOOKUP($B173,Calc_OppAtt!$A$47:$AM$66,H$5+1,FALSE),VLOOKUP($A173,Fixtures!$A$2:$AN$21,H$5+2,FALSE),VLOOKUP($B173,Fixtures!$A$2:$AN$21,H$5+2,FALSE)),"")</f>
        <v>BHA (A)</v>
      </c>
      <c r="I173" s="121" t="str">
        <f>IFERROR(IF(VLOOKUP($A173,Calc_OppAtt!$A$47:$AM$66,I$5+1,FALSE)&gt;VLOOKUP($B173,Calc_OppAtt!$A$47:$AM$66,I$5+1,FALSE),VLOOKUP($A173,Fixtures!$A$2:$AN$21,I$5+2,FALSE),VLOOKUP($B173,Fixtures!$A$2:$AN$21,I$5+2,FALSE)),"")</f>
        <v>ARS (H)</v>
      </c>
      <c r="J173" s="121" t="str">
        <f>IFERROR(IF(VLOOKUP($A173,Calc_OppAtt!$A$47:$AM$66,J$5+1,FALSE)&gt;VLOOKUP($B173,Calc_OppAtt!$A$47:$AM$66,J$5+1,FALSE),VLOOKUP($A173,Fixtures!$A$2:$AN$21,J$5+2,FALSE),VLOOKUP($B173,Fixtures!$A$2:$AN$21,J$5+2,FALSE)),"")</f>
        <v>WAT (H)</v>
      </c>
      <c r="K173" s="121" t="str">
        <f>IFERROR(IF(VLOOKUP($A173,Calc_OppAtt!$A$47:$AM$66,K$5+1,FALSE)&gt;VLOOKUP($B173,Calc_OppAtt!$A$47:$AM$66,K$5+1,FALSE),VLOOKUP($A173,Fixtures!$A$2:$AN$21,K$5+2,FALSE),VLOOKUP($B173,Fixtures!$A$2:$AN$21,K$5+2,FALSE)),"")</f>
        <v/>
      </c>
      <c r="L173" s="121" t="str">
        <f>IFERROR(IF(VLOOKUP($A173,Calc_OppAtt!$A$47:$AM$66,L$5+1,FALSE)&gt;VLOOKUP($B173,Calc_OppAtt!$A$47:$AM$66,L$5+1,FALSE),VLOOKUP($A173,Fixtures!$A$2:$AN$21,L$5+2,FALSE),VLOOKUP($B173,Fixtures!$A$2:$AN$21,L$5+2,FALSE)),"")</f>
        <v/>
      </c>
      <c r="M173" s="121" t="str">
        <f>IFERROR(IF(VLOOKUP($A173,Calc_OppAtt!$A$47:$AM$66,M$5+1,FALSE)&gt;VLOOKUP($B173,Calc_OppAtt!$A$47:$AM$66,M$5+1,FALSE),VLOOKUP($A173,Fixtures!$A$2:$AN$21,M$5+2,FALSE),VLOOKUP($B173,Fixtures!$A$2:$AN$21,M$5+2,FALSE)),"")</f>
        <v/>
      </c>
      <c r="N173" s="119" t="str">
        <f>IFERROR(IF(VLOOKUP($A173,Calc_OppAtt!$A$47:$AM$66,N$5+1,FALSE)&gt;VLOOKUP($B173,Calc_OppAtt!$A$47:$AM$66,N$5+1,FALSE),VLOOKUP($A173,Fixtures!$A$2:$AN$21,N$5+2,FALSE),VLOOKUP($B173,Fixtures!$A$2:$AN$21,N$5+2,FALSE)),"")</f>
        <v/>
      </c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ht="12.0" customHeight="1">
      <c r="A174" s="113" t="str">
        <f t="array" ref="A174">INDEX(Calc_RotOppAtt!E943:AP943,Intro!$C$11)</f>
        <v>Huddersfield</v>
      </c>
      <c r="B174" s="115" t="str">
        <f t="array" ref="B174">INDEX(Calc_RotOppAtt!E1136:AP1136,Intro!$C$11)</f>
        <v>Wolves</v>
      </c>
      <c r="C174" s="117">
        <f t="array" ref="C174">INDEX(Calc_RotOppAtt!E750:AP750,Intro!$C$11)/Intro!$C$13</f>
        <v>1.073333333</v>
      </c>
      <c r="D174" s="119">
        <v>169.0</v>
      </c>
      <c r="E174" s="121" t="str">
        <f>IFERROR(IF(VLOOKUP($A174,Calc_OppAtt!$A$47:$AM$66,E$5+1,FALSE)&gt;VLOOKUP($B174,Calc_OppAtt!$A$47:$AM$66,E$5+1,FALSE),VLOOKUP($A174,Fixtures!$A$2:$AN$21,E$5+2,FALSE),VLOOKUP($B174,Fixtures!$A$2:$AN$21,E$5+2,FALSE)),"")</f>
        <v>EVE (H)</v>
      </c>
      <c r="F174" s="121" t="str">
        <f>IFERROR(IF(VLOOKUP($A174,Calc_OppAtt!$A$47:$AM$66,F$5+1,FALSE)&gt;VLOOKUP($B174,Calc_OppAtt!$A$47:$AM$66,F$5+1,FALSE),VLOOKUP($A174,Fixtures!$A$2:$AN$21,F$5+2,FALSE),VLOOKUP($B174,Fixtures!$A$2:$AN$21,F$5+2,FALSE)),"")</f>
        <v>LEI (A)</v>
      </c>
      <c r="G174" s="121" t="str">
        <f>IFERROR(IF(VLOOKUP($A174,Calc_OppAtt!$A$47:$AM$66,G$5+1,FALSE)&gt;VLOOKUP($B174,Calc_OppAtt!$A$47:$AM$66,G$5+1,FALSE),VLOOKUP($A174,Fixtures!$A$2:$AN$21,G$5+2,FALSE),VLOOKUP($B174,Fixtures!$A$2:$AN$21,G$5+2,FALSE)),"")</f>
        <v>CAR (H)</v>
      </c>
      <c r="H174" s="121" t="str">
        <f>IFERROR(IF(VLOOKUP($A174,Calc_OppAtt!$A$47:$AM$66,H$5+1,FALSE)&gt;VLOOKUP($B174,Calc_OppAtt!$A$47:$AM$66,H$5+1,FALSE),VLOOKUP($A174,Fixtures!$A$2:$AN$21,H$5+2,FALSE),VLOOKUP($B174,Fixtures!$A$2:$AN$21,H$5+2,FALSE)),"")</f>
        <v>WHU (A)</v>
      </c>
      <c r="I174" s="121" t="str">
        <f>IFERROR(IF(VLOOKUP($A174,Calc_OppAtt!$A$47:$AM$66,I$5+1,FALSE)&gt;VLOOKUP($B174,Calc_OppAtt!$A$47:$AM$66,I$5+1,FALSE),VLOOKUP($A174,Fixtures!$A$2:$AN$21,I$5+2,FALSE),VLOOKUP($B174,Fixtures!$A$2:$AN$21,I$5+2,FALSE)),"")</f>
        <v>CRY (H)</v>
      </c>
      <c r="J174" s="121" t="str">
        <f>IFERROR(IF(VLOOKUP($A174,Calc_OppAtt!$A$47:$AM$66,J$5+1,FALSE)&gt;VLOOKUP($B174,Calc_OppAtt!$A$47:$AM$66,J$5+1,FALSE),VLOOKUP($A174,Fixtures!$A$2:$AN$21,J$5+2,FALSE),VLOOKUP($B174,Fixtures!$A$2:$AN$21,J$5+2,FALSE)),"")</f>
        <v>LEI (A)</v>
      </c>
      <c r="K174" s="121" t="str">
        <f>IFERROR(IF(VLOOKUP($A174,Calc_OppAtt!$A$47:$AM$66,K$5+1,FALSE)&gt;VLOOKUP($B174,Calc_OppAtt!$A$47:$AM$66,K$5+1,FALSE),VLOOKUP($A174,Fixtures!$A$2:$AN$21,K$5+2,FALSE),VLOOKUP($B174,Fixtures!$A$2:$AN$21,K$5+2,FALSE)),"")</f>
        <v/>
      </c>
      <c r="L174" s="121" t="str">
        <f>IFERROR(IF(VLOOKUP($A174,Calc_OppAtt!$A$47:$AM$66,L$5+1,FALSE)&gt;VLOOKUP($B174,Calc_OppAtt!$A$47:$AM$66,L$5+1,FALSE),VLOOKUP($A174,Fixtures!$A$2:$AN$21,L$5+2,FALSE),VLOOKUP($B174,Fixtures!$A$2:$AN$21,L$5+2,FALSE)),"")</f>
        <v/>
      </c>
      <c r="M174" s="121" t="str">
        <f>IFERROR(IF(VLOOKUP($A174,Calc_OppAtt!$A$47:$AM$66,M$5+1,FALSE)&gt;VLOOKUP($B174,Calc_OppAtt!$A$47:$AM$66,M$5+1,FALSE),VLOOKUP($A174,Fixtures!$A$2:$AN$21,M$5+2,FALSE),VLOOKUP($B174,Fixtures!$A$2:$AN$21,M$5+2,FALSE)),"")</f>
        <v/>
      </c>
      <c r="N174" s="119" t="str">
        <f>IFERROR(IF(VLOOKUP($A174,Calc_OppAtt!$A$47:$AM$66,N$5+1,FALSE)&gt;VLOOKUP($B174,Calc_OppAtt!$A$47:$AM$66,N$5+1,FALSE),VLOOKUP($A174,Fixtures!$A$2:$AN$21,N$5+2,FALSE),VLOOKUP($B174,Fixtures!$A$2:$AN$21,N$5+2,FALSE)),"")</f>
        <v/>
      </c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ht="12.0" customHeight="1">
      <c r="A175" s="113" t="str">
        <f t="array" ref="A175">INDEX(Calc_RotOppAtt!E944:AP944,Intro!$C$11)</f>
        <v>Watford</v>
      </c>
      <c r="B175" s="115" t="str">
        <f t="array" ref="B175">INDEX(Calc_RotOppAtt!E1137:AP1137,Intro!$C$11)</f>
        <v>West Ham</v>
      </c>
      <c r="C175" s="117">
        <f t="array" ref="C175">INDEX(Calc_RotOppAtt!E751:AP751,Intro!$C$11)/Intro!$C$13</f>
        <v>1.071666667</v>
      </c>
      <c r="D175" s="119">
        <v>170.0</v>
      </c>
      <c r="E175" s="121" t="str">
        <f>IFERROR(IF(VLOOKUP($A175,Calc_OppAtt!$A$47:$AM$66,E$5+1,FALSE)&gt;VLOOKUP($B175,Calc_OppAtt!$A$47:$AM$66,E$5+1,FALSE),VLOOKUP($A175,Fixtures!$A$2:$AN$21,E$5+2,FALSE),VLOOKUP($B175,Fixtures!$A$2:$AN$21,E$5+2,FALSE)),"")</f>
        <v>BHA (H)</v>
      </c>
      <c r="F175" s="121" t="str">
        <f>IFERROR(IF(VLOOKUP($A175,Calc_OppAtt!$A$47:$AM$66,F$5+1,FALSE)&gt;VLOOKUP($B175,Calc_OppAtt!$A$47:$AM$66,F$5+1,FALSE),VLOOKUP($A175,Fixtures!$A$2:$AN$21,F$5+2,FALSE),VLOOKUP($B175,Fixtures!$A$2:$AN$21,F$5+2,FALSE)),"")</f>
        <v>BOU (H)</v>
      </c>
      <c r="G175" s="121" t="str">
        <f>IFERROR(IF(VLOOKUP($A175,Calc_OppAtt!$A$47:$AM$66,G$5+1,FALSE)&gt;VLOOKUP($B175,Calc_OppAtt!$A$47:$AM$66,G$5+1,FALSE),VLOOKUP($A175,Fixtures!$A$2:$AN$21,G$5+2,FALSE),VLOOKUP($B175,Fixtures!$A$2:$AN$21,G$5+2,FALSE)),"")</f>
        <v>CRY (H)</v>
      </c>
      <c r="H175" s="121" t="str">
        <f>IFERROR(IF(VLOOKUP($A175,Calc_OppAtt!$A$47:$AM$66,H$5+1,FALSE)&gt;VLOOKUP($B175,Calc_OppAtt!$A$47:$AM$66,H$5+1,FALSE),VLOOKUP($A175,Fixtures!$A$2:$AN$21,H$5+2,FALSE),VLOOKUP($B175,Fixtures!$A$2:$AN$21,H$5+2,FALSE)),"")</f>
        <v>WOL (H)</v>
      </c>
      <c r="I175" s="121" t="str">
        <f>IFERROR(IF(VLOOKUP($A175,Calc_OppAtt!$A$47:$AM$66,I$5+1,FALSE)&gt;VLOOKUP($B175,Calc_OppAtt!$A$47:$AM$66,I$5+1,FALSE),VLOOKUP($A175,Fixtures!$A$2:$AN$21,I$5+2,FALSE),VLOOKUP($B175,Fixtures!$A$2:$AN$21,I$5+2,FALSE)),"")</f>
        <v>EVE (A)</v>
      </c>
      <c r="J175" s="121" t="str">
        <f>IFERROR(IF(VLOOKUP($A175,Calc_OppAtt!$A$47:$AM$66,J$5+1,FALSE)&gt;VLOOKUP($B175,Calc_OppAtt!$A$47:$AM$66,J$5+1,FALSE),VLOOKUP($A175,Fixtures!$A$2:$AN$21,J$5+2,FALSE),VLOOKUP($B175,Fixtures!$A$2:$AN$21,J$5+2,FALSE)),"")</f>
        <v>FUL (A)</v>
      </c>
      <c r="K175" s="121" t="str">
        <f>IFERROR(IF(VLOOKUP($A175,Calc_OppAtt!$A$47:$AM$66,K$5+1,FALSE)&gt;VLOOKUP($B175,Calc_OppAtt!$A$47:$AM$66,K$5+1,FALSE),VLOOKUP($A175,Fixtures!$A$2:$AN$21,K$5+2,FALSE),VLOOKUP($B175,Fixtures!$A$2:$AN$21,K$5+2,FALSE)),"")</f>
        <v/>
      </c>
      <c r="L175" s="121" t="str">
        <f>IFERROR(IF(VLOOKUP($A175,Calc_OppAtt!$A$47:$AM$66,L$5+1,FALSE)&gt;VLOOKUP($B175,Calc_OppAtt!$A$47:$AM$66,L$5+1,FALSE),VLOOKUP($A175,Fixtures!$A$2:$AN$21,L$5+2,FALSE),VLOOKUP($B175,Fixtures!$A$2:$AN$21,L$5+2,FALSE)),"")</f>
        <v/>
      </c>
      <c r="M175" s="121" t="str">
        <f>IFERROR(IF(VLOOKUP($A175,Calc_OppAtt!$A$47:$AM$66,M$5+1,FALSE)&gt;VLOOKUP($B175,Calc_OppAtt!$A$47:$AM$66,M$5+1,FALSE),VLOOKUP($A175,Fixtures!$A$2:$AN$21,M$5+2,FALSE),VLOOKUP($B175,Fixtures!$A$2:$AN$21,M$5+2,FALSE)),"")</f>
        <v/>
      </c>
      <c r="N175" s="119" t="str">
        <f>IFERROR(IF(VLOOKUP($A175,Calc_OppAtt!$A$47:$AM$66,N$5+1,FALSE)&gt;VLOOKUP($B175,Calc_OppAtt!$A$47:$AM$66,N$5+1,FALSE),VLOOKUP($A175,Fixtures!$A$2:$AN$21,N$5+2,FALSE),VLOOKUP($B175,Fixtures!$A$2:$AN$21,N$5+2,FALSE)),"")</f>
        <v/>
      </c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ht="12.0" customHeight="1">
      <c r="A176" s="113" t="str">
        <f t="array" ref="A176">INDEX(Calc_RotOppAtt!E945:AP945,Intro!$C$11)</f>
        <v>Fulham</v>
      </c>
      <c r="B176" s="115" t="str">
        <f t="array" ref="B176">INDEX(Calc_RotOppAtt!E1138:AP1138,Intro!$C$11)</f>
        <v>West Ham</v>
      </c>
      <c r="C176" s="117">
        <f t="array" ref="C176">INDEX(Calc_RotOppAtt!E752:AP752,Intro!$C$11)/Intro!$C$13</f>
        <v>1.068333333</v>
      </c>
      <c r="D176" s="119">
        <v>171.0</v>
      </c>
      <c r="E176" s="121" t="str">
        <f>IFERROR(IF(VLOOKUP($A176,Calc_OppAtt!$A$47:$AM$66,E$5+1,FALSE)&gt;VLOOKUP($B176,Calc_OppAtt!$A$47:$AM$66,E$5+1,FALSE),VLOOKUP($A176,Fixtures!$A$2:$AN$21,E$5+2,FALSE),VLOOKUP($B176,Fixtures!$A$2:$AN$21,E$5+2,FALSE)),"")</f>
        <v>CRY (H)</v>
      </c>
      <c r="F176" s="121" t="str">
        <f>IFERROR(IF(VLOOKUP($A176,Calc_OppAtt!$A$47:$AM$66,F$5+1,FALSE)&gt;VLOOKUP($B176,Calc_OppAtt!$A$47:$AM$66,F$5+1,FALSE),VLOOKUP($A176,Fixtures!$A$2:$AN$21,F$5+2,FALSE),VLOOKUP($B176,Fixtures!$A$2:$AN$21,F$5+2,FALSE)),"")</f>
        <v>BOU (H)</v>
      </c>
      <c r="G176" s="121" t="str">
        <f>IFERROR(IF(VLOOKUP($A176,Calc_OppAtt!$A$47:$AM$66,G$5+1,FALSE)&gt;VLOOKUP($B176,Calc_OppAtt!$A$47:$AM$66,G$5+1,FALSE),VLOOKUP($A176,Fixtures!$A$2:$AN$21,G$5+2,FALSE),VLOOKUP($B176,Fixtures!$A$2:$AN$21,G$5+2,FALSE)),"")</f>
        <v>BUR (H)</v>
      </c>
      <c r="H176" s="121" t="str">
        <f>IFERROR(IF(VLOOKUP($A176,Calc_OppAtt!$A$47:$AM$66,H$5+1,FALSE)&gt;VLOOKUP($B176,Calc_OppAtt!$A$47:$AM$66,H$5+1,FALSE),VLOOKUP($A176,Fixtures!$A$2:$AN$21,H$5+2,FALSE),VLOOKUP($B176,Fixtures!$A$2:$AN$21,H$5+2,FALSE)),"")</f>
        <v>WOL (H)</v>
      </c>
      <c r="I176" s="121" t="str">
        <f>IFERROR(IF(VLOOKUP($A176,Calc_OppAtt!$A$47:$AM$66,I$5+1,FALSE)&gt;VLOOKUP($B176,Calc_OppAtt!$A$47:$AM$66,I$5+1,FALSE),VLOOKUP($A176,Fixtures!$A$2:$AN$21,I$5+2,FALSE),VLOOKUP($B176,Fixtures!$A$2:$AN$21,I$5+2,FALSE)),"")</f>
        <v>EVE (A)</v>
      </c>
      <c r="J176" s="121" t="str">
        <f>IFERROR(IF(VLOOKUP($A176,Calc_OppAtt!$A$47:$AM$66,J$5+1,FALSE)&gt;VLOOKUP($B176,Calc_OppAtt!$A$47:$AM$66,J$5+1,FALSE),VLOOKUP($A176,Fixtures!$A$2:$AN$21,J$5+2,FALSE),VLOOKUP($B176,Fixtures!$A$2:$AN$21,J$5+2,FALSE)),"")</f>
        <v>WAT (H)</v>
      </c>
      <c r="K176" s="121" t="str">
        <f>IFERROR(IF(VLOOKUP($A176,Calc_OppAtt!$A$47:$AM$66,K$5+1,FALSE)&gt;VLOOKUP($B176,Calc_OppAtt!$A$47:$AM$66,K$5+1,FALSE),VLOOKUP($A176,Fixtures!$A$2:$AN$21,K$5+2,FALSE),VLOOKUP($B176,Fixtures!$A$2:$AN$21,K$5+2,FALSE)),"")</f>
        <v/>
      </c>
      <c r="L176" s="121" t="str">
        <f>IFERROR(IF(VLOOKUP($A176,Calc_OppAtt!$A$47:$AM$66,L$5+1,FALSE)&gt;VLOOKUP($B176,Calc_OppAtt!$A$47:$AM$66,L$5+1,FALSE),VLOOKUP($A176,Fixtures!$A$2:$AN$21,L$5+2,FALSE),VLOOKUP($B176,Fixtures!$A$2:$AN$21,L$5+2,FALSE)),"")</f>
        <v/>
      </c>
      <c r="M176" s="121" t="str">
        <f>IFERROR(IF(VLOOKUP($A176,Calc_OppAtt!$A$47:$AM$66,M$5+1,FALSE)&gt;VLOOKUP($B176,Calc_OppAtt!$A$47:$AM$66,M$5+1,FALSE),VLOOKUP($A176,Fixtures!$A$2:$AN$21,M$5+2,FALSE),VLOOKUP($B176,Fixtures!$A$2:$AN$21,M$5+2,FALSE)),"")</f>
        <v/>
      </c>
      <c r="N176" s="119" t="str">
        <f>IFERROR(IF(VLOOKUP($A176,Calc_OppAtt!$A$47:$AM$66,N$5+1,FALSE)&gt;VLOOKUP($B176,Calc_OppAtt!$A$47:$AM$66,N$5+1,FALSE),VLOOKUP($A176,Fixtures!$A$2:$AN$21,N$5+2,FALSE),VLOOKUP($B176,Fixtures!$A$2:$AN$21,N$5+2,FALSE)),"")</f>
        <v/>
      </c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ht="12.0" customHeight="1">
      <c r="A177" s="113" t="str">
        <f t="array" ref="A177">INDEX(Calc_RotOppAtt!E946:AP946,Intro!$C$11)</f>
        <v>Chelsea</v>
      </c>
      <c r="B177" s="115" t="str">
        <f t="array" ref="B177">INDEX(Calc_RotOppAtt!E1139:AP1139,Intro!$C$11)</f>
        <v>West Ham</v>
      </c>
      <c r="C177" s="117">
        <f t="array" ref="C177">INDEX(Calc_RotOppAtt!E753:AP753,Intro!$C$11)/Intro!$C$13</f>
        <v>1.066666667</v>
      </c>
      <c r="D177" s="119">
        <v>172.0</v>
      </c>
      <c r="E177" s="121" t="str">
        <f>IFERROR(IF(VLOOKUP($A177,Calc_OppAtt!$A$47:$AM$66,E$5+1,FALSE)&gt;VLOOKUP($B177,Calc_OppAtt!$A$47:$AM$66,E$5+1,FALSE),VLOOKUP($A177,Fixtures!$A$2:$AN$21,E$5+2,FALSE),VLOOKUP($B177,Fixtures!$A$2:$AN$21,E$5+2,FALSE)),"")</f>
        <v>HUD (A)</v>
      </c>
      <c r="F177" s="121" t="str">
        <f>IFERROR(IF(VLOOKUP($A177,Calc_OppAtt!$A$47:$AM$66,F$5+1,FALSE)&gt;VLOOKUP($B177,Calc_OppAtt!$A$47:$AM$66,F$5+1,FALSE),VLOOKUP($A177,Fixtures!$A$2:$AN$21,F$5+2,FALSE),VLOOKUP($B177,Fixtures!$A$2:$AN$21,F$5+2,FALSE)),"")</f>
        <v>BOU (H)</v>
      </c>
      <c r="G177" s="121" t="str">
        <f>IFERROR(IF(VLOOKUP($A177,Calc_OppAtt!$A$47:$AM$66,G$5+1,FALSE)&gt;VLOOKUP($B177,Calc_OppAtt!$A$47:$AM$66,G$5+1,FALSE),VLOOKUP($A177,Fixtures!$A$2:$AN$21,G$5+2,FALSE),VLOOKUP($B177,Fixtures!$A$2:$AN$21,G$5+2,FALSE)),"")</f>
        <v>ARS (A)</v>
      </c>
      <c r="H177" s="121" t="str">
        <f>IFERROR(IF(VLOOKUP($A177,Calc_OppAtt!$A$47:$AM$66,H$5+1,FALSE)&gt;VLOOKUP($B177,Calc_OppAtt!$A$47:$AM$66,H$5+1,FALSE),VLOOKUP($A177,Fixtures!$A$2:$AN$21,H$5+2,FALSE),VLOOKUP($B177,Fixtures!$A$2:$AN$21,H$5+2,FALSE)),"")</f>
        <v>BOU (H)</v>
      </c>
      <c r="I177" s="121" t="str">
        <f>IFERROR(IF(VLOOKUP($A177,Calc_OppAtt!$A$47:$AM$66,I$5+1,FALSE)&gt;VLOOKUP($B177,Calc_OppAtt!$A$47:$AM$66,I$5+1,FALSE),VLOOKUP($A177,Fixtures!$A$2:$AN$21,I$5+2,FALSE),VLOOKUP($B177,Fixtures!$A$2:$AN$21,I$5+2,FALSE)),"")</f>
        <v>CAR (H)</v>
      </c>
      <c r="J177" s="121" t="str">
        <f>IFERROR(IF(VLOOKUP($A177,Calc_OppAtt!$A$47:$AM$66,J$5+1,FALSE)&gt;VLOOKUP($B177,Calc_OppAtt!$A$47:$AM$66,J$5+1,FALSE),VLOOKUP($A177,Fixtures!$A$2:$AN$21,J$5+2,FALSE),VLOOKUP($B177,Fixtures!$A$2:$AN$21,J$5+2,FALSE)),"")</f>
        <v>WHU (A)</v>
      </c>
      <c r="K177" s="121" t="str">
        <f>IFERROR(IF(VLOOKUP($A177,Calc_OppAtt!$A$47:$AM$66,K$5+1,FALSE)&gt;VLOOKUP($B177,Calc_OppAtt!$A$47:$AM$66,K$5+1,FALSE),VLOOKUP($A177,Fixtures!$A$2:$AN$21,K$5+2,FALSE),VLOOKUP($B177,Fixtures!$A$2:$AN$21,K$5+2,FALSE)),"")</f>
        <v/>
      </c>
      <c r="L177" s="121" t="str">
        <f>IFERROR(IF(VLOOKUP($A177,Calc_OppAtt!$A$47:$AM$66,L$5+1,FALSE)&gt;VLOOKUP($B177,Calc_OppAtt!$A$47:$AM$66,L$5+1,FALSE),VLOOKUP($A177,Fixtures!$A$2:$AN$21,L$5+2,FALSE),VLOOKUP($B177,Fixtures!$A$2:$AN$21,L$5+2,FALSE)),"")</f>
        <v/>
      </c>
      <c r="M177" s="121" t="str">
        <f>IFERROR(IF(VLOOKUP($A177,Calc_OppAtt!$A$47:$AM$66,M$5+1,FALSE)&gt;VLOOKUP($B177,Calc_OppAtt!$A$47:$AM$66,M$5+1,FALSE),VLOOKUP($A177,Fixtures!$A$2:$AN$21,M$5+2,FALSE),VLOOKUP($B177,Fixtures!$A$2:$AN$21,M$5+2,FALSE)),"")</f>
        <v/>
      </c>
      <c r="N177" s="119" t="str">
        <f>IFERROR(IF(VLOOKUP($A177,Calc_OppAtt!$A$47:$AM$66,N$5+1,FALSE)&gt;VLOOKUP($B177,Calc_OppAtt!$A$47:$AM$66,N$5+1,FALSE),VLOOKUP($A177,Fixtures!$A$2:$AN$21,N$5+2,FALSE),VLOOKUP($B177,Fixtures!$A$2:$AN$21,N$5+2,FALSE)),"")</f>
        <v/>
      </c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ht="12.0" customHeight="1">
      <c r="A178" s="113" t="str">
        <f t="array" ref="A178">INDEX(Calc_RotOppAtt!E947:AP947,Intro!$C$11)</f>
        <v>Southampton</v>
      </c>
      <c r="B178" s="115" t="str">
        <f t="array" ref="B178">INDEX(Calc_RotOppAtt!E1140:AP1140,Intro!$C$11)</f>
        <v>Wolves</v>
      </c>
      <c r="C178" s="117">
        <f t="array" ref="C178">INDEX(Calc_RotOppAtt!E754:AP754,Intro!$C$11)/Intro!$C$13</f>
        <v>1.061666667</v>
      </c>
      <c r="D178" s="119">
        <v>173.0</v>
      </c>
      <c r="E178" s="121" t="str">
        <f>IFERROR(IF(VLOOKUP($A178,Calc_OppAtt!$A$47:$AM$66,E$5+1,FALSE)&gt;VLOOKUP($B178,Calc_OppAtt!$A$47:$AM$66,E$5+1,FALSE),VLOOKUP($A178,Fixtures!$A$2:$AN$21,E$5+2,FALSE),VLOOKUP($B178,Fixtures!$A$2:$AN$21,E$5+2,FALSE)),"")</f>
        <v>EVE (H)</v>
      </c>
      <c r="F178" s="121" t="str">
        <f>IFERROR(IF(VLOOKUP($A178,Calc_OppAtt!$A$47:$AM$66,F$5+1,FALSE)&gt;VLOOKUP($B178,Calc_OppAtt!$A$47:$AM$66,F$5+1,FALSE),VLOOKUP($A178,Fixtures!$A$2:$AN$21,F$5+2,FALSE),VLOOKUP($B178,Fixtures!$A$2:$AN$21,F$5+2,FALSE)),"")</f>
        <v>LEI (A)</v>
      </c>
      <c r="G178" s="121" t="str">
        <f>IFERROR(IF(VLOOKUP($A178,Calc_OppAtt!$A$47:$AM$66,G$5+1,FALSE)&gt;VLOOKUP($B178,Calc_OppAtt!$A$47:$AM$66,G$5+1,FALSE),VLOOKUP($A178,Fixtures!$A$2:$AN$21,G$5+2,FALSE),VLOOKUP($B178,Fixtures!$A$2:$AN$21,G$5+2,FALSE)),"")</f>
        <v>LEI (H)</v>
      </c>
      <c r="H178" s="121" t="str">
        <f>IFERROR(IF(VLOOKUP($A178,Calc_OppAtt!$A$47:$AM$66,H$5+1,FALSE)&gt;VLOOKUP($B178,Calc_OppAtt!$A$47:$AM$66,H$5+1,FALSE),VLOOKUP($A178,Fixtures!$A$2:$AN$21,H$5+2,FALSE),VLOOKUP($B178,Fixtures!$A$2:$AN$21,H$5+2,FALSE)),"")</f>
        <v>CRY (A)</v>
      </c>
      <c r="I178" s="121" t="str">
        <f>IFERROR(IF(VLOOKUP($A178,Calc_OppAtt!$A$47:$AM$66,I$5+1,FALSE)&gt;VLOOKUP($B178,Calc_OppAtt!$A$47:$AM$66,I$5+1,FALSE),VLOOKUP($A178,Fixtures!$A$2:$AN$21,I$5+2,FALSE),VLOOKUP($B178,Fixtures!$A$2:$AN$21,I$5+2,FALSE)),"")</f>
        <v>BHA (H)</v>
      </c>
      <c r="J178" s="121" t="str">
        <f>IFERROR(IF(VLOOKUP($A178,Calc_OppAtt!$A$47:$AM$66,J$5+1,FALSE)&gt;VLOOKUP($B178,Calc_OppAtt!$A$47:$AM$66,J$5+1,FALSE),VLOOKUP($A178,Fixtures!$A$2:$AN$21,J$5+2,FALSE),VLOOKUP($B178,Fixtures!$A$2:$AN$21,J$5+2,FALSE)),"")</f>
        <v>LIV (A)</v>
      </c>
      <c r="K178" s="121" t="str">
        <f>IFERROR(IF(VLOOKUP($A178,Calc_OppAtt!$A$47:$AM$66,K$5+1,FALSE)&gt;VLOOKUP($B178,Calc_OppAtt!$A$47:$AM$66,K$5+1,FALSE),VLOOKUP($A178,Fixtures!$A$2:$AN$21,K$5+2,FALSE),VLOOKUP($B178,Fixtures!$A$2:$AN$21,K$5+2,FALSE)),"")</f>
        <v/>
      </c>
      <c r="L178" s="121" t="str">
        <f>IFERROR(IF(VLOOKUP($A178,Calc_OppAtt!$A$47:$AM$66,L$5+1,FALSE)&gt;VLOOKUP($B178,Calc_OppAtt!$A$47:$AM$66,L$5+1,FALSE),VLOOKUP($A178,Fixtures!$A$2:$AN$21,L$5+2,FALSE),VLOOKUP($B178,Fixtures!$A$2:$AN$21,L$5+2,FALSE)),"")</f>
        <v/>
      </c>
      <c r="M178" s="121" t="str">
        <f>IFERROR(IF(VLOOKUP($A178,Calc_OppAtt!$A$47:$AM$66,M$5+1,FALSE)&gt;VLOOKUP($B178,Calc_OppAtt!$A$47:$AM$66,M$5+1,FALSE),VLOOKUP($A178,Fixtures!$A$2:$AN$21,M$5+2,FALSE),VLOOKUP($B178,Fixtures!$A$2:$AN$21,M$5+2,FALSE)),"")</f>
        <v/>
      </c>
      <c r="N178" s="119" t="str">
        <f>IFERROR(IF(VLOOKUP($A178,Calc_OppAtt!$A$47:$AM$66,N$5+1,FALSE)&gt;VLOOKUP($B178,Calc_OppAtt!$A$47:$AM$66,N$5+1,FALSE),VLOOKUP($A178,Fixtures!$A$2:$AN$21,N$5+2,FALSE),VLOOKUP($B178,Fixtures!$A$2:$AN$21,N$5+2,FALSE)),"")</f>
        <v/>
      </c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ht="12.0" customHeight="1">
      <c r="A179" s="113" t="str">
        <f t="array" ref="A179">INDEX(Calc_RotOppAtt!E948:AP948,Intro!$C$11)</f>
        <v>Cardiff</v>
      </c>
      <c r="B179" s="115" t="str">
        <f t="array" ref="B179">INDEX(Calc_RotOppAtt!E1141:AP1141,Intro!$C$11)</f>
        <v>West Ham</v>
      </c>
      <c r="C179" s="117">
        <f t="array" ref="C179">INDEX(Calc_RotOppAtt!E755:AP755,Intro!$C$11)/Intro!$C$13</f>
        <v>1.055</v>
      </c>
      <c r="D179" s="119">
        <v>174.0</v>
      </c>
      <c r="E179" s="121" t="str">
        <f>IFERROR(IF(VLOOKUP($A179,Calc_OppAtt!$A$47:$AM$66,E$5+1,FALSE)&gt;VLOOKUP($B179,Calc_OppAtt!$A$47:$AM$66,E$5+1,FALSE),VLOOKUP($A179,Fixtures!$A$2:$AN$21,E$5+2,FALSE),VLOOKUP($B179,Fixtures!$A$2:$AN$21,E$5+2,FALSE)),"")</f>
        <v>BOU (A)</v>
      </c>
      <c r="F179" s="121" t="str">
        <f>IFERROR(IF(VLOOKUP($A179,Calc_OppAtt!$A$47:$AM$66,F$5+1,FALSE)&gt;VLOOKUP($B179,Calc_OppAtt!$A$47:$AM$66,F$5+1,FALSE),VLOOKUP($A179,Fixtures!$A$2:$AN$21,F$5+2,FALSE),VLOOKUP($B179,Fixtures!$A$2:$AN$21,F$5+2,FALSE)),"")</f>
        <v>BOU (H)</v>
      </c>
      <c r="G179" s="121" t="str">
        <f>IFERROR(IF(VLOOKUP($A179,Calc_OppAtt!$A$47:$AM$66,G$5+1,FALSE)&gt;VLOOKUP($B179,Calc_OppAtt!$A$47:$AM$66,G$5+1,FALSE),VLOOKUP($A179,Fixtures!$A$2:$AN$21,G$5+2,FALSE),VLOOKUP($B179,Fixtures!$A$2:$AN$21,G$5+2,FALSE)),"")</f>
        <v>HUD (A)</v>
      </c>
      <c r="H179" s="121" t="str">
        <f>IFERROR(IF(VLOOKUP($A179,Calc_OppAtt!$A$47:$AM$66,H$5+1,FALSE)&gt;VLOOKUP($B179,Calc_OppAtt!$A$47:$AM$66,H$5+1,FALSE),VLOOKUP($A179,Fixtures!$A$2:$AN$21,H$5+2,FALSE),VLOOKUP($B179,Fixtures!$A$2:$AN$21,H$5+2,FALSE)),"")</f>
        <v>ARS (H)</v>
      </c>
      <c r="I179" s="121" t="str">
        <f>IFERROR(IF(VLOOKUP($A179,Calc_OppAtt!$A$47:$AM$66,I$5+1,FALSE)&gt;VLOOKUP($B179,Calc_OppAtt!$A$47:$AM$66,I$5+1,FALSE),VLOOKUP($A179,Fixtures!$A$2:$AN$21,I$5+2,FALSE),VLOOKUP($B179,Fixtures!$A$2:$AN$21,I$5+2,FALSE)),"")</f>
        <v>EVE (A)</v>
      </c>
      <c r="J179" s="121" t="str">
        <f>IFERROR(IF(VLOOKUP($A179,Calc_OppAtt!$A$47:$AM$66,J$5+1,FALSE)&gt;VLOOKUP($B179,Calc_OppAtt!$A$47:$AM$66,J$5+1,FALSE),VLOOKUP($A179,Fixtures!$A$2:$AN$21,J$5+2,FALSE),VLOOKUP($B179,Fixtures!$A$2:$AN$21,J$5+2,FALSE)),"")</f>
        <v>CHE (H)</v>
      </c>
      <c r="K179" s="121" t="str">
        <f>IFERROR(IF(VLOOKUP($A179,Calc_OppAtt!$A$47:$AM$66,K$5+1,FALSE)&gt;VLOOKUP($B179,Calc_OppAtt!$A$47:$AM$66,K$5+1,FALSE),VLOOKUP($A179,Fixtures!$A$2:$AN$21,K$5+2,FALSE),VLOOKUP($B179,Fixtures!$A$2:$AN$21,K$5+2,FALSE)),"")</f>
        <v/>
      </c>
      <c r="L179" s="121" t="str">
        <f>IFERROR(IF(VLOOKUP($A179,Calc_OppAtt!$A$47:$AM$66,L$5+1,FALSE)&gt;VLOOKUP($B179,Calc_OppAtt!$A$47:$AM$66,L$5+1,FALSE),VLOOKUP($A179,Fixtures!$A$2:$AN$21,L$5+2,FALSE),VLOOKUP($B179,Fixtures!$A$2:$AN$21,L$5+2,FALSE)),"")</f>
        <v/>
      </c>
      <c r="M179" s="121" t="str">
        <f>IFERROR(IF(VLOOKUP($A179,Calc_OppAtt!$A$47:$AM$66,M$5+1,FALSE)&gt;VLOOKUP($B179,Calc_OppAtt!$A$47:$AM$66,M$5+1,FALSE),VLOOKUP($A179,Fixtures!$A$2:$AN$21,M$5+2,FALSE),VLOOKUP($B179,Fixtures!$A$2:$AN$21,M$5+2,FALSE)),"")</f>
        <v/>
      </c>
      <c r="N179" s="119" t="str">
        <f>IFERROR(IF(VLOOKUP($A179,Calc_OppAtt!$A$47:$AM$66,N$5+1,FALSE)&gt;VLOOKUP($B179,Calc_OppAtt!$A$47:$AM$66,N$5+1,FALSE),VLOOKUP($A179,Fixtures!$A$2:$AN$21,N$5+2,FALSE),VLOOKUP($B179,Fixtures!$A$2:$AN$21,N$5+2,FALSE)),"")</f>
        <v/>
      </c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ht="12.0" customHeight="1">
      <c r="A180" s="113" t="str">
        <f t="array" ref="A180">INDEX(Calc_RotOppAtt!E949:AP949,Intro!$C$11)</f>
        <v>Fulham</v>
      </c>
      <c r="B180" s="115" t="str">
        <f t="array" ref="B180">INDEX(Calc_RotOppAtt!E1142:AP1142,Intro!$C$11)</f>
        <v>Wolves</v>
      </c>
      <c r="C180" s="117">
        <f t="array" ref="C180">INDEX(Calc_RotOppAtt!E756:AP756,Intro!$C$11)/Intro!$C$13</f>
        <v>1.055</v>
      </c>
      <c r="D180" s="119">
        <v>175.0</v>
      </c>
      <c r="E180" s="121" t="str">
        <f>IFERROR(IF(VLOOKUP($A180,Calc_OppAtt!$A$47:$AM$66,E$5+1,FALSE)&gt;VLOOKUP($B180,Calc_OppAtt!$A$47:$AM$66,E$5+1,FALSE),VLOOKUP($A180,Fixtures!$A$2:$AN$21,E$5+2,FALSE),VLOOKUP($B180,Fixtures!$A$2:$AN$21,E$5+2,FALSE)),"")</f>
        <v>EVE (H)</v>
      </c>
      <c r="F180" s="121" t="str">
        <f>IFERROR(IF(VLOOKUP($A180,Calc_OppAtt!$A$47:$AM$66,F$5+1,FALSE)&gt;VLOOKUP($B180,Calc_OppAtt!$A$47:$AM$66,F$5+1,FALSE),VLOOKUP($A180,Fixtures!$A$2:$AN$21,F$5+2,FALSE),VLOOKUP($B180,Fixtures!$A$2:$AN$21,F$5+2,FALSE)),"")</f>
        <v>LEI (A)</v>
      </c>
      <c r="G180" s="121" t="str">
        <f>IFERROR(IF(VLOOKUP($A180,Calc_OppAtt!$A$47:$AM$66,G$5+1,FALSE)&gt;VLOOKUP($B180,Calc_OppAtt!$A$47:$AM$66,G$5+1,FALSE),VLOOKUP($A180,Fixtures!$A$2:$AN$21,G$5+2,FALSE),VLOOKUP($B180,Fixtures!$A$2:$AN$21,G$5+2,FALSE)),"")</f>
        <v>BUR (H)</v>
      </c>
      <c r="H180" s="121" t="str">
        <f>IFERROR(IF(VLOOKUP($A180,Calc_OppAtt!$A$47:$AM$66,H$5+1,FALSE)&gt;VLOOKUP($B180,Calc_OppAtt!$A$47:$AM$66,H$5+1,FALSE),VLOOKUP($A180,Fixtures!$A$2:$AN$21,H$5+2,FALSE),VLOOKUP($B180,Fixtures!$A$2:$AN$21,H$5+2,FALSE)),"")</f>
        <v>WHU (A)</v>
      </c>
      <c r="I180" s="121" t="str">
        <f>IFERROR(IF(VLOOKUP($A180,Calc_OppAtt!$A$47:$AM$66,I$5+1,FALSE)&gt;VLOOKUP($B180,Calc_OppAtt!$A$47:$AM$66,I$5+1,FALSE),VLOOKUP($A180,Fixtures!$A$2:$AN$21,I$5+2,FALSE),VLOOKUP($B180,Fixtures!$A$2:$AN$21,I$5+2,FALSE)),"")</f>
        <v>BUR (H)</v>
      </c>
      <c r="J180" s="121" t="str">
        <f>IFERROR(IF(VLOOKUP($A180,Calc_OppAtt!$A$47:$AM$66,J$5+1,FALSE)&gt;VLOOKUP($B180,Calc_OppAtt!$A$47:$AM$66,J$5+1,FALSE),VLOOKUP($A180,Fixtures!$A$2:$AN$21,J$5+2,FALSE),VLOOKUP($B180,Fixtures!$A$2:$AN$21,J$5+2,FALSE)),"")</f>
        <v>WAT (H)</v>
      </c>
      <c r="K180" s="121" t="str">
        <f>IFERROR(IF(VLOOKUP($A180,Calc_OppAtt!$A$47:$AM$66,K$5+1,FALSE)&gt;VLOOKUP($B180,Calc_OppAtt!$A$47:$AM$66,K$5+1,FALSE),VLOOKUP($A180,Fixtures!$A$2:$AN$21,K$5+2,FALSE),VLOOKUP($B180,Fixtures!$A$2:$AN$21,K$5+2,FALSE)),"")</f>
        <v/>
      </c>
      <c r="L180" s="121" t="str">
        <f>IFERROR(IF(VLOOKUP($A180,Calc_OppAtt!$A$47:$AM$66,L$5+1,FALSE)&gt;VLOOKUP($B180,Calc_OppAtt!$A$47:$AM$66,L$5+1,FALSE),VLOOKUP($A180,Fixtures!$A$2:$AN$21,L$5+2,FALSE),VLOOKUP($B180,Fixtures!$A$2:$AN$21,L$5+2,FALSE)),"")</f>
        <v/>
      </c>
      <c r="M180" s="121" t="str">
        <f>IFERROR(IF(VLOOKUP($A180,Calc_OppAtt!$A$47:$AM$66,M$5+1,FALSE)&gt;VLOOKUP($B180,Calc_OppAtt!$A$47:$AM$66,M$5+1,FALSE),VLOOKUP($A180,Fixtures!$A$2:$AN$21,M$5+2,FALSE),VLOOKUP($B180,Fixtures!$A$2:$AN$21,M$5+2,FALSE)),"")</f>
        <v/>
      </c>
      <c r="N180" s="119" t="str">
        <f>IFERROR(IF(VLOOKUP($A180,Calc_OppAtt!$A$47:$AM$66,N$5+1,FALSE)&gt;VLOOKUP($B180,Calc_OppAtt!$A$47:$AM$66,N$5+1,FALSE),VLOOKUP($A180,Fixtures!$A$2:$AN$21,N$5+2,FALSE),VLOOKUP($B180,Fixtures!$A$2:$AN$21,N$5+2,FALSE)),"")</f>
        <v/>
      </c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ht="12.0" customHeight="1">
      <c r="A181" s="113" t="str">
        <f t="array" ref="A181">INDEX(Calc_RotOppAtt!E950:AP950,Intro!$C$11)</f>
        <v>Watford</v>
      </c>
      <c r="B181" s="115" t="str">
        <f t="array" ref="B181">INDEX(Calc_RotOppAtt!E1143:AP1143,Intro!$C$11)</f>
        <v>Wolves</v>
      </c>
      <c r="C181" s="117">
        <f t="array" ref="C181">INDEX(Calc_RotOppAtt!E757:AP757,Intro!$C$11)/Intro!$C$13</f>
        <v>1.051666667</v>
      </c>
      <c r="D181" s="119">
        <v>176.0</v>
      </c>
      <c r="E181" s="121" t="str">
        <f>IFERROR(IF(VLOOKUP($A181,Calc_OppAtt!$A$47:$AM$66,E$5+1,FALSE)&gt;VLOOKUP($B181,Calc_OppAtt!$A$47:$AM$66,E$5+1,FALSE),VLOOKUP($A181,Fixtures!$A$2:$AN$21,E$5+2,FALSE),VLOOKUP($B181,Fixtures!$A$2:$AN$21,E$5+2,FALSE)),"")</f>
        <v>EVE (H)</v>
      </c>
      <c r="F181" s="121" t="str">
        <f>IFERROR(IF(VLOOKUP($A181,Calc_OppAtt!$A$47:$AM$66,F$5+1,FALSE)&gt;VLOOKUP($B181,Calc_OppAtt!$A$47:$AM$66,F$5+1,FALSE),VLOOKUP($A181,Fixtures!$A$2:$AN$21,F$5+2,FALSE),VLOOKUP($B181,Fixtures!$A$2:$AN$21,F$5+2,FALSE)),"")</f>
        <v>LEI (A)</v>
      </c>
      <c r="G181" s="121" t="str">
        <f>IFERROR(IF(VLOOKUP($A181,Calc_OppAtt!$A$47:$AM$66,G$5+1,FALSE)&gt;VLOOKUP($B181,Calc_OppAtt!$A$47:$AM$66,G$5+1,FALSE),VLOOKUP($A181,Fixtures!$A$2:$AN$21,G$5+2,FALSE),VLOOKUP($B181,Fixtures!$A$2:$AN$21,G$5+2,FALSE)),"")</f>
        <v>CRY (H)</v>
      </c>
      <c r="H181" s="121" t="str">
        <f>IFERROR(IF(VLOOKUP($A181,Calc_OppAtt!$A$47:$AM$66,H$5+1,FALSE)&gt;VLOOKUP($B181,Calc_OppAtt!$A$47:$AM$66,H$5+1,FALSE),VLOOKUP($A181,Fixtures!$A$2:$AN$21,H$5+2,FALSE),VLOOKUP($B181,Fixtures!$A$2:$AN$21,H$5+2,FALSE)),"")</f>
        <v>WHU (A)</v>
      </c>
      <c r="I181" s="121" t="str">
        <f>IFERROR(IF(VLOOKUP($A181,Calc_OppAtt!$A$47:$AM$66,I$5+1,FALSE)&gt;VLOOKUP($B181,Calc_OppAtt!$A$47:$AM$66,I$5+1,FALSE),VLOOKUP($A181,Fixtures!$A$2:$AN$21,I$5+2,FALSE),VLOOKUP($B181,Fixtures!$A$2:$AN$21,I$5+2,FALSE)),"")</f>
        <v>BUR (H)</v>
      </c>
      <c r="J181" s="121" t="str">
        <f>IFERROR(IF(VLOOKUP($A181,Calc_OppAtt!$A$47:$AM$66,J$5+1,FALSE)&gt;VLOOKUP($B181,Calc_OppAtt!$A$47:$AM$66,J$5+1,FALSE),VLOOKUP($A181,Fixtures!$A$2:$AN$21,J$5+2,FALSE),VLOOKUP($B181,Fixtures!$A$2:$AN$21,J$5+2,FALSE)),"")</f>
        <v>FUL (A)</v>
      </c>
      <c r="K181" s="121" t="str">
        <f>IFERROR(IF(VLOOKUP($A181,Calc_OppAtt!$A$47:$AM$66,K$5+1,FALSE)&gt;VLOOKUP($B181,Calc_OppAtt!$A$47:$AM$66,K$5+1,FALSE),VLOOKUP($A181,Fixtures!$A$2:$AN$21,K$5+2,FALSE),VLOOKUP($B181,Fixtures!$A$2:$AN$21,K$5+2,FALSE)),"")</f>
        <v/>
      </c>
      <c r="L181" s="121" t="str">
        <f>IFERROR(IF(VLOOKUP($A181,Calc_OppAtt!$A$47:$AM$66,L$5+1,FALSE)&gt;VLOOKUP($B181,Calc_OppAtt!$A$47:$AM$66,L$5+1,FALSE),VLOOKUP($A181,Fixtures!$A$2:$AN$21,L$5+2,FALSE),VLOOKUP($B181,Fixtures!$A$2:$AN$21,L$5+2,FALSE)),"")</f>
        <v/>
      </c>
      <c r="M181" s="121" t="str">
        <f>IFERROR(IF(VLOOKUP($A181,Calc_OppAtt!$A$47:$AM$66,M$5+1,FALSE)&gt;VLOOKUP($B181,Calc_OppAtt!$A$47:$AM$66,M$5+1,FALSE),VLOOKUP($A181,Fixtures!$A$2:$AN$21,M$5+2,FALSE),VLOOKUP($B181,Fixtures!$A$2:$AN$21,M$5+2,FALSE)),"")</f>
        <v/>
      </c>
      <c r="N181" s="119" t="str">
        <f>IFERROR(IF(VLOOKUP($A181,Calc_OppAtt!$A$47:$AM$66,N$5+1,FALSE)&gt;VLOOKUP($B181,Calc_OppAtt!$A$47:$AM$66,N$5+1,FALSE),VLOOKUP($A181,Fixtures!$A$2:$AN$21,N$5+2,FALSE),VLOOKUP($B181,Fixtures!$A$2:$AN$21,N$5+2,FALSE)),"")</f>
        <v/>
      </c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ht="12.0" customHeight="1">
      <c r="A182" s="113" t="str">
        <f t="array" ref="A182">INDEX(Calc_RotOppAtt!E951:AP951,Intro!$C$11)</f>
        <v>Huddersfield</v>
      </c>
      <c r="B182" s="115" t="str">
        <f t="array" ref="B182">INDEX(Calc_RotOppAtt!E1144:AP1144,Intro!$C$11)</f>
        <v>Southampton</v>
      </c>
      <c r="C182" s="117">
        <f t="array" ref="C182">INDEX(Calc_RotOppAtt!E758:AP758,Intro!$C$11)/Intro!$C$13</f>
        <v>1.048333333</v>
      </c>
      <c r="D182" s="119">
        <v>177.0</v>
      </c>
      <c r="E182" s="121" t="str">
        <f>IFERROR(IF(VLOOKUP($A182,Calc_OppAtt!$A$47:$AM$66,E$5+1,FALSE)&gt;VLOOKUP($B182,Calc_OppAtt!$A$47:$AM$66,E$5+1,FALSE),VLOOKUP($A182,Fixtures!$A$2:$AN$21,E$5+2,FALSE),VLOOKUP($B182,Fixtures!$A$2:$AN$21,E$5+2,FALSE)),"")</f>
        <v>BUR (H)</v>
      </c>
      <c r="F182" s="121" t="str">
        <f>IFERROR(IF(VLOOKUP($A182,Calc_OppAtt!$A$47:$AM$66,F$5+1,FALSE)&gt;VLOOKUP($B182,Calc_OppAtt!$A$47:$AM$66,F$5+1,FALSE),VLOOKUP($A182,Fixtures!$A$2:$AN$21,F$5+2,FALSE),VLOOKUP($B182,Fixtures!$A$2:$AN$21,F$5+2,FALSE)),"")</f>
        <v>EVE (A)</v>
      </c>
      <c r="G182" s="121" t="str">
        <f>IFERROR(IF(VLOOKUP($A182,Calc_OppAtt!$A$47:$AM$66,G$5+1,FALSE)&gt;VLOOKUP($B182,Calc_OppAtt!$A$47:$AM$66,G$5+1,FALSE),VLOOKUP($A182,Fixtures!$A$2:$AN$21,G$5+2,FALSE),VLOOKUP($B182,Fixtures!$A$2:$AN$21,G$5+2,FALSE)),"")</f>
        <v>LEI (H)</v>
      </c>
      <c r="H182" s="121" t="str">
        <f>IFERROR(IF(VLOOKUP($A182,Calc_OppAtt!$A$47:$AM$66,H$5+1,FALSE)&gt;VLOOKUP($B182,Calc_OppAtt!$A$47:$AM$66,H$5+1,FALSE),VLOOKUP($A182,Fixtures!$A$2:$AN$21,H$5+2,FALSE),VLOOKUP($B182,Fixtures!$A$2:$AN$21,H$5+2,FALSE)),"")</f>
        <v>CRY (A)</v>
      </c>
      <c r="I182" s="121" t="str">
        <f>IFERROR(IF(VLOOKUP($A182,Calc_OppAtt!$A$47:$AM$66,I$5+1,FALSE)&gt;VLOOKUP($B182,Calc_OppAtt!$A$47:$AM$66,I$5+1,FALSE),VLOOKUP($A182,Fixtures!$A$2:$AN$21,I$5+2,FALSE),VLOOKUP($B182,Fixtures!$A$2:$AN$21,I$5+2,FALSE)),"")</f>
        <v>BHA (H)</v>
      </c>
      <c r="J182" s="121" t="str">
        <f>IFERROR(IF(VLOOKUP($A182,Calc_OppAtt!$A$47:$AM$66,J$5+1,FALSE)&gt;VLOOKUP($B182,Calc_OppAtt!$A$47:$AM$66,J$5+1,FALSE),VLOOKUP($A182,Fixtures!$A$2:$AN$21,J$5+2,FALSE),VLOOKUP($B182,Fixtures!$A$2:$AN$21,J$5+2,FALSE)),"")</f>
        <v>LEI (A)</v>
      </c>
      <c r="K182" s="121" t="str">
        <f>IFERROR(IF(VLOOKUP($A182,Calc_OppAtt!$A$47:$AM$66,K$5+1,FALSE)&gt;VLOOKUP($B182,Calc_OppAtt!$A$47:$AM$66,K$5+1,FALSE),VLOOKUP($A182,Fixtures!$A$2:$AN$21,K$5+2,FALSE),VLOOKUP($B182,Fixtures!$A$2:$AN$21,K$5+2,FALSE)),"")</f>
        <v/>
      </c>
      <c r="L182" s="121" t="str">
        <f>IFERROR(IF(VLOOKUP($A182,Calc_OppAtt!$A$47:$AM$66,L$5+1,FALSE)&gt;VLOOKUP($B182,Calc_OppAtt!$A$47:$AM$66,L$5+1,FALSE),VLOOKUP($A182,Fixtures!$A$2:$AN$21,L$5+2,FALSE),VLOOKUP($B182,Fixtures!$A$2:$AN$21,L$5+2,FALSE)),"")</f>
        <v/>
      </c>
      <c r="M182" s="121" t="str">
        <f>IFERROR(IF(VLOOKUP($A182,Calc_OppAtt!$A$47:$AM$66,M$5+1,FALSE)&gt;VLOOKUP($B182,Calc_OppAtt!$A$47:$AM$66,M$5+1,FALSE),VLOOKUP($A182,Fixtures!$A$2:$AN$21,M$5+2,FALSE),VLOOKUP($B182,Fixtures!$A$2:$AN$21,M$5+2,FALSE)),"")</f>
        <v/>
      </c>
      <c r="N182" s="119" t="str">
        <f>IFERROR(IF(VLOOKUP($A182,Calc_OppAtt!$A$47:$AM$66,N$5+1,FALSE)&gt;VLOOKUP($B182,Calc_OppAtt!$A$47:$AM$66,N$5+1,FALSE),VLOOKUP($A182,Fixtures!$A$2:$AN$21,N$5+2,FALSE),VLOOKUP($B182,Fixtures!$A$2:$AN$21,N$5+2,FALSE)),"")</f>
        <v/>
      </c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ht="12.0" customHeight="1">
      <c r="A183" s="113" t="str">
        <f t="array" ref="A183">INDEX(Calc_RotOppAtt!E952:AP952,Intro!$C$11)</f>
        <v>Huddersfield</v>
      </c>
      <c r="B183" s="115" t="str">
        <f t="array" ref="B183">INDEX(Calc_RotOppAtt!E1145:AP1145,Intro!$C$11)</f>
        <v>West Ham</v>
      </c>
      <c r="C183" s="117">
        <f t="array" ref="C183">INDEX(Calc_RotOppAtt!E759:AP759,Intro!$C$11)/Intro!$C$13</f>
        <v>1.048333333</v>
      </c>
      <c r="D183" s="119">
        <v>178.0</v>
      </c>
      <c r="E183" s="121" t="str">
        <f>IFERROR(IF(VLOOKUP($A183,Calc_OppAtt!$A$47:$AM$66,E$5+1,FALSE)&gt;VLOOKUP($B183,Calc_OppAtt!$A$47:$AM$66,E$5+1,FALSE),VLOOKUP($A183,Fixtures!$A$2:$AN$21,E$5+2,FALSE),VLOOKUP($B183,Fixtures!$A$2:$AN$21,E$5+2,FALSE)),"")</f>
        <v>CHE (H)</v>
      </c>
      <c r="F183" s="121" t="str">
        <f>IFERROR(IF(VLOOKUP($A183,Calc_OppAtt!$A$47:$AM$66,F$5+1,FALSE)&gt;VLOOKUP($B183,Calc_OppAtt!$A$47:$AM$66,F$5+1,FALSE),VLOOKUP($A183,Fixtures!$A$2:$AN$21,F$5+2,FALSE),VLOOKUP($B183,Fixtures!$A$2:$AN$21,F$5+2,FALSE)),"")</f>
        <v>BOU (H)</v>
      </c>
      <c r="G183" s="121" t="str">
        <f>IFERROR(IF(VLOOKUP($A183,Calc_OppAtt!$A$47:$AM$66,G$5+1,FALSE)&gt;VLOOKUP($B183,Calc_OppAtt!$A$47:$AM$66,G$5+1,FALSE),VLOOKUP($A183,Fixtures!$A$2:$AN$21,G$5+2,FALSE),VLOOKUP($B183,Fixtures!$A$2:$AN$21,G$5+2,FALSE)),"")</f>
        <v>CAR (H)</v>
      </c>
      <c r="H183" s="121" t="str">
        <f>IFERROR(IF(VLOOKUP($A183,Calc_OppAtt!$A$47:$AM$66,H$5+1,FALSE)&gt;VLOOKUP($B183,Calc_OppAtt!$A$47:$AM$66,H$5+1,FALSE),VLOOKUP($A183,Fixtures!$A$2:$AN$21,H$5+2,FALSE),VLOOKUP($B183,Fixtures!$A$2:$AN$21,H$5+2,FALSE)),"")</f>
        <v>WOL (H)</v>
      </c>
      <c r="I183" s="121" t="str">
        <f>IFERROR(IF(VLOOKUP($A183,Calc_OppAtt!$A$47:$AM$66,I$5+1,FALSE)&gt;VLOOKUP($B183,Calc_OppAtt!$A$47:$AM$66,I$5+1,FALSE),VLOOKUP($A183,Fixtures!$A$2:$AN$21,I$5+2,FALSE),VLOOKUP($B183,Fixtures!$A$2:$AN$21,I$5+2,FALSE)),"")</f>
        <v>CRY (H)</v>
      </c>
      <c r="J183" s="121" t="str">
        <f>IFERROR(IF(VLOOKUP($A183,Calc_OppAtt!$A$47:$AM$66,J$5+1,FALSE)&gt;VLOOKUP($B183,Calc_OppAtt!$A$47:$AM$66,J$5+1,FALSE),VLOOKUP($A183,Fixtures!$A$2:$AN$21,J$5+2,FALSE),VLOOKUP($B183,Fixtures!$A$2:$AN$21,J$5+2,FALSE)),"")</f>
        <v>CHE (H)</v>
      </c>
      <c r="K183" s="121" t="str">
        <f>IFERROR(IF(VLOOKUP($A183,Calc_OppAtt!$A$47:$AM$66,K$5+1,FALSE)&gt;VLOOKUP($B183,Calc_OppAtt!$A$47:$AM$66,K$5+1,FALSE),VLOOKUP($A183,Fixtures!$A$2:$AN$21,K$5+2,FALSE),VLOOKUP($B183,Fixtures!$A$2:$AN$21,K$5+2,FALSE)),"")</f>
        <v/>
      </c>
      <c r="L183" s="121" t="str">
        <f>IFERROR(IF(VLOOKUP($A183,Calc_OppAtt!$A$47:$AM$66,L$5+1,FALSE)&gt;VLOOKUP($B183,Calc_OppAtt!$A$47:$AM$66,L$5+1,FALSE),VLOOKUP($A183,Fixtures!$A$2:$AN$21,L$5+2,FALSE),VLOOKUP($B183,Fixtures!$A$2:$AN$21,L$5+2,FALSE)),"")</f>
        <v/>
      </c>
      <c r="M183" s="121" t="str">
        <f>IFERROR(IF(VLOOKUP($A183,Calc_OppAtt!$A$47:$AM$66,M$5+1,FALSE)&gt;VLOOKUP($B183,Calc_OppAtt!$A$47:$AM$66,M$5+1,FALSE),VLOOKUP($A183,Fixtures!$A$2:$AN$21,M$5+2,FALSE),VLOOKUP($B183,Fixtures!$A$2:$AN$21,M$5+2,FALSE)),"")</f>
        <v/>
      </c>
      <c r="N183" s="119" t="str">
        <f>IFERROR(IF(VLOOKUP($A183,Calc_OppAtt!$A$47:$AM$66,N$5+1,FALSE)&gt;VLOOKUP($B183,Calc_OppAtt!$A$47:$AM$66,N$5+1,FALSE),VLOOKUP($A183,Fixtures!$A$2:$AN$21,N$5+2,FALSE),VLOOKUP($B183,Fixtures!$A$2:$AN$21,N$5+2,FALSE)),"")</f>
        <v/>
      </c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ht="12.0" customHeight="1">
      <c r="A184" s="113" t="str">
        <f t="array" ref="A184">INDEX(Calc_RotOppAtt!E953:AP953,Intro!$C$11)</f>
        <v>Man Utd</v>
      </c>
      <c r="B184" s="115" t="str">
        <f t="array" ref="B184">INDEX(Calc_RotOppAtt!E1146:AP1146,Intro!$C$11)</f>
        <v>Newcastle</v>
      </c>
      <c r="C184" s="117">
        <f t="array" ref="C184">INDEX(Calc_RotOppAtt!E760:AP760,Intro!$C$11)/Intro!$C$13</f>
        <v>1.048333333</v>
      </c>
      <c r="D184" s="119">
        <v>179.0</v>
      </c>
      <c r="E184" s="121" t="str">
        <f>IFERROR(IF(VLOOKUP($A184,Calc_OppAtt!$A$47:$AM$66,E$5+1,FALSE)&gt;VLOOKUP($B184,Calc_OppAtt!$A$47:$AM$66,E$5+1,FALSE),VLOOKUP($A184,Fixtures!$A$2:$AN$21,E$5+2,FALSE),VLOOKUP($B184,Fixtures!$A$2:$AN$21,E$5+2,FALSE)),"")</f>
        <v>LEI (H)</v>
      </c>
      <c r="F184" s="121" t="str">
        <f>IFERROR(IF(VLOOKUP($A184,Calc_OppAtt!$A$47:$AM$66,F$5+1,FALSE)&gt;VLOOKUP($B184,Calc_OppAtt!$A$47:$AM$66,F$5+1,FALSE),VLOOKUP($A184,Fixtures!$A$2:$AN$21,F$5+2,FALSE),VLOOKUP($B184,Fixtures!$A$2:$AN$21,F$5+2,FALSE)),"")</f>
        <v>BHA (A)</v>
      </c>
      <c r="G184" s="121" t="str">
        <f>IFERROR(IF(VLOOKUP($A184,Calc_OppAtt!$A$47:$AM$66,G$5+1,FALSE)&gt;VLOOKUP($B184,Calc_OppAtt!$A$47:$AM$66,G$5+1,FALSE),VLOOKUP($A184,Fixtures!$A$2:$AN$21,G$5+2,FALSE),VLOOKUP($B184,Fixtures!$A$2:$AN$21,G$5+2,FALSE)),"")</f>
        <v>CHE (H)</v>
      </c>
      <c r="H184" s="121" t="str">
        <f>IFERROR(IF(VLOOKUP($A184,Calc_OppAtt!$A$47:$AM$66,H$5+1,FALSE)&gt;VLOOKUP($B184,Calc_OppAtt!$A$47:$AM$66,H$5+1,FALSE),VLOOKUP($A184,Fixtures!$A$2:$AN$21,H$5+2,FALSE),VLOOKUP($B184,Fixtures!$A$2:$AN$21,H$5+2,FALSE)),"")</f>
        <v>BUR (A)</v>
      </c>
      <c r="I184" s="121" t="str">
        <f>IFERROR(IF(VLOOKUP($A184,Calc_OppAtt!$A$47:$AM$66,I$5+1,FALSE)&gt;VLOOKUP($B184,Calc_OppAtt!$A$47:$AM$66,I$5+1,FALSE),VLOOKUP($A184,Fixtures!$A$2:$AN$21,I$5+2,FALSE),VLOOKUP($B184,Fixtures!$A$2:$AN$21,I$5+2,FALSE)),"")</f>
        <v>ARS (H)</v>
      </c>
      <c r="J184" s="121" t="str">
        <f>IFERROR(IF(VLOOKUP($A184,Calc_OppAtt!$A$47:$AM$66,J$5+1,FALSE)&gt;VLOOKUP($B184,Calc_OppAtt!$A$47:$AM$66,J$5+1,FALSE),VLOOKUP($A184,Fixtures!$A$2:$AN$21,J$5+2,FALSE),VLOOKUP($B184,Fixtures!$A$2:$AN$21,J$5+2,FALSE)),"")</f>
        <v>WOL (H)</v>
      </c>
      <c r="K184" s="121" t="str">
        <f>IFERROR(IF(VLOOKUP($A184,Calc_OppAtt!$A$47:$AM$66,K$5+1,FALSE)&gt;VLOOKUP($B184,Calc_OppAtt!$A$47:$AM$66,K$5+1,FALSE),VLOOKUP($A184,Fixtures!$A$2:$AN$21,K$5+2,FALSE),VLOOKUP($B184,Fixtures!$A$2:$AN$21,K$5+2,FALSE)),"")</f>
        <v/>
      </c>
      <c r="L184" s="121" t="str">
        <f>IFERROR(IF(VLOOKUP($A184,Calc_OppAtt!$A$47:$AM$66,L$5+1,FALSE)&gt;VLOOKUP($B184,Calc_OppAtt!$A$47:$AM$66,L$5+1,FALSE),VLOOKUP($A184,Fixtures!$A$2:$AN$21,L$5+2,FALSE),VLOOKUP($B184,Fixtures!$A$2:$AN$21,L$5+2,FALSE)),"")</f>
        <v/>
      </c>
      <c r="M184" s="121" t="str">
        <f>IFERROR(IF(VLOOKUP($A184,Calc_OppAtt!$A$47:$AM$66,M$5+1,FALSE)&gt;VLOOKUP($B184,Calc_OppAtt!$A$47:$AM$66,M$5+1,FALSE),VLOOKUP($A184,Fixtures!$A$2:$AN$21,M$5+2,FALSE),VLOOKUP($B184,Fixtures!$A$2:$AN$21,M$5+2,FALSE)),"")</f>
        <v/>
      </c>
      <c r="N184" s="119" t="str">
        <f>IFERROR(IF(VLOOKUP($A184,Calc_OppAtt!$A$47:$AM$66,N$5+1,FALSE)&gt;VLOOKUP($B184,Calc_OppAtt!$A$47:$AM$66,N$5+1,FALSE),VLOOKUP($A184,Fixtures!$A$2:$AN$21,N$5+2,FALSE),VLOOKUP($B184,Fixtures!$A$2:$AN$21,N$5+2,FALSE)),"")</f>
        <v/>
      </c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ht="12.0" customHeight="1">
      <c r="A185" s="113" t="str">
        <f t="array" ref="A185">INDEX(Calc_RotOppAtt!E954:AP954,Intro!$C$11)</f>
        <v>Fulham</v>
      </c>
      <c r="B185" s="115" t="str">
        <f t="array" ref="B185">INDEX(Calc_RotOppAtt!E1147:AP1147,Intro!$C$11)</f>
        <v>Huddersfield</v>
      </c>
      <c r="C185" s="117">
        <f t="array" ref="C185">INDEX(Calc_RotOppAtt!E761:AP761,Intro!$C$11)/Intro!$C$13</f>
        <v>1.046666667</v>
      </c>
      <c r="D185" s="119">
        <v>180.0</v>
      </c>
      <c r="E185" s="121" t="str">
        <f>IFERROR(IF(VLOOKUP($A185,Calc_OppAtt!$A$47:$AM$66,E$5+1,FALSE)&gt;VLOOKUP($B185,Calc_OppAtt!$A$47:$AM$66,E$5+1,FALSE),VLOOKUP($A185,Fixtures!$A$2:$AN$21,E$5+2,FALSE),VLOOKUP($B185,Fixtures!$A$2:$AN$21,E$5+2,FALSE)),"")</f>
        <v>CRY (H)</v>
      </c>
      <c r="F185" s="121" t="str">
        <f>IFERROR(IF(VLOOKUP($A185,Calc_OppAtt!$A$47:$AM$66,F$5+1,FALSE)&gt;VLOOKUP($B185,Calc_OppAtt!$A$47:$AM$66,F$5+1,FALSE),VLOOKUP($A185,Fixtures!$A$2:$AN$21,F$5+2,FALSE),VLOOKUP($B185,Fixtures!$A$2:$AN$21,F$5+2,FALSE)),"")</f>
        <v>TOT (A)</v>
      </c>
      <c r="G185" s="121" t="str">
        <f>IFERROR(IF(VLOOKUP($A185,Calc_OppAtt!$A$47:$AM$66,G$5+1,FALSE)&gt;VLOOKUP($B185,Calc_OppAtt!$A$47:$AM$66,G$5+1,FALSE),VLOOKUP($A185,Fixtures!$A$2:$AN$21,G$5+2,FALSE),VLOOKUP($B185,Fixtures!$A$2:$AN$21,G$5+2,FALSE)),"")</f>
        <v>CAR (H)</v>
      </c>
      <c r="H185" s="121" t="str">
        <f>IFERROR(IF(VLOOKUP($A185,Calc_OppAtt!$A$47:$AM$66,H$5+1,FALSE)&gt;VLOOKUP($B185,Calc_OppAtt!$A$47:$AM$66,H$5+1,FALSE),VLOOKUP($A185,Fixtures!$A$2:$AN$21,H$5+2,FALSE),VLOOKUP($B185,Fixtures!$A$2:$AN$21,H$5+2,FALSE)),"")</f>
        <v>BHA (A)</v>
      </c>
      <c r="I185" s="121" t="str">
        <f>IFERROR(IF(VLOOKUP($A185,Calc_OppAtt!$A$47:$AM$66,I$5+1,FALSE)&gt;VLOOKUP($B185,Calc_OppAtt!$A$47:$AM$66,I$5+1,FALSE),VLOOKUP($A185,Fixtures!$A$2:$AN$21,I$5+2,FALSE),VLOOKUP($B185,Fixtures!$A$2:$AN$21,I$5+2,FALSE)),"")</f>
        <v>CRY (H)</v>
      </c>
      <c r="J185" s="121" t="str">
        <f>IFERROR(IF(VLOOKUP($A185,Calc_OppAtt!$A$47:$AM$66,J$5+1,FALSE)&gt;VLOOKUP($B185,Calc_OppAtt!$A$47:$AM$66,J$5+1,FALSE),VLOOKUP($A185,Fixtures!$A$2:$AN$21,J$5+2,FALSE),VLOOKUP($B185,Fixtures!$A$2:$AN$21,J$5+2,FALSE)),"")</f>
        <v>WAT (H)</v>
      </c>
      <c r="K185" s="121" t="str">
        <f>IFERROR(IF(VLOOKUP($A185,Calc_OppAtt!$A$47:$AM$66,K$5+1,FALSE)&gt;VLOOKUP($B185,Calc_OppAtt!$A$47:$AM$66,K$5+1,FALSE),VLOOKUP($A185,Fixtures!$A$2:$AN$21,K$5+2,FALSE),VLOOKUP($B185,Fixtures!$A$2:$AN$21,K$5+2,FALSE)),"")</f>
        <v/>
      </c>
      <c r="L185" s="121" t="str">
        <f>IFERROR(IF(VLOOKUP($A185,Calc_OppAtt!$A$47:$AM$66,L$5+1,FALSE)&gt;VLOOKUP($B185,Calc_OppAtt!$A$47:$AM$66,L$5+1,FALSE),VLOOKUP($A185,Fixtures!$A$2:$AN$21,L$5+2,FALSE),VLOOKUP($B185,Fixtures!$A$2:$AN$21,L$5+2,FALSE)),"")</f>
        <v/>
      </c>
      <c r="M185" s="121" t="str">
        <f>IFERROR(IF(VLOOKUP($A185,Calc_OppAtt!$A$47:$AM$66,M$5+1,FALSE)&gt;VLOOKUP($B185,Calc_OppAtt!$A$47:$AM$66,M$5+1,FALSE),VLOOKUP($A185,Fixtures!$A$2:$AN$21,M$5+2,FALSE),VLOOKUP($B185,Fixtures!$A$2:$AN$21,M$5+2,FALSE)),"")</f>
        <v/>
      </c>
      <c r="N185" s="119" t="str">
        <f>IFERROR(IF(VLOOKUP($A185,Calc_OppAtt!$A$47:$AM$66,N$5+1,FALSE)&gt;VLOOKUP($B185,Calc_OppAtt!$A$47:$AM$66,N$5+1,FALSE),VLOOKUP($A185,Fixtures!$A$2:$AN$21,N$5+2,FALSE),VLOOKUP($B185,Fixtures!$A$2:$AN$21,N$5+2,FALSE)),"")</f>
        <v/>
      </c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ht="12.0" customHeight="1">
      <c r="A186" s="113" t="str">
        <f t="array" ref="A186">INDEX(Calc_RotOppAtt!E955:AP955,Intro!$C$11)</f>
        <v>Newcastle</v>
      </c>
      <c r="B186" s="115" t="str">
        <f t="array" ref="B186">INDEX(Calc_RotOppAtt!E1148:AP1148,Intro!$C$11)</f>
        <v>Watford</v>
      </c>
      <c r="C186" s="117">
        <f t="array" ref="C186">INDEX(Calc_RotOppAtt!E762:AP762,Intro!$C$11)/Intro!$C$13</f>
        <v>1.046666667</v>
      </c>
      <c r="D186" s="119">
        <v>181.0</v>
      </c>
      <c r="E186" s="121" t="str">
        <f>IFERROR(IF(VLOOKUP($A186,Calc_OppAtt!$A$47:$AM$66,E$5+1,FALSE)&gt;VLOOKUP($B186,Calc_OppAtt!$A$47:$AM$66,E$5+1,FALSE),VLOOKUP($A186,Fixtures!$A$2:$AN$21,E$5+2,FALSE),VLOOKUP($B186,Fixtures!$A$2:$AN$21,E$5+2,FALSE)),"")</f>
        <v>BHA (H)</v>
      </c>
      <c r="F186" s="121" t="str">
        <f>IFERROR(IF(VLOOKUP($A186,Calc_OppAtt!$A$47:$AM$66,F$5+1,FALSE)&gt;VLOOKUP($B186,Calc_OppAtt!$A$47:$AM$66,F$5+1,FALSE),VLOOKUP($A186,Fixtures!$A$2:$AN$21,F$5+2,FALSE),VLOOKUP($B186,Fixtures!$A$2:$AN$21,F$5+2,FALSE)),"")</f>
        <v>CAR (A)</v>
      </c>
      <c r="G186" s="121" t="str">
        <f>IFERROR(IF(VLOOKUP($A186,Calc_OppAtt!$A$47:$AM$66,G$5+1,FALSE)&gt;VLOOKUP($B186,Calc_OppAtt!$A$47:$AM$66,G$5+1,FALSE),VLOOKUP($A186,Fixtures!$A$2:$AN$21,G$5+2,FALSE),VLOOKUP($B186,Fixtures!$A$2:$AN$21,G$5+2,FALSE)),"")</f>
        <v>CRY (H)</v>
      </c>
      <c r="H186" s="121" t="str">
        <f>IFERROR(IF(VLOOKUP($A186,Calc_OppAtt!$A$47:$AM$66,H$5+1,FALSE)&gt;VLOOKUP($B186,Calc_OppAtt!$A$47:$AM$66,H$5+1,FALSE),VLOOKUP($A186,Fixtures!$A$2:$AN$21,H$5+2,FALSE),VLOOKUP($B186,Fixtures!$A$2:$AN$21,H$5+2,FALSE)),"")</f>
        <v>TOT (H)</v>
      </c>
      <c r="I186" s="121" t="str">
        <f>IFERROR(IF(VLOOKUP($A186,Calc_OppAtt!$A$47:$AM$66,I$5+1,FALSE)&gt;VLOOKUP($B186,Calc_OppAtt!$A$47:$AM$66,I$5+1,FALSE),VLOOKUP($A186,Fixtures!$A$2:$AN$21,I$5+2,FALSE),VLOOKUP($B186,Fixtures!$A$2:$AN$21,I$5+2,FALSE)),"")</f>
        <v>ARS (H)</v>
      </c>
      <c r="J186" s="121" t="str">
        <f>IFERROR(IF(VLOOKUP($A186,Calc_OppAtt!$A$47:$AM$66,J$5+1,FALSE)&gt;VLOOKUP($B186,Calc_OppAtt!$A$47:$AM$66,J$5+1,FALSE),VLOOKUP($A186,Fixtures!$A$2:$AN$21,J$5+2,FALSE),VLOOKUP($B186,Fixtures!$A$2:$AN$21,J$5+2,FALSE)),"")</f>
        <v>CRY (A)</v>
      </c>
      <c r="K186" s="121" t="str">
        <f>IFERROR(IF(VLOOKUP($A186,Calc_OppAtt!$A$47:$AM$66,K$5+1,FALSE)&gt;VLOOKUP($B186,Calc_OppAtt!$A$47:$AM$66,K$5+1,FALSE),VLOOKUP($A186,Fixtures!$A$2:$AN$21,K$5+2,FALSE),VLOOKUP($B186,Fixtures!$A$2:$AN$21,K$5+2,FALSE)),"")</f>
        <v/>
      </c>
      <c r="L186" s="121" t="str">
        <f>IFERROR(IF(VLOOKUP($A186,Calc_OppAtt!$A$47:$AM$66,L$5+1,FALSE)&gt;VLOOKUP($B186,Calc_OppAtt!$A$47:$AM$66,L$5+1,FALSE),VLOOKUP($A186,Fixtures!$A$2:$AN$21,L$5+2,FALSE),VLOOKUP($B186,Fixtures!$A$2:$AN$21,L$5+2,FALSE)),"")</f>
        <v/>
      </c>
      <c r="M186" s="121" t="str">
        <f>IFERROR(IF(VLOOKUP($A186,Calc_OppAtt!$A$47:$AM$66,M$5+1,FALSE)&gt;VLOOKUP($B186,Calc_OppAtt!$A$47:$AM$66,M$5+1,FALSE),VLOOKUP($A186,Fixtures!$A$2:$AN$21,M$5+2,FALSE),VLOOKUP($B186,Fixtures!$A$2:$AN$21,M$5+2,FALSE)),"")</f>
        <v/>
      </c>
      <c r="N186" s="119" t="str">
        <f>IFERROR(IF(VLOOKUP($A186,Calc_OppAtt!$A$47:$AM$66,N$5+1,FALSE)&gt;VLOOKUP($B186,Calc_OppAtt!$A$47:$AM$66,N$5+1,FALSE),VLOOKUP($A186,Fixtures!$A$2:$AN$21,N$5+2,FALSE),VLOOKUP($B186,Fixtures!$A$2:$AN$21,N$5+2,FALSE)),"")</f>
        <v/>
      </c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ht="12.0" customHeight="1">
      <c r="A187" s="113" t="str">
        <f t="array" ref="A187">INDEX(Calc_RotOppAtt!E956:AP956,Intro!$C$11)</f>
        <v>Tottenham</v>
      </c>
      <c r="B187" s="115" t="str">
        <f t="array" ref="B187">INDEX(Calc_RotOppAtt!E1149:AP1149,Intro!$C$11)</f>
        <v>West Ham</v>
      </c>
      <c r="C187" s="117">
        <f t="array" ref="C187">INDEX(Calc_RotOppAtt!E763:AP763,Intro!$C$11)/Intro!$C$13</f>
        <v>1.038333333</v>
      </c>
      <c r="D187" s="119">
        <v>182.0</v>
      </c>
      <c r="E187" s="121" t="str">
        <f>IFERROR(IF(VLOOKUP($A187,Calc_OppAtt!$A$47:$AM$66,E$5+1,FALSE)&gt;VLOOKUP($B187,Calc_OppAtt!$A$47:$AM$66,E$5+1,FALSE),VLOOKUP($A187,Fixtures!$A$2:$AN$21,E$5+2,FALSE),VLOOKUP($B187,Fixtures!$A$2:$AN$21,E$5+2,FALSE)),"")</f>
        <v>NEW (A)</v>
      </c>
      <c r="F187" s="121" t="str">
        <f>IFERROR(IF(VLOOKUP($A187,Calc_OppAtt!$A$47:$AM$66,F$5+1,FALSE)&gt;VLOOKUP($B187,Calc_OppAtt!$A$47:$AM$66,F$5+1,FALSE),VLOOKUP($A187,Fixtures!$A$2:$AN$21,F$5+2,FALSE),VLOOKUP($B187,Fixtures!$A$2:$AN$21,F$5+2,FALSE)),"")</f>
        <v>FUL (H)</v>
      </c>
      <c r="G187" s="121" t="str">
        <f>IFERROR(IF(VLOOKUP($A187,Calc_OppAtt!$A$47:$AM$66,G$5+1,FALSE)&gt;VLOOKUP($B187,Calc_OppAtt!$A$47:$AM$66,G$5+1,FALSE),VLOOKUP($A187,Fixtures!$A$2:$AN$21,G$5+2,FALSE),VLOOKUP($B187,Fixtures!$A$2:$AN$21,G$5+2,FALSE)),"")</f>
        <v>ARS (A)</v>
      </c>
      <c r="H187" s="121" t="str">
        <f>IFERROR(IF(VLOOKUP($A187,Calc_OppAtt!$A$47:$AM$66,H$5+1,FALSE)&gt;VLOOKUP($B187,Calc_OppAtt!$A$47:$AM$66,H$5+1,FALSE),VLOOKUP($A187,Fixtures!$A$2:$AN$21,H$5+2,FALSE),VLOOKUP($B187,Fixtures!$A$2:$AN$21,H$5+2,FALSE)),"")</f>
        <v>WAT (A)</v>
      </c>
      <c r="I187" s="121" t="str">
        <f>IFERROR(IF(VLOOKUP($A187,Calc_OppAtt!$A$47:$AM$66,I$5+1,FALSE)&gt;VLOOKUP($B187,Calc_OppAtt!$A$47:$AM$66,I$5+1,FALSE),VLOOKUP($A187,Fixtures!$A$2:$AN$21,I$5+2,FALSE),VLOOKUP($B187,Fixtures!$A$2:$AN$21,I$5+2,FALSE)),"")</f>
        <v>LIV (H)</v>
      </c>
      <c r="J187" s="121" t="str">
        <f>IFERROR(IF(VLOOKUP($A187,Calc_OppAtt!$A$47:$AM$66,J$5+1,FALSE)&gt;VLOOKUP($B187,Calc_OppAtt!$A$47:$AM$66,J$5+1,FALSE),VLOOKUP($A187,Fixtures!$A$2:$AN$21,J$5+2,FALSE),VLOOKUP($B187,Fixtures!$A$2:$AN$21,J$5+2,FALSE)),"")</f>
        <v>BHA (A)</v>
      </c>
      <c r="K187" s="121" t="str">
        <f>IFERROR(IF(VLOOKUP($A187,Calc_OppAtt!$A$47:$AM$66,K$5+1,FALSE)&gt;VLOOKUP($B187,Calc_OppAtt!$A$47:$AM$66,K$5+1,FALSE),VLOOKUP($A187,Fixtures!$A$2:$AN$21,K$5+2,FALSE),VLOOKUP($B187,Fixtures!$A$2:$AN$21,K$5+2,FALSE)),"")</f>
        <v/>
      </c>
      <c r="L187" s="121" t="str">
        <f>IFERROR(IF(VLOOKUP($A187,Calc_OppAtt!$A$47:$AM$66,L$5+1,FALSE)&gt;VLOOKUP($B187,Calc_OppAtt!$A$47:$AM$66,L$5+1,FALSE),VLOOKUP($A187,Fixtures!$A$2:$AN$21,L$5+2,FALSE),VLOOKUP($B187,Fixtures!$A$2:$AN$21,L$5+2,FALSE)),"")</f>
        <v/>
      </c>
      <c r="M187" s="121" t="str">
        <f>IFERROR(IF(VLOOKUP($A187,Calc_OppAtt!$A$47:$AM$66,M$5+1,FALSE)&gt;VLOOKUP($B187,Calc_OppAtt!$A$47:$AM$66,M$5+1,FALSE),VLOOKUP($A187,Fixtures!$A$2:$AN$21,M$5+2,FALSE),VLOOKUP($B187,Fixtures!$A$2:$AN$21,M$5+2,FALSE)),"")</f>
        <v/>
      </c>
      <c r="N187" s="119" t="str">
        <f>IFERROR(IF(VLOOKUP($A187,Calc_OppAtt!$A$47:$AM$66,N$5+1,FALSE)&gt;VLOOKUP($B187,Calc_OppAtt!$A$47:$AM$66,N$5+1,FALSE),VLOOKUP($A187,Fixtures!$A$2:$AN$21,N$5+2,FALSE),VLOOKUP($B187,Fixtures!$A$2:$AN$21,N$5+2,FALSE)),"")</f>
        <v/>
      </c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ht="12.0" customHeight="1">
      <c r="A188" s="113" t="str">
        <f t="array" ref="A188">INDEX(Calc_RotOppAtt!E957:AP957,Intro!$C$11)</f>
        <v>Newcastle</v>
      </c>
      <c r="B188" s="115" t="str">
        <f t="array" ref="B188">INDEX(Calc_RotOppAtt!E1150:AP1150,Intro!$C$11)</f>
        <v>West Ham</v>
      </c>
      <c r="C188" s="117">
        <f t="array" ref="C188">INDEX(Calc_RotOppAtt!E764:AP764,Intro!$C$11)/Intro!$C$13</f>
        <v>1.036666667</v>
      </c>
      <c r="D188" s="119">
        <v>183.0</v>
      </c>
      <c r="E188" s="121" t="str">
        <f>IFERROR(IF(VLOOKUP($A188,Calc_OppAtt!$A$47:$AM$66,E$5+1,FALSE)&gt;VLOOKUP($B188,Calc_OppAtt!$A$47:$AM$66,E$5+1,FALSE),VLOOKUP($A188,Fixtures!$A$2:$AN$21,E$5+2,FALSE),VLOOKUP($B188,Fixtures!$A$2:$AN$21,E$5+2,FALSE)),"")</f>
        <v>TOT (H)</v>
      </c>
      <c r="F188" s="121" t="str">
        <f>IFERROR(IF(VLOOKUP($A188,Calc_OppAtt!$A$47:$AM$66,F$5+1,FALSE)&gt;VLOOKUP($B188,Calc_OppAtt!$A$47:$AM$66,F$5+1,FALSE),VLOOKUP($A188,Fixtures!$A$2:$AN$21,F$5+2,FALSE),VLOOKUP($B188,Fixtures!$A$2:$AN$21,F$5+2,FALSE)),"")</f>
        <v>BOU (H)</v>
      </c>
      <c r="G188" s="121" t="str">
        <f>IFERROR(IF(VLOOKUP($A188,Calc_OppAtt!$A$47:$AM$66,G$5+1,FALSE)&gt;VLOOKUP($B188,Calc_OppAtt!$A$47:$AM$66,G$5+1,FALSE),VLOOKUP($A188,Fixtures!$A$2:$AN$21,G$5+2,FALSE),VLOOKUP($B188,Fixtures!$A$2:$AN$21,G$5+2,FALSE)),"")</f>
        <v>CHE (H)</v>
      </c>
      <c r="H188" s="121" t="str">
        <f>IFERROR(IF(VLOOKUP($A188,Calc_OppAtt!$A$47:$AM$66,H$5+1,FALSE)&gt;VLOOKUP($B188,Calc_OppAtt!$A$47:$AM$66,H$5+1,FALSE),VLOOKUP($A188,Fixtures!$A$2:$AN$21,H$5+2,FALSE),VLOOKUP($B188,Fixtures!$A$2:$AN$21,H$5+2,FALSE)),"")</f>
        <v>WOL (H)</v>
      </c>
      <c r="I188" s="121" t="str">
        <f>IFERROR(IF(VLOOKUP($A188,Calc_OppAtt!$A$47:$AM$66,I$5+1,FALSE)&gt;VLOOKUP($B188,Calc_OppAtt!$A$47:$AM$66,I$5+1,FALSE),VLOOKUP($A188,Fixtures!$A$2:$AN$21,I$5+2,FALSE),VLOOKUP($B188,Fixtures!$A$2:$AN$21,I$5+2,FALSE)),"")</f>
        <v>ARS (H)</v>
      </c>
      <c r="J188" s="121" t="str">
        <f>IFERROR(IF(VLOOKUP($A188,Calc_OppAtt!$A$47:$AM$66,J$5+1,FALSE)&gt;VLOOKUP($B188,Calc_OppAtt!$A$47:$AM$66,J$5+1,FALSE),VLOOKUP($A188,Fixtures!$A$2:$AN$21,J$5+2,FALSE),VLOOKUP($B188,Fixtures!$A$2:$AN$21,J$5+2,FALSE)),"")</f>
        <v>CRY (A)</v>
      </c>
      <c r="K188" s="121" t="str">
        <f>IFERROR(IF(VLOOKUP($A188,Calc_OppAtt!$A$47:$AM$66,K$5+1,FALSE)&gt;VLOOKUP($B188,Calc_OppAtt!$A$47:$AM$66,K$5+1,FALSE),VLOOKUP($A188,Fixtures!$A$2:$AN$21,K$5+2,FALSE),VLOOKUP($B188,Fixtures!$A$2:$AN$21,K$5+2,FALSE)),"")</f>
        <v/>
      </c>
      <c r="L188" s="121" t="str">
        <f>IFERROR(IF(VLOOKUP($A188,Calc_OppAtt!$A$47:$AM$66,L$5+1,FALSE)&gt;VLOOKUP($B188,Calc_OppAtt!$A$47:$AM$66,L$5+1,FALSE),VLOOKUP($A188,Fixtures!$A$2:$AN$21,L$5+2,FALSE),VLOOKUP($B188,Fixtures!$A$2:$AN$21,L$5+2,FALSE)),"")</f>
        <v/>
      </c>
      <c r="M188" s="121" t="str">
        <f>IFERROR(IF(VLOOKUP($A188,Calc_OppAtt!$A$47:$AM$66,M$5+1,FALSE)&gt;VLOOKUP($B188,Calc_OppAtt!$A$47:$AM$66,M$5+1,FALSE),VLOOKUP($A188,Fixtures!$A$2:$AN$21,M$5+2,FALSE),VLOOKUP($B188,Fixtures!$A$2:$AN$21,M$5+2,FALSE)),"")</f>
        <v/>
      </c>
      <c r="N188" s="119" t="str">
        <f>IFERROR(IF(VLOOKUP($A188,Calc_OppAtt!$A$47:$AM$66,N$5+1,FALSE)&gt;VLOOKUP($B188,Calc_OppAtt!$A$47:$AM$66,N$5+1,FALSE),VLOOKUP($A188,Fixtures!$A$2:$AN$21,N$5+2,FALSE),VLOOKUP($B188,Fixtures!$A$2:$AN$21,N$5+2,FALSE)),"")</f>
        <v/>
      </c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ht="12.0" customHeight="1">
      <c r="A189" s="113" t="str">
        <f t="array" ref="A189">INDEX(Calc_RotOppAtt!E958:AP958,Intro!$C$11)</f>
        <v>West Ham</v>
      </c>
      <c r="B189" s="115" t="str">
        <f t="array" ref="B189">INDEX(Calc_RotOppAtt!E1151:AP1151,Intro!$C$11)</f>
        <v>Wolves</v>
      </c>
      <c r="C189" s="117">
        <f t="array" ref="C189">INDEX(Calc_RotOppAtt!E765:AP765,Intro!$C$11)/Intro!$C$13</f>
        <v>1.036666667</v>
      </c>
      <c r="D189" s="119">
        <v>184.0</v>
      </c>
      <c r="E189" s="121" t="str">
        <f>IFERROR(IF(VLOOKUP($A189,Calc_OppAtt!$A$47:$AM$66,E$5+1,FALSE)&gt;VLOOKUP($B189,Calc_OppAtt!$A$47:$AM$66,E$5+1,FALSE),VLOOKUP($A189,Fixtures!$A$2:$AN$21,E$5+2,FALSE),VLOOKUP($B189,Fixtures!$A$2:$AN$21,E$5+2,FALSE)),"")</f>
        <v>EVE (H)</v>
      </c>
      <c r="F189" s="121" t="str">
        <f>IFERROR(IF(VLOOKUP($A189,Calc_OppAtt!$A$47:$AM$66,F$5+1,FALSE)&gt;VLOOKUP($B189,Calc_OppAtt!$A$47:$AM$66,F$5+1,FALSE),VLOOKUP($A189,Fixtures!$A$2:$AN$21,F$5+2,FALSE),VLOOKUP($B189,Fixtures!$A$2:$AN$21,F$5+2,FALSE)),"")</f>
        <v>BOU (H)</v>
      </c>
      <c r="G189" s="121" t="str">
        <f>IFERROR(IF(VLOOKUP($A189,Calc_OppAtt!$A$47:$AM$66,G$5+1,FALSE)&gt;VLOOKUP($B189,Calc_OppAtt!$A$47:$AM$66,G$5+1,FALSE),VLOOKUP($A189,Fixtures!$A$2:$AN$21,G$5+2,FALSE),VLOOKUP($B189,Fixtures!$A$2:$AN$21,G$5+2,FALSE)),"")</f>
        <v>ARS (A)</v>
      </c>
      <c r="H189" s="121" t="str">
        <f>IFERROR(IF(VLOOKUP($A189,Calc_OppAtt!$A$47:$AM$66,H$5+1,FALSE)&gt;VLOOKUP($B189,Calc_OppAtt!$A$47:$AM$66,H$5+1,FALSE),VLOOKUP($A189,Fixtures!$A$2:$AN$21,H$5+2,FALSE),VLOOKUP($B189,Fixtures!$A$2:$AN$21,H$5+2,FALSE)),"")</f>
        <v>WOL (H)</v>
      </c>
      <c r="I189" s="121" t="str">
        <f>IFERROR(IF(VLOOKUP($A189,Calc_OppAtt!$A$47:$AM$66,I$5+1,FALSE)&gt;VLOOKUP($B189,Calc_OppAtt!$A$47:$AM$66,I$5+1,FALSE),VLOOKUP($A189,Fixtures!$A$2:$AN$21,I$5+2,FALSE),VLOOKUP($B189,Fixtures!$A$2:$AN$21,I$5+2,FALSE)),"")</f>
        <v>BUR (H)</v>
      </c>
      <c r="J189" s="121" t="str">
        <f>IFERROR(IF(VLOOKUP($A189,Calc_OppAtt!$A$47:$AM$66,J$5+1,FALSE)&gt;VLOOKUP($B189,Calc_OppAtt!$A$47:$AM$66,J$5+1,FALSE),VLOOKUP($A189,Fixtures!$A$2:$AN$21,J$5+2,FALSE),VLOOKUP($B189,Fixtures!$A$2:$AN$21,J$5+2,FALSE)),"")</f>
        <v>CHE (H)</v>
      </c>
      <c r="K189" s="121" t="str">
        <f>IFERROR(IF(VLOOKUP($A189,Calc_OppAtt!$A$47:$AM$66,K$5+1,FALSE)&gt;VLOOKUP($B189,Calc_OppAtt!$A$47:$AM$66,K$5+1,FALSE),VLOOKUP($A189,Fixtures!$A$2:$AN$21,K$5+2,FALSE),VLOOKUP($B189,Fixtures!$A$2:$AN$21,K$5+2,FALSE)),"")</f>
        <v/>
      </c>
      <c r="L189" s="121" t="str">
        <f>IFERROR(IF(VLOOKUP($A189,Calc_OppAtt!$A$47:$AM$66,L$5+1,FALSE)&gt;VLOOKUP($B189,Calc_OppAtt!$A$47:$AM$66,L$5+1,FALSE),VLOOKUP($A189,Fixtures!$A$2:$AN$21,L$5+2,FALSE),VLOOKUP($B189,Fixtures!$A$2:$AN$21,L$5+2,FALSE)),"")</f>
        <v/>
      </c>
      <c r="M189" s="121" t="str">
        <f>IFERROR(IF(VLOOKUP($A189,Calc_OppAtt!$A$47:$AM$66,M$5+1,FALSE)&gt;VLOOKUP($B189,Calc_OppAtt!$A$47:$AM$66,M$5+1,FALSE),VLOOKUP($A189,Fixtures!$A$2:$AN$21,M$5+2,FALSE),VLOOKUP($B189,Fixtures!$A$2:$AN$21,M$5+2,FALSE)),"")</f>
        <v/>
      </c>
      <c r="N189" s="119" t="str">
        <f>IFERROR(IF(VLOOKUP($A189,Calc_OppAtt!$A$47:$AM$66,N$5+1,FALSE)&gt;VLOOKUP($B189,Calc_OppAtt!$A$47:$AM$66,N$5+1,FALSE),VLOOKUP($A189,Fixtures!$A$2:$AN$21,N$5+2,FALSE),VLOOKUP($B189,Fixtures!$A$2:$AN$21,N$5+2,FALSE)),"")</f>
        <v/>
      </c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ht="12.0" customHeight="1">
      <c r="A190" s="113" t="str">
        <f t="array" ref="A190">INDEX(Calc_RotOppAtt!E959:AP959,Intro!$C$11)</f>
        <v>Leicester</v>
      </c>
      <c r="B190" s="115" t="str">
        <f t="array" ref="B190">INDEX(Calc_RotOppAtt!E1152:AP1152,Intro!$C$11)</f>
        <v>West Ham</v>
      </c>
      <c r="C190" s="117">
        <f t="array" ref="C190">INDEX(Calc_RotOppAtt!E766:AP766,Intro!$C$11)/Intro!$C$13</f>
        <v>1.035</v>
      </c>
      <c r="D190" s="119">
        <v>185.0</v>
      </c>
      <c r="E190" s="121" t="str">
        <f>IFERROR(IF(VLOOKUP($A190,Calc_OppAtt!$A$47:$AM$66,E$5+1,FALSE)&gt;VLOOKUP($B190,Calc_OppAtt!$A$47:$AM$66,E$5+1,FALSE),VLOOKUP($A190,Fixtures!$A$2:$AN$21,E$5+2,FALSE),VLOOKUP($B190,Fixtures!$A$2:$AN$21,E$5+2,FALSE)),"")</f>
        <v>LIV (A)</v>
      </c>
      <c r="F190" s="121" t="str">
        <f>IFERROR(IF(VLOOKUP($A190,Calc_OppAtt!$A$47:$AM$66,F$5+1,FALSE)&gt;VLOOKUP($B190,Calc_OppAtt!$A$47:$AM$66,F$5+1,FALSE),VLOOKUP($A190,Fixtures!$A$2:$AN$21,F$5+2,FALSE),VLOOKUP($B190,Fixtures!$A$2:$AN$21,F$5+2,FALSE)),"")</f>
        <v>BOU (H)</v>
      </c>
      <c r="G190" s="121" t="str">
        <f>IFERROR(IF(VLOOKUP($A190,Calc_OppAtt!$A$47:$AM$66,G$5+1,FALSE)&gt;VLOOKUP($B190,Calc_OppAtt!$A$47:$AM$66,G$5+1,FALSE),VLOOKUP($A190,Fixtures!$A$2:$AN$21,G$5+2,FALSE),VLOOKUP($B190,Fixtures!$A$2:$AN$21,G$5+2,FALSE)),"")</f>
        <v>SOU (A)</v>
      </c>
      <c r="H190" s="121" t="str">
        <f>IFERROR(IF(VLOOKUP($A190,Calc_OppAtt!$A$47:$AM$66,H$5+1,FALSE)&gt;VLOOKUP($B190,Calc_OppAtt!$A$47:$AM$66,H$5+1,FALSE),VLOOKUP($A190,Fixtures!$A$2:$AN$21,H$5+2,FALSE),VLOOKUP($B190,Fixtures!$A$2:$AN$21,H$5+2,FALSE)),"")</f>
        <v>LIV (H)</v>
      </c>
      <c r="I190" s="121" t="str">
        <f>IFERROR(IF(VLOOKUP($A190,Calc_OppAtt!$A$47:$AM$66,I$5+1,FALSE)&gt;VLOOKUP($B190,Calc_OppAtt!$A$47:$AM$66,I$5+1,FALSE),VLOOKUP($A190,Fixtures!$A$2:$AN$21,I$5+2,FALSE),VLOOKUP($B190,Fixtures!$A$2:$AN$21,I$5+2,FALSE)),"")</f>
        <v>BOU (A)</v>
      </c>
      <c r="J190" s="121" t="str">
        <f>IFERROR(IF(VLOOKUP($A190,Calc_OppAtt!$A$47:$AM$66,J$5+1,FALSE)&gt;VLOOKUP($B190,Calc_OppAtt!$A$47:$AM$66,J$5+1,FALSE),VLOOKUP($A190,Fixtures!$A$2:$AN$21,J$5+2,FALSE),VLOOKUP($B190,Fixtures!$A$2:$AN$21,J$5+2,FALSE)),"")</f>
        <v>HUD (H)</v>
      </c>
      <c r="K190" s="121" t="str">
        <f>IFERROR(IF(VLOOKUP($A190,Calc_OppAtt!$A$47:$AM$66,K$5+1,FALSE)&gt;VLOOKUP($B190,Calc_OppAtt!$A$47:$AM$66,K$5+1,FALSE),VLOOKUP($A190,Fixtures!$A$2:$AN$21,K$5+2,FALSE),VLOOKUP($B190,Fixtures!$A$2:$AN$21,K$5+2,FALSE)),"")</f>
        <v/>
      </c>
      <c r="L190" s="121" t="str">
        <f>IFERROR(IF(VLOOKUP($A190,Calc_OppAtt!$A$47:$AM$66,L$5+1,FALSE)&gt;VLOOKUP($B190,Calc_OppAtt!$A$47:$AM$66,L$5+1,FALSE),VLOOKUP($A190,Fixtures!$A$2:$AN$21,L$5+2,FALSE),VLOOKUP($B190,Fixtures!$A$2:$AN$21,L$5+2,FALSE)),"")</f>
        <v/>
      </c>
      <c r="M190" s="121" t="str">
        <f>IFERROR(IF(VLOOKUP($A190,Calc_OppAtt!$A$47:$AM$66,M$5+1,FALSE)&gt;VLOOKUP($B190,Calc_OppAtt!$A$47:$AM$66,M$5+1,FALSE),VLOOKUP($A190,Fixtures!$A$2:$AN$21,M$5+2,FALSE),VLOOKUP($B190,Fixtures!$A$2:$AN$21,M$5+2,FALSE)),"")</f>
        <v/>
      </c>
      <c r="N190" s="119" t="str">
        <f>IFERROR(IF(VLOOKUP($A190,Calc_OppAtt!$A$47:$AM$66,N$5+1,FALSE)&gt;VLOOKUP($B190,Calc_OppAtt!$A$47:$AM$66,N$5+1,FALSE),VLOOKUP($A190,Fixtures!$A$2:$AN$21,N$5+2,FALSE),VLOOKUP($B190,Fixtures!$A$2:$AN$21,N$5+2,FALSE)),"")</f>
        <v/>
      </c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ht="12.0" customHeight="1">
      <c r="A191" s="113" t="str">
        <f t="array" ref="A191">INDEX(Calc_RotOppAtt!E960:AP960,Intro!$C$11)</f>
        <v>Cardiff</v>
      </c>
      <c r="B191" s="115" t="str">
        <f t="array" ref="B191">INDEX(Calc_RotOppAtt!E1153:AP1153,Intro!$C$11)</f>
        <v>Wolves</v>
      </c>
      <c r="C191" s="117">
        <f t="array" ref="C191">INDEX(Calc_RotOppAtt!E767:AP767,Intro!$C$11)/Intro!$C$13</f>
        <v>1.028333333</v>
      </c>
      <c r="D191" s="119">
        <v>186.0</v>
      </c>
      <c r="E191" s="121" t="str">
        <f>IFERROR(IF(VLOOKUP($A191,Calc_OppAtt!$A$47:$AM$66,E$5+1,FALSE)&gt;VLOOKUP($B191,Calc_OppAtt!$A$47:$AM$66,E$5+1,FALSE),VLOOKUP($A191,Fixtures!$A$2:$AN$21,E$5+2,FALSE),VLOOKUP($B191,Fixtures!$A$2:$AN$21,E$5+2,FALSE)),"")</f>
        <v>EVE (H)</v>
      </c>
      <c r="F191" s="121" t="str">
        <f>IFERROR(IF(VLOOKUP($A191,Calc_OppAtt!$A$47:$AM$66,F$5+1,FALSE)&gt;VLOOKUP($B191,Calc_OppAtt!$A$47:$AM$66,F$5+1,FALSE),VLOOKUP($A191,Fixtures!$A$2:$AN$21,F$5+2,FALSE),VLOOKUP($B191,Fixtures!$A$2:$AN$21,F$5+2,FALSE)),"")</f>
        <v>NEW (H)</v>
      </c>
      <c r="G191" s="121" t="str">
        <f>IFERROR(IF(VLOOKUP($A191,Calc_OppAtt!$A$47:$AM$66,G$5+1,FALSE)&gt;VLOOKUP($B191,Calc_OppAtt!$A$47:$AM$66,G$5+1,FALSE),VLOOKUP($A191,Fixtures!$A$2:$AN$21,G$5+2,FALSE),VLOOKUP($B191,Fixtures!$A$2:$AN$21,G$5+2,FALSE)),"")</f>
        <v>HUD (A)</v>
      </c>
      <c r="H191" s="121" t="str">
        <f>IFERROR(IF(VLOOKUP($A191,Calc_OppAtt!$A$47:$AM$66,H$5+1,FALSE)&gt;VLOOKUP($B191,Calc_OppAtt!$A$47:$AM$66,H$5+1,FALSE),VLOOKUP($A191,Fixtures!$A$2:$AN$21,H$5+2,FALSE),VLOOKUP($B191,Fixtures!$A$2:$AN$21,H$5+2,FALSE)),"")</f>
        <v>ARS (H)</v>
      </c>
      <c r="I191" s="121" t="str">
        <f>IFERROR(IF(VLOOKUP($A191,Calc_OppAtt!$A$47:$AM$66,I$5+1,FALSE)&gt;VLOOKUP($B191,Calc_OppAtt!$A$47:$AM$66,I$5+1,FALSE),VLOOKUP($A191,Fixtures!$A$2:$AN$21,I$5+2,FALSE),VLOOKUP($B191,Fixtures!$A$2:$AN$21,I$5+2,FALSE)),"")</f>
        <v>BUR (H)</v>
      </c>
      <c r="J191" s="121" t="str">
        <f>IFERROR(IF(VLOOKUP($A191,Calc_OppAtt!$A$47:$AM$66,J$5+1,FALSE)&gt;VLOOKUP($B191,Calc_OppAtt!$A$47:$AM$66,J$5+1,FALSE),VLOOKUP($A191,Fixtures!$A$2:$AN$21,J$5+2,FALSE),VLOOKUP($B191,Fixtures!$A$2:$AN$21,J$5+2,FALSE)),"")</f>
        <v>MCI (H)</v>
      </c>
      <c r="K191" s="121" t="str">
        <f>IFERROR(IF(VLOOKUP($A191,Calc_OppAtt!$A$47:$AM$66,K$5+1,FALSE)&gt;VLOOKUP($B191,Calc_OppAtt!$A$47:$AM$66,K$5+1,FALSE),VLOOKUP($A191,Fixtures!$A$2:$AN$21,K$5+2,FALSE),VLOOKUP($B191,Fixtures!$A$2:$AN$21,K$5+2,FALSE)),"")</f>
        <v/>
      </c>
      <c r="L191" s="121" t="str">
        <f>IFERROR(IF(VLOOKUP($A191,Calc_OppAtt!$A$47:$AM$66,L$5+1,FALSE)&gt;VLOOKUP($B191,Calc_OppAtt!$A$47:$AM$66,L$5+1,FALSE),VLOOKUP($A191,Fixtures!$A$2:$AN$21,L$5+2,FALSE),VLOOKUP($B191,Fixtures!$A$2:$AN$21,L$5+2,FALSE)),"")</f>
        <v/>
      </c>
      <c r="M191" s="121" t="str">
        <f>IFERROR(IF(VLOOKUP($A191,Calc_OppAtt!$A$47:$AM$66,M$5+1,FALSE)&gt;VLOOKUP($B191,Calc_OppAtt!$A$47:$AM$66,M$5+1,FALSE),VLOOKUP($A191,Fixtures!$A$2:$AN$21,M$5+2,FALSE),VLOOKUP($B191,Fixtures!$A$2:$AN$21,M$5+2,FALSE)),"")</f>
        <v/>
      </c>
      <c r="N191" s="119" t="str">
        <f>IFERROR(IF(VLOOKUP($A191,Calc_OppAtt!$A$47:$AM$66,N$5+1,FALSE)&gt;VLOOKUP($B191,Calc_OppAtt!$A$47:$AM$66,N$5+1,FALSE),VLOOKUP($A191,Fixtures!$A$2:$AN$21,N$5+2,FALSE),VLOOKUP($B191,Fixtures!$A$2:$AN$21,N$5+2,FALSE)),"")</f>
        <v/>
      </c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ht="12.0" customHeight="1">
      <c r="A192" s="113" t="str">
        <f t="array" ref="A192">INDEX(Calc_RotOppAtt!E961:AP961,Intro!$C$11)</f>
        <v>Huddersfield</v>
      </c>
      <c r="B192" s="115" t="str">
        <f t="array" ref="B192">INDEX(Calc_RotOppAtt!E1154:AP1154,Intro!$C$11)</f>
        <v>Newcastle</v>
      </c>
      <c r="C192" s="117">
        <f t="array" ref="C192">INDEX(Calc_RotOppAtt!E768:AP768,Intro!$C$11)/Intro!$C$13</f>
        <v>1.026666667</v>
      </c>
      <c r="D192" s="119">
        <v>187.0</v>
      </c>
      <c r="E192" s="121" t="str">
        <f>IFERROR(IF(VLOOKUP($A192,Calc_OppAtt!$A$47:$AM$66,E$5+1,FALSE)&gt;VLOOKUP($B192,Calc_OppAtt!$A$47:$AM$66,E$5+1,FALSE),VLOOKUP($A192,Fixtures!$A$2:$AN$21,E$5+2,FALSE),VLOOKUP($B192,Fixtures!$A$2:$AN$21,E$5+2,FALSE)),"")</f>
        <v>CHE (H)</v>
      </c>
      <c r="F192" s="121" t="str">
        <f>IFERROR(IF(VLOOKUP($A192,Calc_OppAtt!$A$47:$AM$66,F$5+1,FALSE)&gt;VLOOKUP($B192,Calc_OppAtt!$A$47:$AM$66,F$5+1,FALSE),VLOOKUP($A192,Fixtures!$A$2:$AN$21,F$5+2,FALSE),VLOOKUP($B192,Fixtures!$A$2:$AN$21,F$5+2,FALSE)),"")</f>
        <v>CAR (A)</v>
      </c>
      <c r="G192" s="121" t="str">
        <f>IFERROR(IF(VLOOKUP($A192,Calc_OppAtt!$A$47:$AM$66,G$5+1,FALSE)&gt;VLOOKUP($B192,Calc_OppAtt!$A$47:$AM$66,G$5+1,FALSE),VLOOKUP($A192,Fixtures!$A$2:$AN$21,G$5+2,FALSE),VLOOKUP($B192,Fixtures!$A$2:$AN$21,G$5+2,FALSE)),"")</f>
        <v>CAR (H)</v>
      </c>
      <c r="H192" s="121" t="str">
        <f>IFERROR(IF(VLOOKUP($A192,Calc_OppAtt!$A$47:$AM$66,H$5+1,FALSE)&gt;VLOOKUP($B192,Calc_OppAtt!$A$47:$AM$66,H$5+1,FALSE),VLOOKUP($A192,Fixtures!$A$2:$AN$21,H$5+2,FALSE),VLOOKUP($B192,Fixtures!$A$2:$AN$21,H$5+2,FALSE)),"")</f>
        <v>EVE (A)</v>
      </c>
      <c r="I192" s="121" t="str">
        <f>IFERROR(IF(VLOOKUP($A192,Calc_OppAtt!$A$47:$AM$66,I$5+1,FALSE)&gt;VLOOKUP($B192,Calc_OppAtt!$A$47:$AM$66,I$5+1,FALSE),VLOOKUP($A192,Fixtures!$A$2:$AN$21,I$5+2,FALSE),VLOOKUP($B192,Fixtures!$A$2:$AN$21,I$5+2,FALSE)),"")</f>
        <v>ARS (H)</v>
      </c>
      <c r="J192" s="121" t="str">
        <f>IFERROR(IF(VLOOKUP($A192,Calc_OppAtt!$A$47:$AM$66,J$5+1,FALSE)&gt;VLOOKUP($B192,Calc_OppAtt!$A$47:$AM$66,J$5+1,FALSE),VLOOKUP($A192,Fixtures!$A$2:$AN$21,J$5+2,FALSE),VLOOKUP($B192,Fixtures!$A$2:$AN$21,J$5+2,FALSE)),"")</f>
        <v>CRY (A)</v>
      </c>
      <c r="K192" s="121" t="str">
        <f>IFERROR(IF(VLOOKUP($A192,Calc_OppAtt!$A$47:$AM$66,K$5+1,FALSE)&gt;VLOOKUP($B192,Calc_OppAtt!$A$47:$AM$66,K$5+1,FALSE),VLOOKUP($A192,Fixtures!$A$2:$AN$21,K$5+2,FALSE),VLOOKUP($B192,Fixtures!$A$2:$AN$21,K$5+2,FALSE)),"")</f>
        <v/>
      </c>
      <c r="L192" s="121" t="str">
        <f>IFERROR(IF(VLOOKUP($A192,Calc_OppAtt!$A$47:$AM$66,L$5+1,FALSE)&gt;VLOOKUP($B192,Calc_OppAtt!$A$47:$AM$66,L$5+1,FALSE),VLOOKUP($A192,Fixtures!$A$2:$AN$21,L$5+2,FALSE),VLOOKUP($B192,Fixtures!$A$2:$AN$21,L$5+2,FALSE)),"")</f>
        <v/>
      </c>
      <c r="M192" s="121" t="str">
        <f>IFERROR(IF(VLOOKUP($A192,Calc_OppAtt!$A$47:$AM$66,M$5+1,FALSE)&gt;VLOOKUP($B192,Calc_OppAtt!$A$47:$AM$66,M$5+1,FALSE),VLOOKUP($A192,Fixtures!$A$2:$AN$21,M$5+2,FALSE),VLOOKUP($B192,Fixtures!$A$2:$AN$21,M$5+2,FALSE)),"")</f>
        <v/>
      </c>
      <c r="N192" s="119" t="str">
        <f>IFERROR(IF(VLOOKUP($A192,Calc_OppAtt!$A$47:$AM$66,N$5+1,FALSE)&gt;VLOOKUP($B192,Calc_OppAtt!$A$47:$AM$66,N$5+1,FALSE),VLOOKUP($A192,Fixtures!$A$2:$AN$21,N$5+2,FALSE),VLOOKUP($B192,Fixtures!$A$2:$AN$21,N$5+2,FALSE)),"")</f>
        <v/>
      </c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ht="12.0" customHeight="1">
      <c r="A193" s="113" t="str">
        <f t="array" ref="A193">INDEX(Calc_RotOppAtt!E962:AP962,Intro!$C$11)</f>
        <v>Brighton</v>
      </c>
      <c r="B193" s="115" t="str">
        <f t="array" ref="B193">INDEX(Calc_RotOppAtt!E1155:AP1155,Intro!$C$11)</f>
        <v>Wolves</v>
      </c>
      <c r="C193" s="117">
        <f t="array" ref="C193">INDEX(Calc_RotOppAtt!E769:AP769,Intro!$C$11)/Intro!$C$13</f>
        <v>1.011666667</v>
      </c>
      <c r="D193" s="119">
        <v>188.0</v>
      </c>
      <c r="E193" s="121" t="str">
        <f>IFERROR(IF(VLOOKUP($A193,Calc_OppAtt!$A$47:$AM$66,E$5+1,FALSE)&gt;VLOOKUP($B193,Calc_OppAtt!$A$47:$AM$66,E$5+1,FALSE),VLOOKUP($A193,Fixtures!$A$2:$AN$21,E$5+2,FALSE),VLOOKUP($B193,Fixtures!$A$2:$AN$21,E$5+2,FALSE)),"")</f>
        <v>EVE (H)</v>
      </c>
      <c r="F193" s="121" t="str">
        <f>IFERROR(IF(VLOOKUP($A193,Calc_OppAtt!$A$47:$AM$66,F$5+1,FALSE)&gt;VLOOKUP($B193,Calc_OppAtt!$A$47:$AM$66,F$5+1,FALSE),VLOOKUP($A193,Fixtures!$A$2:$AN$21,F$5+2,FALSE),VLOOKUP($B193,Fixtures!$A$2:$AN$21,F$5+2,FALSE)),"")</f>
        <v>LEI (A)</v>
      </c>
      <c r="G193" s="121" t="str">
        <f>IFERROR(IF(VLOOKUP($A193,Calc_OppAtt!$A$47:$AM$66,G$5+1,FALSE)&gt;VLOOKUP($B193,Calc_OppAtt!$A$47:$AM$66,G$5+1,FALSE),VLOOKUP($A193,Fixtures!$A$2:$AN$21,G$5+2,FALSE),VLOOKUP($B193,Fixtures!$A$2:$AN$21,G$5+2,FALSE)),"")</f>
        <v>MCI (H)</v>
      </c>
      <c r="H193" s="121" t="str">
        <f>IFERROR(IF(VLOOKUP($A193,Calc_OppAtt!$A$47:$AM$66,H$5+1,FALSE)&gt;VLOOKUP($B193,Calc_OppAtt!$A$47:$AM$66,H$5+1,FALSE),VLOOKUP($A193,Fixtures!$A$2:$AN$21,H$5+2,FALSE),VLOOKUP($B193,Fixtures!$A$2:$AN$21,H$5+2,FALSE)),"")</f>
        <v>FUL (H)</v>
      </c>
      <c r="I193" s="121" t="str">
        <f>IFERROR(IF(VLOOKUP($A193,Calc_OppAtt!$A$47:$AM$66,I$5+1,FALSE)&gt;VLOOKUP($B193,Calc_OppAtt!$A$47:$AM$66,I$5+1,FALSE),VLOOKUP($A193,Fixtures!$A$2:$AN$21,I$5+2,FALSE),VLOOKUP($B193,Fixtures!$A$2:$AN$21,I$5+2,FALSE)),"")</f>
        <v>SOU (A)</v>
      </c>
      <c r="J193" s="121" t="str">
        <f>IFERROR(IF(VLOOKUP($A193,Calc_OppAtt!$A$47:$AM$66,J$5+1,FALSE)&gt;VLOOKUP($B193,Calc_OppAtt!$A$47:$AM$66,J$5+1,FALSE),VLOOKUP($A193,Fixtures!$A$2:$AN$21,J$5+2,FALSE),VLOOKUP($B193,Fixtures!$A$2:$AN$21,J$5+2,FALSE)),"")</f>
        <v>TOT (H)</v>
      </c>
      <c r="K193" s="121" t="str">
        <f>IFERROR(IF(VLOOKUP($A193,Calc_OppAtt!$A$47:$AM$66,K$5+1,FALSE)&gt;VLOOKUP($B193,Calc_OppAtt!$A$47:$AM$66,K$5+1,FALSE),VLOOKUP($A193,Fixtures!$A$2:$AN$21,K$5+2,FALSE),VLOOKUP($B193,Fixtures!$A$2:$AN$21,K$5+2,FALSE)),"")</f>
        <v/>
      </c>
      <c r="L193" s="121" t="str">
        <f>IFERROR(IF(VLOOKUP($A193,Calc_OppAtt!$A$47:$AM$66,L$5+1,FALSE)&gt;VLOOKUP($B193,Calc_OppAtt!$A$47:$AM$66,L$5+1,FALSE),VLOOKUP($A193,Fixtures!$A$2:$AN$21,L$5+2,FALSE),VLOOKUP($B193,Fixtures!$A$2:$AN$21,L$5+2,FALSE)),"")</f>
        <v/>
      </c>
      <c r="M193" s="121" t="str">
        <f>IFERROR(IF(VLOOKUP($A193,Calc_OppAtt!$A$47:$AM$66,M$5+1,FALSE)&gt;VLOOKUP($B193,Calc_OppAtt!$A$47:$AM$66,M$5+1,FALSE),VLOOKUP($A193,Fixtures!$A$2:$AN$21,M$5+2,FALSE),VLOOKUP($B193,Fixtures!$A$2:$AN$21,M$5+2,FALSE)),"")</f>
        <v/>
      </c>
      <c r="N193" s="119" t="str">
        <f>IFERROR(IF(VLOOKUP($A193,Calc_OppAtt!$A$47:$AM$66,N$5+1,FALSE)&gt;VLOOKUP($B193,Calc_OppAtt!$A$47:$AM$66,N$5+1,FALSE),VLOOKUP($A193,Fixtures!$A$2:$AN$21,N$5+2,FALSE),VLOOKUP($B193,Fixtures!$A$2:$AN$21,N$5+2,FALSE)),"")</f>
        <v/>
      </c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ht="12.0" customHeight="1">
      <c r="A194" s="113" t="str">
        <f t="array" ref="A194">INDEX(Calc_RotOppAtt!E963:AP963,Intro!$C$11)</f>
        <v>Huddersfield</v>
      </c>
      <c r="B194" s="115" t="str">
        <f t="array" ref="B194">INDEX(Calc_RotOppAtt!E1156:AP1156,Intro!$C$11)</f>
        <v>Watford</v>
      </c>
      <c r="C194" s="117">
        <f t="array" ref="C194">INDEX(Calc_RotOppAtt!E770:AP770,Intro!$C$11)/Intro!$C$13</f>
        <v>0.9966666667</v>
      </c>
      <c r="D194" s="119">
        <v>189.0</v>
      </c>
      <c r="E194" s="121" t="str">
        <f>IFERROR(IF(VLOOKUP($A194,Calc_OppAtt!$A$47:$AM$66,E$5+1,FALSE)&gt;VLOOKUP($B194,Calc_OppAtt!$A$47:$AM$66,E$5+1,FALSE),VLOOKUP($A194,Fixtures!$A$2:$AN$21,E$5+2,FALSE),VLOOKUP($B194,Fixtures!$A$2:$AN$21,E$5+2,FALSE)),"")</f>
        <v>BHA (H)</v>
      </c>
      <c r="F194" s="121" t="str">
        <f>IFERROR(IF(VLOOKUP($A194,Calc_OppAtt!$A$47:$AM$66,F$5+1,FALSE)&gt;VLOOKUP($B194,Calc_OppAtt!$A$47:$AM$66,F$5+1,FALSE),VLOOKUP($A194,Fixtures!$A$2:$AN$21,F$5+2,FALSE),VLOOKUP($B194,Fixtures!$A$2:$AN$21,F$5+2,FALSE)),"")</f>
        <v>BUR (A)</v>
      </c>
      <c r="G194" s="121" t="str">
        <f>IFERROR(IF(VLOOKUP($A194,Calc_OppAtt!$A$47:$AM$66,G$5+1,FALSE)&gt;VLOOKUP($B194,Calc_OppAtt!$A$47:$AM$66,G$5+1,FALSE),VLOOKUP($A194,Fixtures!$A$2:$AN$21,G$5+2,FALSE),VLOOKUP($B194,Fixtures!$A$2:$AN$21,G$5+2,FALSE)),"")</f>
        <v>CAR (H)</v>
      </c>
      <c r="H194" s="121" t="str">
        <f>IFERROR(IF(VLOOKUP($A194,Calc_OppAtt!$A$47:$AM$66,H$5+1,FALSE)&gt;VLOOKUP($B194,Calc_OppAtt!$A$47:$AM$66,H$5+1,FALSE),VLOOKUP($A194,Fixtures!$A$2:$AN$21,H$5+2,FALSE),VLOOKUP($B194,Fixtures!$A$2:$AN$21,H$5+2,FALSE)),"")</f>
        <v>EVE (A)</v>
      </c>
      <c r="I194" s="121" t="str">
        <f>IFERROR(IF(VLOOKUP($A194,Calc_OppAtt!$A$47:$AM$66,I$5+1,FALSE)&gt;VLOOKUP($B194,Calc_OppAtt!$A$47:$AM$66,I$5+1,FALSE),VLOOKUP($A194,Fixtures!$A$2:$AN$21,I$5+2,FALSE),VLOOKUP($B194,Fixtures!$A$2:$AN$21,I$5+2,FALSE)),"")</f>
        <v>CRY (H)</v>
      </c>
      <c r="J194" s="121" t="str">
        <f>IFERROR(IF(VLOOKUP($A194,Calc_OppAtt!$A$47:$AM$66,J$5+1,FALSE)&gt;VLOOKUP($B194,Calc_OppAtt!$A$47:$AM$66,J$5+1,FALSE),VLOOKUP($A194,Fixtures!$A$2:$AN$21,J$5+2,FALSE),VLOOKUP($B194,Fixtures!$A$2:$AN$21,J$5+2,FALSE)),"")</f>
        <v>FUL (A)</v>
      </c>
      <c r="K194" s="121" t="str">
        <f>IFERROR(IF(VLOOKUP($A194,Calc_OppAtt!$A$47:$AM$66,K$5+1,FALSE)&gt;VLOOKUP($B194,Calc_OppAtt!$A$47:$AM$66,K$5+1,FALSE),VLOOKUP($A194,Fixtures!$A$2:$AN$21,K$5+2,FALSE),VLOOKUP($B194,Fixtures!$A$2:$AN$21,K$5+2,FALSE)),"")</f>
        <v/>
      </c>
      <c r="L194" s="121" t="str">
        <f>IFERROR(IF(VLOOKUP($A194,Calc_OppAtt!$A$47:$AM$66,L$5+1,FALSE)&gt;VLOOKUP($B194,Calc_OppAtt!$A$47:$AM$66,L$5+1,FALSE),VLOOKUP($A194,Fixtures!$A$2:$AN$21,L$5+2,FALSE),VLOOKUP($B194,Fixtures!$A$2:$AN$21,L$5+2,FALSE)),"")</f>
        <v/>
      </c>
      <c r="M194" s="121" t="str">
        <f>IFERROR(IF(VLOOKUP($A194,Calc_OppAtt!$A$47:$AM$66,M$5+1,FALSE)&gt;VLOOKUP($B194,Calc_OppAtt!$A$47:$AM$66,M$5+1,FALSE),VLOOKUP($A194,Fixtures!$A$2:$AN$21,M$5+2,FALSE),VLOOKUP($B194,Fixtures!$A$2:$AN$21,M$5+2,FALSE)),"")</f>
        <v/>
      </c>
      <c r="N194" s="119" t="str">
        <f>IFERROR(IF(VLOOKUP($A194,Calc_OppAtt!$A$47:$AM$66,N$5+1,FALSE)&gt;VLOOKUP($B194,Calc_OppAtt!$A$47:$AM$66,N$5+1,FALSE),VLOOKUP($A194,Fixtures!$A$2:$AN$21,N$5+2,FALSE),VLOOKUP($B194,Fixtures!$A$2:$AN$21,N$5+2,FALSE)),"")</f>
        <v/>
      </c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ht="12.0" customHeight="1">
      <c r="A195" s="151" t="str">
        <f t="array" ref="A195">INDEX(Calc_RotOppAtt!E964:AP964,Intro!$C$11)</f>
        <v>Fulham</v>
      </c>
      <c r="B195" s="152" t="str">
        <f t="array" ref="B195">INDEX(Calc_RotOppAtt!E1157:AP1157,Intro!$C$11)</f>
        <v>Watford</v>
      </c>
      <c r="C195" s="153">
        <f t="array" ref="C195">INDEX(Calc_RotOppAtt!E771:AP771,Intro!$C$11)/Intro!$C$13</f>
        <v>0.9883333333</v>
      </c>
      <c r="D195" s="154">
        <v>190.0</v>
      </c>
      <c r="E195" s="155" t="str">
        <f>IFERROR(IF(VLOOKUP($A195,Calc_OppAtt!$A$47:$AM$66,E$5+1,FALSE)&gt;VLOOKUP($B195,Calc_OppAtt!$A$47:$AM$66,E$5+1,FALSE),VLOOKUP($A195,Fixtures!$A$2:$AN$21,E$5+2,FALSE),VLOOKUP($B195,Fixtures!$A$2:$AN$21,E$5+2,FALSE)),"")</f>
        <v>BHA (H)</v>
      </c>
      <c r="F195" s="155" t="str">
        <f>IFERROR(IF(VLOOKUP($A195,Calc_OppAtt!$A$47:$AM$66,F$5+1,FALSE)&gt;VLOOKUP($B195,Calc_OppAtt!$A$47:$AM$66,F$5+1,FALSE),VLOOKUP($A195,Fixtures!$A$2:$AN$21,F$5+2,FALSE),VLOOKUP($B195,Fixtures!$A$2:$AN$21,F$5+2,FALSE)),"")</f>
        <v>BUR (A)</v>
      </c>
      <c r="G195" s="155" t="str">
        <f>IFERROR(IF(VLOOKUP($A195,Calc_OppAtt!$A$47:$AM$66,G$5+1,FALSE)&gt;VLOOKUP($B195,Calc_OppAtt!$A$47:$AM$66,G$5+1,FALSE),VLOOKUP($A195,Fixtures!$A$2:$AN$21,G$5+2,FALSE),VLOOKUP($B195,Fixtures!$A$2:$AN$21,G$5+2,FALSE)),"")</f>
        <v>CRY (H)</v>
      </c>
      <c r="H195" s="155" t="str">
        <f>IFERROR(IF(VLOOKUP($A195,Calc_OppAtt!$A$47:$AM$66,H$5+1,FALSE)&gt;VLOOKUP($B195,Calc_OppAtt!$A$47:$AM$66,H$5+1,FALSE),VLOOKUP($A195,Fixtures!$A$2:$AN$21,H$5+2,FALSE),VLOOKUP($B195,Fixtures!$A$2:$AN$21,H$5+2,FALSE)),"")</f>
        <v>BHA (A)</v>
      </c>
      <c r="I195" s="155" t="str">
        <f>IFERROR(IF(VLOOKUP($A195,Calc_OppAtt!$A$47:$AM$66,I$5+1,FALSE)&gt;VLOOKUP($B195,Calc_OppAtt!$A$47:$AM$66,I$5+1,FALSE),VLOOKUP($A195,Fixtures!$A$2:$AN$21,I$5+2,FALSE),VLOOKUP($B195,Fixtures!$A$2:$AN$21,I$5+2,FALSE)),"")</f>
        <v>MNU (H)</v>
      </c>
      <c r="J195" s="155" t="str">
        <f>IFERROR(IF(VLOOKUP($A195,Calc_OppAtt!$A$47:$AM$66,J$5+1,FALSE)&gt;VLOOKUP($B195,Calc_OppAtt!$A$47:$AM$66,J$5+1,FALSE),VLOOKUP($A195,Fixtures!$A$2:$AN$21,J$5+2,FALSE),VLOOKUP($B195,Fixtures!$A$2:$AN$21,J$5+2,FALSE)),"")</f>
        <v>WAT (H)</v>
      </c>
      <c r="K195" s="155" t="str">
        <f>IFERROR(IF(VLOOKUP($A195,Calc_OppAtt!$A$47:$AM$66,K$5+1,FALSE)&gt;VLOOKUP($B195,Calc_OppAtt!$A$47:$AM$66,K$5+1,FALSE),VLOOKUP($A195,Fixtures!$A$2:$AN$21,K$5+2,FALSE),VLOOKUP($B195,Fixtures!$A$2:$AN$21,K$5+2,FALSE)),"")</f>
        <v/>
      </c>
      <c r="L195" s="155" t="str">
        <f>IFERROR(IF(VLOOKUP($A195,Calc_OppAtt!$A$47:$AM$66,L$5+1,FALSE)&gt;VLOOKUP($B195,Calc_OppAtt!$A$47:$AM$66,L$5+1,FALSE),VLOOKUP($A195,Fixtures!$A$2:$AN$21,L$5+2,FALSE),VLOOKUP($B195,Fixtures!$A$2:$AN$21,L$5+2,FALSE)),"")</f>
        <v/>
      </c>
      <c r="M195" s="155" t="str">
        <f>IFERROR(IF(VLOOKUP($A195,Calc_OppAtt!$A$47:$AM$66,M$5+1,FALSE)&gt;VLOOKUP($B195,Calc_OppAtt!$A$47:$AM$66,M$5+1,FALSE),VLOOKUP($A195,Fixtures!$A$2:$AN$21,M$5+2,FALSE),VLOOKUP($B195,Fixtures!$A$2:$AN$21,M$5+2,FALSE)),"")</f>
        <v/>
      </c>
      <c r="N195" s="154" t="str">
        <f>IFERROR(IF(VLOOKUP($A195,Calc_OppAtt!$A$47:$AM$66,N$5+1,FALSE)&gt;VLOOKUP($B195,Calc_OppAtt!$A$47:$AM$66,N$5+1,FALSE),VLOOKUP($A195,Fixtures!$A$2:$AN$21,N$5+2,FALSE),VLOOKUP($B195,Fixtures!$A$2:$AN$21,N$5+2,FALSE)),"")</f>
        <v/>
      </c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ht="19.5" customHeight="1">
      <c r="A196" s="156"/>
      <c r="B196" s="157"/>
      <c r="C196" s="157"/>
      <c r="D196" s="157"/>
      <c r="E196" s="157"/>
      <c r="F196" s="157"/>
      <c r="G196" s="157"/>
      <c r="H196" s="157"/>
      <c r="I196" s="157"/>
      <c r="J196" s="157"/>
      <c r="K196" s="157"/>
      <c r="L196" s="157"/>
      <c r="M196" s="157"/>
      <c r="N196" s="158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ht="12.0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ht="12.0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ht="12.0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ht="12.0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ht="12.0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ht="12.0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ht="12.0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ht="12.0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ht="12.0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ht="12.0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ht="12.0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ht="12.0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ht="12.0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ht="12.0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ht="12.0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ht="12.0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ht="12.0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ht="12.0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ht="12.0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ht="12.0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ht="12.0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ht="12.0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ht="12.0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ht="12.0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ht="12.0" customHeight="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ht="12.0" customHeight="1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ht="12.0" customHeight="1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ht="12.0" customHeight="1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ht="12.0" customHeight="1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ht="12.0" customHeight="1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ht="12.0" customHeight="1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ht="12.0" customHeight="1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ht="12.0" customHeight="1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ht="12.0" customHeight="1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ht="12.0" customHeight="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ht="12.0" customHeight="1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ht="12.0" customHeight="1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ht="12.0" customHeight="1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ht="12.0" customHeight="1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ht="12.0" customHeight="1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ht="12.0" customHeight="1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ht="12.0" customHeight="1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ht="12.0" customHeight="1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ht="12.0" customHeight="1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ht="12.0" customHeight="1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ht="12.0" customHeight="1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ht="12.0" customHeight="1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ht="12.0" customHeight="1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ht="12.0" customHeight="1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ht="12.0" customHeight="1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ht="12.0" customHeight="1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ht="12.0" customHeight="1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ht="12.0" customHeight="1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ht="12.0" customHeight="1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ht="12.0" customHeight="1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ht="12.0" customHeight="1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ht="12.0" customHeight="1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ht="12.0" customHeight="1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ht="12.0" customHeight="1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ht="12.0" customHeight="1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ht="12.0" customHeight="1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ht="12.0" customHeight="1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ht="12.0" customHeight="1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ht="12.0" customHeight="1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ht="12.0" customHeight="1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ht="12.0" customHeight="1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ht="12.0" customHeight="1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ht="12.0" customHeight="1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ht="12.0" customHeight="1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ht="12.0" customHeight="1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ht="12.0" customHeight="1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ht="12.0" customHeight="1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ht="12.0" customHeight="1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ht="12.0" customHeight="1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ht="12.0" customHeight="1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ht="12.0" customHeight="1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ht="12.0" customHeight="1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ht="12.0" customHeight="1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ht="12.0" customHeight="1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ht="12.0" customHeight="1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ht="12.0" customHeight="1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ht="12.0" customHeight="1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ht="12.0" customHeight="1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ht="12.0" customHeight="1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ht="12.0" customHeight="1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ht="12.0" customHeight="1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ht="12.0" customHeight="1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ht="12.0" customHeight="1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ht="12.0" customHeight="1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ht="12.0" customHeight="1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ht="12.0" customHeight="1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ht="12.0" customHeight="1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ht="12.0" customHeight="1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ht="12.0" customHeight="1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ht="12.0" customHeight="1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ht="12.0" customHeight="1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ht="12.0" customHeight="1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ht="12.0" customHeight="1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ht="12.0" customHeight="1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ht="12.0" customHeight="1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ht="12.0" customHeight="1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ht="12.0" customHeight="1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ht="12.0" customHeight="1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ht="12.0" customHeight="1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ht="12.0" customHeight="1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ht="12.0" customHeight="1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ht="12.0" customHeight="1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ht="12.0" customHeight="1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ht="12.0" customHeight="1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ht="12.0" customHeight="1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ht="12.0" customHeight="1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ht="12.0" customHeight="1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ht="12.0" customHeight="1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ht="12.0" customHeight="1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ht="12.0" customHeight="1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ht="12.0" customHeight="1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ht="12.0" customHeight="1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ht="12.0" customHeight="1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ht="12.0" customHeight="1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ht="12.0" customHeight="1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ht="12.0" customHeight="1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ht="12.0" customHeight="1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ht="12.0" customHeight="1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ht="12.0" customHeight="1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ht="12.0" customHeight="1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ht="12.0" customHeight="1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ht="12.0" customHeight="1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ht="12.0" customHeight="1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ht="12.0" customHeight="1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ht="12.0" customHeight="1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ht="12.0" customHeight="1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ht="12.0" customHeight="1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ht="12.0" customHeight="1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ht="12.0" customHeight="1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ht="12.0" customHeight="1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ht="12.0" customHeight="1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ht="12.0" customHeight="1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ht="12.0" customHeight="1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ht="12.0" customHeight="1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ht="12.0" customHeight="1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ht="12.0" customHeight="1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ht="12.0" customHeight="1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ht="12.0" customHeight="1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ht="12.0" customHeight="1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ht="12.0" customHeight="1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ht="12.0" customHeight="1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ht="12.0" customHeight="1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ht="12.0" customHeight="1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ht="12.0" customHeight="1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ht="12.0" customHeight="1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ht="12.0" customHeight="1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ht="12.0" customHeight="1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ht="12.0" customHeight="1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ht="12.0" customHeight="1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ht="12.0" customHeight="1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ht="12.0" customHeight="1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ht="12.0" customHeight="1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ht="12.0" customHeight="1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ht="12.0" customHeight="1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ht="12.0" customHeight="1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ht="12.0" customHeight="1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ht="12.0" customHeight="1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ht="12.0" customHeight="1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ht="12.0" customHeight="1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ht="12.0" customHeight="1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ht="12.0" customHeight="1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ht="12.0" customHeight="1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ht="12.0" customHeight="1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ht="12.0" customHeight="1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ht="12.0" customHeight="1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ht="12.0" customHeight="1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ht="12.0" customHeight="1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ht="12.0" customHeight="1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ht="12.0" customHeight="1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ht="12.0" customHeight="1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ht="12.0" customHeight="1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ht="12.0" customHeight="1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ht="12.0" customHeight="1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ht="12.0" customHeight="1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ht="12.0" customHeight="1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ht="12.0" customHeight="1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ht="12.0" customHeight="1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ht="12.0" customHeight="1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ht="12.0" customHeight="1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ht="12.0" customHeight="1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ht="12.0" customHeight="1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ht="12.0" customHeight="1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ht="12.0" customHeight="1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ht="12.0" customHeight="1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ht="12.0" customHeight="1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ht="12.0" customHeight="1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ht="12.0" customHeight="1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ht="12.0" customHeight="1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ht="12.0" customHeight="1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ht="12.0" customHeight="1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ht="12.0" customHeight="1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ht="12.0" customHeight="1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ht="12.0" customHeight="1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ht="12.0" customHeight="1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ht="12.0" customHeight="1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ht="12.0" customHeight="1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ht="12.0" customHeight="1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ht="12.0" customHeight="1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ht="12.0" customHeight="1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ht="12.0" customHeight="1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ht="12.0" customHeight="1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ht="12.0" customHeight="1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ht="12.0" customHeight="1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ht="12.0" customHeight="1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ht="12.0" customHeight="1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ht="12.0" customHeight="1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ht="12.0" customHeight="1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ht="12.0" customHeight="1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ht="12.0" customHeight="1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ht="12.0" customHeight="1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ht="12.0" customHeight="1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ht="12.0" customHeight="1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ht="12.0" customHeight="1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ht="12.0" customHeight="1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ht="12.0" customHeight="1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ht="12.0" customHeight="1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ht="12.0" customHeight="1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ht="12.0" customHeight="1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ht="12.0" customHeight="1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ht="12.0" customHeight="1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ht="12.0" customHeight="1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ht="12.0" customHeight="1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ht="12.0" customHeight="1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ht="12.0" customHeight="1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ht="12.0" customHeight="1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ht="12.0" customHeight="1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ht="12.0" customHeight="1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ht="12.0" customHeight="1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ht="12.0" customHeight="1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ht="12.0" customHeight="1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ht="12.0" customHeight="1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ht="12.0" customHeight="1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ht="12.0" customHeight="1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ht="12.0" customHeight="1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ht="12.0" customHeight="1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ht="12.0" customHeight="1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ht="12.0" customHeight="1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ht="12.0" customHeight="1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ht="12.0" customHeight="1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ht="12.0" customHeight="1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ht="12.0" customHeight="1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ht="12.0" customHeight="1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ht="12.0" customHeight="1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ht="12.0" customHeight="1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ht="12.0" customHeight="1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ht="12.0" customHeight="1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ht="12.0" customHeight="1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ht="12.0" customHeight="1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ht="12.0" customHeight="1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ht="12.0" customHeight="1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ht="12.0" customHeight="1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ht="12.0" customHeight="1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ht="12.0" customHeight="1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ht="12.0" customHeight="1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ht="12.0" customHeight="1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ht="12.0" customHeight="1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ht="12.0" customHeight="1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ht="12.0" customHeight="1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ht="12.0" customHeight="1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ht="12.0" customHeight="1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ht="12.0" customHeight="1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ht="12.0" customHeight="1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ht="12.0" customHeight="1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ht="12.0" customHeight="1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ht="12.0" customHeight="1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ht="12.0" customHeight="1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ht="12.0" customHeight="1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ht="12.0" customHeight="1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ht="12.0" customHeight="1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ht="12.0" customHeight="1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ht="12.0" customHeight="1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ht="12.0" customHeight="1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ht="12.0" customHeight="1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ht="12.0" customHeight="1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ht="12.0" customHeight="1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ht="12.0" customHeight="1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ht="12.0" customHeight="1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ht="12.0" customHeight="1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ht="12.0" customHeight="1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ht="12.0" customHeight="1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ht="12.0" customHeight="1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ht="12.0" customHeight="1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ht="12.0" customHeight="1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ht="12.0" customHeight="1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ht="12.0" customHeight="1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ht="12.0" customHeight="1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ht="12.0" customHeight="1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ht="12.0" customHeight="1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ht="12.0" customHeight="1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ht="12.0" customHeight="1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ht="12.0" customHeight="1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ht="12.0" customHeight="1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ht="12.0" customHeight="1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ht="12.0" customHeight="1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ht="12.0" customHeight="1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ht="12.0" customHeight="1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ht="12.0" customHeight="1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ht="12.0" customHeight="1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ht="12.0" customHeight="1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ht="12.0" customHeight="1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ht="12.0" customHeight="1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ht="12.0" customHeight="1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ht="12.0" customHeight="1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ht="12.0" customHeight="1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ht="12.0" customHeight="1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ht="12.0" customHeight="1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ht="12.0" customHeight="1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ht="12.0" customHeight="1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ht="12.0" customHeight="1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ht="12.0" customHeight="1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ht="12.0" customHeight="1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ht="12.0" customHeight="1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ht="12.0" customHeight="1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ht="12.0" customHeight="1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ht="12.0" customHeight="1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ht="12.0" customHeight="1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ht="12.0" customHeight="1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ht="12.0" customHeight="1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ht="12.0" customHeight="1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ht="12.0" customHeight="1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ht="12.0" customHeight="1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ht="12.0" customHeight="1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ht="12.0" customHeight="1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ht="12.0" customHeight="1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ht="12.0" customHeight="1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ht="12.0" customHeight="1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ht="12.0" customHeight="1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ht="12.0" customHeight="1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ht="12.0" customHeight="1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ht="12.0" customHeight="1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ht="12.0" customHeight="1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ht="12.0" customHeight="1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ht="12.0" customHeight="1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ht="12.0" customHeight="1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ht="12.0" customHeight="1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ht="12.0" customHeight="1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ht="12.0" customHeight="1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ht="12.0" customHeight="1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ht="12.0" customHeight="1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ht="12.0" customHeight="1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ht="12.0" customHeight="1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ht="12.0" customHeight="1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ht="12.0" customHeight="1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ht="12.0" customHeight="1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ht="12.0" customHeight="1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ht="12.0" customHeight="1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ht="12.0" customHeight="1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ht="12.0" customHeight="1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ht="12.0" customHeight="1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ht="12.0" customHeight="1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ht="12.0" customHeight="1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ht="12.0" customHeight="1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ht="12.0" customHeight="1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ht="12.0" customHeight="1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ht="12.0" customHeight="1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ht="12.0" customHeight="1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ht="12.0" customHeight="1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ht="12.0" customHeight="1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ht="12.0" customHeight="1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ht="12.0" customHeight="1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ht="12.0" customHeight="1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ht="12.0" customHeight="1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ht="12.0" customHeight="1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ht="12.0" customHeight="1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ht="12.0" customHeight="1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ht="12.0" customHeight="1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ht="12.0" customHeight="1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ht="12.0" customHeight="1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ht="12.0" customHeight="1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ht="12.0" customHeight="1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ht="12.0" customHeight="1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ht="12.0" customHeight="1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ht="12.0" customHeight="1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ht="12.0" customHeight="1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ht="12.0" customHeight="1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ht="12.0" customHeight="1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ht="12.0" customHeight="1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ht="12.0" customHeight="1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ht="12.0" customHeight="1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ht="12.0" customHeight="1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ht="12.0" customHeight="1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ht="12.0" customHeight="1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ht="12.0" customHeight="1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ht="12.0" customHeight="1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ht="12.0" customHeight="1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ht="12.0" customHeight="1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ht="12.0" customHeight="1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ht="12.0" customHeight="1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ht="12.0" customHeight="1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ht="12.0" customHeight="1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ht="12.0" customHeight="1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ht="12.0" customHeight="1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ht="12.0" customHeight="1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ht="12.0" customHeight="1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ht="12.0" customHeight="1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ht="12.0" customHeight="1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ht="12.0" customHeight="1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ht="12.0" customHeight="1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ht="12.0" customHeight="1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ht="12.0" customHeight="1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ht="12.0" customHeight="1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ht="12.0" customHeight="1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ht="12.0" customHeight="1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ht="12.0" customHeight="1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ht="12.0" customHeight="1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ht="12.0" customHeight="1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ht="12.0" customHeight="1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ht="12.0" customHeight="1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ht="12.0" customHeight="1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ht="12.0" customHeight="1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ht="12.0" customHeight="1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ht="12.0" customHeight="1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ht="12.0" customHeight="1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ht="12.0" customHeight="1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ht="12.0" customHeight="1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ht="12.0" customHeight="1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ht="12.0" customHeight="1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ht="12.0" customHeight="1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ht="12.0" customHeight="1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ht="12.0" customHeight="1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ht="12.0" customHeight="1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ht="12.0" customHeight="1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ht="12.0" customHeight="1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ht="12.0" customHeight="1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ht="12.0" customHeight="1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ht="12.0" customHeight="1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ht="12.0" customHeight="1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ht="12.0" customHeight="1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ht="12.0" customHeight="1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ht="12.0" customHeight="1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ht="12.0" customHeight="1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ht="12.0" customHeight="1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ht="12.0" customHeight="1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ht="12.0" customHeight="1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ht="12.0" customHeight="1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ht="12.0" customHeight="1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ht="12.0" customHeight="1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ht="12.0" customHeight="1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ht="12.0" customHeight="1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ht="12.0" customHeight="1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ht="12.0" customHeight="1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ht="12.0" customHeight="1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ht="12.0" customHeight="1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ht="12.0" customHeight="1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ht="12.0" customHeight="1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ht="12.0" customHeight="1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ht="12.0" customHeight="1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ht="12.0" customHeight="1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ht="12.0" customHeight="1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ht="12.0" customHeight="1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ht="12.0" customHeight="1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ht="12.0" customHeight="1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ht="12.0" customHeight="1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ht="12.0" customHeight="1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ht="12.0" customHeight="1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ht="12.0" customHeight="1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ht="12.0" customHeight="1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ht="12.0" customHeight="1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ht="12.0" customHeight="1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ht="12.0" customHeight="1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ht="12.0" customHeight="1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ht="12.0" customHeight="1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ht="12.0" customHeight="1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ht="12.0" customHeight="1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ht="12.0" customHeight="1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ht="12.0" customHeight="1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ht="12.0" customHeight="1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ht="12.0" customHeight="1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ht="12.0" customHeight="1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ht="12.0" customHeight="1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ht="12.0" customHeight="1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ht="12.0" customHeight="1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ht="12.0" customHeight="1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ht="12.0" customHeight="1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ht="12.0" customHeight="1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ht="12.0" customHeight="1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ht="12.0" customHeight="1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ht="12.0" customHeight="1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ht="12.0" customHeight="1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ht="12.0" customHeight="1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ht="12.0" customHeight="1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ht="12.0" customHeight="1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ht="12.0" customHeight="1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ht="12.0" customHeight="1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ht="12.0" customHeight="1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ht="12.0" customHeight="1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ht="12.0" customHeight="1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ht="12.0" customHeight="1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ht="12.0" customHeight="1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ht="12.0" customHeight="1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ht="12.0" customHeight="1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ht="12.0" customHeight="1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ht="12.0" customHeight="1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ht="12.0" customHeight="1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ht="12.0" customHeight="1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ht="12.0" customHeight="1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ht="12.0" customHeight="1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ht="12.0" customHeight="1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ht="12.0" customHeight="1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ht="12.0" customHeight="1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ht="12.0" customHeight="1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ht="12.0" customHeight="1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ht="12.0" customHeight="1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ht="12.0" customHeight="1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ht="12.0" customHeight="1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ht="12.0" customHeight="1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ht="12.0" customHeight="1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ht="12.0" customHeight="1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ht="12.0" customHeight="1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ht="12.0" customHeight="1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ht="12.0" customHeight="1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ht="12.0" customHeight="1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ht="12.0" customHeight="1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ht="12.0" customHeight="1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ht="12.0" customHeight="1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ht="12.0" customHeight="1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ht="12.0" customHeight="1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ht="12.0" customHeight="1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ht="12.0" customHeight="1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ht="12.0" customHeight="1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ht="12.0" customHeight="1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ht="12.0" customHeight="1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ht="12.0" customHeight="1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ht="12.0" customHeight="1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ht="12.0" customHeight="1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ht="12.0" customHeight="1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ht="12.0" customHeight="1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ht="12.0" customHeight="1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ht="12.0" customHeight="1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ht="12.0" customHeight="1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ht="12.0" customHeight="1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ht="12.0" customHeight="1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ht="12.0" customHeight="1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ht="12.0" customHeight="1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ht="12.0" customHeight="1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ht="12.0" customHeight="1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ht="12.0" customHeight="1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ht="12.0" customHeight="1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ht="12.0" customHeight="1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ht="12.0" customHeight="1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ht="12.0" customHeight="1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ht="12.0" customHeight="1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ht="12.0" customHeight="1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ht="12.0" customHeight="1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ht="12.0" customHeight="1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ht="12.0" customHeight="1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ht="12.0" customHeight="1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ht="12.0" customHeight="1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ht="12.0" customHeight="1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ht="12.0" customHeight="1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ht="12.0" customHeight="1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ht="12.0" customHeight="1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ht="12.0" customHeight="1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ht="12.0" customHeight="1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ht="12.0" customHeight="1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ht="12.0" customHeight="1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ht="12.0" customHeight="1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ht="12.0" customHeight="1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ht="12.0" customHeight="1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ht="12.0" customHeight="1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ht="12.0" customHeight="1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ht="12.0" customHeight="1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ht="12.0" customHeight="1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ht="12.0" customHeight="1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ht="12.0" customHeight="1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ht="12.0" customHeight="1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ht="12.0" customHeight="1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ht="12.0" customHeight="1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ht="12.0" customHeight="1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ht="12.0" customHeight="1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ht="12.0" customHeight="1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ht="12.0" customHeight="1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ht="12.0" customHeight="1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ht="12.0" customHeight="1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ht="12.0" customHeight="1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ht="12.0" customHeight="1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ht="12.0" customHeight="1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ht="12.0" customHeight="1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ht="12.0" customHeight="1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ht="12.0" customHeight="1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ht="12.0" customHeight="1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ht="12.0" customHeight="1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ht="12.0" customHeight="1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ht="12.0" customHeight="1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ht="12.0" customHeight="1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ht="12.0" customHeight="1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ht="12.0" customHeight="1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ht="12.0" customHeight="1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ht="12.0" customHeight="1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ht="12.0" customHeight="1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ht="12.0" customHeight="1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ht="12.0" customHeight="1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ht="12.0" customHeight="1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ht="12.0" customHeight="1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ht="12.0" customHeight="1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ht="12.0" customHeight="1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ht="12.0" customHeight="1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ht="12.0" customHeight="1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ht="12.0" customHeight="1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ht="12.0" customHeight="1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ht="12.0" customHeight="1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ht="12.0" customHeight="1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ht="12.0" customHeight="1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ht="12.0" customHeight="1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ht="12.0" customHeight="1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ht="12.0" customHeight="1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ht="12.0" customHeight="1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ht="12.0" customHeight="1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ht="12.0" customHeight="1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ht="12.0" customHeight="1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ht="12.0" customHeight="1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ht="12.0" customHeight="1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ht="12.0" customHeight="1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ht="12.0" customHeight="1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ht="12.0" customHeight="1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ht="12.0" customHeight="1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ht="12.0" customHeight="1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ht="12.0" customHeight="1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ht="12.0" customHeight="1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ht="12.0" customHeight="1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ht="12.0" customHeight="1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ht="12.0" customHeight="1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ht="12.0" customHeight="1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ht="12.0" customHeight="1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ht="12.0" customHeight="1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ht="12.0" customHeight="1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ht="12.0" customHeight="1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ht="12.0" customHeight="1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ht="12.0" customHeight="1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ht="12.0" customHeight="1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ht="12.0" customHeight="1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ht="12.0" customHeight="1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ht="12.0" customHeight="1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ht="12.0" customHeight="1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ht="12.0" customHeight="1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ht="12.0" customHeight="1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ht="12.0" customHeight="1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ht="12.0" customHeight="1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ht="12.0" customHeight="1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ht="12.0" customHeight="1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ht="12.0" customHeight="1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ht="12.0" customHeight="1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ht="12.0" customHeight="1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ht="12.0" customHeight="1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ht="12.0" customHeight="1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ht="12.0" customHeight="1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ht="12.0" customHeight="1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ht="12.0" customHeight="1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ht="12.0" customHeight="1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ht="12.0" customHeight="1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ht="12.0" customHeight="1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ht="12.0" customHeight="1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ht="12.0" customHeight="1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ht="12.0" customHeight="1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ht="12.0" customHeight="1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ht="12.0" customHeight="1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ht="12.0" customHeight="1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ht="12.0" customHeight="1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ht="12.0" customHeight="1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ht="12.0" customHeight="1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ht="12.0" customHeight="1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ht="12.0" customHeight="1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ht="12.0" customHeight="1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ht="12.0" customHeight="1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ht="12.0" customHeight="1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ht="12.0" customHeight="1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ht="12.0" customHeight="1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ht="12.0" customHeight="1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ht="12.0" customHeight="1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ht="12.0" customHeight="1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ht="12.0" customHeight="1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ht="12.0" customHeight="1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ht="12.0" customHeight="1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ht="12.0" customHeight="1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ht="12.0" customHeight="1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ht="12.0" customHeight="1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ht="12.0" customHeight="1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ht="12.0" customHeight="1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ht="12.0" customHeight="1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ht="12.0" customHeight="1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ht="12.0" customHeight="1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ht="12.0" customHeight="1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ht="12.0" customHeight="1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ht="12.0" customHeight="1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ht="12.0" customHeight="1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ht="12.0" customHeight="1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ht="12.0" customHeight="1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ht="12.0" customHeight="1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ht="12.0" customHeight="1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ht="12.0" customHeight="1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ht="12.0" customHeight="1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ht="12.0" customHeight="1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 ht="12.0" customHeight="1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 ht="12.0" customHeight="1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 ht="12.0" customHeight="1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</row>
    <row r="897" ht="12.0" customHeight="1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</row>
    <row r="898" ht="12.0" customHeight="1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</row>
    <row r="899" ht="12.0" customHeight="1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 ht="12.0" customHeight="1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</row>
    <row r="901" ht="12.0" customHeight="1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</row>
    <row r="902" ht="12.0" customHeight="1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</row>
    <row r="903" ht="12.0" customHeight="1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</row>
    <row r="904" ht="12.0" customHeight="1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</row>
    <row r="905" ht="12.0" customHeight="1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</row>
    <row r="906" ht="12.0" customHeight="1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ht="12.0" customHeight="1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</row>
    <row r="908" ht="12.0" customHeight="1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</row>
    <row r="909" ht="12.0" customHeight="1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 ht="12.0" customHeight="1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 ht="12.0" customHeight="1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 ht="12.0" customHeight="1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 ht="12.0" customHeight="1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 ht="12.0" customHeight="1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ht="12.0" customHeight="1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ht="12.0" customHeight="1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ht="12.0" customHeight="1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 ht="12.0" customHeight="1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ht="12.0" customHeight="1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ht="12.0" customHeight="1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ht="12.0" customHeight="1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ht="12.0" customHeight="1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 ht="12.0" customHeight="1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</row>
    <row r="924" ht="12.0" customHeight="1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ht="12.0" customHeight="1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ht="12.0" customHeight="1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 ht="12.0" customHeight="1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</row>
    <row r="928" ht="12.0" customHeight="1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</row>
    <row r="929" ht="12.0" customHeight="1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</row>
    <row r="930" ht="12.0" customHeight="1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</row>
    <row r="931" ht="12.0" customHeight="1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</row>
    <row r="932" ht="12.0" customHeight="1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</row>
    <row r="933" ht="12.0" customHeight="1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</row>
    <row r="934" ht="12.0" customHeight="1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</row>
    <row r="935" ht="12.0" customHeight="1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 ht="12.0" customHeight="1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 ht="12.0" customHeight="1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 ht="12.0" customHeight="1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</row>
    <row r="939" ht="12.0" customHeight="1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</row>
    <row r="940" ht="12.0" customHeight="1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</row>
    <row r="941" ht="12.0" customHeight="1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 ht="12.0" customHeight="1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</row>
    <row r="943" ht="12.0" customHeight="1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</row>
    <row r="944" ht="12.0" customHeight="1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 ht="12.0" customHeight="1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 ht="12.0" customHeight="1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 ht="12.0" customHeight="1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 ht="12.0" customHeight="1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 ht="12.0" customHeight="1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</row>
    <row r="950" ht="12.0" customHeight="1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 ht="12.0" customHeight="1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</row>
    <row r="952" ht="12.0" customHeight="1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 ht="12.0" customHeight="1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 ht="12.0" customHeight="1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 ht="12.0" customHeight="1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 ht="12.0" customHeight="1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ht="12.0" customHeight="1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 ht="12.0" customHeight="1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</row>
    <row r="959" ht="12.0" customHeight="1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</row>
    <row r="960" ht="12.0" customHeight="1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</row>
    <row r="961" ht="12.0" customHeight="1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</row>
    <row r="962" ht="12.0" customHeight="1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</row>
    <row r="963" ht="12.0" customHeight="1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</row>
    <row r="964" ht="12.0" customHeight="1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 ht="12.0" customHeight="1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 ht="12.0" customHeight="1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 ht="12.0" customHeight="1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ht="12.0" customHeight="1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 ht="12.0" customHeight="1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ht="12.0" customHeight="1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 ht="12.0" customHeight="1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 ht="12.0" customHeight="1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 ht="12.0" customHeight="1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ht="12.0" customHeight="1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ht="12.0" customHeight="1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 ht="12.0" customHeight="1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 ht="12.0" customHeight="1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ht="12.0" customHeight="1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 ht="12.0" customHeight="1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 ht="12.0" customHeight="1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ht="12.0" customHeight="1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ht="12.0" customHeight="1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ht="12.0" customHeight="1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 ht="12.0" customHeight="1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ht="12.0" customHeight="1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 ht="12.0" customHeight="1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 ht="12.0" customHeight="1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 ht="12.0" customHeight="1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 ht="12.0" customHeight="1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 ht="12.0" customHeight="1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 ht="12.0" customHeight="1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 ht="12.0" customHeight="1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 ht="12.0" customHeight="1">
      <c r="A993" s="159"/>
      <c r="B993" s="159"/>
      <c r="C993" s="159"/>
      <c r="D993" s="159"/>
      <c r="E993" s="159"/>
      <c r="F993" s="159"/>
      <c r="G993" s="159"/>
      <c r="H993" s="159"/>
      <c r="I993" s="159"/>
      <c r="J993" s="159"/>
      <c r="K993" s="159"/>
      <c r="L993" s="159"/>
      <c r="M993" s="159"/>
      <c r="N993" s="159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 ht="12.0" customHeight="1">
      <c r="A994" s="159"/>
      <c r="B994" s="159"/>
      <c r="C994" s="159"/>
      <c r="D994" s="159"/>
      <c r="E994" s="159"/>
      <c r="F994" s="159"/>
      <c r="G994" s="159"/>
      <c r="H994" s="159"/>
      <c r="I994" s="159"/>
      <c r="J994" s="159"/>
      <c r="K994" s="159"/>
      <c r="L994" s="159"/>
      <c r="M994" s="159"/>
      <c r="N994" s="159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 ht="12.0" customHeight="1">
      <c r="A995" s="159"/>
      <c r="B995" s="159"/>
      <c r="C995" s="159"/>
      <c r="D995" s="159"/>
      <c r="E995" s="159"/>
      <c r="F995" s="159"/>
      <c r="G995" s="159"/>
      <c r="H995" s="159"/>
      <c r="I995" s="159"/>
      <c r="J995" s="159"/>
      <c r="K995" s="159"/>
      <c r="L995" s="159"/>
      <c r="M995" s="159"/>
      <c r="N995" s="159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 ht="12.0" customHeight="1">
      <c r="A996" s="159"/>
      <c r="B996" s="159"/>
      <c r="C996" s="159"/>
      <c r="D996" s="159"/>
      <c r="E996" s="159"/>
      <c r="F996" s="159"/>
      <c r="G996" s="159"/>
      <c r="H996" s="159"/>
      <c r="I996" s="159"/>
      <c r="J996" s="159"/>
      <c r="K996" s="159"/>
      <c r="L996" s="159"/>
      <c r="M996" s="159"/>
      <c r="N996" s="159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 ht="12.0" customHeight="1">
      <c r="A997" s="159"/>
      <c r="B997" s="159"/>
      <c r="C997" s="159"/>
      <c r="D997" s="159"/>
      <c r="E997" s="159"/>
      <c r="F997" s="159"/>
      <c r="G997" s="159"/>
      <c r="H997" s="159"/>
      <c r="I997" s="159"/>
      <c r="J997" s="159"/>
      <c r="K997" s="159"/>
      <c r="L997" s="159"/>
      <c r="M997" s="159"/>
      <c r="N997" s="159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 ht="12.0" customHeight="1">
      <c r="A998" s="159"/>
      <c r="B998" s="159"/>
      <c r="C998" s="159"/>
      <c r="D998" s="159"/>
      <c r="E998" s="159"/>
      <c r="F998" s="159"/>
      <c r="G998" s="159"/>
      <c r="H998" s="159"/>
      <c r="I998" s="159"/>
      <c r="J998" s="159"/>
      <c r="K998" s="159"/>
      <c r="L998" s="159"/>
      <c r="M998" s="159"/>
      <c r="N998" s="159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 ht="12.0" customHeight="1">
      <c r="A999" s="159"/>
      <c r="B999" s="159"/>
      <c r="C999" s="159"/>
      <c r="D999" s="159"/>
      <c r="E999" s="159"/>
      <c r="F999" s="159"/>
      <c r="G999" s="159"/>
      <c r="H999" s="159"/>
      <c r="I999" s="159"/>
      <c r="J999" s="159"/>
      <c r="K999" s="159"/>
      <c r="L999" s="159"/>
      <c r="M999" s="159"/>
      <c r="N999" s="159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 ht="12.0" customHeight="1">
      <c r="A1000" s="159"/>
      <c r="B1000" s="159"/>
      <c r="C1000" s="159"/>
      <c r="D1000" s="159"/>
      <c r="E1000" s="159"/>
      <c r="F1000" s="159"/>
      <c r="G1000" s="159"/>
      <c r="H1000" s="159"/>
      <c r="I1000" s="159"/>
      <c r="J1000" s="159"/>
      <c r="K1000" s="159"/>
      <c r="L1000" s="159"/>
      <c r="M1000" s="159"/>
      <c r="N1000" s="159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</sheetData>
  <mergeCells count="3">
    <mergeCell ref="A1:N1"/>
    <mergeCell ref="A3:N3"/>
    <mergeCell ref="A4:N4"/>
  </mergeCells>
  <conditionalFormatting sqref="C6:C19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4472C4"/>
    <pageSetUpPr/>
  </sheetPr>
  <sheetViews>
    <sheetView workbookViewId="0">
      <pane ySplit="5.0" topLeftCell="A6" activePane="bottomLeft" state="frozen"/>
      <selection activeCell="B7" sqref="B7" pane="bottomLeft"/>
    </sheetView>
  </sheetViews>
  <sheetFormatPr customHeight="1" defaultColWidth="14.43" defaultRowHeight="15.0"/>
  <cols>
    <col customWidth="1" min="1" max="2" width="13.57"/>
    <col customWidth="1" min="3" max="3" width="14.29"/>
    <col customWidth="1" min="4" max="4" width="9.57"/>
    <col customWidth="1" min="5" max="26" width="8.71"/>
  </cols>
  <sheetData>
    <row r="1" ht="19.5" customHeight="1">
      <c r="A1" s="86" t="s">
        <v>36</v>
      </c>
      <c r="B1" s="30"/>
      <c r="C1" s="30"/>
      <c r="D1" s="30"/>
      <c r="E1" s="30"/>
      <c r="F1" s="30"/>
      <c r="G1" s="30"/>
      <c r="H1" s="30"/>
      <c r="I1" s="30"/>
      <c r="J1" s="30"/>
      <c r="K1" s="30"/>
      <c r="L1" s="30"/>
      <c r="M1" s="30"/>
      <c r="N1" s="33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</row>
    <row r="2" ht="13.5" hidden="1" customHeight="1">
      <c r="A2" s="13"/>
      <c r="B2" s="14"/>
      <c r="C2" s="14"/>
      <c r="D2" s="14"/>
      <c r="E2" s="14">
        <f>Intro!C11</f>
        <v>1</v>
      </c>
      <c r="F2" s="14">
        <f t="shared" ref="F2:N2" si="1">E2+1</f>
        <v>2</v>
      </c>
      <c r="G2" s="14">
        <f t="shared" si="1"/>
        <v>3</v>
      </c>
      <c r="H2" s="14">
        <f t="shared" si="1"/>
        <v>4</v>
      </c>
      <c r="I2" s="14">
        <f t="shared" si="1"/>
        <v>5</v>
      </c>
      <c r="J2" s="14">
        <f t="shared" si="1"/>
        <v>6</v>
      </c>
      <c r="K2" s="14">
        <f t="shared" si="1"/>
        <v>7</v>
      </c>
      <c r="L2" s="14">
        <f t="shared" si="1"/>
        <v>8</v>
      </c>
      <c r="M2" s="20">
        <f t="shared" si="1"/>
        <v>9</v>
      </c>
      <c r="N2" s="88">
        <f t="shared" si="1"/>
        <v>10</v>
      </c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</row>
    <row r="3" ht="13.5" customHeight="1">
      <c r="A3" s="90" t="s">
        <v>20</v>
      </c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91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7"/>
    </row>
    <row r="4" ht="13.5" customHeight="1">
      <c r="A4" s="90" t="s">
        <v>21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91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7"/>
    </row>
    <row r="5" ht="15.75" customHeight="1">
      <c r="A5" s="95" t="s">
        <v>34</v>
      </c>
      <c r="B5" s="101" t="s">
        <v>35</v>
      </c>
      <c r="C5" s="94" t="s">
        <v>22</v>
      </c>
      <c r="D5" s="95" t="s">
        <v>16</v>
      </c>
      <c r="E5" s="103">
        <f>IF(COUNT($E$2:E2)&gt;Intro!$C$13,"",Intro!$C$11)</f>
        <v>1</v>
      </c>
      <c r="F5" s="96">
        <f>IF(COUNT($E$2:F2)&gt;Intro!$C$13,"_",F2)</f>
        <v>2</v>
      </c>
      <c r="G5" s="96">
        <f>IF(COUNT($E$2:G2)&gt;Intro!$C$13,"_",G2)</f>
        <v>3</v>
      </c>
      <c r="H5" s="96">
        <f>IF(COUNT($E$2:H2)&gt;Intro!$C$13,"_",H2)</f>
        <v>4</v>
      </c>
      <c r="I5" s="96">
        <f>IF(COUNT($E$2:I2)&gt;Intro!$C$13,"_",I2)</f>
        <v>5</v>
      </c>
      <c r="J5" s="96">
        <f>IF(COUNT($E$2:J2)&gt;Intro!$C$13,"_",J2)</f>
        <v>6</v>
      </c>
      <c r="K5" s="96" t="str">
        <f>IF(COUNT($E$2:K2)&gt;Intro!$C$13,"_",K2)</f>
        <v>_</v>
      </c>
      <c r="L5" s="96" t="str">
        <f>IF(COUNT($E$2:L2)&gt;Intro!$C$13,"_",L2)</f>
        <v>_</v>
      </c>
      <c r="M5" s="96" t="str">
        <f>IF(COUNT($E$2:M2)&gt;Intro!$C$13,"_",M2)</f>
        <v>_</v>
      </c>
      <c r="N5" s="96" t="str">
        <f>IF(COUNT($E$2:N2)&gt;Intro!$C$13,"_",N2)</f>
        <v>_</v>
      </c>
      <c r="O5" s="87"/>
      <c r="P5" s="87"/>
      <c r="Q5" s="87"/>
      <c r="R5" s="87"/>
      <c r="S5" s="87"/>
      <c r="T5" s="87"/>
      <c r="U5" s="87"/>
      <c r="V5" s="87"/>
      <c r="W5" s="87"/>
      <c r="X5" s="87"/>
      <c r="Y5" s="87"/>
      <c r="Z5" s="87"/>
    </row>
    <row r="6" ht="12.0" customHeight="1">
      <c r="A6" s="97" t="str">
        <f t="array" ref="A6">INDEX(Calc_RotOppDef!E775:AP775,Intro!$C$11)</f>
        <v>Bournemouth</v>
      </c>
      <c r="B6" s="108" t="str">
        <f t="array" ref="B6">INDEX(Calc_RotOppDef!E968:AP968,Intro!$C$11)</f>
        <v>Man City</v>
      </c>
      <c r="C6" s="99">
        <f t="array" ref="C6">INDEX(Calc_RotOppDef!E582:AP582,Intro!$C$11)/Intro!$C$13</f>
        <v>0.5683333333</v>
      </c>
      <c r="D6" s="100">
        <v>1.0</v>
      </c>
      <c r="E6" s="102" t="str">
        <f>IFERROR(IF(VLOOKUP($A6,Calc_OppDef!$A$47:$AM$66,E$5+1,FALSE)&lt;VLOOKUP($B6,Calc_OppDef!$A$47:$AM$66,E$5+1,FALSE),VLOOKUP($A6,Fixtures!$A$2:$AN$21,E$5+2,FALSE),VLOOKUP($B6,Fixtures!$A$2:$AN$21,E$5+2,FALSE)),"")</f>
        <v>CAR (H)</v>
      </c>
      <c r="F6" s="102" t="str">
        <f>IFERROR(IF(VLOOKUP($A6,Calc_OppDef!$A$47:$AM$66,F$5+1,FALSE)&lt;VLOOKUP($B6,Calc_OppDef!$A$47:$AM$66,F$5+1,FALSE),VLOOKUP($A6,Fixtures!$A$2:$AN$21,F$5+2,FALSE),VLOOKUP($B6,Fixtures!$A$2:$AN$21,F$5+2,FALSE)),"")</f>
        <v>HUD (H)</v>
      </c>
      <c r="G6" s="102" t="str">
        <f>IFERROR(IF(VLOOKUP($A6,Calc_OppDef!$A$47:$AM$66,G$5+1,FALSE)&lt;VLOOKUP($B6,Calc_OppDef!$A$47:$AM$66,G$5+1,FALSE),VLOOKUP($A6,Fixtures!$A$2:$AN$21,G$5+2,FALSE),VLOOKUP($B6,Fixtures!$A$2:$AN$21,G$5+2,FALSE)),"")</f>
        <v>EVE (H)</v>
      </c>
      <c r="H6" s="102" t="str">
        <f>IFERROR(IF(VLOOKUP($A6,Calc_OppDef!$A$47:$AM$66,H$5+1,FALSE)&lt;VLOOKUP($B6,Calc_OppDef!$A$47:$AM$66,H$5+1,FALSE),VLOOKUP($A6,Fixtures!$A$2:$AN$21,H$5+2,FALSE),VLOOKUP($B6,Fixtures!$A$2:$AN$21,H$5+2,FALSE)),"")</f>
        <v>NEW (H)</v>
      </c>
      <c r="I6" s="102" t="str">
        <f>IFERROR(IF(VLOOKUP($A6,Calc_OppDef!$A$47:$AM$66,I$5+1,FALSE)&lt;VLOOKUP($B6,Calc_OppDef!$A$47:$AM$66,I$5+1,FALSE),VLOOKUP($A6,Fixtures!$A$2:$AN$21,I$5+2,FALSE),VLOOKUP($B6,Fixtures!$A$2:$AN$21,I$5+2,FALSE)),"")</f>
        <v>FUL (H)</v>
      </c>
      <c r="J6" s="102" t="str">
        <f>IFERROR(IF(VLOOKUP($A6,Calc_OppDef!$A$47:$AM$66,J$5+1,FALSE)&lt;VLOOKUP($B6,Calc_OppDef!$A$47:$AM$66,J$5+1,FALSE),VLOOKUP($A6,Fixtures!$A$2:$AN$21,J$5+2,FALSE),VLOOKUP($B6,Fixtures!$A$2:$AN$21,J$5+2,FALSE)),"")</f>
        <v>BUR (A)</v>
      </c>
      <c r="K6" s="102" t="str">
        <f>IFERROR(IF(VLOOKUP($A6,Calc_OppDef!$A$47:$AM$66,K$5+1,FALSE)&lt;VLOOKUP($B6,Calc_OppDef!$A$47:$AM$66,K$5+1,FALSE),VLOOKUP($A6,Fixtures!$A$2:$AN$21,K$5+2,FALSE),VLOOKUP($B6,Fixtures!$A$2:$AN$21,K$5+2,FALSE)),"")</f>
        <v/>
      </c>
      <c r="L6" s="102" t="str">
        <f>IFERROR(IF(VLOOKUP($A6,Calc_OppDef!$A$47:$AM$66,L$5+1,FALSE)&lt;VLOOKUP($B6,Calc_OppDef!$A$47:$AM$66,L$5+1,FALSE),VLOOKUP($A6,Fixtures!$A$2:$AN$21,L$5+2,FALSE),VLOOKUP($B6,Fixtures!$A$2:$AN$21,L$5+2,FALSE)),"")</f>
        <v/>
      </c>
      <c r="M6" s="102" t="str">
        <f>IFERROR(IF(VLOOKUP($A6,Calc_OppDef!$A$47:$AM$66,M$5+1,FALSE)&lt;VLOOKUP($B6,Calc_OppDef!$A$47:$AM$66,M$5+1,FALSE),VLOOKUP($A6,Fixtures!$A$2:$AN$21,M$5+2,FALSE),VLOOKUP($B6,Fixtures!$A$2:$AN$21,M$5+2,FALSE)),"")</f>
        <v/>
      </c>
      <c r="N6" s="100" t="str">
        <f>IFERROR(IF(VLOOKUP($A6,Calc_OppDef!$A$47:$AM$66,N$5+1,FALSE)&lt;VLOOKUP($B6,Calc_OppDef!$A$47:$AM$66,N$5+1,FALSE),VLOOKUP($A6,Fixtures!$A$2:$AN$21,N$5+2,FALSE),VLOOKUP($B6,Fixtures!$A$2:$AN$21,N$5+2,FALSE)),"")</f>
        <v/>
      </c>
      <c r="O6" s="87"/>
      <c r="P6" s="87"/>
      <c r="Q6" s="87"/>
      <c r="R6" s="87"/>
      <c r="S6" s="87"/>
      <c r="T6" s="87"/>
      <c r="U6" s="87"/>
      <c r="V6" s="87"/>
      <c r="W6" s="87"/>
      <c r="X6" s="87"/>
      <c r="Y6" s="87"/>
      <c r="Z6" s="87"/>
    </row>
    <row r="7" ht="12.0" customHeight="1">
      <c r="A7" s="113" t="str">
        <f t="array" ref="A7">INDEX(Calc_RotOppDef!E776:AP776,Intro!$C$11)</f>
        <v>Man City</v>
      </c>
      <c r="B7" s="120" t="str">
        <f t="array" ref="B7">INDEX(Calc_RotOppDef!E969:AP969,Intro!$C$11)</f>
        <v>Watford</v>
      </c>
      <c r="C7" s="117">
        <f t="array" ref="C7">INDEX(Calc_RotOppDef!E583:AP583,Intro!$C$11)/Intro!$C$13</f>
        <v>0.5816666667</v>
      </c>
      <c r="D7" s="119">
        <v>2.0</v>
      </c>
      <c r="E7" s="121" t="str">
        <f>IFERROR(IF(VLOOKUP($A7,Calc_OppDef!$A$47:$AM$66,E$5+1,FALSE)&lt;VLOOKUP($B7,Calc_OppDef!$A$47:$AM$66,E$5+1,FALSE),VLOOKUP($A7,Fixtures!$A$2:$AN$21,E$5+2,FALSE),VLOOKUP($B7,Fixtures!$A$2:$AN$21,E$5+2,FALSE)),"")</f>
        <v>BHA (H)</v>
      </c>
      <c r="F7" s="121" t="str">
        <f>IFERROR(IF(VLOOKUP($A7,Calc_OppDef!$A$47:$AM$66,F$5+1,FALSE)&lt;VLOOKUP($B7,Calc_OppDef!$A$47:$AM$66,F$5+1,FALSE),VLOOKUP($A7,Fixtures!$A$2:$AN$21,F$5+2,FALSE),VLOOKUP($B7,Fixtures!$A$2:$AN$21,F$5+2,FALSE)),"")</f>
        <v>HUD (H)</v>
      </c>
      <c r="G7" s="121" t="str">
        <f>IFERROR(IF(VLOOKUP($A7,Calc_OppDef!$A$47:$AM$66,G$5+1,FALSE)&lt;VLOOKUP($B7,Calc_OppDef!$A$47:$AM$66,G$5+1,FALSE),VLOOKUP($A7,Fixtures!$A$2:$AN$21,G$5+2,FALSE),VLOOKUP($B7,Fixtures!$A$2:$AN$21,G$5+2,FALSE)),"")</f>
        <v>CRY (H)</v>
      </c>
      <c r="H7" s="121" t="str">
        <f>IFERROR(IF(VLOOKUP($A7,Calc_OppDef!$A$47:$AM$66,H$5+1,FALSE)&lt;VLOOKUP($B7,Calc_OppDef!$A$47:$AM$66,H$5+1,FALSE),VLOOKUP($A7,Fixtures!$A$2:$AN$21,H$5+2,FALSE),VLOOKUP($B7,Fixtures!$A$2:$AN$21,H$5+2,FALSE)),"")</f>
        <v>NEW (H)</v>
      </c>
      <c r="I7" s="121" t="str">
        <f>IFERROR(IF(VLOOKUP($A7,Calc_OppDef!$A$47:$AM$66,I$5+1,FALSE)&lt;VLOOKUP($B7,Calc_OppDef!$A$47:$AM$66,I$5+1,FALSE),VLOOKUP($A7,Fixtures!$A$2:$AN$21,I$5+2,FALSE),VLOOKUP($B7,Fixtures!$A$2:$AN$21,I$5+2,FALSE)),"")</f>
        <v>FUL (H)</v>
      </c>
      <c r="J7" s="121" t="str">
        <f>IFERROR(IF(VLOOKUP($A7,Calc_OppDef!$A$47:$AM$66,J$5+1,FALSE)&lt;VLOOKUP($B7,Calc_OppDef!$A$47:$AM$66,J$5+1,FALSE),VLOOKUP($A7,Fixtures!$A$2:$AN$21,J$5+2,FALSE),VLOOKUP($B7,Fixtures!$A$2:$AN$21,J$5+2,FALSE)),"")</f>
        <v>FUL (A)</v>
      </c>
      <c r="K7" s="121" t="str">
        <f>IFERROR(IF(VLOOKUP($A7,Calc_OppDef!$A$47:$AM$66,K$5+1,FALSE)&lt;VLOOKUP($B7,Calc_OppDef!$A$47:$AM$66,K$5+1,FALSE),VLOOKUP($A7,Fixtures!$A$2:$AN$21,K$5+2,FALSE),VLOOKUP($B7,Fixtures!$A$2:$AN$21,K$5+2,FALSE)),"")</f>
        <v/>
      </c>
      <c r="L7" s="121" t="str">
        <f>IFERROR(IF(VLOOKUP($A7,Calc_OppDef!$A$47:$AM$66,L$5+1,FALSE)&lt;VLOOKUP($B7,Calc_OppDef!$A$47:$AM$66,L$5+1,FALSE),VLOOKUP($A7,Fixtures!$A$2:$AN$21,L$5+2,FALSE),VLOOKUP($B7,Fixtures!$A$2:$AN$21,L$5+2,FALSE)),"")</f>
        <v/>
      </c>
      <c r="M7" s="121" t="str">
        <f>IFERROR(IF(VLOOKUP($A7,Calc_OppDef!$A$47:$AM$66,M$5+1,FALSE)&lt;VLOOKUP($B7,Calc_OppDef!$A$47:$AM$66,M$5+1,FALSE),VLOOKUP($A7,Fixtures!$A$2:$AN$21,M$5+2,FALSE),VLOOKUP($B7,Fixtures!$A$2:$AN$21,M$5+2,FALSE)),"")</f>
        <v/>
      </c>
      <c r="N7" s="119" t="str">
        <f>IFERROR(IF(VLOOKUP($A7,Calc_OppDef!$A$47:$AM$66,N$5+1,FALSE)&lt;VLOOKUP($B7,Calc_OppDef!$A$47:$AM$66,N$5+1,FALSE),VLOOKUP($A7,Fixtures!$A$2:$AN$21,N$5+2,FALSE),VLOOKUP($B7,Fixtures!$A$2:$AN$21,N$5+2,FALSE)),"")</f>
        <v/>
      </c>
      <c r="O7" s="87"/>
      <c r="P7" s="87"/>
      <c r="Q7" s="87"/>
      <c r="R7" s="87"/>
      <c r="S7" s="87"/>
      <c r="T7" s="87"/>
      <c r="U7" s="87"/>
      <c r="V7" s="87"/>
      <c r="W7" s="87"/>
      <c r="X7" s="87"/>
      <c r="Y7" s="87"/>
      <c r="Z7" s="87"/>
    </row>
    <row r="8" ht="12.0" customHeight="1">
      <c r="A8" s="113" t="str">
        <f t="array" ref="A8">INDEX(Calc_RotOppDef!E777:AP777,Intro!$C$11)</f>
        <v>Chelsea</v>
      </c>
      <c r="B8" s="120" t="str">
        <f t="array" ref="B8">INDEX(Calc_RotOppDef!E970:AP970,Intro!$C$11)</f>
        <v>Watford</v>
      </c>
      <c r="C8" s="117">
        <f t="array" ref="C8">INDEX(Calc_RotOppDef!E584:AP584,Intro!$C$11)/Intro!$C$13</f>
        <v>0.59</v>
      </c>
      <c r="D8" s="119">
        <v>3.0</v>
      </c>
      <c r="E8" s="121" t="str">
        <f>IFERROR(IF(VLOOKUP($A8,Calc_OppDef!$A$47:$AM$66,E$5+1,FALSE)&lt;VLOOKUP($B8,Calc_OppDef!$A$47:$AM$66,E$5+1,FALSE),VLOOKUP($A8,Fixtures!$A$2:$AN$21,E$5+2,FALSE),VLOOKUP($B8,Fixtures!$A$2:$AN$21,E$5+2,FALSE)),"")</f>
        <v>BHA (H)</v>
      </c>
      <c r="F8" s="121" t="str">
        <f>IFERROR(IF(VLOOKUP($A8,Calc_OppDef!$A$47:$AM$66,F$5+1,FALSE)&lt;VLOOKUP($B8,Calc_OppDef!$A$47:$AM$66,F$5+1,FALSE),VLOOKUP($A8,Fixtures!$A$2:$AN$21,F$5+2,FALSE),VLOOKUP($B8,Fixtures!$A$2:$AN$21,F$5+2,FALSE)),"")</f>
        <v>BUR (A)</v>
      </c>
      <c r="G8" s="121" t="str">
        <f>IFERROR(IF(VLOOKUP($A8,Calc_OppDef!$A$47:$AM$66,G$5+1,FALSE)&lt;VLOOKUP($B8,Calc_OppDef!$A$47:$AM$66,G$5+1,FALSE),VLOOKUP($A8,Fixtures!$A$2:$AN$21,G$5+2,FALSE),VLOOKUP($B8,Fixtures!$A$2:$AN$21,G$5+2,FALSE)),"")</f>
        <v>CRY (H)</v>
      </c>
      <c r="H8" s="121" t="str">
        <f>IFERROR(IF(VLOOKUP($A8,Calc_OppDef!$A$47:$AM$66,H$5+1,FALSE)&lt;VLOOKUP($B8,Calc_OppDef!$A$47:$AM$66,H$5+1,FALSE),VLOOKUP($A8,Fixtures!$A$2:$AN$21,H$5+2,FALSE),VLOOKUP($B8,Fixtures!$A$2:$AN$21,H$5+2,FALSE)),"")</f>
        <v>BOU (H)</v>
      </c>
      <c r="I8" s="121" t="str">
        <f>IFERROR(IF(VLOOKUP($A8,Calc_OppDef!$A$47:$AM$66,I$5+1,FALSE)&lt;VLOOKUP($B8,Calc_OppDef!$A$47:$AM$66,I$5+1,FALSE),VLOOKUP($A8,Fixtures!$A$2:$AN$21,I$5+2,FALSE),VLOOKUP($B8,Fixtures!$A$2:$AN$21,I$5+2,FALSE)),"")</f>
        <v>CAR (H)</v>
      </c>
      <c r="J8" s="121" t="str">
        <f>IFERROR(IF(VLOOKUP($A8,Calc_OppDef!$A$47:$AM$66,J$5+1,FALSE)&lt;VLOOKUP($B8,Calc_OppDef!$A$47:$AM$66,J$5+1,FALSE),VLOOKUP($A8,Fixtures!$A$2:$AN$21,J$5+2,FALSE),VLOOKUP($B8,Fixtures!$A$2:$AN$21,J$5+2,FALSE)),"")</f>
        <v>FUL (A)</v>
      </c>
      <c r="K8" s="121" t="str">
        <f>IFERROR(IF(VLOOKUP($A8,Calc_OppDef!$A$47:$AM$66,K$5+1,FALSE)&lt;VLOOKUP($B8,Calc_OppDef!$A$47:$AM$66,K$5+1,FALSE),VLOOKUP($A8,Fixtures!$A$2:$AN$21,K$5+2,FALSE),VLOOKUP($B8,Fixtures!$A$2:$AN$21,K$5+2,FALSE)),"")</f>
        <v/>
      </c>
      <c r="L8" s="121" t="str">
        <f>IFERROR(IF(VLOOKUP($A8,Calc_OppDef!$A$47:$AM$66,L$5+1,FALSE)&lt;VLOOKUP($B8,Calc_OppDef!$A$47:$AM$66,L$5+1,FALSE),VLOOKUP($A8,Fixtures!$A$2:$AN$21,L$5+2,FALSE),VLOOKUP($B8,Fixtures!$A$2:$AN$21,L$5+2,FALSE)),"")</f>
        <v/>
      </c>
      <c r="M8" s="121" t="str">
        <f>IFERROR(IF(VLOOKUP($A8,Calc_OppDef!$A$47:$AM$66,M$5+1,FALSE)&lt;VLOOKUP($B8,Calc_OppDef!$A$47:$AM$66,M$5+1,FALSE),VLOOKUP($A8,Fixtures!$A$2:$AN$21,M$5+2,FALSE),VLOOKUP($B8,Fixtures!$A$2:$AN$21,M$5+2,FALSE)),"")</f>
        <v/>
      </c>
      <c r="N8" s="119" t="str">
        <f>IFERROR(IF(VLOOKUP($A8,Calc_OppDef!$A$47:$AM$66,N$5+1,FALSE)&lt;VLOOKUP($B8,Calc_OppDef!$A$47:$AM$66,N$5+1,FALSE),VLOOKUP($A8,Fixtures!$A$2:$AN$21,N$5+2,FALSE),VLOOKUP($B8,Fixtures!$A$2:$AN$21,N$5+2,FALSE)),"")</f>
        <v/>
      </c>
      <c r="O8" s="87"/>
      <c r="P8" s="87"/>
      <c r="Q8" s="87"/>
      <c r="R8" s="87"/>
      <c r="S8" s="87"/>
      <c r="T8" s="87"/>
      <c r="U8" s="87"/>
      <c r="V8" s="87"/>
      <c r="W8" s="87"/>
      <c r="X8" s="87"/>
      <c r="Y8" s="87"/>
      <c r="Z8" s="87"/>
    </row>
    <row r="9" ht="12.0" customHeight="1">
      <c r="A9" s="113" t="str">
        <f t="array" ref="A9">INDEX(Calc_RotOppDef!E778:AP778,Intro!$C$11)</f>
        <v>Chelsea</v>
      </c>
      <c r="B9" s="120" t="str">
        <f t="array" ref="B9">INDEX(Calc_RotOppDef!E971:AP971,Intro!$C$11)</f>
        <v>Leicester</v>
      </c>
      <c r="C9" s="117">
        <f t="array" ref="C9">INDEX(Calc_RotOppDef!E585:AP585,Intro!$C$11)/Intro!$C$13</f>
        <v>0.5916666667</v>
      </c>
      <c r="D9" s="119">
        <v>4.0</v>
      </c>
      <c r="E9" s="121" t="str">
        <f>IFERROR(IF(VLOOKUP($A9,Calc_OppDef!$A$47:$AM$66,E$5+1,FALSE)&lt;VLOOKUP($B9,Calc_OppDef!$A$47:$AM$66,E$5+1,FALSE),VLOOKUP($A9,Fixtures!$A$2:$AN$21,E$5+2,FALSE),VLOOKUP($B9,Fixtures!$A$2:$AN$21,E$5+2,FALSE)),"")</f>
        <v>HUD (A)</v>
      </c>
      <c r="F9" s="121" t="str">
        <f>IFERROR(IF(VLOOKUP($A9,Calc_OppDef!$A$47:$AM$66,F$5+1,FALSE)&lt;VLOOKUP($B9,Calc_OppDef!$A$47:$AM$66,F$5+1,FALSE),VLOOKUP($A9,Fixtures!$A$2:$AN$21,F$5+2,FALSE),VLOOKUP($B9,Fixtures!$A$2:$AN$21,F$5+2,FALSE)),"")</f>
        <v>WOL (H)</v>
      </c>
      <c r="G9" s="121" t="str">
        <f>IFERROR(IF(VLOOKUP($A9,Calc_OppDef!$A$47:$AM$66,G$5+1,FALSE)&lt;VLOOKUP($B9,Calc_OppDef!$A$47:$AM$66,G$5+1,FALSE),VLOOKUP($A9,Fixtures!$A$2:$AN$21,G$5+2,FALSE),VLOOKUP($B9,Fixtures!$A$2:$AN$21,G$5+2,FALSE)),"")</f>
        <v>SOU (A)</v>
      </c>
      <c r="H9" s="121" t="str">
        <f>IFERROR(IF(VLOOKUP($A9,Calc_OppDef!$A$47:$AM$66,H$5+1,FALSE)&lt;VLOOKUP($B9,Calc_OppDef!$A$47:$AM$66,H$5+1,FALSE),VLOOKUP($A9,Fixtures!$A$2:$AN$21,H$5+2,FALSE),VLOOKUP($B9,Fixtures!$A$2:$AN$21,H$5+2,FALSE)),"")</f>
        <v>BOU (H)</v>
      </c>
      <c r="I9" s="121" t="str">
        <f>IFERROR(IF(VLOOKUP($A9,Calc_OppDef!$A$47:$AM$66,I$5+1,FALSE)&lt;VLOOKUP($B9,Calc_OppDef!$A$47:$AM$66,I$5+1,FALSE),VLOOKUP($A9,Fixtures!$A$2:$AN$21,I$5+2,FALSE),VLOOKUP($B9,Fixtures!$A$2:$AN$21,I$5+2,FALSE)),"")</f>
        <v>CAR (H)</v>
      </c>
      <c r="J9" s="121" t="str">
        <f>IFERROR(IF(VLOOKUP($A9,Calc_OppDef!$A$47:$AM$66,J$5+1,FALSE)&lt;VLOOKUP($B9,Calc_OppDef!$A$47:$AM$66,J$5+1,FALSE),VLOOKUP($A9,Fixtures!$A$2:$AN$21,J$5+2,FALSE),VLOOKUP($B9,Fixtures!$A$2:$AN$21,J$5+2,FALSE)),"")</f>
        <v>HUD (H)</v>
      </c>
      <c r="K9" s="121" t="str">
        <f>IFERROR(IF(VLOOKUP($A9,Calc_OppDef!$A$47:$AM$66,K$5+1,FALSE)&lt;VLOOKUP($B9,Calc_OppDef!$A$47:$AM$66,K$5+1,FALSE),VLOOKUP($A9,Fixtures!$A$2:$AN$21,K$5+2,FALSE),VLOOKUP($B9,Fixtures!$A$2:$AN$21,K$5+2,FALSE)),"")</f>
        <v/>
      </c>
      <c r="L9" s="121" t="str">
        <f>IFERROR(IF(VLOOKUP($A9,Calc_OppDef!$A$47:$AM$66,L$5+1,FALSE)&lt;VLOOKUP($B9,Calc_OppDef!$A$47:$AM$66,L$5+1,FALSE),VLOOKUP($A9,Fixtures!$A$2:$AN$21,L$5+2,FALSE),VLOOKUP($B9,Fixtures!$A$2:$AN$21,L$5+2,FALSE)),"")</f>
        <v/>
      </c>
      <c r="M9" s="121" t="str">
        <f>IFERROR(IF(VLOOKUP($A9,Calc_OppDef!$A$47:$AM$66,M$5+1,FALSE)&lt;VLOOKUP($B9,Calc_OppDef!$A$47:$AM$66,M$5+1,FALSE),VLOOKUP($A9,Fixtures!$A$2:$AN$21,M$5+2,FALSE),VLOOKUP($B9,Fixtures!$A$2:$AN$21,M$5+2,FALSE)),"")</f>
        <v/>
      </c>
      <c r="N9" s="119" t="str">
        <f>IFERROR(IF(VLOOKUP($A9,Calc_OppDef!$A$47:$AM$66,N$5+1,FALSE)&lt;VLOOKUP($B9,Calc_OppDef!$A$47:$AM$66,N$5+1,FALSE),VLOOKUP($A9,Fixtures!$A$2:$AN$21,N$5+2,FALSE),VLOOKUP($B9,Fixtures!$A$2:$AN$21,N$5+2,FALSE)),"")</f>
        <v/>
      </c>
      <c r="O9" s="87"/>
      <c r="P9" s="87"/>
      <c r="Q9" s="87"/>
      <c r="R9" s="87"/>
      <c r="S9" s="87"/>
      <c r="T9" s="87"/>
      <c r="U9" s="87"/>
      <c r="V9" s="87"/>
      <c r="W9" s="87"/>
      <c r="X9" s="87"/>
      <c r="Y9" s="87"/>
      <c r="Z9" s="87"/>
    </row>
    <row r="10" ht="12.0" customHeight="1">
      <c r="A10" s="113" t="str">
        <f t="array" ref="A10">INDEX(Calc_RotOppDef!E779:AP779,Intro!$C$11)</f>
        <v>Bournemouth</v>
      </c>
      <c r="B10" s="120" t="str">
        <f t="array" ref="B10">INDEX(Calc_RotOppDef!E972:AP972,Intro!$C$11)</f>
        <v>Chelsea</v>
      </c>
      <c r="C10" s="117">
        <f t="array" ref="C10">INDEX(Calc_RotOppDef!E586:AP586,Intro!$C$11)/Intro!$C$13</f>
        <v>0.6033333333</v>
      </c>
      <c r="D10" s="119">
        <v>5.0</v>
      </c>
      <c r="E10" s="121" t="str">
        <f>IFERROR(IF(VLOOKUP($A10,Calc_OppDef!$A$47:$AM$66,E$5+1,FALSE)&lt;VLOOKUP($B10,Calc_OppDef!$A$47:$AM$66,E$5+1,FALSE),VLOOKUP($A10,Fixtures!$A$2:$AN$21,E$5+2,FALSE),VLOOKUP($B10,Fixtures!$A$2:$AN$21,E$5+2,FALSE)),"")</f>
        <v>CAR (H)</v>
      </c>
      <c r="F10" s="121" t="str">
        <f>IFERROR(IF(VLOOKUP($A10,Calc_OppDef!$A$47:$AM$66,F$5+1,FALSE)&lt;VLOOKUP($B10,Calc_OppDef!$A$47:$AM$66,F$5+1,FALSE),VLOOKUP($A10,Fixtures!$A$2:$AN$21,F$5+2,FALSE),VLOOKUP($B10,Fixtures!$A$2:$AN$21,F$5+2,FALSE)),"")</f>
        <v>ARS (H)</v>
      </c>
      <c r="G10" s="121" t="str">
        <f>IFERROR(IF(VLOOKUP($A10,Calc_OppDef!$A$47:$AM$66,G$5+1,FALSE)&lt;VLOOKUP($B10,Calc_OppDef!$A$47:$AM$66,G$5+1,FALSE),VLOOKUP($A10,Fixtures!$A$2:$AN$21,G$5+2,FALSE),VLOOKUP($B10,Fixtures!$A$2:$AN$21,G$5+2,FALSE)),"")</f>
        <v>EVE (H)</v>
      </c>
      <c r="H10" s="121" t="str">
        <f>IFERROR(IF(VLOOKUP($A10,Calc_OppDef!$A$47:$AM$66,H$5+1,FALSE)&lt;VLOOKUP($B10,Calc_OppDef!$A$47:$AM$66,H$5+1,FALSE),VLOOKUP($A10,Fixtures!$A$2:$AN$21,H$5+2,FALSE),VLOOKUP($B10,Fixtures!$A$2:$AN$21,H$5+2,FALSE)),"")</f>
        <v>BOU (H)</v>
      </c>
      <c r="I10" s="121" t="str">
        <f>IFERROR(IF(VLOOKUP($A10,Calc_OppDef!$A$47:$AM$66,I$5+1,FALSE)&lt;VLOOKUP($B10,Calc_OppDef!$A$47:$AM$66,I$5+1,FALSE),VLOOKUP($A10,Fixtures!$A$2:$AN$21,I$5+2,FALSE),VLOOKUP($B10,Fixtures!$A$2:$AN$21,I$5+2,FALSE)),"")</f>
        <v>CAR (H)</v>
      </c>
      <c r="J10" s="121" t="str">
        <f>IFERROR(IF(VLOOKUP($A10,Calc_OppDef!$A$47:$AM$66,J$5+1,FALSE)&lt;VLOOKUP($B10,Calc_OppDef!$A$47:$AM$66,J$5+1,FALSE),VLOOKUP($A10,Fixtures!$A$2:$AN$21,J$5+2,FALSE),VLOOKUP($B10,Fixtures!$A$2:$AN$21,J$5+2,FALSE)),"")</f>
        <v>BUR (A)</v>
      </c>
      <c r="K10" s="121" t="str">
        <f>IFERROR(IF(VLOOKUP($A10,Calc_OppDef!$A$47:$AM$66,K$5+1,FALSE)&lt;VLOOKUP($B10,Calc_OppDef!$A$47:$AM$66,K$5+1,FALSE),VLOOKUP($A10,Fixtures!$A$2:$AN$21,K$5+2,FALSE),VLOOKUP($B10,Fixtures!$A$2:$AN$21,K$5+2,FALSE)),"")</f>
        <v/>
      </c>
      <c r="L10" s="121" t="str">
        <f>IFERROR(IF(VLOOKUP($A10,Calc_OppDef!$A$47:$AM$66,L$5+1,FALSE)&lt;VLOOKUP($B10,Calc_OppDef!$A$47:$AM$66,L$5+1,FALSE),VLOOKUP($A10,Fixtures!$A$2:$AN$21,L$5+2,FALSE),VLOOKUP($B10,Fixtures!$A$2:$AN$21,L$5+2,FALSE)),"")</f>
        <v/>
      </c>
      <c r="M10" s="121" t="str">
        <f>IFERROR(IF(VLOOKUP($A10,Calc_OppDef!$A$47:$AM$66,M$5+1,FALSE)&lt;VLOOKUP($B10,Calc_OppDef!$A$47:$AM$66,M$5+1,FALSE),VLOOKUP($A10,Fixtures!$A$2:$AN$21,M$5+2,FALSE),VLOOKUP($B10,Fixtures!$A$2:$AN$21,M$5+2,FALSE)),"")</f>
        <v/>
      </c>
      <c r="N10" s="119" t="str">
        <f>IFERROR(IF(VLOOKUP($A10,Calc_OppDef!$A$47:$AM$66,N$5+1,FALSE)&lt;VLOOKUP($B10,Calc_OppDef!$A$47:$AM$66,N$5+1,FALSE),VLOOKUP($A10,Fixtures!$A$2:$AN$21,N$5+2,FALSE),VLOOKUP($B10,Fixtures!$A$2:$AN$21,N$5+2,FALSE)),"")</f>
        <v/>
      </c>
      <c r="O10" s="87"/>
      <c r="P10" s="87"/>
      <c r="Q10" s="87"/>
      <c r="R10" s="87"/>
      <c r="S10" s="87"/>
      <c r="T10" s="87"/>
      <c r="U10" s="87"/>
      <c r="V10" s="87"/>
      <c r="W10" s="87"/>
      <c r="X10" s="87"/>
      <c r="Y10" s="87"/>
      <c r="Z10" s="87"/>
    </row>
    <row r="11" ht="12.0" customHeight="1">
      <c r="A11" s="113" t="str">
        <f t="array" ref="A11">INDEX(Calc_RotOppDef!E780:AP780,Intro!$C$11)</f>
        <v>Chelsea</v>
      </c>
      <c r="B11" s="120" t="str">
        <f t="array" ref="B11">INDEX(Calc_RotOppDef!E973:AP973,Intro!$C$11)</f>
        <v>Liverpool</v>
      </c>
      <c r="C11" s="117">
        <f t="array" ref="C11">INDEX(Calc_RotOppDef!E587:AP587,Intro!$C$11)/Intro!$C$13</f>
        <v>0.6066666667</v>
      </c>
      <c r="D11" s="119">
        <v>6.0</v>
      </c>
      <c r="E11" s="121" t="str">
        <f>IFERROR(IF(VLOOKUP($A11,Calc_OppDef!$A$47:$AM$66,E$5+1,FALSE)&lt;VLOOKUP($B11,Calc_OppDef!$A$47:$AM$66,E$5+1,FALSE),VLOOKUP($A11,Fixtures!$A$2:$AN$21,E$5+2,FALSE),VLOOKUP($B11,Fixtures!$A$2:$AN$21,E$5+2,FALSE)),"")</f>
        <v>HUD (A)</v>
      </c>
      <c r="F11" s="121" t="str">
        <f>IFERROR(IF(VLOOKUP($A11,Calc_OppDef!$A$47:$AM$66,F$5+1,FALSE)&lt;VLOOKUP($B11,Calc_OppDef!$A$47:$AM$66,F$5+1,FALSE),VLOOKUP($A11,Fixtures!$A$2:$AN$21,F$5+2,FALSE),VLOOKUP($B11,Fixtures!$A$2:$AN$21,F$5+2,FALSE)),"")</f>
        <v>ARS (H)</v>
      </c>
      <c r="G11" s="121" t="str">
        <f>IFERROR(IF(VLOOKUP($A11,Calc_OppDef!$A$47:$AM$66,G$5+1,FALSE)&lt;VLOOKUP($B11,Calc_OppDef!$A$47:$AM$66,G$5+1,FALSE),VLOOKUP($A11,Fixtures!$A$2:$AN$21,G$5+2,FALSE),VLOOKUP($B11,Fixtures!$A$2:$AN$21,G$5+2,FALSE)),"")</f>
        <v>BHA (H)</v>
      </c>
      <c r="H11" s="121" t="str">
        <f>IFERROR(IF(VLOOKUP($A11,Calc_OppDef!$A$47:$AM$66,H$5+1,FALSE)&lt;VLOOKUP($B11,Calc_OppDef!$A$47:$AM$66,H$5+1,FALSE),VLOOKUP($A11,Fixtures!$A$2:$AN$21,H$5+2,FALSE),VLOOKUP($B11,Fixtures!$A$2:$AN$21,H$5+2,FALSE)),"")</f>
        <v>BOU (H)</v>
      </c>
      <c r="I11" s="121" t="str">
        <f>IFERROR(IF(VLOOKUP($A11,Calc_OppDef!$A$47:$AM$66,I$5+1,FALSE)&lt;VLOOKUP($B11,Calc_OppDef!$A$47:$AM$66,I$5+1,FALSE),VLOOKUP($A11,Fixtures!$A$2:$AN$21,I$5+2,FALSE),VLOOKUP($B11,Fixtures!$A$2:$AN$21,I$5+2,FALSE)),"")</f>
        <v>CAR (H)</v>
      </c>
      <c r="J11" s="121" t="str">
        <f>IFERROR(IF(VLOOKUP($A11,Calc_OppDef!$A$47:$AM$66,J$5+1,FALSE)&lt;VLOOKUP($B11,Calc_OppDef!$A$47:$AM$66,J$5+1,FALSE),VLOOKUP($A11,Fixtures!$A$2:$AN$21,J$5+2,FALSE),VLOOKUP($B11,Fixtures!$A$2:$AN$21,J$5+2,FALSE)),"")</f>
        <v>SOU (H)</v>
      </c>
      <c r="K11" s="121" t="str">
        <f>IFERROR(IF(VLOOKUP($A11,Calc_OppDef!$A$47:$AM$66,K$5+1,FALSE)&lt;VLOOKUP($B11,Calc_OppDef!$A$47:$AM$66,K$5+1,FALSE),VLOOKUP($A11,Fixtures!$A$2:$AN$21,K$5+2,FALSE),VLOOKUP($B11,Fixtures!$A$2:$AN$21,K$5+2,FALSE)),"")</f>
        <v/>
      </c>
      <c r="L11" s="121" t="str">
        <f>IFERROR(IF(VLOOKUP($A11,Calc_OppDef!$A$47:$AM$66,L$5+1,FALSE)&lt;VLOOKUP($B11,Calc_OppDef!$A$47:$AM$66,L$5+1,FALSE),VLOOKUP($A11,Fixtures!$A$2:$AN$21,L$5+2,FALSE),VLOOKUP($B11,Fixtures!$A$2:$AN$21,L$5+2,FALSE)),"")</f>
        <v/>
      </c>
      <c r="M11" s="121" t="str">
        <f>IFERROR(IF(VLOOKUP($A11,Calc_OppDef!$A$47:$AM$66,M$5+1,FALSE)&lt;VLOOKUP($B11,Calc_OppDef!$A$47:$AM$66,M$5+1,FALSE),VLOOKUP($A11,Fixtures!$A$2:$AN$21,M$5+2,FALSE),VLOOKUP($B11,Fixtures!$A$2:$AN$21,M$5+2,FALSE)),"")</f>
        <v/>
      </c>
      <c r="N11" s="119" t="str">
        <f>IFERROR(IF(VLOOKUP($A11,Calc_OppDef!$A$47:$AM$66,N$5+1,FALSE)&lt;VLOOKUP($B11,Calc_OppDef!$A$47:$AM$66,N$5+1,FALSE),VLOOKUP($A11,Fixtures!$A$2:$AN$21,N$5+2,FALSE),VLOOKUP($B11,Fixtures!$A$2:$AN$21,N$5+2,FALSE)),"")</f>
        <v/>
      </c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</row>
    <row r="12" ht="12.0" customHeight="1">
      <c r="A12" s="113" t="str">
        <f t="array" ref="A12">INDEX(Calc_RotOppDef!E781:AP781,Intro!$C$11)</f>
        <v>Crystal Palace</v>
      </c>
      <c r="B12" s="120" t="str">
        <f t="array" ref="B12">INDEX(Calc_RotOppDef!E974:AP974,Intro!$C$11)</f>
        <v>Watford</v>
      </c>
      <c r="C12" s="117">
        <f t="array" ref="C12">INDEX(Calc_RotOppDef!E588:AP588,Intro!$C$11)/Intro!$C$13</f>
        <v>0.6083333333</v>
      </c>
      <c r="D12" s="119">
        <v>7.0</v>
      </c>
      <c r="E12" s="121" t="str">
        <f>IFERROR(IF(VLOOKUP($A12,Calc_OppDef!$A$47:$AM$66,E$5+1,FALSE)&lt;VLOOKUP($B12,Calc_OppDef!$A$47:$AM$66,E$5+1,FALSE),VLOOKUP($A12,Fixtures!$A$2:$AN$21,E$5+2,FALSE),VLOOKUP($B12,Fixtures!$A$2:$AN$21,E$5+2,FALSE)),"")</f>
        <v>BHA (H)</v>
      </c>
      <c r="F12" s="121" t="str">
        <f>IFERROR(IF(VLOOKUP($A12,Calc_OppDef!$A$47:$AM$66,F$5+1,FALSE)&lt;VLOOKUP($B12,Calc_OppDef!$A$47:$AM$66,F$5+1,FALSE),VLOOKUP($A12,Fixtures!$A$2:$AN$21,F$5+2,FALSE),VLOOKUP($B12,Fixtures!$A$2:$AN$21,F$5+2,FALSE)),"")</f>
        <v>BUR (A)</v>
      </c>
      <c r="G12" s="121" t="str">
        <f>IFERROR(IF(VLOOKUP($A12,Calc_OppDef!$A$47:$AM$66,G$5+1,FALSE)&lt;VLOOKUP($B12,Calc_OppDef!$A$47:$AM$66,G$5+1,FALSE),VLOOKUP($A12,Fixtures!$A$2:$AN$21,G$5+2,FALSE),VLOOKUP($B12,Fixtures!$A$2:$AN$21,G$5+2,FALSE)),"")</f>
        <v>CRY (H)</v>
      </c>
      <c r="H12" s="121" t="str">
        <f>IFERROR(IF(VLOOKUP($A12,Calc_OppDef!$A$47:$AM$66,H$5+1,FALSE)&lt;VLOOKUP($B12,Calc_OppDef!$A$47:$AM$66,H$5+1,FALSE),VLOOKUP($A12,Fixtures!$A$2:$AN$21,H$5+2,FALSE),VLOOKUP($B12,Fixtures!$A$2:$AN$21,H$5+2,FALSE)),"")</f>
        <v>SOU (H)</v>
      </c>
      <c r="I12" s="121" t="str">
        <f>IFERROR(IF(VLOOKUP($A12,Calc_OppDef!$A$47:$AM$66,I$5+1,FALSE)&lt;VLOOKUP($B12,Calc_OppDef!$A$47:$AM$66,I$5+1,FALSE),VLOOKUP($A12,Fixtures!$A$2:$AN$21,I$5+2,FALSE),VLOOKUP($B12,Fixtures!$A$2:$AN$21,I$5+2,FALSE)),"")</f>
        <v>HUD (A)</v>
      </c>
      <c r="J12" s="121" t="str">
        <f>IFERROR(IF(VLOOKUP($A12,Calc_OppDef!$A$47:$AM$66,J$5+1,FALSE)&lt;VLOOKUP($B12,Calc_OppDef!$A$47:$AM$66,J$5+1,FALSE),VLOOKUP($A12,Fixtures!$A$2:$AN$21,J$5+2,FALSE),VLOOKUP($B12,Fixtures!$A$2:$AN$21,J$5+2,FALSE)),"")</f>
        <v>NEW (H)</v>
      </c>
      <c r="K12" s="121" t="str">
        <f>IFERROR(IF(VLOOKUP($A12,Calc_OppDef!$A$47:$AM$66,K$5+1,FALSE)&lt;VLOOKUP($B12,Calc_OppDef!$A$47:$AM$66,K$5+1,FALSE),VLOOKUP($A12,Fixtures!$A$2:$AN$21,K$5+2,FALSE),VLOOKUP($B12,Fixtures!$A$2:$AN$21,K$5+2,FALSE)),"")</f>
        <v/>
      </c>
      <c r="L12" s="121" t="str">
        <f>IFERROR(IF(VLOOKUP($A12,Calc_OppDef!$A$47:$AM$66,L$5+1,FALSE)&lt;VLOOKUP($B12,Calc_OppDef!$A$47:$AM$66,L$5+1,FALSE),VLOOKUP($A12,Fixtures!$A$2:$AN$21,L$5+2,FALSE),VLOOKUP($B12,Fixtures!$A$2:$AN$21,L$5+2,FALSE)),"")</f>
        <v/>
      </c>
      <c r="M12" s="121" t="str">
        <f>IFERROR(IF(VLOOKUP($A12,Calc_OppDef!$A$47:$AM$66,M$5+1,FALSE)&lt;VLOOKUP($B12,Calc_OppDef!$A$47:$AM$66,M$5+1,FALSE),VLOOKUP($A12,Fixtures!$A$2:$AN$21,M$5+2,FALSE),VLOOKUP($B12,Fixtures!$A$2:$AN$21,M$5+2,FALSE)),"")</f>
        <v/>
      </c>
      <c r="N12" s="119" t="str">
        <f>IFERROR(IF(VLOOKUP($A12,Calc_OppDef!$A$47:$AM$66,N$5+1,FALSE)&lt;VLOOKUP($B12,Calc_OppDef!$A$47:$AM$66,N$5+1,FALSE),VLOOKUP($A12,Fixtures!$A$2:$AN$21,N$5+2,FALSE),VLOOKUP($B12,Fixtures!$A$2:$AN$21,N$5+2,FALSE)),"")</f>
        <v/>
      </c>
      <c r="O12" s="87"/>
      <c r="P12" s="87"/>
      <c r="Q12" s="87"/>
      <c r="R12" s="87"/>
      <c r="S12" s="87"/>
      <c r="T12" s="87"/>
      <c r="U12" s="87"/>
      <c r="V12" s="87"/>
      <c r="W12" s="87"/>
      <c r="X12" s="87"/>
      <c r="Y12" s="87"/>
      <c r="Z12" s="87"/>
    </row>
    <row r="13" ht="12.0" customHeight="1">
      <c r="A13" s="113" t="str">
        <f t="array" ref="A13">INDEX(Calc_RotOppDef!E782:AP782,Intro!$C$11)</f>
        <v>Brighton</v>
      </c>
      <c r="B13" s="120" t="str">
        <f t="array" ref="B13">INDEX(Calc_RotOppDef!E975:AP975,Intro!$C$11)</f>
        <v>Watford</v>
      </c>
      <c r="C13" s="117">
        <f t="array" ref="C13">INDEX(Calc_RotOppDef!E589:AP589,Intro!$C$11)/Intro!$C$13</f>
        <v>0.6216666667</v>
      </c>
      <c r="D13" s="119">
        <v>8.0</v>
      </c>
      <c r="E13" s="121" t="str">
        <f>IFERROR(IF(VLOOKUP($A13,Calc_OppDef!$A$47:$AM$66,E$5+1,FALSE)&lt;VLOOKUP($B13,Calc_OppDef!$A$47:$AM$66,E$5+1,FALSE),VLOOKUP($A13,Fixtures!$A$2:$AN$21,E$5+2,FALSE),VLOOKUP($B13,Fixtures!$A$2:$AN$21,E$5+2,FALSE)),"")</f>
        <v>BHA (H)</v>
      </c>
      <c r="F13" s="121" t="str">
        <f>IFERROR(IF(VLOOKUP($A13,Calc_OppDef!$A$47:$AM$66,F$5+1,FALSE)&lt;VLOOKUP($B13,Calc_OppDef!$A$47:$AM$66,F$5+1,FALSE),VLOOKUP($A13,Fixtures!$A$2:$AN$21,F$5+2,FALSE),VLOOKUP($B13,Fixtures!$A$2:$AN$21,F$5+2,FALSE)),"")</f>
        <v>BUR (A)</v>
      </c>
      <c r="G13" s="121" t="str">
        <f>IFERROR(IF(VLOOKUP($A13,Calc_OppDef!$A$47:$AM$66,G$5+1,FALSE)&lt;VLOOKUP($B13,Calc_OppDef!$A$47:$AM$66,G$5+1,FALSE),VLOOKUP($A13,Fixtures!$A$2:$AN$21,G$5+2,FALSE),VLOOKUP($B13,Fixtures!$A$2:$AN$21,G$5+2,FALSE)),"")</f>
        <v>CRY (H)</v>
      </c>
      <c r="H13" s="121" t="str">
        <f>IFERROR(IF(VLOOKUP($A13,Calc_OppDef!$A$47:$AM$66,H$5+1,FALSE)&lt;VLOOKUP($B13,Calc_OppDef!$A$47:$AM$66,H$5+1,FALSE),VLOOKUP($A13,Fixtures!$A$2:$AN$21,H$5+2,FALSE),VLOOKUP($B13,Fixtures!$A$2:$AN$21,H$5+2,FALSE)),"")</f>
        <v>FUL (H)</v>
      </c>
      <c r="I13" s="121" t="str">
        <f>IFERROR(IF(VLOOKUP($A13,Calc_OppDef!$A$47:$AM$66,I$5+1,FALSE)&lt;VLOOKUP($B13,Calc_OppDef!$A$47:$AM$66,I$5+1,FALSE),VLOOKUP($A13,Fixtures!$A$2:$AN$21,I$5+2,FALSE),VLOOKUP($B13,Fixtures!$A$2:$AN$21,I$5+2,FALSE)),"")</f>
        <v>SOU (A)</v>
      </c>
      <c r="J13" s="121" t="str">
        <f>IFERROR(IF(VLOOKUP($A13,Calc_OppDef!$A$47:$AM$66,J$5+1,FALSE)&lt;VLOOKUP($B13,Calc_OppDef!$A$47:$AM$66,J$5+1,FALSE),VLOOKUP($A13,Fixtures!$A$2:$AN$21,J$5+2,FALSE),VLOOKUP($B13,Fixtures!$A$2:$AN$21,J$5+2,FALSE)),"")</f>
        <v>FUL (A)</v>
      </c>
      <c r="K13" s="121" t="str">
        <f>IFERROR(IF(VLOOKUP($A13,Calc_OppDef!$A$47:$AM$66,K$5+1,FALSE)&lt;VLOOKUP($B13,Calc_OppDef!$A$47:$AM$66,K$5+1,FALSE),VLOOKUP($A13,Fixtures!$A$2:$AN$21,K$5+2,FALSE),VLOOKUP($B13,Fixtures!$A$2:$AN$21,K$5+2,FALSE)),"")</f>
        <v/>
      </c>
      <c r="L13" s="121" t="str">
        <f>IFERROR(IF(VLOOKUP($A13,Calc_OppDef!$A$47:$AM$66,L$5+1,FALSE)&lt;VLOOKUP($B13,Calc_OppDef!$A$47:$AM$66,L$5+1,FALSE),VLOOKUP($A13,Fixtures!$A$2:$AN$21,L$5+2,FALSE),VLOOKUP($B13,Fixtures!$A$2:$AN$21,L$5+2,FALSE)),"")</f>
        <v/>
      </c>
      <c r="M13" s="121" t="str">
        <f>IFERROR(IF(VLOOKUP($A13,Calc_OppDef!$A$47:$AM$66,M$5+1,FALSE)&lt;VLOOKUP($B13,Calc_OppDef!$A$47:$AM$66,M$5+1,FALSE),VLOOKUP($A13,Fixtures!$A$2:$AN$21,M$5+2,FALSE),VLOOKUP($B13,Fixtures!$A$2:$AN$21,M$5+2,FALSE)),"")</f>
        <v/>
      </c>
      <c r="N13" s="119" t="str">
        <f>IFERROR(IF(VLOOKUP($A13,Calc_OppDef!$A$47:$AM$66,N$5+1,FALSE)&lt;VLOOKUP($B13,Calc_OppDef!$A$47:$AM$66,N$5+1,FALSE),VLOOKUP($A13,Fixtures!$A$2:$AN$21,N$5+2,FALSE),VLOOKUP($B13,Fixtures!$A$2:$AN$21,N$5+2,FALSE)),"")</f>
        <v/>
      </c>
      <c r="O13" s="87"/>
      <c r="P13" s="87"/>
      <c r="Q13" s="87"/>
      <c r="R13" s="87"/>
      <c r="S13" s="87"/>
      <c r="T13" s="87"/>
      <c r="U13" s="87"/>
      <c r="V13" s="87"/>
      <c r="W13" s="87"/>
      <c r="X13" s="87"/>
      <c r="Y13" s="87"/>
      <c r="Z13" s="87"/>
    </row>
    <row r="14" ht="12.0" customHeight="1">
      <c r="A14" s="113" t="str">
        <f t="array" ref="A14">INDEX(Calc_RotOppDef!E783:AP783,Intro!$C$11)</f>
        <v>Liverpool</v>
      </c>
      <c r="B14" s="120" t="str">
        <f t="array" ref="B14">INDEX(Calc_RotOppDef!E976:AP976,Intro!$C$11)</f>
        <v>Man City</v>
      </c>
      <c r="C14" s="117">
        <f t="array" ref="C14">INDEX(Calc_RotOppDef!E590:AP590,Intro!$C$11)/Intro!$C$13</f>
        <v>0.6233333333</v>
      </c>
      <c r="D14" s="119">
        <v>9.0</v>
      </c>
      <c r="E14" s="121" t="str">
        <f>IFERROR(IF(VLOOKUP($A14,Calc_OppDef!$A$47:$AM$66,E$5+1,FALSE)&lt;VLOOKUP($B14,Calc_OppDef!$A$47:$AM$66,E$5+1,FALSE),VLOOKUP($A14,Fixtures!$A$2:$AN$21,E$5+2,FALSE),VLOOKUP($B14,Fixtures!$A$2:$AN$21,E$5+2,FALSE)),"")</f>
        <v>WHU (H)</v>
      </c>
      <c r="F14" s="121" t="str">
        <f>IFERROR(IF(VLOOKUP($A14,Calc_OppDef!$A$47:$AM$66,F$5+1,FALSE)&lt;VLOOKUP($B14,Calc_OppDef!$A$47:$AM$66,F$5+1,FALSE),VLOOKUP($A14,Fixtures!$A$2:$AN$21,F$5+2,FALSE),VLOOKUP($B14,Fixtures!$A$2:$AN$21,F$5+2,FALSE)),"")</f>
        <v>HUD (H)</v>
      </c>
      <c r="G14" s="121" t="str">
        <f>IFERROR(IF(VLOOKUP($A14,Calc_OppDef!$A$47:$AM$66,G$5+1,FALSE)&lt;VLOOKUP($B14,Calc_OppDef!$A$47:$AM$66,G$5+1,FALSE),VLOOKUP($A14,Fixtures!$A$2:$AN$21,G$5+2,FALSE),VLOOKUP($B14,Fixtures!$A$2:$AN$21,G$5+2,FALSE)),"")</f>
        <v>BHA (H)</v>
      </c>
      <c r="H14" s="121" t="str">
        <f>IFERROR(IF(VLOOKUP($A14,Calc_OppDef!$A$47:$AM$66,H$5+1,FALSE)&lt;VLOOKUP($B14,Calc_OppDef!$A$47:$AM$66,H$5+1,FALSE),VLOOKUP($A14,Fixtures!$A$2:$AN$21,H$5+2,FALSE),VLOOKUP($B14,Fixtures!$A$2:$AN$21,H$5+2,FALSE)),"")</f>
        <v>NEW (H)</v>
      </c>
      <c r="I14" s="121" t="str">
        <f>IFERROR(IF(VLOOKUP($A14,Calc_OppDef!$A$47:$AM$66,I$5+1,FALSE)&lt;VLOOKUP($B14,Calc_OppDef!$A$47:$AM$66,I$5+1,FALSE),VLOOKUP($A14,Fixtures!$A$2:$AN$21,I$5+2,FALSE),VLOOKUP($B14,Fixtures!$A$2:$AN$21,I$5+2,FALSE)),"")</f>
        <v>FUL (H)</v>
      </c>
      <c r="J14" s="121" t="str">
        <f>IFERROR(IF(VLOOKUP($A14,Calc_OppDef!$A$47:$AM$66,J$5+1,FALSE)&lt;VLOOKUP($B14,Calc_OppDef!$A$47:$AM$66,J$5+1,FALSE),VLOOKUP($A14,Fixtures!$A$2:$AN$21,J$5+2,FALSE),VLOOKUP($B14,Fixtures!$A$2:$AN$21,J$5+2,FALSE)),"")</f>
        <v>SOU (H)</v>
      </c>
      <c r="K14" s="121" t="str">
        <f>IFERROR(IF(VLOOKUP($A14,Calc_OppDef!$A$47:$AM$66,K$5+1,FALSE)&lt;VLOOKUP($B14,Calc_OppDef!$A$47:$AM$66,K$5+1,FALSE),VLOOKUP($A14,Fixtures!$A$2:$AN$21,K$5+2,FALSE),VLOOKUP($B14,Fixtures!$A$2:$AN$21,K$5+2,FALSE)),"")</f>
        <v/>
      </c>
      <c r="L14" s="121" t="str">
        <f>IFERROR(IF(VLOOKUP($A14,Calc_OppDef!$A$47:$AM$66,L$5+1,FALSE)&lt;VLOOKUP($B14,Calc_OppDef!$A$47:$AM$66,L$5+1,FALSE),VLOOKUP($A14,Fixtures!$A$2:$AN$21,L$5+2,FALSE),VLOOKUP($B14,Fixtures!$A$2:$AN$21,L$5+2,FALSE)),"")</f>
        <v/>
      </c>
      <c r="M14" s="121" t="str">
        <f>IFERROR(IF(VLOOKUP($A14,Calc_OppDef!$A$47:$AM$66,M$5+1,FALSE)&lt;VLOOKUP($B14,Calc_OppDef!$A$47:$AM$66,M$5+1,FALSE),VLOOKUP($A14,Fixtures!$A$2:$AN$21,M$5+2,FALSE),VLOOKUP($B14,Fixtures!$A$2:$AN$21,M$5+2,FALSE)),"")</f>
        <v/>
      </c>
      <c r="N14" s="119" t="str">
        <f>IFERROR(IF(VLOOKUP($A14,Calc_OppDef!$A$47:$AM$66,N$5+1,FALSE)&lt;VLOOKUP($B14,Calc_OppDef!$A$47:$AM$66,N$5+1,FALSE),VLOOKUP($A14,Fixtures!$A$2:$AN$21,N$5+2,FALSE),VLOOKUP($B14,Fixtures!$A$2:$AN$21,N$5+2,FALSE)),"")</f>
        <v/>
      </c>
      <c r="O14" s="87"/>
      <c r="P14" s="87"/>
      <c r="Q14" s="87"/>
      <c r="R14" s="87"/>
      <c r="S14" s="87"/>
      <c r="T14" s="87"/>
      <c r="U14" s="87"/>
      <c r="V14" s="87"/>
      <c r="W14" s="87"/>
      <c r="X14" s="87"/>
      <c r="Y14" s="87"/>
      <c r="Z14" s="87"/>
    </row>
    <row r="15" ht="12.0" customHeight="1">
      <c r="A15" s="113" t="str">
        <f t="array" ref="A15">INDEX(Calc_RotOppDef!E784:AP784,Intro!$C$11)</f>
        <v>Bournemouth</v>
      </c>
      <c r="B15" s="120" t="str">
        <f t="array" ref="B15">INDEX(Calc_RotOppDef!E977:AP977,Intro!$C$11)</f>
        <v>Everton</v>
      </c>
      <c r="C15" s="117">
        <f t="array" ref="C15">INDEX(Calc_RotOppDef!E591:AP591,Intro!$C$11)/Intro!$C$13</f>
        <v>0.625</v>
      </c>
      <c r="D15" s="119">
        <v>10.0</v>
      </c>
      <c r="E15" s="121" t="str">
        <f>IFERROR(IF(VLOOKUP($A15,Calc_OppDef!$A$47:$AM$66,E$5+1,FALSE)&lt;VLOOKUP($B15,Calc_OppDef!$A$47:$AM$66,E$5+1,FALSE),VLOOKUP($A15,Fixtures!$A$2:$AN$21,E$5+2,FALSE),VLOOKUP($B15,Fixtures!$A$2:$AN$21,E$5+2,FALSE)),"")</f>
        <v>CAR (H)</v>
      </c>
      <c r="F15" s="121" t="str">
        <f>IFERROR(IF(VLOOKUP($A15,Calc_OppDef!$A$47:$AM$66,F$5+1,FALSE)&lt;VLOOKUP($B15,Calc_OppDef!$A$47:$AM$66,F$5+1,FALSE),VLOOKUP($A15,Fixtures!$A$2:$AN$21,F$5+2,FALSE),VLOOKUP($B15,Fixtures!$A$2:$AN$21,F$5+2,FALSE)),"")</f>
        <v>SOU (H)</v>
      </c>
      <c r="G15" s="121" t="str">
        <f>IFERROR(IF(VLOOKUP($A15,Calc_OppDef!$A$47:$AM$66,G$5+1,FALSE)&lt;VLOOKUP($B15,Calc_OppDef!$A$47:$AM$66,G$5+1,FALSE),VLOOKUP($A15,Fixtures!$A$2:$AN$21,G$5+2,FALSE),VLOOKUP($B15,Fixtures!$A$2:$AN$21,G$5+2,FALSE)),"")</f>
        <v>EVE (H)</v>
      </c>
      <c r="H15" s="121" t="str">
        <f>IFERROR(IF(VLOOKUP($A15,Calc_OppDef!$A$47:$AM$66,H$5+1,FALSE)&lt;VLOOKUP($B15,Calc_OppDef!$A$47:$AM$66,H$5+1,FALSE),VLOOKUP($A15,Fixtures!$A$2:$AN$21,H$5+2,FALSE),VLOOKUP($B15,Fixtures!$A$2:$AN$21,H$5+2,FALSE)),"")</f>
        <v>HUD (H)</v>
      </c>
      <c r="I15" s="121" t="str">
        <f>IFERROR(IF(VLOOKUP($A15,Calc_OppDef!$A$47:$AM$66,I$5+1,FALSE)&lt;VLOOKUP($B15,Calc_OppDef!$A$47:$AM$66,I$5+1,FALSE),VLOOKUP($A15,Fixtures!$A$2:$AN$21,I$5+2,FALSE),VLOOKUP($B15,Fixtures!$A$2:$AN$21,I$5+2,FALSE)),"")</f>
        <v>WHU (H)</v>
      </c>
      <c r="J15" s="121" t="str">
        <f>IFERROR(IF(VLOOKUP($A15,Calc_OppDef!$A$47:$AM$66,J$5+1,FALSE)&lt;VLOOKUP($B15,Calc_OppDef!$A$47:$AM$66,J$5+1,FALSE),VLOOKUP($A15,Fixtures!$A$2:$AN$21,J$5+2,FALSE),VLOOKUP($B15,Fixtures!$A$2:$AN$21,J$5+2,FALSE)),"")</f>
        <v>BUR (A)</v>
      </c>
      <c r="K15" s="121" t="str">
        <f>IFERROR(IF(VLOOKUP($A15,Calc_OppDef!$A$47:$AM$66,K$5+1,FALSE)&lt;VLOOKUP($B15,Calc_OppDef!$A$47:$AM$66,K$5+1,FALSE),VLOOKUP($A15,Fixtures!$A$2:$AN$21,K$5+2,FALSE),VLOOKUP($B15,Fixtures!$A$2:$AN$21,K$5+2,FALSE)),"")</f>
        <v/>
      </c>
      <c r="L15" s="121" t="str">
        <f>IFERROR(IF(VLOOKUP($A15,Calc_OppDef!$A$47:$AM$66,L$5+1,FALSE)&lt;VLOOKUP($B15,Calc_OppDef!$A$47:$AM$66,L$5+1,FALSE),VLOOKUP($A15,Fixtures!$A$2:$AN$21,L$5+2,FALSE),VLOOKUP($B15,Fixtures!$A$2:$AN$21,L$5+2,FALSE)),"")</f>
        <v/>
      </c>
      <c r="M15" s="121" t="str">
        <f>IFERROR(IF(VLOOKUP($A15,Calc_OppDef!$A$47:$AM$66,M$5+1,FALSE)&lt;VLOOKUP($B15,Calc_OppDef!$A$47:$AM$66,M$5+1,FALSE),VLOOKUP($A15,Fixtures!$A$2:$AN$21,M$5+2,FALSE),VLOOKUP($B15,Fixtures!$A$2:$AN$21,M$5+2,FALSE)),"")</f>
        <v/>
      </c>
      <c r="N15" s="119" t="str">
        <f>IFERROR(IF(VLOOKUP($A15,Calc_OppDef!$A$47:$AM$66,N$5+1,FALSE)&lt;VLOOKUP($B15,Calc_OppDef!$A$47:$AM$66,N$5+1,FALSE),VLOOKUP($A15,Fixtures!$A$2:$AN$21,N$5+2,FALSE),VLOOKUP($B15,Fixtures!$A$2:$AN$21,N$5+2,FALSE)),"")</f>
        <v/>
      </c>
      <c r="O15" s="87"/>
      <c r="P15" s="87"/>
      <c r="Q15" s="87"/>
      <c r="R15" s="87"/>
      <c r="S15" s="87"/>
      <c r="T15" s="87"/>
      <c r="U15" s="87"/>
      <c r="V15" s="87"/>
      <c r="W15" s="87"/>
      <c r="X15" s="87"/>
      <c r="Y15" s="87"/>
      <c r="Z15" s="87"/>
    </row>
    <row r="16" ht="12.0" customHeight="1">
      <c r="A16" s="113" t="str">
        <f t="array" ref="A16">INDEX(Calc_RotOppDef!E785:AP785,Intro!$C$11)</f>
        <v>Chelsea</v>
      </c>
      <c r="B16" s="120" t="str">
        <f t="array" ref="B16">INDEX(Calc_RotOppDef!E978:AP978,Intro!$C$11)</f>
        <v>Man City</v>
      </c>
      <c r="C16" s="117">
        <f t="array" ref="C16">INDEX(Calc_RotOppDef!E592:AP592,Intro!$C$11)/Intro!$C$13</f>
        <v>0.63</v>
      </c>
      <c r="D16" s="119">
        <v>11.0</v>
      </c>
      <c r="E16" s="121" t="str">
        <f>IFERROR(IF(VLOOKUP($A16,Calc_OppDef!$A$47:$AM$66,E$5+1,FALSE)&lt;VLOOKUP($B16,Calc_OppDef!$A$47:$AM$66,E$5+1,FALSE),VLOOKUP($A16,Fixtures!$A$2:$AN$21,E$5+2,FALSE),VLOOKUP($B16,Fixtures!$A$2:$AN$21,E$5+2,FALSE)),"")</f>
        <v>HUD (A)</v>
      </c>
      <c r="F16" s="121" t="str">
        <f>IFERROR(IF(VLOOKUP($A16,Calc_OppDef!$A$47:$AM$66,F$5+1,FALSE)&lt;VLOOKUP($B16,Calc_OppDef!$A$47:$AM$66,F$5+1,FALSE),VLOOKUP($A16,Fixtures!$A$2:$AN$21,F$5+2,FALSE),VLOOKUP($B16,Fixtures!$A$2:$AN$21,F$5+2,FALSE)),"")</f>
        <v>HUD (H)</v>
      </c>
      <c r="G16" s="121" t="str">
        <f>IFERROR(IF(VLOOKUP($A16,Calc_OppDef!$A$47:$AM$66,G$5+1,FALSE)&lt;VLOOKUP($B16,Calc_OppDef!$A$47:$AM$66,G$5+1,FALSE),VLOOKUP($A16,Fixtures!$A$2:$AN$21,G$5+2,FALSE),VLOOKUP($B16,Fixtures!$A$2:$AN$21,G$5+2,FALSE)),"")</f>
        <v>NEW (A)</v>
      </c>
      <c r="H16" s="121" t="str">
        <f>IFERROR(IF(VLOOKUP($A16,Calc_OppDef!$A$47:$AM$66,H$5+1,FALSE)&lt;VLOOKUP($B16,Calc_OppDef!$A$47:$AM$66,H$5+1,FALSE),VLOOKUP($A16,Fixtures!$A$2:$AN$21,H$5+2,FALSE),VLOOKUP($B16,Fixtures!$A$2:$AN$21,H$5+2,FALSE)),"")</f>
        <v>NEW (H)</v>
      </c>
      <c r="I16" s="121" t="str">
        <f>IFERROR(IF(VLOOKUP($A16,Calc_OppDef!$A$47:$AM$66,I$5+1,FALSE)&lt;VLOOKUP($B16,Calc_OppDef!$A$47:$AM$66,I$5+1,FALSE),VLOOKUP($A16,Fixtures!$A$2:$AN$21,I$5+2,FALSE),VLOOKUP($B16,Fixtures!$A$2:$AN$21,I$5+2,FALSE)),"")</f>
        <v>CAR (H)</v>
      </c>
      <c r="J16" s="121" t="str">
        <f>IFERROR(IF(VLOOKUP($A16,Calc_OppDef!$A$47:$AM$66,J$5+1,FALSE)&lt;VLOOKUP($B16,Calc_OppDef!$A$47:$AM$66,J$5+1,FALSE),VLOOKUP($A16,Fixtures!$A$2:$AN$21,J$5+2,FALSE),VLOOKUP($B16,Fixtures!$A$2:$AN$21,J$5+2,FALSE)),"")</f>
        <v>CAR (A)</v>
      </c>
      <c r="K16" s="121" t="str">
        <f>IFERROR(IF(VLOOKUP($A16,Calc_OppDef!$A$47:$AM$66,K$5+1,FALSE)&lt;VLOOKUP($B16,Calc_OppDef!$A$47:$AM$66,K$5+1,FALSE),VLOOKUP($A16,Fixtures!$A$2:$AN$21,K$5+2,FALSE),VLOOKUP($B16,Fixtures!$A$2:$AN$21,K$5+2,FALSE)),"")</f>
        <v/>
      </c>
      <c r="L16" s="121" t="str">
        <f>IFERROR(IF(VLOOKUP($A16,Calc_OppDef!$A$47:$AM$66,L$5+1,FALSE)&lt;VLOOKUP($B16,Calc_OppDef!$A$47:$AM$66,L$5+1,FALSE),VLOOKUP($A16,Fixtures!$A$2:$AN$21,L$5+2,FALSE),VLOOKUP($B16,Fixtures!$A$2:$AN$21,L$5+2,FALSE)),"")</f>
        <v/>
      </c>
      <c r="M16" s="121" t="str">
        <f>IFERROR(IF(VLOOKUP($A16,Calc_OppDef!$A$47:$AM$66,M$5+1,FALSE)&lt;VLOOKUP($B16,Calc_OppDef!$A$47:$AM$66,M$5+1,FALSE),VLOOKUP($A16,Fixtures!$A$2:$AN$21,M$5+2,FALSE),VLOOKUP($B16,Fixtures!$A$2:$AN$21,M$5+2,FALSE)),"")</f>
        <v/>
      </c>
      <c r="N16" s="119" t="str">
        <f>IFERROR(IF(VLOOKUP($A16,Calc_OppDef!$A$47:$AM$66,N$5+1,FALSE)&lt;VLOOKUP($B16,Calc_OppDef!$A$47:$AM$66,N$5+1,FALSE),VLOOKUP($A16,Fixtures!$A$2:$AN$21,N$5+2,FALSE),VLOOKUP($B16,Fixtures!$A$2:$AN$21,N$5+2,FALSE)),"")</f>
        <v/>
      </c>
      <c r="O16" s="87"/>
      <c r="P16" s="87"/>
      <c r="Q16" s="87"/>
      <c r="R16" s="87"/>
      <c r="S16" s="87"/>
      <c r="T16" s="87"/>
      <c r="U16" s="87"/>
      <c r="V16" s="87"/>
      <c r="W16" s="87"/>
      <c r="X16" s="87"/>
      <c r="Y16" s="87"/>
      <c r="Z16" s="87"/>
    </row>
    <row r="17" ht="12.0" customHeight="1">
      <c r="A17" s="113" t="str">
        <f t="array" ref="A17">INDEX(Calc_RotOppDef!E786:AP786,Intro!$C$11)</f>
        <v>Chelsea</v>
      </c>
      <c r="B17" s="120" t="str">
        <f t="array" ref="B17">INDEX(Calc_RotOppDef!E979:AP979,Intro!$C$11)</f>
        <v>Man Utd</v>
      </c>
      <c r="C17" s="117">
        <f t="array" ref="C17">INDEX(Calc_RotOppDef!E593:AP593,Intro!$C$11)/Intro!$C$13</f>
        <v>0.63</v>
      </c>
      <c r="D17" s="119">
        <v>12.0</v>
      </c>
      <c r="E17" s="121" t="str">
        <f>IFERROR(IF(VLOOKUP($A17,Calc_OppDef!$A$47:$AM$66,E$5+1,FALSE)&lt;VLOOKUP($B17,Calc_OppDef!$A$47:$AM$66,E$5+1,FALSE),VLOOKUP($A17,Fixtures!$A$2:$AN$21,E$5+2,FALSE),VLOOKUP($B17,Fixtures!$A$2:$AN$21,E$5+2,FALSE)),"")</f>
        <v>HUD (A)</v>
      </c>
      <c r="F17" s="121" t="str">
        <f>IFERROR(IF(VLOOKUP($A17,Calc_OppDef!$A$47:$AM$66,F$5+1,FALSE)&lt;VLOOKUP($B17,Calc_OppDef!$A$47:$AM$66,F$5+1,FALSE),VLOOKUP($A17,Fixtures!$A$2:$AN$21,F$5+2,FALSE),VLOOKUP($B17,Fixtures!$A$2:$AN$21,F$5+2,FALSE)),"")</f>
        <v>ARS (H)</v>
      </c>
      <c r="G17" s="121" t="str">
        <f>IFERROR(IF(VLOOKUP($A17,Calc_OppDef!$A$47:$AM$66,G$5+1,FALSE)&lt;VLOOKUP($B17,Calc_OppDef!$A$47:$AM$66,G$5+1,FALSE),VLOOKUP($A17,Fixtures!$A$2:$AN$21,G$5+2,FALSE),VLOOKUP($B17,Fixtures!$A$2:$AN$21,G$5+2,FALSE)),"")</f>
        <v>NEW (A)</v>
      </c>
      <c r="H17" s="121" t="str">
        <f>IFERROR(IF(VLOOKUP($A17,Calc_OppDef!$A$47:$AM$66,H$5+1,FALSE)&lt;VLOOKUP($B17,Calc_OppDef!$A$47:$AM$66,H$5+1,FALSE),VLOOKUP($A17,Fixtures!$A$2:$AN$21,H$5+2,FALSE),VLOOKUP($B17,Fixtures!$A$2:$AN$21,H$5+2,FALSE)),"")</f>
        <v>BUR (A)</v>
      </c>
      <c r="I17" s="121" t="str">
        <f>IFERROR(IF(VLOOKUP($A17,Calc_OppDef!$A$47:$AM$66,I$5+1,FALSE)&lt;VLOOKUP($B17,Calc_OppDef!$A$47:$AM$66,I$5+1,FALSE),VLOOKUP($A17,Fixtures!$A$2:$AN$21,I$5+2,FALSE),VLOOKUP($B17,Fixtures!$A$2:$AN$21,I$5+2,FALSE)),"")</f>
        <v>CAR (H)</v>
      </c>
      <c r="J17" s="121" t="str">
        <f>IFERROR(IF(VLOOKUP($A17,Calc_OppDef!$A$47:$AM$66,J$5+1,FALSE)&lt;VLOOKUP($B17,Calc_OppDef!$A$47:$AM$66,J$5+1,FALSE),VLOOKUP($A17,Fixtures!$A$2:$AN$21,J$5+2,FALSE),VLOOKUP($B17,Fixtures!$A$2:$AN$21,J$5+2,FALSE)),"")</f>
        <v>WOL (H)</v>
      </c>
      <c r="K17" s="121" t="str">
        <f>IFERROR(IF(VLOOKUP($A17,Calc_OppDef!$A$47:$AM$66,K$5+1,FALSE)&lt;VLOOKUP($B17,Calc_OppDef!$A$47:$AM$66,K$5+1,FALSE),VLOOKUP($A17,Fixtures!$A$2:$AN$21,K$5+2,FALSE),VLOOKUP($B17,Fixtures!$A$2:$AN$21,K$5+2,FALSE)),"")</f>
        <v/>
      </c>
      <c r="L17" s="121" t="str">
        <f>IFERROR(IF(VLOOKUP($A17,Calc_OppDef!$A$47:$AM$66,L$5+1,FALSE)&lt;VLOOKUP($B17,Calc_OppDef!$A$47:$AM$66,L$5+1,FALSE),VLOOKUP($A17,Fixtures!$A$2:$AN$21,L$5+2,FALSE),VLOOKUP($B17,Fixtures!$A$2:$AN$21,L$5+2,FALSE)),"")</f>
        <v/>
      </c>
      <c r="M17" s="121" t="str">
        <f>IFERROR(IF(VLOOKUP($A17,Calc_OppDef!$A$47:$AM$66,M$5+1,FALSE)&lt;VLOOKUP($B17,Calc_OppDef!$A$47:$AM$66,M$5+1,FALSE),VLOOKUP($A17,Fixtures!$A$2:$AN$21,M$5+2,FALSE),VLOOKUP($B17,Fixtures!$A$2:$AN$21,M$5+2,FALSE)),"")</f>
        <v/>
      </c>
      <c r="N17" s="119" t="str">
        <f>IFERROR(IF(VLOOKUP($A17,Calc_OppDef!$A$47:$AM$66,N$5+1,FALSE)&lt;VLOOKUP($B17,Calc_OppDef!$A$47:$AM$66,N$5+1,FALSE),VLOOKUP($A17,Fixtures!$A$2:$AN$21,N$5+2,FALSE),VLOOKUP($B17,Fixtures!$A$2:$AN$21,N$5+2,FALSE)),"")</f>
        <v/>
      </c>
      <c r="O17" s="87"/>
      <c r="P17" s="87"/>
      <c r="Q17" s="87"/>
      <c r="R17" s="87"/>
      <c r="S17" s="87"/>
      <c r="T17" s="87"/>
      <c r="U17" s="87"/>
      <c r="V17" s="87"/>
      <c r="W17" s="87"/>
      <c r="X17" s="87"/>
      <c r="Y17" s="87"/>
      <c r="Z17" s="87"/>
    </row>
    <row r="18" ht="12.0" customHeight="1">
      <c r="A18" s="113" t="str">
        <f t="array" ref="A18">INDEX(Calc_RotOppDef!E787:AP787,Intro!$C$11)</f>
        <v>Crystal Palace</v>
      </c>
      <c r="B18" s="120" t="str">
        <f t="array" ref="B18">INDEX(Calc_RotOppDef!E980:AP980,Intro!$C$11)</f>
        <v>Leicester</v>
      </c>
      <c r="C18" s="117">
        <f t="array" ref="C18">INDEX(Calc_RotOppDef!E594:AP594,Intro!$C$11)/Intro!$C$13</f>
        <v>0.6316666667</v>
      </c>
      <c r="D18" s="119">
        <v>13.0</v>
      </c>
      <c r="E18" s="121" t="str">
        <f>IFERROR(IF(VLOOKUP($A18,Calc_OppDef!$A$47:$AM$66,E$5+1,FALSE)&lt;VLOOKUP($B18,Calc_OppDef!$A$47:$AM$66,E$5+1,FALSE),VLOOKUP($A18,Fixtures!$A$2:$AN$21,E$5+2,FALSE),VLOOKUP($B18,Fixtures!$A$2:$AN$21,E$5+2,FALSE)),"")</f>
        <v>FUL (A)</v>
      </c>
      <c r="F18" s="121" t="str">
        <f>IFERROR(IF(VLOOKUP($A18,Calc_OppDef!$A$47:$AM$66,F$5+1,FALSE)&lt;VLOOKUP($B18,Calc_OppDef!$A$47:$AM$66,F$5+1,FALSE),VLOOKUP($A18,Fixtures!$A$2:$AN$21,F$5+2,FALSE),VLOOKUP($B18,Fixtures!$A$2:$AN$21,F$5+2,FALSE)),"")</f>
        <v>WOL (H)</v>
      </c>
      <c r="G18" s="121" t="str">
        <f>IFERROR(IF(VLOOKUP($A18,Calc_OppDef!$A$47:$AM$66,G$5+1,FALSE)&lt;VLOOKUP($B18,Calc_OppDef!$A$47:$AM$66,G$5+1,FALSE),VLOOKUP($A18,Fixtures!$A$2:$AN$21,G$5+2,FALSE),VLOOKUP($B18,Fixtures!$A$2:$AN$21,G$5+2,FALSE)),"")</f>
        <v>SOU (A)</v>
      </c>
      <c r="H18" s="121" t="str">
        <f>IFERROR(IF(VLOOKUP($A18,Calc_OppDef!$A$47:$AM$66,H$5+1,FALSE)&lt;VLOOKUP($B18,Calc_OppDef!$A$47:$AM$66,H$5+1,FALSE),VLOOKUP($A18,Fixtures!$A$2:$AN$21,H$5+2,FALSE),VLOOKUP($B18,Fixtures!$A$2:$AN$21,H$5+2,FALSE)),"")</f>
        <v>SOU (H)</v>
      </c>
      <c r="I18" s="121" t="str">
        <f>IFERROR(IF(VLOOKUP($A18,Calc_OppDef!$A$47:$AM$66,I$5+1,FALSE)&lt;VLOOKUP($B18,Calc_OppDef!$A$47:$AM$66,I$5+1,FALSE),VLOOKUP($A18,Fixtures!$A$2:$AN$21,I$5+2,FALSE),VLOOKUP($B18,Fixtures!$A$2:$AN$21,I$5+2,FALSE)),"")</f>
        <v>HUD (A)</v>
      </c>
      <c r="J18" s="121" t="str">
        <f>IFERROR(IF(VLOOKUP($A18,Calc_OppDef!$A$47:$AM$66,J$5+1,FALSE)&lt;VLOOKUP($B18,Calc_OppDef!$A$47:$AM$66,J$5+1,FALSE),VLOOKUP($A18,Fixtures!$A$2:$AN$21,J$5+2,FALSE),VLOOKUP($B18,Fixtures!$A$2:$AN$21,J$5+2,FALSE)),"")</f>
        <v>HUD (H)</v>
      </c>
      <c r="K18" s="121" t="str">
        <f>IFERROR(IF(VLOOKUP($A18,Calc_OppDef!$A$47:$AM$66,K$5+1,FALSE)&lt;VLOOKUP($B18,Calc_OppDef!$A$47:$AM$66,K$5+1,FALSE),VLOOKUP($A18,Fixtures!$A$2:$AN$21,K$5+2,FALSE),VLOOKUP($B18,Fixtures!$A$2:$AN$21,K$5+2,FALSE)),"")</f>
        <v/>
      </c>
      <c r="L18" s="121" t="str">
        <f>IFERROR(IF(VLOOKUP($A18,Calc_OppDef!$A$47:$AM$66,L$5+1,FALSE)&lt;VLOOKUP($B18,Calc_OppDef!$A$47:$AM$66,L$5+1,FALSE),VLOOKUP($A18,Fixtures!$A$2:$AN$21,L$5+2,FALSE),VLOOKUP($B18,Fixtures!$A$2:$AN$21,L$5+2,FALSE)),"")</f>
        <v/>
      </c>
      <c r="M18" s="121" t="str">
        <f>IFERROR(IF(VLOOKUP($A18,Calc_OppDef!$A$47:$AM$66,M$5+1,FALSE)&lt;VLOOKUP($B18,Calc_OppDef!$A$47:$AM$66,M$5+1,FALSE),VLOOKUP($A18,Fixtures!$A$2:$AN$21,M$5+2,FALSE),VLOOKUP($B18,Fixtures!$A$2:$AN$21,M$5+2,FALSE)),"")</f>
        <v/>
      </c>
      <c r="N18" s="119" t="str">
        <f>IFERROR(IF(VLOOKUP($A18,Calc_OppDef!$A$47:$AM$66,N$5+1,FALSE)&lt;VLOOKUP($B18,Calc_OppDef!$A$47:$AM$66,N$5+1,FALSE),VLOOKUP($A18,Fixtures!$A$2:$AN$21,N$5+2,FALSE),VLOOKUP($B18,Fixtures!$A$2:$AN$21,N$5+2,FALSE)),"")</f>
        <v/>
      </c>
      <c r="O18" s="87"/>
      <c r="P18" s="87"/>
      <c r="Q18" s="87"/>
      <c r="R18" s="87"/>
      <c r="S18" s="87"/>
      <c r="T18" s="87"/>
      <c r="U18" s="87"/>
      <c r="V18" s="87"/>
      <c r="W18" s="87"/>
      <c r="X18" s="87"/>
      <c r="Y18" s="87"/>
      <c r="Z18" s="87"/>
    </row>
    <row r="19" ht="12.0" customHeight="1">
      <c r="A19" s="113" t="str">
        <f t="array" ref="A19">INDEX(Calc_RotOppDef!E788:AP788,Intro!$C$11)</f>
        <v>Everton</v>
      </c>
      <c r="B19" s="120" t="str">
        <f t="array" ref="B19">INDEX(Calc_RotOppDef!E981:AP981,Intro!$C$11)</f>
        <v>Watford</v>
      </c>
      <c r="C19" s="117">
        <f t="array" ref="C19">INDEX(Calc_RotOppDef!E595:AP595,Intro!$C$11)/Intro!$C$13</f>
        <v>0.6333333333</v>
      </c>
      <c r="D19" s="119">
        <v>14.0</v>
      </c>
      <c r="E19" s="121" t="str">
        <f>IFERROR(IF(VLOOKUP($A19,Calc_OppDef!$A$47:$AM$66,E$5+1,FALSE)&lt;VLOOKUP($B19,Calc_OppDef!$A$47:$AM$66,E$5+1,FALSE),VLOOKUP($A19,Fixtures!$A$2:$AN$21,E$5+2,FALSE),VLOOKUP($B19,Fixtures!$A$2:$AN$21,E$5+2,FALSE)),"")</f>
        <v>BHA (H)</v>
      </c>
      <c r="F19" s="121" t="str">
        <f>IFERROR(IF(VLOOKUP($A19,Calc_OppDef!$A$47:$AM$66,F$5+1,FALSE)&lt;VLOOKUP($B19,Calc_OppDef!$A$47:$AM$66,F$5+1,FALSE),VLOOKUP($A19,Fixtures!$A$2:$AN$21,F$5+2,FALSE),VLOOKUP($B19,Fixtures!$A$2:$AN$21,F$5+2,FALSE)),"")</f>
        <v>BUR (A)</v>
      </c>
      <c r="G19" s="121" t="str">
        <f>IFERROR(IF(VLOOKUP($A19,Calc_OppDef!$A$47:$AM$66,G$5+1,FALSE)&lt;VLOOKUP($B19,Calc_OppDef!$A$47:$AM$66,G$5+1,FALSE),VLOOKUP($A19,Fixtures!$A$2:$AN$21,G$5+2,FALSE),VLOOKUP($B19,Fixtures!$A$2:$AN$21,G$5+2,FALSE)),"")</f>
        <v>CRY (H)</v>
      </c>
      <c r="H19" s="121" t="str">
        <f>IFERROR(IF(VLOOKUP($A19,Calc_OppDef!$A$47:$AM$66,H$5+1,FALSE)&lt;VLOOKUP($B19,Calc_OppDef!$A$47:$AM$66,H$5+1,FALSE),VLOOKUP($A19,Fixtures!$A$2:$AN$21,H$5+2,FALSE),VLOOKUP($B19,Fixtures!$A$2:$AN$21,H$5+2,FALSE)),"")</f>
        <v>HUD (H)</v>
      </c>
      <c r="I19" s="121" t="str">
        <f>IFERROR(IF(VLOOKUP($A19,Calc_OppDef!$A$47:$AM$66,I$5+1,FALSE)&lt;VLOOKUP($B19,Calc_OppDef!$A$47:$AM$66,I$5+1,FALSE),VLOOKUP($A19,Fixtures!$A$2:$AN$21,I$5+2,FALSE),VLOOKUP($B19,Fixtures!$A$2:$AN$21,I$5+2,FALSE)),"")</f>
        <v>WHU (H)</v>
      </c>
      <c r="J19" s="121" t="str">
        <f>IFERROR(IF(VLOOKUP($A19,Calc_OppDef!$A$47:$AM$66,J$5+1,FALSE)&lt;VLOOKUP($B19,Calc_OppDef!$A$47:$AM$66,J$5+1,FALSE),VLOOKUP($A19,Fixtures!$A$2:$AN$21,J$5+2,FALSE),VLOOKUP($B19,Fixtures!$A$2:$AN$21,J$5+2,FALSE)),"")</f>
        <v>FUL (A)</v>
      </c>
      <c r="K19" s="121" t="str">
        <f>IFERROR(IF(VLOOKUP($A19,Calc_OppDef!$A$47:$AM$66,K$5+1,FALSE)&lt;VLOOKUP($B19,Calc_OppDef!$A$47:$AM$66,K$5+1,FALSE),VLOOKUP($A19,Fixtures!$A$2:$AN$21,K$5+2,FALSE),VLOOKUP($B19,Fixtures!$A$2:$AN$21,K$5+2,FALSE)),"")</f>
        <v/>
      </c>
      <c r="L19" s="121" t="str">
        <f>IFERROR(IF(VLOOKUP($A19,Calc_OppDef!$A$47:$AM$66,L$5+1,FALSE)&lt;VLOOKUP($B19,Calc_OppDef!$A$47:$AM$66,L$5+1,FALSE),VLOOKUP($A19,Fixtures!$A$2:$AN$21,L$5+2,FALSE),VLOOKUP($B19,Fixtures!$A$2:$AN$21,L$5+2,FALSE)),"")</f>
        <v/>
      </c>
      <c r="M19" s="121" t="str">
        <f>IFERROR(IF(VLOOKUP($A19,Calc_OppDef!$A$47:$AM$66,M$5+1,FALSE)&lt;VLOOKUP($B19,Calc_OppDef!$A$47:$AM$66,M$5+1,FALSE),VLOOKUP($A19,Fixtures!$A$2:$AN$21,M$5+2,FALSE),VLOOKUP($B19,Fixtures!$A$2:$AN$21,M$5+2,FALSE)),"")</f>
        <v/>
      </c>
      <c r="N19" s="119" t="str">
        <f>IFERROR(IF(VLOOKUP($A19,Calc_OppDef!$A$47:$AM$66,N$5+1,FALSE)&lt;VLOOKUP($B19,Calc_OppDef!$A$47:$AM$66,N$5+1,FALSE),VLOOKUP($A19,Fixtures!$A$2:$AN$21,N$5+2,FALSE),VLOOKUP($B19,Fixtures!$A$2:$AN$21,N$5+2,FALSE)),"")</f>
        <v/>
      </c>
      <c r="O19" s="87"/>
      <c r="P19" s="87"/>
      <c r="Q19" s="87"/>
      <c r="R19" s="87"/>
      <c r="S19" s="87"/>
      <c r="T19" s="87"/>
      <c r="U19" s="87"/>
      <c r="V19" s="87"/>
      <c r="W19" s="87"/>
      <c r="X19" s="87"/>
      <c r="Y19" s="87"/>
      <c r="Z19" s="87"/>
    </row>
    <row r="20" ht="12.0" customHeight="1">
      <c r="A20" s="113" t="str">
        <f t="array" ref="A20">INDEX(Calc_RotOppDef!E789:AP789,Intro!$C$11)</f>
        <v>Fulham</v>
      </c>
      <c r="B20" s="120" t="str">
        <f t="array" ref="B20">INDEX(Calc_RotOppDef!E982:AP982,Intro!$C$11)</f>
        <v>Man City</v>
      </c>
      <c r="C20" s="117">
        <f t="array" ref="C20">INDEX(Calc_RotOppDef!E596:AP596,Intro!$C$11)/Intro!$C$13</f>
        <v>0.6366666667</v>
      </c>
      <c r="D20" s="119">
        <v>15.0</v>
      </c>
      <c r="E20" s="121" t="str">
        <f>IFERROR(IF(VLOOKUP($A20,Calc_OppDef!$A$47:$AM$66,E$5+1,FALSE)&lt;VLOOKUP($B20,Calc_OppDef!$A$47:$AM$66,E$5+1,FALSE),VLOOKUP($A20,Fixtures!$A$2:$AN$21,E$5+2,FALSE),VLOOKUP($B20,Fixtures!$A$2:$AN$21,E$5+2,FALSE)),"")</f>
        <v>CRY (H)</v>
      </c>
      <c r="F20" s="121" t="str">
        <f>IFERROR(IF(VLOOKUP($A20,Calc_OppDef!$A$47:$AM$66,F$5+1,FALSE)&lt;VLOOKUP($B20,Calc_OppDef!$A$47:$AM$66,F$5+1,FALSE),VLOOKUP($A20,Fixtures!$A$2:$AN$21,F$5+2,FALSE),VLOOKUP($B20,Fixtures!$A$2:$AN$21,F$5+2,FALSE)),"")</f>
        <v>HUD (H)</v>
      </c>
      <c r="G20" s="121" t="str">
        <f>IFERROR(IF(VLOOKUP($A20,Calc_OppDef!$A$47:$AM$66,G$5+1,FALSE)&lt;VLOOKUP($B20,Calc_OppDef!$A$47:$AM$66,G$5+1,FALSE),VLOOKUP($A20,Fixtures!$A$2:$AN$21,G$5+2,FALSE),VLOOKUP($B20,Fixtures!$A$2:$AN$21,G$5+2,FALSE)),"")</f>
        <v>BUR (H)</v>
      </c>
      <c r="H20" s="121" t="str">
        <f>IFERROR(IF(VLOOKUP($A20,Calc_OppDef!$A$47:$AM$66,H$5+1,FALSE)&lt;VLOOKUP($B20,Calc_OppDef!$A$47:$AM$66,H$5+1,FALSE),VLOOKUP($A20,Fixtures!$A$2:$AN$21,H$5+2,FALSE),VLOOKUP($B20,Fixtures!$A$2:$AN$21,H$5+2,FALSE)),"")</f>
        <v>NEW (H)</v>
      </c>
      <c r="I20" s="121" t="str">
        <f>IFERROR(IF(VLOOKUP($A20,Calc_OppDef!$A$47:$AM$66,I$5+1,FALSE)&lt;VLOOKUP($B20,Calc_OppDef!$A$47:$AM$66,I$5+1,FALSE),VLOOKUP($A20,Fixtures!$A$2:$AN$21,I$5+2,FALSE),VLOOKUP($B20,Fixtures!$A$2:$AN$21,I$5+2,FALSE)),"")</f>
        <v>FUL (H)</v>
      </c>
      <c r="J20" s="121" t="str">
        <f>IFERROR(IF(VLOOKUP($A20,Calc_OppDef!$A$47:$AM$66,J$5+1,FALSE)&lt;VLOOKUP($B20,Calc_OppDef!$A$47:$AM$66,J$5+1,FALSE),VLOOKUP($A20,Fixtures!$A$2:$AN$21,J$5+2,FALSE),VLOOKUP($B20,Fixtures!$A$2:$AN$21,J$5+2,FALSE)),"")</f>
        <v>WAT (H)</v>
      </c>
      <c r="K20" s="121" t="str">
        <f>IFERROR(IF(VLOOKUP($A20,Calc_OppDef!$A$47:$AM$66,K$5+1,FALSE)&lt;VLOOKUP($B20,Calc_OppDef!$A$47:$AM$66,K$5+1,FALSE),VLOOKUP($A20,Fixtures!$A$2:$AN$21,K$5+2,FALSE),VLOOKUP($B20,Fixtures!$A$2:$AN$21,K$5+2,FALSE)),"")</f>
        <v/>
      </c>
      <c r="L20" s="121" t="str">
        <f>IFERROR(IF(VLOOKUP($A20,Calc_OppDef!$A$47:$AM$66,L$5+1,FALSE)&lt;VLOOKUP($B20,Calc_OppDef!$A$47:$AM$66,L$5+1,FALSE),VLOOKUP($A20,Fixtures!$A$2:$AN$21,L$5+2,FALSE),VLOOKUP($B20,Fixtures!$A$2:$AN$21,L$5+2,FALSE)),"")</f>
        <v/>
      </c>
      <c r="M20" s="121" t="str">
        <f>IFERROR(IF(VLOOKUP($A20,Calc_OppDef!$A$47:$AM$66,M$5+1,FALSE)&lt;VLOOKUP($B20,Calc_OppDef!$A$47:$AM$66,M$5+1,FALSE),VLOOKUP($A20,Fixtures!$A$2:$AN$21,M$5+2,FALSE),VLOOKUP($B20,Fixtures!$A$2:$AN$21,M$5+2,FALSE)),"")</f>
        <v/>
      </c>
      <c r="N20" s="119" t="str">
        <f>IFERROR(IF(VLOOKUP($A20,Calc_OppDef!$A$47:$AM$66,N$5+1,FALSE)&lt;VLOOKUP($B20,Calc_OppDef!$A$47:$AM$66,N$5+1,FALSE),VLOOKUP($A20,Fixtures!$A$2:$AN$21,N$5+2,FALSE),VLOOKUP($B20,Fixtures!$A$2:$AN$21,N$5+2,FALSE)),"")</f>
        <v/>
      </c>
      <c r="O20" s="87"/>
      <c r="P20" s="87"/>
      <c r="Q20" s="87"/>
      <c r="R20" s="87"/>
      <c r="S20" s="87"/>
      <c r="T20" s="87"/>
      <c r="U20" s="87"/>
      <c r="V20" s="87"/>
      <c r="W20" s="87"/>
      <c r="X20" s="87"/>
      <c r="Y20" s="87"/>
      <c r="Z20" s="87"/>
    </row>
    <row r="21" ht="12.0" customHeight="1">
      <c r="A21" s="113" t="str">
        <f t="array" ref="A21">INDEX(Calc_RotOppDef!E790:AP790,Intro!$C$11)</f>
        <v>Arsenal</v>
      </c>
      <c r="B21" s="120" t="str">
        <f t="array" ref="B21">INDEX(Calc_RotOppDef!E983:AP983,Intro!$C$11)</f>
        <v>Watford</v>
      </c>
      <c r="C21" s="117">
        <f t="array" ref="C21">INDEX(Calc_RotOppDef!E597:AP597,Intro!$C$11)/Intro!$C$13</f>
        <v>0.64</v>
      </c>
      <c r="D21" s="119">
        <v>16.0</v>
      </c>
      <c r="E21" s="121" t="str">
        <f>IFERROR(IF(VLOOKUP($A21,Calc_OppDef!$A$47:$AM$66,E$5+1,FALSE)&lt;VLOOKUP($B21,Calc_OppDef!$A$47:$AM$66,E$5+1,FALSE),VLOOKUP($A21,Fixtures!$A$2:$AN$21,E$5+2,FALSE),VLOOKUP($B21,Fixtures!$A$2:$AN$21,E$5+2,FALSE)),"")</f>
        <v>BHA (H)</v>
      </c>
      <c r="F21" s="121" t="str">
        <f>IFERROR(IF(VLOOKUP($A21,Calc_OppDef!$A$47:$AM$66,F$5+1,FALSE)&lt;VLOOKUP($B21,Calc_OppDef!$A$47:$AM$66,F$5+1,FALSE),VLOOKUP($A21,Fixtures!$A$2:$AN$21,F$5+2,FALSE),VLOOKUP($B21,Fixtures!$A$2:$AN$21,F$5+2,FALSE)),"")</f>
        <v>BUR (A)</v>
      </c>
      <c r="G21" s="121" t="str">
        <f>IFERROR(IF(VLOOKUP($A21,Calc_OppDef!$A$47:$AM$66,G$5+1,FALSE)&lt;VLOOKUP($B21,Calc_OppDef!$A$47:$AM$66,G$5+1,FALSE),VLOOKUP($A21,Fixtures!$A$2:$AN$21,G$5+2,FALSE),VLOOKUP($B21,Fixtures!$A$2:$AN$21,G$5+2,FALSE)),"")</f>
        <v>CRY (H)</v>
      </c>
      <c r="H21" s="121" t="str">
        <f>IFERROR(IF(VLOOKUP($A21,Calc_OppDef!$A$47:$AM$66,H$5+1,FALSE)&lt;VLOOKUP($B21,Calc_OppDef!$A$47:$AM$66,H$5+1,FALSE),VLOOKUP($A21,Fixtures!$A$2:$AN$21,H$5+2,FALSE),VLOOKUP($B21,Fixtures!$A$2:$AN$21,H$5+2,FALSE)),"")</f>
        <v>CAR (A)</v>
      </c>
      <c r="I21" s="121" t="str">
        <f>IFERROR(IF(VLOOKUP($A21,Calc_OppDef!$A$47:$AM$66,I$5+1,FALSE)&lt;VLOOKUP($B21,Calc_OppDef!$A$47:$AM$66,I$5+1,FALSE),VLOOKUP($A21,Fixtures!$A$2:$AN$21,I$5+2,FALSE),VLOOKUP($B21,Fixtures!$A$2:$AN$21,I$5+2,FALSE)),"")</f>
        <v>NEW (A)</v>
      </c>
      <c r="J21" s="121" t="str">
        <f>IFERROR(IF(VLOOKUP($A21,Calc_OppDef!$A$47:$AM$66,J$5+1,FALSE)&lt;VLOOKUP($B21,Calc_OppDef!$A$47:$AM$66,J$5+1,FALSE),VLOOKUP($A21,Fixtures!$A$2:$AN$21,J$5+2,FALSE),VLOOKUP($B21,Fixtures!$A$2:$AN$21,J$5+2,FALSE)),"")</f>
        <v>EVE (H)</v>
      </c>
      <c r="K21" s="121" t="str">
        <f>IFERROR(IF(VLOOKUP($A21,Calc_OppDef!$A$47:$AM$66,K$5+1,FALSE)&lt;VLOOKUP($B21,Calc_OppDef!$A$47:$AM$66,K$5+1,FALSE),VLOOKUP($A21,Fixtures!$A$2:$AN$21,K$5+2,FALSE),VLOOKUP($B21,Fixtures!$A$2:$AN$21,K$5+2,FALSE)),"")</f>
        <v/>
      </c>
      <c r="L21" s="121" t="str">
        <f>IFERROR(IF(VLOOKUP($A21,Calc_OppDef!$A$47:$AM$66,L$5+1,FALSE)&lt;VLOOKUP($B21,Calc_OppDef!$A$47:$AM$66,L$5+1,FALSE),VLOOKUP($A21,Fixtures!$A$2:$AN$21,L$5+2,FALSE),VLOOKUP($B21,Fixtures!$A$2:$AN$21,L$5+2,FALSE)),"")</f>
        <v/>
      </c>
      <c r="M21" s="121" t="str">
        <f>IFERROR(IF(VLOOKUP($A21,Calc_OppDef!$A$47:$AM$66,M$5+1,FALSE)&lt;VLOOKUP($B21,Calc_OppDef!$A$47:$AM$66,M$5+1,FALSE),VLOOKUP($A21,Fixtures!$A$2:$AN$21,M$5+2,FALSE),VLOOKUP($B21,Fixtures!$A$2:$AN$21,M$5+2,FALSE)),"")</f>
        <v/>
      </c>
      <c r="N21" s="119" t="str">
        <f>IFERROR(IF(VLOOKUP($A21,Calc_OppDef!$A$47:$AM$66,N$5+1,FALSE)&lt;VLOOKUP($B21,Calc_OppDef!$A$47:$AM$66,N$5+1,FALSE),VLOOKUP($A21,Fixtures!$A$2:$AN$21,N$5+2,FALSE),VLOOKUP($B21,Fixtures!$A$2:$AN$21,N$5+2,FALSE)),"")</f>
        <v/>
      </c>
      <c r="O21" s="87"/>
      <c r="P21" s="87"/>
      <c r="Q21" s="87"/>
      <c r="R21" s="87"/>
      <c r="S21" s="87"/>
      <c r="T21" s="87"/>
      <c r="U21" s="87"/>
      <c r="V21" s="87"/>
      <c r="W21" s="87"/>
      <c r="X21" s="87"/>
      <c r="Y21" s="87"/>
      <c r="Z21" s="87"/>
    </row>
    <row r="22" ht="12.0" customHeight="1">
      <c r="A22" s="113" t="str">
        <f t="array" ref="A22">INDEX(Calc_RotOppDef!E791:AP791,Intro!$C$11)</f>
        <v>Man Utd</v>
      </c>
      <c r="B22" s="120" t="str">
        <f t="array" ref="B22">INDEX(Calc_RotOppDef!E984:AP984,Intro!$C$11)</f>
        <v>Watford</v>
      </c>
      <c r="C22" s="117">
        <f t="array" ref="C22">INDEX(Calc_RotOppDef!E598:AP598,Intro!$C$11)/Intro!$C$13</f>
        <v>0.64</v>
      </c>
      <c r="D22" s="119">
        <v>17.0</v>
      </c>
      <c r="E22" s="121" t="str">
        <f>IFERROR(IF(VLOOKUP($A22,Calc_OppDef!$A$47:$AM$66,E$5+1,FALSE)&lt;VLOOKUP($B22,Calc_OppDef!$A$47:$AM$66,E$5+1,FALSE),VLOOKUP($A22,Fixtures!$A$2:$AN$21,E$5+2,FALSE),VLOOKUP($B22,Fixtures!$A$2:$AN$21,E$5+2,FALSE)),"")</f>
        <v>BHA (H)</v>
      </c>
      <c r="F22" s="121" t="str">
        <f>IFERROR(IF(VLOOKUP($A22,Calc_OppDef!$A$47:$AM$66,F$5+1,FALSE)&lt;VLOOKUP($B22,Calc_OppDef!$A$47:$AM$66,F$5+1,FALSE),VLOOKUP($A22,Fixtures!$A$2:$AN$21,F$5+2,FALSE),VLOOKUP($B22,Fixtures!$A$2:$AN$21,F$5+2,FALSE)),"")</f>
        <v>BUR (A)</v>
      </c>
      <c r="G22" s="121" t="str">
        <f>IFERROR(IF(VLOOKUP($A22,Calc_OppDef!$A$47:$AM$66,G$5+1,FALSE)&lt;VLOOKUP($B22,Calc_OppDef!$A$47:$AM$66,G$5+1,FALSE),VLOOKUP($A22,Fixtures!$A$2:$AN$21,G$5+2,FALSE),VLOOKUP($B22,Fixtures!$A$2:$AN$21,G$5+2,FALSE)),"")</f>
        <v>CRY (H)</v>
      </c>
      <c r="H22" s="121" t="str">
        <f>IFERROR(IF(VLOOKUP($A22,Calc_OppDef!$A$47:$AM$66,H$5+1,FALSE)&lt;VLOOKUP($B22,Calc_OppDef!$A$47:$AM$66,H$5+1,FALSE),VLOOKUP($A22,Fixtures!$A$2:$AN$21,H$5+2,FALSE),VLOOKUP($B22,Fixtures!$A$2:$AN$21,H$5+2,FALSE)),"")</f>
        <v>BUR (A)</v>
      </c>
      <c r="I22" s="121" t="str">
        <f>IFERROR(IF(VLOOKUP($A22,Calc_OppDef!$A$47:$AM$66,I$5+1,FALSE)&lt;VLOOKUP($B22,Calc_OppDef!$A$47:$AM$66,I$5+1,FALSE),VLOOKUP($A22,Fixtures!$A$2:$AN$21,I$5+2,FALSE),VLOOKUP($B22,Fixtures!$A$2:$AN$21,I$5+2,FALSE)),"")</f>
        <v>WAT (A)</v>
      </c>
      <c r="J22" s="121" t="str">
        <f>IFERROR(IF(VLOOKUP($A22,Calc_OppDef!$A$47:$AM$66,J$5+1,FALSE)&lt;VLOOKUP($B22,Calc_OppDef!$A$47:$AM$66,J$5+1,FALSE),VLOOKUP($A22,Fixtures!$A$2:$AN$21,J$5+2,FALSE),VLOOKUP($B22,Fixtures!$A$2:$AN$21,J$5+2,FALSE)),"")</f>
        <v>WOL (H)</v>
      </c>
      <c r="K22" s="121" t="str">
        <f>IFERROR(IF(VLOOKUP($A22,Calc_OppDef!$A$47:$AM$66,K$5+1,FALSE)&lt;VLOOKUP($B22,Calc_OppDef!$A$47:$AM$66,K$5+1,FALSE),VLOOKUP($A22,Fixtures!$A$2:$AN$21,K$5+2,FALSE),VLOOKUP($B22,Fixtures!$A$2:$AN$21,K$5+2,FALSE)),"")</f>
        <v/>
      </c>
      <c r="L22" s="121" t="str">
        <f>IFERROR(IF(VLOOKUP($A22,Calc_OppDef!$A$47:$AM$66,L$5+1,FALSE)&lt;VLOOKUP($B22,Calc_OppDef!$A$47:$AM$66,L$5+1,FALSE),VLOOKUP($A22,Fixtures!$A$2:$AN$21,L$5+2,FALSE),VLOOKUP($B22,Fixtures!$A$2:$AN$21,L$5+2,FALSE)),"")</f>
        <v/>
      </c>
      <c r="M22" s="121" t="str">
        <f>IFERROR(IF(VLOOKUP($A22,Calc_OppDef!$A$47:$AM$66,M$5+1,FALSE)&lt;VLOOKUP($B22,Calc_OppDef!$A$47:$AM$66,M$5+1,FALSE),VLOOKUP($A22,Fixtures!$A$2:$AN$21,M$5+2,FALSE),VLOOKUP($B22,Fixtures!$A$2:$AN$21,M$5+2,FALSE)),"")</f>
        <v/>
      </c>
      <c r="N22" s="119" t="str">
        <f>IFERROR(IF(VLOOKUP($A22,Calc_OppDef!$A$47:$AM$66,N$5+1,FALSE)&lt;VLOOKUP($B22,Calc_OppDef!$A$47:$AM$66,N$5+1,FALSE),VLOOKUP($A22,Fixtures!$A$2:$AN$21,N$5+2,FALSE),VLOOKUP($B22,Fixtures!$A$2:$AN$21,N$5+2,FALSE)),"")</f>
        <v/>
      </c>
      <c r="O22" s="87"/>
      <c r="P22" s="87"/>
      <c r="Q22" s="87"/>
      <c r="R22" s="87"/>
      <c r="S22" s="87"/>
      <c r="T22" s="87"/>
      <c r="U22" s="87"/>
      <c r="V22" s="87"/>
      <c r="W22" s="87"/>
      <c r="X22" s="87"/>
      <c r="Y22" s="87"/>
      <c r="Z22" s="87"/>
    </row>
    <row r="23" ht="12.0" customHeight="1">
      <c r="A23" s="113" t="str">
        <f t="array" ref="A23">INDEX(Calc_RotOppDef!E792:AP792,Intro!$C$11)</f>
        <v>Huddersfield</v>
      </c>
      <c r="B23" s="120" t="str">
        <f t="array" ref="B23">INDEX(Calc_RotOppDef!E985:AP985,Intro!$C$11)</f>
        <v>Watford</v>
      </c>
      <c r="C23" s="117">
        <f t="array" ref="C23">INDEX(Calc_RotOppDef!E599:AP599,Intro!$C$11)/Intro!$C$13</f>
        <v>0.65</v>
      </c>
      <c r="D23" s="119">
        <v>18.0</v>
      </c>
      <c r="E23" s="121" t="str">
        <f>IFERROR(IF(VLOOKUP($A23,Calc_OppDef!$A$47:$AM$66,E$5+1,FALSE)&lt;VLOOKUP($B23,Calc_OppDef!$A$47:$AM$66,E$5+1,FALSE),VLOOKUP($A23,Fixtures!$A$2:$AN$21,E$5+2,FALSE),VLOOKUP($B23,Fixtures!$A$2:$AN$21,E$5+2,FALSE)),"")</f>
        <v>BHA (H)</v>
      </c>
      <c r="F23" s="121" t="str">
        <f>IFERROR(IF(VLOOKUP($A23,Calc_OppDef!$A$47:$AM$66,F$5+1,FALSE)&lt;VLOOKUP($B23,Calc_OppDef!$A$47:$AM$66,F$5+1,FALSE),VLOOKUP($A23,Fixtures!$A$2:$AN$21,F$5+2,FALSE),VLOOKUP($B23,Fixtures!$A$2:$AN$21,F$5+2,FALSE)),"")</f>
        <v>BUR (A)</v>
      </c>
      <c r="G23" s="121" t="str">
        <f>IFERROR(IF(VLOOKUP($A23,Calc_OppDef!$A$47:$AM$66,G$5+1,FALSE)&lt;VLOOKUP($B23,Calc_OppDef!$A$47:$AM$66,G$5+1,FALSE),VLOOKUP($A23,Fixtures!$A$2:$AN$21,G$5+2,FALSE),VLOOKUP($B23,Fixtures!$A$2:$AN$21,G$5+2,FALSE)),"")</f>
        <v>CAR (H)</v>
      </c>
      <c r="H23" s="121" t="str">
        <f>IFERROR(IF(VLOOKUP($A23,Calc_OppDef!$A$47:$AM$66,H$5+1,FALSE)&lt;VLOOKUP($B23,Calc_OppDef!$A$47:$AM$66,H$5+1,FALSE),VLOOKUP($A23,Fixtures!$A$2:$AN$21,H$5+2,FALSE),VLOOKUP($B23,Fixtures!$A$2:$AN$21,H$5+2,FALSE)),"")</f>
        <v>EVE (A)</v>
      </c>
      <c r="I23" s="121" t="str">
        <f>IFERROR(IF(VLOOKUP($A23,Calc_OppDef!$A$47:$AM$66,I$5+1,FALSE)&lt;VLOOKUP($B23,Calc_OppDef!$A$47:$AM$66,I$5+1,FALSE),VLOOKUP($A23,Fixtures!$A$2:$AN$21,I$5+2,FALSE),VLOOKUP($B23,Fixtures!$A$2:$AN$21,I$5+2,FALSE)),"")</f>
        <v>CRY (H)</v>
      </c>
      <c r="J23" s="121" t="str">
        <f>IFERROR(IF(VLOOKUP($A23,Calc_OppDef!$A$47:$AM$66,J$5+1,FALSE)&lt;VLOOKUP($B23,Calc_OppDef!$A$47:$AM$66,J$5+1,FALSE),VLOOKUP($A23,Fixtures!$A$2:$AN$21,J$5+2,FALSE),VLOOKUP($B23,Fixtures!$A$2:$AN$21,J$5+2,FALSE)),"")</f>
        <v>FUL (A)</v>
      </c>
      <c r="K23" s="121" t="str">
        <f>IFERROR(IF(VLOOKUP($A23,Calc_OppDef!$A$47:$AM$66,K$5+1,FALSE)&lt;VLOOKUP($B23,Calc_OppDef!$A$47:$AM$66,K$5+1,FALSE),VLOOKUP($A23,Fixtures!$A$2:$AN$21,K$5+2,FALSE),VLOOKUP($B23,Fixtures!$A$2:$AN$21,K$5+2,FALSE)),"")</f>
        <v/>
      </c>
      <c r="L23" s="121" t="str">
        <f>IFERROR(IF(VLOOKUP($A23,Calc_OppDef!$A$47:$AM$66,L$5+1,FALSE)&lt;VLOOKUP($B23,Calc_OppDef!$A$47:$AM$66,L$5+1,FALSE),VLOOKUP($A23,Fixtures!$A$2:$AN$21,L$5+2,FALSE),VLOOKUP($B23,Fixtures!$A$2:$AN$21,L$5+2,FALSE)),"")</f>
        <v/>
      </c>
      <c r="M23" s="121" t="str">
        <f>IFERROR(IF(VLOOKUP($A23,Calc_OppDef!$A$47:$AM$66,M$5+1,FALSE)&lt;VLOOKUP($B23,Calc_OppDef!$A$47:$AM$66,M$5+1,FALSE),VLOOKUP($A23,Fixtures!$A$2:$AN$21,M$5+2,FALSE),VLOOKUP($B23,Fixtures!$A$2:$AN$21,M$5+2,FALSE)),"")</f>
        <v/>
      </c>
      <c r="N23" s="119" t="str">
        <f>IFERROR(IF(VLOOKUP($A23,Calc_OppDef!$A$47:$AM$66,N$5+1,FALSE)&lt;VLOOKUP($B23,Calc_OppDef!$A$47:$AM$66,N$5+1,FALSE),VLOOKUP($A23,Fixtures!$A$2:$AN$21,N$5+2,FALSE),VLOOKUP($B23,Fixtures!$A$2:$AN$21,N$5+2,FALSE)),"")</f>
        <v/>
      </c>
      <c r="O23" s="87"/>
      <c r="P23" s="87"/>
      <c r="Q23" s="87"/>
      <c r="R23" s="87"/>
      <c r="S23" s="87"/>
      <c r="T23" s="87"/>
      <c r="U23" s="87"/>
      <c r="V23" s="87"/>
      <c r="W23" s="87"/>
      <c r="X23" s="87"/>
      <c r="Y23" s="87"/>
      <c r="Z23" s="87"/>
    </row>
    <row r="24" ht="12.0" customHeight="1">
      <c r="A24" s="113" t="str">
        <f t="array" ref="A24">INDEX(Calc_RotOppDef!E793:AP793,Intro!$C$11)</f>
        <v>Bournemouth</v>
      </c>
      <c r="B24" s="120" t="str">
        <f t="array" ref="B24">INDEX(Calc_RotOppDef!E986:AP986,Intro!$C$11)</f>
        <v>Crystal Palace</v>
      </c>
      <c r="C24" s="117">
        <f t="array" ref="C24">INDEX(Calc_RotOppDef!E600:AP600,Intro!$C$11)/Intro!$C$13</f>
        <v>0.6516666667</v>
      </c>
      <c r="D24" s="119">
        <v>19.0</v>
      </c>
      <c r="E24" s="121" t="str">
        <f>IFERROR(IF(VLOOKUP($A24,Calc_OppDef!$A$47:$AM$66,E$5+1,FALSE)&lt;VLOOKUP($B24,Calc_OppDef!$A$47:$AM$66,E$5+1,FALSE),VLOOKUP($A24,Fixtures!$A$2:$AN$21,E$5+2,FALSE),VLOOKUP($B24,Fixtures!$A$2:$AN$21,E$5+2,FALSE)),"")</f>
        <v>CAR (H)</v>
      </c>
      <c r="F24" s="121" t="str">
        <f>IFERROR(IF(VLOOKUP($A24,Calc_OppDef!$A$47:$AM$66,F$5+1,FALSE)&lt;VLOOKUP($B24,Calc_OppDef!$A$47:$AM$66,F$5+1,FALSE),VLOOKUP($A24,Fixtures!$A$2:$AN$21,F$5+2,FALSE),VLOOKUP($B24,Fixtures!$A$2:$AN$21,F$5+2,FALSE)),"")</f>
        <v>WHU (A)</v>
      </c>
      <c r="G24" s="121" t="str">
        <f>IFERROR(IF(VLOOKUP($A24,Calc_OppDef!$A$47:$AM$66,G$5+1,FALSE)&lt;VLOOKUP($B24,Calc_OppDef!$A$47:$AM$66,G$5+1,FALSE),VLOOKUP($A24,Fixtures!$A$2:$AN$21,G$5+2,FALSE),VLOOKUP($B24,Fixtures!$A$2:$AN$21,G$5+2,FALSE)),"")</f>
        <v>EVE (H)</v>
      </c>
      <c r="H24" s="121" t="str">
        <f>IFERROR(IF(VLOOKUP($A24,Calc_OppDef!$A$47:$AM$66,H$5+1,FALSE)&lt;VLOOKUP($B24,Calc_OppDef!$A$47:$AM$66,H$5+1,FALSE),VLOOKUP($A24,Fixtures!$A$2:$AN$21,H$5+2,FALSE),VLOOKUP($B24,Fixtures!$A$2:$AN$21,H$5+2,FALSE)),"")</f>
        <v>SOU (H)</v>
      </c>
      <c r="I24" s="121" t="str">
        <f>IFERROR(IF(VLOOKUP($A24,Calc_OppDef!$A$47:$AM$66,I$5+1,FALSE)&lt;VLOOKUP($B24,Calc_OppDef!$A$47:$AM$66,I$5+1,FALSE),VLOOKUP($A24,Fixtures!$A$2:$AN$21,I$5+2,FALSE),VLOOKUP($B24,Fixtures!$A$2:$AN$21,I$5+2,FALSE)),"")</f>
        <v>HUD (A)</v>
      </c>
      <c r="J24" s="121" t="str">
        <f>IFERROR(IF(VLOOKUP($A24,Calc_OppDef!$A$47:$AM$66,J$5+1,FALSE)&lt;VLOOKUP($B24,Calc_OppDef!$A$47:$AM$66,J$5+1,FALSE),VLOOKUP($A24,Fixtures!$A$2:$AN$21,J$5+2,FALSE),VLOOKUP($B24,Fixtures!$A$2:$AN$21,J$5+2,FALSE)),"")</f>
        <v>BUR (A)</v>
      </c>
      <c r="K24" s="121" t="str">
        <f>IFERROR(IF(VLOOKUP($A24,Calc_OppDef!$A$47:$AM$66,K$5+1,FALSE)&lt;VLOOKUP($B24,Calc_OppDef!$A$47:$AM$66,K$5+1,FALSE),VLOOKUP($A24,Fixtures!$A$2:$AN$21,K$5+2,FALSE),VLOOKUP($B24,Fixtures!$A$2:$AN$21,K$5+2,FALSE)),"")</f>
        <v/>
      </c>
      <c r="L24" s="121" t="str">
        <f>IFERROR(IF(VLOOKUP($A24,Calc_OppDef!$A$47:$AM$66,L$5+1,FALSE)&lt;VLOOKUP($B24,Calc_OppDef!$A$47:$AM$66,L$5+1,FALSE),VLOOKUP($A24,Fixtures!$A$2:$AN$21,L$5+2,FALSE),VLOOKUP($B24,Fixtures!$A$2:$AN$21,L$5+2,FALSE)),"")</f>
        <v/>
      </c>
      <c r="M24" s="121" t="str">
        <f>IFERROR(IF(VLOOKUP($A24,Calc_OppDef!$A$47:$AM$66,M$5+1,FALSE)&lt;VLOOKUP($B24,Calc_OppDef!$A$47:$AM$66,M$5+1,FALSE),VLOOKUP($A24,Fixtures!$A$2:$AN$21,M$5+2,FALSE),VLOOKUP($B24,Fixtures!$A$2:$AN$21,M$5+2,FALSE)),"")</f>
        <v/>
      </c>
      <c r="N24" s="119" t="str">
        <f>IFERROR(IF(VLOOKUP($A24,Calc_OppDef!$A$47:$AM$66,N$5+1,FALSE)&lt;VLOOKUP($B24,Calc_OppDef!$A$47:$AM$66,N$5+1,FALSE),VLOOKUP($A24,Fixtures!$A$2:$AN$21,N$5+2,FALSE),VLOOKUP($B24,Fixtures!$A$2:$AN$21,N$5+2,FALSE)),"")</f>
        <v/>
      </c>
      <c r="O24" s="87"/>
      <c r="P24" s="87"/>
      <c r="Q24" s="87"/>
      <c r="R24" s="87"/>
      <c r="S24" s="87"/>
      <c r="T24" s="87"/>
      <c r="U24" s="87"/>
      <c r="V24" s="87"/>
      <c r="W24" s="87"/>
      <c r="X24" s="87"/>
      <c r="Y24" s="87"/>
      <c r="Z24" s="87"/>
    </row>
    <row r="25" ht="12.0" customHeight="1">
      <c r="A25" s="113" t="str">
        <f t="array" ref="A25">INDEX(Calc_RotOppDef!E794:AP794,Intro!$C$11)</f>
        <v>Southampton</v>
      </c>
      <c r="B25" s="120" t="str">
        <f t="array" ref="B25">INDEX(Calc_RotOppDef!E987:AP987,Intro!$C$11)</f>
        <v>Watford</v>
      </c>
      <c r="C25" s="117">
        <f t="array" ref="C25">INDEX(Calc_RotOppDef!E601:AP601,Intro!$C$11)/Intro!$C$13</f>
        <v>0.6516666667</v>
      </c>
      <c r="D25" s="119">
        <v>20.0</v>
      </c>
      <c r="E25" s="121" t="str">
        <f>IFERROR(IF(VLOOKUP($A25,Calc_OppDef!$A$47:$AM$66,E$5+1,FALSE)&lt;VLOOKUP($B25,Calc_OppDef!$A$47:$AM$66,E$5+1,FALSE),VLOOKUP($A25,Fixtures!$A$2:$AN$21,E$5+2,FALSE),VLOOKUP($B25,Fixtures!$A$2:$AN$21,E$5+2,FALSE)),"")</f>
        <v>BHA (H)</v>
      </c>
      <c r="F25" s="121" t="str">
        <f>IFERROR(IF(VLOOKUP($A25,Calc_OppDef!$A$47:$AM$66,F$5+1,FALSE)&lt;VLOOKUP($B25,Calc_OppDef!$A$47:$AM$66,F$5+1,FALSE),VLOOKUP($A25,Fixtures!$A$2:$AN$21,F$5+2,FALSE),VLOOKUP($B25,Fixtures!$A$2:$AN$21,F$5+2,FALSE)),"")</f>
        <v>BUR (A)</v>
      </c>
      <c r="G25" s="121" t="str">
        <f>IFERROR(IF(VLOOKUP($A25,Calc_OppDef!$A$47:$AM$66,G$5+1,FALSE)&lt;VLOOKUP($B25,Calc_OppDef!$A$47:$AM$66,G$5+1,FALSE),VLOOKUP($A25,Fixtures!$A$2:$AN$21,G$5+2,FALSE),VLOOKUP($B25,Fixtures!$A$2:$AN$21,G$5+2,FALSE)),"")</f>
        <v>CRY (H)</v>
      </c>
      <c r="H25" s="121" t="str">
        <f>IFERROR(IF(VLOOKUP($A25,Calc_OppDef!$A$47:$AM$66,H$5+1,FALSE)&lt;VLOOKUP($B25,Calc_OppDef!$A$47:$AM$66,H$5+1,FALSE),VLOOKUP($A25,Fixtures!$A$2:$AN$21,H$5+2,FALSE),VLOOKUP($B25,Fixtures!$A$2:$AN$21,H$5+2,FALSE)),"")</f>
        <v>CRY (A)</v>
      </c>
      <c r="I25" s="121" t="str">
        <f>IFERROR(IF(VLOOKUP($A25,Calc_OppDef!$A$47:$AM$66,I$5+1,FALSE)&lt;VLOOKUP($B25,Calc_OppDef!$A$47:$AM$66,I$5+1,FALSE),VLOOKUP($A25,Fixtures!$A$2:$AN$21,I$5+2,FALSE),VLOOKUP($B25,Fixtures!$A$2:$AN$21,I$5+2,FALSE)),"")</f>
        <v>BHA (H)</v>
      </c>
      <c r="J25" s="121" t="str">
        <f>IFERROR(IF(VLOOKUP($A25,Calc_OppDef!$A$47:$AM$66,J$5+1,FALSE)&lt;VLOOKUP($B25,Calc_OppDef!$A$47:$AM$66,J$5+1,FALSE),VLOOKUP($A25,Fixtures!$A$2:$AN$21,J$5+2,FALSE),VLOOKUP($B25,Fixtures!$A$2:$AN$21,J$5+2,FALSE)),"")</f>
        <v>FUL (A)</v>
      </c>
      <c r="K25" s="121" t="str">
        <f>IFERROR(IF(VLOOKUP($A25,Calc_OppDef!$A$47:$AM$66,K$5+1,FALSE)&lt;VLOOKUP($B25,Calc_OppDef!$A$47:$AM$66,K$5+1,FALSE),VLOOKUP($A25,Fixtures!$A$2:$AN$21,K$5+2,FALSE),VLOOKUP($B25,Fixtures!$A$2:$AN$21,K$5+2,FALSE)),"")</f>
        <v/>
      </c>
      <c r="L25" s="121" t="str">
        <f>IFERROR(IF(VLOOKUP($A25,Calc_OppDef!$A$47:$AM$66,L$5+1,FALSE)&lt;VLOOKUP($B25,Calc_OppDef!$A$47:$AM$66,L$5+1,FALSE),VLOOKUP($A25,Fixtures!$A$2:$AN$21,L$5+2,FALSE),VLOOKUP($B25,Fixtures!$A$2:$AN$21,L$5+2,FALSE)),"")</f>
        <v/>
      </c>
      <c r="M25" s="121" t="str">
        <f>IFERROR(IF(VLOOKUP($A25,Calc_OppDef!$A$47:$AM$66,M$5+1,FALSE)&lt;VLOOKUP($B25,Calc_OppDef!$A$47:$AM$66,M$5+1,FALSE),VLOOKUP($A25,Fixtures!$A$2:$AN$21,M$5+2,FALSE),VLOOKUP($B25,Fixtures!$A$2:$AN$21,M$5+2,FALSE)),"")</f>
        <v/>
      </c>
      <c r="N25" s="119" t="str">
        <f>IFERROR(IF(VLOOKUP($A25,Calc_OppDef!$A$47:$AM$66,N$5+1,FALSE)&lt;VLOOKUP($B25,Calc_OppDef!$A$47:$AM$66,N$5+1,FALSE),VLOOKUP($A25,Fixtures!$A$2:$AN$21,N$5+2,FALSE),VLOOKUP($B25,Fixtures!$A$2:$AN$21,N$5+2,FALSE)),"")</f>
        <v/>
      </c>
      <c r="O25" s="87"/>
      <c r="P25" s="87"/>
      <c r="Q25" s="87"/>
      <c r="R25" s="87"/>
      <c r="S25" s="87"/>
      <c r="T25" s="87"/>
      <c r="U25" s="87"/>
      <c r="V25" s="87"/>
      <c r="W25" s="87"/>
      <c r="X25" s="87"/>
      <c r="Y25" s="87"/>
      <c r="Z25" s="87"/>
    </row>
    <row r="26" ht="12.0" customHeight="1">
      <c r="A26" s="113" t="str">
        <f t="array" ref="A26">INDEX(Calc_RotOppDef!E795:AP795,Intro!$C$11)</f>
        <v>Chelsea</v>
      </c>
      <c r="B26" s="120" t="str">
        <f t="array" ref="B26">INDEX(Calc_RotOppDef!E988:AP988,Intro!$C$11)</f>
        <v>Huddersfield</v>
      </c>
      <c r="C26" s="117">
        <f t="array" ref="C26">INDEX(Calc_RotOppDef!E602:AP602,Intro!$C$11)/Intro!$C$13</f>
        <v>0.655</v>
      </c>
      <c r="D26" s="119">
        <v>21.0</v>
      </c>
      <c r="E26" s="121" t="str">
        <f>IFERROR(IF(VLOOKUP($A26,Calc_OppDef!$A$47:$AM$66,E$5+1,FALSE)&lt;VLOOKUP($B26,Calc_OppDef!$A$47:$AM$66,E$5+1,FALSE),VLOOKUP($A26,Fixtures!$A$2:$AN$21,E$5+2,FALSE),VLOOKUP($B26,Fixtures!$A$2:$AN$21,E$5+2,FALSE)),"")</f>
        <v>HUD (A)</v>
      </c>
      <c r="F26" s="121" t="str">
        <f>IFERROR(IF(VLOOKUP($A26,Calc_OppDef!$A$47:$AM$66,F$5+1,FALSE)&lt;VLOOKUP($B26,Calc_OppDef!$A$47:$AM$66,F$5+1,FALSE),VLOOKUP($A26,Fixtures!$A$2:$AN$21,F$5+2,FALSE),VLOOKUP($B26,Fixtures!$A$2:$AN$21,F$5+2,FALSE)),"")</f>
        <v>ARS (H)</v>
      </c>
      <c r="G26" s="121" t="str">
        <f>IFERROR(IF(VLOOKUP($A26,Calc_OppDef!$A$47:$AM$66,G$5+1,FALSE)&lt;VLOOKUP($B26,Calc_OppDef!$A$47:$AM$66,G$5+1,FALSE),VLOOKUP($A26,Fixtures!$A$2:$AN$21,G$5+2,FALSE),VLOOKUP($B26,Fixtures!$A$2:$AN$21,G$5+2,FALSE)),"")</f>
        <v>CAR (H)</v>
      </c>
      <c r="H26" s="121" t="str">
        <f>IFERROR(IF(VLOOKUP($A26,Calc_OppDef!$A$47:$AM$66,H$5+1,FALSE)&lt;VLOOKUP($B26,Calc_OppDef!$A$47:$AM$66,H$5+1,FALSE),VLOOKUP($A26,Fixtures!$A$2:$AN$21,H$5+2,FALSE),VLOOKUP($B26,Fixtures!$A$2:$AN$21,H$5+2,FALSE)),"")</f>
        <v>BOU (H)</v>
      </c>
      <c r="I26" s="121" t="str">
        <f>IFERROR(IF(VLOOKUP($A26,Calc_OppDef!$A$47:$AM$66,I$5+1,FALSE)&lt;VLOOKUP($B26,Calc_OppDef!$A$47:$AM$66,I$5+1,FALSE),VLOOKUP($A26,Fixtures!$A$2:$AN$21,I$5+2,FALSE),VLOOKUP($B26,Fixtures!$A$2:$AN$21,I$5+2,FALSE)),"")</f>
        <v>CAR (H)</v>
      </c>
      <c r="J26" s="121" t="str">
        <f>IFERROR(IF(VLOOKUP($A26,Calc_OppDef!$A$47:$AM$66,J$5+1,FALSE)&lt;VLOOKUP($B26,Calc_OppDef!$A$47:$AM$66,J$5+1,FALSE),VLOOKUP($A26,Fixtures!$A$2:$AN$21,J$5+2,FALSE),VLOOKUP($B26,Fixtures!$A$2:$AN$21,J$5+2,FALSE)),"")</f>
        <v>WHU (A)</v>
      </c>
      <c r="K26" s="121" t="str">
        <f>IFERROR(IF(VLOOKUP($A26,Calc_OppDef!$A$47:$AM$66,K$5+1,FALSE)&lt;VLOOKUP($B26,Calc_OppDef!$A$47:$AM$66,K$5+1,FALSE),VLOOKUP($A26,Fixtures!$A$2:$AN$21,K$5+2,FALSE),VLOOKUP($B26,Fixtures!$A$2:$AN$21,K$5+2,FALSE)),"")</f>
        <v/>
      </c>
      <c r="L26" s="121" t="str">
        <f>IFERROR(IF(VLOOKUP($A26,Calc_OppDef!$A$47:$AM$66,L$5+1,FALSE)&lt;VLOOKUP($B26,Calc_OppDef!$A$47:$AM$66,L$5+1,FALSE),VLOOKUP($A26,Fixtures!$A$2:$AN$21,L$5+2,FALSE),VLOOKUP($B26,Fixtures!$A$2:$AN$21,L$5+2,FALSE)),"")</f>
        <v/>
      </c>
      <c r="M26" s="121" t="str">
        <f>IFERROR(IF(VLOOKUP($A26,Calc_OppDef!$A$47:$AM$66,M$5+1,FALSE)&lt;VLOOKUP($B26,Calc_OppDef!$A$47:$AM$66,M$5+1,FALSE),VLOOKUP($A26,Fixtures!$A$2:$AN$21,M$5+2,FALSE),VLOOKUP($B26,Fixtures!$A$2:$AN$21,M$5+2,FALSE)),"")</f>
        <v/>
      </c>
      <c r="N26" s="119" t="str">
        <f>IFERROR(IF(VLOOKUP($A26,Calc_OppDef!$A$47:$AM$66,N$5+1,FALSE)&lt;VLOOKUP($B26,Calc_OppDef!$A$47:$AM$66,N$5+1,FALSE),VLOOKUP($A26,Fixtures!$A$2:$AN$21,N$5+2,FALSE),VLOOKUP($B26,Fixtures!$A$2:$AN$21,N$5+2,FALSE)),"")</f>
        <v/>
      </c>
      <c r="O26" s="87"/>
      <c r="P26" s="87"/>
      <c r="Q26" s="87"/>
      <c r="R26" s="87"/>
      <c r="S26" s="87"/>
      <c r="T26" s="87"/>
      <c r="U26" s="87"/>
      <c r="V26" s="87"/>
      <c r="W26" s="87"/>
      <c r="X26" s="87"/>
      <c r="Y26" s="87"/>
      <c r="Z26" s="87"/>
    </row>
    <row r="27" ht="12.0" customHeight="1">
      <c r="A27" s="113" t="str">
        <f t="array" ref="A27">INDEX(Calc_RotOppDef!E796:AP796,Intro!$C$11)</f>
        <v>Burnley</v>
      </c>
      <c r="B27" s="120" t="str">
        <f t="array" ref="B27">INDEX(Calc_RotOppDef!E989:AP989,Intro!$C$11)</f>
        <v>Chelsea</v>
      </c>
      <c r="C27" s="117">
        <f t="array" ref="C27">INDEX(Calc_RotOppDef!E603:AP603,Intro!$C$11)/Intro!$C$13</f>
        <v>0.6566666667</v>
      </c>
      <c r="D27" s="119">
        <v>22.0</v>
      </c>
      <c r="E27" s="121" t="str">
        <f>IFERROR(IF(VLOOKUP($A27,Calc_OppDef!$A$47:$AM$66,E$5+1,FALSE)&lt;VLOOKUP($B27,Calc_OppDef!$A$47:$AM$66,E$5+1,FALSE),VLOOKUP($A27,Fixtures!$A$2:$AN$21,E$5+2,FALSE),VLOOKUP($B27,Fixtures!$A$2:$AN$21,E$5+2,FALSE)),"")</f>
        <v>HUD (A)</v>
      </c>
      <c r="F27" s="121" t="str">
        <f>IFERROR(IF(VLOOKUP($A27,Calc_OppDef!$A$47:$AM$66,F$5+1,FALSE)&lt;VLOOKUP($B27,Calc_OppDef!$A$47:$AM$66,F$5+1,FALSE),VLOOKUP($A27,Fixtures!$A$2:$AN$21,F$5+2,FALSE),VLOOKUP($B27,Fixtures!$A$2:$AN$21,F$5+2,FALSE)),"")</f>
        <v>WAT (H)</v>
      </c>
      <c r="G27" s="121" t="str">
        <f>IFERROR(IF(VLOOKUP($A27,Calc_OppDef!$A$47:$AM$66,G$5+1,FALSE)&lt;VLOOKUP($B27,Calc_OppDef!$A$47:$AM$66,G$5+1,FALSE),VLOOKUP($A27,Fixtures!$A$2:$AN$21,G$5+2,FALSE),VLOOKUP($B27,Fixtures!$A$2:$AN$21,G$5+2,FALSE)),"")</f>
        <v>FUL (A)</v>
      </c>
      <c r="H27" s="121" t="str">
        <f>IFERROR(IF(VLOOKUP($A27,Calc_OppDef!$A$47:$AM$66,H$5+1,FALSE)&lt;VLOOKUP($B27,Calc_OppDef!$A$47:$AM$66,H$5+1,FALSE),VLOOKUP($A27,Fixtures!$A$2:$AN$21,H$5+2,FALSE),VLOOKUP($B27,Fixtures!$A$2:$AN$21,H$5+2,FALSE)),"")</f>
        <v>BOU (H)</v>
      </c>
      <c r="I27" s="121" t="str">
        <f>IFERROR(IF(VLOOKUP($A27,Calc_OppDef!$A$47:$AM$66,I$5+1,FALSE)&lt;VLOOKUP($B27,Calc_OppDef!$A$47:$AM$66,I$5+1,FALSE),VLOOKUP($A27,Fixtures!$A$2:$AN$21,I$5+2,FALSE),VLOOKUP($B27,Fixtures!$A$2:$AN$21,I$5+2,FALSE)),"")</f>
        <v>CAR (H)</v>
      </c>
      <c r="J27" s="121" t="str">
        <f>IFERROR(IF(VLOOKUP($A27,Calc_OppDef!$A$47:$AM$66,J$5+1,FALSE)&lt;VLOOKUP($B27,Calc_OppDef!$A$47:$AM$66,J$5+1,FALSE),VLOOKUP($A27,Fixtures!$A$2:$AN$21,J$5+2,FALSE),VLOOKUP($B27,Fixtures!$A$2:$AN$21,J$5+2,FALSE)),"")</f>
        <v>BOU (H)</v>
      </c>
      <c r="K27" s="121" t="str">
        <f>IFERROR(IF(VLOOKUP($A27,Calc_OppDef!$A$47:$AM$66,K$5+1,FALSE)&lt;VLOOKUP($B27,Calc_OppDef!$A$47:$AM$66,K$5+1,FALSE),VLOOKUP($A27,Fixtures!$A$2:$AN$21,K$5+2,FALSE),VLOOKUP($B27,Fixtures!$A$2:$AN$21,K$5+2,FALSE)),"")</f>
        <v/>
      </c>
      <c r="L27" s="121" t="str">
        <f>IFERROR(IF(VLOOKUP($A27,Calc_OppDef!$A$47:$AM$66,L$5+1,FALSE)&lt;VLOOKUP($B27,Calc_OppDef!$A$47:$AM$66,L$5+1,FALSE),VLOOKUP($A27,Fixtures!$A$2:$AN$21,L$5+2,FALSE),VLOOKUP($B27,Fixtures!$A$2:$AN$21,L$5+2,FALSE)),"")</f>
        <v/>
      </c>
      <c r="M27" s="121" t="str">
        <f>IFERROR(IF(VLOOKUP($A27,Calc_OppDef!$A$47:$AM$66,M$5+1,FALSE)&lt;VLOOKUP($B27,Calc_OppDef!$A$47:$AM$66,M$5+1,FALSE),VLOOKUP($A27,Fixtures!$A$2:$AN$21,M$5+2,FALSE),VLOOKUP($B27,Fixtures!$A$2:$AN$21,M$5+2,FALSE)),"")</f>
        <v/>
      </c>
      <c r="N27" s="119" t="str">
        <f>IFERROR(IF(VLOOKUP($A27,Calc_OppDef!$A$47:$AM$66,N$5+1,FALSE)&lt;VLOOKUP($B27,Calc_OppDef!$A$47:$AM$66,N$5+1,FALSE),VLOOKUP($A27,Fixtures!$A$2:$AN$21,N$5+2,FALSE),VLOOKUP($B27,Fixtures!$A$2:$AN$21,N$5+2,FALSE)),"")</f>
        <v/>
      </c>
      <c r="O27" s="87"/>
      <c r="P27" s="87"/>
      <c r="Q27" s="87"/>
      <c r="R27" s="87"/>
      <c r="S27" s="87"/>
      <c r="T27" s="87"/>
      <c r="U27" s="87"/>
      <c r="V27" s="87"/>
      <c r="W27" s="87"/>
      <c r="X27" s="87"/>
      <c r="Y27" s="87"/>
      <c r="Z27" s="87"/>
    </row>
    <row r="28" ht="12.0" customHeight="1">
      <c r="A28" s="113" t="str">
        <f t="array" ref="A28">INDEX(Calc_RotOppDef!E797:AP797,Intro!$C$11)</f>
        <v>Chelsea</v>
      </c>
      <c r="B28" s="120" t="str">
        <f t="array" ref="B28">INDEX(Calc_RotOppDef!E990:AP990,Intro!$C$11)</f>
        <v>Everton</v>
      </c>
      <c r="C28" s="117">
        <f t="array" ref="C28">INDEX(Calc_RotOppDef!E604:AP604,Intro!$C$11)/Intro!$C$13</f>
        <v>0.6583333333</v>
      </c>
      <c r="D28" s="119">
        <v>23.0</v>
      </c>
      <c r="E28" s="121" t="str">
        <f>IFERROR(IF(VLOOKUP($A28,Calc_OppDef!$A$47:$AM$66,E$5+1,FALSE)&lt;VLOOKUP($B28,Calc_OppDef!$A$47:$AM$66,E$5+1,FALSE),VLOOKUP($A28,Fixtures!$A$2:$AN$21,E$5+2,FALSE),VLOOKUP($B28,Fixtures!$A$2:$AN$21,E$5+2,FALSE)),"")</f>
        <v>HUD (A)</v>
      </c>
      <c r="F28" s="121" t="str">
        <f>IFERROR(IF(VLOOKUP($A28,Calc_OppDef!$A$47:$AM$66,F$5+1,FALSE)&lt;VLOOKUP($B28,Calc_OppDef!$A$47:$AM$66,F$5+1,FALSE),VLOOKUP($A28,Fixtures!$A$2:$AN$21,F$5+2,FALSE),VLOOKUP($B28,Fixtures!$A$2:$AN$21,F$5+2,FALSE)),"")</f>
        <v>SOU (H)</v>
      </c>
      <c r="G28" s="121" t="str">
        <f>IFERROR(IF(VLOOKUP($A28,Calc_OppDef!$A$47:$AM$66,G$5+1,FALSE)&lt;VLOOKUP($B28,Calc_OppDef!$A$47:$AM$66,G$5+1,FALSE),VLOOKUP($A28,Fixtures!$A$2:$AN$21,G$5+2,FALSE),VLOOKUP($B28,Fixtures!$A$2:$AN$21,G$5+2,FALSE)),"")</f>
        <v>NEW (A)</v>
      </c>
      <c r="H28" s="121" t="str">
        <f>IFERROR(IF(VLOOKUP($A28,Calc_OppDef!$A$47:$AM$66,H$5+1,FALSE)&lt;VLOOKUP($B28,Calc_OppDef!$A$47:$AM$66,H$5+1,FALSE),VLOOKUP($A28,Fixtures!$A$2:$AN$21,H$5+2,FALSE),VLOOKUP($B28,Fixtures!$A$2:$AN$21,H$5+2,FALSE)),"")</f>
        <v>HUD (H)</v>
      </c>
      <c r="I28" s="121" t="str">
        <f>IFERROR(IF(VLOOKUP($A28,Calc_OppDef!$A$47:$AM$66,I$5+1,FALSE)&lt;VLOOKUP($B28,Calc_OppDef!$A$47:$AM$66,I$5+1,FALSE),VLOOKUP($A28,Fixtures!$A$2:$AN$21,I$5+2,FALSE),VLOOKUP($B28,Fixtures!$A$2:$AN$21,I$5+2,FALSE)),"")</f>
        <v>CAR (H)</v>
      </c>
      <c r="J28" s="121" t="str">
        <f>IFERROR(IF(VLOOKUP($A28,Calc_OppDef!$A$47:$AM$66,J$5+1,FALSE)&lt;VLOOKUP($B28,Calc_OppDef!$A$47:$AM$66,J$5+1,FALSE),VLOOKUP($A28,Fixtures!$A$2:$AN$21,J$5+2,FALSE),VLOOKUP($B28,Fixtures!$A$2:$AN$21,J$5+2,FALSE)),"")</f>
        <v>WHU (A)</v>
      </c>
      <c r="K28" s="121" t="str">
        <f>IFERROR(IF(VLOOKUP($A28,Calc_OppDef!$A$47:$AM$66,K$5+1,FALSE)&lt;VLOOKUP($B28,Calc_OppDef!$A$47:$AM$66,K$5+1,FALSE),VLOOKUP($A28,Fixtures!$A$2:$AN$21,K$5+2,FALSE),VLOOKUP($B28,Fixtures!$A$2:$AN$21,K$5+2,FALSE)),"")</f>
        <v/>
      </c>
      <c r="L28" s="121" t="str">
        <f>IFERROR(IF(VLOOKUP($A28,Calc_OppDef!$A$47:$AM$66,L$5+1,FALSE)&lt;VLOOKUP($B28,Calc_OppDef!$A$47:$AM$66,L$5+1,FALSE),VLOOKUP($A28,Fixtures!$A$2:$AN$21,L$5+2,FALSE),VLOOKUP($B28,Fixtures!$A$2:$AN$21,L$5+2,FALSE)),"")</f>
        <v/>
      </c>
      <c r="M28" s="121" t="str">
        <f>IFERROR(IF(VLOOKUP($A28,Calc_OppDef!$A$47:$AM$66,M$5+1,FALSE)&lt;VLOOKUP($B28,Calc_OppDef!$A$47:$AM$66,M$5+1,FALSE),VLOOKUP($A28,Fixtures!$A$2:$AN$21,M$5+2,FALSE),VLOOKUP($B28,Fixtures!$A$2:$AN$21,M$5+2,FALSE)),"")</f>
        <v/>
      </c>
      <c r="N28" s="119" t="str">
        <f>IFERROR(IF(VLOOKUP($A28,Calc_OppDef!$A$47:$AM$66,N$5+1,FALSE)&lt;VLOOKUP($B28,Calc_OppDef!$A$47:$AM$66,N$5+1,FALSE),VLOOKUP($A28,Fixtures!$A$2:$AN$21,N$5+2,FALSE),VLOOKUP($B28,Fixtures!$A$2:$AN$21,N$5+2,FALSE)),"")</f>
        <v/>
      </c>
      <c r="O28" s="87"/>
      <c r="P28" s="87"/>
      <c r="Q28" s="87"/>
      <c r="R28" s="87"/>
      <c r="S28" s="87"/>
      <c r="T28" s="87"/>
      <c r="U28" s="87"/>
      <c r="V28" s="87"/>
      <c r="W28" s="87"/>
      <c r="X28" s="87"/>
      <c r="Y28" s="87"/>
      <c r="Z28" s="87"/>
    </row>
    <row r="29" ht="12.0" customHeight="1">
      <c r="A29" s="113" t="str">
        <f t="array" ref="A29">INDEX(Calc_RotOppDef!E798:AP798,Intro!$C$11)</f>
        <v>Everton</v>
      </c>
      <c r="B29" s="120" t="str">
        <f t="array" ref="B29">INDEX(Calc_RotOppDef!E991:AP991,Intro!$C$11)</f>
        <v>Man City</v>
      </c>
      <c r="C29" s="117">
        <f t="array" ref="C29">INDEX(Calc_RotOppDef!E605:AP605,Intro!$C$11)/Intro!$C$13</f>
        <v>0.6583333333</v>
      </c>
      <c r="D29" s="119">
        <v>24.0</v>
      </c>
      <c r="E29" s="121" t="str">
        <f>IFERROR(IF(VLOOKUP($A29,Calc_OppDef!$A$47:$AM$66,E$5+1,FALSE)&lt;VLOOKUP($B29,Calc_OppDef!$A$47:$AM$66,E$5+1,FALSE),VLOOKUP($A29,Fixtures!$A$2:$AN$21,E$5+2,FALSE),VLOOKUP($B29,Fixtures!$A$2:$AN$21,E$5+2,FALSE)),"")</f>
        <v>WOL (A)</v>
      </c>
      <c r="F29" s="121" t="str">
        <f>IFERROR(IF(VLOOKUP($A29,Calc_OppDef!$A$47:$AM$66,F$5+1,FALSE)&lt;VLOOKUP($B29,Calc_OppDef!$A$47:$AM$66,F$5+1,FALSE),VLOOKUP($A29,Fixtures!$A$2:$AN$21,F$5+2,FALSE),VLOOKUP($B29,Fixtures!$A$2:$AN$21,F$5+2,FALSE)),"")</f>
        <v>HUD (H)</v>
      </c>
      <c r="G29" s="121" t="str">
        <f>IFERROR(IF(VLOOKUP($A29,Calc_OppDef!$A$47:$AM$66,G$5+1,FALSE)&lt;VLOOKUP($B29,Calc_OppDef!$A$47:$AM$66,G$5+1,FALSE),VLOOKUP($A29,Fixtures!$A$2:$AN$21,G$5+2,FALSE),VLOOKUP($B29,Fixtures!$A$2:$AN$21,G$5+2,FALSE)),"")</f>
        <v>WOL (A)</v>
      </c>
      <c r="H29" s="121" t="str">
        <f>IFERROR(IF(VLOOKUP($A29,Calc_OppDef!$A$47:$AM$66,H$5+1,FALSE)&lt;VLOOKUP($B29,Calc_OppDef!$A$47:$AM$66,H$5+1,FALSE),VLOOKUP($A29,Fixtures!$A$2:$AN$21,H$5+2,FALSE),VLOOKUP($B29,Fixtures!$A$2:$AN$21,H$5+2,FALSE)),"")</f>
        <v>HUD (H)</v>
      </c>
      <c r="I29" s="121" t="str">
        <f>IFERROR(IF(VLOOKUP($A29,Calc_OppDef!$A$47:$AM$66,I$5+1,FALSE)&lt;VLOOKUP($B29,Calc_OppDef!$A$47:$AM$66,I$5+1,FALSE),VLOOKUP($A29,Fixtures!$A$2:$AN$21,I$5+2,FALSE),VLOOKUP($B29,Fixtures!$A$2:$AN$21,I$5+2,FALSE)),"")</f>
        <v>FUL (H)</v>
      </c>
      <c r="J29" s="121" t="str">
        <f>IFERROR(IF(VLOOKUP($A29,Calc_OppDef!$A$47:$AM$66,J$5+1,FALSE)&lt;VLOOKUP($B29,Calc_OppDef!$A$47:$AM$66,J$5+1,FALSE),VLOOKUP($A29,Fixtures!$A$2:$AN$21,J$5+2,FALSE),VLOOKUP($B29,Fixtures!$A$2:$AN$21,J$5+2,FALSE)),"")</f>
        <v>CAR (A)</v>
      </c>
      <c r="K29" s="121" t="str">
        <f>IFERROR(IF(VLOOKUP($A29,Calc_OppDef!$A$47:$AM$66,K$5+1,FALSE)&lt;VLOOKUP($B29,Calc_OppDef!$A$47:$AM$66,K$5+1,FALSE),VLOOKUP($A29,Fixtures!$A$2:$AN$21,K$5+2,FALSE),VLOOKUP($B29,Fixtures!$A$2:$AN$21,K$5+2,FALSE)),"")</f>
        <v/>
      </c>
      <c r="L29" s="121" t="str">
        <f>IFERROR(IF(VLOOKUP($A29,Calc_OppDef!$A$47:$AM$66,L$5+1,FALSE)&lt;VLOOKUP($B29,Calc_OppDef!$A$47:$AM$66,L$5+1,FALSE),VLOOKUP($A29,Fixtures!$A$2:$AN$21,L$5+2,FALSE),VLOOKUP($B29,Fixtures!$A$2:$AN$21,L$5+2,FALSE)),"")</f>
        <v/>
      </c>
      <c r="M29" s="121" t="str">
        <f>IFERROR(IF(VLOOKUP($A29,Calc_OppDef!$A$47:$AM$66,M$5+1,FALSE)&lt;VLOOKUP($B29,Calc_OppDef!$A$47:$AM$66,M$5+1,FALSE),VLOOKUP($A29,Fixtures!$A$2:$AN$21,M$5+2,FALSE),VLOOKUP($B29,Fixtures!$A$2:$AN$21,M$5+2,FALSE)),"")</f>
        <v/>
      </c>
      <c r="N29" s="119" t="str">
        <f>IFERROR(IF(VLOOKUP($A29,Calc_OppDef!$A$47:$AM$66,N$5+1,FALSE)&lt;VLOOKUP($B29,Calc_OppDef!$A$47:$AM$66,N$5+1,FALSE),VLOOKUP($A29,Fixtures!$A$2:$AN$21,N$5+2,FALSE),VLOOKUP($B29,Fixtures!$A$2:$AN$21,N$5+2,FALSE)),"")</f>
        <v/>
      </c>
      <c r="O29" s="87"/>
      <c r="P29" s="87"/>
      <c r="Q29" s="87"/>
      <c r="R29" s="87"/>
      <c r="S29" s="87"/>
      <c r="T29" s="87"/>
      <c r="U29" s="87"/>
      <c r="V29" s="87"/>
      <c r="W29" s="87"/>
      <c r="X29" s="87"/>
      <c r="Y29" s="87"/>
      <c r="Z29" s="87"/>
    </row>
    <row r="30" ht="12.0" customHeight="1">
      <c r="A30" s="113" t="str">
        <f t="array" ref="A30">INDEX(Calc_RotOppDef!E799:AP799,Intro!$C$11)</f>
        <v>Man City</v>
      </c>
      <c r="B30" s="120" t="str">
        <f t="array" ref="B30">INDEX(Calc_RotOppDef!E992:AP992,Intro!$C$11)</f>
        <v>Southampton</v>
      </c>
      <c r="C30" s="117">
        <f t="array" ref="C30">INDEX(Calc_RotOppDef!E606:AP606,Intro!$C$11)/Intro!$C$13</f>
        <v>0.6583333333</v>
      </c>
      <c r="D30" s="119">
        <v>25.0</v>
      </c>
      <c r="E30" s="121" t="str">
        <f>IFERROR(IF(VLOOKUP($A30,Calc_OppDef!$A$47:$AM$66,E$5+1,FALSE)&lt;VLOOKUP($B30,Calc_OppDef!$A$47:$AM$66,E$5+1,FALSE),VLOOKUP($A30,Fixtures!$A$2:$AN$21,E$5+2,FALSE),VLOOKUP($B30,Fixtures!$A$2:$AN$21,E$5+2,FALSE)),"")</f>
        <v>BUR (H)</v>
      </c>
      <c r="F30" s="121" t="str">
        <f>IFERROR(IF(VLOOKUP($A30,Calc_OppDef!$A$47:$AM$66,F$5+1,FALSE)&lt;VLOOKUP($B30,Calc_OppDef!$A$47:$AM$66,F$5+1,FALSE),VLOOKUP($A30,Fixtures!$A$2:$AN$21,F$5+2,FALSE),VLOOKUP($B30,Fixtures!$A$2:$AN$21,F$5+2,FALSE)),"")</f>
        <v>HUD (H)</v>
      </c>
      <c r="G30" s="121" t="str">
        <f>IFERROR(IF(VLOOKUP($A30,Calc_OppDef!$A$47:$AM$66,G$5+1,FALSE)&lt;VLOOKUP($B30,Calc_OppDef!$A$47:$AM$66,G$5+1,FALSE),VLOOKUP($A30,Fixtures!$A$2:$AN$21,G$5+2,FALSE),VLOOKUP($B30,Fixtures!$A$2:$AN$21,G$5+2,FALSE)),"")</f>
        <v>WOL (A)</v>
      </c>
      <c r="H30" s="121" t="str">
        <f>IFERROR(IF(VLOOKUP($A30,Calc_OppDef!$A$47:$AM$66,H$5+1,FALSE)&lt;VLOOKUP($B30,Calc_OppDef!$A$47:$AM$66,H$5+1,FALSE),VLOOKUP($A30,Fixtures!$A$2:$AN$21,H$5+2,FALSE),VLOOKUP($B30,Fixtures!$A$2:$AN$21,H$5+2,FALSE)),"")</f>
        <v>NEW (H)</v>
      </c>
      <c r="I30" s="121" t="str">
        <f>IFERROR(IF(VLOOKUP($A30,Calc_OppDef!$A$47:$AM$66,I$5+1,FALSE)&lt;VLOOKUP($B30,Calc_OppDef!$A$47:$AM$66,I$5+1,FALSE),VLOOKUP($A30,Fixtures!$A$2:$AN$21,I$5+2,FALSE),VLOOKUP($B30,Fixtures!$A$2:$AN$21,I$5+2,FALSE)),"")</f>
        <v>BHA (H)</v>
      </c>
      <c r="J30" s="121" t="str">
        <f>IFERROR(IF(VLOOKUP($A30,Calc_OppDef!$A$47:$AM$66,J$5+1,FALSE)&lt;VLOOKUP($B30,Calc_OppDef!$A$47:$AM$66,J$5+1,FALSE),VLOOKUP($A30,Fixtures!$A$2:$AN$21,J$5+2,FALSE),VLOOKUP($B30,Fixtures!$A$2:$AN$21,J$5+2,FALSE)),"")</f>
        <v>CAR (A)</v>
      </c>
      <c r="K30" s="121" t="str">
        <f>IFERROR(IF(VLOOKUP($A30,Calc_OppDef!$A$47:$AM$66,K$5+1,FALSE)&lt;VLOOKUP($B30,Calc_OppDef!$A$47:$AM$66,K$5+1,FALSE),VLOOKUP($A30,Fixtures!$A$2:$AN$21,K$5+2,FALSE),VLOOKUP($B30,Fixtures!$A$2:$AN$21,K$5+2,FALSE)),"")</f>
        <v/>
      </c>
      <c r="L30" s="121" t="str">
        <f>IFERROR(IF(VLOOKUP($A30,Calc_OppDef!$A$47:$AM$66,L$5+1,FALSE)&lt;VLOOKUP($B30,Calc_OppDef!$A$47:$AM$66,L$5+1,FALSE),VLOOKUP($A30,Fixtures!$A$2:$AN$21,L$5+2,FALSE),VLOOKUP($B30,Fixtures!$A$2:$AN$21,L$5+2,FALSE)),"")</f>
        <v/>
      </c>
      <c r="M30" s="121" t="str">
        <f>IFERROR(IF(VLOOKUP($A30,Calc_OppDef!$A$47:$AM$66,M$5+1,FALSE)&lt;VLOOKUP($B30,Calc_OppDef!$A$47:$AM$66,M$5+1,FALSE),VLOOKUP($A30,Fixtures!$A$2:$AN$21,M$5+2,FALSE),VLOOKUP($B30,Fixtures!$A$2:$AN$21,M$5+2,FALSE)),"")</f>
        <v/>
      </c>
      <c r="N30" s="119" t="str">
        <f>IFERROR(IF(VLOOKUP($A30,Calc_OppDef!$A$47:$AM$66,N$5+1,FALSE)&lt;VLOOKUP($B30,Calc_OppDef!$A$47:$AM$66,N$5+1,FALSE),VLOOKUP($A30,Fixtures!$A$2:$AN$21,N$5+2,FALSE),VLOOKUP($B30,Fixtures!$A$2:$AN$21,N$5+2,FALSE)),"")</f>
        <v/>
      </c>
      <c r="O30" s="87"/>
      <c r="P30" s="87"/>
      <c r="Q30" s="87"/>
      <c r="R30" s="87"/>
      <c r="S30" s="87"/>
      <c r="T30" s="87"/>
      <c r="U30" s="87"/>
      <c r="V30" s="87"/>
      <c r="W30" s="87"/>
      <c r="X30" s="87"/>
      <c r="Y30" s="87"/>
      <c r="Z30" s="87"/>
    </row>
    <row r="31" ht="12.0" customHeight="1">
      <c r="A31" s="113" t="str">
        <f t="array" ref="A31">INDEX(Calc_RotOppDef!E800:AP800,Intro!$C$11)</f>
        <v>Bournemouth</v>
      </c>
      <c r="B31" s="120" t="str">
        <f t="array" ref="B31">INDEX(Calc_RotOppDef!E993:AP993,Intro!$C$11)</f>
        <v>Brighton</v>
      </c>
      <c r="C31" s="117">
        <f t="array" ref="C31">INDEX(Calc_RotOppDef!E607:AP607,Intro!$C$11)/Intro!$C$13</f>
        <v>0.66</v>
      </c>
      <c r="D31" s="119">
        <v>26.0</v>
      </c>
      <c r="E31" s="121" t="str">
        <f>IFERROR(IF(VLOOKUP($A31,Calc_OppDef!$A$47:$AM$66,E$5+1,FALSE)&lt;VLOOKUP($B31,Calc_OppDef!$A$47:$AM$66,E$5+1,FALSE),VLOOKUP($A31,Fixtures!$A$2:$AN$21,E$5+2,FALSE),VLOOKUP($B31,Fixtures!$A$2:$AN$21,E$5+2,FALSE)),"")</f>
        <v>CAR (H)</v>
      </c>
      <c r="F31" s="121" t="str">
        <f>IFERROR(IF(VLOOKUP($A31,Calc_OppDef!$A$47:$AM$66,F$5+1,FALSE)&lt;VLOOKUP($B31,Calc_OppDef!$A$47:$AM$66,F$5+1,FALSE),VLOOKUP($A31,Fixtures!$A$2:$AN$21,F$5+2,FALSE),VLOOKUP($B31,Fixtures!$A$2:$AN$21,F$5+2,FALSE)),"")</f>
        <v>WHU (A)</v>
      </c>
      <c r="G31" s="121" t="str">
        <f>IFERROR(IF(VLOOKUP($A31,Calc_OppDef!$A$47:$AM$66,G$5+1,FALSE)&lt;VLOOKUP($B31,Calc_OppDef!$A$47:$AM$66,G$5+1,FALSE),VLOOKUP($A31,Fixtures!$A$2:$AN$21,G$5+2,FALSE),VLOOKUP($B31,Fixtures!$A$2:$AN$21,G$5+2,FALSE)),"")</f>
        <v>EVE (H)</v>
      </c>
      <c r="H31" s="121" t="str">
        <f>IFERROR(IF(VLOOKUP($A31,Calc_OppDef!$A$47:$AM$66,H$5+1,FALSE)&lt;VLOOKUP($B31,Calc_OppDef!$A$47:$AM$66,H$5+1,FALSE),VLOOKUP($A31,Fixtures!$A$2:$AN$21,H$5+2,FALSE),VLOOKUP($B31,Fixtures!$A$2:$AN$21,H$5+2,FALSE)),"")</f>
        <v>FUL (H)</v>
      </c>
      <c r="I31" s="121" t="str">
        <f>IFERROR(IF(VLOOKUP($A31,Calc_OppDef!$A$47:$AM$66,I$5+1,FALSE)&lt;VLOOKUP($B31,Calc_OppDef!$A$47:$AM$66,I$5+1,FALSE),VLOOKUP($A31,Fixtures!$A$2:$AN$21,I$5+2,FALSE),VLOOKUP($B31,Fixtures!$A$2:$AN$21,I$5+2,FALSE)),"")</f>
        <v>SOU (A)</v>
      </c>
      <c r="J31" s="121" t="str">
        <f>IFERROR(IF(VLOOKUP($A31,Calc_OppDef!$A$47:$AM$66,J$5+1,FALSE)&lt;VLOOKUP($B31,Calc_OppDef!$A$47:$AM$66,J$5+1,FALSE),VLOOKUP($A31,Fixtures!$A$2:$AN$21,J$5+2,FALSE),VLOOKUP($B31,Fixtures!$A$2:$AN$21,J$5+2,FALSE)),"")</f>
        <v>BUR (A)</v>
      </c>
      <c r="K31" s="121" t="str">
        <f>IFERROR(IF(VLOOKUP($A31,Calc_OppDef!$A$47:$AM$66,K$5+1,FALSE)&lt;VLOOKUP($B31,Calc_OppDef!$A$47:$AM$66,K$5+1,FALSE),VLOOKUP($A31,Fixtures!$A$2:$AN$21,K$5+2,FALSE),VLOOKUP($B31,Fixtures!$A$2:$AN$21,K$5+2,FALSE)),"")</f>
        <v/>
      </c>
      <c r="L31" s="121" t="str">
        <f>IFERROR(IF(VLOOKUP($A31,Calc_OppDef!$A$47:$AM$66,L$5+1,FALSE)&lt;VLOOKUP($B31,Calc_OppDef!$A$47:$AM$66,L$5+1,FALSE),VLOOKUP($A31,Fixtures!$A$2:$AN$21,L$5+2,FALSE),VLOOKUP($B31,Fixtures!$A$2:$AN$21,L$5+2,FALSE)),"")</f>
        <v/>
      </c>
      <c r="M31" s="121" t="str">
        <f>IFERROR(IF(VLOOKUP($A31,Calc_OppDef!$A$47:$AM$66,M$5+1,FALSE)&lt;VLOOKUP($B31,Calc_OppDef!$A$47:$AM$66,M$5+1,FALSE),VLOOKUP($A31,Fixtures!$A$2:$AN$21,M$5+2,FALSE),VLOOKUP($B31,Fixtures!$A$2:$AN$21,M$5+2,FALSE)),"")</f>
        <v/>
      </c>
      <c r="N31" s="119" t="str">
        <f>IFERROR(IF(VLOOKUP($A31,Calc_OppDef!$A$47:$AM$66,N$5+1,FALSE)&lt;VLOOKUP($B31,Calc_OppDef!$A$47:$AM$66,N$5+1,FALSE),VLOOKUP($A31,Fixtures!$A$2:$AN$21,N$5+2,FALSE),VLOOKUP($B31,Fixtures!$A$2:$AN$21,N$5+2,FALSE)),"")</f>
        <v/>
      </c>
      <c r="O31" s="87"/>
      <c r="P31" s="87"/>
      <c r="Q31" s="87"/>
      <c r="R31" s="87"/>
      <c r="S31" s="87"/>
      <c r="T31" s="87"/>
      <c r="U31" s="87"/>
      <c r="V31" s="87"/>
      <c r="W31" s="87"/>
      <c r="X31" s="87"/>
      <c r="Y31" s="87"/>
      <c r="Z31" s="87"/>
    </row>
    <row r="32" ht="12.0" customHeight="1">
      <c r="A32" s="113" t="str">
        <f t="array" ref="A32">INDEX(Calc_RotOppDef!E801:AP801,Intro!$C$11)</f>
        <v>Man City</v>
      </c>
      <c r="B32" s="120" t="str">
        <f t="array" ref="B32">INDEX(Calc_RotOppDef!E994:AP994,Intro!$C$11)</f>
        <v>Wolves</v>
      </c>
      <c r="C32" s="117">
        <f t="array" ref="C32">INDEX(Calc_RotOppDef!E608:AP608,Intro!$C$11)/Intro!$C$13</f>
        <v>0.66</v>
      </c>
      <c r="D32" s="119">
        <v>27.0</v>
      </c>
      <c r="E32" s="121" t="str">
        <f>IFERROR(IF(VLOOKUP($A32,Calc_OppDef!$A$47:$AM$66,E$5+1,FALSE)&lt;VLOOKUP($B32,Calc_OppDef!$A$47:$AM$66,E$5+1,FALSE),VLOOKUP($A32,Fixtures!$A$2:$AN$21,E$5+2,FALSE),VLOOKUP($B32,Fixtures!$A$2:$AN$21,E$5+2,FALSE)),"")</f>
        <v>EVE (H)</v>
      </c>
      <c r="F32" s="121" t="str">
        <f>IFERROR(IF(VLOOKUP($A32,Calc_OppDef!$A$47:$AM$66,F$5+1,FALSE)&lt;VLOOKUP($B32,Calc_OppDef!$A$47:$AM$66,F$5+1,FALSE),VLOOKUP($A32,Fixtures!$A$2:$AN$21,F$5+2,FALSE),VLOOKUP($B32,Fixtures!$A$2:$AN$21,F$5+2,FALSE)),"")</f>
        <v>HUD (H)</v>
      </c>
      <c r="G32" s="121" t="str">
        <f>IFERROR(IF(VLOOKUP($A32,Calc_OppDef!$A$47:$AM$66,G$5+1,FALSE)&lt;VLOOKUP($B32,Calc_OppDef!$A$47:$AM$66,G$5+1,FALSE),VLOOKUP($A32,Fixtures!$A$2:$AN$21,G$5+2,FALSE),VLOOKUP($B32,Fixtures!$A$2:$AN$21,G$5+2,FALSE)),"")</f>
        <v>WOL (A)</v>
      </c>
      <c r="H32" s="121" t="str">
        <f>IFERROR(IF(VLOOKUP($A32,Calc_OppDef!$A$47:$AM$66,H$5+1,FALSE)&lt;VLOOKUP($B32,Calc_OppDef!$A$47:$AM$66,H$5+1,FALSE),VLOOKUP($A32,Fixtures!$A$2:$AN$21,H$5+2,FALSE),VLOOKUP($B32,Fixtures!$A$2:$AN$21,H$5+2,FALSE)),"")</f>
        <v>NEW (H)</v>
      </c>
      <c r="I32" s="121" t="str">
        <f>IFERROR(IF(VLOOKUP($A32,Calc_OppDef!$A$47:$AM$66,I$5+1,FALSE)&lt;VLOOKUP($B32,Calc_OppDef!$A$47:$AM$66,I$5+1,FALSE),VLOOKUP($A32,Fixtures!$A$2:$AN$21,I$5+2,FALSE),VLOOKUP($B32,Fixtures!$A$2:$AN$21,I$5+2,FALSE)),"")</f>
        <v>FUL (H)</v>
      </c>
      <c r="J32" s="121" t="str">
        <f>IFERROR(IF(VLOOKUP($A32,Calc_OppDef!$A$47:$AM$66,J$5+1,FALSE)&lt;VLOOKUP($B32,Calc_OppDef!$A$47:$AM$66,J$5+1,FALSE),VLOOKUP($A32,Fixtures!$A$2:$AN$21,J$5+2,FALSE),VLOOKUP($B32,Fixtures!$A$2:$AN$21,J$5+2,FALSE)),"")</f>
        <v>CAR (A)</v>
      </c>
      <c r="K32" s="121" t="str">
        <f>IFERROR(IF(VLOOKUP($A32,Calc_OppDef!$A$47:$AM$66,K$5+1,FALSE)&lt;VLOOKUP($B32,Calc_OppDef!$A$47:$AM$66,K$5+1,FALSE),VLOOKUP($A32,Fixtures!$A$2:$AN$21,K$5+2,FALSE),VLOOKUP($B32,Fixtures!$A$2:$AN$21,K$5+2,FALSE)),"")</f>
        <v/>
      </c>
      <c r="L32" s="121" t="str">
        <f>IFERROR(IF(VLOOKUP($A32,Calc_OppDef!$A$47:$AM$66,L$5+1,FALSE)&lt;VLOOKUP($B32,Calc_OppDef!$A$47:$AM$66,L$5+1,FALSE),VLOOKUP($A32,Fixtures!$A$2:$AN$21,L$5+2,FALSE),VLOOKUP($B32,Fixtures!$A$2:$AN$21,L$5+2,FALSE)),"")</f>
        <v/>
      </c>
      <c r="M32" s="121" t="str">
        <f>IFERROR(IF(VLOOKUP($A32,Calc_OppDef!$A$47:$AM$66,M$5+1,FALSE)&lt;VLOOKUP($B32,Calc_OppDef!$A$47:$AM$66,M$5+1,FALSE),VLOOKUP($A32,Fixtures!$A$2:$AN$21,M$5+2,FALSE),VLOOKUP($B32,Fixtures!$A$2:$AN$21,M$5+2,FALSE)),"")</f>
        <v/>
      </c>
      <c r="N32" s="119" t="str">
        <f>IFERROR(IF(VLOOKUP($A32,Calc_OppDef!$A$47:$AM$66,N$5+1,FALSE)&lt;VLOOKUP($B32,Calc_OppDef!$A$47:$AM$66,N$5+1,FALSE),VLOOKUP($A32,Fixtures!$A$2:$AN$21,N$5+2,FALSE),VLOOKUP($B32,Fixtures!$A$2:$AN$21,N$5+2,FALSE)),"")</f>
        <v/>
      </c>
      <c r="O32" s="87"/>
      <c r="P32" s="87"/>
      <c r="Q32" s="87"/>
      <c r="R32" s="87"/>
      <c r="S32" s="87"/>
      <c r="T32" s="87"/>
      <c r="U32" s="87"/>
      <c r="V32" s="87"/>
      <c r="W32" s="87"/>
      <c r="X32" s="87"/>
      <c r="Y32" s="87"/>
      <c r="Z32" s="87"/>
    </row>
    <row r="33" ht="12.0" customHeight="1">
      <c r="A33" s="113" t="str">
        <f t="array" ref="A33">INDEX(Calc_RotOppDef!E802:AP802,Intro!$C$11)</f>
        <v>Watford</v>
      </c>
      <c r="B33" s="120" t="str">
        <f t="array" ref="B33">INDEX(Calc_RotOppDef!E995:AP995,Intro!$C$11)</f>
        <v>West Ham</v>
      </c>
      <c r="C33" s="117">
        <f t="array" ref="C33">INDEX(Calc_RotOppDef!E609:AP609,Intro!$C$11)/Intro!$C$13</f>
        <v>0.6633333333</v>
      </c>
      <c r="D33" s="119">
        <v>28.0</v>
      </c>
      <c r="E33" s="121" t="str">
        <f>IFERROR(IF(VLOOKUP($A33,Calc_OppDef!$A$47:$AM$66,E$5+1,FALSE)&lt;VLOOKUP($B33,Calc_OppDef!$A$47:$AM$66,E$5+1,FALSE),VLOOKUP($A33,Fixtures!$A$2:$AN$21,E$5+2,FALSE),VLOOKUP($B33,Fixtures!$A$2:$AN$21,E$5+2,FALSE)),"")</f>
        <v>BHA (H)</v>
      </c>
      <c r="F33" s="121" t="str">
        <f>IFERROR(IF(VLOOKUP($A33,Calc_OppDef!$A$47:$AM$66,F$5+1,FALSE)&lt;VLOOKUP($B33,Calc_OppDef!$A$47:$AM$66,F$5+1,FALSE),VLOOKUP($A33,Fixtures!$A$2:$AN$21,F$5+2,FALSE),VLOOKUP($B33,Fixtures!$A$2:$AN$21,F$5+2,FALSE)),"")</f>
        <v>BUR (A)</v>
      </c>
      <c r="G33" s="121" t="str">
        <f>IFERROR(IF(VLOOKUP($A33,Calc_OppDef!$A$47:$AM$66,G$5+1,FALSE)&lt;VLOOKUP($B33,Calc_OppDef!$A$47:$AM$66,G$5+1,FALSE),VLOOKUP($A33,Fixtures!$A$2:$AN$21,G$5+2,FALSE),VLOOKUP($B33,Fixtures!$A$2:$AN$21,G$5+2,FALSE)),"")</f>
        <v>CRY (H)</v>
      </c>
      <c r="H33" s="121" t="str">
        <f>IFERROR(IF(VLOOKUP($A33,Calc_OppDef!$A$47:$AM$66,H$5+1,FALSE)&lt;VLOOKUP($B33,Calc_OppDef!$A$47:$AM$66,H$5+1,FALSE),VLOOKUP($A33,Fixtures!$A$2:$AN$21,H$5+2,FALSE),VLOOKUP($B33,Fixtures!$A$2:$AN$21,H$5+2,FALSE)),"")</f>
        <v>WOL (H)</v>
      </c>
      <c r="I33" s="121" t="str">
        <f>IFERROR(IF(VLOOKUP($A33,Calc_OppDef!$A$47:$AM$66,I$5+1,FALSE)&lt;VLOOKUP($B33,Calc_OppDef!$A$47:$AM$66,I$5+1,FALSE),VLOOKUP($A33,Fixtures!$A$2:$AN$21,I$5+2,FALSE),VLOOKUP($B33,Fixtures!$A$2:$AN$21,I$5+2,FALSE)),"")</f>
        <v>EVE (A)</v>
      </c>
      <c r="J33" s="121" t="str">
        <f>IFERROR(IF(VLOOKUP($A33,Calc_OppDef!$A$47:$AM$66,J$5+1,FALSE)&lt;VLOOKUP($B33,Calc_OppDef!$A$47:$AM$66,J$5+1,FALSE),VLOOKUP($A33,Fixtures!$A$2:$AN$21,J$5+2,FALSE),VLOOKUP($B33,Fixtures!$A$2:$AN$21,J$5+2,FALSE)),"")</f>
        <v>FUL (A)</v>
      </c>
      <c r="K33" s="121" t="str">
        <f>IFERROR(IF(VLOOKUP($A33,Calc_OppDef!$A$47:$AM$66,K$5+1,FALSE)&lt;VLOOKUP($B33,Calc_OppDef!$A$47:$AM$66,K$5+1,FALSE),VLOOKUP($A33,Fixtures!$A$2:$AN$21,K$5+2,FALSE),VLOOKUP($B33,Fixtures!$A$2:$AN$21,K$5+2,FALSE)),"")</f>
        <v/>
      </c>
      <c r="L33" s="121" t="str">
        <f>IFERROR(IF(VLOOKUP($A33,Calc_OppDef!$A$47:$AM$66,L$5+1,FALSE)&lt;VLOOKUP($B33,Calc_OppDef!$A$47:$AM$66,L$5+1,FALSE),VLOOKUP($A33,Fixtures!$A$2:$AN$21,L$5+2,FALSE),VLOOKUP($B33,Fixtures!$A$2:$AN$21,L$5+2,FALSE)),"")</f>
        <v/>
      </c>
      <c r="M33" s="121" t="str">
        <f>IFERROR(IF(VLOOKUP($A33,Calc_OppDef!$A$47:$AM$66,M$5+1,FALSE)&lt;VLOOKUP($B33,Calc_OppDef!$A$47:$AM$66,M$5+1,FALSE),VLOOKUP($A33,Fixtures!$A$2:$AN$21,M$5+2,FALSE),VLOOKUP($B33,Fixtures!$A$2:$AN$21,M$5+2,FALSE)),"")</f>
        <v/>
      </c>
      <c r="N33" s="119" t="str">
        <f>IFERROR(IF(VLOOKUP($A33,Calc_OppDef!$A$47:$AM$66,N$5+1,FALSE)&lt;VLOOKUP($B33,Calc_OppDef!$A$47:$AM$66,N$5+1,FALSE),VLOOKUP($A33,Fixtures!$A$2:$AN$21,N$5+2,FALSE),VLOOKUP($B33,Fixtures!$A$2:$AN$21,N$5+2,FALSE)),"")</f>
        <v/>
      </c>
      <c r="O33" s="87"/>
      <c r="P33" s="87"/>
      <c r="Q33" s="87"/>
      <c r="R33" s="87"/>
      <c r="S33" s="87"/>
      <c r="T33" s="87"/>
      <c r="U33" s="87"/>
      <c r="V33" s="87"/>
      <c r="W33" s="87"/>
      <c r="X33" s="87"/>
      <c r="Y33" s="87"/>
      <c r="Z33" s="87"/>
    </row>
    <row r="34" ht="12.0" customHeight="1">
      <c r="A34" s="113" t="str">
        <f t="array" ref="A34">INDEX(Calc_RotOppDef!E803:AP803,Intro!$C$11)</f>
        <v>Burnley</v>
      </c>
      <c r="B34" s="120" t="str">
        <f t="array" ref="B34">INDEX(Calc_RotOppDef!E996:AP996,Intro!$C$11)</f>
        <v>Man City</v>
      </c>
      <c r="C34" s="117">
        <f t="array" ref="C34">INDEX(Calc_RotOppDef!E610:AP610,Intro!$C$11)/Intro!$C$13</f>
        <v>0.665</v>
      </c>
      <c r="D34" s="119">
        <v>29.0</v>
      </c>
      <c r="E34" s="121" t="str">
        <f>IFERROR(IF(VLOOKUP($A34,Calc_OppDef!$A$47:$AM$66,E$5+1,FALSE)&lt;VLOOKUP($B34,Calc_OppDef!$A$47:$AM$66,E$5+1,FALSE),VLOOKUP($A34,Fixtures!$A$2:$AN$21,E$5+2,FALSE),VLOOKUP($B34,Fixtures!$A$2:$AN$21,E$5+2,FALSE)),"")</f>
        <v>SOU (A)</v>
      </c>
      <c r="F34" s="121" t="str">
        <f>IFERROR(IF(VLOOKUP($A34,Calc_OppDef!$A$47:$AM$66,F$5+1,FALSE)&lt;VLOOKUP($B34,Calc_OppDef!$A$47:$AM$66,F$5+1,FALSE),VLOOKUP($A34,Fixtures!$A$2:$AN$21,F$5+2,FALSE),VLOOKUP($B34,Fixtures!$A$2:$AN$21,F$5+2,FALSE)),"")</f>
        <v>HUD (H)</v>
      </c>
      <c r="G34" s="121" t="str">
        <f>IFERROR(IF(VLOOKUP($A34,Calc_OppDef!$A$47:$AM$66,G$5+1,FALSE)&lt;VLOOKUP($B34,Calc_OppDef!$A$47:$AM$66,G$5+1,FALSE),VLOOKUP($A34,Fixtures!$A$2:$AN$21,G$5+2,FALSE),VLOOKUP($B34,Fixtures!$A$2:$AN$21,G$5+2,FALSE)),"")</f>
        <v>FUL (A)</v>
      </c>
      <c r="H34" s="121" t="str">
        <f>IFERROR(IF(VLOOKUP($A34,Calc_OppDef!$A$47:$AM$66,H$5+1,FALSE)&lt;VLOOKUP($B34,Calc_OppDef!$A$47:$AM$66,H$5+1,FALSE),VLOOKUP($A34,Fixtures!$A$2:$AN$21,H$5+2,FALSE),VLOOKUP($B34,Fixtures!$A$2:$AN$21,H$5+2,FALSE)),"")</f>
        <v>NEW (H)</v>
      </c>
      <c r="I34" s="121" t="str">
        <f>IFERROR(IF(VLOOKUP($A34,Calc_OppDef!$A$47:$AM$66,I$5+1,FALSE)&lt;VLOOKUP($B34,Calc_OppDef!$A$47:$AM$66,I$5+1,FALSE),VLOOKUP($A34,Fixtures!$A$2:$AN$21,I$5+2,FALSE),VLOOKUP($B34,Fixtures!$A$2:$AN$21,I$5+2,FALSE)),"")</f>
        <v>FUL (H)</v>
      </c>
      <c r="J34" s="121" t="str">
        <f>IFERROR(IF(VLOOKUP($A34,Calc_OppDef!$A$47:$AM$66,J$5+1,FALSE)&lt;VLOOKUP($B34,Calc_OppDef!$A$47:$AM$66,J$5+1,FALSE),VLOOKUP($A34,Fixtures!$A$2:$AN$21,J$5+2,FALSE),VLOOKUP($B34,Fixtures!$A$2:$AN$21,J$5+2,FALSE)),"")</f>
        <v>CAR (A)</v>
      </c>
      <c r="K34" s="121" t="str">
        <f>IFERROR(IF(VLOOKUP($A34,Calc_OppDef!$A$47:$AM$66,K$5+1,FALSE)&lt;VLOOKUP($B34,Calc_OppDef!$A$47:$AM$66,K$5+1,FALSE),VLOOKUP($A34,Fixtures!$A$2:$AN$21,K$5+2,FALSE),VLOOKUP($B34,Fixtures!$A$2:$AN$21,K$5+2,FALSE)),"")</f>
        <v/>
      </c>
      <c r="L34" s="121" t="str">
        <f>IFERROR(IF(VLOOKUP($A34,Calc_OppDef!$A$47:$AM$66,L$5+1,FALSE)&lt;VLOOKUP($B34,Calc_OppDef!$A$47:$AM$66,L$5+1,FALSE),VLOOKUP($A34,Fixtures!$A$2:$AN$21,L$5+2,FALSE),VLOOKUP($B34,Fixtures!$A$2:$AN$21,L$5+2,FALSE)),"")</f>
        <v/>
      </c>
      <c r="M34" s="121" t="str">
        <f>IFERROR(IF(VLOOKUP($A34,Calc_OppDef!$A$47:$AM$66,M$5+1,FALSE)&lt;VLOOKUP($B34,Calc_OppDef!$A$47:$AM$66,M$5+1,FALSE),VLOOKUP($A34,Fixtures!$A$2:$AN$21,M$5+2,FALSE),VLOOKUP($B34,Fixtures!$A$2:$AN$21,M$5+2,FALSE)),"")</f>
        <v/>
      </c>
      <c r="N34" s="119" t="str">
        <f>IFERROR(IF(VLOOKUP($A34,Calc_OppDef!$A$47:$AM$66,N$5+1,FALSE)&lt;VLOOKUP($B34,Calc_OppDef!$A$47:$AM$66,N$5+1,FALSE),VLOOKUP($A34,Fixtures!$A$2:$AN$21,N$5+2,FALSE),VLOOKUP($B34,Fixtures!$A$2:$AN$21,N$5+2,FALSE)),"")</f>
        <v/>
      </c>
      <c r="O34" s="87"/>
      <c r="P34" s="87"/>
      <c r="Q34" s="87"/>
      <c r="R34" s="87"/>
      <c r="S34" s="87"/>
      <c r="T34" s="87"/>
      <c r="U34" s="87"/>
      <c r="V34" s="87"/>
      <c r="W34" s="87"/>
      <c r="X34" s="87"/>
      <c r="Y34" s="87"/>
      <c r="Z34" s="87"/>
    </row>
    <row r="35" ht="12.0" customHeight="1">
      <c r="A35" s="113" t="str">
        <f t="array" ref="A35">INDEX(Calc_RotOppDef!E804:AP804,Intro!$C$11)</f>
        <v>Crystal Palace</v>
      </c>
      <c r="B35" s="120" t="str">
        <f t="array" ref="B35">INDEX(Calc_RotOppDef!E997:AP997,Intro!$C$11)</f>
        <v>Man City</v>
      </c>
      <c r="C35" s="117">
        <f t="array" ref="C35">INDEX(Calc_RotOppDef!E611:AP611,Intro!$C$11)/Intro!$C$13</f>
        <v>0.6666666667</v>
      </c>
      <c r="D35" s="119">
        <v>30.0</v>
      </c>
      <c r="E35" s="121" t="str">
        <f>IFERROR(IF(VLOOKUP($A35,Calc_OppDef!$A$47:$AM$66,E$5+1,FALSE)&lt;VLOOKUP($B35,Calc_OppDef!$A$47:$AM$66,E$5+1,FALSE),VLOOKUP($A35,Fixtures!$A$2:$AN$21,E$5+2,FALSE),VLOOKUP($B35,Fixtures!$A$2:$AN$21,E$5+2,FALSE)),"")</f>
        <v>FUL (A)</v>
      </c>
      <c r="F35" s="121" t="str">
        <f>IFERROR(IF(VLOOKUP($A35,Calc_OppDef!$A$47:$AM$66,F$5+1,FALSE)&lt;VLOOKUP($B35,Calc_OppDef!$A$47:$AM$66,F$5+1,FALSE),VLOOKUP($A35,Fixtures!$A$2:$AN$21,F$5+2,FALSE),VLOOKUP($B35,Fixtures!$A$2:$AN$21,F$5+2,FALSE)),"")</f>
        <v>HUD (H)</v>
      </c>
      <c r="G35" s="121" t="str">
        <f>IFERROR(IF(VLOOKUP($A35,Calc_OppDef!$A$47:$AM$66,G$5+1,FALSE)&lt;VLOOKUP($B35,Calc_OppDef!$A$47:$AM$66,G$5+1,FALSE),VLOOKUP($A35,Fixtures!$A$2:$AN$21,G$5+2,FALSE),VLOOKUP($B35,Fixtures!$A$2:$AN$21,G$5+2,FALSE)),"")</f>
        <v>WOL (A)</v>
      </c>
      <c r="H35" s="121" t="str">
        <f>IFERROR(IF(VLOOKUP($A35,Calc_OppDef!$A$47:$AM$66,H$5+1,FALSE)&lt;VLOOKUP($B35,Calc_OppDef!$A$47:$AM$66,H$5+1,FALSE),VLOOKUP($A35,Fixtures!$A$2:$AN$21,H$5+2,FALSE),VLOOKUP($B35,Fixtures!$A$2:$AN$21,H$5+2,FALSE)),"")</f>
        <v>SOU (H)</v>
      </c>
      <c r="I35" s="121" t="str">
        <f>IFERROR(IF(VLOOKUP($A35,Calc_OppDef!$A$47:$AM$66,I$5+1,FALSE)&lt;VLOOKUP($B35,Calc_OppDef!$A$47:$AM$66,I$5+1,FALSE),VLOOKUP($A35,Fixtures!$A$2:$AN$21,I$5+2,FALSE),VLOOKUP($B35,Fixtures!$A$2:$AN$21,I$5+2,FALSE)),"")</f>
        <v>FUL (H)</v>
      </c>
      <c r="J35" s="121" t="str">
        <f>IFERROR(IF(VLOOKUP($A35,Calc_OppDef!$A$47:$AM$66,J$5+1,FALSE)&lt;VLOOKUP($B35,Calc_OppDef!$A$47:$AM$66,J$5+1,FALSE),VLOOKUP($A35,Fixtures!$A$2:$AN$21,J$5+2,FALSE),VLOOKUP($B35,Fixtures!$A$2:$AN$21,J$5+2,FALSE)),"")</f>
        <v>NEW (H)</v>
      </c>
      <c r="K35" s="121" t="str">
        <f>IFERROR(IF(VLOOKUP($A35,Calc_OppDef!$A$47:$AM$66,K$5+1,FALSE)&lt;VLOOKUP($B35,Calc_OppDef!$A$47:$AM$66,K$5+1,FALSE),VLOOKUP($A35,Fixtures!$A$2:$AN$21,K$5+2,FALSE),VLOOKUP($B35,Fixtures!$A$2:$AN$21,K$5+2,FALSE)),"")</f>
        <v/>
      </c>
      <c r="L35" s="121" t="str">
        <f>IFERROR(IF(VLOOKUP($A35,Calc_OppDef!$A$47:$AM$66,L$5+1,FALSE)&lt;VLOOKUP($B35,Calc_OppDef!$A$47:$AM$66,L$5+1,FALSE),VLOOKUP($A35,Fixtures!$A$2:$AN$21,L$5+2,FALSE),VLOOKUP($B35,Fixtures!$A$2:$AN$21,L$5+2,FALSE)),"")</f>
        <v/>
      </c>
      <c r="M35" s="121" t="str">
        <f>IFERROR(IF(VLOOKUP($A35,Calc_OppDef!$A$47:$AM$66,M$5+1,FALSE)&lt;VLOOKUP($B35,Calc_OppDef!$A$47:$AM$66,M$5+1,FALSE),VLOOKUP($A35,Fixtures!$A$2:$AN$21,M$5+2,FALSE),VLOOKUP($B35,Fixtures!$A$2:$AN$21,M$5+2,FALSE)),"")</f>
        <v/>
      </c>
      <c r="N35" s="119" t="str">
        <f>IFERROR(IF(VLOOKUP($A35,Calc_OppDef!$A$47:$AM$66,N$5+1,FALSE)&lt;VLOOKUP($B35,Calc_OppDef!$A$47:$AM$66,N$5+1,FALSE),VLOOKUP($A35,Fixtures!$A$2:$AN$21,N$5+2,FALSE),VLOOKUP($B35,Fixtures!$A$2:$AN$21,N$5+2,FALSE)),"")</f>
        <v/>
      </c>
      <c r="O35" s="87"/>
      <c r="P35" s="87"/>
      <c r="Q35" s="87"/>
      <c r="R35" s="87"/>
      <c r="S35" s="87"/>
      <c r="T35" s="87"/>
      <c r="U35" s="87"/>
      <c r="V35" s="87"/>
      <c r="W35" s="87"/>
      <c r="X35" s="87"/>
      <c r="Y35" s="87"/>
      <c r="Z35" s="87"/>
    </row>
    <row r="36" ht="12.0" customHeight="1">
      <c r="A36" s="113" t="str">
        <f t="array" ref="A36">INDEX(Calc_RotOppDef!E805:AP805,Intro!$C$11)</f>
        <v>Everton</v>
      </c>
      <c r="B36" s="120" t="str">
        <f t="array" ref="B36">INDEX(Calc_RotOppDef!E998:AP998,Intro!$C$11)</f>
        <v>Liverpool</v>
      </c>
      <c r="C36" s="117">
        <f t="array" ref="C36">INDEX(Calc_RotOppDef!E612:AP612,Intro!$C$11)/Intro!$C$13</f>
        <v>0.6666666667</v>
      </c>
      <c r="D36" s="119">
        <v>31.0</v>
      </c>
      <c r="E36" s="121" t="str">
        <f>IFERROR(IF(VLOOKUP($A36,Calc_OppDef!$A$47:$AM$66,E$5+1,FALSE)&lt;VLOOKUP($B36,Calc_OppDef!$A$47:$AM$66,E$5+1,FALSE),VLOOKUP($A36,Fixtures!$A$2:$AN$21,E$5+2,FALSE),VLOOKUP($B36,Fixtures!$A$2:$AN$21,E$5+2,FALSE)),"")</f>
        <v>WOL (A)</v>
      </c>
      <c r="F36" s="121" t="str">
        <f>IFERROR(IF(VLOOKUP($A36,Calc_OppDef!$A$47:$AM$66,F$5+1,FALSE)&lt;VLOOKUP($B36,Calc_OppDef!$A$47:$AM$66,F$5+1,FALSE),VLOOKUP($A36,Fixtures!$A$2:$AN$21,F$5+2,FALSE),VLOOKUP($B36,Fixtures!$A$2:$AN$21,F$5+2,FALSE)),"")</f>
        <v>SOU (H)</v>
      </c>
      <c r="G36" s="121" t="str">
        <f>IFERROR(IF(VLOOKUP($A36,Calc_OppDef!$A$47:$AM$66,G$5+1,FALSE)&lt;VLOOKUP($B36,Calc_OppDef!$A$47:$AM$66,G$5+1,FALSE),VLOOKUP($A36,Fixtures!$A$2:$AN$21,G$5+2,FALSE),VLOOKUP($B36,Fixtures!$A$2:$AN$21,G$5+2,FALSE)),"")</f>
        <v>BHA (H)</v>
      </c>
      <c r="H36" s="121" t="str">
        <f>IFERROR(IF(VLOOKUP($A36,Calc_OppDef!$A$47:$AM$66,H$5+1,FALSE)&lt;VLOOKUP($B36,Calc_OppDef!$A$47:$AM$66,H$5+1,FALSE),VLOOKUP($A36,Fixtures!$A$2:$AN$21,H$5+2,FALSE),VLOOKUP($B36,Fixtures!$A$2:$AN$21,H$5+2,FALSE)),"")</f>
        <v>HUD (H)</v>
      </c>
      <c r="I36" s="121" t="str">
        <f>IFERROR(IF(VLOOKUP($A36,Calc_OppDef!$A$47:$AM$66,I$5+1,FALSE)&lt;VLOOKUP($B36,Calc_OppDef!$A$47:$AM$66,I$5+1,FALSE),VLOOKUP($A36,Fixtures!$A$2:$AN$21,I$5+2,FALSE),VLOOKUP($B36,Fixtures!$A$2:$AN$21,I$5+2,FALSE)),"")</f>
        <v>WHU (H)</v>
      </c>
      <c r="J36" s="121" t="str">
        <f>IFERROR(IF(VLOOKUP($A36,Calc_OppDef!$A$47:$AM$66,J$5+1,FALSE)&lt;VLOOKUP($B36,Calc_OppDef!$A$47:$AM$66,J$5+1,FALSE),VLOOKUP($A36,Fixtures!$A$2:$AN$21,J$5+2,FALSE),VLOOKUP($B36,Fixtures!$A$2:$AN$21,J$5+2,FALSE)),"")</f>
        <v>SOU (H)</v>
      </c>
      <c r="K36" s="121" t="str">
        <f>IFERROR(IF(VLOOKUP($A36,Calc_OppDef!$A$47:$AM$66,K$5+1,FALSE)&lt;VLOOKUP($B36,Calc_OppDef!$A$47:$AM$66,K$5+1,FALSE),VLOOKUP($A36,Fixtures!$A$2:$AN$21,K$5+2,FALSE),VLOOKUP($B36,Fixtures!$A$2:$AN$21,K$5+2,FALSE)),"")</f>
        <v/>
      </c>
      <c r="L36" s="121" t="str">
        <f>IFERROR(IF(VLOOKUP($A36,Calc_OppDef!$A$47:$AM$66,L$5+1,FALSE)&lt;VLOOKUP($B36,Calc_OppDef!$A$47:$AM$66,L$5+1,FALSE),VLOOKUP($A36,Fixtures!$A$2:$AN$21,L$5+2,FALSE),VLOOKUP($B36,Fixtures!$A$2:$AN$21,L$5+2,FALSE)),"")</f>
        <v/>
      </c>
      <c r="M36" s="121" t="str">
        <f>IFERROR(IF(VLOOKUP($A36,Calc_OppDef!$A$47:$AM$66,M$5+1,FALSE)&lt;VLOOKUP($B36,Calc_OppDef!$A$47:$AM$66,M$5+1,FALSE),VLOOKUP($A36,Fixtures!$A$2:$AN$21,M$5+2,FALSE),VLOOKUP($B36,Fixtures!$A$2:$AN$21,M$5+2,FALSE)),"")</f>
        <v/>
      </c>
      <c r="N36" s="119" t="str">
        <f>IFERROR(IF(VLOOKUP($A36,Calc_OppDef!$A$47:$AM$66,N$5+1,FALSE)&lt;VLOOKUP($B36,Calc_OppDef!$A$47:$AM$66,N$5+1,FALSE),VLOOKUP($A36,Fixtures!$A$2:$AN$21,N$5+2,FALSE),VLOOKUP($B36,Fixtures!$A$2:$AN$21,N$5+2,FALSE)),"")</f>
        <v/>
      </c>
      <c r="O36" s="87"/>
      <c r="P36" s="87"/>
      <c r="Q36" s="87"/>
      <c r="R36" s="87"/>
      <c r="S36" s="87"/>
      <c r="T36" s="87"/>
      <c r="U36" s="87"/>
      <c r="V36" s="87"/>
      <c r="W36" s="87"/>
      <c r="X36" s="87"/>
      <c r="Y36" s="87"/>
      <c r="Z36" s="87"/>
    </row>
    <row r="37" ht="12.0" customHeight="1">
      <c r="A37" s="113" t="str">
        <f t="array" ref="A37">INDEX(Calc_RotOppDef!E806:AP806,Intro!$C$11)</f>
        <v>Arsenal</v>
      </c>
      <c r="B37" s="120" t="str">
        <f t="array" ref="B37">INDEX(Calc_RotOppDef!E999:AP999,Intro!$C$11)</f>
        <v>Chelsea</v>
      </c>
      <c r="C37" s="117">
        <f t="array" ref="C37">INDEX(Calc_RotOppDef!E613:AP613,Intro!$C$11)/Intro!$C$13</f>
        <v>0.6683333333</v>
      </c>
      <c r="D37" s="119">
        <v>32.0</v>
      </c>
      <c r="E37" s="121" t="str">
        <f>IFERROR(IF(VLOOKUP($A37,Calc_OppDef!$A$47:$AM$66,E$5+1,FALSE)&lt;VLOOKUP($B37,Calc_OppDef!$A$47:$AM$66,E$5+1,FALSE),VLOOKUP($A37,Fixtures!$A$2:$AN$21,E$5+2,FALSE),VLOOKUP($B37,Fixtures!$A$2:$AN$21,E$5+2,FALSE)),"")</f>
        <v>HUD (A)</v>
      </c>
      <c r="F37" s="121" t="str">
        <f>IFERROR(IF(VLOOKUP($A37,Calc_OppDef!$A$47:$AM$66,F$5+1,FALSE)&lt;VLOOKUP($B37,Calc_OppDef!$A$47:$AM$66,F$5+1,FALSE),VLOOKUP($A37,Fixtures!$A$2:$AN$21,F$5+2,FALSE),VLOOKUP($B37,Fixtures!$A$2:$AN$21,F$5+2,FALSE)),"")</f>
        <v>ARS (H)</v>
      </c>
      <c r="G37" s="121" t="str">
        <f>IFERROR(IF(VLOOKUP($A37,Calc_OppDef!$A$47:$AM$66,G$5+1,FALSE)&lt;VLOOKUP($B37,Calc_OppDef!$A$47:$AM$66,G$5+1,FALSE),VLOOKUP($A37,Fixtures!$A$2:$AN$21,G$5+2,FALSE),VLOOKUP($B37,Fixtures!$A$2:$AN$21,G$5+2,FALSE)),"")</f>
        <v>NEW (A)</v>
      </c>
      <c r="H37" s="121" t="str">
        <f>IFERROR(IF(VLOOKUP($A37,Calc_OppDef!$A$47:$AM$66,H$5+1,FALSE)&lt;VLOOKUP($B37,Calc_OppDef!$A$47:$AM$66,H$5+1,FALSE),VLOOKUP($A37,Fixtures!$A$2:$AN$21,H$5+2,FALSE),VLOOKUP($B37,Fixtures!$A$2:$AN$21,H$5+2,FALSE)),"")</f>
        <v>CAR (A)</v>
      </c>
      <c r="I37" s="121" t="str">
        <f>IFERROR(IF(VLOOKUP($A37,Calc_OppDef!$A$47:$AM$66,I$5+1,FALSE)&lt;VLOOKUP($B37,Calc_OppDef!$A$47:$AM$66,I$5+1,FALSE),VLOOKUP($A37,Fixtures!$A$2:$AN$21,I$5+2,FALSE),VLOOKUP($B37,Fixtures!$A$2:$AN$21,I$5+2,FALSE)),"")</f>
        <v>CAR (H)</v>
      </c>
      <c r="J37" s="121" t="str">
        <f>IFERROR(IF(VLOOKUP($A37,Calc_OppDef!$A$47:$AM$66,J$5+1,FALSE)&lt;VLOOKUP($B37,Calc_OppDef!$A$47:$AM$66,J$5+1,FALSE),VLOOKUP($A37,Fixtures!$A$2:$AN$21,J$5+2,FALSE),VLOOKUP($B37,Fixtures!$A$2:$AN$21,J$5+2,FALSE)),"")</f>
        <v>EVE (H)</v>
      </c>
      <c r="K37" s="121" t="str">
        <f>IFERROR(IF(VLOOKUP($A37,Calc_OppDef!$A$47:$AM$66,K$5+1,FALSE)&lt;VLOOKUP($B37,Calc_OppDef!$A$47:$AM$66,K$5+1,FALSE),VLOOKUP($A37,Fixtures!$A$2:$AN$21,K$5+2,FALSE),VLOOKUP($B37,Fixtures!$A$2:$AN$21,K$5+2,FALSE)),"")</f>
        <v/>
      </c>
      <c r="L37" s="121" t="str">
        <f>IFERROR(IF(VLOOKUP($A37,Calc_OppDef!$A$47:$AM$66,L$5+1,FALSE)&lt;VLOOKUP($B37,Calc_OppDef!$A$47:$AM$66,L$5+1,FALSE),VLOOKUP($A37,Fixtures!$A$2:$AN$21,L$5+2,FALSE),VLOOKUP($B37,Fixtures!$A$2:$AN$21,L$5+2,FALSE)),"")</f>
        <v/>
      </c>
      <c r="M37" s="121" t="str">
        <f>IFERROR(IF(VLOOKUP($A37,Calc_OppDef!$A$47:$AM$66,M$5+1,FALSE)&lt;VLOOKUP($B37,Calc_OppDef!$A$47:$AM$66,M$5+1,FALSE),VLOOKUP($A37,Fixtures!$A$2:$AN$21,M$5+2,FALSE),VLOOKUP($B37,Fixtures!$A$2:$AN$21,M$5+2,FALSE)),"")</f>
        <v/>
      </c>
      <c r="N37" s="119" t="str">
        <f>IFERROR(IF(VLOOKUP($A37,Calc_OppDef!$A$47:$AM$66,N$5+1,FALSE)&lt;VLOOKUP($B37,Calc_OppDef!$A$47:$AM$66,N$5+1,FALSE),VLOOKUP($A37,Fixtures!$A$2:$AN$21,N$5+2,FALSE),VLOOKUP($B37,Fixtures!$A$2:$AN$21,N$5+2,FALSE)),"")</f>
        <v/>
      </c>
      <c r="O37" s="87"/>
      <c r="P37" s="87"/>
      <c r="Q37" s="87"/>
      <c r="R37" s="87"/>
      <c r="S37" s="87"/>
      <c r="T37" s="87"/>
      <c r="U37" s="87"/>
      <c r="V37" s="87"/>
      <c r="W37" s="87"/>
      <c r="X37" s="87"/>
      <c r="Y37" s="87"/>
      <c r="Z37" s="87"/>
    </row>
    <row r="38" ht="12.0" customHeight="1">
      <c r="A38" s="113" t="str">
        <f t="array" ref="A38">INDEX(Calc_RotOppDef!E807:AP807,Intro!$C$11)</f>
        <v>Bournemouth</v>
      </c>
      <c r="B38" s="120" t="str">
        <f t="array" ref="B38">INDEX(Calc_RotOppDef!E1000:AP1000,Intro!$C$11)</f>
        <v>West Ham</v>
      </c>
      <c r="C38" s="117">
        <f t="array" ref="C38">INDEX(Calc_RotOppDef!E614:AP614,Intro!$C$11)/Intro!$C$13</f>
        <v>0.67</v>
      </c>
      <c r="D38" s="119">
        <v>33.0</v>
      </c>
      <c r="E38" s="121" t="str">
        <f>IFERROR(IF(VLOOKUP($A38,Calc_OppDef!$A$47:$AM$66,E$5+1,FALSE)&lt;VLOOKUP($B38,Calc_OppDef!$A$47:$AM$66,E$5+1,FALSE),VLOOKUP($A38,Fixtures!$A$2:$AN$21,E$5+2,FALSE),VLOOKUP($B38,Fixtures!$A$2:$AN$21,E$5+2,FALSE)),"")</f>
        <v>CAR (H)</v>
      </c>
      <c r="F38" s="121" t="str">
        <f>IFERROR(IF(VLOOKUP($A38,Calc_OppDef!$A$47:$AM$66,F$5+1,FALSE)&lt;VLOOKUP($B38,Calc_OppDef!$A$47:$AM$66,F$5+1,FALSE),VLOOKUP($A38,Fixtures!$A$2:$AN$21,F$5+2,FALSE),VLOOKUP($B38,Fixtures!$A$2:$AN$21,F$5+2,FALSE)),"")</f>
        <v>BOU (H)</v>
      </c>
      <c r="G38" s="121" t="str">
        <f>IFERROR(IF(VLOOKUP($A38,Calc_OppDef!$A$47:$AM$66,G$5+1,FALSE)&lt;VLOOKUP($B38,Calc_OppDef!$A$47:$AM$66,G$5+1,FALSE),VLOOKUP($A38,Fixtures!$A$2:$AN$21,G$5+2,FALSE),VLOOKUP($B38,Fixtures!$A$2:$AN$21,G$5+2,FALSE)),"")</f>
        <v>EVE (H)</v>
      </c>
      <c r="H38" s="121" t="str">
        <f>IFERROR(IF(VLOOKUP($A38,Calc_OppDef!$A$47:$AM$66,H$5+1,FALSE)&lt;VLOOKUP($B38,Calc_OppDef!$A$47:$AM$66,H$5+1,FALSE),VLOOKUP($A38,Fixtures!$A$2:$AN$21,H$5+2,FALSE),VLOOKUP($B38,Fixtures!$A$2:$AN$21,H$5+2,FALSE)),"")</f>
        <v>WOL (H)</v>
      </c>
      <c r="I38" s="121" t="str">
        <f>IFERROR(IF(VLOOKUP($A38,Calc_OppDef!$A$47:$AM$66,I$5+1,FALSE)&lt;VLOOKUP($B38,Calc_OppDef!$A$47:$AM$66,I$5+1,FALSE),VLOOKUP($A38,Fixtures!$A$2:$AN$21,I$5+2,FALSE),VLOOKUP($B38,Fixtures!$A$2:$AN$21,I$5+2,FALSE)),"")</f>
        <v>EVE (A)</v>
      </c>
      <c r="J38" s="121" t="str">
        <f>IFERROR(IF(VLOOKUP($A38,Calc_OppDef!$A$47:$AM$66,J$5+1,FALSE)&lt;VLOOKUP($B38,Calc_OppDef!$A$47:$AM$66,J$5+1,FALSE),VLOOKUP($A38,Fixtures!$A$2:$AN$21,J$5+2,FALSE),VLOOKUP($B38,Fixtures!$A$2:$AN$21,J$5+2,FALSE)),"")</f>
        <v>BUR (A)</v>
      </c>
      <c r="K38" s="121" t="str">
        <f>IFERROR(IF(VLOOKUP($A38,Calc_OppDef!$A$47:$AM$66,K$5+1,FALSE)&lt;VLOOKUP($B38,Calc_OppDef!$A$47:$AM$66,K$5+1,FALSE),VLOOKUP($A38,Fixtures!$A$2:$AN$21,K$5+2,FALSE),VLOOKUP($B38,Fixtures!$A$2:$AN$21,K$5+2,FALSE)),"")</f>
        <v/>
      </c>
      <c r="L38" s="121" t="str">
        <f>IFERROR(IF(VLOOKUP($A38,Calc_OppDef!$A$47:$AM$66,L$5+1,FALSE)&lt;VLOOKUP($B38,Calc_OppDef!$A$47:$AM$66,L$5+1,FALSE),VLOOKUP($A38,Fixtures!$A$2:$AN$21,L$5+2,FALSE),VLOOKUP($B38,Fixtures!$A$2:$AN$21,L$5+2,FALSE)),"")</f>
        <v/>
      </c>
      <c r="M38" s="121" t="str">
        <f>IFERROR(IF(VLOOKUP($A38,Calc_OppDef!$A$47:$AM$66,M$5+1,FALSE)&lt;VLOOKUP($B38,Calc_OppDef!$A$47:$AM$66,M$5+1,FALSE),VLOOKUP($A38,Fixtures!$A$2:$AN$21,M$5+2,FALSE),VLOOKUP($B38,Fixtures!$A$2:$AN$21,M$5+2,FALSE)),"")</f>
        <v/>
      </c>
      <c r="N38" s="119" t="str">
        <f>IFERROR(IF(VLOOKUP($A38,Calc_OppDef!$A$47:$AM$66,N$5+1,FALSE)&lt;VLOOKUP($B38,Calc_OppDef!$A$47:$AM$66,N$5+1,FALSE),VLOOKUP($A38,Fixtures!$A$2:$AN$21,N$5+2,FALSE),VLOOKUP($B38,Fixtures!$A$2:$AN$21,N$5+2,FALSE)),"")</f>
        <v/>
      </c>
      <c r="O38" s="87"/>
      <c r="P38" s="87"/>
      <c r="Q38" s="87"/>
      <c r="R38" s="87"/>
      <c r="S38" s="87"/>
      <c r="T38" s="87"/>
      <c r="U38" s="87"/>
      <c r="V38" s="87"/>
      <c r="W38" s="87"/>
      <c r="X38" s="87"/>
      <c r="Y38" s="87"/>
      <c r="Z38" s="87"/>
    </row>
    <row r="39" ht="12.0" customHeight="1">
      <c r="A39" s="113" t="str">
        <f t="array" ref="A39">INDEX(Calc_RotOppDef!E808:AP808,Intro!$C$11)</f>
        <v>Everton</v>
      </c>
      <c r="B39" s="120" t="str">
        <f t="array" ref="B39">INDEX(Calc_RotOppDef!E1001:AP1001,Intro!$C$11)</f>
        <v>Huddersfield</v>
      </c>
      <c r="C39" s="117">
        <f t="array" ref="C39">INDEX(Calc_RotOppDef!E615:AP615,Intro!$C$11)/Intro!$C$13</f>
        <v>0.67</v>
      </c>
      <c r="D39" s="119">
        <v>34.0</v>
      </c>
      <c r="E39" s="121" t="str">
        <f>IFERROR(IF(VLOOKUP($A39,Calc_OppDef!$A$47:$AM$66,E$5+1,FALSE)&lt;VLOOKUP($B39,Calc_OppDef!$A$47:$AM$66,E$5+1,FALSE),VLOOKUP($A39,Fixtures!$A$2:$AN$21,E$5+2,FALSE),VLOOKUP($B39,Fixtures!$A$2:$AN$21,E$5+2,FALSE)),"")</f>
        <v>WOL (A)</v>
      </c>
      <c r="F39" s="121" t="str">
        <f>IFERROR(IF(VLOOKUP($A39,Calc_OppDef!$A$47:$AM$66,F$5+1,FALSE)&lt;VLOOKUP($B39,Calc_OppDef!$A$47:$AM$66,F$5+1,FALSE),VLOOKUP($A39,Fixtures!$A$2:$AN$21,F$5+2,FALSE),VLOOKUP($B39,Fixtures!$A$2:$AN$21,F$5+2,FALSE)),"")</f>
        <v>SOU (H)</v>
      </c>
      <c r="G39" s="121" t="str">
        <f>IFERROR(IF(VLOOKUP($A39,Calc_OppDef!$A$47:$AM$66,G$5+1,FALSE)&lt;VLOOKUP($B39,Calc_OppDef!$A$47:$AM$66,G$5+1,FALSE),VLOOKUP($A39,Fixtures!$A$2:$AN$21,G$5+2,FALSE),VLOOKUP($B39,Fixtures!$A$2:$AN$21,G$5+2,FALSE)),"")</f>
        <v>CAR (H)</v>
      </c>
      <c r="H39" s="121" t="str">
        <f>IFERROR(IF(VLOOKUP($A39,Calc_OppDef!$A$47:$AM$66,H$5+1,FALSE)&lt;VLOOKUP($B39,Calc_OppDef!$A$47:$AM$66,H$5+1,FALSE),VLOOKUP($A39,Fixtures!$A$2:$AN$21,H$5+2,FALSE),VLOOKUP($B39,Fixtures!$A$2:$AN$21,H$5+2,FALSE)),"")</f>
        <v>HUD (H)</v>
      </c>
      <c r="I39" s="121" t="str">
        <f>IFERROR(IF(VLOOKUP($A39,Calc_OppDef!$A$47:$AM$66,I$5+1,FALSE)&lt;VLOOKUP($B39,Calc_OppDef!$A$47:$AM$66,I$5+1,FALSE),VLOOKUP($A39,Fixtures!$A$2:$AN$21,I$5+2,FALSE),VLOOKUP($B39,Fixtures!$A$2:$AN$21,I$5+2,FALSE)),"")</f>
        <v>CRY (H)</v>
      </c>
      <c r="J39" s="121" t="str">
        <f>IFERROR(IF(VLOOKUP($A39,Calc_OppDef!$A$47:$AM$66,J$5+1,FALSE)&lt;VLOOKUP($B39,Calc_OppDef!$A$47:$AM$66,J$5+1,FALSE),VLOOKUP($A39,Fixtures!$A$2:$AN$21,J$5+2,FALSE),VLOOKUP($B39,Fixtures!$A$2:$AN$21,J$5+2,FALSE)),"")</f>
        <v>LEI (A)</v>
      </c>
      <c r="K39" s="121" t="str">
        <f>IFERROR(IF(VLOOKUP($A39,Calc_OppDef!$A$47:$AM$66,K$5+1,FALSE)&lt;VLOOKUP($B39,Calc_OppDef!$A$47:$AM$66,K$5+1,FALSE),VLOOKUP($A39,Fixtures!$A$2:$AN$21,K$5+2,FALSE),VLOOKUP($B39,Fixtures!$A$2:$AN$21,K$5+2,FALSE)),"")</f>
        <v/>
      </c>
      <c r="L39" s="121" t="str">
        <f>IFERROR(IF(VLOOKUP($A39,Calc_OppDef!$A$47:$AM$66,L$5+1,FALSE)&lt;VLOOKUP($B39,Calc_OppDef!$A$47:$AM$66,L$5+1,FALSE),VLOOKUP($A39,Fixtures!$A$2:$AN$21,L$5+2,FALSE),VLOOKUP($B39,Fixtures!$A$2:$AN$21,L$5+2,FALSE)),"")</f>
        <v/>
      </c>
      <c r="M39" s="121" t="str">
        <f>IFERROR(IF(VLOOKUP($A39,Calc_OppDef!$A$47:$AM$66,M$5+1,FALSE)&lt;VLOOKUP($B39,Calc_OppDef!$A$47:$AM$66,M$5+1,FALSE),VLOOKUP($A39,Fixtures!$A$2:$AN$21,M$5+2,FALSE),VLOOKUP($B39,Fixtures!$A$2:$AN$21,M$5+2,FALSE)),"")</f>
        <v/>
      </c>
      <c r="N39" s="119" t="str">
        <f>IFERROR(IF(VLOOKUP($A39,Calc_OppDef!$A$47:$AM$66,N$5+1,FALSE)&lt;VLOOKUP($B39,Calc_OppDef!$A$47:$AM$66,N$5+1,FALSE),VLOOKUP($A39,Fixtures!$A$2:$AN$21,N$5+2,FALSE),VLOOKUP($B39,Fixtures!$A$2:$AN$21,N$5+2,FALSE)),"")</f>
        <v/>
      </c>
      <c r="O39" s="87"/>
      <c r="P39" s="87"/>
      <c r="Q39" s="87"/>
      <c r="R39" s="87"/>
      <c r="S39" s="87"/>
      <c r="T39" s="87"/>
      <c r="U39" s="87"/>
      <c r="V39" s="87"/>
      <c r="W39" s="87"/>
      <c r="X39" s="87"/>
      <c r="Y39" s="87"/>
      <c r="Z39" s="87"/>
    </row>
    <row r="40" ht="12.0" customHeight="1">
      <c r="A40" s="113" t="str">
        <f t="array" ref="A40">INDEX(Calc_RotOppDef!E809:AP809,Intro!$C$11)</f>
        <v>Chelsea</v>
      </c>
      <c r="B40" s="120" t="str">
        <f t="array" ref="B40">INDEX(Calc_RotOppDef!E1002:AP1002,Intro!$C$11)</f>
        <v>Crystal Palace</v>
      </c>
      <c r="C40" s="117">
        <f t="array" ref="C40">INDEX(Calc_RotOppDef!E616:AP616,Intro!$C$11)/Intro!$C$13</f>
        <v>0.6716666667</v>
      </c>
      <c r="D40" s="119">
        <v>35.0</v>
      </c>
      <c r="E40" s="121" t="str">
        <f>IFERROR(IF(VLOOKUP($A40,Calc_OppDef!$A$47:$AM$66,E$5+1,FALSE)&lt;VLOOKUP($B40,Calc_OppDef!$A$47:$AM$66,E$5+1,FALSE),VLOOKUP($A40,Fixtures!$A$2:$AN$21,E$5+2,FALSE),VLOOKUP($B40,Fixtures!$A$2:$AN$21,E$5+2,FALSE)),"")</f>
        <v>HUD (A)</v>
      </c>
      <c r="F40" s="121" t="str">
        <f>IFERROR(IF(VLOOKUP($A40,Calc_OppDef!$A$47:$AM$66,F$5+1,FALSE)&lt;VLOOKUP($B40,Calc_OppDef!$A$47:$AM$66,F$5+1,FALSE),VLOOKUP($A40,Fixtures!$A$2:$AN$21,F$5+2,FALSE),VLOOKUP($B40,Fixtures!$A$2:$AN$21,F$5+2,FALSE)),"")</f>
        <v>ARS (H)</v>
      </c>
      <c r="G40" s="121" t="str">
        <f>IFERROR(IF(VLOOKUP($A40,Calc_OppDef!$A$47:$AM$66,G$5+1,FALSE)&lt;VLOOKUP($B40,Calc_OppDef!$A$47:$AM$66,G$5+1,FALSE),VLOOKUP($A40,Fixtures!$A$2:$AN$21,G$5+2,FALSE),VLOOKUP($B40,Fixtures!$A$2:$AN$21,G$5+2,FALSE)),"")</f>
        <v>NEW (A)</v>
      </c>
      <c r="H40" s="121" t="str">
        <f>IFERROR(IF(VLOOKUP($A40,Calc_OppDef!$A$47:$AM$66,H$5+1,FALSE)&lt;VLOOKUP($B40,Calc_OppDef!$A$47:$AM$66,H$5+1,FALSE),VLOOKUP($A40,Fixtures!$A$2:$AN$21,H$5+2,FALSE),VLOOKUP($B40,Fixtures!$A$2:$AN$21,H$5+2,FALSE)),"")</f>
        <v>SOU (H)</v>
      </c>
      <c r="I40" s="121" t="str">
        <f>IFERROR(IF(VLOOKUP($A40,Calc_OppDef!$A$47:$AM$66,I$5+1,FALSE)&lt;VLOOKUP($B40,Calc_OppDef!$A$47:$AM$66,I$5+1,FALSE),VLOOKUP($A40,Fixtures!$A$2:$AN$21,I$5+2,FALSE),VLOOKUP($B40,Fixtures!$A$2:$AN$21,I$5+2,FALSE)),"")</f>
        <v>CAR (H)</v>
      </c>
      <c r="J40" s="121" t="str">
        <f>IFERROR(IF(VLOOKUP($A40,Calc_OppDef!$A$47:$AM$66,J$5+1,FALSE)&lt;VLOOKUP($B40,Calc_OppDef!$A$47:$AM$66,J$5+1,FALSE),VLOOKUP($A40,Fixtures!$A$2:$AN$21,J$5+2,FALSE),VLOOKUP($B40,Fixtures!$A$2:$AN$21,J$5+2,FALSE)),"")</f>
        <v>NEW (H)</v>
      </c>
      <c r="K40" s="121" t="str">
        <f>IFERROR(IF(VLOOKUP($A40,Calc_OppDef!$A$47:$AM$66,K$5+1,FALSE)&lt;VLOOKUP($B40,Calc_OppDef!$A$47:$AM$66,K$5+1,FALSE),VLOOKUP($A40,Fixtures!$A$2:$AN$21,K$5+2,FALSE),VLOOKUP($B40,Fixtures!$A$2:$AN$21,K$5+2,FALSE)),"")</f>
        <v/>
      </c>
      <c r="L40" s="121" t="str">
        <f>IFERROR(IF(VLOOKUP($A40,Calc_OppDef!$A$47:$AM$66,L$5+1,FALSE)&lt;VLOOKUP($B40,Calc_OppDef!$A$47:$AM$66,L$5+1,FALSE),VLOOKUP($A40,Fixtures!$A$2:$AN$21,L$5+2,FALSE),VLOOKUP($B40,Fixtures!$A$2:$AN$21,L$5+2,FALSE)),"")</f>
        <v/>
      </c>
      <c r="M40" s="121" t="str">
        <f>IFERROR(IF(VLOOKUP($A40,Calc_OppDef!$A$47:$AM$66,M$5+1,FALSE)&lt;VLOOKUP($B40,Calc_OppDef!$A$47:$AM$66,M$5+1,FALSE),VLOOKUP($A40,Fixtures!$A$2:$AN$21,M$5+2,FALSE),VLOOKUP($B40,Fixtures!$A$2:$AN$21,M$5+2,FALSE)),"")</f>
        <v/>
      </c>
      <c r="N40" s="119" t="str">
        <f>IFERROR(IF(VLOOKUP($A40,Calc_OppDef!$A$47:$AM$66,N$5+1,FALSE)&lt;VLOOKUP($B40,Calc_OppDef!$A$47:$AM$66,N$5+1,FALSE),VLOOKUP($A40,Fixtures!$A$2:$AN$21,N$5+2,FALSE),VLOOKUP($B40,Fixtures!$A$2:$AN$21,N$5+2,FALSE)),"")</f>
        <v/>
      </c>
      <c r="O40" s="87"/>
      <c r="P40" s="87"/>
      <c r="Q40" s="87"/>
      <c r="R40" s="87"/>
      <c r="S40" s="87"/>
      <c r="T40" s="87"/>
      <c r="U40" s="87"/>
      <c r="V40" s="87"/>
      <c r="W40" s="87"/>
      <c r="X40" s="87"/>
      <c r="Y40" s="87"/>
      <c r="Z40" s="87"/>
    </row>
    <row r="41" ht="12.0" customHeight="1">
      <c r="A41" s="113" t="str">
        <f t="array" ref="A41">INDEX(Calc_RotOppDef!E810:AP810,Intro!$C$11)</f>
        <v>Chelsea</v>
      </c>
      <c r="B41" s="120" t="str">
        <f t="array" ref="B41">INDEX(Calc_RotOppDef!E1003:AP1003,Intro!$C$11)</f>
        <v>Fulham</v>
      </c>
      <c r="C41" s="117">
        <f t="array" ref="C41">INDEX(Calc_RotOppDef!E617:AP617,Intro!$C$11)/Intro!$C$13</f>
        <v>0.6716666667</v>
      </c>
      <c r="D41" s="119">
        <v>36.0</v>
      </c>
      <c r="E41" s="121" t="str">
        <f>IFERROR(IF(VLOOKUP($A41,Calc_OppDef!$A$47:$AM$66,E$5+1,FALSE)&lt;VLOOKUP($B41,Calc_OppDef!$A$47:$AM$66,E$5+1,FALSE),VLOOKUP($A41,Fixtures!$A$2:$AN$21,E$5+2,FALSE),VLOOKUP($B41,Fixtures!$A$2:$AN$21,E$5+2,FALSE)),"")</f>
        <v>CRY (H)</v>
      </c>
      <c r="F41" s="121" t="str">
        <f>IFERROR(IF(VLOOKUP($A41,Calc_OppDef!$A$47:$AM$66,F$5+1,FALSE)&lt;VLOOKUP($B41,Calc_OppDef!$A$47:$AM$66,F$5+1,FALSE),VLOOKUP($A41,Fixtures!$A$2:$AN$21,F$5+2,FALSE),VLOOKUP($B41,Fixtures!$A$2:$AN$21,F$5+2,FALSE)),"")</f>
        <v>ARS (H)</v>
      </c>
      <c r="G41" s="121" t="str">
        <f>IFERROR(IF(VLOOKUP($A41,Calc_OppDef!$A$47:$AM$66,G$5+1,FALSE)&lt;VLOOKUP($B41,Calc_OppDef!$A$47:$AM$66,G$5+1,FALSE),VLOOKUP($A41,Fixtures!$A$2:$AN$21,G$5+2,FALSE),VLOOKUP($B41,Fixtures!$A$2:$AN$21,G$5+2,FALSE)),"")</f>
        <v>BUR (H)</v>
      </c>
      <c r="H41" s="121" t="str">
        <f>IFERROR(IF(VLOOKUP($A41,Calc_OppDef!$A$47:$AM$66,H$5+1,FALSE)&lt;VLOOKUP($B41,Calc_OppDef!$A$47:$AM$66,H$5+1,FALSE),VLOOKUP($A41,Fixtures!$A$2:$AN$21,H$5+2,FALSE),VLOOKUP($B41,Fixtures!$A$2:$AN$21,H$5+2,FALSE)),"")</f>
        <v>BOU (H)</v>
      </c>
      <c r="I41" s="121" t="str">
        <f>IFERROR(IF(VLOOKUP($A41,Calc_OppDef!$A$47:$AM$66,I$5+1,FALSE)&lt;VLOOKUP($B41,Calc_OppDef!$A$47:$AM$66,I$5+1,FALSE),VLOOKUP($A41,Fixtures!$A$2:$AN$21,I$5+2,FALSE),VLOOKUP($B41,Fixtures!$A$2:$AN$21,I$5+2,FALSE)),"")</f>
        <v>CAR (H)</v>
      </c>
      <c r="J41" s="121" t="str">
        <f>IFERROR(IF(VLOOKUP($A41,Calc_OppDef!$A$47:$AM$66,J$5+1,FALSE)&lt;VLOOKUP($B41,Calc_OppDef!$A$47:$AM$66,J$5+1,FALSE),VLOOKUP($A41,Fixtures!$A$2:$AN$21,J$5+2,FALSE),VLOOKUP($B41,Fixtures!$A$2:$AN$21,J$5+2,FALSE)),"")</f>
        <v>WAT (H)</v>
      </c>
      <c r="K41" s="121" t="str">
        <f>IFERROR(IF(VLOOKUP($A41,Calc_OppDef!$A$47:$AM$66,K$5+1,FALSE)&lt;VLOOKUP($B41,Calc_OppDef!$A$47:$AM$66,K$5+1,FALSE),VLOOKUP($A41,Fixtures!$A$2:$AN$21,K$5+2,FALSE),VLOOKUP($B41,Fixtures!$A$2:$AN$21,K$5+2,FALSE)),"")</f>
        <v/>
      </c>
      <c r="L41" s="121" t="str">
        <f>IFERROR(IF(VLOOKUP($A41,Calc_OppDef!$A$47:$AM$66,L$5+1,FALSE)&lt;VLOOKUP($B41,Calc_OppDef!$A$47:$AM$66,L$5+1,FALSE),VLOOKUP($A41,Fixtures!$A$2:$AN$21,L$5+2,FALSE),VLOOKUP($B41,Fixtures!$A$2:$AN$21,L$5+2,FALSE)),"")</f>
        <v/>
      </c>
      <c r="M41" s="121" t="str">
        <f>IFERROR(IF(VLOOKUP($A41,Calc_OppDef!$A$47:$AM$66,M$5+1,FALSE)&lt;VLOOKUP($B41,Calc_OppDef!$A$47:$AM$66,M$5+1,FALSE),VLOOKUP($A41,Fixtures!$A$2:$AN$21,M$5+2,FALSE),VLOOKUP($B41,Fixtures!$A$2:$AN$21,M$5+2,FALSE)),"")</f>
        <v/>
      </c>
      <c r="N41" s="119" t="str">
        <f>IFERROR(IF(VLOOKUP($A41,Calc_OppDef!$A$47:$AM$66,N$5+1,FALSE)&lt;VLOOKUP($B41,Calc_OppDef!$A$47:$AM$66,N$5+1,FALSE),VLOOKUP($A41,Fixtures!$A$2:$AN$21,N$5+2,FALSE),VLOOKUP($B41,Fixtures!$A$2:$AN$21,N$5+2,FALSE)),"")</f>
        <v/>
      </c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</row>
    <row r="42" ht="12.0" customHeight="1">
      <c r="A42" s="113" t="str">
        <f t="array" ref="A42">INDEX(Calc_RotOppDef!E811:AP811,Intro!$C$11)</f>
        <v>Everton</v>
      </c>
      <c r="B42" s="120" t="str">
        <f t="array" ref="B42">INDEX(Calc_RotOppDef!E1004:AP1004,Intro!$C$11)</f>
        <v>Leicester</v>
      </c>
      <c r="C42" s="117">
        <f t="array" ref="C42">INDEX(Calc_RotOppDef!E618:AP618,Intro!$C$11)/Intro!$C$13</f>
        <v>0.6716666667</v>
      </c>
      <c r="D42" s="119">
        <v>37.0</v>
      </c>
      <c r="E42" s="121" t="str">
        <f>IFERROR(IF(VLOOKUP($A42,Calc_OppDef!$A$47:$AM$66,E$5+1,FALSE)&lt;VLOOKUP($B42,Calc_OppDef!$A$47:$AM$66,E$5+1,FALSE),VLOOKUP($A42,Fixtures!$A$2:$AN$21,E$5+2,FALSE),VLOOKUP($B42,Fixtures!$A$2:$AN$21,E$5+2,FALSE)),"")</f>
        <v>WOL (A)</v>
      </c>
      <c r="F42" s="121" t="str">
        <f>IFERROR(IF(VLOOKUP($A42,Calc_OppDef!$A$47:$AM$66,F$5+1,FALSE)&lt;VLOOKUP($B42,Calc_OppDef!$A$47:$AM$66,F$5+1,FALSE),VLOOKUP($A42,Fixtures!$A$2:$AN$21,F$5+2,FALSE),VLOOKUP($B42,Fixtures!$A$2:$AN$21,F$5+2,FALSE)),"")</f>
        <v>WOL (H)</v>
      </c>
      <c r="G42" s="121" t="str">
        <f>IFERROR(IF(VLOOKUP($A42,Calc_OppDef!$A$47:$AM$66,G$5+1,FALSE)&lt;VLOOKUP($B42,Calc_OppDef!$A$47:$AM$66,G$5+1,FALSE),VLOOKUP($A42,Fixtures!$A$2:$AN$21,G$5+2,FALSE),VLOOKUP($B42,Fixtures!$A$2:$AN$21,G$5+2,FALSE)),"")</f>
        <v>SOU (A)</v>
      </c>
      <c r="H42" s="121" t="str">
        <f>IFERROR(IF(VLOOKUP($A42,Calc_OppDef!$A$47:$AM$66,H$5+1,FALSE)&lt;VLOOKUP($B42,Calc_OppDef!$A$47:$AM$66,H$5+1,FALSE),VLOOKUP($A42,Fixtures!$A$2:$AN$21,H$5+2,FALSE),VLOOKUP($B42,Fixtures!$A$2:$AN$21,H$5+2,FALSE)),"")</f>
        <v>HUD (H)</v>
      </c>
      <c r="I42" s="121" t="str">
        <f>IFERROR(IF(VLOOKUP($A42,Calc_OppDef!$A$47:$AM$66,I$5+1,FALSE)&lt;VLOOKUP($B42,Calc_OppDef!$A$47:$AM$66,I$5+1,FALSE),VLOOKUP($A42,Fixtures!$A$2:$AN$21,I$5+2,FALSE),VLOOKUP($B42,Fixtures!$A$2:$AN$21,I$5+2,FALSE)),"")</f>
        <v>WHU (H)</v>
      </c>
      <c r="J42" s="121" t="str">
        <f>IFERROR(IF(VLOOKUP($A42,Calc_OppDef!$A$47:$AM$66,J$5+1,FALSE)&lt;VLOOKUP($B42,Calc_OppDef!$A$47:$AM$66,J$5+1,FALSE),VLOOKUP($A42,Fixtures!$A$2:$AN$21,J$5+2,FALSE),VLOOKUP($B42,Fixtures!$A$2:$AN$21,J$5+2,FALSE)),"")</f>
        <v>HUD (H)</v>
      </c>
      <c r="K42" s="121" t="str">
        <f>IFERROR(IF(VLOOKUP($A42,Calc_OppDef!$A$47:$AM$66,K$5+1,FALSE)&lt;VLOOKUP($B42,Calc_OppDef!$A$47:$AM$66,K$5+1,FALSE),VLOOKUP($A42,Fixtures!$A$2:$AN$21,K$5+2,FALSE),VLOOKUP($B42,Fixtures!$A$2:$AN$21,K$5+2,FALSE)),"")</f>
        <v/>
      </c>
      <c r="L42" s="121" t="str">
        <f>IFERROR(IF(VLOOKUP($A42,Calc_OppDef!$A$47:$AM$66,L$5+1,FALSE)&lt;VLOOKUP($B42,Calc_OppDef!$A$47:$AM$66,L$5+1,FALSE),VLOOKUP($A42,Fixtures!$A$2:$AN$21,L$5+2,FALSE),VLOOKUP($B42,Fixtures!$A$2:$AN$21,L$5+2,FALSE)),"")</f>
        <v/>
      </c>
      <c r="M42" s="121" t="str">
        <f>IFERROR(IF(VLOOKUP($A42,Calc_OppDef!$A$47:$AM$66,M$5+1,FALSE)&lt;VLOOKUP($B42,Calc_OppDef!$A$47:$AM$66,M$5+1,FALSE),VLOOKUP($A42,Fixtures!$A$2:$AN$21,M$5+2,FALSE),VLOOKUP($B42,Fixtures!$A$2:$AN$21,M$5+2,FALSE)),"")</f>
        <v/>
      </c>
      <c r="N42" s="119" t="str">
        <f>IFERROR(IF(VLOOKUP($A42,Calc_OppDef!$A$47:$AM$66,N$5+1,FALSE)&lt;VLOOKUP($B42,Calc_OppDef!$A$47:$AM$66,N$5+1,FALSE),VLOOKUP($A42,Fixtures!$A$2:$AN$21,N$5+2,FALSE),VLOOKUP($B42,Fixtures!$A$2:$AN$21,N$5+2,FALSE)),"")</f>
        <v/>
      </c>
      <c r="O42" s="87"/>
      <c r="P42" s="87"/>
      <c r="Q42" s="87"/>
      <c r="R42" s="87"/>
      <c r="S42" s="87"/>
      <c r="T42" s="87"/>
      <c r="U42" s="87"/>
      <c r="V42" s="87"/>
      <c r="W42" s="87"/>
      <c r="X42" s="87"/>
      <c r="Y42" s="87"/>
      <c r="Z42" s="87"/>
    </row>
    <row r="43" ht="12.0" customHeight="1">
      <c r="A43" s="113" t="str">
        <f t="array" ref="A43">INDEX(Calc_RotOppDef!E812:AP812,Intro!$C$11)</f>
        <v>Chelsea</v>
      </c>
      <c r="B43" s="120" t="str">
        <f t="array" ref="B43">INDEX(Calc_RotOppDef!E1005:AP1005,Intro!$C$11)</f>
        <v>West Ham</v>
      </c>
      <c r="C43" s="117">
        <f t="array" ref="C43">INDEX(Calc_RotOppDef!E619:AP619,Intro!$C$11)/Intro!$C$13</f>
        <v>0.6766666667</v>
      </c>
      <c r="D43" s="119">
        <v>38.0</v>
      </c>
      <c r="E43" s="121" t="str">
        <f>IFERROR(IF(VLOOKUP($A43,Calc_OppDef!$A$47:$AM$66,E$5+1,FALSE)&lt;VLOOKUP($B43,Calc_OppDef!$A$47:$AM$66,E$5+1,FALSE),VLOOKUP($A43,Fixtures!$A$2:$AN$21,E$5+2,FALSE),VLOOKUP($B43,Fixtures!$A$2:$AN$21,E$5+2,FALSE)),"")</f>
        <v>HUD (A)</v>
      </c>
      <c r="F43" s="121" t="str">
        <f>IFERROR(IF(VLOOKUP($A43,Calc_OppDef!$A$47:$AM$66,F$5+1,FALSE)&lt;VLOOKUP($B43,Calc_OppDef!$A$47:$AM$66,F$5+1,FALSE),VLOOKUP($A43,Fixtures!$A$2:$AN$21,F$5+2,FALSE),VLOOKUP($B43,Fixtures!$A$2:$AN$21,F$5+2,FALSE)),"")</f>
        <v>BOU (H)</v>
      </c>
      <c r="G43" s="121" t="str">
        <f>IFERROR(IF(VLOOKUP($A43,Calc_OppDef!$A$47:$AM$66,G$5+1,FALSE)&lt;VLOOKUP($B43,Calc_OppDef!$A$47:$AM$66,G$5+1,FALSE),VLOOKUP($A43,Fixtures!$A$2:$AN$21,G$5+2,FALSE),VLOOKUP($B43,Fixtures!$A$2:$AN$21,G$5+2,FALSE)),"")</f>
        <v>NEW (A)</v>
      </c>
      <c r="H43" s="121" t="str">
        <f>IFERROR(IF(VLOOKUP($A43,Calc_OppDef!$A$47:$AM$66,H$5+1,FALSE)&lt;VLOOKUP($B43,Calc_OppDef!$A$47:$AM$66,H$5+1,FALSE),VLOOKUP($A43,Fixtures!$A$2:$AN$21,H$5+2,FALSE),VLOOKUP($B43,Fixtures!$A$2:$AN$21,H$5+2,FALSE)),"")</f>
        <v>WOL (H)</v>
      </c>
      <c r="I43" s="121" t="str">
        <f>IFERROR(IF(VLOOKUP($A43,Calc_OppDef!$A$47:$AM$66,I$5+1,FALSE)&lt;VLOOKUP($B43,Calc_OppDef!$A$47:$AM$66,I$5+1,FALSE),VLOOKUP($A43,Fixtures!$A$2:$AN$21,I$5+2,FALSE),VLOOKUP($B43,Fixtures!$A$2:$AN$21,I$5+2,FALSE)),"")</f>
        <v>CAR (H)</v>
      </c>
      <c r="J43" s="121" t="str">
        <f>IFERROR(IF(VLOOKUP($A43,Calc_OppDef!$A$47:$AM$66,J$5+1,FALSE)&lt;VLOOKUP($B43,Calc_OppDef!$A$47:$AM$66,J$5+1,FALSE),VLOOKUP($A43,Fixtures!$A$2:$AN$21,J$5+2,FALSE),VLOOKUP($B43,Fixtures!$A$2:$AN$21,J$5+2,FALSE)),"")</f>
        <v>WHU (A)</v>
      </c>
      <c r="K43" s="121" t="str">
        <f>IFERROR(IF(VLOOKUP($A43,Calc_OppDef!$A$47:$AM$66,K$5+1,FALSE)&lt;VLOOKUP($B43,Calc_OppDef!$A$47:$AM$66,K$5+1,FALSE),VLOOKUP($A43,Fixtures!$A$2:$AN$21,K$5+2,FALSE),VLOOKUP($B43,Fixtures!$A$2:$AN$21,K$5+2,FALSE)),"")</f>
        <v/>
      </c>
      <c r="L43" s="121" t="str">
        <f>IFERROR(IF(VLOOKUP($A43,Calc_OppDef!$A$47:$AM$66,L$5+1,FALSE)&lt;VLOOKUP($B43,Calc_OppDef!$A$47:$AM$66,L$5+1,FALSE),VLOOKUP($A43,Fixtures!$A$2:$AN$21,L$5+2,FALSE),VLOOKUP($B43,Fixtures!$A$2:$AN$21,L$5+2,FALSE)),"")</f>
        <v/>
      </c>
      <c r="M43" s="121" t="str">
        <f>IFERROR(IF(VLOOKUP($A43,Calc_OppDef!$A$47:$AM$66,M$5+1,FALSE)&lt;VLOOKUP($B43,Calc_OppDef!$A$47:$AM$66,M$5+1,FALSE),VLOOKUP($A43,Fixtures!$A$2:$AN$21,M$5+2,FALSE),VLOOKUP($B43,Fixtures!$A$2:$AN$21,M$5+2,FALSE)),"")</f>
        <v/>
      </c>
      <c r="N43" s="119" t="str">
        <f>IFERROR(IF(VLOOKUP($A43,Calc_OppDef!$A$47:$AM$66,N$5+1,FALSE)&lt;VLOOKUP($B43,Calc_OppDef!$A$47:$AM$66,N$5+1,FALSE),VLOOKUP($A43,Fixtures!$A$2:$AN$21,N$5+2,FALSE),VLOOKUP($B43,Fixtures!$A$2:$AN$21,N$5+2,FALSE)),"")</f>
        <v/>
      </c>
      <c r="O43" s="87"/>
      <c r="P43" s="87"/>
      <c r="Q43" s="87"/>
      <c r="R43" s="87"/>
      <c r="S43" s="87"/>
      <c r="T43" s="87"/>
      <c r="U43" s="87"/>
      <c r="V43" s="87"/>
      <c r="W43" s="87"/>
      <c r="X43" s="87"/>
      <c r="Y43" s="87"/>
      <c r="Z43" s="87"/>
    </row>
    <row r="44" ht="12.0" customHeight="1">
      <c r="A44" s="113" t="str">
        <f t="array" ref="A44">INDEX(Calc_RotOppDef!E813:AP813,Intro!$C$11)</f>
        <v>Cardiff</v>
      </c>
      <c r="B44" s="120" t="str">
        <f t="array" ref="B44">INDEX(Calc_RotOppDef!E1006:AP1006,Intro!$C$11)</f>
        <v>Chelsea</v>
      </c>
      <c r="C44" s="117">
        <f t="array" ref="C44">INDEX(Calc_RotOppDef!E620:AP620,Intro!$C$11)/Intro!$C$13</f>
        <v>0.6783333333</v>
      </c>
      <c r="D44" s="119">
        <v>39.0</v>
      </c>
      <c r="E44" s="121" t="str">
        <f>IFERROR(IF(VLOOKUP($A44,Calc_OppDef!$A$47:$AM$66,E$5+1,FALSE)&lt;VLOOKUP($B44,Calc_OppDef!$A$47:$AM$66,E$5+1,FALSE),VLOOKUP($A44,Fixtures!$A$2:$AN$21,E$5+2,FALSE),VLOOKUP($B44,Fixtures!$A$2:$AN$21,E$5+2,FALSE)),"")</f>
        <v>HUD (A)</v>
      </c>
      <c r="F44" s="121" t="str">
        <f>IFERROR(IF(VLOOKUP($A44,Calc_OppDef!$A$47:$AM$66,F$5+1,FALSE)&lt;VLOOKUP($B44,Calc_OppDef!$A$47:$AM$66,F$5+1,FALSE),VLOOKUP($A44,Fixtures!$A$2:$AN$21,F$5+2,FALSE),VLOOKUP($B44,Fixtures!$A$2:$AN$21,F$5+2,FALSE)),"")</f>
        <v>NEW (H)</v>
      </c>
      <c r="G44" s="121" t="str">
        <f>IFERROR(IF(VLOOKUP($A44,Calc_OppDef!$A$47:$AM$66,G$5+1,FALSE)&lt;VLOOKUP($B44,Calc_OppDef!$A$47:$AM$66,G$5+1,FALSE),VLOOKUP($A44,Fixtures!$A$2:$AN$21,G$5+2,FALSE),VLOOKUP($B44,Fixtures!$A$2:$AN$21,G$5+2,FALSE)),"")</f>
        <v>HUD (A)</v>
      </c>
      <c r="H44" s="121" t="str">
        <f>IFERROR(IF(VLOOKUP($A44,Calc_OppDef!$A$47:$AM$66,H$5+1,FALSE)&lt;VLOOKUP($B44,Calc_OppDef!$A$47:$AM$66,H$5+1,FALSE),VLOOKUP($A44,Fixtures!$A$2:$AN$21,H$5+2,FALSE),VLOOKUP($B44,Fixtures!$A$2:$AN$21,H$5+2,FALSE)),"")</f>
        <v>BOU (H)</v>
      </c>
      <c r="I44" s="121" t="str">
        <f>IFERROR(IF(VLOOKUP($A44,Calc_OppDef!$A$47:$AM$66,I$5+1,FALSE)&lt;VLOOKUP($B44,Calc_OppDef!$A$47:$AM$66,I$5+1,FALSE),VLOOKUP($A44,Fixtures!$A$2:$AN$21,I$5+2,FALSE),VLOOKUP($B44,Fixtures!$A$2:$AN$21,I$5+2,FALSE)),"")</f>
        <v>CAR (H)</v>
      </c>
      <c r="J44" s="121" t="str">
        <f>IFERROR(IF(VLOOKUP($A44,Calc_OppDef!$A$47:$AM$66,J$5+1,FALSE)&lt;VLOOKUP($B44,Calc_OppDef!$A$47:$AM$66,J$5+1,FALSE),VLOOKUP($A44,Fixtures!$A$2:$AN$21,J$5+2,FALSE),VLOOKUP($B44,Fixtures!$A$2:$AN$21,J$5+2,FALSE)),"")</f>
        <v>WHU (A)</v>
      </c>
      <c r="K44" s="121" t="str">
        <f>IFERROR(IF(VLOOKUP($A44,Calc_OppDef!$A$47:$AM$66,K$5+1,FALSE)&lt;VLOOKUP($B44,Calc_OppDef!$A$47:$AM$66,K$5+1,FALSE),VLOOKUP($A44,Fixtures!$A$2:$AN$21,K$5+2,FALSE),VLOOKUP($B44,Fixtures!$A$2:$AN$21,K$5+2,FALSE)),"")</f>
        <v/>
      </c>
      <c r="L44" s="121" t="str">
        <f>IFERROR(IF(VLOOKUP($A44,Calc_OppDef!$A$47:$AM$66,L$5+1,FALSE)&lt;VLOOKUP($B44,Calc_OppDef!$A$47:$AM$66,L$5+1,FALSE),VLOOKUP($A44,Fixtures!$A$2:$AN$21,L$5+2,FALSE),VLOOKUP($B44,Fixtures!$A$2:$AN$21,L$5+2,FALSE)),"")</f>
        <v/>
      </c>
      <c r="M44" s="121" t="str">
        <f>IFERROR(IF(VLOOKUP($A44,Calc_OppDef!$A$47:$AM$66,M$5+1,FALSE)&lt;VLOOKUP($B44,Calc_OppDef!$A$47:$AM$66,M$5+1,FALSE),VLOOKUP($A44,Fixtures!$A$2:$AN$21,M$5+2,FALSE),VLOOKUP($B44,Fixtures!$A$2:$AN$21,M$5+2,FALSE)),"")</f>
        <v/>
      </c>
      <c r="N44" s="119" t="str">
        <f>IFERROR(IF(VLOOKUP($A44,Calc_OppDef!$A$47:$AM$66,N$5+1,FALSE)&lt;VLOOKUP($B44,Calc_OppDef!$A$47:$AM$66,N$5+1,FALSE),VLOOKUP($A44,Fixtures!$A$2:$AN$21,N$5+2,FALSE),VLOOKUP($B44,Fixtures!$A$2:$AN$21,N$5+2,FALSE)),"")</f>
        <v/>
      </c>
      <c r="O44" s="87"/>
      <c r="P44" s="87"/>
      <c r="Q44" s="87"/>
      <c r="R44" s="87"/>
      <c r="S44" s="87"/>
      <c r="T44" s="87"/>
      <c r="U44" s="87"/>
      <c r="V44" s="87"/>
      <c r="W44" s="87"/>
      <c r="X44" s="87"/>
      <c r="Y44" s="87"/>
      <c r="Z44" s="87"/>
    </row>
    <row r="45" ht="12.0" customHeight="1">
      <c r="A45" s="113" t="str">
        <f t="array" ref="A45">INDEX(Calc_RotOppDef!E814:AP814,Intro!$C$11)</f>
        <v>Cardiff</v>
      </c>
      <c r="B45" s="120" t="str">
        <f t="array" ref="B45">INDEX(Calc_RotOppDef!E1007:AP1007,Intro!$C$11)</f>
        <v>Crystal Palace</v>
      </c>
      <c r="C45" s="117">
        <f t="array" ref="C45">INDEX(Calc_RotOppDef!E621:AP621,Intro!$C$11)/Intro!$C$13</f>
        <v>0.6783333333</v>
      </c>
      <c r="D45" s="119">
        <v>40.0</v>
      </c>
      <c r="E45" s="121" t="str">
        <f>IFERROR(IF(VLOOKUP($A45,Calc_OppDef!$A$47:$AM$66,E$5+1,FALSE)&lt;VLOOKUP($B45,Calc_OppDef!$A$47:$AM$66,E$5+1,FALSE),VLOOKUP($A45,Fixtures!$A$2:$AN$21,E$5+2,FALSE),VLOOKUP($B45,Fixtures!$A$2:$AN$21,E$5+2,FALSE)),"")</f>
        <v>FUL (A)</v>
      </c>
      <c r="F45" s="121" t="str">
        <f>IFERROR(IF(VLOOKUP($A45,Calc_OppDef!$A$47:$AM$66,F$5+1,FALSE)&lt;VLOOKUP($B45,Calc_OppDef!$A$47:$AM$66,F$5+1,FALSE),VLOOKUP($A45,Fixtures!$A$2:$AN$21,F$5+2,FALSE),VLOOKUP($B45,Fixtures!$A$2:$AN$21,F$5+2,FALSE)),"")</f>
        <v>NEW (H)</v>
      </c>
      <c r="G45" s="121" t="str">
        <f>IFERROR(IF(VLOOKUP($A45,Calc_OppDef!$A$47:$AM$66,G$5+1,FALSE)&lt;VLOOKUP($B45,Calc_OppDef!$A$47:$AM$66,G$5+1,FALSE),VLOOKUP($A45,Fixtures!$A$2:$AN$21,G$5+2,FALSE),VLOOKUP($B45,Fixtures!$A$2:$AN$21,G$5+2,FALSE)),"")</f>
        <v>HUD (A)</v>
      </c>
      <c r="H45" s="121" t="str">
        <f>IFERROR(IF(VLOOKUP($A45,Calc_OppDef!$A$47:$AM$66,H$5+1,FALSE)&lt;VLOOKUP($B45,Calc_OppDef!$A$47:$AM$66,H$5+1,FALSE),VLOOKUP($A45,Fixtures!$A$2:$AN$21,H$5+2,FALSE),VLOOKUP($B45,Fixtures!$A$2:$AN$21,H$5+2,FALSE)),"")</f>
        <v>SOU (H)</v>
      </c>
      <c r="I45" s="121" t="str">
        <f>IFERROR(IF(VLOOKUP($A45,Calc_OppDef!$A$47:$AM$66,I$5+1,FALSE)&lt;VLOOKUP($B45,Calc_OppDef!$A$47:$AM$66,I$5+1,FALSE),VLOOKUP($A45,Fixtures!$A$2:$AN$21,I$5+2,FALSE),VLOOKUP($B45,Fixtures!$A$2:$AN$21,I$5+2,FALSE)),"")</f>
        <v>HUD (A)</v>
      </c>
      <c r="J45" s="121" t="str">
        <f>IFERROR(IF(VLOOKUP($A45,Calc_OppDef!$A$47:$AM$66,J$5+1,FALSE)&lt;VLOOKUP($B45,Calc_OppDef!$A$47:$AM$66,J$5+1,FALSE),VLOOKUP($A45,Fixtures!$A$2:$AN$21,J$5+2,FALSE),VLOOKUP($B45,Fixtures!$A$2:$AN$21,J$5+2,FALSE)),"")</f>
        <v>NEW (H)</v>
      </c>
      <c r="K45" s="121" t="str">
        <f>IFERROR(IF(VLOOKUP($A45,Calc_OppDef!$A$47:$AM$66,K$5+1,FALSE)&lt;VLOOKUP($B45,Calc_OppDef!$A$47:$AM$66,K$5+1,FALSE),VLOOKUP($A45,Fixtures!$A$2:$AN$21,K$5+2,FALSE),VLOOKUP($B45,Fixtures!$A$2:$AN$21,K$5+2,FALSE)),"")</f>
        <v/>
      </c>
      <c r="L45" s="121" t="str">
        <f>IFERROR(IF(VLOOKUP($A45,Calc_OppDef!$A$47:$AM$66,L$5+1,FALSE)&lt;VLOOKUP($B45,Calc_OppDef!$A$47:$AM$66,L$5+1,FALSE),VLOOKUP($A45,Fixtures!$A$2:$AN$21,L$5+2,FALSE),VLOOKUP($B45,Fixtures!$A$2:$AN$21,L$5+2,FALSE)),"")</f>
        <v/>
      </c>
      <c r="M45" s="121" t="str">
        <f>IFERROR(IF(VLOOKUP($A45,Calc_OppDef!$A$47:$AM$66,M$5+1,FALSE)&lt;VLOOKUP($B45,Calc_OppDef!$A$47:$AM$66,M$5+1,FALSE),VLOOKUP($A45,Fixtures!$A$2:$AN$21,M$5+2,FALSE),VLOOKUP($B45,Fixtures!$A$2:$AN$21,M$5+2,FALSE)),"")</f>
        <v/>
      </c>
      <c r="N45" s="119" t="str">
        <f>IFERROR(IF(VLOOKUP($A45,Calc_OppDef!$A$47:$AM$66,N$5+1,FALSE)&lt;VLOOKUP($B45,Calc_OppDef!$A$47:$AM$66,N$5+1,FALSE),VLOOKUP($A45,Fixtures!$A$2:$AN$21,N$5+2,FALSE),VLOOKUP($B45,Fixtures!$A$2:$AN$21,N$5+2,FALSE)),"")</f>
        <v/>
      </c>
      <c r="O45" s="87"/>
      <c r="P45" s="87"/>
      <c r="Q45" s="87"/>
      <c r="R45" s="87"/>
      <c r="S45" s="87"/>
      <c r="T45" s="87"/>
      <c r="U45" s="87"/>
      <c r="V45" s="87"/>
      <c r="W45" s="87"/>
      <c r="X45" s="87"/>
      <c r="Y45" s="87"/>
      <c r="Z45" s="87"/>
    </row>
    <row r="46" ht="12.0" customHeight="1">
      <c r="A46" s="113" t="str">
        <f t="array" ref="A46">INDEX(Calc_RotOppDef!E815:AP815,Intro!$C$11)</f>
        <v>Leicester</v>
      </c>
      <c r="B46" s="120" t="str">
        <f t="array" ref="B46">INDEX(Calc_RotOppDef!E1008:AP1008,Intro!$C$11)</f>
        <v>Southampton</v>
      </c>
      <c r="C46" s="117">
        <f t="array" ref="C46">INDEX(Calc_RotOppDef!E622:AP622,Intro!$C$11)/Intro!$C$13</f>
        <v>0.68</v>
      </c>
      <c r="D46" s="119">
        <v>41.0</v>
      </c>
      <c r="E46" s="121" t="str">
        <f>IFERROR(IF(VLOOKUP($A46,Calc_OppDef!$A$47:$AM$66,E$5+1,FALSE)&lt;VLOOKUP($B46,Calc_OppDef!$A$47:$AM$66,E$5+1,FALSE),VLOOKUP($A46,Fixtures!$A$2:$AN$21,E$5+2,FALSE),VLOOKUP($B46,Fixtures!$A$2:$AN$21,E$5+2,FALSE)),"")</f>
        <v>BUR (H)</v>
      </c>
      <c r="F46" s="121" t="str">
        <f>IFERROR(IF(VLOOKUP($A46,Calc_OppDef!$A$47:$AM$66,F$5+1,FALSE)&lt;VLOOKUP($B46,Calc_OppDef!$A$47:$AM$66,F$5+1,FALSE),VLOOKUP($A46,Fixtures!$A$2:$AN$21,F$5+2,FALSE),VLOOKUP($B46,Fixtures!$A$2:$AN$21,F$5+2,FALSE)),"")</f>
        <v>WOL (H)</v>
      </c>
      <c r="G46" s="121" t="str">
        <f>IFERROR(IF(VLOOKUP($A46,Calc_OppDef!$A$47:$AM$66,G$5+1,FALSE)&lt;VLOOKUP($B46,Calc_OppDef!$A$47:$AM$66,G$5+1,FALSE),VLOOKUP($A46,Fixtures!$A$2:$AN$21,G$5+2,FALSE),VLOOKUP($B46,Fixtures!$A$2:$AN$21,G$5+2,FALSE)),"")</f>
        <v>SOU (A)</v>
      </c>
      <c r="H46" s="121" t="str">
        <f>IFERROR(IF(VLOOKUP($A46,Calc_OppDef!$A$47:$AM$66,H$5+1,FALSE)&lt;VLOOKUP($B46,Calc_OppDef!$A$47:$AM$66,H$5+1,FALSE),VLOOKUP($A46,Fixtures!$A$2:$AN$21,H$5+2,FALSE),VLOOKUP($B46,Fixtures!$A$2:$AN$21,H$5+2,FALSE)),"")</f>
        <v>CRY (A)</v>
      </c>
      <c r="I46" s="121" t="str">
        <f>IFERROR(IF(VLOOKUP($A46,Calc_OppDef!$A$47:$AM$66,I$5+1,FALSE)&lt;VLOOKUP($B46,Calc_OppDef!$A$47:$AM$66,I$5+1,FALSE),VLOOKUP($A46,Fixtures!$A$2:$AN$21,I$5+2,FALSE),VLOOKUP($B46,Fixtures!$A$2:$AN$21,I$5+2,FALSE)),"")</f>
        <v>BHA (H)</v>
      </c>
      <c r="J46" s="121" t="str">
        <f>IFERROR(IF(VLOOKUP($A46,Calc_OppDef!$A$47:$AM$66,J$5+1,FALSE)&lt;VLOOKUP($B46,Calc_OppDef!$A$47:$AM$66,J$5+1,FALSE),VLOOKUP($A46,Fixtures!$A$2:$AN$21,J$5+2,FALSE),VLOOKUP($B46,Fixtures!$A$2:$AN$21,J$5+2,FALSE)),"")</f>
        <v>HUD (H)</v>
      </c>
      <c r="K46" s="121" t="str">
        <f>IFERROR(IF(VLOOKUP($A46,Calc_OppDef!$A$47:$AM$66,K$5+1,FALSE)&lt;VLOOKUP($B46,Calc_OppDef!$A$47:$AM$66,K$5+1,FALSE),VLOOKUP($A46,Fixtures!$A$2:$AN$21,K$5+2,FALSE),VLOOKUP($B46,Fixtures!$A$2:$AN$21,K$5+2,FALSE)),"")</f>
        <v/>
      </c>
      <c r="L46" s="121" t="str">
        <f>IFERROR(IF(VLOOKUP($A46,Calc_OppDef!$A$47:$AM$66,L$5+1,FALSE)&lt;VLOOKUP($B46,Calc_OppDef!$A$47:$AM$66,L$5+1,FALSE),VLOOKUP($A46,Fixtures!$A$2:$AN$21,L$5+2,FALSE),VLOOKUP($B46,Fixtures!$A$2:$AN$21,L$5+2,FALSE)),"")</f>
        <v/>
      </c>
      <c r="M46" s="121" t="str">
        <f>IFERROR(IF(VLOOKUP($A46,Calc_OppDef!$A$47:$AM$66,M$5+1,FALSE)&lt;VLOOKUP($B46,Calc_OppDef!$A$47:$AM$66,M$5+1,FALSE),VLOOKUP($A46,Fixtures!$A$2:$AN$21,M$5+2,FALSE),VLOOKUP($B46,Fixtures!$A$2:$AN$21,M$5+2,FALSE)),"")</f>
        <v/>
      </c>
      <c r="N46" s="119" t="str">
        <f>IFERROR(IF(VLOOKUP($A46,Calc_OppDef!$A$47:$AM$66,N$5+1,FALSE)&lt;VLOOKUP($B46,Calc_OppDef!$A$47:$AM$66,N$5+1,FALSE),VLOOKUP($A46,Fixtures!$A$2:$AN$21,N$5+2,FALSE),VLOOKUP($B46,Fixtures!$A$2:$AN$21,N$5+2,FALSE)),"")</f>
        <v/>
      </c>
      <c r="O46" s="87"/>
      <c r="P46" s="87"/>
      <c r="Q46" s="87"/>
      <c r="R46" s="87"/>
      <c r="S46" s="87"/>
      <c r="T46" s="87"/>
      <c r="U46" s="87"/>
      <c r="V46" s="87"/>
      <c r="W46" s="87"/>
      <c r="X46" s="87"/>
      <c r="Y46" s="87"/>
      <c r="Z46" s="87"/>
    </row>
    <row r="47" ht="12.0" customHeight="1">
      <c r="A47" s="113" t="str">
        <f t="array" ref="A47">INDEX(Calc_RotOppDef!E816:AP816,Intro!$C$11)</f>
        <v>Chelsea</v>
      </c>
      <c r="B47" s="120" t="str">
        <f t="array" ref="B47">INDEX(Calc_RotOppDef!E1009:AP1009,Intro!$C$11)</f>
        <v>Tottenham</v>
      </c>
      <c r="C47" s="117">
        <f t="array" ref="C47">INDEX(Calc_RotOppDef!E623:AP623,Intro!$C$11)/Intro!$C$13</f>
        <v>0.685</v>
      </c>
      <c r="D47" s="119">
        <v>42.0</v>
      </c>
      <c r="E47" s="121" t="str">
        <f>IFERROR(IF(VLOOKUP($A47,Calc_OppDef!$A$47:$AM$66,E$5+1,FALSE)&lt;VLOOKUP($B47,Calc_OppDef!$A$47:$AM$66,E$5+1,FALSE),VLOOKUP($A47,Fixtures!$A$2:$AN$21,E$5+2,FALSE),VLOOKUP($B47,Fixtures!$A$2:$AN$21,E$5+2,FALSE)),"")</f>
        <v>HUD (A)</v>
      </c>
      <c r="F47" s="121" t="str">
        <f>IFERROR(IF(VLOOKUP($A47,Calc_OppDef!$A$47:$AM$66,F$5+1,FALSE)&lt;VLOOKUP($B47,Calc_OppDef!$A$47:$AM$66,F$5+1,FALSE),VLOOKUP($A47,Fixtures!$A$2:$AN$21,F$5+2,FALSE),VLOOKUP($B47,Fixtures!$A$2:$AN$21,F$5+2,FALSE)),"")</f>
        <v>FUL (H)</v>
      </c>
      <c r="G47" s="121" t="str">
        <f>IFERROR(IF(VLOOKUP($A47,Calc_OppDef!$A$47:$AM$66,G$5+1,FALSE)&lt;VLOOKUP($B47,Calc_OppDef!$A$47:$AM$66,G$5+1,FALSE),VLOOKUP($A47,Fixtures!$A$2:$AN$21,G$5+2,FALSE),VLOOKUP($B47,Fixtures!$A$2:$AN$21,G$5+2,FALSE)),"")</f>
        <v>NEW (A)</v>
      </c>
      <c r="H47" s="121" t="str">
        <f>IFERROR(IF(VLOOKUP($A47,Calc_OppDef!$A$47:$AM$66,H$5+1,FALSE)&lt;VLOOKUP($B47,Calc_OppDef!$A$47:$AM$66,H$5+1,FALSE),VLOOKUP($A47,Fixtures!$A$2:$AN$21,H$5+2,FALSE),VLOOKUP($B47,Fixtures!$A$2:$AN$21,H$5+2,FALSE)),"")</f>
        <v>BOU (H)</v>
      </c>
      <c r="I47" s="121" t="str">
        <f>IFERROR(IF(VLOOKUP($A47,Calc_OppDef!$A$47:$AM$66,I$5+1,FALSE)&lt;VLOOKUP($B47,Calc_OppDef!$A$47:$AM$66,I$5+1,FALSE),VLOOKUP($A47,Fixtures!$A$2:$AN$21,I$5+2,FALSE),VLOOKUP($B47,Fixtures!$A$2:$AN$21,I$5+2,FALSE)),"")</f>
        <v>CAR (H)</v>
      </c>
      <c r="J47" s="121" t="str">
        <f>IFERROR(IF(VLOOKUP($A47,Calc_OppDef!$A$47:$AM$66,J$5+1,FALSE)&lt;VLOOKUP($B47,Calc_OppDef!$A$47:$AM$66,J$5+1,FALSE),VLOOKUP($A47,Fixtures!$A$2:$AN$21,J$5+2,FALSE),VLOOKUP($B47,Fixtures!$A$2:$AN$21,J$5+2,FALSE)),"")</f>
        <v>BHA (A)</v>
      </c>
      <c r="K47" s="121" t="str">
        <f>IFERROR(IF(VLOOKUP($A47,Calc_OppDef!$A$47:$AM$66,K$5+1,FALSE)&lt;VLOOKUP($B47,Calc_OppDef!$A$47:$AM$66,K$5+1,FALSE),VLOOKUP($A47,Fixtures!$A$2:$AN$21,K$5+2,FALSE),VLOOKUP($B47,Fixtures!$A$2:$AN$21,K$5+2,FALSE)),"")</f>
        <v/>
      </c>
      <c r="L47" s="121" t="str">
        <f>IFERROR(IF(VLOOKUP($A47,Calc_OppDef!$A$47:$AM$66,L$5+1,FALSE)&lt;VLOOKUP($B47,Calc_OppDef!$A$47:$AM$66,L$5+1,FALSE),VLOOKUP($A47,Fixtures!$A$2:$AN$21,L$5+2,FALSE),VLOOKUP($B47,Fixtures!$A$2:$AN$21,L$5+2,FALSE)),"")</f>
        <v/>
      </c>
      <c r="M47" s="121" t="str">
        <f>IFERROR(IF(VLOOKUP($A47,Calc_OppDef!$A$47:$AM$66,M$5+1,FALSE)&lt;VLOOKUP($B47,Calc_OppDef!$A$47:$AM$66,M$5+1,FALSE),VLOOKUP($A47,Fixtures!$A$2:$AN$21,M$5+2,FALSE),VLOOKUP($B47,Fixtures!$A$2:$AN$21,M$5+2,FALSE)),"")</f>
        <v/>
      </c>
      <c r="N47" s="119" t="str">
        <f>IFERROR(IF(VLOOKUP($A47,Calc_OppDef!$A$47:$AM$66,N$5+1,FALSE)&lt;VLOOKUP($B47,Calc_OppDef!$A$47:$AM$66,N$5+1,FALSE),VLOOKUP($A47,Fixtures!$A$2:$AN$21,N$5+2,FALSE),VLOOKUP($B47,Fixtures!$A$2:$AN$21,N$5+2,FALSE)),"")</f>
        <v/>
      </c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</row>
    <row r="48" ht="12.0" customHeight="1">
      <c r="A48" s="113" t="str">
        <f t="array" ref="A48">INDEX(Calc_RotOppDef!E817:AP817,Intro!$C$11)</f>
        <v>Leicester</v>
      </c>
      <c r="B48" s="120" t="str">
        <f t="array" ref="B48">INDEX(Calc_RotOppDef!E1010:AP1010,Intro!$C$11)</f>
        <v>Wolves</v>
      </c>
      <c r="C48" s="117">
        <f t="array" ref="C48">INDEX(Calc_RotOppDef!E624:AP624,Intro!$C$11)/Intro!$C$13</f>
        <v>0.685</v>
      </c>
      <c r="D48" s="119">
        <v>43.0</v>
      </c>
      <c r="E48" s="121" t="str">
        <f>IFERROR(IF(VLOOKUP($A48,Calc_OppDef!$A$47:$AM$66,E$5+1,FALSE)&lt;VLOOKUP($B48,Calc_OppDef!$A$47:$AM$66,E$5+1,FALSE),VLOOKUP($A48,Fixtures!$A$2:$AN$21,E$5+2,FALSE),VLOOKUP($B48,Fixtures!$A$2:$AN$21,E$5+2,FALSE)),"")</f>
        <v>EVE (H)</v>
      </c>
      <c r="F48" s="121" t="str">
        <f>IFERROR(IF(VLOOKUP($A48,Calc_OppDef!$A$47:$AM$66,F$5+1,FALSE)&lt;VLOOKUP($B48,Calc_OppDef!$A$47:$AM$66,F$5+1,FALSE),VLOOKUP($A48,Fixtures!$A$2:$AN$21,F$5+2,FALSE),VLOOKUP($B48,Fixtures!$A$2:$AN$21,F$5+2,FALSE)),"")</f>
        <v>WOL (H)</v>
      </c>
      <c r="G48" s="121" t="str">
        <f>IFERROR(IF(VLOOKUP($A48,Calc_OppDef!$A$47:$AM$66,G$5+1,FALSE)&lt;VLOOKUP($B48,Calc_OppDef!$A$47:$AM$66,G$5+1,FALSE),VLOOKUP($A48,Fixtures!$A$2:$AN$21,G$5+2,FALSE),VLOOKUP($B48,Fixtures!$A$2:$AN$21,G$5+2,FALSE)),"")</f>
        <v>SOU (A)</v>
      </c>
      <c r="H48" s="121" t="str">
        <f>IFERROR(IF(VLOOKUP($A48,Calc_OppDef!$A$47:$AM$66,H$5+1,FALSE)&lt;VLOOKUP($B48,Calc_OppDef!$A$47:$AM$66,H$5+1,FALSE),VLOOKUP($A48,Fixtures!$A$2:$AN$21,H$5+2,FALSE),VLOOKUP($B48,Fixtures!$A$2:$AN$21,H$5+2,FALSE)),"")</f>
        <v>WHU (A)</v>
      </c>
      <c r="I48" s="121" t="str">
        <f>IFERROR(IF(VLOOKUP($A48,Calc_OppDef!$A$47:$AM$66,I$5+1,FALSE)&lt;VLOOKUP($B48,Calc_OppDef!$A$47:$AM$66,I$5+1,FALSE),VLOOKUP($A48,Fixtures!$A$2:$AN$21,I$5+2,FALSE),VLOOKUP($B48,Fixtures!$A$2:$AN$21,I$5+2,FALSE)),"")</f>
        <v>BUR (H)</v>
      </c>
      <c r="J48" s="121" t="str">
        <f>IFERROR(IF(VLOOKUP($A48,Calc_OppDef!$A$47:$AM$66,J$5+1,FALSE)&lt;VLOOKUP($B48,Calc_OppDef!$A$47:$AM$66,J$5+1,FALSE),VLOOKUP($A48,Fixtures!$A$2:$AN$21,J$5+2,FALSE),VLOOKUP($B48,Fixtures!$A$2:$AN$21,J$5+2,FALSE)),"")</f>
        <v>HUD (H)</v>
      </c>
      <c r="K48" s="121" t="str">
        <f>IFERROR(IF(VLOOKUP($A48,Calc_OppDef!$A$47:$AM$66,K$5+1,FALSE)&lt;VLOOKUP($B48,Calc_OppDef!$A$47:$AM$66,K$5+1,FALSE),VLOOKUP($A48,Fixtures!$A$2:$AN$21,K$5+2,FALSE),VLOOKUP($B48,Fixtures!$A$2:$AN$21,K$5+2,FALSE)),"")</f>
        <v/>
      </c>
      <c r="L48" s="121" t="str">
        <f>IFERROR(IF(VLOOKUP($A48,Calc_OppDef!$A$47:$AM$66,L$5+1,FALSE)&lt;VLOOKUP($B48,Calc_OppDef!$A$47:$AM$66,L$5+1,FALSE),VLOOKUP($A48,Fixtures!$A$2:$AN$21,L$5+2,FALSE),VLOOKUP($B48,Fixtures!$A$2:$AN$21,L$5+2,FALSE)),"")</f>
        <v/>
      </c>
      <c r="M48" s="121" t="str">
        <f>IFERROR(IF(VLOOKUP($A48,Calc_OppDef!$A$47:$AM$66,M$5+1,FALSE)&lt;VLOOKUP($B48,Calc_OppDef!$A$47:$AM$66,M$5+1,FALSE),VLOOKUP($A48,Fixtures!$A$2:$AN$21,M$5+2,FALSE),VLOOKUP($B48,Fixtures!$A$2:$AN$21,M$5+2,FALSE)),"")</f>
        <v/>
      </c>
      <c r="N48" s="119" t="str">
        <f>IFERROR(IF(VLOOKUP($A48,Calc_OppDef!$A$47:$AM$66,N$5+1,FALSE)&lt;VLOOKUP($B48,Calc_OppDef!$A$47:$AM$66,N$5+1,FALSE),VLOOKUP($A48,Fixtures!$A$2:$AN$21,N$5+2,FALSE),VLOOKUP($B48,Fixtures!$A$2:$AN$21,N$5+2,FALSE)),"")</f>
        <v/>
      </c>
      <c r="O48" s="87"/>
      <c r="P48" s="87"/>
      <c r="Q48" s="87"/>
      <c r="R48" s="87"/>
      <c r="S48" s="87"/>
      <c r="T48" s="87"/>
      <c r="U48" s="87"/>
      <c r="V48" s="87"/>
      <c r="W48" s="87"/>
      <c r="X48" s="87"/>
      <c r="Y48" s="87"/>
      <c r="Z48" s="87"/>
    </row>
    <row r="49" ht="12.0" customHeight="1">
      <c r="A49" s="113" t="str">
        <f t="array" ref="A49">INDEX(Calc_RotOppDef!E818:AP818,Intro!$C$11)</f>
        <v>Watford</v>
      </c>
      <c r="B49" s="120" t="str">
        <f t="array" ref="B49">INDEX(Calc_RotOppDef!E1011:AP1011,Intro!$C$11)</f>
        <v>Wolves</v>
      </c>
      <c r="C49" s="117">
        <f t="array" ref="C49">INDEX(Calc_RotOppDef!E625:AP625,Intro!$C$11)/Intro!$C$13</f>
        <v>0.685</v>
      </c>
      <c r="D49" s="119">
        <v>44.0</v>
      </c>
      <c r="E49" s="121" t="str">
        <f>IFERROR(IF(VLOOKUP($A49,Calc_OppDef!$A$47:$AM$66,E$5+1,FALSE)&lt;VLOOKUP($B49,Calc_OppDef!$A$47:$AM$66,E$5+1,FALSE),VLOOKUP($A49,Fixtures!$A$2:$AN$21,E$5+2,FALSE),VLOOKUP($B49,Fixtures!$A$2:$AN$21,E$5+2,FALSE)),"")</f>
        <v>BHA (H)</v>
      </c>
      <c r="F49" s="121" t="str">
        <f>IFERROR(IF(VLOOKUP($A49,Calc_OppDef!$A$47:$AM$66,F$5+1,FALSE)&lt;VLOOKUP($B49,Calc_OppDef!$A$47:$AM$66,F$5+1,FALSE),VLOOKUP($A49,Fixtures!$A$2:$AN$21,F$5+2,FALSE),VLOOKUP($B49,Fixtures!$A$2:$AN$21,F$5+2,FALSE)),"")</f>
        <v>BUR (A)</v>
      </c>
      <c r="G49" s="121" t="str">
        <f>IFERROR(IF(VLOOKUP($A49,Calc_OppDef!$A$47:$AM$66,G$5+1,FALSE)&lt;VLOOKUP($B49,Calc_OppDef!$A$47:$AM$66,G$5+1,FALSE),VLOOKUP($A49,Fixtures!$A$2:$AN$21,G$5+2,FALSE),VLOOKUP($B49,Fixtures!$A$2:$AN$21,G$5+2,FALSE)),"")</f>
        <v>CRY (H)</v>
      </c>
      <c r="H49" s="121" t="str">
        <f>IFERROR(IF(VLOOKUP($A49,Calc_OppDef!$A$47:$AM$66,H$5+1,FALSE)&lt;VLOOKUP($B49,Calc_OppDef!$A$47:$AM$66,H$5+1,FALSE),VLOOKUP($A49,Fixtures!$A$2:$AN$21,H$5+2,FALSE),VLOOKUP($B49,Fixtures!$A$2:$AN$21,H$5+2,FALSE)),"")</f>
        <v>WHU (A)</v>
      </c>
      <c r="I49" s="121" t="str">
        <f>IFERROR(IF(VLOOKUP($A49,Calc_OppDef!$A$47:$AM$66,I$5+1,FALSE)&lt;VLOOKUP($B49,Calc_OppDef!$A$47:$AM$66,I$5+1,FALSE),VLOOKUP($A49,Fixtures!$A$2:$AN$21,I$5+2,FALSE),VLOOKUP($B49,Fixtures!$A$2:$AN$21,I$5+2,FALSE)),"")</f>
        <v>BUR (H)</v>
      </c>
      <c r="J49" s="121" t="str">
        <f>IFERROR(IF(VLOOKUP($A49,Calc_OppDef!$A$47:$AM$66,J$5+1,FALSE)&lt;VLOOKUP($B49,Calc_OppDef!$A$47:$AM$66,J$5+1,FALSE),VLOOKUP($A49,Fixtures!$A$2:$AN$21,J$5+2,FALSE),VLOOKUP($B49,Fixtures!$A$2:$AN$21,J$5+2,FALSE)),"")</f>
        <v>FUL (A)</v>
      </c>
      <c r="K49" s="121" t="str">
        <f>IFERROR(IF(VLOOKUP($A49,Calc_OppDef!$A$47:$AM$66,K$5+1,FALSE)&lt;VLOOKUP($B49,Calc_OppDef!$A$47:$AM$66,K$5+1,FALSE),VLOOKUP($A49,Fixtures!$A$2:$AN$21,K$5+2,FALSE),VLOOKUP($B49,Fixtures!$A$2:$AN$21,K$5+2,FALSE)),"")</f>
        <v/>
      </c>
      <c r="L49" s="121" t="str">
        <f>IFERROR(IF(VLOOKUP($A49,Calc_OppDef!$A$47:$AM$66,L$5+1,FALSE)&lt;VLOOKUP($B49,Calc_OppDef!$A$47:$AM$66,L$5+1,FALSE),VLOOKUP($A49,Fixtures!$A$2:$AN$21,L$5+2,FALSE),VLOOKUP($B49,Fixtures!$A$2:$AN$21,L$5+2,FALSE)),"")</f>
        <v/>
      </c>
      <c r="M49" s="121" t="str">
        <f>IFERROR(IF(VLOOKUP($A49,Calc_OppDef!$A$47:$AM$66,M$5+1,FALSE)&lt;VLOOKUP($B49,Calc_OppDef!$A$47:$AM$66,M$5+1,FALSE),VLOOKUP($A49,Fixtures!$A$2:$AN$21,M$5+2,FALSE),VLOOKUP($B49,Fixtures!$A$2:$AN$21,M$5+2,FALSE)),"")</f>
        <v/>
      </c>
      <c r="N49" s="119" t="str">
        <f>IFERROR(IF(VLOOKUP($A49,Calc_OppDef!$A$47:$AM$66,N$5+1,FALSE)&lt;VLOOKUP($B49,Calc_OppDef!$A$47:$AM$66,N$5+1,FALSE),VLOOKUP($A49,Fixtures!$A$2:$AN$21,N$5+2,FALSE),VLOOKUP($B49,Fixtures!$A$2:$AN$21,N$5+2,FALSE)),"")</f>
        <v/>
      </c>
      <c r="O49" s="87"/>
      <c r="P49" s="87"/>
      <c r="Q49" s="87"/>
      <c r="R49" s="87"/>
      <c r="S49" s="87"/>
      <c r="T49" s="87"/>
      <c r="U49" s="87"/>
      <c r="V49" s="87"/>
      <c r="W49" s="87"/>
      <c r="X49" s="87"/>
      <c r="Y49" s="87"/>
      <c r="Z49" s="87"/>
    </row>
    <row r="50" ht="12.0" customHeight="1">
      <c r="A50" s="113" t="str">
        <f t="array" ref="A50">INDEX(Calc_RotOppDef!E819:AP819,Intro!$C$11)</f>
        <v>Cardiff</v>
      </c>
      <c r="B50" s="120" t="str">
        <f t="array" ref="B50">INDEX(Calc_RotOppDef!E1012:AP1012,Intro!$C$11)</f>
        <v>Man City</v>
      </c>
      <c r="C50" s="117">
        <f t="array" ref="C50">INDEX(Calc_RotOppDef!E626:AP626,Intro!$C$11)/Intro!$C$13</f>
        <v>0.6866666667</v>
      </c>
      <c r="D50" s="119">
        <v>45.0</v>
      </c>
      <c r="E50" s="121" t="str">
        <f>IFERROR(IF(VLOOKUP($A50,Calc_OppDef!$A$47:$AM$66,E$5+1,FALSE)&lt;VLOOKUP($B50,Calc_OppDef!$A$47:$AM$66,E$5+1,FALSE),VLOOKUP($A50,Fixtures!$A$2:$AN$21,E$5+2,FALSE),VLOOKUP($B50,Fixtures!$A$2:$AN$21,E$5+2,FALSE)),"")</f>
        <v>BOU (A)</v>
      </c>
      <c r="F50" s="121" t="str">
        <f>IFERROR(IF(VLOOKUP($A50,Calc_OppDef!$A$47:$AM$66,F$5+1,FALSE)&lt;VLOOKUP($B50,Calc_OppDef!$A$47:$AM$66,F$5+1,FALSE),VLOOKUP($A50,Fixtures!$A$2:$AN$21,F$5+2,FALSE),VLOOKUP($B50,Fixtures!$A$2:$AN$21,F$5+2,FALSE)),"")</f>
        <v>HUD (H)</v>
      </c>
      <c r="G50" s="121" t="str">
        <f>IFERROR(IF(VLOOKUP($A50,Calc_OppDef!$A$47:$AM$66,G$5+1,FALSE)&lt;VLOOKUP($B50,Calc_OppDef!$A$47:$AM$66,G$5+1,FALSE),VLOOKUP($A50,Fixtures!$A$2:$AN$21,G$5+2,FALSE),VLOOKUP($B50,Fixtures!$A$2:$AN$21,G$5+2,FALSE)),"")</f>
        <v>HUD (A)</v>
      </c>
      <c r="H50" s="121" t="str">
        <f>IFERROR(IF(VLOOKUP($A50,Calc_OppDef!$A$47:$AM$66,H$5+1,FALSE)&lt;VLOOKUP($B50,Calc_OppDef!$A$47:$AM$66,H$5+1,FALSE),VLOOKUP($A50,Fixtures!$A$2:$AN$21,H$5+2,FALSE),VLOOKUP($B50,Fixtures!$A$2:$AN$21,H$5+2,FALSE)),"")</f>
        <v>NEW (H)</v>
      </c>
      <c r="I50" s="121" t="str">
        <f>IFERROR(IF(VLOOKUP($A50,Calc_OppDef!$A$47:$AM$66,I$5+1,FALSE)&lt;VLOOKUP($B50,Calc_OppDef!$A$47:$AM$66,I$5+1,FALSE),VLOOKUP($A50,Fixtures!$A$2:$AN$21,I$5+2,FALSE),VLOOKUP($B50,Fixtures!$A$2:$AN$21,I$5+2,FALSE)),"")</f>
        <v>FUL (H)</v>
      </c>
      <c r="J50" s="121" t="str">
        <f>IFERROR(IF(VLOOKUP($A50,Calc_OppDef!$A$47:$AM$66,J$5+1,FALSE)&lt;VLOOKUP($B50,Calc_OppDef!$A$47:$AM$66,J$5+1,FALSE),VLOOKUP($A50,Fixtures!$A$2:$AN$21,J$5+2,FALSE),VLOOKUP($B50,Fixtures!$A$2:$AN$21,J$5+2,FALSE)),"")</f>
        <v>CAR (A)</v>
      </c>
      <c r="K50" s="121" t="str">
        <f>IFERROR(IF(VLOOKUP($A50,Calc_OppDef!$A$47:$AM$66,K$5+1,FALSE)&lt;VLOOKUP($B50,Calc_OppDef!$A$47:$AM$66,K$5+1,FALSE),VLOOKUP($A50,Fixtures!$A$2:$AN$21,K$5+2,FALSE),VLOOKUP($B50,Fixtures!$A$2:$AN$21,K$5+2,FALSE)),"")</f>
        <v/>
      </c>
      <c r="L50" s="121" t="str">
        <f>IFERROR(IF(VLOOKUP($A50,Calc_OppDef!$A$47:$AM$66,L$5+1,FALSE)&lt;VLOOKUP($B50,Calc_OppDef!$A$47:$AM$66,L$5+1,FALSE),VLOOKUP($A50,Fixtures!$A$2:$AN$21,L$5+2,FALSE),VLOOKUP($B50,Fixtures!$A$2:$AN$21,L$5+2,FALSE)),"")</f>
        <v/>
      </c>
      <c r="M50" s="121" t="str">
        <f>IFERROR(IF(VLOOKUP($A50,Calc_OppDef!$A$47:$AM$66,M$5+1,FALSE)&lt;VLOOKUP($B50,Calc_OppDef!$A$47:$AM$66,M$5+1,FALSE),VLOOKUP($A50,Fixtures!$A$2:$AN$21,M$5+2,FALSE),VLOOKUP($B50,Fixtures!$A$2:$AN$21,M$5+2,FALSE)),"")</f>
        <v/>
      </c>
      <c r="N50" s="119" t="str">
        <f>IFERROR(IF(VLOOKUP($A50,Calc_OppDef!$A$47:$AM$66,N$5+1,FALSE)&lt;VLOOKUP($B50,Calc_OppDef!$A$47:$AM$66,N$5+1,FALSE),VLOOKUP($A50,Fixtures!$A$2:$AN$21,N$5+2,FALSE),VLOOKUP($B50,Fixtures!$A$2:$AN$21,N$5+2,FALSE)),"")</f>
        <v/>
      </c>
      <c r="O50" s="87"/>
      <c r="P50" s="87"/>
      <c r="Q50" s="87"/>
      <c r="R50" s="87"/>
      <c r="S50" s="87"/>
      <c r="T50" s="87"/>
      <c r="U50" s="87"/>
      <c r="V50" s="87"/>
      <c r="W50" s="87"/>
      <c r="X50" s="87"/>
      <c r="Y50" s="87"/>
      <c r="Z50" s="87"/>
    </row>
    <row r="51" ht="12.0" customHeight="1">
      <c r="A51" s="113" t="str">
        <f t="array" ref="A51">INDEX(Calc_RotOppDef!E820:AP820,Intro!$C$11)</f>
        <v>Bournemouth</v>
      </c>
      <c r="B51" s="120" t="str">
        <f t="array" ref="B51">INDEX(Calc_RotOppDef!E1013:AP1013,Intro!$C$11)</f>
        <v>Huddersfield</v>
      </c>
      <c r="C51" s="117">
        <f t="array" ref="C51">INDEX(Calc_RotOppDef!E627:AP627,Intro!$C$11)/Intro!$C$13</f>
        <v>0.6883333333</v>
      </c>
      <c r="D51" s="119">
        <v>46.0</v>
      </c>
      <c r="E51" s="121" t="str">
        <f>IFERROR(IF(VLOOKUP($A51,Calc_OppDef!$A$47:$AM$66,E$5+1,FALSE)&lt;VLOOKUP($B51,Calc_OppDef!$A$47:$AM$66,E$5+1,FALSE),VLOOKUP($A51,Fixtures!$A$2:$AN$21,E$5+2,FALSE),VLOOKUP($B51,Fixtures!$A$2:$AN$21,E$5+2,FALSE)),"")</f>
        <v>CAR (H)</v>
      </c>
      <c r="F51" s="121" t="str">
        <f>IFERROR(IF(VLOOKUP($A51,Calc_OppDef!$A$47:$AM$66,F$5+1,FALSE)&lt;VLOOKUP($B51,Calc_OppDef!$A$47:$AM$66,F$5+1,FALSE),VLOOKUP($A51,Fixtures!$A$2:$AN$21,F$5+2,FALSE),VLOOKUP($B51,Fixtures!$A$2:$AN$21,F$5+2,FALSE)),"")</f>
        <v>WHU (A)</v>
      </c>
      <c r="G51" s="121" t="str">
        <f>IFERROR(IF(VLOOKUP($A51,Calc_OppDef!$A$47:$AM$66,G$5+1,FALSE)&lt;VLOOKUP($B51,Calc_OppDef!$A$47:$AM$66,G$5+1,FALSE),VLOOKUP($A51,Fixtures!$A$2:$AN$21,G$5+2,FALSE),VLOOKUP($B51,Fixtures!$A$2:$AN$21,G$5+2,FALSE)),"")</f>
        <v>CAR (H)</v>
      </c>
      <c r="H51" s="121" t="str">
        <f>IFERROR(IF(VLOOKUP($A51,Calc_OppDef!$A$47:$AM$66,H$5+1,FALSE)&lt;VLOOKUP($B51,Calc_OppDef!$A$47:$AM$66,H$5+1,FALSE),VLOOKUP($A51,Fixtures!$A$2:$AN$21,H$5+2,FALSE),VLOOKUP($B51,Fixtures!$A$2:$AN$21,H$5+2,FALSE)),"")</f>
        <v>EVE (A)</v>
      </c>
      <c r="I51" s="121" t="str">
        <f>IFERROR(IF(VLOOKUP($A51,Calc_OppDef!$A$47:$AM$66,I$5+1,FALSE)&lt;VLOOKUP($B51,Calc_OppDef!$A$47:$AM$66,I$5+1,FALSE),VLOOKUP($A51,Fixtures!$A$2:$AN$21,I$5+2,FALSE),VLOOKUP($B51,Fixtures!$A$2:$AN$21,I$5+2,FALSE)),"")</f>
        <v>CRY (H)</v>
      </c>
      <c r="J51" s="121" t="str">
        <f>IFERROR(IF(VLOOKUP($A51,Calc_OppDef!$A$47:$AM$66,J$5+1,FALSE)&lt;VLOOKUP($B51,Calc_OppDef!$A$47:$AM$66,J$5+1,FALSE),VLOOKUP($A51,Fixtures!$A$2:$AN$21,J$5+2,FALSE),VLOOKUP($B51,Fixtures!$A$2:$AN$21,J$5+2,FALSE)),"")</f>
        <v>BUR (A)</v>
      </c>
      <c r="K51" s="121" t="str">
        <f>IFERROR(IF(VLOOKUP($A51,Calc_OppDef!$A$47:$AM$66,K$5+1,FALSE)&lt;VLOOKUP($B51,Calc_OppDef!$A$47:$AM$66,K$5+1,FALSE),VLOOKUP($A51,Fixtures!$A$2:$AN$21,K$5+2,FALSE),VLOOKUP($B51,Fixtures!$A$2:$AN$21,K$5+2,FALSE)),"")</f>
        <v/>
      </c>
      <c r="L51" s="121" t="str">
        <f>IFERROR(IF(VLOOKUP($A51,Calc_OppDef!$A$47:$AM$66,L$5+1,FALSE)&lt;VLOOKUP($B51,Calc_OppDef!$A$47:$AM$66,L$5+1,FALSE),VLOOKUP($A51,Fixtures!$A$2:$AN$21,L$5+2,FALSE),VLOOKUP($B51,Fixtures!$A$2:$AN$21,L$5+2,FALSE)),"")</f>
        <v/>
      </c>
      <c r="M51" s="121" t="str">
        <f>IFERROR(IF(VLOOKUP($A51,Calc_OppDef!$A$47:$AM$66,M$5+1,FALSE)&lt;VLOOKUP($B51,Calc_OppDef!$A$47:$AM$66,M$5+1,FALSE),VLOOKUP($A51,Fixtures!$A$2:$AN$21,M$5+2,FALSE),VLOOKUP($B51,Fixtures!$A$2:$AN$21,M$5+2,FALSE)),"")</f>
        <v/>
      </c>
      <c r="N51" s="119" t="str">
        <f>IFERROR(IF(VLOOKUP($A51,Calc_OppDef!$A$47:$AM$66,N$5+1,FALSE)&lt;VLOOKUP($B51,Calc_OppDef!$A$47:$AM$66,N$5+1,FALSE),VLOOKUP($A51,Fixtures!$A$2:$AN$21,N$5+2,FALSE),VLOOKUP($B51,Fixtures!$A$2:$AN$21,N$5+2,FALSE)),"")</f>
        <v/>
      </c>
      <c r="O51" s="87"/>
      <c r="P51" s="87"/>
      <c r="Q51" s="87"/>
      <c r="R51" s="87"/>
      <c r="S51" s="87"/>
      <c r="T51" s="87"/>
      <c r="U51" s="87"/>
      <c r="V51" s="87"/>
      <c r="W51" s="87"/>
      <c r="X51" s="87"/>
      <c r="Y51" s="87"/>
      <c r="Z51" s="87"/>
    </row>
    <row r="52" ht="12.0" customHeight="1">
      <c r="A52" s="113" t="str">
        <f t="array" ref="A52">INDEX(Calc_RotOppDef!E821:AP821,Intro!$C$11)</f>
        <v>Burnley</v>
      </c>
      <c r="B52" s="120" t="str">
        <f t="array" ref="B52">INDEX(Calc_RotOppDef!E1014:AP1014,Intro!$C$11)</f>
        <v>Crystal Palace</v>
      </c>
      <c r="C52" s="117">
        <f t="array" ref="C52">INDEX(Calc_RotOppDef!E628:AP628,Intro!$C$11)/Intro!$C$13</f>
        <v>0.69</v>
      </c>
      <c r="D52" s="119">
        <v>47.0</v>
      </c>
      <c r="E52" s="121" t="str">
        <f>IFERROR(IF(VLOOKUP($A52,Calc_OppDef!$A$47:$AM$66,E$5+1,FALSE)&lt;VLOOKUP($B52,Calc_OppDef!$A$47:$AM$66,E$5+1,FALSE),VLOOKUP($A52,Fixtures!$A$2:$AN$21,E$5+2,FALSE),VLOOKUP($B52,Fixtures!$A$2:$AN$21,E$5+2,FALSE)),"")</f>
        <v>FUL (A)</v>
      </c>
      <c r="F52" s="121" t="str">
        <f>IFERROR(IF(VLOOKUP($A52,Calc_OppDef!$A$47:$AM$66,F$5+1,FALSE)&lt;VLOOKUP($B52,Calc_OppDef!$A$47:$AM$66,F$5+1,FALSE),VLOOKUP($A52,Fixtures!$A$2:$AN$21,F$5+2,FALSE),VLOOKUP($B52,Fixtures!$A$2:$AN$21,F$5+2,FALSE)),"")</f>
        <v>WAT (H)</v>
      </c>
      <c r="G52" s="121" t="str">
        <f>IFERROR(IF(VLOOKUP($A52,Calc_OppDef!$A$47:$AM$66,G$5+1,FALSE)&lt;VLOOKUP($B52,Calc_OppDef!$A$47:$AM$66,G$5+1,FALSE),VLOOKUP($A52,Fixtures!$A$2:$AN$21,G$5+2,FALSE),VLOOKUP($B52,Fixtures!$A$2:$AN$21,G$5+2,FALSE)),"")</f>
        <v>FUL (A)</v>
      </c>
      <c r="H52" s="121" t="str">
        <f>IFERROR(IF(VLOOKUP($A52,Calc_OppDef!$A$47:$AM$66,H$5+1,FALSE)&lt;VLOOKUP($B52,Calc_OppDef!$A$47:$AM$66,H$5+1,FALSE),VLOOKUP($A52,Fixtures!$A$2:$AN$21,H$5+2,FALSE),VLOOKUP($B52,Fixtures!$A$2:$AN$21,H$5+2,FALSE)),"")</f>
        <v>SOU (H)</v>
      </c>
      <c r="I52" s="121" t="str">
        <f>IFERROR(IF(VLOOKUP($A52,Calc_OppDef!$A$47:$AM$66,I$5+1,FALSE)&lt;VLOOKUP($B52,Calc_OppDef!$A$47:$AM$66,I$5+1,FALSE),VLOOKUP($A52,Fixtures!$A$2:$AN$21,I$5+2,FALSE),VLOOKUP($B52,Fixtures!$A$2:$AN$21,I$5+2,FALSE)),"")</f>
        <v>HUD (A)</v>
      </c>
      <c r="J52" s="121" t="str">
        <f>IFERROR(IF(VLOOKUP($A52,Calc_OppDef!$A$47:$AM$66,J$5+1,FALSE)&lt;VLOOKUP($B52,Calc_OppDef!$A$47:$AM$66,J$5+1,FALSE),VLOOKUP($A52,Fixtures!$A$2:$AN$21,J$5+2,FALSE),VLOOKUP($B52,Fixtures!$A$2:$AN$21,J$5+2,FALSE)),"")</f>
        <v>NEW (H)</v>
      </c>
      <c r="K52" s="121" t="str">
        <f>IFERROR(IF(VLOOKUP($A52,Calc_OppDef!$A$47:$AM$66,K$5+1,FALSE)&lt;VLOOKUP($B52,Calc_OppDef!$A$47:$AM$66,K$5+1,FALSE),VLOOKUP($A52,Fixtures!$A$2:$AN$21,K$5+2,FALSE),VLOOKUP($B52,Fixtures!$A$2:$AN$21,K$5+2,FALSE)),"")</f>
        <v/>
      </c>
      <c r="L52" s="121" t="str">
        <f>IFERROR(IF(VLOOKUP($A52,Calc_OppDef!$A$47:$AM$66,L$5+1,FALSE)&lt;VLOOKUP($B52,Calc_OppDef!$A$47:$AM$66,L$5+1,FALSE),VLOOKUP($A52,Fixtures!$A$2:$AN$21,L$5+2,FALSE),VLOOKUP($B52,Fixtures!$A$2:$AN$21,L$5+2,FALSE)),"")</f>
        <v/>
      </c>
      <c r="M52" s="121" t="str">
        <f>IFERROR(IF(VLOOKUP($A52,Calc_OppDef!$A$47:$AM$66,M$5+1,FALSE)&lt;VLOOKUP($B52,Calc_OppDef!$A$47:$AM$66,M$5+1,FALSE),VLOOKUP($A52,Fixtures!$A$2:$AN$21,M$5+2,FALSE),VLOOKUP($B52,Fixtures!$A$2:$AN$21,M$5+2,FALSE)),"")</f>
        <v/>
      </c>
      <c r="N52" s="119" t="str">
        <f>IFERROR(IF(VLOOKUP($A52,Calc_OppDef!$A$47:$AM$66,N$5+1,FALSE)&lt;VLOOKUP($B52,Calc_OppDef!$A$47:$AM$66,N$5+1,FALSE),VLOOKUP($A52,Fixtures!$A$2:$AN$21,N$5+2,FALSE),VLOOKUP($B52,Fixtures!$A$2:$AN$21,N$5+2,FALSE)),"")</f>
        <v/>
      </c>
      <c r="O52" s="87"/>
      <c r="P52" s="87"/>
      <c r="Q52" s="87"/>
      <c r="R52" s="87"/>
      <c r="S52" s="87"/>
      <c r="T52" s="87"/>
      <c r="U52" s="87"/>
      <c r="V52" s="87"/>
      <c r="W52" s="87"/>
      <c r="X52" s="87"/>
      <c r="Y52" s="87"/>
      <c r="Z52" s="87"/>
    </row>
    <row r="53" ht="12.0" customHeight="1">
      <c r="A53" s="113" t="str">
        <f t="array" ref="A53">INDEX(Calc_RotOppDef!E822:AP822,Intro!$C$11)</f>
        <v>Huddersfield</v>
      </c>
      <c r="B53" s="120" t="str">
        <f t="array" ref="B53">INDEX(Calc_RotOppDef!E1015:AP1015,Intro!$C$11)</f>
        <v>Man City</v>
      </c>
      <c r="C53" s="117">
        <f t="array" ref="C53">INDEX(Calc_RotOppDef!E629:AP629,Intro!$C$11)/Intro!$C$13</f>
        <v>0.69</v>
      </c>
      <c r="D53" s="119">
        <v>48.0</v>
      </c>
      <c r="E53" s="121" t="str">
        <f>IFERROR(IF(VLOOKUP($A53,Calc_OppDef!$A$47:$AM$66,E$5+1,FALSE)&lt;VLOOKUP($B53,Calc_OppDef!$A$47:$AM$66,E$5+1,FALSE),VLOOKUP($A53,Fixtures!$A$2:$AN$21,E$5+2,FALSE),VLOOKUP($B53,Fixtures!$A$2:$AN$21,E$5+2,FALSE)),"")</f>
        <v>CHE (H)</v>
      </c>
      <c r="F53" s="121" t="str">
        <f>IFERROR(IF(VLOOKUP($A53,Calc_OppDef!$A$47:$AM$66,F$5+1,FALSE)&lt;VLOOKUP($B53,Calc_OppDef!$A$47:$AM$66,F$5+1,FALSE),VLOOKUP($A53,Fixtures!$A$2:$AN$21,F$5+2,FALSE),VLOOKUP($B53,Fixtures!$A$2:$AN$21,F$5+2,FALSE)),"")</f>
        <v>HUD (H)</v>
      </c>
      <c r="G53" s="121" t="str">
        <f>IFERROR(IF(VLOOKUP($A53,Calc_OppDef!$A$47:$AM$66,G$5+1,FALSE)&lt;VLOOKUP($B53,Calc_OppDef!$A$47:$AM$66,G$5+1,FALSE),VLOOKUP($A53,Fixtures!$A$2:$AN$21,G$5+2,FALSE),VLOOKUP($B53,Fixtures!$A$2:$AN$21,G$5+2,FALSE)),"")</f>
        <v>CAR (H)</v>
      </c>
      <c r="H53" s="121" t="str">
        <f>IFERROR(IF(VLOOKUP($A53,Calc_OppDef!$A$47:$AM$66,H$5+1,FALSE)&lt;VLOOKUP($B53,Calc_OppDef!$A$47:$AM$66,H$5+1,FALSE),VLOOKUP($A53,Fixtures!$A$2:$AN$21,H$5+2,FALSE),VLOOKUP($B53,Fixtures!$A$2:$AN$21,H$5+2,FALSE)),"")</f>
        <v>NEW (H)</v>
      </c>
      <c r="I53" s="121" t="str">
        <f>IFERROR(IF(VLOOKUP($A53,Calc_OppDef!$A$47:$AM$66,I$5+1,FALSE)&lt;VLOOKUP($B53,Calc_OppDef!$A$47:$AM$66,I$5+1,FALSE),VLOOKUP($A53,Fixtures!$A$2:$AN$21,I$5+2,FALSE),VLOOKUP($B53,Fixtures!$A$2:$AN$21,I$5+2,FALSE)),"")</f>
        <v>FUL (H)</v>
      </c>
      <c r="J53" s="121" t="str">
        <f>IFERROR(IF(VLOOKUP($A53,Calc_OppDef!$A$47:$AM$66,J$5+1,FALSE)&lt;VLOOKUP($B53,Calc_OppDef!$A$47:$AM$66,J$5+1,FALSE),VLOOKUP($A53,Fixtures!$A$2:$AN$21,J$5+2,FALSE),VLOOKUP($B53,Fixtures!$A$2:$AN$21,J$5+2,FALSE)),"")</f>
        <v>CAR (A)</v>
      </c>
      <c r="K53" s="121" t="str">
        <f>IFERROR(IF(VLOOKUP($A53,Calc_OppDef!$A$47:$AM$66,K$5+1,FALSE)&lt;VLOOKUP($B53,Calc_OppDef!$A$47:$AM$66,K$5+1,FALSE),VLOOKUP($A53,Fixtures!$A$2:$AN$21,K$5+2,FALSE),VLOOKUP($B53,Fixtures!$A$2:$AN$21,K$5+2,FALSE)),"")</f>
        <v/>
      </c>
      <c r="L53" s="121" t="str">
        <f>IFERROR(IF(VLOOKUP($A53,Calc_OppDef!$A$47:$AM$66,L$5+1,FALSE)&lt;VLOOKUP($B53,Calc_OppDef!$A$47:$AM$66,L$5+1,FALSE),VLOOKUP($A53,Fixtures!$A$2:$AN$21,L$5+2,FALSE),VLOOKUP($B53,Fixtures!$A$2:$AN$21,L$5+2,FALSE)),"")</f>
        <v/>
      </c>
      <c r="M53" s="121" t="str">
        <f>IFERROR(IF(VLOOKUP($A53,Calc_OppDef!$A$47:$AM$66,M$5+1,FALSE)&lt;VLOOKUP($B53,Calc_OppDef!$A$47:$AM$66,M$5+1,FALSE),VLOOKUP($A53,Fixtures!$A$2:$AN$21,M$5+2,FALSE),VLOOKUP($B53,Fixtures!$A$2:$AN$21,M$5+2,FALSE)),"")</f>
        <v/>
      </c>
      <c r="N53" s="119" t="str">
        <f>IFERROR(IF(VLOOKUP($A53,Calc_OppDef!$A$47:$AM$66,N$5+1,FALSE)&lt;VLOOKUP($B53,Calc_OppDef!$A$47:$AM$66,N$5+1,FALSE),VLOOKUP($A53,Fixtures!$A$2:$AN$21,N$5+2,FALSE),VLOOKUP($B53,Fixtures!$A$2:$AN$21,N$5+2,FALSE)),"")</f>
        <v/>
      </c>
      <c r="O53" s="87"/>
      <c r="P53" s="87"/>
      <c r="Q53" s="87"/>
      <c r="R53" s="87"/>
      <c r="S53" s="87"/>
      <c r="T53" s="87"/>
      <c r="U53" s="87"/>
      <c r="V53" s="87"/>
      <c r="W53" s="87"/>
      <c r="X53" s="87"/>
      <c r="Y53" s="87"/>
      <c r="Z53" s="87"/>
    </row>
    <row r="54" ht="12.0" customHeight="1">
      <c r="A54" s="113" t="str">
        <f t="array" ref="A54">INDEX(Calc_RotOppDef!E823:AP823,Intro!$C$11)</f>
        <v>Bournemouth</v>
      </c>
      <c r="B54" s="120" t="str">
        <f t="array" ref="B54">INDEX(Calc_RotOppDef!E1016:AP1016,Intro!$C$11)</f>
        <v>Southampton</v>
      </c>
      <c r="C54" s="117">
        <f t="array" ref="C54">INDEX(Calc_RotOppDef!E630:AP630,Intro!$C$11)/Intro!$C$13</f>
        <v>0.6916666667</v>
      </c>
      <c r="D54" s="119">
        <v>49.0</v>
      </c>
      <c r="E54" s="121" t="str">
        <f>IFERROR(IF(VLOOKUP($A54,Calc_OppDef!$A$47:$AM$66,E$5+1,FALSE)&lt;VLOOKUP($B54,Calc_OppDef!$A$47:$AM$66,E$5+1,FALSE),VLOOKUP($A54,Fixtures!$A$2:$AN$21,E$5+2,FALSE),VLOOKUP($B54,Fixtures!$A$2:$AN$21,E$5+2,FALSE)),"")</f>
        <v>CAR (H)</v>
      </c>
      <c r="F54" s="121" t="str">
        <f>IFERROR(IF(VLOOKUP($A54,Calc_OppDef!$A$47:$AM$66,F$5+1,FALSE)&lt;VLOOKUP($B54,Calc_OppDef!$A$47:$AM$66,F$5+1,FALSE),VLOOKUP($A54,Fixtures!$A$2:$AN$21,F$5+2,FALSE),VLOOKUP($B54,Fixtures!$A$2:$AN$21,F$5+2,FALSE)),"")</f>
        <v>WHU (A)</v>
      </c>
      <c r="G54" s="121" t="str">
        <f>IFERROR(IF(VLOOKUP($A54,Calc_OppDef!$A$47:$AM$66,G$5+1,FALSE)&lt;VLOOKUP($B54,Calc_OppDef!$A$47:$AM$66,G$5+1,FALSE),VLOOKUP($A54,Fixtures!$A$2:$AN$21,G$5+2,FALSE),VLOOKUP($B54,Fixtures!$A$2:$AN$21,G$5+2,FALSE)),"")</f>
        <v>EVE (H)</v>
      </c>
      <c r="H54" s="121" t="str">
        <f>IFERROR(IF(VLOOKUP($A54,Calc_OppDef!$A$47:$AM$66,H$5+1,FALSE)&lt;VLOOKUP($B54,Calc_OppDef!$A$47:$AM$66,H$5+1,FALSE),VLOOKUP($A54,Fixtures!$A$2:$AN$21,H$5+2,FALSE),VLOOKUP($B54,Fixtures!$A$2:$AN$21,H$5+2,FALSE)),"")</f>
        <v>CRY (A)</v>
      </c>
      <c r="I54" s="121" t="str">
        <f>IFERROR(IF(VLOOKUP($A54,Calc_OppDef!$A$47:$AM$66,I$5+1,FALSE)&lt;VLOOKUP($B54,Calc_OppDef!$A$47:$AM$66,I$5+1,FALSE),VLOOKUP($A54,Fixtures!$A$2:$AN$21,I$5+2,FALSE),VLOOKUP($B54,Fixtures!$A$2:$AN$21,I$5+2,FALSE)),"")</f>
        <v>BHA (H)</v>
      </c>
      <c r="J54" s="121" t="str">
        <f>IFERROR(IF(VLOOKUP($A54,Calc_OppDef!$A$47:$AM$66,J$5+1,FALSE)&lt;VLOOKUP($B54,Calc_OppDef!$A$47:$AM$66,J$5+1,FALSE),VLOOKUP($A54,Fixtures!$A$2:$AN$21,J$5+2,FALSE),VLOOKUP($B54,Fixtures!$A$2:$AN$21,J$5+2,FALSE)),"")</f>
        <v>BUR (A)</v>
      </c>
      <c r="K54" s="121" t="str">
        <f>IFERROR(IF(VLOOKUP($A54,Calc_OppDef!$A$47:$AM$66,K$5+1,FALSE)&lt;VLOOKUP($B54,Calc_OppDef!$A$47:$AM$66,K$5+1,FALSE),VLOOKUP($A54,Fixtures!$A$2:$AN$21,K$5+2,FALSE),VLOOKUP($B54,Fixtures!$A$2:$AN$21,K$5+2,FALSE)),"")</f>
        <v/>
      </c>
      <c r="L54" s="121" t="str">
        <f>IFERROR(IF(VLOOKUP($A54,Calc_OppDef!$A$47:$AM$66,L$5+1,FALSE)&lt;VLOOKUP($B54,Calc_OppDef!$A$47:$AM$66,L$5+1,FALSE),VLOOKUP($A54,Fixtures!$A$2:$AN$21,L$5+2,FALSE),VLOOKUP($B54,Fixtures!$A$2:$AN$21,L$5+2,FALSE)),"")</f>
        <v/>
      </c>
      <c r="M54" s="121" t="str">
        <f>IFERROR(IF(VLOOKUP($A54,Calc_OppDef!$A$47:$AM$66,M$5+1,FALSE)&lt;VLOOKUP($B54,Calc_OppDef!$A$47:$AM$66,M$5+1,FALSE),VLOOKUP($A54,Fixtures!$A$2:$AN$21,M$5+2,FALSE),VLOOKUP($B54,Fixtures!$A$2:$AN$21,M$5+2,FALSE)),"")</f>
        <v/>
      </c>
      <c r="N54" s="119" t="str">
        <f>IFERROR(IF(VLOOKUP($A54,Calc_OppDef!$A$47:$AM$66,N$5+1,FALSE)&lt;VLOOKUP($B54,Calc_OppDef!$A$47:$AM$66,N$5+1,FALSE),VLOOKUP($A54,Fixtures!$A$2:$AN$21,N$5+2,FALSE),VLOOKUP($B54,Fixtures!$A$2:$AN$21,N$5+2,FALSE)),"")</f>
        <v/>
      </c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</row>
    <row r="55" ht="12.0" customHeight="1">
      <c r="A55" s="113" t="str">
        <f t="array" ref="A55">INDEX(Calc_RotOppDef!E824:AP824,Intro!$C$11)</f>
        <v>Brighton</v>
      </c>
      <c r="B55" s="120" t="str">
        <f t="array" ref="B55">INDEX(Calc_RotOppDef!E1017:AP1017,Intro!$C$11)</f>
        <v>Chelsea</v>
      </c>
      <c r="C55" s="117">
        <f t="array" ref="C55">INDEX(Calc_RotOppDef!E631:AP631,Intro!$C$11)/Intro!$C$13</f>
        <v>0.6916666667</v>
      </c>
      <c r="D55" s="119">
        <v>50.0</v>
      </c>
      <c r="E55" s="121" t="str">
        <f>IFERROR(IF(VLOOKUP($A55,Calc_OppDef!$A$47:$AM$66,E$5+1,FALSE)&lt;VLOOKUP($B55,Calc_OppDef!$A$47:$AM$66,E$5+1,FALSE),VLOOKUP($A55,Fixtures!$A$2:$AN$21,E$5+2,FALSE),VLOOKUP($B55,Fixtures!$A$2:$AN$21,E$5+2,FALSE)),"")</f>
        <v>HUD (A)</v>
      </c>
      <c r="F55" s="121" t="str">
        <f>IFERROR(IF(VLOOKUP($A55,Calc_OppDef!$A$47:$AM$66,F$5+1,FALSE)&lt;VLOOKUP($B55,Calc_OppDef!$A$47:$AM$66,F$5+1,FALSE),VLOOKUP($A55,Fixtures!$A$2:$AN$21,F$5+2,FALSE),VLOOKUP($B55,Fixtures!$A$2:$AN$21,F$5+2,FALSE)),"")</f>
        <v>ARS (H)</v>
      </c>
      <c r="G55" s="121" t="str">
        <f>IFERROR(IF(VLOOKUP($A55,Calc_OppDef!$A$47:$AM$66,G$5+1,FALSE)&lt;VLOOKUP($B55,Calc_OppDef!$A$47:$AM$66,G$5+1,FALSE),VLOOKUP($A55,Fixtures!$A$2:$AN$21,G$5+2,FALSE),VLOOKUP($B55,Fixtures!$A$2:$AN$21,G$5+2,FALSE)),"")</f>
        <v>NEW (A)</v>
      </c>
      <c r="H55" s="121" t="str">
        <f>IFERROR(IF(VLOOKUP($A55,Calc_OppDef!$A$47:$AM$66,H$5+1,FALSE)&lt;VLOOKUP($B55,Calc_OppDef!$A$47:$AM$66,H$5+1,FALSE),VLOOKUP($A55,Fixtures!$A$2:$AN$21,H$5+2,FALSE),VLOOKUP($B55,Fixtures!$A$2:$AN$21,H$5+2,FALSE)),"")</f>
        <v>FUL (H)</v>
      </c>
      <c r="I55" s="121" t="str">
        <f>IFERROR(IF(VLOOKUP($A55,Calc_OppDef!$A$47:$AM$66,I$5+1,FALSE)&lt;VLOOKUP($B55,Calc_OppDef!$A$47:$AM$66,I$5+1,FALSE),VLOOKUP($A55,Fixtures!$A$2:$AN$21,I$5+2,FALSE),VLOOKUP($B55,Fixtures!$A$2:$AN$21,I$5+2,FALSE)),"")</f>
        <v>CAR (H)</v>
      </c>
      <c r="J55" s="121" t="str">
        <f>IFERROR(IF(VLOOKUP($A55,Calc_OppDef!$A$47:$AM$66,J$5+1,FALSE)&lt;VLOOKUP($B55,Calc_OppDef!$A$47:$AM$66,J$5+1,FALSE),VLOOKUP($A55,Fixtures!$A$2:$AN$21,J$5+2,FALSE),VLOOKUP($B55,Fixtures!$A$2:$AN$21,J$5+2,FALSE)),"")</f>
        <v>WHU (A)</v>
      </c>
      <c r="K55" s="121" t="str">
        <f>IFERROR(IF(VLOOKUP($A55,Calc_OppDef!$A$47:$AM$66,K$5+1,FALSE)&lt;VLOOKUP($B55,Calc_OppDef!$A$47:$AM$66,K$5+1,FALSE),VLOOKUP($A55,Fixtures!$A$2:$AN$21,K$5+2,FALSE),VLOOKUP($B55,Fixtures!$A$2:$AN$21,K$5+2,FALSE)),"")</f>
        <v/>
      </c>
      <c r="L55" s="121" t="str">
        <f>IFERROR(IF(VLOOKUP($A55,Calc_OppDef!$A$47:$AM$66,L$5+1,FALSE)&lt;VLOOKUP($B55,Calc_OppDef!$A$47:$AM$66,L$5+1,FALSE),VLOOKUP($A55,Fixtures!$A$2:$AN$21,L$5+2,FALSE),VLOOKUP($B55,Fixtures!$A$2:$AN$21,L$5+2,FALSE)),"")</f>
        <v/>
      </c>
      <c r="M55" s="121" t="str">
        <f>IFERROR(IF(VLOOKUP($A55,Calc_OppDef!$A$47:$AM$66,M$5+1,FALSE)&lt;VLOOKUP($B55,Calc_OppDef!$A$47:$AM$66,M$5+1,FALSE),VLOOKUP($A55,Fixtures!$A$2:$AN$21,M$5+2,FALSE),VLOOKUP($B55,Fixtures!$A$2:$AN$21,M$5+2,FALSE)),"")</f>
        <v/>
      </c>
      <c r="N55" s="119" t="str">
        <f>IFERROR(IF(VLOOKUP($A55,Calc_OppDef!$A$47:$AM$66,N$5+1,FALSE)&lt;VLOOKUP($B55,Calc_OppDef!$A$47:$AM$66,N$5+1,FALSE),VLOOKUP($A55,Fixtures!$A$2:$AN$21,N$5+2,FALSE),VLOOKUP($B55,Fixtures!$A$2:$AN$21,N$5+2,FALSE)),"")</f>
        <v/>
      </c>
      <c r="O55" s="87"/>
      <c r="P55" s="87"/>
      <c r="Q55" s="87"/>
      <c r="R55" s="87"/>
      <c r="S55" s="87"/>
      <c r="T55" s="87"/>
      <c r="U55" s="87"/>
      <c r="V55" s="87"/>
      <c r="W55" s="87"/>
      <c r="X55" s="87"/>
      <c r="Y55" s="87"/>
      <c r="Z55" s="87"/>
    </row>
    <row r="56" ht="12.0" customHeight="1">
      <c r="A56" s="113" t="str">
        <f t="array" ref="A56">INDEX(Calc_RotOppDef!E825:AP825,Intro!$C$11)</f>
        <v>Man City</v>
      </c>
      <c r="B56" s="120" t="str">
        <f t="array" ref="B56">INDEX(Calc_RotOppDef!E1018:AP1018,Intro!$C$11)</f>
        <v>Tottenham</v>
      </c>
      <c r="C56" s="117">
        <f t="array" ref="C56">INDEX(Calc_RotOppDef!E632:AP632,Intro!$C$11)/Intro!$C$13</f>
        <v>0.6916666667</v>
      </c>
      <c r="D56" s="119">
        <v>51.0</v>
      </c>
      <c r="E56" s="121" t="str">
        <f>IFERROR(IF(VLOOKUP($A56,Calc_OppDef!$A$47:$AM$66,E$5+1,FALSE)&lt;VLOOKUP($B56,Calc_OppDef!$A$47:$AM$66,E$5+1,FALSE),VLOOKUP($A56,Fixtures!$A$2:$AN$21,E$5+2,FALSE),VLOOKUP($B56,Fixtures!$A$2:$AN$21,E$5+2,FALSE)),"")</f>
        <v>NEW (A)</v>
      </c>
      <c r="F56" s="121" t="str">
        <f>IFERROR(IF(VLOOKUP($A56,Calc_OppDef!$A$47:$AM$66,F$5+1,FALSE)&lt;VLOOKUP($B56,Calc_OppDef!$A$47:$AM$66,F$5+1,FALSE),VLOOKUP($A56,Fixtures!$A$2:$AN$21,F$5+2,FALSE),VLOOKUP($B56,Fixtures!$A$2:$AN$21,F$5+2,FALSE)),"")</f>
        <v>HUD (H)</v>
      </c>
      <c r="G56" s="121" t="str">
        <f>IFERROR(IF(VLOOKUP($A56,Calc_OppDef!$A$47:$AM$66,G$5+1,FALSE)&lt;VLOOKUP($B56,Calc_OppDef!$A$47:$AM$66,G$5+1,FALSE),VLOOKUP($A56,Fixtures!$A$2:$AN$21,G$5+2,FALSE),VLOOKUP($B56,Fixtures!$A$2:$AN$21,G$5+2,FALSE)),"")</f>
        <v>WOL (A)</v>
      </c>
      <c r="H56" s="121" t="str">
        <f>IFERROR(IF(VLOOKUP($A56,Calc_OppDef!$A$47:$AM$66,H$5+1,FALSE)&lt;VLOOKUP($B56,Calc_OppDef!$A$47:$AM$66,H$5+1,FALSE),VLOOKUP($A56,Fixtures!$A$2:$AN$21,H$5+2,FALSE),VLOOKUP($B56,Fixtures!$A$2:$AN$21,H$5+2,FALSE)),"")</f>
        <v>NEW (H)</v>
      </c>
      <c r="I56" s="121" t="str">
        <f>IFERROR(IF(VLOOKUP($A56,Calc_OppDef!$A$47:$AM$66,I$5+1,FALSE)&lt;VLOOKUP($B56,Calc_OppDef!$A$47:$AM$66,I$5+1,FALSE),VLOOKUP($A56,Fixtures!$A$2:$AN$21,I$5+2,FALSE),VLOOKUP($B56,Fixtures!$A$2:$AN$21,I$5+2,FALSE)),"")</f>
        <v>FUL (H)</v>
      </c>
      <c r="J56" s="121" t="str">
        <f>IFERROR(IF(VLOOKUP($A56,Calc_OppDef!$A$47:$AM$66,J$5+1,FALSE)&lt;VLOOKUP($B56,Calc_OppDef!$A$47:$AM$66,J$5+1,FALSE),VLOOKUP($A56,Fixtures!$A$2:$AN$21,J$5+2,FALSE),VLOOKUP($B56,Fixtures!$A$2:$AN$21,J$5+2,FALSE)),"")</f>
        <v>CAR (A)</v>
      </c>
      <c r="K56" s="121" t="str">
        <f>IFERROR(IF(VLOOKUP($A56,Calc_OppDef!$A$47:$AM$66,K$5+1,FALSE)&lt;VLOOKUP($B56,Calc_OppDef!$A$47:$AM$66,K$5+1,FALSE),VLOOKUP($A56,Fixtures!$A$2:$AN$21,K$5+2,FALSE),VLOOKUP($B56,Fixtures!$A$2:$AN$21,K$5+2,FALSE)),"")</f>
        <v/>
      </c>
      <c r="L56" s="121" t="str">
        <f>IFERROR(IF(VLOOKUP($A56,Calc_OppDef!$A$47:$AM$66,L$5+1,FALSE)&lt;VLOOKUP($B56,Calc_OppDef!$A$47:$AM$66,L$5+1,FALSE),VLOOKUP($A56,Fixtures!$A$2:$AN$21,L$5+2,FALSE),VLOOKUP($B56,Fixtures!$A$2:$AN$21,L$5+2,FALSE)),"")</f>
        <v/>
      </c>
      <c r="M56" s="121" t="str">
        <f>IFERROR(IF(VLOOKUP($A56,Calc_OppDef!$A$47:$AM$66,M$5+1,FALSE)&lt;VLOOKUP($B56,Calc_OppDef!$A$47:$AM$66,M$5+1,FALSE),VLOOKUP($A56,Fixtures!$A$2:$AN$21,M$5+2,FALSE),VLOOKUP($B56,Fixtures!$A$2:$AN$21,M$5+2,FALSE)),"")</f>
        <v/>
      </c>
      <c r="N56" s="119" t="str">
        <f>IFERROR(IF(VLOOKUP($A56,Calc_OppDef!$A$47:$AM$66,N$5+1,FALSE)&lt;VLOOKUP($B56,Calc_OppDef!$A$47:$AM$66,N$5+1,FALSE),VLOOKUP($A56,Fixtures!$A$2:$AN$21,N$5+2,FALSE),VLOOKUP($B56,Fixtures!$A$2:$AN$21,N$5+2,FALSE)),"")</f>
        <v/>
      </c>
      <c r="O56" s="87"/>
      <c r="P56" s="87"/>
      <c r="Q56" s="87"/>
      <c r="R56" s="87"/>
      <c r="S56" s="87"/>
      <c r="T56" s="87"/>
      <c r="U56" s="87"/>
      <c r="V56" s="87"/>
      <c r="W56" s="87"/>
      <c r="X56" s="87"/>
      <c r="Y56" s="87"/>
      <c r="Z56" s="87"/>
    </row>
    <row r="57" ht="12.0" customHeight="1">
      <c r="A57" s="113" t="str">
        <f t="array" ref="A57">INDEX(Calc_RotOppDef!E826:AP826,Intro!$C$11)</f>
        <v>Brighton</v>
      </c>
      <c r="B57" s="120" t="str">
        <f t="array" ref="B57">INDEX(Calc_RotOppDef!E1019:AP1019,Intro!$C$11)</f>
        <v>Leicester</v>
      </c>
      <c r="C57" s="117">
        <f t="array" ref="C57">INDEX(Calc_RotOppDef!E633:AP633,Intro!$C$11)/Intro!$C$13</f>
        <v>0.6933333333</v>
      </c>
      <c r="D57" s="119">
        <v>52.0</v>
      </c>
      <c r="E57" s="121" t="str">
        <f>IFERROR(IF(VLOOKUP($A57,Calc_OppDef!$A$47:$AM$66,E$5+1,FALSE)&lt;VLOOKUP($B57,Calc_OppDef!$A$47:$AM$66,E$5+1,FALSE),VLOOKUP($A57,Fixtures!$A$2:$AN$21,E$5+2,FALSE),VLOOKUP($B57,Fixtures!$A$2:$AN$21,E$5+2,FALSE)),"")</f>
        <v>WAT (A)</v>
      </c>
      <c r="F57" s="121" t="str">
        <f>IFERROR(IF(VLOOKUP($A57,Calc_OppDef!$A$47:$AM$66,F$5+1,FALSE)&lt;VLOOKUP($B57,Calc_OppDef!$A$47:$AM$66,F$5+1,FALSE),VLOOKUP($A57,Fixtures!$A$2:$AN$21,F$5+2,FALSE),VLOOKUP($B57,Fixtures!$A$2:$AN$21,F$5+2,FALSE)),"")</f>
        <v>WOL (H)</v>
      </c>
      <c r="G57" s="121" t="str">
        <f>IFERROR(IF(VLOOKUP($A57,Calc_OppDef!$A$47:$AM$66,G$5+1,FALSE)&lt;VLOOKUP($B57,Calc_OppDef!$A$47:$AM$66,G$5+1,FALSE),VLOOKUP($A57,Fixtures!$A$2:$AN$21,G$5+2,FALSE),VLOOKUP($B57,Fixtures!$A$2:$AN$21,G$5+2,FALSE)),"")</f>
        <v>SOU (A)</v>
      </c>
      <c r="H57" s="121" t="str">
        <f>IFERROR(IF(VLOOKUP($A57,Calc_OppDef!$A$47:$AM$66,H$5+1,FALSE)&lt;VLOOKUP($B57,Calc_OppDef!$A$47:$AM$66,H$5+1,FALSE),VLOOKUP($A57,Fixtures!$A$2:$AN$21,H$5+2,FALSE),VLOOKUP($B57,Fixtures!$A$2:$AN$21,H$5+2,FALSE)),"")</f>
        <v>FUL (H)</v>
      </c>
      <c r="I57" s="121" t="str">
        <f>IFERROR(IF(VLOOKUP($A57,Calc_OppDef!$A$47:$AM$66,I$5+1,FALSE)&lt;VLOOKUP($B57,Calc_OppDef!$A$47:$AM$66,I$5+1,FALSE),VLOOKUP($A57,Fixtures!$A$2:$AN$21,I$5+2,FALSE),VLOOKUP($B57,Fixtures!$A$2:$AN$21,I$5+2,FALSE)),"")</f>
        <v>SOU (A)</v>
      </c>
      <c r="J57" s="121" t="str">
        <f>IFERROR(IF(VLOOKUP($A57,Calc_OppDef!$A$47:$AM$66,J$5+1,FALSE)&lt;VLOOKUP($B57,Calc_OppDef!$A$47:$AM$66,J$5+1,FALSE),VLOOKUP($A57,Fixtures!$A$2:$AN$21,J$5+2,FALSE),VLOOKUP($B57,Fixtures!$A$2:$AN$21,J$5+2,FALSE)),"")</f>
        <v>HUD (H)</v>
      </c>
      <c r="K57" s="121" t="str">
        <f>IFERROR(IF(VLOOKUP($A57,Calc_OppDef!$A$47:$AM$66,K$5+1,FALSE)&lt;VLOOKUP($B57,Calc_OppDef!$A$47:$AM$66,K$5+1,FALSE),VLOOKUP($A57,Fixtures!$A$2:$AN$21,K$5+2,FALSE),VLOOKUP($B57,Fixtures!$A$2:$AN$21,K$5+2,FALSE)),"")</f>
        <v/>
      </c>
      <c r="L57" s="121" t="str">
        <f>IFERROR(IF(VLOOKUP($A57,Calc_OppDef!$A$47:$AM$66,L$5+1,FALSE)&lt;VLOOKUP($B57,Calc_OppDef!$A$47:$AM$66,L$5+1,FALSE),VLOOKUP($A57,Fixtures!$A$2:$AN$21,L$5+2,FALSE),VLOOKUP($B57,Fixtures!$A$2:$AN$21,L$5+2,FALSE)),"")</f>
        <v/>
      </c>
      <c r="M57" s="121" t="str">
        <f>IFERROR(IF(VLOOKUP($A57,Calc_OppDef!$A$47:$AM$66,M$5+1,FALSE)&lt;VLOOKUP($B57,Calc_OppDef!$A$47:$AM$66,M$5+1,FALSE),VLOOKUP($A57,Fixtures!$A$2:$AN$21,M$5+2,FALSE),VLOOKUP($B57,Fixtures!$A$2:$AN$21,M$5+2,FALSE)),"")</f>
        <v/>
      </c>
      <c r="N57" s="119" t="str">
        <f>IFERROR(IF(VLOOKUP($A57,Calc_OppDef!$A$47:$AM$66,N$5+1,FALSE)&lt;VLOOKUP($B57,Calc_OppDef!$A$47:$AM$66,N$5+1,FALSE),VLOOKUP($A57,Fixtures!$A$2:$AN$21,N$5+2,FALSE),VLOOKUP($B57,Fixtures!$A$2:$AN$21,N$5+2,FALSE)),"")</f>
        <v/>
      </c>
      <c r="O57" s="87"/>
      <c r="P57" s="87"/>
      <c r="Q57" s="87"/>
      <c r="R57" s="87"/>
      <c r="S57" s="87"/>
      <c r="T57" s="87"/>
      <c r="U57" s="87"/>
      <c r="V57" s="87"/>
      <c r="W57" s="87"/>
      <c r="X57" s="87"/>
      <c r="Y57" s="87"/>
      <c r="Z57" s="87"/>
    </row>
    <row r="58" ht="12.0" customHeight="1">
      <c r="A58" s="113" t="str">
        <f t="array" ref="A58">INDEX(Calc_RotOppDef!E827:AP827,Intro!$C$11)</f>
        <v>Arsenal</v>
      </c>
      <c r="B58" s="120" t="str">
        <f t="array" ref="B58">INDEX(Calc_RotOppDef!E1020:AP1020,Intro!$C$11)</f>
        <v>Bournemouth</v>
      </c>
      <c r="C58" s="117">
        <f t="array" ref="C58">INDEX(Calc_RotOppDef!E634:AP634,Intro!$C$11)/Intro!$C$13</f>
        <v>0.695</v>
      </c>
      <c r="D58" s="119">
        <v>53.0</v>
      </c>
      <c r="E58" s="121" t="str">
        <f>IFERROR(IF(VLOOKUP($A58,Calc_OppDef!$A$47:$AM$66,E$5+1,FALSE)&lt;VLOOKUP($B58,Calc_OppDef!$A$47:$AM$66,E$5+1,FALSE),VLOOKUP($A58,Fixtures!$A$2:$AN$21,E$5+2,FALSE),VLOOKUP($B58,Fixtures!$A$2:$AN$21,E$5+2,FALSE)),"")</f>
        <v>CAR (H)</v>
      </c>
      <c r="F58" s="121" t="str">
        <f>IFERROR(IF(VLOOKUP($A58,Calc_OppDef!$A$47:$AM$66,F$5+1,FALSE)&lt;VLOOKUP($B58,Calc_OppDef!$A$47:$AM$66,F$5+1,FALSE),VLOOKUP($A58,Fixtures!$A$2:$AN$21,F$5+2,FALSE),VLOOKUP($B58,Fixtures!$A$2:$AN$21,F$5+2,FALSE)),"")</f>
        <v>WHU (A)</v>
      </c>
      <c r="G58" s="121" t="str">
        <f>IFERROR(IF(VLOOKUP($A58,Calc_OppDef!$A$47:$AM$66,G$5+1,FALSE)&lt;VLOOKUP($B58,Calc_OppDef!$A$47:$AM$66,G$5+1,FALSE),VLOOKUP($A58,Fixtures!$A$2:$AN$21,G$5+2,FALSE),VLOOKUP($B58,Fixtures!$A$2:$AN$21,G$5+2,FALSE)),"")</f>
        <v>EVE (H)</v>
      </c>
      <c r="H58" s="121" t="str">
        <f>IFERROR(IF(VLOOKUP($A58,Calc_OppDef!$A$47:$AM$66,H$5+1,FALSE)&lt;VLOOKUP($B58,Calc_OppDef!$A$47:$AM$66,H$5+1,FALSE),VLOOKUP($A58,Fixtures!$A$2:$AN$21,H$5+2,FALSE),VLOOKUP($B58,Fixtures!$A$2:$AN$21,H$5+2,FALSE)),"")</f>
        <v>CAR (A)</v>
      </c>
      <c r="I58" s="121" t="str">
        <f>IFERROR(IF(VLOOKUP($A58,Calc_OppDef!$A$47:$AM$66,I$5+1,FALSE)&lt;VLOOKUP($B58,Calc_OppDef!$A$47:$AM$66,I$5+1,FALSE),VLOOKUP($A58,Fixtures!$A$2:$AN$21,I$5+2,FALSE),VLOOKUP($B58,Fixtures!$A$2:$AN$21,I$5+2,FALSE)),"")</f>
        <v>NEW (A)</v>
      </c>
      <c r="J58" s="121" t="str">
        <f>IFERROR(IF(VLOOKUP($A58,Calc_OppDef!$A$47:$AM$66,J$5+1,FALSE)&lt;VLOOKUP($B58,Calc_OppDef!$A$47:$AM$66,J$5+1,FALSE),VLOOKUP($A58,Fixtures!$A$2:$AN$21,J$5+2,FALSE),VLOOKUP($B58,Fixtures!$A$2:$AN$21,J$5+2,FALSE)),"")</f>
        <v>BUR (A)</v>
      </c>
      <c r="K58" s="121" t="str">
        <f>IFERROR(IF(VLOOKUP($A58,Calc_OppDef!$A$47:$AM$66,K$5+1,FALSE)&lt;VLOOKUP($B58,Calc_OppDef!$A$47:$AM$66,K$5+1,FALSE),VLOOKUP($A58,Fixtures!$A$2:$AN$21,K$5+2,FALSE),VLOOKUP($B58,Fixtures!$A$2:$AN$21,K$5+2,FALSE)),"")</f>
        <v/>
      </c>
      <c r="L58" s="121" t="str">
        <f>IFERROR(IF(VLOOKUP($A58,Calc_OppDef!$A$47:$AM$66,L$5+1,FALSE)&lt;VLOOKUP($B58,Calc_OppDef!$A$47:$AM$66,L$5+1,FALSE),VLOOKUP($A58,Fixtures!$A$2:$AN$21,L$5+2,FALSE),VLOOKUP($B58,Fixtures!$A$2:$AN$21,L$5+2,FALSE)),"")</f>
        <v/>
      </c>
      <c r="M58" s="121" t="str">
        <f>IFERROR(IF(VLOOKUP($A58,Calc_OppDef!$A$47:$AM$66,M$5+1,FALSE)&lt;VLOOKUP($B58,Calc_OppDef!$A$47:$AM$66,M$5+1,FALSE),VLOOKUP($A58,Fixtures!$A$2:$AN$21,M$5+2,FALSE),VLOOKUP($B58,Fixtures!$A$2:$AN$21,M$5+2,FALSE)),"")</f>
        <v/>
      </c>
      <c r="N58" s="119" t="str">
        <f>IFERROR(IF(VLOOKUP($A58,Calc_OppDef!$A$47:$AM$66,N$5+1,FALSE)&lt;VLOOKUP($B58,Calc_OppDef!$A$47:$AM$66,N$5+1,FALSE),VLOOKUP($A58,Fixtures!$A$2:$AN$21,N$5+2,FALSE),VLOOKUP($B58,Fixtures!$A$2:$AN$21,N$5+2,FALSE)),"")</f>
        <v/>
      </c>
      <c r="O58" s="87"/>
      <c r="P58" s="87"/>
      <c r="Q58" s="87"/>
      <c r="R58" s="87"/>
      <c r="S58" s="87"/>
      <c r="T58" s="87"/>
      <c r="U58" s="87"/>
      <c r="V58" s="87"/>
      <c r="W58" s="87"/>
      <c r="X58" s="87"/>
      <c r="Y58" s="87"/>
      <c r="Z58" s="87"/>
    </row>
    <row r="59" ht="12.0" customHeight="1">
      <c r="A59" s="113" t="str">
        <f t="array" ref="A59">INDEX(Calc_RotOppDef!E828:AP828,Intro!$C$11)</f>
        <v>Bournemouth</v>
      </c>
      <c r="B59" s="120" t="str">
        <f t="array" ref="B59">INDEX(Calc_RotOppDef!E1021:AP1021,Intro!$C$11)</f>
        <v>Man Utd</v>
      </c>
      <c r="C59" s="117">
        <f t="array" ref="C59">INDEX(Calc_RotOppDef!E635:AP635,Intro!$C$11)/Intro!$C$13</f>
        <v>0.695</v>
      </c>
      <c r="D59" s="119">
        <v>54.0</v>
      </c>
      <c r="E59" s="121" t="str">
        <f>IFERROR(IF(VLOOKUP($A59,Calc_OppDef!$A$47:$AM$66,E$5+1,FALSE)&lt;VLOOKUP($B59,Calc_OppDef!$A$47:$AM$66,E$5+1,FALSE),VLOOKUP($A59,Fixtures!$A$2:$AN$21,E$5+2,FALSE),VLOOKUP($B59,Fixtures!$A$2:$AN$21,E$5+2,FALSE)),"")</f>
        <v>CAR (H)</v>
      </c>
      <c r="F59" s="121" t="str">
        <f>IFERROR(IF(VLOOKUP($A59,Calc_OppDef!$A$47:$AM$66,F$5+1,FALSE)&lt;VLOOKUP($B59,Calc_OppDef!$A$47:$AM$66,F$5+1,FALSE),VLOOKUP($A59,Fixtures!$A$2:$AN$21,F$5+2,FALSE),VLOOKUP($B59,Fixtures!$A$2:$AN$21,F$5+2,FALSE)),"")</f>
        <v>BHA (A)</v>
      </c>
      <c r="G59" s="121" t="str">
        <f>IFERROR(IF(VLOOKUP($A59,Calc_OppDef!$A$47:$AM$66,G$5+1,FALSE)&lt;VLOOKUP($B59,Calc_OppDef!$A$47:$AM$66,G$5+1,FALSE),VLOOKUP($A59,Fixtures!$A$2:$AN$21,G$5+2,FALSE),VLOOKUP($B59,Fixtures!$A$2:$AN$21,G$5+2,FALSE)),"")</f>
        <v>EVE (H)</v>
      </c>
      <c r="H59" s="121" t="str">
        <f>IFERROR(IF(VLOOKUP($A59,Calc_OppDef!$A$47:$AM$66,H$5+1,FALSE)&lt;VLOOKUP($B59,Calc_OppDef!$A$47:$AM$66,H$5+1,FALSE),VLOOKUP($A59,Fixtures!$A$2:$AN$21,H$5+2,FALSE),VLOOKUP($B59,Fixtures!$A$2:$AN$21,H$5+2,FALSE)),"")</f>
        <v>BUR (A)</v>
      </c>
      <c r="I59" s="121" t="str">
        <f>IFERROR(IF(VLOOKUP($A59,Calc_OppDef!$A$47:$AM$66,I$5+1,FALSE)&lt;VLOOKUP($B59,Calc_OppDef!$A$47:$AM$66,I$5+1,FALSE),VLOOKUP($A59,Fixtures!$A$2:$AN$21,I$5+2,FALSE),VLOOKUP($B59,Fixtures!$A$2:$AN$21,I$5+2,FALSE)),"")</f>
        <v>WAT (A)</v>
      </c>
      <c r="J59" s="121" t="str">
        <f>IFERROR(IF(VLOOKUP($A59,Calc_OppDef!$A$47:$AM$66,J$5+1,FALSE)&lt;VLOOKUP($B59,Calc_OppDef!$A$47:$AM$66,J$5+1,FALSE),VLOOKUP($A59,Fixtures!$A$2:$AN$21,J$5+2,FALSE),VLOOKUP($B59,Fixtures!$A$2:$AN$21,J$5+2,FALSE)),"")</f>
        <v>WOL (H)</v>
      </c>
      <c r="K59" s="121" t="str">
        <f>IFERROR(IF(VLOOKUP($A59,Calc_OppDef!$A$47:$AM$66,K$5+1,FALSE)&lt;VLOOKUP($B59,Calc_OppDef!$A$47:$AM$66,K$5+1,FALSE),VLOOKUP($A59,Fixtures!$A$2:$AN$21,K$5+2,FALSE),VLOOKUP($B59,Fixtures!$A$2:$AN$21,K$5+2,FALSE)),"")</f>
        <v/>
      </c>
      <c r="L59" s="121" t="str">
        <f>IFERROR(IF(VLOOKUP($A59,Calc_OppDef!$A$47:$AM$66,L$5+1,FALSE)&lt;VLOOKUP($B59,Calc_OppDef!$A$47:$AM$66,L$5+1,FALSE),VLOOKUP($A59,Fixtures!$A$2:$AN$21,L$5+2,FALSE),VLOOKUP($B59,Fixtures!$A$2:$AN$21,L$5+2,FALSE)),"")</f>
        <v/>
      </c>
      <c r="M59" s="121" t="str">
        <f>IFERROR(IF(VLOOKUP($A59,Calc_OppDef!$A$47:$AM$66,M$5+1,FALSE)&lt;VLOOKUP($B59,Calc_OppDef!$A$47:$AM$66,M$5+1,FALSE),VLOOKUP($A59,Fixtures!$A$2:$AN$21,M$5+2,FALSE),VLOOKUP($B59,Fixtures!$A$2:$AN$21,M$5+2,FALSE)),"")</f>
        <v/>
      </c>
      <c r="N59" s="119" t="str">
        <f>IFERROR(IF(VLOOKUP($A59,Calc_OppDef!$A$47:$AM$66,N$5+1,FALSE)&lt;VLOOKUP($B59,Calc_OppDef!$A$47:$AM$66,N$5+1,FALSE),VLOOKUP($A59,Fixtures!$A$2:$AN$21,N$5+2,FALSE),VLOOKUP($B59,Fixtures!$A$2:$AN$21,N$5+2,FALSE)),"")</f>
        <v/>
      </c>
      <c r="O59" s="87"/>
      <c r="P59" s="87"/>
      <c r="Q59" s="87"/>
      <c r="R59" s="87"/>
      <c r="S59" s="87"/>
      <c r="T59" s="87"/>
      <c r="U59" s="87"/>
      <c r="V59" s="87"/>
      <c r="W59" s="87"/>
      <c r="X59" s="87"/>
      <c r="Y59" s="87"/>
      <c r="Z59" s="87"/>
    </row>
    <row r="60" ht="12.0" customHeight="1">
      <c r="A60" s="113" t="str">
        <f t="array" ref="A60">INDEX(Calc_RotOppDef!E829:AP829,Intro!$C$11)</f>
        <v>Burnley</v>
      </c>
      <c r="B60" s="120" t="str">
        <f t="array" ref="B60">INDEX(Calc_RotOppDef!E1022:AP1022,Intro!$C$11)</f>
        <v>Man Utd</v>
      </c>
      <c r="C60" s="117">
        <f t="array" ref="C60">INDEX(Calc_RotOppDef!E636:AP636,Intro!$C$11)/Intro!$C$13</f>
        <v>0.695</v>
      </c>
      <c r="D60" s="119">
        <v>55.0</v>
      </c>
      <c r="E60" s="121" t="str">
        <f>IFERROR(IF(VLOOKUP($A60,Calc_OppDef!$A$47:$AM$66,E$5+1,FALSE)&lt;VLOOKUP($B60,Calc_OppDef!$A$47:$AM$66,E$5+1,FALSE),VLOOKUP($A60,Fixtures!$A$2:$AN$21,E$5+2,FALSE),VLOOKUP($B60,Fixtures!$A$2:$AN$21,E$5+2,FALSE)),"")</f>
        <v>SOU (A)</v>
      </c>
      <c r="F60" s="121" t="str">
        <f>IFERROR(IF(VLOOKUP($A60,Calc_OppDef!$A$47:$AM$66,F$5+1,FALSE)&lt;VLOOKUP($B60,Calc_OppDef!$A$47:$AM$66,F$5+1,FALSE),VLOOKUP($A60,Fixtures!$A$2:$AN$21,F$5+2,FALSE),VLOOKUP($B60,Fixtures!$A$2:$AN$21,F$5+2,FALSE)),"")</f>
        <v>WAT (H)</v>
      </c>
      <c r="G60" s="121" t="str">
        <f>IFERROR(IF(VLOOKUP($A60,Calc_OppDef!$A$47:$AM$66,G$5+1,FALSE)&lt;VLOOKUP($B60,Calc_OppDef!$A$47:$AM$66,G$5+1,FALSE),VLOOKUP($A60,Fixtures!$A$2:$AN$21,G$5+2,FALSE),VLOOKUP($B60,Fixtures!$A$2:$AN$21,G$5+2,FALSE)),"")</f>
        <v>FUL (A)</v>
      </c>
      <c r="H60" s="121" t="str">
        <f>IFERROR(IF(VLOOKUP($A60,Calc_OppDef!$A$47:$AM$66,H$5+1,FALSE)&lt;VLOOKUP($B60,Calc_OppDef!$A$47:$AM$66,H$5+1,FALSE),VLOOKUP($A60,Fixtures!$A$2:$AN$21,H$5+2,FALSE),VLOOKUP($B60,Fixtures!$A$2:$AN$21,H$5+2,FALSE)),"")</f>
        <v>BUR (A)</v>
      </c>
      <c r="I60" s="121" t="str">
        <f>IFERROR(IF(VLOOKUP($A60,Calc_OppDef!$A$47:$AM$66,I$5+1,FALSE)&lt;VLOOKUP($B60,Calc_OppDef!$A$47:$AM$66,I$5+1,FALSE),VLOOKUP($A60,Fixtures!$A$2:$AN$21,I$5+2,FALSE),VLOOKUP($B60,Fixtures!$A$2:$AN$21,I$5+2,FALSE)),"")</f>
        <v>WOL (A)</v>
      </c>
      <c r="J60" s="121" t="str">
        <f>IFERROR(IF(VLOOKUP($A60,Calc_OppDef!$A$47:$AM$66,J$5+1,FALSE)&lt;VLOOKUP($B60,Calc_OppDef!$A$47:$AM$66,J$5+1,FALSE),VLOOKUP($A60,Fixtures!$A$2:$AN$21,J$5+2,FALSE),VLOOKUP($B60,Fixtures!$A$2:$AN$21,J$5+2,FALSE)),"")</f>
        <v>WOL (H)</v>
      </c>
      <c r="K60" s="121" t="str">
        <f>IFERROR(IF(VLOOKUP($A60,Calc_OppDef!$A$47:$AM$66,K$5+1,FALSE)&lt;VLOOKUP($B60,Calc_OppDef!$A$47:$AM$66,K$5+1,FALSE),VLOOKUP($A60,Fixtures!$A$2:$AN$21,K$5+2,FALSE),VLOOKUP($B60,Fixtures!$A$2:$AN$21,K$5+2,FALSE)),"")</f>
        <v/>
      </c>
      <c r="L60" s="121" t="str">
        <f>IFERROR(IF(VLOOKUP($A60,Calc_OppDef!$A$47:$AM$66,L$5+1,FALSE)&lt;VLOOKUP($B60,Calc_OppDef!$A$47:$AM$66,L$5+1,FALSE),VLOOKUP($A60,Fixtures!$A$2:$AN$21,L$5+2,FALSE),VLOOKUP($B60,Fixtures!$A$2:$AN$21,L$5+2,FALSE)),"")</f>
        <v/>
      </c>
      <c r="M60" s="121" t="str">
        <f>IFERROR(IF(VLOOKUP($A60,Calc_OppDef!$A$47:$AM$66,M$5+1,FALSE)&lt;VLOOKUP($B60,Calc_OppDef!$A$47:$AM$66,M$5+1,FALSE),VLOOKUP($A60,Fixtures!$A$2:$AN$21,M$5+2,FALSE),VLOOKUP($B60,Fixtures!$A$2:$AN$21,M$5+2,FALSE)),"")</f>
        <v/>
      </c>
      <c r="N60" s="119" t="str">
        <f>IFERROR(IF(VLOOKUP($A60,Calc_OppDef!$A$47:$AM$66,N$5+1,FALSE)&lt;VLOOKUP($B60,Calc_OppDef!$A$47:$AM$66,N$5+1,FALSE),VLOOKUP($A60,Fixtures!$A$2:$AN$21,N$5+2,FALSE),VLOOKUP($B60,Fixtures!$A$2:$AN$21,N$5+2,FALSE)),"")</f>
        <v/>
      </c>
      <c r="O60" s="87"/>
      <c r="P60" s="87"/>
      <c r="Q60" s="87"/>
      <c r="R60" s="87"/>
      <c r="S60" s="87"/>
      <c r="T60" s="87"/>
      <c r="U60" s="87"/>
      <c r="V60" s="87"/>
      <c r="W60" s="87"/>
      <c r="X60" s="87"/>
      <c r="Y60" s="87"/>
      <c r="Z60" s="87"/>
    </row>
    <row r="61" ht="12.0" customHeight="1">
      <c r="A61" s="113" t="str">
        <f t="array" ref="A61">INDEX(Calc_RotOppDef!E830:AP830,Intro!$C$11)</f>
        <v>Everton</v>
      </c>
      <c r="B61" s="120" t="str">
        <f t="array" ref="B61">INDEX(Calc_RotOppDef!E1023:AP1023,Intro!$C$11)</f>
        <v>Fulham</v>
      </c>
      <c r="C61" s="117">
        <f t="array" ref="C61">INDEX(Calc_RotOppDef!E637:AP637,Intro!$C$11)/Intro!$C$13</f>
        <v>0.695</v>
      </c>
      <c r="D61" s="119">
        <v>56.0</v>
      </c>
      <c r="E61" s="121" t="str">
        <f>IFERROR(IF(VLOOKUP($A61,Calc_OppDef!$A$47:$AM$66,E$5+1,FALSE)&lt;VLOOKUP($B61,Calc_OppDef!$A$47:$AM$66,E$5+1,FALSE),VLOOKUP($A61,Fixtures!$A$2:$AN$21,E$5+2,FALSE),VLOOKUP($B61,Fixtures!$A$2:$AN$21,E$5+2,FALSE)),"")</f>
        <v>CRY (H)</v>
      </c>
      <c r="F61" s="121" t="str">
        <f>IFERROR(IF(VLOOKUP($A61,Calc_OppDef!$A$47:$AM$66,F$5+1,FALSE)&lt;VLOOKUP($B61,Calc_OppDef!$A$47:$AM$66,F$5+1,FALSE),VLOOKUP($A61,Fixtures!$A$2:$AN$21,F$5+2,FALSE),VLOOKUP($B61,Fixtures!$A$2:$AN$21,F$5+2,FALSE)),"")</f>
        <v>SOU (H)</v>
      </c>
      <c r="G61" s="121" t="str">
        <f>IFERROR(IF(VLOOKUP($A61,Calc_OppDef!$A$47:$AM$66,G$5+1,FALSE)&lt;VLOOKUP($B61,Calc_OppDef!$A$47:$AM$66,G$5+1,FALSE),VLOOKUP($A61,Fixtures!$A$2:$AN$21,G$5+2,FALSE),VLOOKUP($B61,Fixtures!$A$2:$AN$21,G$5+2,FALSE)),"")</f>
        <v>BUR (H)</v>
      </c>
      <c r="H61" s="121" t="str">
        <f>IFERROR(IF(VLOOKUP($A61,Calc_OppDef!$A$47:$AM$66,H$5+1,FALSE)&lt;VLOOKUP($B61,Calc_OppDef!$A$47:$AM$66,H$5+1,FALSE),VLOOKUP($A61,Fixtures!$A$2:$AN$21,H$5+2,FALSE),VLOOKUP($B61,Fixtures!$A$2:$AN$21,H$5+2,FALSE)),"")</f>
        <v>HUD (H)</v>
      </c>
      <c r="I61" s="121" t="str">
        <f>IFERROR(IF(VLOOKUP($A61,Calc_OppDef!$A$47:$AM$66,I$5+1,FALSE)&lt;VLOOKUP($B61,Calc_OppDef!$A$47:$AM$66,I$5+1,FALSE),VLOOKUP($A61,Fixtures!$A$2:$AN$21,I$5+2,FALSE),VLOOKUP($B61,Fixtures!$A$2:$AN$21,I$5+2,FALSE)),"")</f>
        <v>WHU (H)</v>
      </c>
      <c r="J61" s="121" t="str">
        <f>IFERROR(IF(VLOOKUP($A61,Calc_OppDef!$A$47:$AM$66,J$5+1,FALSE)&lt;VLOOKUP($B61,Calc_OppDef!$A$47:$AM$66,J$5+1,FALSE),VLOOKUP($A61,Fixtures!$A$2:$AN$21,J$5+2,FALSE),VLOOKUP($B61,Fixtures!$A$2:$AN$21,J$5+2,FALSE)),"")</f>
        <v>WAT (H)</v>
      </c>
      <c r="K61" s="121" t="str">
        <f>IFERROR(IF(VLOOKUP($A61,Calc_OppDef!$A$47:$AM$66,K$5+1,FALSE)&lt;VLOOKUP($B61,Calc_OppDef!$A$47:$AM$66,K$5+1,FALSE),VLOOKUP($A61,Fixtures!$A$2:$AN$21,K$5+2,FALSE),VLOOKUP($B61,Fixtures!$A$2:$AN$21,K$5+2,FALSE)),"")</f>
        <v/>
      </c>
      <c r="L61" s="121" t="str">
        <f>IFERROR(IF(VLOOKUP($A61,Calc_OppDef!$A$47:$AM$66,L$5+1,FALSE)&lt;VLOOKUP($B61,Calc_OppDef!$A$47:$AM$66,L$5+1,FALSE),VLOOKUP($A61,Fixtures!$A$2:$AN$21,L$5+2,FALSE),VLOOKUP($B61,Fixtures!$A$2:$AN$21,L$5+2,FALSE)),"")</f>
        <v/>
      </c>
      <c r="M61" s="121" t="str">
        <f>IFERROR(IF(VLOOKUP($A61,Calc_OppDef!$A$47:$AM$66,M$5+1,FALSE)&lt;VLOOKUP($B61,Calc_OppDef!$A$47:$AM$66,M$5+1,FALSE),VLOOKUP($A61,Fixtures!$A$2:$AN$21,M$5+2,FALSE),VLOOKUP($B61,Fixtures!$A$2:$AN$21,M$5+2,FALSE)),"")</f>
        <v/>
      </c>
      <c r="N61" s="119" t="str">
        <f>IFERROR(IF(VLOOKUP($A61,Calc_OppDef!$A$47:$AM$66,N$5+1,FALSE)&lt;VLOOKUP($B61,Calc_OppDef!$A$47:$AM$66,N$5+1,FALSE),VLOOKUP($A61,Fixtures!$A$2:$AN$21,N$5+2,FALSE),VLOOKUP($B61,Fixtures!$A$2:$AN$21,N$5+2,FALSE)),"")</f>
        <v/>
      </c>
      <c r="O61" s="87"/>
      <c r="P61" s="87"/>
      <c r="Q61" s="87"/>
      <c r="R61" s="87"/>
      <c r="S61" s="87"/>
      <c r="T61" s="87"/>
      <c r="U61" s="87"/>
      <c r="V61" s="87"/>
      <c r="W61" s="87"/>
      <c r="X61" s="87"/>
      <c r="Y61" s="87"/>
      <c r="Z61" s="87"/>
    </row>
    <row r="62" ht="12.0" customHeight="1">
      <c r="A62" s="113" t="str">
        <f t="array" ref="A62">INDEX(Calc_RotOppDef!E831:AP831,Intro!$C$11)</f>
        <v>Bournemouth</v>
      </c>
      <c r="B62" s="120" t="str">
        <f t="array" ref="B62">INDEX(Calc_RotOppDef!E1024:AP1024,Intro!$C$11)</f>
        <v>Leicester</v>
      </c>
      <c r="C62" s="117">
        <f t="array" ref="C62">INDEX(Calc_RotOppDef!E638:AP638,Intro!$C$11)/Intro!$C$13</f>
        <v>0.7016666667</v>
      </c>
      <c r="D62" s="119">
        <v>57.0</v>
      </c>
      <c r="E62" s="121" t="str">
        <f>IFERROR(IF(VLOOKUP($A62,Calc_OppDef!$A$47:$AM$66,E$5+1,FALSE)&lt;VLOOKUP($B62,Calc_OppDef!$A$47:$AM$66,E$5+1,FALSE),VLOOKUP($A62,Fixtures!$A$2:$AN$21,E$5+2,FALSE),VLOOKUP($B62,Fixtures!$A$2:$AN$21,E$5+2,FALSE)),"")</f>
        <v>CAR (H)</v>
      </c>
      <c r="F62" s="121" t="str">
        <f>IFERROR(IF(VLOOKUP($A62,Calc_OppDef!$A$47:$AM$66,F$5+1,FALSE)&lt;VLOOKUP($B62,Calc_OppDef!$A$47:$AM$66,F$5+1,FALSE),VLOOKUP($A62,Fixtures!$A$2:$AN$21,F$5+2,FALSE),VLOOKUP($B62,Fixtures!$A$2:$AN$21,F$5+2,FALSE)),"")</f>
        <v>WOL (H)</v>
      </c>
      <c r="G62" s="121" t="str">
        <f>IFERROR(IF(VLOOKUP($A62,Calc_OppDef!$A$47:$AM$66,G$5+1,FALSE)&lt;VLOOKUP($B62,Calc_OppDef!$A$47:$AM$66,G$5+1,FALSE),VLOOKUP($A62,Fixtures!$A$2:$AN$21,G$5+2,FALSE),VLOOKUP($B62,Fixtures!$A$2:$AN$21,G$5+2,FALSE)),"")</f>
        <v>EVE (H)</v>
      </c>
      <c r="H62" s="121" t="str">
        <f>IFERROR(IF(VLOOKUP($A62,Calc_OppDef!$A$47:$AM$66,H$5+1,FALSE)&lt;VLOOKUP($B62,Calc_OppDef!$A$47:$AM$66,H$5+1,FALSE),VLOOKUP($A62,Fixtures!$A$2:$AN$21,H$5+2,FALSE),VLOOKUP($B62,Fixtures!$A$2:$AN$21,H$5+2,FALSE)),"")</f>
        <v>CHE (A)</v>
      </c>
      <c r="I62" s="121" t="str">
        <f>IFERROR(IF(VLOOKUP($A62,Calc_OppDef!$A$47:$AM$66,I$5+1,FALSE)&lt;VLOOKUP($B62,Calc_OppDef!$A$47:$AM$66,I$5+1,FALSE),VLOOKUP($A62,Fixtures!$A$2:$AN$21,I$5+2,FALSE),VLOOKUP($B62,Fixtures!$A$2:$AN$21,I$5+2,FALSE)),"")</f>
        <v>BOU (A)</v>
      </c>
      <c r="J62" s="121" t="str">
        <f>IFERROR(IF(VLOOKUP($A62,Calc_OppDef!$A$47:$AM$66,J$5+1,FALSE)&lt;VLOOKUP($B62,Calc_OppDef!$A$47:$AM$66,J$5+1,FALSE),VLOOKUP($A62,Fixtures!$A$2:$AN$21,J$5+2,FALSE),VLOOKUP($B62,Fixtures!$A$2:$AN$21,J$5+2,FALSE)),"")</f>
        <v>HUD (H)</v>
      </c>
      <c r="K62" s="121" t="str">
        <f>IFERROR(IF(VLOOKUP($A62,Calc_OppDef!$A$47:$AM$66,K$5+1,FALSE)&lt;VLOOKUP($B62,Calc_OppDef!$A$47:$AM$66,K$5+1,FALSE),VLOOKUP($A62,Fixtures!$A$2:$AN$21,K$5+2,FALSE),VLOOKUP($B62,Fixtures!$A$2:$AN$21,K$5+2,FALSE)),"")</f>
        <v/>
      </c>
      <c r="L62" s="121" t="str">
        <f>IFERROR(IF(VLOOKUP($A62,Calc_OppDef!$A$47:$AM$66,L$5+1,FALSE)&lt;VLOOKUP($B62,Calc_OppDef!$A$47:$AM$66,L$5+1,FALSE),VLOOKUP($A62,Fixtures!$A$2:$AN$21,L$5+2,FALSE),VLOOKUP($B62,Fixtures!$A$2:$AN$21,L$5+2,FALSE)),"")</f>
        <v/>
      </c>
      <c r="M62" s="121" t="str">
        <f>IFERROR(IF(VLOOKUP($A62,Calc_OppDef!$A$47:$AM$66,M$5+1,FALSE)&lt;VLOOKUP($B62,Calc_OppDef!$A$47:$AM$66,M$5+1,FALSE),VLOOKUP($A62,Fixtures!$A$2:$AN$21,M$5+2,FALSE),VLOOKUP($B62,Fixtures!$A$2:$AN$21,M$5+2,FALSE)),"")</f>
        <v/>
      </c>
      <c r="N62" s="119" t="str">
        <f>IFERROR(IF(VLOOKUP($A62,Calc_OppDef!$A$47:$AM$66,N$5+1,FALSE)&lt;VLOOKUP($B62,Calc_OppDef!$A$47:$AM$66,N$5+1,FALSE),VLOOKUP($A62,Fixtures!$A$2:$AN$21,N$5+2,FALSE),VLOOKUP($B62,Fixtures!$A$2:$AN$21,N$5+2,FALSE)),"")</f>
        <v/>
      </c>
      <c r="O62" s="87"/>
      <c r="P62" s="87"/>
      <c r="Q62" s="87"/>
      <c r="R62" s="87"/>
      <c r="S62" s="87"/>
      <c r="T62" s="87"/>
      <c r="U62" s="87"/>
      <c r="V62" s="87"/>
      <c r="W62" s="87"/>
      <c r="X62" s="87"/>
      <c r="Y62" s="87"/>
      <c r="Z62" s="87"/>
    </row>
    <row r="63" ht="12.0" customHeight="1">
      <c r="A63" s="113" t="str">
        <f t="array" ref="A63">INDEX(Calc_RotOppDef!E832:AP832,Intro!$C$11)</f>
        <v>Crystal Palace</v>
      </c>
      <c r="B63" s="120" t="str">
        <f t="array" ref="B63">INDEX(Calc_RotOppDef!E1025:AP1025,Intro!$C$11)</f>
        <v>Everton</v>
      </c>
      <c r="C63" s="117">
        <f t="array" ref="C63">INDEX(Calc_RotOppDef!E639:AP639,Intro!$C$11)/Intro!$C$13</f>
        <v>0.705</v>
      </c>
      <c r="D63" s="119">
        <v>58.0</v>
      </c>
      <c r="E63" s="121" t="str">
        <f>IFERROR(IF(VLOOKUP($A63,Calc_OppDef!$A$47:$AM$66,E$5+1,FALSE)&lt;VLOOKUP($B63,Calc_OppDef!$A$47:$AM$66,E$5+1,FALSE),VLOOKUP($A63,Fixtures!$A$2:$AN$21,E$5+2,FALSE),VLOOKUP($B63,Fixtures!$A$2:$AN$21,E$5+2,FALSE)),"")</f>
        <v>FUL (A)</v>
      </c>
      <c r="F63" s="121" t="str">
        <f>IFERROR(IF(VLOOKUP($A63,Calc_OppDef!$A$47:$AM$66,F$5+1,FALSE)&lt;VLOOKUP($B63,Calc_OppDef!$A$47:$AM$66,F$5+1,FALSE),VLOOKUP($A63,Fixtures!$A$2:$AN$21,F$5+2,FALSE),VLOOKUP($B63,Fixtures!$A$2:$AN$21,F$5+2,FALSE)),"")</f>
        <v>SOU (H)</v>
      </c>
      <c r="G63" s="121" t="str">
        <f>IFERROR(IF(VLOOKUP($A63,Calc_OppDef!$A$47:$AM$66,G$5+1,FALSE)&lt;VLOOKUP($B63,Calc_OppDef!$A$47:$AM$66,G$5+1,FALSE),VLOOKUP($A63,Fixtures!$A$2:$AN$21,G$5+2,FALSE),VLOOKUP($B63,Fixtures!$A$2:$AN$21,G$5+2,FALSE)),"")</f>
        <v>BOU (A)</v>
      </c>
      <c r="H63" s="121" t="str">
        <f>IFERROR(IF(VLOOKUP($A63,Calc_OppDef!$A$47:$AM$66,H$5+1,FALSE)&lt;VLOOKUP($B63,Calc_OppDef!$A$47:$AM$66,H$5+1,FALSE),VLOOKUP($A63,Fixtures!$A$2:$AN$21,H$5+2,FALSE),VLOOKUP($B63,Fixtures!$A$2:$AN$21,H$5+2,FALSE)),"")</f>
        <v>HUD (H)</v>
      </c>
      <c r="I63" s="121" t="str">
        <f>IFERROR(IF(VLOOKUP($A63,Calc_OppDef!$A$47:$AM$66,I$5+1,FALSE)&lt;VLOOKUP($B63,Calc_OppDef!$A$47:$AM$66,I$5+1,FALSE),VLOOKUP($A63,Fixtures!$A$2:$AN$21,I$5+2,FALSE),VLOOKUP($B63,Fixtures!$A$2:$AN$21,I$5+2,FALSE)),"")</f>
        <v>HUD (A)</v>
      </c>
      <c r="J63" s="121" t="str">
        <f>IFERROR(IF(VLOOKUP($A63,Calc_OppDef!$A$47:$AM$66,J$5+1,FALSE)&lt;VLOOKUP($B63,Calc_OppDef!$A$47:$AM$66,J$5+1,FALSE),VLOOKUP($A63,Fixtures!$A$2:$AN$21,J$5+2,FALSE),VLOOKUP($B63,Fixtures!$A$2:$AN$21,J$5+2,FALSE)),"")</f>
        <v>NEW (H)</v>
      </c>
      <c r="K63" s="121" t="str">
        <f>IFERROR(IF(VLOOKUP($A63,Calc_OppDef!$A$47:$AM$66,K$5+1,FALSE)&lt;VLOOKUP($B63,Calc_OppDef!$A$47:$AM$66,K$5+1,FALSE),VLOOKUP($A63,Fixtures!$A$2:$AN$21,K$5+2,FALSE),VLOOKUP($B63,Fixtures!$A$2:$AN$21,K$5+2,FALSE)),"")</f>
        <v/>
      </c>
      <c r="L63" s="121" t="str">
        <f>IFERROR(IF(VLOOKUP($A63,Calc_OppDef!$A$47:$AM$66,L$5+1,FALSE)&lt;VLOOKUP($B63,Calc_OppDef!$A$47:$AM$66,L$5+1,FALSE),VLOOKUP($A63,Fixtures!$A$2:$AN$21,L$5+2,FALSE),VLOOKUP($B63,Fixtures!$A$2:$AN$21,L$5+2,FALSE)),"")</f>
        <v/>
      </c>
      <c r="M63" s="121" t="str">
        <f>IFERROR(IF(VLOOKUP($A63,Calc_OppDef!$A$47:$AM$66,M$5+1,FALSE)&lt;VLOOKUP($B63,Calc_OppDef!$A$47:$AM$66,M$5+1,FALSE),VLOOKUP($A63,Fixtures!$A$2:$AN$21,M$5+2,FALSE),VLOOKUP($B63,Fixtures!$A$2:$AN$21,M$5+2,FALSE)),"")</f>
        <v/>
      </c>
      <c r="N63" s="119" t="str">
        <f>IFERROR(IF(VLOOKUP($A63,Calc_OppDef!$A$47:$AM$66,N$5+1,FALSE)&lt;VLOOKUP($B63,Calc_OppDef!$A$47:$AM$66,N$5+1,FALSE),VLOOKUP($A63,Fixtures!$A$2:$AN$21,N$5+2,FALSE),VLOOKUP($B63,Fixtures!$A$2:$AN$21,N$5+2,FALSE)),"")</f>
        <v/>
      </c>
      <c r="O63" s="87"/>
      <c r="P63" s="87"/>
      <c r="Q63" s="87"/>
      <c r="R63" s="87"/>
      <c r="S63" s="87"/>
      <c r="T63" s="87"/>
      <c r="U63" s="87"/>
      <c r="V63" s="87"/>
      <c r="W63" s="87"/>
      <c r="X63" s="87"/>
      <c r="Y63" s="87"/>
      <c r="Z63" s="87"/>
    </row>
    <row r="64" ht="12.0" customHeight="1">
      <c r="A64" s="113" t="str">
        <f t="array" ref="A64">INDEX(Calc_RotOppDef!E833:AP833,Intro!$C$11)</f>
        <v>Crystal Palace</v>
      </c>
      <c r="B64" s="120" t="str">
        <f t="array" ref="B64">INDEX(Calc_RotOppDef!E1026:AP1026,Intro!$C$11)</f>
        <v>Liverpool</v>
      </c>
      <c r="C64" s="117">
        <f t="array" ref="C64">INDEX(Calc_RotOppDef!E640:AP640,Intro!$C$11)/Intro!$C$13</f>
        <v>0.705</v>
      </c>
      <c r="D64" s="119">
        <v>59.0</v>
      </c>
      <c r="E64" s="121" t="str">
        <f>IFERROR(IF(VLOOKUP($A64,Calc_OppDef!$A$47:$AM$66,E$5+1,FALSE)&lt;VLOOKUP($B64,Calc_OppDef!$A$47:$AM$66,E$5+1,FALSE),VLOOKUP($A64,Fixtures!$A$2:$AN$21,E$5+2,FALSE),VLOOKUP($B64,Fixtures!$A$2:$AN$21,E$5+2,FALSE)),"")</f>
        <v>FUL (A)</v>
      </c>
      <c r="F64" s="121" t="str">
        <f>IFERROR(IF(VLOOKUP($A64,Calc_OppDef!$A$47:$AM$66,F$5+1,FALSE)&lt;VLOOKUP($B64,Calc_OppDef!$A$47:$AM$66,F$5+1,FALSE),VLOOKUP($A64,Fixtures!$A$2:$AN$21,F$5+2,FALSE),VLOOKUP($B64,Fixtures!$A$2:$AN$21,F$5+2,FALSE)),"")</f>
        <v>CRY (A)</v>
      </c>
      <c r="G64" s="121" t="str">
        <f>IFERROR(IF(VLOOKUP($A64,Calc_OppDef!$A$47:$AM$66,G$5+1,FALSE)&lt;VLOOKUP($B64,Calc_OppDef!$A$47:$AM$66,G$5+1,FALSE),VLOOKUP($A64,Fixtures!$A$2:$AN$21,G$5+2,FALSE),VLOOKUP($B64,Fixtures!$A$2:$AN$21,G$5+2,FALSE)),"")</f>
        <v>BHA (H)</v>
      </c>
      <c r="H64" s="121" t="str">
        <f>IFERROR(IF(VLOOKUP($A64,Calc_OppDef!$A$47:$AM$66,H$5+1,FALSE)&lt;VLOOKUP($B64,Calc_OppDef!$A$47:$AM$66,H$5+1,FALSE),VLOOKUP($A64,Fixtures!$A$2:$AN$21,H$5+2,FALSE),VLOOKUP($B64,Fixtures!$A$2:$AN$21,H$5+2,FALSE)),"")</f>
        <v>SOU (H)</v>
      </c>
      <c r="I64" s="121" t="str">
        <f>IFERROR(IF(VLOOKUP($A64,Calc_OppDef!$A$47:$AM$66,I$5+1,FALSE)&lt;VLOOKUP($B64,Calc_OppDef!$A$47:$AM$66,I$5+1,FALSE),VLOOKUP($A64,Fixtures!$A$2:$AN$21,I$5+2,FALSE),VLOOKUP($B64,Fixtures!$A$2:$AN$21,I$5+2,FALSE)),"")</f>
        <v>HUD (A)</v>
      </c>
      <c r="J64" s="121" t="str">
        <f>IFERROR(IF(VLOOKUP($A64,Calc_OppDef!$A$47:$AM$66,J$5+1,FALSE)&lt;VLOOKUP($B64,Calc_OppDef!$A$47:$AM$66,J$5+1,FALSE),VLOOKUP($A64,Fixtures!$A$2:$AN$21,J$5+2,FALSE),VLOOKUP($B64,Fixtures!$A$2:$AN$21,J$5+2,FALSE)),"")</f>
        <v>SOU (H)</v>
      </c>
      <c r="K64" s="121" t="str">
        <f>IFERROR(IF(VLOOKUP($A64,Calc_OppDef!$A$47:$AM$66,K$5+1,FALSE)&lt;VLOOKUP($B64,Calc_OppDef!$A$47:$AM$66,K$5+1,FALSE),VLOOKUP($A64,Fixtures!$A$2:$AN$21,K$5+2,FALSE),VLOOKUP($B64,Fixtures!$A$2:$AN$21,K$5+2,FALSE)),"")</f>
        <v/>
      </c>
      <c r="L64" s="121" t="str">
        <f>IFERROR(IF(VLOOKUP($A64,Calc_OppDef!$A$47:$AM$66,L$5+1,FALSE)&lt;VLOOKUP($B64,Calc_OppDef!$A$47:$AM$66,L$5+1,FALSE),VLOOKUP($A64,Fixtures!$A$2:$AN$21,L$5+2,FALSE),VLOOKUP($B64,Fixtures!$A$2:$AN$21,L$5+2,FALSE)),"")</f>
        <v/>
      </c>
      <c r="M64" s="121" t="str">
        <f>IFERROR(IF(VLOOKUP($A64,Calc_OppDef!$A$47:$AM$66,M$5+1,FALSE)&lt;VLOOKUP($B64,Calc_OppDef!$A$47:$AM$66,M$5+1,FALSE),VLOOKUP($A64,Fixtures!$A$2:$AN$21,M$5+2,FALSE),VLOOKUP($B64,Fixtures!$A$2:$AN$21,M$5+2,FALSE)),"")</f>
        <v/>
      </c>
      <c r="N64" s="119" t="str">
        <f>IFERROR(IF(VLOOKUP($A64,Calc_OppDef!$A$47:$AM$66,N$5+1,FALSE)&lt;VLOOKUP($B64,Calc_OppDef!$A$47:$AM$66,N$5+1,FALSE),VLOOKUP($A64,Fixtures!$A$2:$AN$21,N$5+2,FALSE),VLOOKUP($B64,Fixtures!$A$2:$AN$21,N$5+2,FALSE)),"")</f>
        <v/>
      </c>
      <c r="O64" s="87"/>
      <c r="P64" s="87"/>
      <c r="Q64" s="87"/>
      <c r="R64" s="87"/>
      <c r="S64" s="87"/>
      <c r="T64" s="87"/>
      <c r="U64" s="87"/>
      <c r="V64" s="87"/>
      <c r="W64" s="87"/>
      <c r="X64" s="87"/>
      <c r="Y64" s="87"/>
      <c r="Z64" s="87"/>
    </row>
    <row r="65" ht="12.0" customHeight="1">
      <c r="A65" s="113" t="str">
        <f t="array" ref="A65">INDEX(Calc_RotOppDef!E834:AP834,Intro!$C$11)</f>
        <v>Man City</v>
      </c>
      <c r="B65" s="120" t="str">
        <f t="array" ref="B65">INDEX(Calc_RotOppDef!E1027:AP1027,Intro!$C$11)</f>
        <v>Man Utd</v>
      </c>
      <c r="C65" s="117">
        <f t="array" ref="C65">INDEX(Calc_RotOppDef!E641:AP641,Intro!$C$11)/Intro!$C$13</f>
        <v>0.705</v>
      </c>
      <c r="D65" s="119">
        <v>60.0</v>
      </c>
      <c r="E65" s="121" t="str">
        <f>IFERROR(IF(VLOOKUP($A65,Calc_OppDef!$A$47:$AM$66,E$5+1,FALSE)&lt;VLOOKUP($B65,Calc_OppDef!$A$47:$AM$66,E$5+1,FALSE),VLOOKUP($A65,Fixtures!$A$2:$AN$21,E$5+2,FALSE),VLOOKUP($B65,Fixtures!$A$2:$AN$21,E$5+2,FALSE)),"")</f>
        <v>LEI (H)</v>
      </c>
      <c r="F65" s="121" t="str">
        <f>IFERROR(IF(VLOOKUP($A65,Calc_OppDef!$A$47:$AM$66,F$5+1,FALSE)&lt;VLOOKUP($B65,Calc_OppDef!$A$47:$AM$66,F$5+1,FALSE),VLOOKUP($A65,Fixtures!$A$2:$AN$21,F$5+2,FALSE),VLOOKUP($B65,Fixtures!$A$2:$AN$21,F$5+2,FALSE)),"")</f>
        <v>HUD (H)</v>
      </c>
      <c r="G65" s="121" t="str">
        <f>IFERROR(IF(VLOOKUP($A65,Calc_OppDef!$A$47:$AM$66,G$5+1,FALSE)&lt;VLOOKUP($B65,Calc_OppDef!$A$47:$AM$66,G$5+1,FALSE),VLOOKUP($A65,Fixtures!$A$2:$AN$21,G$5+2,FALSE),VLOOKUP($B65,Fixtures!$A$2:$AN$21,G$5+2,FALSE)),"")</f>
        <v>WOL (A)</v>
      </c>
      <c r="H65" s="121" t="str">
        <f>IFERROR(IF(VLOOKUP($A65,Calc_OppDef!$A$47:$AM$66,H$5+1,FALSE)&lt;VLOOKUP($B65,Calc_OppDef!$A$47:$AM$66,H$5+1,FALSE),VLOOKUP($A65,Fixtures!$A$2:$AN$21,H$5+2,FALSE),VLOOKUP($B65,Fixtures!$A$2:$AN$21,H$5+2,FALSE)),"")</f>
        <v>BUR (A)</v>
      </c>
      <c r="I65" s="121" t="str">
        <f>IFERROR(IF(VLOOKUP($A65,Calc_OppDef!$A$47:$AM$66,I$5+1,FALSE)&lt;VLOOKUP($B65,Calc_OppDef!$A$47:$AM$66,I$5+1,FALSE),VLOOKUP($A65,Fixtures!$A$2:$AN$21,I$5+2,FALSE),VLOOKUP($B65,Fixtures!$A$2:$AN$21,I$5+2,FALSE)),"")</f>
        <v>FUL (H)</v>
      </c>
      <c r="J65" s="121" t="str">
        <f>IFERROR(IF(VLOOKUP($A65,Calc_OppDef!$A$47:$AM$66,J$5+1,FALSE)&lt;VLOOKUP($B65,Calc_OppDef!$A$47:$AM$66,J$5+1,FALSE),VLOOKUP($A65,Fixtures!$A$2:$AN$21,J$5+2,FALSE),VLOOKUP($B65,Fixtures!$A$2:$AN$21,J$5+2,FALSE)),"")</f>
        <v>WOL (H)</v>
      </c>
      <c r="K65" s="121" t="str">
        <f>IFERROR(IF(VLOOKUP($A65,Calc_OppDef!$A$47:$AM$66,K$5+1,FALSE)&lt;VLOOKUP($B65,Calc_OppDef!$A$47:$AM$66,K$5+1,FALSE),VLOOKUP($A65,Fixtures!$A$2:$AN$21,K$5+2,FALSE),VLOOKUP($B65,Fixtures!$A$2:$AN$21,K$5+2,FALSE)),"")</f>
        <v/>
      </c>
      <c r="L65" s="121" t="str">
        <f>IFERROR(IF(VLOOKUP($A65,Calc_OppDef!$A$47:$AM$66,L$5+1,FALSE)&lt;VLOOKUP($B65,Calc_OppDef!$A$47:$AM$66,L$5+1,FALSE),VLOOKUP($A65,Fixtures!$A$2:$AN$21,L$5+2,FALSE),VLOOKUP($B65,Fixtures!$A$2:$AN$21,L$5+2,FALSE)),"")</f>
        <v/>
      </c>
      <c r="M65" s="121" t="str">
        <f>IFERROR(IF(VLOOKUP($A65,Calc_OppDef!$A$47:$AM$66,M$5+1,FALSE)&lt;VLOOKUP($B65,Calc_OppDef!$A$47:$AM$66,M$5+1,FALSE),VLOOKUP($A65,Fixtures!$A$2:$AN$21,M$5+2,FALSE),VLOOKUP($B65,Fixtures!$A$2:$AN$21,M$5+2,FALSE)),"")</f>
        <v/>
      </c>
      <c r="N65" s="119" t="str">
        <f>IFERROR(IF(VLOOKUP($A65,Calc_OppDef!$A$47:$AM$66,N$5+1,FALSE)&lt;VLOOKUP($B65,Calc_OppDef!$A$47:$AM$66,N$5+1,FALSE),VLOOKUP($A65,Fixtures!$A$2:$AN$21,N$5+2,FALSE),VLOOKUP($B65,Fixtures!$A$2:$AN$21,N$5+2,FALSE)),"")</f>
        <v/>
      </c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  <c r="Z65" s="87"/>
    </row>
    <row r="66" ht="12.0" customHeight="1">
      <c r="A66" s="113" t="str">
        <f t="array" ref="A66">INDEX(Calc_RotOppDef!E835:AP835,Intro!$C$11)</f>
        <v>Brighton</v>
      </c>
      <c r="B66" s="120" t="str">
        <f t="array" ref="B66">INDEX(Calc_RotOppDef!E1028:AP1028,Intro!$C$11)</f>
        <v>Man City</v>
      </c>
      <c r="C66" s="117">
        <f t="array" ref="C66">INDEX(Calc_RotOppDef!E642:AP642,Intro!$C$11)/Intro!$C$13</f>
        <v>0.7066666667</v>
      </c>
      <c r="D66" s="119">
        <v>61.0</v>
      </c>
      <c r="E66" s="121" t="str">
        <f>IFERROR(IF(VLOOKUP($A66,Calc_OppDef!$A$47:$AM$66,E$5+1,FALSE)&lt;VLOOKUP($B66,Calc_OppDef!$A$47:$AM$66,E$5+1,FALSE),VLOOKUP($A66,Fixtures!$A$2:$AN$21,E$5+2,FALSE),VLOOKUP($B66,Fixtures!$A$2:$AN$21,E$5+2,FALSE)),"")</f>
        <v>WAT (A)</v>
      </c>
      <c r="F66" s="121" t="str">
        <f>IFERROR(IF(VLOOKUP($A66,Calc_OppDef!$A$47:$AM$66,F$5+1,FALSE)&lt;VLOOKUP($B66,Calc_OppDef!$A$47:$AM$66,F$5+1,FALSE),VLOOKUP($A66,Fixtures!$A$2:$AN$21,F$5+2,FALSE),VLOOKUP($B66,Fixtures!$A$2:$AN$21,F$5+2,FALSE)),"")</f>
        <v>HUD (H)</v>
      </c>
      <c r="G66" s="121" t="str">
        <f>IFERROR(IF(VLOOKUP($A66,Calc_OppDef!$A$47:$AM$66,G$5+1,FALSE)&lt;VLOOKUP($B66,Calc_OppDef!$A$47:$AM$66,G$5+1,FALSE),VLOOKUP($A66,Fixtures!$A$2:$AN$21,G$5+2,FALSE),VLOOKUP($B66,Fixtures!$A$2:$AN$21,G$5+2,FALSE)),"")</f>
        <v>WOL (A)</v>
      </c>
      <c r="H66" s="121" t="str">
        <f>IFERROR(IF(VLOOKUP($A66,Calc_OppDef!$A$47:$AM$66,H$5+1,FALSE)&lt;VLOOKUP($B66,Calc_OppDef!$A$47:$AM$66,H$5+1,FALSE),VLOOKUP($A66,Fixtures!$A$2:$AN$21,H$5+2,FALSE),VLOOKUP($B66,Fixtures!$A$2:$AN$21,H$5+2,FALSE)),"")</f>
        <v>FUL (H)</v>
      </c>
      <c r="I66" s="121" t="str">
        <f>IFERROR(IF(VLOOKUP($A66,Calc_OppDef!$A$47:$AM$66,I$5+1,FALSE)&lt;VLOOKUP($B66,Calc_OppDef!$A$47:$AM$66,I$5+1,FALSE),VLOOKUP($A66,Fixtures!$A$2:$AN$21,I$5+2,FALSE),VLOOKUP($B66,Fixtures!$A$2:$AN$21,I$5+2,FALSE)),"")</f>
        <v>FUL (H)</v>
      </c>
      <c r="J66" s="121" t="str">
        <f>IFERROR(IF(VLOOKUP($A66,Calc_OppDef!$A$47:$AM$66,J$5+1,FALSE)&lt;VLOOKUP($B66,Calc_OppDef!$A$47:$AM$66,J$5+1,FALSE),VLOOKUP($A66,Fixtures!$A$2:$AN$21,J$5+2,FALSE),VLOOKUP($B66,Fixtures!$A$2:$AN$21,J$5+2,FALSE)),"")</f>
        <v>CAR (A)</v>
      </c>
      <c r="K66" s="121" t="str">
        <f>IFERROR(IF(VLOOKUP($A66,Calc_OppDef!$A$47:$AM$66,K$5+1,FALSE)&lt;VLOOKUP($B66,Calc_OppDef!$A$47:$AM$66,K$5+1,FALSE),VLOOKUP($A66,Fixtures!$A$2:$AN$21,K$5+2,FALSE),VLOOKUP($B66,Fixtures!$A$2:$AN$21,K$5+2,FALSE)),"")</f>
        <v/>
      </c>
      <c r="L66" s="121" t="str">
        <f>IFERROR(IF(VLOOKUP($A66,Calc_OppDef!$A$47:$AM$66,L$5+1,FALSE)&lt;VLOOKUP($B66,Calc_OppDef!$A$47:$AM$66,L$5+1,FALSE),VLOOKUP($A66,Fixtures!$A$2:$AN$21,L$5+2,FALSE),VLOOKUP($B66,Fixtures!$A$2:$AN$21,L$5+2,FALSE)),"")</f>
        <v/>
      </c>
      <c r="M66" s="121" t="str">
        <f>IFERROR(IF(VLOOKUP($A66,Calc_OppDef!$A$47:$AM$66,M$5+1,FALSE)&lt;VLOOKUP($B66,Calc_OppDef!$A$47:$AM$66,M$5+1,FALSE),VLOOKUP($A66,Fixtures!$A$2:$AN$21,M$5+2,FALSE),VLOOKUP($B66,Fixtures!$A$2:$AN$21,M$5+2,FALSE)),"")</f>
        <v/>
      </c>
      <c r="N66" s="119" t="str">
        <f>IFERROR(IF(VLOOKUP($A66,Calc_OppDef!$A$47:$AM$66,N$5+1,FALSE)&lt;VLOOKUP($B66,Calc_OppDef!$A$47:$AM$66,N$5+1,FALSE),VLOOKUP($A66,Fixtures!$A$2:$AN$21,N$5+2,FALSE),VLOOKUP($B66,Fixtures!$A$2:$AN$21,N$5+2,FALSE)),"")</f>
        <v/>
      </c>
      <c r="O66" s="87"/>
      <c r="P66" s="87"/>
      <c r="Q66" s="87"/>
      <c r="R66" s="87"/>
      <c r="S66" s="87"/>
      <c r="T66" s="87"/>
      <c r="U66" s="87"/>
      <c r="V66" s="87"/>
      <c r="W66" s="87"/>
      <c r="X66" s="87"/>
      <c r="Y66" s="87"/>
      <c r="Z66" s="87"/>
    </row>
    <row r="67" ht="12.0" customHeight="1">
      <c r="A67" s="113" t="str">
        <f t="array" ref="A67">INDEX(Calc_RotOppDef!E836:AP836,Intro!$C$11)</f>
        <v>Liverpool</v>
      </c>
      <c r="B67" s="120" t="str">
        <f t="array" ref="B67">INDEX(Calc_RotOppDef!E1029:AP1029,Intro!$C$11)</f>
        <v>Watford</v>
      </c>
      <c r="C67" s="117">
        <f t="array" ref="C67">INDEX(Calc_RotOppDef!E643:AP643,Intro!$C$11)/Intro!$C$13</f>
        <v>0.7066666667</v>
      </c>
      <c r="D67" s="119">
        <v>62.0</v>
      </c>
      <c r="E67" s="121" t="str">
        <f>IFERROR(IF(VLOOKUP($A67,Calc_OppDef!$A$47:$AM$66,E$5+1,FALSE)&lt;VLOOKUP($B67,Calc_OppDef!$A$47:$AM$66,E$5+1,FALSE),VLOOKUP($A67,Fixtures!$A$2:$AN$21,E$5+2,FALSE),VLOOKUP($B67,Fixtures!$A$2:$AN$21,E$5+2,FALSE)),"")</f>
        <v>BHA (H)</v>
      </c>
      <c r="F67" s="121" t="str">
        <f>IFERROR(IF(VLOOKUP($A67,Calc_OppDef!$A$47:$AM$66,F$5+1,FALSE)&lt;VLOOKUP($B67,Calc_OppDef!$A$47:$AM$66,F$5+1,FALSE),VLOOKUP($A67,Fixtures!$A$2:$AN$21,F$5+2,FALSE),VLOOKUP($B67,Fixtures!$A$2:$AN$21,F$5+2,FALSE)),"")</f>
        <v>BUR (A)</v>
      </c>
      <c r="G67" s="121" t="str">
        <f>IFERROR(IF(VLOOKUP($A67,Calc_OppDef!$A$47:$AM$66,G$5+1,FALSE)&lt;VLOOKUP($B67,Calc_OppDef!$A$47:$AM$66,G$5+1,FALSE),VLOOKUP($A67,Fixtures!$A$2:$AN$21,G$5+2,FALSE),VLOOKUP($B67,Fixtures!$A$2:$AN$21,G$5+2,FALSE)),"")</f>
        <v>BHA (H)</v>
      </c>
      <c r="H67" s="121" t="str">
        <f>IFERROR(IF(VLOOKUP($A67,Calc_OppDef!$A$47:$AM$66,H$5+1,FALSE)&lt;VLOOKUP($B67,Calc_OppDef!$A$47:$AM$66,H$5+1,FALSE),VLOOKUP($A67,Fixtures!$A$2:$AN$21,H$5+2,FALSE),VLOOKUP($B67,Fixtures!$A$2:$AN$21,H$5+2,FALSE)),"")</f>
        <v>LEI (A)</v>
      </c>
      <c r="I67" s="121" t="str">
        <f>IFERROR(IF(VLOOKUP($A67,Calc_OppDef!$A$47:$AM$66,I$5+1,FALSE)&lt;VLOOKUP($B67,Calc_OppDef!$A$47:$AM$66,I$5+1,FALSE),VLOOKUP($A67,Fixtures!$A$2:$AN$21,I$5+2,FALSE),VLOOKUP($B67,Fixtures!$A$2:$AN$21,I$5+2,FALSE)),"")</f>
        <v>MNU (H)</v>
      </c>
      <c r="J67" s="121" t="str">
        <f>IFERROR(IF(VLOOKUP($A67,Calc_OppDef!$A$47:$AM$66,J$5+1,FALSE)&lt;VLOOKUP($B67,Calc_OppDef!$A$47:$AM$66,J$5+1,FALSE),VLOOKUP($A67,Fixtures!$A$2:$AN$21,J$5+2,FALSE),VLOOKUP($B67,Fixtures!$A$2:$AN$21,J$5+2,FALSE)),"")</f>
        <v>SOU (H)</v>
      </c>
      <c r="K67" s="121" t="str">
        <f>IFERROR(IF(VLOOKUP($A67,Calc_OppDef!$A$47:$AM$66,K$5+1,FALSE)&lt;VLOOKUP($B67,Calc_OppDef!$A$47:$AM$66,K$5+1,FALSE),VLOOKUP($A67,Fixtures!$A$2:$AN$21,K$5+2,FALSE),VLOOKUP($B67,Fixtures!$A$2:$AN$21,K$5+2,FALSE)),"")</f>
        <v/>
      </c>
      <c r="L67" s="121" t="str">
        <f>IFERROR(IF(VLOOKUP($A67,Calc_OppDef!$A$47:$AM$66,L$5+1,FALSE)&lt;VLOOKUP($B67,Calc_OppDef!$A$47:$AM$66,L$5+1,FALSE),VLOOKUP($A67,Fixtures!$A$2:$AN$21,L$5+2,FALSE),VLOOKUP($B67,Fixtures!$A$2:$AN$21,L$5+2,FALSE)),"")</f>
        <v/>
      </c>
      <c r="M67" s="121" t="str">
        <f>IFERROR(IF(VLOOKUP($A67,Calc_OppDef!$A$47:$AM$66,M$5+1,FALSE)&lt;VLOOKUP($B67,Calc_OppDef!$A$47:$AM$66,M$5+1,FALSE),VLOOKUP($A67,Fixtures!$A$2:$AN$21,M$5+2,FALSE),VLOOKUP($B67,Fixtures!$A$2:$AN$21,M$5+2,FALSE)),"")</f>
        <v/>
      </c>
      <c r="N67" s="119" t="str">
        <f>IFERROR(IF(VLOOKUP($A67,Calc_OppDef!$A$47:$AM$66,N$5+1,FALSE)&lt;VLOOKUP($B67,Calc_OppDef!$A$47:$AM$66,N$5+1,FALSE),VLOOKUP($A67,Fixtures!$A$2:$AN$21,N$5+2,FALSE),VLOOKUP($B67,Fixtures!$A$2:$AN$21,N$5+2,FALSE)),"")</f>
        <v/>
      </c>
      <c r="O67" s="87"/>
      <c r="P67" s="87"/>
      <c r="Q67" s="87"/>
      <c r="R67" s="87"/>
      <c r="S67" s="87"/>
      <c r="T67" s="87"/>
      <c r="U67" s="87"/>
      <c r="V67" s="87"/>
      <c r="W67" s="87"/>
      <c r="X67" s="87"/>
      <c r="Y67" s="87"/>
      <c r="Z67" s="87"/>
    </row>
    <row r="68" ht="12.0" customHeight="1">
      <c r="A68" s="113" t="str">
        <f t="array" ref="A68">INDEX(Calc_RotOppDef!E837:AP837,Intro!$C$11)</f>
        <v>Burnley</v>
      </c>
      <c r="B68" s="120" t="str">
        <f t="array" ref="B68">INDEX(Calc_RotOppDef!E1030:AP1030,Intro!$C$11)</f>
        <v>Everton</v>
      </c>
      <c r="C68" s="117">
        <f t="array" ref="C68">INDEX(Calc_RotOppDef!E644:AP644,Intro!$C$11)/Intro!$C$13</f>
        <v>0.71</v>
      </c>
      <c r="D68" s="119">
        <v>63.0</v>
      </c>
      <c r="E68" s="121" t="str">
        <f>IFERROR(IF(VLOOKUP($A68,Calc_OppDef!$A$47:$AM$66,E$5+1,FALSE)&lt;VLOOKUP($B68,Calc_OppDef!$A$47:$AM$66,E$5+1,FALSE),VLOOKUP($A68,Fixtures!$A$2:$AN$21,E$5+2,FALSE),VLOOKUP($B68,Fixtures!$A$2:$AN$21,E$5+2,FALSE)),"")</f>
        <v>SOU (A)</v>
      </c>
      <c r="F68" s="121" t="str">
        <f>IFERROR(IF(VLOOKUP($A68,Calc_OppDef!$A$47:$AM$66,F$5+1,FALSE)&lt;VLOOKUP($B68,Calc_OppDef!$A$47:$AM$66,F$5+1,FALSE),VLOOKUP($A68,Fixtures!$A$2:$AN$21,F$5+2,FALSE),VLOOKUP($B68,Fixtures!$A$2:$AN$21,F$5+2,FALSE)),"")</f>
        <v>SOU (H)</v>
      </c>
      <c r="G68" s="121" t="str">
        <f>IFERROR(IF(VLOOKUP($A68,Calc_OppDef!$A$47:$AM$66,G$5+1,FALSE)&lt;VLOOKUP($B68,Calc_OppDef!$A$47:$AM$66,G$5+1,FALSE),VLOOKUP($A68,Fixtures!$A$2:$AN$21,G$5+2,FALSE),VLOOKUP($B68,Fixtures!$A$2:$AN$21,G$5+2,FALSE)),"")</f>
        <v>FUL (A)</v>
      </c>
      <c r="H68" s="121" t="str">
        <f>IFERROR(IF(VLOOKUP($A68,Calc_OppDef!$A$47:$AM$66,H$5+1,FALSE)&lt;VLOOKUP($B68,Calc_OppDef!$A$47:$AM$66,H$5+1,FALSE),VLOOKUP($A68,Fixtures!$A$2:$AN$21,H$5+2,FALSE),VLOOKUP($B68,Fixtures!$A$2:$AN$21,H$5+2,FALSE)),"")</f>
        <v>HUD (H)</v>
      </c>
      <c r="I68" s="121" t="str">
        <f>IFERROR(IF(VLOOKUP($A68,Calc_OppDef!$A$47:$AM$66,I$5+1,FALSE)&lt;VLOOKUP($B68,Calc_OppDef!$A$47:$AM$66,I$5+1,FALSE),VLOOKUP($A68,Fixtures!$A$2:$AN$21,I$5+2,FALSE),VLOOKUP($B68,Fixtures!$A$2:$AN$21,I$5+2,FALSE)),"")</f>
        <v>WOL (A)</v>
      </c>
      <c r="J68" s="121" t="str">
        <f>IFERROR(IF(VLOOKUP($A68,Calc_OppDef!$A$47:$AM$66,J$5+1,FALSE)&lt;VLOOKUP($B68,Calc_OppDef!$A$47:$AM$66,J$5+1,FALSE),VLOOKUP($A68,Fixtures!$A$2:$AN$21,J$5+2,FALSE),VLOOKUP($B68,Fixtures!$A$2:$AN$21,J$5+2,FALSE)),"")</f>
        <v>BOU (H)</v>
      </c>
      <c r="K68" s="121" t="str">
        <f>IFERROR(IF(VLOOKUP($A68,Calc_OppDef!$A$47:$AM$66,K$5+1,FALSE)&lt;VLOOKUP($B68,Calc_OppDef!$A$47:$AM$66,K$5+1,FALSE),VLOOKUP($A68,Fixtures!$A$2:$AN$21,K$5+2,FALSE),VLOOKUP($B68,Fixtures!$A$2:$AN$21,K$5+2,FALSE)),"")</f>
        <v/>
      </c>
      <c r="L68" s="121" t="str">
        <f>IFERROR(IF(VLOOKUP($A68,Calc_OppDef!$A$47:$AM$66,L$5+1,FALSE)&lt;VLOOKUP($B68,Calc_OppDef!$A$47:$AM$66,L$5+1,FALSE),VLOOKUP($A68,Fixtures!$A$2:$AN$21,L$5+2,FALSE),VLOOKUP($B68,Fixtures!$A$2:$AN$21,L$5+2,FALSE)),"")</f>
        <v/>
      </c>
      <c r="M68" s="121" t="str">
        <f>IFERROR(IF(VLOOKUP($A68,Calc_OppDef!$A$47:$AM$66,M$5+1,FALSE)&lt;VLOOKUP($B68,Calc_OppDef!$A$47:$AM$66,M$5+1,FALSE),VLOOKUP($A68,Fixtures!$A$2:$AN$21,M$5+2,FALSE),VLOOKUP($B68,Fixtures!$A$2:$AN$21,M$5+2,FALSE)),"")</f>
        <v/>
      </c>
      <c r="N68" s="119" t="str">
        <f>IFERROR(IF(VLOOKUP($A68,Calc_OppDef!$A$47:$AM$66,N$5+1,FALSE)&lt;VLOOKUP($B68,Calc_OppDef!$A$47:$AM$66,N$5+1,FALSE),VLOOKUP($A68,Fixtures!$A$2:$AN$21,N$5+2,FALSE),VLOOKUP($B68,Fixtures!$A$2:$AN$21,N$5+2,FALSE)),"")</f>
        <v/>
      </c>
      <c r="O68" s="87"/>
      <c r="P68" s="87"/>
      <c r="Q68" s="87"/>
      <c r="R68" s="87"/>
      <c r="S68" s="87"/>
      <c r="T68" s="87"/>
      <c r="U68" s="87"/>
      <c r="V68" s="87"/>
      <c r="W68" s="87"/>
      <c r="X68" s="87"/>
      <c r="Y68" s="87"/>
      <c r="Z68" s="87"/>
    </row>
    <row r="69" ht="12.0" customHeight="1">
      <c r="A69" s="113" t="str">
        <f t="array" ref="A69">INDEX(Calc_RotOppDef!E838:AP838,Intro!$C$11)</f>
        <v>Brighton</v>
      </c>
      <c r="B69" s="120" t="str">
        <f t="array" ref="B69">INDEX(Calc_RotOppDef!E1031:AP1031,Intro!$C$11)</f>
        <v>Burnley</v>
      </c>
      <c r="C69" s="117">
        <f t="array" ref="C69">INDEX(Calc_RotOppDef!E645:AP645,Intro!$C$11)/Intro!$C$13</f>
        <v>0.7133333333</v>
      </c>
      <c r="D69" s="119">
        <v>64.0</v>
      </c>
      <c r="E69" s="121" t="str">
        <f>IFERROR(IF(VLOOKUP($A69,Calc_OppDef!$A$47:$AM$66,E$5+1,FALSE)&lt;VLOOKUP($B69,Calc_OppDef!$A$47:$AM$66,E$5+1,FALSE),VLOOKUP($A69,Fixtures!$A$2:$AN$21,E$5+2,FALSE),VLOOKUP($B69,Fixtures!$A$2:$AN$21,E$5+2,FALSE)),"")</f>
        <v>SOU (A)</v>
      </c>
      <c r="F69" s="121" t="str">
        <f>IFERROR(IF(VLOOKUP($A69,Calc_OppDef!$A$47:$AM$66,F$5+1,FALSE)&lt;VLOOKUP($B69,Calc_OppDef!$A$47:$AM$66,F$5+1,FALSE),VLOOKUP($A69,Fixtures!$A$2:$AN$21,F$5+2,FALSE),VLOOKUP($B69,Fixtures!$A$2:$AN$21,F$5+2,FALSE)),"")</f>
        <v>WAT (H)</v>
      </c>
      <c r="G69" s="121" t="str">
        <f>IFERROR(IF(VLOOKUP($A69,Calc_OppDef!$A$47:$AM$66,G$5+1,FALSE)&lt;VLOOKUP($B69,Calc_OppDef!$A$47:$AM$66,G$5+1,FALSE),VLOOKUP($A69,Fixtures!$A$2:$AN$21,G$5+2,FALSE),VLOOKUP($B69,Fixtures!$A$2:$AN$21,G$5+2,FALSE)),"")</f>
        <v>FUL (A)</v>
      </c>
      <c r="H69" s="121" t="str">
        <f>IFERROR(IF(VLOOKUP($A69,Calc_OppDef!$A$47:$AM$66,H$5+1,FALSE)&lt;VLOOKUP($B69,Calc_OppDef!$A$47:$AM$66,H$5+1,FALSE),VLOOKUP($A69,Fixtures!$A$2:$AN$21,H$5+2,FALSE),VLOOKUP($B69,Fixtures!$A$2:$AN$21,H$5+2,FALSE)),"")</f>
        <v>FUL (H)</v>
      </c>
      <c r="I69" s="121" t="str">
        <f>IFERROR(IF(VLOOKUP($A69,Calc_OppDef!$A$47:$AM$66,I$5+1,FALSE)&lt;VLOOKUP($B69,Calc_OppDef!$A$47:$AM$66,I$5+1,FALSE),VLOOKUP($A69,Fixtures!$A$2:$AN$21,I$5+2,FALSE),VLOOKUP($B69,Fixtures!$A$2:$AN$21,I$5+2,FALSE)),"")</f>
        <v>SOU (A)</v>
      </c>
      <c r="J69" s="121" t="str">
        <f>IFERROR(IF(VLOOKUP($A69,Calc_OppDef!$A$47:$AM$66,J$5+1,FALSE)&lt;VLOOKUP($B69,Calc_OppDef!$A$47:$AM$66,J$5+1,FALSE),VLOOKUP($A69,Fixtures!$A$2:$AN$21,J$5+2,FALSE),VLOOKUP($B69,Fixtures!$A$2:$AN$21,J$5+2,FALSE)),"")</f>
        <v>BOU (H)</v>
      </c>
      <c r="K69" s="121" t="str">
        <f>IFERROR(IF(VLOOKUP($A69,Calc_OppDef!$A$47:$AM$66,K$5+1,FALSE)&lt;VLOOKUP($B69,Calc_OppDef!$A$47:$AM$66,K$5+1,FALSE),VLOOKUP($A69,Fixtures!$A$2:$AN$21,K$5+2,FALSE),VLOOKUP($B69,Fixtures!$A$2:$AN$21,K$5+2,FALSE)),"")</f>
        <v/>
      </c>
      <c r="L69" s="121" t="str">
        <f>IFERROR(IF(VLOOKUP($A69,Calc_OppDef!$A$47:$AM$66,L$5+1,FALSE)&lt;VLOOKUP($B69,Calc_OppDef!$A$47:$AM$66,L$5+1,FALSE),VLOOKUP($A69,Fixtures!$A$2:$AN$21,L$5+2,FALSE),VLOOKUP($B69,Fixtures!$A$2:$AN$21,L$5+2,FALSE)),"")</f>
        <v/>
      </c>
      <c r="M69" s="121" t="str">
        <f>IFERROR(IF(VLOOKUP($A69,Calc_OppDef!$A$47:$AM$66,M$5+1,FALSE)&lt;VLOOKUP($B69,Calc_OppDef!$A$47:$AM$66,M$5+1,FALSE),VLOOKUP($A69,Fixtures!$A$2:$AN$21,M$5+2,FALSE),VLOOKUP($B69,Fixtures!$A$2:$AN$21,M$5+2,FALSE)),"")</f>
        <v/>
      </c>
      <c r="N69" s="119" t="str">
        <f>IFERROR(IF(VLOOKUP($A69,Calc_OppDef!$A$47:$AM$66,N$5+1,FALSE)&lt;VLOOKUP($B69,Calc_OppDef!$A$47:$AM$66,N$5+1,FALSE),VLOOKUP($A69,Fixtures!$A$2:$AN$21,N$5+2,FALSE),VLOOKUP($B69,Fixtures!$A$2:$AN$21,N$5+2,FALSE)),"")</f>
        <v/>
      </c>
      <c r="O69" s="87"/>
      <c r="P69" s="87"/>
      <c r="Q69" s="87"/>
      <c r="R69" s="87"/>
      <c r="S69" s="87"/>
      <c r="T69" s="87"/>
      <c r="U69" s="87"/>
      <c r="V69" s="87"/>
      <c r="W69" s="87"/>
      <c r="X69" s="87"/>
      <c r="Y69" s="87"/>
      <c r="Z69" s="87"/>
    </row>
    <row r="70" ht="12.0" customHeight="1">
      <c r="A70" s="113" t="str">
        <f t="array" ref="A70">INDEX(Calc_RotOppDef!E839:AP839,Intro!$C$11)</f>
        <v>Burnley</v>
      </c>
      <c r="B70" s="120" t="str">
        <f t="array" ref="B70">INDEX(Calc_RotOppDef!E1032:AP1032,Intro!$C$11)</f>
        <v>West Ham</v>
      </c>
      <c r="C70" s="117">
        <f t="array" ref="C70">INDEX(Calc_RotOppDef!E646:AP646,Intro!$C$11)/Intro!$C$13</f>
        <v>0.715</v>
      </c>
      <c r="D70" s="119">
        <v>65.0</v>
      </c>
      <c r="E70" s="121" t="str">
        <f>IFERROR(IF(VLOOKUP($A70,Calc_OppDef!$A$47:$AM$66,E$5+1,FALSE)&lt;VLOOKUP($B70,Calc_OppDef!$A$47:$AM$66,E$5+1,FALSE),VLOOKUP($A70,Fixtures!$A$2:$AN$21,E$5+2,FALSE),VLOOKUP($B70,Fixtures!$A$2:$AN$21,E$5+2,FALSE)),"")</f>
        <v>SOU (A)</v>
      </c>
      <c r="F70" s="121" t="str">
        <f>IFERROR(IF(VLOOKUP($A70,Calc_OppDef!$A$47:$AM$66,F$5+1,FALSE)&lt;VLOOKUP($B70,Calc_OppDef!$A$47:$AM$66,F$5+1,FALSE),VLOOKUP($A70,Fixtures!$A$2:$AN$21,F$5+2,FALSE),VLOOKUP($B70,Fixtures!$A$2:$AN$21,F$5+2,FALSE)),"")</f>
        <v>WAT (H)</v>
      </c>
      <c r="G70" s="121" t="str">
        <f>IFERROR(IF(VLOOKUP($A70,Calc_OppDef!$A$47:$AM$66,G$5+1,FALSE)&lt;VLOOKUP($B70,Calc_OppDef!$A$47:$AM$66,G$5+1,FALSE),VLOOKUP($A70,Fixtures!$A$2:$AN$21,G$5+2,FALSE),VLOOKUP($B70,Fixtures!$A$2:$AN$21,G$5+2,FALSE)),"")</f>
        <v>FUL (A)</v>
      </c>
      <c r="H70" s="121" t="str">
        <f>IFERROR(IF(VLOOKUP($A70,Calc_OppDef!$A$47:$AM$66,H$5+1,FALSE)&lt;VLOOKUP($B70,Calc_OppDef!$A$47:$AM$66,H$5+1,FALSE),VLOOKUP($A70,Fixtures!$A$2:$AN$21,H$5+2,FALSE),VLOOKUP($B70,Fixtures!$A$2:$AN$21,H$5+2,FALSE)),"")</f>
        <v>WOL (H)</v>
      </c>
      <c r="I70" s="121" t="str">
        <f>IFERROR(IF(VLOOKUP($A70,Calc_OppDef!$A$47:$AM$66,I$5+1,FALSE)&lt;VLOOKUP($B70,Calc_OppDef!$A$47:$AM$66,I$5+1,FALSE),VLOOKUP($A70,Fixtures!$A$2:$AN$21,I$5+2,FALSE),VLOOKUP($B70,Fixtures!$A$2:$AN$21,I$5+2,FALSE)),"")</f>
        <v>WOL (A)</v>
      </c>
      <c r="J70" s="121" t="str">
        <f>IFERROR(IF(VLOOKUP($A70,Calc_OppDef!$A$47:$AM$66,J$5+1,FALSE)&lt;VLOOKUP($B70,Calc_OppDef!$A$47:$AM$66,J$5+1,FALSE),VLOOKUP($A70,Fixtures!$A$2:$AN$21,J$5+2,FALSE),VLOOKUP($B70,Fixtures!$A$2:$AN$21,J$5+2,FALSE)),"")</f>
        <v>BOU (H)</v>
      </c>
      <c r="K70" s="121" t="str">
        <f>IFERROR(IF(VLOOKUP($A70,Calc_OppDef!$A$47:$AM$66,K$5+1,FALSE)&lt;VLOOKUP($B70,Calc_OppDef!$A$47:$AM$66,K$5+1,FALSE),VLOOKUP($A70,Fixtures!$A$2:$AN$21,K$5+2,FALSE),VLOOKUP($B70,Fixtures!$A$2:$AN$21,K$5+2,FALSE)),"")</f>
        <v/>
      </c>
      <c r="L70" s="121" t="str">
        <f>IFERROR(IF(VLOOKUP($A70,Calc_OppDef!$A$47:$AM$66,L$5+1,FALSE)&lt;VLOOKUP($B70,Calc_OppDef!$A$47:$AM$66,L$5+1,FALSE),VLOOKUP($A70,Fixtures!$A$2:$AN$21,L$5+2,FALSE),VLOOKUP($B70,Fixtures!$A$2:$AN$21,L$5+2,FALSE)),"")</f>
        <v/>
      </c>
      <c r="M70" s="121" t="str">
        <f>IFERROR(IF(VLOOKUP($A70,Calc_OppDef!$A$47:$AM$66,M$5+1,FALSE)&lt;VLOOKUP($B70,Calc_OppDef!$A$47:$AM$66,M$5+1,FALSE),VLOOKUP($A70,Fixtures!$A$2:$AN$21,M$5+2,FALSE),VLOOKUP($B70,Fixtures!$A$2:$AN$21,M$5+2,FALSE)),"")</f>
        <v/>
      </c>
      <c r="N70" s="119" t="str">
        <f>IFERROR(IF(VLOOKUP($A70,Calc_OppDef!$A$47:$AM$66,N$5+1,FALSE)&lt;VLOOKUP($B70,Calc_OppDef!$A$47:$AM$66,N$5+1,FALSE),VLOOKUP($A70,Fixtures!$A$2:$AN$21,N$5+2,FALSE),VLOOKUP($B70,Fixtures!$A$2:$AN$21,N$5+2,FALSE)),"")</f>
        <v/>
      </c>
      <c r="O70" s="87"/>
      <c r="P70" s="87"/>
      <c r="Q70" s="87"/>
      <c r="R70" s="87"/>
      <c r="S70" s="87"/>
      <c r="T70" s="87"/>
      <c r="U70" s="87"/>
      <c r="V70" s="87"/>
      <c r="W70" s="87"/>
      <c r="X70" s="87"/>
      <c r="Y70" s="87"/>
      <c r="Z70" s="87"/>
    </row>
    <row r="71" ht="12.0" customHeight="1">
      <c r="A71" s="113" t="str">
        <f t="array" ref="A71">INDEX(Calc_RotOppDef!E840:AP840,Intro!$C$11)</f>
        <v>Chelsea</v>
      </c>
      <c r="B71" s="120" t="str">
        <f t="array" ref="B71">INDEX(Calc_RotOppDef!E1033:AP1033,Intro!$C$11)</f>
        <v>Newcastle</v>
      </c>
      <c r="C71" s="117">
        <f t="array" ref="C71">INDEX(Calc_RotOppDef!E647:AP647,Intro!$C$11)/Intro!$C$13</f>
        <v>0.715</v>
      </c>
      <c r="D71" s="119">
        <v>66.0</v>
      </c>
      <c r="E71" s="121" t="str">
        <f>IFERROR(IF(VLOOKUP($A71,Calc_OppDef!$A$47:$AM$66,E$5+1,FALSE)&lt;VLOOKUP($B71,Calc_OppDef!$A$47:$AM$66,E$5+1,FALSE),VLOOKUP($A71,Fixtures!$A$2:$AN$21,E$5+2,FALSE),VLOOKUP($B71,Fixtures!$A$2:$AN$21,E$5+2,FALSE)),"")</f>
        <v>HUD (A)</v>
      </c>
      <c r="F71" s="121" t="str">
        <f>IFERROR(IF(VLOOKUP($A71,Calc_OppDef!$A$47:$AM$66,F$5+1,FALSE)&lt;VLOOKUP($B71,Calc_OppDef!$A$47:$AM$66,F$5+1,FALSE),VLOOKUP($A71,Fixtures!$A$2:$AN$21,F$5+2,FALSE),VLOOKUP($B71,Fixtures!$A$2:$AN$21,F$5+2,FALSE)),"")</f>
        <v>CAR (A)</v>
      </c>
      <c r="G71" s="121" t="str">
        <f>IFERROR(IF(VLOOKUP($A71,Calc_OppDef!$A$47:$AM$66,G$5+1,FALSE)&lt;VLOOKUP($B71,Calc_OppDef!$A$47:$AM$66,G$5+1,FALSE),VLOOKUP($A71,Fixtures!$A$2:$AN$21,G$5+2,FALSE),VLOOKUP($B71,Fixtures!$A$2:$AN$21,G$5+2,FALSE)),"")</f>
        <v>NEW (A)</v>
      </c>
      <c r="H71" s="121" t="str">
        <f>IFERROR(IF(VLOOKUP($A71,Calc_OppDef!$A$47:$AM$66,H$5+1,FALSE)&lt;VLOOKUP($B71,Calc_OppDef!$A$47:$AM$66,H$5+1,FALSE),VLOOKUP($A71,Fixtures!$A$2:$AN$21,H$5+2,FALSE),VLOOKUP($B71,Fixtures!$A$2:$AN$21,H$5+2,FALSE)),"")</f>
        <v>BOU (H)</v>
      </c>
      <c r="I71" s="121" t="str">
        <f>IFERROR(IF(VLOOKUP($A71,Calc_OppDef!$A$47:$AM$66,I$5+1,FALSE)&lt;VLOOKUP($B71,Calc_OppDef!$A$47:$AM$66,I$5+1,FALSE),VLOOKUP($A71,Fixtures!$A$2:$AN$21,I$5+2,FALSE),VLOOKUP($B71,Fixtures!$A$2:$AN$21,I$5+2,FALSE)),"")</f>
        <v>CAR (H)</v>
      </c>
      <c r="J71" s="121" t="str">
        <f>IFERROR(IF(VLOOKUP($A71,Calc_OppDef!$A$47:$AM$66,J$5+1,FALSE)&lt;VLOOKUP($B71,Calc_OppDef!$A$47:$AM$66,J$5+1,FALSE),VLOOKUP($A71,Fixtures!$A$2:$AN$21,J$5+2,FALSE),VLOOKUP($B71,Fixtures!$A$2:$AN$21,J$5+2,FALSE)),"")</f>
        <v>WHU (A)</v>
      </c>
      <c r="K71" s="121" t="str">
        <f>IFERROR(IF(VLOOKUP($A71,Calc_OppDef!$A$47:$AM$66,K$5+1,FALSE)&lt;VLOOKUP($B71,Calc_OppDef!$A$47:$AM$66,K$5+1,FALSE),VLOOKUP($A71,Fixtures!$A$2:$AN$21,K$5+2,FALSE),VLOOKUP($B71,Fixtures!$A$2:$AN$21,K$5+2,FALSE)),"")</f>
        <v/>
      </c>
      <c r="L71" s="121" t="str">
        <f>IFERROR(IF(VLOOKUP($A71,Calc_OppDef!$A$47:$AM$66,L$5+1,FALSE)&lt;VLOOKUP($B71,Calc_OppDef!$A$47:$AM$66,L$5+1,FALSE),VLOOKUP($A71,Fixtures!$A$2:$AN$21,L$5+2,FALSE),VLOOKUP($B71,Fixtures!$A$2:$AN$21,L$5+2,FALSE)),"")</f>
        <v/>
      </c>
      <c r="M71" s="121" t="str">
        <f>IFERROR(IF(VLOOKUP($A71,Calc_OppDef!$A$47:$AM$66,M$5+1,FALSE)&lt;VLOOKUP($B71,Calc_OppDef!$A$47:$AM$66,M$5+1,FALSE),VLOOKUP($A71,Fixtures!$A$2:$AN$21,M$5+2,FALSE),VLOOKUP($B71,Fixtures!$A$2:$AN$21,M$5+2,FALSE)),"")</f>
        <v/>
      </c>
      <c r="N71" s="119" t="str">
        <f>IFERROR(IF(VLOOKUP($A71,Calc_OppDef!$A$47:$AM$66,N$5+1,FALSE)&lt;VLOOKUP($B71,Calc_OppDef!$A$47:$AM$66,N$5+1,FALSE),VLOOKUP($A71,Fixtures!$A$2:$AN$21,N$5+2,FALSE),VLOOKUP($B71,Fixtures!$A$2:$AN$21,N$5+2,FALSE)),"")</f>
        <v/>
      </c>
      <c r="O71" s="87"/>
      <c r="P71" s="87"/>
      <c r="Q71" s="87"/>
      <c r="R71" s="87"/>
      <c r="S71" s="87"/>
      <c r="T71" s="87"/>
      <c r="U71" s="87"/>
      <c r="V71" s="87"/>
      <c r="W71" s="87"/>
      <c r="X71" s="87"/>
      <c r="Y71" s="87"/>
      <c r="Z71" s="87"/>
    </row>
    <row r="72" ht="12.0" customHeight="1">
      <c r="A72" s="113" t="str">
        <f t="array" ref="A72">INDEX(Calc_RotOppDef!E841:AP841,Intro!$C$11)</f>
        <v>Leicester</v>
      </c>
      <c r="B72" s="120" t="str">
        <f t="array" ref="B72">INDEX(Calc_RotOppDef!E1034:AP1034,Intro!$C$11)</f>
        <v>Liverpool</v>
      </c>
      <c r="C72" s="117">
        <f t="array" ref="C72">INDEX(Calc_RotOppDef!E648:AP648,Intro!$C$11)/Intro!$C$13</f>
        <v>0.7183333333</v>
      </c>
      <c r="D72" s="119">
        <v>67.0</v>
      </c>
      <c r="E72" s="121" t="str">
        <f>IFERROR(IF(VLOOKUP($A72,Calc_OppDef!$A$47:$AM$66,E$5+1,FALSE)&lt;VLOOKUP($B72,Calc_OppDef!$A$47:$AM$66,E$5+1,FALSE),VLOOKUP($A72,Fixtures!$A$2:$AN$21,E$5+2,FALSE),VLOOKUP($B72,Fixtures!$A$2:$AN$21,E$5+2,FALSE)),"")</f>
        <v>WHU (H)</v>
      </c>
      <c r="F72" s="121" t="str">
        <f>IFERROR(IF(VLOOKUP($A72,Calc_OppDef!$A$47:$AM$66,F$5+1,FALSE)&lt;VLOOKUP($B72,Calc_OppDef!$A$47:$AM$66,F$5+1,FALSE),VLOOKUP($A72,Fixtures!$A$2:$AN$21,F$5+2,FALSE),VLOOKUP($B72,Fixtures!$A$2:$AN$21,F$5+2,FALSE)),"")</f>
        <v>WOL (H)</v>
      </c>
      <c r="G72" s="121" t="str">
        <f>IFERROR(IF(VLOOKUP($A72,Calc_OppDef!$A$47:$AM$66,G$5+1,FALSE)&lt;VLOOKUP($B72,Calc_OppDef!$A$47:$AM$66,G$5+1,FALSE),VLOOKUP($A72,Fixtures!$A$2:$AN$21,G$5+2,FALSE),VLOOKUP($B72,Fixtures!$A$2:$AN$21,G$5+2,FALSE)),"")</f>
        <v>BHA (H)</v>
      </c>
      <c r="H72" s="121" t="str">
        <f>IFERROR(IF(VLOOKUP($A72,Calc_OppDef!$A$47:$AM$66,H$5+1,FALSE)&lt;VLOOKUP($B72,Calc_OppDef!$A$47:$AM$66,H$5+1,FALSE),VLOOKUP($A72,Fixtures!$A$2:$AN$21,H$5+2,FALSE),VLOOKUP($B72,Fixtures!$A$2:$AN$21,H$5+2,FALSE)),"")</f>
        <v>LEI (A)</v>
      </c>
      <c r="I72" s="121" t="str">
        <f>IFERROR(IF(VLOOKUP($A72,Calc_OppDef!$A$47:$AM$66,I$5+1,FALSE)&lt;VLOOKUP($B72,Calc_OppDef!$A$47:$AM$66,I$5+1,FALSE),VLOOKUP($A72,Fixtures!$A$2:$AN$21,I$5+2,FALSE),VLOOKUP($B72,Fixtures!$A$2:$AN$21,I$5+2,FALSE)),"")</f>
        <v>BOU (A)</v>
      </c>
      <c r="J72" s="121" t="str">
        <f>IFERROR(IF(VLOOKUP($A72,Calc_OppDef!$A$47:$AM$66,J$5+1,FALSE)&lt;VLOOKUP($B72,Calc_OppDef!$A$47:$AM$66,J$5+1,FALSE),VLOOKUP($A72,Fixtures!$A$2:$AN$21,J$5+2,FALSE),VLOOKUP($B72,Fixtures!$A$2:$AN$21,J$5+2,FALSE)),"")</f>
        <v>HUD (H)</v>
      </c>
      <c r="K72" s="121" t="str">
        <f>IFERROR(IF(VLOOKUP($A72,Calc_OppDef!$A$47:$AM$66,K$5+1,FALSE)&lt;VLOOKUP($B72,Calc_OppDef!$A$47:$AM$66,K$5+1,FALSE),VLOOKUP($A72,Fixtures!$A$2:$AN$21,K$5+2,FALSE),VLOOKUP($B72,Fixtures!$A$2:$AN$21,K$5+2,FALSE)),"")</f>
        <v/>
      </c>
      <c r="L72" s="121" t="str">
        <f>IFERROR(IF(VLOOKUP($A72,Calc_OppDef!$A$47:$AM$66,L$5+1,FALSE)&lt;VLOOKUP($B72,Calc_OppDef!$A$47:$AM$66,L$5+1,FALSE),VLOOKUP($A72,Fixtures!$A$2:$AN$21,L$5+2,FALSE),VLOOKUP($B72,Fixtures!$A$2:$AN$21,L$5+2,FALSE)),"")</f>
        <v/>
      </c>
      <c r="M72" s="121" t="str">
        <f>IFERROR(IF(VLOOKUP($A72,Calc_OppDef!$A$47:$AM$66,M$5+1,FALSE)&lt;VLOOKUP($B72,Calc_OppDef!$A$47:$AM$66,M$5+1,FALSE),VLOOKUP($A72,Fixtures!$A$2:$AN$21,M$5+2,FALSE),VLOOKUP($B72,Fixtures!$A$2:$AN$21,M$5+2,FALSE)),"")</f>
        <v/>
      </c>
      <c r="N72" s="119" t="str">
        <f>IFERROR(IF(VLOOKUP($A72,Calc_OppDef!$A$47:$AM$66,N$5+1,FALSE)&lt;VLOOKUP($B72,Calc_OppDef!$A$47:$AM$66,N$5+1,FALSE),VLOOKUP($A72,Fixtures!$A$2:$AN$21,N$5+2,FALSE),VLOOKUP($B72,Fixtures!$A$2:$AN$21,N$5+2,FALSE)),"")</f>
        <v/>
      </c>
      <c r="O72" s="87"/>
      <c r="P72" s="87"/>
      <c r="Q72" s="87"/>
      <c r="R72" s="87"/>
      <c r="S72" s="87"/>
      <c r="T72" s="87"/>
      <c r="U72" s="87"/>
      <c r="V72" s="87"/>
      <c r="W72" s="87"/>
      <c r="X72" s="87"/>
      <c r="Y72" s="87"/>
      <c r="Z72" s="87"/>
    </row>
    <row r="73" ht="12.0" customHeight="1">
      <c r="A73" s="113" t="str">
        <f t="array" ref="A73">INDEX(Calc_RotOppDef!E842:AP842,Intro!$C$11)</f>
        <v>Chelsea</v>
      </c>
      <c r="B73" s="120" t="str">
        <f t="array" ref="B73">INDEX(Calc_RotOppDef!E1035:AP1035,Intro!$C$11)</f>
        <v>Southampton</v>
      </c>
      <c r="C73" s="117">
        <f t="array" ref="C73">INDEX(Calc_RotOppDef!E649:AP649,Intro!$C$11)/Intro!$C$13</f>
        <v>0.72</v>
      </c>
      <c r="D73" s="119">
        <v>68.0</v>
      </c>
      <c r="E73" s="121" t="str">
        <f>IFERROR(IF(VLOOKUP($A73,Calc_OppDef!$A$47:$AM$66,E$5+1,FALSE)&lt;VLOOKUP($B73,Calc_OppDef!$A$47:$AM$66,E$5+1,FALSE),VLOOKUP($A73,Fixtures!$A$2:$AN$21,E$5+2,FALSE),VLOOKUP($B73,Fixtures!$A$2:$AN$21,E$5+2,FALSE)),"")</f>
        <v>HUD (A)</v>
      </c>
      <c r="F73" s="121" t="str">
        <f>IFERROR(IF(VLOOKUP($A73,Calc_OppDef!$A$47:$AM$66,F$5+1,FALSE)&lt;VLOOKUP($B73,Calc_OppDef!$A$47:$AM$66,F$5+1,FALSE),VLOOKUP($A73,Fixtures!$A$2:$AN$21,F$5+2,FALSE),VLOOKUP($B73,Fixtures!$A$2:$AN$21,F$5+2,FALSE)),"")</f>
        <v>ARS (H)</v>
      </c>
      <c r="G73" s="121" t="str">
        <f>IFERROR(IF(VLOOKUP($A73,Calc_OppDef!$A$47:$AM$66,G$5+1,FALSE)&lt;VLOOKUP($B73,Calc_OppDef!$A$47:$AM$66,G$5+1,FALSE),VLOOKUP($A73,Fixtures!$A$2:$AN$21,G$5+2,FALSE),VLOOKUP($B73,Fixtures!$A$2:$AN$21,G$5+2,FALSE)),"")</f>
        <v>NEW (A)</v>
      </c>
      <c r="H73" s="121" t="str">
        <f>IFERROR(IF(VLOOKUP($A73,Calc_OppDef!$A$47:$AM$66,H$5+1,FALSE)&lt;VLOOKUP($B73,Calc_OppDef!$A$47:$AM$66,H$5+1,FALSE),VLOOKUP($A73,Fixtures!$A$2:$AN$21,H$5+2,FALSE),VLOOKUP($B73,Fixtures!$A$2:$AN$21,H$5+2,FALSE)),"")</f>
        <v>BOU (H)</v>
      </c>
      <c r="I73" s="121" t="str">
        <f>IFERROR(IF(VLOOKUP($A73,Calc_OppDef!$A$47:$AM$66,I$5+1,FALSE)&lt;VLOOKUP($B73,Calc_OppDef!$A$47:$AM$66,I$5+1,FALSE),VLOOKUP($A73,Fixtures!$A$2:$AN$21,I$5+2,FALSE),VLOOKUP($B73,Fixtures!$A$2:$AN$21,I$5+2,FALSE)),"")</f>
        <v>BHA (H)</v>
      </c>
      <c r="J73" s="121" t="str">
        <f>IFERROR(IF(VLOOKUP($A73,Calc_OppDef!$A$47:$AM$66,J$5+1,FALSE)&lt;VLOOKUP($B73,Calc_OppDef!$A$47:$AM$66,J$5+1,FALSE),VLOOKUP($A73,Fixtures!$A$2:$AN$21,J$5+2,FALSE),VLOOKUP($B73,Fixtures!$A$2:$AN$21,J$5+2,FALSE)),"")</f>
        <v>WHU (A)</v>
      </c>
      <c r="K73" s="121" t="str">
        <f>IFERROR(IF(VLOOKUP($A73,Calc_OppDef!$A$47:$AM$66,K$5+1,FALSE)&lt;VLOOKUP($B73,Calc_OppDef!$A$47:$AM$66,K$5+1,FALSE),VLOOKUP($A73,Fixtures!$A$2:$AN$21,K$5+2,FALSE),VLOOKUP($B73,Fixtures!$A$2:$AN$21,K$5+2,FALSE)),"")</f>
        <v/>
      </c>
      <c r="L73" s="121" t="str">
        <f>IFERROR(IF(VLOOKUP($A73,Calc_OppDef!$A$47:$AM$66,L$5+1,FALSE)&lt;VLOOKUP($B73,Calc_OppDef!$A$47:$AM$66,L$5+1,FALSE),VLOOKUP($A73,Fixtures!$A$2:$AN$21,L$5+2,FALSE),VLOOKUP($B73,Fixtures!$A$2:$AN$21,L$5+2,FALSE)),"")</f>
        <v/>
      </c>
      <c r="M73" s="121" t="str">
        <f>IFERROR(IF(VLOOKUP($A73,Calc_OppDef!$A$47:$AM$66,M$5+1,FALSE)&lt;VLOOKUP($B73,Calc_OppDef!$A$47:$AM$66,M$5+1,FALSE),VLOOKUP($A73,Fixtures!$A$2:$AN$21,M$5+2,FALSE),VLOOKUP($B73,Fixtures!$A$2:$AN$21,M$5+2,FALSE)),"")</f>
        <v/>
      </c>
      <c r="N73" s="119" t="str">
        <f>IFERROR(IF(VLOOKUP($A73,Calc_OppDef!$A$47:$AM$66,N$5+1,FALSE)&lt;VLOOKUP($B73,Calc_OppDef!$A$47:$AM$66,N$5+1,FALSE),VLOOKUP($A73,Fixtures!$A$2:$AN$21,N$5+2,FALSE),VLOOKUP($B73,Fixtures!$A$2:$AN$21,N$5+2,FALSE)),"")</f>
        <v/>
      </c>
      <c r="O73" s="87"/>
      <c r="P73" s="87"/>
      <c r="Q73" s="87"/>
      <c r="R73" s="87"/>
      <c r="S73" s="87"/>
      <c r="T73" s="87"/>
      <c r="U73" s="87"/>
      <c r="V73" s="87"/>
      <c r="W73" s="87"/>
      <c r="X73" s="87"/>
      <c r="Y73" s="87"/>
      <c r="Z73" s="87"/>
    </row>
    <row r="74" ht="12.0" customHeight="1">
      <c r="A74" s="113" t="str">
        <f t="array" ref="A74">INDEX(Calc_RotOppDef!E843:AP843,Intro!$C$11)</f>
        <v>Liverpool</v>
      </c>
      <c r="B74" s="120" t="str">
        <f t="array" ref="B74">INDEX(Calc_RotOppDef!E1036:AP1036,Intro!$C$11)</f>
        <v>Southampton</v>
      </c>
      <c r="C74" s="117">
        <f t="array" ref="C74">INDEX(Calc_RotOppDef!E650:AP650,Intro!$C$11)/Intro!$C$13</f>
        <v>0.72</v>
      </c>
      <c r="D74" s="119">
        <v>69.0</v>
      </c>
      <c r="E74" s="121" t="str">
        <f>IFERROR(IF(VLOOKUP($A74,Calc_OppDef!$A$47:$AM$66,E$5+1,FALSE)&lt;VLOOKUP($B74,Calc_OppDef!$A$47:$AM$66,E$5+1,FALSE),VLOOKUP($A74,Fixtures!$A$2:$AN$21,E$5+2,FALSE),VLOOKUP($B74,Fixtures!$A$2:$AN$21,E$5+2,FALSE)),"")</f>
        <v>BUR (H)</v>
      </c>
      <c r="F74" s="121" t="str">
        <f>IFERROR(IF(VLOOKUP($A74,Calc_OppDef!$A$47:$AM$66,F$5+1,FALSE)&lt;VLOOKUP($B74,Calc_OppDef!$A$47:$AM$66,F$5+1,FALSE),VLOOKUP($A74,Fixtures!$A$2:$AN$21,F$5+2,FALSE),VLOOKUP($B74,Fixtures!$A$2:$AN$21,F$5+2,FALSE)),"")</f>
        <v>EVE (A)</v>
      </c>
      <c r="G74" s="121" t="str">
        <f>IFERROR(IF(VLOOKUP($A74,Calc_OppDef!$A$47:$AM$66,G$5+1,FALSE)&lt;VLOOKUP($B74,Calc_OppDef!$A$47:$AM$66,G$5+1,FALSE),VLOOKUP($A74,Fixtures!$A$2:$AN$21,G$5+2,FALSE),VLOOKUP($B74,Fixtures!$A$2:$AN$21,G$5+2,FALSE)),"")</f>
        <v>BHA (H)</v>
      </c>
      <c r="H74" s="121" t="str">
        <f>IFERROR(IF(VLOOKUP($A74,Calc_OppDef!$A$47:$AM$66,H$5+1,FALSE)&lt;VLOOKUP($B74,Calc_OppDef!$A$47:$AM$66,H$5+1,FALSE),VLOOKUP($A74,Fixtures!$A$2:$AN$21,H$5+2,FALSE),VLOOKUP($B74,Fixtures!$A$2:$AN$21,H$5+2,FALSE)),"")</f>
        <v>LEI (A)</v>
      </c>
      <c r="I74" s="121" t="str">
        <f>IFERROR(IF(VLOOKUP($A74,Calc_OppDef!$A$47:$AM$66,I$5+1,FALSE)&lt;VLOOKUP($B74,Calc_OppDef!$A$47:$AM$66,I$5+1,FALSE),VLOOKUP($A74,Fixtures!$A$2:$AN$21,I$5+2,FALSE),VLOOKUP($B74,Fixtures!$A$2:$AN$21,I$5+2,FALSE)),"")</f>
        <v>BHA (H)</v>
      </c>
      <c r="J74" s="121" t="str">
        <f>IFERROR(IF(VLOOKUP($A74,Calc_OppDef!$A$47:$AM$66,J$5+1,FALSE)&lt;VLOOKUP($B74,Calc_OppDef!$A$47:$AM$66,J$5+1,FALSE),VLOOKUP($A74,Fixtures!$A$2:$AN$21,J$5+2,FALSE),VLOOKUP($B74,Fixtures!$A$2:$AN$21,J$5+2,FALSE)),"")</f>
        <v>SOU (H)</v>
      </c>
      <c r="K74" s="121" t="str">
        <f>IFERROR(IF(VLOOKUP($A74,Calc_OppDef!$A$47:$AM$66,K$5+1,FALSE)&lt;VLOOKUP($B74,Calc_OppDef!$A$47:$AM$66,K$5+1,FALSE),VLOOKUP($A74,Fixtures!$A$2:$AN$21,K$5+2,FALSE),VLOOKUP($B74,Fixtures!$A$2:$AN$21,K$5+2,FALSE)),"")</f>
        <v/>
      </c>
      <c r="L74" s="121" t="str">
        <f>IFERROR(IF(VLOOKUP($A74,Calc_OppDef!$A$47:$AM$66,L$5+1,FALSE)&lt;VLOOKUP($B74,Calc_OppDef!$A$47:$AM$66,L$5+1,FALSE),VLOOKUP($A74,Fixtures!$A$2:$AN$21,L$5+2,FALSE),VLOOKUP($B74,Fixtures!$A$2:$AN$21,L$5+2,FALSE)),"")</f>
        <v/>
      </c>
      <c r="M74" s="121" t="str">
        <f>IFERROR(IF(VLOOKUP($A74,Calc_OppDef!$A$47:$AM$66,M$5+1,FALSE)&lt;VLOOKUP($B74,Calc_OppDef!$A$47:$AM$66,M$5+1,FALSE),VLOOKUP($A74,Fixtures!$A$2:$AN$21,M$5+2,FALSE),VLOOKUP($B74,Fixtures!$A$2:$AN$21,M$5+2,FALSE)),"")</f>
        <v/>
      </c>
      <c r="N74" s="119" t="str">
        <f>IFERROR(IF(VLOOKUP($A74,Calc_OppDef!$A$47:$AM$66,N$5+1,FALSE)&lt;VLOOKUP($B74,Calc_OppDef!$A$47:$AM$66,N$5+1,FALSE),VLOOKUP($A74,Fixtures!$A$2:$AN$21,N$5+2,FALSE),VLOOKUP($B74,Fixtures!$A$2:$AN$21,N$5+2,FALSE)),"")</f>
        <v/>
      </c>
      <c r="O74" s="87"/>
      <c r="P74" s="87"/>
      <c r="Q74" s="87"/>
      <c r="R74" s="87"/>
      <c r="S74" s="87"/>
      <c r="T74" s="87"/>
      <c r="U74" s="87"/>
      <c r="V74" s="87"/>
      <c r="W74" s="87"/>
      <c r="X74" s="87"/>
      <c r="Y74" s="87"/>
      <c r="Z74" s="87"/>
    </row>
    <row r="75" ht="12.0" customHeight="1">
      <c r="A75" s="113" t="str">
        <f t="array" ref="A75">INDEX(Calc_RotOppDef!E844:AP844,Intro!$C$11)</f>
        <v>Huddersfield</v>
      </c>
      <c r="B75" s="120" t="str">
        <f t="array" ref="B75">INDEX(Calc_RotOppDef!E1037:AP1037,Intro!$C$11)</f>
        <v>Man Utd</v>
      </c>
      <c r="C75" s="117">
        <f t="array" ref="C75">INDEX(Calc_RotOppDef!E651:AP651,Intro!$C$11)/Intro!$C$13</f>
        <v>0.7216666667</v>
      </c>
      <c r="D75" s="119">
        <v>70.0</v>
      </c>
      <c r="E75" s="121" t="str">
        <f>IFERROR(IF(VLOOKUP($A75,Calc_OppDef!$A$47:$AM$66,E$5+1,FALSE)&lt;VLOOKUP($B75,Calc_OppDef!$A$47:$AM$66,E$5+1,FALSE),VLOOKUP($A75,Fixtures!$A$2:$AN$21,E$5+2,FALSE),VLOOKUP($B75,Fixtures!$A$2:$AN$21,E$5+2,FALSE)),"")</f>
        <v>LEI (H)</v>
      </c>
      <c r="F75" s="121" t="str">
        <f>IFERROR(IF(VLOOKUP($A75,Calc_OppDef!$A$47:$AM$66,F$5+1,FALSE)&lt;VLOOKUP($B75,Calc_OppDef!$A$47:$AM$66,F$5+1,FALSE),VLOOKUP($A75,Fixtures!$A$2:$AN$21,F$5+2,FALSE),VLOOKUP($B75,Fixtures!$A$2:$AN$21,F$5+2,FALSE)),"")</f>
        <v>BHA (A)</v>
      </c>
      <c r="G75" s="121" t="str">
        <f>IFERROR(IF(VLOOKUP($A75,Calc_OppDef!$A$47:$AM$66,G$5+1,FALSE)&lt;VLOOKUP($B75,Calc_OppDef!$A$47:$AM$66,G$5+1,FALSE),VLOOKUP($A75,Fixtures!$A$2:$AN$21,G$5+2,FALSE),VLOOKUP($B75,Fixtures!$A$2:$AN$21,G$5+2,FALSE)),"")</f>
        <v>CAR (H)</v>
      </c>
      <c r="H75" s="121" t="str">
        <f>IFERROR(IF(VLOOKUP($A75,Calc_OppDef!$A$47:$AM$66,H$5+1,FALSE)&lt;VLOOKUP($B75,Calc_OppDef!$A$47:$AM$66,H$5+1,FALSE),VLOOKUP($A75,Fixtures!$A$2:$AN$21,H$5+2,FALSE),VLOOKUP($B75,Fixtures!$A$2:$AN$21,H$5+2,FALSE)),"")</f>
        <v>BUR (A)</v>
      </c>
      <c r="I75" s="121" t="str">
        <f>IFERROR(IF(VLOOKUP($A75,Calc_OppDef!$A$47:$AM$66,I$5+1,FALSE)&lt;VLOOKUP($B75,Calc_OppDef!$A$47:$AM$66,I$5+1,FALSE),VLOOKUP($A75,Fixtures!$A$2:$AN$21,I$5+2,FALSE),VLOOKUP($B75,Fixtures!$A$2:$AN$21,I$5+2,FALSE)),"")</f>
        <v>CRY (H)</v>
      </c>
      <c r="J75" s="121" t="str">
        <f>IFERROR(IF(VLOOKUP($A75,Calc_OppDef!$A$47:$AM$66,J$5+1,FALSE)&lt;VLOOKUP($B75,Calc_OppDef!$A$47:$AM$66,J$5+1,FALSE),VLOOKUP($A75,Fixtures!$A$2:$AN$21,J$5+2,FALSE),VLOOKUP($B75,Fixtures!$A$2:$AN$21,J$5+2,FALSE)),"")</f>
        <v>WOL (H)</v>
      </c>
      <c r="K75" s="121" t="str">
        <f>IFERROR(IF(VLOOKUP($A75,Calc_OppDef!$A$47:$AM$66,K$5+1,FALSE)&lt;VLOOKUP($B75,Calc_OppDef!$A$47:$AM$66,K$5+1,FALSE),VLOOKUP($A75,Fixtures!$A$2:$AN$21,K$5+2,FALSE),VLOOKUP($B75,Fixtures!$A$2:$AN$21,K$5+2,FALSE)),"")</f>
        <v/>
      </c>
      <c r="L75" s="121" t="str">
        <f>IFERROR(IF(VLOOKUP($A75,Calc_OppDef!$A$47:$AM$66,L$5+1,FALSE)&lt;VLOOKUP($B75,Calc_OppDef!$A$47:$AM$66,L$5+1,FALSE),VLOOKUP($A75,Fixtures!$A$2:$AN$21,L$5+2,FALSE),VLOOKUP($B75,Fixtures!$A$2:$AN$21,L$5+2,FALSE)),"")</f>
        <v/>
      </c>
      <c r="M75" s="121" t="str">
        <f>IFERROR(IF(VLOOKUP($A75,Calc_OppDef!$A$47:$AM$66,M$5+1,FALSE)&lt;VLOOKUP($B75,Calc_OppDef!$A$47:$AM$66,M$5+1,FALSE),VLOOKUP($A75,Fixtures!$A$2:$AN$21,M$5+2,FALSE),VLOOKUP($B75,Fixtures!$A$2:$AN$21,M$5+2,FALSE)),"")</f>
        <v/>
      </c>
      <c r="N75" s="119" t="str">
        <f>IFERROR(IF(VLOOKUP($A75,Calc_OppDef!$A$47:$AM$66,N$5+1,FALSE)&lt;VLOOKUP($B75,Calc_OppDef!$A$47:$AM$66,N$5+1,FALSE),VLOOKUP($A75,Fixtures!$A$2:$AN$21,N$5+2,FALSE),VLOOKUP($B75,Fixtures!$A$2:$AN$21,N$5+2,FALSE)),"")</f>
        <v/>
      </c>
      <c r="O75" s="87"/>
      <c r="P75" s="87"/>
      <c r="Q75" s="87"/>
      <c r="R75" s="87"/>
      <c r="S75" s="87"/>
      <c r="T75" s="87"/>
      <c r="U75" s="87"/>
      <c r="V75" s="87"/>
      <c r="W75" s="87"/>
      <c r="X75" s="87"/>
      <c r="Y75" s="87"/>
      <c r="Z75" s="87"/>
    </row>
    <row r="76" ht="12.0" customHeight="1">
      <c r="A76" s="113" t="str">
        <f t="array" ref="A76">INDEX(Calc_RotOppDef!E845:AP845,Intro!$C$11)</f>
        <v>Bournemouth</v>
      </c>
      <c r="B76" s="120" t="str">
        <f t="array" ref="B76">INDEX(Calc_RotOppDef!E1038:AP1038,Intro!$C$11)</f>
        <v>Cardiff</v>
      </c>
      <c r="C76" s="117">
        <f t="array" ref="C76">INDEX(Calc_RotOppDef!E652:AP652,Intro!$C$11)/Intro!$C$13</f>
        <v>0.7233333333</v>
      </c>
      <c r="D76" s="119">
        <v>71.0</v>
      </c>
      <c r="E76" s="121" t="str">
        <f>IFERROR(IF(VLOOKUP($A76,Calc_OppDef!$A$47:$AM$66,E$5+1,FALSE)&lt;VLOOKUP($B76,Calc_OppDef!$A$47:$AM$66,E$5+1,FALSE),VLOOKUP($A76,Fixtures!$A$2:$AN$21,E$5+2,FALSE),VLOOKUP($B76,Fixtures!$A$2:$AN$21,E$5+2,FALSE)),"")</f>
        <v>CAR (H)</v>
      </c>
      <c r="F76" s="121" t="str">
        <f>IFERROR(IF(VLOOKUP($A76,Calc_OppDef!$A$47:$AM$66,F$5+1,FALSE)&lt;VLOOKUP($B76,Calc_OppDef!$A$47:$AM$66,F$5+1,FALSE),VLOOKUP($A76,Fixtures!$A$2:$AN$21,F$5+2,FALSE),VLOOKUP($B76,Fixtures!$A$2:$AN$21,F$5+2,FALSE)),"")</f>
        <v>NEW (H)</v>
      </c>
      <c r="G76" s="121" t="str">
        <f>IFERROR(IF(VLOOKUP($A76,Calc_OppDef!$A$47:$AM$66,G$5+1,FALSE)&lt;VLOOKUP($B76,Calc_OppDef!$A$47:$AM$66,G$5+1,FALSE),VLOOKUP($A76,Fixtures!$A$2:$AN$21,G$5+2,FALSE),VLOOKUP($B76,Fixtures!$A$2:$AN$21,G$5+2,FALSE)),"")</f>
        <v>HUD (A)</v>
      </c>
      <c r="H76" s="121" t="str">
        <f>IFERROR(IF(VLOOKUP($A76,Calc_OppDef!$A$47:$AM$66,H$5+1,FALSE)&lt;VLOOKUP($B76,Calc_OppDef!$A$47:$AM$66,H$5+1,FALSE),VLOOKUP($A76,Fixtures!$A$2:$AN$21,H$5+2,FALSE),VLOOKUP($B76,Fixtures!$A$2:$AN$21,H$5+2,FALSE)),"")</f>
        <v>ARS (H)</v>
      </c>
      <c r="I76" s="121" t="str">
        <f>IFERROR(IF(VLOOKUP($A76,Calc_OppDef!$A$47:$AM$66,I$5+1,FALSE)&lt;VLOOKUP($B76,Calc_OppDef!$A$47:$AM$66,I$5+1,FALSE),VLOOKUP($A76,Fixtures!$A$2:$AN$21,I$5+2,FALSE),VLOOKUP($B76,Fixtures!$A$2:$AN$21,I$5+2,FALSE)),"")</f>
        <v>CHE (A)</v>
      </c>
      <c r="J76" s="121" t="str">
        <f>IFERROR(IF(VLOOKUP($A76,Calc_OppDef!$A$47:$AM$66,J$5+1,FALSE)&lt;VLOOKUP($B76,Calc_OppDef!$A$47:$AM$66,J$5+1,FALSE),VLOOKUP($A76,Fixtures!$A$2:$AN$21,J$5+2,FALSE),VLOOKUP($B76,Fixtures!$A$2:$AN$21,J$5+2,FALSE)),"")</f>
        <v>BUR (A)</v>
      </c>
      <c r="K76" s="121" t="str">
        <f>IFERROR(IF(VLOOKUP($A76,Calc_OppDef!$A$47:$AM$66,K$5+1,FALSE)&lt;VLOOKUP($B76,Calc_OppDef!$A$47:$AM$66,K$5+1,FALSE),VLOOKUP($A76,Fixtures!$A$2:$AN$21,K$5+2,FALSE),VLOOKUP($B76,Fixtures!$A$2:$AN$21,K$5+2,FALSE)),"")</f>
        <v/>
      </c>
      <c r="L76" s="121" t="str">
        <f>IFERROR(IF(VLOOKUP($A76,Calc_OppDef!$A$47:$AM$66,L$5+1,FALSE)&lt;VLOOKUP($B76,Calc_OppDef!$A$47:$AM$66,L$5+1,FALSE),VLOOKUP($A76,Fixtures!$A$2:$AN$21,L$5+2,FALSE),VLOOKUP($B76,Fixtures!$A$2:$AN$21,L$5+2,FALSE)),"")</f>
        <v/>
      </c>
      <c r="M76" s="121" t="str">
        <f>IFERROR(IF(VLOOKUP($A76,Calc_OppDef!$A$47:$AM$66,M$5+1,FALSE)&lt;VLOOKUP($B76,Calc_OppDef!$A$47:$AM$66,M$5+1,FALSE),VLOOKUP($A76,Fixtures!$A$2:$AN$21,M$5+2,FALSE),VLOOKUP($B76,Fixtures!$A$2:$AN$21,M$5+2,FALSE)),"")</f>
        <v/>
      </c>
      <c r="N76" s="119" t="str">
        <f>IFERROR(IF(VLOOKUP($A76,Calc_OppDef!$A$47:$AM$66,N$5+1,FALSE)&lt;VLOOKUP($B76,Calc_OppDef!$A$47:$AM$66,N$5+1,FALSE),VLOOKUP($A76,Fixtures!$A$2:$AN$21,N$5+2,FALSE),VLOOKUP($B76,Fixtures!$A$2:$AN$21,N$5+2,FALSE)),"")</f>
        <v/>
      </c>
      <c r="O76" s="87"/>
      <c r="P76" s="87"/>
      <c r="Q76" s="87"/>
      <c r="R76" s="87"/>
      <c r="S76" s="87"/>
      <c r="T76" s="87"/>
      <c r="U76" s="87"/>
      <c r="V76" s="87"/>
      <c r="W76" s="87"/>
      <c r="X76" s="87"/>
      <c r="Y76" s="87"/>
      <c r="Z76" s="87"/>
    </row>
    <row r="77" ht="12.0" customHeight="1">
      <c r="A77" s="113" t="str">
        <f t="array" ref="A77">INDEX(Calc_RotOppDef!E846:AP846,Intro!$C$11)</f>
        <v>Bournemouth</v>
      </c>
      <c r="B77" s="120" t="str">
        <f t="array" ref="B77">INDEX(Calc_RotOppDef!E1039:AP1039,Intro!$C$11)</f>
        <v>Wolves</v>
      </c>
      <c r="C77" s="117">
        <f t="array" ref="C77">INDEX(Calc_RotOppDef!E653:AP653,Intro!$C$11)/Intro!$C$13</f>
        <v>0.7233333333</v>
      </c>
      <c r="D77" s="119">
        <v>72.0</v>
      </c>
      <c r="E77" s="121" t="str">
        <f>IFERROR(IF(VLOOKUP($A77,Calc_OppDef!$A$47:$AM$66,E$5+1,FALSE)&lt;VLOOKUP($B77,Calc_OppDef!$A$47:$AM$66,E$5+1,FALSE),VLOOKUP($A77,Fixtures!$A$2:$AN$21,E$5+2,FALSE),VLOOKUP($B77,Fixtures!$A$2:$AN$21,E$5+2,FALSE)),"")</f>
        <v>CAR (H)</v>
      </c>
      <c r="F77" s="121" t="str">
        <f>IFERROR(IF(VLOOKUP($A77,Calc_OppDef!$A$47:$AM$66,F$5+1,FALSE)&lt;VLOOKUP($B77,Calc_OppDef!$A$47:$AM$66,F$5+1,FALSE),VLOOKUP($A77,Fixtures!$A$2:$AN$21,F$5+2,FALSE),VLOOKUP($B77,Fixtures!$A$2:$AN$21,F$5+2,FALSE)),"")</f>
        <v>WHU (A)</v>
      </c>
      <c r="G77" s="121" t="str">
        <f>IFERROR(IF(VLOOKUP($A77,Calc_OppDef!$A$47:$AM$66,G$5+1,FALSE)&lt;VLOOKUP($B77,Calc_OppDef!$A$47:$AM$66,G$5+1,FALSE),VLOOKUP($A77,Fixtures!$A$2:$AN$21,G$5+2,FALSE),VLOOKUP($B77,Fixtures!$A$2:$AN$21,G$5+2,FALSE)),"")</f>
        <v>EVE (H)</v>
      </c>
      <c r="H77" s="121" t="str">
        <f>IFERROR(IF(VLOOKUP($A77,Calc_OppDef!$A$47:$AM$66,H$5+1,FALSE)&lt;VLOOKUP($B77,Calc_OppDef!$A$47:$AM$66,H$5+1,FALSE),VLOOKUP($A77,Fixtures!$A$2:$AN$21,H$5+2,FALSE),VLOOKUP($B77,Fixtures!$A$2:$AN$21,H$5+2,FALSE)),"")</f>
        <v>WHU (A)</v>
      </c>
      <c r="I77" s="121" t="str">
        <f>IFERROR(IF(VLOOKUP($A77,Calc_OppDef!$A$47:$AM$66,I$5+1,FALSE)&lt;VLOOKUP($B77,Calc_OppDef!$A$47:$AM$66,I$5+1,FALSE),VLOOKUP($A77,Fixtures!$A$2:$AN$21,I$5+2,FALSE),VLOOKUP($B77,Fixtures!$A$2:$AN$21,I$5+2,FALSE)),"")</f>
        <v>BUR (H)</v>
      </c>
      <c r="J77" s="121" t="str">
        <f>IFERROR(IF(VLOOKUP($A77,Calc_OppDef!$A$47:$AM$66,J$5+1,FALSE)&lt;VLOOKUP($B77,Calc_OppDef!$A$47:$AM$66,J$5+1,FALSE),VLOOKUP($A77,Fixtures!$A$2:$AN$21,J$5+2,FALSE),VLOOKUP($B77,Fixtures!$A$2:$AN$21,J$5+2,FALSE)),"")</f>
        <v>BUR (A)</v>
      </c>
      <c r="K77" s="121" t="str">
        <f>IFERROR(IF(VLOOKUP($A77,Calc_OppDef!$A$47:$AM$66,K$5+1,FALSE)&lt;VLOOKUP($B77,Calc_OppDef!$A$47:$AM$66,K$5+1,FALSE),VLOOKUP($A77,Fixtures!$A$2:$AN$21,K$5+2,FALSE),VLOOKUP($B77,Fixtures!$A$2:$AN$21,K$5+2,FALSE)),"")</f>
        <v/>
      </c>
      <c r="L77" s="121" t="str">
        <f>IFERROR(IF(VLOOKUP($A77,Calc_OppDef!$A$47:$AM$66,L$5+1,FALSE)&lt;VLOOKUP($B77,Calc_OppDef!$A$47:$AM$66,L$5+1,FALSE),VLOOKUP($A77,Fixtures!$A$2:$AN$21,L$5+2,FALSE),VLOOKUP($B77,Fixtures!$A$2:$AN$21,L$5+2,FALSE)),"")</f>
        <v/>
      </c>
      <c r="M77" s="121" t="str">
        <f>IFERROR(IF(VLOOKUP($A77,Calc_OppDef!$A$47:$AM$66,M$5+1,FALSE)&lt;VLOOKUP($B77,Calc_OppDef!$A$47:$AM$66,M$5+1,FALSE),VLOOKUP($A77,Fixtures!$A$2:$AN$21,M$5+2,FALSE),VLOOKUP($B77,Fixtures!$A$2:$AN$21,M$5+2,FALSE)),"")</f>
        <v/>
      </c>
      <c r="N77" s="119" t="str">
        <f>IFERROR(IF(VLOOKUP($A77,Calc_OppDef!$A$47:$AM$66,N$5+1,FALSE)&lt;VLOOKUP($B77,Calc_OppDef!$A$47:$AM$66,N$5+1,FALSE),VLOOKUP($A77,Fixtures!$A$2:$AN$21,N$5+2,FALSE),VLOOKUP($B77,Fixtures!$A$2:$AN$21,N$5+2,FALSE)),"")</f>
        <v/>
      </c>
      <c r="O77" s="87"/>
      <c r="P77" s="87"/>
      <c r="Q77" s="87"/>
      <c r="R77" s="87"/>
      <c r="S77" s="87"/>
      <c r="T77" s="87"/>
      <c r="U77" s="87"/>
      <c r="V77" s="87"/>
      <c r="W77" s="87"/>
      <c r="X77" s="87"/>
      <c r="Y77" s="87"/>
      <c r="Z77" s="87"/>
    </row>
    <row r="78" ht="12.0" customHeight="1">
      <c r="A78" s="113" t="str">
        <f t="array" ref="A78">INDEX(Calc_RotOppDef!E847:AP847,Intro!$C$11)</f>
        <v>Burnley</v>
      </c>
      <c r="B78" s="120" t="str">
        <f t="array" ref="B78">INDEX(Calc_RotOppDef!E1040:AP1040,Intro!$C$11)</f>
        <v>Huddersfield</v>
      </c>
      <c r="C78" s="117">
        <f t="array" ref="C78">INDEX(Calc_RotOppDef!E654:AP654,Intro!$C$11)/Intro!$C$13</f>
        <v>0.7233333333</v>
      </c>
      <c r="D78" s="119">
        <v>73.0</v>
      </c>
      <c r="E78" s="121" t="str">
        <f>IFERROR(IF(VLOOKUP($A78,Calc_OppDef!$A$47:$AM$66,E$5+1,FALSE)&lt;VLOOKUP($B78,Calc_OppDef!$A$47:$AM$66,E$5+1,FALSE),VLOOKUP($A78,Fixtures!$A$2:$AN$21,E$5+2,FALSE),VLOOKUP($B78,Fixtures!$A$2:$AN$21,E$5+2,FALSE)),"")</f>
        <v>SOU (A)</v>
      </c>
      <c r="F78" s="121" t="str">
        <f>IFERROR(IF(VLOOKUP($A78,Calc_OppDef!$A$47:$AM$66,F$5+1,FALSE)&lt;VLOOKUP($B78,Calc_OppDef!$A$47:$AM$66,F$5+1,FALSE),VLOOKUP($A78,Fixtures!$A$2:$AN$21,F$5+2,FALSE),VLOOKUP($B78,Fixtures!$A$2:$AN$21,F$5+2,FALSE)),"")</f>
        <v>WAT (H)</v>
      </c>
      <c r="G78" s="121" t="str">
        <f>IFERROR(IF(VLOOKUP($A78,Calc_OppDef!$A$47:$AM$66,G$5+1,FALSE)&lt;VLOOKUP($B78,Calc_OppDef!$A$47:$AM$66,G$5+1,FALSE),VLOOKUP($A78,Fixtures!$A$2:$AN$21,G$5+2,FALSE),VLOOKUP($B78,Fixtures!$A$2:$AN$21,G$5+2,FALSE)),"")</f>
        <v>CAR (H)</v>
      </c>
      <c r="H78" s="121" t="str">
        <f>IFERROR(IF(VLOOKUP($A78,Calc_OppDef!$A$47:$AM$66,H$5+1,FALSE)&lt;VLOOKUP($B78,Calc_OppDef!$A$47:$AM$66,H$5+1,FALSE),VLOOKUP($A78,Fixtures!$A$2:$AN$21,H$5+2,FALSE),VLOOKUP($B78,Fixtures!$A$2:$AN$21,H$5+2,FALSE)),"")</f>
        <v>EVE (A)</v>
      </c>
      <c r="I78" s="121" t="str">
        <f>IFERROR(IF(VLOOKUP($A78,Calc_OppDef!$A$47:$AM$66,I$5+1,FALSE)&lt;VLOOKUP($B78,Calc_OppDef!$A$47:$AM$66,I$5+1,FALSE),VLOOKUP($A78,Fixtures!$A$2:$AN$21,I$5+2,FALSE),VLOOKUP($B78,Fixtures!$A$2:$AN$21,I$5+2,FALSE)),"")</f>
        <v>CRY (H)</v>
      </c>
      <c r="J78" s="121" t="str">
        <f>IFERROR(IF(VLOOKUP($A78,Calc_OppDef!$A$47:$AM$66,J$5+1,FALSE)&lt;VLOOKUP($B78,Calc_OppDef!$A$47:$AM$66,J$5+1,FALSE),VLOOKUP($A78,Fixtures!$A$2:$AN$21,J$5+2,FALSE),VLOOKUP($B78,Fixtures!$A$2:$AN$21,J$5+2,FALSE)),"")</f>
        <v>BOU (H)</v>
      </c>
      <c r="K78" s="121" t="str">
        <f>IFERROR(IF(VLOOKUP($A78,Calc_OppDef!$A$47:$AM$66,K$5+1,FALSE)&lt;VLOOKUP($B78,Calc_OppDef!$A$47:$AM$66,K$5+1,FALSE),VLOOKUP($A78,Fixtures!$A$2:$AN$21,K$5+2,FALSE),VLOOKUP($B78,Fixtures!$A$2:$AN$21,K$5+2,FALSE)),"")</f>
        <v/>
      </c>
      <c r="L78" s="121" t="str">
        <f>IFERROR(IF(VLOOKUP($A78,Calc_OppDef!$A$47:$AM$66,L$5+1,FALSE)&lt;VLOOKUP($B78,Calc_OppDef!$A$47:$AM$66,L$5+1,FALSE),VLOOKUP($A78,Fixtures!$A$2:$AN$21,L$5+2,FALSE),VLOOKUP($B78,Fixtures!$A$2:$AN$21,L$5+2,FALSE)),"")</f>
        <v/>
      </c>
      <c r="M78" s="121" t="str">
        <f>IFERROR(IF(VLOOKUP($A78,Calc_OppDef!$A$47:$AM$66,M$5+1,FALSE)&lt;VLOOKUP($B78,Calc_OppDef!$A$47:$AM$66,M$5+1,FALSE),VLOOKUP($A78,Fixtures!$A$2:$AN$21,M$5+2,FALSE),VLOOKUP($B78,Fixtures!$A$2:$AN$21,M$5+2,FALSE)),"")</f>
        <v/>
      </c>
      <c r="N78" s="119" t="str">
        <f>IFERROR(IF(VLOOKUP($A78,Calc_OppDef!$A$47:$AM$66,N$5+1,FALSE)&lt;VLOOKUP($B78,Calc_OppDef!$A$47:$AM$66,N$5+1,FALSE),VLOOKUP($A78,Fixtures!$A$2:$AN$21,N$5+2,FALSE),VLOOKUP($B78,Fixtures!$A$2:$AN$21,N$5+2,FALSE)),"")</f>
        <v/>
      </c>
      <c r="O78" s="87"/>
      <c r="P78" s="87"/>
      <c r="Q78" s="87"/>
      <c r="R78" s="87"/>
      <c r="S78" s="87"/>
      <c r="T78" s="87"/>
      <c r="U78" s="87"/>
      <c r="V78" s="87"/>
      <c r="W78" s="87"/>
      <c r="X78" s="87"/>
      <c r="Y78" s="87"/>
      <c r="Z78" s="87"/>
    </row>
    <row r="79" ht="12.0" customHeight="1">
      <c r="A79" s="113" t="str">
        <f t="array" ref="A79">INDEX(Calc_RotOppDef!E848:AP848,Intro!$C$11)</f>
        <v>Chelsea</v>
      </c>
      <c r="B79" s="120" t="str">
        <f t="array" ref="B79">INDEX(Calc_RotOppDef!E1041:AP1041,Intro!$C$11)</f>
        <v>Wolves</v>
      </c>
      <c r="C79" s="117">
        <f t="array" ref="C79">INDEX(Calc_RotOppDef!E655:AP655,Intro!$C$11)/Intro!$C$13</f>
        <v>0.7233333333</v>
      </c>
      <c r="D79" s="119">
        <v>74.0</v>
      </c>
      <c r="E79" s="121" t="str">
        <f>IFERROR(IF(VLOOKUP($A79,Calc_OppDef!$A$47:$AM$66,E$5+1,FALSE)&lt;VLOOKUP($B79,Calc_OppDef!$A$47:$AM$66,E$5+1,FALSE),VLOOKUP($A79,Fixtures!$A$2:$AN$21,E$5+2,FALSE),VLOOKUP($B79,Fixtures!$A$2:$AN$21,E$5+2,FALSE)),"")</f>
        <v>EVE (H)</v>
      </c>
      <c r="F79" s="121" t="str">
        <f>IFERROR(IF(VLOOKUP($A79,Calc_OppDef!$A$47:$AM$66,F$5+1,FALSE)&lt;VLOOKUP($B79,Calc_OppDef!$A$47:$AM$66,F$5+1,FALSE),VLOOKUP($A79,Fixtures!$A$2:$AN$21,F$5+2,FALSE),VLOOKUP($B79,Fixtures!$A$2:$AN$21,F$5+2,FALSE)),"")</f>
        <v>ARS (H)</v>
      </c>
      <c r="G79" s="121" t="str">
        <f>IFERROR(IF(VLOOKUP($A79,Calc_OppDef!$A$47:$AM$66,G$5+1,FALSE)&lt;VLOOKUP($B79,Calc_OppDef!$A$47:$AM$66,G$5+1,FALSE),VLOOKUP($A79,Fixtures!$A$2:$AN$21,G$5+2,FALSE),VLOOKUP($B79,Fixtures!$A$2:$AN$21,G$5+2,FALSE)),"")</f>
        <v>NEW (A)</v>
      </c>
      <c r="H79" s="121" t="str">
        <f>IFERROR(IF(VLOOKUP($A79,Calc_OppDef!$A$47:$AM$66,H$5+1,FALSE)&lt;VLOOKUP($B79,Calc_OppDef!$A$47:$AM$66,H$5+1,FALSE),VLOOKUP($A79,Fixtures!$A$2:$AN$21,H$5+2,FALSE),VLOOKUP($B79,Fixtures!$A$2:$AN$21,H$5+2,FALSE)),"")</f>
        <v>BOU (H)</v>
      </c>
      <c r="I79" s="121" t="str">
        <f>IFERROR(IF(VLOOKUP($A79,Calc_OppDef!$A$47:$AM$66,I$5+1,FALSE)&lt;VLOOKUP($B79,Calc_OppDef!$A$47:$AM$66,I$5+1,FALSE),VLOOKUP($A79,Fixtures!$A$2:$AN$21,I$5+2,FALSE),VLOOKUP($B79,Fixtures!$A$2:$AN$21,I$5+2,FALSE)),"")</f>
        <v>CAR (H)</v>
      </c>
      <c r="J79" s="121" t="str">
        <f>IFERROR(IF(VLOOKUP($A79,Calc_OppDef!$A$47:$AM$66,J$5+1,FALSE)&lt;VLOOKUP($B79,Calc_OppDef!$A$47:$AM$66,J$5+1,FALSE),VLOOKUP($A79,Fixtures!$A$2:$AN$21,J$5+2,FALSE),VLOOKUP($B79,Fixtures!$A$2:$AN$21,J$5+2,FALSE)),"")</f>
        <v>WHU (A)</v>
      </c>
      <c r="K79" s="121" t="str">
        <f>IFERROR(IF(VLOOKUP($A79,Calc_OppDef!$A$47:$AM$66,K$5+1,FALSE)&lt;VLOOKUP($B79,Calc_OppDef!$A$47:$AM$66,K$5+1,FALSE),VLOOKUP($A79,Fixtures!$A$2:$AN$21,K$5+2,FALSE),VLOOKUP($B79,Fixtures!$A$2:$AN$21,K$5+2,FALSE)),"")</f>
        <v/>
      </c>
      <c r="L79" s="121" t="str">
        <f>IFERROR(IF(VLOOKUP($A79,Calc_OppDef!$A$47:$AM$66,L$5+1,FALSE)&lt;VLOOKUP($B79,Calc_OppDef!$A$47:$AM$66,L$5+1,FALSE),VLOOKUP($A79,Fixtures!$A$2:$AN$21,L$5+2,FALSE),VLOOKUP($B79,Fixtures!$A$2:$AN$21,L$5+2,FALSE)),"")</f>
        <v/>
      </c>
      <c r="M79" s="121" t="str">
        <f>IFERROR(IF(VLOOKUP($A79,Calc_OppDef!$A$47:$AM$66,M$5+1,FALSE)&lt;VLOOKUP($B79,Calc_OppDef!$A$47:$AM$66,M$5+1,FALSE),VLOOKUP($A79,Fixtures!$A$2:$AN$21,M$5+2,FALSE),VLOOKUP($B79,Fixtures!$A$2:$AN$21,M$5+2,FALSE)),"")</f>
        <v/>
      </c>
      <c r="N79" s="119" t="str">
        <f>IFERROR(IF(VLOOKUP($A79,Calc_OppDef!$A$47:$AM$66,N$5+1,FALSE)&lt;VLOOKUP($B79,Calc_OppDef!$A$47:$AM$66,N$5+1,FALSE),VLOOKUP($A79,Fixtures!$A$2:$AN$21,N$5+2,FALSE),VLOOKUP($B79,Fixtures!$A$2:$AN$21,N$5+2,FALSE)),"")</f>
        <v/>
      </c>
      <c r="O79" s="87"/>
      <c r="P79" s="87"/>
      <c r="Q79" s="87"/>
      <c r="R79" s="87"/>
      <c r="S79" s="87"/>
      <c r="T79" s="87"/>
      <c r="U79" s="87"/>
      <c r="V79" s="87"/>
      <c r="W79" s="87"/>
      <c r="X79" s="87"/>
      <c r="Y79" s="87"/>
      <c r="Z79" s="87"/>
    </row>
    <row r="80" ht="12.0" customHeight="1">
      <c r="A80" s="113" t="str">
        <f t="array" ref="A80">INDEX(Calc_RotOppDef!E849:AP849,Intro!$C$11)</f>
        <v>Cardiff</v>
      </c>
      <c r="B80" s="120" t="str">
        <f t="array" ref="B80">INDEX(Calc_RotOppDef!E1042:AP1042,Intro!$C$11)</f>
        <v>Watford</v>
      </c>
      <c r="C80" s="117">
        <f t="array" ref="C80">INDEX(Calc_RotOppDef!E656:AP656,Intro!$C$11)/Intro!$C$13</f>
        <v>0.725</v>
      </c>
      <c r="D80" s="119">
        <v>75.0</v>
      </c>
      <c r="E80" s="121" t="str">
        <f>IFERROR(IF(VLOOKUP($A80,Calc_OppDef!$A$47:$AM$66,E$5+1,FALSE)&lt;VLOOKUP($B80,Calc_OppDef!$A$47:$AM$66,E$5+1,FALSE),VLOOKUP($A80,Fixtures!$A$2:$AN$21,E$5+2,FALSE),VLOOKUP($B80,Fixtures!$A$2:$AN$21,E$5+2,FALSE)),"")</f>
        <v>BHA (H)</v>
      </c>
      <c r="F80" s="121" t="str">
        <f>IFERROR(IF(VLOOKUP($A80,Calc_OppDef!$A$47:$AM$66,F$5+1,FALSE)&lt;VLOOKUP($B80,Calc_OppDef!$A$47:$AM$66,F$5+1,FALSE),VLOOKUP($A80,Fixtures!$A$2:$AN$21,F$5+2,FALSE),VLOOKUP($B80,Fixtures!$A$2:$AN$21,F$5+2,FALSE)),"")</f>
        <v>BUR (A)</v>
      </c>
      <c r="G80" s="121" t="str">
        <f>IFERROR(IF(VLOOKUP($A80,Calc_OppDef!$A$47:$AM$66,G$5+1,FALSE)&lt;VLOOKUP($B80,Calc_OppDef!$A$47:$AM$66,G$5+1,FALSE),VLOOKUP($A80,Fixtures!$A$2:$AN$21,G$5+2,FALSE),VLOOKUP($B80,Fixtures!$A$2:$AN$21,G$5+2,FALSE)),"")</f>
        <v>CRY (H)</v>
      </c>
      <c r="H80" s="121" t="str">
        <f>IFERROR(IF(VLOOKUP($A80,Calc_OppDef!$A$47:$AM$66,H$5+1,FALSE)&lt;VLOOKUP($B80,Calc_OppDef!$A$47:$AM$66,H$5+1,FALSE),VLOOKUP($A80,Fixtures!$A$2:$AN$21,H$5+2,FALSE),VLOOKUP($B80,Fixtures!$A$2:$AN$21,H$5+2,FALSE)),"")</f>
        <v>ARS (H)</v>
      </c>
      <c r="I80" s="121" t="str">
        <f>IFERROR(IF(VLOOKUP($A80,Calc_OppDef!$A$47:$AM$66,I$5+1,FALSE)&lt;VLOOKUP($B80,Calc_OppDef!$A$47:$AM$66,I$5+1,FALSE),VLOOKUP($A80,Fixtures!$A$2:$AN$21,I$5+2,FALSE),VLOOKUP($B80,Fixtures!$A$2:$AN$21,I$5+2,FALSE)),"")</f>
        <v>MNU (H)</v>
      </c>
      <c r="J80" s="121" t="str">
        <f>IFERROR(IF(VLOOKUP($A80,Calc_OppDef!$A$47:$AM$66,J$5+1,FALSE)&lt;VLOOKUP($B80,Calc_OppDef!$A$47:$AM$66,J$5+1,FALSE),VLOOKUP($A80,Fixtures!$A$2:$AN$21,J$5+2,FALSE),VLOOKUP($B80,Fixtures!$A$2:$AN$21,J$5+2,FALSE)),"")</f>
        <v>FUL (A)</v>
      </c>
      <c r="K80" s="121" t="str">
        <f>IFERROR(IF(VLOOKUP($A80,Calc_OppDef!$A$47:$AM$66,K$5+1,FALSE)&lt;VLOOKUP($B80,Calc_OppDef!$A$47:$AM$66,K$5+1,FALSE),VLOOKUP($A80,Fixtures!$A$2:$AN$21,K$5+2,FALSE),VLOOKUP($B80,Fixtures!$A$2:$AN$21,K$5+2,FALSE)),"")</f>
        <v/>
      </c>
      <c r="L80" s="121" t="str">
        <f>IFERROR(IF(VLOOKUP($A80,Calc_OppDef!$A$47:$AM$66,L$5+1,FALSE)&lt;VLOOKUP($B80,Calc_OppDef!$A$47:$AM$66,L$5+1,FALSE),VLOOKUP($A80,Fixtures!$A$2:$AN$21,L$5+2,FALSE),VLOOKUP($B80,Fixtures!$A$2:$AN$21,L$5+2,FALSE)),"")</f>
        <v/>
      </c>
      <c r="M80" s="121" t="str">
        <f>IFERROR(IF(VLOOKUP($A80,Calc_OppDef!$A$47:$AM$66,M$5+1,FALSE)&lt;VLOOKUP($B80,Calc_OppDef!$A$47:$AM$66,M$5+1,FALSE),VLOOKUP($A80,Fixtures!$A$2:$AN$21,M$5+2,FALSE),VLOOKUP($B80,Fixtures!$A$2:$AN$21,M$5+2,FALSE)),"")</f>
        <v/>
      </c>
      <c r="N80" s="119" t="str">
        <f>IFERROR(IF(VLOOKUP($A80,Calc_OppDef!$A$47:$AM$66,N$5+1,FALSE)&lt;VLOOKUP($B80,Calc_OppDef!$A$47:$AM$66,N$5+1,FALSE),VLOOKUP($A80,Fixtures!$A$2:$AN$21,N$5+2,FALSE),VLOOKUP($B80,Fixtures!$A$2:$AN$21,N$5+2,FALSE)),"")</f>
        <v/>
      </c>
      <c r="O80" s="87"/>
      <c r="P80" s="87"/>
      <c r="Q80" s="87"/>
      <c r="R80" s="87"/>
      <c r="S80" s="87"/>
      <c r="T80" s="87"/>
      <c r="U80" s="87"/>
      <c r="V80" s="87"/>
      <c r="W80" s="87"/>
      <c r="X80" s="87"/>
      <c r="Y80" s="87"/>
      <c r="Z80" s="87"/>
    </row>
    <row r="81" ht="12.0" customHeight="1">
      <c r="A81" s="113" t="str">
        <f t="array" ref="A81">INDEX(Calc_RotOppDef!E850:AP850,Intro!$C$11)</f>
        <v>Crystal Palace</v>
      </c>
      <c r="B81" s="120" t="str">
        <f t="array" ref="B81">INDEX(Calc_RotOppDef!E1043:AP1043,Intro!$C$11)</f>
        <v>Tottenham</v>
      </c>
      <c r="C81" s="117">
        <f t="array" ref="C81">INDEX(Calc_RotOppDef!E657:AP657,Intro!$C$11)/Intro!$C$13</f>
        <v>0.725</v>
      </c>
      <c r="D81" s="119">
        <v>76.0</v>
      </c>
      <c r="E81" s="121" t="str">
        <f>IFERROR(IF(VLOOKUP($A81,Calc_OppDef!$A$47:$AM$66,E$5+1,FALSE)&lt;VLOOKUP($B81,Calc_OppDef!$A$47:$AM$66,E$5+1,FALSE),VLOOKUP($A81,Fixtures!$A$2:$AN$21,E$5+2,FALSE),VLOOKUP($B81,Fixtures!$A$2:$AN$21,E$5+2,FALSE)),"")</f>
        <v>FUL (A)</v>
      </c>
      <c r="F81" s="121" t="str">
        <f>IFERROR(IF(VLOOKUP($A81,Calc_OppDef!$A$47:$AM$66,F$5+1,FALSE)&lt;VLOOKUP($B81,Calc_OppDef!$A$47:$AM$66,F$5+1,FALSE),VLOOKUP($A81,Fixtures!$A$2:$AN$21,F$5+2,FALSE),VLOOKUP($B81,Fixtures!$A$2:$AN$21,F$5+2,FALSE)),"")</f>
        <v>FUL (H)</v>
      </c>
      <c r="G81" s="121" t="str">
        <f>IFERROR(IF(VLOOKUP($A81,Calc_OppDef!$A$47:$AM$66,G$5+1,FALSE)&lt;VLOOKUP($B81,Calc_OppDef!$A$47:$AM$66,G$5+1,FALSE),VLOOKUP($A81,Fixtures!$A$2:$AN$21,G$5+2,FALSE),VLOOKUP($B81,Fixtures!$A$2:$AN$21,G$5+2,FALSE)),"")</f>
        <v>WAT (A)</v>
      </c>
      <c r="H81" s="121" t="str">
        <f>IFERROR(IF(VLOOKUP($A81,Calc_OppDef!$A$47:$AM$66,H$5+1,FALSE)&lt;VLOOKUP($B81,Calc_OppDef!$A$47:$AM$66,H$5+1,FALSE),VLOOKUP($A81,Fixtures!$A$2:$AN$21,H$5+2,FALSE),VLOOKUP($B81,Fixtures!$A$2:$AN$21,H$5+2,FALSE)),"")</f>
        <v>SOU (H)</v>
      </c>
      <c r="I81" s="121" t="str">
        <f>IFERROR(IF(VLOOKUP($A81,Calc_OppDef!$A$47:$AM$66,I$5+1,FALSE)&lt;VLOOKUP($B81,Calc_OppDef!$A$47:$AM$66,I$5+1,FALSE),VLOOKUP($A81,Fixtures!$A$2:$AN$21,I$5+2,FALSE),VLOOKUP($B81,Fixtures!$A$2:$AN$21,I$5+2,FALSE)),"")</f>
        <v>HUD (A)</v>
      </c>
      <c r="J81" s="121" t="str">
        <f>IFERROR(IF(VLOOKUP($A81,Calc_OppDef!$A$47:$AM$66,J$5+1,FALSE)&lt;VLOOKUP($B81,Calc_OppDef!$A$47:$AM$66,J$5+1,FALSE),VLOOKUP($A81,Fixtures!$A$2:$AN$21,J$5+2,FALSE),VLOOKUP($B81,Fixtures!$A$2:$AN$21,J$5+2,FALSE)),"")</f>
        <v>NEW (H)</v>
      </c>
      <c r="K81" s="121" t="str">
        <f>IFERROR(IF(VLOOKUP($A81,Calc_OppDef!$A$47:$AM$66,K$5+1,FALSE)&lt;VLOOKUP($B81,Calc_OppDef!$A$47:$AM$66,K$5+1,FALSE),VLOOKUP($A81,Fixtures!$A$2:$AN$21,K$5+2,FALSE),VLOOKUP($B81,Fixtures!$A$2:$AN$21,K$5+2,FALSE)),"")</f>
        <v/>
      </c>
      <c r="L81" s="121" t="str">
        <f>IFERROR(IF(VLOOKUP($A81,Calc_OppDef!$A$47:$AM$66,L$5+1,FALSE)&lt;VLOOKUP($B81,Calc_OppDef!$A$47:$AM$66,L$5+1,FALSE),VLOOKUP($A81,Fixtures!$A$2:$AN$21,L$5+2,FALSE),VLOOKUP($B81,Fixtures!$A$2:$AN$21,L$5+2,FALSE)),"")</f>
        <v/>
      </c>
      <c r="M81" s="121" t="str">
        <f>IFERROR(IF(VLOOKUP($A81,Calc_OppDef!$A$47:$AM$66,M$5+1,FALSE)&lt;VLOOKUP($B81,Calc_OppDef!$A$47:$AM$66,M$5+1,FALSE),VLOOKUP($A81,Fixtures!$A$2:$AN$21,M$5+2,FALSE),VLOOKUP($B81,Fixtures!$A$2:$AN$21,M$5+2,FALSE)),"")</f>
        <v/>
      </c>
      <c r="N81" s="119" t="str">
        <f>IFERROR(IF(VLOOKUP($A81,Calc_OppDef!$A$47:$AM$66,N$5+1,FALSE)&lt;VLOOKUP($B81,Calc_OppDef!$A$47:$AM$66,N$5+1,FALSE),VLOOKUP($A81,Fixtures!$A$2:$AN$21,N$5+2,FALSE),VLOOKUP($B81,Fixtures!$A$2:$AN$21,N$5+2,FALSE)),"")</f>
        <v/>
      </c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7"/>
    </row>
    <row r="82" ht="12.0" customHeight="1">
      <c r="A82" s="113" t="str">
        <f t="array" ref="A82">INDEX(Calc_RotOppDef!E851:AP851,Intro!$C$11)</f>
        <v>Fulham</v>
      </c>
      <c r="B82" s="120" t="str">
        <f t="array" ref="B82">INDEX(Calc_RotOppDef!E1044:AP1044,Intro!$C$11)</f>
        <v>Leicester</v>
      </c>
      <c r="C82" s="117">
        <f t="array" ref="C82">INDEX(Calc_RotOppDef!E658:AP658,Intro!$C$11)/Intro!$C$13</f>
        <v>0.725</v>
      </c>
      <c r="D82" s="119">
        <v>77.0</v>
      </c>
      <c r="E82" s="121" t="str">
        <f>IFERROR(IF(VLOOKUP($A82,Calc_OppDef!$A$47:$AM$66,E$5+1,FALSE)&lt;VLOOKUP($B82,Calc_OppDef!$A$47:$AM$66,E$5+1,FALSE),VLOOKUP($A82,Fixtures!$A$2:$AN$21,E$5+2,FALSE),VLOOKUP($B82,Fixtures!$A$2:$AN$21,E$5+2,FALSE)),"")</f>
        <v>CRY (H)</v>
      </c>
      <c r="F82" s="121" t="str">
        <f>IFERROR(IF(VLOOKUP($A82,Calc_OppDef!$A$47:$AM$66,F$5+1,FALSE)&lt;VLOOKUP($B82,Calc_OppDef!$A$47:$AM$66,F$5+1,FALSE),VLOOKUP($A82,Fixtures!$A$2:$AN$21,F$5+2,FALSE),VLOOKUP($B82,Fixtures!$A$2:$AN$21,F$5+2,FALSE)),"")</f>
        <v>WOL (H)</v>
      </c>
      <c r="G82" s="121" t="str">
        <f>IFERROR(IF(VLOOKUP($A82,Calc_OppDef!$A$47:$AM$66,G$5+1,FALSE)&lt;VLOOKUP($B82,Calc_OppDef!$A$47:$AM$66,G$5+1,FALSE),VLOOKUP($A82,Fixtures!$A$2:$AN$21,G$5+2,FALSE),VLOOKUP($B82,Fixtures!$A$2:$AN$21,G$5+2,FALSE)),"")</f>
        <v>SOU (A)</v>
      </c>
      <c r="H82" s="121" t="str">
        <f>IFERROR(IF(VLOOKUP($A82,Calc_OppDef!$A$47:$AM$66,H$5+1,FALSE)&lt;VLOOKUP($B82,Calc_OppDef!$A$47:$AM$66,H$5+1,FALSE),VLOOKUP($A82,Fixtures!$A$2:$AN$21,H$5+2,FALSE),VLOOKUP($B82,Fixtures!$A$2:$AN$21,H$5+2,FALSE)),"")</f>
        <v>BHA (A)</v>
      </c>
      <c r="I82" s="121" t="str">
        <f>IFERROR(IF(VLOOKUP($A82,Calc_OppDef!$A$47:$AM$66,I$5+1,FALSE)&lt;VLOOKUP($B82,Calc_OppDef!$A$47:$AM$66,I$5+1,FALSE),VLOOKUP($A82,Fixtures!$A$2:$AN$21,I$5+2,FALSE),VLOOKUP($B82,Fixtures!$A$2:$AN$21,I$5+2,FALSE)),"")</f>
        <v>BOU (A)</v>
      </c>
      <c r="J82" s="121" t="str">
        <f>IFERROR(IF(VLOOKUP($A82,Calc_OppDef!$A$47:$AM$66,J$5+1,FALSE)&lt;VLOOKUP($B82,Calc_OppDef!$A$47:$AM$66,J$5+1,FALSE),VLOOKUP($A82,Fixtures!$A$2:$AN$21,J$5+2,FALSE),VLOOKUP($B82,Fixtures!$A$2:$AN$21,J$5+2,FALSE)),"")</f>
        <v>HUD (H)</v>
      </c>
      <c r="K82" s="121" t="str">
        <f>IFERROR(IF(VLOOKUP($A82,Calc_OppDef!$A$47:$AM$66,K$5+1,FALSE)&lt;VLOOKUP($B82,Calc_OppDef!$A$47:$AM$66,K$5+1,FALSE),VLOOKUP($A82,Fixtures!$A$2:$AN$21,K$5+2,FALSE),VLOOKUP($B82,Fixtures!$A$2:$AN$21,K$5+2,FALSE)),"")</f>
        <v/>
      </c>
      <c r="L82" s="121" t="str">
        <f>IFERROR(IF(VLOOKUP($A82,Calc_OppDef!$A$47:$AM$66,L$5+1,FALSE)&lt;VLOOKUP($B82,Calc_OppDef!$A$47:$AM$66,L$5+1,FALSE),VLOOKUP($A82,Fixtures!$A$2:$AN$21,L$5+2,FALSE),VLOOKUP($B82,Fixtures!$A$2:$AN$21,L$5+2,FALSE)),"")</f>
        <v/>
      </c>
      <c r="M82" s="121" t="str">
        <f>IFERROR(IF(VLOOKUP($A82,Calc_OppDef!$A$47:$AM$66,M$5+1,FALSE)&lt;VLOOKUP($B82,Calc_OppDef!$A$47:$AM$66,M$5+1,FALSE),VLOOKUP($A82,Fixtures!$A$2:$AN$21,M$5+2,FALSE),VLOOKUP($B82,Fixtures!$A$2:$AN$21,M$5+2,FALSE)),"")</f>
        <v/>
      </c>
      <c r="N82" s="119" t="str">
        <f>IFERROR(IF(VLOOKUP($A82,Calc_OppDef!$A$47:$AM$66,N$5+1,FALSE)&lt;VLOOKUP($B82,Calc_OppDef!$A$47:$AM$66,N$5+1,FALSE),VLOOKUP($A82,Fixtures!$A$2:$AN$21,N$5+2,FALSE),VLOOKUP($B82,Fixtures!$A$2:$AN$21,N$5+2,FALSE)),"")</f>
        <v/>
      </c>
      <c r="O82" s="87"/>
      <c r="P82" s="87"/>
      <c r="Q82" s="87"/>
      <c r="R82" s="87"/>
      <c r="S82" s="87"/>
      <c r="T82" s="87"/>
      <c r="U82" s="87"/>
      <c r="V82" s="87"/>
      <c r="W82" s="87"/>
      <c r="X82" s="87"/>
      <c r="Y82" s="87"/>
      <c r="Z82" s="87"/>
    </row>
    <row r="83" ht="12.0" customHeight="1">
      <c r="A83" s="113" t="str">
        <f t="array" ref="A83">INDEX(Calc_RotOppDef!E852:AP852,Intro!$C$11)</f>
        <v>Leicester</v>
      </c>
      <c r="B83" s="120" t="str">
        <f t="array" ref="B83">INDEX(Calc_RotOppDef!E1045:AP1045,Intro!$C$11)</f>
        <v>Watford</v>
      </c>
      <c r="C83" s="117">
        <f t="array" ref="C83">INDEX(Calc_RotOppDef!E659:AP659,Intro!$C$11)/Intro!$C$13</f>
        <v>0.725</v>
      </c>
      <c r="D83" s="119">
        <v>78.0</v>
      </c>
      <c r="E83" s="121" t="str">
        <f>IFERROR(IF(VLOOKUP($A83,Calc_OppDef!$A$47:$AM$66,E$5+1,FALSE)&lt;VLOOKUP($B83,Calc_OppDef!$A$47:$AM$66,E$5+1,FALSE),VLOOKUP($A83,Fixtures!$A$2:$AN$21,E$5+2,FALSE),VLOOKUP($B83,Fixtures!$A$2:$AN$21,E$5+2,FALSE)),"")</f>
        <v>BHA (H)</v>
      </c>
      <c r="F83" s="121" t="str">
        <f>IFERROR(IF(VLOOKUP($A83,Calc_OppDef!$A$47:$AM$66,F$5+1,FALSE)&lt;VLOOKUP($B83,Calc_OppDef!$A$47:$AM$66,F$5+1,FALSE),VLOOKUP($A83,Fixtures!$A$2:$AN$21,F$5+2,FALSE),VLOOKUP($B83,Fixtures!$A$2:$AN$21,F$5+2,FALSE)),"")</f>
        <v>WOL (H)</v>
      </c>
      <c r="G83" s="121" t="str">
        <f>IFERROR(IF(VLOOKUP($A83,Calc_OppDef!$A$47:$AM$66,G$5+1,FALSE)&lt;VLOOKUP($B83,Calc_OppDef!$A$47:$AM$66,G$5+1,FALSE),VLOOKUP($A83,Fixtures!$A$2:$AN$21,G$5+2,FALSE),VLOOKUP($B83,Fixtures!$A$2:$AN$21,G$5+2,FALSE)),"")</f>
        <v>CRY (H)</v>
      </c>
      <c r="H83" s="121" t="str">
        <f>IFERROR(IF(VLOOKUP($A83,Calc_OppDef!$A$47:$AM$66,H$5+1,FALSE)&lt;VLOOKUP($B83,Calc_OppDef!$A$47:$AM$66,H$5+1,FALSE),VLOOKUP($A83,Fixtures!$A$2:$AN$21,H$5+2,FALSE),VLOOKUP($B83,Fixtures!$A$2:$AN$21,H$5+2,FALSE)),"")</f>
        <v>TOT (H)</v>
      </c>
      <c r="I83" s="121" t="str">
        <f>IFERROR(IF(VLOOKUP($A83,Calc_OppDef!$A$47:$AM$66,I$5+1,FALSE)&lt;VLOOKUP($B83,Calc_OppDef!$A$47:$AM$66,I$5+1,FALSE),VLOOKUP($A83,Fixtures!$A$2:$AN$21,I$5+2,FALSE),VLOOKUP($B83,Fixtures!$A$2:$AN$21,I$5+2,FALSE)),"")</f>
        <v>BOU (A)</v>
      </c>
      <c r="J83" s="121" t="str">
        <f>IFERROR(IF(VLOOKUP($A83,Calc_OppDef!$A$47:$AM$66,J$5+1,FALSE)&lt;VLOOKUP($B83,Calc_OppDef!$A$47:$AM$66,J$5+1,FALSE),VLOOKUP($A83,Fixtures!$A$2:$AN$21,J$5+2,FALSE),VLOOKUP($B83,Fixtures!$A$2:$AN$21,J$5+2,FALSE)),"")</f>
        <v>HUD (H)</v>
      </c>
      <c r="K83" s="121" t="str">
        <f>IFERROR(IF(VLOOKUP($A83,Calc_OppDef!$A$47:$AM$66,K$5+1,FALSE)&lt;VLOOKUP($B83,Calc_OppDef!$A$47:$AM$66,K$5+1,FALSE),VLOOKUP($A83,Fixtures!$A$2:$AN$21,K$5+2,FALSE),VLOOKUP($B83,Fixtures!$A$2:$AN$21,K$5+2,FALSE)),"")</f>
        <v/>
      </c>
      <c r="L83" s="121" t="str">
        <f>IFERROR(IF(VLOOKUP($A83,Calc_OppDef!$A$47:$AM$66,L$5+1,FALSE)&lt;VLOOKUP($B83,Calc_OppDef!$A$47:$AM$66,L$5+1,FALSE),VLOOKUP($A83,Fixtures!$A$2:$AN$21,L$5+2,FALSE),VLOOKUP($B83,Fixtures!$A$2:$AN$21,L$5+2,FALSE)),"")</f>
        <v/>
      </c>
      <c r="M83" s="121" t="str">
        <f>IFERROR(IF(VLOOKUP($A83,Calc_OppDef!$A$47:$AM$66,M$5+1,FALSE)&lt;VLOOKUP($B83,Calc_OppDef!$A$47:$AM$66,M$5+1,FALSE),VLOOKUP($A83,Fixtures!$A$2:$AN$21,M$5+2,FALSE),VLOOKUP($B83,Fixtures!$A$2:$AN$21,M$5+2,FALSE)),"")</f>
        <v/>
      </c>
      <c r="N83" s="119" t="str">
        <f>IFERROR(IF(VLOOKUP($A83,Calc_OppDef!$A$47:$AM$66,N$5+1,FALSE)&lt;VLOOKUP($B83,Calc_OppDef!$A$47:$AM$66,N$5+1,FALSE),VLOOKUP($A83,Fixtures!$A$2:$AN$21,N$5+2,FALSE),VLOOKUP($B83,Fixtures!$A$2:$AN$21,N$5+2,FALSE)),"")</f>
        <v/>
      </c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</row>
    <row r="84" ht="12.0" customHeight="1">
      <c r="A84" s="113" t="str">
        <f t="array" ref="A84">INDEX(Calc_RotOppDef!E853:AP853,Intro!$C$11)</f>
        <v>Liverpool</v>
      </c>
      <c r="B84" s="120" t="str">
        <f t="array" ref="B84">INDEX(Calc_RotOppDef!E1046:AP1046,Intro!$C$11)</f>
        <v>West Ham</v>
      </c>
      <c r="C84" s="117">
        <f t="array" ref="C84">INDEX(Calc_RotOppDef!E660:AP660,Intro!$C$11)/Intro!$C$13</f>
        <v>0.725</v>
      </c>
      <c r="D84" s="119">
        <v>79.0</v>
      </c>
      <c r="E84" s="121" t="str">
        <f>IFERROR(IF(VLOOKUP($A84,Calc_OppDef!$A$47:$AM$66,E$5+1,FALSE)&lt;VLOOKUP($B84,Calc_OppDef!$A$47:$AM$66,E$5+1,FALSE),VLOOKUP($A84,Fixtures!$A$2:$AN$21,E$5+2,FALSE),VLOOKUP($B84,Fixtures!$A$2:$AN$21,E$5+2,FALSE)),"")</f>
        <v>WHU (H)</v>
      </c>
      <c r="F84" s="121" t="str">
        <f>IFERROR(IF(VLOOKUP($A84,Calc_OppDef!$A$47:$AM$66,F$5+1,FALSE)&lt;VLOOKUP($B84,Calc_OppDef!$A$47:$AM$66,F$5+1,FALSE),VLOOKUP($A84,Fixtures!$A$2:$AN$21,F$5+2,FALSE),VLOOKUP($B84,Fixtures!$A$2:$AN$21,F$5+2,FALSE)),"")</f>
        <v>BOU (H)</v>
      </c>
      <c r="G84" s="121" t="str">
        <f>IFERROR(IF(VLOOKUP($A84,Calc_OppDef!$A$47:$AM$66,G$5+1,FALSE)&lt;VLOOKUP($B84,Calc_OppDef!$A$47:$AM$66,G$5+1,FALSE),VLOOKUP($A84,Fixtures!$A$2:$AN$21,G$5+2,FALSE),VLOOKUP($B84,Fixtures!$A$2:$AN$21,G$5+2,FALSE)),"")</f>
        <v>BHA (H)</v>
      </c>
      <c r="H84" s="121" t="str">
        <f>IFERROR(IF(VLOOKUP($A84,Calc_OppDef!$A$47:$AM$66,H$5+1,FALSE)&lt;VLOOKUP($B84,Calc_OppDef!$A$47:$AM$66,H$5+1,FALSE),VLOOKUP($A84,Fixtures!$A$2:$AN$21,H$5+2,FALSE),VLOOKUP($B84,Fixtures!$A$2:$AN$21,H$5+2,FALSE)),"")</f>
        <v>WOL (H)</v>
      </c>
      <c r="I84" s="121" t="str">
        <f>IFERROR(IF(VLOOKUP($A84,Calc_OppDef!$A$47:$AM$66,I$5+1,FALSE)&lt;VLOOKUP($B84,Calc_OppDef!$A$47:$AM$66,I$5+1,FALSE),VLOOKUP($A84,Fixtures!$A$2:$AN$21,I$5+2,FALSE),VLOOKUP($B84,Fixtures!$A$2:$AN$21,I$5+2,FALSE)),"")</f>
        <v>EVE (A)</v>
      </c>
      <c r="J84" s="121" t="str">
        <f>IFERROR(IF(VLOOKUP($A84,Calc_OppDef!$A$47:$AM$66,J$5+1,FALSE)&lt;VLOOKUP($B84,Calc_OppDef!$A$47:$AM$66,J$5+1,FALSE),VLOOKUP($A84,Fixtures!$A$2:$AN$21,J$5+2,FALSE),VLOOKUP($B84,Fixtures!$A$2:$AN$21,J$5+2,FALSE)),"")</f>
        <v>SOU (H)</v>
      </c>
      <c r="K84" s="121" t="str">
        <f>IFERROR(IF(VLOOKUP($A84,Calc_OppDef!$A$47:$AM$66,K$5+1,FALSE)&lt;VLOOKUP($B84,Calc_OppDef!$A$47:$AM$66,K$5+1,FALSE),VLOOKUP($A84,Fixtures!$A$2:$AN$21,K$5+2,FALSE),VLOOKUP($B84,Fixtures!$A$2:$AN$21,K$5+2,FALSE)),"")</f>
        <v/>
      </c>
      <c r="L84" s="121" t="str">
        <f>IFERROR(IF(VLOOKUP($A84,Calc_OppDef!$A$47:$AM$66,L$5+1,FALSE)&lt;VLOOKUP($B84,Calc_OppDef!$A$47:$AM$66,L$5+1,FALSE),VLOOKUP($A84,Fixtures!$A$2:$AN$21,L$5+2,FALSE),VLOOKUP($B84,Fixtures!$A$2:$AN$21,L$5+2,FALSE)),"")</f>
        <v/>
      </c>
      <c r="M84" s="121" t="str">
        <f>IFERROR(IF(VLOOKUP($A84,Calc_OppDef!$A$47:$AM$66,M$5+1,FALSE)&lt;VLOOKUP($B84,Calc_OppDef!$A$47:$AM$66,M$5+1,FALSE),VLOOKUP($A84,Fixtures!$A$2:$AN$21,M$5+2,FALSE),VLOOKUP($B84,Fixtures!$A$2:$AN$21,M$5+2,FALSE)),"")</f>
        <v/>
      </c>
      <c r="N84" s="119" t="str">
        <f>IFERROR(IF(VLOOKUP($A84,Calc_OppDef!$A$47:$AM$66,N$5+1,FALSE)&lt;VLOOKUP($B84,Calc_OppDef!$A$47:$AM$66,N$5+1,FALSE),VLOOKUP($A84,Fixtures!$A$2:$AN$21,N$5+2,FALSE),VLOOKUP($B84,Fixtures!$A$2:$AN$21,N$5+2,FALSE)),"")</f>
        <v/>
      </c>
      <c r="O84" s="87"/>
      <c r="P84" s="87"/>
      <c r="Q84" s="87"/>
      <c r="R84" s="87"/>
      <c r="S84" s="87"/>
      <c r="T84" s="87"/>
      <c r="U84" s="87"/>
      <c r="V84" s="87"/>
      <c r="W84" s="87"/>
      <c r="X84" s="87"/>
      <c r="Y84" s="87"/>
      <c r="Z84" s="87"/>
    </row>
    <row r="85" ht="12.0" customHeight="1">
      <c r="A85" s="113" t="str">
        <f t="array" ref="A85">INDEX(Calc_RotOppDef!E854:AP854,Intro!$C$11)</f>
        <v>Burnley</v>
      </c>
      <c r="B85" s="120" t="str">
        <f t="array" ref="B85">INDEX(Calc_RotOppDef!E1047:AP1047,Intro!$C$11)</f>
        <v>Liverpool</v>
      </c>
      <c r="C85" s="117">
        <f t="array" ref="C85">INDEX(Calc_RotOppDef!E661:AP661,Intro!$C$11)/Intro!$C$13</f>
        <v>0.7266666667</v>
      </c>
      <c r="D85" s="119">
        <v>80.0</v>
      </c>
      <c r="E85" s="121" t="str">
        <f>IFERROR(IF(VLOOKUP($A85,Calc_OppDef!$A$47:$AM$66,E$5+1,FALSE)&lt;VLOOKUP($B85,Calc_OppDef!$A$47:$AM$66,E$5+1,FALSE),VLOOKUP($A85,Fixtures!$A$2:$AN$21,E$5+2,FALSE),VLOOKUP($B85,Fixtures!$A$2:$AN$21,E$5+2,FALSE)),"")</f>
        <v>SOU (A)</v>
      </c>
      <c r="F85" s="121" t="str">
        <f>IFERROR(IF(VLOOKUP($A85,Calc_OppDef!$A$47:$AM$66,F$5+1,FALSE)&lt;VLOOKUP($B85,Calc_OppDef!$A$47:$AM$66,F$5+1,FALSE),VLOOKUP($A85,Fixtures!$A$2:$AN$21,F$5+2,FALSE),VLOOKUP($B85,Fixtures!$A$2:$AN$21,F$5+2,FALSE)),"")</f>
        <v>WAT (H)</v>
      </c>
      <c r="G85" s="121" t="str">
        <f>IFERROR(IF(VLOOKUP($A85,Calc_OppDef!$A$47:$AM$66,G$5+1,FALSE)&lt;VLOOKUP($B85,Calc_OppDef!$A$47:$AM$66,G$5+1,FALSE),VLOOKUP($A85,Fixtures!$A$2:$AN$21,G$5+2,FALSE),VLOOKUP($B85,Fixtures!$A$2:$AN$21,G$5+2,FALSE)),"")</f>
        <v>BHA (H)</v>
      </c>
      <c r="H85" s="121" t="str">
        <f>IFERROR(IF(VLOOKUP($A85,Calc_OppDef!$A$47:$AM$66,H$5+1,FALSE)&lt;VLOOKUP($B85,Calc_OppDef!$A$47:$AM$66,H$5+1,FALSE),VLOOKUP($A85,Fixtures!$A$2:$AN$21,H$5+2,FALSE),VLOOKUP($B85,Fixtures!$A$2:$AN$21,H$5+2,FALSE)),"")</f>
        <v>LEI (A)</v>
      </c>
      <c r="I85" s="121" t="str">
        <f>IFERROR(IF(VLOOKUP($A85,Calc_OppDef!$A$47:$AM$66,I$5+1,FALSE)&lt;VLOOKUP($B85,Calc_OppDef!$A$47:$AM$66,I$5+1,FALSE),VLOOKUP($A85,Fixtures!$A$2:$AN$21,I$5+2,FALSE),VLOOKUP($B85,Fixtures!$A$2:$AN$21,I$5+2,FALSE)),"")</f>
        <v>WOL (A)</v>
      </c>
      <c r="J85" s="121" t="str">
        <f>IFERROR(IF(VLOOKUP($A85,Calc_OppDef!$A$47:$AM$66,J$5+1,FALSE)&lt;VLOOKUP($B85,Calc_OppDef!$A$47:$AM$66,J$5+1,FALSE),VLOOKUP($A85,Fixtures!$A$2:$AN$21,J$5+2,FALSE),VLOOKUP($B85,Fixtures!$A$2:$AN$21,J$5+2,FALSE)),"")</f>
        <v>SOU (H)</v>
      </c>
      <c r="K85" s="121" t="str">
        <f>IFERROR(IF(VLOOKUP($A85,Calc_OppDef!$A$47:$AM$66,K$5+1,FALSE)&lt;VLOOKUP($B85,Calc_OppDef!$A$47:$AM$66,K$5+1,FALSE),VLOOKUP($A85,Fixtures!$A$2:$AN$21,K$5+2,FALSE),VLOOKUP($B85,Fixtures!$A$2:$AN$21,K$5+2,FALSE)),"")</f>
        <v/>
      </c>
      <c r="L85" s="121" t="str">
        <f>IFERROR(IF(VLOOKUP($A85,Calc_OppDef!$A$47:$AM$66,L$5+1,FALSE)&lt;VLOOKUP($B85,Calc_OppDef!$A$47:$AM$66,L$5+1,FALSE),VLOOKUP($A85,Fixtures!$A$2:$AN$21,L$5+2,FALSE),VLOOKUP($B85,Fixtures!$A$2:$AN$21,L$5+2,FALSE)),"")</f>
        <v/>
      </c>
      <c r="M85" s="121" t="str">
        <f>IFERROR(IF(VLOOKUP($A85,Calc_OppDef!$A$47:$AM$66,M$5+1,FALSE)&lt;VLOOKUP($B85,Calc_OppDef!$A$47:$AM$66,M$5+1,FALSE),VLOOKUP($A85,Fixtures!$A$2:$AN$21,M$5+2,FALSE),VLOOKUP($B85,Fixtures!$A$2:$AN$21,M$5+2,FALSE)),"")</f>
        <v/>
      </c>
      <c r="N85" s="119" t="str">
        <f>IFERROR(IF(VLOOKUP($A85,Calc_OppDef!$A$47:$AM$66,N$5+1,FALSE)&lt;VLOOKUP($B85,Calc_OppDef!$A$47:$AM$66,N$5+1,FALSE),VLOOKUP($A85,Fixtures!$A$2:$AN$21,N$5+2,FALSE),VLOOKUP($B85,Fixtures!$A$2:$AN$21,N$5+2,FALSE)),"")</f>
        <v/>
      </c>
      <c r="O85" s="87"/>
      <c r="P85" s="87"/>
      <c r="Q85" s="87"/>
      <c r="R85" s="87"/>
      <c r="S85" s="87"/>
      <c r="T85" s="87"/>
      <c r="U85" s="87"/>
      <c r="V85" s="87"/>
      <c r="W85" s="87"/>
      <c r="X85" s="87"/>
      <c r="Y85" s="87"/>
      <c r="Z85" s="87"/>
    </row>
    <row r="86" ht="12.0" customHeight="1">
      <c r="A86" s="113" t="str">
        <f t="array" ref="A86">INDEX(Calc_RotOppDef!E855:AP855,Intro!$C$11)</f>
        <v>Arsenal</v>
      </c>
      <c r="B86" s="120" t="str">
        <f t="array" ref="B86">INDEX(Calc_RotOppDef!E1048:AP1048,Intro!$C$11)</f>
        <v>Burnley</v>
      </c>
      <c r="C86" s="117">
        <f t="array" ref="C86">INDEX(Calc_RotOppDef!E662:AP662,Intro!$C$11)/Intro!$C$13</f>
        <v>0.7283333333</v>
      </c>
      <c r="D86" s="119">
        <v>81.0</v>
      </c>
      <c r="E86" s="121" t="str">
        <f>IFERROR(IF(VLOOKUP($A86,Calc_OppDef!$A$47:$AM$66,E$5+1,FALSE)&lt;VLOOKUP($B86,Calc_OppDef!$A$47:$AM$66,E$5+1,FALSE),VLOOKUP($A86,Fixtures!$A$2:$AN$21,E$5+2,FALSE),VLOOKUP($B86,Fixtures!$A$2:$AN$21,E$5+2,FALSE)),"")</f>
        <v>SOU (A)</v>
      </c>
      <c r="F86" s="121" t="str">
        <f>IFERROR(IF(VLOOKUP($A86,Calc_OppDef!$A$47:$AM$66,F$5+1,FALSE)&lt;VLOOKUP($B86,Calc_OppDef!$A$47:$AM$66,F$5+1,FALSE),VLOOKUP($A86,Fixtures!$A$2:$AN$21,F$5+2,FALSE),VLOOKUP($B86,Fixtures!$A$2:$AN$21,F$5+2,FALSE)),"")</f>
        <v>WAT (H)</v>
      </c>
      <c r="G86" s="121" t="str">
        <f>IFERROR(IF(VLOOKUP($A86,Calc_OppDef!$A$47:$AM$66,G$5+1,FALSE)&lt;VLOOKUP($B86,Calc_OppDef!$A$47:$AM$66,G$5+1,FALSE),VLOOKUP($A86,Fixtures!$A$2:$AN$21,G$5+2,FALSE),VLOOKUP($B86,Fixtures!$A$2:$AN$21,G$5+2,FALSE)),"")</f>
        <v>FUL (A)</v>
      </c>
      <c r="H86" s="121" t="str">
        <f>IFERROR(IF(VLOOKUP($A86,Calc_OppDef!$A$47:$AM$66,H$5+1,FALSE)&lt;VLOOKUP($B86,Calc_OppDef!$A$47:$AM$66,H$5+1,FALSE),VLOOKUP($A86,Fixtures!$A$2:$AN$21,H$5+2,FALSE),VLOOKUP($B86,Fixtures!$A$2:$AN$21,H$5+2,FALSE)),"")</f>
        <v>CAR (A)</v>
      </c>
      <c r="I86" s="121" t="str">
        <f>IFERROR(IF(VLOOKUP($A86,Calc_OppDef!$A$47:$AM$66,I$5+1,FALSE)&lt;VLOOKUP($B86,Calc_OppDef!$A$47:$AM$66,I$5+1,FALSE),VLOOKUP($A86,Fixtures!$A$2:$AN$21,I$5+2,FALSE),VLOOKUP($B86,Fixtures!$A$2:$AN$21,I$5+2,FALSE)),"")</f>
        <v>NEW (A)</v>
      </c>
      <c r="J86" s="121" t="str">
        <f>IFERROR(IF(VLOOKUP($A86,Calc_OppDef!$A$47:$AM$66,J$5+1,FALSE)&lt;VLOOKUP($B86,Calc_OppDef!$A$47:$AM$66,J$5+1,FALSE),VLOOKUP($A86,Fixtures!$A$2:$AN$21,J$5+2,FALSE),VLOOKUP($B86,Fixtures!$A$2:$AN$21,J$5+2,FALSE)),"")</f>
        <v>EVE (H)</v>
      </c>
      <c r="K86" s="121" t="str">
        <f>IFERROR(IF(VLOOKUP($A86,Calc_OppDef!$A$47:$AM$66,K$5+1,FALSE)&lt;VLOOKUP($B86,Calc_OppDef!$A$47:$AM$66,K$5+1,FALSE),VLOOKUP($A86,Fixtures!$A$2:$AN$21,K$5+2,FALSE),VLOOKUP($B86,Fixtures!$A$2:$AN$21,K$5+2,FALSE)),"")</f>
        <v/>
      </c>
      <c r="L86" s="121" t="str">
        <f>IFERROR(IF(VLOOKUP($A86,Calc_OppDef!$A$47:$AM$66,L$5+1,FALSE)&lt;VLOOKUP($B86,Calc_OppDef!$A$47:$AM$66,L$5+1,FALSE),VLOOKUP($A86,Fixtures!$A$2:$AN$21,L$5+2,FALSE),VLOOKUP($B86,Fixtures!$A$2:$AN$21,L$5+2,FALSE)),"")</f>
        <v/>
      </c>
      <c r="M86" s="121" t="str">
        <f>IFERROR(IF(VLOOKUP($A86,Calc_OppDef!$A$47:$AM$66,M$5+1,FALSE)&lt;VLOOKUP($B86,Calc_OppDef!$A$47:$AM$66,M$5+1,FALSE),VLOOKUP($A86,Fixtures!$A$2:$AN$21,M$5+2,FALSE),VLOOKUP($B86,Fixtures!$A$2:$AN$21,M$5+2,FALSE)),"")</f>
        <v/>
      </c>
      <c r="N86" s="119" t="str">
        <f>IFERROR(IF(VLOOKUP($A86,Calc_OppDef!$A$47:$AM$66,N$5+1,FALSE)&lt;VLOOKUP($B86,Calc_OppDef!$A$47:$AM$66,N$5+1,FALSE),VLOOKUP($A86,Fixtures!$A$2:$AN$21,N$5+2,FALSE),VLOOKUP($B86,Fixtures!$A$2:$AN$21,N$5+2,FALSE)),"")</f>
        <v/>
      </c>
      <c r="O86" s="87"/>
      <c r="P86" s="87"/>
      <c r="Q86" s="87"/>
      <c r="R86" s="87"/>
      <c r="S86" s="87"/>
      <c r="T86" s="87"/>
      <c r="U86" s="87"/>
      <c r="V86" s="87"/>
      <c r="W86" s="87"/>
      <c r="X86" s="87"/>
      <c r="Y86" s="87"/>
      <c r="Z86" s="87"/>
    </row>
    <row r="87" ht="12.0" customHeight="1">
      <c r="A87" s="113" t="str">
        <f t="array" ref="A87">INDEX(Calc_RotOppDef!E856:AP856,Intro!$C$11)</f>
        <v>Bournemouth</v>
      </c>
      <c r="B87" s="120" t="str">
        <f t="array" ref="B87">INDEX(Calc_RotOppDef!E1049:AP1049,Intro!$C$11)</f>
        <v>Newcastle</v>
      </c>
      <c r="C87" s="117">
        <f t="array" ref="C87">INDEX(Calc_RotOppDef!E663:AP663,Intro!$C$11)/Intro!$C$13</f>
        <v>0.7283333333</v>
      </c>
      <c r="D87" s="119">
        <v>82.0</v>
      </c>
      <c r="E87" s="121" t="str">
        <f>IFERROR(IF(VLOOKUP($A87,Calc_OppDef!$A$47:$AM$66,E$5+1,FALSE)&lt;VLOOKUP($B87,Calc_OppDef!$A$47:$AM$66,E$5+1,FALSE),VLOOKUP($A87,Fixtures!$A$2:$AN$21,E$5+2,FALSE),VLOOKUP($B87,Fixtures!$A$2:$AN$21,E$5+2,FALSE)),"")</f>
        <v>CAR (H)</v>
      </c>
      <c r="F87" s="121" t="str">
        <f>IFERROR(IF(VLOOKUP($A87,Calc_OppDef!$A$47:$AM$66,F$5+1,FALSE)&lt;VLOOKUP($B87,Calc_OppDef!$A$47:$AM$66,F$5+1,FALSE),VLOOKUP($A87,Fixtures!$A$2:$AN$21,F$5+2,FALSE),VLOOKUP($B87,Fixtures!$A$2:$AN$21,F$5+2,FALSE)),"")</f>
        <v>CAR (A)</v>
      </c>
      <c r="G87" s="121" t="str">
        <f>IFERROR(IF(VLOOKUP($A87,Calc_OppDef!$A$47:$AM$66,G$5+1,FALSE)&lt;VLOOKUP($B87,Calc_OppDef!$A$47:$AM$66,G$5+1,FALSE),VLOOKUP($A87,Fixtures!$A$2:$AN$21,G$5+2,FALSE),VLOOKUP($B87,Fixtures!$A$2:$AN$21,G$5+2,FALSE)),"")</f>
        <v>EVE (H)</v>
      </c>
      <c r="H87" s="121" t="str">
        <f>IFERROR(IF(VLOOKUP($A87,Calc_OppDef!$A$47:$AM$66,H$5+1,FALSE)&lt;VLOOKUP($B87,Calc_OppDef!$A$47:$AM$66,H$5+1,FALSE),VLOOKUP($A87,Fixtures!$A$2:$AN$21,H$5+2,FALSE),VLOOKUP($B87,Fixtures!$A$2:$AN$21,H$5+2,FALSE)),"")</f>
        <v>CHE (A)</v>
      </c>
      <c r="I87" s="121" t="str">
        <f>IFERROR(IF(VLOOKUP($A87,Calc_OppDef!$A$47:$AM$66,I$5+1,FALSE)&lt;VLOOKUP($B87,Calc_OppDef!$A$47:$AM$66,I$5+1,FALSE),VLOOKUP($A87,Fixtures!$A$2:$AN$21,I$5+2,FALSE),VLOOKUP($B87,Fixtures!$A$2:$AN$21,I$5+2,FALSE)),"")</f>
        <v>ARS (H)</v>
      </c>
      <c r="J87" s="121" t="str">
        <f>IFERROR(IF(VLOOKUP($A87,Calc_OppDef!$A$47:$AM$66,J$5+1,FALSE)&lt;VLOOKUP($B87,Calc_OppDef!$A$47:$AM$66,J$5+1,FALSE),VLOOKUP($A87,Fixtures!$A$2:$AN$21,J$5+2,FALSE),VLOOKUP($B87,Fixtures!$A$2:$AN$21,J$5+2,FALSE)),"")</f>
        <v>BUR (A)</v>
      </c>
      <c r="K87" s="121" t="str">
        <f>IFERROR(IF(VLOOKUP($A87,Calc_OppDef!$A$47:$AM$66,K$5+1,FALSE)&lt;VLOOKUP($B87,Calc_OppDef!$A$47:$AM$66,K$5+1,FALSE),VLOOKUP($A87,Fixtures!$A$2:$AN$21,K$5+2,FALSE),VLOOKUP($B87,Fixtures!$A$2:$AN$21,K$5+2,FALSE)),"")</f>
        <v/>
      </c>
      <c r="L87" s="121" t="str">
        <f>IFERROR(IF(VLOOKUP($A87,Calc_OppDef!$A$47:$AM$66,L$5+1,FALSE)&lt;VLOOKUP($B87,Calc_OppDef!$A$47:$AM$66,L$5+1,FALSE),VLOOKUP($A87,Fixtures!$A$2:$AN$21,L$5+2,FALSE),VLOOKUP($B87,Fixtures!$A$2:$AN$21,L$5+2,FALSE)),"")</f>
        <v/>
      </c>
      <c r="M87" s="121" t="str">
        <f>IFERROR(IF(VLOOKUP($A87,Calc_OppDef!$A$47:$AM$66,M$5+1,FALSE)&lt;VLOOKUP($B87,Calc_OppDef!$A$47:$AM$66,M$5+1,FALSE),VLOOKUP($A87,Fixtures!$A$2:$AN$21,M$5+2,FALSE),VLOOKUP($B87,Fixtures!$A$2:$AN$21,M$5+2,FALSE)),"")</f>
        <v/>
      </c>
      <c r="N87" s="119" t="str">
        <f>IFERROR(IF(VLOOKUP($A87,Calc_OppDef!$A$47:$AM$66,N$5+1,FALSE)&lt;VLOOKUP($B87,Calc_OppDef!$A$47:$AM$66,N$5+1,FALSE),VLOOKUP($A87,Fixtures!$A$2:$AN$21,N$5+2,FALSE),VLOOKUP($B87,Fixtures!$A$2:$AN$21,N$5+2,FALSE)),"")</f>
        <v/>
      </c>
      <c r="O87" s="87"/>
      <c r="P87" s="87"/>
      <c r="Q87" s="87"/>
      <c r="R87" s="87"/>
      <c r="S87" s="87"/>
      <c r="T87" s="87"/>
      <c r="U87" s="87"/>
      <c r="V87" s="87"/>
      <c r="W87" s="87"/>
      <c r="X87" s="87"/>
      <c r="Y87" s="87"/>
      <c r="Z87" s="87"/>
    </row>
    <row r="88" ht="12.0" customHeight="1">
      <c r="A88" s="113" t="str">
        <f t="array" ref="A88">INDEX(Calc_RotOppDef!E857:AP857,Intro!$C$11)</f>
        <v>Huddersfield</v>
      </c>
      <c r="B88" s="120" t="str">
        <f t="array" ref="B88">INDEX(Calc_RotOppDef!E1050:AP1050,Intro!$C$11)</f>
        <v>Leicester</v>
      </c>
      <c r="C88" s="117">
        <f t="array" ref="C88">INDEX(Calc_RotOppDef!E664:AP664,Intro!$C$11)/Intro!$C$13</f>
        <v>0.7283333333</v>
      </c>
      <c r="D88" s="119">
        <v>83.0</v>
      </c>
      <c r="E88" s="121" t="str">
        <f>IFERROR(IF(VLOOKUP($A88,Calc_OppDef!$A$47:$AM$66,E$5+1,FALSE)&lt;VLOOKUP($B88,Calc_OppDef!$A$47:$AM$66,E$5+1,FALSE),VLOOKUP($A88,Fixtures!$A$2:$AN$21,E$5+2,FALSE),VLOOKUP($B88,Fixtures!$A$2:$AN$21,E$5+2,FALSE)),"")</f>
        <v>CHE (H)</v>
      </c>
      <c r="F88" s="121" t="str">
        <f>IFERROR(IF(VLOOKUP($A88,Calc_OppDef!$A$47:$AM$66,F$5+1,FALSE)&lt;VLOOKUP($B88,Calc_OppDef!$A$47:$AM$66,F$5+1,FALSE),VLOOKUP($A88,Fixtures!$A$2:$AN$21,F$5+2,FALSE),VLOOKUP($B88,Fixtures!$A$2:$AN$21,F$5+2,FALSE)),"")</f>
        <v>WOL (H)</v>
      </c>
      <c r="G88" s="121" t="str">
        <f>IFERROR(IF(VLOOKUP($A88,Calc_OppDef!$A$47:$AM$66,G$5+1,FALSE)&lt;VLOOKUP($B88,Calc_OppDef!$A$47:$AM$66,G$5+1,FALSE),VLOOKUP($A88,Fixtures!$A$2:$AN$21,G$5+2,FALSE),VLOOKUP($B88,Fixtures!$A$2:$AN$21,G$5+2,FALSE)),"")</f>
        <v>CAR (H)</v>
      </c>
      <c r="H88" s="121" t="str">
        <f>IFERROR(IF(VLOOKUP($A88,Calc_OppDef!$A$47:$AM$66,H$5+1,FALSE)&lt;VLOOKUP($B88,Calc_OppDef!$A$47:$AM$66,H$5+1,FALSE),VLOOKUP($A88,Fixtures!$A$2:$AN$21,H$5+2,FALSE),VLOOKUP($B88,Fixtures!$A$2:$AN$21,H$5+2,FALSE)),"")</f>
        <v>EVE (A)</v>
      </c>
      <c r="I88" s="121" t="str">
        <f>IFERROR(IF(VLOOKUP($A88,Calc_OppDef!$A$47:$AM$66,I$5+1,FALSE)&lt;VLOOKUP($B88,Calc_OppDef!$A$47:$AM$66,I$5+1,FALSE),VLOOKUP($A88,Fixtures!$A$2:$AN$21,I$5+2,FALSE),VLOOKUP($B88,Fixtures!$A$2:$AN$21,I$5+2,FALSE)),"")</f>
        <v>CRY (H)</v>
      </c>
      <c r="J88" s="121" t="str">
        <f>IFERROR(IF(VLOOKUP($A88,Calc_OppDef!$A$47:$AM$66,J$5+1,FALSE)&lt;VLOOKUP($B88,Calc_OppDef!$A$47:$AM$66,J$5+1,FALSE),VLOOKUP($A88,Fixtures!$A$2:$AN$21,J$5+2,FALSE),VLOOKUP($B88,Fixtures!$A$2:$AN$21,J$5+2,FALSE)),"")</f>
        <v>HUD (H)</v>
      </c>
      <c r="K88" s="121" t="str">
        <f>IFERROR(IF(VLOOKUP($A88,Calc_OppDef!$A$47:$AM$66,K$5+1,FALSE)&lt;VLOOKUP($B88,Calc_OppDef!$A$47:$AM$66,K$5+1,FALSE),VLOOKUP($A88,Fixtures!$A$2:$AN$21,K$5+2,FALSE),VLOOKUP($B88,Fixtures!$A$2:$AN$21,K$5+2,FALSE)),"")</f>
        <v/>
      </c>
      <c r="L88" s="121" t="str">
        <f>IFERROR(IF(VLOOKUP($A88,Calc_OppDef!$A$47:$AM$66,L$5+1,FALSE)&lt;VLOOKUP($B88,Calc_OppDef!$A$47:$AM$66,L$5+1,FALSE),VLOOKUP($A88,Fixtures!$A$2:$AN$21,L$5+2,FALSE),VLOOKUP($B88,Fixtures!$A$2:$AN$21,L$5+2,FALSE)),"")</f>
        <v/>
      </c>
      <c r="M88" s="121" t="str">
        <f>IFERROR(IF(VLOOKUP($A88,Calc_OppDef!$A$47:$AM$66,M$5+1,FALSE)&lt;VLOOKUP($B88,Calc_OppDef!$A$47:$AM$66,M$5+1,FALSE),VLOOKUP($A88,Fixtures!$A$2:$AN$21,M$5+2,FALSE),VLOOKUP($B88,Fixtures!$A$2:$AN$21,M$5+2,FALSE)),"")</f>
        <v/>
      </c>
      <c r="N88" s="119" t="str">
        <f>IFERROR(IF(VLOOKUP($A88,Calc_OppDef!$A$47:$AM$66,N$5+1,FALSE)&lt;VLOOKUP($B88,Calc_OppDef!$A$47:$AM$66,N$5+1,FALSE),VLOOKUP($A88,Fixtures!$A$2:$AN$21,N$5+2,FALSE),VLOOKUP($B88,Fixtures!$A$2:$AN$21,N$5+2,FALSE)),"")</f>
        <v/>
      </c>
      <c r="O88" s="87"/>
      <c r="P88" s="87"/>
      <c r="Q88" s="87"/>
      <c r="R88" s="87"/>
      <c r="S88" s="87"/>
      <c r="T88" s="87"/>
      <c r="U88" s="87"/>
      <c r="V88" s="87"/>
      <c r="W88" s="87"/>
      <c r="X88" s="87"/>
      <c r="Y88" s="87"/>
      <c r="Z88" s="87"/>
    </row>
    <row r="89" ht="12.0" customHeight="1">
      <c r="A89" s="113" t="str">
        <f t="array" ref="A89">INDEX(Calc_RotOppDef!E858:AP858,Intro!$C$11)</f>
        <v>Bournemouth</v>
      </c>
      <c r="B89" s="120" t="str">
        <f t="array" ref="B89">INDEX(Calc_RotOppDef!E1051:AP1051,Intro!$C$11)</f>
        <v>Burnley</v>
      </c>
      <c r="C89" s="117">
        <f t="array" ref="C89">INDEX(Calc_RotOppDef!E665:AP665,Intro!$C$11)/Intro!$C$13</f>
        <v>0.73</v>
      </c>
      <c r="D89" s="119">
        <v>84.0</v>
      </c>
      <c r="E89" s="121" t="str">
        <f>IFERROR(IF(VLOOKUP($A89,Calc_OppDef!$A$47:$AM$66,E$5+1,FALSE)&lt;VLOOKUP($B89,Calc_OppDef!$A$47:$AM$66,E$5+1,FALSE),VLOOKUP($A89,Fixtures!$A$2:$AN$21,E$5+2,FALSE),VLOOKUP($B89,Fixtures!$A$2:$AN$21,E$5+2,FALSE)),"")</f>
        <v>CAR (H)</v>
      </c>
      <c r="F89" s="121" t="str">
        <f>IFERROR(IF(VLOOKUP($A89,Calc_OppDef!$A$47:$AM$66,F$5+1,FALSE)&lt;VLOOKUP($B89,Calc_OppDef!$A$47:$AM$66,F$5+1,FALSE),VLOOKUP($A89,Fixtures!$A$2:$AN$21,F$5+2,FALSE),VLOOKUP($B89,Fixtures!$A$2:$AN$21,F$5+2,FALSE)),"")</f>
        <v>WAT (H)</v>
      </c>
      <c r="G89" s="121" t="str">
        <f>IFERROR(IF(VLOOKUP($A89,Calc_OppDef!$A$47:$AM$66,G$5+1,FALSE)&lt;VLOOKUP($B89,Calc_OppDef!$A$47:$AM$66,G$5+1,FALSE),VLOOKUP($A89,Fixtures!$A$2:$AN$21,G$5+2,FALSE),VLOOKUP($B89,Fixtures!$A$2:$AN$21,G$5+2,FALSE)),"")</f>
        <v>EVE (H)</v>
      </c>
      <c r="H89" s="121" t="str">
        <f>IFERROR(IF(VLOOKUP($A89,Calc_OppDef!$A$47:$AM$66,H$5+1,FALSE)&lt;VLOOKUP($B89,Calc_OppDef!$A$47:$AM$66,H$5+1,FALSE),VLOOKUP($A89,Fixtures!$A$2:$AN$21,H$5+2,FALSE),VLOOKUP($B89,Fixtures!$A$2:$AN$21,H$5+2,FALSE)),"")</f>
        <v>MNU (H)</v>
      </c>
      <c r="I89" s="121" t="str">
        <f>IFERROR(IF(VLOOKUP($A89,Calc_OppDef!$A$47:$AM$66,I$5+1,FALSE)&lt;VLOOKUP($B89,Calc_OppDef!$A$47:$AM$66,I$5+1,FALSE),VLOOKUP($A89,Fixtures!$A$2:$AN$21,I$5+2,FALSE),VLOOKUP($B89,Fixtures!$A$2:$AN$21,I$5+2,FALSE)),"")</f>
        <v>WOL (A)</v>
      </c>
      <c r="J89" s="121" t="str">
        <f>IFERROR(IF(VLOOKUP($A89,Calc_OppDef!$A$47:$AM$66,J$5+1,FALSE)&lt;VLOOKUP($B89,Calc_OppDef!$A$47:$AM$66,J$5+1,FALSE),VLOOKUP($A89,Fixtures!$A$2:$AN$21,J$5+2,FALSE),VLOOKUP($B89,Fixtures!$A$2:$AN$21,J$5+2,FALSE)),"")</f>
        <v>BUR (A)</v>
      </c>
      <c r="K89" s="121" t="str">
        <f>IFERROR(IF(VLOOKUP($A89,Calc_OppDef!$A$47:$AM$66,K$5+1,FALSE)&lt;VLOOKUP($B89,Calc_OppDef!$A$47:$AM$66,K$5+1,FALSE),VLOOKUP($A89,Fixtures!$A$2:$AN$21,K$5+2,FALSE),VLOOKUP($B89,Fixtures!$A$2:$AN$21,K$5+2,FALSE)),"")</f>
        <v/>
      </c>
      <c r="L89" s="121" t="str">
        <f>IFERROR(IF(VLOOKUP($A89,Calc_OppDef!$A$47:$AM$66,L$5+1,FALSE)&lt;VLOOKUP($B89,Calc_OppDef!$A$47:$AM$66,L$5+1,FALSE),VLOOKUP($A89,Fixtures!$A$2:$AN$21,L$5+2,FALSE),VLOOKUP($B89,Fixtures!$A$2:$AN$21,L$5+2,FALSE)),"")</f>
        <v/>
      </c>
      <c r="M89" s="121" t="str">
        <f>IFERROR(IF(VLOOKUP($A89,Calc_OppDef!$A$47:$AM$66,M$5+1,FALSE)&lt;VLOOKUP($B89,Calc_OppDef!$A$47:$AM$66,M$5+1,FALSE),VLOOKUP($A89,Fixtures!$A$2:$AN$21,M$5+2,FALSE),VLOOKUP($B89,Fixtures!$A$2:$AN$21,M$5+2,FALSE)),"")</f>
        <v/>
      </c>
      <c r="N89" s="119" t="str">
        <f>IFERROR(IF(VLOOKUP($A89,Calc_OppDef!$A$47:$AM$66,N$5+1,FALSE)&lt;VLOOKUP($B89,Calc_OppDef!$A$47:$AM$66,N$5+1,FALSE),VLOOKUP($A89,Fixtures!$A$2:$AN$21,N$5+2,FALSE),VLOOKUP($B89,Fixtures!$A$2:$AN$21,N$5+2,FALSE)),"")</f>
        <v/>
      </c>
      <c r="O89" s="87"/>
      <c r="P89" s="87"/>
      <c r="Q89" s="87"/>
      <c r="R89" s="87"/>
      <c r="S89" s="87"/>
      <c r="T89" s="87"/>
      <c r="U89" s="87"/>
      <c r="V89" s="87"/>
      <c r="W89" s="87"/>
      <c r="X89" s="87"/>
      <c r="Y89" s="87"/>
      <c r="Z89" s="87"/>
    </row>
    <row r="90" ht="12.0" customHeight="1">
      <c r="A90" s="113" t="str">
        <f t="array" ref="A90">INDEX(Calc_RotOppDef!E859:AP859,Intro!$C$11)</f>
        <v>Crystal Palace</v>
      </c>
      <c r="B90" s="120" t="str">
        <f t="array" ref="B90">INDEX(Calc_RotOppDef!E1052:AP1052,Intro!$C$11)</f>
        <v>West Ham</v>
      </c>
      <c r="C90" s="117">
        <f t="array" ref="C90">INDEX(Calc_RotOppDef!E666:AP666,Intro!$C$11)/Intro!$C$13</f>
        <v>0.73</v>
      </c>
      <c r="D90" s="119">
        <v>85.0</v>
      </c>
      <c r="E90" s="121" t="str">
        <f>IFERROR(IF(VLOOKUP($A90,Calc_OppDef!$A$47:$AM$66,E$5+1,FALSE)&lt;VLOOKUP($B90,Calc_OppDef!$A$47:$AM$66,E$5+1,FALSE),VLOOKUP($A90,Fixtures!$A$2:$AN$21,E$5+2,FALSE),VLOOKUP($B90,Fixtures!$A$2:$AN$21,E$5+2,FALSE)),"")</f>
        <v>FUL (A)</v>
      </c>
      <c r="F90" s="121" t="str">
        <f>IFERROR(IF(VLOOKUP($A90,Calc_OppDef!$A$47:$AM$66,F$5+1,FALSE)&lt;VLOOKUP($B90,Calc_OppDef!$A$47:$AM$66,F$5+1,FALSE),VLOOKUP($A90,Fixtures!$A$2:$AN$21,F$5+2,FALSE),VLOOKUP($B90,Fixtures!$A$2:$AN$21,F$5+2,FALSE)),"")</f>
        <v>BOU (H)</v>
      </c>
      <c r="G90" s="121" t="str">
        <f>IFERROR(IF(VLOOKUP($A90,Calc_OppDef!$A$47:$AM$66,G$5+1,FALSE)&lt;VLOOKUP($B90,Calc_OppDef!$A$47:$AM$66,G$5+1,FALSE),VLOOKUP($A90,Fixtures!$A$2:$AN$21,G$5+2,FALSE),VLOOKUP($B90,Fixtures!$A$2:$AN$21,G$5+2,FALSE)),"")</f>
        <v>WAT (A)</v>
      </c>
      <c r="H90" s="121" t="str">
        <f>IFERROR(IF(VLOOKUP($A90,Calc_OppDef!$A$47:$AM$66,H$5+1,FALSE)&lt;VLOOKUP($B90,Calc_OppDef!$A$47:$AM$66,H$5+1,FALSE),VLOOKUP($A90,Fixtures!$A$2:$AN$21,H$5+2,FALSE),VLOOKUP($B90,Fixtures!$A$2:$AN$21,H$5+2,FALSE)),"")</f>
        <v>WOL (H)</v>
      </c>
      <c r="I90" s="121" t="str">
        <f>IFERROR(IF(VLOOKUP($A90,Calc_OppDef!$A$47:$AM$66,I$5+1,FALSE)&lt;VLOOKUP($B90,Calc_OppDef!$A$47:$AM$66,I$5+1,FALSE),VLOOKUP($A90,Fixtures!$A$2:$AN$21,I$5+2,FALSE),VLOOKUP($B90,Fixtures!$A$2:$AN$21,I$5+2,FALSE)),"")</f>
        <v>HUD (A)</v>
      </c>
      <c r="J90" s="121" t="str">
        <f>IFERROR(IF(VLOOKUP($A90,Calc_OppDef!$A$47:$AM$66,J$5+1,FALSE)&lt;VLOOKUP($B90,Calc_OppDef!$A$47:$AM$66,J$5+1,FALSE),VLOOKUP($A90,Fixtures!$A$2:$AN$21,J$5+2,FALSE),VLOOKUP($B90,Fixtures!$A$2:$AN$21,J$5+2,FALSE)),"")</f>
        <v>NEW (H)</v>
      </c>
      <c r="K90" s="121" t="str">
        <f>IFERROR(IF(VLOOKUP($A90,Calc_OppDef!$A$47:$AM$66,K$5+1,FALSE)&lt;VLOOKUP($B90,Calc_OppDef!$A$47:$AM$66,K$5+1,FALSE),VLOOKUP($A90,Fixtures!$A$2:$AN$21,K$5+2,FALSE),VLOOKUP($B90,Fixtures!$A$2:$AN$21,K$5+2,FALSE)),"")</f>
        <v/>
      </c>
      <c r="L90" s="121" t="str">
        <f>IFERROR(IF(VLOOKUP($A90,Calc_OppDef!$A$47:$AM$66,L$5+1,FALSE)&lt;VLOOKUP($B90,Calc_OppDef!$A$47:$AM$66,L$5+1,FALSE),VLOOKUP($A90,Fixtures!$A$2:$AN$21,L$5+2,FALSE),VLOOKUP($B90,Fixtures!$A$2:$AN$21,L$5+2,FALSE)),"")</f>
        <v/>
      </c>
      <c r="M90" s="121" t="str">
        <f>IFERROR(IF(VLOOKUP($A90,Calc_OppDef!$A$47:$AM$66,M$5+1,FALSE)&lt;VLOOKUP($B90,Calc_OppDef!$A$47:$AM$66,M$5+1,FALSE),VLOOKUP($A90,Fixtures!$A$2:$AN$21,M$5+2,FALSE),VLOOKUP($B90,Fixtures!$A$2:$AN$21,M$5+2,FALSE)),"")</f>
        <v/>
      </c>
      <c r="N90" s="119" t="str">
        <f>IFERROR(IF(VLOOKUP($A90,Calc_OppDef!$A$47:$AM$66,N$5+1,FALSE)&lt;VLOOKUP($B90,Calc_OppDef!$A$47:$AM$66,N$5+1,FALSE),VLOOKUP($A90,Fixtures!$A$2:$AN$21,N$5+2,FALSE),VLOOKUP($B90,Fixtures!$A$2:$AN$21,N$5+2,FALSE)),"")</f>
        <v/>
      </c>
      <c r="O90" s="87"/>
      <c r="P90" s="87"/>
      <c r="Q90" s="87"/>
      <c r="R90" s="87"/>
      <c r="S90" s="87"/>
      <c r="T90" s="87"/>
      <c r="U90" s="87"/>
      <c r="V90" s="87"/>
      <c r="W90" s="87"/>
      <c r="X90" s="87"/>
      <c r="Y90" s="87"/>
      <c r="Z90" s="87"/>
    </row>
    <row r="91" ht="12.0" customHeight="1">
      <c r="A91" s="113" t="str">
        <f t="array" ref="A91">INDEX(Calc_RotOppDef!E860:AP860,Intro!$C$11)</f>
        <v>Arsenal</v>
      </c>
      <c r="B91" s="120" t="str">
        <f t="array" ref="B91">INDEX(Calc_RotOppDef!E1053:AP1053,Intro!$C$11)</f>
        <v>Everton</v>
      </c>
      <c r="C91" s="117">
        <f t="array" ref="C91">INDEX(Calc_RotOppDef!E667:AP667,Intro!$C$11)/Intro!$C$13</f>
        <v>0.7333333333</v>
      </c>
      <c r="D91" s="119">
        <v>86.0</v>
      </c>
      <c r="E91" s="121" t="str">
        <f>IFERROR(IF(VLOOKUP($A91,Calc_OppDef!$A$47:$AM$66,E$5+1,FALSE)&lt;VLOOKUP($B91,Calc_OppDef!$A$47:$AM$66,E$5+1,FALSE),VLOOKUP($A91,Fixtures!$A$2:$AN$21,E$5+2,FALSE),VLOOKUP($B91,Fixtures!$A$2:$AN$21,E$5+2,FALSE)),"")</f>
        <v>WOL (A)</v>
      </c>
      <c r="F91" s="121" t="str">
        <f>IFERROR(IF(VLOOKUP($A91,Calc_OppDef!$A$47:$AM$66,F$5+1,FALSE)&lt;VLOOKUP($B91,Calc_OppDef!$A$47:$AM$66,F$5+1,FALSE),VLOOKUP($A91,Fixtures!$A$2:$AN$21,F$5+2,FALSE),VLOOKUP($B91,Fixtures!$A$2:$AN$21,F$5+2,FALSE)),"")</f>
        <v>SOU (H)</v>
      </c>
      <c r="G91" s="121" t="str">
        <f>IFERROR(IF(VLOOKUP($A91,Calc_OppDef!$A$47:$AM$66,G$5+1,FALSE)&lt;VLOOKUP($B91,Calc_OppDef!$A$47:$AM$66,G$5+1,FALSE),VLOOKUP($A91,Fixtures!$A$2:$AN$21,G$5+2,FALSE),VLOOKUP($B91,Fixtures!$A$2:$AN$21,G$5+2,FALSE)),"")</f>
        <v>WHU (H)</v>
      </c>
      <c r="H91" s="121" t="str">
        <f>IFERROR(IF(VLOOKUP($A91,Calc_OppDef!$A$47:$AM$66,H$5+1,FALSE)&lt;VLOOKUP($B91,Calc_OppDef!$A$47:$AM$66,H$5+1,FALSE),VLOOKUP($A91,Fixtures!$A$2:$AN$21,H$5+2,FALSE),VLOOKUP($B91,Fixtures!$A$2:$AN$21,H$5+2,FALSE)),"")</f>
        <v>HUD (H)</v>
      </c>
      <c r="I91" s="121" t="str">
        <f>IFERROR(IF(VLOOKUP($A91,Calc_OppDef!$A$47:$AM$66,I$5+1,FALSE)&lt;VLOOKUP($B91,Calc_OppDef!$A$47:$AM$66,I$5+1,FALSE),VLOOKUP($A91,Fixtures!$A$2:$AN$21,I$5+2,FALSE),VLOOKUP($B91,Fixtures!$A$2:$AN$21,I$5+2,FALSE)),"")</f>
        <v>NEW (A)</v>
      </c>
      <c r="J91" s="121" t="str">
        <f>IFERROR(IF(VLOOKUP($A91,Calc_OppDef!$A$47:$AM$66,J$5+1,FALSE)&lt;VLOOKUP($B91,Calc_OppDef!$A$47:$AM$66,J$5+1,FALSE),VLOOKUP($A91,Fixtures!$A$2:$AN$21,J$5+2,FALSE),VLOOKUP($B91,Fixtures!$A$2:$AN$21,J$5+2,FALSE)),"")</f>
        <v>EVE (H)</v>
      </c>
      <c r="K91" s="121" t="str">
        <f>IFERROR(IF(VLOOKUP($A91,Calc_OppDef!$A$47:$AM$66,K$5+1,FALSE)&lt;VLOOKUP($B91,Calc_OppDef!$A$47:$AM$66,K$5+1,FALSE),VLOOKUP($A91,Fixtures!$A$2:$AN$21,K$5+2,FALSE),VLOOKUP($B91,Fixtures!$A$2:$AN$21,K$5+2,FALSE)),"")</f>
        <v/>
      </c>
      <c r="L91" s="121" t="str">
        <f>IFERROR(IF(VLOOKUP($A91,Calc_OppDef!$A$47:$AM$66,L$5+1,FALSE)&lt;VLOOKUP($B91,Calc_OppDef!$A$47:$AM$66,L$5+1,FALSE),VLOOKUP($A91,Fixtures!$A$2:$AN$21,L$5+2,FALSE),VLOOKUP($B91,Fixtures!$A$2:$AN$21,L$5+2,FALSE)),"")</f>
        <v/>
      </c>
      <c r="M91" s="121" t="str">
        <f>IFERROR(IF(VLOOKUP($A91,Calc_OppDef!$A$47:$AM$66,M$5+1,FALSE)&lt;VLOOKUP($B91,Calc_OppDef!$A$47:$AM$66,M$5+1,FALSE),VLOOKUP($A91,Fixtures!$A$2:$AN$21,M$5+2,FALSE),VLOOKUP($B91,Fixtures!$A$2:$AN$21,M$5+2,FALSE)),"")</f>
        <v/>
      </c>
      <c r="N91" s="119" t="str">
        <f>IFERROR(IF(VLOOKUP($A91,Calc_OppDef!$A$47:$AM$66,N$5+1,FALSE)&lt;VLOOKUP($B91,Calc_OppDef!$A$47:$AM$66,N$5+1,FALSE),VLOOKUP($A91,Fixtures!$A$2:$AN$21,N$5+2,FALSE),VLOOKUP($B91,Fixtures!$A$2:$AN$21,N$5+2,FALSE)),"")</f>
        <v/>
      </c>
      <c r="O91" s="87"/>
      <c r="P91" s="87"/>
      <c r="Q91" s="87"/>
      <c r="R91" s="87"/>
      <c r="S91" s="87"/>
      <c r="T91" s="87"/>
      <c r="U91" s="87"/>
      <c r="V91" s="87"/>
      <c r="W91" s="87"/>
      <c r="X91" s="87"/>
      <c r="Y91" s="87"/>
      <c r="Z91" s="87"/>
    </row>
    <row r="92" ht="12.0" customHeight="1">
      <c r="A92" s="113" t="str">
        <f t="array" ref="A92">INDEX(Calc_RotOppDef!E861:AP861,Intro!$C$11)</f>
        <v>Liverpool</v>
      </c>
      <c r="B92" s="120" t="str">
        <f t="array" ref="B92">INDEX(Calc_RotOppDef!E1054:AP1054,Intro!$C$11)</f>
        <v>Wolves</v>
      </c>
      <c r="C92" s="117">
        <f t="array" ref="C92">INDEX(Calc_RotOppDef!E668:AP668,Intro!$C$11)/Intro!$C$13</f>
        <v>0.7333333333</v>
      </c>
      <c r="D92" s="119">
        <v>87.0</v>
      </c>
      <c r="E92" s="121" t="str">
        <f>IFERROR(IF(VLOOKUP($A92,Calc_OppDef!$A$47:$AM$66,E$5+1,FALSE)&lt;VLOOKUP($B92,Calc_OppDef!$A$47:$AM$66,E$5+1,FALSE),VLOOKUP($A92,Fixtures!$A$2:$AN$21,E$5+2,FALSE),VLOOKUP($B92,Fixtures!$A$2:$AN$21,E$5+2,FALSE)),"")</f>
        <v>EVE (H)</v>
      </c>
      <c r="F92" s="121" t="str">
        <f>IFERROR(IF(VLOOKUP($A92,Calc_OppDef!$A$47:$AM$66,F$5+1,FALSE)&lt;VLOOKUP($B92,Calc_OppDef!$A$47:$AM$66,F$5+1,FALSE),VLOOKUP($A92,Fixtures!$A$2:$AN$21,F$5+2,FALSE),VLOOKUP($B92,Fixtures!$A$2:$AN$21,F$5+2,FALSE)),"")</f>
        <v>LEI (A)</v>
      </c>
      <c r="G92" s="121" t="str">
        <f>IFERROR(IF(VLOOKUP($A92,Calc_OppDef!$A$47:$AM$66,G$5+1,FALSE)&lt;VLOOKUP($B92,Calc_OppDef!$A$47:$AM$66,G$5+1,FALSE),VLOOKUP($A92,Fixtures!$A$2:$AN$21,G$5+2,FALSE),VLOOKUP($B92,Fixtures!$A$2:$AN$21,G$5+2,FALSE)),"")</f>
        <v>BHA (H)</v>
      </c>
      <c r="H92" s="121" t="str">
        <f>IFERROR(IF(VLOOKUP($A92,Calc_OppDef!$A$47:$AM$66,H$5+1,FALSE)&lt;VLOOKUP($B92,Calc_OppDef!$A$47:$AM$66,H$5+1,FALSE),VLOOKUP($A92,Fixtures!$A$2:$AN$21,H$5+2,FALSE),VLOOKUP($B92,Fixtures!$A$2:$AN$21,H$5+2,FALSE)),"")</f>
        <v>WHU (A)</v>
      </c>
      <c r="I92" s="121" t="str">
        <f>IFERROR(IF(VLOOKUP($A92,Calc_OppDef!$A$47:$AM$66,I$5+1,FALSE)&lt;VLOOKUP($B92,Calc_OppDef!$A$47:$AM$66,I$5+1,FALSE),VLOOKUP($A92,Fixtures!$A$2:$AN$21,I$5+2,FALSE),VLOOKUP($B92,Fixtures!$A$2:$AN$21,I$5+2,FALSE)),"")</f>
        <v>BUR (H)</v>
      </c>
      <c r="J92" s="121" t="str">
        <f>IFERROR(IF(VLOOKUP($A92,Calc_OppDef!$A$47:$AM$66,J$5+1,FALSE)&lt;VLOOKUP($B92,Calc_OppDef!$A$47:$AM$66,J$5+1,FALSE),VLOOKUP($A92,Fixtures!$A$2:$AN$21,J$5+2,FALSE),VLOOKUP($B92,Fixtures!$A$2:$AN$21,J$5+2,FALSE)),"")</f>
        <v>SOU (H)</v>
      </c>
      <c r="K92" s="121" t="str">
        <f>IFERROR(IF(VLOOKUP($A92,Calc_OppDef!$A$47:$AM$66,K$5+1,FALSE)&lt;VLOOKUP($B92,Calc_OppDef!$A$47:$AM$66,K$5+1,FALSE),VLOOKUP($A92,Fixtures!$A$2:$AN$21,K$5+2,FALSE),VLOOKUP($B92,Fixtures!$A$2:$AN$21,K$5+2,FALSE)),"")</f>
        <v/>
      </c>
      <c r="L92" s="121" t="str">
        <f>IFERROR(IF(VLOOKUP($A92,Calc_OppDef!$A$47:$AM$66,L$5+1,FALSE)&lt;VLOOKUP($B92,Calc_OppDef!$A$47:$AM$66,L$5+1,FALSE),VLOOKUP($A92,Fixtures!$A$2:$AN$21,L$5+2,FALSE),VLOOKUP($B92,Fixtures!$A$2:$AN$21,L$5+2,FALSE)),"")</f>
        <v/>
      </c>
      <c r="M92" s="121" t="str">
        <f>IFERROR(IF(VLOOKUP($A92,Calc_OppDef!$A$47:$AM$66,M$5+1,FALSE)&lt;VLOOKUP($B92,Calc_OppDef!$A$47:$AM$66,M$5+1,FALSE),VLOOKUP($A92,Fixtures!$A$2:$AN$21,M$5+2,FALSE),VLOOKUP($B92,Fixtures!$A$2:$AN$21,M$5+2,FALSE)),"")</f>
        <v/>
      </c>
      <c r="N92" s="119" t="str">
        <f>IFERROR(IF(VLOOKUP($A92,Calc_OppDef!$A$47:$AM$66,N$5+1,FALSE)&lt;VLOOKUP($B92,Calc_OppDef!$A$47:$AM$66,N$5+1,FALSE),VLOOKUP($A92,Fixtures!$A$2:$AN$21,N$5+2,FALSE),VLOOKUP($B92,Fixtures!$A$2:$AN$21,N$5+2,FALSE)),"")</f>
        <v/>
      </c>
      <c r="O92" s="87"/>
      <c r="P92" s="87"/>
      <c r="Q92" s="87"/>
      <c r="R92" s="87"/>
      <c r="S92" s="87"/>
      <c r="T92" s="87"/>
      <c r="U92" s="87"/>
      <c r="V92" s="87"/>
      <c r="W92" s="87"/>
      <c r="X92" s="87"/>
      <c r="Y92" s="87"/>
      <c r="Z92" s="87"/>
    </row>
    <row r="93" ht="12.0" customHeight="1">
      <c r="A93" s="113" t="str">
        <f t="array" ref="A93">INDEX(Calc_RotOppDef!E862:AP862,Intro!$C$11)</f>
        <v>Burnley</v>
      </c>
      <c r="B93" s="120" t="str">
        <f t="array" ref="B93">INDEX(Calc_RotOppDef!E1055:AP1055,Intro!$C$11)</f>
        <v>Watford</v>
      </c>
      <c r="C93" s="117">
        <f t="array" ref="C93">INDEX(Calc_RotOppDef!E669:AP669,Intro!$C$11)/Intro!$C$13</f>
        <v>0.7366666667</v>
      </c>
      <c r="D93" s="119">
        <v>88.0</v>
      </c>
      <c r="E93" s="121" t="str">
        <f>IFERROR(IF(VLOOKUP($A93,Calc_OppDef!$A$47:$AM$66,E$5+1,FALSE)&lt;VLOOKUP($B93,Calc_OppDef!$A$47:$AM$66,E$5+1,FALSE),VLOOKUP($A93,Fixtures!$A$2:$AN$21,E$5+2,FALSE),VLOOKUP($B93,Fixtures!$A$2:$AN$21,E$5+2,FALSE)),"")</f>
        <v>BHA (H)</v>
      </c>
      <c r="F93" s="121" t="str">
        <f>IFERROR(IF(VLOOKUP($A93,Calc_OppDef!$A$47:$AM$66,F$5+1,FALSE)&lt;VLOOKUP($B93,Calc_OppDef!$A$47:$AM$66,F$5+1,FALSE),VLOOKUP($A93,Fixtures!$A$2:$AN$21,F$5+2,FALSE),VLOOKUP($B93,Fixtures!$A$2:$AN$21,F$5+2,FALSE)),"")</f>
        <v>BUR (A)</v>
      </c>
      <c r="G93" s="121" t="str">
        <f>IFERROR(IF(VLOOKUP($A93,Calc_OppDef!$A$47:$AM$66,G$5+1,FALSE)&lt;VLOOKUP($B93,Calc_OppDef!$A$47:$AM$66,G$5+1,FALSE),VLOOKUP($A93,Fixtures!$A$2:$AN$21,G$5+2,FALSE),VLOOKUP($B93,Fixtures!$A$2:$AN$21,G$5+2,FALSE)),"")</f>
        <v>CRY (H)</v>
      </c>
      <c r="H93" s="121" t="str">
        <f>IFERROR(IF(VLOOKUP($A93,Calc_OppDef!$A$47:$AM$66,H$5+1,FALSE)&lt;VLOOKUP($B93,Calc_OppDef!$A$47:$AM$66,H$5+1,FALSE),VLOOKUP($A93,Fixtures!$A$2:$AN$21,H$5+2,FALSE),VLOOKUP($B93,Fixtures!$A$2:$AN$21,H$5+2,FALSE)),"")</f>
        <v>MNU (H)</v>
      </c>
      <c r="I93" s="121" t="str">
        <f>IFERROR(IF(VLOOKUP($A93,Calc_OppDef!$A$47:$AM$66,I$5+1,FALSE)&lt;VLOOKUP($B93,Calc_OppDef!$A$47:$AM$66,I$5+1,FALSE),VLOOKUP($A93,Fixtures!$A$2:$AN$21,I$5+2,FALSE),VLOOKUP($B93,Fixtures!$A$2:$AN$21,I$5+2,FALSE)),"")</f>
        <v>WOL (A)</v>
      </c>
      <c r="J93" s="121" t="str">
        <f>IFERROR(IF(VLOOKUP($A93,Calc_OppDef!$A$47:$AM$66,J$5+1,FALSE)&lt;VLOOKUP($B93,Calc_OppDef!$A$47:$AM$66,J$5+1,FALSE),VLOOKUP($A93,Fixtures!$A$2:$AN$21,J$5+2,FALSE),VLOOKUP($B93,Fixtures!$A$2:$AN$21,J$5+2,FALSE)),"")</f>
        <v>FUL (A)</v>
      </c>
      <c r="K93" s="121" t="str">
        <f>IFERROR(IF(VLOOKUP($A93,Calc_OppDef!$A$47:$AM$66,K$5+1,FALSE)&lt;VLOOKUP($B93,Calc_OppDef!$A$47:$AM$66,K$5+1,FALSE),VLOOKUP($A93,Fixtures!$A$2:$AN$21,K$5+2,FALSE),VLOOKUP($B93,Fixtures!$A$2:$AN$21,K$5+2,FALSE)),"")</f>
        <v/>
      </c>
      <c r="L93" s="121" t="str">
        <f>IFERROR(IF(VLOOKUP($A93,Calc_OppDef!$A$47:$AM$66,L$5+1,FALSE)&lt;VLOOKUP($B93,Calc_OppDef!$A$47:$AM$66,L$5+1,FALSE),VLOOKUP($A93,Fixtures!$A$2:$AN$21,L$5+2,FALSE),VLOOKUP($B93,Fixtures!$A$2:$AN$21,L$5+2,FALSE)),"")</f>
        <v/>
      </c>
      <c r="M93" s="121" t="str">
        <f>IFERROR(IF(VLOOKUP($A93,Calc_OppDef!$A$47:$AM$66,M$5+1,FALSE)&lt;VLOOKUP($B93,Calc_OppDef!$A$47:$AM$66,M$5+1,FALSE),VLOOKUP($A93,Fixtures!$A$2:$AN$21,M$5+2,FALSE),VLOOKUP($B93,Fixtures!$A$2:$AN$21,M$5+2,FALSE)),"")</f>
        <v/>
      </c>
      <c r="N93" s="119" t="str">
        <f>IFERROR(IF(VLOOKUP($A93,Calc_OppDef!$A$47:$AM$66,N$5+1,FALSE)&lt;VLOOKUP($B93,Calc_OppDef!$A$47:$AM$66,N$5+1,FALSE),VLOOKUP($A93,Fixtures!$A$2:$AN$21,N$5+2,FALSE),VLOOKUP($B93,Fixtures!$A$2:$AN$21,N$5+2,FALSE)),"")</f>
        <v/>
      </c>
      <c r="O93" s="87"/>
      <c r="P93" s="87"/>
      <c r="Q93" s="87"/>
      <c r="R93" s="87"/>
      <c r="S93" s="87"/>
      <c r="T93" s="87"/>
      <c r="U93" s="87"/>
      <c r="V93" s="87"/>
      <c r="W93" s="87"/>
      <c r="X93" s="87"/>
      <c r="Y93" s="87"/>
      <c r="Z93" s="87"/>
    </row>
    <row r="94" ht="12.0" customHeight="1">
      <c r="A94" s="113" t="str">
        <f t="array" ref="A94">INDEX(Calc_RotOppDef!E863:AP863,Intro!$C$11)</f>
        <v>Cardiff</v>
      </c>
      <c r="B94" s="120" t="str">
        <f t="array" ref="B94">INDEX(Calc_RotOppDef!E1056:AP1056,Intro!$C$11)</f>
        <v>Leicester</v>
      </c>
      <c r="C94" s="117">
        <f t="array" ref="C94">INDEX(Calc_RotOppDef!E670:AP670,Intro!$C$11)/Intro!$C$13</f>
        <v>0.7383333333</v>
      </c>
      <c r="D94" s="119">
        <v>89.0</v>
      </c>
      <c r="E94" s="121" t="str">
        <f>IFERROR(IF(VLOOKUP($A94,Calc_OppDef!$A$47:$AM$66,E$5+1,FALSE)&lt;VLOOKUP($B94,Calc_OppDef!$A$47:$AM$66,E$5+1,FALSE),VLOOKUP($A94,Fixtures!$A$2:$AN$21,E$5+2,FALSE),VLOOKUP($B94,Fixtures!$A$2:$AN$21,E$5+2,FALSE)),"")</f>
        <v>BOU (A)</v>
      </c>
      <c r="F94" s="121" t="str">
        <f>IFERROR(IF(VLOOKUP($A94,Calc_OppDef!$A$47:$AM$66,F$5+1,FALSE)&lt;VLOOKUP($B94,Calc_OppDef!$A$47:$AM$66,F$5+1,FALSE),VLOOKUP($A94,Fixtures!$A$2:$AN$21,F$5+2,FALSE),VLOOKUP($B94,Fixtures!$A$2:$AN$21,F$5+2,FALSE)),"")</f>
        <v>WOL (H)</v>
      </c>
      <c r="G94" s="121" t="str">
        <f>IFERROR(IF(VLOOKUP($A94,Calc_OppDef!$A$47:$AM$66,G$5+1,FALSE)&lt;VLOOKUP($B94,Calc_OppDef!$A$47:$AM$66,G$5+1,FALSE),VLOOKUP($A94,Fixtures!$A$2:$AN$21,G$5+2,FALSE),VLOOKUP($B94,Fixtures!$A$2:$AN$21,G$5+2,FALSE)),"")</f>
        <v>HUD (A)</v>
      </c>
      <c r="H94" s="121" t="str">
        <f>IFERROR(IF(VLOOKUP($A94,Calc_OppDef!$A$47:$AM$66,H$5+1,FALSE)&lt;VLOOKUP($B94,Calc_OppDef!$A$47:$AM$66,H$5+1,FALSE),VLOOKUP($A94,Fixtures!$A$2:$AN$21,H$5+2,FALSE),VLOOKUP($B94,Fixtures!$A$2:$AN$21,H$5+2,FALSE)),"")</f>
        <v>ARS (H)</v>
      </c>
      <c r="I94" s="121" t="str">
        <f>IFERROR(IF(VLOOKUP($A94,Calc_OppDef!$A$47:$AM$66,I$5+1,FALSE)&lt;VLOOKUP($B94,Calc_OppDef!$A$47:$AM$66,I$5+1,FALSE),VLOOKUP($A94,Fixtures!$A$2:$AN$21,I$5+2,FALSE),VLOOKUP($B94,Fixtures!$A$2:$AN$21,I$5+2,FALSE)),"")</f>
        <v>BOU (A)</v>
      </c>
      <c r="J94" s="121" t="str">
        <f>IFERROR(IF(VLOOKUP($A94,Calc_OppDef!$A$47:$AM$66,J$5+1,FALSE)&lt;VLOOKUP($B94,Calc_OppDef!$A$47:$AM$66,J$5+1,FALSE),VLOOKUP($A94,Fixtures!$A$2:$AN$21,J$5+2,FALSE),VLOOKUP($B94,Fixtures!$A$2:$AN$21,J$5+2,FALSE)),"")</f>
        <v>HUD (H)</v>
      </c>
      <c r="K94" s="121" t="str">
        <f>IFERROR(IF(VLOOKUP($A94,Calc_OppDef!$A$47:$AM$66,K$5+1,FALSE)&lt;VLOOKUP($B94,Calc_OppDef!$A$47:$AM$66,K$5+1,FALSE),VLOOKUP($A94,Fixtures!$A$2:$AN$21,K$5+2,FALSE),VLOOKUP($B94,Fixtures!$A$2:$AN$21,K$5+2,FALSE)),"")</f>
        <v/>
      </c>
      <c r="L94" s="121" t="str">
        <f>IFERROR(IF(VLOOKUP($A94,Calc_OppDef!$A$47:$AM$66,L$5+1,FALSE)&lt;VLOOKUP($B94,Calc_OppDef!$A$47:$AM$66,L$5+1,FALSE),VLOOKUP($A94,Fixtures!$A$2:$AN$21,L$5+2,FALSE),VLOOKUP($B94,Fixtures!$A$2:$AN$21,L$5+2,FALSE)),"")</f>
        <v/>
      </c>
      <c r="M94" s="121" t="str">
        <f>IFERROR(IF(VLOOKUP($A94,Calc_OppDef!$A$47:$AM$66,M$5+1,FALSE)&lt;VLOOKUP($B94,Calc_OppDef!$A$47:$AM$66,M$5+1,FALSE),VLOOKUP($A94,Fixtures!$A$2:$AN$21,M$5+2,FALSE),VLOOKUP($B94,Fixtures!$A$2:$AN$21,M$5+2,FALSE)),"")</f>
        <v/>
      </c>
      <c r="N94" s="119" t="str">
        <f>IFERROR(IF(VLOOKUP($A94,Calc_OppDef!$A$47:$AM$66,N$5+1,FALSE)&lt;VLOOKUP($B94,Calc_OppDef!$A$47:$AM$66,N$5+1,FALSE),VLOOKUP($A94,Fixtures!$A$2:$AN$21,N$5+2,FALSE),VLOOKUP($B94,Fixtures!$A$2:$AN$21,N$5+2,FALSE)),"")</f>
        <v/>
      </c>
      <c r="O94" s="87"/>
      <c r="P94" s="87"/>
      <c r="Q94" s="87"/>
      <c r="R94" s="87"/>
      <c r="S94" s="87"/>
      <c r="T94" s="87"/>
      <c r="U94" s="87"/>
      <c r="V94" s="87"/>
      <c r="W94" s="87"/>
      <c r="X94" s="87"/>
      <c r="Y94" s="87"/>
      <c r="Z94" s="87"/>
    </row>
    <row r="95" ht="12.0" customHeight="1">
      <c r="A95" s="113" t="str">
        <f t="array" ref="A95">INDEX(Calc_RotOppDef!E864:AP864,Intro!$C$11)</f>
        <v>Fulham</v>
      </c>
      <c r="B95" s="120" t="str">
        <f t="array" ref="B95">INDEX(Calc_RotOppDef!E1057:AP1057,Intro!$C$11)</f>
        <v>West Ham</v>
      </c>
      <c r="C95" s="117">
        <f t="array" ref="C95">INDEX(Calc_RotOppDef!E671:AP671,Intro!$C$11)/Intro!$C$13</f>
        <v>0.7383333333</v>
      </c>
      <c r="D95" s="119">
        <v>90.0</v>
      </c>
      <c r="E95" s="121" t="str">
        <f>IFERROR(IF(VLOOKUP($A95,Calc_OppDef!$A$47:$AM$66,E$5+1,FALSE)&lt;VLOOKUP($B95,Calc_OppDef!$A$47:$AM$66,E$5+1,FALSE),VLOOKUP($A95,Fixtures!$A$2:$AN$21,E$5+2,FALSE),VLOOKUP($B95,Fixtures!$A$2:$AN$21,E$5+2,FALSE)),"")</f>
        <v>CRY (H)</v>
      </c>
      <c r="F95" s="121" t="str">
        <f>IFERROR(IF(VLOOKUP($A95,Calc_OppDef!$A$47:$AM$66,F$5+1,FALSE)&lt;VLOOKUP($B95,Calc_OppDef!$A$47:$AM$66,F$5+1,FALSE),VLOOKUP($A95,Fixtures!$A$2:$AN$21,F$5+2,FALSE),VLOOKUP($B95,Fixtures!$A$2:$AN$21,F$5+2,FALSE)),"")</f>
        <v>BOU (H)</v>
      </c>
      <c r="G95" s="121" t="str">
        <f>IFERROR(IF(VLOOKUP($A95,Calc_OppDef!$A$47:$AM$66,G$5+1,FALSE)&lt;VLOOKUP($B95,Calc_OppDef!$A$47:$AM$66,G$5+1,FALSE),VLOOKUP($A95,Fixtures!$A$2:$AN$21,G$5+2,FALSE),VLOOKUP($B95,Fixtures!$A$2:$AN$21,G$5+2,FALSE)),"")</f>
        <v>BUR (H)</v>
      </c>
      <c r="H95" s="121" t="str">
        <f>IFERROR(IF(VLOOKUP($A95,Calc_OppDef!$A$47:$AM$66,H$5+1,FALSE)&lt;VLOOKUP($B95,Calc_OppDef!$A$47:$AM$66,H$5+1,FALSE),VLOOKUP($A95,Fixtures!$A$2:$AN$21,H$5+2,FALSE),VLOOKUP($B95,Fixtures!$A$2:$AN$21,H$5+2,FALSE)),"")</f>
        <v>WOL (H)</v>
      </c>
      <c r="I95" s="121" t="str">
        <f>IFERROR(IF(VLOOKUP($A95,Calc_OppDef!$A$47:$AM$66,I$5+1,FALSE)&lt;VLOOKUP($B95,Calc_OppDef!$A$47:$AM$66,I$5+1,FALSE),VLOOKUP($A95,Fixtures!$A$2:$AN$21,I$5+2,FALSE),VLOOKUP($B95,Fixtures!$A$2:$AN$21,I$5+2,FALSE)),"")</f>
        <v>EVE (A)</v>
      </c>
      <c r="J95" s="121" t="str">
        <f>IFERROR(IF(VLOOKUP($A95,Calc_OppDef!$A$47:$AM$66,J$5+1,FALSE)&lt;VLOOKUP($B95,Calc_OppDef!$A$47:$AM$66,J$5+1,FALSE),VLOOKUP($A95,Fixtures!$A$2:$AN$21,J$5+2,FALSE),VLOOKUP($B95,Fixtures!$A$2:$AN$21,J$5+2,FALSE)),"")</f>
        <v>WAT (H)</v>
      </c>
      <c r="K95" s="121" t="str">
        <f>IFERROR(IF(VLOOKUP($A95,Calc_OppDef!$A$47:$AM$66,K$5+1,FALSE)&lt;VLOOKUP($B95,Calc_OppDef!$A$47:$AM$66,K$5+1,FALSE),VLOOKUP($A95,Fixtures!$A$2:$AN$21,K$5+2,FALSE),VLOOKUP($B95,Fixtures!$A$2:$AN$21,K$5+2,FALSE)),"")</f>
        <v/>
      </c>
      <c r="L95" s="121" t="str">
        <f>IFERROR(IF(VLOOKUP($A95,Calc_OppDef!$A$47:$AM$66,L$5+1,FALSE)&lt;VLOOKUP($B95,Calc_OppDef!$A$47:$AM$66,L$5+1,FALSE),VLOOKUP($A95,Fixtures!$A$2:$AN$21,L$5+2,FALSE),VLOOKUP($B95,Fixtures!$A$2:$AN$21,L$5+2,FALSE)),"")</f>
        <v/>
      </c>
      <c r="M95" s="121" t="str">
        <f>IFERROR(IF(VLOOKUP($A95,Calc_OppDef!$A$47:$AM$66,M$5+1,FALSE)&lt;VLOOKUP($B95,Calc_OppDef!$A$47:$AM$66,M$5+1,FALSE),VLOOKUP($A95,Fixtures!$A$2:$AN$21,M$5+2,FALSE),VLOOKUP($B95,Fixtures!$A$2:$AN$21,M$5+2,FALSE)),"")</f>
        <v/>
      </c>
      <c r="N95" s="119" t="str">
        <f>IFERROR(IF(VLOOKUP($A95,Calc_OppDef!$A$47:$AM$66,N$5+1,FALSE)&lt;VLOOKUP($B95,Calc_OppDef!$A$47:$AM$66,N$5+1,FALSE),VLOOKUP($A95,Fixtures!$A$2:$AN$21,N$5+2,FALSE),VLOOKUP($B95,Fixtures!$A$2:$AN$21,N$5+2,FALSE)),"")</f>
        <v/>
      </c>
      <c r="O95" s="87"/>
      <c r="P95" s="87"/>
      <c r="Q95" s="87"/>
      <c r="R95" s="87"/>
      <c r="S95" s="87"/>
      <c r="T95" s="87"/>
      <c r="U95" s="87"/>
      <c r="V95" s="87"/>
      <c r="W95" s="87"/>
      <c r="X95" s="87"/>
      <c r="Y95" s="87"/>
      <c r="Z95" s="87"/>
    </row>
    <row r="96" ht="12.0" customHeight="1">
      <c r="A96" s="113" t="str">
        <f t="array" ref="A96">INDEX(Calc_RotOppDef!E865:AP865,Intro!$C$11)</f>
        <v>Huddersfield</v>
      </c>
      <c r="B96" s="120" t="str">
        <f t="array" ref="B96">INDEX(Calc_RotOppDef!E1058:AP1058,Intro!$C$11)</f>
        <v>Tottenham</v>
      </c>
      <c r="C96" s="117">
        <f t="array" ref="C96">INDEX(Calc_RotOppDef!E672:AP672,Intro!$C$11)/Intro!$C$13</f>
        <v>0.7383333333</v>
      </c>
      <c r="D96" s="119">
        <v>91.0</v>
      </c>
      <c r="E96" s="121" t="str">
        <f>IFERROR(IF(VLOOKUP($A96,Calc_OppDef!$A$47:$AM$66,E$5+1,FALSE)&lt;VLOOKUP($B96,Calc_OppDef!$A$47:$AM$66,E$5+1,FALSE),VLOOKUP($A96,Fixtures!$A$2:$AN$21,E$5+2,FALSE),VLOOKUP($B96,Fixtures!$A$2:$AN$21,E$5+2,FALSE)),"")</f>
        <v>NEW (A)</v>
      </c>
      <c r="F96" s="121" t="str">
        <f>IFERROR(IF(VLOOKUP($A96,Calc_OppDef!$A$47:$AM$66,F$5+1,FALSE)&lt;VLOOKUP($B96,Calc_OppDef!$A$47:$AM$66,F$5+1,FALSE),VLOOKUP($A96,Fixtures!$A$2:$AN$21,F$5+2,FALSE),VLOOKUP($B96,Fixtures!$A$2:$AN$21,F$5+2,FALSE)),"")</f>
        <v>FUL (H)</v>
      </c>
      <c r="G96" s="121" t="str">
        <f>IFERROR(IF(VLOOKUP($A96,Calc_OppDef!$A$47:$AM$66,G$5+1,FALSE)&lt;VLOOKUP($B96,Calc_OppDef!$A$47:$AM$66,G$5+1,FALSE),VLOOKUP($A96,Fixtures!$A$2:$AN$21,G$5+2,FALSE),VLOOKUP($B96,Fixtures!$A$2:$AN$21,G$5+2,FALSE)),"")</f>
        <v>CAR (H)</v>
      </c>
      <c r="H96" s="121" t="str">
        <f>IFERROR(IF(VLOOKUP($A96,Calc_OppDef!$A$47:$AM$66,H$5+1,FALSE)&lt;VLOOKUP($B96,Calc_OppDef!$A$47:$AM$66,H$5+1,FALSE),VLOOKUP($A96,Fixtures!$A$2:$AN$21,H$5+2,FALSE),VLOOKUP($B96,Fixtures!$A$2:$AN$21,H$5+2,FALSE)),"")</f>
        <v>WAT (A)</v>
      </c>
      <c r="I96" s="121" t="str">
        <f>IFERROR(IF(VLOOKUP($A96,Calc_OppDef!$A$47:$AM$66,I$5+1,FALSE)&lt;VLOOKUP($B96,Calc_OppDef!$A$47:$AM$66,I$5+1,FALSE),VLOOKUP($A96,Fixtures!$A$2:$AN$21,I$5+2,FALSE),VLOOKUP($B96,Fixtures!$A$2:$AN$21,I$5+2,FALSE)),"")</f>
        <v>CRY (H)</v>
      </c>
      <c r="J96" s="121" t="str">
        <f>IFERROR(IF(VLOOKUP($A96,Calc_OppDef!$A$47:$AM$66,J$5+1,FALSE)&lt;VLOOKUP($B96,Calc_OppDef!$A$47:$AM$66,J$5+1,FALSE),VLOOKUP($A96,Fixtures!$A$2:$AN$21,J$5+2,FALSE),VLOOKUP($B96,Fixtures!$A$2:$AN$21,J$5+2,FALSE)),"")</f>
        <v>BHA (A)</v>
      </c>
      <c r="K96" s="121" t="str">
        <f>IFERROR(IF(VLOOKUP($A96,Calc_OppDef!$A$47:$AM$66,K$5+1,FALSE)&lt;VLOOKUP($B96,Calc_OppDef!$A$47:$AM$66,K$5+1,FALSE),VLOOKUP($A96,Fixtures!$A$2:$AN$21,K$5+2,FALSE),VLOOKUP($B96,Fixtures!$A$2:$AN$21,K$5+2,FALSE)),"")</f>
        <v/>
      </c>
      <c r="L96" s="121" t="str">
        <f>IFERROR(IF(VLOOKUP($A96,Calc_OppDef!$A$47:$AM$66,L$5+1,FALSE)&lt;VLOOKUP($B96,Calc_OppDef!$A$47:$AM$66,L$5+1,FALSE),VLOOKUP($A96,Fixtures!$A$2:$AN$21,L$5+2,FALSE),VLOOKUP($B96,Fixtures!$A$2:$AN$21,L$5+2,FALSE)),"")</f>
        <v/>
      </c>
      <c r="M96" s="121" t="str">
        <f>IFERROR(IF(VLOOKUP($A96,Calc_OppDef!$A$47:$AM$66,M$5+1,FALSE)&lt;VLOOKUP($B96,Calc_OppDef!$A$47:$AM$66,M$5+1,FALSE),VLOOKUP($A96,Fixtures!$A$2:$AN$21,M$5+2,FALSE),VLOOKUP($B96,Fixtures!$A$2:$AN$21,M$5+2,FALSE)),"")</f>
        <v/>
      </c>
      <c r="N96" s="119" t="str">
        <f>IFERROR(IF(VLOOKUP($A96,Calc_OppDef!$A$47:$AM$66,N$5+1,FALSE)&lt;VLOOKUP($B96,Calc_OppDef!$A$47:$AM$66,N$5+1,FALSE),VLOOKUP($A96,Fixtures!$A$2:$AN$21,N$5+2,FALSE),VLOOKUP($B96,Fixtures!$A$2:$AN$21,N$5+2,FALSE)),"")</f>
        <v/>
      </c>
      <c r="O96" s="87"/>
      <c r="P96" s="87"/>
      <c r="Q96" s="87"/>
      <c r="R96" s="87"/>
      <c r="S96" s="87"/>
      <c r="T96" s="87"/>
      <c r="U96" s="87"/>
      <c r="V96" s="87"/>
      <c r="W96" s="87"/>
      <c r="X96" s="87"/>
      <c r="Y96" s="87"/>
      <c r="Z96" s="87"/>
    </row>
    <row r="97" ht="12.0" customHeight="1">
      <c r="A97" s="113" t="str">
        <f t="array" ref="A97">INDEX(Calc_RotOppDef!E866:AP866,Intro!$C$11)</f>
        <v>Fulham</v>
      </c>
      <c r="B97" s="120" t="str">
        <f t="array" ref="B97">INDEX(Calc_RotOppDef!E1059:AP1059,Intro!$C$11)</f>
        <v>Watford</v>
      </c>
      <c r="C97" s="117">
        <f t="array" ref="C97">INDEX(Calc_RotOppDef!E673:AP673,Intro!$C$11)/Intro!$C$13</f>
        <v>0.74</v>
      </c>
      <c r="D97" s="119">
        <v>92.0</v>
      </c>
      <c r="E97" s="121" t="str">
        <f>IFERROR(IF(VLOOKUP($A97,Calc_OppDef!$A$47:$AM$66,E$5+1,FALSE)&lt;VLOOKUP($B97,Calc_OppDef!$A$47:$AM$66,E$5+1,FALSE),VLOOKUP($A97,Fixtures!$A$2:$AN$21,E$5+2,FALSE),VLOOKUP($B97,Fixtures!$A$2:$AN$21,E$5+2,FALSE)),"")</f>
        <v>BHA (H)</v>
      </c>
      <c r="F97" s="121" t="str">
        <f>IFERROR(IF(VLOOKUP($A97,Calc_OppDef!$A$47:$AM$66,F$5+1,FALSE)&lt;VLOOKUP($B97,Calc_OppDef!$A$47:$AM$66,F$5+1,FALSE),VLOOKUP($A97,Fixtures!$A$2:$AN$21,F$5+2,FALSE),VLOOKUP($B97,Fixtures!$A$2:$AN$21,F$5+2,FALSE)),"")</f>
        <v>BUR (A)</v>
      </c>
      <c r="G97" s="121" t="str">
        <f>IFERROR(IF(VLOOKUP($A97,Calc_OppDef!$A$47:$AM$66,G$5+1,FALSE)&lt;VLOOKUP($B97,Calc_OppDef!$A$47:$AM$66,G$5+1,FALSE),VLOOKUP($A97,Fixtures!$A$2:$AN$21,G$5+2,FALSE),VLOOKUP($B97,Fixtures!$A$2:$AN$21,G$5+2,FALSE)),"")</f>
        <v>CRY (H)</v>
      </c>
      <c r="H97" s="121" t="str">
        <f>IFERROR(IF(VLOOKUP($A97,Calc_OppDef!$A$47:$AM$66,H$5+1,FALSE)&lt;VLOOKUP($B97,Calc_OppDef!$A$47:$AM$66,H$5+1,FALSE),VLOOKUP($A97,Fixtures!$A$2:$AN$21,H$5+2,FALSE),VLOOKUP($B97,Fixtures!$A$2:$AN$21,H$5+2,FALSE)),"")</f>
        <v>BHA (A)</v>
      </c>
      <c r="I97" s="121" t="str">
        <f>IFERROR(IF(VLOOKUP($A97,Calc_OppDef!$A$47:$AM$66,I$5+1,FALSE)&lt;VLOOKUP($B97,Calc_OppDef!$A$47:$AM$66,I$5+1,FALSE),VLOOKUP($A97,Fixtures!$A$2:$AN$21,I$5+2,FALSE),VLOOKUP($B97,Fixtures!$A$2:$AN$21,I$5+2,FALSE)),"")</f>
        <v>MNU (H)</v>
      </c>
      <c r="J97" s="121" t="str">
        <f>IFERROR(IF(VLOOKUP($A97,Calc_OppDef!$A$47:$AM$66,J$5+1,FALSE)&lt;VLOOKUP($B97,Calc_OppDef!$A$47:$AM$66,J$5+1,FALSE),VLOOKUP($A97,Fixtures!$A$2:$AN$21,J$5+2,FALSE),VLOOKUP($B97,Fixtures!$A$2:$AN$21,J$5+2,FALSE)),"")</f>
        <v>WAT (H)</v>
      </c>
      <c r="K97" s="121" t="str">
        <f>IFERROR(IF(VLOOKUP($A97,Calc_OppDef!$A$47:$AM$66,K$5+1,FALSE)&lt;VLOOKUP($B97,Calc_OppDef!$A$47:$AM$66,K$5+1,FALSE),VLOOKUP($A97,Fixtures!$A$2:$AN$21,K$5+2,FALSE),VLOOKUP($B97,Fixtures!$A$2:$AN$21,K$5+2,FALSE)),"")</f>
        <v/>
      </c>
      <c r="L97" s="121" t="str">
        <f>IFERROR(IF(VLOOKUP($A97,Calc_OppDef!$A$47:$AM$66,L$5+1,FALSE)&lt;VLOOKUP($B97,Calc_OppDef!$A$47:$AM$66,L$5+1,FALSE),VLOOKUP($A97,Fixtures!$A$2:$AN$21,L$5+2,FALSE),VLOOKUP($B97,Fixtures!$A$2:$AN$21,L$5+2,FALSE)),"")</f>
        <v/>
      </c>
      <c r="M97" s="121" t="str">
        <f>IFERROR(IF(VLOOKUP($A97,Calc_OppDef!$A$47:$AM$66,M$5+1,FALSE)&lt;VLOOKUP($B97,Calc_OppDef!$A$47:$AM$66,M$5+1,FALSE),VLOOKUP($A97,Fixtures!$A$2:$AN$21,M$5+2,FALSE),VLOOKUP($B97,Fixtures!$A$2:$AN$21,M$5+2,FALSE)),"")</f>
        <v/>
      </c>
      <c r="N97" s="119" t="str">
        <f>IFERROR(IF(VLOOKUP($A97,Calc_OppDef!$A$47:$AM$66,N$5+1,FALSE)&lt;VLOOKUP($B97,Calc_OppDef!$A$47:$AM$66,N$5+1,FALSE),VLOOKUP($A97,Fixtures!$A$2:$AN$21,N$5+2,FALSE),VLOOKUP($B97,Fixtures!$A$2:$AN$21,N$5+2,FALSE)),"")</f>
        <v/>
      </c>
      <c r="O97" s="87"/>
      <c r="P97" s="87"/>
      <c r="Q97" s="87"/>
      <c r="R97" s="87"/>
      <c r="S97" s="87"/>
      <c r="T97" s="87"/>
      <c r="U97" s="87"/>
      <c r="V97" s="87"/>
      <c r="W97" s="87"/>
      <c r="X97" s="87"/>
      <c r="Y97" s="87"/>
      <c r="Z97" s="87"/>
    </row>
    <row r="98" ht="12.0" customHeight="1">
      <c r="A98" s="113" t="str">
        <f t="array" ref="A98">INDEX(Calc_RotOppDef!E867:AP867,Intro!$C$11)</f>
        <v>Everton</v>
      </c>
      <c r="B98" s="120" t="str">
        <f t="array" ref="B98">INDEX(Calc_RotOppDef!E1060:AP1060,Intro!$C$11)</f>
        <v>Man Utd</v>
      </c>
      <c r="C98" s="117">
        <f t="array" ref="C98">INDEX(Calc_RotOppDef!E674:AP674,Intro!$C$11)/Intro!$C$13</f>
        <v>0.7433333333</v>
      </c>
      <c r="D98" s="119">
        <v>93.0</v>
      </c>
      <c r="E98" s="121" t="str">
        <f>IFERROR(IF(VLOOKUP($A98,Calc_OppDef!$A$47:$AM$66,E$5+1,FALSE)&lt;VLOOKUP($B98,Calc_OppDef!$A$47:$AM$66,E$5+1,FALSE),VLOOKUP($A98,Fixtures!$A$2:$AN$21,E$5+2,FALSE),VLOOKUP($B98,Fixtures!$A$2:$AN$21,E$5+2,FALSE)),"")</f>
        <v>WOL (A)</v>
      </c>
      <c r="F98" s="121" t="str">
        <f>IFERROR(IF(VLOOKUP($A98,Calc_OppDef!$A$47:$AM$66,F$5+1,FALSE)&lt;VLOOKUP($B98,Calc_OppDef!$A$47:$AM$66,F$5+1,FALSE),VLOOKUP($A98,Fixtures!$A$2:$AN$21,F$5+2,FALSE),VLOOKUP($B98,Fixtures!$A$2:$AN$21,F$5+2,FALSE)),"")</f>
        <v>SOU (H)</v>
      </c>
      <c r="G98" s="121" t="str">
        <f>IFERROR(IF(VLOOKUP($A98,Calc_OppDef!$A$47:$AM$66,G$5+1,FALSE)&lt;VLOOKUP($B98,Calc_OppDef!$A$47:$AM$66,G$5+1,FALSE),VLOOKUP($A98,Fixtures!$A$2:$AN$21,G$5+2,FALSE),VLOOKUP($B98,Fixtures!$A$2:$AN$21,G$5+2,FALSE)),"")</f>
        <v>BOU (A)</v>
      </c>
      <c r="H98" s="121" t="str">
        <f>IFERROR(IF(VLOOKUP($A98,Calc_OppDef!$A$47:$AM$66,H$5+1,FALSE)&lt;VLOOKUP($B98,Calc_OppDef!$A$47:$AM$66,H$5+1,FALSE),VLOOKUP($A98,Fixtures!$A$2:$AN$21,H$5+2,FALSE),VLOOKUP($B98,Fixtures!$A$2:$AN$21,H$5+2,FALSE)),"")</f>
        <v>HUD (H)</v>
      </c>
      <c r="I98" s="121" t="str">
        <f>IFERROR(IF(VLOOKUP($A98,Calc_OppDef!$A$47:$AM$66,I$5+1,FALSE)&lt;VLOOKUP($B98,Calc_OppDef!$A$47:$AM$66,I$5+1,FALSE),VLOOKUP($A98,Fixtures!$A$2:$AN$21,I$5+2,FALSE),VLOOKUP($B98,Fixtures!$A$2:$AN$21,I$5+2,FALSE)),"")</f>
        <v>WHU (H)</v>
      </c>
      <c r="J98" s="121" t="str">
        <f>IFERROR(IF(VLOOKUP($A98,Calc_OppDef!$A$47:$AM$66,J$5+1,FALSE)&lt;VLOOKUP($B98,Calc_OppDef!$A$47:$AM$66,J$5+1,FALSE),VLOOKUP($A98,Fixtures!$A$2:$AN$21,J$5+2,FALSE),VLOOKUP($B98,Fixtures!$A$2:$AN$21,J$5+2,FALSE)),"")</f>
        <v>WOL (H)</v>
      </c>
      <c r="K98" s="121" t="str">
        <f>IFERROR(IF(VLOOKUP($A98,Calc_OppDef!$A$47:$AM$66,K$5+1,FALSE)&lt;VLOOKUP($B98,Calc_OppDef!$A$47:$AM$66,K$5+1,FALSE),VLOOKUP($A98,Fixtures!$A$2:$AN$21,K$5+2,FALSE),VLOOKUP($B98,Fixtures!$A$2:$AN$21,K$5+2,FALSE)),"")</f>
        <v/>
      </c>
      <c r="L98" s="121" t="str">
        <f>IFERROR(IF(VLOOKUP($A98,Calc_OppDef!$A$47:$AM$66,L$5+1,FALSE)&lt;VLOOKUP($B98,Calc_OppDef!$A$47:$AM$66,L$5+1,FALSE),VLOOKUP($A98,Fixtures!$A$2:$AN$21,L$5+2,FALSE),VLOOKUP($B98,Fixtures!$A$2:$AN$21,L$5+2,FALSE)),"")</f>
        <v/>
      </c>
      <c r="M98" s="121" t="str">
        <f>IFERROR(IF(VLOOKUP($A98,Calc_OppDef!$A$47:$AM$66,M$5+1,FALSE)&lt;VLOOKUP($B98,Calc_OppDef!$A$47:$AM$66,M$5+1,FALSE),VLOOKUP($A98,Fixtures!$A$2:$AN$21,M$5+2,FALSE),VLOOKUP($B98,Fixtures!$A$2:$AN$21,M$5+2,FALSE)),"")</f>
        <v/>
      </c>
      <c r="N98" s="119" t="str">
        <f>IFERROR(IF(VLOOKUP($A98,Calc_OppDef!$A$47:$AM$66,N$5+1,FALSE)&lt;VLOOKUP($B98,Calc_OppDef!$A$47:$AM$66,N$5+1,FALSE),VLOOKUP($A98,Fixtures!$A$2:$AN$21,N$5+2,FALSE),VLOOKUP($B98,Fixtures!$A$2:$AN$21,N$5+2,FALSE)),"")</f>
        <v/>
      </c>
      <c r="O98" s="87"/>
      <c r="P98" s="87"/>
      <c r="Q98" s="87"/>
      <c r="R98" s="87"/>
      <c r="S98" s="87"/>
      <c r="T98" s="87"/>
      <c r="U98" s="87"/>
      <c r="V98" s="87"/>
      <c r="W98" s="87"/>
      <c r="X98" s="87"/>
      <c r="Y98" s="87"/>
      <c r="Z98" s="87"/>
    </row>
    <row r="99" ht="12.0" customHeight="1">
      <c r="A99" s="113" t="str">
        <f t="array" ref="A99">INDEX(Calc_RotOppDef!E868:AP868,Intro!$C$11)</f>
        <v>Burnley</v>
      </c>
      <c r="B99" s="120" t="str">
        <f t="array" ref="B99">INDEX(Calc_RotOppDef!E1061:AP1061,Intro!$C$11)</f>
        <v>Southampton</v>
      </c>
      <c r="C99" s="117">
        <f t="array" ref="C99">INDEX(Calc_RotOppDef!E675:AP675,Intro!$C$11)/Intro!$C$13</f>
        <v>0.745</v>
      </c>
      <c r="D99" s="119">
        <v>94.0</v>
      </c>
      <c r="E99" s="121" t="str">
        <f>IFERROR(IF(VLOOKUP($A99,Calc_OppDef!$A$47:$AM$66,E$5+1,FALSE)&lt;VLOOKUP($B99,Calc_OppDef!$A$47:$AM$66,E$5+1,FALSE),VLOOKUP($A99,Fixtures!$A$2:$AN$21,E$5+2,FALSE),VLOOKUP($B99,Fixtures!$A$2:$AN$21,E$5+2,FALSE)),"")</f>
        <v>BUR (H)</v>
      </c>
      <c r="F99" s="121" t="str">
        <f>IFERROR(IF(VLOOKUP($A99,Calc_OppDef!$A$47:$AM$66,F$5+1,FALSE)&lt;VLOOKUP($B99,Calc_OppDef!$A$47:$AM$66,F$5+1,FALSE),VLOOKUP($A99,Fixtures!$A$2:$AN$21,F$5+2,FALSE),VLOOKUP($B99,Fixtures!$A$2:$AN$21,F$5+2,FALSE)),"")</f>
        <v>WAT (H)</v>
      </c>
      <c r="G99" s="121" t="str">
        <f>IFERROR(IF(VLOOKUP($A99,Calc_OppDef!$A$47:$AM$66,G$5+1,FALSE)&lt;VLOOKUP($B99,Calc_OppDef!$A$47:$AM$66,G$5+1,FALSE),VLOOKUP($A99,Fixtures!$A$2:$AN$21,G$5+2,FALSE),VLOOKUP($B99,Fixtures!$A$2:$AN$21,G$5+2,FALSE)),"")</f>
        <v>FUL (A)</v>
      </c>
      <c r="H99" s="121" t="str">
        <f>IFERROR(IF(VLOOKUP($A99,Calc_OppDef!$A$47:$AM$66,H$5+1,FALSE)&lt;VLOOKUP($B99,Calc_OppDef!$A$47:$AM$66,H$5+1,FALSE),VLOOKUP($A99,Fixtures!$A$2:$AN$21,H$5+2,FALSE),VLOOKUP($B99,Fixtures!$A$2:$AN$21,H$5+2,FALSE)),"")</f>
        <v>CRY (A)</v>
      </c>
      <c r="I99" s="121" t="str">
        <f>IFERROR(IF(VLOOKUP($A99,Calc_OppDef!$A$47:$AM$66,I$5+1,FALSE)&lt;VLOOKUP($B99,Calc_OppDef!$A$47:$AM$66,I$5+1,FALSE),VLOOKUP($A99,Fixtures!$A$2:$AN$21,I$5+2,FALSE),VLOOKUP($B99,Fixtures!$A$2:$AN$21,I$5+2,FALSE)),"")</f>
        <v>BHA (H)</v>
      </c>
      <c r="J99" s="121" t="str">
        <f>IFERROR(IF(VLOOKUP($A99,Calc_OppDef!$A$47:$AM$66,J$5+1,FALSE)&lt;VLOOKUP($B99,Calc_OppDef!$A$47:$AM$66,J$5+1,FALSE),VLOOKUP($A99,Fixtures!$A$2:$AN$21,J$5+2,FALSE),VLOOKUP($B99,Fixtures!$A$2:$AN$21,J$5+2,FALSE)),"")</f>
        <v>BOU (H)</v>
      </c>
      <c r="K99" s="121" t="str">
        <f>IFERROR(IF(VLOOKUP($A99,Calc_OppDef!$A$47:$AM$66,K$5+1,FALSE)&lt;VLOOKUP($B99,Calc_OppDef!$A$47:$AM$66,K$5+1,FALSE),VLOOKUP($A99,Fixtures!$A$2:$AN$21,K$5+2,FALSE),VLOOKUP($B99,Fixtures!$A$2:$AN$21,K$5+2,FALSE)),"")</f>
        <v/>
      </c>
      <c r="L99" s="121" t="str">
        <f>IFERROR(IF(VLOOKUP($A99,Calc_OppDef!$A$47:$AM$66,L$5+1,FALSE)&lt;VLOOKUP($B99,Calc_OppDef!$A$47:$AM$66,L$5+1,FALSE),VLOOKUP($A99,Fixtures!$A$2:$AN$21,L$5+2,FALSE),VLOOKUP($B99,Fixtures!$A$2:$AN$21,L$5+2,FALSE)),"")</f>
        <v/>
      </c>
      <c r="M99" s="121" t="str">
        <f>IFERROR(IF(VLOOKUP($A99,Calc_OppDef!$A$47:$AM$66,M$5+1,FALSE)&lt;VLOOKUP($B99,Calc_OppDef!$A$47:$AM$66,M$5+1,FALSE),VLOOKUP($A99,Fixtures!$A$2:$AN$21,M$5+2,FALSE),VLOOKUP($B99,Fixtures!$A$2:$AN$21,M$5+2,FALSE)),"")</f>
        <v/>
      </c>
      <c r="N99" s="119" t="str">
        <f>IFERROR(IF(VLOOKUP($A99,Calc_OppDef!$A$47:$AM$66,N$5+1,FALSE)&lt;VLOOKUP($B99,Calc_OppDef!$A$47:$AM$66,N$5+1,FALSE),VLOOKUP($A99,Fixtures!$A$2:$AN$21,N$5+2,FALSE),VLOOKUP($B99,Fixtures!$A$2:$AN$21,N$5+2,FALSE)),"")</f>
        <v/>
      </c>
      <c r="O99" s="87"/>
      <c r="P99" s="87"/>
      <c r="Q99" s="87"/>
      <c r="R99" s="87"/>
      <c r="S99" s="87"/>
      <c r="T99" s="87"/>
      <c r="U99" s="87"/>
      <c r="V99" s="87"/>
      <c r="W99" s="87"/>
      <c r="X99" s="87"/>
      <c r="Y99" s="87"/>
      <c r="Z99" s="87"/>
    </row>
    <row r="100" ht="12.0" customHeight="1">
      <c r="A100" s="113" t="str">
        <f t="array" ref="A100">INDEX(Calc_RotOppDef!E869:AP869,Intro!$C$11)</f>
        <v>Liverpool</v>
      </c>
      <c r="B100" s="120" t="str">
        <f t="array" ref="B100">INDEX(Calc_RotOppDef!E1062:AP1062,Intro!$C$11)</f>
        <v>Man Utd</v>
      </c>
      <c r="C100" s="117">
        <f t="array" ref="C100">INDEX(Calc_RotOppDef!E676:AP676,Intro!$C$11)/Intro!$C$13</f>
        <v>0.745</v>
      </c>
      <c r="D100" s="119">
        <v>95.0</v>
      </c>
      <c r="E100" s="121" t="str">
        <f>IFERROR(IF(VLOOKUP($A100,Calc_OppDef!$A$47:$AM$66,E$5+1,FALSE)&lt;VLOOKUP($B100,Calc_OppDef!$A$47:$AM$66,E$5+1,FALSE),VLOOKUP($A100,Fixtures!$A$2:$AN$21,E$5+2,FALSE),VLOOKUP($B100,Fixtures!$A$2:$AN$21,E$5+2,FALSE)),"")</f>
        <v>WHU (H)</v>
      </c>
      <c r="F100" s="121" t="str">
        <f>IFERROR(IF(VLOOKUP($A100,Calc_OppDef!$A$47:$AM$66,F$5+1,FALSE)&lt;VLOOKUP($B100,Calc_OppDef!$A$47:$AM$66,F$5+1,FALSE),VLOOKUP($A100,Fixtures!$A$2:$AN$21,F$5+2,FALSE),VLOOKUP($B100,Fixtures!$A$2:$AN$21,F$5+2,FALSE)),"")</f>
        <v>BHA (A)</v>
      </c>
      <c r="G100" s="121" t="str">
        <f>IFERROR(IF(VLOOKUP($A100,Calc_OppDef!$A$47:$AM$66,G$5+1,FALSE)&lt;VLOOKUP($B100,Calc_OppDef!$A$47:$AM$66,G$5+1,FALSE),VLOOKUP($A100,Fixtures!$A$2:$AN$21,G$5+2,FALSE),VLOOKUP($B100,Fixtures!$A$2:$AN$21,G$5+2,FALSE)),"")</f>
        <v>BHA (H)</v>
      </c>
      <c r="H100" s="121" t="str">
        <f>IFERROR(IF(VLOOKUP($A100,Calc_OppDef!$A$47:$AM$66,H$5+1,FALSE)&lt;VLOOKUP($B100,Calc_OppDef!$A$47:$AM$66,H$5+1,FALSE),VLOOKUP($A100,Fixtures!$A$2:$AN$21,H$5+2,FALSE),VLOOKUP($B100,Fixtures!$A$2:$AN$21,H$5+2,FALSE)),"")</f>
        <v>BUR (A)</v>
      </c>
      <c r="I100" s="121" t="str">
        <f>IFERROR(IF(VLOOKUP($A100,Calc_OppDef!$A$47:$AM$66,I$5+1,FALSE)&lt;VLOOKUP($B100,Calc_OppDef!$A$47:$AM$66,I$5+1,FALSE),VLOOKUP($A100,Fixtures!$A$2:$AN$21,I$5+2,FALSE),VLOOKUP($B100,Fixtures!$A$2:$AN$21,I$5+2,FALSE)),"")</f>
        <v>WAT (A)</v>
      </c>
      <c r="J100" s="121" t="str">
        <f>IFERROR(IF(VLOOKUP($A100,Calc_OppDef!$A$47:$AM$66,J$5+1,FALSE)&lt;VLOOKUP($B100,Calc_OppDef!$A$47:$AM$66,J$5+1,FALSE),VLOOKUP($A100,Fixtures!$A$2:$AN$21,J$5+2,FALSE),VLOOKUP($B100,Fixtures!$A$2:$AN$21,J$5+2,FALSE)),"")</f>
        <v>WOL (H)</v>
      </c>
      <c r="K100" s="121" t="str">
        <f>IFERROR(IF(VLOOKUP($A100,Calc_OppDef!$A$47:$AM$66,K$5+1,FALSE)&lt;VLOOKUP($B100,Calc_OppDef!$A$47:$AM$66,K$5+1,FALSE),VLOOKUP($A100,Fixtures!$A$2:$AN$21,K$5+2,FALSE),VLOOKUP($B100,Fixtures!$A$2:$AN$21,K$5+2,FALSE)),"")</f>
        <v/>
      </c>
      <c r="L100" s="121" t="str">
        <f>IFERROR(IF(VLOOKUP($A100,Calc_OppDef!$A$47:$AM$66,L$5+1,FALSE)&lt;VLOOKUP($B100,Calc_OppDef!$A$47:$AM$66,L$5+1,FALSE),VLOOKUP($A100,Fixtures!$A$2:$AN$21,L$5+2,FALSE),VLOOKUP($B100,Fixtures!$A$2:$AN$21,L$5+2,FALSE)),"")</f>
        <v/>
      </c>
      <c r="M100" s="121" t="str">
        <f>IFERROR(IF(VLOOKUP($A100,Calc_OppDef!$A$47:$AM$66,M$5+1,FALSE)&lt;VLOOKUP($B100,Calc_OppDef!$A$47:$AM$66,M$5+1,FALSE),VLOOKUP($A100,Fixtures!$A$2:$AN$21,M$5+2,FALSE),VLOOKUP($B100,Fixtures!$A$2:$AN$21,M$5+2,FALSE)),"")</f>
        <v/>
      </c>
      <c r="N100" s="119" t="str">
        <f>IFERROR(IF(VLOOKUP($A100,Calc_OppDef!$A$47:$AM$66,N$5+1,FALSE)&lt;VLOOKUP($B100,Calc_OppDef!$A$47:$AM$66,N$5+1,FALSE),VLOOKUP($A100,Fixtures!$A$2:$AN$21,N$5+2,FALSE),VLOOKUP($B100,Fixtures!$A$2:$AN$21,N$5+2,FALSE)),"")</f>
        <v/>
      </c>
      <c r="O100" s="87"/>
      <c r="P100" s="87"/>
      <c r="Q100" s="87"/>
      <c r="R100" s="87"/>
      <c r="S100" s="87"/>
      <c r="T100" s="87"/>
      <c r="U100" s="87"/>
      <c r="V100" s="87"/>
      <c r="W100" s="87"/>
      <c r="X100" s="87"/>
      <c r="Y100" s="87"/>
      <c r="Z100" s="87"/>
    </row>
    <row r="101" ht="12.0" customHeight="1">
      <c r="A101" s="113" t="str">
        <f t="array" ref="A101">INDEX(Calc_RotOppDef!E870:AP870,Intro!$C$11)</f>
        <v>Man Utd</v>
      </c>
      <c r="B101" s="120" t="str">
        <f t="array" ref="B101">INDEX(Calc_RotOppDef!E1063:AP1063,Intro!$C$11)</f>
        <v>Southampton</v>
      </c>
      <c r="C101" s="117">
        <f t="array" ref="C101">INDEX(Calc_RotOppDef!E677:AP677,Intro!$C$11)/Intro!$C$13</f>
        <v>0.745</v>
      </c>
      <c r="D101" s="119">
        <v>96.0</v>
      </c>
      <c r="E101" s="121" t="str">
        <f>IFERROR(IF(VLOOKUP($A101,Calc_OppDef!$A$47:$AM$66,E$5+1,FALSE)&lt;VLOOKUP($B101,Calc_OppDef!$A$47:$AM$66,E$5+1,FALSE),VLOOKUP($A101,Fixtures!$A$2:$AN$21,E$5+2,FALSE),VLOOKUP($B101,Fixtures!$A$2:$AN$21,E$5+2,FALSE)),"")</f>
        <v>BUR (H)</v>
      </c>
      <c r="F101" s="121" t="str">
        <f>IFERROR(IF(VLOOKUP($A101,Calc_OppDef!$A$47:$AM$66,F$5+1,FALSE)&lt;VLOOKUP($B101,Calc_OppDef!$A$47:$AM$66,F$5+1,FALSE),VLOOKUP($A101,Fixtures!$A$2:$AN$21,F$5+2,FALSE),VLOOKUP($B101,Fixtures!$A$2:$AN$21,F$5+2,FALSE)),"")</f>
        <v>BHA (A)</v>
      </c>
      <c r="G101" s="121" t="str">
        <f>IFERROR(IF(VLOOKUP($A101,Calc_OppDef!$A$47:$AM$66,G$5+1,FALSE)&lt;VLOOKUP($B101,Calc_OppDef!$A$47:$AM$66,G$5+1,FALSE),VLOOKUP($A101,Fixtures!$A$2:$AN$21,G$5+2,FALSE),VLOOKUP($B101,Fixtures!$A$2:$AN$21,G$5+2,FALSE)),"")</f>
        <v>LEI (H)</v>
      </c>
      <c r="H101" s="121" t="str">
        <f>IFERROR(IF(VLOOKUP($A101,Calc_OppDef!$A$47:$AM$66,H$5+1,FALSE)&lt;VLOOKUP($B101,Calc_OppDef!$A$47:$AM$66,H$5+1,FALSE),VLOOKUP($A101,Fixtures!$A$2:$AN$21,H$5+2,FALSE),VLOOKUP($B101,Fixtures!$A$2:$AN$21,H$5+2,FALSE)),"")</f>
        <v>BUR (A)</v>
      </c>
      <c r="I101" s="121" t="str">
        <f>IFERROR(IF(VLOOKUP($A101,Calc_OppDef!$A$47:$AM$66,I$5+1,FALSE)&lt;VLOOKUP($B101,Calc_OppDef!$A$47:$AM$66,I$5+1,FALSE),VLOOKUP($A101,Fixtures!$A$2:$AN$21,I$5+2,FALSE),VLOOKUP($B101,Fixtures!$A$2:$AN$21,I$5+2,FALSE)),"")</f>
        <v>BHA (H)</v>
      </c>
      <c r="J101" s="121" t="str">
        <f>IFERROR(IF(VLOOKUP($A101,Calc_OppDef!$A$47:$AM$66,J$5+1,FALSE)&lt;VLOOKUP($B101,Calc_OppDef!$A$47:$AM$66,J$5+1,FALSE),VLOOKUP($A101,Fixtures!$A$2:$AN$21,J$5+2,FALSE),VLOOKUP($B101,Fixtures!$A$2:$AN$21,J$5+2,FALSE)),"")</f>
        <v>WOL (H)</v>
      </c>
      <c r="K101" s="121" t="str">
        <f>IFERROR(IF(VLOOKUP($A101,Calc_OppDef!$A$47:$AM$66,K$5+1,FALSE)&lt;VLOOKUP($B101,Calc_OppDef!$A$47:$AM$66,K$5+1,FALSE),VLOOKUP($A101,Fixtures!$A$2:$AN$21,K$5+2,FALSE),VLOOKUP($B101,Fixtures!$A$2:$AN$21,K$5+2,FALSE)),"")</f>
        <v/>
      </c>
      <c r="L101" s="121" t="str">
        <f>IFERROR(IF(VLOOKUP($A101,Calc_OppDef!$A$47:$AM$66,L$5+1,FALSE)&lt;VLOOKUP($B101,Calc_OppDef!$A$47:$AM$66,L$5+1,FALSE),VLOOKUP($A101,Fixtures!$A$2:$AN$21,L$5+2,FALSE),VLOOKUP($B101,Fixtures!$A$2:$AN$21,L$5+2,FALSE)),"")</f>
        <v/>
      </c>
      <c r="M101" s="121" t="str">
        <f>IFERROR(IF(VLOOKUP($A101,Calc_OppDef!$A$47:$AM$66,M$5+1,FALSE)&lt;VLOOKUP($B101,Calc_OppDef!$A$47:$AM$66,M$5+1,FALSE),VLOOKUP($A101,Fixtures!$A$2:$AN$21,M$5+2,FALSE),VLOOKUP($B101,Fixtures!$A$2:$AN$21,M$5+2,FALSE)),"")</f>
        <v/>
      </c>
      <c r="N101" s="119" t="str">
        <f>IFERROR(IF(VLOOKUP($A101,Calc_OppDef!$A$47:$AM$66,N$5+1,FALSE)&lt;VLOOKUP($B101,Calc_OppDef!$A$47:$AM$66,N$5+1,FALSE),VLOOKUP($A101,Fixtures!$A$2:$AN$21,N$5+2,FALSE),VLOOKUP($B101,Fixtures!$A$2:$AN$21,N$5+2,FALSE)),"")</f>
        <v/>
      </c>
      <c r="O101" s="87"/>
      <c r="P101" s="87"/>
      <c r="Q101" s="87"/>
      <c r="R101" s="87"/>
      <c r="S101" s="87"/>
      <c r="T101" s="87"/>
      <c r="U101" s="87"/>
      <c r="V101" s="87"/>
      <c r="W101" s="87"/>
      <c r="X101" s="87"/>
      <c r="Y101" s="87"/>
      <c r="Z101" s="87"/>
    </row>
    <row r="102" ht="12.0" customHeight="1">
      <c r="A102" s="113" t="str">
        <f t="array" ref="A102">INDEX(Calc_RotOppDef!E871:AP871,Intro!$C$11)</f>
        <v>Burnley</v>
      </c>
      <c r="B102" s="120" t="str">
        <f t="array" ref="B102">INDEX(Calc_RotOppDef!E1064:AP1064,Intro!$C$11)</f>
        <v>Cardiff</v>
      </c>
      <c r="C102" s="117">
        <f t="array" ref="C102">INDEX(Calc_RotOppDef!E678:AP678,Intro!$C$11)/Intro!$C$13</f>
        <v>0.7466666667</v>
      </c>
      <c r="D102" s="119">
        <v>97.0</v>
      </c>
      <c r="E102" s="121" t="str">
        <f>IFERROR(IF(VLOOKUP($A102,Calc_OppDef!$A$47:$AM$66,E$5+1,FALSE)&lt;VLOOKUP($B102,Calc_OppDef!$A$47:$AM$66,E$5+1,FALSE),VLOOKUP($A102,Fixtures!$A$2:$AN$21,E$5+2,FALSE),VLOOKUP($B102,Fixtures!$A$2:$AN$21,E$5+2,FALSE)),"")</f>
        <v>SOU (A)</v>
      </c>
      <c r="F102" s="121" t="str">
        <f>IFERROR(IF(VLOOKUP($A102,Calc_OppDef!$A$47:$AM$66,F$5+1,FALSE)&lt;VLOOKUP($B102,Calc_OppDef!$A$47:$AM$66,F$5+1,FALSE),VLOOKUP($A102,Fixtures!$A$2:$AN$21,F$5+2,FALSE),VLOOKUP($B102,Fixtures!$A$2:$AN$21,F$5+2,FALSE)),"")</f>
        <v>WAT (H)</v>
      </c>
      <c r="G102" s="121" t="str">
        <f>IFERROR(IF(VLOOKUP($A102,Calc_OppDef!$A$47:$AM$66,G$5+1,FALSE)&lt;VLOOKUP($B102,Calc_OppDef!$A$47:$AM$66,G$5+1,FALSE),VLOOKUP($A102,Fixtures!$A$2:$AN$21,G$5+2,FALSE),VLOOKUP($B102,Fixtures!$A$2:$AN$21,G$5+2,FALSE)),"")</f>
        <v>HUD (A)</v>
      </c>
      <c r="H102" s="121" t="str">
        <f>IFERROR(IF(VLOOKUP($A102,Calc_OppDef!$A$47:$AM$66,H$5+1,FALSE)&lt;VLOOKUP($B102,Calc_OppDef!$A$47:$AM$66,H$5+1,FALSE),VLOOKUP($A102,Fixtures!$A$2:$AN$21,H$5+2,FALSE),VLOOKUP($B102,Fixtures!$A$2:$AN$21,H$5+2,FALSE)),"")</f>
        <v>ARS (H)</v>
      </c>
      <c r="I102" s="121" t="str">
        <f>IFERROR(IF(VLOOKUP($A102,Calc_OppDef!$A$47:$AM$66,I$5+1,FALSE)&lt;VLOOKUP($B102,Calc_OppDef!$A$47:$AM$66,I$5+1,FALSE),VLOOKUP($A102,Fixtures!$A$2:$AN$21,I$5+2,FALSE),VLOOKUP($B102,Fixtures!$A$2:$AN$21,I$5+2,FALSE)),"")</f>
        <v>WOL (A)</v>
      </c>
      <c r="J102" s="121" t="str">
        <f>IFERROR(IF(VLOOKUP($A102,Calc_OppDef!$A$47:$AM$66,J$5+1,FALSE)&lt;VLOOKUP($B102,Calc_OppDef!$A$47:$AM$66,J$5+1,FALSE),VLOOKUP($A102,Fixtures!$A$2:$AN$21,J$5+2,FALSE),VLOOKUP($B102,Fixtures!$A$2:$AN$21,J$5+2,FALSE)),"")</f>
        <v>BOU (H)</v>
      </c>
      <c r="K102" s="121" t="str">
        <f>IFERROR(IF(VLOOKUP($A102,Calc_OppDef!$A$47:$AM$66,K$5+1,FALSE)&lt;VLOOKUP($B102,Calc_OppDef!$A$47:$AM$66,K$5+1,FALSE),VLOOKUP($A102,Fixtures!$A$2:$AN$21,K$5+2,FALSE),VLOOKUP($B102,Fixtures!$A$2:$AN$21,K$5+2,FALSE)),"")</f>
        <v/>
      </c>
      <c r="L102" s="121" t="str">
        <f>IFERROR(IF(VLOOKUP($A102,Calc_OppDef!$A$47:$AM$66,L$5+1,FALSE)&lt;VLOOKUP($B102,Calc_OppDef!$A$47:$AM$66,L$5+1,FALSE),VLOOKUP($A102,Fixtures!$A$2:$AN$21,L$5+2,FALSE),VLOOKUP($B102,Fixtures!$A$2:$AN$21,L$5+2,FALSE)),"")</f>
        <v/>
      </c>
      <c r="M102" s="121" t="str">
        <f>IFERROR(IF(VLOOKUP($A102,Calc_OppDef!$A$47:$AM$66,M$5+1,FALSE)&lt;VLOOKUP($B102,Calc_OppDef!$A$47:$AM$66,M$5+1,FALSE),VLOOKUP($A102,Fixtures!$A$2:$AN$21,M$5+2,FALSE),VLOOKUP($B102,Fixtures!$A$2:$AN$21,M$5+2,FALSE)),"")</f>
        <v/>
      </c>
      <c r="N102" s="119" t="str">
        <f>IFERROR(IF(VLOOKUP($A102,Calc_OppDef!$A$47:$AM$66,N$5+1,FALSE)&lt;VLOOKUP($B102,Calc_OppDef!$A$47:$AM$66,N$5+1,FALSE),VLOOKUP($A102,Fixtures!$A$2:$AN$21,N$5+2,FALSE),VLOOKUP($B102,Fixtures!$A$2:$AN$21,N$5+2,FALSE)),"")</f>
        <v/>
      </c>
      <c r="O102" s="87"/>
      <c r="P102" s="87"/>
      <c r="Q102" s="87"/>
      <c r="R102" s="87"/>
      <c r="S102" s="87"/>
      <c r="T102" s="87"/>
      <c r="U102" s="87"/>
      <c r="V102" s="87"/>
      <c r="W102" s="87"/>
      <c r="X102" s="87"/>
      <c r="Y102" s="87"/>
      <c r="Z102" s="87"/>
    </row>
    <row r="103" ht="12.0" customHeight="1">
      <c r="A103" s="113" t="str">
        <f t="array" ref="A103">INDEX(Calc_RotOppDef!E872:AP872,Intro!$C$11)</f>
        <v>Brighton</v>
      </c>
      <c r="B103" s="120" t="str">
        <f t="array" ref="B103">INDEX(Calc_RotOppDef!E1065:AP1065,Intro!$C$11)</f>
        <v>Liverpool</v>
      </c>
      <c r="C103" s="117">
        <f t="array" ref="C103">INDEX(Calc_RotOppDef!E679:AP679,Intro!$C$11)/Intro!$C$13</f>
        <v>0.7483333333</v>
      </c>
      <c r="D103" s="119">
        <v>98.0</v>
      </c>
      <c r="E103" s="121" t="str">
        <f>IFERROR(IF(VLOOKUP($A103,Calc_OppDef!$A$47:$AM$66,E$5+1,FALSE)&lt;VLOOKUP($B103,Calc_OppDef!$A$47:$AM$66,E$5+1,FALSE),VLOOKUP($A103,Fixtures!$A$2:$AN$21,E$5+2,FALSE),VLOOKUP($B103,Fixtures!$A$2:$AN$21,E$5+2,FALSE)),"")</f>
        <v>WHU (H)</v>
      </c>
      <c r="F103" s="121" t="str">
        <f>IFERROR(IF(VLOOKUP($A103,Calc_OppDef!$A$47:$AM$66,F$5+1,FALSE)&lt;VLOOKUP($B103,Calc_OppDef!$A$47:$AM$66,F$5+1,FALSE),VLOOKUP($A103,Fixtures!$A$2:$AN$21,F$5+2,FALSE),VLOOKUP($B103,Fixtures!$A$2:$AN$21,F$5+2,FALSE)),"")</f>
        <v>CRY (A)</v>
      </c>
      <c r="G103" s="121" t="str">
        <f>IFERROR(IF(VLOOKUP($A103,Calc_OppDef!$A$47:$AM$66,G$5+1,FALSE)&lt;VLOOKUP($B103,Calc_OppDef!$A$47:$AM$66,G$5+1,FALSE),VLOOKUP($A103,Fixtures!$A$2:$AN$21,G$5+2,FALSE),VLOOKUP($B103,Fixtures!$A$2:$AN$21,G$5+2,FALSE)),"")</f>
        <v>BHA (H)</v>
      </c>
      <c r="H103" s="121" t="str">
        <f>IFERROR(IF(VLOOKUP($A103,Calc_OppDef!$A$47:$AM$66,H$5+1,FALSE)&lt;VLOOKUP($B103,Calc_OppDef!$A$47:$AM$66,H$5+1,FALSE),VLOOKUP($A103,Fixtures!$A$2:$AN$21,H$5+2,FALSE),VLOOKUP($B103,Fixtures!$A$2:$AN$21,H$5+2,FALSE)),"")</f>
        <v>FUL (H)</v>
      </c>
      <c r="I103" s="121" t="str">
        <f>IFERROR(IF(VLOOKUP($A103,Calc_OppDef!$A$47:$AM$66,I$5+1,FALSE)&lt;VLOOKUP($B103,Calc_OppDef!$A$47:$AM$66,I$5+1,FALSE),VLOOKUP($A103,Fixtures!$A$2:$AN$21,I$5+2,FALSE),VLOOKUP($B103,Fixtures!$A$2:$AN$21,I$5+2,FALSE)),"")</f>
        <v>SOU (A)</v>
      </c>
      <c r="J103" s="121" t="str">
        <f>IFERROR(IF(VLOOKUP($A103,Calc_OppDef!$A$47:$AM$66,J$5+1,FALSE)&lt;VLOOKUP($B103,Calc_OppDef!$A$47:$AM$66,J$5+1,FALSE),VLOOKUP($A103,Fixtures!$A$2:$AN$21,J$5+2,FALSE),VLOOKUP($B103,Fixtures!$A$2:$AN$21,J$5+2,FALSE)),"")</f>
        <v>SOU (H)</v>
      </c>
      <c r="K103" s="121" t="str">
        <f>IFERROR(IF(VLOOKUP($A103,Calc_OppDef!$A$47:$AM$66,K$5+1,FALSE)&lt;VLOOKUP($B103,Calc_OppDef!$A$47:$AM$66,K$5+1,FALSE),VLOOKUP($A103,Fixtures!$A$2:$AN$21,K$5+2,FALSE),VLOOKUP($B103,Fixtures!$A$2:$AN$21,K$5+2,FALSE)),"")</f>
        <v/>
      </c>
      <c r="L103" s="121" t="str">
        <f>IFERROR(IF(VLOOKUP($A103,Calc_OppDef!$A$47:$AM$66,L$5+1,FALSE)&lt;VLOOKUP($B103,Calc_OppDef!$A$47:$AM$66,L$5+1,FALSE),VLOOKUP($A103,Fixtures!$A$2:$AN$21,L$5+2,FALSE),VLOOKUP($B103,Fixtures!$A$2:$AN$21,L$5+2,FALSE)),"")</f>
        <v/>
      </c>
      <c r="M103" s="121" t="str">
        <f>IFERROR(IF(VLOOKUP($A103,Calc_OppDef!$A$47:$AM$66,M$5+1,FALSE)&lt;VLOOKUP($B103,Calc_OppDef!$A$47:$AM$66,M$5+1,FALSE),VLOOKUP($A103,Fixtures!$A$2:$AN$21,M$5+2,FALSE),VLOOKUP($B103,Fixtures!$A$2:$AN$21,M$5+2,FALSE)),"")</f>
        <v/>
      </c>
      <c r="N103" s="119" t="str">
        <f>IFERROR(IF(VLOOKUP($A103,Calc_OppDef!$A$47:$AM$66,N$5+1,FALSE)&lt;VLOOKUP($B103,Calc_OppDef!$A$47:$AM$66,N$5+1,FALSE),VLOOKUP($A103,Fixtures!$A$2:$AN$21,N$5+2,FALSE),VLOOKUP($B103,Fixtures!$A$2:$AN$21,N$5+2,FALSE)),"")</f>
        <v/>
      </c>
      <c r="O103" s="87"/>
      <c r="P103" s="87"/>
      <c r="Q103" s="87"/>
      <c r="R103" s="87"/>
      <c r="S103" s="87"/>
      <c r="T103" s="87"/>
      <c r="U103" s="87"/>
      <c r="V103" s="87"/>
      <c r="W103" s="87"/>
      <c r="X103" s="87"/>
      <c r="Y103" s="87"/>
      <c r="Z103" s="87"/>
    </row>
    <row r="104" ht="12.0" customHeight="1">
      <c r="A104" s="113" t="str">
        <f t="array" ref="A104">INDEX(Calc_RotOppDef!E873:AP873,Intro!$C$11)</f>
        <v>Crystal Palace</v>
      </c>
      <c r="B104" s="120" t="str">
        <f t="array" ref="B104">INDEX(Calc_RotOppDef!E1066:AP1066,Intro!$C$11)</f>
        <v>Man Utd</v>
      </c>
      <c r="C104" s="117">
        <f t="array" ref="C104">INDEX(Calc_RotOppDef!E680:AP680,Intro!$C$11)/Intro!$C$13</f>
        <v>0.7483333333</v>
      </c>
      <c r="D104" s="119">
        <v>99.0</v>
      </c>
      <c r="E104" s="121" t="str">
        <f>IFERROR(IF(VLOOKUP($A104,Calc_OppDef!$A$47:$AM$66,E$5+1,FALSE)&lt;VLOOKUP($B104,Calc_OppDef!$A$47:$AM$66,E$5+1,FALSE),VLOOKUP($A104,Fixtures!$A$2:$AN$21,E$5+2,FALSE),VLOOKUP($B104,Fixtures!$A$2:$AN$21,E$5+2,FALSE)),"")</f>
        <v>FUL (A)</v>
      </c>
      <c r="F104" s="121" t="str">
        <f>IFERROR(IF(VLOOKUP($A104,Calc_OppDef!$A$47:$AM$66,F$5+1,FALSE)&lt;VLOOKUP($B104,Calc_OppDef!$A$47:$AM$66,F$5+1,FALSE),VLOOKUP($A104,Fixtures!$A$2:$AN$21,F$5+2,FALSE),VLOOKUP($B104,Fixtures!$A$2:$AN$21,F$5+2,FALSE)),"")</f>
        <v>BHA (A)</v>
      </c>
      <c r="G104" s="121" t="str">
        <f>IFERROR(IF(VLOOKUP($A104,Calc_OppDef!$A$47:$AM$66,G$5+1,FALSE)&lt;VLOOKUP($B104,Calc_OppDef!$A$47:$AM$66,G$5+1,FALSE),VLOOKUP($A104,Fixtures!$A$2:$AN$21,G$5+2,FALSE),VLOOKUP($B104,Fixtures!$A$2:$AN$21,G$5+2,FALSE)),"")</f>
        <v>WAT (A)</v>
      </c>
      <c r="H104" s="121" t="str">
        <f>IFERROR(IF(VLOOKUP($A104,Calc_OppDef!$A$47:$AM$66,H$5+1,FALSE)&lt;VLOOKUP($B104,Calc_OppDef!$A$47:$AM$66,H$5+1,FALSE),VLOOKUP($A104,Fixtures!$A$2:$AN$21,H$5+2,FALSE),VLOOKUP($B104,Fixtures!$A$2:$AN$21,H$5+2,FALSE)),"")</f>
        <v>BUR (A)</v>
      </c>
      <c r="I104" s="121" t="str">
        <f>IFERROR(IF(VLOOKUP($A104,Calc_OppDef!$A$47:$AM$66,I$5+1,FALSE)&lt;VLOOKUP($B104,Calc_OppDef!$A$47:$AM$66,I$5+1,FALSE),VLOOKUP($A104,Fixtures!$A$2:$AN$21,I$5+2,FALSE),VLOOKUP($B104,Fixtures!$A$2:$AN$21,I$5+2,FALSE)),"")</f>
        <v>HUD (A)</v>
      </c>
      <c r="J104" s="121" t="str">
        <f>IFERROR(IF(VLOOKUP($A104,Calc_OppDef!$A$47:$AM$66,J$5+1,FALSE)&lt;VLOOKUP($B104,Calc_OppDef!$A$47:$AM$66,J$5+1,FALSE),VLOOKUP($A104,Fixtures!$A$2:$AN$21,J$5+2,FALSE),VLOOKUP($B104,Fixtures!$A$2:$AN$21,J$5+2,FALSE)),"")</f>
        <v>WOL (H)</v>
      </c>
      <c r="K104" s="121" t="str">
        <f>IFERROR(IF(VLOOKUP($A104,Calc_OppDef!$A$47:$AM$66,K$5+1,FALSE)&lt;VLOOKUP($B104,Calc_OppDef!$A$47:$AM$66,K$5+1,FALSE),VLOOKUP($A104,Fixtures!$A$2:$AN$21,K$5+2,FALSE),VLOOKUP($B104,Fixtures!$A$2:$AN$21,K$5+2,FALSE)),"")</f>
        <v/>
      </c>
      <c r="L104" s="121" t="str">
        <f>IFERROR(IF(VLOOKUP($A104,Calc_OppDef!$A$47:$AM$66,L$5+1,FALSE)&lt;VLOOKUP($B104,Calc_OppDef!$A$47:$AM$66,L$5+1,FALSE),VLOOKUP($A104,Fixtures!$A$2:$AN$21,L$5+2,FALSE),VLOOKUP($B104,Fixtures!$A$2:$AN$21,L$5+2,FALSE)),"")</f>
        <v/>
      </c>
      <c r="M104" s="121" t="str">
        <f>IFERROR(IF(VLOOKUP($A104,Calc_OppDef!$A$47:$AM$66,M$5+1,FALSE)&lt;VLOOKUP($B104,Calc_OppDef!$A$47:$AM$66,M$5+1,FALSE),VLOOKUP($A104,Fixtures!$A$2:$AN$21,M$5+2,FALSE),VLOOKUP($B104,Fixtures!$A$2:$AN$21,M$5+2,FALSE)),"")</f>
        <v/>
      </c>
      <c r="N104" s="119" t="str">
        <f>IFERROR(IF(VLOOKUP($A104,Calc_OppDef!$A$47:$AM$66,N$5+1,FALSE)&lt;VLOOKUP($B104,Calc_OppDef!$A$47:$AM$66,N$5+1,FALSE),VLOOKUP($A104,Fixtures!$A$2:$AN$21,N$5+2,FALSE),VLOOKUP($B104,Fixtures!$A$2:$AN$21,N$5+2,FALSE)),"")</f>
        <v/>
      </c>
      <c r="O104" s="87"/>
      <c r="P104" s="87"/>
      <c r="Q104" s="87"/>
      <c r="R104" s="87"/>
      <c r="S104" s="87"/>
      <c r="T104" s="87"/>
      <c r="U104" s="87"/>
      <c r="V104" s="87"/>
      <c r="W104" s="87"/>
      <c r="X104" s="87"/>
      <c r="Y104" s="87"/>
      <c r="Z104" s="87"/>
    </row>
    <row r="105" ht="12.0" customHeight="1">
      <c r="A105" s="113" t="str">
        <f t="array" ref="A105">INDEX(Calc_RotOppDef!E874:AP874,Intro!$C$11)</f>
        <v>Leicester</v>
      </c>
      <c r="B105" s="120" t="str">
        <f t="array" ref="B105">INDEX(Calc_RotOppDef!E1067:AP1067,Intro!$C$11)</f>
        <v>Man City</v>
      </c>
      <c r="C105" s="117">
        <f t="array" ref="C105">INDEX(Calc_RotOppDef!E681:AP681,Intro!$C$11)/Intro!$C$13</f>
        <v>0.7483333333</v>
      </c>
      <c r="D105" s="119">
        <v>100.0</v>
      </c>
      <c r="E105" s="121" t="str">
        <f>IFERROR(IF(VLOOKUP($A105,Calc_OppDef!$A$47:$AM$66,E$5+1,FALSE)&lt;VLOOKUP($B105,Calc_OppDef!$A$47:$AM$66,E$5+1,FALSE),VLOOKUP($A105,Fixtures!$A$2:$AN$21,E$5+2,FALSE),VLOOKUP($B105,Fixtures!$A$2:$AN$21,E$5+2,FALSE)),"")</f>
        <v>MNU (A)</v>
      </c>
      <c r="F105" s="121" t="str">
        <f>IFERROR(IF(VLOOKUP($A105,Calc_OppDef!$A$47:$AM$66,F$5+1,FALSE)&lt;VLOOKUP($B105,Calc_OppDef!$A$47:$AM$66,F$5+1,FALSE),VLOOKUP($A105,Fixtures!$A$2:$AN$21,F$5+2,FALSE),VLOOKUP($B105,Fixtures!$A$2:$AN$21,F$5+2,FALSE)),"")</f>
        <v>HUD (H)</v>
      </c>
      <c r="G105" s="121" t="str">
        <f>IFERROR(IF(VLOOKUP($A105,Calc_OppDef!$A$47:$AM$66,G$5+1,FALSE)&lt;VLOOKUP($B105,Calc_OppDef!$A$47:$AM$66,G$5+1,FALSE),VLOOKUP($A105,Fixtures!$A$2:$AN$21,G$5+2,FALSE),VLOOKUP($B105,Fixtures!$A$2:$AN$21,G$5+2,FALSE)),"")</f>
        <v>SOU (A)</v>
      </c>
      <c r="H105" s="121" t="str">
        <f>IFERROR(IF(VLOOKUP($A105,Calc_OppDef!$A$47:$AM$66,H$5+1,FALSE)&lt;VLOOKUP($B105,Calc_OppDef!$A$47:$AM$66,H$5+1,FALSE),VLOOKUP($A105,Fixtures!$A$2:$AN$21,H$5+2,FALSE),VLOOKUP($B105,Fixtures!$A$2:$AN$21,H$5+2,FALSE)),"")</f>
        <v>NEW (H)</v>
      </c>
      <c r="I105" s="121" t="str">
        <f>IFERROR(IF(VLOOKUP($A105,Calc_OppDef!$A$47:$AM$66,I$5+1,FALSE)&lt;VLOOKUP($B105,Calc_OppDef!$A$47:$AM$66,I$5+1,FALSE),VLOOKUP($A105,Fixtures!$A$2:$AN$21,I$5+2,FALSE),VLOOKUP($B105,Fixtures!$A$2:$AN$21,I$5+2,FALSE)),"")</f>
        <v>FUL (H)</v>
      </c>
      <c r="J105" s="121" t="str">
        <f>IFERROR(IF(VLOOKUP($A105,Calc_OppDef!$A$47:$AM$66,J$5+1,FALSE)&lt;VLOOKUP($B105,Calc_OppDef!$A$47:$AM$66,J$5+1,FALSE),VLOOKUP($A105,Fixtures!$A$2:$AN$21,J$5+2,FALSE),VLOOKUP($B105,Fixtures!$A$2:$AN$21,J$5+2,FALSE)),"")</f>
        <v>HUD (H)</v>
      </c>
      <c r="K105" s="121" t="str">
        <f>IFERROR(IF(VLOOKUP($A105,Calc_OppDef!$A$47:$AM$66,K$5+1,FALSE)&lt;VLOOKUP($B105,Calc_OppDef!$A$47:$AM$66,K$5+1,FALSE),VLOOKUP($A105,Fixtures!$A$2:$AN$21,K$5+2,FALSE),VLOOKUP($B105,Fixtures!$A$2:$AN$21,K$5+2,FALSE)),"")</f>
        <v/>
      </c>
      <c r="L105" s="121" t="str">
        <f>IFERROR(IF(VLOOKUP($A105,Calc_OppDef!$A$47:$AM$66,L$5+1,FALSE)&lt;VLOOKUP($B105,Calc_OppDef!$A$47:$AM$66,L$5+1,FALSE),VLOOKUP($A105,Fixtures!$A$2:$AN$21,L$5+2,FALSE),VLOOKUP($B105,Fixtures!$A$2:$AN$21,L$5+2,FALSE)),"")</f>
        <v/>
      </c>
      <c r="M105" s="121" t="str">
        <f>IFERROR(IF(VLOOKUP($A105,Calc_OppDef!$A$47:$AM$66,M$5+1,FALSE)&lt;VLOOKUP($B105,Calc_OppDef!$A$47:$AM$66,M$5+1,FALSE),VLOOKUP($A105,Fixtures!$A$2:$AN$21,M$5+2,FALSE),VLOOKUP($B105,Fixtures!$A$2:$AN$21,M$5+2,FALSE)),"")</f>
        <v/>
      </c>
      <c r="N105" s="119" t="str">
        <f>IFERROR(IF(VLOOKUP($A105,Calc_OppDef!$A$47:$AM$66,N$5+1,FALSE)&lt;VLOOKUP($B105,Calc_OppDef!$A$47:$AM$66,N$5+1,FALSE),VLOOKUP($A105,Fixtures!$A$2:$AN$21,N$5+2,FALSE),VLOOKUP($B105,Fixtures!$A$2:$AN$21,N$5+2,FALSE)),"")</f>
        <v/>
      </c>
      <c r="O105" s="87"/>
      <c r="P105" s="87"/>
      <c r="Q105" s="87"/>
      <c r="R105" s="87"/>
      <c r="S105" s="87"/>
      <c r="T105" s="87"/>
      <c r="U105" s="87"/>
      <c r="V105" s="87"/>
      <c r="W105" s="87"/>
      <c r="X105" s="87"/>
      <c r="Y105" s="87"/>
      <c r="Z105" s="87"/>
    </row>
    <row r="106" ht="12.0" customHeight="1">
      <c r="A106" s="113" t="str">
        <f t="array" ref="A106">INDEX(Calc_RotOppDef!E875:AP875,Intro!$C$11)</f>
        <v>Burnley</v>
      </c>
      <c r="B106" s="120" t="str">
        <f t="array" ref="B106">INDEX(Calc_RotOppDef!E1068:AP1068,Intro!$C$11)</f>
        <v>Fulham</v>
      </c>
      <c r="C106" s="117">
        <f t="array" ref="C106">INDEX(Calc_RotOppDef!E682:AP682,Intro!$C$11)/Intro!$C$13</f>
        <v>0.75</v>
      </c>
      <c r="D106" s="119">
        <v>101.0</v>
      </c>
      <c r="E106" s="121" t="str">
        <f>IFERROR(IF(VLOOKUP($A106,Calc_OppDef!$A$47:$AM$66,E$5+1,FALSE)&lt;VLOOKUP($B106,Calc_OppDef!$A$47:$AM$66,E$5+1,FALSE),VLOOKUP($A106,Fixtures!$A$2:$AN$21,E$5+2,FALSE),VLOOKUP($B106,Fixtures!$A$2:$AN$21,E$5+2,FALSE)),"")</f>
        <v>CRY (H)</v>
      </c>
      <c r="F106" s="121" t="str">
        <f>IFERROR(IF(VLOOKUP($A106,Calc_OppDef!$A$47:$AM$66,F$5+1,FALSE)&lt;VLOOKUP($B106,Calc_OppDef!$A$47:$AM$66,F$5+1,FALSE),VLOOKUP($A106,Fixtures!$A$2:$AN$21,F$5+2,FALSE),VLOOKUP($B106,Fixtures!$A$2:$AN$21,F$5+2,FALSE)),"")</f>
        <v>WAT (H)</v>
      </c>
      <c r="G106" s="121" t="str">
        <f>IFERROR(IF(VLOOKUP($A106,Calc_OppDef!$A$47:$AM$66,G$5+1,FALSE)&lt;VLOOKUP($B106,Calc_OppDef!$A$47:$AM$66,G$5+1,FALSE),VLOOKUP($A106,Fixtures!$A$2:$AN$21,G$5+2,FALSE),VLOOKUP($B106,Fixtures!$A$2:$AN$21,G$5+2,FALSE)),"")</f>
        <v>FUL (A)</v>
      </c>
      <c r="H106" s="121" t="str">
        <f>IFERROR(IF(VLOOKUP($A106,Calc_OppDef!$A$47:$AM$66,H$5+1,FALSE)&lt;VLOOKUP($B106,Calc_OppDef!$A$47:$AM$66,H$5+1,FALSE),VLOOKUP($A106,Fixtures!$A$2:$AN$21,H$5+2,FALSE),VLOOKUP($B106,Fixtures!$A$2:$AN$21,H$5+2,FALSE)),"")</f>
        <v>BHA (A)</v>
      </c>
      <c r="I106" s="121" t="str">
        <f>IFERROR(IF(VLOOKUP($A106,Calc_OppDef!$A$47:$AM$66,I$5+1,FALSE)&lt;VLOOKUP($B106,Calc_OppDef!$A$47:$AM$66,I$5+1,FALSE),VLOOKUP($A106,Fixtures!$A$2:$AN$21,I$5+2,FALSE),VLOOKUP($B106,Fixtures!$A$2:$AN$21,I$5+2,FALSE)),"")</f>
        <v>WOL (A)</v>
      </c>
      <c r="J106" s="121" t="str">
        <f>IFERROR(IF(VLOOKUP($A106,Calc_OppDef!$A$47:$AM$66,J$5+1,FALSE)&lt;VLOOKUP($B106,Calc_OppDef!$A$47:$AM$66,J$5+1,FALSE),VLOOKUP($A106,Fixtures!$A$2:$AN$21,J$5+2,FALSE),VLOOKUP($B106,Fixtures!$A$2:$AN$21,J$5+2,FALSE)),"")</f>
        <v>WAT (H)</v>
      </c>
      <c r="K106" s="121" t="str">
        <f>IFERROR(IF(VLOOKUP($A106,Calc_OppDef!$A$47:$AM$66,K$5+1,FALSE)&lt;VLOOKUP($B106,Calc_OppDef!$A$47:$AM$66,K$5+1,FALSE),VLOOKUP($A106,Fixtures!$A$2:$AN$21,K$5+2,FALSE),VLOOKUP($B106,Fixtures!$A$2:$AN$21,K$5+2,FALSE)),"")</f>
        <v/>
      </c>
      <c r="L106" s="121" t="str">
        <f>IFERROR(IF(VLOOKUP($A106,Calc_OppDef!$A$47:$AM$66,L$5+1,FALSE)&lt;VLOOKUP($B106,Calc_OppDef!$A$47:$AM$66,L$5+1,FALSE),VLOOKUP($A106,Fixtures!$A$2:$AN$21,L$5+2,FALSE),VLOOKUP($B106,Fixtures!$A$2:$AN$21,L$5+2,FALSE)),"")</f>
        <v/>
      </c>
      <c r="M106" s="121" t="str">
        <f>IFERROR(IF(VLOOKUP($A106,Calc_OppDef!$A$47:$AM$66,M$5+1,FALSE)&lt;VLOOKUP($B106,Calc_OppDef!$A$47:$AM$66,M$5+1,FALSE),VLOOKUP($A106,Fixtures!$A$2:$AN$21,M$5+2,FALSE),VLOOKUP($B106,Fixtures!$A$2:$AN$21,M$5+2,FALSE)),"")</f>
        <v/>
      </c>
      <c r="N106" s="119" t="str">
        <f>IFERROR(IF(VLOOKUP($A106,Calc_OppDef!$A$47:$AM$66,N$5+1,FALSE)&lt;VLOOKUP($B106,Calc_OppDef!$A$47:$AM$66,N$5+1,FALSE),VLOOKUP($A106,Fixtures!$A$2:$AN$21,N$5+2,FALSE),VLOOKUP($B106,Fixtures!$A$2:$AN$21,N$5+2,FALSE)),"")</f>
        <v/>
      </c>
      <c r="O106" s="87"/>
      <c r="P106" s="87"/>
      <c r="Q106" s="87"/>
      <c r="R106" s="87"/>
      <c r="S106" s="87"/>
      <c r="T106" s="87"/>
      <c r="U106" s="87"/>
      <c r="V106" s="87"/>
      <c r="W106" s="87"/>
      <c r="X106" s="87"/>
      <c r="Y106" s="87"/>
      <c r="Z106" s="87"/>
    </row>
    <row r="107" ht="12.0" customHeight="1">
      <c r="A107" s="113" t="str">
        <f t="array" ref="A107">INDEX(Calc_RotOppDef!E876:AP876,Intro!$C$11)</f>
        <v>Burnley</v>
      </c>
      <c r="B107" s="120" t="str">
        <f t="array" ref="B107">INDEX(Calc_RotOppDef!E1069:AP1069,Intro!$C$11)</f>
        <v>Wolves</v>
      </c>
      <c r="C107" s="117">
        <f t="array" ref="C107">INDEX(Calc_RotOppDef!E683:AP683,Intro!$C$11)/Intro!$C$13</f>
        <v>0.75</v>
      </c>
      <c r="D107" s="119">
        <v>102.0</v>
      </c>
      <c r="E107" s="121" t="str">
        <f>IFERROR(IF(VLOOKUP($A107,Calc_OppDef!$A$47:$AM$66,E$5+1,FALSE)&lt;VLOOKUP($B107,Calc_OppDef!$A$47:$AM$66,E$5+1,FALSE),VLOOKUP($A107,Fixtures!$A$2:$AN$21,E$5+2,FALSE),VLOOKUP($B107,Fixtures!$A$2:$AN$21,E$5+2,FALSE)),"")</f>
        <v>EVE (H)</v>
      </c>
      <c r="F107" s="121" t="str">
        <f>IFERROR(IF(VLOOKUP($A107,Calc_OppDef!$A$47:$AM$66,F$5+1,FALSE)&lt;VLOOKUP($B107,Calc_OppDef!$A$47:$AM$66,F$5+1,FALSE),VLOOKUP($A107,Fixtures!$A$2:$AN$21,F$5+2,FALSE),VLOOKUP($B107,Fixtures!$A$2:$AN$21,F$5+2,FALSE)),"")</f>
        <v>WAT (H)</v>
      </c>
      <c r="G107" s="121" t="str">
        <f>IFERROR(IF(VLOOKUP($A107,Calc_OppDef!$A$47:$AM$66,G$5+1,FALSE)&lt;VLOOKUP($B107,Calc_OppDef!$A$47:$AM$66,G$5+1,FALSE),VLOOKUP($A107,Fixtures!$A$2:$AN$21,G$5+2,FALSE),VLOOKUP($B107,Fixtures!$A$2:$AN$21,G$5+2,FALSE)),"")</f>
        <v>FUL (A)</v>
      </c>
      <c r="H107" s="121" t="str">
        <f>IFERROR(IF(VLOOKUP($A107,Calc_OppDef!$A$47:$AM$66,H$5+1,FALSE)&lt;VLOOKUP($B107,Calc_OppDef!$A$47:$AM$66,H$5+1,FALSE),VLOOKUP($A107,Fixtures!$A$2:$AN$21,H$5+2,FALSE),VLOOKUP($B107,Fixtures!$A$2:$AN$21,H$5+2,FALSE)),"")</f>
        <v>WHU (A)</v>
      </c>
      <c r="I107" s="121" t="str">
        <f>IFERROR(IF(VLOOKUP($A107,Calc_OppDef!$A$47:$AM$66,I$5+1,FALSE)&lt;VLOOKUP($B107,Calc_OppDef!$A$47:$AM$66,I$5+1,FALSE),VLOOKUP($A107,Fixtures!$A$2:$AN$21,I$5+2,FALSE),VLOOKUP($B107,Fixtures!$A$2:$AN$21,I$5+2,FALSE)),"")</f>
        <v>BUR (H)</v>
      </c>
      <c r="J107" s="121" t="str">
        <f>IFERROR(IF(VLOOKUP($A107,Calc_OppDef!$A$47:$AM$66,J$5+1,FALSE)&lt;VLOOKUP($B107,Calc_OppDef!$A$47:$AM$66,J$5+1,FALSE),VLOOKUP($A107,Fixtures!$A$2:$AN$21,J$5+2,FALSE),VLOOKUP($B107,Fixtures!$A$2:$AN$21,J$5+2,FALSE)),"")</f>
        <v>BOU (H)</v>
      </c>
      <c r="K107" s="121" t="str">
        <f>IFERROR(IF(VLOOKUP($A107,Calc_OppDef!$A$47:$AM$66,K$5+1,FALSE)&lt;VLOOKUP($B107,Calc_OppDef!$A$47:$AM$66,K$5+1,FALSE),VLOOKUP($A107,Fixtures!$A$2:$AN$21,K$5+2,FALSE),VLOOKUP($B107,Fixtures!$A$2:$AN$21,K$5+2,FALSE)),"")</f>
        <v/>
      </c>
      <c r="L107" s="121" t="str">
        <f>IFERROR(IF(VLOOKUP($A107,Calc_OppDef!$A$47:$AM$66,L$5+1,FALSE)&lt;VLOOKUP($B107,Calc_OppDef!$A$47:$AM$66,L$5+1,FALSE),VLOOKUP($A107,Fixtures!$A$2:$AN$21,L$5+2,FALSE),VLOOKUP($B107,Fixtures!$A$2:$AN$21,L$5+2,FALSE)),"")</f>
        <v/>
      </c>
      <c r="M107" s="121" t="str">
        <f>IFERROR(IF(VLOOKUP($A107,Calc_OppDef!$A$47:$AM$66,M$5+1,FALSE)&lt;VLOOKUP($B107,Calc_OppDef!$A$47:$AM$66,M$5+1,FALSE),VLOOKUP($A107,Fixtures!$A$2:$AN$21,M$5+2,FALSE),VLOOKUP($B107,Fixtures!$A$2:$AN$21,M$5+2,FALSE)),"")</f>
        <v/>
      </c>
      <c r="N107" s="119" t="str">
        <f>IFERROR(IF(VLOOKUP($A107,Calc_OppDef!$A$47:$AM$66,N$5+1,FALSE)&lt;VLOOKUP($B107,Calc_OppDef!$A$47:$AM$66,N$5+1,FALSE),VLOOKUP($A107,Fixtures!$A$2:$AN$21,N$5+2,FALSE),VLOOKUP($B107,Fixtures!$A$2:$AN$21,N$5+2,FALSE)),"")</f>
        <v/>
      </c>
      <c r="O107" s="87"/>
      <c r="P107" s="87"/>
      <c r="Q107" s="87"/>
      <c r="R107" s="87"/>
      <c r="S107" s="87"/>
      <c r="T107" s="87"/>
      <c r="U107" s="87"/>
      <c r="V107" s="87"/>
      <c r="W107" s="87"/>
      <c r="X107" s="87"/>
      <c r="Y107" s="87"/>
      <c r="Z107" s="87"/>
    </row>
    <row r="108" ht="12.0" customHeight="1">
      <c r="A108" s="113" t="str">
        <f t="array" ref="A108">INDEX(Calc_RotOppDef!E877:AP877,Intro!$C$11)</f>
        <v>Liverpool</v>
      </c>
      <c r="B108" s="120" t="str">
        <f t="array" ref="B108">INDEX(Calc_RotOppDef!E1070:AP1070,Intro!$C$11)</f>
        <v>Newcastle</v>
      </c>
      <c r="C108" s="117">
        <f t="array" ref="C108">INDEX(Calc_RotOppDef!E684:AP684,Intro!$C$11)/Intro!$C$13</f>
        <v>0.75</v>
      </c>
      <c r="D108" s="119">
        <v>103.0</v>
      </c>
      <c r="E108" s="121" t="str">
        <f>IFERROR(IF(VLOOKUP($A108,Calc_OppDef!$A$47:$AM$66,E$5+1,FALSE)&lt;VLOOKUP($B108,Calc_OppDef!$A$47:$AM$66,E$5+1,FALSE),VLOOKUP($A108,Fixtures!$A$2:$AN$21,E$5+2,FALSE),VLOOKUP($B108,Fixtures!$A$2:$AN$21,E$5+2,FALSE)),"")</f>
        <v>WHU (H)</v>
      </c>
      <c r="F108" s="121" t="str">
        <f>IFERROR(IF(VLOOKUP($A108,Calc_OppDef!$A$47:$AM$66,F$5+1,FALSE)&lt;VLOOKUP($B108,Calc_OppDef!$A$47:$AM$66,F$5+1,FALSE),VLOOKUP($A108,Fixtures!$A$2:$AN$21,F$5+2,FALSE),VLOOKUP($B108,Fixtures!$A$2:$AN$21,F$5+2,FALSE)),"")</f>
        <v>CAR (A)</v>
      </c>
      <c r="G108" s="121" t="str">
        <f>IFERROR(IF(VLOOKUP($A108,Calc_OppDef!$A$47:$AM$66,G$5+1,FALSE)&lt;VLOOKUP($B108,Calc_OppDef!$A$47:$AM$66,G$5+1,FALSE),VLOOKUP($A108,Fixtures!$A$2:$AN$21,G$5+2,FALSE),VLOOKUP($B108,Fixtures!$A$2:$AN$21,G$5+2,FALSE)),"")</f>
        <v>BHA (H)</v>
      </c>
      <c r="H108" s="121" t="str">
        <f>IFERROR(IF(VLOOKUP($A108,Calc_OppDef!$A$47:$AM$66,H$5+1,FALSE)&lt;VLOOKUP($B108,Calc_OppDef!$A$47:$AM$66,H$5+1,FALSE),VLOOKUP($A108,Fixtures!$A$2:$AN$21,H$5+2,FALSE),VLOOKUP($B108,Fixtures!$A$2:$AN$21,H$5+2,FALSE)),"")</f>
        <v>LEI (A)</v>
      </c>
      <c r="I108" s="121" t="str">
        <f>IFERROR(IF(VLOOKUP($A108,Calc_OppDef!$A$47:$AM$66,I$5+1,FALSE)&lt;VLOOKUP($B108,Calc_OppDef!$A$47:$AM$66,I$5+1,FALSE),VLOOKUP($A108,Fixtures!$A$2:$AN$21,I$5+2,FALSE),VLOOKUP($B108,Fixtures!$A$2:$AN$21,I$5+2,FALSE)),"")</f>
        <v>ARS (H)</v>
      </c>
      <c r="J108" s="121" t="str">
        <f>IFERROR(IF(VLOOKUP($A108,Calc_OppDef!$A$47:$AM$66,J$5+1,FALSE)&lt;VLOOKUP($B108,Calc_OppDef!$A$47:$AM$66,J$5+1,FALSE),VLOOKUP($A108,Fixtures!$A$2:$AN$21,J$5+2,FALSE),VLOOKUP($B108,Fixtures!$A$2:$AN$21,J$5+2,FALSE)),"")</f>
        <v>SOU (H)</v>
      </c>
      <c r="K108" s="121" t="str">
        <f>IFERROR(IF(VLOOKUP($A108,Calc_OppDef!$A$47:$AM$66,K$5+1,FALSE)&lt;VLOOKUP($B108,Calc_OppDef!$A$47:$AM$66,K$5+1,FALSE),VLOOKUP($A108,Fixtures!$A$2:$AN$21,K$5+2,FALSE),VLOOKUP($B108,Fixtures!$A$2:$AN$21,K$5+2,FALSE)),"")</f>
        <v/>
      </c>
      <c r="L108" s="121" t="str">
        <f>IFERROR(IF(VLOOKUP($A108,Calc_OppDef!$A$47:$AM$66,L$5+1,FALSE)&lt;VLOOKUP($B108,Calc_OppDef!$A$47:$AM$66,L$5+1,FALSE),VLOOKUP($A108,Fixtures!$A$2:$AN$21,L$5+2,FALSE),VLOOKUP($B108,Fixtures!$A$2:$AN$21,L$5+2,FALSE)),"")</f>
        <v/>
      </c>
      <c r="M108" s="121" t="str">
        <f>IFERROR(IF(VLOOKUP($A108,Calc_OppDef!$A$47:$AM$66,M$5+1,FALSE)&lt;VLOOKUP($B108,Calc_OppDef!$A$47:$AM$66,M$5+1,FALSE),VLOOKUP($A108,Fixtures!$A$2:$AN$21,M$5+2,FALSE),VLOOKUP($B108,Fixtures!$A$2:$AN$21,M$5+2,FALSE)),"")</f>
        <v/>
      </c>
      <c r="N108" s="119" t="str">
        <f>IFERROR(IF(VLOOKUP($A108,Calc_OppDef!$A$47:$AM$66,N$5+1,FALSE)&lt;VLOOKUP($B108,Calc_OppDef!$A$47:$AM$66,N$5+1,FALSE),VLOOKUP($A108,Fixtures!$A$2:$AN$21,N$5+2,FALSE),VLOOKUP($B108,Fixtures!$A$2:$AN$21,N$5+2,FALSE)),"")</f>
        <v/>
      </c>
      <c r="O108" s="87"/>
      <c r="P108" s="87"/>
      <c r="Q108" s="87"/>
      <c r="R108" s="87"/>
      <c r="S108" s="87"/>
      <c r="T108" s="87"/>
      <c r="U108" s="87"/>
      <c r="V108" s="87"/>
      <c r="W108" s="87"/>
      <c r="X108" s="87"/>
      <c r="Y108" s="87"/>
      <c r="Z108" s="87"/>
    </row>
    <row r="109" ht="12.0" customHeight="1">
      <c r="A109" s="113" t="str">
        <f t="array" ref="A109">INDEX(Calc_RotOppDef!E878:AP878,Intro!$C$11)</f>
        <v>Newcastle</v>
      </c>
      <c r="B109" s="120" t="str">
        <f t="array" ref="B109">INDEX(Calc_RotOppDef!E1071:AP1071,Intro!$C$11)</f>
        <v>Watford</v>
      </c>
      <c r="C109" s="117">
        <f t="array" ref="C109">INDEX(Calc_RotOppDef!E685:AP685,Intro!$C$11)/Intro!$C$13</f>
        <v>0.75</v>
      </c>
      <c r="D109" s="119">
        <v>104.0</v>
      </c>
      <c r="E109" s="121" t="str">
        <f>IFERROR(IF(VLOOKUP($A109,Calc_OppDef!$A$47:$AM$66,E$5+1,FALSE)&lt;VLOOKUP($B109,Calc_OppDef!$A$47:$AM$66,E$5+1,FALSE),VLOOKUP($A109,Fixtures!$A$2:$AN$21,E$5+2,FALSE),VLOOKUP($B109,Fixtures!$A$2:$AN$21,E$5+2,FALSE)),"")</f>
        <v>BHA (H)</v>
      </c>
      <c r="F109" s="121" t="str">
        <f>IFERROR(IF(VLOOKUP($A109,Calc_OppDef!$A$47:$AM$66,F$5+1,FALSE)&lt;VLOOKUP($B109,Calc_OppDef!$A$47:$AM$66,F$5+1,FALSE),VLOOKUP($A109,Fixtures!$A$2:$AN$21,F$5+2,FALSE),VLOOKUP($B109,Fixtures!$A$2:$AN$21,F$5+2,FALSE)),"")</f>
        <v>BUR (A)</v>
      </c>
      <c r="G109" s="121" t="str">
        <f>IFERROR(IF(VLOOKUP($A109,Calc_OppDef!$A$47:$AM$66,G$5+1,FALSE)&lt;VLOOKUP($B109,Calc_OppDef!$A$47:$AM$66,G$5+1,FALSE),VLOOKUP($A109,Fixtures!$A$2:$AN$21,G$5+2,FALSE),VLOOKUP($B109,Fixtures!$A$2:$AN$21,G$5+2,FALSE)),"")</f>
        <v>CRY (H)</v>
      </c>
      <c r="H109" s="121" t="str">
        <f>IFERROR(IF(VLOOKUP($A109,Calc_OppDef!$A$47:$AM$66,H$5+1,FALSE)&lt;VLOOKUP($B109,Calc_OppDef!$A$47:$AM$66,H$5+1,FALSE),VLOOKUP($A109,Fixtures!$A$2:$AN$21,H$5+2,FALSE),VLOOKUP($B109,Fixtures!$A$2:$AN$21,H$5+2,FALSE)),"")</f>
        <v>TOT (H)</v>
      </c>
      <c r="I109" s="121" t="str">
        <f>IFERROR(IF(VLOOKUP($A109,Calc_OppDef!$A$47:$AM$66,I$5+1,FALSE)&lt;VLOOKUP($B109,Calc_OppDef!$A$47:$AM$66,I$5+1,FALSE),VLOOKUP($A109,Fixtures!$A$2:$AN$21,I$5+2,FALSE),VLOOKUP($B109,Fixtures!$A$2:$AN$21,I$5+2,FALSE)),"")</f>
        <v>ARS (H)</v>
      </c>
      <c r="J109" s="121" t="str">
        <f>IFERROR(IF(VLOOKUP($A109,Calc_OppDef!$A$47:$AM$66,J$5+1,FALSE)&lt;VLOOKUP($B109,Calc_OppDef!$A$47:$AM$66,J$5+1,FALSE),VLOOKUP($A109,Fixtures!$A$2:$AN$21,J$5+2,FALSE),VLOOKUP($B109,Fixtures!$A$2:$AN$21,J$5+2,FALSE)),"")</f>
        <v>FUL (A)</v>
      </c>
      <c r="K109" s="121" t="str">
        <f>IFERROR(IF(VLOOKUP($A109,Calc_OppDef!$A$47:$AM$66,K$5+1,FALSE)&lt;VLOOKUP($B109,Calc_OppDef!$A$47:$AM$66,K$5+1,FALSE),VLOOKUP($A109,Fixtures!$A$2:$AN$21,K$5+2,FALSE),VLOOKUP($B109,Fixtures!$A$2:$AN$21,K$5+2,FALSE)),"")</f>
        <v/>
      </c>
      <c r="L109" s="121" t="str">
        <f>IFERROR(IF(VLOOKUP($A109,Calc_OppDef!$A$47:$AM$66,L$5+1,FALSE)&lt;VLOOKUP($B109,Calc_OppDef!$A$47:$AM$66,L$5+1,FALSE),VLOOKUP($A109,Fixtures!$A$2:$AN$21,L$5+2,FALSE),VLOOKUP($B109,Fixtures!$A$2:$AN$21,L$5+2,FALSE)),"")</f>
        <v/>
      </c>
      <c r="M109" s="121" t="str">
        <f>IFERROR(IF(VLOOKUP($A109,Calc_OppDef!$A$47:$AM$66,M$5+1,FALSE)&lt;VLOOKUP($B109,Calc_OppDef!$A$47:$AM$66,M$5+1,FALSE),VLOOKUP($A109,Fixtures!$A$2:$AN$21,M$5+2,FALSE),VLOOKUP($B109,Fixtures!$A$2:$AN$21,M$5+2,FALSE)),"")</f>
        <v/>
      </c>
      <c r="N109" s="119" t="str">
        <f>IFERROR(IF(VLOOKUP($A109,Calc_OppDef!$A$47:$AM$66,N$5+1,FALSE)&lt;VLOOKUP($B109,Calc_OppDef!$A$47:$AM$66,N$5+1,FALSE),VLOOKUP($A109,Fixtures!$A$2:$AN$21,N$5+2,FALSE),VLOOKUP($B109,Fixtures!$A$2:$AN$21,N$5+2,FALSE)),"")</f>
        <v/>
      </c>
      <c r="O109" s="87"/>
      <c r="P109" s="87"/>
      <c r="Q109" s="87"/>
      <c r="R109" s="87"/>
      <c r="S109" s="87"/>
      <c r="T109" s="87"/>
      <c r="U109" s="87"/>
      <c r="V109" s="87"/>
      <c r="W109" s="87"/>
      <c r="X109" s="87"/>
      <c r="Y109" s="87"/>
      <c r="Z109" s="87"/>
    </row>
    <row r="110" ht="12.0" customHeight="1">
      <c r="A110" s="113" t="str">
        <f t="array" ref="A110">INDEX(Calc_RotOppDef!E879:AP879,Intro!$C$11)</f>
        <v>Arsenal</v>
      </c>
      <c r="B110" s="120" t="str">
        <f t="array" ref="B110">INDEX(Calc_RotOppDef!E1072:AP1072,Intro!$C$11)</f>
        <v>Tottenham</v>
      </c>
      <c r="C110" s="117">
        <f t="array" ref="C110">INDEX(Calc_RotOppDef!E686:AP686,Intro!$C$11)/Intro!$C$13</f>
        <v>0.7516666667</v>
      </c>
      <c r="D110" s="119">
        <v>105.0</v>
      </c>
      <c r="E110" s="121" t="str">
        <f>IFERROR(IF(VLOOKUP($A110,Calc_OppDef!$A$47:$AM$66,E$5+1,FALSE)&lt;VLOOKUP($B110,Calc_OppDef!$A$47:$AM$66,E$5+1,FALSE),VLOOKUP($A110,Fixtures!$A$2:$AN$21,E$5+2,FALSE),VLOOKUP($B110,Fixtures!$A$2:$AN$21,E$5+2,FALSE)),"")</f>
        <v>NEW (A)</v>
      </c>
      <c r="F110" s="121" t="str">
        <f>IFERROR(IF(VLOOKUP($A110,Calc_OppDef!$A$47:$AM$66,F$5+1,FALSE)&lt;VLOOKUP($B110,Calc_OppDef!$A$47:$AM$66,F$5+1,FALSE),VLOOKUP($A110,Fixtures!$A$2:$AN$21,F$5+2,FALSE),VLOOKUP($B110,Fixtures!$A$2:$AN$21,F$5+2,FALSE)),"")</f>
        <v>FUL (H)</v>
      </c>
      <c r="G110" s="121" t="str">
        <f>IFERROR(IF(VLOOKUP($A110,Calc_OppDef!$A$47:$AM$66,G$5+1,FALSE)&lt;VLOOKUP($B110,Calc_OppDef!$A$47:$AM$66,G$5+1,FALSE),VLOOKUP($A110,Fixtures!$A$2:$AN$21,G$5+2,FALSE),VLOOKUP($B110,Fixtures!$A$2:$AN$21,G$5+2,FALSE)),"")</f>
        <v>WHU (H)</v>
      </c>
      <c r="H110" s="121" t="str">
        <f>IFERROR(IF(VLOOKUP($A110,Calc_OppDef!$A$47:$AM$66,H$5+1,FALSE)&lt;VLOOKUP($B110,Calc_OppDef!$A$47:$AM$66,H$5+1,FALSE),VLOOKUP($A110,Fixtures!$A$2:$AN$21,H$5+2,FALSE),VLOOKUP($B110,Fixtures!$A$2:$AN$21,H$5+2,FALSE)),"")</f>
        <v>CAR (A)</v>
      </c>
      <c r="I110" s="121" t="str">
        <f>IFERROR(IF(VLOOKUP($A110,Calc_OppDef!$A$47:$AM$66,I$5+1,FALSE)&lt;VLOOKUP($B110,Calc_OppDef!$A$47:$AM$66,I$5+1,FALSE),VLOOKUP($A110,Fixtures!$A$2:$AN$21,I$5+2,FALSE),VLOOKUP($B110,Fixtures!$A$2:$AN$21,I$5+2,FALSE)),"")</f>
        <v>NEW (A)</v>
      </c>
      <c r="J110" s="121" t="str">
        <f>IFERROR(IF(VLOOKUP($A110,Calc_OppDef!$A$47:$AM$66,J$5+1,FALSE)&lt;VLOOKUP($B110,Calc_OppDef!$A$47:$AM$66,J$5+1,FALSE),VLOOKUP($A110,Fixtures!$A$2:$AN$21,J$5+2,FALSE),VLOOKUP($B110,Fixtures!$A$2:$AN$21,J$5+2,FALSE)),"")</f>
        <v>EVE (H)</v>
      </c>
      <c r="K110" s="121" t="str">
        <f>IFERROR(IF(VLOOKUP($A110,Calc_OppDef!$A$47:$AM$66,K$5+1,FALSE)&lt;VLOOKUP($B110,Calc_OppDef!$A$47:$AM$66,K$5+1,FALSE),VLOOKUP($A110,Fixtures!$A$2:$AN$21,K$5+2,FALSE),VLOOKUP($B110,Fixtures!$A$2:$AN$21,K$5+2,FALSE)),"")</f>
        <v/>
      </c>
      <c r="L110" s="121" t="str">
        <f>IFERROR(IF(VLOOKUP($A110,Calc_OppDef!$A$47:$AM$66,L$5+1,FALSE)&lt;VLOOKUP($B110,Calc_OppDef!$A$47:$AM$66,L$5+1,FALSE),VLOOKUP($A110,Fixtures!$A$2:$AN$21,L$5+2,FALSE),VLOOKUP($B110,Fixtures!$A$2:$AN$21,L$5+2,FALSE)),"")</f>
        <v/>
      </c>
      <c r="M110" s="121" t="str">
        <f>IFERROR(IF(VLOOKUP($A110,Calc_OppDef!$A$47:$AM$66,M$5+1,FALSE)&lt;VLOOKUP($B110,Calc_OppDef!$A$47:$AM$66,M$5+1,FALSE),VLOOKUP($A110,Fixtures!$A$2:$AN$21,M$5+2,FALSE),VLOOKUP($B110,Fixtures!$A$2:$AN$21,M$5+2,FALSE)),"")</f>
        <v/>
      </c>
      <c r="N110" s="119" t="str">
        <f>IFERROR(IF(VLOOKUP($A110,Calc_OppDef!$A$47:$AM$66,N$5+1,FALSE)&lt;VLOOKUP($B110,Calc_OppDef!$A$47:$AM$66,N$5+1,FALSE),VLOOKUP($A110,Fixtures!$A$2:$AN$21,N$5+2,FALSE),VLOOKUP($B110,Fixtures!$A$2:$AN$21,N$5+2,FALSE)),"")</f>
        <v/>
      </c>
      <c r="O110" s="87"/>
      <c r="P110" s="87"/>
      <c r="Q110" s="87"/>
      <c r="R110" s="87"/>
      <c r="S110" s="87"/>
      <c r="T110" s="87"/>
      <c r="U110" s="87"/>
      <c r="V110" s="87"/>
      <c r="W110" s="87"/>
      <c r="X110" s="87"/>
      <c r="Y110" s="87"/>
      <c r="Z110" s="87"/>
    </row>
    <row r="111" ht="12.0" customHeight="1">
      <c r="A111" s="113" t="str">
        <f t="array" ref="A111">INDEX(Calc_RotOppDef!E880:AP880,Intro!$C$11)</f>
        <v>Bournemouth</v>
      </c>
      <c r="B111" s="120" t="str">
        <f t="array" ref="B111">INDEX(Calc_RotOppDef!E1073:AP1073,Intro!$C$11)</f>
        <v>Tottenham</v>
      </c>
      <c r="C111" s="117">
        <f t="array" ref="C111">INDEX(Calc_RotOppDef!E687:AP687,Intro!$C$11)/Intro!$C$13</f>
        <v>0.7516666667</v>
      </c>
      <c r="D111" s="119">
        <v>106.0</v>
      </c>
      <c r="E111" s="121" t="str">
        <f>IFERROR(IF(VLOOKUP($A111,Calc_OppDef!$A$47:$AM$66,E$5+1,FALSE)&lt;VLOOKUP($B111,Calc_OppDef!$A$47:$AM$66,E$5+1,FALSE),VLOOKUP($A111,Fixtures!$A$2:$AN$21,E$5+2,FALSE),VLOOKUP($B111,Fixtures!$A$2:$AN$21,E$5+2,FALSE)),"")</f>
        <v>CAR (H)</v>
      </c>
      <c r="F111" s="121" t="str">
        <f>IFERROR(IF(VLOOKUP($A111,Calc_OppDef!$A$47:$AM$66,F$5+1,FALSE)&lt;VLOOKUP($B111,Calc_OppDef!$A$47:$AM$66,F$5+1,FALSE),VLOOKUP($A111,Fixtures!$A$2:$AN$21,F$5+2,FALSE),VLOOKUP($B111,Fixtures!$A$2:$AN$21,F$5+2,FALSE)),"")</f>
        <v>FUL (H)</v>
      </c>
      <c r="G111" s="121" t="str">
        <f>IFERROR(IF(VLOOKUP($A111,Calc_OppDef!$A$47:$AM$66,G$5+1,FALSE)&lt;VLOOKUP($B111,Calc_OppDef!$A$47:$AM$66,G$5+1,FALSE),VLOOKUP($A111,Fixtures!$A$2:$AN$21,G$5+2,FALSE),VLOOKUP($B111,Fixtures!$A$2:$AN$21,G$5+2,FALSE)),"")</f>
        <v>EVE (H)</v>
      </c>
      <c r="H111" s="121" t="str">
        <f>IFERROR(IF(VLOOKUP($A111,Calc_OppDef!$A$47:$AM$66,H$5+1,FALSE)&lt;VLOOKUP($B111,Calc_OppDef!$A$47:$AM$66,H$5+1,FALSE),VLOOKUP($A111,Fixtures!$A$2:$AN$21,H$5+2,FALSE),VLOOKUP($B111,Fixtures!$A$2:$AN$21,H$5+2,FALSE)),"")</f>
        <v>WAT (A)</v>
      </c>
      <c r="I111" s="121" t="str">
        <f>IFERROR(IF(VLOOKUP($A111,Calc_OppDef!$A$47:$AM$66,I$5+1,FALSE)&lt;VLOOKUP($B111,Calc_OppDef!$A$47:$AM$66,I$5+1,FALSE),VLOOKUP($A111,Fixtures!$A$2:$AN$21,I$5+2,FALSE),VLOOKUP($B111,Fixtures!$A$2:$AN$21,I$5+2,FALSE)),"")</f>
        <v>LEI (H)</v>
      </c>
      <c r="J111" s="121" t="str">
        <f>IFERROR(IF(VLOOKUP($A111,Calc_OppDef!$A$47:$AM$66,J$5+1,FALSE)&lt;VLOOKUP($B111,Calc_OppDef!$A$47:$AM$66,J$5+1,FALSE),VLOOKUP($A111,Fixtures!$A$2:$AN$21,J$5+2,FALSE),VLOOKUP($B111,Fixtures!$A$2:$AN$21,J$5+2,FALSE)),"")</f>
        <v>BUR (A)</v>
      </c>
      <c r="K111" s="121" t="str">
        <f>IFERROR(IF(VLOOKUP($A111,Calc_OppDef!$A$47:$AM$66,K$5+1,FALSE)&lt;VLOOKUP($B111,Calc_OppDef!$A$47:$AM$66,K$5+1,FALSE),VLOOKUP($A111,Fixtures!$A$2:$AN$21,K$5+2,FALSE),VLOOKUP($B111,Fixtures!$A$2:$AN$21,K$5+2,FALSE)),"")</f>
        <v/>
      </c>
      <c r="L111" s="121" t="str">
        <f>IFERROR(IF(VLOOKUP($A111,Calc_OppDef!$A$47:$AM$66,L$5+1,FALSE)&lt;VLOOKUP($B111,Calc_OppDef!$A$47:$AM$66,L$5+1,FALSE),VLOOKUP($A111,Fixtures!$A$2:$AN$21,L$5+2,FALSE),VLOOKUP($B111,Fixtures!$A$2:$AN$21,L$5+2,FALSE)),"")</f>
        <v/>
      </c>
      <c r="M111" s="121" t="str">
        <f>IFERROR(IF(VLOOKUP($A111,Calc_OppDef!$A$47:$AM$66,M$5+1,FALSE)&lt;VLOOKUP($B111,Calc_OppDef!$A$47:$AM$66,M$5+1,FALSE),VLOOKUP($A111,Fixtures!$A$2:$AN$21,M$5+2,FALSE),VLOOKUP($B111,Fixtures!$A$2:$AN$21,M$5+2,FALSE)),"")</f>
        <v/>
      </c>
      <c r="N111" s="119" t="str">
        <f>IFERROR(IF(VLOOKUP($A111,Calc_OppDef!$A$47:$AM$66,N$5+1,FALSE)&lt;VLOOKUP($B111,Calc_OppDef!$A$47:$AM$66,N$5+1,FALSE),VLOOKUP($A111,Fixtures!$A$2:$AN$21,N$5+2,FALSE),VLOOKUP($B111,Fixtures!$A$2:$AN$21,N$5+2,FALSE)),"")</f>
        <v/>
      </c>
      <c r="O111" s="87"/>
      <c r="P111" s="87"/>
      <c r="Q111" s="87"/>
      <c r="R111" s="87"/>
      <c r="S111" s="87"/>
      <c r="T111" s="87"/>
      <c r="U111" s="87"/>
      <c r="V111" s="87"/>
      <c r="W111" s="87"/>
      <c r="X111" s="87"/>
      <c r="Y111" s="87"/>
      <c r="Z111" s="87"/>
    </row>
    <row r="112" ht="12.0" customHeight="1">
      <c r="A112" s="113" t="str">
        <f t="array" ref="A112">INDEX(Calc_RotOppDef!E881:AP881,Intro!$C$11)</f>
        <v>Fulham</v>
      </c>
      <c r="B112" s="120" t="str">
        <f t="array" ref="B112">INDEX(Calc_RotOppDef!E1074:AP1074,Intro!$C$11)</f>
        <v>Southampton</v>
      </c>
      <c r="C112" s="117">
        <f t="array" ref="C112">INDEX(Calc_RotOppDef!E688:AP688,Intro!$C$11)/Intro!$C$13</f>
        <v>0.7533333333</v>
      </c>
      <c r="D112" s="119">
        <v>107.0</v>
      </c>
      <c r="E112" s="121" t="str">
        <f>IFERROR(IF(VLOOKUP($A112,Calc_OppDef!$A$47:$AM$66,E$5+1,FALSE)&lt;VLOOKUP($B112,Calc_OppDef!$A$47:$AM$66,E$5+1,FALSE),VLOOKUP($A112,Fixtures!$A$2:$AN$21,E$5+2,FALSE),VLOOKUP($B112,Fixtures!$A$2:$AN$21,E$5+2,FALSE)),"")</f>
        <v>CRY (H)</v>
      </c>
      <c r="F112" s="121" t="str">
        <f>IFERROR(IF(VLOOKUP($A112,Calc_OppDef!$A$47:$AM$66,F$5+1,FALSE)&lt;VLOOKUP($B112,Calc_OppDef!$A$47:$AM$66,F$5+1,FALSE),VLOOKUP($A112,Fixtures!$A$2:$AN$21,F$5+2,FALSE),VLOOKUP($B112,Fixtures!$A$2:$AN$21,F$5+2,FALSE)),"")</f>
        <v>EVE (A)</v>
      </c>
      <c r="G112" s="121" t="str">
        <f>IFERROR(IF(VLOOKUP($A112,Calc_OppDef!$A$47:$AM$66,G$5+1,FALSE)&lt;VLOOKUP($B112,Calc_OppDef!$A$47:$AM$66,G$5+1,FALSE),VLOOKUP($A112,Fixtures!$A$2:$AN$21,G$5+2,FALSE),VLOOKUP($B112,Fixtures!$A$2:$AN$21,G$5+2,FALSE)),"")</f>
        <v>BUR (H)</v>
      </c>
      <c r="H112" s="121" t="str">
        <f>IFERROR(IF(VLOOKUP($A112,Calc_OppDef!$A$47:$AM$66,H$5+1,FALSE)&lt;VLOOKUP($B112,Calc_OppDef!$A$47:$AM$66,H$5+1,FALSE),VLOOKUP($A112,Fixtures!$A$2:$AN$21,H$5+2,FALSE),VLOOKUP($B112,Fixtures!$A$2:$AN$21,H$5+2,FALSE)),"")</f>
        <v>BHA (A)</v>
      </c>
      <c r="I112" s="121" t="str">
        <f>IFERROR(IF(VLOOKUP($A112,Calc_OppDef!$A$47:$AM$66,I$5+1,FALSE)&lt;VLOOKUP($B112,Calc_OppDef!$A$47:$AM$66,I$5+1,FALSE),VLOOKUP($A112,Fixtures!$A$2:$AN$21,I$5+2,FALSE),VLOOKUP($B112,Fixtures!$A$2:$AN$21,I$5+2,FALSE)),"")</f>
        <v>BHA (H)</v>
      </c>
      <c r="J112" s="121" t="str">
        <f>IFERROR(IF(VLOOKUP($A112,Calc_OppDef!$A$47:$AM$66,J$5+1,FALSE)&lt;VLOOKUP($B112,Calc_OppDef!$A$47:$AM$66,J$5+1,FALSE),VLOOKUP($A112,Fixtures!$A$2:$AN$21,J$5+2,FALSE),VLOOKUP($B112,Fixtures!$A$2:$AN$21,J$5+2,FALSE)),"")</f>
        <v>WAT (H)</v>
      </c>
      <c r="K112" s="121" t="str">
        <f>IFERROR(IF(VLOOKUP($A112,Calc_OppDef!$A$47:$AM$66,K$5+1,FALSE)&lt;VLOOKUP($B112,Calc_OppDef!$A$47:$AM$66,K$5+1,FALSE),VLOOKUP($A112,Fixtures!$A$2:$AN$21,K$5+2,FALSE),VLOOKUP($B112,Fixtures!$A$2:$AN$21,K$5+2,FALSE)),"")</f>
        <v/>
      </c>
      <c r="L112" s="121" t="str">
        <f>IFERROR(IF(VLOOKUP($A112,Calc_OppDef!$A$47:$AM$66,L$5+1,FALSE)&lt;VLOOKUP($B112,Calc_OppDef!$A$47:$AM$66,L$5+1,FALSE),VLOOKUP($A112,Fixtures!$A$2:$AN$21,L$5+2,FALSE),VLOOKUP($B112,Fixtures!$A$2:$AN$21,L$5+2,FALSE)),"")</f>
        <v/>
      </c>
      <c r="M112" s="121" t="str">
        <f>IFERROR(IF(VLOOKUP($A112,Calc_OppDef!$A$47:$AM$66,M$5+1,FALSE)&lt;VLOOKUP($B112,Calc_OppDef!$A$47:$AM$66,M$5+1,FALSE),VLOOKUP($A112,Fixtures!$A$2:$AN$21,M$5+2,FALSE),VLOOKUP($B112,Fixtures!$A$2:$AN$21,M$5+2,FALSE)),"")</f>
        <v/>
      </c>
      <c r="N112" s="119" t="str">
        <f>IFERROR(IF(VLOOKUP($A112,Calc_OppDef!$A$47:$AM$66,N$5+1,FALSE)&lt;VLOOKUP($B112,Calc_OppDef!$A$47:$AM$66,N$5+1,FALSE),VLOOKUP($A112,Fixtures!$A$2:$AN$21,N$5+2,FALSE),VLOOKUP($B112,Fixtures!$A$2:$AN$21,N$5+2,FALSE)),"")</f>
        <v/>
      </c>
      <c r="O112" s="87"/>
      <c r="P112" s="87"/>
      <c r="Q112" s="87"/>
      <c r="R112" s="87"/>
      <c r="S112" s="87"/>
      <c r="T112" s="87"/>
      <c r="U112" s="87"/>
      <c r="V112" s="87"/>
      <c r="W112" s="87"/>
      <c r="X112" s="87"/>
      <c r="Y112" s="87"/>
      <c r="Z112" s="87"/>
    </row>
    <row r="113" ht="12.0" customHeight="1">
      <c r="A113" s="113" t="str">
        <f t="array" ref="A113">INDEX(Calc_RotOppDef!E882:AP882,Intro!$C$11)</f>
        <v>Burnley</v>
      </c>
      <c r="B113" s="120" t="str">
        <f t="array" ref="B113">INDEX(Calc_RotOppDef!E1075:AP1075,Intro!$C$11)</f>
        <v>Leicester</v>
      </c>
      <c r="C113" s="117">
        <f t="array" ref="C113">INDEX(Calc_RotOppDef!E689:AP689,Intro!$C$11)/Intro!$C$13</f>
        <v>0.755</v>
      </c>
      <c r="D113" s="119">
        <v>108.0</v>
      </c>
      <c r="E113" s="121" t="str">
        <f>IFERROR(IF(VLOOKUP($A113,Calc_OppDef!$A$47:$AM$66,E$5+1,FALSE)&lt;VLOOKUP($B113,Calc_OppDef!$A$47:$AM$66,E$5+1,FALSE),VLOOKUP($A113,Fixtures!$A$2:$AN$21,E$5+2,FALSE),VLOOKUP($B113,Fixtures!$A$2:$AN$21,E$5+2,FALSE)),"")</f>
        <v>SOU (A)</v>
      </c>
      <c r="F113" s="121" t="str">
        <f>IFERROR(IF(VLOOKUP($A113,Calc_OppDef!$A$47:$AM$66,F$5+1,FALSE)&lt;VLOOKUP($B113,Calc_OppDef!$A$47:$AM$66,F$5+1,FALSE),VLOOKUP($A113,Fixtures!$A$2:$AN$21,F$5+2,FALSE),VLOOKUP($B113,Fixtures!$A$2:$AN$21,F$5+2,FALSE)),"")</f>
        <v>WOL (H)</v>
      </c>
      <c r="G113" s="121" t="str">
        <f>IFERROR(IF(VLOOKUP($A113,Calc_OppDef!$A$47:$AM$66,G$5+1,FALSE)&lt;VLOOKUP($B113,Calc_OppDef!$A$47:$AM$66,G$5+1,FALSE),VLOOKUP($A113,Fixtures!$A$2:$AN$21,G$5+2,FALSE),VLOOKUP($B113,Fixtures!$A$2:$AN$21,G$5+2,FALSE)),"")</f>
        <v>FUL (A)</v>
      </c>
      <c r="H113" s="121" t="str">
        <f>IFERROR(IF(VLOOKUP($A113,Calc_OppDef!$A$47:$AM$66,H$5+1,FALSE)&lt;VLOOKUP($B113,Calc_OppDef!$A$47:$AM$66,H$5+1,FALSE),VLOOKUP($A113,Fixtures!$A$2:$AN$21,H$5+2,FALSE),VLOOKUP($B113,Fixtures!$A$2:$AN$21,H$5+2,FALSE)),"")</f>
        <v>MNU (H)</v>
      </c>
      <c r="I113" s="121" t="str">
        <f>IFERROR(IF(VLOOKUP($A113,Calc_OppDef!$A$47:$AM$66,I$5+1,FALSE)&lt;VLOOKUP($B113,Calc_OppDef!$A$47:$AM$66,I$5+1,FALSE),VLOOKUP($A113,Fixtures!$A$2:$AN$21,I$5+2,FALSE),VLOOKUP($B113,Fixtures!$A$2:$AN$21,I$5+2,FALSE)),"")</f>
        <v>WOL (A)</v>
      </c>
      <c r="J113" s="121" t="str">
        <f>IFERROR(IF(VLOOKUP($A113,Calc_OppDef!$A$47:$AM$66,J$5+1,FALSE)&lt;VLOOKUP($B113,Calc_OppDef!$A$47:$AM$66,J$5+1,FALSE),VLOOKUP($A113,Fixtures!$A$2:$AN$21,J$5+2,FALSE),VLOOKUP($B113,Fixtures!$A$2:$AN$21,J$5+2,FALSE)),"")</f>
        <v>HUD (H)</v>
      </c>
      <c r="K113" s="121" t="str">
        <f>IFERROR(IF(VLOOKUP($A113,Calc_OppDef!$A$47:$AM$66,K$5+1,FALSE)&lt;VLOOKUP($B113,Calc_OppDef!$A$47:$AM$66,K$5+1,FALSE),VLOOKUP($A113,Fixtures!$A$2:$AN$21,K$5+2,FALSE),VLOOKUP($B113,Fixtures!$A$2:$AN$21,K$5+2,FALSE)),"")</f>
        <v/>
      </c>
      <c r="L113" s="121" t="str">
        <f>IFERROR(IF(VLOOKUP($A113,Calc_OppDef!$A$47:$AM$66,L$5+1,FALSE)&lt;VLOOKUP($B113,Calc_OppDef!$A$47:$AM$66,L$5+1,FALSE),VLOOKUP($A113,Fixtures!$A$2:$AN$21,L$5+2,FALSE),VLOOKUP($B113,Fixtures!$A$2:$AN$21,L$5+2,FALSE)),"")</f>
        <v/>
      </c>
      <c r="M113" s="121" t="str">
        <f>IFERROR(IF(VLOOKUP($A113,Calc_OppDef!$A$47:$AM$66,M$5+1,FALSE)&lt;VLOOKUP($B113,Calc_OppDef!$A$47:$AM$66,M$5+1,FALSE),VLOOKUP($A113,Fixtures!$A$2:$AN$21,M$5+2,FALSE),VLOOKUP($B113,Fixtures!$A$2:$AN$21,M$5+2,FALSE)),"")</f>
        <v/>
      </c>
      <c r="N113" s="119" t="str">
        <f>IFERROR(IF(VLOOKUP($A113,Calc_OppDef!$A$47:$AM$66,N$5+1,FALSE)&lt;VLOOKUP($B113,Calc_OppDef!$A$47:$AM$66,N$5+1,FALSE),VLOOKUP($A113,Fixtures!$A$2:$AN$21,N$5+2,FALSE),VLOOKUP($B113,Fixtures!$A$2:$AN$21,N$5+2,FALSE)),"")</f>
        <v/>
      </c>
      <c r="O113" s="87"/>
      <c r="P113" s="87"/>
      <c r="Q113" s="87"/>
      <c r="R113" s="87"/>
      <c r="S113" s="87"/>
      <c r="T113" s="87"/>
      <c r="U113" s="87"/>
      <c r="V113" s="87"/>
      <c r="W113" s="87"/>
      <c r="X113" s="87"/>
      <c r="Y113" s="87"/>
      <c r="Z113" s="87"/>
    </row>
    <row r="114" ht="12.0" customHeight="1">
      <c r="A114" s="113" t="str">
        <f t="array" ref="A114">INDEX(Calc_RotOppDef!E883:AP883,Intro!$C$11)</f>
        <v>Crystal Palace</v>
      </c>
      <c r="B114" s="120" t="str">
        <f t="array" ref="B114">INDEX(Calc_RotOppDef!E1076:AP1076,Intro!$C$11)</f>
        <v>Newcastle</v>
      </c>
      <c r="C114" s="117">
        <f t="array" ref="C114">INDEX(Calc_RotOppDef!E690:AP690,Intro!$C$11)/Intro!$C$13</f>
        <v>0.755</v>
      </c>
      <c r="D114" s="119">
        <v>109.0</v>
      </c>
      <c r="E114" s="121" t="str">
        <f>IFERROR(IF(VLOOKUP($A114,Calc_OppDef!$A$47:$AM$66,E$5+1,FALSE)&lt;VLOOKUP($B114,Calc_OppDef!$A$47:$AM$66,E$5+1,FALSE),VLOOKUP($A114,Fixtures!$A$2:$AN$21,E$5+2,FALSE),VLOOKUP($B114,Fixtures!$A$2:$AN$21,E$5+2,FALSE)),"")</f>
        <v>FUL (A)</v>
      </c>
      <c r="F114" s="121" t="str">
        <f>IFERROR(IF(VLOOKUP($A114,Calc_OppDef!$A$47:$AM$66,F$5+1,FALSE)&lt;VLOOKUP($B114,Calc_OppDef!$A$47:$AM$66,F$5+1,FALSE),VLOOKUP($A114,Fixtures!$A$2:$AN$21,F$5+2,FALSE),VLOOKUP($B114,Fixtures!$A$2:$AN$21,F$5+2,FALSE)),"")</f>
        <v>CAR (A)</v>
      </c>
      <c r="G114" s="121" t="str">
        <f>IFERROR(IF(VLOOKUP($A114,Calc_OppDef!$A$47:$AM$66,G$5+1,FALSE)&lt;VLOOKUP($B114,Calc_OppDef!$A$47:$AM$66,G$5+1,FALSE),VLOOKUP($A114,Fixtures!$A$2:$AN$21,G$5+2,FALSE),VLOOKUP($B114,Fixtures!$A$2:$AN$21,G$5+2,FALSE)),"")</f>
        <v>WAT (A)</v>
      </c>
      <c r="H114" s="121" t="str">
        <f>IFERROR(IF(VLOOKUP($A114,Calc_OppDef!$A$47:$AM$66,H$5+1,FALSE)&lt;VLOOKUP($B114,Calc_OppDef!$A$47:$AM$66,H$5+1,FALSE),VLOOKUP($A114,Fixtures!$A$2:$AN$21,H$5+2,FALSE),VLOOKUP($B114,Fixtures!$A$2:$AN$21,H$5+2,FALSE)),"")</f>
        <v>SOU (H)</v>
      </c>
      <c r="I114" s="121" t="str">
        <f>IFERROR(IF(VLOOKUP($A114,Calc_OppDef!$A$47:$AM$66,I$5+1,FALSE)&lt;VLOOKUP($B114,Calc_OppDef!$A$47:$AM$66,I$5+1,FALSE),VLOOKUP($A114,Fixtures!$A$2:$AN$21,I$5+2,FALSE),VLOOKUP($B114,Fixtures!$A$2:$AN$21,I$5+2,FALSE)),"")</f>
        <v>HUD (A)</v>
      </c>
      <c r="J114" s="121" t="str">
        <f>IFERROR(IF(VLOOKUP($A114,Calc_OppDef!$A$47:$AM$66,J$5+1,FALSE)&lt;VLOOKUP($B114,Calc_OppDef!$A$47:$AM$66,J$5+1,FALSE),VLOOKUP($A114,Fixtures!$A$2:$AN$21,J$5+2,FALSE),VLOOKUP($B114,Fixtures!$A$2:$AN$21,J$5+2,FALSE)),"")</f>
        <v>NEW (H)</v>
      </c>
      <c r="K114" s="121" t="str">
        <f>IFERROR(IF(VLOOKUP($A114,Calc_OppDef!$A$47:$AM$66,K$5+1,FALSE)&lt;VLOOKUP($B114,Calc_OppDef!$A$47:$AM$66,K$5+1,FALSE),VLOOKUP($A114,Fixtures!$A$2:$AN$21,K$5+2,FALSE),VLOOKUP($B114,Fixtures!$A$2:$AN$21,K$5+2,FALSE)),"")</f>
        <v/>
      </c>
      <c r="L114" s="121" t="str">
        <f>IFERROR(IF(VLOOKUP($A114,Calc_OppDef!$A$47:$AM$66,L$5+1,FALSE)&lt;VLOOKUP($B114,Calc_OppDef!$A$47:$AM$66,L$5+1,FALSE),VLOOKUP($A114,Fixtures!$A$2:$AN$21,L$5+2,FALSE),VLOOKUP($B114,Fixtures!$A$2:$AN$21,L$5+2,FALSE)),"")</f>
        <v/>
      </c>
      <c r="M114" s="121" t="str">
        <f>IFERROR(IF(VLOOKUP($A114,Calc_OppDef!$A$47:$AM$66,M$5+1,FALSE)&lt;VLOOKUP($B114,Calc_OppDef!$A$47:$AM$66,M$5+1,FALSE),VLOOKUP($A114,Fixtures!$A$2:$AN$21,M$5+2,FALSE),VLOOKUP($B114,Fixtures!$A$2:$AN$21,M$5+2,FALSE)),"")</f>
        <v/>
      </c>
      <c r="N114" s="119" t="str">
        <f>IFERROR(IF(VLOOKUP($A114,Calc_OppDef!$A$47:$AM$66,N$5+1,FALSE)&lt;VLOOKUP($B114,Calc_OppDef!$A$47:$AM$66,N$5+1,FALSE),VLOOKUP($A114,Fixtures!$A$2:$AN$21,N$5+2,FALSE),VLOOKUP($B114,Fixtures!$A$2:$AN$21,N$5+2,FALSE)),"")</f>
        <v/>
      </c>
      <c r="O114" s="87"/>
      <c r="P114" s="87"/>
      <c r="Q114" s="87"/>
      <c r="R114" s="87"/>
      <c r="S114" s="87"/>
      <c r="T114" s="87"/>
      <c r="U114" s="87"/>
      <c r="V114" s="87"/>
      <c r="W114" s="87"/>
      <c r="X114" s="87"/>
      <c r="Y114" s="87"/>
      <c r="Z114" s="87"/>
    </row>
    <row r="115" ht="12.0" customHeight="1">
      <c r="A115" s="113" t="str">
        <f t="array" ref="A115">INDEX(Calc_RotOppDef!E884:AP884,Intro!$C$11)</f>
        <v>Huddersfield</v>
      </c>
      <c r="B115" s="120" t="str">
        <f t="array" ref="B115">INDEX(Calc_RotOppDef!E1077:AP1077,Intro!$C$11)</f>
        <v>West Ham</v>
      </c>
      <c r="C115" s="117">
        <f t="array" ref="C115">INDEX(Calc_RotOppDef!E691:AP691,Intro!$C$11)/Intro!$C$13</f>
        <v>0.755</v>
      </c>
      <c r="D115" s="119">
        <v>110.0</v>
      </c>
      <c r="E115" s="121" t="str">
        <f>IFERROR(IF(VLOOKUP($A115,Calc_OppDef!$A$47:$AM$66,E$5+1,FALSE)&lt;VLOOKUP($B115,Calc_OppDef!$A$47:$AM$66,E$5+1,FALSE),VLOOKUP($A115,Fixtures!$A$2:$AN$21,E$5+2,FALSE),VLOOKUP($B115,Fixtures!$A$2:$AN$21,E$5+2,FALSE)),"")</f>
        <v>CHE (H)</v>
      </c>
      <c r="F115" s="121" t="str">
        <f>IFERROR(IF(VLOOKUP($A115,Calc_OppDef!$A$47:$AM$66,F$5+1,FALSE)&lt;VLOOKUP($B115,Calc_OppDef!$A$47:$AM$66,F$5+1,FALSE),VLOOKUP($A115,Fixtures!$A$2:$AN$21,F$5+2,FALSE),VLOOKUP($B115,Fixtures!$A$2:$AN$21,F$5+2,FALSE)),"")</f>
        <v>BOU (H)</v>
      </c>
      <c r="G115" s="121" t="str">
        <f>IFERROR(IF(VLOOKUP($A115,Calc_OppDef!$A$47:$AM$66,G$5+1,FALSE)&lt;VLOOKUP($B115,Calc_OppDef!$A$47:$AM$66,G$5+1,FALSE),VLOOKUP($A115,Fixtures!$A$2:$AN$21,G$5+2,FALSE),VLOOKUP($B115,Fixtures!$A$2:$AN$21,G$5+2,FALSE)),"")</f>
        <v>CAR (H)</v>
      </c>
      <c r="H115" s="121" t="str">
        <f>IFERROR(IF(VLOOKUP($A115,Calc_OppDef!$A$47:$AM$66,H$5+1,FALSE)&lt;VLOOKUP($B115,Calc_OppDef!$A$47:$AM$66,H$5+1,FALSE),VLOOKUP($A115,Fixtures!$A$2:$AN$21,H$5+2,FALSE),VLOOKUP($B115,Fixtures!$A$2:$AN$21,H$5+2,FALSE)),"")</f>
        <v>WOL (H)</v>
      </c>
      <c r="I115" s="121" t="str">
        <f>IFERROR(IF(VLOOKUP($A115,Calc_OppDef!$A$47:$AM$66,I$5+1,FALSE)&lt;VLOOKUP($B115,Calc_OppDef!$A$47:$AM$66,I$5+1,FALSE),VLOOKUP($A115,Fixtures!$A$2:$AN$21,I$5+2,FALSE),VLOOKUP($B115,Fixtures!$A$2:$AN$21,I$5+2,FALSE)),"")</f>
        <v>CRY (H)</v>
      </c>
      <c r="J115" s="121" t="str">
        <f>IFERROR(IF(VLOOKUP($A115,Calc_OppDef!$A$47:$AM$66,J$5+1,FALSE)&lt;VLOOKUP($B115,Calc_OppDef!$A$47:$AM$66,J$5+1,FALSE),VLOOKUP($A115,Fixtures!$A$2:$AN$21,J$5+2,FALSE),VLOOKUP($B115,Fixtures!$A$2:$AN$21,J$5+2,FALSE)),"")</f>
        <v>LEI (A)</v>
      </c>
      <c r="K115" s="121" t="str">
        <f>IFERROR(IF(VLOOKUP($A115,Calc_OppDef!$A$47:$AM$66,K$5+1,FALSE)&lt;VLOOKUP($B115,Calc_OppDef!$A$47:$AM$66,K$5+1,FALSE),VLOOKUP($A115,Fixtures!$A$2:$AN$21,K$5+2,FALSE),VLOOKUP($B115,Fixtures!$A$2:$AN$21,K$5+2,FALSE)),"")</f>
        <v/>
      </c>
      <c r="L115" s="121" t="str">
        <f>IFERROR(IF(VLOOKUP($A115,Calc_OppDef!$A$47:$AM$66,L$5+1,FALSE)&lt;VLOOKUP($B115,Calc_OppDef!$A$47:$AM$66,L$5+1,FALSE),VLOOKUP($A115,Fixtures!$A$2:$AN$21,L$5+2,FALSE),VLOOKUP($B115,Fixtures!$A$2:$AN$21,L$5+2,FALSE)),"")</f>
        <v/>
      </c>
      <c r="M115" s="121" t="str">
        <f>IFERROR(IF(VLOOKUP($A115,Calc_OppDef!$A$47:$AM$66,M$5+1,FALSE)&lt;VLOOKUP($B115,Calc_OppDef!$A$47:$AM$66,M$5+1,FALSE),VLOOKUP($A115,Fixtures!$A$2:$AN$21,M$5+2,FALSE),VLOOKUP($B115,Fixtures!$A$2:$AN$21,M$5+2,FALSE)),"")</f>
        <v/>
      </c>
      <c r="N115" s="119" t="str">
        <f>IFERROR(IF(VLOOKUP($A115,Calc_OppDef!$A$47:$AM$66,N$5+1,FALSE)&lt;VLOOKUP($B115,Calc_OppDef!$A$47:$AM$66,N$5+1,FALSE),VLOOKUP($A115,Fixtures!$A$2:$AN$21,N$5+2,FALSE),VLOOKUP($B115,Fixtures!$A$2:$AN$21,N$5+2,FALSE)),"")</f>
        <v/>
      </c>
      <c r="O115" s="87"/>
      <c r="P115" s="87"/>
      <c r="Q115" s="87"/>
      <c r="R115" s="87"/>
      <c r="S115" s="87"/>
      <c r="T115" s="87"/>
      <c r="U115" s="87"/>
      <c r="V115" s="87"/>
      <c r="W115" s="87"/>
      <c r="X115" s="87"/>
      <c r="Y115" s="87"/>
      <c r="Z115" s="87"/>
    </row>
    <row r="116" ht="12.0" customHeight="1">
      <c r="A116" s="113" t="str">
        <f t="array" ref="A116">INDEX(Calc_RotOppDef!E885:AP885,Intro!$C$11)</f>
        <v>Arsenal</v>
      </c>
      <c r="B116" s="120" t="str">
        <f t="array" ref="B116">INDEX(Calc_RotOppDef!E1078:AP1078,Intro!$C$11)</f>
        <v>Cardiff</v>
      </c>
      <c r="C116" s="117">
        <f t="array" ref="C116">INDEX(Calc_RotOppDef!E692:AP692,Intro!$C$11)/Intro!$C$13</f>
        <v>0.7566666667</v>
      </c>
      <c r="D116" s="119">
        <v>111.0</v>
      </c>
      <c r="E116" s="121" t="str">
        <f>IFERROR(IF(VLOOKUP($A116,Calc_OppDef!$A$47:$AM$66,E$5+1,FALSE)&lt;VLOOKUP($B116,Calc_OppDef!$A$47:$AM$66,E$5+1,FALSE),VLOOKUP($A116,Fixtures!$A$2:$AN$21,E$5+2,FALSE),VLOOKUP($B116,Fixtures!$A$2:$AN$21,E$5+2,FALSE)),"")</f>
        <v>BOU (A)</v>
      </c>
      <c r="F116" s="121" t="str">
        <f>IFERROR(IF(VLOOKUP($A116,Calc_OppDef!$A$47:$AM$66,F$5+1,FALSE)&lt;VLOOKUP($B116,Calc_OppDef!$A$47:$AM$66,F$5+1,FALSE),VLOOKUP($A116,Fixtures!$A$2:$AN$21,F$5+2,FALSE),VLOOKUP($B116,Fixtures!$A$2:$AN$21,F$5+2,FALSE)),"")</f>
        <v>NEW (H)</v>
      </c>
      <c r="G116" s="121" t="str">
        <f>IFERROR(IF(VLOOKUP($A116,Calc_OppDef!$A$47:$AM$66,G$5+1,FALSE)&lt;VLOOKUP($B116,Calc_OppDef!$A$47:$AM$66,G$5+1,FALSE),VLOOKUP($A116,Fixtures!$A$2:$AN$21,G$5+2,FALSE),VLOOKUP($B116,Fixtures!$A$2:$AN$21,G$5+2,FALSE)),"")</f>
        <v>HUD (A)</v>
      </c>
      <c r="H116" s="121" t="str">
        <f>IFERROR(IF(VLOOKUP($A116,Calc_OppDef!$A$47:$AM$66,H$5+1,FALSE)&lt;VLOOKUP($B116,Calc_OppDef!$A$47:$AM$66,H$5+1,FALSE),VLOOKUP($A116,Fixtures!$A$2:$AN$21,H$5+2,FALSE),VLOOKUP($B116,Fixtures!$A$2:$AN$21,H$5+2,FALSE)),"")</f>
        <v>CAR (A)</v>
      </c>
      <c r="I116" s="121" t="str">
        <f>IFERROR(IF(VLOOKUP($A116,Calc_OppDef!$A$47:$AM$66,I$5+1,FALSE)&lt;VLOOKUP($B116,Calc_OppDef!$A$47:$AM$66,I$5+1,FALSE),VLOOKUP($A116,Fixtures!$A$2:$AN$21,I$5+2,FALSE),VLOOKUP($B116,Fixtures!$A$2:$AN$21,I$5+2,FALSE)),"")</f>
        <v>NEW (A)</v>
      </c>
      <c r="J116" s="121" t="str">
        <f>IFERROR(IF(VLOOKUP($A116,Calc_OppDef!$A$47:$AM$66,J$5+1,FALSE)&lt;VLOOKUP($B116,Calc_OppDef!$A$47:$AM$66,J$5+1,FALSE),VLOOKUP($A116,Fixtures!$A$2:$AN$21,J$5+2,FALSE),VLOOKUP($B116,Fixtures!$A$2:$AN$21,J$5+2,FALSE)),"")</f>
        <v>EVE (H)</v>
      </c>
      <c r="K116" s="121" t="str">
        <f>IFERROR(IF(VLOOKUP($A116,Calc_OppDef!$A$47:$AM$66,K$5+1,FALSE)&lt;VLOOKUP($B116,Calc_OppDef!$A$47:$AM$66,K$5+1,FALSE),VLOOKUP($A116,Fixtures!$A$2:$AN$21,K$5+2,FALSE),VLOOKUP($B116,Fixtures!$A$2:$AN$21,K$5+2,FALSE)),"")</f>
        <v/>
      </c>
      <c r="L116" s="121" t="str">
        <f>IFERROR(IF(VLOOKUP($A116,Calc_OppDef!$A$47:$AM$66,L$5+1,FALSE)&lt;VLOOKUP($B116,Calc_OppDef!$A$47:$AM$66,L$5+1,FALSE),VLOOKUP($A116,Fixtures!$A$2:$AN$21,L$5+2,FALSE),VLOOKUP($B116,Fixtures!$A$2:$AN$21,L$5+2,FALSE)),"")</f>
        <v/>
      </c>
      <c r="M116" s="121" t="str">
        <f>IFERROR(IF(VLOOKUP($A116,Calc_OppDef!$A$47:$AM$66,M$5+1,FALSE)&lt;VLOOKUP($B116,Calc_OppDef!$A$47:$AM$66,M$5+1,FALSE),VLOOKUP($A116,Fixtures!$A$2:$AN$21,M$5+2,FALSE),VLOOKUP($B116,Fixtures!$A$2:$AN$21,M$5+2,FALSE)),"")</f>
        <v/>
      </c>
      <c r="N116" s="119" t="str">
        <f>IFERROR(IF(VLOOKUP($A116,Calc_OppDef!$A$47:$AM$66,N$5+1,FALSE)&lt;VLOOKUP($B116,Calc_OppDef!$A$47:$AM$66,N$5+1,FALSE),VLOOKUP($A116,Fixtures!$A$2:$AN$21,N$5+2,FALSE),VLOOKUP($B116,Fixtures!$A$2:$AN$21,N$5+2,FALSE)),"")</f>
        <v/>
      </c>
      <c r="O116" s="87"/>
      <c r="P116" s="87"/>
      <c r="Q116" s="87"/>
      <c r="R116" s="87"/>
      <c r="S116" s="87"/>
      <c r="T116" s="87"/>
      <c r="U116" s="87"/>
      <c r="V116" s="87"/>
      <c r="W116" s="87"/>
      <c r="X116" s="87"/>
      <c r="Y116" s="87"/>
      <c r="Z116" s="87"/>
    </row>
    <row r="117" ht="12.0" customHeight="1">
      <c r="A117" s="113" t="str">
        <f t="array" ref="A117">INDEX(Calc_RotOppDef!E886:AP886,Intro!$C$11)</f>
        <v>Cardiff</v>
      </c>
      <c r="B117" s="120" t="str">
        <f t="array" ref="B117">INDEX(Calc_RotOppDef!E1079:AP1079,Intro!$C$11)</f>
        <v>Huddersfield</v>
      </c>
      <c r="C117" s="117">
        <f t="array" ref="C117">INDEX(Calc_RotOppDef!E693:AP693,Intro!$C$11)/Intro!$C$13</f>
        <v>0.7566666667</v>
      </c>
      <c r="D117" s="119">
        <v>112.0</v>
      </c>
      <c r="E117" s="121" t="str">
        <f>IFERROR(IF(VLOOKUP($A117,Calc_OppDef!$A$47:$AM$66,E$5+1,FALSE)&lt;VLOOKUP($B117,Calc_OppDef!$A$47:$AM$66,E$5+1,FALSE),VLOOKUP($A117,Fixtures!$A$2:$AN$21,E$5+2,FALSE),VLOOKUP($B117,Fixtures!$A$2:$AN$21,E$5+2,FALSE)),"")</f>
        <v>BOU (A)</v>
      </c>
      <c r="F117" s="121" t="str">
        <f>IFERROR(IF(VLOOKUP($A117,Calc_OppDef!$A$47:$AM$66,F$5+1,FALSE)&lt;VLOOKUP($B117,Calc_OppDef!$A$47:$AM$66,F$5+1,FALSE),VLOOKUP($A117,Fixtures!$A$2:$AN$21,F$5+2,FALSE),VLOOKUP($B117,Fixtures!$A$2:$AN$21,F$5+2,FALSE)),"")</f>
        <v>NEW (H)</v>
      </c>
      <c r="G117" s="121" t="str">
        <f>IFERROR(IF(VLOOKUP($A117,Calc_OppDef!$A$47:$AM$66,G$5+1,FALSE)&lt;VLOOKUP($B117,Calc_OppDef!$A$47:$AM$66,G$5+1,FALSE),VLOOKUP($A117,Fixtures!$A$2:$AN$21,G$5+2,FALSE),VLOOKUP($B117,Fixtures!$A$2:$AN$21,G$5+2,FALSE)),"")</f>
        <v>CAR (H)</v>
      </c>
      <c r="H117" s="121" t="str">
        <f>IFERROR(IF(VLOOKUP($A117,Calc_OppDef!$A$47:$AM$66,H$5+1,FALSE)&lt;VLOOKUP($B117,Calc_OppDef!$A$47:$AM$66,H$5+1,FALSE),VLOOKUP($A117,Fixtures!$A$2:$AN$21,H$5+2,FALSE),VLOOKUP($B117,Fixtures!$A$2:$AN$21,H$5+2,FALSE)),"")</f>
        <v>ARS (H)</v>
      </c>
      <c r="I117" s="121" t="str">
        <f>IFERROR(IF(VLOOKUP($A117,Calc_OppDef!$A$47:$AM$66,I$5+1,FALSE)&lt;VLOOKUP($B117,Calc_OppDef!$A$47:$AM$66,I$5+1,FALSE),VLOOKUP($A117,Fixtures!$A$2:$AN$21,I$5+2,FALSE),VLOOKUP($B117,Fixtures!$A$2:$AN$21,I$5+2,FALSE)),"")</f>
        <v>CRY (H)</v>
      </c>
      <c r="J117" s="121" t="str">
        <f>IFERROR(IF(VLOOKUP($A117,Calc_OppDef!$A$47:$AM$66,J$5+1,FALSE)&lt;VLOOKUP($B117,Calc_OppDef!$A$47:$AM$66,J$5+1,FALSE),VLOOKUP($A117,Fixtures!$A$2:$AN$21,J$5+2,FALSE),VLOOKUP($B117,Fixtures!$A$2:$AN$21,J$5+2,FALSE)),"")</f>
        <v>LEI (A)</v>
      </c>
      <c r="K117" s="121" t="str">
        <f>IFERROR(IF(VLOOKUP($A117,Calc_OppDef!$A$47:$AM$66,K$5+1,FALSE)&lt;VLOOKUP($B117,Calc_OppDef!$A$47:$AM$66,K$5+1,FALSE),VLOOKUP($A117,Fixtures!$A$2:$AN$21,K$5+2,FALSE),VLOOKUP($B117,Fixtures!$A$2:$AN$21,K$5+2,FALSE)),"")</f>
        <v/>
      </c>
      <c r="L117" s="121" t="str">
        <f>IFERROR(IF(VLOOKUP($A117,Calc_OppDef!$A$47:$AM$66,L$5+1,FALSE)&lt;VLOOKUP($B117,Calc_OppDef!$A$47:$AM$66,L$5+1,FALSE),VLOOKUP($A117,Fixtures!$A$2:$AN$21,L$5+2,FALSE),VLOOKUP($B117,Fixtures!$A$2:$AN$21,L$5+2,FALSE)),"")</f>
        <v/>
      </c>
      <c r="M117" s="121" t="str">
        <f>IFERROR(IF(VLOOKUP($A117,Calc_OppDef!$A$47:$AM$66,M$5+1,FALSE)&lt;VLOOKUP($B117,Calc_OppDef!$A$47:$AM$66,M$5+1,FALSE),VLOOKUP($A117,Fixtures!$A$2:$AN$21,M$5+2,FALSE),VLOOKUP($B117,Fixtures!$A$2:$AN$21,M$5+2,FALSE)),"")</f>
        <v/>
      </c>
      <c r="N117" s="119" t="str">
        <f>IFERROR(IF(VLOOKUP($A117,Calc_OppDef!$A$47:$AM$66,N$5+1,FALSE)&lt;VLOOKUP($B117,Calc_OppDef!$A$47:$AM$66,N$5+1,FALSE),VLOOKUP($A117,Fixtures!$A$2:$AN$21,N$5+2,FALSE),VLOOKUP($B117,Fixtures!$A$2:$AN$21,N$5+2,FALSE)),"")</f>
        <v/>
      </c>
      <c r="O117" s="87"/>
      <c r="P117" s="87"/>
      <c r="Q117" s="87"/>
      <c r="R117" s="87"/>
      <c r="S117" s="87"/>
      <c r="T117" s="87"/>
      <c r="U117" s="87"/>
      <c r="V117" s="87"/>
      <c r="W117" s="87"/>
      <c r="X117" s="87"/>
      <c r="Y117" s="87"/>
      <c r="Z117" s="87"/>
    </row>
    <row r="118" ht="12.0" customHeight="1">
      <c r="A118" s="113" t="str">
        <f t="array" ref="A118">INDEX(Calc_RotOppDef!E887:AP887,Intro!$C$11)</f>
        <v>Fulham</v>
      </c>
      <c r="B118" s="120" t="str">
        <f t="array" ref="B118">INDEX(Calc_RotOppDef!E1080:AP1080,Intro!$C$11)</f>
        <v>Newcastle</v>
      </c>
      <c r="C118" s="117">
        <f t="array" ref="C118">INDEX(Calc_RotOppDef!E694:AP694,Intro!$C$11)/Intro!$C$13</f>
        <v>0.7566666667</v>
      </c>
      <c r="D118" s="119">
        <v>113.0</v>
      </c>
      <c r="E118" s="121" t="str">
        <f>IFERROR(IF(VLOOKUP($A118,Calc_OppDef!$A$47:$AM$66,E$5+1,FALSE)&lt;VLOOKUP($B118,Calc_OppDef!$A$47:$AM$66,E$5+1,FALSE),VLOOKUP($A118,Fixtures!$A$2:$AN$21,E$5+2,FALSE),VLOOKUP($B118,Fixtures!$A$2:$AN$21,E$5+2,FALSE)),"")</f>
        <v>CRY (H)</v>
      </c>
      <c r="F118" s="121" t="str">
        <f>IFERROR(IF(VLOOKUP($A118,Calc_OppDef!$A$47:$AM$66,F$5+1,FALSE)&lt;VLOOKUP($B118,Calc_OppDef!$A$47:$AM$66,F$5+1,FALSE),VLOOKUP($A118,Fixtures!$A$2:$AN$21,F$5+2,FALSE),VLOOKUP($B118,Fixtures!$A$2:$AN$21,F$5+2,FALSE)),"")</f>
        <v>CAR (A)</v>
      </c>
      <c r="G118" s="121" t="str">
        <f>IFERROR(IF(VLOOKUP($A118,Calc_OppDef!$A$47:$AM$66,G$5+1,FALSE)&lt;VLOOKUP($B118,Calc_OppDef!$A$47:$AM$66,G$5+1,FALSE),VLOOKUP($A118,Fixtures!$A$2:$AN$21,G$5+2,FALSE),VLOOKUP($B118,Fixtures!$A$2:$AN$21,G$5+2,FALSE)),"")</f>
        <v>BUR (H)</v>
      </c>
      <c r="H118" s="121" t="str">
        <f>IFERROR(IF(VLOOKUP($A118,Calc_OppDef!$A$47:$AM$66,H$5+1,FALSE)&lt;VLOOKUP($B118,Calc_OppDef!$A$47:$AM$66,H$5+1,FALSE),VLOOKUP($A118,Fixtures!$A$2:$AN$21,H$5+2,FALSE),VLOOKUP($B118,Fixtures!$A$2:$AN$21,H$5+2,FALSE)),"")</f>
        <v>BHA (A)</v>
      </c>
      <c r="I118" s="121" t="str">
        <f>IFERROR(IF(VLOOKUP($A118,Calc_OppDef!$A$47:$AM$66,I$5+1,FALSE)&lt;VLOOKUP($B118,Calc_OppDef!$A$47:$AM$66,I$5+1,FALSE),VLOOKUP($A118,Fixtures!$A$2:$AN$21,I$5+2,FALSE),VLOOKUP($B118,Fixtures!$A$2:$AN$21,I$5+2,FALSE)),"")</f>
        <v>ARS (H)</v>
      </c>
      <c r="J118" s="121" t="str">
        <f>IFERROR(IF(VLOOKUP($A118,Calc_OppDef!$A$47:$AM$66,J$5+1,FALSE)&lt;VLOOKUP($B118,Calc_OppDef!$A$47:$AM$66,J$5+1,FALSE),VLOOKUP($A118,Fixtures!$A$2:$AN$21,J$5+2,FALSE),VLOOKUP($B118,Fixtures!$A$2:$AN$21,J$5+2,FALSE)),"")</f>
        <v>WAT (H)</v>
      </c>
      <c r="K118" s="121" t="str">
        <f>IFERROR(IF(VLOOKUP($A118,Calc_OppDef!$A$47:$AM$66,K$5+1,FALSE)&lt;VLOOKUP($B118,Calc_OppDef!$A$47:$AM$66,K$5+1,FALSE),VLOOKUP($A118,Fixtures!$A$2:$AN$21,K$5+2,FALSE),VLOOKUP($B118,Fixtures!$A$2:$AN$21,K$5+2,FALSE)),"")</f>
        <v/>
      </c>
      <c r="L118" s="121" t="str">
        <f>IFERROR(IF(VLOOKUP($A118,Calc_OppDef!$A$47:$AM$66,L$5+1,FALSE)&lt;VLOOKUP($B118,Calc_OppDef!$A$47:$AM$66,L$5+1,FALSE),VLOOKUP($A118,Fixtures!$A$2:$AN$21,L$5+2,FALSE),VLOOKUP($B118,Fixtures!$A$2:$AN$21,L$5+2,FALSE)),"")</f>
        <v/>
      </c>
      <c r="M118" s="121" t="str">
        <f>IFERROR(IF(VLOOKUP($A118,Calc_OppDef!$A$47:$AM$66,M$5+1,FALSE)&lt;VLOOKUP($B118,Calc_OppDef!$A$47:$AM$66,M$5+1,FALSE),VLOOKUP($A118,Fixtures!$A$2:$AN$21,M$5+2,FALSE),VLOOKUP($B118,Fixtures!$A$2:$AN$21,M$5+2,FALSE)),"")</f>
        <v/>
      </c>
      <c r="N118" s="119" t="str">
        <f>IFERROR(IF(VLOOKUP($A118,Calc_OppDef!$A$47:$AM$66,N$5+1,FALSE)&lt;VLOOKUP($B118,Calc_OppDef!$A$47:$AM$66,N$5+1,FALSE),VLOOKUP($A118,Fixtures!$A$2:$AN$21,N$5+2,FALSE),VLOOKUP($B118,Fixtures!$A$2:$AN$21,N$5+2,FALSE)),"")</f>
        <v/>
      </c>
      <c r="O118" s="87"/>
      <c r="P118" s="87"/>
      <c r="Q118" s="87"/>
      <c r="R118" s="87"/>
      <c r="S118" s="87"/>
      <c r="T118" s="87"/>
      <c r="U118" s="87"/>
      <c r="V118" s="87"/>
      <c r="W118" s="87"/>
      <c r="X118" s="87"/>
      <c r="Y118" s="87"/>
      <c r="Z118" s="87"/>
    </row>
    <row r="119" ht="12.0" customHeight="1">
      <c r="A119" s="113" t="str">
        <f t="array" ref="A119">INDEX(Calc_RotOppDef!E888:AP888,Intro!$C$11)</f>
        <v>Cardiff</v>
      </c>
      <c r="B119" s="120" t="str">
        <f t="array" ref="B119">INDEX(Calc_RotOppDef!E1081:AP1081,Intro!$C$11)</f>
        <v>Man Utd</v>
      </c>
      <c r="C119" s="117">
        <f t="array" ref="C119">INDEX(Calc_RotOppDef!E695:AP695,Intro!$C$11)/Intro!$C$13</f>
        <v>0.7583333333</v>
      </c>
      <c r="D119" s="119">
        <v>114.0</v>
      </c>
      <c r="E119" s="121" t="str">
        <f>IFERROR(IF(VLOOKUP($A119,Calc_OppDef!$A$47:$AM$66,E$5+1,FALSE)&lt;VLOOKUP($B119,Calc_OppDef!$A$47:$AM$66,E$5+1,FALSE),VLOOKUP($A119,Fixtures!$A$2:$AN$21,E$5+2,FALSE),VLOOKUP($B119,Fixtures!$A$2:$AN$21,E$5+2,FALSE)),"")</f>
        <v>BOU (A)</v>
      </c>
      <c r="F119" s="121" t="str">
        <f>IFERROR(IF(VLOOKUP($A119,Calc_OppDef!$A$47:$AM$66,F$5+1,FALSE)&lt;VLOOKUP($B119,Calc_OppDef!$A$47:$AM$66,F$5+1,FALSE),VLOOKUP($A119,Fixtures!$A$2:$AN$21,F$5+2,FALSE),VLOOKUP($B119,Fixtures!$A$2:$AN$21,F$5+2,FALSE)),"")</f>
        <v>NEW (H)</v>
      </c>
      <c r="G119" s="121" t="str">
        <f>IFERROR(IF(VLOOKUP($A119,Calc_OppDef!$A$47:$AM$66,G$5+1,FALSE)&lt;VLOOKUP($B119,Calc_OppDef!$A$47:$AM$66,G$5+1,FALSE),VLOOKUP($A119,Fixtures!$A$2:$AN$21,G$5+2,FALSE),VLOOKUP($B119,Fixtures!$A$2:$AN$21,G$5+2,FALSE)),"")</f>
        <v>HUD (A)</v>
      </c>
      <c r="H119" s="121" t="str">
        <f>IFERROR(IF(VLOOKUP($A119,Calc_OppDef!$A$47:$AM$66,H$5+1,FALSE)&lt;VLOOKUP($B119,Calc_OppDef!$A$47:$AM$66,H$5+1,FALSE),VLOOKUP($A119,Fixtures!$A$2:$AN$21,H$5+2,FALSE),VLOOKUP($B119,Fixtures!$A$2:$AN$21,H$5+2,FALSE)),"")</f>
        <v>BUR (A)</v>
      </c>
      <c r="I119" s="121" t="str">
        <f>IFERROR(IF(VLOOKUP($A119,Calc_OppDef!$A$47:$AM$66,I$5+1,FALSE)&lt;VLOOKUP($B119,Calc_OppDef!$A$47:$AM$66,I$5+1,FALSE),VLOOKUP($A119,Fixtures!$A$2:$AN$21,I$5+2,FALSE),VLOOKUP($B119,Fixtures!$A$2:$AN$21,I$5+2,FALSE)),"")</f>
        <v>WAT (A)</v>
      </c>
      <c r="J119" s="121" t="str">
        <f>IFERROR(IF(VLOOKUP($A119,Calc_OppDef!$A$47:$AM$66,J$5+1,FALSE)&lt;VLOOKUP($B119,Calc_OppDef!$A$47:$AM$66,J$5+1,FALSE),VLOOKUP($A119,Fixtures!$A$2:$AN$21,J$5+2,FALSE),VLOOKUP($B119,Fixtures!$A$2:$AN$21,J$5+2,FALSE)),"")</f>
        <v>WOL (H)</v>
      </c>
      <c r="K119" s="121" t="str">
        <f>IFERROR(IF(VLOOKUP($A119,Calc_OppDef!$A$47:$AM$66,K$5+1,FALSE)&lt;VLOOKUP($B119,Calc_OppDef!$A$47:$AM$66,K$5+1,FALSE),VLOOKUP($A119,Fixtures!$A$2:$AN$21,K$5+2,FALSE),VLOOKUP($B119,Fixtures!$A$2:$AN$21,K$5+2,FALSE)),"")</f>
        <v/>
      </c>
      <c r="L119" s="121" t="str">
        <f>IFERROR(IF(VLOOKUP($A119,Calc_OppDef!$A$47:$AM$66,L$5+1,FALSE)&lt;VLOOKUP($B119,Calc_OppDef!$A$47:$AM$66,L$5+1,FALSE),VLOOKUP($A119,Fixtures!$A$2:$AN$21,L$5+2,FALSE),VLOOKUP($B119,Fixtures!$A$2:$AN$21,L$5+2,FALSE)),"")</f>
        <v/>
      </c>
      <c r="M119" s="121" t="str">
        <f>IFERROR(IF(VLOOKUP($A119,Calc_OppDef!$A$47:$AM$66,M$5+1,FALSE)&lt;VLOOKUP($B119,Calc_OppDef!$A$47:$AM$66,M$5+1,FALSE),VLOOKUP($A119,Fixtures!$A$2:$AN$21,M$5+2,FALSE),VLOOKUP($B119,Fixtures!$A$2:$AN$21,M$5+2,FALSE)),"")</f>
        <v/>
      </c>
      <c r="N119" s="119" t="str">
        <f>IFERROR(IF(VLOOKUP($A119,Calc_OppDef!$A$47:$AM$66,N$5+1,FALSE)&lt;VLOOKUP($B119,Calc_OppDef!$A$47:$AM$66,N$5+1,FALSE),VLOOKUP($A119,Fixtures!$A$2:$AN$21,N$5+2,FALSE),VLOOKUP($B119,Fixtures!$A$2:$AN$21,N$5+2,FALSE)),"")</f>
        <v/>
      </c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</row>
    <row r="120" ht="12.0" customHeight="1">
      <c r="A120" s="113" t="str">
        <f t="array" ref="A120">INDEX(Calc_RotOppDef!E889:AP889,Intro!$C$11)</f>
        <v>Fulham</v>
      </c>
      <c r="B120" s="120" t="str">
        <f t="array" ref="B120">INDEX(Calc_RotOppDef!E1082:AP1082,Intro!$C$11)</f>
        <v>Man Utd</v>
      </c>
      <c r="C120" s="117">
        <f t="array" ref="C120">INDEX(Calc_RotOppDef!E696:AP696,Intro!$C$11)/Intro!$C$13</f>
        <v>0.7583333333</v>
      </c>
      <c r="D120" s="119">
        <v>115.0</v>
      </c>
      <c r="E120" s="121" t="str">
        <f>IFERROR(IF(VLOOKUP($A120,Calc_OppDef!$A$47:$AM$66,E$5+1,FALSE)&lt;VLOOKUP($B120,Calc_OppDef!$A$47:$AM$66,E$5+1,FALSE),VLOOKUP($A120,Fixtures!$A$2:$AN$21,E$5+2,FALSE),VLOOKUP($B120,Fixtures!$A$2:$AN$21,E$5+2,FALSE)),"")</f>
        <v>CRY (H)</v>
      </c>
      <c r="F120" s="121" t="str">
        <f>IFERROR(IF(VLOOKUP($A120,Calc_OppDef!$A$47:$AM$66,F$5+1,FALSE)&lt;VLOOKUP($B120,Calc_OppDef!$A$47:$AM$66,F$5+1,FALSE),VLOOKUP($A120,Fixtures!$A$2:$AN$21,F$5+2,FALSE),VLOOKUP($B120,Fixtures!$A$2:$AN$21,F$5+2,FALSE)),"")</f>
        <v>BHA (A)</v>
      </c>
      <c r="G120" s="121" t="str">
        <f>IFERROR(IF(VLOOKUP($A120,Calc_OppDef!$A$47:$AM$66,G$5+1,FALSE)&lt;VLOOKUP($B120,Calc_OppDef!$A$47:$AM$66,G$5+1,FALSE),VLOOKUP($A120,Fixtures!$A$2:$AN$21,G$5+2,FALSE),VLOOKUP($B120,Fixtures!$A$2:$AN$21,G$5+2,FALSE)),"")</f>
        <v>BUR (H)</v>
      </c>
      <c r="H120" s="121" t="str">
        <f>IFERROR(IF(VLOOKUP($A120,Calc_OppDef!$A$47:$AM$66,H$5+1,FALSE)&lt;VLOOKUP($B120,Calc_OppDef!$A$47:$AM$66,H$5+1,FALSE),VLOOKUP($A120,Fixtures!$A$2:$AN$21,H$5+2,FALSE),VLOOKUP($B120,Fixtures!$A$2:$AN$21,H$5+2,FALSE)),"")</f>
        <v>BUR (A)</v>
      </c>
      <c r="I120" s="121" t="str">
        <f>IFERROR(IF(VLOOKUP($A120,Calc_OppDef!$A$47:$AM$66,I$5+1,FALSE)&lt;VLOOKUP($B120,Calc_OppDef!$A$47:$AM$66,I$5+1,FALSE),VLOOKUP($A120,Fixtures!$A$2:$AN$21,I$5+2,FALSE),VLOOKUP($B120,Fixtures!$A$2:$AN$21,I$5+2,FALSE)),"")</f>
        <v>WAT (A)</v>
      </c>
      <c r="J120" s="121" t="str">
        <f>IFERROR(IF(VLOOKUP($A120,Calc_OppDef!$A$47:$AM$66,J$5+1,FALSE)&lt;VLOOKUP($B120,Calc_OppDef!$A$47:$AM$66,J$5+1,FALSE),VLOOKUP($A120,Fixtures!$A$2:$AN$21,J$5+2,FALSE),VLOOKUP($B120,Fixtures!$A$2:$AN$21,J$5+2,FALSE)),"")</f>
        <v>WOL (H)</v>
      </c>
      <c r="K120" s="121" t="str">
        <f>IFERROR(IF(VLOOKUP($A120,Calc_OppDef!$A$47:$AM$66,K$5+1,FALSE)&lt;VLOOKUP($B120,Calc_OppDef!$A$47:$AM$66,K$5+1,FALSE),VLOOKUP($A120,Fixtures!$A$2:$AN$21,K$5+2,FALSE),VLOOKUP($B120,Fixtures!$A$2:$AN$21,K$5+2,FALSE)),"")</f>
        <v/>
      </c>
      <c r="L120" s="121" t="str">
        <f>IFERROR(IF(VLOOKUP($A120,Calc_OppDef!$A$47:$AM$66,L$5+1,FALSE)&lt;VLOOKUP($B120,Calc_OppDef!$A$47:$AM$66,L$5+1,FALSE),VLOOKUP($A120,Fixtures!$A$2:$AN$21,L$5+2,FALSE),VLOOKUP($B120,Fixtures!$A$2:$AN$21,L$5+2,FALSE)),"")</f>
        <v/>
      </c>
      <c r="M120" s="121" t="str">
        <f>IFERROR(IF(VLOOKUP($A120,Calc_OppDef!$A$47:$AM$66,M$5+1,FALSE)&lt;VLOOKUP($B120,Calc_OppDef!$A$47:$AM$66,M$5+1,FALSE),VLOOKUP($A120,Fixtures!$A$2:$AN$21,M$5+2,FALSE),VLOOKUP($B120,Fixtures!$A$2:$AN$21,M$5+2,FALSE)),"")</f>
        <v/>
      </c>
      <c r="N120" s="119" t="str">
        <f>IFERROR(IF(VLOOKUP($A120,Calc_OppDef!$A$47:$AM$66,N$5+1,FALSE)&lt;VLOOKUP($B120,Calc_OppDef!$A$47:$AM$66,N$5+1,FALSE),VLOOKUP($A120,Fixtures!$A$2:$AN$21,N$5+2,FALSE),VLOOKUP($B120,Fixtures!$A$2:$AN$21,N$5+2,FALSE)),"")</f>
        <v/>
      </c>
      <c r="O120" s="87"/>
      <c r="P120" s="87"/>
      <c r="Q120" s="87"/>
      <c r="R120" s="87"/>
      <c r="S120" s="87"/>
      <c r="T120" s="87"/>
      <c r="U120" s="87"/>
      <c r="V120" s="87"/>
      <c r="W120" s="87"/>
      <c r="X120" s="87"/>
      <c r="Y120" s="87"/>
      <c r="Z120" s="87"/>
    </row>
    <row r="121" ht="12.0" customHeight="1">
      <c r="A121" s="113" t="str">
        <f t="array" ref="A121">INDEX(Calc_RotOppDef!E890:AP890,Intro!$C$11)</f>
        <v>Tottenham</v>
      </c>
      <c r="B121" s="120" t="str">
        <f t="array" ref="B121">INDEX(Calc_RotOppDef!E1083:AP1083,Intro!$C$11)</f>
        <v>Watford</v>
      </c>
      <c r="C121" s="117">
        <f t="array" ref="C121">INDEX(Calc_RotOppDef!E697:AP697,Intro!$C$11)/Intro!$C$13</f>
        <v>0.7583333333</v>
      </c>
      <c r="D121" s="119">
        <v>116.0</v>
      </c>
      <c r="E121" s="121" t="str">
        <f>IFERROR(IF(VLOOKUP($A121,Calc_OppDef!$A$47:$AM$66,E$5+1,FALSE)&lt;VLOOKUP($B121,Calc_OppDef!$A$47:$AM$66,E$5+1,FALSE),VLOOKUP($A121,Fixtures!$A$2:$AN$21,E$5+2,FALSE),VLOOKUP($B121,Fixtures!$A$2:$AN$21,E$5+2,FALSE)),"")</f>
        <v>BHA (H)</v>
      </c>
      <c r="F121" s="121" t="str">
        <f>IFERROR(IF(VLOOKUP($A121,Calc_OppDef!$A$47:$AM$66,F$5+1,FALSE)&lt;VLOOKUP($B121,Calc_OppDef!$A$47:$AM$66,F$5+1,FALSE),VLOOKUP($A121,Fixtures!$A$2:$AN$21,F$5+2,FALSE),VLOOKUP($B121,Fixtures!$A$2:$AN$21,F$5+2,FALSE)),"")</f>
        <v>FUL (H)</v>
      </c>
      <c r="G121" s="121" t="str">
        <f>IFERROR(IF(VLOOKUP($A121,Calc_OppDef!$A$47:$AM$66,G$5+1,FALSE)&lt;VLOOKUP($B121,Calc_OppDef!$A$47:$AM$66,G$5+1,FALSE),VLOOKUP($A121,Fixtures!$A$2:$AN$21,G$5+2,FALSE),VLOOKUP($B121,Fixtures!$A$2:$AN$21,G$5+2,FALSE)),"")</f>
        <v>CRY (H)</v>
      </c>
      <c r="H121" s="121" t="str">
        <f>IFERROR(IF(VLOOKUP($A121,Calc_OppDef!$A$47:$AM$66,H$5+1,FALSE)&lt;VLOOKUP($B121,Calc_OppDef!$A$47:$AM$66,H$5+1,FALSE),VLOOKUP($A121,Fixtures!$A$2:$AN$21,H$5+2,FALSE),VLOOKUP($B121,Fixtures!$A$2:$AN$21,H$5+2,FALSE)),"")</f>
        <v>WAT (A)</v>
      </c>
      <c r="I121" s="121" t="str">
        <f>IFERROR(IF(VLOOKUP($A121,Calc_OppDef!$A$47:$AM$66,I$5+1,FALSE)&lt;VLOOKUP($B121,Calc_OppDef!$A$47:$AM$66,I$5+1,FALSE),VLOOKUP($A121,Fixtures!$A$2:$AN$21,I$5+2,FALSE),VLOOKUP($B121,Fixtures!$A$2:$AN$21,I$5+2,FALSE)),"")</f>
        <v>MNU (H)</v>
      </c>
      <c r="J121" s="121" t="str">
        <f>IFERROR(IF(VLOOKUP($A121,Calc_OppDef!$A$47:$AM$66,J$5+1,FALSE)&lt;VLOOKUP($B121,Calc_OppDef!$A$47:$AM$66,J$5+1,FALSE),VLOOKUP($A121,Fixtures!$A$2:$AN$21,J$5+2,FALSE),VLOOKUP($B121,Fixtures!$A$2:$AN$21,J$5+2,FALSE)),"")</f>
        <v>FUL (A)</v>
      </c>
      <c r="K121" s="121" t="str">
        <f>IFERROR(IF(VLOOKUP($A121,Calc_OppDef!$A$47:$AM$66,K$5+1,FALSE)&lt;VLOOKUP($B121,Calc_OppDef!$A$47:$AM$66,K$5+1,FALSE),VLOOKUP($A121,Fixtures!$A$2:$AN$21,K$5+2,FALSE),VLOOKUP($B121,Fixtures!$A$2:$AN$21,K$5+2,FALSE)),"")</f>
        <v/>
      </c>
      <c r="L121" s="121" t="str">
        <f>IFERROR(IF(VLOOKUP($A121,Calc_OppDef!$A$47:$AM$66,L$5+1,FALSE)&lt;VLOOKUP($B121,Calc_OppDef!$A$47:$AM$66,L$5+1,FALSE),VLOOKUP($A121,Fixtures!$A$2:$AN$21,L$5+2,FALSE),VLOOKUP($B121,Fixtures!$A$2:$AN$21,L$5+2,FALSE)),"")</f>
        <v/>
      </c>
      <c r="M121" s="121" t="str">
        <f>IFERROR(IF(VLOOKUP($A121,Calc_OppDef!$A$47:$AM$66,M$5+1,FALSE)&lt;VLOOKUP($B121,Calc_OppDef!$A$47:$AM$66,M$5+1,FALSE),VLOOKUP($A121,Fixtures!$A$2:$AN$21,M$5+2,FALSE),VLOOKUP($B121,Fixtures!$A$2:$AN$21,M$5+2,FALSE)),"")</f>
        <v/>
      </c>
      <c r="N121" s="119" t="str">
        <f>IFERROR(IF(VLOOKUP($A121,Calc_OppDef!$A$47:$AM$66,N$5+1,FALSE)&lt;VLOOKUP($B121,Calc_OppDef!$A$47:$AM$66,N$5+1,FALSE),VLOOKUP($A121,Fixtures!$A$2:$AN$21,N$5+2,FALSE),VLOOKUP($B121,Fixtures!$A$2:$AN$21,N$5+2,FALSE)),"")</f>
        <v/>
      </c>
      <c r="O121" s="87"/>
      <c r="P121" s="87"/>
      <c r="Q121" s="87"/>
      <c r="R121" s="87"/>
      <c r="S121" s="87"/>
      <c r="T121" s="87"/>
      <c r="U121" s="87"/>
      <c r="V121" s="87"/>
      <c r="W121" s="87"/>
      <c r="X121" s="87"/>
      <c r="Y121" s="87"/>
      <c r="Z121" s="87"/>
    </row>
    <row r="122" ht="12.0" customHeight="1">
      <c r="A122" s="113" t="str">
        <f t="array" ref="A122">INDEX(Calc_RotOppDef!E891:AP891,Intro!$C$11)</f>
        <v>Arsenal</v>
      </c>
      <c r="B122" s="120" t="str">
        <f t="array" ref="B122">INDEX(Calc_RotOppDef!E1084:AP1084,Intro!$C$11)</f>
        <v>Southampton</v>
      </c>
      <c r="C122" s="117">
        <f t="array" ref="C122">INDEX(Calc_RotOppDef!E698:AP698,Intro!$C$11)/Intro!$C$13</f>
        <v>0.7633333333</v>
      </c>
      <c r="D122" s="119">
        <v>117.0</v>
      </c>
      <c r="E122" s="121" t="str">
        <f>IFERROR(IF(VLOOKUP($A122,Calc_OppDef!$A$47:$AM$66,E$5+1,FALSE)&lt;VLOOKUP($B122,Calc_OppDef!$A$47:$AM$66,E$5+1,FALSE),VLOOKUP($A122,Fixtures!$A$2:$AN$21,E$5+2,FALSE),VLOOKUP($B122,Fixtures!$A$2:$AN$21,E$5+2,FALSE)),"")</f>
        <v>BUR (H)</v>
      </c>
      <c r="F122" s="121" t="str">
        <f>IFERROR(IF(VLOOKUP($A122,Calc_OppDef!$A$47:$AM$66,F$5+1,FALSE)&lt;VLOOKUP($B122,Calc_OppDef!$A$47:$AM$66,F$5+1,FALSE),VLOOKUP($A122,Fixtures!$A$2:$AN$21,F$5+2,FALSE),VLOOKUP($B122,Fixtures!$A$2:$AN$21,F$5+2,FALSE)),"")</f>
        <v>EVE (A)</v>
      </c>
      <c r="G122" s="121" t="str">
        <f>IFERROR(IF(VLOOKUP($A122,Calc_OppDef!$A$47:$AM$66,G$5+1,FALSE)&lt;VLOOKUP($B122,Calc_OppDef!$A$47:$AM$66,G$5+1,FALSE),VLOOKUP($A122,Fixtures!$A$2:$AN$21,G$5+2,FALSE),VLOOKUP($B122,Fixtures!$A$2:$AN$21,G$5+2,FALSE)),"")</f>
        <v>WHU (H)</v>
      </c>
      <c r="H122" s="121" t="str">
        <f>IFERROR(IF(VLOOKUP($A122,Calc_OppDef!$A$47:$AM$66,H$5+1,FALSE)&lt;VLOOKUP($B122,Calc_OppDef!$A$47:$AM$66,H$5+1,FALSE),VLOOKUP($A122,Fixtures!$A$2:$AN$21,H$5+2,FALSE),VLOOKUP($B122,Fixtures!$A$2:$AN$21,H$5+2,FALSE)),"")</f>
        <v>CAR (A)</v>
      </c>
      <c r="I122" s="121" t="str">
        <f>IFERROR(IF(VLOOKUP($A122,Calc_OppDef!$A$47:$AM$66,I$5+1,FALSE)&lt;VLOOKUP($B122,Calc_OppDef!$A$47:$AM$66,I$5+1,FALSE),VLOOKUP($A122,Fixtures!$A$2:$AN$21,I$5+2,FALSE),VLOOKUP($B122,Fixtures!$A$2:$AN$21,I$5+2,FALSE)),"")</f>
        <v>BHA (H)</v>
      </c>
      <c r="J122" s="121" t="str">
        <f>IFERROR(IF(VLOOKUP($A122,Calc_OppDef!$A$47:$AM$66,J$5+1,FALSE)&lt;VLOOKUP($B122,Calc_OppDef!$A$47:$AM$66,J$5+1,FALSE),VLOOKUP($A122,Fixtures!$A$2:$AN$21,J$5+2,FALSE),VLOOKUP($B122,Fixtures!$A$2:$AN$21,J$5+2,FALSE)),"")</f>
        <v>EVE (H)</v>
      </c>
      <c r="K122" s="121" t="str">
        <f>IFERROR(IF(VLOOKUP($A122,Calc_OppDef!$A$47:$AM$66,K$5+1,FALSE)&lt;VLOOKUP($B122,Calc_OppDef!$A$47:$AM$66,K$5+1,FALSE),VLOOKUP($A122,Fixtures!$A$2:$AN$21,K$5+2,FALSE),VLOOKUP($B122,Fixtures!$A$2:$AN$21,K$5+2,FALSE)),"")</f>
        <v/>
      </c>
      <c r="L122" s="121" t="str">
        <f>IFERROR(IF(VLOOKUP($A122,Calc_OppDef!$A$47:$AM$66,L$5+1,FALSE)&lt;VLOOKUP($B122,Calc_OppDef!$A$47:$AM$66,L$5+1,FALSE),VLOOKUP($A122,Fixtures!$A$2:$AN$21,L$5+2,FALSE),VLOOKUP($B122,Fixtures!$A$2:$AN$21,L$5+2,FALSE)),"")</f>
        <v/>
      </c>
      <c r="M122" s="121" t="str">
        <f>IFERROR(IF(VLOOKUP($A122,Calc_OppDef!$A$47:$AM$66,M$5+1,FALSE)&lt;VLOOKUP($B122,Calc_OppDef!$A$47:$AM$66,M$5+1,FALSE),VLOOKUP($A122,Fixtures!$A$2:$AN$21,M$5+2,FALSE),VLOOKUP($B122,Fixtures!$A$2:$AN$21,M$5+2,FALSE)),"")</f>
        <v/>
      </c>
      <c r="N122" s="119" t="str">
        <f>IFERROR(IF(VLOOKUP($A122,Calc_OppDef!$A$47:$AM$66,N$5+1,FALSE)&lt;VLOOKUP($B122,Calc_OppDef!$A$47:$AM$66,N$5+1,FALSE),VLOOKUP($A122,Fixtures!$A$2:$AN$21,N$5+2,FALSE),VLOOKUP($B122,Fixtures!$A$2:$AN$21,N$5+2,FALSE)),"")</f>
        <v/>
      </c>
      <c r="O122" s="87"/>
      <c r="P122" s="87"/>
      <c r="Q122" s="87"/>
      <c r="R122" s="87"/>
      <c r="S122" s="87"/>
      <c r="T122" s="87"/>
      <c r="U122" s="87"/>
      <c r="V122" s="87"/>
      <c r="W122" s="87"/>
      <c r="X122" s="87"/>
      <c r="Y122" s="87"/>
      <c r="Z122" s="87"/>
    </row>
    <row r="123" ht="12.0" customHeight="1">
      <c r="A123" s="113" t="str">
        <f t="array" ref="A123">INDEX(Calc_RotOppDef!E892:AP892,Intro!$C$11)</f>
        <v>Bournemouth</v>
      </c>
      <c r="B123" s="120" t="str">
        <f t="array" ref="B123">INDEX(Calc_RotOppDef!E1085:AP1085,Intro!$C$11)</f>
        <v>Liverpool</v>
      </c>
      <c r="C123" s="117">
        <f t="array" ref="C123">INDEX(Calc_RotOppDef!E699:AP699,Intro!$C$11)/Intro!$C$13</f>
        <v>0.7633333333</v>
      </c>
      <c r="D123" s="119">
        <v>118.0</v>
      </c>
      <c r="E123" s="121" t="str">
        <f>IFERROR(IF(VLOOKUP($A123,Calc_OppDef!$A$47:$AM$66,E$5+1,FALSE)&lt;VLOOKUP($B123,Calc_OppDef!$A$47:$AM$66,E$5+1,FALSE),VLOOKUP($A123,Fixtures!$A$2:$AN$21,E$5+2,FALSE),VLOOKUP($B123,Fixtures!$A$2:$AN$21,E$5+2,FALSE)),"")</f>
        <v>CAR (H)</v>
      </c>
      <c r="F123" s="121" t="str">
        <f>IFERROR(IF(VLOOKUP($A123,Calc_OppDef!$A$47:$AM$66,F$5+1,FALSE)&lt;VLOOKUP($B123,Calc_OppDef!$A$47:$AM$66,F$5+1,FALSE),VLOOKUP($A123,Fixtures!$A$2:$AN$21,F$5+2,FALSE),VLOOKUP($B123,Fixtures!$A$2:$AN$21,F$5+2,FALSE)),"")</f>
        <v>WHU (A)</v>
      </c>
      <c r="G123" s="121" t="str">
        <f>IFERROR(IF(VLOOKUP($A123,Calc_OppDef!$A$47:$AM$66,G$5+1,FALSE)&lt;VLOOKUP($B123,Calc_OppDef!$A$47:$AM$66,G$5+1,FALSE),VLOOKUP($A123,Fixtures!$A$2:$AN$21,G$5+2,FALSE),VLOOKUP($B123,Fixtures!$A$2:$AN$21,G$5+2,FALSE)),"")</f>
        <v>BHA (H)</v>
      </c>
      <c r="H123" s="121" t="str">
        <f>IFERROR(IF(VLOOKUP($A123,Calc_OppDef!$A$47:$AM$66,H$5+1,FALSE)&lt;VLOOKUP($B123,Calc_OppDef!$A$47:$AM$66,H$5+1,FALSE),VLOOKUP($A123,Fixtures!$A$2:$AN$21,H$5+2,FALSE),VLOOKUP($B123,Fixtures!$A$2:$AN$21,H$5+2,FALSE)),"")</f>
        <v>LEI (A)</v>
      </c>
      <c r="I123" s="121" t="str">
        <f>IFERROR(IF(VLOOKUP($A123,Calc_OppDef!$A$47:$AM$66,I$5+1,FALSE)&lt;VLOOKUP($B123,Calc_OppDef!$A$47:$AM$66,I$5+1,FALSE),VLOOKUP($A123,Fixtures!$A$2:$AN$21,I$5+2,FALSE),VLOOKUP($B123,Fixtures!$A$2:$AN$21,I$5+2,FALSE)),"")</f>
        <v>LEI (H)</v>
      </c>
      <c r="J123" s="121" t="str">
        <f>IFERROR(IF(VLOOKUP($A123,Calc_OppDef!$A$47:$AM$66,J$5+1,FALSE)&lt;VLOOKUP($B123,Calc_OppDef!$A$47:$AM$66,J$5+1,FALSE),VLOOKUP($A123,Fixtures!$A$2:$AN$21,J$5+2,FALSE),VLOOKUP($B123,Fixtures!$A$2:$AN$21,J$5+2,FALSE)),"")</f>
        <v>BUR (A)</v>
      </c>
      <c r="K123" s="121" t="str">
        <f>IFERROR(IF(VLOOKUP($A123,Calc_OppDef!$A$47:$AM$66,K$5+1,FALSE)&lt;VLOOKUP($B123,Calc_OppDef!$A$47:$AM$66,K$5+1,FALSE),VLOOKUP($A123,Fixtures!$A$2:$AN$21,K$5+2,FALSE),VLOOKUP($B123,Fixtures!$A$2:$AN$21,K$5+2,FALSE)),"")</f>
        <v/>
      </c>
      <c r="L123" s="121" t="str">
        <f>IFERROR(IF(VLOOKUP($A123,Calc_OppDef!$A$47:$AM$66,L$5+1,FALSE)&lt;VLOOKUP($B123,Calc_OppDef!$A$47:$AM$66,L$5+1,FALSE),VLOOKUP($A123,Fixtures!$A$2:$AN$21,L$5+2,FALSE),VLOOKUP($B123,Fixtures!$A$2:$AN$21,L$5+2,FALSE)),"")</f>
        <v/>
      </c>
      <c r="M123" s="121" t="str">
        <f>IFERROR(IF(VLOOKUP($A123,Calc_OppDef!$A$47:$AM$66,M$5+1,FALSE)&lt;VLOOKUP($B123,Calc_OppDef!$A$47:$AM$66,M$5+1,FALSE),VLOOKUP($A123,Fixtures!$A$2:$AN$21,M$5+2,FALSE),VLOOKUP($B123,Fixtures!$A$2:$AN$21,M$5+2,FALSE)),"")</f>
        <v/>
      </c>
      <c r="N123" s="119" t="str">
        <f>IFERROR(IF(VLOOKUP($A123,Calc_OppDef!$A$47:$AM$66,N$5+1,FALSE)&lt;VLOOKUP($B123,Calc_OppDef!$A$47:$AM$66,N$5+1,FALSE),VLOOKUP($A123,Fixtures!$A$2:$AN$21,N$5+2,FALSE),VLOOKUP($B123,Fixtures!$A$2:$AN$21,N$5+2,FALSE)),"")</f>
        <v/>
      </c>
      <c r="O123" s="87"/>
      <c r="P123" s="87"/>
      <c r="Q123" s="87"/>
      <c r="R123" s="87"/>
      <c r="S123" s="87"/>
      <c r="T123" s="87"/>
      <c r="U123" s="87"/>
      <c r="V123" s="87"/>
      <c r="W123" s="87"/>
      <c r="X123" s="87"/>
      <c r="Y123" s="87"/>
      <c r="Z123" s="87"/>
    </row>
    <row r="124" ht="12.0" customHeight="1">
      <c r="A124" s="113" t="str">
        <f t="array" ref="A124">INDEX(Calc_RotOppDef!E893:AP893,Intro!$C$11)</f>
        <v>Huddersfield</v>
      </c>
      <c r="B124" s="120" t="str">
        <f t="array" ref="B124">INDEX(Calc_RotOppDef!E1086:AP1086,Intro!$C$11)</f>
        <v>Wolves</v>
      </c>
      <c r="C124" s="117">
        <f t="array" ref="C124">INDEX(Calc_RotOppDef!E700:AP700,Intro!$C$11)/Intro!$C$13</f>
        <v>0.7633333333</v>
      </c>
      <c r="D124" s="119">
        <v>119.0</v>
      </c>
      <c r="E124" s="121" t="str">
        <f>IFERROR(IF(VLOOKUP($A124,Calc_OppDef!$A$47:$AM$66,E$5+1,FALSE)&lt;VLOOKUP($B124,Calc_OppDef!$A$47:$AM$66,E$5+1,FALSE),VLOOKUP($A124,Fixtures!$A$2:$AN$21,E$5+2,FALSE),VLOOKUP($B124,Fixtures!$A$2:$AN$21,E$5+2,FALSE)),"")</f>
        <v>EVE (H)</v>
      </c>
      <c r="F124" s="121" t="str">
        <f>IFERROR(IF(VLOOKUP($A124,Calc_OppDef!$A$47:$AM$66,F$5+1,FALSE)&lt;VLOOKUP($B124,Calc_OppDef!$A$47:$AM$66,F$5+1,FALSE),VLOOKUP($A124,Fixtures!$A$2:$AN$21,F$5+2,FALSE),VLOOKUP($B124,Fixtures!$A$2:$AN$21,F$5+2,FALSE)),"")</f>
        <v>LEI (A)</v>
      </c>
      <c r="G124" s="121" t="str">
        <f>IFERROR(IF(VLOOKUP($A124,Calc_OppDef!$A$47:$AM$66,G$5+1,FALSE)&lt;VLOOKUP($B124,Calc_OppDef!$A$47:$AM$66,G$5+1,FALSE),VLOOKUP($A124,Fixtures!$A$2:$AN$21,G$5+2,FALSE),VLOOKUP($B124,Fixtures!$A$2:$AN$21,G$5+2,FALSE)),"")</f>
        <v>CAR (H)</v>
      </c>
      <c r="H124" s="121" t="str">
        <f>IFERROR(IF(VLOOKUP($A124,Calc_OppDef!$A$47:$AM$66,H$5+1,FALSE)&lt;VLOOKUP($B124,Calc_OppDef!$A$47:$AM$66,H$5+1,FALSE),VLOOKUP($A124,Fixtures!$A$2:$AN$21,H$5+2,FALSE),VLOOKUP($B124,Fixtures!$A$2:$AN$21,H$5+2,FALSE)),"")</f>
        <v>WHU (A)</v>
      </c>
      <c r="I124" s="121" t="str">
        <f>IFERROR(IF(VLOOKUP($A124,Calc_OppDef!$A$47:$AM$66,I$5+1,FALSE)&lt;VLOOKUP($B124,Calc_OppDef!$A$47:$AM$66,I$5+1,FALSE),VLOOKUP($A124,Fixtures!$A$2:$AN$21,I$5+2,FALSE),VLOOKUP($B124,Fixtures!$A$2:$AN$21,I$5+2,FALSE)),"")</f>
        <v>CRY (H)</v>
      </c>
      <c r="J124" s="121" t="str">
        <f>IFERROR(IF(VLOOKUP($A124,Calc_OppDef!$A$47:$AM$66,J$5+1,FALSE)&lt;VLOOKUP($B124,Calc_OppDef!$A$47:$AM$66,J$5+1,FALSE),VLOOKUP($A124,Fixtures!$A$2:$AN$21,J$5+2,FALSE),VLOOKUP($B124,Fixtures!$A$2:$AN$21,J$5+2,FALSE)),"")</f>
        <v>LEI (A)</v>
      </c>
      <c r="K124" s="121" t="str">
        <f>IFERROR(IF(VLOOKUP($A124,Calc_OppDef!$A$47:$AM$66,K$5+1,FALSE)&lt;VLOOKUP($B124,Calc_OppDef!$A$47:$AM$66,K$5+1,FALSE),VLOOKUP($A124,Fixtures!$A$2:$AN$21,K$5+2,FALSE),VLOOKUP($B124,Fixtures!$A$2:$AN$21,K$5+2,FALSE)),"")</f>
        <v/>
      </c>
      <c r="L124" s="121" t="str">
        <f>IFERROR(IF(VLOOKUP($A124,Calc_OppDef!$A$47:$AM$66,L$5+1,FALSE)&lt;VLOOKUP($B124,Calc_OppDef!$A$47:$AM$66,L$5+1,FALSE),VLOOKUP($A124,Fixtures!$A$2:$AN$21,L$5+2,FALSE),VLOOKUP($B124,Fixtures!$A$2:$AN$21,L$5+2,FALSE)),"")</f>
        <v/>
      </c>
      <c r="M124" s="121" t="str">
        <f>IFERROR(IF(VLOOKUP($A124,Calc_OppDef!$A$47:$AM$66,M$5+1,FALSE)&lt;VLOOKUP($B124,Calc_OppDef!$A$47:$AM$66,M$5+1,FALSE),VLOOKUP($A124,Fixtures!$A$2:$AN$21,M$5+2,FALSE),VLOOKUP($B124,Fixtures!$A$2:$AN$21,M$5+2,FALSE)),"")</f>
        <v/>
      </c>
      <c r="N124" s="119" t="str">
        <f>IFERROR(IF(VLOOKUP($A124,Calc_OppDef!$A$47:$AM$66,N$5+1,FALSE)&lt;VLOOKUP($B124,Calc_OppDef!$A$47:$AM$66,N$5+1,FALSE),VLOOKUP($A124,Fixtures!$A$2:$AN$21,N$5+2,FALSE),VLOOKUP($B124,Fixtures!$A$2:$AN$21,N$5+2,FALSE)),"")</f>
        <v/>
      </c>
      <c r="O124" s="87"/>
      <c r="P124" s="87"/>
      <c r="Q124" s="87"/>
      <c r="R124" s="87"/>
      <c r="S124" s="87"/>
      <c r="T124" s="87"/>
      <c r="U124" s="87"/>
      <c r="V124" s="87"/>
      <c r="W124" s="87"/>
      <c r="X124" s="87"/>
      <c r="Y124" s="87"/>
      <c r="Z124" s="87"/>
    </row>
    <row r="125" ht="12.0" customHeight="1">
      <c r="A125" s="113" t="str">
        <f t="array" ref="A125">INDEX(Calc_RotOppDef!E894:AP894,Intro!$C$11)</f>
        <v>Brighton</v>
      </c>
      <c r="B125" s="120" t="str">
        <f t="array" ref="B125">INDEX(Calc_RotOppDef!E1087:AP1087,Intro!$C$11)</f>
        <v>Fulham</v>
      </c>
      <c r="C125" s="117">
        <f t="array" ref="C125">INDEX(Calc_RotOppDef!E701:AP701,Intro!$C$11)/Intro!$C$13</f>
        <v>0.7666666667</v>
      </c>
      <c r="D125" s="119">
        <v>120.0</v>
      </c>
      <c r="E125" s="121" t="str">
        <f>IFERROR(IF(VLOOKUP($A125,Calc_OppDef!$A$47:$AM$66,E$5+1,FALSE)&lt;VLOOKUP($B125,Calc_OppDef!$A$47:$AM$66,E$5+1,FALSE),VLOOKUP($A125,Fixtures!$A$2:$AN$21,E$5+2,FALSE),VLOOKUP($B125,Fixtures!$A$2:$AN$21,E$5+2,FALSE)),"")</f>
        <v>CRY (H)</v>
      </c>
      <c r="F125" s="121" t="str">
        <f>IFERROR(IF(VLOOKUP($A125,Calc_OppDef!$A$47:$AM$66,F$5+1,FALSE)&lt;VLOOKUP($B125,Calc_OppDef!$A$47:$AM$66,F$5+1,FALSE),VLOOKUP($A125,Fixtures!$A$2:$AN$21,F$5+2,FALSE),VLOOKUP($B125,Fixtures!$A$2:$AN$21,F$5+2,FALSE)),"")</f>
        <v>MNU (H)</v>
      </c>
      <c r="G125" s="121" t="str">
        <f>IFERROR(IF(VLOOKUP($A125,Calc_OppDef!$A$47:$AM$66,G$5+1,FALSE)&lt;VLOOKUP($B125,Calc_OppDef!$A$47:$AM$66,G$5+1,FALSE),VLOOKUP($A125,Fixtures!$A$2:$AN$21,G$5+2,FALSE),VLOOKUP($B125,Fixtures!$A$2:$AN$21,G$5+2,FALSE)),"")</f>
        <v>BUR (H)</v>
      </c>
      <c r="H125" s="121" t="str">
        <f>IFERROR(IF(VLOOKUP($A125,Calc_OppDef!$A$47:$AM$66,H$5+1,FALSE)&lt;VLOOKUP($B125,Calc_OppDef!$A$47:$AM$66,H$5+1,FALSE),VLOOKUP($A125,Fixtures!$A$2:$AN$21,H$5+2,FALSE),VLOOKUP($B125,Fixtures!$A$2:$AN$21,H$5+2,FALSE)),"")</f>
        <v>FUL (H)</v>
      </c>
      <c r="I125" s="121" t="str">
        <f>IFERROR(IF(VLOOKUP($A125,Calc_OppDef!$A$47:$AM$66,I$5+1,FALSE)&lt;VLOOKUP($B125,Calc_OppDef!$A$47:$AM$66,I$5+1,FALSE),VLOOKUP($A125,Fixtures!$A$2:$AN$21,I$5+2,FALSE),VLOOKUP($B125,Fixtures!$A$2:$AN$21,I$5+2,FALSE)),"")</f>
        <v>SOU (A)</v>
      </c>
      <c r="J125" s="121" t="str">
        <f>IFERROR(IF(VLOOKUP($A125,Calc_OppDef!$A$47:$AM$66,J$5+1,FALSE)&lt;VLOOKUP($B125,Calc_OppDef!$A$47:$AM$66,J$5+1,FALSE),VLOOKUP($A125,Fixtures!$A$2:$AN$21,J$5+2,FALSE),VLOOKUP($B125,Fixtures!$A$2:$AN$21,J$5+2,FALSE)),"")</f>
        <v>WAT (H)</v>
      </c>
      <c r="K125" s="121" t="str">
        <f>IFERROR(IF(VLOOKUP($A125,Calc_OppDef!$A$47:$AM$66,K$5+1,FALSE)&lt;VLOOKUP($B125,Calc_OppDef!$A$47:$AM$66,K$5+1,FALSE),VLOOKUP($A125,Fixtures!$A$2:$AN$21,K$5+2,FALSE),VLOOKUP($B125,Fixtures!$A$2:$AN$21,K$5+2,FALSE)),"")</f>
        <v/>
      </c>
      <c r="L125" s="121" t="str">
        <f>IFERROR(IF(VLOOKUP($A125,Calc_OppDef!$A$47:$AM$66,L$5+1,FALSE)&lt;VLOOKUP($B125,Calc_OppDef!$A$47:$AM$66,L$5+1,FALSE),VLOOKUP($A125,Fixtures!$A$2:$AN$21,L$5+2,FALSE),VLOOKUP($B125,Fixtures!$A$2:$AN$21,L$5+2,FALSE)),"")</f>
        <v/>
      </c>
      <c r="M125" s="121" t="str">
        <f>IFERROR(IF(VLOOKUP($A125,Calc_OppDef!$A$47:$AM$66,M$5+1,FALSE)&lt;VLOOKUP($B125,Calc_OppDef!$A$47:$AM$66,M$5+1,FALSE),VLOOKUP($A125,Fixtures!$A$2:$AN$21,M$5+2,FALSE),VLOOKUP($B125,Fixtures!$A$2:$AN$21,M$5+2,FALSE)),"")</f>
        <v/>
      </c>
      <c r="N125" s="119" t="str">
        <f>IFERROR(IF(VLOOKUP($A125,Calc_OppDef!$A$47:$AM$66,N$5+1,FALSE)&lt;VLOOKUP($B125,Calc_OppDef!$A$47:$AM$66,N$5+1,FALSE),VLOOKUP($A125,Fixtures!$A$2:$AN$21,N$5+2,FALSE),VLOOKUP($B125,Fixtures!$A$2:$AN$21,N$5+2,FALSE)),"")</f>
        <v/>
      </c>
      <c r="O125" s="87"/>
      <c r="P125" s="87"/>
      <c r="Q125" s="87"/>
      <c r="R125" s="87"/>
      <c r="S125" s="87"/>
      <c r="T125" s="87"/>
      <c r="U125" s="87"/>
      <c r="V125" s="87"/>
      <c r="W125" s="87"/>
      <c r="X125" s="87"/>
      <c r="Y125" s="87"/>
      <c r="Z125" s="87"/>
    </row>
    <row r="126" ht="12.0" customHeight="1">
      <c r="A126" s="113" t="str">
        <f t="array" ref="A126">INDEX(Calc_RotOppDef!E895:AP895,Intro!$C$11)</f>
        <v>Cardiff</v>
      </c>
      <c r="B126" s="120" t="str">
        <f t="array" ref="B126">INDEX(Calc_RotOppDef!E1088:AP1088,Intro!$C$11)</f>
        <v>Fulham</v>
      </c>
      <c r="C126" s="117">
        <f t="array" ref="C126">INDEX(Calc_RotOppDef!E702:AP702,Intro!$C$11)/Intro!$C$13</f>
        <v>0.7666666667</v>
      </c>
      <c r="D126" s="119">
        <v>121.0</v>
      </c>
      <c r="E126" s="121" t="str">
        <f>IFERROR(IF(VLOOKUP($A126,Calc_OppDef!$A$47:$AM$66,E$5+1,FALSE)&lt;VLOOKUP($B126,Calc_OppDef!$A$47:$AM$66,E$5+1,FALSE),VLOOKUP($A126,Fixtures!$A$2:$AN$21,E$5+2,FALSE),VLOOKUP($B126,Fixtures!$A$2:$AN$21,E$5+2,FALSE)),"")</f>
        <v>CRY (H)</v>
      </c>
      <c r="F126" s="121" t="str">
        <f>IFERROR(IF(VLOOKUP($A126,Calc_OppDef!$A$47:$AM$66,F$5+1,FALSE)&lt;VLOOKUP($B126,Calc_OppDef!$A$47:$AM$66,F$5+1,FALSE),VLOOKUP($A126,Fixtures!$A$2:$AN$21,F$5+2,FALSE),VLOOKUP($B126,Fixtures!$A$2:$AN$21,F$5+2,FALSE)),"")</f>
        <v>NEW (H)</v>
      </c>
      <c r="G126" s="121" t="str">
        <f>IFERROR(IF(VLOOKUP($A126,Calc_OppDef!$A$47:$AM$66,G$5+1,FALSE)&lt;VLOOKUP($B126,Calc_OppDef!$A$47:$AM$66,G$5+1,FALSE),VLOOKUP($A126,Fixtures!$A$2:$AN$21,G$5+2,FALSE),VLOOKUP($B126,Fixtures!$A$2:$AN$21,G$5+2,FALSE)),"")</f>
        <v>HUD (A)</v>
      </c>
      <c r="H126" s="121" t="str">
        <f>IFERROR(IF(VLOOKUP($A126,Calc_OppDef!$A$47:$AM$66,H$5+1,FALSE)&lt;VLOOKUP($B126,Calc_OppDef!$A$47:$AM$66,H$5+1,FALSE),VLOOKUP($A126,Fixtures!$A$2:$AN$21,H$5+2,FALSE),VLOOKUP($B126,Fixtures!$A$2:$AN$21,H$5+2,FALSE)),"")</f>
        <v>ARS (H)</v>
      </c>
      <c r="I126" s="121" t="str">
        <f>IFERROR(IF(VLOOKUP($A126,Calc_OppDef!$A$47:$AM$66,I$5+1,FALSE)&lt;VLOOKUP($B126,Calc_OppDef!$A$47:$AM$66,I$5+1,FALSE),VLOOKUP($A126,Fixtures!$A$2:$AN$21,I$5+2,FALSE),VLOOKUP($B126,Fixtures!$A$2:$AN$21,I$5+2,FALSE)),"")</f>
        <v>CHE (A)</v>
      </c>
      <c r="J126" s="121" t="str">
        <f>IFERROR(IF(VLOOKUP($A126,Calc_OppDef!$A$47:$AM$66,J$5+1,FALSE)&lt;VLOOKUP($B126,Calc_OppDef!$A$47:$AM$66,J$5+1,FALSE),VLOOKUP($A126,Fixtures!$A$2:$AN$21,J$5+2,FALSE),VLOOKUP($B126,Fixtures!$A$2:$AN$21,J$5+2,FALSE)),"")</f>
        <v>WAT (H)</v>
      </c>
      <c r="K126" s="121" t="str">
        <f>IFERROR(IF(VLOOKUP($A126,Calc_OppDef!$A$47:$AM$66,K$5+1,FALSE)&lt;VLOOKUP($B126,Calc_OppDef!$A$47:$AM$66,K$5+1,FALSE),VLOOKUP($A126,Fixtures!$A$2:$AN$21,K$5+2,FALSE),VLOOKUP($B126,Fixtures!$A$2:$AN$21,K$5+2,FALSE)),"")</f>
        <v/>
      </c>
      <c r="L126" s="121" t="str">
        <f>IFERROR(IF(VLOOKUP($A126,Calc_OppDef!$A$47:$AM$66,L$5+1,FALSE)&lt;VLOOKUP($B126,Calc_OppDef!$A$47:$AM$66,L$5+1,FALSE),VLOOKUP($A126,Fixtures!$A$2:$AN$21,L$5+2,FALSE),VLOOKUP($B126,Fixtures!$A$2:$AN$21,L$5+2,FALSE)),"")</f>
        <v/>
      </c>
      <c r="M126" s="121" t="str">
        <f>IFERROR(IF(VLOOKUP($A126,Calc_OppDef!$A$47:$AM$66,M$5+1,FALSE)&lt;VLOOKUP($B126,Calc_OppDef!$A$47:$AM$66,M$5+1,FALSE),VLOOKUP($A126,Fixtures!$A$2:$AN$21,M$5+2,FALSE),VLOOKUP($B126,Fixtures!$A$2:$AN$21,M$5+2,FALSE)),"")</f>
        <v/>
      </c>
      <c r="N126" s="119" t="str">
        <f>IFERROR(IF(VLOOKUP($A126,Calc_OppDef!$A$47:$AM$66,N$5+1,FALSE)&lt;VLOOKUP($B126,Calc_OppDef!$A$47:$AM$66,N$5+1,FALSE),VLOOKUP($A126,Fixtures!$A$2:$AN$21,N$5+2,FALSE),VLOOKUP($B126,Fixtures!$A$2:$AN$21,N$5+2,FALSE)),"")</f>
        <v/>
      </c>
      <c r="O126" s="87"/>
      <c r="P126" s="87"/>
      <c r="Q126" s="87"/>
      <c r="R126" s="87"/>
      <c r="S126" s="87"/>
      <c r="T126" s="87"/>
      <c r="U126" s="87"/>
      <c r="V126" s="87"/>
      <c r="W126" s="87"/>
      <c r="X126" s="87"/>
      <c r="Y126" s="87"/>
      <c r="Z126" s="87"/>
    </row>
    <row r="127" ht="12.0" customHeight="1">
      <c r="A127" s="113" t="str">
        <f t="array" ref="A127">INDEX(Calc_RotOppDef!E896:AP896,Intro!$C$11)</f>
        <v>Leicester</v>
      </c>
      <c r="B127" s="120" t="str">
        <f t="array" ref="B127">INDEX(Calc_RotOppDef!E1089:AP1089,Intro!$C$11)</f>
        <v>Man Utd</v>
      </c>
      <c r="C127" s="117">
        <f t="array" ref="C127">INDEX(Calc_RotOppDef!E703:AP703,Intro!$C$11)/Intro!$C$13</f>
        <v>0.7716666667</v>
      </c>
      <c r="D127" s="119">
        <v>122.0</v>
      </c>
      <c r="E127" s="121" t="str">
        <f>IFERROR(IF(VLOOKUP($A127,Calc_OppDef!$A$47:$AM$66,E$5+1,FALSE)&lt;VLOOKUP($B127,Calc_OppDef!$A$47:$AM$66,E$5+1,FALSE),VLOOKUP($A127,Fixtures!$A$2:$AN$21,E$5+2,FALSE),VLOOKUP($B127,Fixtures!$A$2:$AN$21,E$5+2,FALSE)),"")</f>
        <v>LEI (H)</v>
      </c>
      <c r="F127" s="121" t="str">
        <f>IFERROR(IF(VLOOKUP($A127,Calc_OppDef!$A$47:$AM$66,F$5+1,FALSE)&lt;VLOOKUP($B127,Calc_OppDef!$A$47:$AM$66,F$5+1,FALSE),VLOOKUP($A127,Fixtures!$A$2:$AN$21,F$5+2,FALSE),VLOOKUP($B127,Fixtures!$A$2:$AN$21,F$5+2,FALSE)),"")</f>
        <v>WOL (H)</v>
      </c>
      <c r="G127" s="121" t="str">
        <f>IFERROR(IF(VLOOKUP($A127,Calc_OppDef!$A$47:$AM$66,G$5+1,FALSE)&lt;VLOOKUP($B127,Calc_OppDef!$A$47:$AM$66,G$5+1,FALSE),VLOOKUP($A127,Fixtures!$A$2:$AN$21,G$5+2,FALSE),VLOOKUP($B127,Fixtures!$A$2:$AN$21,G$5+2,FALSE)),"")</f>
        <v>SOU (A)</v>
      </c>
      <c r="H127" s="121" t="str">
        <f>IFERROR(IF(VLOOKUP($A127,Calc_OppDef!$A$47:$AM$66,H$5+1,FALSE)&lt;VLOOKUP($B127,Calc_OppDef!$A$47:$AM$66,H$5+1,FALSE),VLOOKUP($A127,Fixtures!$A$2:$AN$21,H$5+2,FALSE),VLOOKUP($B127,Fixtures!$A$2:$AN$21,H$5+2,FALSE)),"")</f>
        <v>BUR (A)</v>
      </c>
      <c r="I127" s="121" t="str">
        <f>IFERROR(IF(VLOOKUP($A127,Calc_OppDef!$A$47:$AM$66,I$5+1,FALSE)&lt;VLOOKUP($B127,Calc_OppDef!$A$47:$AM$66,I$5+1,FALSE),VLOOKUP($A127,Fixtures!$A$2:$AN$21,I$5+2,FALSE),VLOOKUP($B127,Fixtures!$A$2:$AN$21,I$5+2,FALSE)),"")</f>
        <v>BOU (A)</v>
      </c>
      <c r="J127" s="121" t="str">
        <f>IFERROR(IF(VLOOKUP($A127,Calc_OppDef!$A$47:$AM$66,J$5+1,FALSE)&lt;VLOOKUP($B127,Calc_OppDef!$A$47:$AM$66,J$5+1,FALSE),VLOOKUP($A127,Fixtures!$A$2:$AN$21,J$5+2,FALSE),VLOOKUP($B127,Fixtures!$A$2:$AN$21,J$5+2,FALSE)),"")</f>
        <v>HUD (H)</v>
      </c>
      <c r="K127" s="121" t="str">
        <f>IFERROR(IF(VLOOKUP($A127,Calc_OppDef!$A$47:$AM$66,K$5+1,FALSE)&lt;VLOOKUP($B127,Calc_OppDef!$A$47:$AM$66,K$5+1,FALSE),VLOOKUP($A127,Fixtures!$A$2:$AN$21,K$5+2,FALSE),VLOOKUP($B127,Fixtures!$A$2:$AN$21,K$5+2,FALSE)),"")</f>
        <v/>
      </c>
      <c r="L127" s="121" t="str">
        <f>IFERROR(IF(VLOOKUP($A127,Calc_OppDef!$A$47:$AM$66,L$5+1,FALSE)&lt;VLOOKUP($B127,Calc_OppDef!$A$47:$AM$66,L$5+1,FALSE),VLOOKUP($A127,Fixtures!$A$2:$AN$21,L$5+2,FALSE),VLOOKUP($B127,Fixtures!$A$2:$AN$21,L$5+2,FALSE)),"")</f>
        <v/>
      </c>
      <c r="M127" s="121" t="str">
        <f>IFERROR(IF(VLOOKUP($A127,Calc_OppDef!$A$47:$AM$66,M$5+1,FALSE)&lt;VLOOKUP($B127,Calc_OppDef!$A$47:$AM$66,M$5+1,FALSE),VLOOKUP($A127,Fixtures!$A$2:$AN$21,M$5+2,FALSE),VLOOKUP($B127,Fixtures!$A$2:$AN$21,M$5+2,FALSE)),"")</f>
        <v/>
      </c>
      <c r="N127" s="119" t="str">
        <f>IFERROR(IF(VLOOKUP($A127,Calc_OppDef!$A$47:$AM$66,N$5+1,FALSE)&lt;VLOOKUP($B127,Calc_OppDef!$A$47:$AM$66,N$5+1,FALSE),VLOOKUP($A127,Fixtures!$A$2:$AN$21,N$5+2,FALSE),VLOOKUP($B127,Fixtures!$A$2:$AN$21,N$5+2,FALSE)),"")</f>
        <v/>
      </c>
      <c r="O127" s="87"/>
      <c r="P127" s="87"/>
      <c r="Q127" s="87"/>
      <c r="R127" s="87"/>
      <c r="S127" s="87"/>
      <c r="T127" s="87"/>
      <c r="U127" s="87"/>
      <c r="V127" s="87"/>
      <c r="W127" s="87"/>
      <c r="X127" s="87"/>
      <c r="Y127" s="87"/>
      <c r="Z127" s="87"/>
    </row>
    <row r="128" ht="12.0" customHeight="1">
      <c r="A128" s="113" t="str">
        <f t="array" ref="A128">INDEX(Calc_RotOppDef!E897:AP897,Intro!$C$11)</f>
        <v>Bournemouth</v>
      </c>
      <c r="B128" s="120" t="str">
        <f t="array" ref="B128">INDEX(Calc_RotOppDef!E1090:AP1090,Intro!$C$11)</f>
        <v>Watford</v>
      </c>
      <c r="C128" s="117">
        <f t="array" ref="C128">INDEX(Calc_RotOppDef!E704:AP704,Intro!$C$11)/Intro!$C$13</f>
        <v>0.7733333333</v>
      </c>
      <c r="D128" s="119">
        <v>123.0</v>
      </c>
      <c r="E128" s="121" t="str">
        <f>IFERROR(IF(VLOOKUP($A128,Calc_OppDef!$A$47:$AM$66,E$5+1,FALSE)&lt;VLOOKUP($B128,Calc_OppDef!$A$47:$AM$66,E$5+1,FALSE),VLOOKUP($A128,Fixtures!$A$2:$AN$21,E$5+2,FALSE),VLOOKUP($B128,Fixtures!$A$2:$AN$21,E$5+2,FALSE)),"")</f>
        <v>BHA (H)</v>
      </c>
      <c r="F128" s="121" t="str">
        <f>IFERROR(IF(VLOOKUP($A128,Calc_OppDef!$A$47:$AM$66,F$5+1,FALSE)&lt;VLOOKUP($B128,Calc_OppDef!$A$47:$AM$66,F$5+1,FALSE),VLOOKUP($A128,Fixtures!$A$2:$AN$21,F$5+2,FALSE),VLOOKUP($B128,Fixtures!$A$2:$AN$21,F$5+2,FALSE)),"")</f>
        <v>BUR (A)</v>
      </c>
      <c r="G128" s="121" t="str">
        <f>IFERROR(IF(VLOOKUP($A128,Calc_OppDef!$A$47:$AM$66,G$5+1,FALSE)&lt;VLOOKUP($B128,Calc_OppDef!$A$47:$AM$66,G$5+1,FALSE),VLOOKUP($A128,Fixtures!$A$2:$AN$21,G$5+2,FALSE),VLOOKUP($B128,Fixtures!$A$2:$AN$21,G$5+2,FALSE)),"")</f>
        <v>CRY (H)</v>
      </c>
      <c r="H128" s="121" t="str">
        <f>IFERROR(IF(VLOOKUP($A128,Calc_OppDef!$A$47:$AM$66,H$5+1,FALSE)&lt;VLOOKUP($B128,Calc_OppDef!$A$47:$AM$66,H$5+1,FALSE),VLOOKUP($A128,Fixtures!$A$2:$AN$21,H$5+2,FALSE),VLOOKUP($B128,Fixtures!$A$2:$AN$21,H$5+2,FALSE)),"")</f>
        <v>CHE (A)</v>
      </c>
      <c r="I128" s="121" t="str">
        <f>IFERROR(IF(VLOOKUP($A128,Calc_OppDef!$A$47:$AM$66,I$5+1,FALSE)&lt;VLOOKUP($B128,Calc_OppDef!$A$47:$AM$66,I$5+1,FALSE),VLOOKUP($A128,Fixtures!$A$2:$AN$21,I$5+2,FALSE),VLOOKUP($B128,Fixtures!$A$2:$AN$21,I$5+2,FALSE)),"")</f>
        <v>MNU (H)</v>
      </c>
      <c r="J128" s="121" t="str">
        <f>IFERROR(IF(VLOOKUP($A128,Calc_OppDef!$A$47:$AM$66,J$5+1,FALSE)&lt;VLOOKUP($B128,Calc_OppDef!$A$47:$AM$66,J$5+1,FALSE),VLOOKUP($A128,Fixtures!$A$2:$AN$21,J$5+2,FALSE),VLOOKUP($B128,Fixtures!$A$2:$AN$21,J$5+2,FALSE)),"")</f>
        <v>BUR (A)</v>
      </c>
      <c r="K128" s="121" t="str">
        <f>IFERROR(IF(VLOOKUP($A128,Calc_OppDef!$A$47:$AM$66,K$5+1,FALSE)&lt;VLOOKUP($B128,Calc_OppDef!$A$47:$AM$66,K$5+1,FALSE),VLOOKUP($A128,Fixtures!$A$2:$AN$21,K$5+2,FALSE),VLOOKUP($B128,Fixtures!$A$2:$AN$21,K$5+2,FALSE)),"")</f>
        <v/>
      </c>
      <c r="L128" s="121" t="str">
        <f>IFERROR(IF(VLOOKUP($A128,Calc_OppDef!$A$47:$AM$66,L$5+1,FALSE)&lt;VLOOKUP($B128,Calc_OppDef!$A$47:$AM$66,L$5+1,FALSE),VLOOKUP($A128,Fixtures!$A$2:$AN$21,L$5+2,FALSE),VLOOKUP($B128,Fixtures!$A$2:$AN$21,L$5+2,FALSE)),"")</f>
        <v/>
      </c>
      <c r="M128" s="121" t="str">
        <f>IFERROR(IF(VLOOKUP($A128,Calc_OppDef!$A$47:$AM$66,M$5+1,FALSE)&lt;VLOOKUP($B128,Calc_OppDef!$A$47:$AM$66,M$5+1,FALSE),VLOOKUP($A128,Fixtures!$A$2:$AN$21,M$5+2,FALSE),VLOOKUP($B128,Fixtures!$A$2:$AN$21,M$5+2,FALSE)),"")</f>
        <v/>
      </c>
      <c r="N128" s="119" t="str">
        <f>IFERROR(IF(VLOOKUP($A128,Calc_OppDef!$A$47:$AM$66,N$5+1,FALSE)&lt;VLOOKUP($B128,Calc_OppDef!$A$47:$AM$66,N$5+1,FALSE),VLOOKUP($A128,Fixtures!$A$2:$AN$21,N$5+2,FALSE),VLOOKUP($B128,Fixtures!$A$2:$AN$21,N$5+2,FALSE)),"")</f>
        <v/>
      </c>
      <c r="O128" s="87"/>
      <c r="P128" s="87"/>
      <c r="Q128" s="87"/>
      <c r="R128" s="87"/>
      <c r="S128" s="87"/>
      <c r="T128" s="87"/>
      <c r="U128" s="87"/>
      <c r="V128" s="87"/>
      <c r="W128" s="87"/>
      <c r="X128" s="87"/>
      <c r="Y128" s="87"/>
      <c r="Z128" s="87"/>
    </row>
    <row r="129" ht="12.0" customHeight="1">
      <c r="A129" s="113" t="str">
        <f t="array" ref="A129">INDEX(Calc_RotOppDef!E898:AP898,Intro!$C$11)</f>
        <v>Arsenal</v>
      </c>
      <c r="B129" s="120" t="str">
        <f t="array" ref="B129">INDEX(Calc_RotOppDef!E1091:AP1091,Intro!$C$11)</f>
        <v>Liverpool</v>
      </c>
      <c r="C129" s="117">
        <f t="array" ref="C129">INDEX(Calc_RotOppDef!E705:AP705,Intro!$C$11)/Intro!$C$13</f>
        <v>0.7766666667</v>
      </c>
      <c r="D129" s="119">
        <v>124.0</v>
      </c>
      <c r="E129" s="121" t="str">
        <f>IFERROR(IF(VLOOKUP($A129,Calc_OppDef!$A$47:$AM$66,E$5+1,FALSE)&lt;VLOOKUP($B129,Calc_OppDef!$A$47:$AM$66,E$5+1,FALSE),VLOOKUP($A129,Fixtures!$A$2:$AN$21,E$5+2,FALSE),VLOOKUP($B129,Fixtures!$A$2:$AN$21,E$5+2,FALSE)),"")</f>
        <v>WHU (H)</v>
      </c>
      <c r="F129" s="121" t="str">
        <f>IFERROR(IF(VLOOKUP($A129,Calc_OppDef!$A$47:$AM$66,F$5+1,FALSE)&lt;VLOOKUP($B129,Calc_OppDef!$A$47:$AM$66,F$5+1,FALSE),VLOOKUP($A129,Fixtures!$A$2:$AN$21,F$5+2,FALSE),VLOOKUP($B129,Fixtures!$A$2:$AN$21,F$5+2,FALSE)),"")</f>
        <v>CRY (A)</v>
      </c>
      <c r="G129" s="121" t="str">
        <f>IFERROR(IF(VLOOKUP($A129,Calc_OppDef!$A$47:$AM$66,G$5+1,FALSE)&lt;VLOOKUP($B129,Calc_OppDef!$A$47:$AM$66,G$5+1,FALSE),VLOOKUP($A129,Fixtures!$A$2:$AN$21,G$5+2,FALSE),VLOOKUP($B129,Fixtures!$A$2:$AN$21,G$5+2,FALSE)),"")</f>
        <v>BHA (H)</v>
      </c>
      <c r="H129" s="121" t="str">
        <f>IFERROR(IF(VLOOKUP($A129,Calc_OppDef!$A$47:$AM$66,H$5+1,FALSE)&lt;VLOOKUP($B129,Calc_OppDef!$A$47:$AM$66,H$5+1,FALSE),VLOOKUP($A129,Fixtures!$A$2:$AN$21,H$5+2,FALSE),VLOOKUP($B129,Fixtures!$A$2:$AN$21,H$5+2,FALSE)),"")</f>
        <v>CAR (A)</v>
      </c>
      <c r="I129" s="121" t="str">
        <f>IFERROR(IF(VLOOKUP($A129,Calc_OppDef!$A$47:$AM$66,I$5+1,FALSE)&lt;VLOOKUP($B129,Calc_OppDef!$A$47:$AM$66,I$5+1,FALSE),VLOOKUP($A129,Fixtures!$A$2:$AN$21,I$5+2,FALSE),VLOOKUP($B129,Fixtures!$A$2:$AN$21,I$5+2,FALSE)),"")</f>
        <v>NEW (A)</v>
      </c>
      <c r="J129" s="121" t="str">
        <f>IFERROR(IF(VLOOKUP($A129,Calc_OppDef!$A$47:$AM$66,J$5+1,FALSE)&lt;VLOOKUP($B129,Calc_OppDef!$A$47:$AM$66,J$5+1,FALSE),VLOOKUP($A129,Fixtures!$A$2:$AN$21,J$5+2,FALSE),VLOOKUP($B129,Fixtures!$A$2:$AN$21,J$5+2,FALSE)),"")</f>
        <v>EVE (H)</v>
      </c>
      <c r="K129" s="121" t="str">
        <f>IFERROR(IF(VLOOKUP($A129,Calc_OppDef!$A$47:$AM$66,K$5+1,FALSE)&lt;VLOOKUP($B129,Calc_OppDef!$A$47:$AM$66,K$5+1,FALSE),VLOOKUP($A129,Fixtures!$A$2:$AN$21,K$5+2,FALSE),VLOOKUP($B129,Fixtures!$A$2:$AN$21,K$5+2,FALSE)),"")</f>
        <v/>
      </c>
      <c r="L129" s="121" t="str">
        <f>IFERROR(IF(VLOOKUP($A129,Calc_OppDef!$A$47:$AM$66,L$5+1,FALSE)&lt;VLOOKUP($B129,Calc_OppDef!$A$47:$AM$66,L$5+1,FALSE),VLOOKUP($A129,Fixtures!$A$2:$AN$21,L$5+2,FALSE),VLOOKUP($B129,Fixtures!$A$2:$AN$21,L$5+2,FALSE)),"")</f>
        <v/>
      </c>
      <c r="M129" s="121" t="str">
        <f>IFERROR(IF(VLOOKUP($A129,Calc_OppDef!$A$47:$AM$66,M$5+1,FALSE)&lt;VLOOKUP($B129,Calc_OppDef!$A$47:$AM$66,M$5+1,FALSE),VLOOKUP($A129,Fixtures!$A$2:$AN$21,M$5+2,FALSE),VLOOKUP($B129,Fixtures!$A$2:$AN$21,M$5+2,FALSE)),"")</f>
        <v/>
      </c>
      <c r="N129" s="119" t="str">
        <f>IFERROR(IF(VLOOKUP($A129,Calc_OppDef!$A$47:$AM$66,N$5+1,FALSE)&lt;VLOOKUP($B129,Calc_OppDef!$A$47:$AM$66,N$5+1,FALSE),VLOOKUP($A129,Fixtures!$A$2:$AN$21,N$5+2,FALSE),VLOOKUP($B129,Fixtures!$A$2:$AN$21,N$5+2,FALSE)),"")</f>
        <v/>
      </c>
      <c r="O129" s="87"/>
      <c r="P129" s="87"/>
      <c r="Q129" s="87"/>
      <c r="R129" s="87"/>
      <c r="S129" s="87"/>
      <c r="T129" s="87"/>
      <c r="U129" s="87"/>
      <c r="V129" s="87"/>
      <c r="W129" s="87"/>
      <c r="X129" s="87"/>
      <c r="Y129" s="87"/>
      <c r="Z129" s="87"/>
    </row>
    <row r="130" ht="12.0" customHeight="1">
      <c r="A130" s="113" t="str">
        <f t="array" ref="A130">INDEX(Calc_RotOppDef!E899:AP899,Intro!$C$11)</f>
        <v>Crystal Palace</v>
      </c>
      <c r="B130" s="120" t="str">
        <f t="array" ref="B130">INDEX(Calc_RotOppDef!E1092:AP1092,Intro!$C$11)</f>
        <v>Southampton</v>
      </c>
      <c r="C130" s="117">
        <f t="array" ref="C130">INDEX(Calc_RotOppDef!E706:AP706,Intro!$C$11)/Intro!$C$13</f>
        <v>0.7766666667</v>
      </c>
      <c r="D130" s="119">
        <v>125.0</v>
      </c>
      <c r="E130" s="121" t="str">
        <f>IFERROR(IF(VLOOKUP($A130,Calc_OppDef!$A$47:$AM$66,E$5+1,FALSE)&lt;VLOOKUP($B130,Calc_OppDef!$A$47:$AM$66,E$5+1,FALSE),VLOOKUP($A130,Fixtures!$A$2:$AN$21,E$5+2,FALSE),VLOOKUP($B130,Fixtures!$A$2:$AN$21,E$5+2,FALSE)),"")</f>
        <v>FUL (A)</v>
      </c>
      <c r="F130" s="121" t="str">
        <f>IFERROR(IF(VLOOKUP($A130,Calc_OppDef!$A$47:$AM$66,F$5+1,FALSE)&lt;VLOOKUP($B130,Calc_OppDef!$A$47:$AM$66,F$5+1,FALSE),VLOOKUP($A130,Fixtures!$A$2:$AN$21,F$5+2,FALSE),VLOOKUP($B130,Fixtures!$A$2:$AN$21,F$5+2,FALSE)),"")</f>
        <v>EVE (A)</v>
      </c>
      <c r="G130" s="121" t="str">
        <f>IFERROR(IF(VLOOKUP($A130,Calc_OppDef!$A$47:$AM$66,G$5+1,FALSE)&lt;VLOOKUP($B130,Calc_OppDef!$A$47:$AM$66,G$5+1,FALSE),VLOOKUP($A130,Fixtures!$A$2:$AN$21,G$5+2,FALSE),VLOOKUP($B130,Fixtures!$A$2:$AN$21,G$5+2,FALSE)),"")</f>
        <v>WAT (A)</v>
      </c>
      <c r="H130" s="121" t="str">
        <f>IFERROR(IF(VLOOKUP($A130,Calc_OppDef!$A$47:$AM$66,H$5+1,FALSE)&lt;VLOOKUP($B130,Calc_OppDef!$A$47:$AM$66,H$5+1,FALSE),VLOOKUP($A130,Fixtures!$A$2:$AN$21,H$5+2,FALSE),VLOOKUP($B130,Fixtures!$A$2:$AN$21,H$5+2,FALSE)),"")</f>
        <v>SOU (H)</v>
      </c>
      <c r="I130" s="121" t="str">
        <f>IFERROR(IF(VLOOKUP($A130,Calc_OppDef!$A$47:$AM$66,I$5+1,FALSE)&lt;VLOOKUP($B130,Calc_OppDef!$A$47:$AM$66,I$5+1,FALSE),VLOOKUP($A130,Fixtures!$A$2:$AN$21,I$5+2,FALSE),VLOOKUP($B130,Fixtures!$A$2:$AN$21,I$5+2,FALSE)),"")</f>
        <v>BHA (H)</v>
      </c>
      <c r="J130" s="121" t="str">
        <f>IFERROR(IF(VLOOKUP($A130,Calc_OppDef!$A$47:$AM$66,J$5+1,FALSE)&lt;VLOOKUP($B130,Calc_OppDef!$A$47:$AM$66,J$5+1,FALSE),VLOOKUP($A130,Fixtures!$A$2:$AN$21,J$5+2,FALSE),VLOOKUP($B130,Fixtures!$A$2:$AN$21,J$5+2,FALSE)),"")</f>
        <v>NEW (H)</v>
      </c>
      <c r="K130" s="121" t="str">
        <f>IFERROR(IF(VLOOKUP($A130,Calc_OppDef!$A$47:$AM$66,K$5+1,FALSE)&lt;VLOOKUP($B130,Calc_OppDef!$A$47:$AM$66,K$5+1,FALSE),VLOOKUP($A130,Fixtures!$A$2:$AN$21,K$5+2,FALSE),VLOOKUP($B130,Fixtures!$A$2:$AN$21,K$5+2,FALSE)),"")</f>
        <v/>
      </c>
      <c r="L130" s="121" t="str">
        <f>IFERROR(IF(VLOOKUP($A130,Calc_OppDef!$A$47:$AM$66,L$5+1,FALSE)&lt;VLOOKUP($B130,Calc_OppDef!$A$47:$AM$66,L$5+1,FALSE),VLOOKUP($A130,Fixtures!$A$2:$AN$21,L$5+2,FALSE),VLOOKUP($B130,Fixtures!$A$2:$AN$21,L$5+2,FALSE)),"")</f>
        <v/>
      </c>
      <c r="M130" s="121" t="str">
        <f>IFERROR(IF(VLOOKUP($A130,Calc_OppDef!$A$47:$AM$66,M$5+1,FALSE)&lt;VLOOKUP($B130,Calc_OppDef!$A$47:$AM$66,M$5+1,FALSE),VLOOKUP($A130,Fixtures!$A$2:$AN$21,M$5+2,FALSE),VLOOKUP($B130,Fixtures!$A$2:$AN$21,M$5+2,FALSE)),"")</f>
        <v/>
      </c>
      <c r="N130" s="119" t="str">
        <f>IFERROR(IF(VLOOKUP($A130,Calc_OppDef!$A$47:$AM$66,N$5+1,FALSE)&lt;VLOOKUP($B130,Calc_OppDef!$A$47:$AM$66,N$5+1,FALSE),VLOOKUP($A130,Fixtures!$A$2:$AN$21,N$5+2,FALSE),VLOOKUP($B130,Fixtures!$A$2:$AN$21,N$5+2,FALSE)),"")</f>
        <v/>
      </c>
      <c r="O130" s="87"/>
      <c r="P130" s="87"/>
      <c r="Q130" s="87"/>
      <c r="R130" s="87"/>
      <c r="S130" s="87"/>
      <c r="T130" s="87"/>
      <c r="U130" s="87"/>
      <c r="V130" s="87"/>
      <c r="W130" s="87"/>
      <c r="X130" s="87"/>
      <c r="Y130" s="87"/>
      <c r="Z130" s="87"/>
    </row>
    <row r="131" ht="12.0" customHeight="1">
      <c r="A131" s="113" t="str">
        <f t="array" ref="A131">INDEX(Calc_RotOppDef!E900:AP900,Intro!$C$11)</f>
        <v>Leicester</v>
      </c>
      <c r="B131" s="120" t="str">
        <f t="array" ref="B131">INDEX(Calc_RotOppDef!E1093:AP1093,Intro!$C$11)</f>
        <v>Tottenham</v>
      </c>
      <c r="C131" s="117">
        <f t="array" ref="C131">INDEX(Calc_RotOppDef!E707:AP707,Intro!$C$11)/Intro!$C$13</f>
        <v>0.7766666667</v>
      </c>
      <c r="D131" s="119">
        <v>126.0</v>
      </c>
      <c r="E131" s="121" t="str">
        <f>IFERROR(IF(VLOOKUP($A131,Calc_OppDef!$A$47:$AM$66,E$5+1,FALSE)&lt;VLOOKUP($B131,Calc_OppDef!$A$47:$AM$66,E$5+1,FALSE),VLOOKUP($A131,Fixtures!$A$2:$AN$21,E$5+2,FALSE),VLOOKUP($B131,Fixtures!$A$2:$AN$21,E$5+2,FALSE)),"")</f>
        <v>NEW (A)</v>
      </c>
      <c r="F131" s="121" t="str">
        <f>IFERROR(IF(VLOOKUP($A131,Calc_OppDef!$A$47:$AM$66,F$5+1,FALSE)&lt;VLOOKUP($B131,Calc_OppDef!$A$47:$AM$66,F$5+1,FALSE),VLOOKUP($A131,Fixtures!$A$2:$AN$21,F$5+2,FALSE),VLOOKUP($B131,Fixtures!$A$2:$AN$21,F$5+2,FALSE)),"")</f>
        <v>WOL (H)</v>
      </c>
      <c r="G131" s="121" t="str">
        <f>IFERROR(IF(VLOOKUP($A131,Calc_OppDef!$A$47:$AM$66,G$5+1,FALSE)&lt;VLOOKUP($B131,Calc_OppDef!$A$47:$AM$66,G$5+1,FALSE),VLOOKUP($A131,Fixtures!$A$2:$AN$21,G$5+2,FALSE),VLOOKUP($B131,Fixtures!$A$2:$AN$21,G$5+2,FALSE)),"")</f>
        <v>SOU (A)</v>
      </c>
      <c r="H131" s="121" t="str">
        <f>IFERROR(IF(VLOOKUP($A131,Calc_OppDef!$A$47:$AM$66,H$5+1,FALSE)&lt;VLOOKUP($B131,Calc_OppDef!$A$47:$AM$66,H$5+1,FALSE),VLOOKUP($A131,Fixtures!$A$2:$AN$21,H$5+2,FALSE),VLOOKUP($B131,Fixtures!$A$2:$AN$21,H$5+2,FALSE)),"")</f>
        <v>WAT (A)</v>
      </c>
      <c r="I131" s="121" t="str">
        <f>IFERROR(IF(VLOOKUP($A131,Calc_OppDef!$A$47:$AM$66,I$5+1,FALSE)&lt;VLOOKUP($B131,Calc_OppDef!$A$47:$AM$66,I$5+1,FALSE),VLOOKUP($A131,Fixtures!$A$2:$AN$21,I$5+2,FALSE),VLOOKUP($B131,Fixtures!$A$2:$AN$21,I$5+2,FALSE)),"")</f>
        <v>BOU (A)</v>
      </c>
      <c r="J131" s="121" t="str">
        <f>IFERROR(IF(VLOOKUP($A131,Calc_OppDef!$A$47:$AM$66,J$5+1,FALSE)&lt;VLOOKUP($B131,Calc_OppDef!$A$47:$AM$66,J$5+1,FALSE),VLOOKUP($A131,Fixtures!$A$2:$AN$21,J$5+2,FALSE),VLOOKUP($B131,Fixtures!$A$2:$AN$21,J$5+2,FALSE)),"")</f>
        <v>HUD (H)</v>
      </c>
      <c r="K131" s="121" t="str">
        <f>IFERROR(IF(VLOOKUP($A131,Calc_OppDef!$A$47:$AM$66,K$5+1,FALSE)&lt;VLOOKUP($B131,Calc_OppDef!$A$47:$AM$66,K$5+1,FALSE),VLOOKUP($A131,Fixtures!$A$2:$AN$21,K$5+2,FALSE),VLOOKUP($B131,Fixtures!$A$2:$AN$21,K$5+2,FALSE)),"")</f>
        <v/>
      </c>
      <c r="L131" s="121" t="str">
        <f>IFERROR(IF(VLOOKUP($A131,Calc_OppDef!$A$47:$AM$66,L$5+1,FALSE)&lt;VLOOKUP($B131,Calc_OppDef!$A$47:$AM$66,L$5+1,FALSE),VLOOKUP($A131,Fixtures!$A$2:$AN$21,L$5+2,FALSE),VLOOKUP($B131,Fixtures!$A$2:$AN$21,L$5+2,FALSE)),"")</f>
        <v/>
      </c>
      <c r="M131" s="121" t="str">
        <f>IFERROR(IF(VLOOKUP($A131,Calc_OppDef!$A$47:$AM$66,M$5+1,FALSE)&lt;VLOOKUP($B131,Calc_OppDef!$A$47:$AM$66,M$5+1,FALSE),VLOOKUP($A131,Fixtures!$A$2:$AN$21,M$5+2,FALSE),VLOOKUP($B131,Fixtures!$A$2:$AN$21,M$5+2,FALSE)),"")</f>
        <v/>
      </c>
      <c r="N131" s="119" t="str">
        <f>IFERROR(IF(VLOOKUP($A131,Calc_OppDef!$A$47:$AM$66,N$5+1,FALSE)&lt;VLOOKUP($B131,Calc_OppDef!$A$47:$AM$66,N$5+1,FALSE),VLOOKUP($A131,Fixtures!$A$2:$AN$21,N$5+2,FALSE),VLOOKUP($B131,Fixtures!$A$2:$AN$21,N$5+2,FALSE)),"")</f>
        <v/>
      </c>
      <c r="O131" s="87"/>
      <c r="P131" s="87"/>
      <c r="Q131" s="87"/>
      <c r="R131" s="87"/>
      <c r="S131" s="87"/>
      <c r="T131" s="87"/>
      <c r="U131" s="87"/>
      <c r="V131" s="87"/>
      <c r="W131" s="87"/>
      <c r="X131" s="87"/>
      <c r="Y131" s="87"/>
      <c r="Z131" s="87"/>
    </row>
    <row r="132" ht="12.0" customHeight="1">
      <c r="A132" s="113" t="str">
        <f t="array" ref="A132">INDEX(Calc_RotOppDef!E901:AP901,Intro!$C$11)</f>
        <v>Man City</v>
      </c>
      <c r="B132" s="120" t="str">
        <f t="array" ref="B132">INDEX(Calc_RotOppDef!E1094:AP1094,Intro!$C$11)</f>
        <v>Newcastle</v>
      </c>
      <c r="C132" s="117">
        <f t="array" ref="C132">INDEX(Calc_RotOppDef!E708:AP708,Intro!$C$11)/Intro!$C$13</f>
        <v>0.7766666667</v>
      </c>
      <c r="D132" s="119">
        <v>127.0</v>
      </c>
      <c r="E132" s="121" t="str">
        <f>IFERROR(IF(VLOOKUP($A132,Calc_OppDef!$A$47:$AM$66,E$5+1,FALSE)&lt;VLOOKUP($B132,Calc_OppDef!$A$47:$AM$66,E$5+1,FALSE),VLOOKUP($A132,Fixtures!$A$2:$AN$21,E$5+2,FALSE),VLOOKUP($B132,Fixtures!$A$2:$AN$21,E$5+2,FALSE)),"")</f>
        <v>TOT (H)</v>
      </c>
      <c r="F132" s="121" t="str">
        <f>IFERROR(IF(VLOOKUP($A132,Calc_OppDef!$A$47:$AM$66,F$5+1,FALSE)&lt;VLOOKUP($B132,Calc_OppDef!$A$47:$AM$66,F$5+1,FALSE),VLOOKUP($A132,Fixtures!$A$2:$AN$21,F$5+2,FALSE),VLOOKUP($B132,Fixtures!$A$2:$AN$21,F$5+2,FALSE)),"")</f>
        <v>HUD (H)</v>
      </c>
      <c r="G132" s="121" t="str">
        <f>IFERROR(IF(VLOOKUP($A132,Calc_OppDef!$A$47:$AM$66,G$5+1,FALSE)&lt;VLOOKUP($B132,Calc_OppDef!$A$47:$AM$66,G$5+1,FALSE),VLOOKUP($A132,Fixtures!$A$2:$AN$21,G$5+2,FALSE),VLOOKUP($B132,Fixtures!$A$2:$AN$21,G$5+2,FALSE)),"")</f>
        <v>WOL (A)</v>
      </c>
      <c r="H132" s="121" t="str">
        <f>IFERROR(IF(VLOOKUP($A132,Calc_OppDef!$A$47:$AM$66,H$5+1,FALSE)&lt;VLOOKUP($B132,Calc_OppDef!$A$47:$AM$66,H$5+1,FALSE),VLOOKUP($A132,Fixtures!$A$2:$AN$21,H$5+2,FALSE),VLOOKUP($B132,Fixtures!$A$2:$AN$21,H$5+2,FALSE)),"")</f>
        <v>NEW (H)</v>
      </c>
      <c r="I132" s="121" t="str">
        <f>IFERROR(IF(VLOOKUP($A132,Calc_OppDef!$A$47:$AM$66,I$5+1,FALSE)&lt;VLOOKUP($B132,Calc_OppDef!$A$47:$AM$66,I$5+1,FALSE),VLOOKUP($A132,Fixtures!$A$2:$AN$21,I$5+2,FALSE),VLOOKUP($B132,Fixtures!$A$2:$AN$21,I$5+2,FALSE)),"")</f>
        <v>FUL (H)</v>
      </c>
      <c r="J132" s="121" t="str">
        <f>IFERROR(IF(VLOOKUP($A132,Calc_OppDef!$A$47:$AM$66,J$5+1,FALSE)&lt;VLOOKUP($B132,Calc_OppDef!$A$47:$AM$66,J$5+1,FALSE),VLOOKUP($A132,Fixtures!$A$2:$AN$21,J$5+2,FALSE),VLOOKUP($B132,Fixtures!$A$2:$AN$21,J$5+2,FALSE)),"")</f>
        <v>CAR (A)</v>
      </c>
      <c r="K132" s="121" t="str">
        <f>IFERROR(IF(VLOOKUP($A132,Calc_OppDef!$A$47:$AM$66,K$5+1,FALSE)&lt;VLOOKUP($B132,Calc_OppDef!$A$47:$AM$66,K$5+1,FALSE),VLOOKUP($A132,Fixtures!$A$2:$AN$21,K$5+2,FALSE),VLOOKUP($B132,Fixtures!$A$2:$AN$21,K$5+2,FALSE)),"")</f>
        <v/>
      </c>
      <c r="L132" s="121" t="str">
        <f>IFERROR(IF(VLOOKUP($A132,Calc_OppDef!$A$47:$AM$66,L$5+1,FALSE)&lt;VLOOKUP($B132,Calc_OppDef!$A$47:$AM$66,L$5+1,FALSE),VLOOKUP($A132,Fixtures!$A$2:$AN$21,L$5+2,FALSE),VLOOKUP($B132,Fixtures!$A$2:$AN$21,L$5+2,FALSE)),"")</f>
        <v/>
      </c>
      <c r="M132" s="121" t="str">
        <f>IFERROR(IF(VLOOKUP($A132,Calc_OppDef!$A$47:$AM$66,M$5+1,FALSE)&lt;VLOOKUP($B132,Calc_OppDef!$A$47:$AM$66,M$5+1,FALSE),VLOOKUP($A132,Fixtures!$A$2:$AN$21,M$5+2,FALSE),VLOOKUP($B132,Fixtures!$A$2:$AN$21,M$5+2,FALSE)),"")</f>
        <v/>
      </c>
      <c r="N132" s="119" t="str">
        <f>IFERROR(IF(VLOOKUP($A132,Calc_OppDef!$A$47:$AM$66,N$5+1,FALSE)&lt;VLOOKUP($B132,Calc_OppDef!$A$47:$AM$66,N$5+1,FALSE),VLOOKUP($A132,Fixtures!$A$2:$AN$21,N$5+2,FALSE),VLOOKUP($B132,Fixtures!$A$2:$AN$21,N$5+2,FALSE)),"")</f>
        <v/>
      </c>
      <c r="O132" s="87"/>
      <c r="P132" s="87"/>
      <c r="Q132" s="87"/>
      <c r="R132" s="87"/>
      <c r="S132" s="87"/>
      <c r="T132" s="87"/>
      <c r="U132" s="87"/>
      <c r="V132" s="87"/>
      <c r="W132" s="87"/>
      <c r="X132" s="87"/>
      <c r="Y132" s="87"/>
      <c r="Z132" s="87"/>
    </row>
    <row r="133" ht="12.0" customHeight="1">
      <c r="A133" s="113" t="str">
        <f t="array" ref="A133">INDEX(Calc_RotOppDef!E902:AP902,Intro!$C$11)</f>
        <v>Cardiff</v>
      </c>
      <c r="B133" s="120" t="str">
        <f t="array" ref="B133">INDEX(Calc_RotOppDef!E1095:AP1095,Intro!$C$11)</f>
        <v>Liverpool</v>
      </c>
      <c r="C133" s="117">
        <f t="array" ref="C133">INDEX(Calc_RotOppDef!E709:AP709,Intro!$C$11)/Intro!$C$13</f>
        <v>0.78</v>
      </c>
      <c r="D133" s="119">
        <v>128.0</v>
      </c>
      <c r="E133" s="121" t="str">
        <f>IFERROR(IF(VLOOKUP($A133,Calc_OppDef!$A$47:$AM$66,E$5+1,FALSE)&lt;VLOOKUP($B133,Calc_OppDef!$A$47:$AM$66,E$5+1,FALSE),VLOOKUP($A133,Fixtures!$A$2:$AN$21,E$5+2,FALSE),VLOOKUP($B133,Fixtures!$A$2:$AN$21,E$5+2,FALSE)),"")</f>
        <v>WHU (H)</v>
      </c>
      <c r="F133" s="121" t="str">
        <f>IFERROR(IF(VLOOKUP($A133,Calc_OppDef!$A$47:$AM$66,F$5+1,FALSE)&lt;VLOOKUP($B133,Calc_OppDef!$A$47:$AM$66,F$5+1,FALSE),VLOOKUP($A133,Fixtures!$A$2:$AN$21,F$5+2,FALSE),VLOOKUP($B133,Fixtures!$A$2:$AN$21,F$5+2,FALSE)),"")</f>
        <v>NEW (H)</v>
      </c>
      <c r="G133" s="121" t="str">
        <f>IFERROR(IF(VLOOKUP($A133,Calc_OppDef!$A$47:$AM$66,G$5+1,FALSE)&lt;VLOOKUP($B133,Calc_OppDef!$A$47:$AM$66,G$5+1,FALSE),VLOOKUP($A133,Fixtures!$A$2:$AN$21,G$5+2,FALSE),VLOOKUP($B133,Fixtures!$A$2:$AN$21,G$5+2,FALSE)),"")</f>
        <v>BHA (H)</v>
      </c>
      <c r="H133" s="121" t="str">
        <f>IFERROR(IF(VLOOKUP($A133,Calc_OppDef!$A$47:$AM$66,H$5+1,FALSE)&lt;VLOOKUP($B133,Calc_OppDef!$A$47:$AM$66,H$5+1,FALSE),VLOOKUP($A133,Fixtures!$A$2:$AN$21,H$5+2,FALSE),VLOOKUP($B133,Fixtures!$A$2:$AN$21,H$5+2,FALSE)),"")</f>
        <v>ARS (H)</v>
      </c>
      <c r="I133" s="121" t="str">
        <f>IFERROR(IF(VLOOKUP($A133,Calc_OppDef!$A$47:$AM$66,I$5+1,FALSE)&lt;VLOOKUP($B133,Calc_OppDef!$A$47:$AM$66,I$5+1,FALSE),VLOOKUP($A133,Fixtures!$A$2:$AN$21,I$5+2,FALSE),VLOOKUP($B133,Fixtures!$A$2:$AN$21,I$5+2,FALSE)),"")</f>
        <v>CHE (A)</v>
      </c>
      <c r="J133" s="121" t="str">
        <f>IFERROR(IF(VLOOKUP($A133,Calc_OppDef!$A$47:$AM$66,J$5+1,FALSE)&lt;VLOOKUP($B133,Calc_OppDef!$A$47:$AM$66,J$5+1,FALSE),VLOOKUP($A133,Fixtures!$A$2:$AN$21,J$5+2,FALSE),VLOOKUP($B133,Fixtures!$A$2:$AN$21,J$5+2,FALSE)),"")</f>
        <v>SOU (H)</v>
      </c>
      <c r="K133" s="121" t="str">
        <f>IFERROR(IF(VLOOKUP($A133,Calc_OppDef!$A$47:$AM$66,K$5+1,FALSE)&lt;VLOOKUP($B133,Calc_OppDef!$A$47:$AM$66,K$5+1,FALSE),VLOOKUP($A133,Fixtures!$A$2:$AN$21,K$5+2,FALSE),VLOOKUP($B133,Fixtures!$A$2:$AN$21,K$5+2,FALSE)),"")</f>
        <v/>
      </c>
      <c r="L133" s="121" t="str">
        <f>IFERROR(IF(VLOOKUP($A133,Calc_OppDef!$A$47:$AM$66,L$5+1,FALSE)&lt;VLOOKUP($B133,Calc_OppDef!$A$47:$AM$66,L$5+1,FALSE),VLOOKUP($A133,Fixtures!$A$2:$AN$21,L$5+2,FALSE),VLOOKUP($B133,Fixtures!$A$2:$AN$21,L$5+2,FALSE)),"")</f>
        <v/>
      </c>
      <c r="M133" s="121" t="str">
        <f>IFERROR(IF(VLOOKUP($A133,Calc_OppDef!$A$47:$AM$66,M$5+1,FALSE)&lt;VLOOKUP($B133,Calc_OppDef!$A$47:$AM$66,M$5+1,FALSE),VLOOKUP($A133,Fixtures!$A$2:$AN$21,M$5+2,FALSE),VLOOKUP($B133,Fixtures!$A$2:$AN$21,M$5+2,FALSE)),"")</f>
        <v/>
      </c>
      <c r="N133" s="119" t="str">
        <f>IFERROR(IF(VLOOKUP($A133,Calc_OppDef!$A$47:$AM$66,N$5+1,FALSE)&lt;VLOOKUP($B133,Calc_OppDef!$A$47:$AM$66,N$5+1,FALSE),VLOOKUP($A133,Fixtures!$A$2:$AN$21,N$5+2,FALSE),VLOOKUP($B133,Fixtures!$A$2:$AN$21,N$5+2,FALSE)),"")</f>
        <v/>
      </c>
      <c r="O133" s="87"/>
      <c r="P133" s="87"/>
      <c r="Q133" s="87"/>
      <c r="R133" s="87"/>
      <c r="S133" s="87"/>
      <c r="T133" s="87"/>
      <c r="U133" s="87"/>
      <c r="V133" s="87"/>
      <c r="W133" s="87"/>
      <c r="X133" s="87"/>
      <c r="Y133" s="87"/>
      <c r="Z133" s="87"/>
    </row>
    <row r="134" ht="12.0" customHeight="1">
      <c r="A134" s="113" t="str">
        <f t="array" ref="A134">INDEX(Calc_RotOppDef!E903:AP903,Intro!$C$11)</f>
        <v>Crystal Palace</v>
      </c>
      <c r="B134" s="120" t="str">
        <f t="array" ref="B134">INDEX(Calc_RotOppDef!E1096:AP1096,Intro!$C$11)</f>
        <v>Huddersfield</v>
      </c>
      <c r="C134" s="117">
        <f t="array" ref="C134">INDEX(Calc_RotOppDef!E710:AP710,Intro!$C$11)/Intro!$C$13</f>
        <v>0.78</v>
      </c>
      <c r="D134" s="119">
        <v>129.0</v>
      </c>
      <c r="E134" s="121" t="str">
        <f>IFERROR(IF(VLOOKUP($A134,Calc_OppDef!$A$47:$AM$66,E$5+1,FALSE)&lt;VLOOKUP($B134,Calc_OppDef!$A$47:$AM$66,E$5+1,FALSE),VLOOKUP($A134,Fixtures!$A$2:$AN$21,E$5+2,FALSE),VLOOKUP($B134,Fixtures!$A$2:$AN$21,E$5+2,FALSE)),"")</f>
        <v>FUL (A)</v>
      </c>
      <c r="F134" s="121" t="str">
        <f>IFERROR(IF(VLOOKUP($A134,Calc_OppDef!$A$47:$AM$66,F$5+1,FALSE)&lt;VLOOKUP($B134,Calc_OppDef!$A$47:$AM$66,F$5+1,FALSE),VLOOKUP($A134,Fixtures!$A$2:$AN$21,F$5+2,FALSE),VLOOKUP($B134,Fixtures!$A$2:$AN$21,F$5+2,FALSE)),"")</f>
        <v>LIV (H)</v>
      </c>
      <c r="G134" s="121" t="str">
        <f>IFERROR(IF(VLOOKUP($A134,Calc_OppDef!$A$47:$AM$66,G$5+1,FALSE)&lt;VLOOKUP($B134,Calc_OppDef!$A$47:$AM$66,G$5+1,FALSE),VLOOKUP($A134,Fixtures!$A$2:$AN$21,G$5+2,FALSE),VLOOKUP($B134,Fixtures!$A$2:$AN$21,G$5+2,FALSE)),"")</f>
        <v>CAR (H)</v>
      </c>
      <c r="H134" s="121" t="str">
        <f>IFERROR(IF(VLOOKUP($A134,Calc_OppDef!$A$47:$AM$66,H$5+1,FALSE)&lt;VLOOKUP($B134,Calc_OppDef!$A$47:$AM$66,H$5+1,FALSE),VLOOKUP($A134,Fixtures!$A$2:$AN$21,H$5+2,FALSE),VLOOKUP($B134,Fixtures!$A$2:$AN$21,H$5+2,FALSE)),"")</f>
        <v>SOU (H)</v>
      </c>
      <c r="I134" s="121" t="str">
        <f>IFERROR(IF(VLOOKUP($A134,Calc_OppDef!$A$47:$AM$66,I$5+1,FALSE)&lt;VLOOKUP($B134,Calc_OppDef!$A$47:$AM$66,I$5+1,FALSE),VLOOKUP($A134,Fixtures!$A$2:$AN$21,I$5+2,FALSE),VLOOKUP($B134,Fixtures!$A$2:$AN$21,I$5+2,FALSE)),"")</f>
        <v>CRY (H)</v>
      </c>
      <c r="J134" s="121" t="str">
        <f>IFERROR(IF(VLOOKUP($A134,Calc_OppDef!$A$47:$AM$66,J$5+1,FALSE)&lt;VLOOKUP($B134,Calc_OppDef!$A$47:$AM$66,J$5+1,FALSE),VLOOKUP($A134,Fixtures!$A$2:$AN$21,J$5+2,FALSE),VLOOKUP($B134,Fixtures!$A$2:$AN$21,J$5+2,FALSE)),"")</f>
        <v>NEW (H)</v>
      </c>
      <c r="K134" s="121" t="str">
        <f>IFERROR(IF(VLOOKUP($A134,Calc_OppDef!$A$47:$AM$66,K$5+1,FALSE)&lt;VLOOKUP($B134,Calc_OppDef!$A$47:$AM$66,K$5+1,FALSE),VLOOKUP($A134,Fixtures!$A$2:$AN$21,K$5+2,FALSE),VLOOKUP($B134,Fixtures!$A$2:$AN$21,K$5+2,FALSE)),"")</f>
        <v/>
      </c>
      <c r="L134" s="121" t="str">
        <f>IFERROR(IF(VLOOKUP($A134,Calc_OppDef!$A$47:$AM$66,L$5+1,FALSE)&lt;VLOOKUP($B134,Calc_OppDef!$A$47:$AM$66,L$5+1,FALSE),VLOOKUP($A134,Fixtures!$A$2:$AN$21,L$5+2,FALSE),VLOOKUP($B134,Fixtures!$A$2:$AN$21,L$5+2,FALSE)),"")</f>
        <v/>
      </c>
      <c r="M134" s="121" t="str">
        <f>IFERROR(IF(VLOOKUP($A134,Calc_OppDef!$A$47:$AM$66,M$5+1,FALSE)&lt;VLOOKUP($B134,Calc_OppDef!$A$47:$AM$66,M$5+1,FALSE),VLOOKUP($A134,Fixtures!$A$2:$AN$21,M$5+2,FALSE),VLOOKUP($B134,Fixtures!$A$2:$AN$21,M$5+2,FALSE)),"")</f>
        <v/>
      </c>
      <c r="N134" s="119" t="str">
        <f>IFERROR(IF(VLOOKUP($A134,Calc_OppDef!$A$47:$AM$66,N$5+1,FALSE)&lt;VLOOKUP($B134,Calc_OppDef!$A$47:$AM$66,N$5+1,FALSE),VLOOKUP($A134,Fixtures!$A$2:$AN$21,N$5+2,FALSE),VLOOKUP($B134,Fixtures!$A$2:$AN$21,N$5+2,FALSE)),"")</f>
        <v/>
      </c>
      <c r="O134" s="87"/>
      <c r="P134" s="87"/>
      <c r="Q134" s="87"/>
      <c r="R134" s="87"/>
      <c r="S134" s="87"/>
      <c r="T134" s="87"/>
      <c r="U134" s="87"/>
      <c r="V134" s="87"/>
      <c r="W134" s="87"/>
      <c r="X134" s="87"/>
      <c r="Y134" s="87"/>
      <c r="Z134" s="87"/>
    </row>
    <row r="135" ht="12.0" customHeight="1">
      <c r="A135" s="113" t="str">
        <f t="array" ref="A135">INDEX(Calc_RotOppDef!E904:AP904,Intro!$C$11)</f>
        <v>Crystal Palace</v>
      </c>
      <c r="B135" s="120" t="str">
        <f t="array" ref="B135">INDEX(Calc_RotOppDef!E1097:AP1097,Intro!$C$11)</f>
        <v>Wolves</v>
      </c>
      <c r="C135" s="117">
        <f t="array" ref="C135">INDEX(Calc_RotOppDef!E711:AP711,Intro!$C$11)/Intro!$C$13</f>
        <v>0.78</v>
      </c>
      <c r="D135" s="119">
        <v>130.0</v>
      </c>
      <c r="E135" s="121" t="str">
        <f>IFERROR(IF(VLOOKUP($A135,Calc_OppDef!$A$47:$AM$66,E$5+1,FALSE)&lt;VLOOKUP($B135,Calc_OppDef!$A$47:$AM$66,E$5+1,FALSE),VLOOKUP($A135,Fixtures!$A$2:$AN$21,E$5+2,FALSE),VLOOKUP($B135,Fixtures!$A$2:$AN$21,E$5+2,FALSE)),"")</f>
        <v>EVE (H)</v>
      </c>
      <c r="F135" s="121" t="str">
        <f>IFERROR(IF(VLOOKUP($A135,Calc_OppDef!$A$47:$AM$66,F$5+1,FALSE)&lt;VLOOKUP($B135,Calc_OppDef!$A$47:$AM$66,F$5+1,FALSE),VLOOKUP($A135,Fixtures!$A$2:$AN$21,F$5+2,FALSE),VLOOKUP($B135,Fixtures!$A$2:$AN$21,F$5+2,FALSE)),"")</f>
        <v>LEI (A)</v>
      </c>
      <c r="G135" s="121" t="str">
        <f>IFERROR(IF(VLOOKUP($A135,Calc_OppDef!$A$47:$AM$66,G$5+1,FALSE)&lt;VLOOKUP($B135,Calc_OppDef!$A$47:$AM$66,G$5+1,FALSE),VLOOKUP($A135,Fixtures!$A$2:$AN$21,G$5+2,FALSE),VLOOKUP($B135,Fixtures!$A$2:$AN$21,G$5+2,FALSE)),"")</f>
        <v>WAT (A)</v>
      </c>
      <c r="H135" s="121" t="str">
        <f>IFERROR(IF(VLOOKUP($A135,Calc_OppDef!$A$47:$AM$66,H$5+1,FALSE)&lt;VLOOKUP($B135,Calc_OppDef!$A$47:$AM$66,H$5+1,FALSE),VLOOKUP($A135,Fixtures!$A$2:$AN$21,H$5+2,FALSE),VLOOKUP($B135,Fixtures!$A$2:$AN$21,H$5+2,FALSE)),"")</f>
        <v>SOU (H)</v>
      </c>
      <c r="I135" s="121" t="str">
        <f>IFERROR(IF(VLOOKUP($A135,Calc_OppDef!$A$47:$AM$66,I$5+1,FALSE)&lt;VLOOKUP($B135,Calc_OppDef!$A$47:$AM$66,I$5+1,FALSE),VLOOKUP($A135,Fixtures!$A$2:$AN$21,I$5+2,FALSE),VLOOKUP($B135,Fixtures!$A$2:$AN$21,I$5+2,FALSE)),"")</f>
        <v>HUD (A)</v>
      </c>
      <c r="J135" s="121" t="str">
        <f>IFERROR(IF(VLOOKUP($A135,Calc_OppDef!$A$47:$AM$66,J$5+1,FALSE)&lt;VLOOKUP($B135,Calc_OppDef!$A$47:$AM$66,J$5+1,FALSE),VLOOKUP($A135,Fixtures!$A$2:$AN$21,J$5+2,FALSE),VLOOKUP($B135,Fixtures!$A$2:$AN$21,J$5+2,FALSE)),"")</f>
        <v>NEW (H)</v>
      </c>
      <c r="K135" s="121" t="str">
        <f>IFERROR(IF(VLOOKUP($A135,Calc_OppDef!$A$47:$AM$66,K$5+1,FALSE)&lt;VLOOKUP($B135,Calc_OppDef!$A$47:$AM$66,K$5+1,FALSE),VLOOKUP($A135,Fixtures!$A$2:$AN$21,K$5+2,FALSE),VLOOKUP($B135,Fixtures!$A$2:$AN$21,K$5+2,FALSE)),"")</f>
        <v/>
      </c>
      <c r="L135" s="121" t="str">
        <f>IFERROR(IF(VLOOKUP($A135,Calc_OppDef!$A$47:$AM$66,L$5+1,FALSE)&lt;VLOOKUP($B135,Calc_OppDef!$A$47:$AM$66,L$5+1,FALSE),VLOOKUP($A135,Fixtures!$A$2:$AN$21,L$5+2,FALSE),VLOOKUP($B135,Fixtures!$A$2:$AN$21,L$5+2,FALSE)),"")</f>
        <v/>
      </c>
      <c r="M135" s="121" t="str">
        <f>IFERROR(IF(VLOOKUP($A135,Calc_OppDef!$A$47:$AM$66,M$5+1,FALSE)&lt;VLOOKUP($B135,Calc_OppDef!$A$47:$AM$66,M$5+1,FALSE),VLOOKUP($A135,Fixtures!$A$2:$AN$21,M$5+2,FALSE),VLOOKUP($B135,Fixtures!$A$2:$AN$21,M$5+2,FALSE)),"")</f>
        <v/>
      </c>
      <c r="N135" s="119" t="str">
        <f>IFERROR(IF(VLOOKUP($A135,Calc_OppDef!$A$47:$AM$66,N$5+1,FALSE)&lt;VLOOKUP($B135,Calc_OppDef!$A$47:$AM$66,N$5+1,FALSE),VLOOKUP($A135,Fixtures!$A$2:$AN$21,N$5+2,FALSE),VLOOKUP($B135,Fixtures!$A$2:$AN$21,N$5+2,FALSE)),"")</f>
        <v/>
      </c>
      <c r="O135" s="87"/>
      <c r="P135" s="87"/>
      <c r="Q135" s="87"/>
      <c r="R135" s="87"/>
      <c r="S135" s="87"/>
      <c r="T135" s="87"/>
      <c r="U135" s="87"/>
      <c r="V135" s="87"/>
      <c r="W135" s="87"/>
      <c r="X135" s="87"/>
      <c r="Y135" s="87"/>
      <c r="Z135" s="87"/>
    </row>
    <row r="136" ht="12.0" customHeight="1">
      <c r="A136" s="113" t="str">
        <f t="array" ref="A136">INDEX(Calc_RotOppDef!E905:AP905,Intro!$C$11)</f>
        <v>Arsenal</v>
      </c>
      <c r="B136" s="120" t="str">
        <f t="array" ref="B136">INDEX(Calc_RotOppDef!E1098:AP1098,Intro!$C$11)</f>
        <v>Wolves</v>
      </c>
      <c r="C136" s="117">
        <f t="array" ref="C136">INDEX(Calc_RotOppDef!E712:AP712,Intro!$C$11)/Intro!$C$13</f>
        <v>0.7833333333</v>
      </c>
      <c r="D136" s="119">
        <v>131.0</v>
      </c>
      <c r="E136" s="121" t="str">
        <f>IFERROR(IF(VLOOKUP($A136,Calc_OppDef!$A$47:$AM$66,E$5+1,FALSE)&lt;VLOOKUP($B136,Calc_OppDef!$A$47:$AM$66,E$5+1,FALSE),VLOOKUP($A136,Fixtures!$A$2:$AN$21,E$5+2,FALSE),VLOOKUP($B136,Fixtures!$A$2:$AN$21,E$5+2,FALSE)),"")</f>
        <v>EVE (H)</v>
      </c>
      <c r="F136" s="121" t="str">
        <f>IFERROR(IF(VLOOKUP($A136,Calc_OppDef!$A$47:$AM$66,F$5+1,FALSE)&lt;VLOOKUP($B136,Calc_OppDef!$A$47:$AM$66,F$5+1,FALSE),VLOOKUP($A136,Fixtures!$A$2:$AN$21,F$5+2,FALSE),VLOOKUP($B136,Fixtures!$A$2:$AN$21,F$5+2,FALSE)),"")</f>
        <v>LEI (A)</v>
      </c>
      <c r="G136" s="121" t="str">
        <f>IFERROR(IF(VLOOKUP($A136,Calc_OppDef!$A$47:$AM$66,G$5+1,FALSE)&lt;VLOOKUP($B136,Calc_OppDef!$A$47:$AM$66,G$5+1,FALSE),VLOOKUP($A136,Fixtures!$A$2:$AN$21,G$5+2,FALSE),VLOOKUP($B136,Fixtures!$A$2:$AN$21,G$5+2,FALSE)),"")</f>
        <v>WHU (H)</v>
      </c>
      <c r="H136" s="121" t="str">
        <f>IFERROR(IF(VLOOKUP($A136,Calc_OppDef!$A$47:$AM$66,H$5+1,FALSE)&lt;VLOOKUP($B136,Calc_OppDef!$A$47:$AM$66,H$5+1,FALSE),VLOOKUP($A136,Fixtures!$A$2:$AN$21,H$5+2,FALSE),VLOOKUP($B136,Fixtures!$A$2:$AN$21,H$5+2,FALSE)),"")</f>
        <v>CAR (A)</v>
      </c>
      <c r="I136" s="121" t="str">
        <f>IFERROR(IF(VLOOKUP($A136,Calc_OppDef!$A$47:$AM$66,I$5+1,FALSE)&lt;VLOOKUP($B136,Calc_OppDef!$A$47:$AM$66,I$5+1,FALSE),VLOOKUP($A136,Fixtures!$A$2:$AN$21,I$5+2,FALSE),VLOOKUP($B136,Fixtures!$A$2:$AN$21,I$5+2,FALSE)),"")</f>
        <v>BUR (H)</v>
      </c>
      <c r="J136" s="121" t="str">
        <f>IFERROR(IF(VLOOKUP($A136,Calc_OppDef!$A$47:$AM$66,J$5+1,FALSE)&lt;VLOOKUP($B136,Calc_OppDef!$A$47:$AM$66,J$5+1,FALSE),VLOOKUP($A136,Fixtures!$A$2:$AN$21,J$5+2,FALSE),VLOOKUP($B136,Fixtures!$A$2:$AN$21,J$5+2,FALSE)),"")</f>
        <v>EVE (H)</v>
      </c>
      <c r="K136" s="121" t="str">
        <f>IFERROR(IF(VLOOKUP($A136,Calc_OppDef!$A$47:$AM$66,K$5+1,FALSE)&lt;VLOOKUP($B136,Calc_OppDef!$A$47:$AM$66,K$5+1,FALSE),VLOOKUP($A136,Fixtures!$A$2:$AN$21,K$5+2,FALSE),VLOOKUP($B136,Fixtures!$A$2:$AN$21,K$5+2,FALSE)),"")</f>
        <v/>
      </c>
      <c r="L136" s="121" t="str">
        <f>IFERROR(IF(VLOOKUP($A136,Calc_OppDef!$A$47:$AM$66,L$5+1,FALSE)&lt;VLOOKUP($B136,Calc_OppDef!$A$47:$AM$66,L$5+1,FALSE),VLOOKUP($A136,Fixtures!$A$2:$AN$21,L$5+2,FALSE),VLOOKUP($B136,Fixtures!$A$2:$AN$21,L$5+2,FALSE)),"")</f>
        <v/>
      </c>
      <c r="M136" s="121" t="str">
        <f>IFERROR(IF(VLOOKUP($A136,Calc_OppDef!$A$47:$AM$66,M$5+1,FALSE)&lt;VLOOKUP($B136,Calc_OppDef!$A$47:$AM$66,M$5+1,FALSE),VLOOKUP($A136,Fixtures!$A$2:$AN$21,M$5+2,FALSE),VLOOKUP($B136,Fixtures!$A$2:$AN$21,M$5+2,FALSE)),"")</f>
        <v/>
      </c>
      <c r="N136" s="119" t="str">
        <f>IFERROR(IF(VLOOKUP($A136,Calc_OppDef!$A$47:$AM$66,N$5+1,FALSE)&lt;VLOOKUP($B136,Calc_OppDef!$A$47:$AM$66,N$5+1,FALSE),VLOOKUP($A136,Fixtures!$A$2:$AN$21,N$5+2,FALSE),VLOOKUP($B136,Fixtures!$A$2:$AN$21,N$5+2,FALSE)),"")</f>
        <v/>
      </c>
      <c r="O136" s="87"/>
      <c r="P136" s="87"/>
      <c r="Q136" s="87"/>
      <c r="R136" s="87"/>
      <c r="S136" s="87"/>
      <c r="T136" s="87"/>
      <c r="U136" s="87"/>
      <c r="V136" s="87"/>
      <c r="W136" s="87"/>
      <c r="X136" s="87"/>
      <c r="Y136" s="87"/>
      <c r="Z136" s="87"/>
    </row>
    <row r="137" ht="12.0" customHeight="1">
      <c r="A137" s="113" t="str">
        <f t="array" ref="A137">INDEX(Calc_RotOppDef!E906:AP906,Intro!$C$11)</f>
        <v>Burnley</v>
      </c>
      <c r="B137" s="120" t="str">
        <f t="array" ref="B137">INDEX(Calc_RotOppDef!E1099:AP1099,Intro!$C$11)</f>
        <v>Tottenham</v>
      </c>
      <c r="C137" s="117">
        <f t="array" ref="C137">INDEX(Calc_RotOppDef!E713:AP713,Intro!$C$11)/Intro!$C$13</f>
        <v>0.79</v>
      </c>
      <c r="D137" s="119">
        <v>132.0</v>
      </c>
      <c r="E137" s="121" t="str">
        <f>IFERROR(IF(VLOOKUP($A137,Calc_OppDef!$A$47:$AM$66,E$5+1,FALSE)&lt;VLOOKUP($B137,Calc_OppDef!$A$47:$AM$66,E$5+1,FALSE),VLOOKUP($A137,Fixtures!$A$2:$AN$21,E$5+2,FALSE),VLOOKUP($B137,Fixtures!$A$2:$AN$21,E$5+2,FALSE)),"")</f>
        <v>SOU (A)</v>
      </c>
      <c r="F137" s="121" t="str">
        <f>IFERROR(IF(VLOOKUP($A137,Calc_OppDef!$A$47:$AM$66,F$5+1,FALSE)&lt;VLOOKUP($B137,Calc_OppDef!$A$47:$AM$66,F$5+1,FALSE),VLOOKUP($A137,Fixtures!$A$2:$AN$21,F$5+2,FALSE),VLOOKUP($B137,Fixtures!$A$2:$AN$21,F$5+2,FALSE)),"")</f>
        <v>FUL (H)</v>
      </c>
      <c r="G137" s="121" t="str">
        <f>IFERROR(IF(VLOOKUP($A137,Calc_OppDef!$A$47:$AM$66,G$5+1,FALSE)&lt;VLOOKUP($B137,Calc_OppDef!$A$47:$AM$66,G$5+1,FALSE),VLOOKUP($A137,Fixtures!$A$2:$AN$21,G$5+2,FALSE),VLOOKUP($B137,Fixtures!$A$2:$AN$21,G$5+2,FALSE)),"")</f>
        <v>FUL (A)</v>
      </c>
      <c r="H137" s="121" t="str">
        <f>IFERROR(IF(VLOOKUP($A137,Calc_OppDef!$A$47:$AM$66,H$5+1,FALSE)&lt;VLOOKUP($B137,Calc_OppDef!$A$47:$AM$66,H$5+1,FALSE),VLOOKUP($A137,Fixtures!$A$2:$AN$21,H$5+2,FALSE),VLOOKUP($B137,Fixtures!$A$2:$AN$21,H$5+2,FALSE)),"")</f>
        <v>WAT (A)</v>
      </c>
      <c r="I137" s="121" t="str">
        <f>IFERROR(IF(VLOOKUP($A137,Calc_OppDef!$A$47:$AM$66,I$5+1,FALSE)&lt;VLOOKUP($B137,Calc_OppDef!$A$47:$AM$66,I$5+1,FALSE),VLOOKUP($A137,Fixtures!$A$2:$AN$21,I$5+2,FALSE),VLOOKUP($B137,Fixtures!$A$2:$AN$21,I$5+2,FALSE)),"")</f>
        <v>WOL (A)</v>
      </c>
      <c r="J137" s="121" t="str">
        <f>IFERROR(IF(VLOOKUP($A137,Calc_OppDef!$A$47:$AM$66,J$5+1,FALSE)&lt;VLOOKUP($B137,Calc_OppDef!$A$47:$AM$66,J$5+1,FALSE),VLOOKUP($A137,Fixtures!$A$2:$AN$21,J$5+2,FALSE),VLOOKUP($B137,Fixtures!$A$2:$AN$21,J$5+2,FALSE)),"")</f>
        <v>BOU (H)</v>
      </c>
      <c r="K137" s="121" t="str">
        <f>IFERROR(IF(VLOOKUP($A137,Calc_OppDef!$A$47:$AM$66,K$5+1,FALSE)&lt;VLOOKUP($B137,Calc_OppDef!$A$47:$AM$66,K$5+1,FALSE),VLOOKUP($A137,Fixtures!$A$2:$AN$21,K$5+2,FALSE),VLOOKUP($B137,Fixtures!$A$2:$AN$21,K$5+2,FALSE)),"")</f>
        <v/>
      </c>
      <c r="L137" s="121" t="str">
        <f>IFERROR(IF(VLOOKUP($A137,Calc_OppDef!$A$47:$AM$66,L$5+1,FALSE)&lt;VLOOKUP($B137,Calc_OppDef!$A$47:$AM$66,L$5+1,FALSE),VLOOKUP($A137,Fixtures!$A$2:$AN$21,L$5+2,FALSE),VLOOKUP($B137,Fixtures!$A$2:$AN$21,L$5+2,FALSE)),"")</f>
        <v/>
      </c>
      <c r="M137" s="121" t="str">
        <f>IFERROR(IF(VLOOKUP($A137,Calc_OppDef!$A$47:$AM$66,M$5+1,FALSE)&lt;VLOOKUP($B137,Calc_OppDef!$A$47:$AM$66,M$5+1,FALSE),VLOOKUP($A137,Fixtures!$A$2:$AN$21,M$5+2,FALSE),VLOOKUP($B137,Fixtures!$A$2:$AN$21,M$5+2,FALSE)),"")</f>
        <v/>
      </c>
      <c r="N137" s="119" t="str">
        <f>IFERROR(IF(VLOOKUP($A137,Calc_OppDef!$A$47:$AM$66,N$5+1,FALSE)&lt;VLOOKUP($B137,Calc_OppDef!$A$47:$AM$66,N$5+1,FALSE),VLOOKUP($A137,Fixtures!$A$2:$AN$21,N$5+2,FALSE),VLOOKUP($B137,Fixtures!$A$2:$AN$21,N$5+2,FALSE)),"")</f>
        <v/>
      </c>
      <c r="O137" s="87"/>
      <c r="P137" s="87"/>
      <c r="Q137" s="87"/>
      <c r="R137" s="87"/>
      <c r="S137" s="87"/>
      <c r="T137" s="87"/>
      <c r="U137" s="87"/>
      <c r="V137" s="87"/>
      <c r="W137" s="87"/>
      <c r="X137" s="87"/>
      <c r="Y137" s="87"/>
      <c r="Z137" s="87"/>
    </row>
    <row r="138" ht="12.0" customHeight="1">
      <c r="A138" s="113" t="str">
        <f t="array" ref="A138">INDEX(Calc_RotOppDef!E907:AP907,Intro!$C$11)</f>
        <v>Huddersfield</v>
      </c>
      <c r="B138" s="120" t="str">
        <f t="array" ref="B138">INDEX(Calc_RotOppDef!E1100:AP1100,Intro!$C$11)</f>
        <v>Liverpool</v>
      </c>
      <c r="C138" s="117">
        <f t="array" ref="C138">INDEX(Calc_RotOppDef!E714:AP714,Intro!$C$11)/Intro!$C$13</f>
        <v>0.7916666667</v>
      </c>
      <c r="D138" s="119">
        <v>133.0</v>
      </c>
      <c r="E138" s="121" t="str">
        <f>IFERROR(IF(VLOOKUP($A138,Calc_OppDef!$A$47:$AM$66,E$5+1,FALSE)&lt;VLOOKUP($B138,Calc_OppDef!$A$47:$AM$66,E$5+1,FALSE),VLOOKUP($A138,Fixtures!$A$2:$AN$21,E$5+2,FALSE),VLOOKUP($B138,Fixtures!$A$2:$AN$21,E$5+2,FALSE)),"")</f>
        <v>WHU (H)</v>
      </c>
      <c r="F138" s="121" t="str">
        <f>IFERROR(IF(VLOOKUP($A138,Calc_OppDef!$A$47:$AM$66,F$5+1,FALSE)&lt;VLOOKUP($B138,Calc_OppDef!$A$47:$AM$66,F$5+1,FALSE),VLOOKUP($A138,Fixtures!$A$2:$AN$21,F$5+2,FALSE),VLOOKUP($B138,Fixtures!$A$2:$AN$21,F$5+2,FALSE)),"")</f>
        <v>CRY (A)</v>
      </c>
      <c r="G138" s="121" t="str">
        <f>IFERROR(IF(VLOOKUP($A138,Calc_OppDef!$A$47:$AM$66,G$5+1,FALSE)&lt;VLOOKUP($B138,Calc_OppDef!$A$47:$AM$66,G$5+1,FALSE),VLOOKUP($A138,Fixtures!$A$2:$AN$21,G$5+2,FALSE),VLOOKUP($B138,Fixtures!$A$2:$AN$21,G$5+2,FALSE)),"")</f>
        <v>BHA (H)</v>
      </c>
      <c r="H138" s="121" t="str">
        <f>IFERROR(IF(VLOOKUP($A138,Calc_OppDef!$A$47:$AM$66,H$5+1,FALSE)&lt;VLOOKUP($B138,Calc_OppDef!$A$47:$AM$66,H$5+1,FALSE),VLOOKUP($A138,Fixtures!$A$2:$AN$21,H$5+2,FALSE),VLOOKUP($B138,Fixtures!$A$2:$AN$21,H$5+2,FALSE)),"")</f>
        <v>LEI (A)</v>
      </c>
      <c r="I138" s="121" t="str">
        <f>IFERROR(IF(VLOOKUP($A138,Calc_OppDef!$A$47:$AM$66,I$5+1,FALSE)&lt;VLOOKUP($B138,Calc_OppDef!$A$47:$AM$66,I$5+1,FALSE),VLOOKUP($A138,Fixtures!$A$2:$AN$21,I$5+2,FALSE),VLOOKUP($B138,Fixtures!$A$2:$AN$21,I$5+2,FALSE)),"")</f>
        <v>CRY (H)</v>
      </c>
      <c r="J138" s="121" t="str">
        <f>IFERROR(IF(VLOOKUP($A138,Calc_OppDef!$A$47:$AM$66,J$5+1,FALSE)&lt;VLOOKUP($B138,Calc_OppDef!$A$47:$AM$66,J$5+1,FALSE),VLOOKUP($A138,Fixtures!$A$2:$AN$21,J$5+2,FALSE),VLOOKUP($B138,Fixtures!$A$2:$AN$21,J$5+2,FALSE)),"")</f>
        <v>SOU (H)</v>
      </c>
      <c r="K138" s="121" t="str">
        <f>IFERROR(IF(VLOOKUP($A138,Calc_OppDef!$A$47:$AM$66,K$5+1,FALSE)&lt;VLOOKUP($B138,Calc_OppDef!$A$47:$AM$66,K$5+1,FALSE),VLOOKUP($A138,Fixtures!$A$2:$AN$21,K$5+2,FALSE),VLOOKUP($B138,Fixtures!$A$2:$AN$21,K$5+2,FALSE)),"")</f>
        <v/>
      </c>
      <c r="L138" s="121" t="str">
        <f>IFERROR(IF(VLOOKUP($A138,Calc_OppDef!$A$47:$AM$66,L$5+1,FALSE)&lt;VLOOKUP($B138,Calc_OppDef!$A$47:$AM$66,L$5+1,FALSE),VLOOKUP($A138,Fixtures!$A$2:$AN$21,L$5+2,FALSE),VLOOKUP($B138,Fixtures!$A$2:$AN$21,L$5+2,FALSE)),"")</f>
        <v/>
      </c>
      <c r="M138" s="121" t="str">
        <f>IFERROR(IF(VLOOKUP($A138,Calc_OppDef!$A$47:$AM$66,M$5+1,FALSE)&lt;VLOOKUP($B138,Calc_OppDef!$A$47:$AM$66,M$5+1,FALSE),VLOOKUP($A138,Fixtures!$A$2:$AN$21,M$5+2,FALSE),VLOOKUP($B138,Fixtures!$A$2:$AN$21,M$5+2,FALSE)),"")</f>
        <v/>
      </c>
      <c r="N138" s="119" t="str">
        <f>IFERROR(IF(VLOOKUP($A138,Calc_OppDef!$A$47:$AM$66,N$5+1,FALSE)&lt;VLOOKUP($B138,Calc_OppDef!$A$47:$AM$66,N$5+1,FALSE),VLOOKUP($A138,Fixtures!$A$2:$AN$21,N$5+2,FALSE),VLOOKUP($B138,Fixtures!$A$2:$AN$21,N$5+2,FALSE)),"")</f>
        <v/>
      </c>
      <c r="O138" s="87"/>
      <c r="P138" s="87"/>
      <c r="Q138" s="87"/>
      <c r="R138" s="87"/>
      <c r="S138" s="87"/>
      <c r="T138" s="87"/>
      <c r="U138" s="87"/>
      <c r="V138" s="87"/>
      <c r="W138" s="87"/>
      <c r="X138" s="87"/>
      <c r="Y138" s="87"/>
      <c r="Z138" s="87"/>
    </row>
    <row r="139" ht="12.0" customHeight="1">
      <c r="A139" s="113" t="str">
        <f t="array" ref="A139">INDEX(Calc_RotOppDef!E908:AP908,Intro!$C$11)</f>
        <v>Everton</v>
      </c>
      <c r="B139" s="120" t="str">
        <f t="array" ref="B139">INDEX(Calc_RotOppDef!E1101:AP1101,Intro!$C$11)</f>
        <v>Tottenham</v>
      </c>
      <c r="C139" s="117">
        <f t="array" ref="C139">INDEX(Calc_RotOppDef!E715:AP715,Intro!$C$11)/Intro!$C$13</f>
        <v>0.7933333333</v>
      </c>
      <c r="D139" s="119">
        <v>134.0</v>
      </c>
      <c r="E139" s="121" t="str">
        <f>IFERROR(IF(VLOOKUP($A139,Calc_OppDef!$A$47:$AM$66,E$5+1,FALSE)&lt;VLOOKUP($B139,Calc_OppDef!$A$47:$AM$66,E$5+1,FALSE),VLOOKUP($A139,Fixtures!$A$2:$AN$21,E$5+2,FALSE),VLOOKUP($B139,Fixtures!$A$2:$AN$21,E$5+2,FALSE)),"")</f>
        <v>NEW (A)</v>
      </c>
      <c r="F139" s="121" t="str">
        <f>IFERROR(IF(VLOOKUP($A139,Calc_OppDef!$A$47:$AM$66,F$5+1,FALSE)&lt;VLOOKUP($B139,Calc_OppDef!$A$47:$AM$66,F$5+1,FALSE),VLOOKUP($A139,Fixtures!$A$2:$AN$21,F$5+2,FALSE),VLOOKUP($B139,Fixtures!$A$2:$AN$21,F$5+2,FALSE)),"")</f>
        <v>FUL (H)</v>
      </c>
      <c r="G139" s="121" t="str">
        <f>IFERROR(IF(VLOOKUP($A139,Calc_OppDef!$A$47:$AM$66,G$5+1,FALSE)&lt;VLOOKUP($B139,Calc_OppDef!$A$47:$AM$66,G$5+1,FALSE),VLOOKUP($A139,Fixtures!$A$2:$AN$21,G$5+2,FALSE),VLOOKUP($B139,Fixtures!$A$2:$AN$21,G$5+2,FALSE)),"")</f>
        <v>BOU (A)</v>
      </c>
      <c r="H139" s="121" t="str">
        <f>IFERROR(IF(VLOOKUP($A139,Calc_OppDef!$A$47:$AM$66,H$5+1,FALSE)&lt;VLOOKUP($B139,Calc_OppDef!$A$47:$AM$66,H$5+1,FALSE),VLOOKUP($A139,Fixtures!$A$2:$AN$21,H$5+2,FALSE),VLOOKUP($B139,Fixtures!$A$2:$AN$21,H$5+2,FALSE)),"")</f>
        <v>HUD (H)</v>
      </c>
      <c r="I139" s="121" t="str">
        <f>IFERROR(IF(VLOOKUP($A139,Calc_OppDef!$A$47:$AM$66,I$5+1,FALSE)&lt;VLOOKUP($B139,Calc_OppDef!$A$47:$AM$66,I$5+1,FALSE),VLOOKUP($A139,Fixtures!$A$2:$AN$21,I$5+2,FALSE),VLOOKUP($B139,Fixtures!$A$2:$AN$21,I$5+2,FALSE)),"")</f>
        <v>WHU (H)</v>
      </c>
      <c r="J139" s="121" t="str">
        <f>IFERROR(IF(VLOOKUP($A139,Calc_OppDef!$A$47:$AM$66,J$5+1,FALSE)&lt;VLOOKUP($B139,Calc_OppDef!$A$47:$AM$66,J$5+1,FALSE),VLOOKUP($A139,Fixtures!$A$2:$AN$21,J$5+2,FALSE),VLOOKUP($B139,Fixtures!$A$2:$AN$21,J$5+2,FALSE)),"")</f>
        <v>BHA (A)</v>
      </c>
      <c r="K139" s="121" t="str">
        <f>IFERROR(IF(VLOOKUP($A139,Calc_OppDef!$A$47:$AM$66,K$5+1,FALSE)&lt;VLOOKUP($B139,Calc_OppDef!$A$47:$AM$66,K$5+1,FALSE),VLOOKUP($A139,Fixtures!$A$2:$AN$21,K$5+2,FALSE),VLOOKUP($B139,Fixtures!$A$2:$AN$21,K$5+2,FALSE)),"")</f>
        <v/>
      </c>
      <c r="L139" s="121" t="str">
        <f>IFERROR(IF(VLOOKUP($A139,Calc_OppDef!$A$47:$AM$66,L$5+1,FALSE)&lt;VLOOKUP($B139,Calc_OppDef!$A$47:$AM$66,L$5+1,FALSE),VLOOKUP($A139,Fixtures!$A$2:$AN$21,L$5+2,FALSE),VLOOKUP($B139,Fixtures!$A$2:$AN$21,L$5+2,FALSE)),"")</f>
        <v/>
      </c>
      <c r="M139" s="121" t="str">
        <f>IFERROR(IF(VLOOKUP($A139,Calc_OppDef!$A$47:$AM$66,M$5+1,FALSE)&lt;VLOOKUP($B139,Calc_OppDef!$A$47:$AM$66,M$5+1,FALSE),VLOOKUP($A139,Fixtures!$A$2:$AN$21,M$5+2,FALSE),VLOOKUP($B139,Fixtures!$A$2:$AN$21,M$5+2,FALSE)),"")</f>
        <v/>
      </c>
      <c r="N139" s="119" t="str">
        <f>IFERROR(IF(VLOOKUP($A139,Calc_OppDef!$A$47:$AM$66,N$5+1,FALSE)&lt;VLOOKUP($B139,Calc_OppDef!$A$47:$AM$66,N$5+1,FALSE),VLOOKUP($A139,Fixtures!$A$2:$AN$21,N$5+2,FALSE),VLOOKUP($B139,Fixtures!$A$2:$AN$21,N$5+2,FALSE)),"")</f>
        <v/>
      </c>
      <c r="O139" s="87"/>
      <c r="P139" s="87"/>
      <c r="Q139" s="87"/>
      <c r="R139" s="87"/>
      <c r="S139" s="87"/>
      <c r="T139" s="87"/>
      <c r="U139" s="87"/>
      <c r="V139" s="87"/>
      <c r="W139" s="87"/>
      <c r="X139" s="87"/>
      <c r="Y139" s="87"/>
      <c r="Z139" s="87"/>
    </row>
    <row r="140" ht="12.0" customHeight="1">
      <c r="A140" s="113" t="str">
        <f t="array" ref="A140">INDEX(Calc_RotOppDef!E909:AP909,Intro!$C$11)</f>
        <v>Leicester</v>
      </c>
      <c r="B140" s="120" t="str">
        <f t="array" ref="B140">INDEX(Calc_RotOppDef!E1102:AP1102,Intro!$C$11)</f>
        <v>West Ham</v>
      </c>
      <c r="C140" s="117">
        <f t="array" ref="C140">INDEX(Calc_RotOppDef!E716:AP716,Intro!$C$11)/Intro!$C$13</f>
        <v>0.795</v>
      </c>
      <c r="D140" s="119">
        <v>135.0</v>
      </c>
      <c r="E140" s="121" t="str">
        <f>IFERROR(IF(VLOOKUP($A140,Calc_OppDef!$A$47:$AM$66,E$5+1,FALSE)&lt;VLOOKUP($B140,Calc_OppDef!$A$47:$AM$66,E$5+1,FALSE),VLOOKUP($A140,Fixtures!$A$2:$AN$21,E$5+2,FALSE),VLOOKUP($B140,Fixtures!$A$2:$AN$21,E$5+2,FALSE)),"")</f>
        <v>MNU (A)</v>
      </c>
      <c r="F140" s="121" t="str">
        <f>IFERROR(IF(VLOOKUP($A140,Calc_OppDef!$A$47:$AM$66,F$5+1,FALSE)&lt;VLOOKUP($B140,Calc_OppDef!$A$47:$AM$66,F$5+1,FALSE),VLOOKUP($A140,Fixtures!$A$2:$AN$21,F$5+2,FALSE),VLOOKUP($B140,Fixtures!$A$2:$AN$21,F$5+2,FALSE)),"")</f>
        <v>WOL (H)</v>
      </c>
      <c r="G140" s="121" t="str">
        <f>IFERROR(IF(VLOOKUP($A140,Calc_OppDef!$A$47:$AM$66,G$5+1,FALSE)&lt;VLOOKUP($B140,Calc_OppDef!$A$47:$AM$66,G$5+1,FALSE),VLOOKUP($A140,Fixtures!$A$2:$AN$21,G$5+2,FALSE),VLOOKUP($B140,Fixtures!$A$2:$AN$21,G$5+2,FALSE)),"")</f>
        <v>SOU (A)</v>
      </c>
      <c r="H140" s="121" t="str">
        <f>IFERROR(IF(VLOOKUP($A140,Calc_OppDef!$A$47:$AM$66,H$5+1,FALSE)&lt;VLOOKUP($B140,Calc_OppDef!$A$47:$AM$66,H$5+1,FALSE),VLOOKUP($A140,Fixtures!$A$2:$AN$21,H$5+2,FALSE),VLOOKUP($B140,Fixtures!$A$2:$AN$21,H$5+2,FALSE)),"")</f>
        <v>WOL (H)</v>
      </c>
      <c r="I140" s="121" t="str">
        <f>IFERROR(IF(VLOOKUP($A140,Calc_OppDef!$A$47:$AM$66,I$5+1,FALSE)&lt;VLOOKUP($B140,Calc_OppDef!$A$47:$AM$66,I$5+1,FALSE),VLOOKUP($A140,Fixtures!$A$2:$AN$21,I$5+2,FALSE),VLOOKUP($B140,Fixtures!$A$2:$AN$21,I$5+2,FALSE)),"")</f>
        <v>BOU (A)</v>
      </c>
      <c r="J140" s="121" t="str">
        <f>IFERROR(IF(VLOOKUP($A140,Calc_OppDef!$A$47:$AM$66,J$5+1,FALSE)&lt;VLOOKUP($B140,Calc_OppDef!$A$47:$AM$66,J$5+1,FALSE),VLOOKUP($A140,Fixtures!$A$2:$AN$21,J$5+2,FALSE),VLOOKUP($B140,Fixtures!$A$2:$AN$21,J$5+2,FALSE)),"")</f>
        <v>HUD (H)</v>
      </c>
      <c r="K140" s="121" t="str">
        <f>IFERROR(IF(VLOOKUP($A140,Calc_OppDef!$A$47:$AM$66,K$5+1,FALSE)&lt;VLOOKUP($B140,Calc_OppDef!$A$47:$AM$66,K$5+1,FALSE),VLOOKUP($A140,Fixtures!$A$2:$AN$21,K$5+2,FALSE),VLOOKUP($B140,Fixtures!$A$2:$AN$21,K$5+2,FALSE)),"")</f>
        <v/>
      </c>
      <c r="L140" s="121" t="str">
        <f>IFERROR(IF(VLOOKUP($A140,Calc_OppDef!$A$47:$AM$66,L$5+1,FALSE)&lt;VLOOKUP($B140,Calc_OppDef!$A$47:$AM$66,L$5+1,FALSE),VLOOKUP($A140,Fixtures!$A$2:$AN$21,L$5+2,FALSE),VLOOKUP($B140,Fixtures!$A$2:$AN$21,L$5+2,FALSE)),"")</f>
        <v/>
      </c>
      <c r="M140" s="121" t="str">
        <f>IFERROR(IF(VLOOKUP($A140,Calc_OppDef!$A$47:$AM$66,M$5+1,FALSE)&lt;VLOOKUP($B140,Calc_OppDef!$A$47:$AM$66,M$5+1,FALSE),VLOOKUP($A140,Fixtures!$A$2:$AN$21,M$5+2,FALSE),VLOOKUP($B140,Fixtures!$A$2:$AN$21,M$5+2,FALSE)),"")</f>
        <v/>
      </c>
      <c r="N140" s="119" t="str">
        <f>IFERROR(IF(VLOOKUP($A140,Calc_OppDef!$A$47:$AM$66,N$5+1,FALSE)&lt;VLOOKUP($B140,Calc_OppDef!$A$47:$AM$66,N$5+1,FALSE),VLOOKUP($A140,Fixtures!$A$2:$AN$21,N$5+2,FALSE),VLOOKUP($B140,Fixtures!$A$2:$AN$21,N$5+2,FALSE)),"")</f>
        <v/>
      </c>
      <c r="O140" s="87"/>
      <c r="P140" s="87"/>
      <c r="Q140" s="87"/>
      <c r="R140" s="87"/>
      <c r="S140" s="87"/>
      <c r="T140" s="87"/>
      <c r="U140" s="87"/>
      <c r="V140" s="87"/>
      <c r="W140" s="87"/>
      <c r="X140" s="87"/>
      <c r="Y140" s="87"/>
      <c r="Z140" s="87"/>
    </row>
    <row r="141" ht="12.0" customHeight="1">
      <c r="A141" s="113" t="str">
        <f t="array" ref="A141">INDEX(Calc_RotOppDef!E910:AP910,Intro!$C$11)</f>
        <v>Arsenal</v>
      </c>
      <c r="B141" s="120" t="str">
        <f t="array" ref="B141">INDEX(Calc_RotOppDef!E1103:AP1103,Intro!$C$11)</f>
        <v>Crystal Palace</v>
      </c>
      <c r="C141" s="117">
        <f t="array" ref="C141">INDEX(Calc_RotOppDef!E717:AP717,Intro!$C$11)/Intro!$C$13</f>
        <v>0.7966666667</v>
      </c>
      <c r="D141" s="119">
        <v>136.0</v>
      </c>
      <c r="E141" s="121" t="str">
        <f>IFERROR(IF(VLOOKUP($A141,Calc_OppDef!$A$47:$AM$66,E$5+1,FALSE)&lt;VLOOKUP($B141,Calc_OppDef!$A$47:$AM$66,E$5+1,FALSE),VLOOKUP($A141,Fixtures!$A$2:$AN$21,E$5+2,FALSE),VLOOKUP($B141,Fixtures!$A$2:$AN$21,E$5+2,FALSE)),"")</f>
        <v>FUL (A)</v>
      </c>
      <c r="F141" s="121" t="str">
        <f>IFERROR(IF(VLOOKUP($A141,Calc_OppDef!$A$47:$AM$66,F$5+1,FALSE)&lt;VLOOKUP($B141,Calc_OppDef!$A$47:$AM$66,F$5+1,FALSE),VLOOKUP($A141,Fixtures!$A$2:$AN$21,F$5+2,FALSE),VLOOKUP($B141,Fixtures!$A$2:$AN$21,F$5+2,FALSE)),"")</f>
        <v>CHE (A)</v>
      </c>
      <c r="G141" s="121" t="str">
        <f>IFERROR(IF(VLOOKUP($A141,Calc_OppDef!$A$47:$AM$66,G$5+1,FALSE)&lt;VLOOKUP($B141,Calc_OppDef!$A$47:$AM$66,G$5+1,FALSE),VLOOKUP($A141,Fixtures!$A$2:$AN$21,G$5+2,FALSE),VLOOKUP($B141,Fixtures!$A$2:$AN$21,G$5+2,FALSE)),"")</f>
        <v>WHU (H)</v>
      </c>
      <c r="H141" s="121" t="str">
        <f>IFERROR(IF(VLOOKUP($A141,Calc_OppDef!$A$47:$AM$66,H$5+1,FALSE)&lt;VLOOKUP($B141,Calc_OppDef!$A$47:$AM$66,H$5+1,FALSE),VLOOKUP($A141,Fixtures!$A$2:$AN$21,H$5+2,FALSE),VLOOKUP($B141,Fixtures!$A$2:$AN$21,H$5+2,FALSE)),"")</f>
        <v>SOU (H)</v>
      </c>
      <c r="I141" s="121" t="str">
        <f>IFERROR(IF(VLOOKUP($A141,Calc_OppDef!$A$47:$AM$66,I$5+1,FALSE)&lt;VLOOKUP($B141,Calc_OppDef!$A$47:$AM$66,I$5+1,FALSE),VLOOKUP($A141,Fixtures!$A$2:$AN$21,I$5+2,FALSE),VLOOKUP($B141,Fixtures!$A$2:$AN$21,I$5+2,FALSE)),"")</f>
        <v>HUD (A)</v>
      </c>
      <c r="J141" s="121" t="str">
        <f>IFERROR(IF(VLOOKUP($A141,Calc_OppDef!$A$47:$AM$66,J$5+1,FALSE)&lt;VLOOKUP($B141,Calc_OppDef!$A$47:$AM$66,J$5+1,FALSE),VLOOKUP($A141,Fixtures!$A$2:$AN$21,J$5+2,FALSE),VLOOKUP($B141,Fixtures!$A$2:$AN$21,J$5+2,FALSE)),"")</f>
        <v>EVE (H)</v>
      </c>
      <c r="K141" s="121" t="str">
        <f>IFERROR(IF(VLOOKUP($A141,Calc_OppDef!$A$47:$AM$66,K$5+1,FALSE)&lt;VLOOKUP($B141,Calc_OppDef!$A$47:$AM$66,K$5+1,FALSE),VLOOKUP($A141,Fixtures!$A$2:$AN$21,K$5+2,FALSE),VLOOKUP($B141,Fixtures!$A$2:$AN$21,K$5+2,FALSE)),"")</f>
        <v/>
      </c>
      <c r="L141" s="121" t="str">
        <f>IFERROR(IF(VLOOKUP($A141,Calc_OppDef!$A$47:$AM$66,L$5+1,FALSE)&lt;VLOOKUP($B141,Calc_OppDef!$A$47:$AM$66,L$5+1,FALSE),VLOOKUP($A141,Fixtures!$A$2:$AN$21,L$5+2,FALSE),VLOOKUP($B141,Fixtures!$A$2:$AN$21,L$5+2,FALSE)),"")</f>
        <v/>
      </c>
      <c r="M141" s="121" t="str">
        <f>IFERROR(IF(VLOOKUP($A141,Calc_OppDef!$A$47:$AM$66,M$5+1,FALSE)&lt;VLOOKUP($B141,Calc_OppDef!$A$47:$AM$66,M$5+1,FALSE),VLOOKUP($A141,Fixtures!$A$2:$AN$21,M$5+2,FALSE),VLOOKUP($B141,Fixtures!$A$2:$AN$21,M$5+2,FALSE)),"")</f>
        <v/>
      </c>
      <c r="N141" s="119" t="str">
        <f>IFERROR(IF(VLOOKUP($A141,Calc_OppDef!$A$47:$AM$66,N$5+1,FALSE)&lt;VLOOKUP($B141,Calc_OppDef!$A$47:$AM$66,N$5+1,FALSE),VLOOKUP($A141,Fixtures!$A$2:$AN$21,N$5+2,FALSE),VLOOKUP($B141,Fixtures!$A$2:$AN$21,N$5+2,FALSE)),"")</f>
        <v/>
      </c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</row>
    <row r="142" ht="12.0" customHeight="1">
      <c r="A142" s="113" t="str">
        <f t="array" ref="A142">INDEX(Calc_RotOppDef!E911:AP911,Intro!$C$11)</f>
        <v>Arsenal</v>
      </c>
      <c r="B142" s="120" t="str">
        <f t="array" ref="B142">INDEX(Calc_RotOppDef!E1104:AP1104,Intro!$C$11)</f>
        <v>Fulham</v>
      </c>
      <c r="C142" s="117">
        <f t="array" ref="C142">INDEX(Calc_RotOppDef!E718:AP718,Intro!$C$11)/Intro!$C$13</f>
        <v>0.7966666667</v>
      </c>
      <c r="D142" s="119">
        <v>137.0</v>
      </c>
      <c r="E142" s="121" t="str">
        <f>IFERROR(IF(VLOOKUP($A142,Calc_OppDef!$A$47:$AM$66,E$5+1,FALSE)&lt;VLOOKUP($B142,Calc_OppDef!$A$47:$AM$66,E$5+1,FALSE),VLOOKUP($A142,Fixtures!$A$2:$AN$21,E$5+2,FALSE),VLOOKUP($B142,Fixtures!$A$2:$AN$21,E$5+2,FALSE)),"")</f>
        <v>CRY (H)</v>
      </c>
      <c r="F142" s="121" t="str">
        <f>IFERROR(IF(VLOOKUP($A142,Calc_OppDef!$A$47:$AM$66,F$5+1,FALSE)&lt;VLOOKUP($B142,Calc_OppDef!$A$47:$AM$66,F$5+1,FALSE),VLOOKUP($A142,Fixtures!$A$2:$AN$21,F$5+2,FALSE),VLOOKUP($B142,Fixtures!$A$2:$AN$21,F$5+2,FALSE)),"")</f>
        <v>CHE (A)</v>
      </c>
      <c r="G142" s="121" t="str">
        <f>IFERROR(IF(VLOOKUP($A142,Calc_OppDef!$A$47:$AM$66,G$5+1,FALSE)&lt;VLOOKUP($B142,Calc_OppDef!$A$47:$AM$66,G$5+1,FALSE),VLOOKUP($A142,Fixtures!$A$2:$AN$21,G$5+2,FALSE),VLOOKUP($B142,Fixtures!$A$2:$AN$21,G$5+2,FALSE)),"")</f>
        <v>BUR (H)</v>
      </c>
      <c r="H142" s="121" t="str">
        <f>IFERROR(IF(VLOOKUP($A142,Calc_OppDef!$A$47:$AM$66,H$5+1,FALSE)&lt;VLOOKUP($B142,Calc_OppDef!$A$47:$AM$66,H$5+1,FALSE),VLOOKUP($A142,Fixtures!$A$2:$AN$21,H$5+2,FALSE),VLOOKUP($B142,Fixtures!$A$2:$AN$21,H$5+2,FALSE)),"")</f>
        <v>CAR (A)</v>
      </c>
      <c r="I142" s="121" t="str">
        <f>IFERROR(IF(VLOOKUP($A142,Calc_OppDef!$A$47:$AM$66,I$5+1,FALSE)&lt;VLOOKUP($B142,Calc_OppDef!$A$47:$AM$66,I$5+1,FALSE),VLOOKUP($A142,Fixtures!$A$2:$AN$21,I$5+2,FALSE),VLOOKUP($B142,Fixtures!$A$2:$AN$21,I$5+2,FALSE)),"")</f>
        <v>NEW (A)</v>
      </c>
      <c r="J142" s="121" t="str">
        <f>IFERROR(IF(VLOOKUP($A142,Calc_OppDef!$A$47:$AM$66,J$5+1,FALSE)&lt;VLOOKUP($B142,Calc_OppDef!$A$47:$AM$66,J$5+1,FALSE),VLOOKUP($A142,Fixtures!$A$2:$AN$21,J$5+2,FALSE),VLOOKUP($B142,Fixtures!$A$2:$AN$21,J$5+2,FALSE)),"")</f>
        <v>EVE (H)</v>
      </c>
      <c r="K142" s="121" t="str">
        <f>IFERROR(IF(VLOOKUP($A142,Calc_OppDef!$A$47:$AM$66,K$5+1,FALSE)&lt;VLOOKUP($B142,Calc_OppDef!$A$47:$AM$66,K$5+1,FALSE),VLOOKUP($A142,Fixtures!$A$2:$AN$21,K$5+2,FALSE),VLOOKUP($B142,Fixtures!$A$2:$AN$21,K$5+2,FALSE)),"")</f>
        <v/>
      </c>
      <c r="L142" s="121" t="str">
        <f>IFERROR(IF(VLOOKUP($A142,Calc_OppDef!$A$47:$AM$66,L$5+1,FALSE)&lt;VLOOKUP($B142,Calc_OppDef!$A$47:$AM$66,L$5+1,FALSE),VLOOKUP($A142,Fixtures!$A$2:$AN$21,L$5+2,FALSE),VLOOKUP($B142,Fixtures!$A$2:$AN$21,L$5+2,FALSE)),"")</f>
        <v/>
      </c>
      <c r="M142" s="121" t="str">
        <f>IFERROR(IF(VLOOKUP($A142,Calc_OppDef!$A$47:$AM$66,M$5+1,FALSE)&lt;VLOOKUP($B142,Calc_OppDef!$A$47:$AM$66,M$5+1,FALSE),VLOOKUP($A142,Fixtures!$A$2:$AN$21,M$5+2,FALSE),VLOOKUP($B142,Fixtures!$A$2:$AN$21,M$5+2,FALSE)),"")</f>
        <v/>
      </c>
      <c r="N142" s="119" t="str">
        <f>IFERROR(IF(VLOOKUP($A142,Calc_OppDef!$A$47:$AM$66,N$5+1,FALSE)&lt;VLOOKUP($B142,Calc_OppDef!$A$47:$AM$66,N$5+1,FALSE),VLOOKUP($A142,Fixtures!$A$2:$AN$21,N$5+2,FALSE),VLOOKUP($B142,Fixtures!$A$2:$AN$21,N$5+2,FALSE)),"")</f>
        <v/>
      </c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</row>
    <row r="143" ht="12.0" customHeight="1">
      <c r="A143" s="113" t="str">
        <f t="array" ref="A143">INDEX(Calc_RotOppDef!E912:AP912,Intro!$C$11)</f>
        <v>Bournemouth</v>
      </c>
      <c r="B143" s="120" t="str">
        <f t="array" ref="B143">INDEX(Calc_RotOppDef!E1105:AP1105,Intro!$C$11)</f>
        <v>Fulham</v>
      </c>
      <c r="C143" s="117">
        <f t="array" ref="C143">INDEX(Calc_RotOppDef!E719:AP719,Intro!$C$11)/Intro!$C$13</f>
        <v>0.7966666667</v>
      </c>
      <c r="D143" s="119">
        <v>138.0</v>
      </c>
      <c r="E143" s="121" t="str">
        <f>IFERROR(IF(VLOOKUP($A143,Calc_OppDef!$A$47:$AM$66,E$5+1,FALSE)&lt;VLOOKUP($B143,Calc_OppDef!$A$47:$AM$66,E$5+1,FALSE),VLOOKUP($A143,Fixtures!$A$2:$AN$21,E$5+2,FALSE),VLOOKUP($B143,Fixtures!$A$2:$AN$21,E$5+2,FALSE)),"")</f>
        <v>CAR (H)</v>
      </c>
      <c r="F143" s="121" t="str">
        <f>IFERROR(IF(VLOOKUP($A143,Calc_OppDef!$A$47:$AM$66,F$5+1,FALSE)&lt;VLOOKUP($B143,Calc_OppDef!$A$47:$AM$66,F$5+1,FALSE),VLOOKUP($A143,Fixtures!$A$2:$AN$21,F$5+2,FALSE),VLOOKUP($B143,Fixtures!$A$2:$AN$21,F$5+2,FALSE)),"")</f>
        <v>WHU (A)</v>
      </c>
      <c r="G143" s="121" t="str">
        <f>IFERROR(IF(VLOOKUP($A143,Calc_OppDef!$A$47:$AM$66,G$5+1,FALSE)&lt;VLOOKUP($B143,Calc_OppDef!$A$47:$AM$66,G$5+1,FALSE),VLOOKUP($A143,Fixtures!$A$2:$AN$21,G$5+2,FALSE),VLOOKUP($B143,Fixtures!$A$2:$AN$21,G$5+2,FALSE)),"")</f>
        <v>EVE (H)</v>
      </c>
      <c r="H143" s="121" t="str">
        <f>IFERROR(IF(VLOOKUP($A143,Calc_OppDef!$A$47:$AM$66,H$5+1,FALSE)&lt;VLOOKUP($B143,Calc_OppDef!$A$47:$AM$66,H$5+1,FALSE),VLOOKUP($A143,Fixtures!$A$2:$AN$21,H$5+2,FALSE),VLOOKUP($B143,Fixtures!$A$2:$AN$21,H$5+2,FALSE)),"")</f>
        <v>BHA (A)</v>
      </c>
      <c r="I143" s="121" t="str">
        <f>IFERROR(IF(VLOOKUP($A143,Calc_OppDef!$A$47:$AM$66,I$5+1,FALSE)&lt;VLOOKUP($B143,Calc_OppDef!$A$47:$AM$66,I$5+1,FALSE),VLOOKUP($A143,Fixtures!$A$2:$AN$21,I$5+2,FALSE),VLOOKUP($B143,Fixtures!$A$2:$AN$21,I$5+2,FALSE)),"")</f>
        <v>LEI (H)</v>
      </c>
      <c r="J143" s="121" t="str">
        <f>IFERROR(IF(VLOOKUP($A143,Calc_OppDef!$A$47:$AM$66,J$5+1,FALSE)&lt;VLOOKUP($B143,Calc_OppDef!$A$47:$AM$66,J$5+1,FALSE),VLOOKUP($A143,Fixtures!$A$2:$AN$21,J$5+2,FALSE),VLOOKUP($B143,Fixtures!$A$2:$AN$21,J$5+2,FALSE)),"")</f>
        <v>BUR (A)</v>
      </c>
      <c r="K143" s="121" t="str">
        <f>IFERROR(IF(VLOOKUP($A143,Calc_OppDef!$A$47:$AM$66,K$5+1,FALSE)&lt;VLOOKUP($B143,Calc_OppDef!$A$47:$AM$66,K$5+1,FALSE),VLOOKUP($A143,Fixtures!$A$2:$AN$21,K$5+2,FALSE),VLOOKUP($B143,Fixtures!$A$2:$AN$21,K$5+2,FALSE)),"")</f>
        <v/>
      </c>
      <c r="L143" s="121" t="str">
        <f>IFERROR(IF(VLOOKUP($A143,Calc_OppDef!$A$47:$AM$66,L$5+1,FALSE)&lt;VLOOKUP($B143,Calc_OppDef!$A$47:$AM$66,L$5+1,FALSE),VLOOKUP($A143,Fixtures!$A$2:$AN$21,L$5+2,FALSE),VLOOKUP($B143,Fixtures!$A$2:$AN$21,L$5+2,FALSE)),"")</f>
        <v/>
      </c>
      <c r="M143" s="121" t="str">
        <f>IFERROR(IF(VLOOKUP($A143,Calc_OppDef!$A$47:$AM$66,M$5+1,FALSE)&lt;VLOOKUP($B143,Calc_OppDef!$A$47:$AM$66,M$5+1,FALSE),VLOOKUP($A143,Fixtures!$A$2:$AN$21,M$5+2,FALSE),VLOOKUP($B143,Fixtures!$A$2:$AN$21,M$5+2,FALSE)),"")</f>
        <v/>
      </c>
      <c r="N143" s="119" t="str">
        <f>IFERROR(IF(VLOOKUP($A143,Calc_OppDef!$A$47:$AM$66,N$5+1,FALSE)&lt;VLOOKUP($B143,Calc_OppDef!$A$47:$AM$66,N$5+1,FALSE),VLOOKUP($A143,Fixtures!$A$2:$AN$21,N$5+2,FALSE),VLOOKUP($B143,Fixtures!$A$2:$AN$21,N$5+2,FALSE)),"")</f>
        <v/>
      </c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</row>
    <row r="144" ht="12.0" customHeight="1">
      <c r="A144" s="113" t="str">
        <f t="array" ref="A144">INDEX(Calc_RotOppDef!E913:AP913,Intro!$C$11)</f>
        <v>Huddersfield</v>
      </c>
      <c r="B144" s="120" t="str">
        <f t="array" ref="B144">INDEX(Calc_RotOppDef!E1106:AP1106,Intro!$C$11)</f>
        <v>Southampton</v>
      </c>
      <c r="C144" s="117">
        <f t="array" ref="C144">INDEX(Calc_RotOppDef!E720:AP720,Intro!$C$11)/Intro!$C$13</f>
        <v>0.7966666667</v>
      </c>
      <c r="D144" s="119">
        <v>139.0</v>
      </c>
      <c r="E144" s="121" t="str">
        <f>IFERROR(IF(VLOOKUP($A144,Calc_OppDef!$A$47:$AM$66,E$5+1,FALSE)&lt;VLOOKUP($B144,Calc_OppDef!$A$47:$AM$66,E$5+1,FALSE),VLOOKUP($A144,Fixtures!$A$2:$AN$21,E$5+2,FALSE),VLOOKUP($B144,Fixtures!$A$2:$AN$21,E$5+2,FALSE)),"")</f>
        <v>BUR (H)</v>
      </c>
      <c r="F144" s="121" t="str">
        <f>IFERROR(IF(VLOOKUP($A144,Calc_OppDef!$A$47:$AM$66,F$5+1,FALSE)&lt;VLOOKUP($B144,Calc_OppDef!$A$47:$AM$66,F$5+1,FALSE),VLOOKUP($A144,Fixtures!$A$2:$AN$21,F$5+2,FALSE),VLOOKUP($B144,Fixtures!$A$2:$AN$21,F$5+2,FALSE)),"")</f>
        <v>EVE (A)</v>
      </c>
      <c r="G144" s="121" t="str">
        <f>IFERROR(IF(VLOOKUP($A144,Calc_OppDef!$A$47:$AM$66,G$5+1,FALSE)&lt;VLOOKUP($B144,Calc_OppDef!$A$47:$AM$66,G$5+1,FALSE),VLOOKUP($A144,Fixtures!$A$2:$AN$21,G$5+2,FALSE),VLOOKUP($B144,Fixtures!$A$2:$AN$21,G$5+2,FALSE)),"")</f>
        <v>CAR (H)</v>
      </c>
      <c r="H144" s="121" t="str">
        <f>IFERROR(IF(VLOOKUP($A144,Calc_OppDef!$A$47:$AM$66,H$5+1,FALSE)&lt;VLOOKUP($B144,Calc_OppDef!$A$47:$AM$66,H$5+1,FALSE),VLOOKUP($A144,Fixtures!$A$2:$AN$21,H$5+2,FALSE),VLOOKUP($B144,Fixtures!$A$2:$AN$21,H$5+2,FALSE)),"")</f>
        <v>EVE (A)</v>
      </c>
      <c r="I144" s="121" t="str">
        <f>IFERROR(IF(VLOOKUP($A144,Calc_OppDef!$A$47:$AM$66,I$5+1,FALSE)&lt;VLOOKUP($B144,Calc_OppDef!$A$47:$AM$66,I$5+1,FALSE),VLOOKUP($A144,Fixtures!$A$2:$AN$21,I$5+2,FALSE),VLOOKUP($B144,Fixtures!$A$2:$AN$21,I$5+2,FALSE)),"")</f>
        <v>BHA (H)</v>
      </c>
      <c r="J144" s="121" t="str">
        <f>IFERROR(IF(VLOOKUP($A144,Calc_OppDef!$A$47:$AM$66,J$5+1,FALSE)&lt;VLOOKUP($B144,Calc_OppDef!$A$47:$AM$66,J$5+1,FALSE),VLOOKUP($A144,Fixtures!$A$2:$AN$21,J$5+2,FALSE),VLOOKUP($B144,Fixtures!$A$2:$AN$21,J$5+2,FALSE)),"")</f>
        <v>LEI (A)</v>
      </c>
      <c r="K144" s="121" t="str">
        <f>IFERROR(IF(VLOOKUP($A144,Calc_OppDef!$A$47:$AM$66,K$5+1,FALSE)&lt;VLOOKUP($B144,Calc_OppDef!$A$47:$AM$66,K$5+1,FALSE),VLOOKUP($A144,Fixtures!$A$2:$AN$21,K$5+2,FALSE),VLOOKUP($B144,Fixtures!$A$2:$AN$21,K$5+2,FALSE)),"")</f>
        <v/>
      </c>
      <c r="L144" s="121" t="str">
        <f>IFERROR(IF(VLOOKUP($A144,Calc_OppDef!$A$47:$AM$66,L$5+1,FALSE)&lt;VLOOKUP($B144,Calc_OppDef!$A$47:$AM$66,L$5+1,FALSE),VLOOKUP($A144,Fixtures!$A$2:$AN$21,L$5+2,FALSE),VLOOKUP($B144,Fixtures!$A$2:$AN$21,L$5+2,FALSE)),"")</f>
        <v/>
      </c>
      <c r="M144" s="121" t="str">
        <f>IFERROR(IF(VLOOKUP($A144,Calc_OppDef!$A$47:$AM$66,M$5+1,FALSE)&lt;VLOOKUP($B144,Calc_OppDef!$A$47:$AM$66,M$5+1,FALSE),VLOOKUP($A144,Fixtures!$A$2:$AN$21,M$5+2,FALSE),VLOOKUP($B144,Fixtures!$A$2:$AN$21,M$5+2,FALSE)),"")</f>
        <v/>
      </c>
      <c r="N144" s="119" t="str">
        <f>IFERROR(IF(VLOOKUP($A144,Calc_OppDef!$A$47:$AM$66,N$5+1,FALSE)&lt;VLOOKUP($B144,Calc_OppDef!$A$47:$AM$66,N$5+1,FALSE),VLOOKUP($A144,Fixtures!$A$2:$AN$21,N$5+2,FALSE),VLOOKUP($B144,Fixtures!$A$2:$AN$21,N$5+2,FALSE)),"")</f>
        <v/>
      </c>
      <c r="O144" s="87"/>
      <c r="P144" s="87"/>
      <c r="Q144" s="87"/>
      <c r="R144" s="87"/>
      <c r="S144" s="87"/>
      <c r="T144" s="87"/>
      <c r="U144" s="87"/>
      <c r="V144" s="87"/>
      <c r="W144" s="87"/>
      <c r="X144" s="87"/>
      <c r="Y144" s="87"/>
      <c r="Z144" s="87"/>
    </row>
    <row r="145" ht="12.0" customHeight="1">
      <c r="A145" s="113" t="str">
        <f t="array" ref="A145">INDEX(Calc_RotOppDef!E914:AP914,Intro!$C$11)</f>
        <v>Fulham</v>
      </c>
      <c r="B145" s="120" t="str">
        <f t="array" ref="B145">INDEX(Calc_RotOppDef!E1107:AP1107,Intro!$C$11)</f>
        <v>Wolves</v>
      </c>
      <c r="C145" s="117">
        <f t="array" ref="C145">INDEX(Calc_RotOppDef!E721:AP721,Intro!$C$11)/Intro!$C$13</f>
        <v>0.7983333333</v>
      </c>
      <c r="D145" s="119">
        <v>140.0</v>
      </c>
      <c r="E145" s="121" t="str">
        <f>IFERROR(IF(VLOOKUP($A145,Calc_OppDef!$A$47:$AM$66,E$5+1,FALSE)&lt;VLOOKUP($B145,Calc_OppDef!$A$47:$AM$66,E$5+1,FALSE),VLOOKUP($A145,Fixtures!$A$2:$AN$21,E$5+2,FALSE),VLOOKUP($B145,Fixtures!$A$2:$AN$21,E$5+2,FALSE)),"")</f>
        <v>EVE (H)</v>
      </c>
      <c r="F145" s="121" t="str">
        <f>IFERROR(IF(VLOOKUP($A145,Calc_OppDef!$A$47:$AM$66,F$5+1,FALSE)&lt;VLOOKUP($B145,Calc_OppDef!$A$47:$AM$66,F$5+1,FALSE),VLOOKUP($A145,Fixtures!$A$2:$AN$21,F$5+2,FALSE),VLOOKUP($B145,Fixtures!$A$2:$AN$21,F$5+2,FALSE)),"")</f>
        <v>LEI (A)</v>
      </c>
      <c r="G145" s="121" t="str">
        <f>IFERROR(IF(VLOOKUP($A145,Calc_OppDef!$A$47:$AM$66,G$5+1,FALSE)&lt;VLOOKUP($B145,Calc_OppDef!$A$47:$AM$66,G$5+1,FALSE),VLOOKUP($A145,Fixtures!$A$2:$AN$21,G$5+2,FALSE),VLOOKUP($B145,Fixtures!$A$2:$AN$21,G$5+2,FALSE)),"")</f>
        <v>BUR (H)</v>
      </c>
      <c r="H145" s="121" t="str">
        <f>IFERROR(IF(VLOOKUP($A145,Calc_OppDef!$A$47:$AM$66,H$5+1,FALSE)&lt;VLOOKUP($B145,Calc_OppDef!$A$47:$AM$66,H$5+1,FALSE),VLOOKUP($A145,Fixtures!$A$2:$AN$21,H$5+2,FALSE),VLOOKUP($B145,Fixtures!$A$2:$AN$21,H$5+2,FALSE)),"")</f>
        <v>WHU (A)</v>
      </c>
      <c r="I145" s="121" t="str">
        <f>IFERROR(IF(VLOOKUP($A145,Calc_OppDef!$A$47:$AM$66,I$5+1,FALSE)&lt;VLOOKUP($B145,Calc_OppDef!$A$47:$AM$66,I$5+1,FALSE),VLOOKUP($A145,Fixtures!$A$2:$AN$21,I$5+2,FALSE),VLOOKUP($B145,Fixtures!$A$2:$AN$21,I$5+2,FALSE)),"")</f>
        <v>BUR (H)</v>
      </c>
      <c r="J145" s="121" t="str">
        <f>IFERROR(IF(VLOOKUP($A145,Calc_OppDef!$A$47:$AM$66,J$5+1,FALSE)&lt;VLOOKUP($B145,Calc_OppDef!$A$47:$AM$66,J$5+1,FALSE),VLOOKUP($A145,Fixtures!$A$2:$AN$21,J$5+2,FALSE),VLOOKUP($B145,Fixtures!$A$2:$AN$21,J$5+2,FALSE)),"")</f>
        <v>WAT (H)</v>
      </c>
      <c r="K145" s="121" t="str">
        <f>IFERROR(IF(VLOOKUP($A145,Calc_OppDef!$A$47:$AM$66,K$5+1,FALSE)&lt;VLOOKUP($B145,Calc_OppDef!$A$47:$AM$66,K$5+1,FALSE),VLOOKUP($A145,Fixtures!$A$2:$AN$21,K$5+2,FALSE),VLOOKUP($B145,Fixtures!$A$2:$AN$21,K$5+2,FALSE)),"")</f>
        <v/>
      </c>
      <c r="L145" s="121" t="str">
        <f>IFERROR(IF(VLOOKUP($A145,Calc_OppDef!$A$47:$AM$66,L$5+1,FALSE)&lt;VLOOKUP($B145,Calc_OppDef!$A$47:$AM$66,L$5+1,FALSE),VLOOKUP($A145,Fixtures!$A$2:$AN$21,L$5+2,FALSE),VLOOKUP($B145,Fixtures!$A$2:$AN$21,L$5+2,FALSE)),"")</f>
        <v/>
      </c>
      <c r="M145" s="121" t="str">
        <f>IFERROR(IF(VLOOKUP($A145,Calc_OppDef!$A$47:$AM$66,M$5+1,FALSE)&lt;VLOOKUP($B145,Calc_OppDef!$A$47:$AM$66,M$5+1,FALSE),VLOOKUP($A145,Fixtures!$A$2:$AN$21,M$5+2,FALSE),VLOOKUP($B145,Fixtures!$A$2:$AN$21,M$5+2,FALSE)),"")</f>
        <v/>
      </c>
      <c r="N145" s="119" t="str">
        <f>IFERROR(IF(VLOOKUP($A145,Calc_OppDef!$A$47:$AM$66,N$5+1,FALSE)&lt;VLOOKUP($B145,Calc_OppDef!$A$47:$AM$66,N$5+1,FALSE),VLOOKUP($A145,Fixtures!$A$2:$AN$21,N$5+2,FALSE),VLOOKUP($B145,Fixtures!$A$2:$AN$21,N$5+2,FALSE)),"")</f>
        <v/>
      </c>
      <c r="O145" s="87"/>
      <c r="P145" s="87"/>
      <c r="Q145" s="87"/>
      <c r="R145" s="87"/>
      <c r="S145" s="87"/>
      <c r="T145" s="87"/>
      <c r="U145" s="87"/>
      <c r="V145" s="87"/>
      <c r="W145" s="87"/>
      <c r="X145" s="87"/>
      <c r="Y145" s="87"/>
      <c r="Z145" s="87"/>
    </row>
    <row r="146" ht="12.0" customHeight="1">
      <c r="A146" s="113" t="str">
        <f t="array" ref="A146">INDEX(Calc_RotOppDef!E915:AP915,Intro!$C$11)</f>
        <v>Arsenal</v>
      </c>
      <c r="B146" s="120" t="str">
        <f t="array" ref="B146">INDEX(Calc_RotOppDef!E1108:AP1108,Intro!$C$11)</f>
        <v>Leicester</v>
      </c>
      <c r="C146" s="117">
        <f t="array" ref="C146">INDEX(Calc_RotOppDef!E722:AP722,Intro!$C$11)/Intro!$C$13</f>
        <v>0.8016666667</v>
      </c>
      <c r="D146" s="119">
        <v>141.0</v>
      </c>
      <c r="E146" s="121" t="str">
        <f>IFERROR(IF(VLOOKUP($A146,Calc_OppDef!$A$47:$AM$66,E$5+1,FALSE)&lt;VLOOKUP($B146,Calc_OppDef!$A$47:$AM$66,E$5+1,FALSE),VLOOKUP($A146,Fixtures!$A$2:$AN$21,E$5+2,FALSE),VLOOKUP($B146,Fixtures!$A$2:$AN$21,E$5+2,FALSE)),"")</f>
        <v>MNU (A)</v>
      </c>
      <c r="F146" s="121" t="str">
        <f>IFERROR(IF(VLOOKUP($A146,Calc_OppDef!$A$47:$AM$66,F$5+1,FALSE)&lt;VLOOKUP($B146,Calc_OppDef!$A$47:$AM$66,F$5+1,FALSE),VLOOKUP($A146,Fixtures!$A$2:$AN$21,F$5+2,FALSE),VLOOKUP($B146,Fixtures!$A$2:$AN$21,F$5+2,FALSE)),"")</f>
        <v>WOL (H)</v>
      </c>
      <c r="G146" s="121" t="str">
        <f>IFERROR(IF(VLOOKUP($A146,Calc_OppDef!$A$47:$AM$66,G$5+1,FALSE)&lt;VLOOKUP($B146,Calc_OppDef!$A$47:$AM$66,G$5+1,FALSE),VLOOKUP($A146,Fixtures!$A$2:$AN$21,G$5+2,FALSE),VLOOKUP($B146,Fixtures!$A$2:$AN$21,G$5+2,FALSE)),"")</f>
        <v>SOU (A)</v>
      </c>
      <c r="H146" s="121" t="str">
        <f>IFERROR(IF(VLOOKUP($A146,Calc_OppDef!$A$47:$AM$66,H$5+1,FALSE)&lt;VLOOKUP($B146,Calc_OppDef!$A$47:$AM$66,H$5+1,FALSE),VLOOKUP($A146,Fixtures!$A$2:$AN$21,H$5+2,FALSE),VLOOKUP($B146,Fixtures!$A$2:$AN$21,H$5+2,FALSE)),"")</f>
        <v>CAR (A)</v>
      </c>
      <c r="I146" s="121" t="str">
        <f>IFERROR(IF(VLOOKUP($A146,Calc_OppDef!$A$47:$AM$66,I$5+1,FALSE)&lt;VLOOKUP($B146,Calc_OppDef!$A$47:$AM$66,I$5+1,FALSE),VLOOKUP($A146,Fixtures!$A$2:$AN$21,I$5+2,FALSE),VLOOKUP($B146,Fixtures!$A$2:$AN$21,I$5+2,FALSE)),"")</f>
        <v>NEW (A)</v>
      </c>
      <c r="J146" s="121" t="str">
        <f>IFERROR(IF(VLOOKUP($A146,Calc_OppDef!$A$47:$AM$66,J$5+1,FALSE)&lt;VLOOKUP($B146,Calc_OppDef!$A$47:$AM$66,J$5+1,FALSE),VLOOKUP($A146,Fixtures!$A$2:$AN$21,J$5+2,FALSE),VLOOKUP($B146,Fixtures!$A$2:$AN$21,J$5+2,FALSE)),"")</f>
        <v>HUD (H)</v>
      </c>
      <c r="K146" s="121" t="str">
        <f>IFERROR(IF(VLOOKUP($A146,Calc_OppDef!$A$47:$AM$66,K$5+1,FALSE)&lt;VLOOKUP($B146,Calc_OppDef!$A$47:$AM$66,K$5+1,FALSE),VLOOKUP($A146,Fixtures!$A$2:$AN$21,K$5+2,FALSE),VLOOKUP($B146,Fixtures!$A$2:$AN$21,K$5+2,FALSE)),"")</f>
        <v/>
      </c>
      <c r="L146" s="121" t="str">
        <f>IFERROR(IF(VLOOKUP($A146,Calc_OppDef!$A$47:$AM$66,L$5+1,FALSE)&lt;VLOOKUP($B146,Calc_OppDef!$A$47:$AM$66,L$5+1,FALSE),VLOOKUP($A146,Fixtures!$A$2:$AN$21,L$5+2,FALSE),VLOOKUP($B146,Fixtures!$A$2:$AN$21,L$5+2,FALSE)),"")</f>
        <v/>
      </c>
      <c r="M146" s="121" t="str">
        <f>IFERROR(IF(VLOOKUP($A146,Calc_OppDef!$A$47:$AM$66,M$5+1,FALSE)&lt;VLOOKUP($B146,Calc_OppDef!$A$47:$AM$66,M$5+1,FALSE),VLOOKUP($A146,Fixtures!$A$2:$AN$21,M$5+2,FALSE),VLOOKUP($B146,Fixtures!$A$2:$AN$21,M$5+2,FALSE)),"")</f>
        <v/>
      </c>
      <c r="N146" s="119" t="str">
        <f>IFERROR(IF(VLOOKUP($A146,Calc_OppDef!$A$47:$AM$66,N$5+1,FALSE)&lt;VLOOKUP($B146,Calc_OppDef!$A$47:$AM$66,N$5+1,FALSE),VLOOKUP($A146,Fixtures!$A$2:$AN$21,N$5+2,FALSE),VLOOKUP($B146,Fixtures!$A$2:$AN$21,N$5+2,FALSE)),"")</f>
        <v/>
      </c>
      <c r="O146" s="87"/>
      <c r="P146" s="87"/>
      <c r="Q146" s="87"/>
      <c r="R146" s="87"/>
      <c r="S146" s="87"/>
      <c r="T146" s="87"/>
      <c r="U146" s="87"/>
      <c r="V146" s="87"/>
      <c r="W146" s="87"/>
      <c r="X146" s="87"/>
      <c r="Y146" s="87"/>
      <c r="Z146" s="87"/>
    </row>
    <row r="147" ht="12.0" customHeight="1">
      <c r="A147" s="113" t="str">
        <f t="array" ref="A147">INDEX(Calc_RotOppDef!E916:AP916,Intro!$C$11)</f>
        <v>Brighton</v>
      </c>
      <c r="B147" s="120" t="str">
        <f t="array" ref="B147">INDEX(Calc_RotOppDef!E1109:AP1109,Intro!$C$11)</f>
        <v>Huddersfield</v>
      </c>
      <c r="C147" s="117">
        <f t="array" ref="C147">INDEX(Calc_RotOppDef!E723:AP723,Intro!$C$11)/Intro!$C$13</f>
        <v>0.8033333333</v>
      </c>
      <c r="D147" s="119">
        <v>142.0</v>
      </c>
      <c r="E147" s="121" t="str">
        <f>IFERROR(IF(VLOOKUP($A147,Calc_OppDef!$A$47:$AM$66,E$5+1,FALSE)&lt;VLOOKUP($B147,Calc_OppDef!$A$47:$AM$66,E$5+1,FALSE),VLOOKUP($A147,Fixtures!$A$2:$AN$21,E$5+2,FALSE),VLOOKUP($B147,Fixtures!$A$2:$AN$21,E$5+2,FALSE)),"")</f>
        <v>WAT (A)</v>
      </c>
      <c r="F147" s="121" t="str">
        <f>IFERROR(IF(VLOOKUP($A147,Calc_OppDef!$A$47:$AM$66,F$5+1,FALSE)&lt;VLOOKUP($B147,Calc_OppDef!$A$47:$AM$66,F$5+1,FALSE),VLOOKUP($A147,Fixtures!$A$2:$AN$21,F$5+2,FALSE),VLOOKUP($B147,Fixtures!$A$2:$AN$21,F$5+2,FALSE)),"")</f>
        <v>MNU (H)</v>
      </c>
      <c r="G147" s="121" t="str">
        <f>IFERROR(IF(VLOOKUP($A147,Calc_OppDef!$A$47:$AM$66,G$5+1,FALSE)&lt;VLOOKUP($B147,Calc_OppDef!$A$47:$AM$66,G$5+1,FALSE),VLOOKUP($A147,Fixtures!$A$2:$AN$21,G$5+2,FALSE),VLOOKUP($B147,Fixtures!$A$2:$AN$21,G$5+2,FALSE)),"")</f>
        <v>CAR (H)</v>
      </c>
      <c r="H147" s="121" t="str">
        <f>IFERROR(IF(VLOOKUP($A147,Calc_OppDef!$A$47:$AM$66,H$5+1,FALSE)&lt;VLOOKUP($B147,Calc_OppDef!$A$47:$AM$66,H$5+1,FALSE),VLOOKUP($A147,Fixtures!$A$2:$AN$21,H$5+2,FALSE),VLOOKUP($B147,Fixtures!$A$2:$AN$21,H$5+2,FALSE)),"")</f>
        <v>FUL (H)</v>
      </c>
      <c r="I147" s="121" t="str">
        <f>IFERROR(IF(VLOOKUP($A147,Calc_OppDef!$A$47:$AM$66,I$5+1,FALSE)&lt;VLOOKUP($B147,Calc_OppDef!$A$47:$AM$66,I$5+1,FALSE),VLOOKUP($A147,Fixtures!$A$2:$AN$21,I$5+2,FALSE),VLOOKUP($B147,Fixtures!$A$2:$AN$21,I$5+2,FALSE)),"")</f>
        <v>CRY (H)</v>
      </c>
      <c r="J147" s="121" t="str">
        <f>IFERROR(IF(VLOOKUP($A147,Calc_OppDef!$A$47:$AM$66,J$5+1,FALSE)&lt;VLOOKUP($B147,Calc_OppDef!$A$47:$AM$66,J$5+1,FALSE),VLOOKUP($A147,Fixtures!$A$2:$AN$21,J$5+2,FALSE),VLOOKUP($B147,Fixtures!$A$2:$AN$21,J$5+2,FALSE)),"")</f>
        <v>LEI (A)</v>
      </c>
      <c r="K147" s="121" t="str">
        <f>IFERROR(IF(VLOOKUP($A147,Calc_OppDef!$A$47:$AM$66,K$5+1,FALSE)&lt;VLOOKUP($B147,Calc_OppDef!$A$47:$AM$66,K$5+1,FALSE),VLOOKUP($A147,Fixtures!$A$2:$AN$21,K$5+2,FALSE),VLOOKUP($B147,Fixtures!$A$2:$AN$21,K$5+2,FALSE)),"")</f>
        <v/>
      </c>
      <c r="L147" s="121" t="str">
        <f>IFERROR(IF(VLOOKUP($A147,Calc_OppDef!$A$47:$AM$66,L$5+1,FALSE)&lt;VLOOKUP($B147,Calc_OppDef!$A$47:$AM$66,L$5+1,FALSE),VLOOKUP($A147,Fixtures!$A$2:$AN$21,L$5+2,FALSE),VLOOKUP($B147,Fixtures!$A$2:$AN$21,L$5+2,FALSE)),"")</f>
        <v/>
      </c>
      <c r="M147" s="121" t="str">
        <f>IFERROR(IF(VLOOKUP($A147,Calc_OppDef!$A$47:$AM$66,M$5+1,FALSE)&lt;VLOOKUP($B147,Calc_OppDef!$A$47:$AM$66,M$5+1,FALSE),VLOOKUP($A147,Fixtures!$A$2:$AN$21,M$5+2,FALSE),VLOOKUP($B147,Fixtures!$A$2:$AN$21,M$5+2,FALSE)),"")</f>
        <v/>
      </c>
      <c r="N147" s="119" t="str">
        <f>IFERROR(IF(VLOOKUP($A147,Calc_OppDef!$A$47:$AM$66,N$5+1,FALSE)&lt;VLOOKUP($B147,Calc_OppDef!$A$47:$AM$66,N$5+1,FALSE),VLOOKUP($A147,Fixtures!$A$2:$AN$21,N$5+2,FALSE),VLOOKUP($B147,Fixtures!$A$2:$AN$21,N$5+2,FALSE)),"")</f>
        <v/>
      </c>
      <c r="O147" s="87"/>
      <c r="P147" s="87"/>
      <c r="Q147" s="87"/>
      <c r="R147" s="87"/>
      <c r="S147" s="87"/>
      <c r="T147" s="87"/>
      <c r="U147" s="87"/>
      <c r="V147" s="87"/>
      <c r="W147" s="87"/>
      <c r="X147" s="87"/>
      <c r="Y147" s="87"/>
      <c r="Z147" s="87"/>
    </row>
    <row r="148" ht="12.0" customHeight="1">
      <c r="A148" s="113" t="str">
        <f t="array" ref="A148">INDEX(Calc_RotOppDef!E917:AP917,Intro!$C$11)</f>
        <v>Man Utd</v>
      </c>
      <c r="B148" s="120" t="str">
        <f t="array" ref="B148">INDEX(Calc_RotOppDef!E1110:AP1110,Intro!$C$11)</f>
        <v>Wolves</v>
      </c>
      <c r="C148" s="117">
        <f t="array" ref="C148">INDEX(Calc_RotOppDef!E724:AP724,Intro!$C$11)/Intro!$C$13</f>
        <v>0.8033333333</v>
      </c>
      <c r="D148" s="119">
        <v>143.0</v>
      </c>
      <c r="E148" s="121" t="str">
        <f>IFERROR(IF(VLOOKUP($A148,Calc_OppDef!$A$47:$AM$66,E$5+1,FALSE)&lt;VLOOKUP($B148,Calc_OppDef!$A$47:$AM$66,E$5+1,FALSE),VLOOKUP($A148,Fixtures!$A$2:$AN$21,E$5+2,FALSE),VLOOKUP($B148,Fixtures!$A$2:$AN$21,E$5+2,FALSE)),"")</f>
        <v>EVE (H)</v>
      </c>
      <c r="F148" s="121" t="str">
        <f>IFERROR(IF(VLOOKUP($A148,Calc_OppDef!$A$47:$AM$66,F$5+1,FALSE)&lt;VLOOKUP($B148,Calc_OppDef!$A$47:$AM$66,F$5+1,FALSE),VLOOKUP($A148,Fixtures!$A$2:$AN$21,F$5+2,FALSE),VLOOKUP($B148,Fixtures!$A$2:$AN$21,F$5+2,FALSE)),"")</f>
        <v>BHA (A)</v>
      </c>
      <c r="G148" s="121" t="str">
        <f>IFERROR(IF(VLOOKUP($A148,Calc_OppDef!$A$47:$AM$66,G$5+1,FALSE)&lt;VLOOKUP($B148,Calc_OppDef!$A$47:$AM$66,G$5+1,FALSE),VLOOKUP($A148,Fixtures!$A$2:$AN$21,G$5+2,FALSE),VLOOKUP($B148,Fixtures!$A$2:$AN$21,G$5+2,FALSE)),"")</f>
        <v>TOT (H)</v>
      </c>
      <c r="H148" s="121" t="str">
        <f>IFERROR(IF(VLOOKUP($A148,Calc_OppDef!$A$47:$AM$66,H$5+1,FALSE)&lt;VLOOKUP($B148,Calc_OppDef!$A$47:$AM$66,H$5+1,FALSE),VLOOKUP($A148,Fixtures!$A$2:$AN$21,H$5+2,FALSE),VLOOKUP($B148,Fixtures!$A$2:$AN$21,H$5+2,FALSE)),"")</f>
        <v>BUR (A)</v>
      </c>
      <c r="I148" s="121" t="str">
        <f>IFERROR(IF(VLOOKUP($A148,Calc_OppDef!$A$47:$AM$66,I$5+1,FALSE)&lt;VLOOKUP($B148,Calc_OppDef!$A$47:$AM$66,I$5+1,FALSE),VLOOKUP($A148,Fixtures!$A$2:$AN$21,I$5+2,FALSE),VLOOKUP($B148,Fixtures!$A$2:$AN$21,I$5+2,FALSE)),"")</f>
        <v>BUR (H)</v>
      </c>
      <c r="J148" s="121" t="str">
        <f>IFERROR(IF(VLOOKUP($A148,Calc_OppDef!$A$47:$AM$66,J$5+1,FALSE)&lt;VLOOKUP($B148,Calc_OppDef!$A$47:$AM$66,J$5+1,FALSE),VLOOKUP($A148,Fixtures!$A$2:$AN$21,J$5+2,FALSE),VLOOKUP($B148,Fixtures!$A$2:$AN$21,J$5+2,FALSE)),"")</f>
        <v>WOL (H)</v>
      </c>
      <c r="K148" s="121" t="str">
        <f>IFERROR(IF(VLOOKUP($A148,Calc_OppDef!$A$47:$AM$66,K$5+1,FALSE)&lt;VLOOKUP($B148,Calc_OppDef!$A$47:$AM$66,K$5+1,FALSE),VLOOKUP($A148,Fixtures!$A$2:$AN$21,K$5+2,FALSE),VLOOKUP($B148,Fixtures!$A$2:$AN$21,K$5+2,FALSE)),"")</f>
        <v/>
      </c>
      <c r="L148" s="121" t="str">
        <f>IFERROR(IF(VLOOKUP($A148,Calc_OppDef!$A$47:$AM$66,L$5+1,FALSE)&lt;VLOOKUP($B148,Calc_OppDef!$A$47:$AM$66,L$5+1,FALSE),VLOOKUP($A148,Fixtures!$A$2:$AN$21,L$5+2,FALSE),VLOOKUP($B148,Fixtures!$A$2:$AN$21,L$5+2,FALSE)),"")</f>
        <v/>
      </c>
      <c r="M148" s="121" t="str">
        <f>IFERROR(IF(VLOOKUP($A148,Calc_OppDef!$A$47:$AM$66,M$5+1,FALSE)&lt;VLOOKUP($B148,Calc_OppDef!$A$47:$AM$66,M$5+1,FALSE),VLOOKUP($A148,Fixtures!$A$2:$AN$21,M$5+2,FALSE),VLOOKUP($B148,Fixtures!$A$2:$AN$21,M$5+2,FALSE)),"")</f>
        <v/>
      </c>
      <c r="N148" s="119" t="str">
        <f>IFERROR(IF(VLOOKUP($A148,Calc_OppDef!$A$47:$AM$66,N$5+1,FALSE)&lt;VLOOKUP($B148,Calc_OppDef!$A$47:$AM$66,N$5+1,FALSE),VLOOKUP($A148,Fixtures!$A$2:$AN$21,N$5+2,FALSE),VLOOKUP($B148,Fixtures!$A$2:$AN$21,N$5+2,FALSE)),"")</f>
        <v/>
      </c>
      <c r="O148" s="87"/>
      <c r="P148" s="87"/>
      <c r="Q148" s="87"/>
      <c r="R148" s="87"/>
      <c r="S148" s="87"/>
      <c r="T148" s="87"/>
      <c r="U148" s="87"/>
      <c r="V148" s="87"/>
      <c r="W148" s="87"/>
      <c r="X148" s="87"/>
      <c r="Y148" s="87"/>
      <c r="Z148" s="87"/>
    </row>
    <row r="149" ht="12.0" customHeight="1">
      <c r="A149" s="113" t="str">
        <f t="array" ref="A149">INDEX(Calc_RotOppDef!E918:AP918,Intro!$C$11)</f>
        <v>Arsenal</v>
      </c>
      <c r="B149" s="120" t="str">
        <f t="array" ref="B149">INDEX(Calc_RotOppDef!E1111:AP1111,Intro!$C$11)</f>
        <v>Huddersfield</v>
      </c>
      <c r="C149" s="117">
        <f t="array" ref="C149">INDEX(Calc_RotOppDef!E725:AP725,Intro!$C$11)/Intro!$C$13</f>
        <v>0.8066666667</v>
      </c>
      <c r="D149" s="119">
        <v>144.0</v>
      </c>
      <c r="E149" s="121" t="str">
        <f>IFERROR(IF(VLOOKUP($A149,Calc_OppDef!$A$47:$AM$66,E$5+1,FALSE)&lt;VLOOKUP($B149,Calc_OppDef!$A$47:$AM$66,E$5+1,FALSE),VLOOKUP($A149,Fixtures!$A$2:$AN$21,E$5+2,FALSE),VLOOKUP($B149,Fixtures!$A$2:$AN$21,E$5+2,FALSE)),"")</f>
        <v>CHE (H)</v>
      </c>
      <c r="F149" s="121" t="str">
        <f>IFERROR(IF(VLOOKUP($A149,Calc_OppDef!$A$47:$AM$66,F$5+1,FALSE)&lt;VLOOKUP($B149,Calc_OppDef!$A$47:$AM$66,F$5+1,FALSE),VLOOKUP($A149,Fixtures!$A$2:$AN$21,F$5+2,FALSE),VLOOKUP($B149,Fixtures!$A$2:$AN$21,F$5+2,FALSE)),"")</f>
        <v>CHE (A)</v>
      </c>
      <c r="G149" s="121" t="str">
        <f>IFERROR(IF(VLOOKUP($A149,Calc_OppDef!$A$47:$AM$66,G$5+1,FALSE)&lt;VLOOKUP($B149,Calc_OppDef!$A$47:$AM$66,G$5+1,FALSE),VLOOKUP($A149,Fixtures!$A$2:$AN$21,G$5+2,FALSE),VLOOKUP($B149,Fixtures!$A$2:$AN$21,G$5+2,FALSE)),"")</f>
        <v>CAR (H)</v>
      </c>
      <c r="H149" s="121" t="str">
        <f>IFERROR(IF(VLOOKUP($A149,Calc_OppDef!$A$47:$AM$66,H$5+1,FALSE)&lt;VLOOKUP($B149,Calc_OppDef!$A$47:$AM$66,H$5+1,FALSE),VLOOKUP($A149,Fixtures!$A$2:$AN$21,H$5+2,FALSE),VLOOKUP($B149,Fixtures!$A$2:$AN$21,H$5+2,FALSE)),"")</f>
        <v>CAR (A)</v>
      </c>
      <c r="I149" s="121" t="str">
        <f>IFERROR(IF(VLOOKUP($A149,Calc_OppDef!$A$47:$AM$66,I$5+1,FALSE)&lt;VLOOKUP($B149,Calc_OppDef!$A$47:$AM$66,I$5+1,FALSE),VLOOKUP($A149,Fixtures!$A$2:$AN$21,I$5+2,FALSE),VLOOKUP($B149,Fixtures!$A$2:$AN$21,I$5+2,FALSE)),"")</f>
        <v>CRY (H)</v>
      </c>
      <c r="J149" s="121" t="str">
        <f>IFERROR(IF(VLOOKUP($A149,Calc_OppDef!$A$47:$AM$66,J$5+1,FALSE)&lt;VLOOKUP($B149,Calc_OppDef!$A$47:$AM$66,J$5+1,FALSE),VLOOKUP($A149,Fixtures!$A$2:$AN$21,J$5+2,FALSE),VLOOKUP($B149,Fixtures!$A$2:$AN$21,J$5+2,FALSE)),"")</f>
        <v>EVE (H)</v>
      </c>
      <c r="K149" s="121" t="str">
        <f>IFERROR(IF(VLOOKUP($A149,Calc_OppDef!$A$47:$AM$66,K$5+1,FALSE)&lt;VLOOKUP($B149,Calc_OppDef!$A$47:$AM$66,K$5+1,FALSE),VLOOKUP($A149,Fixtures!$A$2:$AN$21,K$5+2,FALSE),VLOOKUP($B149,Fixtures!$A$2:$AN$21,K$5+2,FALSE)),"")</f>
        <v/>
      </c>
      <c r="L149" s="121" t="str">
        <f>IFERROR(IF(VLOOKUP($A149,Calc_OppDef!$A$47:$AM$66,L$5+1,FALSE)&lt;VLOOKUP($B149,Calc_OppDef!$A$47:$AM$66,L$5+1,FALSE),VLOOKUP($A149,Fixtures!$A$2:$AN$21,L$5+2,FALSE),VLOOKUP($B149,Fixtures!$A$2:$AN$21,L$5+2,FALSE)),"")</f>
        <v/>
      </c>
      <c r="M149" s="121" t="str">
        <f>IFERROR(IF(VLOOKUP($A149,Calc_OppDef!$A$47:$AM$66,M$5+1,FALSE)&lt;VLOOKUP($B149,Calc_OppDef!$A$47:$AM$66,M$5+1,FALSE),VLOOKUP($A149,Fixtures!$A$2:$AN$21,M$5+2,FALSE),VLOOKUP($B149,Fixtures!$A$2:$AN$21,M$5+2,FALSE)),"")</f>
        <v/>
      </c>
      <c r="N149" s="119" t="str">
        <f>IFERROR(IF(VLOOKUP($A149,Calc_OppDef!$A$47:$AM$66,N$5+1,FALSE)&lt;VLOOKUP($B149,Calc_OppDef!$A$47:$AM$66,N$5+1,FALSE),VLOOKUP($A149,Fixtures!$A$2:$AN$21,N$5+2,FALSE),VLOOKUP($B149,Fixtures!$A$2:$AN$21,N$5+2,FALSE)),"")</f>
        <v/>
      </c>
      <c r="O149" s="87"/>
      <c r="P149" s="87"/>
      <c r="Q149" s="87"/>
      <c r="R149" s="87"/>
      <c r="S149" s="87"/>
      <c r="T149" s="87"/>
      <c r="U149" s="87"/>
      <c r="V149" s="87"/>
      <c r="W149" s="87"/>
      <c r="X149" s="87"/>
      <c r="Y149" s="87"/>
      <c r="Z149" s="87"/>
    </row>
    <row r="150" ht="12.0" customHeight="1">
      <c r="A150" s="113" t="str">
        <f t="array" ref="A150">INDEX(Calc_RotOppDef!E919:AP919,Intro!$C$11)</f>
        <v>Fulham</v>
      </c>
      <c r="B150" s="120" t="str">
        <f t="array" ref="B150">INDEX(Calc_RotOppDef!E1112:AP1112,Intro!$C$11)</f>
        <v>Huddersfield</v>
      </c>
      <c r="C150" s="117">
        <f t="array" ref="C150">INDEX(Calc_RotOppDef!E726:AP726,Intro!$C$11)/Intro!$C$13</f>
        <v>0.8083333333</v>
      </c>
      <c r="D150" s="119">
        <v>145.0</v>
      </c>
      <c r="E150" s="121" t="str">
        <f>IFERROR(IF(VLOOKUP($A150,Calc_OppDef!$A$47:$AM$66,E$5+1,FALSE)&lt;VLOOKUP($B150,Calc_OppDef!$A$47:$AM$66,E$5+1,FALSE),VLOOKUP($A150,Fixtures!$A$2:$AN$21,E$5+2,FALSE),VLOOKUP($B150,Fixtures!$A$2:$AN$21,E$5+2,FALSE)),"")</f>
        <v>CRY (H)</v>
      </c>
      <c r="F150" s="121" t="str">
        <f>IFERROR(IF(VLOOKUP($A150,Calc_OppDef!$A$47:$AM$66,F$5+1,FALSE)&lt;VLOOKUP($B150,Calc_OppDef!$A$47:$AM$66,F$5+1,FALSE),VLOOKUP($A150,Fixtures!$A$2:$AN$21,F$5+2,FALSE),VLOOKUP($B150,Fixtures!$A$2:$AN$21,F$5+2,FALSE)),"")</f>
        <v>TOT (A)</v>
      </c>
      <c r="G150" s="121" t="str">
        <f>IFERROR(IF(VLOOKUP($A150,Calc_OppDef!$A$47:$AM$66,G$5+1,FALSE)&lt;VLOOKUP($B150,Calc_OppDef!$A$47:$AM$66,G$5+1,FALSE),VLOOKUP($A150,Fixtures!$A$2:$AN$21,G$5+2,FALSE),VLOOKUP($B150,Fixtures!$A$2:$AN$21,G$5+2,FALSE)),"")</f>
        <v>CAR (H)</v>
      </c>
      <c r="H150" s="121" t="str">
        <f>IFERROR(IF(VLOOKUP($A150,Calc_OppDef!$A$47:$AM$66,H$5+1,FALSE)&lt;VLOOKUP($B150,Calc_OppDef!$A$47:$AM$66,H$5+1,FALSE),VLOOKUP($A150,Fixtures!$A$2:$AN$21,H$5+2,FALSE),VLOOKUP($B150,Fixtures!$A$2:$AN$21,H$5+2,FALSE)),"")</f>
        <v>BHA (A)</v>
      </c>
      <c r="I150" s="121" t="str">
        <f>IFERROR(IF(VLOOKUP($A150,Calc_OppDef!$A$47:$AM$66,I$5+1,FALSE)&lt;VLOOKUP($B150,Calc_OppDef!$A$47:$AM$66,I$5+1,FALSE),VLOOKUP($A150,Fixtures!$A$2:$AN$21,I$5+2,FALSE),VLOOKUP($B150,Fixtures!$A$2:$AN$21,I$5+2,FALSE)),"")</f>
        <v>CRY (H)</v>
      </c>
      <c r="J150" s="121" t="str">
        <f>IFERROR(IF(VLOOKUP($A150,Calc_OppDef!$A$47:$AM$66,J$5+1,FALSE)&lt;VLOOKUP($B150,Calc_OppDef!$A$47:$AM$66,J$5+1,FALSE),VLOOKUP($A150,Fixtures!$A$2:$AN$21,J$5+2,FALSE),VLOOKUP($B150,Fixtures!$A$2:$AN$21,J$5+2,FALSE)),"")</f>
        <v>WAT (H)</v>
      </c>
      <c r="K150" s="121" t="str">
        <f>IFERROR(IF(VLOOKUP($A150,Calc_OppDef!$A$47:$AM$66,K$5+1,FALSE)&lt;VLOOKUP($B150,Calc_OppDef!$A$47:$AM$66,K$5+1,FALSE),VLOOKUP($A150,Fixtures!$A$2:$AN$21,K$5+2,FALSE),VLOOKUP($B150,Fixtures!$A$2:$AN$21,K$5+2,FALSE)),"")</f>
        <v/>
      </c>
      <c r="L150" s="121" t="str">
        <f>IFERROR(IF(VLOOKUP($A150,Calc_OppDef!$A$47:$AM$66,L$5+1,FALSE)&lt;VLOOKUP($B150,Calc_OppDef!$A$47:$AM$66,L$5+1,FALSE),VLOOKUP($A150,Fixtures!$A$2:$AN$21,L$5+2,FALSE),VLOOKUP($B150,Fixtures!$A$2:$AN$21,L$5+2,FALSE)),"")</f>
        <v/>
      </c>
      <c r="M150" s="121" t="str">
        <f>IFERROR(IF(VLOOKUP($A150,Calc_OppDef!$A$47:$AM$66,M$5+1,FALSE)&lt;VLOOKUP($B150,Calc_OppDef!$A$47:$AM$66,M$5+1,FALSE),VLOOKUP($A150,Fixtures!$A$2:$AN$21,M$5+2,FALSE),VLOOKUP($B150,Fixtures!$A$2:$AN$21,M$5+2,FALSE)),"")</f>
        <v/>
      </c>
      <c r="N150" s="119" t="str">
        <f>IFERROR(IF(VLOOKUP($A150,Calc_OppDef!$A$47:$AM$66,N$5+1,FALSE)&lt;VLOOKUP($B150,Calc_OppDef!$A$47:$AM$66,N$5+1,FALSE),VLOOKUP($A150,Fixtures!$A$2:$AN$21,N$5+2,FALSE),VLOOKUP($B150,Fixtures!$A$2:$AN$21,N$5+2,FALSE)),"")</f>
        <v/>
      </c>
      <c r="O150" s="87"/>
      <c r="P150" s="87"/>
      <c r="Q150" s="87"/>
      <c r="R150" s="87"/>
      <c r="S150" s="87"/>
      <c r="T150" s="87"/>
      <c r="U150" s="87"/>
      <c r="V150" s="87"/>
      <c r="W150" s="87"/>
      <c r="X150" s="87"/>
      <c r="Y150" s="87"/>
      <c r="Z150" s="87"/>
    </row>
    <row r="151" ht="12.0" customHeight="1">
      <c r="A151" s="113" t="str">
        <f t="array" ref="A151">INDEX(Calc_RotOppDef!E920:AP920,Intro!$C$11)</f>
        <v>Brighton</v>
      </c>
      <c r="B151" s="120" t="str">
        <f t="array" ref="B151">INDEX(Calc_RotOppDef!E1113:AP1113,Intro!$C$11)</f>
        <v>Crystal Palace</v>
      </c>
      <c r="C151" s="117">
        <f t="array" ref="C151">INDEX(Calc_RotOppDef!E727:AP727,Intro!$C$11)/Intro!$C$13</f>
        <v>0.81</v>
      </c>
      <c r="D151" s="119">
        <v>146.0</v>
      </c>
      <c r="E151" s="121" t="str">
        <f>IFERROR(IF(VLOOKUP($A151,Calc_OppDef!$A$47:$AM$66,E$5+1,FALSE)&lt;VLOOKUP($B151,Calc_OppDef!$A$47:$AM$66,E$5+1,FALSE),VLOOKUP($A151,Fixtures!$A$2:$AN$21,E$5+2,FALSE),VLOOKUP($B151,Fixtures!$A$2:$AN$21,E$5+2,FALSE)),"")</f>
        <v>FUL (A)</v>
      </c>
      <c r="F151" s="121" t="str">
        <f>IFERROR(IF(VLOOKUP($A151,Calc_OppDef!$A$47:$AM$66,F$5+1,FALSE)&lt;VLOOKUP($B151,Calc_OppDef!$A$47:$AM$66,F$5+1,FALSE),VLOOKUP($A151,Fixtures!$A$2:$AN$21,F$5+2,FALSE),VLOOKUP($B151,Fixtures!$A$2:$AN$21,F$5+2,FALSE)),"")</f>
        <v>MNU (H)</v>
      </c>
      <c r="G151" s="121" t="str">
        <f>IFERROR(IF(VLOOKUP($A151,Calc_OppDef!$A$47:$AM$66,G$5+1,FALSE)&lt;VLOOKUP($B151,Calc_OppDef!$A$47:$AM$66,G$5+1,FALSE),VLOOKUP($A151,Fixtures!$A$2:$AN$21,G$5+2,FALSE),VLOOKUP($B151,Fixtures!$A$2:$AN$21,G$5+2,FALSE)),"")</f>
        <v>WAT (A)</v>
      </c>
      <c r="H151" s="121" t="str">
        <f>IFERROR(IF(VLOOKUP($A151,Calc_OppDef!$A$47:$AM$66,H$5+1,FALSE)&lt;VLOOKUP($B151,Calc_OppDef!$A$47:$AM$66,H$5+1,FALSE),VLOOKUP($A151,Fixtures!$A$2:$AN$21,H$5+2,FALSE),VLOOKUP($B151,Fixtures!$A$2:$AN$21,H$5+2,FALSE)),"")</f>
        <v>FUL (H)</v>
      </c>
      <c r="I151" s="121" t="str">
        <f>IFERROR(IF(VLOOKUP($A151,Calc_OppDef!$A$47:$AM$66,I$5+1,FALSE)&lt;VLOOKUP($B151,Calc_OppDef!$A$47:$AM$66,I$5+1,FALSE),VLOOKUP($A151,Fixtures!$A$2:$AN$21,I$5+2,FALSE),VLOOKUP($B151,Fixtures!$A$2:$AN$21,I$5+2,FALSE)),"")</f>
        <v>HUD (A)</v>
      </c>
      <c r="J151" s="121" t="str">
        <f>IFERROR(IF(VLOOKUP($A151,Calc_OppDef!$A$47:$AM$66,J$5+1,FALSE)&lt;VLOOKUP($B151,Calc_OppDef!$A$47:$AM$66,J$5+1,FALSE),VLOOKUP($A151,Fixtures!$A$2:$AN$21,J$5+2,FALSE),VLOOKUP($B151,Fixtures!$A$2:$AN$21,J$5+2,FALSE)),"")</f>
        <v>NEW (H)</v>
      </c>
      <c r="K151" s="121" t="str">
        <f>IFERROR(IF(VLOOKUP($A151,Calc_OppDef!$A$47:$AM$66,K$5+1,FALSE)&lt;VLOOKUP($B151,Calc_OppDef!$A$47:$AM$66,K$5+1,FALSE),VLOOKUP($A151,Fixtures!$A$2:$AN$21,K$5+2,FALSE),VLOOKUP($B151,Fixtures!$A$2:$AN$21,K$5+2,FALSE)),"")</f>
        <v/>
      </c>
      <c r="L151" s="121" t="str">
        <f>IFERROR(IF(VLOOKUP($A151,Calc_OppDef!$A$47:$AM$66,L$5+1,FALSE)&lt;VLOOKUP($B151,Calc_OppDef!$A$47:$AM$66,L$5+1,FALSE),VLOOKUP($A151,Fixtures!$A$2:$AN$21,L$5+2,FALSE),VLOOKUP($B151,Fixtures!$A$2:$AN$21,L$5+2,FALSE)),"")</f>
        <v/>
      </c>
      <c r="M151" s="121" t="str">
        <f>IFERROR(IF(VLOOKUP($A151,Calc_OppDef!$A$47:$AM$66,M$5+1,FALSE)&lt;VLOOKUP($B151,Calc_OppDef!$A$47:$AM$66,M$5+1,FALSE),VLOOKUP($A151,Fixtures!$A$2:$AN$21,M$5+2,FALSE),VLOOKUP($B151,Fixtures!$A$2:$AN$21,M$5+2,FALSE)),"")</f>
        <v/>
      </c>
      <c r="N151" s="119" t="str">
        <f>IFERROR(IF(VLOOKUP($A151,Calc_OppDef!$A$47:$AM$66,N$5+1,FALSE)&lt;VLOOKUP($B151,Calc_OppDef!$A$47:$AM$66,N$5+1,FALSE),VLOOKUP($A151,Fixtures!$A$2:$AN$21,N$5+2,FALSE),VLOOKUP($B151,Fixtures!$A$2:$AN$21,N$5+2,FALSE)),"")</f>
        <v/>
      </c>
      <c r="O151" s="87"/>
      <c r="P151" s="87"/>
      <c r="Q151" s="87"/>
      <c r="R151" s="87"/>
      <c r="S151" s="87"/>
      <c r="T151" s="87"/>
      <c r="U151" s="87"/>
      <c r="V151" s="87"/>
      <c r="W151" s="87"/>
      <c r="X151" s="87"/>
      <c r="Y151" s="87"/>
      <c r="Z151" s="87"/>
    </row>
    <row r="152" ht="12.0" customHeight="1">
      <c r="A152" s="113" t="str">
        <f t="array" ref="A152">INDEX(Calc_RotOppDef!E921:AP921,Intro!$C$11)</f>
        <v>Man City</v>
      </c>
      <c r="B152" s="120" t="str">
        <f t="array" ref="B152">INDEX(Calc_RotOppDef!E1114:AP1114,Intro!$C$11)</f>
        <v>West Ham</v>
      </c>
      <c r="C152" s="117">
        <f t="array" ref="C152">INDEX(Calc_RotOppDef!E728:AP728,Intro!$C$11)/Intro!$C$13</f>
        <v>0.815</v>
      </c>
      <c r="D152" s="119">
        <v>147.0</v>
      </c>
      <c r="E152" s="121" t="str">
        <f>IFERROR(IF(VLOOKUP($A152,Calc_OppDef!$A$47:$AM$66,E$5+1,FALSE)&lt;VLOOKUP($B152,Calc_OppDef!$A$47:$AM$66,E$5+1,FALSE),VLOOKUP($A152,Fixtures!$A$2:$AN$21,E$5+2,FALSE),VLOOKUP($B152,Fixtures!$A$2:$AN$21,E$5+2,FALSE)),"")</f>
        <v>LIV (A)</v>
      </c>
      <c r="F152" s="121" t="str">
        <f>IFERROR(IF(VLOOKUP($A152,Calc_OppDef!$A$47:$AM$66,F$5+1,FALSE)&lt;VLOOKUP($B152,Calc_OppDef!$A$47:$AM$66,F$5+1,FALSE),VLOOKUP($A152,Fixtures!$A$2:$AN$21,F$5+2,FALSE),VLOOKUP($B152,Fixtures!$A$2:$AN$21,F$5+2,FALSE)),"")</f>
        <v>HUD (H)</v>
      </c>
      <c r="G152" s="121" t="str">
        <f>IFERROR(IF(VLOOKUP($A152,Calc_OppDef!$A$47:$AM$66,G$5+1,FALSE)&lt;VLOOKUP($B152,Calc_OppDef!$A$47:$AM$66,G$5+1,FALSE),VLOOKUP($A152,Fixtures!$A$2:$AN$21,G$5+2,FALSE),VLOOKUP($B152,Fixtures!$A$2:$AN$21,G$5+2,FALSE)),"")</f>
        <v>WOL (A)</v>
      </c>
      <c r="H152" s="121" t="str">
        <f>IFERROR(IF(VLOOKUP($A152,Calc_OppDef!$A$47:$AM$66,H$5+1,FALSE)&lt;VLOOKUP($B152,Calc_OppDef!$A$47:$AM$66,H$5+1,FALSE),VLOOKUP($A152,Fixtures!$A$2:$AN$21,H$5+2,FALSE),VLOOKUP($B152,Fixtures!$A$2:$AN$21,H$5+2,FALSE)),"")</f>
        <v>WOL (H)</v>
      </c>
      <c r="I152" s="121" t="str">
        <f>IFERROR(IF(VLOOKUP($A152,Calc_OppDef!$A$47:$AM$66,I$5+1,FALSE)&lt;VLOOKUP($B152,Calc_OppDef!$A$47:$AM$66,I$5+1,FALSE),VLOOKUP($A152,Fixtures!$A$2:$AN$21,I$5+2,FALSE),VLOOKUP($B152,Fixtures!$A$2:$AN$21,I$5+2,FALSE)),"")</f>
        <v>FUL (H)</v>
      </c>
      <c r="J152" s="121" t="str">
        <f>IFERROR(IF(VLOOKUP($A152,Calc_OppDef!$A$47:$AM$66,J$5+1,FALSE)&lt;VLOOKUP($B152,Calc_OppDef!$A$47:$AM$66,J$5+1,FALSE),VLOOKUP($A152,Fixtures!$A$2:$AN$21,J$5+2,FALSE),VLOOKUP($B152,Fixtures!$A$2:$AN$21,J$5+2,FALSE)),"")</f>
        <v>CAR (A)</v>
      </c>
      <c r="K152" s="121" t="str">
        <f>IFERROR(IF(VLOOKUP($A152,Calc_OppDef!$A$47:$AM$66,K$5+1,FALSE)&lt;VLOOKUP($B152,Calc_OppDef!$A$47:$AM$66,K$5+1,FALSE),VLOOKUP($A152,Fixtures!$A$2:$AN$21,K$5+2,FALSE),VLOOKUP($B152,Fixtures!$A$2:$AN$21,K$5+2,FALSE)),"")</f>
        <v/>
      </c>
      <c r="L152" s="121" t="str">
        <f>IFERROR(IF(VLOOKUP($A152,Calc_OppDef!$A$47:$AM$66,L$5+1,FALSE)&lt;VLOOKUP($B152,Calc_OppDef!$A$47:$AM$66,L$5+1,FALSE),VLOOKUP($A152,Fixtures!$A$2:$AN$21,L$5+2,FALSE),VLOOKUP($B152,Fixtures!$A$2:$AN$21,L$5+2,FALSE)),"")</f>
        <v/>
      </c>
      <c r="M152" s="121" t="str">
        <f>IFERROR(IF(VLOOKUP($A152,Calc_OppDef!$A$47:$AM$66,M$5+1,FALSE)&lt;VLOOKUP($B152,Calc_OppDef!$A$47:$AM$66,M$5+1,FALSE),VLOOKUP($A152,Fixtures!$A$2:$AN$21,M$5+2,FALSE),VLOOKUP($B152,Fixtures!$A$2:$AN$21,M$5+2,FALSE)),"")</f>
        <v/>
      </c>
      <c r="N152" s="119" t="str">
        <f>IFERROR(IF(VLOOKUP($A152,Calc_OppDef!$A$47:$AM$66,N$5+1,FALSE)&lt;VLOOKUP($B152,Calc_OppDef!$A$47:$AM$66,N$5+1,FALSE),VLOOKUP($A152,Fixtures!$A$2:$AN$21,N$5+2,FALSE),VLOOKUP($B152,Fixtures!$A$2:$AN$21,N$5+2,FALSE)),"")</f>
        <v/>
      </c>
      <c r="O152" s="87"/>
      <c r="P152" s="87"/>
      <c r="Q152" s="87"/>
      <c r="R152" s="87"/>
      <c r="S152" s="87"/>
      <c r="T152" s="87"/>
      <c r="U152" s="87"/>
      <c r="V152" s="87"/>
      <c r="W152" s="87"/>
      <c r="X152" s="87"/>
      <c r="Y152" s="87"/>
      <c r="Z152" s="87"/>
    </row>
    <row r="153" ht="12.0" customHeight="1">
      <c r="A153" s="113" t="str">
        <f t="array" ref="A153">INDEX(Calc_RotOppDef!E922:AP922,Intro!$C$11)</f>
        <v>Burnley</v>
      </c>
      <c r="B153" s="120" t="str">
        <f t="array" ref="B153">INDEX(Calc_RotOppDef!E1115:AP1115,Intro!$C$11)</f>
        <v>Newcastle</v>
      </c>
      <c r="C153" s="117">
        <f t="array" ref="C153">INDEX(Calc_RotOppDef!E729:AP729,Intro!$C$11)/Intro!$C$13</f>
        <v>0.8166666667</v>
      </c>
      <c r="D153" s="119">
        <v>148.0</v>
      </c>
      <c r="E153" s="121" t="str">
        <f>IFERROR(IF(VLOOKUP($A153,Calc_OppDef!$A$47:$AM$66,E$5+1,FALSE)&lt;VLOOKUP($B153,Calc_OppDef!$A$47:$AM$66,E$5+1,FALSE),VLOOKUP($A153,Fixtures!$A$2:$AN$21,E$5+2,FALSE),VLOOKUP($B153,Fixtures!$A$2:$AN$21,E$5+2,FALSE)),"")</f>
        <v>SOU (A)</v>
      </c>
      <c r="F153" s="121" t="str">
        <f>IFERROR(IF(VLOOKUP($A153,Calc_OppDef!$A$47:$AM$66,F$5+1,FALSE)&lt;VLOOKUP($B153,Calc_OppDef!$A$47:$AM$66,F$5+1,FALSE),VLOOKUP($A153,Fixtures!$A$2:$AN$21,F$5+2,FALSE),VLOOKUP($B153,Fixtures!$A$2:$AN$21,F$5+2,FALSE)),"")</f>
        <v>WAT (H)</v>
      </c>
      <c r="G153" s="121" t="str">
        <f>IFERROR(IF(VLOOKUP($A153,Calc_OppDef!$A$47:$AM$66,G$5+1,FALSE)&lt;VLOOKUP($B153,Calc_OppDef!$A$47:$AM$66,G$5+1,FALSE),VLOOKUP($A153,Fixtures!$A$2:$AN$21,G$5+2,FALSE),VLOOKUP($B153,Fixtures!$A$2:$AN$21,G$5+2,FALSE)),"")</f>
        <v>FUL (A)</v>
      </c>
      <c r="H153" s="121" t="str">
        <f>IFERROR(IF(VLOOKUP($A153,Calc_OppDef!$A$47:$AM$66,H$5+1,FALSE)&lt;VLOOKUP($B153,Calc_OppDef!$A$47:$AM$66,H$5+1,FALSE),VLOOKUP($A153,Fixtures!$A$2:$AN$21,H$5+2,FALSE),VLOOKUP($B153,Fixtures!$A$2:$AN$21,H$5+2,FALSE)),"")</f>
        <v>MNU (H)</v>
      </c>
      <c r="I153" s="121" t="str">
        <f>IFERROR(IF(VLOOKUP($A153,Calc_OppDef!$A$47:$AM$66,I$5+1,FALSE)&lt;VLOOKUP($B153,Calc_OppDef!$A$47:$AM$66,I$5+1,FALSE),VLOOKUP($A153,Fixtures!$A$2:$AN$21,I$5+2,FALSE),VLOOKUP($B153,Fixtures!$A$2:$AN$21,I$5+2,FALSE)),"")</f>
        <v>ARS (H)</v>
      </c>
      <c r="J153" s="121" t="str">
        <f>IFERROR(IF(VLOOKUP($A153,Calc_OppDef!$A$47:$AM$66,J$5+1,FALSE)&lt;VLOOKUP($B153,Calc_OppDef!$A$47:$AM$66,J$5+1,FALSE),VLOOKUP($A153,Fixtures!$A$2:$AN$21,J$5+2,FALSE),VLOOKUP($B153,Fixtures!$A$2:$AN$21,J$5+2,FALSE)),"")</f>
        <v>BOU (H)</v>
      </c>
      <c r="K153" s="121" t="str">
        <f>IFERROR(IF(VLOOKUP($A153,Calc_OppDef!$A$47:$AM$66,K$5+1,FALSE)&lt;VLOOKUP($B153,Calc_OppDef!$A$47:$AM$66,K$5+1,FALSE),VLOOKUP($A153,Fixtures!$A$2:$AN$21,K$5+2,FALSE),VLOOKUP($B153,Fixtures!$A$2:$AN$21,K$5+2,FALSE)),"")</f>
        <v/>
      </c>
      <c r="L153" s="121" t="str">
        <f>IFERROR(IF(VLOOKUP($A153,Calc_OppDef!$A$47:$AM$66,L$5+1,FALSE)&lt;VLOOKUP($B153,Calc_OppDef!$A$47:$AM$66,L$5+1,FALSE),VLOOKUP($A153,Fixtures!$A$2:$AN$21,L$5+2,FALSE),VLOOKUP($B153,Fixtures!$A$2:$AN$21,L$5+2,FALSE)),"")</f>
        <v/>
      </c>
      <c r="M153" s="121" t="str">
        <f>IFERROR(IF(VLOOKUP($A153,Calc_OppDef!$A$47:$AM$66,M$5+1,FALSE)&lt;VLOOKUP($B153,Calc_OppDef!$A$47:$AM$66,M$5+1,FALSE),VLOOKUP($A153,Fixtures!$A$2:$AN$21,M$5+2,FALSE),VLOOKUP($B153,Fixtures!$A$2:$AN$21,M$5+2,FALSE)),"")</f>
        <v/>
      </c>
      <c r="N153" s="119" t="str">
        <f>IFERROR(IF(VLOOKUP($A153,Calc_OppDef!$A$47:$AM$66,N$5+1,FALSE)&lt;VLOOKUP($B153,Calc_OppDef!$A$47:$AM$66,N$5+1,FALSE),VLOOKUP($A153,Fixtures!$A$2:$AN$21,N$5+2,FALSE),VLOOKUP($B153,Fixtures!$A$2:$AN$21,N$5+2,FALSE)),"")</f>
        <v/>
      </c>
      <c r="O153" s="87"/>
      <c r="P153" s="87"/>
      <c r="Q153" s="87"/>
      <c r="R153" s="87"/>
      <c r="S153" s="87"/>
      <c r="T153" s="87"/>
      <c r="U153" s="87"/>
      <c r="V153" s="87"/>
      <c r="W153" s="87"/>
      <c r="X153" s="87"/>
      <c r="Y153" s="87"/>
      <c r="Z153" s="87"/>
    </row>
    <row r="154" ht="12.0" customHeight="1">
      <c r="A154" s="113" t="str">
        <f t="array" ref="A154">INDEX(Calc_RotOppDef!E923:AP923,Intro!$C$11)</f>
        <v>Southampton</v>
      </c>
      <c r="B154" s="120" t="str">
        <f t="array" ref="B154">INDEX(Calc_RotOppDef!E1116:AP1116,Intro!$C$11)</f>
        <v>West Ham</v>
      </c>
      <c r="C154" s="117">
        <f t="array" ref="C154">INDEX(Calc_RotOppDef!E730:AP730,Intro!$C$11)/Intro!$C$13</f>
        <v>0.8166666667</v>
      </c>
      <c r="D154" s="119">
        <v>149.0</v>
      </c>
      <c r="E154" s="121" t="str">
        <f>IFERROR(IF(VLOOKUP($A154,Calc_OppDef!$A$47:$AM$66,E$5+1,FALSE)&lt;VLOOKUP($B154,Calc_OppDef!$A$47:$AM$66,E$5+1,FALSE),VLOOKUP($A154,Fixtures!$A$2:$AN$21,E$5+2,FALSE),VLOOKUP($B154,Fixtures!$A$2:$AN$21,E$5+2,FALSE)),"")</f>
        <v>BUR (H)</v>
      </c>
      <c r="F154" s="121" t="str">
        <f>IFERROR(IF(VLOOKUP($A154,Calc_OppDef!$A$47:$AM$66,F$5+1,FALSE)&lt;VLOOKUP($B154,Calc_OppDef!$A$47:$AM$66,F$5+1,FALSE),VLOOKUP($A154,Fixtures!$A$2:$AN$21,F$5+2,FALSE),VLOOKUP($B154,Fixtures!$A$2:$AN$21,F$5+2,FALSE)),"")</f>
        <v>BOU (H)</v>
      </c>
      <c r="G154" s="121" t="str">
        <f>IFERROR(IF(VLOOKUP($A154,Calc_OppDef!$A$47:$AM$66,G$5+1,FALSE)&lt;VLOOKUP($B154,Calc_OppDef!$A$47:$AM$66,G$5+1,FALSE),VLOOKUP($A154,Fixtures!$A$2:$AN$21,G$5+2,FALSE),VLOOKUP($B154,Fixtures!$A$2:$AN$21,G$5+2,FALSE)),"")</f>
        <v>LEI (H)</v>
      </c>
      <c r="H154" s="121" t="str">
        <f>IFERROR(IF(VLOOKUP($A154,Calc_OppDef!$A$47:$AM$66,H$5+1,FALSE)&lt;VLOOKUP($B154,Calc_OppDef!$A$47:$AM$66,H$5+1,FALSE),VLOOKUP($A154,Fixtures!$A$2:$AN$21,H$5+2,FALSE),VLOOKUP($B154,Fixtures!$A$2:$AN$21,H$5+2,FALSE)),"")</f>
        <v>WOL (H)</v>
      </c>
      <c r="I154" s="121" t="str">
        <f>IFERROR(IF(VLOOKUP($A154,Calc_OppDef!$A$47:$AM$66,I$5+1,FALSE)&lt;VLOOKUP($B154,Calc_OppDef!$A$47:$AM$66,I$5+1,FALSE),VLOOKUP($A154,Fixtures!$A$2:$AN$21,I$5+2,FALSE),VLOOKUP($B154,Fixtures!$A$2:$AN$21,I$5+2,FALSE)),"")</f>
        <v>BHA (H)</v>
      </c>
      <c r="J154" s="121" t="str">
        <f>IFERROR(IF(VLOOKUP($A154,Calc_OppDef!$A$47:$AM$66,J$5+1,FALSE)&lt;VLOOKUP($B154,Calc_OppDef!$A$47:$AM$66,J$5+1,FALSE),VLOOKUP($A154,Fixtures!$A$2:$AN$21,J$5+2,FALSE),VLOOKUP($B154,Fixtures!$A$2:$AN$21,J$5+2,FALSE)),"")</f>
        <v>CHE (H)</v>
      </c>
      <c r="K154" s="121" t="str">
        <f>IFERROR(IF(VLOOKUP($A154,Calc_OppDef!$A$47:$AM$66,K$5+1,FALSE)&lt;VLOOKUP($B154,Calc_OppDef!$A$47:$AM$66,K$5+1,FALSE),VLOOKUP($A154,Fixtures!$A$2:$AN$21,K$5+2,FALSE),VLOOKUP($B154,Fixtures!$A$2:$AN$21,K$5+2,FALSE)),"")</f>
        <v/>
      </c>
      <c r="L154" s="121" t="str">
        <f>IFERROR(IF(VLOOKUP($A154,Calc_OppDef!$A$47:$AM$66,L$5+1,FALSE)&lt;VLOOKUP($B154,Calc_OppDef!$A$47:$AM$66,L$5+1,FALSE),VLOOKUP($A154,Fixtures!$A$2:$AN$21,L$5+2,FALSE),VLOOKUP($B154,Fixtures!$A$2:$AN$21,L$5+2,FALSE)),"")</f>
        <v/>
      </c>
      <c r="M154" s="121" t="str">
        <f>IFERROR(IF(VLOOKUP($A154,Calc_OppDef!$A$47:$AM$66,M$5+1,FALSE)&lt;VLOOKUP($B154,Calc_OppDef!$A$47:$AM$66,M$5+1,FALSE),VLOOKUP($A154,Fixtures!$A$2:$AN$21,M$5+2,FALSE),VLOOKUP($B154,Fixtures!$A$2:$AN$21,M$5+2,FALSE)),"")</f>
        <v/>
      </c>
      <c r="N154" s="119" t="str">
        <f>IFERROR(IF(VLOOKUP($A154,Calc_OppDef!$A$47:$AM$66,N$5+1,FALSE)&lt;VLOOKUP($B154,Calc_OppDef!$A$47:$AM$66,N$5+1,FALSE),VLOOKUP($A154,Fixtures!$A$2:$AN$21,N$5+2,FALSE),VLOOKUP($B154,Fixtures!$A$2:$AN$21,N$5+2,FALSE)),"")</f>
        <v/>
      </c>
      <c r="O154" s="87"/>
      <c r="P154" s="87"/>
      <c r="Q154" s="87"/>
      <c r="R154" s="87"/>
      <c r="S154" s="87"/>
      <c r="T154" s="87"/>
      <c r="U154" s="87"/>
      <c r="V154" s="87"/>
      <c r="W154" s="87"/>
      <c r="X154" s="87"/>
      <c r="Y154" s="87"/>
      <c r="Z154" s="87"/>
    </row>
    <row r="155" ht="12.0" customHeight="1">
      <c r="A155" s="113" t="str">
        <f t="array" ref="A155">INDEX(Calc_RotOppDef!E924:AP924,Intro!$C$11)</f>
        <v>Crystal Palace</v>
      </c>
      <c r="B155" s="120" t="str">
        <f t="array" ref="B155">INDEX(Calc_RotOppDef!E1117:AP1117,Intro!$C$11)</f>
        <v>Fulham</v>
      </c>
      <c r="C155" s="117">
        <f t="array" ref="C155">INDEX(Calc_RotOppDef!E731:AP731,Intro!$C$11)/Intro!$C$13</f>
        <v>0.8183333333</v>
      </c>
      <c r="D155" s="119">
        <v>150.0</v>
      </c>
      <c r="E155" s="121" t="str">
        <f>IFERROR(IF(VLOOKUP($A155,Calc_OppDef!$A$47:$AM$66,E$5+1,FALSE)&lt;VLOOKUP($B155,Calc_OppDef!$A$47:$AM$66,E$5+1,FALSE),VLOOKUP($A155,Fixtures!$A$2:$AN$21,E$5+2,FALSE),VLOOKUP($B155,Fixtures!$A$2:$AN$21,E$5+2,FALSE)),"")</f>
        <v>CRY (H)</v>
      </c>
      <c r="F155" s="121" t="str">
        <f>IFERROR(IF(VLOOKUP($A155,Calc_OppDef!$A$47:$AM$66,F$5+1,FALSE)&lt;VLOOKUP($B155,Calc_OppDef!$A$47:$AM$66,F$5+1,FALSE),VLOOKUP($A155,Fixtures!$A$2:$AN$21,F$5+2,FALSE),VLOOKUP($B155,Fixtures!$A$2:$AN$21,F$5+2,FALSE)),"")</f>
        <v>LIV (H)</v>
      </c>
      <c r="G155" s="121" t="str">
        <f>IFERROR(IF(VLOOKUP($A155,Calc_OppDef!$A$47:$AM$66,G$5+1,FALSE)&lt;VLOOKUP($B155,Calc_OppDef!$A$47:$AM$66,G$5+1,FALSE),VLOOKUP($A155,Fixtures!$A$2:$AN$21,G$5+2,FALSE),VLOOKUP($B155,Fixtures!$A$2:$AN$21,G$5+2,FALSE)),"")</f>
        <v>BUR (H)</v>
      </c>
      <c r="H155" s="121" t="str">
        <f>IFERROR(IF(VLOOKUP($A155,Calc_OppDef!$A$47:$AM$66,H$5+1,FALSE)&lt;VLOOKUP($B155,Calc_OppDef!$A$47:$AM$66,H$5+1,FALSE),VLOOKUP($A155,Fixtures!$A$2:$AN$21,H$5+2,FALSE),VLOOKUP($B155,Fixtures!$A$2:$AN$21,H$5+2,FALSE)),"")</f>
        <v>SOU (H)</v>
      </c>
      <c r="I155" s="121" t="str">
        <f>IFERROR(IF(VLOOKUP($A155,Calc_OppDef!$A$47:$AM$66,I$5+1,FALSE)&lt;VLOOKUP($B155,Calc_OppDef!$A$47:$AM$66,I$5+1,FALSE),VLOOKUP($A155,Fixtures!$A$2:$AN$21,I$5+2,FALSE),VLOOKUP($B155,Fixtures!$A$2:$AN$21,I$5+2,FALSE)),"")</f>
        <v>HUD (A)</v>
      </c>
      <c r="J155" s="121" t="str">
        <f>IFERROR(IF(VLOOKUP($A155,Calc_OppDef!$A$47:$AM$66,J$5+1,FALSE)&lt;VLOOKUP($B155,Calc_OppDef!$A$47:$AM$66,J$5+1,FALSE),VLOOKUP($A155,Fixtures!$A$2:$AN$21,J$5+2,FALSE),VLOOKUP($B155,Fixtures!$A$2:$AN$21,J$5+2,FALSE)),"")</f>
        <v>WAT (H)</v>
      </c>
      <c r="K155" s="121" t="str">
        <f>IFERROR(IF(VLOOKUP($A155,Calc_OppDef!$A$47:$AM$66,K$5+1,FALSE)&lt;VLOOKUP($B155,Calc_OppDef!$A$47:$AM$66,K$5+1,FALSE),VLOOKUP($A155,Fixtures!$A$2:$AN$21,K$5+2,FALSE),VLOOKUP($B155,Fixtures!$A$2:$AN$21,K$5+2,FALSE)),"")</f>
        <v/>
      </c>
      <c r="L155" s="121" t="str">
        <f>IFERROR(IF(VLOOKUP($A155,Calc_OppDef!$A$47:$AM$66,L$5+1,FALSE)&lt;VLOOKUP($B155,Calc_OppDef!$A$47:$AM$66,L$5+1,FALSE),VLOOKUP($A155,Fixtures!$A$2:$AN$21,L$5+2,FALSE),VLOOKUP($B155,Fixtures!$A$2:$AN$21,L$5+2,FALSE)),"")</f>
        <v/>
      </c>
      <c r="M155" s="121" t="str">
        <f>IFERROR(IF(VLOOKUP($A155,Calc_OppDef!$A$47:$AM$66,M$5+1,FALSE)&lt;VLOOKUP($B155,Calc_OppDef!$A$47:$AM$66,M$5+1,FALSE),VLOOKUP($A155,Fixtures!$A$2:$AN$21,M$5+2,FALSE),VLOOKUP($B155,Fixtures!$A$2:$AN$21,M$5+2,FALSE)),"")</f>
        <v/>
      </c>
      <c r="N155" s="119" t="str">
        <f>IFERROR(IF(VLOOKUP($A155,Calc_OppDef!$A$47:$AM$66,N$5+1,FALSE)&lt;VLOOKUP($B155,Calc_OppDef!$A$47:$AM$66,N$5+1,FALSE),VLOOKUP($A155,Fixtures!$A$2:$AN$21,N$5+2,FALSE),VLOOKUP($B155,Fixtures!$A$2:$AN$21,N$5+2,FALSE)),"")</f>
        <v/>
      </c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</row>
    <row r="156" ht="12.0" customHeight="1">
      <c r="A156" s="113" t="str">
        <f t="array" ref="A156">INDEX(Calc_RotOppDef!E925:AP925,Intro!$C$11)</f>
        <v>Man Utd</v>
      </c>
      <c r="B156" s="120" t="str">
        <f t="array" ref="B156">INDEX(Calc_RotOppDef!E1118:AP1118,Intro!$C$11)</f>
        <v>Tottenham</v>
      </c>
      <c r="C156" s="117">
        <f t="array" ref="C156">INDEX(Calc_RotOppDef!E732:AP732,Intro!$C$11)/Intro!$C$13</f>
        <v>0.8183333333</v>
      </c>
      <c r="D156" s="119">
        <v>151.0</v>
      </c>
      <c r="E156" s="121" t="str">
        <f>IFERROR(IF(VLOOKUP($A156,Calc_OppDef!$A$47:$AM$66,E$5+1,FALSE)&lt;VLOOKUP($B156,Calc_OppDef!$A$47:$AM$66,E$5+1,FALSE),VLOOKUP($A156,Fixtures!$A$2:$AN$21,E$5+2,FALSE),VLOOKUP($B156,Fixtures!$A$2:$AN$21,E$5+2,FALSE)),"")</f>
        <v>NEW (A)</v>
      </c>
      <c r="F156" s="121" t="str">
        <f>IFERROR(IF(VLOOKUP($A156,Calc_OppDef!$A$47:$AM$66,F$5+1,FALSE)&lt;VLOOKUP($B156,Calc_OppDef!$A$47:$AM$66,F$5+1,FALSE),VLOOKUP($A156,Fixtures!$A$2:$AN$21,F$5+2,FALSE),VLOOKUP($B156,Fixtures!$A$2:$AN$21,F$5+2,FALSE)),"")</f>
        <v>FUL (H)</v>
      </c>
      <c r="G156" s="121" t="str">
        <f>IFERROR(IF(VLOOKUP($A156,Calc_OppDef!$A$47:$AM$66,G$5+1,FALSE)&lt;VLOOKUP($B156,Calc_OppDef!$A$47:$AM$66,G$5+1,FALSE),VLOOKUP($A156,Fixtures!$A$2:$AN$21,G$5+2,FALSE),VLOOKUP($B156,Fixtures!$A$2:$AN$21,G$5+2,FALSE)),"")</f>
        <v>TOT (H)</v>
      </c>
      <c r="H156" s="121" t="str">
        <f>IFERROR(IF(VLOOKUP($A156,Calc_OppDef!$A$47:$AM$66,H$5+1,FALSE)&lt;VLOOKUP($B156,Calc_OppDef!$A$47:$AM$66,H$5+1,FALSE),VLOOKUP($A156,Fixtures!$A$2:$AN$21,H$5+2,FALSE),VLOOKUP($B156,Fixtures!$A$2:$AN$21,H$5+2,FALSE)),"")</f>
        <v>BUR (A)</v>
      </c>
      <c r="I156" s="121" t="str">
        <f>IFERROR(IF(VLOOKUP($A156,Calc_OppDef!$A$47:$AM$66,I$5+1,FALSE)&lt;VLOOKUP($B156,Calc_OppDef!$A$47:$AM$66,I$5+1,FALSE),VLOOKUP($A156,Fixtures!$A$2:$AN$21,I$5+2,FALSE),VLOOKUP($B156,Fixtures!$A$2:$AN$21,I$5+2,FALSE)),"")</f>
        <v>WAT (A)</v>
      </c>
      <c r="J156" s="121" t="str">
        <f>IFERROR(IF(VLOOKUP($A156,Calc_OppDef!$A$47:$AM$66,J$5+1,FALSE)&lt;VLOOKUP($B156,Calc_OppDef!$A$47:$AM$66,J$5+1,FALSE),VLOOKUP($A156,Fixtures!$A$2:$AN$21,J$5+2,FALSE),VLOOKUP($B156,Fixtures!$A$2:$AN$21,J$5+2,FALSE)),"")</f>
        <v>WOL (H)</v>
      </c>
      <c r="K156" s="121" t="str">
        <f>IFERROR(IF(VLOOKUP($A156,Calc_OppDef!$A$47:$AM$66,K$5+1,FALSE)&lt;VLOOKUP($B156,Calc_OppDef!$A$47:$AM$66,K$5+1,FALSE),VLOOKUP($A156,Fixtures!$A$2:$AN$21,K$5+2,FALSE),VLOOKUP($B156,Fixtures!$A$2:$AN$21,K$5+2,FALSE)),"")</f>
        <v/>
      </c>
      <c r="L156" s="121" t="str">
        <f>IFERROR(IF(VLOOKUP($A156,Calc_OppDef!$A$47:$AM$66,L$5+1,FALSE)&lt;VLOOKUP($B156,Calc_OppDef!$A$47:$AM$66,L$5+1,FALSE),VLOOKUP($A156,Fixtures!$A$2:$AN$21,L$5+2,FALSE),VLOOKUP($B156,Fixtures!$A$2:$AN$21,L$5+2,FALSE)),"")</f>
        <v/>
      </c>
      <c r="M156" s="121" t="str">
        <f>IFERROR(IF(VLOOKUP($A156,Calc_OppDef!$A$47:$AM$66,M$5+1,FALSE)&lt;VLOOKUP($B156,Calc_OppDef!$A$47:$AM$66,M$5+1,FALSE),VLOOKUP($A156,Fixtures!$A$2:$AN$21,M$5+2,FALSE),VLOOKUP($B156,Fixtures!$A$2:$AN$21,M$5+2,FALSE)),"")</f>
        <v/>
      </c>
      <c r="N156" s="119" t="str">
        <f>IFERROR(IF(VLOOKUP($A156,Calc_OppDef!$A$47:$AM$66,N$5+1,FALSE)&lt;VLOOKUP($B156,Calc_OppDef!$A$47:$AM$66,N$5+1,FALSE),VLOOKUP($A156,Fixtures!$A$2:$AN$21,N$5+2,FALSE),VLOOKUP($B156,Fixtures!$A$2:$AN$21,N$5+2,FALSE)),"")</f>
        <v/>
      </c>
      <c r="O156" s="87"/>
      <c r="P156" s="87"/>
      <c r="Q156" s="87"/>
      <c r="R156" s="87"/>
      <c r="S156" s="87"/>
      <c r="T156" s="87"/>
      <c r="U156" s="87"/>
      <c r="V156" s="87"/>
      <c r="W156" s="87"/>
      <c r="X156" s="87"/>
      <c r="Y156" s="87"/>
      <c r="Z156" s="87"/>
    </row>
    <row r="157" ht="12.0" customHeight="1">
      <c r="A157" s="113" t="str">
        <f t="array" ref="A157">INDEX(Calc_RotOppDef!E926:AP926,Intro!$C$11)</f>
        <v>Cardiff</v>
      </c>
      <c r="B157" s="120" t="str">
        <f t="array" ref="B157">INDEX(Calc_RotOppDef!E1119:AP1119,Intro!$C$11)</f>
        <v>Tottenham</v>
      </c>
      <c r="C157" s="117">
        <f t="array" ref="C157">INDEX(Calc_RotOppDef!E733:AP733,Intro!$C$11)/Intro!$C$13</f>
        <v>0.82</v>
      </c>
      <c r="D157" s="119">
        <v>152.0</v>
      </c>
      <c r="E157" s="121" t="str">
        <f>IFERROR(IF(VLOOKUP($A157,Calc_OppDef!$A$47:$AM$66,E$5+1,FALSE)&lt;VLOOKUP($B157,Calc_OppDef!$A$47:$AM$66,E$5+1,FALSE),VLOOKUP($A157,Fixtures!$A$2:$AN$21,E$5+2,FALSE),VLOOKUP($B157,Fixtures!$A$2:$AN$21,E$5+2,FALSE)),"")</f>
        <v>NEW (A)</v>
      </c>
      <c r="F157" s="121" t="str">
        <f>IFERROR(IF(VLOOKUP($A157,Calc_OppDef!$A$47:$AM$66,F$5+1,FALSE)&lt;VLOOKUP($B157,Calc_OppDef!$A$47:$AM$66,F$5+1,FALSE),VLOOKUP($A157,Fixtures!$A$2:$AN$21,F$5+2,FALSE),VLOOKUP($B157,Fixtures!$A$2:$AN$21,F$5+2,FALSE)),"")</f>
        <v>FUL (H)</v>
      </c>
      <c r="G157" s="121" t="str">
        <f>IFERROR(IF(VLOOKUP($A157,Calc_OppDef!$A$47:$AM$66,G$5+1,FALSE)&lt;VLOOKUP($B157,Calc_OppDef!$A$47:$AM$66,G$5+1,FALSE),VLOOKUP($A157,Fixtures!$A$2:$AN$21,G$5+2,FALSE),VLOOKUP($B157,Fixtures!$A$2:$AN$21,G$5+2,FALSE)),"")</f>
        <v>HUD (A)</v>
      </c>
      <c r="H157" s="121" t="str">
        <f>IFERROR(IF(VLOOKUP($A157,Calc_OppDef!$A$47:$AM$66,H$5+1,FALSE)&lt;VLOOKUP($B157,Calc_OppDef!$A$47:$AM$66,H$5+1,FALSE),VLOOKUP($A157,Fixtures!$A$2:$AN$21,H$5+2,FALSE),VLOOKUP($B157,Fixtures!$A$2:$AN$21,H$5+2,FALSE)),"")</f>
        <v>ARS (H)</v>
      </c>
      <c r="I157" s="121" t="str">
        <f>IFERROR(IF(VLOOKUP($A157,Calc_OppDef!$A$47:$AM$66,I$5+1,FALSE)&lt;VLOOKUP($B157,Calc_OppDef!$A$47:$AM$66,I$5+1,FALSE),VLOOKUP($A157,Fixtures!$A$2:$AN$21,I$5+2,FALSE),VLOOKUP($B157,Fixtures!$A$2:$AN$21,I$5+2,FALSE)),"")</f>
        <v>CHE (A)</v>
      </c>
      <c r="J157" s="121" t="str">
        <f>IFERROR(IF(VLOOKUP($A157,Calc_OppDef!$A$47:$AM$66,J$5+1,FALSE)&lt;VLOOKUP($B157,Calc_OppDef!$A$47:$AM$66,J$5+1,FALSE),VLOOKUP($A157,Fixtures!$A$2:$AN$21,J$5+2,FALSE),VLOOKUP($B157,Fixtures!$A$2:$AN$21,J$5+2,FALSE)),"")</f>
        <v>BHA (A)</v>
      </c>
      <c r="K157" s="121" t="str">
        <f>IFERROR(IF(VLOOKUP($A157,Calc_OppDef!$A$47:$AM$66,K$5+1,FALSE)&lt;VLOOKUP($B157,Calc_OppDef!$A$47:$AM$66,K$5+1,FALSE),VLOOKUP($A157,Fixtures!$A$2:$AN$21,K$5+2,FALSE),VLOOKUP($B157,Fixtures!$A$2:$AN$21,K$5+2,FALSE)),"")</f>
        <v/>
      </c>
      <c r="L157" s="121" t="str">
        <f>IFERROR(IF(VLOOKUP($A157,Calc_OppDef!$A$47:$AM$66,L$5+1,FALSE)&lt;VLOOKUP($B157,Calc_OppDef!$A$47:$AM$66,L$5+1,FALSE),VLOOKUP($A157,Fixtures!$A$2:$AN$21,L$5+2,FALSE),VLOOKUP($B157,Fixtures!$A$2:$AN$21,L$5+2,FALSE)),"")</f>
        <v/>
      </c>
      <c r="M157" s="121" t="str">
        <f>IFERROR(IF(VLOOKUP($A157,Calc_OppDef!$A$47:$AM$66,M$5+1,FALSE)&lt;VLOOKUP($B157,Calc_OppDef!$A$47:$AM$66,M$5+1,FALSE),VLOOKUP($A157,Fixtures!$A$2:$AN$21,M$5+2,FALSE),VLOOKUP($B157,Fixtures!$A$2:$AN$21,M$5+2,FALSE)),"")</f>
        <v/>
      </c>
      <c r="N157" s="119" t="str">
        <f>IFERROR(IF(VLOOKUP($A157,Calc_OppDef!$A$47:$AM$66,N$5+1,FALSE)&lt;VLOOKUP($B157,Calc_OppDef!$A$47:$AM$66,N$5+1,FALSE),VLOOKUP($A157,Fixtures!$A$2:$AN$21,N$5+2,FALSE),VLOOKUP($B157,Fixtures!$A$2:$AN$21,N$5+2,FALSE)),"")</f>
        <v/>
      </c>
      <c r="O157" s="87"/>
      <c r="P157" s="87"/>
      <c r="Q157" s="87"/>
      <c r="R157" s="87"/>
      <c r="S157" s="87"/>
      <c r="T157" s="87"/>
      <c r="U157" s="87"/>
      <c r="V157" s="87"/>
      <c r="W157" s="87"/>
      <c r="X157" s="87"/>
      <c r="Y157" s="87"/>
      <c r="Z157" s="87"/>
    </row>
    <row r="158" ht="12.0" customHeight="1">
      <c r="A158" s="113" t="str">
        <f t="array" ref="A158">INDEX(Calc_RotOppDef!E927:AP927,Intro!$C$11)</f>
        <v>Everton</v>
      </c>
      <c r="B158" s="120" t="str">
        <f t="array" ref="B158">INDEX(Calc_RotOppDef!E1120:AP1120,Intro!$C$11)</f>
        <v>Newcastle</v>
      </c>
      <c r="C158" s="117">
        <f t="array" ref="C158">INDEX(Calc_RotOppDef!E734:AP734,Intro!$C$11)/Intro!$C$13</f>
        <v>0.825</v>
      </c>
      <c r="D158" s="119">
        <v>153.0</v>
      </c>
      <c r="E158" s="121" t="str">
        <f>IFERROR(IF(VLOOKUP($A158,Calc_OppDef!$A$47:$AM$66,E$5+1,FALSE)&lt;VLOOKUP($B158,Calc_OppDef!$A$47:$AM$66,E$5+1,FALSE),VLOOKUP($A158,Fixtures!$A$2:$AN$21,E$5+2,FALSE),VLOOKUP($B158,Fixtures!$A$2:$AN$21,E$5+2,FALSE)),"")</f>
        <v>WOL (A)</v>
      </c>
      <c r="F158" s="121" t="str">
        <f>IFERROR(IF(VLOOKUP($A158,Calc_OppDef!$A$47:$AM$66,F$5+1,FALSE)&lt;VLOOKUP($B158,Calc_OppDef!$A$47:$AM$66,F$5+1,FALSE),VLOOKUP($A158,Fixtures!$A$2:$AN$21,F$5+2,FALSE),VLOOKUP($B158,Fixtures!$A$2:$AN$21,F$5+2,FALSE)),"")</f>
        <v>SOU (H)</v>
      </c>
      <c r="G158" s="121" t="str">
        <f>IFERROR(IF(VLOOKUP($A158,Calc_OppDef!$A$47:$AM$66,G$5+1,FALSE)&lt;VLOOKUP($B158,Calc_OppDef!$A$47:$AM$66,G$5+1,FALSE),VLOOKUP($A158,Fixtures!$A$2:$AN$21,G$5+2,FALSE),VLOOKUP($B158,Fixtures!$A$2:$AN$21,G$5+2,FALSE)),"")</f>
        <v>BOU (A)</v>
      </c>
      <c r="H158" s="121" t="str">
        <f>IFERROR(IF(VLOOKUP($A158,Calc_OppDef!$A$47:$AM$66,H$5+1,FALSE)&lt;VLOOKUP($B158,Calc_OppDef!$A$47:$AM$66,H$5+1,FALSE),VLOOKUP($A158,Fixtures!$A$2:$AN$21,H$5+2,FALSE),VLOOKUP($B158,Fixtures!$A$2:$AN$21,H$5+2,FALSE)),"")</f>
        <v>HUD (H)</v>
      </c>
      <c r="I158" s="121" t="str">
        <f>IFERROR(IF(VLOOKUP($A158,Calc_OppDef!$A$47:$AM$66,I$5+1,FALSE)&lt;VLOOKUP($B158,Calc_OppDef!$A$47:$AM$66,I$5+1,FALSE),VLOOKUP($A158,Fixtures!$A$2:$AN$21,I$5+2,FALSE),VLOOKUP($B158,Fixtures!$A$2:$AN$21,I$5+2,FALSE)),"")</f>
        <v>ARS (H)</v>
      </c>
      <c r="J158" s="121" t="str">
        <f>IFERROR(IF(VLOOKUP($A158,Calc_OppDef!$A$47:$AM$66,J$5+1,FALSE)&lt;VLOOKUP($B158,Calc_OppDef!$A$47:$AM$66,J$5+1,FALSE),VLOOKUP($A158,Fixtures!$A$2:$AN$21,J$5+2,FALSE),VLOOKUP($B158,Fixtures!$A$2:$AN$21,J$5+2,FALSE)),"")</f>
        <v>CRY (A)</v>
      </c>
      <c r="K158" s="121" t="str">
        <f>IFERROR(IF(VLOOKUP($A158,Calc_OppDef!$A$47:$AM$66,K$5+1,FALSE)&lt;VLOOKUP($B158,Calc_OppDef!$A$47:$AM$66,K$5+1,FALSE),VLOOKUP($A158,Fixtures!$A$2:$AN$21,K$5+2,FALSE),VLOOKUP($B158,Fixtures!$A$2:$AN$21,K$5+2,FALSE)),"")</f>
        <v/>
      </c>
      <c r="L158" s="121" t="str">
        <f>IFERROR(IF(VLOOKUP($A158,Calc_OppDef!$A$47:$AM$66,L$5+1,FALSE)&lt;VLOOKUP($B158,Calc_OppDef!$A$47:$AM$66,L$5+1,FALSE),VLOOKUP($A158,Fixtures!$A$2:$AN$21,L$5+2,FALSE),VLOOKUP($B158,Fixtures!$A$2:$AN$21,L$5+2,FALSE)),"")</f>
        <v/>
      </c>
      <c r="M158" s="121" t="str">
        <f>IFERROR(IF(VLOOKUP($A158,Calc_OppDef!$A$47:$AM$66,M$5+1,FALSE)&lt;VLOOKUP($B158,Calc_OppDef!$A$47:$AM$66,M$5+1,FALSE),VLOOKUP($A158,Fixtures!$A$2:$AN$21,M$5+2,FALSE),VLOOKUP($B158,Fixtures!$A$2:$AN$21,M$5+2,FALSE)),"")</f>
        <v/>
      </c>
      <c r="N158" s="119" t="str">
        <f>IFERROR(IF(VLOOKUP($A158,Calc_OppDef!$A$47:$AM$66,N$5+1,FALSE)&lt;VLOOKUP($B158,Calc_OppDef!$A$47:$AM$66,N$5+1,FALSE),VLOOKUP($A158,Fixtures!$A$2:$AN$21,N$5+2,FALSE),VLOOKUP($B158,Fixtures!$A$2:$AN$21,N$5+2,FALSE)),"")</f>
        <v/>
      </c>
      <c r="O158" s="87"/>
      <c r="P158" s="87"/>
      <c r="Q158" s="87"/>
      <c r="R158" s="87"/>
      <c r="S158" s="87"/>
      <c r="T158" s="87"/>
      <c r="U158" s="87"/>
      <c r="V158" s="87"/>
      <c r="W158" s="87"/>
      <c r="X158" s="87"/>
      <c r="Y158" s="87"/>
      <c r="Z158" s="87"/>
    </row>
    <row r="159" ht="12.0" customHeight="1">
      <c r="A159" s="113" t="str">
        <f t="array" ref="A159">INDEX(Calc_RotOppDef!E928:AP928,Intro!$C$11)</f>
        <v>Liverpool</v>
      </c>
      <c r="B159" s="120" t="str">
        <f t="array" ref="B159">INDEX(Calc_RotOppDef!E1121:AP1121,Intro!$C$11)</f>
        <v>Tottenham</v>
      </c>
      <c r="C159" s="117">
        <f t="array" ref="C159">INDEX(Calc_RotOppDef!E735:AP735,Intro!$C$11)/Intro!$C$13</f>
        <v>0.8266666667</v>
      </c>
      <c r="D159" s="119">
        <v>154.0</v>
      </c>
      <c r="E159" s="121" t="str">
        <f>IFERROR(IF(VLOOKUP($A159,Calc_OppDef!$A$47:$AM$66,E$5+1,FALSE)&lt;VLOOKUP($B159,Calc_OppDef!$A$47:$AM$66,E$5+1,FALSE),VLOOKUP($A159,Fixtures!$A$2:$AN$21,E$5+2,FALSE),VLOOKUP($B159,Fixtures!$A$2:$AN$21,E$5+2,FALSE)),"")</f>
        <v>NEW (A)</v>
      </c>
      <c r="F159" s="121" t="str">
        <f>IFERROR(IF(VLOOKUP($A159,Calc_OppDef!$A$47:$AM$66,F$5+1,FALSE)&lt;VLOOKUP($B159,Calc_OppDef!$A$47:$AM$66,F$5+1,FALSE),VLOOKUP($A159,Fixtures!$A$2:$AN$21,F$5+2,FALSE),VLOOKUP($B159,Fixtures!$A$2:$AN$21,F$5+2,FALSE)),"")</f>
        <v>FUL (H)</v>
      </c>
      <c r="G159" s="121" t="str">
        <f>IFERROR(IF(VLOOKUP($A159,Calc_OppDef!$A$47:$AM$66,G$5+1,FALSE)&lt;VLOOKUP($B159,Calc_OppDef!$A$47:$AM$66,G$5+1,FALSE),VLOOKUP($A159,Fixtures!$A$2:$AN$21,G$5+2,FALSE),VLOOKUP($B159,Fixtures!$A$2:$AN$21,G$5+2,FALSE)),"")</f>
        <v>BHA (H)</v>
      </c>
      <c r="H159" s="121" t="str">
        <f>IFERROR(IF(VLOOKUP($A159,Calc_OppDef!$A$47:$AM$66,H$5+1,FALSE)&lt;VLOOKUP($B159,Calc_OppDef!$A$47:$AM$66,H$5+1,FALSE),VLOOKUP($A159,Fixtures!$A$2:$AN$21,H$5+2,FALSE),VLOOKUP($B159,Fixtures!$A$2:$AN$21,H$5+2,FALSE)),"")</f>
        <v>LEI (A)</v>
      </c>
      <c r="I159" s="121" t="str">
        <f>IFERROR(IF(VLOOKUP($A159,Calc_OppDef!$A$47:$AM$66,I$5+1,FALSE)&lt;VLOOKUP($B159,Calc_OppDef!$A$47:$AM$66,I$5+1,FALSE),VLOOKUP($A159,Fixtures!$A$2:$AN$21,I$5+2,FALSE),VLOOKUP($B159,Fixtures!$A$2:$AN$21,I$5+2,FALSE)),"")</f>
        <v>LIV (H)</v>
      </c>
      <c r="J159" s="121" t="str">
        <f>IFERROR(IF(VLOOKUP($A159,Calc_OppDef!$A$47:$AM$66,J$5+1,FALSE)&lt;VLOOKUP($B159,Calc_OppDef!$A$47:$AM$66,J$5+1,FALSE),VLOOKUP($A159,Fixtures!$A$2:$AN$21,J$5+2,FALSE),VLOOKUP($B159,Fixtures!$A$2:$AN$21,J$5+2,FALSE)),"")</f>
        <v>SOU (H)</v>
      </c>
      <c r="K159" s="121" t="str">
        <f>IFERROR(IF(VLOOKUP($A159,Calc_OppDef!$A$47:$AM$66,K$5+1,FALSE)&lt;VLOOKUP($B159,Calc_OppDef!$A$47:$AM$66,K$5+1,FALSE),VLOOKUP($A159,Fixtures!$A$2:$AN$21,K$5+2,FALSE),VLOOKUP($B159,Fixtures!$A$2:$AN$21,K$5+2,FALSE)),"")</f>
        <v/>
      </c>
      <c r="L159" s="121" t="str">
        <f>IFERROR(IF(VLOOKUP($A159,Calc_OppDef!$A$47:$AM$66,L$5+1,FALSE)&lt;VLOOKUP($B159,Calc_OppDef!$A$47:$AM$66,L$5+1,FALSE),VLOOKUP($A159,Fixtures!$A$2:$AN$21,L$5+2,FALSE),VLOOKUP($B159,Fixtures!$A$2:$AN$21,L$5+2,FALSE)),"")</f>
        <v/>
      </c>
      <c r="M159" s="121" t="str">
        <f>IFERROR(IF(VLOOKUP($A159,Calc_OppDef!$A$47:$AM$66,M$5+1,FALSE)&lt;VLOOKUP($B159,Calc_OppDef!$A$47:$AM$66,M$5+1,FALSE),VLOOKUP($A159,Fixtures!$A$2:$AN$21,M$5+2,FALSE),VLOOKUP($B159,Fixtures!$A$2:$AN$21,M$5+2,FALSE)),"")</f>
        <v/>
      </c>
      <c r="N159" s="119" t="str">
        <f>IFERROR(IF(VLOOKUP($A159,Calc_OppDef!$A$47:$AM$66,N$5+1,FALSE)&lt;VLOOKUP($B159,Calc_OppDef!$A$47:$AM$66,N$5+1,FALSE),VLOOKUP($A159,Fixtures!$A$2:$AN$21,N$5+2,FALSE),VLOOKUP($B159,Fixtures!$A$2:$AN$21,N$5+2,FALSE)),"")</f>
        <v/>
      </c>
      <c r="O159" s="87"/>
      <c r="P159" s="87"/>
      <c r="Q159" s="87"/>
      <c r="R159" s="87"/>
      <c r="S159" s="87"/>
      <c r="T159" s="87"/>
      <c r="U159" s="87"/>
      <c r="V159" s="87"/>
      <c r="W159" s="87"/>
      <c r="X159" s="87"/>
      <c r="Y159" s="87"/>
      <c r="Z159" s="87"/>
    </row>
    <row r="160" ht="12.0" customHeight="1">
      <c r="A160" s="113" t="str">
        <f t="array" ref="A160">INDEX(Calc_RotOppDef!E929:AP929,Intro!$C$11)</f>
        <v>Southampton</v>
      </c>
      <c r="B160" s="120" t="str">
        <f t="array" ref="B160">INDEX(Calc_RotOppDef!E1122:AP1122,Intro!$C$11)</f>
        <v>Tottenham</v>
      </c>
      <c r="C160" s="117">
        <f t="array" ref="C160">INDEX(Calc_RotOppDef!E736:AP736,Intro!$C$11)/Intro!$C$13</f>
        <v>0.8266666667</v>
      </c>
      <c r="D160" s="119">
        <v>155.0</v>
      </c>
      <c r="E160" s="121" t="str">
        <f>IFERROR(IF(VLOOKUP($A160,Calc_OppDef!$A$47:$AM$66,E$5+1,FALSE)&lt;VLOOKUP($B160,Calc_OppDef!$A$47:$AM$66,E$5+1,FALSE),VLOOKUP($A160,Fixtures!$A$2:$AN$21,E$5+2,FALSE),VLOOKUP($B160,Fixtures!$A$2:$AN$21,E$5+2,FALSE)),"")</f>
        <v>BUR (H)</v>
      </c>
      <c r="F160" s="121" t="str">
        <f>IFERROR(IF(VLOOKUP($A160,Calc_OppDef!$A$47:$AM$66,F$5+1,FALSE)&lt;VLOOKUP($B160,Calc_OppDef!$A$47:$AM$66,F$5+1,FALSE),VLOOKUP($A160,Fixtures!$A$2:$AN$21,F$5+2,FALSE),VLOOKUP($B160,Fixtures!$A$2:$AN$21,F$5+2,FALSE)),"")</f>
        <v>FUL (H)</v>
      </c>
      <c r="G160" s="121" t="str">
        <f>IFERROR(IF(VLOOKUP($A160,Calc_OppDef!$A$47:$AM$66,G$5+1,FALSE)&lt;VLOOKUP($B160,Calc_OppDef!$A$47:$AM$66,G$5+1,FALSE),VLOOKUP($A160,Fixtures!$A$2:$AN$21,G$5+2,FALSE),VLOOKUP($B160,Fixtures!$A$2:$AN$21,G$5+2,FALSE)),"")</f>
        <v>LEI (H)</v>
      </c>
      <c r="H160" s="121" t="str">
        <f>IFERROR(IF(VLOOKUP($A160,Calc_OppDef!$A$47:$AM$66,H$5+1,FALSE)&lt;VLOOKUP($B160,Calc_OppDef!$A$47:$AM$66,H$5+1,FALSE),VLOOKUP($A160,Fixtures!$A$2:$AN$21,H$5+2,FALSE),VLOOKUP($B160,Fixtures!$A$2:$AN$21,H$5+2,FALSE)),"")</f>
        <v>WAT (A)</v>
      </c>
      <c r="I160" s="121" t="str">
        <f>IFERROR(IF(VLOOKUP($A160,Calc_OppDef!$A$47:$AM$66,I$5+1,FALSE)&lt;VLOOKUP($B160,Calc_OppDef!$A$47:$AM$66,I$5+1,FALSE),VLOOKUP($A160,Fixtures!$A$2:$AN$21,I$5+2,FALSE),VLOOKUP($B160,Fixtures!$A$2:$AN$21,I$5+2,FALSE)),"")</f>
        <v>BHA (H)</v>
      </c>
      <c r="J160" s="121" t="str">
        <f>IFERROR(IF(VLOOKUP($A160,Calc_OppDef!$A$47:$AM$66,J$5+1,FALSE)&lt;VLOOKUP($B160,Calc_OppDef!$A$47:$AM$66,J$5+1,FALSE),VLOOKUP($A160,Fixtures!$A$2:$AN$21,J$5+2,FALSE),VLOOKUP($B160,Fixtures!$A$2:$AN$21,J$5+2,FALSE)),"")</f>
        <v>BHA (A)</v>
      </c>
      <c r="K160" s="121" t="str">
        <f>IFERROR(IF(VLOOKUP($A160,Calc_OppDef!$A$47:$AM$66,K$5+1,FALSE)&lt;VLOOKUP($B160,Calc_OppDef!$A$47:$AM$66,K$5+1,FALSE),VLOOKUP($A160,Fixtures!$A$2:$AN$21,K$5+2,FALSE),VLOOKUP($B160,Fixtures!$A$2:$AN$21,K$5+2,FALSE)),"")</f>
        <v/>
      </c>
      <c r="L160" s="121" t="str">
        <f>IFERROR(IF(VLOOKUP($A160,Calc_OppDef!$A$47:$AM$66,L$5+1,FALSE)&lt;VLOOKUP($B160,Calc_OppDef!$A$47:$AM$66,L$5+1,FALSE),VLOOKUP($A160,Fixtures!$A$2:$AN$21,L$5+2,FALSE),VLOOKUP($B160,Fixtures!$A$2:$AN$21,L$5+2,FALSE)),"")</f>
        <v/>
      </c>
      <c r="M160" s="121" t="str">
        <f>IFERROR(IF(VLOOKUP($A160,Calc_OppDef!$A$47:$AM$66,M$5+1,FALSE)&lt;VLOOKUP($B160,Calc_OppDef!$A$47:$AM$66,M$5+1,FALSE),VLOOKUP($A160,Fixtures!$A$2:$AN$21,M$5+2,FALSE),VLOOKUP($B160,Fixtures!$A$2:$AN$21,M$5+2,FALSE)),"")</f>
        <v/>
      </c>
      <c r="N160" s="119" t="str">
        <f>IFERROR(IF(VLOOKUP($A160,Calc_OppDef!$A$47:$AM$66,N$5+1,FALSE)&lt;VLOOKUP($B160,Calc_OppDef!$A$47:$AM$66,N$5+1,FALSE),VLOOKUP($A160,Fixtures!$A$2:$AN$21,N$5+2,FALSE),VLOOKUP($B160,Fixtures!$A$2:$AN$21,N$5+2,FALSE)),"")</f>
        <v/>
      </c>
      <c r="O160" s="87"/>
      <c r="P160" s="87"/>
      <c r="Q160" s="87"/>
      <c r="R160" s="87"/>
      <c r="S160" s="87"/>
      <c r="T160" s="87"/>
      <c r="U160" s="87"/>
      <c r="V160" s="87"/>
      <c r="W160" s="87"/>
      <c r="X160" s="87"/>
      <c r="Y160" s="87"/>
      <c r="Z160" s="87"/>
    </row>
    <row r="161" ht="12.0" customHeight="1">
      <c r="A161" s="113" t="str">
        <f t="array" ref="A161">INDEX(Calc_RotOppDef!E930:AP930,Intro!$C$11)</f>
        <v>Arsenal</v>
      </c>
      <c r="B161" s="120" t="str">
        <f t="array" ref="B161">INDEX(Calc_RotOppDef!E1123:AP1123,Intro!$C$11)</f>
        <v>Man City</v>
      </c>
      <c r="C161" s="117">
        <f t="array" ref="C161">INDEX(Calc_RotOppDef!E737:AP737,Intro!$C$11)/Intro!$C$13</f>
        <v>0.8316666667</v>
      </c>
      <c r="D161" s="119">
        <v>156.0</v>
      </c>
      <c r="E161" s="121" t="str">
        <f>IFERROR(IF(VLOOKUP($A161,Calc_OppDef!$A$47:$AM$66,E$5+1,FALSE)&lt;VLOOKUP($B161,Calc_OppDef!$A$47:$AM$66,E$5+1,FALSE),VLOOKUP($A161,Fixtures!$A$2:$AN$21,E$5+2,FALSE),VLOOKUP($B161,Fixtures!$A$2:$AN$21,E$5+2,FALSE)),"")</f>
        <v>MCI (H)</v>
      </c>
      <c r="F161" s="121" t="str">
        <f>IFERROR(IF(VLOOKUP($A161,Calc_OppDef!$A$47:$AM$66,F$5+1,FALSE)&lt;VLOOKUP($B161,Calc_OppDef!$A$47:$AM$66,F$5+1,FALSE),VLOOKUP($A161,Fixtures!$A$2:$AN$21,F$5+2,FALSE),VLOOKUP($B161,Fixtures!$A$2:$AN$21,F$5+2,FALSE)),"")</f>
        <v>HUD (H)</v>
      </c>
      <c r="G161" s="121" t="str">
        <f>IFERROR(IF(VLOOKUP($A161,Calc_OppDef!$A$47:$AM$66,G$5+1,FALSE)&lt;VLOOKUP($B161,Calc_OppDef!$A$47:$AM$66,G$5+1,FALSE),VLOOKUP($A161,Fixtures!$A$2:$AN$21,G$5+2,FALSE),VLOOKUP($B161,Fixtures!$A$2:$AN$21,G$5+2,FALSE)),"")</f>
        <v>WOL (A)</v>
      </c>
      <c r="H161" s="121" t="str">
        <f>IFERROR(IF(VLOOKUP($A161,Calc_OppDef!$A$47:$AM$66,H$5+1,FALSE)&lt;VLOOKUP($B161,Calc_OppDef!$A$47:$AM$66,H$5+1,FALSE),VLOOKUP($A161,Fixtures!$A$2:$AN$21,H$5+2,FALSE),VLOOKUP($B161,Fixtures!$A$2:$AN$21,H$5+2,FALSE)),"")</f>
        <v>NEW (H)</v>
      </c>
      <c r="I161" s="121" t="str">
        <f>IFERROR(IF(VLOOKUP($A161,Calc_OppDef!$A$47:$AM$66,I$5+1,FALSE)&lt;VLOOKUP($B161,Calc_OppDef!$A$47:$AM$66,I$5+1,FALSE),VLOOKUP($A161,Fixtures!$A$2:$AN$21,I$5+2,FALSE),VLOOKUP($B161,Fixtures!$A$2:$AN$21,I$5+2,FALSE)),"")</f>
        <v>FUL (H)</v>
      </c>
      <c r="J161" s="121" t="str">
        <f>IFERROR(IF(VLOOKUP($A161,Calc_OppDef!$A$47:$AM$66,J$5+1,FALSE)&lt;VLOOKUP($B161,Calc_OppDef!$A$47:$AM$66,J$5+1,FALSE),VLOOKUP($A161,Fixtures!$A$2:$AN$21,J$5+2,FALSE),VLOOKUP($B161,Fixtures!$A$2:$AN$21,J$5+2,FALSE)),"")</f>
        <v>EVE (H)</v>
      </c>
      <c r="K161" s="121" t="str">
        <f>IFERROR(IF(VLOOKUP($A161,Calc_OppDef!$A$47:$AM$66,K$5+1,FALSE)&lt;VLOOKUP($B161,Calc_OppDef!$A$47:$AM$66,K$5+1,FALSE),VLOOKUP($A161,Fixtures!$A$2:$AN$21,K$5+2,FALSE),VLOOKUP($B161,Fixtures!$A$2:$AN$21,K$5+2,FALSE)),"")</f>
        <v/>
      </c>
      <c r="L161" s="121" t="str">
        <f>IFERROR(IF(VLOOKUP($A161,Calc_OppDef!$A$47:$AM$66,L$5+1,FALSE)&lt;VLOOKUP($B161,Calc_OppDef!$A$47:$AM$66,L$5+1,FALSE),VLOOKUP($A161,Fixtures!$A$2:$AN$21,L$5+2,FALSE),VLOOKUP($B161,Fixtures!$A$2:$AN$21,L$5+2,FALSE)),"")</f>
        <v/>
      </c>
      <c r="M161" s="121" t="str">
        <f>IFERROR(IF(VLOOKUP($A161,Calc_OppDef!$A$47:$AM$66,M$5+1,FALSE)&lt;VLOOKUP($B161,Calc_OppDef!$A$47:$AM$66,M$5+1,FALSE),VLOOKUP($A161,Fixtures!$A$2:$AN$21,M$5+2,FALSE),VLOOKUP($B161,Fixtures!$A$2:$AN$21,M$5+2,FALSE)),"")</f>
        <v/>
      </c>
      <c r="N161" s="119" t="str">
        <f>IFERROR(IF(VLOOKUP($A161,Calc_OppDef!$A$47:$AM$66,N$5+1,FALSE)&lt;VLOOKUP($B161,Calc_OppDef!$A$47:$AM$66,N$5+1,FALSE),VLOOKUP($A161,Fixtures!$A$2:$AN$21,N$5+2,FALSE),VLOOKUP($B161,Fixtures!$A$2:$AN$21,N$5+2,FALSE)),"")</f>
        <v/>
      </c>
      <c r="O161" s="87"/>
      <c r="P161" s="87"/>
      <c r="Q161" s="87"/>
      <c r="R161" s="87"/>
      <c r="S161" s="87"/>
      <c r="T161" s="87"/>
      <c r="U161" s="87"/>
      <c r="V161" s="87"/>
      <c r="W161" s="87"/>
      <c r="X161" s="87"/>
      <c r="Y161" s="87"/>
      <c r="Z161" s="87"/>
    </row>
    <row r="162" ht="12.0" customHeight="1">
      <c r="A162" s="113" t="str">
        <f t="array" ref="A162">INDEX(Calc_RotOppDef!E931:AP931,Intro!$C$11)</f>
        <v>Cardiff</v>
      </c>
      <c r="B162" s="120" t="str">
        <f t="array" ref="B162">INDEX(Calc_RotOppDef!E1124:AP1124,Intro!$C$11)</f>
        <v>Wolves</v>
      </c>
      <c r="C162" s="117">
        <f t="array" ref="C162">INDEX(Calc_RotOppDef!E738:AP738,Intro!$C$11)/Intro!$C$13</f>
        <v>0.8383333333</v>
      </c>
      <c r="D162" s="119">
        <v>157.0</v>
      </c>
      <c r="E162" s="121" t="str">
        <f>IFERROR(IF(VLOOKUP($A162,Calc_OppDef!$A$47:$AM$66,E$5+1,FALSE)&lt;VLOOKUP($B162,Calc_OppDef!$A$47:$AM$66,E$5+1,FALSE),VLOOKUP($A162,Fixtures!$A$2:$AN$21,E$5+2,FALSE),VLOOKUP($B162,Fixtures!$A$2:$AN$21,E$5+2,FALSE)),"")</f>
        <v>EVE (H)</v>
      </c>
      <c r="F162" s="121" t="str">
        <f>IFERROR(IF(VLOOKUP($A162,Calc_OppDef!$A$47:$AM$66,F$5+1,FALSE)&lt;VLOOKUP($B162,Calc_OppDef!$A$47:$AM$66,F$5+1,FALSE),VLOOKUP($A162,Fixtures!$A$2:$AN$21,F$5+2,FALSE),VLOOKUP($B162,Fixtures!$A$2:$AN$21,F$5+2,FALSE)),"")</f>
        <v>NEW (H)</v>
      </c>
      <c r="G162" s="121" t="str">
        <f>IFERROR(IF(VLOOKUP($A162,Calc_OppDef!$A$47:$AM$66,G$5+1,FALSE)&lt;VLOOKUP($B162,Calc_OppDef!$A$47:$AM$66,G$5+1,FALSE),VLOOKUP($A162,Fixtures!$A$2:$AN$21,G$5+2,FALSE),VLOOKUP($B162,Fixtures!$A$2:$AN$21,G$5+2,FALSE)),"")</f>
        <v>HUD (A)</v>
      </c>
      <c r="H162" s="121" t="str">
        <f>IFERROR(IF(VLOOKUP($A162,Calc_OppDef!$A$47:$AM$66,H$5+1,FALSE)&lt;VLOOKUP($B162,Calc_OppDef!$A$47:$AM$66,H$5+1,FALSE),VLOOKUP($A162,Fixtures!$A$2:$AN$21,H$5+2,FALSE),VLOOKUP($B162,Fixtures!$A$2:$AN$21,H$5+2,FALSE)),"")</f>
        <v>ARS (H)</v>
      </c>
      <c r="I162" s="121" t="str">
        <f>IFERROR(IF(VLOOKUP($A162,Calc_OppDef!$A$47:$AM$66,I$5+1,FALSE)&lt;VLOOKUP($B162,Calc_OppDef!$A$47:$AM$66,I$5+1,FALSE),VLOOKUP($A162,Fixtures!$A$2:$AN$21,I$5+2,FALSE),VLOOKUP($B162,Fixtures!$A$2:$AN$21,I$5+2,FALSE)),"")</f>
        <v>BUR (H)</v>
      </c>
      <c r="J162" s="121" t="str">
        <f>IFERROR(IF(VLOOKUP($A162,Calc_OppDef!$A$47:$AM$66,J$5+1,FALSE)&lt;VLOOKUP($B162,Calc_OppDef!$A$47:$AM$66,J$5+1,FALSE),VLOOKUP($A162,Fixtures!$A$2:$AN$21,J$5+2,FALSE),VLOOKUP($B162,Fixtures!$A$2:$AN$21,J$5+2,FALSE)),"")</f>
        <v>MNU (A)</v>
      </c>
      <c r="K162" s="121" t="str">
        <f>IFERROR(IF(VLOOKUP($A162,Calc_OppDef!$A$47:$AM$66,K$5+1,FALSE)&lt;VLOOKUP($B162,Calc_OppDef!$A$47:$AM$66,K$5+1,FALSE),VLOOKUP($A162,Fixtures!$A$2:$AN$21,K$5+2,FALSE),VLOOKUP($B162,Fixtures!$A$2:$AN$21,K$5+2,FALSE)),"")</f>
        <v/>
      </c>
      <c r="L162" s="121" t="str">
        <f>IFERROR(IF(VLOOKUP($A162,Calc_OppDef!$A$47:$AM$66,L$5+1,FALSE)&lt;VLOOKUP($B162,Calc_OppDef!$A$47:$AM$66,L$5+1,FALSE),VLOOKUP($A162,Fixtures!$A$2:$AN$21,L$5+2,FALSE),VLOOKUP($B162,Fixtures!$A$2:$AN$21,L$5+2,FALSE)),"")</f>
        <v/>
      </c>
      <c r="M162" s="121" t="str">
        <f>IFERROR(IF(VLOOKUP($A162,Calc_OppDef!$A$47:$AM$66,M$5+1,FALSE)&lt;VLOOKUP($B162,Calc_OppDef!$A$47:$AM$66,M$5+1,FALSE),VLOOKUP($A162,Fixtures!$A$2:$AN$21,M$5+2,FALSE),VLOOKUP($B162,Fixtures!$A$2:$AN$21,M$5+2,FALSE)),"")</f>
        <v/>
      </c>
      <c r="N162" s="119" t="str">
        <f>IFERROR(IF(VLOOKUP($A162,Calc_OppDef!$A$47:$AM$66,N$5+1,FALSE)&lt;VLOOKUP($B162,Calc_OppDef!$A$47:$AM$66,N$5+1,FALSE),VLOOKUP($A162,Fixtures!$A$2:$AN$21,N$5+2,FALSE),VLOOKUP($B162,Fixtures!$A$2:$AN$21,N$5+2,FALSE)),"")</f>
        <v/>
      </c>
      <c r="O162" s="87"/>
      <c r="P162" s="87"/>
      <c r="Q162" s="87"/>
      <c r="R162" s="87"/>
      <c r="S162" s="87"/>
      <c r="T162" s="87"/>
      <c r="U162" s="87"/>
      <c r="V162" s="87"/>
      <c r="W162" s="87"/>
      <c r="X162" s="87"/>
      <c r="Y162" s="87"/>
      <c r="Z162" s="87"/>
    </row>
    <row r="163" ht="12.0" customHeight="1">
      <c r="A163" s="113" t="str">
        <f t="array" ref="A163">INDEX(Calc_RotOppDef!E932:AP932,Intro!$C$11)</f>
        <v>Brighton</v>
      </c>
      <c r="B163" s="120" t="str">
        <f t="array" ref="B163">INDEX(Calc_RotOppDef!E1125:AP1125,Intro!$C$11)</f>
        <v>Cardiff</v>
      </c>
      <c r="C163" s="117">
        <f t="array" ref="C163">INDEX(Calc_RotOppDef!E739:AP739,Intro!$C$11)/Intro!$C$13</f>
        <v>0.84</v>
      </c>
      <c r="D163" s="119">
        <v>158.0</v>
      </c>
      <c r="E163" s="121" t="str">
        <f>IFERROR(IF(VLOOKUP($A163,Calc_OppDef!$A$47:$AM$66,E$5+1,FALSE)&lt;VLOOKUP($B163,Calc_OppDef!$A$47:$AM$66,E$5+1,FALSE),VLOOKUP($A163,Fixtures!$A$2:$AN$21,E$5+2,FALSE),VLOOKUP($B163,Fixtures!$A$2:$AN$21,E$5+2,FALSE)),"")</f>
        <v>BOU (A)</v>
      </c>
      <c r="F163" s="121" t="str">
        <f>IFERROR(IF(VLOOKUP($A163,Calc_OppDef!$A$47:$AM$66,F$5+1,FALSE)&lt;VLOOKUP($B163,Calc_OppDef!$A$47:$AM$66,F$5+1,FALSE),VLOOKUP($A163,Fixtures!$A$2:$AN$21,F$5+2,FALSE),VLOOKUP($B163,Fixtures!$A$2:$AN$21,F$5+2,FALSE)),"")</f>
        <v>NEW (H)</v>
      </c>
      <c r="G163" s="121" t="str">
        <f>IFERROR(IF(VLOOKUP($A163,Calc_OppDef!$A$47:$AM$66,G$5+1,FALSE)&lt;VLOOKUP($B163,Calc_OppDef!$A$47:$AM$66,G$5+1,FALSE),VLOOKUP($A163,Fixtures!$A$2:$AN$21,G$5+2,FALSE),VLOOKUP($B163,Fixtures!$A$2:$AN$21,G$5+2,FALSE)),"")</f>
        <v>HUD (A)</v>
      </c>
      <c r="H163" s="121" t="str">
        <f>IFERROR(IF(VLOOKUP($A163,Calc_OppDef!$A$47:$AM$66,H$5+1,FALSE)&lt;VLOOKUP($B163,Calc_OppDef!$A$47:$AM$66,H$5+1,FALSE),VLOOKUP($A163,Fixtures!$A$2:$AN$21,H$5+2,FALSE),VLOOKUP($B163,Fixtures!$A$2:$AN$21,H$5+2,FALSE)),"")</f>
        <v>FUL (H)</v>
      </c>
      <c r="I163" s="121" t="str">
        <f>IFERROR(IF(VLOOKUP($A163,Calc_OppDef!$A$47:$AM$66,I$5+1,FALSE)&lt;VLOOKUP($B163,Calc_OppDef!$A$47:$AM$66,I$5+1,FALSE),VLOOKUP($A163,Fixtures!$A$2:$AN$21,I$5+2,FALSE),VLOOKUP($B163,Fixtures!$A$2:$AN$21,I$5+2,FALSE)),"")</f>
        <v>SOU (A)</v>
      </c>
      <c r="J163" s="121" t="str">
        <f>IFERROR(IF(VLOOKUP($A163,Calc_OppDef!$A$47:$AM$66,J$5+1,FALSE)&lt;VLOOKUP($B163,Calc_OppDef!$A$47:$AM$66,J$5+1,FALSE),VLOOKUP($A163,Fixtures!$A$2:$AN$21,J$5+2,FALSE),VLOOKUP($B163,Fixtures!$A$2:$AN$21,J$5+2,FALSE)),"")</f>
        <v>TOT (H)</v>
      </c>
      <c r="K163" s="121" t="str">
        <f>IFERROR(IF(VLOOKUP($A163,Calc_OppDef!$A$47:$AM$66,K$5+1,FALSE)&lt;VLOOKUP($B163,Calc_OppDef!$A$47:$AM$66,K$5+1,FALSE),VLOOKUP($A163,Fixtures!$A$2:$AN$21,K$5+2,FALSE),VLOOKUP($B163,Fixtures!$A$2:$AN$21,K$5+2,FALSE)),"")</f>
        <v/>
      </c>
      <c r="L163" s="121" t="str">
        <f>IFERROR(IF(VLOOKUP($A163,Calc_OppDef!$A$47:$AM$66,L$5+1,FALSE)&lt;VLOOKUP($B163,Calc_OppDef!$A$47:$AM$66,L$5+1,FALSE),VLOOKUP($A163,Fixtures!$A$2:$AN$21,L$5+2,FALSE),VLOOKUP($B163,Fixtures!$A$2:$AN$21,L$5+2,FALSE)),"")</f>
        <v/>
      </c>
      <c r="M163" s="121" t="str">
        <f>IFERROR(IF(VLOOKUP($A163,Calc_OppDef!$A$47:$AM$66,M$5+1,FALSE)&lt;VLOOKUP($B163,Calc_OppDef!$A$47:$AM$66,M$5+1,FALSE),VLOOKUP($A163,Fixtures!$A$2:$AN$21,M$5+2,FALSE),VLOOKUP($B163,Fixtures!$A$2:$AN$21,M$5+2,FALSE)),"")</f>
        <v/>
      </c>
      <c r="N163" s="119" t="str">
        <f>IFERROR(IF(VLOOKUP($A163,Calc_OppDef!$A$47:$AM$66,N$5+1,FALSE)&lt;VLOOKUP($B163,Calc_OppDef!$A$47:$AM$66,N$5+1,FALSE),VLOOKUP($A163,Fixtures!$A$2:$AN$21,N$5+2,FALSE),VLOOKUP($B163,Fixtures!$A$2:$AN$21,N$5+2,FALSE)),"")</f>
        <v/>
      </c>
      <c r="O163" s="87"/>
      <c r="P163" s="87"/>
      <c r="Q163" s="87"/>
      <c r="R163" s="87"/>
      <c r="S163" s="87"/>
      <c r="T163" s="87"/>
      <c r="U163" s="87"/>
      <c r="V163" s="87"/>
      <c r="W163" s="87"/>
      <c r="X163" s="87"/>
      <c r="Y163" s="87"/>
      <c r="Z163" s="87"/>
    </row>
    <row r="164" ht="12.0" customHeight="1">
      <c r="A164" s="113" t="str">
        <f t="array" ref="A164">INDEX(Calc_RotOppDef!E933:AP933,Intro!$C$11)</f>
        <v>Arsenal</v>
      </c>
      <c r="B164" s="120" t="str">
        <f t="array" ref="B164">INDEX(Calc_RotOppDef!E1126:AP1126,Intro!$C$11)</f>
        <v>Man Utd</v>
      </c>
      <c r="C164" s="117">
        <f t="array" ref="C164">INDEX(Calc_RotOppDef!E740:AP740,Intro!$C$11)/Intro!$C$13</f>
        <v>0.8433333333</v>
      </c>
      <c r="D164" s="119">
        <v>159.0</v>
      </c>
      <c r="E164" s="121" t="str">
        <f>IFERROR(IF(VLOOKUP($A164,Calc_OppDef!$A$47:$AM$66,E$5+1,FALSE)&lt;VLOOKUP($B164,Calc_OppDef!$A$47:$AM$66,E$5+1,FALSE),VLOOKUP($A164,Fixtures!$A$2:$AN$21,E$5+2,FALSE),VLOOKUP($B164,Fixtures!$A$2:$AN$21,E$5+2,FALSE)),"")</f>
        <v>LEI (H)</v>
      </c>
      <c r="F164" s="121" t="str">
        <f>IFERROR(IF(VLOOKUP($A164,Calc_OppDef!$A$47:$AM$66,F$5+1,FALSE)&lt;VLOOKUP($B164,Calc_OppDef!$A$47:$AM$66,F$5+1,FALSE),VLOOKUP($A164,Fixtures!$A$2:$AN$21,F$5+2,FALSE),VLOOKUP($B164,Fixtures!$A$2:$AN$21,F$5+2,FALSE)),"")</f>
        <v>BHA (A)</v>
      </c>
      <c r="G164" s="121" t="str">
        <f>IFERROR(IF(VLOOKUP($A164,Calc_OppDef!$A$47:$AM$66,G$5+1,FALSE)&lt;VLOOKUP($B164,Calc_OppDef!$A$47:$AM$66,G$5+1,FALSE),VLOOKUP($A164,Fixtures!$A$2:$AN$21,G$5+2,FALSE),VLOOKUP($B164,Fixtures!$A$2:$AN$21,G$5+2,FALSE)),"")</f>
        <v>WHU (H)</v>
      </c>
      <c r="H164" s="121" t="str">
        <f>IFERROR(IF(VLOOKUP($A164,Calc_OppDef!$A$47:$AM$66,H$5+1,FALSE)&lt;VLOOKUP($B164,Calc_OppDef!$A$47:$AM$66,H$5+1,FALSE),VLOOKUP($A164,Fixtures!$A$2:$AN$21,H$5+2,FALSE),VLOOKUP($B164,Fixtures!$A$2:$AN$21,H$5+2,FALSE)),"")</f>
        <v>BUR (A)</v>
      </c>
      <c r="I164" s="121" t="str">
        <f>IFERROR(IF(VLOOKUP($A164,Calc_OppDef!$A$47:$AM$66,I$5+1,FALSE)&lt;VLOOKUP($B164,Calc_OppDef!$A$47:$AM$66,I$5+1,FALSE),VLOOKUP($A164,Fixtures!$A$2:$AN$21,I$5+2,FALSE),VLOOKUP($B164,Fixtures!$A$2:$AN$21,I$5+2,FALSE)),"")</f>
        <v>NEW (A)</v>
      </c>
      <c r="J164" s="121" t="str">
        <f>IFERROR(IF(VLOOKUP($A164,Calc_OppDef!$A$47:$AM$66,J$5+1,FALSE)&lt;VLOOKUP($B164,Calc_OppDef!$A$47:$AM$66,J$5+1,FALSE),VLOOKUP($A164,Fixtures!$A$2:$AN$21,J$5+2,FALSE),VLOOKUP($B164,Fixtures!$A$2:$AN$21,J$5+2,FALSE)),"")</f>
        <v>WOL (H)</v>
      </c>
      <c r="K164" s="121" t="str">
        <f>IFERROR(IF(VLOOKUP($A164,Calc_OppDef!$A$47:$AM$66,K$5+1,FALSE)&lt;VLOOKUP($B164,Calc_OppDef!$A$47:$AM$66,K$5+1,FALSE),VLOOKUP($A164,Fixtures!$A$2:$AN$21,K$5+2,FALSE),VLOOKUP($B164,Fixtures!$A$2:$AN$21,K$5+2,FALSE)),"")</f>
        <v/>
      </c>
      <c r="L164" s="121" t="str">
        <f>IFERROR(IF(VLOOKUP($A164,Calc_OppDef!$A$47:$AM$66,L$5+1,FALSE)&lt;VLOOKUP($B164,Calc_OppDef!$A$47:$AM$66,L$5+1,FALSE),VLOOKUP($A164,Fixtures!$A$2:$AN$21,L$5+2,FALSE),VLOOKUP($B164,Fixtures!$A$2:$AN$21,L$5+2,FALSE)),"")</f>
        <v/>
      </c>
      <c r="M164" s="121" t="str">
        <f>IFERROR(IF(VLOOKUP($A164,Calc_OppDef!$A$47:$AM$66,M$5+1,FALSE)&lt;VLOOKUP($B164,Calc_OppDef!$A$47:$AM$66,M$5+1,FALSE),VLOOKUP($A164,Fixtures!$A$2:$AN$21,M$5+2,FALSE),VLOOKUP($B164,Fixtures!$A$2:$AN$21,M$5+2,FALSE)),"")</f>
        <v/>
      </c>
      <c r="N164" s="119" t="str">
        <f>IFERROR(IF(VLOOKUP($A164,Calc_OppDef!$A$47:$AM$66,N$5+1,FALSE)&lt;VLOOKUP($B164,Calc_OppDef!$A$47:$AM$66,N$5+1,FALSE),VLOOKUP($A164,Fixtures!$A$2:$AN$21,N$5+2,FALSE),VLOOKUP($B164,Fixtures!$A$2:$AN$21,N$5+2,FALSE)),"")</f>
        <v/>
      </c>
      <c r="O164" s="87"/>
      <c r="P164" s="87"/>
      <c r="Q164" s="87"/>
      <c r="R164" s="87"/>
      <c r="S164" s="87"/>
      <c r="T164" s="87"/>
      <c r="U164" s="87"/>
      <c r="V164" s="87"/>
      <c r="W164" s="87"/>
      <c r="X164" s="87"/>
      <c r="Y164" s="87"/>
      <c r="Z164" s="87"/>
    </row>
    <row r="165" ht="12.0" customHeight="1">
      <c r="A165" s="113" t="str">
        <f t="array" ref="A165">INDEX(Calc_RotOppDef!E934:AP934,Intro!$C$11)</f>
        <v>Cardiff</v>
      </c>
      <c r="B165" s="120" t="str">
        <f t="array" ref="B165">INDEX(Calc_RotOppDef!E1127:AP1127,Intro!$C$11)</f>
        <v>Newcastle</v>
      </c>
      <c r="C165" s="117">
        <f t="array" ref="C165">INDEX(Calc_RotOppDef!E741:AP741,Intro!$C$11)/Intro!$C$13</f>
        <v>0.845</v>
      </c>
      <c r="D165" s="119">
        <v>160.0</v>
      </c>
      <c r="E165" s="121" t="str">
        <f>IFERROR(IF(VLOOKUP($A165,Calc_OppDef!$A$47:$AM$66,E$5+1,FALSE)&lt;VLOOKUP($B165,Calc_OppDef!$A$47:$AM$66,E$5+1,FALSE),VLOOKUP($A165,Fixtures!$A$2:$AN$21,E$5+2,FALSE),VLOOKUP($B165,Fixtures!$A$2:$AN$21,E$5+2,FALSE)),"")</f>
        <v>BOU (A)</v>
      </c>
      <c r="F165" s="121" t="str">
        <f>IFERROR(IF(VLOOKUP($A165,Calc_OppDef!$A$47:$AM$66,F$5+1,FALSE)&lt;VLOOKUP($B165,Calc_OppDef!$A$47:$AM$66,F$5+1,FALSE),VLOOKUP($A165,Fixtures!$A$2:$AN$21,F$5+2,FALSE),VLOOKUP($B165,Fixtures!$A$2:$AN$21,F$5+2,FALSE)),"")</f>
        <v>NEW (H)</v>
      </c>
      <c r="G165" s="121" t="str">
        <f>IFERROR(IF(VLOOKUP($A165,Calc_OppDef!$A$47:$AM$66,G$5+1,FALSE)&lt;VLOOKUP($B165,Calc_OppDef!$A$47:$AM$66,G$5+1,FALSE),VLOOKUP($A165,Fixtures!$A$2:$AN$21,G$5+2,FALSE),VLOOKUP($B165,Fixtures!$A$2:$AN$21,G$5+2,FALSE)),"")</f>
        <v>HUD (A)</v>
      </c>
      <c r="H165" s="121" t="str">
        <f>IFERROR(IF(VLOOKUP($A165,Calc_OppDef!$A$47:$AM$66,H$5+1,FALSE)&lt;VLOOKUP($B165,Calc_OppDef!$A$47:$AM$66,H$5+1,FALSE),VLOOKUP($A165,Fixtures!$A$2:$AN$21,H$5+2,FALSE),VLOOKUP($B165,Fixtures!$A$2:$AN$21,H$5+2,FALSE)),"")</f>
        <v>ARS (H)</v>
      </c>
      <c r="I165" s="121" t="str">
        <f>IFERROR(IF(VLOOKUP($A165,Calc_OppDef!$A$47:$AM$66,I$5+1,FALSE)&lt;VLOOKUP($B165,Calc_OppDef!$A$47:$AM$66,I$5+1,FALSE),VLOOKUP($A165,Fixtures!$A$2:$AN$21,I$5+2,FALSE),VLOOKUP($B165,Fixtures!$A$2:$AN$21,I$5+2,FALSE)),"")</f>
        <v>ARS (H)</v>
      </c>
      <c r="J165" s="121" t="str">
        <f>IFERROR(IF(VLOOKUP($A165,Calc_OppDef!$A$47:$AM$66,J$5+1,FALSE)&lt;VLOOKUP($B165,Calc_OppDef!$A$47:$AM$66,J$5+1,FALSE),VLOOKUP($A165,Fixtures!$A$2:$AN$21,J$5+2,FALSE),VLOOKUP($B165,Fixtures!$A$2:$AN$21,J$5+2,FALSE)),"")</f>
        <v>CRY (A)</v>
      </c>
      <c r="K165" s="121" t="str">
        <f>IFERROR(IF(VLOOKUP($A165,Calc_OppDef!$A$47:$AM$66,K$5+1,FALSE)&lt;VLOOKUP($B165,Calc_OppDef!$A$47:$AM$66,K$5+1,FALSE),VLOOKUP($A165,Fixtures!$A$2:$AN$21,K$5+2,FALSE),VLOOKUP($B165,Fixtures!$A$2:$AN$21,K$5+2,FALSE)),"")</f>
        <v/>
      </c>
      <c r="L165" s="121" t="str">
        <f>IFERROR(IF(VLOOKUP($A165,Calc_OppDef!$A$47:$AM$66,L$5+1,FALSE)&lt;VLOOKUP($B165,Calc_OppDef!$A$47:$AM$66,L$5+1,FALSE),VLOOKUP($A165,Fixtures!$A$2:$AN$21,L$5+2,FALSE),VLOOKUP($B165,Fixtures!$A$2:$AN$21,L$5+2,FALSE)),"")</f>
        <v/>
      </c>
      <c r="M165" s="121" t="str">
        <f>IFERROR(IF(VLOOKUP($A165,Calc_OppDef!$A$47:$AM$66,M$5+1,FALSE)&lt;VLOOKUP($B165,Calc_OppDef!$A$47:$AM$66,M$5+1,FALSE),VLOOKUP($A165,Fixtures!$A$2:$AN$21,M$5+2,FALSE),VLOOKUP($B165,Fixtures!$A$2:$AN$21,M$5+2,FALSE)),"")</f>
        <v/>
      </c>
      <c r="N165" s="119" t="str">
        <f>IFERROR(IF(VLOOKUP($A165,Calc_OppDef!$A$47:$AM$66,N$5+1,FALSE)&lt;VLOOKUP($B165,Calc_OppDef!$A$47:$AM$66,N$5+1,FALSE),VLOOKUP($A165,Fixtures!$A$2:$AN$21,N$5+2,FALSE),VLOOKUP($B165,Fixtures!$A$2:$AN$21,N$5+2,FALSE)),"")</f>
        <v/>
      </c>
      <c r="O165" s="87"/>
      <c r="P165" s="87"/>
      <c r="Q165" s="87"/>
      <c r="R165" s="87"/>
      <c r="S165" s="87"/>
      <c r="T165" s="87"/>
      <c r="U165" s="87"/>
      <c r="V165" s="87"/>
      <c r="W165" s="87"/>
      <c r="X165" s="87"/>
      <c r="Y165" s="87"/>
      <c r="Z165" s="87"/>
    </row>
    <row r="166" ht="12.0" customHeight="1">
      <c r="A166" s="113" t="str">
        <f t="array" ref="A166">INDEX(Calc_RotOppDef!E935:AP935,Intro!$C$11)</f>
        <v>Cardiff</v>
      </c>
      <c r="B166" s="120" t="str">
        <f t="array" ref="B166">INDEX(Calc_RotOppDef!E1128:AP1128,Intro!$C$11)</f>
        <v>Southampton</v>
      </c>
      <c r="C166" s="117">
        <f t="array" ref="C166">INDEX(Calc_RotOppDef!E742:AP742,Intro!$C$11)/Intro!$C$13</f>
        <v>0.845</v>
      </c>
      <c r="D166" s="119">
        <v>161.0</v>
      </c>
      <c r="E166" s="121" t="str">
        <f>IFERROR(IF(VLOOKUP($A166,Calc_OppDef!$A$47:$AM$66,E$5+1,FALSE)&lt;VLOOKUP($B166,Calc_OppDef!$A$47:$AM$66,E$5+1,FALSE),VLOOKUP($A166,Fixtures!$A$2:$AN$21,E$5+2,FALSE),VLOOKUP($B166,Fixtures!$A$2:$AN$21,E$5+2,FALSE)),"")</f>
        <v>BUR (H)</v>
      </c>
      <c r="F166" s="121" t="str">
        <f>IFERROR(IF(VLOOKUP($A166,Calc_OppDef!$A$47:$AM$66,F$5+1,FALSE)&lt;VLOOKUP($B166,Calc_OppDef!$A$47:$AM$66,F$5+1,FALSE),VLOOKUP($A166,Fixtures!$A$2:$AN$21,F$5+2,FALSE),VLOOKUP($B166,Fixtures!$A$2:$AN$21,F$5+2,FALSE)),"")</f>
        <v>NEW (H)</v>
      </c>
      <c r="G166" s="121" t="str">
        <f>IFERROR(IF(VLOOKUP($A166,Calc_OppDef!$A$47:$AM$66,G$5+1,FALSE)&lt;VLOOKUP($B166,Calc_OppDef!$A$47:$AM$66,G$5+1,FALSE),VLOOKUP($A166,Fixtures!$A$2:$AN$21,G$5+2,FALSE),VLOOKUP($B166,Fixtures!$A$2:$AN$21,G$5+2,FALSE)),"")</f>
        <v>HUD (A)</v>
      </c>
      <c r="H166" s="121" t="str">
        <f>IFERROR(IF(VLOOKUP($A166,Calc_OppDef!$A$47:$AM$66,H$5+1,FALSE)&lt;VLOOKUP($B166,Calc_OppDef!$A$47:$AM$66,H$5+1,FALSE),VLOOKUP($A166,Fixtures!$A$2:$AN$21,H$5+2,FALSE),VLOOKUP($B166,Fixtures!$A$2:$AN$21,H$5+2,FALSE)),"")</f>
        <v>ARS (H)</v>
      </c>
      <c r="I166" s="121" t="str">
        <f>IFERROR(IF(VLOOKUP($A166,Calc_OppDef!$A$47:$AM$66,I$5+1,FALSE)&lt;VLOOKUP($B166,Calc_OppDef!$A$47:$AM$66,I$5+1,FALSE),VLOOKUP($A166,Fixtures!$A$2:$AN$21,I$5+2,FALSE),VLOOKUP($B166,Fixtures!$A$2:$AN$21,I$5+2,FALSE)),"")</f>
        <v>BHA (H)</v>
      </c>
      <c r="J166" s="121" t="str">
        <f>IFERROR(IF(VLOOKUP($A166,Calc_OppDef!$A$47:$AM$66,J$5+1,FALSE)&lt;VLOOKUP($B166,Calc_OppDef!$A$47:$AM$66,J$5+1,FALSE),VLOOKUP($A166,Fixtures!$A$2:$AN$21,J$5+2,FALSE),VLOOKUP($B166,Fixtures!$A$2:$AN$21,J$5+2,FALSE)),"")</f>
        <v>LIV (A)</v>
      </c>
      <c r="K166" s="121" t="str">
        <f>IFERROR(IF(VLOOKUP($A166,Calc_OppDef!$A$47:$AM$66,K$5+1,FALSE)&lt;VLOOKUP($B166,Calc_OppDef!$A$47:$AM$66,K$5+1,FALSE),VLOOKUP($A166,Fixtures!$A$2:$AN$21,K$5+2,FALSE),VLOOKUP($B166,Fixtures!$A$2:$AN$21,K$5+2,FALSE)),"")</f>
        <v/>
      </c>
      <c r="L166" s="121" t="str">
        <f>IFERROR(IF(VLOOKUP($A166,Calc_OppDef!$A$47:$AM$66,L$5+1,FALSE)&lt;VLOOKUP($B166,Calc_OppDef!$A$47:$AM$66,L$5+1,FALSE),VLOOKUP($A166,Fixtures!$A$2:$AN$21,L$5+2,FALSE),VLOOKUP($B166,Fixtures!$A$2:$AN$21,L$5+2,FALSE)),"")</f>
        <v/>
      </c>
      <c r="M166" s="121" t="str">
        <f>IFERROR(IF(VLOOKUP($A166,Calc_OppDef!$A$47:$AM$66,M$5+1,FALSE)&lt;VLOOKUP($B166,Calc_OppDef!$A$47:$AM$66,M$5+1,FALSE),VLOOKUP($A166,Fixtures!$A$2:$AN$21,M$5+2,FALSE),VLOOKUP($B166,Fixtures!$A$2:$AN$21,M$5+2,FALSE)),"")</f>
        <v/>
      </c>
      <c r="N166" s="119" t="str">
        <f>IFERROR(IF(VLOOKUP($A166,Calc_OppDef!$A$47:$AM$66,N$5+1,FALSE)&lt;VLOOKUP($B166,Calc_OppDef!$A$47:$AM$66,N$5+1,FALSE),VLOOKUP($A166,Fixtures!$A$2:$AN$21,N$5+2,FALSE),VLOOKUP($B166,Fixtures!$A$2:$AN$21,N$5+2,FALSE)),"")</f>
        <v/>
      </c>
      <c r="O166" s="87"/>
      <c r="P166" s="87"/>
      <c r="Q166" s="87"/>
      <c r="R166" s="87"/>
      <c r="S166" s="87"/>
      <c r="T166" s="87"/>
      <c r="U166" s="87"/>
      <c r="V166" s="87"/>
      <c r="W166" s="87"/>
      <c r="X166" s="87"/>
      <c r="Y166" s="87"/>
      <c r="Z166" s="87"/>
    </row>
    <row r="167" ht="12.0" customHeight="1">
      <c r="A167" s="113" t="str">
        <f t="array" ref="A167">INDEX(Calc_RotOppDef!E936:AP936,Intro!$C$11)</f>
        <v>Everton</v>
      </c>
      <c r="B167" s="120" t="str">
        <f t="array" ref="B167">INDEX(Calc_RotOppDef!E1129:AP1129,Intro!$C$11)</f>
        <v>Wolves</v>
      </c>
      <c r="C167" s="117">
        <f t="array" ref="C167">INDEX(Calc_RotOppDef!E743:AP743,Intro!$C$11)/Intro!$C$13</f>
        <v>0.845</v>
      </c>
      <c r="D167" s="119">
        <v>162.0</v>
      </c>
      <c r="E167" s="121" t="str">
        <f>IFERROR(IF(VLOOKUP($A167,Calc_OppDef!$A$47:$AM$66,E$5+1,FALSE)&lt;VLOOKUP($B167,Calc_OppDef!$A$47:$AM$66,E$5+1,FALSE),VLOOKUP($A167,Fixtures!$A$2:$AN$21,E$5+2,FALSE),VLOOKUP($B167,Fixtures!$A$2:$AN$21,E$5+2,FALSE)),"")</f>
        <v>EVE (H)</v>
      </c>
      <c r="F167" s="121" t="str">
        <f>IFERROR(IF(VLOOKUP($A167,Calc_OppDef!$A$47:$AM$66,F$5+1,FALSE)&lt;VLOOKUP($B167,Calc_OppDef!$A$47:$AM$66,F$5+1,FALSE),VLOOKUP($A167,Fixtures!$A$2:$AN$21,F$5+2,FALSE),VLOOKUP($B167,Fixtures!$A$2:$AN$21,F$5+2,FALSE)),"")</f>
        <v>SOU (H)</v>
      </c>
      <c r="G167" s="121" t="str">
        <f>IFERROR(IF(VLOOKUP($A167,Calc_OppDef!$A$47:$AM$66,G$5+1,FALSE)&lt;VLOOKUP($B167,Calc_OppDef!$A$47:$AM$66,G$5+1,FALSE),VLOOKUP($A167,Fixtures!$A$2:$AN$21,G$5+2,FALSE),VLOOKUP($B167,Fixtures!$A$2:$AN$21,G$5+2,FALSE)),"")</f>
        <v>BOU (A)</v>
      </c>
      <c r="H167" s="121" t="str">
        <f>IFERROR(IF(VLOOKUP($A167,Calc_OppDef!$A$47:$AM$66,H$5+1,FALSE)&lt;VLOOKUP($B167,Calc_OppDef!$A$47:$AM$66,H$5+1,FALSE),VLOOKUP($A167,Fixtures!$A$2:$AN$21,H$5+2,FALSE),VLOOKUP($B167,Fixtures!$A$2:$AN$21,H$5+2,FALSE)),"")</f>
        <v>HUD (H)</v>
      </c>
      <c r="I167" s="121" t="str">
        <f>IFERROR(IF(VLOOKUP($A167,Calc_OppDef!$A$47:$AM$66,I$5+1,FALSE)&lt;VLOOKUP($B167,Calc_OppDef!$A$47:$AM$66,I$5+1,FALSE),VLOOKUP($A167,Fixtures!$A$2:$AN$21,I$5+2,FALSE),VLOOKUP($B167,Fixtures!$A$2:$AN$21,I$5+2,FALSE)),"")</f>
        <v>BUR (H)</v>
      </c>
      <c r="J167" s="121" t="str">
        <f>IFERROR(IF(VLOOKUP($A167,Calc_OppDef!$A$47:$AM$66,J$5+1,FALSE)&lt;VLOOKUP($B167,Calc_OppDef!$A$47:$AM$66,J$5+1,FALSE),VLOOKUP($A167,Fixtures!$A$2:$AN$21,J$5+2,FALSE),VLOOKUP($B167,Fixtures!$A$2:$AN$21,J$5+2,FALSE)),"")</f>
        <v>MNU (A)</v>
      </c>
      <c r="K167" s="121" t="str">
        <f>IFERROR(IF(VLOOKUP($A167,Calc_OppDef!$A$47:$AM$66,K$5+1,FALSE)&lt;VLOOKUP($B167,Calc_OppDef!$A$47:$AM$66,K$5+1,FALSE),VLOOKUP($A167,Fixtures!$A$2:$AN$21,K$5+2,FALSE),VLOOKUP($B167,Fixtures!$A$2:$AN$21,K$5+2,FALSE)),"")</f>
        <v/>
      </c>
      <c r="L167" s="121" t="str">
        <f>IFERROR(IF(VLOOKUP($A167,Calc_OppDef!$A$47:$AM$66,L$5+1,FALSE)&lt;VLOOKUP($B167,Calc_OppDef!$A$47:$AM$66,L$5+1,FALSE),VLOOKUP($A167,Fixtures!$A$2:$AN$21,L$5+2,FALSE),VLOOKUP($B167,Fixtures!$A$2:$AN$21,L$5+2,FALSE)),"")</f>
        <v/>
      </c>
      <c r="M167" s="121" t="str">
        <f>IFERROR(IF(VLOOKUP($A167,Calc_OppDef!$A$47:$AM$66,M$5+1,FALSE)&lt;VLOOKUP($B167,Calc_OppDef!$A$47:$AM$66,M$5+1,FALSE),VLOOKUP($A167,Fixtures!$A$2:$AN$21,M$5+2,FALSE),VLOOKUP($B167,Fixtures!$A$2:$AN$21,M$5+2,FALSE)),"")</f>
        <v/>
      </c>
      <c r="N167" s="119" t="str">
        <f>IFERROR(IF(VLOOKUP($A167,Calc_OppDef!$A$47:$AM$66,N$5+1,FALSE)&lt;VLOOKUP($B167,Calc_OppDef!$A$47:$AM$66,N$5+1,FALSE),VLOOKUP($A167,Fixtures!$A$2:$AN$21,N$5+2,FALSE),VLOOKUP($B167,Fixtures!$A$2:$AN$21,N$5+2,FALSE)),"")</f>
        <v/>
      </c>
      <c r="O167" s="87"/>
      <c r="P167" s="87"/>
      <c r="Q167" s="87"/>
      <c r="R167" s="87"/>
      <c r="S167" s="87"/>
      <c r="T167" s="87"/>
      <c r="U167" s="87"/>
      <c r="V167" s="87"/>
      <c r="W167" s="87"/>
      <c r="X167" s="87"/>
      <c r="Y167" s="87"/>
      <c r="Z167" s="87"/>
    </row>
    <row r="168" ht="12.0" customHeight="1">
      <c r="A168" s="113" t="str">
        <f t="array" ref="A168">INDEX(Calc_RotOppDef!E937:AP937,Intro!$C$11)</f>
        <v>Everton</v>
      </c>
      <c r="B168" s="120" t="str">
        <f t="array" ref="B168">INDEX(Calc_RotOppDef!E1130:AP1130,Intro!$C$11)</f>
        <v>Southampton</v>
      </c>
      <c r="C168" s="117">
        <f t="array" ref="C168">INDEX(Calc_RotOppDef!E744:AP744,Intro!$C$11)/Intro!$C$13</f>
        <v>0.8516666667</v>
      </c>
      <c r="D168" s="119">
        <v>163.0</v>
      </c>
      <c r="E168" s="121" t="str">
        <f>IFERROR(IF(VLOOKUP($A168,Calc_OppDef!$A$47:$AM$66,E$5+1,FALSE)&lt;VLOOKUP($B168,Calc_OppDef!$A$47:$AM$66,E$5+1,FALSE),VLOOKUP($A168,Fixtures!$A$2:$AN$21,E$5+2,FALSE),VLOOKUP($B168,Fixtures!$A$2:$AN$21,E$5+2,FALSE)),"")</f>
        <v>BUR (H)</v>
      </c>
      <c r="F168" s="121" t="str">
        <f>IFERROR(IF(VLOOKUP($A168,Calc_OppDef!$A$47:$AM$66,F$5+1,FALSE)&lt;VLOOKUP($B168,Calc_OppDef!$A$47:$AM$66,F$5+1,FALSE),VLOOKUP($A168,Fixtures!$A$2:$AN$21,F$5+2,FALSE),VLOOKUP($B168,Fixtures!$A$2:$AN$21,F$5+2,FALSE)),"")</f>
        <v>SOU (H)</v>
      </c>
      <c r="G168" s="121" t="str">
        <f>IFERROR(IF(VLOOKUP($A168,Calc_OppDef!$A$47:$AM$66,G$5+1,FALSE)&lt;VLOOKUP($B168,Calc_OppDef!$A$47:$AM$66,G$5+1,FALSE),VLOOKUP($A168,Fixtures!$A$2:$AN$21,G$5+2,FALSE),VLOOKUP($B168,Fixtures!$A$2:$AN$21,G$5+2,FALSE)),"")</f>
        <v>BOU (A)</v>
      </c>
      <c r="H168" s="121" t="str">
        <f>IFERROR(IF(VLOOKUP($A168,Calc_OppDef!$A$47:$AM$66,H$5+1,FALSE)&lt;VLOOKUP($B168,Calc_OppDef!$A$47:$AM$66,H$5+1,FALSE),VLOOKUP($A168,Fixtures!$A$2:$AN$21,H$5+2,FALSE),VLOOKUP($B168,Fixtures!$A$2:$AN$21,H$5+2,FALSE)),"")</f>
        <v>HUD (H)</v>
      </c>
      <c r="I168" s="121" t="str">
        <f>IFERROR(IF(VLOOKUP($A168,Calc_OppDef!$A$47:$AM$66,I$5+1,FALSE)&lt;VLOOKUP($B168,Calc_OppDef!$A$47:$AM$66,I$5+1,FALSE),VLOOKUP($A168,Fixtures!$A$2:$AN$21,I$5+2,FALSE),VLOOKUP($B168,Fixtures!$A$2:$AN$21,I$5+2,FALSE)),"")</f>
        <v>BHA (H)</v>
      </c>
      <c r="J168" s="121" t="str">
        <f>IFERROR(IF(VLOOKUP($A168,Calc_OppDef!$A$47:$AM$66,J$5+1,FALSE)&lt;VLOOKUP($B168,Calc_OppDef!$A$47:$AM$66,J$5+1,FALSE),VLOOKUP($A168,Fixtures!$A$2:$AN$21,J$5+2,FALSE),VLOOKUP($B168,Fixtures!$A$2:$AN$21,J$5+2,FALSE)),"")</f>
        <v>LIV (A)</v>
      </c>
      <c r="K168" s="121" t="str">
        <f>IFERROR(IF(VLOOKUP($A168,Calc_OppDef!$A$47:$AM$66,K$5+1,FALSE)&lt;VLOOKUP($B168,Calc_OppDef!$A$47:$AM$66,K$5+1,FALSE),VLOOKUP($A168,Fixtures!$A$2:$AN$21,K$5+2,FALSE),VLOOKUP($B168,Fixtures!$A$2:$AN$21,K$5+2,FALSE)),"")</f>
        <v/>
      </c>
      <c r="L168" s="121" t="str">
        <f>IFERROR(IF(VLOOKUP($A168,Calc_OppDef!$A$47:$AM$66,L$5+1,FALSE)&lt;VLOOKUP($B168,Calc_OppDef!$A$47:$AM$66,L$5+1,FALSE),VLOOKUP($A168,Fixtures!$A$2:$AN$21,L$5+2,FALSE),VLOOKUP($B168,Fixtures!$A$2:$AN$21,L$5+2,FALSE)),"")</f>
        <v/>
      </c>
      <c r="M168" s="121" t="str">
        <f>IFERROR(IF(VLOOKUP($A168,Calc_OppDef!$A$47:$AM$66,M$5+1,FALSE)&lt;VLOOKUP($B168,Calc_OppDef!$A$47:$AM$66,M$5+1,FALSE),VLOOKUP($A168,Fixtures!$A$2:$AN$21,M$5+2,FALSE),VLOOKUP($B168,Fixtures!$A$2:$AN$21,M$5+2,FALSE)),"")</f>
        <v/>
      </c>
      <c r="N168" s="119" t="str">
        <f>IFERROR(IF(VLOOKUP($A168,Calc_OppDef!$A$47:$AM$66,N$5+1,FALSE)&lt;VLOOKUP($B168,Calc_OppDef!$A$47:$AM$66,N$5+1,FALSE),VLOOKUP($A168,Fixtures!$A$2:$AN$21,N$5+2,FALSE),VLOOKUP($B168,Fixtures!$A$2:$AN$21,N$5+2,FALSE)),"")</f>
        <v/>
      </c>
      <c r="O168" s="87"/>
      <c r="P168" s="87"/>
      <c r="Q168" s="87"/>
      <c r="R168" s="87"/>
      <c r="S168" s="87"/>
      <c r="T168" s="87"/>
      <c r="U168" s="87"/>
      <c r="V168" s="87"/>
      <c r="W168" s="87"/>
      <c r="X168" s="87"/>
      <c r="Y168" s="87"/>
      <c r="Z168" s="87"/>
    </row>
    <row r="169" ht="12.0" customHeight="1">
      <c r="A169" s="113" t="str">
        <f t="array" ref="A169">INDEX(Calc_RotOppDef!E938:AP938,Intro!$C$11)</f>
        <v>Fulham</v>
      </c>
      <c r="B169" s="120" t="str">
        <f t="array" ref="B169">INDEX(Calc_RotOppDef!E1131:AP1131,Intro!$C$11)</f>
        <v>Tottenham</v>
      </c>
      <c r="C169" s="117">
        <f t="array" ref="C169">INDEX(Calc_RotOppDef!E745:AP745,Intro!$C$11)/Intro!$C$13</f>
        <v>0.8516666667</v>
      </c>
      <c r="D169" s="119">
        <v>164.0</v>
      </c>
      <c r="E169" s="121" t="str">
        <f>IFERROR(IF(VLOOKUP($A169,Calc_OppDef!$A$47:$AM$66,E$5+1,FALSE)&lt;VLOOKUP($B169,Calc_OppDef!$A$47:$AM$66,E$5+1,FALSE),VLOOKUP($A169,Fixtures!$A$2:$AN$21,E$5+2,FALSE),VLOOKUP($B169,Fixtures!$A$2:$AN$21,E$5+2,FALSE)),"")</f>
        <v>CRY (H)</v>
      </c>
      <c r="F169" s="121" t="str">
        <f>IFERROR(IF(VLOOKUP($A169,Calc_OppDef!$A$47:$AM$66,F$5+1,FALSE)&lt;VLOOKUP($B169,Calc_OppDef!$A$47:$AM$66,F$5+1,FALSE),VLOOKUP($A169,Fixtures!$A$2:$AN$21,F$5+2,FALSE),VLOOKUP($B169,Fixtures!$A$2:$AN$21,F$5+2,FALSE)),"")</f>
        <v>FUL (H)</v>
      </c>
      <c r="G169" s="121" t="str">
        <f>IFERROR(IF(VLOOKUP($A169,Calc_OppDef!$A$47:$AM$66,G$5+1,FALSE)&lt;VLOOKUP($B169,Calc_OppDef!$A$47:$AM$66,G$5+1,FALSE),VLOOKUP($A169,Fixtures!$A$2:$AN$21,G$5+2,FALSE),VLOOKUP($B169,Fixtures!$A$2:$AN$21,G$5+2,FALSE)),"")</f>
        <v>BUR (H)</v>
      </c>
      <c r="H169" s="121" t="str">
        <f>IFERROR(IF(VLOOKUP($A169,Calc_OppDef!$A$47:$AM$66,H$5+1,FALSE)&lt;VLOOKUP($B169,Calc_OppDef!$A$47:$AM$66,H$5+1,FALSE),VLOOKUP($A169,Fixtures!$A$2:$AN$21,H$5+2,FALSE),VLOOKUP($B169,Fixtures!$A$2:$AN$21,H$5+2,FALSE)),"")</f>
        <v>BHA (A)</v>
      </c>
      <c r="I169" s="121" t="str">
        <f>IFERROR(IF(VLOOKUP($A169,Calc_OppDef!$A$47:$AM$66,I$5+1,FALSE)&lt;VLOOKUP($B169,Calc_OppDef!$A$47:$AM$66,I$5+1,FALSE),VLOOKUP($A169,Fixtures!$A$2:$AN$21,I$5+2,FALSE),VLOOKUP($B169,Fixtures!$A$2:$AN$21,I$5+2,FALSE)),"")</f>
        <v>LIV (H)</v>
      </c>
      <c r="J169" s="121" t="str">
        <f>IFERROR(IF(VLOOKUP($A169,Calc_OppDef!$A$47:$AM$66,J$5+1,FALSE)&lt;VLOOKUP($B169,Calc_OppDef!$A$47:$AM$66,J$5+1,FALSE),VLOOKUP($A169,Fixtures!$A$2:$AN$21,J$5+2,FALSE),VLOOKUP($B169,Fixtures!$A$2:$AN$21,J$5+2,FALSE)),"")</f>
        <v>WAT (H)</v>
      </c>
      <c r="K169" s="121" t="str">
        <f>IFERROR(IF(VLOOKUP($A169,Calc_OppDef!$A$47:$AM$66,K$5+1,FALSE)&lt;VLOOKUP($B169,Calc_OppDef!$A$47:$AM$66,K$5+1,FALSE),VLOOKUP($A169,Fixtures!$A$2:$AN$21,K$5+2,FALSE),VLOOKUP($B169,Fixtures!$A$2:$AN$21,K$5+2,FALSE)),"")</f>
        <v/>
      </c>
      <c r="L169" s="121" t="str">
        <f>IFERROR(IF(VLOOKUP($A169,Calc_OppDef!$A$47:$AM$66,L$5+1,FALSE)&lt;VLOOKUP($B169,Calc_OppDef!$A$47:$AM$66,L$5+1,FALSE),VLOOKUP($A169,Fixtures!$A$2:$AN$21,L$5+2,FALSE),VLOOKUP($B169,Fixtures!$A$2:$AN$21,L$5+2,FALSE)),"")</f>
        <v/>
      </c>
      <c r="M169" s="121" t="str">
        <f>IFERROR(IF(VLOOKUP($A169,Calc_OppDef!$A$47:$AM$66,M$5+1,FALSE)&lt;VLOOKUP($B169,Calc_OppDef!$A$47:$AM$66,M$5+1,FALSE),VLOOKUP($A169,Fixtures!$A$2:$AN$21,M$5+2,FALSE),VLOOKUP($B169,Fixtures!$A$2:$AN$21,M$5+2,FALSE)),"")</f>
        <v/>
      </c>
      <c r="N169" s="119" t="str">
        <f>IFERROR(IF(VLOOKUP($A169,Calc_OppDef!$A$47:$AM$66,N$5+1,FALSE)&lt;VLOOKUP($B169,Calc_OppDef!$A$47:$AM$66,N$5+1,FALSE),VLOOKUP($A169,Fixtures!$A$2:$AN$21,N$5+2,FALSE),VLOOKUP($B169,Fixtures!$A$2:$AN$21,N$5+2,FALSE)),"")</f>
        <v/>
      </c>
      <c r="O169" s="87"/>
      <c r="P169" s="87"/>
      <c r="Q169" s="87"/>
      <c r="R169" s="87"/>
      <c r="S169" s="87"/>
      <c r="T169" s="87"/>
      <c r="U169" s="87"/>
      <c r="V169" s="87"/>
      <c r="W169" s="87"/>
      <c r="X169" s="87"/>
      <c r="Y169" s="87"/>
      <c r="Z169" s="87"/>
    </row>
    <row r="170" ht="12.0" customHeight="1">
      <c r="A170" s="113" t="str">
        <f t="array" ref="A170">INDEX(Calc_RotOppDef!E939:AP939,Intro!$C$11)</f>
        <v>Huddersfield</v>
      </c>
      <c r="B170" s="120" t="str">
        <f t="array" ref="B170">INDEX(Calc_RotOppDef!E1132:AP1132,Intro!$C$11)</f>
        <v>Newcastle</v>
      </c>
      <c r="C170" s="117">
        <f t="array" ref="C170">INDEX(Calc_RotOppDef!E746:AP746,Intro!$C$11)/Intro!$C$13</f>
        <v>0.8516666667</v>
      </c>
      <c r="D170" s="119">
        <v>165.0</v>
      </c>
      <c r="E170" s="121" t="str">
        <f>IFERROR(IF(VLOOKUP($A170,Calc_OppDef!$A$47:$AM$66,E$5+1,FALSE)&lt;VLOOKUP($B170,Calc_OppDef!$A$47:$AM$66,E$5+1,FALSE),VLOOKUP($A170,Fixtures!$A$2:$AN$21,E$5+2,FALSE),VLOOKUP($B170,Fixtures!$A$2:$AN$21,E$5+2,FALSE)),"")</f>
        <v>CHE (H)</v>
      </c>
      <c r="F170" s="121" t="str">
        <f>IFERROR(IF(VLOOKUP($A170,Calc_OppDef!$A$47:$AM$66,F$5+1,FALSE)&lt;VLOOKUP($B170,Calc_OppDef!$A$47:$AM$66,F$5+1,FALSE),VLOOKUP($A170,Fixtures!$A$2:$AN$21,F$5+2,FALSE),VLOOKUP($B170,Fixtures!$A$2:$AN$21,F$5+2,FALSE)),"")</f>
        <v>CAR (A)</v>
      </c>
      <c r="G170" s="121" t="str">
        <f>IFERROR(IF(VLOOKUP($A170,Calc_OppDef!$A$47:$AM$66,G$5+1,FALSE)&lt;VLOOKUP($B170,Calc_OppDef!$A$47:$AM$66,G$5+1,FALSE),VLOOKUP($A170,Fixtures!$A$2:$AN$21,G$5+2,FALSE),VLOOKUP($B170,Fixtures!$A$2:$AN$21,G$5+2,FALSE)),"")</f>
        <v>CAR (H)</v>
      </c>
      <c r="H170" s="121" t="str">
        <f>IFERROR(IF(VLOOKUP($A170,Calc_OppDef!$A$47:$AM$66,H$5+1,FALSE)&lt;VLOOKUP($B170,Calc_OppDef!$A$47:$AM$66,H$5+1,FALSE),VLOOKUP($A170,Fixtures!$A$2:$AN$21,H$5+2,FALSE),VLOOKUP($B170,Fixtures!$A$2:$AN$21,H$5+2,FALSE)),"")</f>
        <v>EVE (A)</v>
      </c>
      <c r="I170" s="121" t="str">
        <f>IFERROR(IF(VLOOKUP($A170,Calc_OppDef!$A$47:$AM$66,I$5+1,FALSE)&lt;VLOOKUP($B170,Calc_OppDef!$A$47:$AM$66,I$5+1,FALSE),VLOOKUP($A170,Fixtures!$A$2:$AN$21,I$5+2,FALSE),VLOOKUP($B170,Fixtures!$A$2:$AN$21,I$5+2,FALSE)),"")</f>
        <v>CRY (H)</v>
      </c>
      <c r="J170" s="121" t="str">
        <f>IFERROR(IF(VLOOKUP($A170,Calc_OppDef!$A$47:$AM$66,J$5+1,FALSE)&lt;VLOOKUP($B170,Calc_OppDef!$A$47:$AM$66,J$5+1,FALSE),VLOOKUP($A170,Fixtures!$A$2:$AN$21,J$5+2,FALSE),VLOOKUP($B170,Fixtures!$A$2:$AN$21,J$5+2,FALSE)),"")</f>
        <v>LEI (A)</v>
      </c>
      <c r="K170" s="121" t="str">
        <f>IFERROR(IF(VLOOKUP($A170,Calc_OppDef!$A$47:$AM$66,K$5+1,FALSE)&lt;VLOOKUP($B170,Calc_OppDef!$A$47:$AM$66,K$5+1,FALSE),VLOOKUP($A170,Fixtures!$A$2:$AN$21,K$5+2,FALSE),VLOOKUP($B170,Fixtures!$A$2:$AN$21,K$5+2,FALSE)),"")</f>
        <v/>
      </c>
      <c r="L170" s="121" t="str">
        <f>IFERROR(IF(VLOOKUP($A170,Calc_OppDef!$A$47:$AM$66,L$5+1,FALSE)&lt;VLOOKUP($B170,Calc_OppDef!$A$47:$AM$66,L$5+1,FALSE),VLOOKUP($A170,Fixtures!$A$2:$AN$21,L$5+2,FALSE),VLOOKUP($B170,Fixtures!$A$2:$AN$21,L$5+2,FALSE)),"")</f>
        <v/>
      </c>
      <c r="M170" s="121" t="str">
        <f>IFERROR(IF(VLOOKUP($A170,Calc_OppDef!$A$47:$AM$66,M$5+1,FALSE)&lt;VLOOKUP($B170,Calc_OppDef!$A$47:$AM$66,M$5+1,FALSE),VLOOKUP($A170,Fixtures!$A$2:$AN$21,M$5+2,FALSE),VLOOKUP($B170,Fixtures!$A$2:$AN$21,M$5+2,FALSE)),"")</f>
        <v/>
      </c>
      <c r="N170" s="119" t="str">
        <f>IFERROR(IF(VLOOKUP($A170,Calc_OppDef!$A$47:$AM$66,N$5+1,FALSE)&lt;VLOOKUP($B170,Calc_OppDef!$A$47:$AM$66,N$5+1,FALSE),VLOOKUP($A170,Fixtures!$A$2:$AN$21,N$5+2,FALSE),VLOOKUP($B170,Fixtures!$A$2:$AN$21,N$5+2,FALSE)),"")</f>
        <v/>
      </c>
      <c r="O170" s="87"/>
      <c r="P170" s="87"/>
      <c r="Q170" s="87"/>
      <c r="R170" s="87"/>
      <c r="S170" s="87"/>
      <c r="T170" s="87"/>
      <c r="U170" s="87"/>
      <c r="V170" s="87"/>
      <c r="W170" s="87"/>
      <c r="X170" s="87"/>
      <c r="Y170" s="87"/>
      <c r="Z170" s="87"/>
    </row>
    <row r="171" ht="12.0" customHeight="1">
      <c r="A171" s="113" t="str">
        <f t="array" ref="A171">INDEX(Calc_RotOppDef!E940:AP940,Intro!$C$11)</f>
        <v>Man Utd</v>
      </c>
      <c r="B171" s="120" t="str">
        <f t="array" ref="B171">INDEX(Calc_RotOppDef!E1133:AP1133,Intro!$C$11)</f>
        <v>Newcastle</v>
      </c>
      <c r="C171" s="117">
        <f t="array" ref="C171">INDEX(Calc_RotOppDef!E747:AP747,Intro!$C$11)/Intro!$C$13</f>
        <v>0.8533333333</v>
      </c>
      <c r="D171" s="119">
        <v>166.0</v>
      </c>
      <c r="E171" s="121" t="str">
        <f>IFERROR(IF(VLOOKUP($A171,Calc_OppDef!$A$47:$AM$66,E$5+1,FALSE)&lt;VLOOKUP($B171,Calc_OppDef!$A$47:$AM$66,E$5+1,FALSE),VLOOKUP($A171,Fixtures!$A$2:$AN$21,E$5+2,FALSE),VLOOKUP($B171,Fixtures!$A$2:$AN$21,E$5+2,FALSE)),"")</f>
        <v>LEI (H)</v>
      </c>
      <c r="F171" s="121" t="str">
        <f>IFERROR(IF(VLOOKUP($A171,Calc_OppDef!$A$47:$AM$66,F$5+1,FALSE)&lt;VLOOKUP($B171,Calc_OppDef!$A$47:$AM$66,F$5+1,FALSE),VLOOKUP($A171,Fixtures!$A$2:$AN$21,F$5+2,FALSE),VLOOKUP($B171,Fixtures!$A$2:$AN$21,F$5+2,FALSE)),"")</f>
        <v>CAR (A)</v>
      </c>
      <c r="G171" s="121" t="str">
        <f>IFERROR(IF(VLOOKUP($A171,Calc_OppDef!$A$47:$AM$66,G$5+1,FALSE)&lt;VLOOKUP($B171,Calc_OppDef!$A$47:$AM$66,G$5+1,FALSE),VLOOKUP($A171,Fixtures!$A$2:$AN$21,G$5+2,FALSE),VLOOKUP($B171,Fixtures!$A$2:$AN$21,G$5+2,FALSE)),"")</f>
        <v>CHE (H)</v>
      </c>
      <c r="H171" s="121" t="str">
        <f>IFERROR(IF(VLOOKUP($A171,Calc_OppDef!$A$47:$AM$66,H$5+1,FALSE)&lt;VLOOKUP($B171,Calc_OppDef!$A$47:$AM$66,H$5+1,FALSE),VLOOKUP($A171,Fixtures!$A$2:$AN$21,H$5+2,FALSE),VLOOKUP($B171,Fixtures!$A$2:$AN$21,H$5+2,FALSE)),"")</f>
        <v>BUR (A)</v>
      </c>
      <c r="I171" s="121" t="str">
        <f>IFERROR(IF(VLOOKUP($A171,Calc_OppDef!$A$47:$AM$66,I$5+1,FALSE)&lt;VLOOKUP($B171,Calc_OppDef!$A$47:$AM$66,I$5+1,FALSE),VLOOKUP($A171,Fixtures!$A$2:$AN$21,I$5+2,FALSE),VLOOKUP($B171,Fixtures!$A$2:$AN$21,I$5+2,FALSE)),"")</f>
        <v>ARS (H)</v>
      </c>
      <c r="J171" s="121" t="str">
        <f>IFERROR(IF(VLOOKUP($A171,Calc_OppDef!$A$47:$AM$66,J$5+1,FALSE)&lt;VLOOKUP($B171,Calc_OppDef!$A$47:$AM$66,J$5+1,FALSE),VLOOKUP($A171,Fixtures!$A$2:$AN$21,J$5+2,FALSE),VLOOKUP($B171,Fixtures!$A$2:$AN$21,J$5+2,FALSE)),"")</f>
        <v>WOL (H)</v>
      </c>
      <c r="K171" s="121" t="str">
        <f>IFERROR(IF(VLOOKUP($A171,Calc_OppDef!$A$47:$AM$66,K$5+1,FALSE)&lt;VLOOKUP($B171,Calc_OppDef!$A$47:$AM$66,K$5+1,FALSE),VLOOKUP($A171,Fixtures!$A$2:$AN$21,K$5+2,FALSE),VLOOKUP($B171,Fixtures!$A$2:$AN$21,K$5+2,FALSE)),"")</f>
        <v/>
      </c>
      <c r="L171" s="121" t="str">
        <f>IFERROR(IF(VLOOKUP($A171,Calc_OppDef!$A$47:$AM$66,L$5+1,FALSE)&lt;VLOOKUP($B171,Calc_OppDef!$A$47:$AM$66,L$5+1,FALSE),VLOOKUP($A171,Fixtures!$A$2:$AN$21,L$5+2,FALSE),VLOOKUP($B171,Fixtures!$A$2:$AN$21,L$5+2,FALSE)),"")</f>
        <v/>
      </c>
      <c r="M171" s="121" t="str">
        <f>IFERROR(IF(VLOOKUP($A171,Calc_OppDef!$A$47:$AM$66,M$5+1,FALSE)&lt;VLOOKUP($B171,Calc_OppDef!$A$47:$AM$66,M$5+1,FALSE),VLOOKUP($A171,Fixtures!$A$2:$AN$21,M$5+2,FALSE),VLOOKUP($B171,Fixtures!$A$2:$AN$21,M$5+2,FALSE)),"")</f>
        <v/>
      </c>
      <c r="N171" s="119" t="str">
        <f>IFERROR(IF(VLOOKUP($A171,Calc_OppDef!$A$47:$AM$66,N$5+1,FALSE)&lt;VLOOKUP($B171,Calc_OppDef!$A$47:$AM$66,N$5+1,FALSE),VLOOKUP($A171,Fixtures!$A$2:$AN$21,N$5+2,FALSE),VLOOKUP($B171,Fixtures!$A$2:$AN$21,N$5+2,FALSE)),"")</f>
        <v/>
      </c>
      <c r="O171" s="87"/>
      <c r="P171" s="87"/>
      <c r="Q171" s="87"/>
      <c r="R171" s="87"/>
      <c r="S171" s="87"/>
      <c r="T171" s="87"/>
      <c r="U171" s="87"/>
      <c r="V171" s="87"/>
      <c r="W171" s="87"/>
      <c r="X171" s="87"/>
      <c r="Y171" s="87"/>
      <c r="Z171" s="87"/>
    </row>
    <row r="172" ht="12.0" customHeight="1">
      <c r="A172" s="113" t="str">
        <f t="array" ref="A172">INDEX(Calc_RotOppDef!E941:AP941,Intro!$C$11)</f>
        <v>Brighton</v>
      </c>
      <c r="B172" s="120" t="str">
        <f t="array" ref="B172">INDEX(Calc_RotOppDef!E1134:AP1134,Intro!$C$11)</f>
        <v>Everton</v>
      </c>
      <c r="C172" s="117">
        <f t="array" ref="C172">INDEX(Calc_RotOppDef!E748:AP748,Intro!$C$11)/Intro!$C$13</f>
        <v>0.8566666667</v>
      </c>
      <c r="D172" s="119">
        <v>167.0</v>
      </c>
      <c r="E172" s="121" t="str">
        <f>IFERROR(IF(VLOOKUP($A172,Calc_OppDef!$A$47:$AM$66,E$5+1,FALSE)&lt;VLOOKUP($B172,Calc_OppDef!$A$47:$AM$66,E$5+1,FALSE),VLOOKUP($A172,Fixtures!$A$2:$AN$21,E$5+2,FALSE),VLOOKUP($B172,Fixtures!$A$2:$AN$21,E$5+2,FALSE)),"")</f>
        <v>WOL (A)</v>
      </c>
      <c r="F172" s="121" t="str">
        <f>IFERROR(IF(VLOOKUP($A172,Calc_OppDef!$A$47:$AM$66,F$5+1,FALSE)&lt;VLOOKUP($B172,Calc_OppDef!$A$47:$AM$66,F$5+1,FALSE),VLOOKUP($A172,Fixtures!$A$2:$AN$21,F$5+2,FALSE),VLOOKUP($B172,Fixtures!$A$2:$AN$21,F$5+2,FALSE)),"")</f>
        <v>SOU (H)</v>
      </c>
      <c r="G172" s="121" t="str">
        <f>IFERROR(IF(VLOOKUP($A172,Calc_OppDef!$A$47:$AM$66,G$5+1,FALSE)&lt;VLOOKUP($B172,Calc_OppDef!$A$47:$AM$66,G$5+1,FALSE),VLOOKUP($A172,Fixtures!$A$2:$AN$21,G$5+2,FALSE),VLOOKUP($B172,Fixtures!$A$2:$AN$21,G$5+2,FALSE)),"")</f>
        <v>BOU (A)</v>
      </c>
      <c r="H172" s="121" t="str">
        <f>IFERROR(IF(VLOOKUP($A172,Calc_OppDef!$A$47:$AM$66,H$5+1,FALSE)&lt;VLOOKUP($B172,Calc_OppDef!$A$47:$AM$66,H$5+1,FALSE),VLOOKUP($A172,Fixtures!$A$2:$AN$21,H$5+2,FALSE),VLOOKUP($B172,Fixtures!$A$2:$AN$21,H$5+2,FALSE)),"")</f>
        <v>HUD (H)</v>
      </c>
      <c r="I172" s="121" t="str">
        <f>IFERROR(IF(VLOOKUP($A172,Calc_OppDef!$A$47:$AM$66,I$5+1,FALSE)&lt;VLOOKUP($B172,Calc_OppDef!$A$47:$AM$66,I$5+1,FALSE),VLOOKUP($A172,Fixtures!$A$2:$AN$21,I$5+2,FALSE),VLOOKUP($B172,Fixtures!$A$2:$AN$21,I$5+2,FALSE)),"")</f>
        <v>SOU (A)</v>
      </c>
      <c r="J172" s="121" t="str">
        <f>IFERROR(IF(VLOOKUP($A172,Calc_OppDef!$A$47:$AM$66,J$5+1,FALSE)&lt;VLOOKUP($B172,Calc_OppDef!$A$47:$AM$66,J$5+1,FALSE),VLOOKUP($A172,Fixtures!$A$2:$AN$21,J$5+2,FALSE),VLOOKUP($B172,Fixtures!$A$2:$AN$21,J$5+2,FALSE)),"")</f>
        <v>TOT (H)</v>
      </c>
      <c r="K172" s="121" t="str">
        <f>IFERROR(IF(VLOOKUP($A172,Calc_OppDef!$A$47:$AM$66,K$5+1,FALSE)&lt;VLOOKUP($B172,Calc_OppDef!$A$47:$AM$66,K$5+1,FALSE),VLOOKUP($A172,Fixtures!$A$2:$AN$21,K$5+2,FALSE),VLOOKUP($B172,Fixtures!$A$2:$AN$21,K$5+2,FALSE)),"")</f>
        <v/>
      </c>
      <c r="L172" s="121" t="str">
        <f>IFERROR(IF(VLOOKUP($A172,Calc_OppDef!$A$47:$AM$66,L$5+1,FALSE)&lt;VLOOKUP($B172,Calc_OppDef!$A$47:$AM$66,L$5+1,FALSE),VLOOKUP($A172,Fixtures!$A$2:$AN$21,L$5+2,FALSE),VLOOKUP($B172,Fixtures!$A$2:$AN$21,L$5+2,FALSE)),"")</f>
        <v/>
      </c>
      <c r="M172" s="121" t="str">
        <f>IFERROR(IF(VLOOKUP($A172,Calc_OppDef!$A$47:$AM$66,M$5+1,FALSE)&lt;VLOOKUP($B172,Calc_OppDef!$A$47:$AM$66,M$5+1,FALSE),VLOOKUP($A172,Fixtures!$A$2:$AN$21,M$5+2,FALSE),VLOOKUP($B172,Fixtures!$A$2:$AN$21,M$5+2,FALSE)),"")</f>
        <v/>
      </c>
      <c r="N172" s="119" t="str">
        <f>IFERROR(IF(VLOOKUP($A172,Calc_OppDef!$A$47:$AM$66,N$5+1,FALSE)&lt;VLOOKUP($B172,Calc_OppDef!$A$47:$AM$66,N$5+1,FALSE),VLOOKUP($A172,Fixtures!$A$2:$AN$21,N$5+2,FALSE),VLOOKUP($B172,Fixtures!$A$2:$AN$21,N$5+2,FALSE)),"")</f>
        <v/>
      </c>
      <c r="O172" s="87"/>
      <c r="P172" s="87"/>
      <c r="Q172" s="87"/>
      <c r="R172" s="87"/>
      <c r="S172" s="87"/>
      <c r="T172" s="87"/>
      <c r="U172" s="87"/>
      <c r="V172" s="87"/>
      <c r="W172" s="87"/>
      <c r="X172" s="87"/>
      <c r="Y172" s="87"/>
      <c r="Z172" s="87"/>
    </row>
    <row r="173" ht="12.0" customHeight="1">
      <c r="A173" s="113" t="str">
        <f t="array" ref="A173">INDEX(Calc_RotOppDef!E942:AP942,Intro!$C$11)</f>
        <v>Arsenal</v>
      </c>
      <c r="B173" s="120" t="str">
        <f t="array" ref="B173">INDEX(Calc_RotOppDef!E1135:AP1135,Intro!$C$11)</f>
        <v>Brighton</v>
      </c>
      <c r="C173" s="117">
        <f t="array" ref="C173">INDEX(Calc_RotOppDef!E749:AP749,Intro!$C$11)/Intro!$C$13</f>
        <v>0.8583333333</v>
      </c>
      <c r="D173" s="119">
        <v>168.0</v>
      </c>
      <c r="E173" s="121" t="str">
        <f>IFERROR(IF(VLOOKUP($A173,Calc_OppDef!$A$47:$AM$66,E$5+1,FALSE)&lt;VLOOKUP($B173,Calc_OppDef!$A$47:$AM$66,E$5+1,FALSE),VLOOKUP($A173,Fixtures!$A$2:$AN$21,E$5+2,FALSE),VLOOKUP($B173,Fixtures!$A$2:$AN$21,E$5+2,FALSE)),"")</f>
        <v>WAT (A)</v>
      </c>
      <c r="F173" s="121" t="str">
        <f>IFERROR(IF(VLOOKUP($A173,Calc_OppDef!$A$47:$AM$66,F$5+1,FALSE)&lt;VLOOKUP($B173,Calc_OppDef!$A$47:$AM$66,F$5+1,FALSE),VLOOKUP($A173,Fixtures!$A$2:$AN$21,F$5+2,FALSE),VLOOKUP($B173,Fixtures!$A$2:$AN$21,F$5+2,FALSE)),"")</f>
        <v>MNU (H)</v>
      </c>
      <c r="G173" s="121" t="str">
        <f>IFERROR(IF(VLOOKUP($A173,Calc_OppDef!$A$47:$AM$66,G$5+1,FALSE)&lt;VLOOKUP($B173,Calc_OppDef!$A$47:$AM$66,G$5+1,FALSE),VLOOKUP($A173,Fixtures!$A$2:$AN$21,G$5+2,FALSE),VLOOKUP($B173,Fixtures!$A$2:$AN$21,G$5+2,FALSE)),"")</f>
        <v>WHU (H)</v>
      </c>
      <c r="H173" s="121" t="str">
        <f>IFERROR(IF(VLOOKUP($A173,Calc_OppDef!$A$47:$AM$66,H$5+1,FALSE)&lt;VLOOKUP($B173,Calc_OppDef!$A$47:$AM$66,H$5+1,FALSE),VLOOKUP($A173,Fixtures!$A$2:$AN$21,H$5+2,FALSE),VLOOKUP($B173,Fixtures!$A$2:$AN$21,H$5+2,FALSE)),"")</f>
        <v>FUL (H)</v>
      </c>
      <c r="I173" s="121" t="str">
        <f>IFERROR(IF(VLOOKUP($A173,Calc_OppDef!$A$47:$AM$66,I$5+1,FALSE)&lt;VLOOKUP($B173,Calc_OppDef!$A$47:$AM$66,I$5+1,FALSE),VLOOKUP($A173,Fixtures!$A$2:$AN$21,I$5+2,FALSE),VLOOKUP($B173,Fixtures!$A$2:$AN$21,I$5+2,FALSE)),"")</f>
        <v>SOU (A)</v>
      </c>
      <c r="J173" s="121" t="str">
        <f>IFERROR(IF(VLOOKUP($A173,Calc_OppDef!$A$47:$AM$66,J$5+1,FALSE)&lt;VLOOKUP($B173,Calc_OppDef!$A$47:$AM$66,J$5+1,FALSE),VLOOKUP($A173,Fixtures!$A$2:$AN$21,J$5+2,FALSE),VLOOKUP($B173,Fixtures!$A$2:$AN$21,J$5+2,FALSE)),"")</f>
        <v>EVE (H)</v>
      </c>
      <c r="K173" s="121" t="str">
        <f>IFERROR(IF(VLOOKUP($A173,Calc_OppDef!$A$47:$AM$66,K$5+1,FALSE)&lt;VLOOKUP($B173,Calc_OppDef!$A$47:$AM$66,K$5+1,FALSE),VLOOKUP($A173,Fixtures!$A$2:$AN$21,K$5+2,FALSE),VLOOKUP($B173,Fixtures!$A$2:$AN$21,K$5+2,FALSE)),"")</f>
        <v/>
      </c>
      <c r="L173" s="121" t="str">
        <f>IFERROR(IF(VLOOKUP($A173,Calc_OppDef!$A$47:$AM$66,L$5+1,FALSE)&lt;VLOOKUP($B173,Calc_OppDef!$A$47:$AM$66,L$5+1,FALSE),VLOOKUP($A173,Fixtures!$A$2:$AN$21,L$5+2,FALSE),VLOOKUP($B173,Fixtures!$A$2:$AN$21,L$5+2,FALSE)),"")</f>
        <v/>
      </c>
      <c r="M173" s="121" t="str">
        <f>IFERROR(IF(VLOOKUP($A173,Calc_OppDef!$A$47:$AM$66,M$5+1,FALSE)&lt;VLOOKUP($B173,Calc_OppDef!$A$47:$AM$66,M$5+1,FALSE),VLOOKUP($A173,Fixtures!$A$2:$AN$21,M$5+2,FALSE),VLOOKUP($B173,Fixtures!$A$2:$AN$21,M$5+2,FALSE)),"")</f>
        <v/>
      </c>
      <c r="N173" s="119" t="str">
        <f>IFERROR(IF(VLOOKUP($A173,Calc_OppDef!$A$47:$AM$66,N$5+1,FALSE)&lt;VLOOKUP($B173,Calc_OppDef!$A$47:$AM$66,N$5+1,FALSE),VLOOKUP($A173,Fixtures!$A$2:$AN$21,N$5+2,FALSE),VLOOKUP($B173,Fixtures!$A$2:$AN$21,N$5+2,FALSE)),"")</f>
        <v/>
      </c>
      <c r="O173" s="87"/>
      <c r="P173" s="87"/>
      <c r="Q173" s="87"/>
      <c r="R173" s="87"/>
      <c r="S173" s="87"/>
      <c r="T173" s="87"/>
      <c r="U173" s="87"/>
      <c r="V173" s="87"/>
      <c r="W173" s="87"/>
      <c r="X173" s="87"/>
      <c r="Y173" s="87"/>
      <c r="Z173" s="87"/>
    </row>
    <row r="174" ht="12.0" customHeight="1">
      <c r="A174" s="113" t="str">
        <f t="array" ref="A174">INDEX(Calc_RotOppDef!E943:AP943,Intro!$C$11)</f>
        <v>Arsenal</v>
      </c>
      <c r="B174" s="120" t="str">
        <f t="array" ref="B174">INDEX(Calc_RotOppDef!E1136:AP1136,Intro!$C$11)</f>
        <v>Newcastle</v>
      </c>
      <c r="C174" s="117">
        <f t="array" ref="C174">INDEX(Calc_RotOppDef!E750:AP750,Intro!$C$11)/Intro!$C$13</f>
        <v>0.86</v>
      </c>
      <c r="D174" s="119">
        <v>169.0</v>
      </c>
      <c r="E174" s="121" t="str">
        <f>IFERROR(IF(VLOOKUP($A174,Calc_OppDef!$A$47:$AM$66,E$5+1,FALSE)&lt;VLOOKUP($B174,Calc_OppDef!$A$47:$AM$66,E$5+1,FALSE),VLOOKUP($A174,Fixtures!$A$2:$AN$21,E$5+2,FALSE),VLOOKUP($B174,Fixtures!$A$2:$AN$21,E$5+2,FALSE)),"")</f>
        <v>TOT (H)</v>
      </c>
      <c r="F174" s="121" t="str">
        <f>IFERROR(IF(VLOOKUP($A174,Calc_OppDef!$A$47:$AM$66,F$5+1,FALSE)&lt;VLOOKUP($B174,Calc_OppDef!$A$47:$AM$66,F$5+1,FALSE),VLOOKUP($A174,Fixtures!$A$2:$AN$21,F$5+2,FALSE),VLOOKUP($B174,Fixtures!$A$2:$AN$21,F$5+2,FALSE)),"")</f>
        <v>CAR (A)</v>
      </c>
      <c r="G174" s="121" t="str">
        <f>IFERROR(IF(VLOOKUP($A174,Calc_OppDef!$A$47:$AM$66,G$5+1,FALSE)&lt;VLOOKUP($B174,Calc_OppDef!$A$47:$AM$66,G$5+1,FALSE),VLOOKUP($A174,Fixtures!$A$2:$AN$21,G$5+2,FALSE),VLOOKUP($B174,Fixtures!$A$2:$AN$21,G$5+2,FALSE)),"")</f>
        <v>WHU (H)</v>
      </c>
      <c r="H174" s="121" t="str">
        <f>IFERROR(IF(VLOOKUP($A174,Calc_OppDef!$A$47:$AM$66,H$5+1,FALSE)&lt;VLOOKUP($B174,Calc_OppDef!$A$47:$AM$66,H$5+1,FALSE),VLOOKUP($A174,Fixtures!$A$2:$AN$21,H$5+2,FALSE),VLOOKUP($B174,Fixtures!$A$2:$AN$21,H$5+2,FALSE)),"")</f>
        <v>CAR (A)</v>
      </c>
      <c r="I174" s="121" t="str">
        <f>IFERROR(IF(VLOOKUP($A174,Calc_OppDef!$A$47:$AM$66,I$5+1,FALSE)&lt;VLOOKUP($B174,Calc_OppDef!$A$47:$AM$66,I$5+1,FALSE),VLOOKUP($A174,Fixtures!$A$2:$AN$21,I$5+2,FALSE),VLOOKUP($B174,Fixtures!$A$2:$AN$21,I$5+2,FALSE)),"")</f>
        <v>ARS (H)</v>
      </c>
      <c r="J174" s="121" t="str">
        <f>IFERROR(IF(VLOOKUP($A174,Calc_OppDef!$A$47:$AM$66,J$5+1,FALSE)&lt;VLOOKUP($B174,Calc_OppDef!$A$47:$AM$66,J$5+1,FALSE),VLOOKUP($A174,Fixtures!$A$2:$AN$21,J$5+2,FALSE),VLOOKUP($B174,Fixtures!$A$2:$AN$21,J$5+2,FALSE)),"")</f>
        <v>EVE (H)</v>
      </c>
      <c r="K174" s="121" t="str">
        <f>IFERROR(IF(VLOOKUP($A174,Calc_OppDef!$A$47:$AM$66,K$5+1,FALSE)&lt;VLOOKUP($B174,Calc_OppDef!$A$47:$AM$66,K$5+1,FALSE),VLOOKUP($A174,Fixtures!$A$2:$AN$21,K$5+2,FALSE),VLOOKUP($B174,Fixtures!$A$2:$AN$21,K$5+2,FALSE)),"")</f>
        <v/>
      </c>
      <c r="L174" s="121" t="str">
        <f>IFERROR(IF(VLOOKUP($A174,Calc_OppDef!$A$47:$AM$66,L$5+1,FALSE)&lt;VLOOKUP($B174,Calc_OppDef!$A$47:$AM$66,L$5+1,FALSE),VLOOKUP($A174,Fixtures!$A$2:$AN$21,L$5+2,FALSE),VLOOKUP($B174,Fixtures!$A$2:$AN$21,L$5+2,FALSE)),"")</f>
        <v/>
      </c>
      <c r="M174" s="121" t="str">
        <f>IFERROR(IF(VLOOKUP($A174,Calc_OppDef!$A$47:$AM$66,M$5+1,FALSE)&lt;VLOOKUP($B174,Calc_OppDef!$A$47:$AM$66,M$5+1,FALSE),VLOOKUP($A174,Fixtures!$A$2:$AN$21,M$5+2,FALSE),VLOOKUP($B174,Fixtures!$A$2:$AN$21,M$5+2,FALSE)),"")</f>
        <v/>
      </c>
      <c r="N174" s="119" t="str">
        <f>IFERROR(IF(VLOOKUP($A174,Calc_OppDef!$A$47:$AM$66,N$5+1,FALSE)&lt;VLOOKUP($B174,Calc_OppDef!$A$47:$AM$66,N$5+1,FALSE),VLOOKUP($A174,Fixtures!$A$2:$AN$21,N$5+2,FALSE),VLOOKUP($B174,Fixtures!$A$2:$AN$21,N$5+2,FALSE)),"")</f>
        <v/>
      </c>
      <c r="O174" s="87"/>
      <c r="P174" s="87"/>
      <c r="Q174" s="87"/>
      <c r="R174" s="87"/>
      <c r="S174" s="87"/>
      <c r="T174" s="87"/>
      <c r="U174" s="87"/>
      <c r="V174" s="87"/>
      <c r="W174" s="87"/>
      <c r="X174" s="87"/>
      <c r="Y174" s="87"/>
      <c r="Z174" s="87"/>
    </row>
    <row r="175" ht="12.0" customHeight="1">
      <c r="A175" s="113" t="str">
        <f t="array" ref="A175">INDEX(Calc_RotOppDef!E944:AP944,Intro!$C$11)</f>
        <v>Brighton</v>
      </c>
      <c r="B175" s="120" t="str">
        <f t="array" ref="B175">INDEX(Calc_RotOppDef!E1137:AP1137,Intro!$C$11)</f>
        <v>Tottenham</v>
      </c>
      <c r="C175" s="117">
        <f t="array" ref="C175">INDEX(Calc_RotOppDef!E751:AP751,Intro!$C$11)/Intro!$C$13</f>
        <v>0.86</v>
      </c>
      <c r="D175" s="119">
        <v>170.0</v>
      </c>
      <c r="E175" s="121" t="str">
        <f>IFERROR(IF(VLOOKUP($A175,Calc_OppDef!$A$47:$AM$66,E$5+1,FALSE)&lt;VLOOKUP($B175,Calc_OppDef!$A$47:$AM$66,E$5+1,FALSE),VLOOKUP($A175,Fixtures!$A$2:$AN$21,E$5+2,FALSE),VLOOKUP($B175,Fixtures!$A$2:$AN$21,E$5+2,FALSE)),"")</f>
        <v>NEW (A)</v>
      </c>
      <c r="F175" s="121" t="str">
        <f>IFERROR(IF(VLOOKUP($A175,Calc_OppDef!$A$47:$AM$66,F$5+1,FALSE)&lt;VLOOKUP($B175,Calc_OppDef!$A$47:$AM$66,F$5+1,FALSE),VLOOKUP($A175,Fixtures!$A$2:$AN$21,F$5+2,FALSE),VLOOKUP($B175,Fixtures!$A$2:$AN$21,F$5+2,FALSE)),"")</f>
        <v>FUL (H)</v>
      </c>
      <c r="G175" s="121" t="str">
        <f>IFERROR(IF(VLOOKUP($A175,Calc_OppDef!$A$47:$AM$66,G$5+1,FALSE)&lt;VLOOKUP($B175,Calc_OppDef!$A$47:$AM$66,G$5+1,FALSE),VLOOKUP($A175,Fixtures!$A$2:$AN$21,G$5+2,FALSE),VLOOKUP($B175,Fixtures!$A$2:$AN$21,G$5+2,FALSE)),"")</f>
        <v>MNU (A)</v>
      </c>
      <c r="H175" s="121" t="str">
        <f>IFERROR(IF(VLOOKUP($A175,Calc_OppDef!$A$47:$AM$66,H$5+1,FALSE)&lt;VLOOKUP($B175,Calc_OppDef!$A$47:$AM$66,H$5+1,FALSE),VLOOKUP($A175,Fixtures!$A$2:$AN$21,H$5+2,FALSE),VLOOKUP($B175,Fixtures!$A$2:$AN$21,H$5+2,FALSE)),"")</f>
        <v>FUL (H)</v>
      </c>
      <c r="I175" s="121" t="str">
        <f>IFERROR(IF(VLOOKUP($A175,Calc_OppDef!$A$47:$AM$66,I$5+1,FALSE)&lt;VLOOKUP($B175,Calc_OppDef!$A$47:$AM$66,I$5+1,FALSE),VLOOKUP($A175,Fixtures!$A$2:$AN$21,I$5+2,FALSE),VLOOKUP($B175,Fixtures!$A$2:$AN$21,I$5+2,FALSE)),"")</f>
        <v>SOU (A)</v>
      </c>
      <c r="J175" s="121" t="str">
        <f>IFERROR(IF(VLOOKUP($A175,Calc_OppDef!$A$47:$AM$66,J$5+1,FALSE)&lt;VLOOKUP($B175,Calc_OppDef!$A$47:$AM$66,J$5+1,FALSE),VLOOKUP($A175,Fixtures!$A$2:$AN$21,J$5+2,FALSE),VLOOKUP($B175,Fixtures!$A$2:$AN$21,J$5+2,FALSE)),"")</f>
        <v>BHA (A)</v>
      </c>
      <c r="K175" s="121" t="str">
        <f>IFERROR(IF(VLOOKUP($A175,Calc_OppDef!$A$47:$AM$66,K$5+1,FALSE)&lt;VLOOKUP($B175,Calc_OppDef!$A$47:$AM$66,K$5+1,FALSE),VLOOKUP($A175,Fixtures!$A$2:$AN$21,K$5+2,FALSE),VLOOKUP($B175,Fixtures!$A$2:$AN$21,K$5+2,FALSE)),"")</f>
        <v/>
      </c>
      <c r="L175" s="121" t="str">
        <f>IFERROR(IF(VLOOKUP($A175,Calc_OppDef!$A$47:$AM$66,L$5+1,FALSE)&lt;VLOOKUP($B175,Calc_OppDef!$A$47:$AM$66,L$5+1,FALSE),VLOOKUP($A175,Fixtures!$A$2:$AN$21,L$5+2,FALSE),VLOOKUP($B175,Fixtures!$A$2:$AN$21,L$5+2,FALSE)),"")</f>
        <v/>
      </c>
      <c r="M175" s="121" t="str">
        <f>IFERROR(IF(VLOOKUP($A175,Calc_OppDef!$A$47:$AM$66,M$5+1,FALSE)&lt;VLOOKUP($B175,Calc_OppDef!$A$47:$AM$66,M$5+1,FALSE),VLOOKUP($A175,Fixtures!$A$2:$AN$21,M$5+2,FALSE),VLOOKUP($B175,Fixtures!$A$2:$AN$21,M$5+2,FALSE)),"")</f>
        <v/>
      </c>
      <c r="N175" s="119" t="str">
        <f>IFERROR(IF(VLOOKUP($A175,Calc_OppDef!$A$47:$AM$66,N$5+1,FALSE)&lt;VLOOKUP($B175,Calc_OppDef!$A$47:$AM$66,N$5+1,FALSE),VLOOKUP($A175,Fixtures!$A$2:$AN$21,N$5+2,FALSE),VLOOKUP($B175,Fixtures!$A$2:$AN$21,N$5+2,FALSE)),"")</f>
        <v/>
      </c>
      <c r="O175" s="87"/>
      <c r="P175" s="87"/>
      <c r="Q175" s="87"/>
      <c r="R175" s="87"/>
      <c r="S175" s="87"/>
      <c r="T175" s="87"/>
      <c r="U175" s="87"/>
      <c r="V175" s="87"/>
      <c r="W175" s="87"/>
      <c r="X175" s="87"/>
      <c r="Y175" s="87"/>
      <c r="Z175" s="87"/>
    </row>
    <row r="176" ht="12.0" customHeight="1">
      <c r="A176" s="113" t="str">
        <f t="array" ref="A176">INDEX(Calc_RotOppDef!E945:AP945,Intro!$C$11)</f>
        <v>Brighton</v>
      </c>
      <c r="B176" s="120" t="str">
        <f t="array" ref="B176">INDEX(Calc_RotOppDef!E1138:AP1138,Intro!$C$11)</f>
        <v>Man Utd</v>
      </c>
      <c r="C176" s="117">
        <f t="array" ref="C176">INDEX(Calc_RotOppDef!E752:AP752,Intro!$C$11)/Intro!$C$13</f>
        <v>0.8633333333</v>
      </c>
      <c r="D176" s="119">
        <v>171.0</v>
      </c>
      <c r="E176" s="121" t="str">
        <f>IFERROR(IF(VLOOKUP($A176,Calc_OppDef!$A$47:$AM$66,E$5+1,FALSE)&lt;VLOOKUP($B176,Calc_OppDef!$A$47:$AM$66,E$5+1,FALSE),VLOOKUP($A176,Fixtures!$A$2:$AN$21,E$5+2,FALSE),VLOOKUP($B176,Fixtures!$A$2:$AN$21,E$5+2,FALSE)),"")</f>
        <v>WAT (A)</v>
      </c>
      <c r="F176" s="121" t="str">
        <f>IFERROR(IF(VLOOKUP($A176,Calc_OppDef!$A$47:$AM$66,F$5+1,FALSE)&lt;VLOOKUP($B176,Calc_OppDef!$A$47:$AM$66,F$5+1,FALSE),VLOOKUP($A176,Fixtures!$A$2:$AN$21,F$5+2,FALSE),VLOOKUP($B176,Fixtures!$A$2:$AN$21,F$5+2,FALSE)),"")</f>
        <v>BHA (A)</v>
      </c>
      <c r="G176" s="121" t="str">
        <f>IFERROR(IF(VLOOKUP($A176,Calc_OppDef!$A$47:$AM$66,G$5+1,FALSE)&lt;VLOOKUP($B176,Calc_OppDef!$A$47:$AM$66,G$5+1,FALSE),VLOOKUP($A176,Fixtures!$A$2:$AN$21,G$5+2,FALSE),VLOOKUP($B176,Fixtures!$A$2:$AN$21,G$5+2,FALSE)),"")</f>
        <v>TOT (H)</v>
      </c>
      <c r="H176" s="121" t="str">
        <f>IFERROR(IF(VLOOKUP($A176,Calc_OppDef!$A$47:$AM$66,H$5+1,FALSE)&lt;VLOOKUP($B176,Calc_OppDef!$A$47:$AM$66,H$5+1,FALSE),VLOOKUP($A176,Fixtures!$A$2:$AN$21,H$5+2,FALSE),VLOOKUP($B176,Fixtures!$A$2:$AN$21,H$5+2,FALSE)),"")</f>
        <v>FUL (H)</v>
      </c>
      <c r="I176" s="121" t="str">
        <f>IFERROR(IF(VLOOKUP($A176,Calc_OppDef!$A$47:$AM$66,I$5+1,FALSE)&lt;VLOOKUP($B176,Calc_OppDef!$A$47:$AM$66,I$5+1,FALSE),VLOOKUP($A176,Fixtures!$A$2:$AN$21,I$5+2,FALSE),VLOOKUP($B176,Fixtures!$A$2:$AN$21,I$5+2,FALSE)),"")</f>
        <v>SOU (A)</v>
      </c>
      <c r="J176" s="121" t="str">
        <f>IFERROR(IF(VLOOKUP($A176,Calc_OppDef!$A$47:$AM$66,J$5+1,FALSE)&lt;VLOOKUP($B176,Calc_OppDef!$A$47:$AM$66,J$5+1,FALSE),VLOOKUP($A176,Fixtures!$A$2:$AN$21,J$5+2,FALSE),VLOOKUP($B176,Fixtures!$A$2:$AN$21,J$5+2,FALSE)),"")</f>
        <v>WOL (H)</v>
      </c>
      <c r="K176" s="121" t="str">
        <f>IFERROR(IF(VLOOKUP($A176,Calc_OppDef!$A$47:$AM$66,K$5+1,FALSE)&lt;VLOOKUP($B176,Calc_OppDef!$A$47:$AM$66,K$5+1,FALSE),VLOOKUP($A176,Fixtures!$A$2:$AN$21,K$5+2,FALSE),VLOOKUP($B176,Fixtures!$A$2:$AN$21,K$5+2,FALSE)),"")</f>
        <v/>
      </c>
      <c r="L176" s="121" t="str">
        <f>IFERROR(IF(VLOOKUP($A176,Calc_OppDef!$A$47:$AM$66,L$5+1,FALSE)&lt;VLOOKUP($B176,Calc_OppDef!$A$47:$AM$66,L$5+1,FALSE),VLOOKUP($A176,Fixtures!$A$2:$AN$21,L$5+2,FALSE),VLOOKUP($B176,Fixtures!$A$2:$AN$21,L$5+2,FALSE)),"")</f>
        <v/>
      </c>
      <c r="M176" s="121" t="str">
        <f>IFERROR(IF(VLOOKUP($A176,Calc_OppDef!$A$47:$AM$66,M$5+1,FALSE)&lt;VLOOKUP($B176,Calc_OppDef!$A$47:$AM$66,M$5+1,FALSE),VLOOKUP($A176,Fixtures!$A$2:$AN$21,M$5+2,FALSE),VLOOKUP($B176,Fixtures!$A$2:$AN$21,M$5+2,FALSE)),"")</f>
        <v/>
      </c>
      <c r="N176" s="119" t="str">
        <f>IFERROR(IF(VLOOKUP($A176,Calc_OppDef!$A$47:$AM$66,N$5+1,FALSE)&lt;VLOOKUP($B176,Calc_OppDef!$A$47:$AM$66,N$5+1,FALSE),VLOOKUP($A176,Fixtures!$A$2:$AN$21,N$5+2,FALSE),VLOOKUP($B176,Fixtures!$A$2:$AN$21,N$5+2,FALSE)),"")</f>
        <v/>
      </c>
      <c r="O176" s="87"/>
      <c r="P176" s="87"/>
      <c r="Q176" s="87"/>
      <c r="R176" s="87"/>
      <c r="S176" s="87"/>
      <c r="T176" s="87"/>
      <c r="U176" s="87"/>
      <c r="V176" s="87"/>
      <c r="W176" s="87"/>
      <c r="X176" s="87"/>
      <c r="Y176" s="87"/>
      <c r="Z176" s="87"/>
    </row>
    <row r="177" ht="12.0" customHeight="1">
      <c r="A177" s="113" t="str">
        <f t="array" ref="A177">INDEX(Calc_RotOppDef!E946:AP946,Intro!$C$11)</f>
        <v>Cardiff</v>
      </c>
      <c r="B177" s="120" t="str">
        <f t="array" ref="B177">INDEX(Calc_RotOppDef!E1139:AP1139,Intro!$C$11)</f>
        <v>West Ham</v>
      </c>
      <c r="C177" s="117">
        <f t="array" ref="C177">INDEX(Calc_RotOppDef!E753:AP753,Intro!$C$11)/Intro!$C$13</f>
        <v>0.8683333333</v>
      </c>
      <c r="D177" s="119">
        <v>172.0</v>
      </c>
      <c r="E177" s="121" t="str">
        <f>IFERROR(IF(VLOOKUP($A177,Calc_OppDef!$A$47:$AM$66,E$5+1,FALSE)&lt;VLOOKUP($B177,Calc_OppDef!$A$47:$AM$66,E$5+1,FALSE),VLOOKUP($A177,Fixtures!$A$2:$AN$21,E$5+2,FALSE),VLOOKUP($B177,Fixtures!$A$2:$AN$21,E$5+2,FALSE)),"")</f>
        <v>BOU (A)</v>
      </c>
      <c r="F177" s="121" t="str">
        <f>IFERROR(IF(VLOOKUP($A177,Calc_OppDef!$A$47:$AM$66,F$5+1,FALSE)&lt;VLOOKUP($B177,Calc_OppDef!$A$47:$AM$66,F$5+1,FALSE),VLOOKUP($A177,Fixtures!$A$2:$AN$21,F$5+2,FALSE),VLOOKUP($B177,Fixtures!$A$2:$AN$21,F$5+2,FALSE)),"")</f>
        <v>NEW (H)</v>
      </c>
      <c r="G177" s="121" t="str">
        <f>IFERROR(IF(VLOOKUP($A177,Calc_OppDef!$A$47:$AM$66,G$5+1,FALSE)&lt;VLOOKUP($B177,Calc_OppDef!$A$47:$AM$66,G$5+1,FALSE),VLOOKUP($A177,Fixtures!$A$2:$AN$21,G$5+2,FALSE),VLOOKUP($B177,Fixtures!$A$2:$AN$21,G$5+2,FALSE)),"")</f>
        <v>HUD (A)</v>
      </c>
      <c r="H177" s="121" t="str">
        <f>IFERROR(IF(VLOOKUP($A177,Calc_OppDef!$A$47:$AM$66,H$5+1,FALSE)&lt;VLOOKUP($B177,Calc_OppDef!$A$47:$AM$66,H$5+1,FALSE),VLOOKUP($A177,Fixtures!$A$2:$AN$21,H$5+2,FALSE),VLOOKUP($B177,Fixtures!$A$2:$AN$21,H$5+2,FALSE)),"")</f>
        <v>WOL (H)</v>
      </c>
      <c r="I177" s="121" t="str">
        <f>IFERROR(IF(VLOOKUP($A177,Calc_OppDef!$A$47:$AM$66,I$5+1,FALSE)&lt;VLOOKUP($B177,Calc_OppDef!$A$47:$AM$66,I$5+1,FALSE),VLOOKUP($A177,Fixtures!$A$2:$AN$21,I$5+2,FALSE),VLOOKUP($B177,Fixtures!$A$2:$AN$21,I$5+2,FALSE)),"")</f>
        <v>EVE (A)</v>
      </c>
      <c r="J177" s="121" t="str">
        <f>IFERROR(IF(VLOOKUP($A177,Calc_OppDef!$A$47:$AM$66,J$5+1,FALSE)&lt;VLOOKUP($B177,Calc_OppDef!$A$47:$AM$66,J$5+1,FALSE),VLOOKUP($A177,Fixtures!$A$2:$AN$21,J$5+2,FALSE),VLOOKUP($B177,Fixtures!$A$2:$AN$21,J$5+2,FALSE)),"")</f>
        <v>CHE (H)</v>
      </c>
      <c r="K177" s="121" t="str">
        <f>IFERROR(IF(VLOOKUP($A177,Calc_OppDef!$A$47:$AM$66,K$5+1,FALSE)&lt;VLOOKUP($B177,Calc_OppDef!$A$47:$AM$66,K$5+1,FALSE),VLOOKUP($A177,Fixtures!$A$2:$AN$21,K$5+2,FALSE),VLOOKUP($B177,Fixtures!$A$2:$AN$21,K$5+2,FALSE)),"")</f>
        <v/>
      </c>
      <c r="L177" s="121" t="str">
        <f>IFERROR(IF(VLOOKUP($A177,Calc_OppDef!$A$47:$AM$66,L$5+1,FALSE)&lt;VLOOKUP($B177,Calc_OppDef!$A$47:$AM$66,L$5+1,FALSE),VLOOKUP($A177,Fixtures!$A$2:$AN$21,L$5+2,FALSE),VLOOKUP($B177,Fixtures!$A$2:$AN$21,L$5+2,FALSE)),"")</f>
        <v/>
      </c>
      <c r="M177" s="121" t="str">
        <f>IFERROR(IF(VLOOKUP($A177,Calc_OppDef!$A$47:$AM$66,M$5+1,FALSE)&lt;VLOOKUP($B177,Calc_OppDef!$A$47:$AM$66,M$5+1,FALSE),VLOOKUP($A177,Fixtures!$A$2:$AN$21,M$5+2,FALSE),VLOOKUP($B177,Fixtures!$A$2:$AN$21,M$5+2,FALSE)),"")</f>
        <v/>
      </c>
      <c r="N177" s="119" t="str">
        <f>IFERROR(IF(VLOOKUP($A177,Calc_OppDef!$A$47:$AM$66,N$5+1,FALSE)&lt;VLOOKUP($B177,Calc_OppDef!$A$47:$AM$66,N$5+1,FALSE),VLOOKUP($A177,Fixtures!$A$2:$AN$21,N$5+2,FALSE),VLOOKUP($B177,Fixtures!$A$2:$AN$21,N$5+2,FALSE)),"")</f>
        <v/>
      </c>
      <c r="O177" s="87"/>
      <c r="P177" s="87"/>
      <c r="Q177" s="87"/>
      <c r="R177" s="87"/>
      <c r="S177" s="87"/>
      <c r="T177" s="87"/>
      <c r="U177" s="87"/>
      <c r="V177" s="87"/>
      <c r="W177" s="87"/>
      <c r="X177" s="87"/>
      <c r="Y177" s="87"/>
      <c r="Z177" s="87"/>
    </row>
    <row r="178" ht="12.0" customHeight="1">
      <c r="A178" s="113" t="str">
        <f t="array" ref="A178">INDEX(Calc_RotOppDef!E947:AP947,Intro!$C$11)</f>
        <v>Everton</v>
      </c>
      <c r="B178" s="120" t="str">
        <f t="array" ref="B178">INDEX(Calc_RotOppDef!E1140:AP1140,Intro!$C$11)</f>
        <v>West Ham</v>
      </c>
      <c r="C178" s="117">
        <f t="array" ref="C178">INDEX(Calc_RotOppDef!E754:AP754,Intro!$C$11)/Intro!$C$13</f>
        <v>0.87</v>
      </c>
      <c r="D178" s="119">
        <v>173.0</v>
      </c>
      <c r="E178" s="121" t="str">
        <f>IFERROR(IF(VLOOKUP($A178,Calc_OppDef!$A$47:$AM$66,E$5+1,FALSE)&lt;VLOOKUP($B178,Calc_OppDef!$A$47:$AM$66,E$5+1,FALSE),VLOOKUP($A178,Fixtures!$A$2:$AN$21,E$5+2,FALSE),VLOOKUP($B178,Fixtures!$A$2:$AN$21,E$5+2,FALSE)),"")</f>
        <v>WOL (A)</v>
      </c>
      <c r="F178" s="121" t="str">
        <f>IFERROR(IF(VLOOKUP($A178,Calc_OppDef!$A$47:$AM$66,F$5+1,FALSE)&lt;VLOOKUP($B178,Calc_OppDef!$A$47:$AM$66,F$5+1,FALSE),VLOOKUP($A178,Fixtures!$A$2:$AN$21,F$5+2,FALSE),VLOOKUP($B178,Fixtures!$A$2:$AN$21,F$5+2,FALSE)),"")</f>
        <v>SOU (H)</v>
      </c>
      <c r="G178" s="121" t="str">
        <f>IFERROR(IF(VLOOKUP($A178,Calc_OppDef!$A$47:$AM$66,G$5+1,FALSE)&lt;VLOOKUP($B178,Calc_OppDef!$A$47:$AM$66,G$5+1,FALSE),VLOOKUP($A178,Fixtures!$A$2:$AN$21,G$5+2,FALSE),VLOOKUP($B178,Fixtures!$A$2:$AN$21,G$5+2,FALSE)),"")</f>
        <v>BOU (A)</v>
      </c>
      <c r="H178" s="121" t="str">
        <f>IFERROR(IF(VLOOKUP($A178,Calc_OppDef!$A$47:$AM$66,H$5+1,FALSE)&lt;VLOOKUP($B178,Calc_OppDef!$A$47:$AM$66,H$5+1,FALSE),VLOOKUP($A178,Fixtures!$A$2:$AN$21,H$5+2,FALSE),VLOOKUP($B178,Fixtures!$A$2:$AN$21,H$5+2,FALSE)),"")</f>
        <v>HUD (H)</v>
      </c>
      <c r="I178" s="121" t="str">
        <f>IFERROR(IF(VLOOKUP($A178,Calc_OppDef!$A$47:$AM$66,I$5+1,FALSE)&lt;VLOOKUP($B178,Calc_OppDef!$A$47:$AM$66,I$5+1,FALSE),VLOOKUP($A178,Fixtures!$A$2:$AN$21,I$5+2,FALSE),VLOOKUP($B178,Fixtures!$A$2:$AN$21,I$5+2,FALSE)),"")</f>
        <v>WHU (H)</v>
      </c>
      <c r="J178" s="121" t="str">
        <f>IFERROR(IF(VLOOKUP($A178,Calc_OppDef!$A$47:$AM$66,J$5+1,FALSE)&lt;VLOOKUP($B178,Calc_OppDef!$A$47:$AM$66,J$5+1,FALSE),VLOOKUP($A178,Fixtures!$A$2:$AN$21,J$5+2,FALSE),VLOOKUP($B178,Fixtures!$A$2:$AN$21,J$5+2,FALSE)),"")</f>
        <v>CHE (H)</v>
      </c>
      <c r="K178" s="121" t="str">
        <f>IFERROR(IF(VLOOKUP($A178,Calc_OppDef!$A$47:$AM$66,K$5+1,FALSE)&lt;VLOOKUP($B178,Calc_OppDef!$A$47:$AM$66,K$5+1,FALSE),VLOOKUP($A178,Fixtures!$A$2:$AN$21,K$5+2,FALSE),VLOOKUP($B178,Fixtures!$A$2:$AN$21,K$5+2,FALSE)),"")</f>
        <v/>
      </c>
      <c r="L178" s="121" t="str">
        <f>IFERROR(IF(VLOOKUP($A178,Calc_OppDef!$A$47:$AM$66,L$5+1,FALSE)&lt;VLOOKUP($B178,Calc_OppDef!$A$47:$AM$66,L$5+1,FALSE),VLOOKUP($A178,Fixtures!$A$2:$AN$21,L$5+2,FALSE),VLOOKUP($B178,Fixtures!$A$2:$AN$21,L$5+2,FALSE)),"")</f>
        <v/>
      </c>
      <c r="M178" s="121" t="str">
        <f>IFERROR(IF(VLOOKUP($A178,Calc_OppDef!$A$47:$AM$66,M$5+1,FALSE)&lt;VLOOKUP($B178,Calc_OppDef!$A$47:$AM$66,M$5+1,FALSE),VLOOKUP($A178,Fixtures!$A$2:$AN$21,M$5+2,FALSE),VLOOKUP($B178,Fixtures!$A$2:$AN$21,M$5+2,FALSE)),"")</f>
        <v/>
      </c>
      <c r="N178" s="119" t="str">
        <f>IFERROR(IF(VLOOKUP($A178,Calc_OppDef!$A$47:$AM$66,N$5+1,FALSE)&lt;VLOOKUP($B178,Calc_OppDef!$A$47:$AM$66,N$5+1,FALSE),VLOOKUP($A178,Fixtures!$A$2:$AN$21,N$5+2,FALSE),VLOOKUP($B178,Fixtures!$A$2:$AN$21,N$5+2,FALSE)),"")</f>
        <v/>
      </c>
      <c r="O178" s="87"/>
      <c r="P178" s="87"/>
      <c r="Q178" s="87"/>
      <c r="R178" s="87"/>
      <c r="S178" s="87"/>
      <c r="T178" s="87"/>
      <c r="U178" s="87"/>
      <c r="V178" s="87"/>
      <c r="W178" s="87"/>
      <c r="X178" s="87"/>
      <c r="Y178" s="87"/>
      <c r="Z178" s="87"/>
    </row>
    <row r="179" ht="12.0" customHeight="1">
      <c r="A179" s="113" t="str">
        <f t="array" ref="A179">INDEX(Calc_RotOppDef!E948:AP948,Intro!$C$11)</f>
        <v>Cardiff</v>
      </c>
      <c r="B179" s="120" t="str">
        <f t="array" ref="B179">INDEX(Calc_RotOppDef!E1141:AP1141,Intro!$C$11)</f>
        <v>Everton</v>
      </c>
      <c r="C179" s="117">
        <f t="array" ref="C179">INDEX(Calc_RotOppDef!E755:AP755,Intro!$C$11)/Intro!$C$13</f>
        <v>0.89</v>
      </c>
      <c r="D179" s="119">
        <v>174.0</v>
      </c>
      <c r="E179" s="121" t="str">
        <f>IFERROR(IF(VLOOKUP($A179,Calc_OppDef!$A$47:$AM$66,E$5+1,FALSE)&lt;VLOOKUP($B179,Calc_OppDef!$A$47:$AM$66,E$5+1,FALSE),VLOOKUP($A179,Fixtures!$A$2:$AN$21,E$5+2,FALSE),VLOOKUP($B179,Fixtures!$A$2:$AN$21,E$5+2,FALSE)),"")</f>
        <v>WOL (A)</v>
      </c>
      <c r="F179" s="121" t="str">
        <f>IFERROR(IF(VLOOKUP($A179,Calc_OppDef!$A$47:$AM$66,F$5+1,FALSE)&lt;VLOOKUP($B179,Calc_OppDef!$A$47:$AM$66,F$5+1,FALSE),VLOOKUP($A179,Fixtures!$A$2:$AN$21,F$5+2,FALSE),VLOOKUP($B179,Fixtures!$A$2:$AN$21,F$5+2,FALSE)),"")</f>
        <v>SOU (H)</v>
      </c>
      <c r="G179" s="121" t="str">
        <f>IFERROR(IF(VLOOKUP($A179,Calc_OppDef!$A$47:$AM$66,G$5+1,FALSE)&lt;VLOOKUP($B179,Calc_OppDef!$A$47:$AM$66,G$5+1,FALSE),VLOOKUP($A179,Fixtures!$A$2:$AN$21,G$5+2,FALSE),VLOOKUP($B179,Fixtures!$A$2:$AN$21,G$5+2,FALSE)),"")</f>
        <v>HUD (A)</v>
      </c>
      <c r="H179" s="121" t="str">
        <f>IFERROR(IF(VLOOKUP($A179,Calc_OppDef!$A$47:$AM$66,H$5+1,FALSE)&lt;VLOOKUP($B179,Calc_OppDef!$A$47:$AM$66,H$5+1,FALSE),VLOOKUP($A179,Fixtures!$A$2:$AN$21,H$5+2,FALSE),VLOOKUP($B179,Fixtures!$A$2:$AN$21,H$5+2,FALSE)),"")</f>
        <v>HUD (H)</v>
      </c>
      <c r="I179" s="121" t="str">
        <f>IFERROR(IF(VLOOKUP($A179,Calc_OppDef!$A$47:$AM$66,I$5+1,FALSE)&lt;VLOOKUP($B179,Calc_OppDef!$A$47:$AM$66,I$5+1,FALSE),VLOOKUP($A179,Fixtures!$A$2:$AN$21,I$5+2,FALSE),VLOOKUP($B179,Fixtures!$A$2:$AN$21,I$5+2,FALSE)),"")</f>
        <v>WHU (H)</v>
      </c>
      <c r="J179" s="121" t="str">
        <f>IFERROR(IF(VLOOKUP($A179,Calc_OppDef!$A$47:$AM$66,J$5+1,FALSE)&lt;VLOOKUP($B179,Calc_OppDef!$A$47:$AM$66,J$5+1,FALSE),VLOOKUP($A179,Fixtures!$A$2:$AN$21,J$5+2,FALSE),VLOOKUP($B179,Fixtures!$A$2:$AN$21,J$5+2,FALSE)),"")</f>
        <v>MCI (H)</v>
      </c>
      <c r="K179" s="121" t="str">
        <f>IFERROR(IF(VLOOKUP($A179,Calc_OppDef!$A$47:$AM$66,K$5+1,FALSE)&lt;VLOOKUP($B179,Calc_OppDef!$A$47:$AM$66,K$5+1,FALSE),VLOOKUP($A179,Fixtures!$A$2:$AN$21,K$5+2,FALSE),VLOOKUP($B179,Fixtures!$A$2:$AN$21,K$5+2,FALSE)),"")</f>
        <v/>
      </c>
      <c r="L179" s="121" t="str">
        <f>IFERROR(IF(VLOOKUP($A179,Calc_OppDef!$A$47:$AM$66,L$5+1,FALSE)&lt;VLOOKUP($B179,Calc_OppDef!$A$47:$AM$66,L$5+1,FALSE),VLOOKUP($A179,Fixtures!$A$2:$AN$21,L$5+2,FALSE),VLOOKUP($B179,Fixtures!$A$2:$AN$21,L$5+2,FALSE)),"")</f>
        <v/>
      </c>
      <c r="M179" s="121" t="str">
        <f>IFERROR(IF(VLOOKUP($A179,Calc_OppDef!$A$47:$AM$66,M$5+1,FALSE)&lt;VLOOKUP($B179,Calc_OppDef!$A$47:$AM$66,M$5+1,FALSE),VLOOKUP($A179,Fixtures!$A$2:$AN$21,M$5+2,FALSE),VLOOKUP($B179,Fixtures!$A$2:$AN$21,M$5+2,FALSE)),"")</f>
        <v/>
      </c>
      <c r="N179" s="119" t="str">
        <f>IFERROR(IF(VLOOKUP($A179,Calc_OppDef!$A$47:$AM$66,N$5+1,FALSE)&lt;VLOOKUP($B179,Calc_OppDef!$A$47:$AM$66,N$5+1,FALSE),VLOOKUP($A179,Fixtures!$A$2:$AN$21,N$5+2,FALSE),VLOOKUP($B179,Fixtures!$A$2:$AN$21,N$5+2,FALSE)),"")</f>
        <v/>
      </c>
      <c r="O179" s="87"/>
      <c r="P179" s="87"/>
      <c r="Q179" s="87"/>
      <c r="R179" s="87"/>
      <c r="S179" s="87"/>
      <c r="T179" s="87"/>
      <c r="U179" s="87"/>
      <c r="V179" s="87"/>
      <c r="W179" s="87"/>
      <c r="X179" s="87"/>
      <c r="Y179" s="87"/>
      <c r="Z179" s="87"/>
    </row>
    <row r="180" ht="12.0" customHeight="1">
      <c r="A180" s="113" t="str">
        <f t="array" ref="A180">INDEX(Calc_RotOppDef!E949:AP949,Intro!$C$11)</f>
        <v>Fulham</v>
      </c>
      <c r="B180" s="120" t="str">
        <f t="array" ref="B180">INDEX(Calc_RotOppDef!E1142:AP1142,Intro!$C$11)</f>
        <v>Liverpool</v>
      </c>
      <c r="C180" s="117">
        <f t="array" ref="C180">INDEX(Calc_RotOppDef!E756:AP756,Intro!$C$11)/Intro!$C$13</f>
        <v>0.89</v>
      </c>
      <c r="D180" s="119">
        <v>175.0</v>
      </c>
      <c r="E180" s="121" t="str">
        <f>IFERROR(IF(VLOOKUP($A180,Calc_OppDef!$A$47:$AM$66,E$5+1,FALSE)&lt;VLOOKUP($B180,Calc_OppDef!$A$47:$AM$66,E$5+1,FALSE),VLOOKUP($A180,Fixtures!$A$2:$AN$21,E$5+2,FALSE),VLOOKUP($B180,Fixtures!$A$2:$AN$21,E$5+2,FALSE)),"")</f>
        <v>CRY (H)</v>
      </c>
      <c r="F180" s="121" t="str">
        <f>IFERROR(IF(VLOOKUP($A180,Calc_OppDef!$A$47:$AM$66,F$5+1,FALSE)&lt;VLOOKUP($B180,Calc_OppDef!$A$47:$AM$66,F$5+1,FALSE),VLOOKUP($A180,Fixtures!$A$2:$AN$21,F$5+2,FALSE),VLOOKUP($B180,Fixtures!$A$2:$AN$21,F$5+2,FALSE)),"")</f>
        <v>CRY (A)</v>
      </c>
      <c r="G180" s="121" t="str">
        <f>IFERROR(IF(VLOOKUP($A180,Calc_OppDef!$A$47:$AM$66,G$5+1,FALSE)&lt;VLOOKUP($B180,Calc_OppDef!$A$47:$AM$66,G$5+1,FALSE),VLOOKUP($A180,Fixtures!$A$2:$AN$21,G$5+2,FALSE),VLOOKUP($B180,Fixtures!$A$2:$AN$21,G$5+2,FALSE)),"")</f>
        <v>BHA (H)</v>
      </c>
      <c r="H180" s="121" t="str">
        <f>IFERROR(IF(VLOOKUP($A180,Calc_OppDef!$A$47:$AM$66,H$5+1,FALSE)&lt;VLOOKUP($B180,Calc_OppDef!$A$47:$AM$66,H$5+1,FALSE),VLOOKUP($A180,Fixtures!$A$2:$AN$21,H$5+2,FALSE),VLOOKUP($B180,Fixtures!$A$2:$AN$21,H$5+2,FALSE)),"")</f>
        <v>BHA (A)</v>
      </c>
      <c r="I180" s="121" t="str">
        <f>IFERROR(IF(VLOOKUP($A180,Calc_OppDef!$A$47:$AM$66,I$5+1,FALSE)&lt;VLOOKUP($B180,Calc_OppDef!$A$47:$AM$66,I$5+1,FALSE),VLOOKUP($A180,Fixtures!$A$2:$AN$21,I$5+2,FALSE),VLOOKUP($B180,Fixtures!$A$2:$AN$21,I$5+2,FALSE)),"")</f>
        <v>TOT (A)</v>
      </c>
      <c r="J180" s="121" t="str">
        <f>IFERROR(IF(VLOOKUP($A180,Calc_OppDef!$A$47:$AM$66,J$5+1,FALSE)&lt;VLOOKUP($B180,Calc_OppDef!$A$47:$AM$66,J$5+1,FALSE),VLOOKUP($A180,Fixtures!$A$2:$AN$21,J$5+2,FALSE),VLOOKUP($B180,Fixtures!$A$2:$AN$21,J$5+2,FALSE)),"")</f>
        <v>SOU (H)</v>
      </c>
      <c r="K180" s="121" t="str">
        <f>IFERROR(IF(VLOOKUP($A180,Calc_OppDef!$A$47:$AM$66,K$5+1,FALSE)&lt;VLOOKUP($B180,Calc_OppDef!$A$47:$AM$66,K$5+1,FALSE),VLOOKUP($A180,Fixtures!$A$2:$AN$21,K$5+2,FALSE),VLOOKUP($B180,Fixtures!$A$2:$AN$21,K$5+2,FALSE)),"")</f>
        <v/>
      </c>
      <c r="L180" s="121" t="str">
        <f>IFERROR(IF(VLOOKUP($A180,Calc_OppDef!$A$47:$AM$66,L$5+1,FALSE)&lt;VLOOKUP($B180,Calc_OppDef!$A$47:$AM$66,L$5+1,FALSE),VLOOKUP($A180,Fixtures!$A$2:$AN$21,L$5+2,FALSE),VLOOKUP($B180,Fixtures!$A$2:$AN$21,L$5+2,FALSE)),"")</f>
        <v/>
      </c>
      <c r="M180" s="121" t="str">
        <f>IFERROR(IF(VLOOKUP($A180,Calc_OppDef!$A$47:$AM$66,M$5+1,FALSE)&lt;VLOOKUP($B180,Calc_OppDef!$A$47:$AM$66,M$5+1,FALSE),VLOOKUP($A180,Fixtures!$A$2:$AN$21,M$5+2,FALSE),VLOOKUP($B180,Fixtures!$A$2:$AN$21,M$5+2,FALSE)),"")</f>
        <v/>
      </c>
      <c r="N180" s="119" t="str">
        <f>IFERROR(IF(VLOOKUP($A180,Calc_OppDef!$A$47:$AM$66,N$5+1,FALSE)&lt;VLOOKUP($B180,Calc_OppDef!$A$47:$AM$66,N$5+1,FALSE),VLOOKUP($A180,Fixtures!$A$2:$AN$21,N$5+2,FALSE),VLOOKUP($B180,Fixtures!$A$2:$AN$21,N$5+2,FALSE)),"")</f>
        <v/>
      </c>
      <c r="O180" s="87"/>
      <c r="P180" s="87"/>
      <c r="Q180" s="87"/>
      <c r="R180" s="87"/>
      <c r="S180" s="87"/>
      <c r="T180" s="87"/>
      <c r="U180" s="87"/>
      <c r="V180" s="87"/>
      <c r="W180" s="87"/>
      <c r="X180" s="87"/>
      <c r="Y180" s="87"/>
      <c r="Z180" s="87"/>
    </row>
    <row r="181" ht="12.0" customHeight="1">
      <c r="A181" s="113" t="str">
        <f t="array" ref="A181">INDEX(Calc_RotOppDef!E950:AP950,Intro!$C$11)</f>
        <v>Tottenham</v>
      </c>
      <c r="B181" s="120" t="str">
        <f t="array" ref="B181">INDEX(Calc_RotOppDef!E1143:AP1143,Intro!$C$11)</f>
        <v>Wolves</v>
      </c>
      <c r="C181" s="117">
        <f t="array" ref="C181">INDEX(Calc_RotOppDef!E757:AP757,Intro!$C$11)/Intro!$C$13</f>
        <v>0.8916666667</v>
      </c>
      <c r="D181" s="119">
        <v>176.0</v>
      </c>
      <c r="E181" s="121" t="str">
        <f>IFERROR(IF(VLOOKUP($A181,Calc_OppDef!$A$47:$AM$66,E$5+1,FALSE)&lt;VLOOKUP($B181,Calc_OppDef!$A$47:$AM$66,E$5+1,FALSE),VLOOKUP($A181,Fixtures!$A$2:$AN$21,E$5+2,FALSE),VLOOKUP($B181,Fixtures!$A$2:$AN$21,E$5+2,FALSE)),"")</f>
        <v>EVE (H)</v>
      </c>
      <c r="F181" s="121" t="str">
        <f>IFERROR(IF(VLOOKUP($A181,Calc_OppDef!$A$47:$AM$66,F$5+1,FALSE)&lt;VLOOKUP($B181,Calc_OppDef!$A$47:$AM$66,F$5+1,FALSE),VLOOKUP($A181,Fixtures!$A$2:$AN$21,F$5+2,FALSE),VLOOKUP($B181,Fixtures!$A$2:$AN$21,F$5+2,FALSE)),"")</f>
        <v>FUL (H)</v>
      </c>
      <c r="G181" s="121" t="str">
        <f>IFERROR(IF(VLOOKUP($A181,Calc_OppDef!$A$47:$AM$66,G$5+1,FALSE)&lt;VLOOKUP($B181,Calc_OppDef!$A$47:$AM$66,G$5+1,FALSE),VLOOKUP($A181,Fixtures!$A$2:$AN$21,G$5+2,FALSE),VLOOKUP($B181,Fixtures!$A$2:$AN$21,G$5+2,FALSE)),"")</f>
        <v>MNU (A)</v>
      </c>
      <c r="H181" s="121" t="str">
        <f>IFERROR(IF(VLOOKUP($A181,Calc_OppDef!$A$47:$AM$66,H$5+1,FALSE)&lt;VLOOKUP($B181,Calc_OppDef!$A$47:$AM$66,H$5+1,FALSE),VLOOKUP($A181,Fixtures!$A$2:$AN$21,H$5+2,FALSE),VLOOKUP($B181,Fixtures!$A$2:$AN$21,H$5+2,FALSE)),"")</f>
        <v>WHU (A)</v>
      </c>
      <c r="I181" s="121" t="str">
        <f>IFERROR(IF(VLOOKUP($A181,Calc_OppDef!$A$47:$AM$66,I$5+1,FALSE)&lt;VLOOKUP($B181,Calc_OppDef!$A$47:$AM$66,I$5+1,FALSE),VLOOKUP($A181,Fixtures!$A$2:$AN$21,I$5+2,FALSE),VLOOKUP($B181,Fixtures!$A$2:$AN$21,I$5+2,FALSE)),"")</f>
        <v>BUR (H)</v>
      </c>
      <c r="J181" s="121" t="str">
        <f>IFERROR(IF(VLOOKUP($A181,Calc_OppDef!$A$47:$AM$66,J$5+1,FALSE)&lt;VLOOKUP($B181,Calc_OppDef!$A$47:$AM$66,J$5+1,FALSE),VLOOKUP($A181,Fixtures!$A$2:$AN$21,J$5+2,FALSE),VLOOKUP($B181,Fixtures!$A$2:$AN$21,J$5+2,FALSE)),"")</f>
        <v>BHA (A)</v>
      </c>
      <c r="K181" s="121" t="str">
        <f>IFERROR(IF(VLOOKUP($A181,Calc_OppDef!$A$47:$AM$66,K$5+1,FALSE)&lt;VLOOKUP($B181,Calc_OppDef!$A$47:$AM$66,K$5+1,FALSE),VLOOKUP($A181,Fixtures!$A$2:$AN$21,K$5+2,FALSE),VLOOKUP($B181,Fixtures!$A$2:$AN$21,K$5+2,FALSE)),"")</f>
        <v/>
      </c>
      <c r="L181" s="121" t="str">
        <f>IFERROR(IF(VLOOKUP($A181,Calc_OppDef!$A$47:$AM$66,L$5+1,FALSE)&lt;VLOOKUP($B181,Calc_OppDef!$A$47:$AM$66,L$5+1,FALSE),VLOOKUP($A181,Fixtures!$A$2:$AN$21,L$5+2,FALSE),VLOOKUP($B181,Fixtures!$A$2:$AN$21,L$5+2,FALSE)),"")</f>
        <v/>
      </c>
      <c r="M181" s="121" t="str">
        <f>IFERROR(IF(VLOOKUP($A181,Calc_OppDef!$A$47:$AM$66,M$5+1,FALSE)&lt;VLOOKUP($B181,Calc_OppDef!$A$47:$AM$66,M$5+1,FALSE),VLOOKUP($A181,Fixtures!$A$2:$AN$21,M$5+2,FALSE),VLOOKUP($B181,Fixtures!$A$2:$AN$21,M$5+2,FALSE)),"")</f>
        <v/>
      </c>
      <c r="N181" s="119" t="str">
        <f>IFERROR(IF(VLOOKUP($A181,Calc_OppDef!$A$47:$AM$66,N$5+1,FALSE)&lt;VLOOKUP($B181,Calc_OppDef!$A$47:$AM$66,N$5+1,FALSE),VLOOKUP($A181,Fixtures!$A$2:$AN$21,N$5+2,FALSE),VLOOKUP($B181,Fixtures!$A$2:$AN$21,N$5+2,FALSE)),"")</f>
        <v/>
      </c>
      <c r="O181" s="87"/>
      <c r="P181" s="87"/>
      <c r="Q181" s="87"/>
      <c r="R181" s="87"/>
      <c r="S181" s="87"/>
      <c r="T181" s="87"/>
      <c r="U181" s="87"/>
      <c r="V181" s="87"/>
      <c r="W181" s="87"/>
      <c r="X181" s="87"/>
      <c r="Y181" s="87"/>
      <c r="Z181" s="87"/>
    </row>
    <row r="182" ht="12.0" customHeight="1">
      <c r="A182" s="113" t="str">
        <f t="array" ref="A182">INDEX(Calc_RotOppDef!E951:AP951,Intro!$C$11)</f>
        <v>Man Utd</v>
      </c>
      <c r="B182" s="120" t="str">
        <f t="array" ref="B182">INDEX(Calc_RotOppDef!E1144:AP1144,Intro!$C$11)</f>
        <v>West Ham</v>
      </c>
      <c r="C182" s="117">
        <f t="array" ref="C182">INDEX(Calc_RotOppDef!E758:AP758,Intro!$C$11)/Intro!$C$13</f>
        <v>0.8933333333</v>
      </c>
      <c r="D182" s="119">
        <v>177.0</v>
      </c>
      <c r="E182" s="121" t="str">
        <f>IFERROR(IF(VLOOKUP($A182,Calc_OppDef!$A$47:$AM$66,E$5+1,FALSE)&lt;VLOOKUP($B182,Calc_OppDef!$A$47:$AM$66,E$5+1,FALSE),VLOOKUP($A182,Fixtures!$A$2:$AN$21,E$5+2,FALSE),VLOOKUP($B182,Fixtures!$A$2:$AN$21,E$5+2,FALSE)),"")</f>
        <v>LEI (H)</v>
      </c>
      <c r="F182" s="121" t="str">
        <f>IFERROR(IF(VLOOKUP($A182,Calc_OppDef!$A$47:$AM$66,F$5+1,FALSE)&lt;VLOOKUP($B182,Calc_OppDef!$A$47:$AM$66,F$5+1,FALSE),VLOOKUP($A182,Fixtures!$A$2:$AN$21,F$5+2,FALSE),VLOOKUP($B182,Fixtures!$A$2:$AN$21,F$5+2,FALSE)),"")</f>
        <v>BOU (H)</v>
      </c>
      <c r="G182" s="121" t="str">
        <f>IFERROR(IF(VLOOKUP($A182,Calc_OppDef!$A$47:$AM$66,G$5+1,FALSE)&lt;VLOOKUP($B182,Calc_OppDef!$A$47:$AM$66,G$5+1,FALSE),VLOOKUP($A182,Fixtures!$A$2:$AN$21,G$5+2,FALSE),VLOOKUP($B182,Fixtures!$A$2:$AN$21,G$5+2,FALSE)),"")</f>
        <v>TOT (H)</v>
      </c>
      <c r="H182" s="121" t="str">
        <f>IFERROR(IF(VLOOKUP($A182,Calc_OppDef!$A$47:$AM$66,H$5+1,FALSE)&lt;VLOOKUP($B182,Calc_OppDef!$A$47:$AM$66,H$5+1,FALSE),VLOOKUP($A182,Fixtures!$A$2:$AN$21,H$5+2,FALSE),VLOOKUP($B182,Fixtures!$A$2:$AN$21,H$5+2,FALSE)),"")</f>
        <v>WOL (H)</v>
      </c>
      <c r="I182" s="121" t="str">
        <f>IFERROR(IF(VLOOKUP($A182,Calc_OppDef!$A$47:$AM$66,I$5+1,FALSE)&lt;VLOOKUP($B182,Calc_OppDef!$A$47:$AM$66,I$5+1,FALSE),VLOOKUP($A182,Fixtures!$A$2:$AN$21,I$5+2,FALSE),VLOOKUP($B182,Fixtures!$A$2:$AN$21,I$5+2,FALSE)),"")</f>
        <v>WAT (A)</v>
      </c>
      <c r="J182" s="121" t="str">
        <f>IFERROR(IF(VLOOKUP($A182,Calc_OppDef!$A$47:$AM$66,J$5+1,FALSE)&lt;VLOOKUP($B182,Calc_OppDef!$A$47:$AM$66,J$5+1,FALSE),VLOOKUP($A182,Fixtures!$A$2:$AN$21,J$5+2,FALSE),VLOOKUP($B182,Fixtures!$A$2:$AN$21,J$5+2,FALSE)),"")</f>
        <v>WOL (H)</v>
      </c>
      <c r="K182" s="121" t="str">
        <f>IFERROR(IF(VLOOKUP($A182,Calc_OppDef!$A$47:$AM$66,K$5+1,FALSE)&lt;VLOOKUP($B182,Calc_OppDef!$A$47:$AM$66,K$5+1,FALSE),VLOOKUP($A182,Fixtures!$A$2:$AN$21,K$5+2,FALSE),VLOOKUP($B182,Fixtures!$A$2:$AN$21,K$5+2,FALSE)),"")</f>
        <v/>
      </c>
      <c r="L182" s="121" t="str">
        <f>IFERROR(IF(VLOOKUP($A182,Calc_OppDef!$A$47:$AM$66,L$5+1,FALSE)&lt;VLOOKUP($B182,Calc_OppDef!$A$47:$AM$66,L$5+1,FALSE),VLOOKUP($A182,Fixtures!$A$2:$AN$21,L$5+2,FALSE),VLOOKUP($B182,Fixtures!$A$2:$AN$21,L$5+2,FALSE)),"")</f>
        <v/>
      </c>
      <c r="M182" s="121" t="str">
        <f>IFERROR(IF(VLOOKUP($A182,Calc_OppDef!$A$47:$AM$66,M$5+1,FALSE)&lt;VLOOKUP($B182,Calc_OppDef!$A$47:$AM$66,M$5+1,FALSE),VLOOKUP($A182,Fixtures!$A$2:$AN$21,M$5+2,FALSE),VLOOKUP($B182,Fixtures!$A$2:$AN$21,M$5+2,FALSE)),"")</f>
        <v/>
      </c>
      <c r="N182" s="119" t="str">
        <f>IFERROR(IF(VLOOKUP($A182,Calc_OppDef!$A$47:$AM$66,N$5+1,FALSE)&lt;VLOOKUP($B182,Calc_OppDef!$A$47:$AM$66,N$5+1,FALSE),VLOOKUP($A182,Fixtures!$A$2:$AN$21,N$5+2,FALSE),VLOOKUP($B182,Fixtures!$A$2:$AN$21,N$5+2,FALSE)),"")</f>
        <v/>
      </c>
      <c r="O182" s="87"/>
      <c r="P182" s="87"/>
      <c r="Q182" s="87"/>
      <c r="R182" s="87"/>
      <c r="S182" s="87"/>
      <c r="T182" s="87"/>
      <c r="U182" s="87"/>
      <c r="V182" s="87"/>
      <c r="W182" s="87"/>
      <c r="X182" s="87"/>
      <c r="Y182" s="87"/>
      <c r="Z182" s="87"/>
    </row>
    <row r="183" ht="12.0" customHeight="1">
      <c r="A183" s="113" t="str">
        <f t="array" ref="A183">INDEX(Calc_RotOppDef!E952:AP952,Intro!$C$11)</f>
        <v>Brighton</v>
      </c>
      <c r="B183" s="120" t="str">
        <f t="array" ref="B183">INDEX(Calc_RotOppDef!E1145:AP1145,Intro!$C$11)</f>
        <v>Southampton</v>
      </c>
      <c r="C183" s="117">
        <f t="array" ref="C183">INDEX(Calc_RotOppDef!E759:AP759,Intro!$C$11)/Intro!$C$13</f>
        <v>0.8983333333</v>
      </c>
      <c r="D183" s="119">
        <v>178.0</v>
      </c>
      <c r="E183" s="121" t="str">
        <f>IFERROR(IF(VLOOKUP($A183,Calc_OppDef!$A$47:$AM$66,E$5+1,FALSE)&lt;VLOOKUP($B183,Calc_OppDef!$A$47:$AM$66,E$5+1,FALSE),VLOOKUP($A183,Fixtures!$A$2:$AN$21,E$5+2,FALSE),VLOOKUP($B183,Fixtures!$A$2:$AN$21,E$5+2,FALSE)),"")</f>
        <v>BUR (H)</v>
      </c>
      <c r="F183" s="121" t="str">
        <f>IFERROR(IF(VLOOKUP($A183,Calc_OppDef!$A$47:$AM$66,F$5+1,FALSE)&lt;VLOOKUP($B183,Calc_OppDef!$A$47:$AM$66,F$5+1,FALSE),VLOOKUP($A183,Fixtures!$A$2:$AN$21,F$5+2,FALSE),VLOOKUP($B183,Fixtures!$A$2:$AN$21,F$5+2,FALSE)),"")</f>
        <v>EVE (A)</v>
      </c>
      <c r="G183" s="121" t="str">
        <f>IFERROR(IF(VLOOKUP($A183,Calc_OppDef!$A$47:$AM$66,G$5+1,FALSE)&lt;VLOOKUP($B183,Calc_OppDef!$A$47:$AM$66,G$5+1,FALSE),VLOOKUP($A183,Fixtures!$A$2:$AN$21,G$5+2,FALSE),VLOOKUP($B183,Fixtures!$A$2:$AN$21,G$5+2,FALSE)),"")</f>
        <v>LEI (H)</v>
      </c>
      <c r="H183" s="121" t="str">
        <f>IFERROR(IF(VLOOKUP($A183,Calc_OppDef!$A$47:$AM$66,H$5+1,FALSE)&lt;VLOOKUP($B183,Calc_OppDef!$A$47:$AM$66,H$5+1,FALSE),VLOOKUP($A183,Fixtures!$A$2:$AN$21,H$5+2,FALSE),VLOOKUP($B183,Fixtures!$A$2:$AN$21,H$5+2,FALSE)),"")</f>
        <v>FUL (H)</v>
      </c>
      <c r="I183" s="121" t="str">
        <f>IFERROR(IF(VLOOKUP($A183,Calc_OppDef!$A$47:$AM$66,I$5+1,FALSE)&lt;VLOOKUP($B183,Calc_OppDef!$A$47:$AM$66,I$5+1,FALSE),VLOOKUP($A183,Fixtures!$A$2:$AN$21,I$5+2,FALSE),VLOOKUP($B183,Fixtures!$A$2:$AN$21,I$5+2,FALSE)),"")</f>
        <v>BHA (H)</v>
      </c>
      <c r="J183" s="121" t="str">
        <f>IFERROR(IF(VLOOKUP($A183,Calc_OppDef!$A$47:$AM$66,J$5+1,FALSE)&lt;VLOOKUP($B183,Calc_OppDef!$A$47:$AM$66,J$5+1,FALSE),VLOOKUP($A183,Fixtures!$A$2:$AN$21,J$5+2,FALSE),VLOOKUP($B183,Fixtures!$A$2:$AN$21,J$5+2,FALSE)),"")</f>
        <v>TOT (H)</v>
      </c>
      <c r="K183" s="121" t="str">
        <f>IFERROR(IF(VLOOKUP($A183,Calc_OppDef!$A$47:$AM$66,K$5+1,FALSE)&lt;VLOOKUP($B183,Calc_OppDef!$A$47:$AM$66,K$5+1,FALSE),VLOOKUP($A183,Fixtures!$A$2:$AN$21,K$5+2,FALSE),VLOOKUP($B183,Fixtures!$A$2:$AN$21,K$5+2,FALSE)),"")</f>
        <v/>
      </c>
      <c r="L183" s="121" t="str">
        <f>IFERROR(IF(VLOOKUP($A183,Calc_OppDef!$A$47:$AM$66,L$5+1,FALSE)&lt;VLOOKUP($B183,Calc_OppDef!$A$47:$AM$66,L$5+1,FALSE),VLOOKUP($A183,Fixtures!$A$2:$AN$21,L$5+2,FALSE),VLOOKUP($B183,Fixtures!$A$2:$AN$21,L$5+2,FALSE)),"")</f>
        <v/>
      </c>
      <c r="M183" s="121" t="str">
        <f>IFERROR(IF(VLOOKUP($A183,Calc_OppDef!$A$47:$AM$66,M$5+1,FALSE)&lt;VLOOKUP($B183,Calc_OppDef!$A$47:$AM$66,M$5+1,FALSE),VLOOKUP($A183,Fixtures!$A$2:$AN$21,M$5+2,FALSE),VLOOKUP($B183,Fixtures!$A$2:$AN$21,M$5+2,FALSE)),"")</f>
        <v/>
      </c>
      <c r="N183" s="119" t="str">
        <f>IFERROR(IF(VLOOKUP($A183,Calc_OppDef!$A$47:$AM$66,N$5+1,FALSE)&lt;VLOOKUP($B183,Calc_OppDef!$A$47:$AM$66,N$5+1,FALSE),VLOOKUP($A183,Fixtures!$A$2:$AN$21,N$5+2,FALSE),VLOOKUP($B183,Fixtures!$A$2:$AN$21,N$5+2,FALSE)),"")</f>
        <v/>
      </c>
      <c r="O183" s="87"/>
      <c r="P183" s="87"/>
      <c r="Q183" s="87"/>
      <c r="R183" s="87"/>
      <c r="S183" s="87"/>
      <c r="T183" s="87"/>
      <c r="U183" s="87"/>
      <c r="V183" s="87"/>
      <c r="W183" s="87"/>
      <c r="X183" s="87"/>
      <c r="Y183" s="87"/>
      <c r="Z183" s="87"/>
    </row>
    <row r="184" ht="12.0" customHeight="1">
      <c r="A184" s="113" t="str">
        <f t="array" ref="A184">INDEX(Calc_RotOppDef!E953:AP953,Intro!$C$11)</f>
        <v>Arsenal</v>
      </c>
      <c r="B184" s="120" t="str">
        <f t="array" ref="B184">INDEX(Calc_RotOppDef!E1146:AP1146,Intro!$C$11)</f>
        <v>West Ham</v>
      </c>
      <c r="C184" s="117">
        <f t="array" ref="C184">INDEX(Calc_RotOppDef!E760:AP760,Intro!$C$11)/Intro!$C$13</f>
        <v>0.9016666667</v>
      </c>
      <c r="D184" s="119">
        <v>179.0</v>
      </c>
      <c r="E184" s="121" t="str">
        <f>IFERROR(IF(VLOOKUP($A184,Calc_OppDef!$A$47:$AM$66,E$5+1,FALSE)&lt;VLOOKUP($B184,Calc_OppDef!$A$47:$AM$66,E$5+1,FALSE),VLOOKUP($A184,Fixtures!$A$2:$AN$21,E$5+2,FALSE),VLOOKUP($B184,Fixtures!$A$2:$AN$21,E$5+2,FALSE)),"")</f>
        <v>LIV (A)</v>
      </c>
      <c r="F184" s="121" t="str">
        <f>IFERROR(IF(VLOOKUP($A184,Calc_OppDef!$A$47:$AM$66,F$5+1,FALSE)&lt;VLOOKUP($B184,Calc_OppDef!$A$47:$AM$66,F$5+1,FALSE),VLOOKUP($A184,Fixtures!$A$2:$AN$21,F$5+2,FALSE),VLOOKUP($B184,Fixtures!$A$2:$AN$21,F$5+2,FALSE)),"")</f>
        <v>BOU (H)</v>
      </c>
      <c r="G184" s="121" t="str">
        <f>IFERROR(IF(VLOOKUP($A184,Calc_OppDef!$A$47:$AM$66,G$5+1,FALSE)&lt;VLOOKUP($B184,Calc_OppDef!$A$47:$AM$66,G$5+1,FALSE),VLOOKUP($A184,Fixtures!$A$2:$AN$21,G$5+2,FALSE),VLOOKUP($B184,Fixtures!$A$2:$AN$21,G$5+2,FALSE)),"")</f>
        <v>WHU (H)</v>
      </c>
      <c r="H184" s="121" t="str">
        <f>IFERROR(IF(VLOOKUP($A184,Calc_OppDef!$A$47:$AM$66,H$5+1,FALSE)&lt;VLOOKUP($B184,Calc_OppDef!$A$47:$AM$66,H$5+1,FALSE),VLOOKUP($A184,Fixtures!$A$2:$AN$21,H$5+2,FALSE),VLOOKUP($B184,Fixtures!$A$2:$AN$21,H$5+2,FALSE)),"")</f>
        <v>WOL (H)</v>
      </c>
      <c r="I184" s="121" t="str">
        <f>IFERROR(IF(VLOOKUP($A184,Calc_OppDef!$A$47:$AM$66,I$5+1,FALSE)&lt;VLOOKUP($B184,Calc_OppDef!$A$47:$AM$66,I$5+1,FALSE),VLOOKUP($A184,Fixtures!$A$2:$AN$21,I$5+2,FALSE),VLOOKUP($B184,Fixtures!$A$2:$AN$21,I$5+2,FALSE)),"")</f>
        <v>NEW (A)</v>
      </c>
      <c r="J184" s="121" t="str">
        <f>IFERROR(IF(VLOOKUP($A184,Calc_OppDef!$A$47:$AM$66,J$5+1,FALSE)&lt;VLOOKUP($B184,Calc_OppDef!$A$47:$AM$66,J$5+1,FALSE),VLOOKUP($A184,Fixtures!$A$2:$AN$21,J$5+2,FALSE),VLOOKUP($B184,Fixtures!$A$2:$AN$21,J$5+2,FALSE)),"")</f>
        <v>EVE (H)</v>
      </c>
      <c r="K184" s="121" t="str">
        <f>IFERROR(IF(VLOOKUP($A184,Calc_OppDef!$A$47:$AM$66,K$5+1,FALSE)&lt;VLOOKUP($B184,Calc_OppDef!$A$47:$AM$66,K$5+1,FALSE),VLOOKUP($A184,Fixtures!$A$2:$AN$21,K$5+2,FALSE),VLOOKUP($B184,Fixtures!$A$2:$AN$21,K$5+2,FALSE)),"")</f>
        <v/>
      </c>
      <c r="L184" s="121" t="str">
        <f>IFERROR(IF(VLOOKUP($A184,Calc_OppDef!$A$47:$AM$66,L$5+1,FALSE)&lt;VLOOKUP($B184,Calc_OppDef!$A$47:$AM$66,L$5+1,FALSE),VLOOKUP($A184,Fixtures!$A$2:$AN$21,L$5+2,FALSE),VLOOKUP($B184,Fixtures!$A$2:$AN$21,L$5+2,FALSE)),"")</f>
        <v/>
      </c>
      <c r="M184" s="121" t="str">
        <f>IFERROR(IF(VLOOKUP($A184,Calc_OppDef!$A$47:$AM$66,M$5+1,FALSE)&lt;VLOOKUP($B184,Calc_OppDef!$A$47:$AM$66,M$5+1,FALSE),VLOOKUP($A184,Fixtures!$A$2:$AN$21,M$5+2,FALSE),VLOOKUP($B184,Fixtures!$A$2:$AN$21,M$5+2,FALSE)),"")</f>
        <v/>
      </c>
      <c r="N184" s="119" t="str">
        <f>IFERROR(IF(VLOOKUP($A184,Calc_OppDef!$A$47:$AM$66,N$5+1,FALSE)&lt;VLOOKUP($B184,Calc_OppDef!$A$47:$AM$66,N$5+1,FALSE),VLOOKUP($A184,Fixtures!$A$2:$AN$21,N$5+2,FALSE),VLOOKUP($B184,Fixtures!$A$2:$AN$21,N$5+2,FALSE)),"")</f>
        <v/>
      </c>
      <c r="O184" s="87"/>
      <c r="P184" s="87"/>
      <c r="Q184" s="87"/>
      <c r="R184" s="87"/>
      <c r="S184" s="87"/>
      <c r="T184" s="87"/>
      <c r="U184" s="87"/>
      <c r="V184" s="87"/>
      <c r="W184" s="87"/>
      <c r="X184" s="87"/>
      <c r="Y184" s="87"/>
      <c r="Z184" s="87"/>
    </row>
    <row r="185" ht="12.0" customHeight="1">
      <c r="A185" s="113" t="str">
        <f t="array" ref="A185">INDEX(Calc_RotOppDef!E954:AP954,Intro!$C$11)</f>
        <v>Leicester</v>
      </c>
      <c r="B185" s="120" t="str">
        <f t="array" ref="B185">INDEX(Calc_RotOppDef!E1147:AP1147,Intro!$C$11)</f>
        <v>Newcastle</v>
      </c>
      <c r="C185" s="117">
        <f t="array" ref="C185">INDEX(Calc_RotOppDef!E761:AP761,Intro!$C$11)/Intro!$C$13</f>
        <v>0.9016666667</v>
      </c>
      <c r="D185" s="119">
        <v>180.0</v>
      </c>
      <c r="E185" s="121" t="str">
        <f>IFERROR(IF(VLOOKUP($A185,Calc_OppDef!$A$47:$AM$66,E$5+1,FALSE)&lt;VLOOKUP($B185,Calc_OppDef!$A$47:$AM$66,E$5+1,FALSE),VLOOKUP($A185,Fixtures!$A$2:$AN$21,E$5+2,FALSE),VLOOKUP($B185,Fixtures!$A$2:$AN$21,E$5+2,FALSE)),"")</f>
        <v>TOT (H)</v>
      </c>
      <c r="F185" s="121" t="str">
        <f>IFERROR(IF(VLOOKUP($A185,Calc_OppDef!$A$47:$AM$66,F$5+1,FALSE)&lt;VLOOKUP($B185,Calc_OppDef!$A$47:$AM$66,F$5+1,FALSE),VLOOKUP($A185,Fixtures!$A$2:$AN$21,F$5+2,FALSE),VLOOKUP($B185,Fixtures!$A$2:$AN$21,F$5+2,FALSE)),"")</f>
        <v>WOL (H)</v>
      </c>
      <c r="G185" s="121" t="str">
        <f>IFERROR(IF(VLOOKUP($A185,Calc_OppDef!$A$47:$AM$66,G$5+1,FALSE)&lt;VLOOKUP($B185,Calc_OppDef!$A$47:$AM$66,G$5+1,FALSE),VLOOKUP($A185,Fixtures!$A$2:$AN$21,G$5+2,FALSE),VLOOKUP($B185,Fixtures!$A$2:$AN$21,G$5+2,FALSE)),"")</f>
        <v>SOU (A)</v>
      </c>
      <c r="H185" s="121" t="str">
        <f>IFERROR(IF(VLOOKUP($A185,Calc_OppDef!$A$47:$AM$66,H$5+1,FALSE)&lt;VLOOKUP($B185,Calc_OppDef!$A$47:$AM$66,H$5+1,FALSE),VLOOKUP($A185,Fixtures!$A$2:$AN$21,H$5+2,FALSE),VLOOKUP($B185,Fixtures!$A$2:$AN$21,H$5+2,FALSE)),"")</f>
        <v>LIV (H)</v>
      </c>
      <c r="I185" s="121" t="str">
        <f>IFERROR(IF(VLOOKUP($A185,Calc_OppDef!$A$47:$AM$66,I$5+1,FALSE)&lt;VLOOKUP($B185,Calc_OppDef!$A$47:$AM$66,I$5+1,FALSE),VLOOKUP($A185,Fixtures!$A$2:$AN$21,I$5+2,FALSE),VLOOKUP($B185,Fixtures!$A$2:$AN$21,I$5+2,FALSE)),"")</f>
        <v>ARS (H)</v>
      </c>
      <c r="J185" s="121" t="str">
        <f>IFERROR(IF(VLOOKUP($A185,Calc_OppDef!$A$47:$AM$66,J$5+1,FALSE)&lt;VLOOKUP($B185,Calc_OppDef!$A$47:$AM$66,J$5+1,FALSE),VLOOKUP($A185,Fixtures!$A$2:$AN$21,J$5+2,FALSE),VLOOKUP($B185,Fixtures!$A$2:$AN$21,J$5+2,FALSE)),"")</f>
        <v>HUD (H)</v>
      </c>
      <c r="K185" s="121" t="str">
        <f>IFERROR(IF(VLOOKUP($A185,Calc_OppDef!$A$47:$AM$66,K$5+1,FALSE)&lt;VLOOKUP($B185,Calc_OppDef!$A$47:$AM$66,K$5+1,FALSE),VLOOKUP($A185,Fixtures!$A$2:$AN$21,K$5+2,FALSE),VLOOKUP($B185,Fixtures!$A$2:$AN$21,K$5+2,FALSE)),"")</f>
        <v/>
      </c>
      <c r="L185" s="121" t="str">
        <f>IFERROR(IF(VLOOKUP($A185,Calc_OppDef!$A$47:$AM$66,L$5+1,FALSE)&lt;VLOOKUP($B185,Calc_OppDef!$A$47:$AM$66,L$5+1,FALSE),VLOOKUP($A185,Fixtures!$A$2:$AN$21,L$5+2,FALSE),VLOOKUP($B185,Fixtures!$A$2:$AN$21,L$5+2,FALSE)),"")</f>
        <v/>
      </c>
      <c r="M185" s="121" t="str">
        <f>IFERROR(IF(VLOOKUP($A185,Calc_OppDef!$A$47:$AM$66,M$5+1,FALSE)&lt;VLOOKUP($B185,Calc_OppDef!$A$47:$AM$66,M$5+1,FALSE),VLOOKUP($A185,Fixtures!$A$2:$AN$21,M$5+2,FALSE),VLOOKUP($B185,Fixtures!$A$2:$AN$21,M$5+2,FALSE)),"")</f>
        <v/>
      </c>
      <c r="N185" s="119" t="str">
        <f>IFERROR(IF(VLOOKUP($A185,Calc_OppDef!$A$47:$AM$66,N$5+1,FALSE)&lt;VLOOKUP($B185,Calc_OppDef!$A$47:$AM$66,N$5+1,FALSE),VLOOKUP($A185,Fixtures!$A$2:$AN$21,N$5+2,FALSE),VLOOKUP($B185,Fixtures!$A$2:$AN$21,N$5+2,FALSE)),"")</f>
        <v/>
      </c>
      <c r="O185" s="87"/>
      <c r="P185" s="87"/>
      <c r="Q185" s="87"/>
      <c r="R185" s="87"/>
      <c r="S185" s="87"/>
      <c r="T185" s="87"/>
      <c r="U185" s="87"/>
      <c r="V185" s="87"/>
      <c r="W185" s="87"/>
      <c r="X185" s="87"/>
      <c r="Y185" s="87"/>
      <c r="Z185" s="87"/>
    </row>
    <row r="186" ht="12.0" customHeight="1">
      <c r="A186" s="113" t="str">
        <f t="array" ref="A186">INDEX(Calc_RotOppDef!E955:AP955,Intro!$C$11)</f>
        <v>Newcastle</v>
      </c>
      <c r="B186" s="120" t="str">
        <f t="array" ref="B186">INDEX(Calc_RotOppDef!E1148:AP1148,Intro!$C$11)</f>
        <v>Southampton</v>
      </c>
      <c r="C186" s="117">
        <f t="array" ref="C186">INDEX(Calc_RotOppDef!E762:AP762,Intro!$C$11)/Intro!$C$13</f>
        <v>0.9016666667</v>
      </c>
      <c r="D186" s="119">
        <v>181.0</v>
      </c>
      <c r="E186" s="121" t="str">
        <f>IFERROR(IF(VLOOKUP($A186,Calc_OppDef!$A$47:$AM$66,E$5+1,FALSE)&lt;VLOOKUP($B186,Calc_OppDef!$A$47:$AM$66,E$5+1,FALSE),VLOOKUP($A186,Fixtures!$A$2:$AN$21,E$5+2,FALSE),VLOOKUP($B186,Fixtures!$A$2:$AN$21,E$5+2,FALSE)),"")</f>
        <v>BUR (H)</v>
      </c>
      <c r="F186" s="121" t="str">
        <f>IFERROR(IF(VLOOKUP($A186,Calc_OppDef!$A$47:$AM$66,F$5+1,FALSE)&lt;VLOOKUP($B186,Calc_OppDef!$A$47:$AM$66,F$5+1,FALSE),VLOOKUP($A186,Fixtures!$A$2:$AN$21,F$5+2,FALSE),VLOOKUP($B186,Fixtures!$A$2:$AN$21,F$5+2,FALSE)),"")</f>
        <v>CAR (A)</v>
      </c>
      <c r="G186" s="121" t="str">
        <f>IFERROR(IF(VLOOKUP($A186,Calc_OppDef!$A$47:$AM$66,G$5+1,FALSE)&lt;VLOOKUP($B186,Calc_OppDef!$A$47:$AM$66,G$5+1,FALSE),VLOOKUP($A186,Fixtures!$A$2:$AN$21,G$5+2,FALSE),VLOOKUP($B186,Fixtures!$A$2:$AN$21,G$5+2,FALSE)),"")</f>
        <v>LEI (H)</v>
      </c>
      <c r="H186" s="121" t="str">
        <f>IFERROR(IF(VLOOKUP($A186,Calc_OppDef!$A$47:$AM$66,H$5+1,FALSE)&lt;VLOOKUP($B186,Calc_OppDef!$A$47:$AM$66,H$5+1,FALSE),VLOOKUP($A186,Fixtures!$A$2:$AN$21,H$5+2,FALSE),VLOOKUP($B186,Fixtures!$A$2:$AN$21,H$5+2,FALSE)),"")</f>
        <v>CRY (A)</v>
      </c>
      <c r="I186" s="121" t="str">
        <f>IFERROR(IF(VLOOKUP($A186,Calc_OppDef!$A$47:$AM$66,I$5+1,FALSE)&lt;VLOOKUP($B186,Calc_OppDef!$A$47:$AM$66,I$5+1,FALSE),VLOOKUP($A186,Fixtures!$A$2:$AN$21,I$5+2,FALSE),VLOOKUP($B186,Fixtures!$A$2:$AN$21,I$5+2,FALSE)),"")</f>
        <v>BHA (H)</v>
      </c>
      <c r="J186" s="121" t="str">
        <f>IFERROR(IF(VLOOKUP($A186,Calc_OppDef!$A$47:$AM$66,J$5+1,FALSE)&lt;VLOOKUP($B186,Calc_OppDef!$A$47:$AM$66,J$5+1,FALSE),VLOOKUP($A186,Fixtures!$A$2:$AN$21,J$5+2,FALSE),VLOOKUP($B186,Fixtures!$A$2:$AN$21,J$5+2,FALSE)),"")</f>
        <v>CRY (A)</v>
      </c>
      <c r="K186" s="121" t="str">
        <f>IFERROR(IF(VLOOKUP($A186,Calc_OppDef!$A$47:$AM$66,K$5+1,FALSE)&lt;VLOOKUP($B186,Calc_OppDef!$A$47:$AM$66,K$5+1,FALSE),VLOOKUP($A186,Fixtures!$A$2:$AN$21,K$5+2,FALSE),VLOOKUP($B186,Fixtures!$A$2:$AN$21,K$5+2,FALSE)),"")</f>
        <v/>
      </c>
      <c r="L186" s="121" t="str">
        <f>IFERROR(IF(VLOOKUP($A186,Calc_OppDef!$A$47:$AM$66,L$5+1,FALSE)&lt;VLOOKUP($B186,Calc_OppDef!$A$47:$AM$66,L$5+1,FALSE),VLOOKUP($A186,Fixtures!$A$2:$AN$21,L$5+2,FALSE),VLOOKUP($B186,Fixtures!$A$2:$AN$21,L$5+2,FALSE)),"")</f>
        <v/>
      </c>
      <c r="M186" s="121" t="str">
        <f>IFERROR(IF(VLOOKUP($A186,Calc_OppDef!$A$47:$AM$66,M$5+1,FALSE)&lt;VLOOKUP($B186,Calc_OppDef!$A$47:$AM$66,M$5+1,FALSE),VLOOKUP($A186,Fixtures!$A$2:$AN$21,M$5+2,FALSE),VLOOKUP($B186,Fixtures!$A$2:$AN$21,M$5+2,FALSE)),"")</f>
        <v/>
      </c>
      <c r="N186" s="119" t="str">
        <f>IFERROR(IF(VLOOKUP($A186,Calc_OppDef!$A$47:$AM$66,N$5+1,FALSE)&lt;VLOOKUP($B186,Calc_OppDef!$A$47:$AM$66,N$5+1,FALSE),VLOOKUP($A186,Fixtures!$A$2:$AN$21,N$5+2,FALSE),VLOOKUP($B186,Fixtures!$A$2:$AN$21,N$5+2,FALSE)),"")</f>
        <v/>
      </c>
      <c r="O186" s="87"/>
      <c r="P186" s="87"/>
      <c r="Q186" s="87"/>
      <c r="R186" s="87"/>
      <c r="S186" s="87"/>
      <c r="T186" s="87"/>
      <c r="U186" s="87"/>
      <c r="V186" s="87"/>
      <c r="W186" s="87"/>
      <c r="X186" s="87"/>
      <c r="Y186" s="87"/>
      <c r="Z186" s="87"/>
    </row>
    <row r="187" ht="12.0" customHeight="1">
      <c r="A187" s="113" t="str">
        <f t="array" ref="A187">INDEX(Calc_RotOppDef!E956:AP956,Intro!$C$11)</f>
        <v>Tottenham</v>
      </c>
      <c r="B187" s="120" t="str">
        <f t="array" ref="B187">INDEX(Calc_RotOppDef!E1149:AP1149,Intro!$C$11)</f>
        <v>West Ham</v>
      </c>
      <c r="C187" s="117">
        <f t="array" ref="C187">INDEX(Calc_RotOppDef!E763:AP763,Intro!$C$11)/Intro!$C$13</f>
        <v>0.9033333333</v>
      </c>
      <c r="D187" s="119">
        <v>182.0</v>
      </c>
      <c r="E187" s="121" t="str">
        <f>IFERROR(IF(VLOOKUP($A187,Calc_OppDef!$A$47:$AM$66,E$5+1,FALSE)&lt;VLOOKUP($B187,Calc_OppDef!$A$47:$AM$66,E$5+1,FALSE),VLOOKUP($A187,Fixtures!$A$2:$AN$21,E$5+2,FALSE),VLOOKUP($B187,Fixtures!$A$2:$AN$21,E$5+2,FALSE)),"")</f>
        <v>NEW (A)</v>
      </c>
      <c r="F187" s="121" t="str">
        <f>IFERROR(IF(VLOOKUP($A187,Calc_OppDef!$A$47:$AM$66,F$5+1,FALSE)&lt;VLOOKUP($B187,Calc_OppDef!$A$47:$AM$66,F$5+1,FALSE),VLOOKUP($A187,Fixtures!$A$2:$AN$21,F$5+2,FALSE),VLOOKUP($B187,Fixtures!$A$2:$AN$21,F$5+2,FALSE)),"")</f>
        <v>FUL (H)</v>
      </c>
      <c r="G187" s="121" t="str">
        <f>IFERROR(IF(VLOOKUP($A187,Calc_OppDef!$A$47:$AM$66,G$5+1,FALSE)&lt;VLOOKUP($B187,Calc_OppDef!$A$47:$AM$66,G$5+1,FALSE),VLOOKUP($A187,Fixtures!$A$2:$AN$21,G$5+2,FALSE),VLOOKUP($B187,Fixtures!$A$2:$AN$21,G$5+2,FALSE)),"")</f>
        <v>MNU (A)</v>
      </c>
      <c r="H187" s="121" t="str">
        <f>IFERROR(IF(VLOOKUP($A187,Calc_OppDef!$A$47:$AM$66,H$5+1,FALSE)&lt;VLOOKUP($B187,Calc_OppDef!$A$47:$AM$66,H$5+1,FALSE),VLOOKUP($A187,Fixtures!$A$2:$AN$21,H$5+2,FALSE),VLOOKUP($B187,Fixtures!$A$2:$AN$21,H$5+2,FALSE)),"")</f>
        <v>WOL (H)</v>
      </c>
      <c r="I187" s="121" t="str">
        <f>IFERROR(IF(VLOOKUP($A187,Calc_OppDef!$A$47:$AM$66,I$5+1,FALSE)&lt;VLOOKUP($B187,Calc_OppDef!$A$47:$AM$66,I$5+1,FALSE),VLOOKUP($A187,Fixtures!$A$2:$AN$21,I$5+2,FALSE),VLOOKUP($B187,Fixtures!$A$2:$AN$21,I$5+2,FALSE)),"")</f>
        <v>EVE (A)</v>
      </c>
      <c r="J187" s="121" t="str">
        <f>IFERROR(IF(VLOOKUP($A187,Calc_OppDef!$A$47:$AM$66,J$5+1,FALSE)&lt;VLOOKUP($B187,Calc_OppDef!$A$47:$AM$66,J$5+1,FALSE),VLOOKUP($A187,Fixtures!$A$2:$AN$21,J$5+2,FALSE),VLOOKUP($B187,Fixtures!$A$2:$AN$21,J$5+2,FALSE)),"")</f>
        <v>BHA (A)</v>
      </c>
      <c r="K187" s="121" t="str">
        <f>IFERROR(IF(VLOOKUP($A187,Calc_OppDef!$A$47:$AM$66,K$5+1,FALSE)&lt;VLOOKUP($B187,Calc_OppDef!$A$47:$AM$66,K$5+1,FALSE),VLOOKUP($A187,Fixtures!$A$2:$AN$21,K$5+2,FALSE),VLOOKUP($B187,Fixtures!$A$2:$AN$21,K$5+2,FALSE)),"")</f>
        <v/>
      </c>
      <c r="L187" s="121" t="str">
        <f>IFERROR(IF(VLOOKUP($A187,Calc_OppDef!$A$47:$AM$66,L$5+1,FALSE)&lt;VLOOKUP($B187,Calc_OppDef!$A$47:$AM$66,L$5+1,FALSE),VLOOKUP($A187,Fixtures!$A$2:$AN$21,L$5+2,FALSE),VLOOKUP($B187,Fixtures!$A$2:$AN$21,L$5+2,FALSE)),"")</f>
        <v/>
      </c>
      <c r="M187" s="121" t="str">
        <f>IFERROR(IF(VLOOKUP($A187,Calc_OppDef!$A$47:$AM$66,M$5+1,FALSE)&lt;VLOOKUP($B187,Calc_OppDef!$A$47:$AM$66,M$5+1,FALSE),VLOOKUP($A187,Fixtures!$A$2:$AN$21,M$5+2,FALSE),VLOOKUP($B187,Fixtures!$A$2:$AN$21,M$5+2,FALSE)),"")</f>
        <v/>
      </c>
      <c r="N187" s="119" t="str">
        <f>IFERROR(IF(VLOOKUP($A187,Calc_OppDef!$A$47:$AM$66,N$5+1,FALSE)&lt;VLOOKUP($B187,Calc_OppDef!$A$47:$AM$66,N$5+1,FALSE),VLOOKUP($A187,Fixtures!$A$2:$AN$21,N$5+2,FALSE),VLOOKUP($B187,Fixtures!$A$2:$AN$21,N$5+2,FALSE)),"")</f>
        <v/>
      </c>
      <c r="O187" s="87"/>
      <c r="P187" s="87"/>
      <c r="Q187" s="87"/>
      <c r="R187" s="87"/>
      <c r="S187" s="87"/>
      <c r="T187" s="87"/>
      <c r="U187" s="87"/>
      <c r="V187" s="87"/>
      <c r="W187" s="87"/>
      <c r="X187" s="87"/>
      <c r="Y187" s="87"/>
      <c r="Z187" s="87"/>
    </row>
    <row r="188" ht="12.0" customHeight="1">
      <c r="A188" s="113" t="str">
        <f t="array" ref="A188">INDEX(Calc_RotOppDef!E957:AP957,Intro!$C$11)</f>
        <v>Newcastle</v>
      </c>
      <c r="B188" s="120" t="str">
        <f t="array" ref="B188">INDEX(Calc_RotOppDef!E1150:AP1150,Intro!$C$11)</f>
        <v>Tottenham</v>
      </c>
      <c r="C188" s="117">
        <f t="array" ref="C188">INDEX(Calc_RotOppDef!E764:AP764,Intro!$C$11)/Intro!$C$13</f>
        <v>0.905</v>
      </c>
      <c r="D188" s="119">
        <v>183.0</v>
      </c>
      <c r="E188" s="121" t="str">
        <f>IFERROR(IF(VLOOKUP($A188,Calc_OppDef!$A$47:$AM$66,E$5+1,FALSE)&lt;VLOOKUP($B188,Calc_OppDef!$A$47:$AM$66,E$5+1,FALSE),VLOOKUP($A188,Fixtures!$A$2:$AN$21,E$5+2,FALSE),VLOOKUP($B188,Fixtures!$A$2:$AN$21,E$5+2,FALSE)),"")</f>
        <v>NEW (A)</v>
      </c>
      <c r="F188" s="121" t="str">
        <f>IFERROR(IF(VLOOKUP($A188,Calc_OppDef!$A$47:$AM$66,F$5+1,FALSE)&lt;VLOOKUP($B188,Calc_OppDef!$A$47:$AM$66,F$5+1,FALSE),VLOOKUP($A188,Fixtures!$A$2:$AN$21,F$5+2,FALSE),VLOOKUP($B188,Fixtures!$A$2:$AN$21,F$5+2,FALSE)),"")</f>
        <v>FUL (H)</v>
      </c>
      <c r="G188" s="121" t="str">
        <f>IFERROR(IF(VLOOKUP($A188,Calc_OppDef!$A$47:$AM$66,G$5+1,FALSE)&lt;VLOOKUP($B188,Calc_OppDef!$A$47:$AM$66,G$5+1,FALSE),VLOOKUP($A188,Fixtures!$A$2:$AN$21,G$5+2,FALSE),VLOOKUP($B188,Fixtures!$A$2:$AN$21,G$5+2,FALSE)),"")</f>
        <v>CHE (H)</v>
      </c>
      <c r="H188" s="121" t="str">
        <f>IFERROR(IF(VLOOKUP($A188,Calc_OppDef!$A$47:$AM$66,H$5+1,FALSE)&lt;VLOOKUP($B188,Calc_OppDef!$A$47:$AM$66,H$5+1,FALSE),VLOOKUP($A188,Fixtures!$A$2:$AN$21,H$5+2,FALSE),VLOOKUP($B188,Fixtures!$A$2:$AN$21,H$5+2,FALSE)),"")</f>
        <v>WAT (A)</v>
      </c>
      <c r="I188" s="121" t="str">
        <f>IFERROR(IF(VLOOKUP($A188,Calc_OppDef!$A$47:$AM$66,I$5+1,FALSE)&lt;VLOOKUP($B188,Calc_OppDef!$A$47:$AM$66,I$5+1,FALSE),VLOOKUP($A188,Fixtures!$A$2:$AN$21,I$5+2,FALSE),VLOOKUP($B188,Fixtures!$A$2:$AN$21,I$5+2,FALSE)),"")</f>
        <v>ARS (H)</v>
      </c>
      <c r="J188" s="121" t="str">
        <f>IFERROR(IF(VLOOKUP($A188,Calc_OppDef!$A$47:$AM$66,J$5+1,FALSE)&lt;VLOOKUP($B188,Calc_OppDef!$A$47:$AM$66,J$5+1,FALSE),VLOOKUP($A188,Fixtures!$A$2:$AN$21,J$5+2,FALSE),VLOOKUP($B188,Fixtures!$A$2:$AN$21,J$5+2,FALSE)),"")</f>
        <v>BHA (A)</v>
      </c>
      <c r="K188" s="121" t="str">
        <f>IFERROR(IF(VLOOKUP($A188,Calc_OppDef!$A$47:$AM$66,K$5+1,FALSE)&lt;VLOOKUP($B188,Calc_OppDef!$A$47:$AM$66,K$5+1,FALSE),VLOOKUP($A188,Fixtures!$A$2:$AN$21,K$5+2,FALSE),VLOOKUP($B188,Fixtures!$A$2:$AN$21,K$5+2,FALSE)),"")</f>
        <v/>
      </c>
      <c r="L188" s="121" t="str">
        <f>IFERROR(IF(VLOOKUP($A188,Calc_OppDef!$A$47:$AM$66,L$5+1,FALSE)&lt;VLOOKUP($B188,Calc_OppDef!$A$47:$AM$66,L$5+1,FALSE),VLOOKUP($A188,Fixtures!$A$2:$AN$21,L$5+2,FALSE),VLOOKUP($B188,Fixtures!$A$2:$AN$21,L$5+2,FALSE)),"")</f>
        <v/>
      </c>
      <c r="M188" s="121" t="str">
        <f>IFERROR(IF(VLOOKUP($A188,Calc_OppDef!$A$47:$AM$66,M$5+1,FALSE)&lt;VLOOKUP($B188,Calc_OppDef!$A$47:$AM$66,M$5+1,FALSE),VLOOKUP($A188,Fixtures!$A$2:$AN$21,M$5+2,FALSE),VLOOKUP($B188,Fixtures!$A$2:$AN$21,M$5+2,FALSE)),"")</f>
        <v/>
      </c>
      <c r="N188" s="119" t="str">
        <f>IFERROR(IF(VLOOKUP($A188,Calc_OppDef!$A$47:$AM$66,N$5+1,FALSE)&lt;VLOOKUP($B188,Calc_OppDef!$A$47:$AM$66,N$5+1,FALSE),VLOOKUP($A188,Fixtures!$A$2:$AN$21,N$5+2,FALSE),VLOOKUP($B188,Fixtures!$A$2:$AN$21,N$5+2,FALSE)),"")</f>
        <v/>
      </c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</row>
    <row r="189" ht="12.0" customHeight="1">
      <c r="A189" s="113" t="str">
        <f t="array" ref="A189">INDEX(Calc_RotOppDef!E958:AP958,Intro!$C$11)</f>
        <v>Newcastle</v>
      </c>
      <c r="B189" s="120" t="str">
        <f t="array" ref="B189">INDEX(Calc_RotOppDef!E1151:AP1151,Intro!$C$11)</f>
        <v>Wolves</v>
      </c>
      <c r="C189" s="117">
        <f t="array" ref="C189">INDEX(Calc_RotOppDef!E765:AP765,Intro!$C$11)/Intro!$C$13</f>
        <v>0.915</v>
      </c>
      <c r="D189" s="119">
        <v>184.0</v>
      </c>
      <c r="E189" s="121" t="str">
        <f>IFERROR(IF(VLOOKUP($A189,Calc_OppDef!$A$47:$AM$66,E$5+1,FALSE)&lt;VLOOKUP($B189,Calc_OppDef!$A$47:$AM$66,E$5+1,FALSE),VLOOKUP($A189,Fixtures!$A$2:$AN$21,E$5+2,FALSE),VLOOKUP($B189,Fixtures!$A$2:$AN$21,E$5+2,FALSE)),"")</f>
        <v>EVE (H)</v>
      </c>
      <c r="F189" s="121" t="str">
        <f>IFERROR(IF(VLOOKUP($A189,Calc_OppDef!$A$47:$AM$66,F$5+1,FALSE)&lt;VLOOKUP($B189,Calc_OppDef!$A$47:$AM$66,F$5+1,FALSE),VLOOKUP($A189,Fixtures!$A$2:$AN$21,F$5+2,FALSE),VLOOKUP($B189,Fixtures!$A$2:$AN$21,F$5+2,FALSE)),"")</f>
        <v>CAR (A)</v>
      </c>
      <c r="G189" s="121" t="str">
        <f>IFERROR(IF(VLOOKUP($A189,Calc_OppDef!$A$47:$AM$66,G$5+1,FALSE)&lt;VLOOKUP($B189,Calc_OppDef!$A$47:$AM$66,G$5+1,FALSE),VLOOKUP($A189,Fixtures!$A$2:$AN$21,G$5+2,FALSE),VLOOKUP($B189,Fixtures!$A$2:$AN$21,G$5+2,FALSE)),"")</f>
        <v>CHE (H)</v>
      </c>
      <c r="H189" s="121" t="str">
        <f>IFERROR(IF(VLOOKUP($A189,Calc_OppDef!$A$47:$AM$66,H$5+1,FALSE)&lt;VLOOKUP($B189,Calc_OppDef!$A$47:$AM$66,H$5+1,FALSE),VLOOKUP($A189,Fixtures!$A$2:$AN$21,H$5+2,FALSE),VLOOKUP($B189,Fixtures!$A$2:$AN$21,H$5+2,FALSE)),"")</f>
        <v>WHU (A)</v>
      </c>
      <c r="I189" s="121" t="str">
        <f>IFERROR(IF(VLOOKUP($A189,Calc_OppDef!$A$47:$AM$66,I$5+1,FALSE)&lt;VLOOKUP($B189,Calc_OppDef!$A$47:$AM$66,I$5+1,FALSE),VLOOKUP($A189,Fixtures!$A$2:$AN$21,I$5+2,FALSE),VLOOKUP($B189,Fixtures!$A$2:$AN$21,I$5+2,FALSE)),"")</f>
        <v>BUR (H)</v>
      </c>
      <c r="J189" s="121" t="str">
        <f>IFERROR(IF(VLOOKUP($A189,Calc_OppDef!$A$47:$AM$66,J$5+1,FALSE)&lt;VLOOKUP($B189,Calc_OppDef!$A$47:$AM$66,J$5+1,FALSE),VLOOKUP($A189,Fixtures!$A$2:$AN$21,J$5+2,FALSE),VLOOKUP($B189,Fixtures!$A$2:$AN$21,J$5+2,FALSE)),"")</f>
        <v>CRY (A)</v>
      </c>
      <c r="K189" s="121" t="str">
        <f>IFERROR(IF(VLOOKUP($A189,Calc_OppDef!$A$47:$AM$66,K$5+1,FALSE)&lt;VLOOKUP($B189,Calc_OppDef!$A$47:$AM$66,K$5+1,FALSE),VLOOKUP($A189,Fixtures!$A$2:$AN$21,K$5+2,FALSE),VLOOKUP($B189,Fixtures!$A$2:$AN$21,K$5+2,FALSE)),"")</f>
        <v/>
      </c>
      <c r="L189" s="121" t="str">
        <f>IFERROR(IF(VLOOKUP($A189,Calc_OppDef!$A$47:$AM$66,L$5+1,FALSE)&lt;VLOOKUP($B189,Calc_OppDef!$A$47:$AM$66,L$5+1,FALSE),VLOOKUP($A189,Fixtures!$A$2:$AN$21,L$5+2,FALSE),VLOOKUP($B189,Fixtures!$A$2:$AN$21,L$5+2,FALSE)),"")</f>
        <v/>
      </c>
      <c r="M189" s="121" t="str">
        <f>IFERROR(IF(VLOOKUP($A189,Calc_OppDef!$A$47:$AM$66,M$5+1,FALSE)&lt;VLOOKUP($B189,Calc_OppDef!$A$47:$AM$66,M$5+1,FALSE),VLOOKUP($A189,Fixtures!$A$2:$AN$21,M$5+2,FALSE),VLOOKUP($B189,Fixtures!$A$2:$AN$21,M$5+2,FALSE)),"")</f>
        <v/>
      </c>
      <c r="N189" s="119" t="str">
        <f>IFERROR(IF(VLOOKUP($A189,Calc_OppDef!$A$47:$AM$66,N$5+1,FALSE)&lt;VLOOKUP($B189,Calc_OppDef!$A$47:$AM$66,N$5+1,FALSE),VLOOKUP($A189,Fixtures!$A$2:$AN$21,N$5+2,FALSE),VLOOKUP($B189,Fixtures!$A$2:$AN$21,N$5+2,FALSE)),"")</f>
        <v/>
      </c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</row>
    <row r="190" ht="12.0" customHeight="1">
      <c r="A190" s="113" t="str">
        <f t="array" ref="A190">INDEX(Calc_RotOppDef!E959:AP959,Intro!$C$11)</f>
        <v>Brighton</v>
      </c>
      <c r="B190" s="120" t="str">
        <f t="array" ref="B190">INDEX(Calc_RotOppDef!E1152:AP1152,Intro!$C$11)</f>
        <v>Newcastle</v>
      </c>
      <c r="C190" s="117">
        <f t="array" ref="C190">INDEX(Calc_RotOppDef!E766:AP766,Intro!$C$11)/Intro!$C$13</f>
        <v>0.9216666667</v>
      </c>
      <c r="D190" s="119">
        <v>185.0</v>
      </c>
      <c r="E190" s="121" t="str">
        <f>IFERROR(IF(VLOOKUP($A190,Calc_OppDef!$A$47:$AM$66,E$5+1,FALSE)&lt;VLOOKUP($B190,Calc_OppDef!$A$47:$AM$66,E$5+1,FALSE),VLOOKUP($A190,Fixtures!$A$2:$AN$21,E$5+2,FALSE),VLOOKUP($B190,Fixtures!$A$2:$AN$21,E$5+2,FALSE)),"")</f>
        <v>WAT (A)</v>
      </c>
      <c r="F190" s="121" t="str">
        <f>IFERROR(IF(VLOOKUP($A190,Calc_OppDef!$A$47:$AM$66,F$5+1,FALSE)&lt;VLOOKUP($B190,Calc_OppDef!$A$47:$AM$66,F$5+1,FALSE),VLOOKUP($A190,Fixtures!$A$2:$AN$21,F$5+2,FALSE),VLOOKUP($B190,Fixtures!$A$2:$AN$21,F$5+2,FALSE)),"")</f>
        <v>CAR (A)</v>
      </c>
      <c r="G190" s="121" t="str">
        <f>IFERROR(IF(VLOOKUP($A190,Calc_OppDef!$A$47:$AM$66,G$5+1,FALSE)&lt;VLOOKUP($B190,Calc_OppDef!$A$47:$AM$66,G$5+1,FALSE),VLOOKUP($A190,Fixtures!$A$2:$AN$21,G$5+2,FALSE),VLOOKUP($B190,Fixtures!$A$2:$AN$21,G$5+2,FALSE)),"")</f>
        <v>CHE (H)</v>
      </c>
      <c r="H190" s="121" t="str">
        <f>IFERROR(IF(VLOOKUP($A190,Calc_OppDef!$A$47:$AM$66,H$5+1,FALSE)&lt;VLOOKUP($B190,Calc_OppDef!$A$47:$AM$66,H$5+1,FALSE),VLOOKUP($A190,Fixtures!$A$2:$AN$21,H$5+2,FALSE),VLOOKUP($B190,Fixtures!$A$2:$AN$21,H$5+2,FALSE)),"")</f>
        <v>FUL (H)</v>
      </c>
      <c r="I190" s="121" t="str">
        <f>IFERROR(IF(VLOOKUP($A190,Calc_OppDef!$A$47:$AM$66,I$5+1,FALSE)&lt;VLOOKUP($B190,Calc_OppDef!$A$47:$AM$66,I$5+1,FALSE),VLOOKUP($A190,Fixtures!$A$2:$AN$21,I$5+2,FALSE),VLOOKUP($B190,Fixtures!$A$2:$AN$21,I$5+2,FALSE)),"")</f>
        <v>ARS (H)</v>
      </c>
      <c r="J190" s="121" t="str">
        <f>IFERROR(IF(VLOOKUP($A190,Calc_OppDef!$A$47:$AM$66,J$5+1,FALSE)&lt;VLOOKUP($B190,Calc_OppDef!$A$47:$AM$66,J$5+1,FALSE),VLOOKUP($A190,Fixtures!$A$2:$AN$21,J$5+2,FALSE),VLOOKUP($B190,Fixtures!$A$2:$AN$21,J$5+2,FALSE)),"")</f>
        <v>CRY (A)</v>
      </c>
      <c r="K190" s="121" t="str">
        <f>IFERROR(IF(VLOOKUP($A190,Calc_OppDef!$A$47:$AM$66,K$5+1,FALSE)&lt;VLOOKUP($B190,Calc_OppDef!$A$47:$AM$66,K$5+1,FALSE),VLOOKUP($A190,Fixtures!$A$2:$AN$21,K$5+2,FALSE),VLOOKUP($B190,Fixtures!$A$2:$AN$21,K$5+2,FALSE)),"")</f>
        <v/>
      </c>
      <c r="L190" s="121" t="str">
        <f>IFERROR(IF(VLOOKUP($A190,Calc_OppDef!$A$47:$AM$66,L$5+1,FALSE)&lt;VLOOKUP($B190,Calc_OppDef!$A$47:$AM$66,L$5+1,FALSE),VLOOKUP($A190,Fixtures!$A$2:$AN$21,L$5+2,FALSE),VLOOKUP($B190,Fixtures!$A$2:$AN$21,L$5+2,FALSE)),"")</f>
        <v/>
      </c>
      <c r="M190" s="121" t="str">
        <f>IFERROR(IF(VLOOKUP($A190,Calc_OppDef!$A$47:$AM$66,M$5+1,FALSE)&lt;VLOOKUP($B190,Calc_OppDef!$A$47:$AM$66,M$5+1,FALSE),VLOOKUP($A190,Fixtures!$A$2:$AN$21,M$5+2,FALSE),VLOOKUP($B190,Fixtures!$A$2:$AN$21,M$5+2,FALSE)),"")</f>
        <v/>
      </c>
      <c r="N190" s="119" t="str">
        <f>IFERROR(IF(VLOOKUP($A190,Calc_OppDef!$A$47:$AM$66,N$5+1,FALSE)&lt;VLOOKUP($B190,Calc_OppDef!$A$47:$AM$66,N$5+1,FALSE),VLOOKUP($A190,Fixtures!$A$2:$AN$21,N$5+2,FALSE),VLOOKUP($B190,Fixtures!$A$2:$AN$21,N$5+2,FALSE)),"")</f>
        <v/>
      </c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</row>
    <row r="191" ht="12.0" customHeight="1">
      <c r="A191" s="113" t="str">
        <f t="array" ref="A191">INDEX(Calc_RotOppDef!E960:AP960,Intro!$C$11)</f>
        <v>Southampton</v>
      </c>
      <c r="B191" s="120" t="str">
        <f t="array" ref="B191">INDEX(Calc_RotOppDef!E1153:AP1153,Intro!$C$11)</f>
        <v>Wolves</v>
      </c>
      <c r="C191" s="117">
        <f t="array" ref="C191">INDEX(Calc_RotOppDef!E767:AP767,Intro!$C$11)/Intro!$C$13</f>
        <v>0.9433333333</v>
      </c>
      <c r="D191" s="119">
        <v>186.0</v>
      </c>
      <c r="E191" s="121" t="str">
        <f>IFERROR(IF(VLOOKUP($A191,Calc_OppDef!$A$47:$AM$66,E$5+1,FALSE)&lt;VLOOKUP($B191,Calc_OppDef!$A$47:$AM$66,E$5+1,FALSE),VLOOKUP($A191,Fixtures!$A$2:$AN$21,E$5+2,FALSE),VLOOKUP($B191,Fixtures!$A$2:$AN$21,E$5+2,FALSE)),"")</f>
        <v>EVE (H)</v>
      </c>
      <c r="F191" s="121" t="str">
        <f>IFERROR(IF(VLOOKUP($A191,Calc_OppDef!$A$47:$AM$66,F$5+1,FALSE)&lt;VLOOKUP($B191,Calc_OppDef!$A$47:$AM$66,F$5+1,FALSE),VLOOKUP($A191,Fixtures!$A$2:$AN$21,F$5+2,FALSE),VLOOKUP($B191,Fixtures!$A$2:$AN$21,F$5+2,FALSE)),"")</f>
        <v>LEI (A)</v>
      </c>
      <c r="G191" s="121" t="str">
        <f>IFERROR(IF(VLOOKUP($A191,Calc_OppDef!$A$47:$AM$66,G$5+1,FALSE)&lt;VLOOKUP($B191,Calc_OppDef!$A$47:$AM$66,G$5+1,FALSE),VLOOKUP($A191,Fixtures!$A$2:$AN$21,G$5+2,FALSE),VLOOKUP($B191,Fixtures!$A$2:$AN$21,G$5+2,FALSE)),"")</f>
        <v>LEI (H)</v>
      </c>
      <c r="H191" s="121" t="str">
        <f>IFERROR(IF(VLOOKUP($A191,Calc_OppDef!$A$47:$AM$66,H$5+1,FALSE)&lt;VLOOKUP($B191,Calc_OppDef!$A$47:$AM$66,H$5+1,FALSE),VLOOKUP($A191,Fixtures!$A$2:$AN$21,H$5+2,FALSE),VLOOKUP($B191,Fixtures!$A$2:$AN$21,H$5+2,FALSE)),"")</f>
        <v>WHU (A)</v>
      </c>
      <c r="I191" s="121" t="str">
        <f>IFERROR(IF(VLOOKUP($A191,Calc_OppDef!$A$47:$AM$66,I$5+1,FALSE)&lt;VLOOKUP($B191,Calc_OppDef!$A$47:$AM$66,I$5+1,FALSE),VLOOKUP($A191,Fixtures!$A$2:$AN$21,I$5+2,FALSE),VLOOKUP($B191,Fixtures!$A$2:$AN$21,I$5+2,FALSE)),"")</f>
        <v>BHA (H)</v>
      </c>
      <c r="J191" s="121" t="str">
        <f>IFERROR(IF(VLOOKUP($A191,Calc_OppDef!$A$47:$AM$66,J$5+1,FALSE)&lt;VLOOKUP($B191,Calc_OppDef!$A$47:$AM$66,J$5+1,FALSE),VLOOKUP($A191,Fixtures!$A$2:$AN$21,J$5+2,FALSE),VLOOKUP($B191,Fixtures!$A$2:$AN$21,J$5+2,FALSE)),"")</f>
        <v>MNU (A)</v>
      </c>
      <c r="K191" s="121" t="str">
        <f>IFERROR(IF(VLOOKUP($A191,Calc_OppDef!$A$47:$AM$66,K$5+1,FALSE)&lt;VLOOKUP($B191,Calc_OppDef!$A$47:$AM$66,K$5+1,FALSE),VLOOKUP($A191,Fixtures!$A$2:$AN$21,K$5+2,FALSE),VLOOKUP($B191,Fixtures!$A$2:$AN$21,K$5+2,FALSE)),"")</f>
        <v/>
      </c>
      <c r="L191" s="121" t="str">
        <f>IFERROR(IF(VLOOKUP($A191,Calc_OppDef!$A$47:$AM$66,L$5+1,FALSE)&lt;VLOOKUP($B191,Calc_OppDef!$A$47:$AM$66,L$5+1,FALSE),VLOOKUP($A191,Fixtures!$A$2:$AN$21,L$5+2,FALSE),VLOOKUP($B191,Fixtures!$A$2:$AN$21,L$5+2,FALSE)),"")</f>
        <v/>
      </c>
      <c r="M191" s="121" t="str">
        <f>IFERROR(IF(VLOOKUP($A191,Calc_OppDef!$A$47:$AM$66,M$5+1,FALSE)&lt;VLOOKUP($B191,Calc_OppDef!$A$47:$AM$66,M$5+1,FALSE),VLOOKUP($A191,Fixtures!$A$2:$AN$21,M$5+2,FALSE),VLOOKUP($B191,Fixtures!$A$2:$AN$21,M$5+2,FALSE)),"")</f>
        <v/>
      </c>
      <c r="N191" s="119" t="str">
        <f>IFERROR(IF(VLOOKUP($A191,Calc_OppDef!$A$47:$AM$66,N$5+1,FALSE)&lt;VLOOKUP($B191,Calc_OppDef!$A$47:$AM$66,N$5+1,FALSE),VLOOKUP($A191,Fixtures!$A$2:$AN$21,N$5+2,FALSE),VLOOKUP($B191,Fixtures!$A$2:$AN$21,N$5+2,FALSE)),"")</f>
        <v/>
      </c>
      <c r="O191" s="87"/>
      <c r="P191" s="87"/>
      <c r="Q191" s="87"/>
      <c r="R191" s="87"/>
      <c r="S191" s="87"/>
      <c r="T191" s="87"/>
      <c r="U191" s="87"/>
      <c r="V191" s="87"/>
      <c r="W191" s="87"/>
      <c r="X191" s="87"/>
      <c r="Y191" s="87"/>
      <c r="Z191" s="87"/>
    </row>
    <row r="192" ht="12.0" customHeight="1">
      <c r="A192" s="113" t="str">
        <f t="array" ref="A192">INDEX(Calc_RotOppDef!E961:AP961,Intro!$C$11)</f>
        <v>West Ham</v>
      </c>
      <c r="B192" s="120" t="str">
        <f t="array" ref="B192">INDEX(Calc_RotOppDef!E1154:AP1154,Intro!$C$11)</f>
        <v>Wolves</v>
      </c>
      <c r="C192" s="117">
        <f t="array" ref="C192">INDEX(Calc_RotOppDef!E768:AP768,Intro!$C$11)/Intro!$C$13</f>
        <v>0.9483333333</v>
      </c>
      <c r="D192" s="119">
        <v>187.0</v>
      </c>
      <c r="E192" s="121" t="str">
        <f>IFERROR(IF(VLOOKUP($A192,Calc_OppDef!$A$47:$AM$66,E$5+1,FALSE)&lt;VLOOKUP($B192,Calc_OppDef!$A$47:$AM$66,E$5+1,FALSE),VLOOKUP($A192,Fixtures!$A$2:$AN$21,E$5+2,FALSE),VLOOKUP($B192,Fixtures!$A$2:$AN$21,E$5+2,FALSE)),"")</f>
        <v>EVE (H)</v>
      </c>
      <c r="F192" s="121" t="str">
        <f>IFERROR(IF(VLOOKUP($A192,Calc_OppDef!$A$47:$AM$66,F$5+1,FALSE)&lt;VLOOKUP($B192,Calc_OppDef!$A$47:$AM$66,F$5+1,FALSE),VLOOKUP($A192,Fixtures!$A$2:$AN$21,F$5+2,FALSE),VLOOKUP($B192,Fixtures!$A$2:$AN$21,F$5+2,FALSE)),"")</f>
        <v>BOU (H)</v>
      </c>
      <c r="G192" s="121" t="str">
        <f>IFERROR(IF(VLOOKUP($A192,Calc_OppDef!$A$47:$AM$66,G$5+1,FALSE)&lt;VLOOKUP($B192,Calc_OppDef!$A$47:$AM$66,G$5+1,FALSE),VLOOKUP($A192,Fixtures!$A$2:$AN$21,G$5+2,FALSE),VLOOKUP($B192,Fixtures!$A$2:$AN$21,G$5+2,FALSE)),"")</f>
        <v>MCI (H)</v>
      </c>
      <c r="H192" s="121" t="str">
        <f>IFERROR(IF(VLOOKUP($A192,Calc_OppDef!$A$47:$AM$66,H$5+1,FALSE)&lt;VLOOKUP($B192,Calc_OppDef!$A$47:$AM$66,H$5+1,FALSE),VLOOKUP($A192,Fixtures!$A$2:$AN$21,H$5+2,FALSE),VLOOKUP($B192,Fixtures!$A$2:$AN$21,H$5+2,FALSE)),"")</f>
        <v>WOL (H)</v>
      </c>
      <c r="I192" s="121" t="str">
        <f>IFERROR(IF(VLOOKUP($A192,Calc_OppDef!$A$47:$AM$66,I$5+1,FALSE)&lt;VLOOKUP($B192,Calc_OppDef!$A$47:$AM$66,I$5+1,FALSE),VLOOKUP($A192,Fixtures!$A$2:$AN$21,I$5+2,FALSE),VLOOKUP($B192,Fixtures!$A$2:$AN$21,I$5+2,FALSE)),"")</f>
        <v>BUR (H)</v>
      </c>
      <c r="J192" s="121" t="str">
        <f>IFERROR(IF(VLOOKUP($A192,Calc_OppDef!$A$47:$AM$66,J$5+1,FALSE)&lt;VLOOKUP($B192,Calc_OppDef!$A$47:$AM$66,J$5+1,FALSE),VLOOKUP($A192,Fixtures!$A$2:$AN$21,J$5+2,FALSE),VLOOKUP($B192,Fixtures!$A$2:$AN$21,J$5+2,FALSE)),"")</f>
        <v>CHE (H)</v>
      </c>
      <c r="K192" s="121" t="str">
        <f>IFERROR(IF(VLOOKUP($A192,Calc_OppDef!$A$47:$AM$66,K$5+1,FALSE)&lt;VLOOKUP($B192,Calc_OppDef!$A$47:$AM$66,K$5+1,FALSE),VLOOKUP($A192,Fixtures!$A$2:$AN$21,K$5+2,FALSE),VLOOKUP($B192,Fixtures!$A$2:$AN$21,K$5+2,FALSE)),"")</f>
        <v/>
      </c>
      <c r="L192" s="121" t="str">
        <f>IFERROR(IF(VLOOKUP($A192,Calc_OppDef!$A$47:$AM$66,L$5+1,FALSE)&lt;VLOOKUP($B192,Calc_OppDef!$A$47:$AM$66,L$5+1,FALSE),VLOOKUP($A192,Fixtures!$A$2:$AN$21,L$5+2,FALSE),VLOOKUP($B192,Fixtures!$A$2:$AN$21,L$5+2,FALSE)),"")</f>
        <v/>
      </c>
      <c r="M192" s="121" t="str">
        <f>IFERROR(IF(VLOOKUP($A192,Calc_OppDef!$A$47:$AM$66,M$5+1,FALSE)&lt;VLOOKUP($B192,Calc_OppDef!$A$47:$AM$66,M$5+1,FALSE),VLOOKUP($A192,Fixtures!$A$2:$AN$21,M$5+2,FALSE),VLOOKUP($B192,Fixtures!$A$2:$AN$21,M$5+2,FALSE)),"")</f>
        <v/>
      </c>
      <c r="N192" s="119" t="str">
        <f>IFERROR(IF(VLOOKUP($A192,Calc_OppDef!$A$47:$AM$66,N$5+1,FALSE)&lt;VLOOKUP($B192,Calc_OppDef!$A$47:$AM$66,N$5+1,FALSE),VLOOKUP($A192,Fixtures!$A$2:$AN$21,N$5+2,FALSE),VLOOKUP($B192,Fixtures!$A$2:$AN$21,N$5+2,FALSE)),"")</f>
        <v/>
      </c>
      <c r="O192" s="87"/>
      <c r="P192" s="87"/>
      <c r="Q192" s="87"/>
      <c r="R192" s="87"/>
      <c r="S192" s="87"/>
      <c r="T192" s="87"/>
      <c r="U192" s="87"/>
      <c r="V192" s="87"/>
      <c r="W192" s="87"/>
      <c r="X192" s="87"/>
      <c r="Y192" s="87"/>
      <c r="Z192" s="87"/>
    </row>
    <row r="193" ht="12.0" customHeight="1">
      <c r="A193" s="113" t="str">
        <f t="array" ref="A193">INDEX(Calc_RotOppDef!E962:AP962,Intro!$C$11)</f>
        <v>Newcastle</v>
      </c>
      <c r="B193" s="120" t="str">
        <f t="array" ref="B193">INDEX(Calc_RotOppDef!E1155:AP1155,Intro!$C$11)</f>
        <v>West Ham</v>
      </c>
      <c r="C193" s="117">
        <f t="array" ref="C193">INDEX(Calc_RotOppDef!E769:AP769,Intro!$C$11)/Intro!$C$13</f>
        <v>0.9583333333</v>
      </c>
      <c r="D193" s="119">
        <v>188.0</v>
      </c>
      <c r="E193" s="121" t="str">
        <f>IFERROR(IF(VLOOKUP($A193,Calc_OppDef!$A$47:$AM$66,E$5+1,FALSE)&lt;VLOOKUP($B193,Calc_OppDef!$A$47:$AM$66,E$5+1,FALSE),VLOOKUP($A193,Fixtures!$A$2:$AN$21,E$5+2,FALSE),VLOOKUP($B193,Fixtures!$A$2:$AN$21,E$5+2,FALSE)),"")</f>
        <v>TOT (H)</v>
      </c>
      <c r="F193" s="121" t="str">
        <f>IFERROR(IF(VLOOKUP($A193,Calc_OppDef!$A$47:$AM$66,F$5+1,FALSE)&lt;VLOOKUP($B193,Calc_OppDef!$A$47:$AM$66,F$5+1,FALSE),VLOOKUP($A193,Fixtures!$A$2:$AN$21,F$5+2,FALSE),VLOOKUP($B193,Fixtures!$A$2:$AN$21,F$5+2,FALSE)),"")</f>
        <v>CAR (A)</v>
      </c>
      <c r="G193" s="121" t="str">
        <f>IFERROR(IF(VLOOKUP($A193,Calc_OppDef!$A$47:$AM$66,G$5+1,FALSE)&lt;VLOOKUP($B193,Calc_OppDef!$A$47:$AM$66,G$5+1,FALSE),VLOOKUP($A193,Fixtures!$A$2:$AN$21,G$5+2,FALSE),VLOOKUP($B193,Fixtures!$A$2:$AN$21,G$5+2,FALSE)),"")</f>
        <v>CHE (H)</v>
      </c>
      <c r="H193" s="121" t="str">
        <f>IFERROR(IF(VLOOKUP($A193,Calc_OppDef!$A$47:$AM$66,H$5+1,FALSE)&lt;VLOOKUP($B193,Calc_OppDef!$A$47:$AM$66,H$5+1,FALSE),VLOOKUP($A193,Fixtures!$A$2:$AN$21,H$5+2,FALSE),VLOOKUP($B193,Fixtures!$A$2:$AN$21,H$5+2,FALSE)),"")</f>
        <v>WOL (H)</v>
      </c>
      <c r="I193" s="121" t="str">
        <f>IFERROR(IF(VLOOKUP($A193,Calc_OppDef!$A$47:$AM$66,I$5+1,FALSE)&lt;VLOOKUP($B193,Calc_OppDef!$A$47:$AM$66,I$5+1,FALSE),VLOOKUP($A193,Fixtures!$A$2:$AN$21,I$5+2,FALSE),VLOOKUP($B193,Fixtures!$A$2:$AN$21,I$5+2,FALSE)),"")</f>
        <v>ARS (H)</v>
      </c>
      <c r="J193" s="121" t="str">
        <f>IFERROR(IF(VLOOKUP($A193,Calc_OppDef!$A$47:$AM$66,J$5+1,FALSE)&lt;VLOOKUP($B193,Calc_OppDef!$A$47:$AM$66,J$5+1,FALSE),VLOOKUP($A193,Fixtures!$A$2:$AN$21,J$5+2,FALSE),VLOOKUP($B193,Fixtures!$A$2:$AN$21,J$5+2,FALSE)),"")</f>
        <v>CRY (A)</v>
      </c>
      <c r="K193" s="121" t="str">
        <f>IFERROR(IF(VLOOKUP($A193,Calc_OppDef!$A$47:$AM$66,K$5+1,FALSE)&lt;VLOOKUP($B193,Calc_OppDef!$A$47:$AM$66,K$5+1,FALSE),VLOOKUP($A193,Fixtures!$A$2:$AN$21,K$5+2,FALSE),VLOOKUP($B193,Fixtures!$A$2:$AN$21,K$5+2,FALSE)),"")</f>
        <v/>
      </c>
      <c r="L193" s="121" t="str">
        <f>IFERROR(IF(VLOOKUP($A193,Calc_OppDef!$A$47:$AM$66,L$5+1,FALSE)&lt;VLOOKUP($B193,Calc_OppDef!$A$47:$AM$66,L$5+1,FALSE),VLOOKUP($A193,Fixtures!$A$2:$AN$21,L$5+2,FALSE),VLOOKUP($B193,Fixtures!$A$2:$AN$21,L$5+2,FALSE)),"")</f>
        <v/>
      </c>
      <c r="M193" s="121" t="str">
        <f>IFERROR(IF(VLOOKUP($A193,Calc_OppDef!$A$47:$AM$66,M$5+1,FALSE)&lt;VLOOKUP($B193,Calc_OppDef!$A$47:$AM$66,M$5+1,FALSE),VLOOKUP($A193,Fixtures!$A$2:$AN$21,M$5+2,FALSE),VLOOKUP($B193,Fixtures!$A$2:$AN$21,M$5+2,FALSE)),"")</f>
        <v/>
      </c>
      <c r="N193" s="119" t="str">
        <f>IFERROR(IF(VLOOKUP($A193,Calc_OppDef!$A$47:$AM$66,N$5+1,FALSE)&lt;VLOOKUP($B193,Calc_OppDef!$A$47:$AM$66,N$5+1,FALSE),VLOOKUP($A193,Fixtures!$A$2:$AN$21,N$5+2,FALSE),VLOOKUP($B193,Fixtures!$A$2:$AN$21,N$5+2,FALSE)),"")</f>
        <v/>
      </c>
      <c r="O193" s="87"/>
      <c r="P193" s="87"/>
      <c r="Q193" s="87"/>
      <c r="R193" s="87"/>
      <c r="S193" s="87"/>
      <c r="T193" s="87"/>
      <c r="U193" s="87"/>
      <c r="V193" s="87"/>
      <c r="W193" s="87"/>
      <c r="X193" s="87"/>
      <c r="Y193" s="87"/>
      <c r="Z193" s="87"/>
    </row>
    <row r="194" ht="12.0" customHeight="1">
      <c r="A194" s="113" t="str">
        <f t="array" ref="A194">INDEX(Calc_RotOppDef!E963:AP963,Intro!$C$11)</f>
        <v>Brighton</v>
      </c>
      <c r="B194" s="120" t="str">
        <f t="array" ref="B194">INDEX(Calc_RotOppDef!E1156:AP1156,Intro!$C$11)</f>
        <v>Wolves</v>
      </c>
      <c r="C194" s="117">
        <f t="array" ref="C194">INDEX(Calc_RotOppDef!E770:AP770,Intro!$C$11)/Intro!$C$13</f>
        <v>1.01</v>
      </c>
      <c r="D194" s="119">
        <v>189.0</v>
      </c>
      <c r="E194" s="121" t="str">
        <f>IFERROR(IF(VLOOKUP($A194,Calc_OppDef!$A$47:$AM$66,E$5+1,FALSE)&lt;VLOOKUP($B194,Calc_OppDef!$A$47:$AM$66,E$5+1,FALSE),VLOOKUP($A194,Fixtures!$A$2:$AN$21,E$5+2,FALSE),VLOOKUP($B194,Fixtures!$A$2:$AN$21,E$5+2,FALSE)),"")</f>
        <v>EVE (H)</v>
      </c>
      <c r="F194" s="121" t="str">
        <f>IFERROR(IF(VLOOKUP($A194,Calc_OppDef!$A$47:$AM$66,F$5+1,FALSE)&lt;VLOOKUP($B194,Calc_OppDef!$A$47:$AM$66,F$5+1,FALSE),VLOOKUP($A194,Fixtures!$A$2:$AN$21,F$5+2,FALSE),VLOOKUP($B194,Fixtures!$A$2:$AN$21,F$5+2,FALSE)),"")</f>
        <v>LEI (A)</v>
      </c>
      <c r="G194" s="121" t="str">
        <f>IFERROR(IF(VLOOKUP($A194,Calc_OppDef!$A$47:$AM$66,G$5+1,FALSE)&lt;VLOOKUP($B194,Calc_OppDef!$A$47:$AM$66,G$5+1,FALSE),VLOOKUP($A194,Fixtures!$A$2:$AN$21,G$5+2,FALSE),VLOOKUP($B194,Fixtures!$A$2:$AN$21,G$5+2,FALSE)),"")</f>
        <v>MCI (H)</v>
      </c>
      <c r="H194" s="121" t="str">
        <f>IFERROR(IF(VLOOKUP($A194,Calc_OppDef!$A$47:$AM$66,H$5+1,FALSE)&lt;VLOOKUP($B194,Calc_OppDef!$A$47:$AM$66,H$5+1,FALSE),VLOOKUP($A194,Fixtures!$A$2:$AN$21,H$5+2,FALSE),VLOOKUP($B194,Fixtures!$A$2:$AN$21,H$5+2,FALSE)),"")</f>
        <v>FUL (H)</v>
      </c>
      <c r="I194" s="121" t="str">
        <f>IFERROR(IF(VLOOKUP($A194,Calc_OppDef!$A$47:$AM$66,I$5+1,FALSE)&lt;VLOOKUP($B194,Calc_OppDef!$A$47:$AM$66,I$5+1,FALSE),VLOOKUP($A194,Fixtures!$A$2:$AN$21,I$5+2,FALSE),VLOOKUP($B194,Fixtures!$A$2:$AN$21,I$5+2,FALSE)),"")</f>
        <v>BUR (H)</v>
      </c>
      <c r="J194" s="121" t="str">
        <f>IFERROR(IF(VLOOKUP($A194,Calc_OppDef!$A$47:$AM$66,J$5+1,FALSE)&lt;VLOOKUP($B194,Calc_OppDef!$A$47:$AM$66,J$5+1,FALSE),VLOOKUP($A194,Fixtures!$A$2:$AN$21,J$5+2,FALSE),VLOOKUP($B194,Fixtures!$A$2:$AN$21,J$5+2,FALSE)),"")</f>
        <v>TOT (H)</v>
      </c>
      <c r="K194" s="121" t="str">
        <f>IFERROR(IF(VLOOKUP($A194,Calc_OppDef!$A$47:$AM$66,K$5+1,FALSE)&lt;VLOOKUP($B194,Calc_OppDef!$A$47:$AM$66,K$5+1,FALSE),VLOOKUP($A194,Fixtures!$A$2:$AN$21,K$5+2,FALSE),VLOOKUP($B194,Fixtures!$A$2:$AN$21,K$5+2,FALSE)),"")</f>
        <v/>
      </c>
      <c r="L194" s="121" t="str">
        <f>IFERROR(IF(VLOOKUP($A194,Calc_OppDef!$A$47:$AM$66,L$5+1,FALSE)&lt;VLOOKUP($B194,Calc_OppDef!$A$47:$AM$66,L$5+1,FALSE),VLOOKUP($A194,Fixtures!$A$2:$AN$21,L$5+2,FALSE),VLOOKUP($B194,Fixtures!$A$2:$AN$21,L$5+2,FALSE)),"")</f>
        <v/>
      </c>
      <c r="M194" s="121" t="str">
        <f>IFERROR(IF(VLOOKUP($A194,Calc_OppDef!$A$47:$AM$66,M$5+1,FALSE)&lt;VLOOKUP($B194,Calc_OppDef!$A$47:$AM$66,M$5+1,FALSE),VLOOKUP($A194,Fixtures!$A$2:$AN$21,M$5+2,FALSE),VLOOKUP($B194,Fixtures!$A$2:$AN$21,M$5+2,FALSE)),"")</f>
        <v/>
      </c>
      <c r="N194" s="119" t="str">
        <f>IFERROR(IF(VLOOKUP($A194,Calc_OppDef!$A$47:$AM$66,N$5+1,FALSE)&lt;VLOOKUP($B194,Calc_OppDef!$A$47:$AM$66,N$5+1,FALSE),VLOOKUP($A194,Fixtures!$A$2:$AN$21,N$5+2,FALSE),VLOOKUP($B194,Fixtures!$A$2:$AN$21,N$5+2,FALSE)),"")</f>
        <v/>
      </c>
      <c r="O194" s="87"/>
      <c r="P194" s="87"/>
      <c r="Q194" s="87"/>
      <c r="R194" s="87"/>
      <c r="S194" s="87"/>
      <c r="T194" s="87"/>
      <c r="U194" s="87"/>
      <c r="V194" s="87"/>
      <c r="W194" s="87"/>
      <c r="X194" s="87"/>
      <c r="Y194" s="87"/>
      <c r="Z194" s="87"/>
    </row>
    <row r="195" ht="12.0" customHeight="1">
      <c r="A195" s="160" t="str">
        <f t="array" ref="A195">INDEX(Calc_RotOppDef!E964:AP964,Intro!$C$11)</f>
        <v>Brighton</v>
      </c>
      <c r="B195" s="161" t="str">
        <f t="array" ref="B195">INDEX(Calc_RotOppDef!E1157:AP1157,Intro!$C$11)</f>
        <v>West Ham</v>
      </c>
      <c r="C195" s="162">
        <f t="array" ref="C195">INDEX(Calc_RotOppDef!E771:AP771,Intro!$C$11)/Intro!$C$13</f>
        <v>1.02</v>
      </c>
      <c r="D195" s="163">
        <v>190.0</v>
      </c>
      <c r="E195" s="164" t="str">
        <f>IFERROR(IF(VLOOKUP($A195,Calc_OppDef!$A$47:$AM$66,E$5+1,FALSE)&lt;VLOOKUP($B195,Calc_OppDef!$A$47:$AM$66,E$5+1,FALSE),VLOOKUP($A195,Fixtures!$A$2:$AN$21,E$5+2,FALSE),VLOOKUP($B195,Fixtures!$A$2:$AN$21,E$5+2,FALSE)),"")</f>
        <v>WAT (A)</v>
      </c>
      <c r="F195" s="164" t="str">
        <f>IFERROR(IF(VLOOKUP($A195,Calc_OppDef!$A$47:$AM$66,F$5+1,FALSE)&lt;VLOOKUP($B195,Calc_OppDef!$A$47:$AM$66,F$5+1,FALSE),VLOOKUP($A195,Fixtures!$A$2:$AN$21,F$5+2,FALSE),VLOOKUP($B195,Fixtures!$A$2:$AN$21,F$5+2,FALSE)),"")</f>
        <v>BOU (H)</v>
      </c>
      <c r="G195" s="164" t="str">
        <f>IFERROR(IF(VLOOKUP($A195,Calc_OppDef!$A$47:$AM$66,G$5+1,FALSE)&lt;VLOOKUP($B195,Calc_OppDef!$A$47:$AM$66,G$5+1,FALSE),VLOOKUP($A195,Fixtures!$A$2:$AN$21,G$5+2,FALSE),VLOOKUP($B195,Fixtures!$A$2:$AN$21,G$5+2,FALSE)),"")</f>
        <v>LIV (A)</v>
      </c>
      <c r="H195" s="164" t="str">
        <f>IFERROR(IF(VLOOKUP($A195,Calc_OppDef!$A$47:$AM$66,H$5+1,FALSE)&lt;VLOOKUP($B195,Calc_OppDef!$A$47:$AM$66,H$5+1,FALSE),VLOOKUP($A195,Fixtures!$A$2:$AN$21,H$5+2,FALSE),VLOOKUP($B195,Fixtures!$A$2:$AN$21,H$5+2,FALSE)),"")</f>
        <v>WOL (H)</v>
      </c>
      <c r="I195" s="164" t="str">
        <f>IFERROR(IF(VLOOKUP($A195,Calc_OppDef!$A$47:$AM$66,I$5+1,FALSE)&lt;VLOOKUP($B195,Calc_OppDef!$A$47:$AM$66,I$5+1,FALSE),VLOOKUP($A195,Fixtures!$A$2:$AN$21,I$5+2,FALSE),VLOOKUP($B195,Fixtures!$A$2:$AN$21,I$5+2,FALSE)),"")</f>
        <v>SOU (A)</v>
      </c>
      <c r="J195" s="164" t="str">
        <f>IFERROR(IF(VLOOKUP($A195,Calc_OppDef!$A$47:$AM$66,J$5+1,FALSE)&lt;VLOOKUP($B195,Calc_OppDef!$A$47:$AM$66,J$5+1,FALSE),VLOOKUP($A195,Fixtures!$A$2:$AN$21,J$5+2,FALSE),VLOOKUP($B195,Fixtures!$A$2:$AN$21,J$5+2,FALSE)),"")</f>
        <v>CHE (H)</v>
      </c>
      <c r="K195" s="164" t="str">
        <f>IFERROR(IF(VLOOKUP($A195,Calc_OppDef!$A$47:$AM$66,K$5+1,FALSE)&lt;VLOOKUP($B195,Calc_OppDef!$A$47:$AM$66,K$5+1,FALSE),VLOOKUP($A195,Fixtures!$A$2:$AN$21,K$5+2,FALSE),VLOOKUP($B195,Fixtures!$A$2:$AN$21,K$5+2,FALSE)),"")</f>
        <v/>
      </c>
      <c r="L195" s="164" t="str">
        <f>IFERROR(IF(VLOOKUP($A195,Calc_OppDef!$A$47:$AM$66,L$5+1,FALSE)&lt;VLOOKUP($B195,Calc_OppDef!$A$47:$AM$66,L$5+1,FALSE),VLOOKUP($A195,Fixtures!$A$2:$AN$21,L$5+2,FALSE),VLOOKUP($B195,Fixtures!$A$2:$AN$21,L$5+2,FALSE)),"")</f>
        <v/>
      </c>
      <c r="M195" s="164" t="str">
        <f>IFERROR(IF(VLOOKUP($A195,Calc_OppDef!$A$47:$AM$66,M$5+1,FALSE)&lt;VLOOKUP($B195,Calc_OppDef!$A$47:$AM$66,M$5+1,FALSE),VLOOKUP($A195,Fixtures!$A$2:$AN$21,M$5+2,FALSE),VLOOKUP($B195,Fixtures!$A$2:$AN$21,M$5+2,FALSE)),"")</f>
        <v/>
      </c>
      <c r="N195" s="163" t="str">
        <f>IFERROR(IF(VLOOKUP($A195,Calc_OppDef!$A$47:$AM$66,N$5+1,FALSE)&lt;VLOOKUP($B195,Calc_OppDef!$A$47:$AM$66,N$5+1,FALSE),VLOOKUP($A195,Fixtures!$A$2:$AN$21,N$5+2,FALSE),VLOOKUP($B195,Fixtures!$A$2:$AN$21,N$5+2,FALSE)),"")</f>
        <v/>
      </c>
      <c r="O195" s="87"/>
      <c r="P195" s="87"/>
      <c r="Q195" s="87"/>
      <c r="R195" s="87"/>
      <c r="S195" s="87"/>
      <c r="T195" s="87"/>
      <c r="U195" s="87"/>
      <c r="V195" s="87"/>
      <c r="W195" s="87"/>
      <c r="X195" s="87"/>
      <c r="Y195" s="87"/>
      <c r="Z195" s="87"/>
    </row>
    <row r="196" ht="19.5" customHeight="1">
      <c r="A196" s="165"/>
      <c r="B196" s="166"/>
      <c r="C196" s="166"/>
      <c r="D196" s="166"/>
      <c r="E196" s="166"/>
      <c r="F196" s="166"/>
      <c r="G196" s="166"/>
      <c r="H196" s="166"/>
      <c r="I196" s="166"/>
      <c r="J196" s="166"/>
      <c r="K196" s="166"/>
      <c r="L196" s="166"/>
      <c r="M196" s="166"/>
      <c r="N196" s="167"/>
      <c r="O196" s="87"/>
      <c r="P196" s="87"/>
      <c r="Q196" s="87"/>
      <c r="R196" s="87"/>
      <c r="S196" s="87"/>
      <c r="T196" s="87"/>
      <c r="U196" s="87"/>
      <c r="V196" s="87"/>
      <c r="W196" s="87"/>
      <c r="X196" s="87"/>
      <c r="Y196" s="87"/>
      <c r="Z196" s="87"/>
    </row>
    <row r="197" ht="12.0" customHeight="1">
      <c r="A197" s="87"/>
      <c r="B197" s="87"/>
      <c r="C197" s="87"/>
      <c r="D197" s="87"/>
      <c r="E197" s="87"/>
      <c r="F197" s="87"/>
      <c r="G197" s="87"/>
      <c r="H197" s="87"/>
      <c r="I197" s="87"/>
      <c r="J197" s="87"/>
      <c r="K197" s="87"/>
      <c r="L197" s="87"/>
      <c r="M197" s="87"/>
      <c r="N197" s="87"/>
      <c r="O197" s="87"/>
      <c r="P197" s="87"/>
      <c r="Q197" s="87"/>
      <c r="R197" s="87"/>
      <c r="S197" s="87"/>
      <c r="T197" s="87"/>
      <c r="U197" s="87"/>
      <c r="V197" s="87"/>
      <c r="W197" s="87"/>
      <c r="X197" s="87"/>
      <c r="Y197" s="87"/>
      <c r="Z197" s="87"/>
    </row>
    <row r="198" ht="12.0" customHeight="1">
      <c r="A198" s="87"/>
      <c r="B198" s="87"/>
      <c r="C198" s="87"/>
      <c r="D198" s="87"/>
      <c r="E198" s="87"/>
      <c r="F198" s="87"/>
      <c r="G198" s="87"/>
      <c r="H198" s="87"/>
      <c r="I198" s="87"/>
      <c r="J198" s="87"/>
      <c r="K198" s="87"/>
      <c r="L198" s="87"/>
      <c r="M198" s="87"/>
      <c r="N198" s="87"/>
      <c r="O198" s="87"/>
      <c r="P198" s="87"/>
      <c r="Q198" s="87"/>
      <c r="R198" s="87"/>
      <c r="S198" s="87"/>
      <c r="T198" s="87"/>
      <c r="U198" s="87"/>
      <c r="V198" s="87"/>
      <c r="W198" s="87"/>
      <c r="X198" s="87"/>
      <c r="Y198" s="87"/>
      <c r="Z198" s="87"/>
    </row>
    <row r="199" ht="12.0" customHeight="1">
      <c r="A199" s="87"/>
      <c r="B199" s="87"/>
      <c r="C199" s="87"/>
      <c r="D199" s="87"/>
      <c r="E199" s="87"/>
      <c r="F199" s="87"/>
      <c r="G199" s="87"/>
      <c r="H199" s="87"/>
      <c r="I199" s="87"/>
      <c r="J199" s="87"/>
      <c r="K199" s="87"/>
      <c r="L199" s="87"/>
      <c r="M199" s="87"/>
      <c r="N199" s="87"/>
      <c r="O199" s="87"/>
      <c r="P199" s="87"/>
      <c r="Q199" s="87"/>
      <c r="R199" s="87"/>
      <c r="S199" s="87"/>
      <c r="T199" s="87"/>
      <c r="U199" s="87"/>
      <c r="V199" s="87"/>
      <c r="W199" s="87"/>
      <c r="X199" s="87"/>
      <c r="Y199" s="87"/>
      <c r="Z199" s="87"/>
    </row>
    <row r="200" ht="12.0" customHeight="1">
      <c r="A200" s="87"/>
      <c r="B200" s="87"/>
      <c r="C200" s="87"/>
      <c r="D200" s="87"/>
      <c r="E200" s="87"/>
      <c r="F200" s="87"/>
      <c r="G200" s="87"/>
      <c r="H200" s="87"/>
      <c r="I200" s="87"/>
      <c r="J200" s="87"/>
      <c r="K200" s="87"/>
      <c r="L200" s="87"/>
      <c r="M200" s="87"/>
      <c r="N200" s="87"/>
      <c r="O200" s="87"/>
      <c r="P200" s="87"/>
      <c r="Q200" s="87"/>
      <c r="R200" s="87"/>
      <c r="S200" s="87"/>
      <c r="T200" s="87"/>
      <c r="U200" s="87"/>
      <c r="V200" s="87"/>
      <c r="W200" s="87"/>
      <c r="X200" s="87"/>
      <c r="Y200" s="87"/>
      <c r="Z200" s="87"/>
    </row>
    <row r="201" ht="12.0" customHeight="1">
      <c r="A201" s="87"/>
      <c r="B201" s="87"/>
      <c r="C201" s="87"/>
      <c r="D201" s="87"/>
      <c r="E201" s="87"/>
      <c r="F201" s="87"/>
      <c r="G201" s="87"/>
      <c r="H201" s="87"/>
      <c r="I201" s="87"/>
      <c r="J201" s="87"/>
      <c r="K201" s="87"/>
      <c r="L201" s="87"/>
      <c r="M201" s="87"/>
      <c r="N201" s="87"/>
      <c r="O201" s="87"/>
      <c r="P201" s="87"/>
      <c r="Q201" s="87"/>
      <c r="R201" s="87"/>
      <c r="S201" s="87"/>
      <c r="T201" s="87"/>
      <c r="U201" s="87"/>
      <c r="V201" s="87"/>
      <c r="W201" s="87"/>
      <c r="X201" s="87"/>
      <c r="Y201" s="87"/>
      <c r="Z201" s="87"/>
    </row>
    <row r="202" ht="12.0" customHeight="1">
      <c r="A202" s="87"/>
      <c r="B202" s="87"/>
      <c r="C202" s="87"/>
      <c r="D202" s="87"/>
      <c r="E202" s="87"/>
      <c r="F202" s="87"/>
      <c r="G202" s="87"/>
      <c r="H202" s="87"/>
      <c r="I202" s="87"/>
      <c r="J202" s="87"/>
      <c r="K202" s="87"/>
      <c r="L202" s="87"/>
      <c r="M202" s="87"/>
      <c r="N202" s="87"/>
      <c r="O202" s="87"/>
      <c r="P202" s="87"/>
      <c r="Q202" s="87"/>
      <c r="R202" s="87"/>
      <c r="S202" s="87"/>
      <c r="T202" s="87"/>
      <c r="U202" s="87"/>
      <c r="V202" s="87"/>
      <c r="W202" s="87"/>
      <c r="X202" s="87"/>
      <c r="Y202" s="87"/>
      <c r="Z202" s="87"/>
    </row>
    <row r="203" ht="12.0" customHeight="1">
      <c r="A203" s="87"/>
      <c r="B203" s="87"/>
      <c r="C203" s="87"/>
      <c r="D203" s="87"/>
      <c r="E203" s="87"/>
      <c r="F203" s="87"/>
      <c r="G203" s="87"/>
      <c r="H203" s="87"/>
      <c r="I203" s="87"/>
      <c r="J203" s="87"/>
      <c r="K203" s="87"/>
      <c r="L203" s="87"/>
      <c r="M203" s="87"/>
      <c r="N203" s="87"/>
      <c r="O203" s="87"/>
      <c r="P203" s="87"/>
      <c r="Q203" s="87"/>
      <c r="R203" s="87"/>
      <c r="S203" s="87"/>
      <c r="T203" s="87"/>
      <c r="U203" s="87"/>
      <c r="V203" s="87"/>
      <c r="W203" s="87"/>
      <c r="X203" s="87"/>
      <c r="Y203" s="87"/>
      <c r="Z203" s="87"/>
    </row>
    <row r="204" ht="12.0" customHeight="1">
      <c r="A204" s="87"/>
      <c r="B204" s="87"/>
      <c r="C204" s="87"/>
      <c r="D204" s="87"/>
      <c r="E204" s="87"/>
      <c r="F204" s="87"/>
      <c r="G204" s="87"/>
      <c r="H204" s="87"/>
      <c r="I204" s="87"/>
      <c r="J204" s="87"/>
      <c r="K204" s="87"/>
      <c r="L204" s="87"/>
      <c r="M204" s="87"/>
      <c r="N204" s="87"/>
      <c r="O204" s="87"/>
      <c r="P204" s="87"/>
      <c r="Q204" s="87"/>
      <c r="R204" s="87"/>
      <c r="S204" s="87"/>
      <c r="T204" s="87"/>
      <c r="U204" s="87"/>
      <c r="V204" s="87"/>
      <c r="W204" s="87"/>
      <c r="X204" s="87"/>
      <c r="Y204" s="87"/>
      <c r="Z204" s="87"/>
    </row>
    <row r="205" ht="12.0" customHeight="1">
      <c r="A205" s="87"/>
      <c r="B205" s="87"/>
      <c r="C205" s="87"/>
      <c r="D205" s="87"/>
      <c r="E205" s="87"/>
      <c r="F205" s="87"/>
      <c r="G205" s="87"/>
      <c r="H205" s="87"/>
      <c r="I205" s="87"/>
      <c r="J205" s="87"/>
      <c r="K205" s="87"/>
      <c r="L205" s="87"/>
      <c r="M205" s="87"/>
      <c r="N205" s="87"/>
      <c r="O205" s="87"/>
      <c r="P205" s="87"/>
      <c r="Q205" s="87"/>
      <c r="R205" s="87"/>
      <c r="S205" s="87"/>
      <c r="T205" s="87"/>
      <c r="U205" s="87"/>
      <c r="V205" s="87"/>
      <c r="W205" s="87"/>
      <c r="X205" s="87"/>
      <c r="Y205" s="87"/>
      <c r="Z205" s="87"/>
    </row>
    <row r="206" ht="12.0" customHeight="1">
      <c r="A206" s="87"/>
      <c r="B206" s="87"/>
      <c r="C206" s="87"/>
      <c r="D206" s="87"/>
      <c r="E206" s="87"/>
      <c r="F206" s="87"/>
      <c r="G206" s="87"/>
      <c r="H206" s="87"/>
      <c r="I206" s="87"/>
      <c r="J206" s="87"/>
      <c r="K206" s="87"/>
      <c r="L206" s="87"/>
      <c r="M206" s="87"/>
      <c r="N206" s="87"/>
      <c r="O206" s="87"/>
      <c r="P206" s="87"/>
      <c r="Q206" s="87"/>
      <c r="R206" s="87"/>
      <c r="S206" s="87"/>
      <c r="T206" s="87"/>
      <c r="U206" s="87"/>
      <c r="V206" s="87"/>
      <c r="W206" s="87"/>
      <c r="X206" s="87"/>
      <c r="Y206" s="87"/>
      <c r="Z206" s="87"/>
    </row>
    <row r="207" ht="12.0" customHeight="1">
      <c r="A207" s="87"/>
      <c r="B207" s="87"/>
      <c r="C207" s="87"/>
      <c r="D207" s="87"/>
      <c r="E207" s="87"/>
      <c r="F207" s="87"/>
      <c r="G207" s="87"/>
      <c r="H207" s="87"/>
      <c r="I207" s="87"/>
      <c r="J207" s="87"/>
      <c r="K207" s="87"/>
      <c r="L207" s="87"/>
      <c r="M207" s="87"/>
      <c r="N207" s="87"/>
      <c r="O207" s="87"/>
      <c r="P207" s="87"/>
      <c r="Q207" s="87"/>
      <c r="R207" s="87"/>
      <c r="S207" s="87"/>
      <c r="T207" s="87"/>
      <c r="U207" s="87"/>
      <c r="V207" s="87"/>
      <c r="W207" s="87"/>
      <c r="X207" s="87"/>
      <c r="Y207" s="87"/>
      <c r="Z207" s="87"/>
    </row>
    <row r="208" ht="12.0" customHeight="1">
      <c r="A208" s="87"/>
      <c r="B208" s="87"/>
      <c r="C208" s="87"/>
      <c r="D208" s="87"/>
      <c r="E208" s="87"/>
      <c r="F208" s="87"/>
      <c r="G208" s="87"/>
      <c r="H208" s="87"/>
      <c r="I208" s="87"/>
      <c r="J208" s="87"/>
      <c r="K208" s="87"/>
      <c r="L208" s="87"/>
      <c r="M208" s="87"/>
      <c r="N208" s="87"/>
      <c r="O208" s="87"/>
      <c r="P208" s="87"/>
      <c r="Q208" s="87"/>
      <c r="R208" s="87"/>
      <c r="S208" s="87"/>
      <c r="T208" s="87"/>
      <c r="U208" s="87"/>
      <c r="V208" s="87"/>
      <c r="W208" s="87"/>
      <c r="X208" s="87"/>
      <c r="Y208" s="87"/>
      <c r="Z208" s="87"/>
    </row>
    <row r="209" ht="12.0" customHeight="1">
      <c r="A209" s="87"/>
      <c r="B209" s="87"/>
      <c r="C209" s="87"/>
      <c r="D209" s="87"/>
      <c r="E209" s="87"/>
      <c r="F209" s="87"/>
      <c r="G209" s="87"/>
      <c r="H209" s="87"/>
      <c r="I209" s="87"/>
      <c r="J209" s="87"/>
      <c r="K209" s="87"/>
      <c r="L209" s="87"/>
      <c r="M209" s="87"/>
      <c r="N209" s="87"/>
      <c r="O209" s="87"/>
      <c r="P209" s="87"/>
      <c r="Q209" s="87"/>
      <c r="R209" s="87"/>
      <c r="S209" s="87"/>
      <c r="T209" s="87"/>
      <c r="U209" s="87"/>
      <c r="V209" s="87"/>
      <c r="W209" s="87"/>
      <c r="X209" s="87"/>
      <c r="Y209" s="87"/>
      <c r="Z209" s="87"/>
    </row>
    <row r="210" ht="12.0" customHeight="1">
      <c r="A210" s="87"/>
      <c r="B210" s="87"/>
      <c r="C210" s="87"/>
      <c r="D210" s="87"/>
      <c r="E210" s="87"/>
      <c r="F210" s="87"/>
      <c r="G210" s="87"/>
      <c r="H210" s="87"/>
      <c r="I210" s="87"/>
      <c r="J210" s="87"/>
      <c r="K210" s="87"/>
      <c r="L210" s="87"/>
      <c r="M210" s="87"/>
      <c r="N210" s="87"/>
      <c r="O210" s="87"/>
      <c r="P210" s="87"/>
      <c r="Q210" s="87"/>
      <c r="R210" s="87"/>
      <c r="S210" s="87"/>
      <c r="T210" s="87"/>
      <c r="U210" s="87"/>
      <c r="V210" s="87"/>
      <c r="W210" s="87"/>
      <c r="X210" s="87"/>
      <c r="Y210" s="87"/>
      <c r="Z210" s="87"/>
    </row>
    <row r="211" ht="12.0" customHeight="1">
      <c r="A211" s="87"/>
      <c r="B211" s="87"/>
      <c r="C211" s="87"/>
      <c r="D211" s="87"/>
      <c r="E211" s="87"/>
      <c r="F211" s="87"/>
      <c r="G211" s="87"/>
      <c r="H211" s="87"/>
      <c r="I211" s="87"/>
      <c r="J211" s="87"/>
      <c r="K211" s="87"/>
      <c r="L211" s="87"/>
      <c r="M211" s="87"/>
      <c r="N211" s="87"/>
      <c r="O211" s="87"/>
      <c r="P211" s="87"/>
      <c r="Q211" s="87"/>
      <c r="R211" s="87"/>
      <c r="S211" s="87"/>
      <c r="T211" s="87"/>
      <c r="U211" s="87"/>
      <c r="V211" s="87"/>
      <c r="W211" s="87"/>
      <c r="X211" s="87"/>
      <c r="Y211" s="87"/>
      <c r="Z211" s="87"/>
    </row>
    <row r="212" ht="12.0" customHeight="1">
      <c r="A212" s="87"/>
      <c r="B212" s="87"/>
      <c r="C212" s="87"/>
      <c r="D212" s="87"/>
      <c r="E212" s="87"/>
      <c r="F212" s="87"/>
      <c r="G212" s="87"/>
      <c r="H212" s="87"/>
      <c r="I212" s="87"/>
      <c r="J212" s="87"/>
      <c r="K212" s="87"/>
      <c r="L212" s="87"/>
      <c r="M212" s="87"/>
      <c r="N212" s="87"/>
      <c r="O212" s="87"/>
      <c r="P212" s="87"/>
      <c r="Q212" s="87"/>
      <c r="R212" s="87"/>
      <c r="S212" s="87"/>
      <c r="T212" s="87"/>
      <c r="U212" s="87"/>
      <c r="V212" s="87"/>
      <c r="W212" s="87"/>
      <c r="X212" s="87"/>
      <c r="Y212" s="87"/>
      <c r="Z212" s="87"/>
    </row>
    <row r="213" ht="12.0" customHeight="1">
      <c r="A213" s="87"/>
      <c r="B213" s="87"/>
      <c r="C213" s="87"/>
      <c r="D213" s="87"/>
      <c r="E213" s="87"/>
      <c r="F213" s="87"/>
      <c r="G213" s="87"/>
      <c r="H213" s="87"/>
      <c r="I213" s="87"/>
      <c r="J213" s="87"/>
      <c r="K213" s="87"/>
      <c r="L213" s="87"/>
      <c r="M213" s="87"/>
      <c r="N213" s="87"/>
      <c r="O213" s="87"/>
      <c r="P213" s="87"/>
      <c r="Q213" s="87"/>
      <c r="R213" s="87"/>
      <c r="S213" s="87"/>
      <c r="T213" s="87"/>
      <c r="U213" s="87"/>
      <c r="V213" s="87"/>
      <c r="W213" s="87"/>
      <c r="X213" s="87"/>
      <c r="Y213" s="87"/>
      <c r="Z213" s="87"/>
    </row>
    <row r="214" ht="12.0" customHeight="1">
      <c r="A214" s="87"/>
      <c r="B214" s="87"/>
      <c r="C214" s="87"/>
      <c r="D214" s="87"/>
      <c r="E214" s="87"/>
      <c r="F214" s="87"/>
      <c r="G214" s="87"/>
      <c r="H214" s="87"/>
      <c r="I214" s="87"/>
      <c r="J214" s="87"/>
      <c r="K214" s="87"/>
      <c r="L214" s="87"/>
      <c r="M214" s="87"/>
      <c r="N214" s="87"/>
      <c r="O214" s="87"/>
      <c r="P214" s="87"/>
      <c r="Q214" s="87"/>
      <c r="R214" s="87"/>
      <c r="S214" s="87"/>
      <c r="T214" s="87"/>
      <c r="U214" s="87"/>
      <c r="V214" s="87"/>
      <c r="W214" s="87"/>
      <c r="X214" s="87"/>
      <c r="Y214" s="87"/>
      <c r="Z214" s="87"/>
    </row>
    <row r="215" ht="12.0" customHeight="1">
      <c r="A215" s="87"/>
      <c r="B215" s="87"/>
      <c r="C215" s="87"/>
      <c r="D215" s="87"/>
      <c r="E215" s="87"/>
      <c r="F215" s="87"/>
      <c r="G215" s="87"/>
      <c r="H215" s="87"/>
      <c r="I215" s="87"/>
      <c r="J215" s="87"/>
      <c r="K215" s="87"/>
      <c r="L215" s="87"/>
      <c r="M215" s="87"/>
      <c r="N215" s="87"/>
      <c r="O215" s="87"/>
      <c r="P215" s="87"/>
      <c r="Q215" s="87"/>
      <c r="R215" s="87"/>
      <c r="S215" s="87"/>
      <c r="T215" s="87"/>
      <c r="U215" s="87"/>
      <c r="V215" s="87"/>
      <c r="W215" s="87"/>
      <c r="X215" s="87"/>
      <c r="Y215" s="87"/>
      <c r="Z215" s="87"/>
    </row>
    <row r="216" ht="12.0" customHeight="1">
      <c r="A216" s="87"/>
      <c r="B216" s="87"/>
      <c r="C216" s="87"/>
      <c r="D216" s="87"/>
      <c r="E216" s="87"/>
      <c r="F216" s="87"/>
      <c r="G216" s="87"/>
      <c r="H216" s="87"/>
      <c r="I216" s="87"/>
      <c r="J216" s="87"/>
      <c r="K216" s="87"/>
      <c r="L216" s="87"/>
      <c r="M216" s="87"/>
      <c r="N216" s="87"/>
      <c r="O216" s="87"/>
      <c r="P216" s="87"/>
      <c r="Q216" s="87"/>
      <c r="R216" s="87"/>
      <c r="S216" s="87"/>
      <c r="T216" s="87"/>
      <c r="U216" s="87"/>
      <c r="V216" s="87"/>
      <c r="W216" s="87"/>
      <c r="X216" s="87"/>
      <c r="Y216" s="87"/>
      <c r="Z216" s="87"/>
    </row>
    <row r="217" ht="12.0" customHeight="1">
      <c r="A217" s="87"/>
      <c r="B217" s="87"/>
      <c r="C217" s="87"/>
      <c r="D217" s="87"/>
      <c r="E217" s="87"/>
      <c r="F217" s="87"/>
      <c r="G217" s="87"/>
      <c r="H217" s="87"/>
      <c r="I217" s="87"/>
      <c r="J217" s="87"/>
      <c r="K217" s="87"/>
      <c r="L217" s="87"/>
      <c r="M217" s="87"/>
      <c r="N217" s="87"/>
      <c r="O217" s="87"/>
      <c r="P217" s="87"/>
      <c r="Q217" s="87"/>
      <c r="R217" s="87"/>
      <c r="S217" s="87"/>
      <c r="T217" s="87"/>
      <c r="U217" s="87"/>
      <c r="V217" s="87"/>
      <c r="W217" s="87"/>
      <c r="X217" s="87"/>
      <c r="Y217" s="87"/>
      <c r="Z217" s="87"/>
    </row>
    <row r="218" ht="12.0" customHeight="1">
      <c r="A218" s="87"/>
      <c r="B218" s="87"/>
      <c r="C218" s="87"/>
      <c r="D218" s="87"/>
      <c r="E218" s="87"/>
      <c r="F218" s="87"/>
      <c r="G218" s="87"/>
      <c r="H218" s="87"/>
      <c r="I218" s="87"/>
      <c r="J218" s="87"/>
      <c r="K218" s="87"/>
      <c r="L218" s="87"/>
      <c r="M218" s="87"/>
      <c r="N218" s="87"/>
      <c r="O218" s="87"/>
      <c r="P218" s="87"/>
      <c r="Q218" s="87"/>
      <c r="R218" s="87"/>
      <c r="S218" s="87"/>
      <c r="T218" s="87"/>
      <c r="U218" s="87"/>
      <c r="V218" s="87"/>
      <c r="W218" s="87"/>
      <c r="X218" s="87"/>
      <c r="Y218" s="87"/>
      <c r="Z218" s="87"/>
    </row>
    <row r="219" ht="12.0" customHeight="1">
      <c r="A219" s="87"/>
      <c r="B219" s="87"/>
      <c r="C219" s="87"/>
      <c r="D219" s="87"/>
      <c r="E219" s="87"/>
      <c r="F219" s="87"/>
      <c r="G219" s="87"/>
      <c r="H219" s="87"/>
      <c r="I219" s="87"/>
      <c r="J219" s="87"/>
      <c r="K219" s="87"/>
      <c r="L219" s="87"/>
      <c r="M219" s="87"/>
      <c r="N219" s="87"/>
      <c r="O219" s="87"/>
      <c r="P219" s="87"/>
      <c r="Q219" s="87"/>
      <c r="R219" s="87"/>
      <c r="S219" s="87"/>
      <c r="T219" s="87"/>
      <c r="U219" s="87"/>
      <c r="V219" s="87"/>
      <c r="W219" s="87"/>
      <c r="X219" s="87"/>
      <c r="Y219" s="87"/>
      <c r="Z219" s="87"/>
    </row>
    <row r="220" ht="12.0" customHeight="1">
      <c r="A220" s="87"/>
      <c r="B220" s="87"/>
      <c r="C220" s="87"/>
      <c r="D220" s="87"/>
      <c r="E220" s="87"/>
      <c r="F220" s="87"/>
      <c r="G220" s="87"/>
      <c r="H220" s="87"/>
      <c r="I220" s="87"/>
      <c r="J220" s="87"/>
      <c r="K220" s="87"/>
      <c r="L220" s="87"/>
      <c r="M220" s="87"/>
      <c r="N220" s="87"/>
      <c r="O220" s="87"/>
      <c r="P220" s="87"/>
      <c r="Q220" s="87"/>
      <c r="R220" s="87"/>
      <c r="S220" s="87"/>
      <c r="T220" s="87"/>
      <c r="U220" s="87"/>
      <c r="V220" s="87"/>
      <c r="W220" s="87"/>
      <c r="X220" s="87"/>
      <c r="Y220" s="87"/>
      <c r="Z220" s="87"/>
    </row>
    <row r="221" ht="12.0" customHeight="1">
      <c r="A221" s="159"/>
      <c r="B221" s="159"/>
      <c r="C221" s="159"/>
      <c r="D221" s="159"/>
      <c r="E221" s="159"/>
      <c r="F221" s="159"/>
      <c r="G221" s="159"/>
      <c r="H221" s="159"/>
      <c r="I221" s="159"/>
      <c r="J221" s="159"/>
      <c r="K221" s="159"/>
      <c r="L221" s="159"/>
      <c r="M221" s="159"/>
      <c r="N221" s="159"/>
      <c r="O221" s="87"/>
      <c r="P221" s="87"/>
      <c r="Q221" s="87"/>
      <c r="R221" s="87"/>
      <c r="S221" s="87"/>
      <c r="T221" s="87"/>
      <c r="U221" s="87"/>
      <c r="V221" s="87"/>
      <c r="W221" s="87"/>
      <c r="X221" s="87"/>
      <c r="Y221" s="87"/>
      <c r="Z221" s="87"/>
    </row>
    <row r="222" ht="12.0" customHeight="1">
      <c r="A222" s="159"/>
      <c r="B222" s="159"/>
      <c r="C222" s="159"/>
      <c r="D222" s="159"/>
      <c r="E222" s="159"/>
      <c r="F222" s="159"/>
      <c r="G222" s="159"/>
      <c r="H222" s="159"/>
      <c r="I222" s="159"/>
      <c r="J222" s="159"/>
      <c r="K222" s="159"/>
      <c r="L222" s="159"/>
      <c r="M222" s="159"/>
      <c r="N222" s="159"/>
      <c r="O222" s="87"/>
      <c r="P222" s="87"/>
      <c r="Q222" s="87"/>
      <c r="R222" s="87"/>
      <c r="S222" s="87"/>
      <c r="T222" s="87"/>
      <c r="U222" s="87"/>
      <c r="V222" s="87"/>
      <c r="W222" s="87"/>
      <c r="X222" s="87"/>
      <c r="Y222" s="87"/>
      <c r="Z222" s="87"/>
    </row>
    <row r="223" ht="12.0" customHeight="1">
      <c r="A223" s="159"/>
      <c r="B223" s="159"/>
      <c r="C223" s="159"/>
      <c r="D223" s="159"/>
      <c r="E223" s="159"/>
      <c r="F223" s="159"/>
      <c r="G223" s="159"/>
      <c r="H223" s="159"/>
      <c r="I223" s="159"/>
      <c r="J223" s="159"/>
      <c r="K223" s="159"/>
      <c r="L223" s="159"/>
      <c r="M223" s="159"/>
      <c r="N223" s="159"/>
      <c r="O223" s="87"/>
      <c r="P223" s="87"/>
      <c r="Q223" s="87"/>
      <c r="R223" s="87"/>
      <c r="S223" s="87"/>
      <c r="T223" s="87"/>
      <c r="U223" s="87"/>
      <c r="V223" s="87"/>
      <c r="W223" s="87"/>
      <c r="X223" s="87"/>
      <c r="Y223" s="87"/>
      <c r="Z223" s="87"/>
    </row>
    <row r="224" ht="12.0" customHeight="1">
      <c r="A224" s="159"/>
      <c r="B224" s="159"/>
      <c r="C224" s="159"/>
      <c r="D224" s="159"/>
      <c r="E224" s="159"/>
      <c r="F224" s="159"/>
      <c r="G224" s="159"/>
      <c r="H224" s="159"/>
      <c r="I224" s="159"/>
      <c r="J224" s="159"/>
      <c r="K224" s="159"/>
      <c r="L224" s="159"/>
      <c r="M224" s="159"/>
      <c r="N224" s="159"/>
      <c r="O224" s="87"/>
      <c r="P224" s="87"/>
      <c r="Q224" s="87"/>
      <c r="R224" s="87"/>
      <c r="S224" s="87"/>
      <c r="T224" s="87"/>
      <c r="U224" s="87"/>
      <c r="V224" s="87"/>
      <c r="W224" s="87"/>
      <c r="X224" s="87"/>
      <c r="Y224" s="87"/>
      <c r="Z224" s="87"/>
    </row>
    <row r="225" ht="12.0" customHeight="1">
      <c r="A225" s="159"/>
      <c r="B225" s="159"/>
      <c r="C225" s="159"/>
      <c r="D225" s="159"/>
      <c r="E225" s="159"/>
      <c r="F225" s="159"/>
      <c r="G225" s="159"/>
      <c r="H225" s="159"/>
      <c r="I225" s="159"/>
      <c r="J225" s="159"/>
      <c r="K225" s="159"/>
      <c r="L225" s="159"/>
      <c r="M225" s="159"/>
      <c r="N225" s="159"/>
      <c r="O225" s="87"/>
      <c r="P225" s="87"/>
      <c r="Q225" s="87"/>
      <c r="R225" s="87"/>
      <c r="S225" s="87"/>
      <c r="T225" s="87"/>
      <c r="U225" s="87"/>
      <c r="V225" s="87"/>
      <c r="W225" s="87"/>
      <c r="X225" s="87"/>
      <c r="Y225" s="87"/>
      <c r="Z225" s="87"/>
    </row>
    <row r="226" ht="12.0" customHeight="1">
      <c r="A226" s="159"/>
      <c r="B226" s="159"/>
      <c r="C226" s="159"/>
      <c r="D226" s="159"/>
      <c r="E226" s="159"/>
      <c r="F226" s="159"/>
      <c r="G226" s="159"/>
      <c r="H226" s="159"/>
      <c r="I226" s="159"/>
      <c r="J226" s="159"/>
      <c r="K226" s="159"/>
      <c r="L226" s="159"/>
      <c r="M226" s="159"/>
      <c r="N226" s="159"/>
      <c r="O226" s="87"/>
      <c r="P226" s="87"/>
      <c r="Q226" s="87"/>
      <c r="R226" s="87"/>
      <c r="S226" s="87"/>
      <c r="T226" s="87"/>
      <c r="U226" s="87"/>
      <c r="V226" s="87"/>
      <c r="W226" s="87"/>
      <c r="X226" s="87"/>
      <c r="Y226" s="87"/>
      <c r="Z226" s="87"/>
    </row>
    <row r="227" ht="12.0" customHeight="1">
      <c r="A227" s="159"/>
      <c r="B227" s="159"/>
      <c r="C227" s="159"/>
      <c r="D227" s="159"/>
      <c r="E227" s="159"/>
      <c r="F227" s="159"/>
      <c r="G227" s="159"/>
      <c r="H227" s="159"/>
      <c r="I227" s="159"/>
      <c r="J227" s="159"/>
      <c r="K227" s="159"/>
      <c r="L227" s="159"/>
      <c r="M227" s="159"/>
      <c r="N227" s="159"/>
      <c r="O227" s="87"/>
      <c r="P227" s="87"/>
      <c r="Q227" s="87"/>
      <c r="R227" s="87"/>
      <c r="S227" s="87"/>
      <c r="T227" s="87"/>
      <c r="U227" s="87"/>
      <c r="V227" s="87"/>
      <c r="W227" s="87"/>
      <c r="X227" s="87"/>
      <c r="Y227" s="87"/>
      <c r="Z227" s="87"/>
    </row>
    <row r="228" ht="12.0" customHeight="1">
      <c r="A228" s="159"/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  <c r="N228" s="159"/>
      <c r="O228" s="87"/>
      <c r="P228" s="87"/>
      <c r="Q228" s="87"/>
      <c r="R228" s="87"/>
      <c r="S228" s="87"/>
      <c r="T228" s="87"/>
      <c r="U228" s="87"/>
      <c r="V228" s="87"/>
      <c r="W228" s="87"/>
      <c r="X228" s="87"/>
      <c r="Y228" s="87"/>
      <c r="Z228" s="87"/>
    </row>
    <row r="229" ht="12.0" customHeight="1">
      <c r="A229" s="159"/>
      <c r="B229" s="159"/>
      <c r="C229" s="159"/>
      <c r="D229" s="159"/>
      <c r="E229" s="159"/>
      <c r="F229" s="159"/>
      <c r="G229" s="159"/>
      <c r="H229" s="159"/>
      <c r="I229" s="159"/>
      <c r="J229" s="159"/>
      <c r="K229" s="159"/>
      <c r="L229" s="159"/>
      <c r="M229" s="159"/>
      <c r="N229" s="159"/>
      <c r="O229" s="87"/>
      <c r="P229" s="87"/>
      <c r="Q229" s="87"/>
      <c r="R229" s="87"/>
      <c r="S229" s="87"/>
      <c r="T229" s="87"/>
      <c r="U229" s="87"/>
      <c r="V229" s="87"/>
      <c r="W229" s="87"/>
      <c r="X229" s="87"/>
      <c r="Y229" s="87"/>
      <c r="Z229" s="87"/>
    </row>
    <row r="230" ht="12.0" customHeight="1">
      <c r="A230" s="159"/>
      <c r="B230" s="159"/>
      <c r="C230" s="159"/>
      <c r="D230" s="159"/>
      <c r="E230" s="159"/>
      <c r="F230" s="159"/>
      <c r="G230" s="159"/>
      <c r="H230" s="159"/>
      <c r="I230" s="159"/>
      <c r="J230" s="159"/>
      <c r="K230" s="159"/>
      <c r="L230" s="159"/>
      <c r="M230" s="159"/>
      <c r="N230" s="159"/>
      <c r="O230" s="87"/>
      <c r="P230" s="87"/>
      <c r="Q230" s="87"/>
      <c r="R230" s="87"/>
      <c r="S230" s="87"/>
      <c r="T230" s="87"/>
      <c r="U230" s="87"/>
      <c r="V230" s="87"/>
      <c r="W230" s="87"/>
      <c r="X230" s="87"/>
      <c r="Y230" s="87"/>
      <c r="Z230" s="87"/>
    </row>
    <row r="231" ht="12.0" customHeight="1">
      <c r="A231" s="159"/>
      <c r="B231" s="159"/>
      <c r="C231" s="159"/>
      <c r="D231" s="159"/>
      <c r="E231" s="159"/>
      <c r="F231" s="159"/>
      <c r="G231" s="159"/>
      <c r="H231" s="159"/>
      <c r="I231" s="159"/>
      <c r="J231" s="159"/>
      <c r="K231" s="159"/>
      <c r="L231" s="159"/>
      <c r="M231" s="159"/>
      <c r="N231" s="159"/>
      <c r="O231" s="87"/>
      <c r="P231" s="87"/>
      <c r="Q231" s="87"/>
      <c r="R231" s="87"/>
      <c r="S231" s="87"/>
      <c r="T231" s="87"/>
      <c r="U231" s="87"/>
      <c r="V231" s="87"/>
      <c r="W231" s="87"/>
      <c r="X231" s="87"/>
      <c r="Y231" s="87"/>
      <c r="Z231" s="87"/>
    </row>
    <row r="232" ht="12.0" customHeight="1">
      <c r="A232" s="159"/>
      <c r="B232" s="159"/>
      <c r="C232" s="159"/>
      <c r="D232" s="159"/>
      <c r="E232" s="159"/>
      <c r="F232" s="159"/>
      <c r="G232" s="159"/>
      <c r="H232" s="159"/>
      <c r="I232" s="159"/>
      <c r="J232" s="159"/>
      <c r="K232" s="159"/>
      <c r="L232" s="159"/>
      <c r="M232" s="159"/>
      <c r="N232" s="159"/>
      <c r="O232" s="87"/>
      <c r="P232" s="87"/>
      <c r="Q232" s="87"/>
      <c r="R232" s="87"/>
      <c r="S232" s="87"/>
      <c r="T232" s="87"/>
      <c r="U232" s="87"/>
      <c r="V232" s="87"/>
      <c r="W232" s="87"/>
      <c r="X232" s="87"/>
      <c r="Y232" s="87"/>
      <c r="Z232" s="87"/>
    </row>
    <row r="233" ht="12.0" customHeight="1">
      <c r="A233" s="159"/>
      <c r="B233" s="159"/>
      <c r="C233" s="159"/>
      <c r="D233" s="159"/>
      <c r="E233" s="159"/>
      <c r="F233" s="159"/>
      <c r="G233" s="159"/>
      <c r="H233" s="159"/>
      <c r="I233" s="159"/>
      <c r="J233" s="159"/>
      <c r="K233" s="159"/>
      <c r="L233" s="159"/>
      <c r="M233" s="159"/>
      <c r="N233" s="159"/>
      <c r="O233" s="87"/>
      <c r="P233" s="87"/>
      <c r="Q233" s="87"/>
      <c r="R233" s="87"/>
      <c r="S233" s="87"/>
      <c r="T233" s="87"/>
      <c r="U233" s="87"/>
      <c r="V233" s="87"/>
      <c r="W233" s="87"/>
      <c r="X233" s="87"/>
      <c r="Y233" s="87"/>
      <c r="Z233" s="87"/>
    </row>
    <row r="234" ht="12.0" customHeight="1">
      <c r="A234" s="159"/>
      <c r="B234" s="159"/>
      <c r="C234" s="159"/>
      <c r="D234" s="159"/>
      <c r="E234" s="159"/>
      <c r="F234" s="159"/>
      <c r="G234" s="159"/>
      <c r="H234" s="159"/>
      <c r="I234" s="159"/>
      <c r="J234" s="159"/>
      <c r="K234" s="159"/>
      <c r="L234" s="159"/>
      <c r="M234" s="159"/>
      <c r="N234" s="159"/>
      <c r="O234" s="87"/>
      <c r="P234" s="87"/>
      <c r="Q234" s="87"/>
      <c r="R234" s="87"/>
      <c r="S234" s="87"/>
      <c r="T234" s="87"/>
      <c r="U234" s="87"/>
      <c r="V234" s="87"/>
      <c r="W234" s="87"/>
      <c r="X234" s="87"/>
      <c r="Y234" s="87"/>
      <c r="Z234" s="87"/>
    </row>
    <row r="235" ht="12.0" customHeight="1">
      <c r="A235" s="159"/>
      <c r="B235" s="159"/>
      <c r="C235" s="159"/>
      <c r="D235" s="159"/>
      <c r="E235" s="159"/>
      <c r="F235" s="159"/>
      <c r="G235" s="159"/>
      <c r="H235" s="159"/>
      <c r="I235" s="159"/>
      <c r="J235" s="159"/>
      <c r="K235" s="159"/>
      <c r="L235" s="159"/>
      <c r="M235" s="159"/>
      <c r="N235" s="159"/>
      <c r="O235" s="87"/>
      <c r="P235" s="87"/>
      <c r="Q235" s="87"/>
      <c r="R235" s="87"/>
      <c r="S235" s="87"/>
      <c r="T235" s="87"/>
      <c r="U235" s="87"/>
      <c r="V235" s="87"/>
      <c r="W235" s="87"/>
      <c r="X235" s="87"/>
      <c r="Y235" s="87"/>
      <c r="Z235" s="87"/>
    </row>
    <row r="236" ht="12.0" customHeight="1">
      <c r="A236" s="159"/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  <c r="N236" s="159"/>
      <c r="O236" s="87"/>
      <c r="P236" s="87"/>
      <c r="Q236" s="87"/>
      <c r="R236" s="87"/>
      <c r="S236" s="87"/>
      <c r="T236" s="87"/>
      <c r="U236" s="87"/>
      <c r="V236" s="87"/>
      <c r="W236" s="87"/>
      <c r="X236" s="87"/>
      <c r="Y236" s="87"/>
      <c r="Z236" s="87"/>
    </row>
    <row r="237" ht="12.0" customHeight="1">
      <c r="A237" s="159"/>
      <c r="B237" s="159"/>
      <c r="C237" s="159"/>
      <c r="D237" s="159"/>
      <c r="E237" s="159"/>
      <c r="F237" s="159"/>
      <c r="G237" s="159"/>
      <c r="H237" s="159"/>
      <c r="I237" s="159"/>
      <c r="J237" s="159"/>
      <c r="K237" s="159"/>
      <c r="L237" s="159"/>
      <c r="M237" s="159"/>
      <c r="N237" s="159"/>
      <c r="O237" s="87"/>
      <c r="P237" s="87"/>
      <c r="Q237" s="87"/>
      <c r="R237" s="87"/>
      <c r="S237" s="87"/>
      <c r="T237" s="87"/>
      <c r="U237" s="87"/>
      <c r="V237" s="87"/>
      <c r="W237" s="87"/>
      <c r="X237" s="87"/>
      <c r="Y237" s="87"/>
      <c r="Z237" s="87"/>
    </row>
    <row r="238" ht="12.0" customHeight="1">
      <c r="A238" s="159"/>
      <c r="B238" s="159"/>
      <c r="C238" s="159"/>
      <c r="D238" s="159"/>
      <c r="E238" s="159"/>
      <c r="F238" s="159"/>
      <c r="G238" s="159"/>
      <c r="H238" s="159"/>
      <c r="I238" s="159"/>
      <c r="J238" s="159"/>
      <c r="K238" s="159"/>
      <c r="L238" s="159"/>
      <c r="M238" s="159"/>
      <c r="N238" s="159"/>
      <c r="O238" s="87"/>
      <c r="P238" s="87"/>
      <c r="Q238" s="87"/>
      <c r="R238" s="87"/>
      <c r="S238" s="87"/>
      <c r="T238" s="87"/>
      <c r="U238" s="87"/>
      <c r="V238" s="87"/>
      <c r="W238" s="87"/>
      <c r="X238" s="87"/>
      <c r="Y238" s="87"/>
      <c r="Z238" s="87"/>
    </row>
    <row r="239" ht="12.0" customHeight="1">
      <c r="A239" s="159"/>
      <c r="B239" s="159"/>
      <c r="C239" s="159"/>
      <c r="D239" s="159"/>
      <c r="E239" s="159"/>
      <c r="F239" s="159"/>
      <c r="G239" s="159"/>
      <c r="H239" s="159"/>
      <c r="I239" s="159"/>
      <c r="J239" s="159"/>
      <c r="K239" s="159"/>
      <c r="L239" s="159"/>
      <c r="M239" s="159"/>
      <c r="N239" s="159"/>
      <c r="O239" s="87"/>
      <c r="P239" s="87"/>
      <c r="Q239" s="87"/>
      <c r="R239" s="87"/>
      <c r="S239" s="87"/>
      <c r="T239" s="87"/>
      <c r="U239" s="87"/>
      <c r="V239" s="87"/>
      <c r="W239" s="87"/>
      <c r="X239" s="87"/>
      <c r="Y239" s="87"/>
      <c r="Z239" s="87"/>
    </row>
    <row r="240" ht="12.0" customHeight="1">
      <c r="A240" s="159"/>
      <c r="B240" s="159"/>
      <c r="C240" s="159"/>
      <c r="D240" s="159"/>
      <c r="E240" s="159"/>
      <c r="F240" s="159"/>
      <c r="G240" s="159"/>
      <c r="H240" s="159"/>
      <c r="I240" s="159"/>
      <c r="J240" s="159"/>
      <c r="K240" s="159"/>
      <c r="L240" s="159"/>
      <c r="M240" s="159"/>
      <c r="N240" s="159"/>
      <c r="O240" s="87"/>
      <c r="P240" s="87"/>
      <c r="Q240" s="87"/>
      <c r="R240" s="87"/>
      <c r="S240" s="87"/>
      <c r="T240" s="87"/>
      <c r="U240" s="87"/>
      <c r="V240" s="87"/>
      <c r="W240" s="87"/>
      <c r="X240" s="87"/>
      <c r="Y240" s="87"/>
      <c r="Z240" s="87"/>
    </row>
    <row r="241" ht="12.0" customHeight="1">
      <c r="A241" s="159"/>
      <c r="B241" s="159"/>
      <c r="C241" s="159"/>
      <c r="D241" s="159"/>
      <c r="E241" s="159"/>
      <c r="F241" s="159"/>
      <c r="G241" s="159"/>
      <c r="H241" s="159"/>
      <c r="I241" s="159"/>
      <c r="J241" s="159"/>
      <c r="K241" s="159"/>
      <c r="L241" s="159"/>
      <c r="M241" s="159"/>
      <c r="N241" s="159"/>
      <c r="O241" s="87"/>
      <c r="P241" s="87"/>
      <c r="Q241" s="87"/>
      <c r="R241" s="87"/>
      <c r="S241" s="87"/>
      <c r="T241" s="87"/>
      <c r="U241" s="87"/>
      <c r="V241" s="87"/>
      <c r="W241" s="87"/>
      <c r="X241" s="87"/>
      <c r="Y241" s="87"/>
      <c r="Z241" s="87"/>
    </row>
    <row r="242" ht="12.0" customHeight="1">
      <c r="A242" s="159"/>
      <c r="B242" s="159"/>
      <c r="C242" s="159"/>
      <c r="D242" s="159"/>
      <c r="E242" s="159"/>
      <c r="F242" s="159"/>
      <c r="G242" s="159"/>
      <c r="H242" s="159"/>
      <c r="I242" s="159"/>
      <c r="J242" s="159"/>
      <c r="K242" s="159"/>
      <c r="L242" s="159"/>
      <c r="M242" s="159"/>
      <c r="N242" s="159"/>
      <c r="O242" s="87"/>
      <c r="P242" s="87"/>
      <c r="Q242" s="87"/>
      <c r="R242" s="87"/>
      <c r="S242" s="87"/>
      <c r="T242" s="87"/>
      <c r="U242" s="87"/>
      <c r="V242" s="87"/>
      <c r="W242" s="87"/>
      <c r="X242" s="87"/>
      <c r="Y242" s="87"/>
      <c r="Z242" s="87"/>
    </row>
    <row r="243" ht="12.0" customHeight="1">
      <c r="A243" s="159"/>
      <c r="B243" s="159"/>
      <c r="C243" s="159"/>
      <c r="D243" s="159"/>
      <c r="E243" s="159"/>
      <c r="F243" s="159"/>
      <c r="G243" s="159"/>
      <c r="H243" s="159"/>
      <c r="I243" s="159"/>
      <c r="J243" s="159"/>
      <c r="K243" s="159"/>
      <c r="L243" s="159"/>
      <c r="M243" s="159"/>
      <c r="N243" s="159"/>
      <c r="O243" s="87"/>
      <c r="P243" s="87"/>
      <c r="Q243" s="87"/>
      <c r="R243" s="87"/>
      <c r="S243" s="87"/>
      <c r="T243" s="87"/>
      <c r="U243" s="87"/>
      <c r="V243" s="87"/>
      <c r="W243" s="87"/>
      <c r="X243" s="87"/>
      <c r="Y243" s="87"/>
      <c r="Z243" s="87"/>
    </row>
    <row r="244" ht="12.0" customHeight="1">
      <c r="A244" s="159"/>
      <c r="B244" s="159"/>
      <c r="C244" s="159"/>
      <c r="D244" s="159"/>
      <c r="E244" s="159"/>
      <c r="F244" s="159"/>
      <c r="G244" s="159"/>
      <c r="H244" s="159"/>
      <c r="I244" s="159"/>
      <c r="J244" s="159"/>
      <c r="K244" s="159"/>
      <c r="L244" s="159"/>
      <c r="M244" s="159"/>
      <c r="N244" s="159"/>
      <c r="O244" s="87"/>
      <c r="P244" s="87"/>
      <c r="Q244" s="87"/>
      <c r="R244" s="87"/>
      <c r="S244" s="87"/>
      <c r="T244" s="87"/>
      <c r="U244" s="87"/>
      <c r="V244" s="87"/>
      <c r="W244" s="87"/>
      <c r="X244" s="87"/>
      <c r="Y244" s="87"/>
      <c r="Z244" s="87"/>
    </row>
    <row r="245" ht="12.0" customHeight="1">
      <c r="A245" s="159"/>
      <c r="B245" s="159"/>
      <c r="C245" s="159"/>
      <c r="D245" s="159"/>
      <c r="E245" s="159"/>
      <c r="F245" s="159"/>
      <c r="G245" s="159"/>
      <c r="H245" s="159"/>
      <c r="I245" s="159"/>
      <c r="J245" s="159"/>
      <c r="K245" s="159"/>
      <c r="L245" s="159"/>
      <c r="M245" s="159"/>
      <c r="N245" s="159"/>
      <c r="O245" s="87"/>
      <c r="P245" s="87"/>
      <c r="Q245" s="87"/>
      <c r="R245" s="87"/>
      <c r="S245" s="87"/>
      <c r="T245" s="87"/>
      <c r="U245" s="87"/>
      <c r="V245" s="87"/>
      <c r="W245" s="87"/>
      <c r="X245" s="87"/>
      <c r="Y245" s="87"/>
      <c r="Z245" s="87"/>
    </row>
    <row r="246" ht="12.0" customHeight="1">
      <c r="A246" s="159"/>
      <c r="B246" s="159"/>
      <c r="C246" s="159"/>
      <c r="D246" s="159"/>
      <c r="E246" s="159"/>
      <c r="F246" s="159"/>
      <c r="G246" s="159"/>
      <c r="H246" s="159"/>
      <c r="I246" s="159"/>
      <c r="J246" s="159"/>
      <c r="K246" s="159"/>
      <c r="L246" s="159"/>
      <c r="M246" s="159"/>
      <c r="N246" s="159"/>
      <c r="O246" s="87"/>
      <c r="P246" s="87"/>
      <c r="Q246" s="87"/>
      <c r="R246" s="87"/>
      <c r="S246" s="87"/>
      <c r="T246" s="87"/>
      <c r="U246" s="87"/>
      <c r="V246" s="87"/>
      <c r="W246" s="87"/>
      <c r="X246" s="87"/>
      <c r="Y246" s="87"/>
      <c r="Z246" s="87"/>
    </row>
    <row r="247" ht="12.0" customHeight="1">
      <c r="A247" s="159"/>
      <c r="B247" s="159"/>
      <c r="C247" s="159"/>
      <c r="D247" s="159"/>
      <c r="E247" s="159"/>
      <c r="F247" s="159"/>
      <c r="G247" s="159"/>
      <c r="H247" s="159"/>
      <c r="I247" s="159"/>
      <c r="J247" s="159"/>
      <c r="K247" s="159"/>
      <c r="L247" s="159"/>
      <c r="M247" s="159"/>
      <c r="N247" s="159"/>
      <c r="O247" s="87"/>
      <c r="P247" s="87"/>
      <c r="Q247" s="87"/>
      <c r="R247" s="87"/>
      <c r="S247" s="87"/>
      <c r="T247" s="87"/>
      <c r="U247" s="87"/>
      <c r="V247" s="87"/>
      <c r="W247" s="87"/>
      <c r="X247" s="87"/>
      <c r="Y247" s="87"/>
      <c r="Z247" s="87"/>
    </row>
    <row r="248" ht="12.0" customHeight="1">
      <c r="A248" s="159"/>
      <c r="B248" s="159"/>
      <c r="C248" s="159"/>
      <c r="D248" s="159"/>
      <c r="E248" s="159"/>
      <c r="F248" s="159"/>
      <c r="G248" s="159"/>
      <c r="H248" s="159"/>
      <c r="I248" s="159"/>
      <c r="J248" s="159"/>
      <c r="K248" s="159"/>
      <c r="L248" s="159"/>
      <c r="M248" s="159"/>
      <c r="N248" s="159"/>
      <c r="O248" s="87"/>
      <c r="P248" s="87"/>
      <c r="Q248" s="87"/>
      <c r="R248" s="87"/>
      <c r="S248" s="87"/>
      <c r="T248" s="87"/>
      <c r="U248" s="87"/>
      <c r="V248" s="87"/>
      <c r="W248" s="87"/>
      <c r="X248" s="87"/>
      <c r="Y248" s="87"/>
      <c r="Z248" s="87"/>
    </row>
    <row r="249" ht="12.0" customHeight="1">
      <c r="A249" s="159"/>
      <c r="B249" s="159"/>
      <c r="C249" s="159"/>
      <c r="D249" s="159"/>
      <c r="E249" s="159"/>
      <c r="F249" s="159"/>
      <c r="G249" s="159"/>
      <c r="H249" s="159"/>
      <c r="I249" s="159"/>
      <c r="J249" s="159"/>
      <c r="K249" s="159"/>
      <c r="L249" s="159"/>
      <c r="M249" s="159"/>
      <c r="N249" s="159"/>
      <c r="O249" s="87"/>
      <c r="P249" s="87"/>
      <c r="Q249" s="87"/>
      <c r="R249" s="87"/>
      <c r="S249" s="87"/>
      <c r="T249" s="87"/>
      <c r="U249" s="87"/>
      <c r="V249" s="87"/>
      <c r="W249" s="87"/>
      <c r="X249" s="87"/>
      <c r="Y249" s="87"/>
      <c r="Z249" s="87"/>
    </row>
    <row r="250" ht="12.0" customHeight="1">
      <c r="A250" s="159"/>
      <c r="B250" s="159"/>
      <c r="C250" s="159"/>
      <c r="D250" s="159"/>
      <c r="E250" s="159"/>
      <c r="F250" s="159"/>
      <c r="G250" s="159"/>
      <c r="H250" s="159"/>
      <c r="I250" s="159"/>
      <c r="J250" s="159"/>
      <c r="K250" s="159"/>
      <c r="L250" s="159"/>
      <c r="M250" s="159"/>
      <c r="N250" s="159"/>
      <c r="O250" s="87"/>
      <c r="P250" s="87"/>
      <c r="Q250" s="87"/>
      <c r="R250" s="87"/>
      <c r="S250" s="87"/>
      <c r="T250" s="87"/>
      <c r="U250" s="87"/>
      <c r="V250" s="87"/>
      <c r="W250" s="87"/>
      <c r="X250" s="87"/>
      <c r="Y250" s="87"/>
      <c r="Z250" s="87"/>
    </row>
    <row r="251" ht="12.0" customHeight="1">
      <c r="A251" s="159"/>
      <c r="B251" s="159"/>
      <c r="C251" s="159"/>
      <c r="D251" s="159"/>
      <c r="E251" s="159"/>
      <c r="F251" s="159"/>
      <c r="G251" s="159"/>
      <c r="H251" s="159"/>
      <c r="I251" s="159"/>
      <c r="J251" s="159"/>
      <c r="K251" s="159"/>
      <c r="L251" s="159"/>
      <c r="M251" s="159"/>
      <c r="N251" s="159"/>
      <c r="O251" s="87"/>
      <c r="P251" s="87"/>
      <c r="Q251" s="87"/>
      <c r="R251" s="87"/>
      <c r="S251" s="87"/>
      <c r="T251" s="87"/>
      <c r="U251" s="87"/>
      <c r="V251" s="87"/>
      <c r="W251" s="87"/>
      <c r="X251" s="87"/>
      <c r="Y251" s="87"/>
      <c r="Z251" s="87"/>
    </row>
    <row r="252" ht="12.0" customHeight="1">
      <c r="A252" s="159"/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  <c r="N252" s="159"/>
      <c r="O252" s="87"/>
      <c r="P252" s="87"/>
      <c r="Q252" s="87"/>
      <c r="R252" s="87"/>
      <c r="S252" s="87"/>
      <c r="T252" s="87"/>
      <c r="U252" s="87"/>
      <c r="V252" s="87"/>
      <c r="W252" s="87"/>
      <c r="X252" s="87"/>
      <c r="Y252" s="87"/>
      <c r="Z252" s="87"/>
    </row>
    <row r="253" ht="12.0" customHeight="1">
      <c r="A253" s="159"/>
      <c r="B253" s="159"/>
      <c r="C253" s="159"/>
      <c r="D253" s="159"/>
      <c r="E253" s="159"/>
      <c r="F253" s="159"/>
      <c r="G253" s="159"/>
      <c r="H253" s="159"/>
      <c r="I253" s="159"/>
      <c r="J253" s="159"/>
      <c r="K253" s="159"/>
      <c r="L253" s="159"/>
      <c r="M253" s="159"/>
      <c r="N253" s="159"/>
      <c r="O253" s="87"/>
      <c r="P253" s="87"/>
      <c r="Q253" s="87"/>
      <c r="R253" s="87"/>
      <c r="S253" s="87"/>
      <c r="T253" s="87"/>
      <c r="U253" s="87"/>
      <c r="V253" s="87"/>
      <c r="W253" s="87"/>
      <c r="X253" s="87"/>
      <c r="Y253" s="87"/>
      <c r="Z253" s="87"/>
    </row>
    <row r="254" ht="12.0" customHeight="1">
      <c r="A254" s="159"/>
      <c r="B254" s="159"/>
      <c r="C254" s="159"/>
      <c r="D254" s="159"/>
      <c r="E254" s="159"/>
      <c r="F254" s="159"/>
      <c r="G254" s="159"/>
      <c r="H254" s="159"/>
      <c r="I254" s="159"/>
      <c r="J254" s="159"/>
      <c r="K254" s="159"/>
      <c r="L254" s="159"/>
      <c r="M254" s="159"/>
      <c r="N254" s="159"/>
      <c r="O254" s="87"/>
      <c r="P254" s="87"/>
      <c r="Q254" s="87"/>
      <c r="R254" s="87"/>
      <c r="S254" s="87"/>
      <c r="T254" s="87"/>
      <c r="U254" s="87"/>
      <c r="V254" s="87"/>
      <c r="W254" s="87"/>
      <c r="X254" s="87"/>
      <c r="Y254" s="87"/>
      <c r="Z254" s="87"/>
    </row>
    <row r="255" ht="12.0" customHeight="1">
      <c r="A255" s="159"/>
      <c r="B255" s="159"/>
      <c r="C255" s="159"/>
      <c r="D255" s="159"/>
      <c r="E255" s="159"/>
      <c r="F255" s="159"/>
      <c r="G255" s="159"/>
      <c r="H255" s="159"/>
      <c r="I255" s="159"/>
      <c r="J255" s="159"/>
      <c r="K255" s="159"/>
      <c r="L255" s="159"/>
      <c r="M255" s="159"/>
      <c r="N255" s="159"/>
      <c r="O255" s="87"/>
      <c r="P255" s="87"/>
      <c r="Q255" s="87"/>
      <c r="R255" s="87"/>
      <c r="S255" s="87"/>
      <c r="T255" s="87"/>
      <c r="U255" s="87"/>
      <c r="V255" s="87"/>
      <c r="W255" s="87"/>
      <c r="X255" s="87"/>
      <c r="Y255" s="87"/>
      <c r="Z255" s="87"/>
    </row>
    <row r="256" ht="12.0" customHeight="1">
      <c r="A256" s="159"/>
      <c r="B256" s="159"/>
      <c r="C256" s="159"/>
      <c r="D256" s="159"/>
      <c r="E256" s="159"/>
      <c r="F256" s="159"/>
      <c r="G256" s="159"/>
      <c r="H256" s="159"/>
      <c r="I256" s="159"/>
      <c r="J256" s="159"/>
      <c r="K256" s="159"/>
      <c r="L256" s="159"/>
      <c r="M256" s="159"/>
      <c r="N256" s="159"/>
      <c r="O256" s="87"/>
      <c r="P256" s="87"/>
      <c r="Q256" s="87"/>
      <c r="R256" s="87"/>
      <c r="S256" s="87"/>
      <c r="T256" s="87"/>
      <c r="U256" s="87"/>
      <c r="V256" s="87"/>
      <c r="W256" s="87"/>
      <c r="X256" s="87"/>
      <c r="Y256" s="87"/>
      <c r="Z256" s="87"/>
    </row>
    <row r="257" ht="12.0" customHeight="1">
      <c r="A257" s="159"/>
      <c r="B257" s="159"/>
      <c r="C257" s="159"/>
      <c r="D257" s="159"/>
      <c r="E257" s="159"/>
      <c r="F257" s="159"/>
      <c r="G257" s="159"/>
      <c r="H257" s="159"/>
      <c r="I257" s="159"/>
      <c r="J257" s="159"/>
      <c r="K257" s="159"/>
      <c r="L257" s="159"/>
      <c r="M257" s="159"/>
      <c r="N257" s="159"/>
      <c r="O257" s="87"/>
      <c r="P257" s="87"/>
      <c r="Q257" s="87"/>
      <c r="R257" s="87"/>
      <c r="S257" s="87"/>
      <c r="T257" s="87"/>
      <c r="U257" s="87"/>
      <c r="V257" s="87"/>
      <c r="W257" s="87"/>
      <c r="X257" s="87"/>
      <c r="Y257" s="87"/>
      <c r="Z257" s="87"/>
    </row>
    <row r="258" ht="12.0" customHeight="1">
      <c r="A258" s="159"/>
      <c r="B258" s="159"/>
      <c r="C258" s="159"/>
      <c r="D258" s="159"/>
      <c r="E258" s="159"/>
      <c r="F258" s="159"/>
      <c r="G258" s="159"/>
      <c r="H258" s="159"/>
      <c r="I258" s="159"/>
      <c r="J258" s="159"/>
      <c r="K258" s="159"/>
      <c r="L258" s="159"/>
      <c r="M258" s="159"/>
      <c r="N258" s="159"/>
      <c r="O258" s="87"/>
      <c r="P258" s="87"/>
      <c r="Q258" s="87"/>
      <c r="R258" s="87"/>
      <c r="S258" s="87"/>
      <c r="T258" s="87"/>
      <c r="U258" s="87"/>
      <c r="V258" s="87"/>
      <c r="W258" s="87"/>
      <c r="X258" s="87"/>
      <c r="Y258" s="87"/>
      <c r="Z258" s="87"/>
    </row>
    <row r="259" ht="12.0" customHeight="1">
      <c r="A259" s="159"/>
      <c r="B259" s="159"/>
      <c r="C259" s="159"/>
      <c r="D259" s="159"/>
      <c r="E259" s="159"/>
      <c r="F259" s="159"/>
      <c r="G259" s="159"/>
      <c r="H259" s="159"/>
      <c r="I259" s="159"/>
      <c r="J259" s="159"/>
      <c r="K259" s="159"/>
      <c r="L259" s="159"/>
      <c r="M259" s="159"/>
      <c r="N259" s="159"/>
      <c r="O259" s="87"/>
      <c r="P259" s="87"/>
      <c r="Q259" s="87"/>
      <c r="R259" s="87"/>
      <c r="S259" s="87"/>
      <c r="T259" s="87"/>
      <c r="U259" s="87"/>
      <c r="V259" s="87"/>
      <c r="W259" s="87"/>
      <c r="X259" s="87"/>
      <c r="Y259" s="87"/>
      <c r="Z259" s="87"/>
    </row>
    <row r="260" ht="12.0" customHeight="1">
      <c r="A260" s="159"/>
      <c r="B260" s="159"/>
      <c r="C260" s="159"/>
      <c r="D260" s="159"/>
      <c r="E260" s="159"/>
      <c r="F260" s="159"/>
      <c r="G260" s="159"/>
      <c r="H260" s="159"/>
      <c r="I260" s="159"/>
      <c r="J260" s="159"/>
      <c r="K260" s="159"/>
      <c r="L260" s="159"/>
      <c r="M260" s="159"/>
      <c r="N260" s="159"/>
      <c r="O260" s="87"/>
      <c r="P260" s="87"/>
      <c r="Q260" s="87"/>
      <c r="R260" s="87"/>
      <c r="S260" s="87"/>
      <c r="T260" s="87"/>
      <c r="U260" s="87"/>
      <c r="V260" s="87"/>
      <c r="W260" s="87"/>
      <c r="X260" s="87"/>
      <c r="Y260" s="87"/>
      <c r="Z260" s="87"/>
    </row>
    <row r="261" ht="12.0" customHeight="1">
      <c r="A261" s="159"/>
      <c r="B261" s="159"/>
      <c r="C261" s="159"/>
      <c r="D261" s="159"/>
      <c r="E261" s="159"/>
      <c r="F261" s="159"/>
      <c r="G261" s="159"/>
      <c r="H261" s="159"/>
      <c r="I261" s="159"/>
      <c r="J261" s="159"/>
      <c r="K261" s="159"/>
      <c r="L261" s="159"/>
      <c r="M261" s="159"/>
      <c r="N261" s="159"/>
      <c r="O261" s="87"/>
      <c r="P261" s="87"/>
      <c r="Q261" s="87"/>
      <c r="R261" s="87"/>
      <c r="S261" s="87"/>
      <c r="T261" s="87"/>
      <c r="U261" s="87"/>
      <c r="V261" s="87"/>
      <c r="W261" s="87"/>
      <c r="X261" s="87"/>
      <c r="Y261" s="87"/>
      <c r="Z261" s="87"/>
    </row>
    <row r="262" ht="12.0" customHeight="1">
      <c r="A262" s="159"/>
      <c r="B262" s="159"/>
      <c r="C262" s="159"/>
      <c r="D262" s="159"/>
      <c r="E262" s="159"/>
      <c r="F262" s="159"/>
      <c r="G262" s="159"/>
      <c r="H262" s="159"/>
      <c r="I262" s="159"/>
      <c r="J262" s="159"/>
      <c r="K262" s="159"/>
      <c r="L262" s="159"/>
      <c r="M262" s="159"/>
      <c r="N262" s="159"/>
      <c r="O262" s="87"/>
      <c r="P262" s="87"/>
      <c r="Q262" s="87"/>
      <c r="R262" s="87"/>
      <c r="S262" s="87"/>
      <c r="T262" s="87"/>
      <c r="U262" s="87"/>
      <c r="V262" s="87"/>
      <c r="W262" s="87"/>
      <c r="X262" s="87"/>
      <c r="Y262" s="87"/>
      <c r="Z262" s="87"/>
    </row>
    <row r="263" ht="12.0" customHeight="1">
      <c r="A263" s="159"/>
      <c r="B263" s="159"/>
      <c r="C263" s="159"/>
      <c r="D263" s="159"/>
      <c r="E263" s="159"/>
      <c r="F263" s="159"/>
      <c r="G263" s="159"/>
      <c r="H263" s="159"/>
      <c r="I263" s="159"/>
      <c r="J263" s="159"/>
      <c r="K263" s="159"/>
      <c r="L263" s="159"/>
      <c r="M263" s="159"/>
      <c r="N263" s="159"/>
      <c r="O263" s="87"/>
      <c r="P263" s="87"/>
      <c r="Q263" s="87"/>
      <c r="R263" s="87"/>
      <c r="S263" s="87"/>
      <c r="T263" s="87"/>
      <c r="U263" s="87"/>
      <c r="V263" s="87"/>
      <c r="W263" s="87"/>
      <c r="X263" s="87"/>
      <c r="Y263" s="87"/>
      <c r="Z263" s="87"/>
    </row>
    <row r="264" ht="12.0" customHeight="1">
      <c r="A264" s="159"/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87"/>
      <c r="P264" s="87"/>
      <c r="Q264" s="87"/>
      <c r="R264" s="87"/>
      <c r="S264" s="87"/>
      <c r="T264" s="87"/>
      <c r="U264" s="87"/>
      <c r="V264" s="87"/>
      <c r="W264" s="87"/>
      <c r="X264" s="87"/>
      <c r="Y264" s="87"/>
      <c r="Z264" s="87"/>
    </row>
    <row r="265" ht="12.0" customHeight="1">
      <c r="A265" s="159"/>
      <c r="B265" s="159"/>
      <c r="C265" s="159"/>
      <c r="D265" s="159"/>
      <c r="E265" s="159"/>
      <c r="F265" s="159"/>
      <c r="G265" s="159"/>
      <c r="H265" s="159"/>
      <c r="I265" s="159"/>
      <c r="J265" s="159"/>
      <c r="K265" s="159"/>
      <c r="L265" s="159"/>
      <c r="M265" s="159"/>
      <c r="N265" s="159"/>
      <c r="O265" s="87"/>
      <c r="P265" s="87"/>
      <c r="Q265" s="87"/>
      <c r="R265" s="87"/>
      <c r="S265" s="87"/>
      <c r="T265" s="87"/>
      <c r="U265" s="87"/>
      <c r="V265" s="87"/>
      <c r="W265" s="87"/>
      <c r="X265" s="87"/>
      <c r="Y265" s="87"/>
      <c r="Z265" s="87"/>
    </row>
    <row r="266" ht="12.0" customHeight="1">
      <c r="A266" s="159"/>
      <c r="B266" s="159"/>
      <c r="C266" s="159"/>
      <c r="D266" s="159"/>
      <c r="E266" s="159"/>
      <c r="F266" s="159"/>
      <c r="G266" s="159"/>
      <c r="H266" s="159"/>
      <c r="I266" s="159"/>
      <c r="J266" s="159"/>
      <c r="K266" s="159"/>
      <c r="L266" s="159"/>
      <c r="M266" s="159"/>
      <c r="N266" s="159"/>
      <c r="O266" s="87"/>
      <c r="P266" s="87"/>
      <c r="Q266" s="87"/>
      <c r="R266" s="87"/>
      <c r="S266" s="87"/>
      <c r="T266" s="87"/>
      <c r="U266" s="87"/>
      <c r="V266" s="87"/>
      <c r="W266" s="87"/>
      <c r="X266" s="87"/>
      <c r="Y266" s="87"/>
      <c r="Z266" s="87"/>
    </row>
    <row r="267" ht="12.0" customHeight="1">
      <c r="A267" s="159"/>
      <c r="B267" s="159"/>
      <c r="C267" s="159"/>
      <c r="D267" s="159"/>
      <c r="E267" s="159"/>
      <c r="F267" s="159"/>
      <c r="G267" s="159"/>
      <c r="H267" s="159"/>
      <c r="I267" s="159"/>
      <c r="J267" s="159"/>
      <c r="K267" s="159"/>
      <c r="L267" s="159"/>
      <c r="M267" s="159"/>
      <c r="N267" s="159"/>
      <c r="O267" s="87"/>
      <c r="P267" s="87"/>
      <c r="Q267" s="87"/>
      <c r="R267" s="87"/>
      <c r="S267" s="87"/>
      <c r="T267" s="87"/>
      <c r="U267" s="87"/>
      <c r="V267" s="87"/>
      <c r="W267" s="87"/>
      <c r="X267" s="87"/>
      <c r="Y267" s="87"/>
      <c r="Z267" s="87"/>
    </row>
    <row r="268" ht="12.0" customHeight="1">
      <c r="A268" s="159"/>
      <c r="B268" s="159"/>
      <c r="C268" s="159"/>
      <c r="D268" s="159"/>
      <c r="E268" s="159"/>
      <c r="F268" s="159"/>
      <c r="G268" s="159"/>
      <c r="H268" s="159"/>
      <c r="I268" s="159"/>
      <c r="J268" s="159"/>
      <c r="K268" s="159"/>
      <c r="L268" s="159"/>
      <c r="M268" s="159"/>
      <c r="N268" s="159"/>
      <c r="O268" s="87"/>
      <c r="P268" s="87"/>
      <c r="Q268" s="87"/>
      <c r="R268" s="87"/>
      <c r="S268" s="87"/>
      <c r="T268" s="87"/>
      <c r="U268" s="87"/>
      <c r="V268" s="87"/>
      <c r="W268" s="87"/>
      <c r="X268" s="87"/>
      <c r="Y268" s="87"/>
      <c r="Z268" s="87"/>
    </row>
    <row r="269" ht="12.0" customHeight="1">
      <c r="A269" s="159"/>
      <c r="B269" s="159"/>
      <c r="C269" s="159"/>
      <c r="D269" s="159"/>
      <c r="E269" s="159"/>
      <c r="F269" s="159"/>
      <c r="G269" s="159"/>
      <c r="H269" s="159"/>
      <c r="I269" s="159"/>
      <c r="J269" s="159"/>
      <c r="K269" s="159"/>
      <c r="L269" s="159"/>
      <c r="M269" s="159"/>
      <c r="N269" s="159"/>
      <c r="O269" s="87"/>
      <c r="P269" s="87"/>
      <c r="Q269" s="87"/>
      <c r="R269" s="87"/>
      <c r="S269" s="87"/>
      <c r="T269" s="87"/>
      <c r="U269" s="87"/>
      <c r="V269" s="87"/>
      <c r="W269" s="87"/>
      <c r="X269" s="87"/>
      <c r="Y269" s="87"/>
      <c r="Z269" s="87"/>
    </row>
    <row r="270" ht="12.0" customHeight="1">
      <c r="A270" s="159"/>
      <c r="B270" s="159"/>
      <c r="C270" s="159"/>
      <c r="D270" s="159"/>
      <c r="E270" s="159"/>
      <c r="F270" s="159"/>
      <c r="G270" s="159"/>
      <c r="H270" s="159"/>
      <c r="I270" s="159"/>
      <c r="J270" s="159"/>
      <c r="K270" s="159"/>
      <c r="L270" s="159"/>
      <c r="M270" s="159"/>
      <c r="N270" s="159"/>
      <c r="O270" s="87"/>
      <c r="P270" s="87"/>
      <c r="Q270" s="87"/>
      <c r="R270" s="87"/>
      <c r="S270" s="87"/>
      <c r="T270" s="87"/>
      <c r="U270" s="87"/>
      <c r="V270" s="87"/>
      <c r="W270" s="87"/>
      <c r="X270" s="87"/>
      <c r="Y270" s="87"/>
      <c r="Z270" s="87"/>
    </row>
    <row r="271" ht="12.0" customHeight="1">
      <c r="A271" s="159"/>
      <c r="B271" s="159"/>
      <c r="C271" s="159"/>
      <c r="D271" s="159"/>
      <c r="E271" s="159"/>
      <c r="F271" s="159"/>
      <c r="G271" s="159"/>
      <c r="H271" s="159"/>
      <c r="I271" s="159"/>
      <c r="J271" s="159"/>
      <c r="K271" s="159"/>
      <c r="L271" s="159"/>
      <c r="M271" s="159"/>
      <c r="N271" s="159"/>
      <c r="O271" s="87"/>
      <c r="P271" s="87"/>
      <c r="Q271" s="87"/>
      <c r="R271" s="87"/>
      <c r="S271" s="87"/>
      <c r="T271" s="87"/>
      <c r="U271" s="87"/>
      <c r="V271" s="87"/>
      <c r="W271" s="87"/>
      <c r="X271" s="87"/>
      <c r="Y271" s="87"/>
      <c r="Z271" s="87"/>
    </row>
    <row r="272" ht="12.0" customHeight="1">
      <c r="A272" s="159"/>
      <c r="B272" s="159"/>
      <c r="C272" s="159"/>
      <c r="D272" s="159"/>
      <c r="E272" s="159"/>
      <c r="F272" s="159"/>
      <c r="G272" s="159"/>
      <c r="H272" s="159"/>
      <c r="I272" s="159"/>
      <c r="J272" s="159"/>
      <c r="K272" s="159"/>
      <c r="L272" s="159"/>
      <c r="M272" s="159"/>
      <c r="N272" s="159"/>
      <c r="O272" s="87"/>
      <c r="P272" s="87"/>
      <c r="Q272" s="87"/>
      <c r="R272" s="87"/>
      <c r="S272" s="87"/>
      <c r="T272" s="87"/>
      <c r="U272" s="87"/>
      <c r="V272" s="87"/>
      <c r="W272" s="87"/>
      <c r="X272" s="87"/>
      <c r="Y272" s="87"/>
      <c r="Z272" s="87"/>
    </row>
    <row r="273" ht="12.0" customHeight="1">
      <c r="A273" s="159"/>
      <c r="B273" s="159"/>
      <c r="C273" s="159"/>
      <c r="D273" s="159"/>
      <c r="E273" s="159"/>
      <c r="F273" s="159"/>
      <c r="G273" s="159"/>
      <c r="H273" s="159"/>
      <c r="I273" s="159"/>
      <c r="J273" s="159"/>
      <c r="K273" s="159"/>
      <c r="L273" s="159"/>
      <c r="M273" s="159"/>
      <c r="N273" s="159"/>
      <c r="O273" s="87"/>
      <c r="P273" s="87"/>
      <c r="Q273" s="87"/>
      <c r="R273" s="87"/>
      <c r="S273" s="87"/>
      <c r="T273" s="87"/>
      <c r="U273" s="87"/>
      <c r="V273" s="87"/>
      <c r="W273" s="87"/>
      <c r="X273" s="87"/>
      <c r="Y273" s="87"/>
      <c r="Z273" s="87"/>
    </row>
    <row r="274" ht="12.0" customHeight="1">
      <c r="A274" s="159"/>
      <c r="B274" s="159"/>
      <c r="C274" s="159"/>
      <c r="D274" s="159"/>
      <c r="E274" s="159"/>
      <c r="F274" s="159"/>
      <c r="G274" s="159"/>
      <c r="H274" s="159"/>
      <c r="I274" s="159"/>
      <c r="J274" s="159"/>
      <c r="K274" s="159"/>
      <c r="L274" s="159"/>
      <c r="M274" s="159"/>
      <c r="N274" s="159"/>
      <c r="O274" s="87"/>
      <c r="P274" s="87"/>
      <c r="Q274" s="87"/>
      <c r="R274" s="87"/>
      <c r="S274" s="87"/>
      <c r="T274" s="87"/>
      <c r="U274" s="87"/>
      <c r="V274" s="87"/>
      <c r="W274" s="87"/>
      <c r="X274" s="87"/>
      <c r="Y274" s="87"/>
      <c r="Z274" s="87"/>
    </row>
    <row r="275" ht="12.0" customHeight="1">
      <c r="A275" s="159"/>
      <c r="B275" s="159"/>
      <c r="C275" s="159"/>
      <c r="D275" s="159"/>
      <c r="E275" s="159"/>
      <c r="F275" s="159"/>
      <c r="G275" s="159"/>
      <c r="H275" s="159"/>
      <c r="I275" s="159"/>
      <c r="J275" s="159"/>
      <c r="K275" s="159"/>
      <c r="L275" s="159"/>
      <c r="M275" s="159"/>
      <c r="N275" s="159"/>
      <c r="O275" s="87"/>
      <c r="P275" s="87"/>
      <c r="Q275" s="87"/>
      <c r="R275" s="87"/>
      <c r="S275" s="87"/>
      <c r="T275" s="87"/>
      <c r="U275" s="87"/>
      <c r="V275" s="87"/>
      <c r="W275" s="87"/>
      <c r="X275" s="87"/>
      <c r="Y275" s="87"/>
      <c r="Z275" s="87"/>
    </row>
    <row r="276" ht="12.0" customHeight="1">
      <c r="A276" s="159"/>
      <c r="B276" s="159"/>
      <c r="C276" s="159"/>
      <c r="D276" s="159"/>
      <c r="E276" s="159"/>
      <c r="F276" s="159"/>
      <c r="G276" s="159"/>
      <c r="H276" s="159"/>
      <c r="I276" s="159"/>
      <c r="J276" s="159"/>
      <c r="K276" s="159"/>
      <c r="L276" s="159"/>
      <c r="M276" s="159"/>
      <c r="N276" s="159"/>
      <c r="O276" s="87"/>
      <c r="P276" s="87"/>
      <c r="Q276" s="87"/>
      <c r="R276" s="87"/>
      <c r="S276" s="87"/>
      <c r="T276" s="87"/>
      <c r="U276" s="87"/>
      <c r="V276" s="87"/>
      <c r="W276" s="87"/>
      <c r="X276" s="87"/>
      <c r="Y276" s="87"/>
      <c r="Z276" s="87"/>
    </row>
    <row r="277" ht="12.0" customHeight="1">
      <c r="A277" s="159"/>
      <c r="B277" s="159"/>
      <c r="C277" s="159"/>
      <c r="D277" s="159"/>
      <c r="E277" s="159"/>
      <c r="F277" s="159"/>
      <c r="G277" s="159"/>
      <c r="H277" s="159"/>
      <c r="I277" s="159"/>
      <c r="J277" s="159"/>
      <c r="K277" s="159"/>
      <c r="L277" s="159"/>
      <c r="M277" s="159"/>
      <c r="N277" s="159"/>
      <c r="O277" s="87"/>
      <c r="P277" s="87"/>
      <c r="Q277" s="87"/>
      <c r="R277" s="87"/>
      <c r="S277" s="87"/>
      <c r="T277" s="87"/>
      <c r="U277" s="87"/>
      <c r="V277" s="87"/>
      <c r="W277" s="87"/>
      <c r="X277" s="87"/>
      <c r="Y277" s="87"/>
      <c r="Z277" s="87"/>
    </row>
    <row r="278" ht="12.0" customHeight="1">
      <c r="A278" s="159"/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87"/>
      <c r="P278" s="87"/>
      <c r="Q278" s="87"/>
      <c r="R278" s="87"/>
      <c r="S278" s="87"/>
      <c r="T278" s="87"/>
      <c r="U278" s="87"/>
      <c r="V278" s="87"/>
      <c r="W278" s="87"/>
      <c r="X278" s="87"/>
      <c r="Y278" s="87"/>
      <c r="Z278" s="87"/>
    </row>
    <row r="279" ht="12.0" customHeight="1">
      <c r="A279" s="159"/>
      <c r="B279" s="159"/>
      <c r="C279" s="159"/>
      <c r="D279" s="159"/>
      <c r="E279" s="159"/>
      <c r="F279" s="159"/>
      <c r="G279" s="159"/>
      <c r="H279" s="159"/>
      <c r="I279" s="159"/>
      <c r="J279" s="159"/>
      <c r="K279" s="159"/>
      <c r="L279" s="159"/>
      <c r="M279" s="159"/>
      <c r="N279" s="159"/>
      <c r="O279" s="87"/>
      <c r="P279" s="87"/>
      <c r="Q279" s="87"/>
      <c r="R279" s="87"/>
      <c r="S279" s="87"/>
      <c r="T279" s="87"/>
      <c r="U279" s="87"/>
      <c r="V279" s="87"/>
      <c r="W279" s="87"/>
      <c r="X279" s="87"/>
      <c r="Y279" s="87"/>
      <c r="Z279" s="87"/>
    </row>
    <row r="280" ht="12.0" customHeight="1">
      <c r="A280" s="159"/>
      <c r="B280" s="159"/>
      <c r="C280" s="159"/>
      <c r="D280" s="159"/>
      <c r="E280" s="159"/>
      <c r="F280" s="159"/>
      <c r="G280" s="159"/>
      <c r="H280" s="159"/>
      <c r="I280" s="159"/>
      <c r="J280" s="159"/>
      <c r="K280" s="159"/>
      <c r="L280" s="159"/>
      <c r="M280" s="159"/>
      <c r="N280" s="159"/>
      <c r="O280" s="87"/>
      <c r="P280" s="87"/>
      <c r="Q280" s="87"/>
      <c r="R280" s="87"/>
      <c r="S280" s="87"/>
      <c r="T280" s="87"/>
      <c r="U280" s="87"/>
      <c r="V280" s="87"/>
      <c r="W280" s="87"/>
      <c r="X280" s="87"/>
      <c r="Y280" s="87"/>
      <c r="Z280" s="87"/>
    </row>
    <row r="281" ht="12.0" customHeight="1">
      <c r="A281" s="159"/>
      <c r="B281" s="159"/>
      <c r="C281" s="159"/>
      <c r="D281" s="159"/>
      <c r="E281" s="159"/>
      <c r="F281" s="159"/>
      <c r="G281" s="159"/>
      <c r="H281" s="159"/>
      <c r="I281" s="159"/>
      <c r="J281" s="159"/>
      <c r="K281" s="159"/>
      <c r="L281" s="159"/>
      <c r="M281" s="159"/>
      <c r="N281" s="159"/>
      <c r="O281" s="87"/>
      <c r="P281" s="87"/>
      <c r="Q281" s="87"/>
      <c r="R281" s="87"/>
      <c r="S281" s="87"/>
      <c r="T281" s="87"/>
      <c r="U281" s="87"/>
      <c r="V281" s="87"/>
      <c r="W281" s="87"/>
      <c r="X281" s="87"/>
      <c r="Y281" s="87"/>
      <c r="Z281" s="87"/>
    </row>
    <row r="282" ht="12.0" customHeight="1">
      <c r="A282" s="159"/>
      <c r="B282" s="159"/>
      <c r="C282" s="159"/>
      <c r="D282" s="159"/>
      <c r="E282" s="159"/>
      <c r="F282" s="159"/>
      <c r="G282" s="159"/>
      <c r="H282" s="159"/>
      <c r="I282" s="159"/>
      <c r="J282" s="159"/>
      <c r="K282" s="159"/>
      <c r="L282" s="159"/>
      <c r="M282" s="159"/>
      <c r="N282" s="159"/>
      <c r="O282" s="87"/>
      <c r="P282" s="87"/>
      <c r="Q282" s="87"/>
      <c r="R282" s="87"/>
      <c r="S282" s="87"/>
      <c r="T282" s="87"/>
      <c r="U282" s="87"/>
      <c r="V282" s="87"/>
      <c r="W282" s="87"/>
      <c r="X282" s="87"/>
      <c r="Y282" s="87"/>
      <c r="Z282" s="87"/>
    </row>
    <row r="283" ht="12.0" customHeight="1">
      <c r="A283" s="159"/>
      <c r="B283" s="159"/>
      <c r="C283" s="159"/>
      <c r="D283" s="159"/>
      <c r="E283" s="159"/>
      <c r="F283" s="159"/>
      <c r="G283" s="159"/>
      <c r="H283" s="159"/>
      <c r="I283" s="159"/>
      <c r="J283" s="159"/>
      <c r="K283" s="159"/>
      <c r="L283" s="159"/>
      <c r="M283" s="159"/>
      <c r="N283" s="159"/>
      <c r="O283" s="87"/>
      <c r="P283" s="87"/>
      <c r="Q283" s="87"/>
      <c r="R283" s="87"/>
      <c r="S283" s="87"/>
      <c r="T283" s="87"/>
      <c r="U283" s="87"/>
      <c r="V283" s="87"/>
      <c r="W283" s="87"/>
      <c r="X283" s="87"/>
      <c r="Y283" s="87"/>
      <c r="Z283" s="87"/>
    </row>
    <row r="284" ht="12.0" customHeight="1">
      <c r="A284" s="159"/>
      <c r="B284" s="159"/>
      <c r="C284" s="159"/>
      <c r="D284" s="159"/>
      <c r="E284" s="159"/>
      <c r="F284" s="159"/>
      <c r="G284" s="159"/>
      <c r="H284" s="159"/>
      <c r="I284" s="159"/>
      <c r="J284" s="159"/>
      <c r="K284" s="159"/>
      <c r="L284" s="159"/>
      <c r="M284" s="159"/>
      <c r="N284" s="159"/>
      <c r="O284" s="87"/>
      <c r="P284" s="87"/>
      <c r="Q284" s="87"/>
      <c r="R284" s="87"/>
      <c r="S284" s="87"/>
      <c r="T284" s="87"/>
      <c r="U284" s="87"/>
      <c r="V284" s="87"/>
      <c r="W284" s="87"/>
      <c r="X284" s="87"/>
      <c r="Y284" s="87"/>
      <c r="Z284" s="87"/>
    </row>
    <row r="285" ht="12.0" customHeight="1">
      <c r="A285" s="159"/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87"/>
      <c r="P285" s="87"/>
      <c r="Q285" s="87"/>
      <c r="R285" s="87"/>
      <c r="S285" s="87"/>
      <c r="T285" s="87"/>
      <c r="U285" s="87"/>
      <c r="V285" s="87"/>
      <c r="W285" s="87"/>
      <c r="X285" s="87"/>
      <c r="Y285" s="87"/>
      <c r="Z285" s="87"/>
    </row>
    <row r="286" ht="12.0" customHeight="1">
      <c r="A286" s="159"/>
      <c r="B286" s="159"/>
      <c r="C286" s="159"/>
      <c r="D286" s="159"/>
      <c r="E286" s="159"/>
      <c r="F286" s="159"/>
      <c r="G286" s="159"/>
      <c r="H286" s="159"/>
      <c r="I286" s="159"/>
      <c r="J286" s="159"/>
      <c r="K286" s="159"/>
      <c r="L286" s="159"/>
      <c r="M286" s="159"/>
      <c r="N286" s="159"/>
      <c r="O286" s="87"/>
      <c r="P286" s="87"/>
      <c r="Q286" s="87"/>
      <c r="R286" s="87"/>
      <c r="S286" s="87"/>
      <c r="T286" s="87"/>
      <c r="U286" s="87"/>
      <c r="V286" s="87"/>
      <c r="W286" s="87"/>
      <c r="X286" s="87"/>
      <c r="Y286" s="87"/>
      <c r="Z286" s="87"/>
    </row>
    <row r="287" ht="12.0" customHeight="1">
      <c r="A287" s="159"/>
      <c r="B287" s="159"/>
      <c r="C287" s="159"/>
      <c r="D287" s="159"/>
      <c r="E287" s="159"/>
      <c r="F287" s="159"/>
      <c r="G287" s="159"/>
      <c r="H287" s="159"/>
      <c r="I287" s="159"/>
      <c r="J287" s="159"/>
      <c r="K287" s="159"/>
      <c r="L287" s="159"/>
      <c r="M287" s="159"/>
      <c r="N287" s="159"/>
      <c r="O287" s="87"/>
      <c r="P287" s="87"/>
      <c r="Q287" s="87"/>
      <c r="R287" s="87"/>
      <c r="S287" s="87"/>
      <c r="T287" s="87"/>
      <c r="U287" s="87"/>
      <c r="V287" s="87"/>
      <c r="W287" s="87"/>
      <c r="X287" s="87"/>
      <c r="Y287" s="87"/>
      <c r="Z287" s="87"/>
    </row>
    <row r="288" ht="12.0" customHeight="1">
      <c r="A288" s="159"/>
      <c r="B288" s="159"/>
      <c r="C288" s="159"/>
      <c r="D288" s="159"/>
      <c r="E288" s="159"/>
      <c r="F288" s="159"/>
      <c r="G288" s="159"/>
      <c r="H288" s="159"/>
      <c r="I288" s="159"/>
      <c r="J288" s="159"/>
      <c r="K288" s="159"/>
      <c r="L288" s="159"/>
      <c r="M288" s="159"/>
      <c r="N288" s="159"/>
      <c r="O288" s="87"/>
      <c r="P288" s="87"/>
      <c r="Q288" s="87"/>
      <c r="R288" s="87"/>
      <c r="S288" s="87"/>
      <c r="T288" s="87"/>
      <c r="U288" s="87"/>
      <c r="V288" s="87"/>
      <c r="W288" s="87"/>
      <c r="X288" s="87"/>
      <c r="Y288" s="87"/>
      <c r="Z288" s="87"/>
    </row>
    <row r="289" ht="12.0" customHeight="1">
      <c r="A289" s="159"/>
      <c r="B289" s="159"/>
      <c r="C289" s="159"/>
      <c r="D289" s="159"/>
      <c r="E289" s="159"/>
      <c r="F289" s="159"/>
      <c r="G289" s="159"/>
      <c r="H289" s="159"/>
      <c r="I289" s="159"/>
      <c r="J289" s="159"/>
      <c r="K289" s="159"/>
      <c r="L289" s="159"/>
      <c r="M289" s="159"/>
      <c r="N289" s="159"/>
      <c r="O289" s="87"/>
      <c r="P289" s="87"/>
      <c r="Q289" s="87"/>
      <c r="R289" s="87"/>
      <c r="S289" s="87"/>
      <c r="T289" s="87"/>
      <c r="U289" s="87"/>
      <c r="V289" s="87"/>
      <c r="W289" s="87"/>
      <c r="X289" s="87"/>
      <c r="Y289" s="87"/>
      <c r="Z289" s="87"/>
    </row>
    <row r="290" ht="12.0" customHeight="1">
      <c r="A290" s="159"/>
      <c r="B290" s="159"/>
      <c r="C290" s="159"/>
      <c r="D290" s="159"/>
      <c r="E290" s="159"/>
      <c r="F290" s="159"/>
      <c r="G290" s="159"/>
      <c r="H290" s="159"/>
      <c r="I290" s="159"/>
      <c r="J290" s="159"/>
      <c r="K290" s="159"/>
      <c r="L290" s="159"/>
      <c r="M290" s="159"/>
      <c r="N290" s="159"/>
      <c r="O290" s="87"/>
      <c r="P290" s="87"/>
      <c r="Q290" s="87"/>
      <c r="R290" s="87"/>
      <c r="S290" s="87"/>
      <c r="T290" s="87"/>
      <c r="U290" s="87"/>
      <c r="V290" s="87"/>
      <c r="W290" s="87"/>
      <c r="X290" s="87"/>
      <c r="Y290" s="87"/>
      <c r="Z290" s="87"/>
    </row>
    <row r="291" ht="12.0" customHeight="1">
      <c r="A291" s="159"/>
      <c r="B291" s="159"/>
      <c r="C291" s="159"/>
      <c r="D291" s="159"/>
      <c r="E291" s="159"/>
      <c r="F291" s="159"/>
      <c r="G291" s="159"/>
      <c r="H291" s="159"/>
      <c r="I291" s="159"/>
      <c r="J291" s="159"/>
      <c r="K291" s="159"/>
      <c r="L291" s="159"/>
      <c r="M291" s="159"/>
      <c r="N291" s="159"/>
      <c r="O291" s="87"/>
      <c r="P291" s="87"/>
      <c r="Q291" s="87"/>
      <c r="R291" s="87"/>
      <c r="S291" s="87"/>
      <c r="T291" s="87"/>
      <c r="U291" s="87"/>
      <c r="V291" s="87"/>
      <c r="W291" s="87"/>
      <c r="X291" s="87"/>
      <c r="Y291" s="87"/>
      <c r="Z291" s="87"/>
    </row>
    <row r="292" ht="12.0" customHeight="1">
      <c r="A292" s="159"/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87"/>
      <c r="P292" s="87"/>
      <c r="Q292" s="87"/>
      <c r="R292" s="87"/>
      <c r="S292" s="87"/>
      <c r="T292" s="87"/>
      <c r="U292" s="87"/>
      <c r="V292" s="87"/>
      <c r="W292" s="87"/>
      <c r="X292" s="87"/>
      <c r="Y292" s="87"/>
      <c r="Z292" s="87"/>
    </row>
    <row r="293" ht="12.0" customHeight="1">
      <c r="A293" s="159"/>
      <c r="B293" s="159"/>
      <c r="C293" s="159"/>
      <c r="D293" s="159"/>
      <c r="E293" s="159"/>
      <c r="F293" s="159"/>
      <c r="G293" s="159"/>
      <c r="H293" s="159"/>
      <c r="I293" s="159"/>
      <c r="J293" s="159"/>
      <c r="K293" s="159"/>
      <c r="L293" s="159"/>
      <c r="M293" s="159"/>
      <c r="N293" s="159"/>
      <c r="O293" s="87"/>
      <c r="P293" s="87"/>
      <c r="Q293" s="87"/>
      <c r="R293" s="87"/>
      <c r="S293" s="87"/>
      <c r="T293" s="87"/>
      <c r="U293" s="87"/>
      <c r="V293" s="87"/>
      <c r="W293" s="87"/>
      <c r="X293" s="87"/>
      <c r="Y293" s="87"/>
      <c r="Z293" s="87"/>
    </row>
    <row r="294" ht="12.0" customHeight="1">
      <c r="A294" s="159"/>
      <c r="B294" s="159"/>
      <c r="C294" s="159"/>
      <c r="D294" s="159"/>
      <c r="E294" s="159"/>
      <c r="F294" s="159"/>
      <c r="G294" s="159"/>
      <c r="H294" s="159"/>
      <c r="I294" s="159"/>
      <c r="J294" s="159"/>
      <c r="K294" s="159"/>
      <c r="L294" s="159"/>
      <c r="M294" s="159"/>
      <c r="N294" s="159"/>
      <c r="O294" s="87"/>
      <c r="P294" s="87"/>
      <c r="Q294" s="87"/>
      <c r="R294" s="87"/>
      <c r="S294" s="87"/>
      <c r="T294" s="87"/>
      <c r="U294" s="87"/>
      <c r="V294" s="87"/>
      <c r="W294" s="87"/>
      <c r="X294" s="87"/>
      <c r="Y294" s="87"/>
      <c r="Z294" s="87"/>
    </row>
    <row r="295" ht="12.0" customHeight="1">
      <c r="A295" s="159"/>
      <c r="B295" s="159"/>
      <c r="C295" s="159"/>
      <c r="D295" s="159"/>
      <c r="E295" s="159"/>
      <c r="F295" s="159"/>
      <c r="G295" s="159"/>
      <c r="H295" s="159"/>
      <c r="I295" s="159"/>
      <c r="J295" s="159"/>
      <c r="K295" s="159"/>
      <c r="L295" s="159"/>
      <c r="M295" s="159"/>
      <c r="N295" s="159"/>
      <c r="O295" s="87"/>
      <c r="P295" s="87"/>
      <c r="Q295" s="87"/>
      <c r="R295" s="87"/>
      <c r="S295" s="87"/>
      <c r="T295" s="87"/>
      <c r="U295" s="87"/>
      <c r="V295" s="87"/>
      <c r="W295" s="87"/>
      <c r="X295" s="87"/>
      <c r="Y295" s="87"/>
      <c r="Z295" s="87"/>
    </row>
    <row r="296" ht="12.0" customHeight="1">
      <c r="A296" s="159"/>
      <c r="B296" s="159"/>
      <c r="C296" s="159"/>
      <c r="D296" s="159"/>
      <c r="E296" s="159"/>
      <c r="F296" s="159"/>
      <c r="G296" s="159"/>
      <c r="H296" s="159"/>
      <c r="I296" s="159"/>
      <c r="J296" s="159"/>
      <c r="K296" s="159"/>
      <c r="L296" s="159"/>
      <c r="M296" s="159"/>
      <c r="N296" s="159"/>
      <c r="O296" s="87"/>
      <c r="P296" s="87"/>
      <c r="Q296" s="87"/>
      <c r="R296" s="87"/>
      <c r="S296" s="87"/>
      <c r="T296" s="87"/>
      <c r="U296" s="87"/>
      <c r="V296" s="87"/>
      <c r="W296" s="87"/>
      <c r="X296" s="87"/>
      <c r="Y296" s="87"/>
      <c r="Z296" s="87"/>
    </row>
    <row r="297" ht="12.0" customHeight="1">
      <c r="A297" s="159"/>
      <c r="B297" s="159"/>
      <c r="C297" s="159"/>
      <c r="D297" s="159"/>
      <c r="E297" s="159"/>
      <c r="F297" s="159"/>
      <c r="G297" s="159"/>
      <c r="H297" s="159"/>
      <c r="I297" s="159"/>
      <c r="J297" s="159"/>
      <c r="K297" s="159"/>
      <c r="L297" s="159"/>
      <c r="M297" s="159"/>
      <c r="N297" s="159"/>
      <c r="O297" s="87"/>
      <c r="P297" s="87"/>
      <c r="Q297" s="87"/>
      <c r="R297" s="87"/>
      <c r="S297" s="87"/>
      <c r="T297" s="87"/>
      <c r="U297" s="87"/>
      <c r="V297" s="87"/>
      <c r="W297" s="87"/>
      <c r="X297" s="87"/>
      <c r="Y297" s="87"/>
      <c r="Z297" s="87"/>
    </row>
    <row r="298" ht="12.0" customHeight="1">
      <c r="A298" s="159"/>
      <c r="B298" s="159"/>
      <c r="C298" s="159"/>
      <c r="D298" s="159"/>
      <c r="E298" s="159"/>
      <c r="F298" s="159"/>
      <c r="G298" s="159"/>
      <c r="H298" s="159"/>
      <c r="I298" s="159"/>
      <c r="J298" s="159"/>
      <c r="K298" s="159"/>
      <c r="L298" s="159"/>
      <c r="M298" s="159"/>
      <c r="N298" s="159"/>
      <c r="O298" s="87"/>
      <c r="P298" s="87"/>
      <c r="Q298" s="87"/>
      <c r="R298" s="87"/>
      <c r="S298" s="87"/>
      <c r="T298" s="87"/>
      <c r="U298" s="87"/>
      <c r="V298" s="87"/>
      <c r="W298" s="87"/>
      <c r="X298" s="87"/>
      <c r="Y298" s="87"/>
      <c r="Z298" s="87"/>
    </row>
    <row r="299" ht="12.0" customHeight="1">
      <c r="A299" s="159"/>
      <c r="B299" s="159"/>
      <c r="C299" s="159"/>
      <c r="D299" s="159"/>
      <c r="E299" s="159"/>
      <c r="F299" s="159"/>
      <c r="G299" s="159"/>
      <c r="H299" s="159"/>
      <c r="I299" s="159"/>
      <c r="J299" s="159"/>
      <c r="K299" s="159"/>
      <c r="L299" s="159"/>
      <c r="M299" s="159"/>
      <c r="N299" s="159"/>
      <c r="O299" s="87"/>
      <c r="P299" s="87"/>
      <c r="Q299" s="87"/>
      <c r="R299" s="87"/>
      <c r="S299" s="87"/>
      <c r="T299" s="87"/>
      <c r="U299" s="87"/>
      <c r="V299" s="87"/>
      <c r="W299" s="87"/>
      <c r="X299" s="87"/>
      <c r="Y299" s="87"/>
      <c r="Z299" s="87"/>
    </row>
    <row r="300" ht="12.0" customHeight="1">
      <c r="A300" s="159"/>
      <c r="B300" s="159"/>
      <c r="C300" s="159"/>
      <c r="D300" s="159"/>
      <c r="E300" s="159"/>
      <c r="F300" s="159"/>
      <c r="G300" s="159"/>
      <c r="H300" s="159"/>
      <c r="I300" s="159"/>
      <c r="J300" s="159"/>
      <c r="K300" s="159"/>
      <c r="L300" s="159"/>
      <c r="M300" s="159"/>
      <c r="N300" s="159"/>
      <c r="O300" s="87"/>
      <c r="P300" s="87"/>
      <c r="Q300" s="87"/>
      <c r="R300" s="87"/>
      <c r="S300" s="87"/>
      <c r="T300" s="87"/>
      <c r="U300" s="87"/>
      <c r="V300" s="87"/>
      <c r="W300" s="87"/>
      <c r="X300" s="87"/>
      <c r="Y300" s="87"/>
      <c r="Z300" s="87"/>
    </row>
    <row r="301" ht="12.0" customHeight="1">
      <c r="A301" s="159"/>
      <c r="B301" s="159"/>
      <c r="C301" s="159"/>
      <c r="D301" s="159"/>
      <c r="E301" s="159"/>
      <c r="F301" s="159"/>
      <c r="G301" s="159"/>
      <c r="H301" s="159"/>
      <c r="I301" s="159"/>
      <c r="J301" s="159"/>
      <c r="K301" s="159"/>
      <c r="L301" s="159"/>
      <c r="M301" s="159"/>
      <c r="N301" s="159"/>
      <c r="O301" s="87"/>
      <c r="P301" s="87"/>
      <c r="Q301" s="87"/>
      <c r="R301" s="87"/>
      <c r="S301" s="87"/>
      <c r="T301" s="87"/>
      <c r="U301" s="87"/>
      <c r="V301" s="87"/>
      <c r="W301" s="87"/>
      <c r="X301" s="87"/>
      <c r="Y301" s="87"/>
      <c r="Z301" s="87"/>
    </row>
    <row r="302" ht="12.0" customHeight="1">
      <c r="A302" s="159"/>
      <c r="B302" s="159"/>
      <c r="C302" s="159"/>
      <c r="D302" s="159"/>
      <c r="E302" s="159"/>
      <c r="F302" s="159"/>
      <c r="G302" s="159"/>
      <c r="H302" s="159"/>
      <c r="I302" s="159"/>
      <c r="J302" s="159"/>
      <c r="K302" s="159"/>
      <c r="L302" s="159"/>
      <c r="M302" s="159"/>
      <c r="N302" s="159"/>
      <c r="O302" s="87"/>
      <c r="P302" s="87"/>
      <c r="Q302" s="87"/>
      <c r="R302" s="87"/>
      <c r="S302" s="87"/>
      <c r="T302" s="87"/>
      <c r="U302" s="87"/>
      <c r="V302" s="87"/>
      <c r="W302" s="87"/>
      <c r="X302" s="87"/>
      <c r="Y302" s="87"/>
      <c r="Z302" s="87"/>
    </row>
    <row r="303" ht="12.0" customHeight="1">
      <c r="A303" s="159"/>
      <c r="B303" s="159"/>
      <c r="C303" s="159"/>
      <c r="D303" s="159"/>
      <c r="E303" s="159"/>
      <c r="F303" s="159"/>
      <c r="G303" s="159"/>
      <c r="H303" s="159"/>
      <c r="I303" s="159"/>
      <c r="J303" s="159"/>
      <c r="K303" s="159"/>
      <c r="L303" s="159"/>
      <c r="M303" s="159"/>
      <c r="N303" s="159"/>
      <c r="O303" s="87"/>
      <c r="P303" s="87"/>
      <c r="Q303" s="87"/>
      <c r="R303" s="87"/>
      <c r="S303" s="87"/>
      <c r="T303" s="87"/>
      <c r="U303" s="87"/>
      <c r="V303" s="87"/>
      <c r="W303" s="87"/>
      <c r="X303" s="87"/>
      <c r="Y303" s="87"/>
      <c r="Z303" s="87"/>
    </row>
    <row r="304" ht="12.0" customHeight="1">
      <c r="A304" s="159"/>
      <c r="B304" s="159"/>
      <c r="C304" s="159"/>
      <c r="D304" s="159"/>
      <c r="E304" s="159"/>
      <c r="F304" s="159"/>
      <c r="G304" s="159"/>
      <c r="H304" s="159"/>
      <c r="I304" s="159"/>
      <c r="J304" s="159"/>
      <c r="K304" s="159"/>
      <c r="L304" s="159"/>
      <c r="M304" s="159"/>
      <c r="N304" s="159"/>
      <c r="O304" s="87"/>
      <c r="P304" s="87"/>
      <c r="Q304" s="87"/>
      <c r="R304" s="87"/>
      <c r="S304" s="87"/>
      <c r="T304" s="87"/>
      <c r="U304" s="87"/>
      <c r="V304" s="87"/>
      <c r="W304" s="87"/>
      <c r="X304" s="87"/>
      <c r="Y304" s="87"/>
      <c r="Z304" s="87"/>
    </row>
    <row r="305" ht="12.0" customHeight="1">
      <c r="A305" s="159"/>
      <c r="B305" s="159"/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87"/>
      <c r="P305" s="87"/>
      <c r="Q305" s="87"/>
      <c r="R305" s="87"/>
      <c r="S305" s="87"/>
      <c r="T305" s="87"/>
      <c r="U305" s="87"/>
      <c r="V305" s="87"/>
      <c r="W305" s="87"/>
      <c r="X305" s="87"/>
      <c r="Y305" s="87"/>
      <c r="Z305" s="87"/>
    </row>
    <row r="306" ht="12.0" customHeight="1">
      <c r="A306" s="159"/>
      <c r="B306" s="159"/>
      <c r="C306" s="159"/>
      <c r="D306" s="159"/>
      <c r="E306" s="159"/>
      <c r="F306" s="159"/>
      <c r="G306" s="159"/>
      <c r="H306" s="159"/>
      <c r="I306" s="159"/>
      <c r="J306" s="159"/>
      <c r="K306" s="159"/>
      <c r="L306" s="159"/>
      <c r="M306" s="159"/>
      <c r="N306" s="159"/>
      <c r="O306" s="87"/>
      <c r="P306" s="87"/>
      <c r="Q306" s="87"/>
      <c r="R306" s="87"/>
      <c r="S306" s="87"/>
      <c r="T306" s="87"/>
      <c r="U306" s="87"/>
      <c r="V306" s="87"/>
      <c r="W306" s="87"/>
      <c r="X306" s="87"/>
      <c r="Y306" s="87"/>
      <c r="Z306" s="87"/>
    </row>
    <row r="307" ht="12.0" customHeight="1">
      <c r="A307" s="159"/>
      <c r="B307" s="159"/>
      <c r="C307" s="159"/>
      <c r="D307" s="159"/>
      <c r="E307" s="159"/>
      <c r="F307" s="159"/>
      <c r="G307" s="159"/>
      <c r="H307" s="159"/>
      <c r="I307" s="159"/>
      <c r="J307" s="159"/>
      <c r="K307" s="159"/>
      <c r="L307" s="159"/>
      <c r="M307" s="159"/>
      <c r="N307" s="159"/>
      <c r="O307" s="87"/>
      <c r="P307" s="87"/>
      <c r="Q307" s="87"/>
      <c r="R307" s="87"/>
      <c r="S307" s="87"/>
      <c r="T307" s="87"/>
      <c r="U307" s="87"/>
      <c r="V307" s="87"/>
      <c r="W307" s="87"/>
      <c r="X307" s="87"/>
      <c r="Y307" s="87"/>
      <c r="Z307" s="87"/>
    </row>
    <row r="308" ht="12.0" customHeight="1">
      <c r="A308" s="159"/>
      <c r="B308" s="159"/>
      <c r="C308" s="159"/>
      <c r="D308" s="159"/>
      <c r="E308" s="159"/>
      <c r="F308" s="159"/>
      <c r="G308" s="159"/>
      <c r="H308" s="159"/>
      <c r="I308" s="159"/>
      <c r="J308" s="159"/>
      <c r="K308" s="159"/>
      <c r="L308" s="159"/>
      <c r="M308" s="159"/>
      <c r="N308" s="159"/>
      <c r="O308" s="87"/>
      <c r="P308" s="87"/>
      <c r="Q308" s="87"/>
      <c r="R308" s="87"/>
      <c r="S308" s="87"/>
      <c r="T308" s="87"/>
      <c r="U308" s="87"/>
      <c r="V308" s="87"/>
      <c r="W308" s="87"/>
      <c r="X308" s="87"/>
      <c r="Y308" s="87"/>
      <c r="Z308" s="87"/>
    </row>
    <row r="309" ht="12.0" customHeight="1">
      <c r="A309" s="159"/>
      <c r="B309" s="159"/>
      <c r="C309" s="159"/>
      <c r="D309" s="159"/>
      <c r="E309" s="159"/>
      <c r="F309" s="159"/>
      <c r="G309" s="159"/>
      <c r="H309" s="159"/>
      <c r="I309" s="159"/>
      <c r="J309" s="159"/>
      <c r="K309" s="159"/>
      <c r="L309" s="159"/>
      <c r="M309" s="159"/>
      <c r="N309" s="159"/>
      <c r="O309" s="87"/>
      <c r="P309" s="87"/>
      <c r="Q309" s="87"/>
      <c r="R309" s="87"/>
      <c r="S309" s="87"/>
      <c r="T309" s="87"/>
      <c r="U309" s="87"/>
      <c r="V309" s="87"/>
      <c r="W309" s="87"/>
      <c r="X309" s="87"/>
      <c r="Y309" s="87"/>
      <c r="Z309" s="87"/>
    </row>
    <row r="310" ht="12.0" customHeight="1">
      <c r="A310" s="159"/>
      <c r="B310" s="159"/>
      <c r="C310" s="159"/>
      <c r="D310" s="159"/>
      <c r="E310" s="159"/>
      <c r="F310" s="159"/>
      <c r="G310" s="159"/>
      <c r="H310" s="159"/>
      <c r="I310" s="159"/>
      <c r="J310" s="159"/>
      <c r="K310" s="159"/>
      <c r="L310" s="159"/>
      <c r="M310" s="159"/>
      <c r="N310" s="159"/>
      <c r="O310" s="87"/>
      <c r="P310" s="87"/>
      <c r="Q310" s="87"/>
      <c r="R310" s="87"/>
      <c r="S310" s="87"/>
      <c r="T310" s="87"/>
      <c r="U310" s="87"/>
      <c r="V310" s="87"/>
      <c r="W310" s="87"/>
      <c r="X310" s="87"/>
      <c r="Y310" s="87"/>
      <c r="Z310" s="87"/>
    </row>
    <row r="311" ht="12.0" customHeight="1">
      <c r="A311" s="159"/>
      <c r="B311" s="159"/>
      <c r="C311" s="159"/>
      <c r="D311" s="159"/>
      <c r="E311" s="159"/>
      <c r="F311" s="159"/>
      <c r="G311" s="159"/>
      <c r="H311" s="159"/>
      <c r="I311" s="159"/>
      <c r="J311" s="159"/>
      <c r="K311" s="159"/>
      <c r="L311" s="159"/>
      <c r="M311" s="159"/>
      <c r="N311" s="159"/>
      <c r="O311" s="87"/>
      <c r="P311" s="87"/>
      <c r="Q311" s="87"/>
      <c r="R311" s="87"/>
      <c r="S311" s="87"/>
      <c r="T311" s="87"/>
      <c r="U311" s="87"/>
      <c r="V311" s="87"/>
      <c r="W311" s="87"/>
      <c r="X311" s="87"/>
      <c r="Y311" s="87"/>
      <c r="Z311" s="87"/>
    </row>
    <row r="312" ht="12.0" customHeight="1">
      <c r="A312" s="159"/>
      <c r="B312" s="159"/>
      <c r="C312" s="159"/>
      <c r="D312" s="159"/>
      <c r="E312" s="159"/>
      <c r="F312" s="159"/>
      <c r="G312" s="159"/>
      <c r="H312" s="159"/>
      <c r="I312" s="159"/>
      <c r="J312" s="159"/>
      <c r="K312" s="159"/>
      <c r="L312" s="159"/>
      <c r="M312" s="159"/>
      <c r="N312" s="159"/>
      <c r="O312" s="87"/>
      <c r="P312" s="87"/>
      <c r="Q312" s="87"/>
      <c r="R312" s="87"/>
      <c r="S312" s="87"/>
      <c r="T312" s="87"/>
      <c r="U312" s="87"/>
      <c r="V312" s="87"/>
      <c r="W312" s="87"/>
      <c r="X312" s="87"/>
      <c r="Y312" s="87"/>
      <c r="Z312" s="87"/>
    </row>
    <row r="313" ht="12.0" customHeight="1">
      <c r="A313" s="159"/>
      <c r="B313" s="159"/>
      <c r="C313" s="159"/>
      <c r="D313" s="159"/>
      <c r="E313" s="159"/>
      <c r="F313" s="159"/>
      <c r="G313" s="159"/>
      <c r="H313" s="159"/>
      <c r="I313" s="159"/>
      <c r="J313" s="159"/>
      <c r="K313" s="159"/>
      <c r="L313" s="159"/>
      <c r="M313" s="159"/>
      <c r="N313" s="159"/>
      <c r="O313" s="87"/>
      <c r="P313" s="87"/>
      <c r="Q313" s="87"/>
      <c r="R313" s="87"/>
      <c r="S313" s="87"/>
      <c r="T313" s="87"/>
      <c r="U313" s="87"/>
      <c r="V313" s="87"/>
      <c r="W313" s="87"/>
      <c r="X313" s="87"/>
      <c r="Y313" s="87"/>
      <c r="Z313" s="87"/>
    </row>
    <row r="314" ht="12.0" customHeight="1">
      <c r="A314" s="159"/>
      <c r="B314" s="159"/>
      <c r="C314" s="159"/>
      <c r="D314" s="159"/>
      <c r="E314" s="159"/>
      <c r="F314" s="159"/>
      <c r="G314" s="159"/>
      <c r="H314" s="159"/>
      <c r="I314" s="159"/>
      <c r="J314" s="159"/>
      <c r="K314" s="159"/>
      <c r="L314" s="159"/>
      <c r="M314" s="159"/>
      <c r="N314" s="159"/>
      <c r="O314" s="87"/>
      <c r="P314" s="87"/>
      <c r="Q314" s="87"/>
      <c r="R314" s="87"/>
      <c r="S314" s="87"/>
      <c r="T314" s="87"/>
      <c r="U314" s="87"/>
      <c r="V314" s="87"/>
      <c r="W314" s="87"/>
      <c r="X314" s="87"/>
      <c r="Y314" s="87"/>
      <c r="Z314" s="87"/>
    </row>
    <row r="315" ht="12.0" customHeight="1">
      <c r="A315" s="159"/>
      <c r="B315" s="159"/>
      <c r="C315" s="159"/>
      <c r="D315" s="159"/>
      <c r="E315" s="159"/>
      <c r="F315" s="159"/>
      <c r="G315" s="159"/>
      <c r="H315" s="159"/>
      <c r="I315" s="159"/>
      <c r="J315" s="159"/>
      <c r="K315" s="159"/>
      <c r="L315" s="159"/>
      <c r="M315" s="159"/>
      <c r="N315" s="159"/>
      <c r="O315" s="87"/>
      <c r="P315" s="87"/>
      <c r="Q315" s="87"/>
      <c r="R315" s="87"/>
      <c r="S315" s="87"/>
      <c r="T315" s="87"/>
      <c r="U315" s="87"/>
      <c r="V315" s="87"/>
      <c r="W315" s="87"/>
      <c r="X315" s="87"/>
      <c r="Y315" s="87"/>
      <c r="Z315" s="87"/>
    </row>
    <row r="316" ht="12.0" customHeight="1">
      <c r="A316" s="159"/>
      <c r="B316" s="159"/>
      <c r="C316" s="159"/>
      <c r="D316" s="159"/>
      <c r="E316" s="159"/>
      <c r="F316" s="159"/>
      <c r="G316" s="159"/>
      <c r="H316" s="159"/>
      <c r="I316" s="159"/>
      <c r="J316" s="159"/>
      <c r="K316" s="159"/>
      <c r="L316" s="159"/>
      <c r="M316" s="159"/>
      <c r="N316" s="159"/>
      <c r="O316" s="87"/>
      <c r="P316" s="87"/>
      <c r="Q316" s="87"/>
      <c r="R316" s="87"/>
      <c r="S316" s="87"/>
      <c r="T316" s="87"/>
      <c r="U316" s="87"/>
      <c r="V316" s="87"/>
      <c r="W316" s="87"/>
      <c r="X316" s="87"/>
      <c r="Y316" s="87"/>
      <c r="Z316" s="87"/>
    </row>
    <row r="317" ht="12.0" customHeight="1">
      <c r="A317" s="159"/>
      <c r="B317" s="159"/>
      <c r="C317" s="159"/>
      <c r="D317" s="159"/>
      <c r="E317" s="159"/>
      <c r="F317" s="159"/>
      <c r="G317" s="159"/>
      <c r="H317" s="159"/>
      <c r="I317" s="159"/>
      <c r="J317" s="159"/>
      <c r="K317" s="159"/>
      <c r="L317" s="159"/>
      <c r="M317" s="159"/>
      <c r="N317" s="159"/>
      <c r="O317" s="87"/>
      <c r="P317" s="87"/>
      <c r="Q317" s="87"/>
      <c r="R317" s="87"/>
      <c r="S317" s="87"/>
      <c r="T317" s="87"/>
      <c r="U317" s="87"/>
      <c r="V317" s="87"/>
      <c r="W317" s="87"/>
      <c r="X317" s="87"/>
      <c r="Y317" s="87"/>
      <c r="Z317" s="87"/>
    </row>
    <row r="318" ht="12.0" customHeight="1">
      <c r="A318" s="159"/>
      <c r="B318" s="159"/>
      <c r="C318" s="159"/>
      <c r="D318" s="159"/>
      <c r="E318" s="159"/>
      <c r="F318" s="159"/>
      <c r="G318" s="159"/>
      <c r="H318" s="159"/>
      <c r="I318" s="159"/>
      <c r="J318" s="159"/>
      <c r="K318" s="159"/>
      <c r="L318" s="159"/>
      <c r="M318" s="159"/>
      <c r="N318" s="159"/>
      <c r="O318" s="87"/>
      <c r="P318" s="87"/>
      <c r="Q318" s="87"/>
      <c r="R318" s="87"/>
      <c r="S318" s="87"/>
      <c r="T318" s="87"/>
      <c r="U318" s="87"/>
      <c r="V318" s="87"/>
      <c r="W318" s="87"/>
      <c r="X318" s="87"/>
      <c r="Y318" s="87"/>
      <c r="Z318" s="87"/>
    </row>
    <row r="319" ht="12.0" customHeight="1">
      <c r="A319" s="159"/>
      <c r="B319" s="159"/>
      <c r="C319" s="159"/>
      <c r="D319" s="159"/>
      <c r="E319" s="159"/>
      <c r="F319" s="159"/>
      <c r="G319" s="159"/>
      <c r="H319" s="159"/>
      <c r="I319" s="159"/>
      <c r="J319" s="159"/>
      <c r="K319" s="159"/>
      <c r="L319" s="159"/>
      <c r="M319" s="159"/>
      <c r="N319" s="159"/>
      <c r="O319" s="87"/>
      <c r="P319" s="87"/>
      <c r="Q319" s="87"/>
      <c r="R319" s="87"/>
      <c r="S319" s="87"/>
      <c r="T319" s="87"/>
      <c r="U319" s="87"/>
      <c r="V319" s="87"/>
      <c r="W319" s="87"/>
      <c r="X319" s="87"/>
      <c r="Y319" s="87"/>
      <c r="Z319" s="87"/>
    </row>
    <row r="320" ht="12.0" customHeight="1">
      <c r="A320" s="159"/>
      <c r="B320" s="159"/>
      <c r="C320" s="159"/>
      <c r="D320" s="159"/>
      <c r="E320" s="159"/>
      <c r="F320" s="159"/>
      <c r="G320" s="159"/>
      <c r="H320" s="159"/>
      <c r="I320" s="159"/>
      <c r="J320" s="159"/>
      <c r="K320" s="159"/>
      <c r="L320" s="159"/>
      <c r="M320" s="159"/>
      <c r="N320" s="159"/>
      <c r="O320" s="87"/>
      <c r="P320" s="87"/>
      <c r="Q320" s="87"/>
      <c r="R320" s="87"/>
      <c r="S320" s="87"/>
      <c r="T320" s="87"/>
      <c r="U320" s="87"/>
      <c r="V320" s="87"/>
      <c r="W320" s="87"/>
      <c r="X320" s="87"/>
      <c r="Y320" s="87"/>
      <c r="Z320" s="87"/>
    </row>
    <row r="321" ht="12.0" customHeight="1">
      <c r="A321" s="159"/>
      <c r="B321" s="159"/>
      <c r="C321" s="159"/>
      <c r="D321" s="159"/>
      <c r="E321" s="159"/>
      <c r="F321" s="159"/>
      <c r="G321" s="159"/>
      <c r="H321" s="159"/>
      <c r="I321" s="159"/>
      <c r="J321" s="159"/>
      <c r="K321" s="159"/>
      <c r="L321" s="159"/>
      <c r="M321" s="159"/>
      <c r="N321" s="159"/>
      <c r="O321" s="87"/>
      <c r="P321" s="87"/>
      <c r="Q321" s="87"/>
      <c r="R321" s="87"/>
      <c r="S321" s="87"/>
      <c r="T321" s="87"/>
      <c r="U321" s="87"/>
      <c r="V321" s="87"/>
      <c r="W321" s="87"/>
      <c r="X321" s="87"/>
      <c r="Y321" s="87"/>
      <c r="Z321" s="87"/>
    </row>
    <row r="322" ht="12.0" customHeight="1">
      <c r="A322" s="159"/>
      <c r="B322" s="159"/>
      <c r="C322" s="159"/>
      <c r="D322" s="159"/>
      <c r="E322" s="159"/>
      <c r="F322" s="159"/>
      <c r="G322" s="159"/>
      <c r="H322" s="159"/>
      <c r="I322" s="159"/>
      <c r="J322" s="159"/>
      <c r="K322" s="159"/>
      <c r="L322" s="159"/>
      <c r="M322" s="159"/>
      <c r="N322" s="159"/>
      <c r="O322" s="87"/>
      <c r="P322" s="87"/>
      <c r="Q322" s="87"/>
      <c r="R322" s="87"/>
      <c r="S322" s="87"/>
      <c r="T322" s="87"/>
      <c r="U322" s="87"/>
      <c r="V322" s="87"/>
      <c r="W322" s="87"/>
      <c r="X322" s="87"/>
      <c r="Y322" s="87"/>
      <c r="Z322" s="87"/>
    </row>
    <row r="323" ht="12.0" customHeight="1">
      <c r="A323" s="159"/>
      <c r="B323" s="159"/>
      <c r="C323" s="159"/>
      <c r="D323" s="159"/>
      <c r="E323" s="159"/>
      <c r="F323" s="159"/>
      <c r="G323" s="159"/>
      <c r="H323" s="159"/>
      <c r="I323" s="159"/>
      <c r="J323" s="159"/>
      <c r="K323" s="159"/>
      <c r="L323" s="159"/>
      <c r="M323" s="159"/>
      <c r="N323" s="159"/>
      <c r="O323" s="87"/>
      <c r="P323" s="87"/>
      <c r="Q323" s="87"/>
      <c r="R323" s="87"/>
      <c r="S323" s="87"/>
      <c r="T323" s="87"/>
      <c r="U323" s="87"/>
      <c r="V323" s="87"/>
      <c r="W323" s="87"/>
      <c r="X323" s="87"/>
      <c r="Y323" s="87"/>
      <c r="Z323" s="87"/>
    </row>
    <row r="324" ht="12.0" customHeight="1">
      <c r="A324" s="159"/>
      <c r="B324" s="159"/>
      <c r="C324" s="159"/>
      <c r="D324" s="159"/>
      <c r="E324" s="159"/>
      <c r="F324" s="159"/>
      <c r="G324" s="159"/>
      <c r="H324" s="159"/>
      <c r="I324" s="159"/>
      <c r="J324" s="159"/>
      <c r="K324" s="159"/>
      <c r="L324" s="159"/>
      <c r="M324" s="159"/>
      <c r="N324" s="159"/>
      <c r="O324" s="87"/>
      <c r="P324" s="87"/>
      <c r="Q324" s="87"/>
      <c r="R324" s="87"/>
      <c r="S324" s="87"/>
      <c r="T324" s="87"/>
      <c r="U324" s="87"/>
      <c r="V324" s="87"/>
      <c r="W324" s="87"/>
      <c r="X324" s="87"/>
      <c r="Y324" s="87"/>
      <c r="Z324" s="87"/>
    </row>
    <row r="325" ht="12.0" customHeight="1">
      <c r="A325" s="159"/>
      <c r="B325" s="159"/>
      <c r="C325" s="159"/>
      <c r="D325" s="159"/>
      <c r="E325" s="159"/>
      <c r="F325" s="159"/>
      <c r="G325" s="159"/>
      <c r="H325" s="159"/>
      <c r="I325" s="159"/>
      <c r="J325" s="159"/>
      <c r="K325" s="159"/>
      <c r="L325" s="159"/>
      <c r="M325" s="159"/>
      <c r="N325" s="159"/>
      <c r="O325" s="87"/>
      <c r="P325" s="87"/>
      <c r="Q325" s="87"/>
      <c r="R325" s="87"/>
      <c r="S325" s="87"/>
      <c r="T325" s="87"/>
      <c r="U325" s="87"/>
      <c r="V325" s="87"/>
      <c r="W325" s="87"/>
      <c r="X325" s="87"/>
      <c r="Y325" s="87"/>
      <c r="Z325" s="87"/>
    </row>
    <row r="326" ht="12.0" customHeight="1">
      <c r="A326" s="159"/>
      <c r="B326" s="159"/>
      <c r="C326" s="159"/>
      <c r="D326" s="159"/>
      <c r="E326" s="159"/>
      <c r="F326" s="159"/>
      <c r="G326" s="159"/>
      <c r="H326" s="159"/>
      <c r="I326" s="159"/>
      <c r="J326" s="159"/>
      <c r="K326" s="159"/>
      <c r="L326" s="159"/>
      <c r="M326" s="159"/>
      <c r="N326" s="159"/>
      <c r="O326" s="87"/>
      <c r="P326" s="87"/>
      <c r="Q326" s="87"/>
      <c r="R326" s="87"/>
      <c r="S326" s="87"/>
      <c r="T326" s="87"/>
      <c r="U326" s="87"/>
      <c r="V326" s="87"/>
      <c r="W326" s="87"/>
      <c r="X326" s="87"/>
      <c r="Y326" s="87"/>
      <c r="Z326" s="87"/>
    </row>
    <row r="327" ht="12.0" customHeight="1">
      <c r="A327" s="159"/>
      <c r="B327" s="159"/>
      <c r="C327" s="159"/>
      <c r="D327" s="159"/>
      <c r="E327" s="159"/>
      <c r="F327" s="159"/>
      <c r="G327" s="159"/>
      <c r="H327" s="159"/>
      <c r="I327" s="159"/>
      <c r="J327" s="159"/>
      <c r="K327" s="159"/>
      <c r="L327" s="159"/>
      <c r="M327" s="159"/>
      <c r="N327" s="159"/>
      <c r="O327" s="87"/>
      <c r="P327" s="87"/>
      <c r="Q327" s="87"/>
      <c r="R327" s="87"/>
      <c r="S327" s="87"/>
      <c r="T327" s="87"/>
      <c r="U327" s="87"/>
      <c r="V327" s="87"/>
      <c r="W327" s="87"/>
      <c r="X327" s="87"/>
      <c r="Y327" s="87"/>
      <c r="Z327" s="87"/>
    </row>
    <row r="328" ht="12.0" customHeight="1">
      <c r="A328" s="159"/>
      <c r="B328" s="159"/>
      <c r="C328" s="159"/>
      <c r="D328" s="159"/>
      <c r="E328" s="159"/>
      <c r="F328" s="159"/>
      <c r="G328" s="159"/>
      <c r="H328" s="159"/>
      <c r="I328" s="159"/>
      <c r="J328" s="159"/>
      <c r="K328" s="159"/>
      <c r="L328" s="159"/>
      <c r="M328" s="159"/>
      <c r="N328" s="159"/>
      <c r="O328" s="87"/>
      <c r="P328" s="87"/>
      <c r="Q328" s="87"/>
      <c r="R328" s="87"/>
      <c r="S328" s="87"/>
      <c r="T328" s="87"/>
      <c r="U328" s="87"/>
      <c r="V328" s="87"/>
      <c r="W328" s="87"/>
      <c r="X328" s="87"/>
      <c r="Y328" s="87"/>
      <c r="Z328" s="87"/>
    </row>
    <row r="329" ht="12.0" customHeight="1">
      <c r="A329" s="159"/>
      <c r="B329" s="159"/>
      <c r="C329" s="159"/>
      <c r="D329" s="159"/>
      <c r="E329" s="159"/>
      <c r="F329" s="159"/>
      <c r="G329" s="159"/>
      <c r="H329" s="159"/>
      <c r="I329" s="159"/>
      <c r="J329" s="159"/>
      <c r="K329" s="159"/>
      <c r="L329" s="159"/>
      <c r="M329" s="159"/>
      <c r="N329" s="159"/>
      <c r="O329" s="87"/>
      <c r="P329" s="87"/>
      <c r="Q329" s="87"/>
      <c r="R329" s="87"/>
      <c r="S329" s="87"/>
      <c r="T329" s="87"/>
      <c r="U329" s="87"/>
      <c r="V329" s="87"/>
      <c r="W329" s="87"/>
      <c r="X329" s="87"/>
      <c r="Y329" s="87"/>
      <c r="Z329" s="87"/>
    </row>
    <row r="330" ht="12.0" customHeight="1">
      <c r="A330" s="159"/>
      <c r="B330" s="159"/>
      <c r="C330" s="159"/>
      <c r="D330" s="159"/>
      <c r="E330" s="159"/>
      <c r="F330" s="159"/>
      <c r="G330" s="159"/>
      <c r="H330" s="159"/>
      <c r="I330" s="159"/>
      <c r="J330" s="159"/>
      <c r="K330" s="159"/>
      <c r="L330" s="159"/>
      <c r="M330" s="159"/>
      <c r="N330" s="159"/>
      <c r="O330" s="87"/>
      <c r="P330" s="87"/>
      <c r="Q330" s="87"/>
      <c r="R330" s="87"/>
      <c r="S330" s="87"/>
      <c r="T330" s="87"/>
      <c r="U330" s="87"/>
      <c r="V330" s="87"/>
      <c r="W330" s="87"/>
      <c r="X330" s="87"/>
      <c r="Y330" s="87"/>
      <c r="Z330" s="87"/>
    </row>
    <row r="331" ht="12.0" customHeight="1">
      <c r="A331" s="159"/>
      <c r="B331" s="159"/>
      <c r="C331" s="159"/>
      <c r="D331" s="159"/>
      <c r="E331" s="159"/>
      <c r="F331" s="159"/>
      <c r="G331" s="159"/>
      <c r="H331" s="159"/>
      <c r="I331" s="159"/>
      <c r="J331" s="159"/>
      <c r="K331" s="159"/>
      <c r="L331" s="159"/>
      <c r="M331" s="159"/>
      <c r="N331" s="159"/>
      <c r="O331" s="87"/>
      <c r="P331" s="87"/>
      <c r="Q331" s="87"/>
      <c r="R331" s="87"/>
      <c r="S331" s="87"/>
      <c r="T331" s="87"/>
      <c r="U331" s="87"/>
      <c r="V331" s="87"/>
      <c r="W331" s="87"/>
      <c r="X331" s="87"/>
      <c r="Y331" s="87"/>
      <c r="Z331" s="87"/>
    </row>
    <row r="332" ht="12.0" customHeight="1">
      <c r="A332" s="159"/>
      <c r="B332" s="159"/>
      <c r="C332" s="159"/>
      <c r="D332" s="159"/>
      <c r="E332" s="159"/>
      <c r="F332" s="159"/>
      <c r="G332" s="159"/>
      <c r="H332" s="159"/>
      <c r="I332" s="159"/>
      <c r="J332" s="159"/>
      <c r="K332" s="159"/>
      <c r="L332" s="159"/>
      <c r="M332" s="159"/>
      <c r="N332" s="159"/>
      <c r="O332" s="87"/>
      <c r="P332" s="87"/>
      <c r="Q332" s="87"/>
      <c r="R332" s="87"/>
      <c r="S332" s="87"/>
      <c r="T332" s="87"/>
      <c r="U332" s="87"/>
      <c r="V332" s="87"/>
      <c r="W332" s="87"/>
      <c r="X332" s="87"/>
      <c r="Y332" s="87"/>
      <c r="Z332" s="87"/>
    </row>
    <row r="333" ht="12.0" customHeight="1">
      <c r="A333" s="159"/>
      <c r="B333" s="159"/>
      <c r="C333" s="159"/>
      <c r="D333" s="159"/>
      <c r="E333" s="159"/>
      <c r="F333" s="159"/>
      <c r="G333" s="159"/>
      <c r="H333" s="159"/>
      <c r="I333" s="159"/>
      <c r="J333" s="159"/>
      <c r="K333" s="159"/>
      <c r="L333" s="159"/>
      <c r="M333" s="159"/>
      <c r="N333" s="159"/>
      <c r="O333" s="87"/>
      <c r="P333" s="87"/>
      <c r="Q333" s="87"/>
      <c r="R333" s="87"/>
      <c r="S333" s="87"/>
      <c r="T333" s="87"/>
      <c r="U333" s="87"/>
      <c r="V333" s="87"/>
      <c r="W333" s="87"/>
      <c r="X333" s="87"/>
      <c r="Y333" s="87"/>
      <c r="Z333" s="87"/>
    </row>
    <row r="334" ht="12.0" customHeight="1">
      <c r="A334" s="159"/>
      <c r="B334" s="159"/>
      <c r="C334" s="159"/>
      <c r="D334" s="159"/>
      <c r="E334" s="159"/>
      <c r="F334" s="159"/>
      <c r="G334" s="159"/>
      <c r="H334" s="159"/>
      <c r="I334" s="159"/>
      <c r="J334" s="159"/>
      <c r="K334" s="159"/>
      <c r="L334" s="159"/>
      <c r="M334" s="159"/>
      <c r="N334" s="159"/>
      <c r="O334" s="87"/>
      <c r="P334" s="87"/>
      <c r="Q334" s="87"/>
      <c r="R334" s="87"/>
      <c r="S334" s="87"/>
      <c r="T334" s="87"/>
      <c r="U334" s="87"/>
      <c r="V334" s="87"/>
      <c r="W334" s="87"/>
      <c r="X334" s="87"/>
      <c r="Y334" s="87"/>
      <c r="Z334" s="87"/>
    </row>
    <row r="335" ht="12.0" customHeight="1">
      <c r="A335" s="159"/>
      <c r="B335" s="159"/>
      <c r="C335" s="159"/>
      <c r="D335" s="159"/>
      <c r="E335" s="159"/>
      <c r="F335" s="159"/>
      <c r="G335" s="159"/>
      <c r="H335" s="159"/>
      <c r="I335" s="159"/>
      <c r="J335" s="159"/>
      <c r="K335" s="159"/>
      <c r="L335" s="159"/>
      <c r="M335" s="159"/>
      <c r="N335" s="159"/>
      <c r="O335" s="87"/>
      <c r="P335" s="87"/>
      <c r="Q335" s="87"/>
      <c r="R335" s="87"/>
      <c r="S335" s="87"/>
      <c r="T335" s="87"/>
      <c r="U335" s="87"/>
      <c r="V335" s="87"/>
      <c r="W335" s="87"/>
      <c r="X335" s="87"/>
      <c r="Y335" s="87"/>
      <c r="Z335" s="87"/>
    </row>
    <row r="336" ht="12.0" customHeight="1">
      <c r="A336" s="159"/>
      <c r="B336" s="159"/>
      <c r="C336" s="159"/>
      <c r="D336" s="159"/>
      <c r="E336" s="159"/>
      <c r="F336" s="159"/>
      <c r="G336" s="159"/>
      <c r="H336" s="159"/>
      <c r="I336" s="159"/>
      <c r="J336" s="159"/>
      <c r="K336" s="159"/>
      <c r="L336" s="159"/>
      <c r="M336" s="159"/>
      <c r="N336" s="159"/>
      <c r="O336" s="87"/>
      <c r="P336" s="87"/>
      <c r="Q336" s="87"/>
      <c r="R336" s="87"/>
      <c r="S336" s="87"/>
      <c r="T336" s="87"/>
      <c r="U336" s="87"/>
      <c r="V336" s="87"/>
      <c r="W336" s="87"/>
      <c r="X336" s="87"/>
      <c r="Y336" s="87"/>
      <c r="Z336" s="87"/>
    </row>
    <row r="337" ht="12.0" customHeight="1">
      <c r="A337" s="159"/>
      <c r="B337" s="159"/>
      <c r="C337" s="159"/>
      <c r="D337" s="159"/>
      <c r="E337" s="159"/>
      <c r="F337" s="159"/>
      <c r="G337" s="159"/>
      <c r="H337" s="159"/>
      <c r="I337" s="159"/>
      <c r="J337" s="159"/>
      <c r="K337" s="159"/>
      <c r="L337" s="159"/>
      <c r="M337" s="159"/>
      <c r="N337" s="159"/>
      <c r="O337" s="87"/>
      <c r="P337" s="87"/>
      <c r="Q337" s="87"/>
      <c r="R337" s="87"/>
      <c r="S337" s="87"/>
      <c r="T337" s="87"/>
      <c r="U337" s="87"/>
      <c r="V337" s="87"/>
      <c r="W337" s="87"/>
      <c r="X337" s="87"/>
      <c r="Y337" s="87"/>
      <c r="Z337" s="87"/>
    </row>
    <row r="338" ht="12.0" customHeight="1">
      <c r="A338" s="159"/>
      <c r="B338" s="159"/>
      <c r="C338" s="159"/>
      <c r="D338" s="159"/>
      <c r="E338" s="159"/>
      <c r="F338" s="159"/>
      <c r="G338" s="159"/>
      <c r="H338" s="159"/>
      <c r="I338" s="159"/>
      <c r="J338" s="159"/>
      <c r="K338" s="159"/>
      <c r="L338" s="159"/>
      <c r="M338" s="159"/>
      <c r="N338" s="159"/>
      <c r="O338" s="87"/>
      <c r="P338" s="87"/>
      <c r="Q338" s="87"/>
      <c r="R338" s="87"/>
      <c r="S338" s="87"/>
      <c r="T338" s="87"/>
      <c r="U338" s="87"/>
      <c r="V338" s="87"/>
      <c r="W338" s="87"/>
      <c r="X338" s="87"/>
      <c r="Y338" s="87"/>
      <c r="Z338" s="87"/>
    </row>
    <row r="339" ht="12.0" customHeight="1">
      <c r="A339" s="159"/>
      <c r="B339" s="159"/>
      <c r="C339" s="159"/>
      <c r="D339" s="159"/>
      <c r="E339" s="159"/>
      <c r="F339" s="159"/>
      <c r="G339" s="159"/>
      <c r="H339" s="159"/>
      <c r="I339" s="159"/>
      <c r="J339" s="159"/>
      <c r="K339" s="159"/>
      <c r="L339" s="159"/>
      <c r="M339" s="159"/>
      <c r="N339" s="159"/>
      <c r="O339" s="87"/>
      <c r="P339" s="87"/>
      <c r="Q339" s="87"/>
      <c r="R339" s="87"/>
      <c r="S339" s="87"/>
      <c r="T339" s="87"/>
      <c r="U339" s="87"/>
      <c r="V339" s="87"/>
      <c r="W339" s="87"/>
      <c r="X339" s="87"/>
      <c r="Y339" s="87"/>
      <c r="Z339" s="87"/>
    </row>
    <row r="340" ht="12.0" customHeight="1">
      <c r="A340" s="159"/>
      <c r="B340" s="159"/>
      <c r="C340" s="159"/>
      <c r="D340" s="159"/>
      <c r="E340" s="159"/>
      <c r="F340" s="159"/>
      <c r="G340" s="159"/>
      <c r="H340" s="159"/>
      <c r="I340" s="159"/>
      <c r="J340" s="159"/>
      <c r="K340" s="159"/>
      <c r="L340" s="159"/>
      <c r="M340" s="159"/>
      <c r="N340" s="159"/>
      <c r="O340" s="87"/>
      <c r="P340" s="87"/>
      <c r="Q340" s="87"/>
      <c r="R340" s="87"/>
      <c r="S340" s="87"/>
      <c r="T340" s="87"/>
      <c r="U340" s="87"/>
      <c r="V340" s="87"/>
      <c r="W340" s="87"/>
      <c r="X340" s="87"/>
      <c r="Y340" s="87"/>
      <c r="Z340" s="87"/>
    </row>
    <row r="341" ht="12.0" customHeight="1">
      <c r="A341" s="159"/>
      <c r="B341" s="159"/>
      <c r="C341" s="159"/>
      <c r="D341" s="159"/>
      <c r="E341" s="159"/>
      <c r="F341" s="159"/>
      <c r="G341" s="159"/>
      <c r="H341" s="159"/>
      <c r="I341" s="159"/>
      <c r="J341" s="159"/>
      <c r="K341" s="159"/>
      <c r="L341" s="159"/>
      <c r="M341" s="159"/>
      <c r="N341" s="159"/>
      <c r="O341" s="87"/>
      <c r="P341" s="87"/>
      <c r="Q341" s="87"/>
      <c r="R341" s="87"/>
      <c r="S341" s="87"/>
      <c r="T341" s="87"/>
      <c r="U341" s="87"/>
      <c r="V341" s="87"/>
      <c r="W341" s="87"/>
      <c r="X341" s="87"/>
      <c r="Y341" s="87"/>
      <c r="Z341" s="87"/>
    </row>
    <row r="342" ht="12.0" customHeight="1">
      <c r="A342" s="159"/>
      <c r="B342" s="159"/>
      <c r="C342" s="159"/>
      <c r="D342" s="159"/>
      <c r="E342" s="159"/>
      <c r="F342" s="159"/>
      <c r="G342" s="159"/>
      <c r="H342" s="159"/>
      <c r="I342" s="159"/>
      <c r="J342" s="159"/>
      <c r="K342" s="159"/>
      <c r="L342" s="159"/>
      <c r="M342" s="159"/>
      <c r="N342" s="159"/>
      <c r="O342" s="87"/>
      <c r="P342" s="87"/>
      <c r="Q342" s="87"/>
      <c r="R342" s="87"/>
      <c r="S342" s="87"/>
      <c r="T342" s="87"/>
      <c r="U342" s="87"/>
      <c r="V342" s="87"/>
      <c r="W342" s="87"/>
      <c r="X342" s="87"/>
      <c r="Y342" s="87"/>
      <c r="Z342" s="87"/>
    </row>
    <row r="343" ht="12.0" customHeight="1">
      <c r="A343" s="159"/>
      <c r="B343" s="159"/>
      <c r="C343" s="159"/>
      <c r="D343" s="159"/>
      <c r="E343" s="159"/>
      <c r="F343" s="159"/>
      <c r="G343" s="159"/>
      <c r="H343" s="159"/>
      <c r="I343" s="159"/>
      <c r="J343" s="159"/>
      <c r="K343" s="159"/>
      <c r="L343" s="159"/>
      <c r="M343" s="159"/>
      <c r="N343" s="159"/>
      <c r="O343" s="87"/>
      <c r="P343" s="87"/>
      <c r="Q343" s="87"/>
      <c r="R343" s="87"/>
      <c r="S343" s="87"/>
      <c r="T343" s="87"/>
      <c r="U343" s="87"/>
      <c r="V343" s="87"/>
      <c r="W343" s="87"/>
      <c r="X343" s="87"/>
      <c r="Y343" s="87"/>
      <c r="Z343" s="87"/>
    </row>
    <row r="344" ht="12.0" customHeight="1">
      <c r="A344" s="159"/>
      <c r="B344" s="159"/>
      <c r="C344" s="159"/>
      <c r="D344" s="159"/>
      <c r="E344" s="159"/>
      <c r="F344" s="159"/>
      <c r="G344" s="159"/>
      <c r="H344" s="159"/>
      <c r="I344" s="159"/>
      <c r="J344" s="159"/>
      <c r="K344" s="159"/>
      <c r="L344" s="159"/>
      <c r="M344" s="159"/>
      <c r="N344" s="159"/>
      <c r="O344" s="87"/>
      <c r="P344" s="87"/>
      <c r="Q344" s="87"/>
      <c r="R344" s="87"/>
      <c r="S344" s="87"/>
      <c r="T344" s="87"/>
      <c r="U344" s="87"/>
      <c r="V344" s="87"/>
      <c r="W344" s="87"/>
      <c r="X344" s="87"/>
      <c r="Y344" s="87"/>
      <c r="Z344" s="87"/>
    </row>
    <row r="345" ht="12.0" customHeight="1">
      <c r="A345" s="159"/>
      <c r="B345" s="159"/>
      <c r="C345" s="159"/>
      <c r="D345" s="159"/>
      <c r="E345" s="159"/>
      <c r="F345" s="159"/>
      <c r="G345" s="159"/>
      <c r="H345" s="159"/>
      <c r="I345" s="159"/>
      <c r="J345" s="159"/>
      <c r="K345" s="159"/>
      <c r="L345" s="159"/>
      <c r="M345" s="159"/>
      <c r="N345" s="159"/>
      <c r="O345" s="87"/>
      <c r="P345" s="87"/>
      <c r="Q345" s="87"/>
      <c r="R345" s="87"/>
      <c r="S345" s="87"/>
      <c r="T345" s="87"/>
      <c r="U345" s="87"/>
      <c r="V345" s="87"/>
      <c r="W345" s="87"/>
      <c r="X345" s="87"/>
      <c r="Y345" s="87"/>
      <c r="Z345" s="87"/>
    </row>
    <row r="346" ht="12.0" customHeight="1">
      <c r="A346" s="159"/>
      <c r="B346" s="159"/>
      <c r="C346" s="159"/>
      <c r="D346" s="159"/>
      <c r="E346" s="159"/>
      <c r="F346" s="159"/>
      <c r="G346" s="159"/>
      <c r="H346" s="159"/>
      <c r="I346" s="159"/>
      <c r="J346" s="159"/>
      <c r="K346" s="159"/>
      <c r="L346" s="159"/>
      <c r="M346" s="159"/>
      <c r="N346" s="159"/>
      <c r="O346" s="87"/>
      <c r="P346" s="87"/>
      <c r="Q346" s="87"/>
      <c r="R346" s="87"/>
      <c r="S346" s="87"/>
      <c r="T346" s="87"/>
      <c r="U346" s="87"/>
      <c r="V346" s="87"/>
      <c r="W346" s="87"/>
      <c r="X346" s="87"/>
      <c r="Y346" s="87"/>
      <c r="Z346" s="87"/>
    </row>
    <row r="347" ht="12.0" customHeight="1">
      <c r="A347" s="159"/>
      <c r="B347" s="159"/>
      <c r="C347" s="159"/>
      <c r="D347" s="159"/>
      <c r="E347" s="159"/>
      <c r="F347" s="159"/>
      <c r="G347" s="159"/>
      <c r="H347" s="159"/>
      <c r="I347" s="159"/>
      <c r="J347" s="159"/>
      <c r="K347" s="159"/>
      <c r="L347" s="159"/>
      <c r="M347" s="159"/>
      <c r="N347" s="159"/>
      <c r="O347" s="87"/>
      <c r="P347" s="87"/>
      <c r="Q347" s="87"/>
      <c r="R347" s="87"/>
      <c r="S347" s="87"/>
      <c r="T347" s="87"/>
      <c r="U347" s="87"/>
      <c r="V347" s="87"/>
      <c r="W347" s="87"/>
      <c r="X347" s="87"/>
      <c r="Y347" s="87"/>
      <c r="Z347" s="87"/>
    </row>
    <row r="348" ht="12.0" customHeight="1">
      <c r="A348" s="159"/>
      <c r="B348" s="159"/>
      <c r="C348" s="159"/>
      <c r="D348" s="159"/>
      <c r="E348" s="159"/>
      <c r="F348" s="159"/>
      <c r="G348" s="159"/>
      <c r="H348" s="159"/>
      <c r="I348" s="159"/>
      <c r="J348" s="159"/>
      <c r="K348" s="159"/>
      <c r="L348" s="159"/>
      <c r="M348" s="159"/>
      <c r="N348" s="159"/>
      <c r="O348" s="87"/>
      <c r="P348" s="87"/>
      <c r="Q348" s="87"/>
      <c r="R348" s="87"/>
      <c r="S348" s="87"/>
      <c r="T348" s="87"/>
      <c r="U348" s="87"/>
      <c r="V348" s="87"/>
      <c r="W348" s="87"/>
      <c r="X348" s="87"/>
      <c r="Y348" s="87"/>
      <c r="Z348" s="87"/>
    </row>
    <row r="349" ht="12.0" customHeight="1">
      <c r="A349" s="159"/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87"/>
      <c r="P349" s="87"/>
      <c r="Q349" s="87"/>
      <c r="R349" s="87"/>
      <c r="S349" s="87"/>
      <c r="T349" s="87"/>
      <c r="U349" s="87"/>
      <c r="V349" s="87"/>
      <c r="W349" s="87"/>
      <c r="X349" s="87"/>
      <c r="Y349" s="87"/>
      <c r="Z349" s="87"/>
    </row>
    <row r="350" ht="12.0" customHeight="1">
      <c r="A350" s="159"/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87"/>
      <c r="P350" s="87"/>
      <c r="Q350" s="87"/>
      <c r="R350" s="87"/>
      <c r="S350" s="87"/>
      <c r="T350" s="87"/>
      <c r="U350" s="87"/>
      <c r="V350" s="87"/>
      <c r="W350" s="87"/>
      <c r="X350" s="87"/>
      <c r="Y350" s="87"/>
      <c r="Z350" s="87"/>
    </row>
    <row r="351" ht="12.0" customHeight="1">
      <c r="A351" s="159"/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87"/>
      <c r="P351" s="87"/>
      <c r="Q351" s="87"/>
      <c r="R351" s="87"/>
      <c r="S351" s="87"/>
      <c r="T351" s="87"/>
      <c r="U351" s="87"/>
      <c r="V351" s="87"/>
      <c r="W351" s="87"/>
      <c r="X351" s="87"/>
      <c r="Y351" s="87"/>
      <c r="Z351" s="87"/>
    </row>
    <row r="352" ht="12.0" customHeight="1">
      <c r="A352" s="159"/>
      <c r="B352" s="159"/>
      <c r="C352" s="159"/>
      <c r="D352" s="159"/>
      <c r="E352" s="159"/>
      <c r="F352" s="159"/>
      <c r="G352" s="159"/>
      <c r="H352" s="159"/>
      <c r="I352" s="159"/>
      <c r="J352" s="159"/>
      <c r="K352" s="159"/>
      <c r="L352" s="159"/>
      <c r="M352" s="159"/>
      <c r="N352" s="159"/>
      <c r="O352" s="87"/>
      <c r="P352" s="87"/>
      <c r="Q352" s="87"/>
      <c r="R352" s="87"/>
      <c r="S352" s="87"/>
      <c r="T352" s="87"/>
      <c r="U352" s="87"/>
      <c r="V352" s="87"/>
      <c r="W352" s="87"/>
      <c r="X352" s="87"/>
      <c r="Y352" s="87"/>
      <c r="Z352" s="87"/>
    </row>
    <row r="353" ht="12.0" customHeight="1">
      <c r="A353" s="159"/>
      <c r="B353" s="159"/>
      <c r="C353" s="159"/>
      <c r="D353" s="159"/>
      <c r="E353" s="159"/>
      <c r="F353" s="159"/>
      <c r="G353" s="159"/>
      <c r="H353" s="159"/>
      <c r="I353" s="159"/>
      <c r="J353" s="159"/>
      <c r="K353" s="159"/>
      <c r="L353" s="159"/>
      <c r="M353" s="159"/>
      <c r="N353" s="159"/>
      <c r="O353" s="87"/>
      <c r="P353" s="87"/>
      <c r="Q353" s="87"/>
      <c r="R353" s="87"/>
      <c r="S353" s="87"/>
      <c r="T353" s="87"/>
      <c r="U353" s="87"/>
      <c r="V353" s="87"/>
      <c r="W353" s="87"/>
      <c r="X353" s="87"/>
      <c r="Y353" s="87"/>
      <c r="Z353" s="87"/>
    </row>
    <row r="354" ht="12.0" customHeight="1">
      <c r="A354" s="159"/>
      <c r="B354" s="159"/>
      <c r="C354" s="159"/>
      <c r="D354" s="159"/>
      <c r="E354" s="159"/>
      <c r="F354" s="159"/>
      <c r="G354" s="159"/>
      <c r="H354" s="159"/>
      <c r="I354" s="159"/>
      <c r="J354" s="159"/>
      <c r="K354" s="159"/>
      <c r="L354" s="159"/>
      <c r="M354" s="159"/>
      <c r="N354" s="159"/>
      <c r="O354" s="87"/>
      <c r="P354" s="87"/>
      <c r="Q354" s="87"/>
      <c r="R354" s="87"/>
      <c r="S354" s="87"/>
      <c r="T354" s="87"/>
      <c r="U354" s="87"/>
      <c r="V354" s="87"/>
      <c r="W354" s="87"/>
      <c r="X354" s="87"/>
      <c r="Y354" s="87"/>
      <c r="Z354" s="87"/>
    </row>
    <row r="355" ht="12.0" customHeight="1">
      <c r="A355" s="159"/>
      <c r="B355" s="159"/>
      <c r="C355" s="159"/>
      <c r="D355" s="159"/>
      <c r="E355" s="159"/>
      <c r="F355" s="159"/>
      <c r="G355" s="159"/>
      <c r="H355" s="159"/>
      <c r="I355" s="159"/>
      <c r="J355" s="159"/>
      <c r="K355" s="159"/>
      <c r="L355" s="159"/>
      <c r="M355" s="159"/>
      <c r="N355" s="159"/>
      <c r="O355" s="87"/>
      <c r="P355" s="87"/>
      <c r="Q355" s="87"/>
      <c r="R355" s="87"/>
      <c r="S355" s="87"/>
      <c r="T355" s="87"/>
      <c r="U355" s="87"/>
      <c r="V355" s="87"/>
      <c r="W355" s="87"/>
      <c r="X355" s="87"/>
      <c r="Y355" s="87"/>
      <c r="Z355" s="87"/>
    </row>
    <row r="356" ht="12.0" customHeight="1">
      <c r="A356" s="159"/>
      <c r="B356" s="159"/>
      <c r="C356" s="159"/>
      <c r="D356" s="159"/>
      <c r="E356" s="159"/>
      <c r="F356" s="159"/>
      <c r="G356" s="159"/>
      <c r="H356" s="159"/>
      <c r="I356" s="159"/>
      <c r="J356" s="159"/>
      <c r="K356" s="159"/>
      <c r="L356" s="159"/>
      <c r="M356" s="159"/>
      <c r="N356" s="159"/>
      <c r="O356" s="87"/>
      <c r="P356" s="87"/>
      <c r="Q356" s="87"/>
      <c r="R356" s="87"/>
      <c r="S356" s="87"/>
      <c r="T356" s="87"/>
      <c r="U356" s="87"/>
      <c r="V356" s="87"/>
      <c r="W356" s="87"/>
      <c r="X356" s="87"/>
      <c r="Y356" s="87"/>
      <c r="Z356" s="87"/>
    </row>
    <row r="357" ht="12.0" customHeight="1">
      <c r="A357" s="159"/>
      <c r="B357" s="159"/>
      <c r="C357" s="159"/>
      <c r="D357" s="159"/>
      <c r="E357" s="159"/>
      <c r="F357" s="159"/>
      <c r="G357" s="159"/>
      <c r="H357" s="159"/>
      <c r="I357" s="159"/>
      <c r="J357" s="159"/>
      <c r="K357" s="159"/>
      <c r="L357" s="159"/>
      <c r="M357" s="159"/>
      <c r="N357" s="159"/>
      <c r="O357" s="87"/>
      <c r="P357" s="87"/>
      <c r="Q357" s="87"/>
      <c r="R357" s="87"/>
      <c r="S357" s="87"/>
      <c r="T357" s="87"/>
      <c r="U357" s="87"/>
      <c r="V357" s="87"/>
      <c r="W357" s="87"/>
      <c r="X357" s="87"/>
      <c r="Y357" s="87"/>
      <c r="Z357" s="87"/>
    </row>
    <row r="358" ht="12.0" customHeight="1">
      <c r="A358" s="159"/>
      <c r="B358" s="159"/>
      <c r="C358" s="159"/>
      <c r="D358" s="159"/>
      <c r="E358" s="159"/>
      <c r="F358" s="159"/>
      <c r="G358" s="159"/>
      <c r="H358" s="159"/>
      <c r="I358" s="159"/>
      <c r="J358" s="159"/>
      <c r="K358" s="159"/>
      <c r="L358" s="159"/>
      <c r="M358" s="159"/>
      <c r="N358" s="159"/>
      <c r="O358" s="87"/>
      <c r="P358" s="87"/>
      <c r="Q358" s="87"/>
      <c r="R358" s="87"/>
      <c r="S358" s="87"/>
      <c r="T358" s="87"/>
      <c r="U358" s="87"/>
      <c r="V358" s="87"/>
      <c r="W358" s="87"/>
      <c r="X358" s="87"/>
      <c r="Y358" s="87"/>
      <c r="Z358" s="87"/>
    </row>
    <row r="359" ht="12.0" customHeight="1">
      <c r="A359" s="159"/>
      <c r="B359" s="159"/>
      <c r="C359" s="159"/>
      <c r="D359" s="159"/>
      <c r="E359" s="159"/>
      <c r="F359" s="159"/>
      <c r="G359" s="159"/>
      <c r="H359" s="159"/>
      <c r="I359" s="159"/>
      <c r="J359" s="159"/>
      <c r="K359" s="159"/>
      <c r="L359" s="159"/>
      <c r="M359" s="159"/>
      <c r="N359" s="159"/>
      <c r="O359" s="87"/>
      <c r="P359" s="87"/>
      <c r="Q359" s="87"/>
      <c r="R359" s="87"/>
      <c r="S359" s="87"/>
      <c r="T359" s="87"/>
      <c r="U359" s="87"/>
      <c r="V359" s="87"/>
      <c r="W359" s="87"/>
      <c r="X359" s="87"/>
      <c r="Y359" s="87"/>
      <c r="Z359" s="87"/>
    </row>
    <row r="360" ht="12.0" customHeight="1">
      <c r="A360" s="159"/>
      <c r="B360" s="159"/>
      <c r="C360" s="159"/>
      <c r="D360" s="159"/>
      <c r="E360" s="159"/>
      <c r="F360" s="159"/>
      <c r="G360" s="159"/>
      <c r="H360" s="159"/>
      <c r="I360" s="159"/>
      <c r="J360" s="159"/>
      <c r="K360" s="159"/>
      <c r="L360" s="159"/>
      <c r="M360" s="159"/>
      <c r="N360" s="159"/>
      <c r="O360" s="87"/>
      <c r="P360" s="87"/>
      <c r="Q360" s="87"/>
      <c r="R360" s="87"/>
      <c r="S360" s="87"/>
      <c r="T360" s="87"/>
      <c r="U360" s="87"/>
      <c r="V360" s="87"/>
      <c r="W360" s="87"/>
      <c r="X360" s="87"/>
      <c r="Y360" s="87"/>
      <c r="Z360" s="87"/>
    </row>
    <row r="361" ht="12.0" customHeight="1">
      <c r="A361" s="159"/>
      <c r="B361" s="159"/>
      <c r="C361" s="159"/>
      <c r="D361" s="159"/>
      <c r="E361" s="159"/>
      <c r="F361" s="159"/>
      <c r="G361" s="159"/>
      <c r="H361" s="159"/>
      <c r="I361" s="159"/>
      <c r="J361" s="159"/>
      <c r="K361" s="159"/>
      <c r="L361" s="159"/>
      <c r="M361" s="159"/>
      <c r="N361" s="159"/>
      <c r="O361" s="87"/>
      <c r="P361" s="87"/>
      <c r="Q361" s="87"/>
      <c r="R361" s="87"/>
      <c r="S361" s="87"/>
      <c r="T361" s="87"/>
      <c r="U361" s="87"/>
      <c r="V361" s="87"/>
      <c r="W361" s="87"/>
      <c r="X361" s="87"/>
      <c r="Y361" s="87"/>
      <c r="Z361" s="87"/>
    </row>
    <row r="362" ht="12.0" customHeight="1">
      <c r="A362" s="159"/>
      <c r="B362" s="159"/>
      <c r="C362" s="159"/>
      <c r="D362" s="159"/>
      <c r="E362" s="159"/>
      <c r="F362" s="159"/>
      <c r="G362" s="159"/>
      <c r="H362" s="159"/>
      <c r="I362" s="159"/>
      <c r="J362" s="159"/>
      <c r="K362" s="159"/>
      <c r="L362" s="159"/>
      <c r="M362" s="159"/>
      <c r="N362" s="159"/>
      <c r="O362" s="87"/>
      <c r="P362" s="87"/>
      <c r="Q362" s="87"/>
      <c r="R362" s="87"/>
      <c r="S362" s="87"/>
      <c r="T362" s="87"/>
      <c r="U362" s="87"/>
      <c r="V362" s="87"/>
      <c r="W362" s="87"/>
      <c r="X362" s="87"/>
      <c r="Y362" s="87"/>
      <c r="Z362" s="87"/>
    </row>
    <row r="363" ht="12.0" customHeight="1">
      <c r="A363" s="159"/>
      <c r="B363" s="159"/>
      <c r="C363" s="159"/>
      <c r="D363" s="159"/>
      <c r="E363" s="159"/>
      <c r="F363" s="159"/>
      <c r="G363" s="159"/>
      <c r="H363" s="159"/>
      <c r="I363" s="159"/>
      <c r="J363" s="159"/>
      <c r="K363" s="159"/>
      <c r="L363" s="159"/>
      <c r="M363" s="159"/>
      <c r="N363" s="159"/>
      <c r="O363" s="87"/>
      <c r="P363" s="87"/>
      <c r="Q363" s="87"/>
      <c r="R363" s="87"/>
      <c r="S363" s="87"/>
      <c r="T363" s="87"/>
      <c r="U363" s="87"/>
      <c r="V363" s="87"/>
      <c r="W363" s="87"/>
      <c r="X363" s="87"/>
      <c r="Y363" s="87"/>
      <c r="Z363" s="87"/>
    </row>
    <row r="364" ht="12.0" customHeight="1">
      <c r="A364" s="159"/>
      <c r="B364" s="159"/>
      <c r="C364" s="159"/>
      <c r="D364" s="159"/>
      <c r="E364" s="159"/>
      <c r="F364" s="159"/>
      <c r="G364" s="159"/>
      <c r="H364" s="159"/>
      <c r="I364" s="159"/>
      <c r="J364" s="159"/>
      <c r="K364" s="159"/>
      <c r="L364" s="159"/>
      <c r="M364" s="159"/>
      <c r="N364" s="159"/>
      <c r="O364" s="87"/>
      <c r="P364" s="87"/>
      <c r="Q364" s="87"/>
      <c r="R364" s="87"/>
      <c r="S364" s="87"/>
      <c r="T364" s="87"/>
      <c r="U364" s="87"/>
      <c r="V364" s="87"/>
      <c r="W364" s="87"/>
      <c r="X364" s="87"/>
      <c r="Y364" s="87"/>
      <c r="Z364" s="87"/>
    </row>
    <row r="365" ht="12.0" customHeight="1">
      <c r="A365" s="159"/>
      <c r="B365" s="159"/>
      <c r="C365" s="159"/>
      <c r="D365" s="159"/>
      <c r="E365" s="159"/>
      <c r="F365" s="159"/>
      <c r="G365" s="159"/>
      <c r="H365" s="159"/>
      <c r="I365" s="159"/>
      <c r="J365" s="159"/>
      <c r="K365" s="159"/>
      <c r="L365" s="159"/>
      <c r="M365" s="159"/>
      <c r="N365" s="159"/>
      <c r="O365" s="87"/>
      <c r="P365" s="87"/>
      <c r="Q365" s="87"/>
      <c r="R365" s="87"/>
      <c r="S365" s="87"/>
      <c r="T365" s="87"/>
      <c r="U365" s="87"/>
      <c r="V365" s="87"/>
      <c r="W365" s="87"/>
      <c r="X365" s="87"/>
      <c r="Y365" s="87"/>
      <c r="Z365" s="87"/>
    </row>
    <row r="366" ht="12.0" customHeight="1">
      <c r="A366" s="159"/>
      <c r="B366" s="159"/>
      <c r="C366" s="159"/>
      <c r="D366" s="159"/>
      <c r="E366" s="159"/>
      <c r="F366" s="159"/>
      <c r="G366" s="159"/>
      <c r="H366" s="159"/>
      <c r="I366" s="159"/>
      <c r="J366" s="159"/>
      <c r="K366" s="159"/>
      <c r="L366" s="159"/>
      <c r="M366" s="159"/>
      <c r="N366" s="159"/>
      <c r="O366" s="87"/>
      <c r="P366" s="87"/>
      <c r="Q366" s="87"/>
      <c r="R366" s="87"/>
      <c r="S366" s="87"/>
      <c r="T366" s="87"/>
      <c r="U366" s="87"/>
      <c r="V366" s="87"/>
      <c r="W366" s="87"/>
      <c r="X366" s="87"/>
      <c r="Y366" s="87"/>
      <c r="Z366" s="87"/>
    </row>
    <row r="367" ht="12.0" customHeight="1">
      <c r="A367" s="159"/>
      <c r="B367" s="159"/>
      <c r="C367" s="159"/>
      <c r="D367" s="159"/>
      <c r="E367" s="159"/>
      <c r="F367" s="159"/>
      <c r="G367" s="159"/>
      <c r="H367" s="159"/>
      <c r="I367" s="159"/>
      <c r="J367" s="159"/>
      <c r="K367" s="159"/>
      <c r="L367" s="159"/>
      <c r="M367" s="159"/>
      <c r="N367" s="159"/>
      <c r="O367" s="87"/>
      <c r="P367" s="87"/>
      <c r="Q367" s="87"/>
      <c r="R367" s="87"/>
      <c r="S367" s="87"/>
      <c r="T367" s="87"/>
      <c r="U367" s="87"/>
      <c r="V367" s="87"/>
      <c r="W367" s="87"/>
      <c r="X367" s="87"/>
      <c r="Y367" s="87"/>
      <c r="Z367" s="87"/>
    </row>
    <row r="368" ht="12.0" customHeight="1">
      <c r="A368" s="159"/>
      <c r="B368" s="159"/>
      <c r="C368" s="159"/>
      <c r="D368" s="159"/>
      <c r="E368" s="159"/>
      <c r="F368" s="159"/>
      <c r="G368" s="159"/>
      <c r="H368" s="159"/>
      <c r="I368" s="159"/>
      <c r="J368" s="159"/>
      <c r="K368" s="159"/>
      <c r="L368" s="159"/>
      <c r="M368" s="159"/>
      <c r="N368" s="159"/>
      <c r="O368" s="87"/>
      <c r="P368" s="87"/>
      <c r="Q368" s="87"/>
      <c r="R368" s="87"/>
      <c r="S368" s="87"/>
      <c r="T368" s="87"/>
      <c r="U368" s="87"/>
      <c r="V368" s="87"/>
      <c r="W368" s="87"/>
      <c r="X368" s="87"/>
      <c r="Y368" s="87"/>
      <c r="Z368" s="87"/>
    </row>
    <row r="369" ht="12.0" customHeight="1">
      <c r="A369" s="159"/>
      <c r="B369" s="159"/>
      <c r="C369" s="159"/>
      <c r="D369" s="159"/>
      <c r="E369" s="159"/>
      <c r="F369" s="159"/>
      <c r="G369" s="159"/>
      <c r="H369" s="159"/>
      <c r="I369" s="159"/>
      <c r="J369" s="159"/>
      <c r="K369" s="159"/>
      <c r="L369" s="159"/>
      <c r="M369" s="159"/>
      <c r="N369" s="159"/>
      <c r="O369" s="87"/>
      <c r="P369" s="87"/>
      <c r="Q369" s="87"/>
      <c r="R369" s="87"/>
      <c r="S369" s="87"/>
      <c r="T369" s="87"/>
      <c r="U369" s="87"/>
      <c r="V369" s="87"/>
      <c r="W369" s="87"/>
      <c r="X369" s="87"/>
      <c r="Y369" s="87"/>
      <c r="Z369" s="87"/>
    </row>
    <row r="370" ht="12.0" customHeight="1">
      <c r="A370" s="159"/>
      <c r="B370" s="159"/>
      <c r="C370" s="159"/>
      <c r="D370" s="159"/>
      <c r="E370" s="159"/>
      <c r="F370" s="159"/>
      <c r="G370" s="159"/>
      <c r="H370" s="159"/>
      <c r="I370" s="159"/>
      <c r="J370" s="159"/>
      <c r="K370" s="159"/>
      <c r="L370" s="159"/>
      <c r="M370" s="159"/>
      <c r="N370" s="159"/>
      <c r="O370" s="87"/>
      <c r="P370" s="87"/>
      <c r="Q370" s="87"/>
      <c r="R370" s="87"/>
      <c r="S370" s="87"/>
      <c r="T370" s="87"/>
      <c r="U370" s="87"/>
      <c r="V370" s="87"/>
      <c r="W370" s="87"/>
      <c r="X370" s="87"/>
      <c r="Y370" s="87"/>
      <c r="Z370" s="87"/>
    </row>
    <row r="371" ht="12.0" customHeight="1">
      <c r="A371" s="159"/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87"/>
      <c r="P371" s="87"/>
      <c r="Q371" s="87"/>
      <c r="R371" s="87"/>
      <c r="S371" s="87"/>
      <c r="T371" s="87"/>
      <c r="U371" s="87"/>
      <c r="V371" s="87"/>
      <c r="W371" s="87"/>
      <c r="X371" s="87"/>
      <c r="Y371" s="87"/>
      <c r="Z371" s="87"/>
    </row>
    <row r="372" ht="12.0" customHeight="1">
      <c r="A372" s="159"/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87"/>
      <c r="P372" s="87"/>
      <c r="Q372" s="87"/>
      <c r="R372" s="87"/>
      <c r="S372" s="87"/>
      <c r="T372" s="87"/>
      <c r="U372" s="87"/>
      <c r="V372" s="87"/>
      <c r="W372" s="87"/>
      <c r="X372" s="87"/>
      <c r="Y372" s="87"/>
      <c r="Z372" s="87"/>
    </row>
    <row r="373" ht="12.0" customHeight="1">
      <c r="A373" s="159"/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87"/>
      <c r="P373" s="87"/>
      <c r="Q373" s="87"/>
      <c r="R373" s="87"/>
      <c r="S373" s="87"/>
      <c r="T373" s="87"/>
      <c r="U373" s="87"/>
      <c r="V373" s="87"/>
      <c r="W373" s="87"/>
      <c r="X373" s="87"/>
      <c r="Y373" s="87"/>
      <c r="Z373" s="87"/>
    </row>
    <row r="374" ht="12.0" customHeight="1">
      <c r="A374" s="159"/>
      <c r="B374" s="159"/>
      <c r="C374" s="159"/>
      <c r="D374" s="159"/>
      <c r="E374" s="159"/>
      <c r="F374" s="159"/>
      <c r="G374" s="159"/>
      <c r="H374" s="159"/>
      <c r="I374" s="159"/>
      <c r="J374" s="159"/>
      <c r="K374" s="159"/>
      <c r="L374" s="159"/>
      <c r="M374" s="159"/>
      <c r="N374" s="159"/>
      <c r="O374" s="87"/>
      <c r="P374" s="87"/>
      <c r="Q374" s="87"/>
      <c r="R374" s="87"/>
      <c r="S374" s="87"/>
      <c r="T374" s="87"/>
      <c r="U374" s="87"/>
      <c r="V374" s="87"/>
      <c r="W374" s="87"/>
      <c r="X374" s="87"/>
      <c r="Y374" s="87"/>
      <c r="Z374" s="87"/>
    </row>
    <row r="375" ht="12.0" customHeight="1">
      <c r="A375" s="159"/>
      <c r="B375" s="159"/>
      <c r="C375" s="159"/>
      <c r="D375" s="159"/>
      <c r="E375" s="159"/>
      <c r="F375" s="159"/>
      <c r="G375" s="159"/>
      <c r="H375" s="159"/>
      <c r="I375" s="159"/>
      <c r="J375" s="159"/>
      <c r="K375" s="159"/>
      <c r="L375" s="159"/>
      <c r="M375" s="159"/>
      <c r="N375" s="159"/>
      <c r="O375" s="87"/>
      <c r="P375" s="87"/>
      <c r="Q375" s="87"/>
      <c r="R375" s="87"/>
      <c r="S375" s="87"/>
      <c r="T375" s="87"/>
      <c r="U375" s="87"/>
      <c r="V375" s="87"/>
      <c r="W375" s="87"/>
      <c r="X375" s="87"/>
      <c r="Y375" s="87"/>
      <c r="Z375" s="87"/>
    </row>
    <row r="376" ht="12.0" customHeight="1">
      <c r="A376" s="159"/>
      <c r="B376" s="159"/>
      <c r="C376" s="159"/>
      <c r="D376" s="159"/>
      <c r="E376" s="159"/>
      <c r="F376" s="159"/>
      <c r="G376" s="159"/>
      <c r="H376" s="159"/>
      <c r="I376" s="159"/>
      <c r="J376" s="159"/>
      <c r="K376" s="159"/>
      <c r="L376" s="159"/>
      <c r="M376" s="159"/>
      <c r="N376" s="159"/>
      <c r="O376" s="87"/>
      <c r="P376" s="87"/>
      <c r="Q376" s="87"/>
      <c r="R376" s="87"/>
      <c r="S376" s="87"/>
      <c r="T376" s="87"/>
      <c r="U376" s="87"/>
      <c r="V376" s="87"/>
      <c r="W376" s="87"/>
      <c r="X376" s="87"/>
      <c r="Y376" s="87"/>
      <c r="Z376" s="87"/>
    </row>
    <row r="377" ht="12.0" customHeight="1">
      <c r="A377" s="159"/>
      <c r="B377" s="159"/>
      <c r="C377" s="159"/>
      <c r="D377" s="159"/>
      <c r="E377" s="159"/>
      <c r="F377" s="159"/>
      <c r="G377" s="159"/>
      <c r="H377" s="159"/>
      <c r="I377" s="159"/>
      <c r="J377" s="159"/>
      <c r="K377" s="159"/>
      <c r="L377" s="159"/>
      <c r="M377" s="159"/>
      <c r="N377" s="159"/>
      <c r="O377" s="87"/>
      <c r="P377" s="87"/>
      <c r="Q377" s="87"/>
      <c r="R377" s="87"/>
      <c r="S377" s="87"/>
      <c r="T377" s="87"/>
      <c r="U377" s="87"/>
      <c r="V377" s="87"/>
      <c r="W377" s="87"/>
      <c r="X377" s="87"/>
      <c r="Y377" s="87"/>
      <c r="Z377" s="87"/>
    </row>
    <row r="378" ht="12.0" customHeight="1">
      <c r="A378" s="159"/>
      <c r="B378" s="159"/>
      <c r="C378" s="159"/>
      <c r="D378" s="159"/>
      <c r="E378" s="159"/>
      <c r="F378" s="159"/>
      <c r="G378" s="159"/>
      <c r="H378" s="159"/>
      <c r="I378" s="159"/>
      <c r="J378" s="159"/>
      <c r="K378" s="159"/>
      <c r="L378" s="159"/>
      <c r="M378" s="159"/>
      <c r="N378" s="159"/>
      <c r="O378" s="87"/>
      <c r="P378" s="87"/>
      <c r="Q378" s="87"/>
      <c r="R378" s="87"/>
      <c r="S378" s="87"/>
      <c r="T378" s="87"/>
      <c r="U378" s="87"/>
      <c r="V378" s="87"/>
      <c r="W378" s="87"/>
      <c r="X378" s="87"/>
      <c r="Y378" s="87"/>
      <c r="Z378" s="87"/>
    </row>
    <row r="379" ht="12.0" customHeight="1">
      <c r="A379" s="159"/>
      <c r="B379" s="159"/>
      <c r="C379" s="159"/>
      <c r="D379" s="159"/>
      <c r="E379" s="159"/>
      <c r="F379" s="159"/>
      <c r="G379" s="159"/>
      <c r="H379" s="159"/>
      <c r="I379" s="159"/>
      <c r="J379" s="159"/>
      <c r="K379" s="159"/>
      <c r="L379" s="159"/>
      <c r="M379" s="159"/>
      <c r="N379" s="159"/>
      <c r="O379" s="87"/>
      <c r="P379" s="87"/>
      <c r="Q379" s="87"/>
      <c r="R379" s="87"/>
      <c r="S379" s="87"/>
      <c r="T379" s="87"/>
      <c r="U379" s="87"/>
      <c r="V379" s="87"/>
      <c r="W379" s="87"/>
      <c r="X379" s="87"/>
      <c r="Y379" s="87"/>
      <c r="Z379" s="87"/>
    </row>
    <row r="380" ht="12.0" customHeight="1">
      <c r="A380" s="159"/>
      <c r="B380" s="159"/>
      <c r="C380" s="159"/>
      <c r="D380" s="159"/>
      <c r="E380" s="159"/>
      <c r="F380" s="159"/>
      <c r="G380" s="159"/>
      <c r="H380" s="159"/>
      <c r="I380" s="159"/>
      <c r="J380" s="159"/>
      <c r="K380" s="159"/>
      <c r="L380" s="159"/>
      <c r="M380" s="159"/>
      <c r="N380" s="159"/>
      <c r="O380" s="87"/>
      <c r="P380" s="87"/>
      <c r="Q380" s="87"/>
      <c r="R380" s="87"/>
      <c r="S380" s="87"/>
      <c r="T380" s="87"/>
      <c r="U380" s="87"/>
      <c r="V380" s="87"/>
      <c r="W380" s="87"/>
      <c r="X380" s="87"/>
      <c r="Y380" s="87"/>
      <c r="Z380" s="87"/>
    </row>
    <row r="381" ht="12.0" customHeight="1">
      <c r="A381" s="159"/>
      <c r="B381" s="159"/>
      <c r="C381" s="159"/>
      <c r="D381" s="159"/>
      <c r="E381" s="159"/>
      <c r="F381" s="159"/>
      <c r="G381" s="159"/>
      <c r="H381" s="159"/>
      <c r="I381" s="159"/>
      <c r="J381" s="159"/>
      <c r="K381" s="159"/>
      <c r="L381" s="159"/>
      <c r="M381" s="159"/>
      <c r="N381" s="159"/>
      <c r="O381" s="87"/>
      <c r="P381" s="87"/>
      <c r="Q381" s="87"/>
      <c r="R381" s="87"/>
      <c r="S381" s="87"/>
      <c r="T381" s="87"/>
      <c r="U381" s="87"/>
      <c r="V381" s="87"/>
      <c r="W381" s="87"/>
      <c r="X381" s="87"/>
      <c r="Y381" s="87"/>
      <c r="Z381" s="87"/>
    </row>
    <row r="382" ht="12.0" customHeight="1">
      <c r="A382" s="159"/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87"/>
      <c r="P382" s="87"/>
      <c r="Q382" s="87"/>
      <c r="R382" s="87"/>
      <c r="S382" s="87"/>
      <c r="T382" s="87"/>
      <c r="U382" s="87"/>
      <c r="V382" s="87"/>
      <c r="W382" s="87"/>
      <c r="X382" s="87"/>
      <c r="Y382" s="87"/>
      <c r="Z382" s="87"/>
    </row>
    <row r="383" ht="12.0" customHeight="1">
      <c r="A383" s="159"/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87"/>
      <c r="P383" s="87"/>
      <c r="Q383" s="87"/>
      <c r="R383" s="87"/>
      <c r="S383" s="87"/>
      <c r="T383" s="87"/>
      <c r="U383" s="87"/>
      <c r="V383" s="87"/>
      <c r="W383" s="87"/>
      <c r="X383" s="87"/>
      <c r="Y383" s="87"/>
      <c r="Z383" s="87"/>
    </row>
    <row r="384" ht="12.0" customHeight="1">
      <c r="A384" s="159"/>
      <c r="B384" s="159"/>
      <c r="C384" s="159"/>
      <c r="D384" s="159"/>
      <c r="E384" s="159"/>
      <c r="F384" s="159"/>
      <c r="G384" s="159"/>
      <c r="H384" s="159"/>
      <c r="I384" s="159"/>
      <c r="J384" s="159"/>
      <c r="K384" s="159"/>
      <c r="L384" s="159"/>
      <c r="M384" s="159"/>
      <c r="N384" s="159"/>
      <c r="O384" s="87"/>
      <c r="P384" s="87"/>
      <c r="Q384" s="87"/>
      <c r="R384" s="87"/>
      <c r="S384" s="87"/>
      <c r="T384" s="87"/>
      <c r="U384" s="87"/>
      <c r="V384" s="87"/>
      <c r="W384" s="87"/>
      <c r="X384" s="87"/>
      <c r="Y384" s="87"/>
      <c r="Z384" s="87"/>
    </row>
    <row r="385" ht="12.0" customHeight="1">
      <c r="A385" s="159"/>
      <c r="B385" s="159"/>
      <c r="C385" s="159"/>
      <c r="D385" s="159"/>
      <c r="E385" s="159"/>
      <c r="F385" s="159"/>
      <c r="G385" s="159"/>
      <c r="H385" s="159"/>
      <c r="I385" s="159"/>
      <c r="J385" s="159"/>
      <c r="K385" s="159"/>
      <c r="L385" s="159"/>
      <c r="M385" s="159"/>
      <c r="N385" s="159"/>
      <c r="O385" s="87"/>
      <c r="P385" s="87"/>
      <c r="Q385" s="87"/>
      <c r="R385" s="87"/>
      <c r="S385" s="87"/>
      <c r="T385" s="87"/>
      <c r="U385" s="87"/>
      <c r="V385" s="87"/>
      <c r="W385" s="87"/>
      <c r="X385" s="87"/>
      <c r="Y385" s="87"/>
      <c r="Z385" s="87"/>
    </row>
    <row r="386" ht="12.0" customHeight="1">
      <c r="A386" s="159"/>
      <c r="B386" s="159"/>
      <c r="C386" s="159"/>
      <c r="D386" s="159"/>
      <c r="E386" s="159"/>
      <c r="F386" s="159"/>
      <c r="G386" s="159"/>
      <c r="H386" s="159"/>
      <c r="I386" s="159"/>
      <c r="J386" s="159"/>
      <c r="K386" s="159"/>
      <c r="L386" s="159"/>
      <c r="M386" s="159"/>
      <c r="N386" s="159"/>
      <c r="O386" s="87"/>
      <c r="P386" s="87"/>
      <c r="Q386" s="87"/>
      <c r="R386" s="87"/>
      <c r="S386" s="87"/>
      <c r="T386" s="87"/>
      <c r="U386" s="87"/>
      <c r="V386" s="87"/>
      <c r="W386" s="87"/>
      <c r="X386" s="87"/>
      <c r="Y386" s="87"/>
      <c r="Z386" s="87"/>
    </row>
    <row r="387" ht="12.0" customHeight="1">
      <c r="A387" s="159"/>
      <c r="B387" s="159"/>
      <c r="C387" s="159"/>
      <c r="D387" s="159"/>
      <c r="E387" s="159"/>
      <c r="F387" s="159"/>
      <c r="G387" s="159"/>
      <c r="H387" s="159"/>
      <c r="I387" s="159"/>
      <c r="J387" s="159"/>
      <c r="K387" s="159"/>
      <c r="L387" s="159"/>
      <c r="M387" s="159"/>
      <c r="N387" s="159"/>
      <c r="O387" s="87"/>
      <c r="P387" s="87"/>
      <c r="Q387" s="87"/>
      <c r="R387" s="87"/>
      <c r="S387" s="87"/>
      <c r="T387" s="87"/>
      <c r="U387" s="87"/>
      <c r="V387" s="87"/>
      <c r="W387" s="87"/>
      <c r="X387" s="87"/>
      <c r="Y387" s="87"/>
      <c r="Z387" s="87"/>
    </row>
    <row r="388" ht="12.0" customHeight="1">
      <c r="A388" s="159"/>
      <c r="B388" s="159"/>
      <c r="C388" s="159"/>
      <c r="D388" s="159"/>
      <c r="E388" s="159"/>
      <c r="F388" s="159"/>
      <c r="G388" s="159"/>
      <c r="H388" s="159"/>
      <c r="I388" s="159"/>
      <c r="J388" s="159"/>
      <c r="K388" s="159"/>
      <c r="L388" s="159"/>
      <c r="M388" s="159"/>
      <c r="N388" s="159"/>
      <c r="O388" s="87"/>
      <c r="P388" s="87"/>
      <c r="Q388" s="87"/>
      <c r="R388" s="87"/>
      <c r="S388" s="87"/>
      <c r="T388" s="87"/>
      <c r="U388" s="87"/>
      <c r="V388" s="87"/>
      <c r="W388" s="87"/>
      <c r="X388" s="87"/>
      <c r="Y388" s="87"/>
      <c r="Z388" s="87"/>
    </row>
    <row r="389" ht="12.0" customHeight="1">
      <c r="A389" s="159"/>
      <c r="B389" s="159"/>
      <c r="C389" s="159"/>
      <c r="D389" s="159"/>
      <c r="E389" s="159"/>
      <c r="F389" s="159"/>
      <c r="G389" s="159"/>
      <c r="H389" s="159"/>
      <c r="I389" s="159"/>
      <c r="J389" s="159"/>
      <c r="K389" s="159"/>
      <c r="L389" s="159"/>
      <c r="M389" s="159"/>
      <c r="N389" s="159"/>
      <c r="O389" s="87"/>
      <c r="P389" s="87"/>
      <c r="Q389" s="87"/>
      <c r="R389" s="87"/>
      <c r="S389" s="87"/>
      <c r="T389" s="87"/>
      <c r="U389" s="87"/>
      <c r="V389" s="87"/>
      <c r="W389" s="87"/>
      <c r="X389" s="87"/>
      <c r="Y389" s="87"/>
      <c r="Z389" s="87"/>
    </row>
    <row r="390" ht="12.0" customHeight="1">
      <c r="A390" s="159"/>
      <c r="B390" s="159"/>
      <c r="C390" s="159"/>
      <c r="D390" s="159"/>
      <c r="E390" s="159"/>
      <c r="F390" s="159"/>
      <c r="G390" s="159"/>
      <c r="H390" s="159"/>
      <c r="I390" s="159"/>
      <c r="J390" s="159"/>
      <c r="K390" s="159"/>
      <c r="L390" s="159"/>
      <c r="M390" s="159"/>
      <c r="N390" s="159"/>
      <c r="O390" s="87"/>
      <c r="P390" s="87"/>
      <c r="Q390" s="87"/>
      <c r="R390" s="87"/>
      <c r="S390" s="87"/>
      <c r="T390" s="87"/>
      <c r="U390" s="87"/>
      <c r="V390" s="87"/>
      <c r="W390" s="87"/>
      <c r="X390" s="87"/>
      <c r="Y390" s="87"/>
      <c r="Z390" s="87"/>
    </row>
    <row r="391" ht="12.0" customHeight="1">
      <c r="A391" s="159"/>
      <c r="B391" s="159"/>
      <c r="C391" s="159"/>
      <c r="D391" s="159"/>
      <c r="E391" s="159"/>
      <c r="F391" s="159"/>
      <c r="G391" s="159"/>
      <c r="H391" s="159"/>
      <c r="I391" s="159"/>
      <c r="J391" s="159"/>
      <c r="K391" s="159"/>
      <c r="L391" s="159"/>
      <c r="M391" s="159"/>
      <c r="N391" s="159"/>
      <c r="O391" s="87"/>
      <c r="P391" s="87"/>
      <c r="Q391" s="87"/>
      <c r="R391" s="87"/>
      <c r="S391" s="87"/>
      <c r="T391" s="87"/>
      <c r="U391" s="87"/>
      <c r="V391" s="87"/>
      <c r="W391" s="87"/>
      <c r="X391" s="87"/>
      <c r="Y391" s="87"/>
      <c r="Z391" s="87"/>
    </row>
    <row r="392" ht="12.0" customHeight="1">
      <c r="A392" s="159"/>
      <c r="B392" s="159"/>
      <c r="C392" s="159"/>
      <c r="D392" s="159"/>
      <c r="E392" s="159"/>
      <c r="F392" s="159"/>
      <c r="G392" s="159"/>
      <c r="H392" s="159"/>
      <c r="I392" s="159"/>
      <c r="J392" s="159"/>
      <c r="K392" s="159"/>
      <c r="L392" s="159"/>
      <c r="M392" s="159"/>
      <c r="N392" s="159"/>
      <c r="O392" s="87"/>
      <c r="P392" s="87"/>
      <c r="Q392" s="87"/>
      <c r="R392" s="87"/>
      <c r="S392" s="87"/>
      <c r="T392" s="87"/>
      <c r="U392" s="87"/>
      <c r="V392" s="87"/>
      <c r="W392" s="87"/>
      <c r="X392" s="87"/>
      <c r="Y392" s="87"/>
      <c r="Z392" s="87"/>
    </row>
    <row r="393" ht="12.0" customHeight="1">
      <c r="A393" s="159"/>
      <c r="B393" s="159"/>
      <c r="C393" s="159"/>
      <c r="D393" s="159"/>
      <c r="E393" s="159"/>
      <c r="F393" s="159"/>
      <c r="G393" s="159"/>
      <c r="H393" s="159"/>
      <c r="I393" s="159"/>
      <c r="J393" s="159"/>
      <c r="K393" s="159"/>
      <c r="L393" s="159"/>
      <c r="M393" s="159"/>
      <c r="N393" s="159"/>
      <c r="O393" s="87"/>
      <c r="P393" s="87"/>
      <c r="Q393" s="87"/>
      <c r="R393" s="87"/>
      <c r="S393" s="87"/>
      <c r="T393" s="87"/>
      <c r="U393" s="87"/>
      <c r="V393" s="87"/>
      <c r="W393" s="87"/>
      <c r="X393" s="87"/>
      <c r="Y393" s="87"/>
      <c r="Z393" s="87"/>
    </row>
    <row r="394" ht="12.0" customHeight="1">
      <c r="A394" s="159"/>
      <c r="B394" s="159"/>
      <c r="C394" s="159"/>
      <c r="D394" s="159"/>
      <c r="E394" s="159"/>
      <c r="F394" s="159"/>
      <c r="G394" s="159"/>
      <c r="H394" s="159"/>
      <c r="I394" s="159"/>
      <c r="J394" s="159"/>
      <c r="K394" s="159"/>
      <c r="L394" s="159"/>
      <c r="M394" s="159"/>
      <c r="N394" s="159"/>
      <c r="O394" s="87"/>
      <c r="P394" s="87"/>
      <c r="Q394" s="87"/>
      <c r="R394" s="87"/>
      <c r="S394" s="87"/>
      <c r="T394" s="87"/>
      <c r="U394" s="87"/>
      <c r="V394" s="87"/>
      <c r="W394" s="87"/>
      <c r="X394" s="87"/>
      <c r="Y394" s="87"/>
      <c r="Z394" s="87"/>
    </row>
    <row r="395" ht="12.0" customHeight="1">
      <c r="A395" s="159"/>
      <c r="B395" s="159"/>
      <c r="C395" s="159"/>
      <c r="D395" s="159"/>
      <c r="E395" s="159"/>
      <c r="F395" s="159"/>
      <c r="G395" s="159"/>
      <c r="H395" s="159"/>
      <c r="I395" s="159"/>
      <c r="J395" s="159"/>
      <c r="K395" s="159"/>
      <c r="L395" s="159"/>
      <c r="M395" s="159"/>
      <c r="N395" s="159"/>
      <c r="O395" s="87"/>
      <c r="P395" s="87"/>
      <c r="Q395" s="87"/>
      <c r="R395" s="87"/>
      <c r="S395" s="87"/>
      <c r="T395" s="87"/>
      <c r="U395" s="87"/>
      <c r="V395" s="87"/>
      <c r="W395" s="87"/>
      <c r="X395" s="87"/>
      <c r="Y395" s="87"/>
      <c r="Z395" s="87"/>
    </row>
    <row r="396" ht="12.0" customHeight="1">
      <c r="A396" s="159"/>
      <c r="B396" s="159"/>
      <c r="C396" s="159"/>
      <c r="D396" s="159"/>
      <c r="E396" s="159"/>
      <c r="F396" s="159"/>
      <c r="G396" s="159"/>
      <c r="H396" s="159"/>
      <c r="I396" s="159"/>
      <c r="J396" s="159"/>
      <c r="K396" s="159"/>
      <c r="L396" s="159"/>
      <c r="M396" s="159"/>
      <c r="N396" s="159"/>
      <c r="O396" s="87"/>
      <c r="P396" s="87"/>
      <c r="Q396" s="87"/>
      <c r="R396" s="87"/>
      <c r="S396" s="87"/>
      <c r="T396" s="87"/>
      <c r="U396" s="87"/>
      <c r="V396" s="87"/>
      <c r="W396" s="87"/>
      <c r="X396" s="87"/>
      <c r="Y396" s="87"/>
      <c r="Z396" s="87"/>
    </row>
    <row r="397" ht="12.0" customHeight="1">
      <c r="A397" s="159"/>
      <c r="B397" s="159"/>
      <c r="C397" s="159"/>
      <c r="D397" s="159"/>
      <c r="E397" s="159"/>
      <c r="F397" s="159"/>
      <c r="G397" s="159"/>
      <c r="H397" s="159"/>
      <c r="I397" s="159"/>
      <c r="J397" s="159"/>
      <c r="K397" s="159"/>
      <c r="L397" s="159"/>
      <c r="M397" s="159"/>
      <c r="N397" s="159"/>
      <c r="O397" s="87"/>
      <c r="P397" s="87"/>
      <c r="Q397" s="87"/>
      <c r="R397" s="87"/>
      <c r="S397" s="87"/>
      <c r="T397" s="87"/>
      <c r="U397" s="87"/>
      <c r="V397" s="87"/>
      <c r="W397" s="87"/>
      <c r="X397" s="87"/>
      <c r="Y397" s="87"/>
      <c r="Z397" s="87"/>
    </row>
    <row r="398" ht="12.0" customHeight="1">
      <c r="A398" s="159"/>
      <c r="B398" s="159"/>
      <c r="C398" s="159"/>
      <c r="D398" s="159"/>
      <c r="E398" s="159"/>
      <c r="F398" s="159"/>
      <c r="G398" s="159"/>
      <c r="H398" s="159"/>
      <c r="I398" s="159"/>
      <c r="J398" s="159"/>
      <c r="K398" s="159"/>
      <c r="L398" s="159"/>
      <c r="M398" s="159"/>
      <c r="N398" s="159"/>
      <c r="O398" s="87"/>
      <c r="P398" s="87"/>
      <c r="Q398" s="87"/>
      <c r="R398" s="87"/>
      <c r="S398" s="87"/>
      <c r="T398" s="87"/>
      <c r="U398" s="87"/>
      <c r="V398" s="87"/>
      <c r="W398" s="87"/>
      <c r="X398" s="87"/>
      <c r="Y398" s="87"/>
      <c r="Z398" s="87"/>
    </row>
    <row r="399" ht="12.0" customHeight="1">
      <c r="A399" s="159"/>
      <c r="B399" s="159"/>
      <c r="C399" s="159"/>
      <c r="D399" s="159"/>
      <c r="E399" s="159"/>
      <c r="F399" s="159"/>
      <c r="G399" s="159"/>
      <c r="H399" s="159"/>
      <c r="I399" s="159"/>
      <c r="J399" s="159"/>
      <c r="K399" s="159"/>
      <c r="L399" s="159"/>
      <c r="M399" s="159"/>
      <c r="N399" s="159"/>
      <c r="O399" s="87"/>
      <c r="P399" s="87"/>
      <c r="Q399" s="87"/>
      <c r="R399" s="87"/>
      <c r="S399" s="87"/>
      <c r="T399" s="87"/>
      <c r="U399" s="87"/>
      <c r="V399" s="87"/>
      <c r="W399" s="87"/>
      <c r="X399" s="87"/>
      <c r="Y399" s="87"/>
      <c r="Z399" s="87"/>
    </row>
    <row r="400" ht="12.0" customHeight="1">
      <c r="A400" s="159"/>
      <c r="B400" s="159"/>
      <c r="C400" s="159"/>
      <c r="D400" s="159"/>
      <c r="E400" s="159"/>
      <c r="F400" s="159"/>
      <c r="G400" s="159"/>
      <c r="H400" s="159"/>
      <c r="I400" s="159"/>
      <c r="J400" s="159"/>
      <c r="K400" s="159"/>
      <c r="L400" s="159"/>
      <c r="M400" s="159"/>
      <c r="N400" s="159"/>
      <c r="O400" s="87"/>
      <c r="P400" s="87"/>
      <c r="Q400" s="87"/>
      <c r="R400" s="87"/>
      <c r="S400" s="87"/>
      <c r="T400" s="87"/>
      <c r="U400" s="87"/>
      <c r="V400" s="87"/>
      <c r="W400" s="87"/>
      <c r="X400" s="87"/>
      <c r="Y400" s="87"/>
      <c r="Z400" s="87"/>
    </row>
    <row r="401" ht="12.0" customHeight="1">
      <c r="A401" s="159"/>
      <c r="B401" s="159"/>
      <c r="C401" s="159"/>
      <c r="D401" s="159"/>
      <c r="E401" s="159"/>
      <c r="F401" s="159"/>
      <c r="G401" s="159"/>
      <c r="H401" s="159"/>
      <c r="I401" s="159"/>
      <c r="J401" s="159"/>
      <c r="K401" s="159"/>
      <c r="L401" s="159"/>
      <c r="M401" s="159"/>
      <c r="N401" s="159"/>
      <c r="O401" s="87"/>
      <c r="P401" s="87"/>
      <c r="Q401" s="87"/>
      <c r="R401" s="87"/>
      <c r="S401" s="87"/>
      <c r="T401" s="87"/>
      <c r="U401" s="87"/>
      <c r="V401" s="87"/>
      <c r="W401" s="87"/>
      <c r="X401" s="87"/>
      <c r="Y401" s="87"/>
      <c r="Z401" s="87"/>
    </row>
    <row r="402" ht="12.0" customHeight="1">
      <c r="A402" s="159"/>
      <c r="B402" s="159"/>
      <c r="C402" s="159"/>
      <c r="D402" s="159"/>
      <c r="E402" s="159"/>
      <c r="F402" s="159"/>
      <c r="G402" s="159"/>
      <c r="H402" s="159"/>
      <c r="I402" s="159"/>
      <c r="J402" s="159"/>
      <c r="K402" s="159"/>
      <c r="L402" s="159"/>
      <c r="M402" s="159"/>
      <c r="N402" s="159"/>
      <c r="O402" s="87"/>
      <c r="P402" s="87"/>
      <c r="Q402" s="87"/>
      <c r="R402" s="87"/>
      <c r="S402" s="87"/>
      <c r="T402" s="87"/>
      <c r="U402" s="87"/>
      <c r="V402" s="87"/>
      <c r="W402" s="87"/>
      <c r="X402" s="87"/>
      <c r="Y402" s="87"/>
      <c r="Z402" s="87"/>
    </row>
    <row r="403" ht="12.0" customHeight="1">
      <c r="A403" s="159"/>
      <c r="B403" s="159"/>
      <c r="C403" s="159"/>
      <c r="D403" s="159"/>
      <c r="E403" s="159"/>
      <c r="F403" s="159"/>
      <c r="G403" s="159"/>
      <c r="H403" s="159"/>
      <c r="I403" s="159"/>
      <c r="J403" s="159"/>
      <c r="K403" s="159"/>
      <c r="L403" s="159"/>
      <c r="M403" s="159"/>
      <c r="N403" s="159"/>
      <c r="O403" s="87"/>
      <c r="P403" s="87"/>
      <c r="Q403" s="87"/>
      <c r="R403" s="87"/>
      <c r="S403" s="87"/>
      <c r="T403" s="87"/>
      <c r="U403" s="87"/>
      <c r="V403" s="87"/>
      <c r="W403" s="87"/>
      <c r="X403" s="87"/>
      <c r="Y403" s="87"/>
      <c r="Z403" s="87"/>
    </row>
    <row r="404" ht="12.0" customHeight="1">
      <c r="A404" s="159"/>
      <c r="B404" s="159"/>
      <c r="C404" s="159"/>
      <c r="D404" s="159"/>
      <c r="E404" s="159"/>
      <c r="F404" s="159"/>
      <c r="G404" s="159"/>
      <c r="H404" s="159"/>
      <c r="I404" s="159"/>
      <c r="J404" s="159"/>
      <c r="K404" s="159"/>
      <c r="L404" s="159"/>
      <c r="M404" s="159"/>
      <c r="N404" s="159"/>
      <c r="O404" s="87"/>
      <c r="P404" s="87"/>
      <c r="Q404" s="87"/>
      <c r="R404" s="87"/>
      <c r="S404" s="87"/>
      <c r="T404" s="87"/>
      <c r="U404" s="87"/>
      <c r="V404" s="87"/>
      <c r="W404" s="87"/>
      <c r="X404" s="87"/>
      <c r="Y404" s="87"/>
      <c r="Z404" s="87"/>
    </row>
    <row r="405" ht="12.0" customHeight="1">
      <c r="A405" s="159"/>
      <c r="B405" s="159"/>
      <c r="C405" s="159"/>
      <c r="D405" s="159"/>
      <c r="E405" s="159"/>
      <c r="F405" s="159"/>
      <c r="G405" s="159"/>
      <c r="H405" s="159"/>
      <c r="I405" s="159"/>
      <c r="J405" s="159"/>
      <c r="K405" s="159"/>
      <c r="L405" s="159"/>
      <c r="M405" s="159"/>
      <c r="N405" s="159"/>
      <c r="O405" s="87"/>
      <c r="P405" s="87"/>
      <c r="Q405" s="87"/>
      <c r="R405" s="87"/>
      <c r="S405" s="87"/>
      <c r="T405" s="87"/>
      <c r="U405" s="87"/>
      <c r="V405" s="87"/>
      <c r="W405" s="87"/>
      <c r="X405" s="87"/>
      <c r="Y405" s="87"/>
      <c r="Z405" s="87"/>
    </row>
    <row r="406" ht="12.0" customHeight="1">
      <c r="A406" s="159"/>
      <c r="B406" s="159"/>
      <c r="C406" s="159"/>
      <c r="D406" s="159"/>
      <c r="E406" s="159"/>
      <c r="F406" s="159"/>
      <c r="G406" s="159"/>
      <c r="H406" s="159"/>
      <c r="I406" s="159"/>
      <c r="J406" s="159"/>
      <c r="K406" s="159"/>
      <c r="L406" s="159"/>
      <c r="M406" s="159"/>
      <c r="N406" s="159"/>
      <c r="O406" s="87"/>
      <c r="P406" s="87"/>
      <c r="Q406" s="87"/>
      <c r="R406" s="87"/>
      <c r="S406" s="87"/>
      <c r="T406" s="87"/>
      <c r="U406" s="87"/>
      <c r="V406" s="87"/>
      <c r="W406" s="87"/>
      <c r="X406" s="87"/>
      <c r="Y406" s="87"/>
      <c r="Z406" s="87"/>
    </row>
    <row r="407" ht="12.0" customHeight="1">
      <c r="A407" s="159"/>
      <c r="B407" s="159"/>
      <c r="C407" s="159"/>
      <c r="D407" s="159"/>
      <c r="E407" s="159"/>
      <c r="F407" s="159"/>
      <c r="G407" s="159"/>
      <c r="H407" s="159"/>
      <c r="I407" s="159"/>
      <c r="J407" s="159"/>
      <c r="K407" s="159"/>
      <c r="L407" s="159"/>
      <c r="M407" s="159"/>
      <c r="N407" s="159"/>
      <c r="O407" s="87"/>
      <c r="P407" s="87"/>
      <c r="Q407" s="87"/>
      <c r="R407" s="87"/>
      <c r="S407" s="87"/>
      <c r="T407" s="87"/>
      <c r="U407" s="87"/>
      <c r="V407" s="87"/>
      <c r="W407" s="87"/>
      <c r="X407" s="87"/>
      <c r="Y407" s="87"/>
      <c r="Z407" s="87"/>
    </row>
    <row r="408" ht="12.0" customHeight="1">
      <c r="A408" s="159"/>
      <c r="B408" s="159"/>
      <c r="C408" s="159"/>
      <c r="D408" s="159"/>
      <c r="E408" s="159"/>
      <c r="F408" s="159"/>
      <c r="G408" s="159"/>
      <c r="H408" s="159"/>
      <c r="I408" s="159"/>
      <c r="J408" s="159"/>
      <c r="K408" s="159"/>
      <c r="L408" s="159"/>
      <c r="M408" s="159"/>
      <c r="N408" s="159"/>
      <c r="O408" s="87"/>
      <c r="P408" s="87"/>
      <c r="Q408" s="87"/>
      <c r="R408" s="87"/>
      <c r="S408" s="87"/>
      <c r="T408" s="87"/>
      <c r="U408" s="87"/>
      <c r="V408" s="87"/>
      <c r="W408" s="87"/>
      <c r="X408" s="87"/>
      <c r="Y408" s="87"/>
      <c r="Z408" s="87"/>
    </row>
    <row r="409" ht="12.0" customHeight="1">
      <c r="A409" s="159"/>
      <c r="B409" s="159"/>
      <c r="C409" s="159"/>
      <c r="D409" s="159"/>
      <c r="E409" s="159"/>
      <c r="F409" s="159"/>
      <c r="G409" s="159"/>
      <c r="H409" s="159"/>
      <c r="I409" s="159"/>
      <c r="J409" s="159"/>
      <c r="K409" s="159"/>
      <c r="L409" s="159"/>
      <c r="M409" s="159"/>
      <c r="N409" s="159"/>
      <c r="O409" s="87"/>
      <c r="P409" s="87"/>
      <c r="Q409" s="87"/>
      <c r="R409" s="87"/>
      <c r="S409" s="87"/>
      <c r="T409" s="87"/>
      <c r="U409" s="87"/>
      <c r="V409" s="87"/>
      <c r="W409" s="87"/>
      <c r="X409" s="87"/>
      <c r="Y409" s="87"/>
      <c r="Z409" s="87"/>
    </row>
    <row r="410" ht="12.0" customHeight="1">
      <c r="A410" s="159"/>
      <c r="B410" s="159"/>
      <c r="C410" s="159"/>
      <c r="D410" s="159"/>
      <c r="E410" s="159"/>
      <c r="F410" s="159"/>
      <c r="G410" s="159"/>
      <c r="H410" s="159"/>
      <c r="I410" s="159"/>
      <c r="J410" s="159"/>
      <c r="K410" s="159"/>
      <c r="L410" s="159"/>
      <c r="M410" s="159"/>
      <c r="N410" s="159"/>
      <c r="O410" s="87"/>
      <c r="P410" s="87"/>
      <c r="Q410" s="87"/>
      <c r="R410" s="87"/>
      <c r="S410" s="87"/>
      <c r="T410" s="87"/>
      <c r="U410" s="87"/>
      <c r="V410" s="87"/>
      <c r="W410" s="87"/>
      <c r="X410" s="87"/>
      <c r="Y410" s="87"/>
      <c r="Z410" s="87"/>
    </row>
    <row r="411" ht="12.0" customHeight="1">
      <c r="A411" s="159"/>
      <c r="B411" s="159"/>
      <c r="C411" s="159"/>
      <c r="D411" s="159"/>
      <c r="E411" s="159"/>
      <c r="F411" s="159"/>
      <c r="G411" s="159"/>
      <c r="H411" s="159"/>
      <c r="I411" s="159"/>
      <c r="J411" s="159"/>
      <c r="K411" s="159"/>
      <c r="L411" s="159"/>
      <c r="M411" s="159"/>
      <c r="N411" s="159"/>
      <c r="O411" s="87"/>
      <c r="P411" s="87"/>
      <c r="Q411" s="87"/>
      <c r="R411" s="87"/>
      <c r="S411" s="87"/>
      <c r="T411" s="87"/>
      <c r="U411" s="87"/>
      <c r="V411" s="87"/>
      <c r="W411" s="87"/>
      <c r="X411" s="87"/>
      <c r="Y411" s="87"/>
      <c r="Z411" s="87"/>
    </row>
    <row r="412" ht="12.0" customHeight="1">
      <c r="A412" s="159"/>
      <c r="B412" s="159"/>
      <c r="C412" s="159"/>
      <c r="D412" s="159"/>
      <c r="E412" s="159"/>
      <c r="F412" s="159"/>
      <c r="G412" s="159"/>
      <c r="H412" s="159"/>
      <c r="I412" s="159"/>
      <c r="J412" s="159"/>
      <c r="K412" s="159"/>
      <c r="L412" s="159"/>
      <c r="M412" s="159"/>
      <c r="N412" s="159"/>
      <c r="O412" s="87"/>
      <c r="P412" s="87"/>
      <c r="Q412" s="87"/>
      <c r="R412" s="87"/>
      <c r="S412" s="87"/>
      <c r="T412" s="87"/>
      <c r="U412" s="87"/>
      <c r="V412" s="87"/>
      <c r="W412" s="87"/>
      <c r="X412" s="87"/>
      <c r="Y412" s="87"/>
      <c r="Z412" s="87"/>
    </row>
    <row r="413" ht="12.0" customHeight="1">
      <c r="A413" s="159"/>
      <c r="B413" s="159"/>
      <c r="C413" s="159"/>
      <c r="D413" s="159"/>
      <c r="E413" s="159"/>
      <c r="F413" s="159"/>
      <c r="G413" s="159"/>
      <c r="H413" s="159"/>
      <c r="I413" s="159"/>
      <c r="J413" s="159"/>
      <c r="K413" s="159"/>
      <c r="L413" s="159"/>
      <c r="M413" s="159"/>
      <c r="N413" s="159"/>
      <c r="O413" s="87"/>
      <c r="P413" s="87"/>
      <c r="Q413" s="87"/>
      <c r="R413" s="87"/>
      <c r="S413" s="87"/>
      <c r="T413" s="87"/>
      <c r="U413" s="87"/>
      <c r="V413" s="87"/>
      <c r="W413" s="87"/>
      <c r="X413" s="87"/>
      <c r="Y413" s="87"/>
      <c r="Z413" s="87"/>
    </row>
    <row r="414" ht="12.0" customHeight="1">
      <c r="A414" s="159"/>
      <c r="B414" s="159"/>
      <c r="C414" s="159"/>
      <c r="D414" s="159"/>
      <c r="E414" s="159"/>
      <c r="F414" s="159"/>
      <c r="G414" s="159"/>
      <c r="H414" s="159"/>
      <c r="I414" s="159"/>
      <c r="J414" s="159"/>
      <c r="K414" s="159"/>
      <c r="L414" s="159"/>
      <c r="M414" s="159"/>
      <c r="N414" s="159"/>
      <c r="O414" s="87"/>
      <c r="P414" s="87"/>
      <c r="Q414" s="87"/>
      <c r="R414" s="87"/>
      <c r="S414" s="87"/>
      <c r="T414" s="87"/>
      <c r="U414" s="87"/>
      <c r="V414" s="87"/>
      <c r="W414" s="87"/>
      <c r="X414" s="87"/>
      <c r="Y414" s="87"/>
      <c r="Z414" s="87"/>
    </row>
    <row r="415" ht="12.0" customHeight="1">
      <c r="A415" s="159"/>
      <c r="B415" s="159"/>
      <c r="C415" s="159"/>
      <c r="D415" s="159"/>
      <c r="E415" s="159"/>
      <c r="F415" s="159"/>
      <c r="G415" s="159"/>
      <c r="H415" s="159"/>
      <c r="I415" s="159"/>
      <c r="J415" s="159"/>
      <c r="K415" s="159"/>
      <c r="L415" s="159"/>
      <c r="M415" s="159"/>
      <c r="N415" s="159"/>
      <c r="O415" s="87"/>
      <c r="P415" s="87"/>
      <c r="Q415" s="87"/>
      <c r="R415" s="87"/>
      <c r="S415" s="87"/>
      <c r="T415" s="87"/>
      <c r="U415" s="87"/>
      <c r="V415" s="87"/>
      <c r="W415" s="87"/>
      <c r="X415" s="87"/>
      <c r="Y415" s="87"/>
      <c r="Z415" s="87"/>
    </row>
    <row r="416" ht="12.0" customHeight="1">
      <c r="A416" s="159"/>
      <c r="B416" s="159"/>
      <c r="C416" s="159"/>
      <c r="D416" s="159"/>
      <c r="E416" s="159"/>
      <c r="F416" s="159"/>
      <c r="G416" s="159"/>
      <c r="H416" s="159"/>
      <c r="I416" s="159"/>
      <c r="J416" s="159"/>
      <c r="K416" s="159"/>
      <c r="L416" s="159"/>
      <c r="M416" s="159"/>
      <c r="N416" s="159"/>
      <c r="O416" s="87"/>
      <c r="P416" s="87"/>
      <c r="Q416" s="87"/>
      <c r="R416" s="87"/>
      <c r="S416" s="87"/>
      <c r="T416" s="87"/>
      <c r="U416" s="87"/>
      <c r="V416" s="87"/>
      <c r="W416" s="87"/>
      <c r="X416" s="87"/>
      <c r="Y416" s="87"/>
      <c r="Z416" s="87"/>
    </row>
    <row r="417" ht="12.0" customHeight="1">
      <c r="A417" s="159"/>
      <c r="B417" s="159"/>
      <c r="C417" s="159"/>
      <c r="D417" s="159"/>
      <c r="E417" s="159"/>
      <c r="F417" s="159"/>
      <c r="G417" s="159"/>
      <c r="H417" s="159"/>
      <c r="I417" s="159"/>
      <c r="J417" s="159"/>
      <c r="K417" s="159"/>
      <c r="L417" s="159"/>
      <c r="M417" s="159"/>
      <c r="N417" s="159"/>
      <c r="O417" s="87"/>
      <c r="P417" s="87"/>
      <c r="Q417" s="87"/>
      <c r="R417" s="87"/>
      <c r="S417" s="87"/>
      <c r="T417" s="87"/>
      <c r="U417" s="87"/>
      <c r="V417" s="87"/>
      <c r="W417" s="87"/>
      <c r="X417" s="87"/>
      <c r="Y417" s="87"/>
      <c r="Z417" s="87"/>
    </row>
    <row r="418" ht="12.0" customHeight="1">
      <c r="A418" s="159"/>
      <c r="B418" s="159"/>
      <c r="C418" s="159"/>
      <c r="D418" s="159"/>
      <c r="E418" s="159"/>
      <c r="F418" s="159"/>
      <c r="G418" s="159"/>
      <c r="H418" s="159"/>
      <c r="I418" s="159"/>
      <c r="J418" s="159"/>
      <c r="K418" s="159"/>
      <c r="L418" s="159"/>
      <c r="M418" s="159"/>
      <c r="N418" s="159"/>
      <c r="O418" s="87"/>
      <c r="P418" s="87"/>
      <c r="Q418" s="87"/>
      <c r="R418" s="87"/>
      <c r="S418" s="87"/>
      <c r="T418" s="87"/>
      <c r="U418" s="87"/>
      <c r="V418" s="87"/>
      <c r="W418" s="87"/>
      <c r="X418" s="87"/>
      <c r="Y418" s="87"/>
      <c r="Z418" s="87"/>
    </row>
    <row r="419" ht="12.0" customHeight="1">
      <c r="A419" s="159"/>
      <c r="B419" s="159"/>
      <c r="C419" s="159"/>
      <c r="D419" s="159"/>
      <c r="E419" s="159"/>
      <c r="F419" s="159"/>
      <c r="G419" s="159"/>
      <c r="H419" s="159"/>
      <c r="I419" s="159"/>
      <c r="J419" s="159"/>
      <c r="K419" s="159"/>
      <c r="L419" s="159"/>
      <c r="M419" s="159"/>
      <c r="N419" s="159"/>
      <c r="O419" s="87"/>
      <c r="P419" s="87"/>
      <c r="Q419" s="87"/>
      <c r="R419" s="87"/>
      <c r="S419" s="87"/>
      <c r="T419" s="87"/>
      <c r="U419" s="87"/>
      <c r="V419" s="87"/>
      <c r="W419" s="87"/>
      <c r="X419" s="87"/>
      <c r="Y419" s="87"/>
      <c r="Z419" s="87"/>
    </row>
    <row r="420" ht="12.0" customHeight="1">
      <c r="A420" s="159"/>
      <c r="B420" s="159"/>
      <c r="C420" s="159"/>
      <c r="D420" s="159"/>
      <c r="E420" s="159"/>
      <c r="F420" s="159"/>
      <c r="G420" s="159"/>
      <c r="H420" s="159"/>
      <c r="I420" s="159"/>
      <c r="J420" s="159"/>
      <c r="K420" s="159"/>
      <c r="L420" s="159"/>
      <c r="M420" s="159"/>
      <c r="N420" s="159"/>
      <c r="O420" s="87"/>
      <c r="P420" s="87"/>
      <c r="Q420" s="87"/>
      <c r="R420" s="87"/>
      <c r="S420" s="87"/>
      <c r="T420" s="87"/>
      <c r="U420" s="87"/>
      <c r="V420" s="87"/>
      <c r="W420" s="87"/>
      <c r="X420" s="87"/>
      <c r="Y420" s="87"/>
      <c r="Z420" s="87"/>
    </row>
    <row r="421" ht="12.0" customHeight="1">
      <c r="A421" s="159"/>
      <c r="B421" s="159"/>
      <c r="C421" s="159"/>
      <c r="D421" s="159"/>
      <c r="E421" s="159"/>
      <c r="F421" s="159"/>
      <c r="G421" s="159"/>
      <c r="H421" s="159"/>
      <c r="I421" s="159"/>
      <c r="J421" s="159"/>
      <c r="K421" s="159"/>
      <c r="L421" s="159"/>
      <c r="M421" s="159"/>
      <c r="N421" s="159"/>
      <c r="O421" s="87"/>
      <c r="P421" s="87"/>
      <c r="Q421" s="87"/>
      <c r="R421" s="87"/>
      <c r="S421" s="87"/>
      <c r="T421" s="87"/>
      <c r="U421" s="87"/>
      <c r="V421" s="87"/>
      <c r="W421" s="87"/>
      <c r="X421" s="87"/>
      <c r="Y421" s="87"/>
      <c r="Z421" s="87"/>
    </row>
    <row r="422" ht="12.0" customHeight="1">
      <c r="A422" s="159"/>
      <c r="B422" s="159"/>
      <c r="C422" s="159"/>
      <c r="D422" s="159"/>
      <c r="E422" s="159"/>
      <c r="F422" s="159"/>
      <c r="G422" s="159"/>
      <c r="H422" s="159"/>
      <c r="I422" s="159"/>
      <c r="J422" s="159"/>
      <c r="K422" s="159"/>
      <c r="L422" s="159"/>
      <c r="M422" s="159"/>
      <c r="N422" s="159"/>
      <c r="O422" s="87"/>
      <c r="P422" s="87"/>
      <c r="Q422" s="87"/>
      <c r="R422" s="87"/>
      <c r="S422" s="87"/>
      <c r="T422" s="87"/>
      <c r="U422" s="87"/>
      <c r="V422" s="87"/>
      <c r="W422" s="87"/>
      <c r="X422" s="87"/>
      <c r="Y422" s="87"/>
      <c r="Z422" s="87"/>
    </row>
    <row r="423" ht="12.0" customHeight="1">
      <c r="A423" s="159"/>
      <c r="B423" s="159"/>
      <c r="C423" s="159"/>
      <c r="D423" s="159"/>
      <c r="E423" s="159"/>
      <c r="F423" s="159"/>
      <c r="G423" s="159"/>
      <c r="H423" s="159"/>
      <c r="I423" s="159"/>
      <c r="J423" s="159"/>
      <c r="K423" s="159"/>
      <c r="L423" s="159"/>
      <c r="M423" s="159"/>
      <c r="N423" s="159"/>
      <c r="O423" s="87"/>
      <c r="P423" s="87"/>
      <c r="Q423" s="87"/>
      <c r="R423" s="87"/>
      <c r="S423" s="87"/>
      <c r="T423" s="87"/>
      <c r="U423" s="87"/>
      <c r="V423" s="87"/>
      <c r="W423" s="87"/>
      <c r="X423" s="87"/>
      <c r="Y423" s="87"/>
      <c r="Z423" s="87"/>
    </row>
    <row r="424" ht="12.0" customHeight="1">
      <c r="A424" s="159"/>
      <c r="B424" s="159"/>
      <c r="C424" s="159"/>
      <c r="D424" s="159"/>
      <c r="E424" s="159"/>
      <c r="F424" s="159"/>
      <c r="G424" s="159"/>
      <c r="H424" s="159"/>
      <c r="I424" s="159"/>
      <c r="J424" s="159"/>
      <c r="K424" s="159"/>
      <c r="L424" s="159"/>
      <c r="M424" s="159"/>
      <c r="N424" s="159"/>
      <c r="O424" s="87"/>
      <c r="P424" s="87"/>
      <c r="Q424" s="87"/>
      <c r="R424" s="87"/>
      <c r="S424" s="87"/>
      <c r="T424" s="87"/>
      <c r="U424" s="87"/>
      <c r="V424" s="87"/>
      <c r="W424" s="87"/>
      <c r="X424" s="87"/>
      <c r="Y424" s="87"/>
      <c r="Z424" s="87"/>
    </row>
    <row r="425" ht="12.0" customHeight="1">
      <c r="A425" s="159"/>
      <c r="B425" s="159"/>
      <c r="C425" s="159"/>
      <c r="D425" s="159"/>
      <c r="E425" s="159"/>
      <c r="F425" s="159"/>
      <c r="G425" s="159"/>
      <c r="H425" s="159"/>
      <c r="I425" s="159"/>
      <c r="J425" s="159"/>
      <c r="K425" s="159"/>
      <c r="L425" s="159"/>
      <c r="M425" s="159"/>
      <c r="N425" s="159"/>
      <c r="O425" s="87"/>
      <c r="P425" s="87"/>
      <c r="Q425" s="87"/>
      <c r="R425" s="87"/>
      <c r="S425" s="87"/>
      <c r="T425" s="87"/>
      <c r="U425" s="87"/>
      <c r="V425" s="87"/>
      <c r="W425" s="87"/>
      <c r="X425" s="87"/>
      <c r="Y425" s="87"/>
      <c r="Z425" s="87"/>
    </row>
    <row r="426" ht="12.0" customHeight="1">
      <c r="A426" s="159"/>
      <c r="B426" s="159"/>
      <c r="C426" s="159"/>
      <c r="D426" s="159"/>
      <c r="E426" s="159"/>
      <c r="F426" s="159"/>
      <c r="G426" s="159"/>
      <c r="H426" s="159"/>
      <c r="I426" s="159"/>
      <c r="J426" s="159"/>
      <c r="K426" s="159"/>
      <c r="L426" s="159"/>
      <c r="M426" s="159"/>
      <c r="N426" s="159"/>
      <c r="O426" s="87"/>
      <c r="P426" s="87"/>
      <c r="Q426" s="87"/>
      <c r="R426" s="87"/>
      <c r="S426" s="87"/>
      <c r="T426" s="87"/>
      <c r="U426" s="87"/>
      <c r="V426" s="87"/>
      <c r="W426" s="87"/>
      <c r="X426" s="87"/>
      <c r="Y426" s="87"/>
      <c r="Z426" s="87"/>
    </row>
    <row r="427" ht="12.0" customHeight="1">
      <c r="A427" s="159"/>
      <c r="B427" s="159"/>
      <c r="C427" s="159"/>
      <c r="D427" s="159"/>
      <c r="E427" s="159"/>
      <c r="F427" s="159"/>
      <c r="G427" s="159"/>
      <c r="H427" s="159"/>
      <c r="I427" s="159"/>
      <c r="J427" s="159"/>
      <c r="K427" s="159"/>
      <c r="L427" s="159"/>
      <c r="M427" s="159"/>
      <c r="N427" s="159"/>
      <c r="O427" s="87"/>
      <c r="P427" s="87"/>
      <c r="Q427" s="87"/>
      <c r="R427" s="87"/>
      <c r="S427" s="87"/>
      <c r="T427" s="87"/>
      <c r="U427" s="87"/>
      <c r="V427" s="87"/>
      <c r="W427" s="87"/>
      <c r="X427" s="87"/>
      <c r="Y427" s="87"/>
      <c r="Z427" s="87"/>
    </row>
    <row r="428" ht="12.0" customHeight="1">
      <c r="A428" s="159"/>
      <c r="B428" s="159"/>
      <c r="C428" s="159"/>
      <c r="D428" s="159"/>
      <c r="E428" s="159"/>
      <c r="F428" s="159"/>
      <c r="G428" s="159"/>
      <c r="H428" s="159"/>
      <c r="I428" s="159"/>
      <c r="J428" s="159"/>
      <c r="K428" s="159"/>
      <c r="L428" s="159"/>
      <c r="M428" s="159"/>
      <c r="N428" s="159"/>
      <c r="O428" s="87"/>
      <c r="P428" s="87"/>
      <c r="Q428" s="87"/>
      <c r="R428" s="87"/>
      <c r="S428" s="87"/>
      <c r="T428" s="87"/>
      <c r="U428" s="87"/>
      <c r="V428" s="87"/>
      <c r="W428" s="87"/>
      <c r="X428" s="87"/>
      <c r="Y428" s="87"/>
      <c r="Z428" s="87"/>
    </row>
    <row r="429" ht="12.0" customHeight="1">
      <c r="A429" s="159"/>
      <c r="B429" s="159"/>
      <c r="C429" s="159"/>
      <c r="D429" s="159"/>
      <c r="E429" s="159"/>
      <c r="F429" s="159"/>
      <c r="G429" s="159"/>
      <c r="H429" s="159"/>
      <c r="I429" s="159"/>
      <c r="J429" s="159"/>
      <c r="K429" s="159"/>
      <c r="L429" s="159"/>
      <c r="M429" s="159"/>
      <c r="N429" s="159"/>
      <c r="O429" s="87"/>
      <c r="P429" s="87"/>
      <c r="Q429" s="87"/>
      <c r="R429" s="87"/>
      <c r="S429" s="87"/>
      <c r="T429" s="87"/>
      <c r="U429" s="87"/>
      <c r="V429" s="87"/>
      <c r="W429" s="87"/>
      <c r="X429" s="87"/>
      <c r="Y429" s="87"/>
      <c r="Z429" s="87"/>
    </row>
    <row r="430" ht="12.0" customHeight="1">
      <c r="A430" s="159"/>
      <c r="B430" s="159"/>
      <c r="C430" s="159"/>
      <c r="D430" s="159"/>
      <c r="E430" s="159"/>
      <c r="F430" s="159"/>
      <c r="G430" s="159"/>
      <c r="H430" s="159"/>
      <c r="I430" s="159"/>
      <c r="J430" s="159"/>
      <c r="K430" s="159"/>
      <c r="L430" s="159"/>
      <c r="M430" s="159"/>
      <c r="N430" s="159"/>
      <c r="O430" s="87"/>
      <c r="P430" s="87"/>
      <c r="Q430" s="87"/>
      <c r="R430" s="87"/>
      <c r="S430" s="87"/>
      <c r="T430" s="87"/>
      <c r="U430" s="87"/>
      <c r="V430" s="87"/>
      <c r="W430" s="87"/>
      <c r="X430" s="87"/>
      <c r="Y430" s="87"/>
      <c r="Z430" s="87"/>
    </row>
    <row r="431" ht="12.0" customHeight="1">
      <c r="A431" s="159"/>
      <c r="B431" s="159"/>
      <c r="C431" s="159"/>
      <c r="D431" s="159"/>
      <c r="E431" s="159"/>
      <c r="F431" s="159"/>
      <c r="G431" s="159"/>
      <c r="H431" s="159"/>
      <c r="I431" s="159"/>
      <c r="J431" s="159"/>
      <c r="K431" s="159"/>
      <c r="L431" s="159"/>
      <c r="M431" s="159"/>
      <c r="N431" s="159"/>
      <c r="O431" s="87"/>
      <c r="P431" s="87"/>
      <c r="Q431" s="87"/>
      <c r="R431" s="87"/>
      <c r="S431" s="87"/>
      <c r="T431" s="87"/>
      <c r="U431" s="87"/>
      <c r="V431" s="87"/>
      <c r="W431" s="87"/>
      <c r="X431" s="87"/>
      <c r="Y431" s="87"/>
      <c r="Z431" s="87"/>
    </row>
    <row r="432" ht="12.0" customHeight="1">
      <c r="A432" s="159"/>
      <c r="B432" s="159"/>
      <c r="C432" s="159"/>
      <c r="D432" s="159"/>
      <c r="E432" s="159"/>
      <c r="F432" s="159"/>
      <c r="G432" s="159"/>
      <c r="H432" s="159"/>
      <c r="I432" s="159"/>
      <c r="J432" s="159"/>
      <c r="K432" s="159"/>
      <c r="L432" s="159"/>
      <c r="M432" s="159"/>
      <c r="N432" s="159"/>
      <c r="O432" s="87"/>
      <c r="P432" s="87"/>
      <c r="Q432" s="87"/>
      <c r="R432" s="87"/>
      <c r="S432" s="87"/>
      <c r="T432" s="87"/>
      <c r="U432" s="87"/>
      <c r="V432" s="87"/>
      <c r="W432" s="87"/>
      <c r="X432" s="87"/>
      <c r="Y432" s="87"/>
      <c r="Z432" s="87"/>
    </row>
    <row r="433" ht="12.0" customHeight="1">
      <c r="A433" s="159"/>
      <c r="B433" s="159"/>
      <c r="C433" s="159"/>
      <c r="D433" s="159"/>
      <c r="E433" s="159"/>
      <c r="F433" s="159"/>
      <c r="G433" s="159"/>
      <c r="H433" s="159"/>
      <c r="I433" s="159"/>
      <c r="J433" s="159"/>
      <c r="K433" s="159"/>
      <c r="L433" s="159"/>
      <c r="M433" s="159"/>
      <c r="N433" s="159"/>
      <c r="O433" s="87"/>
      <c r="P433" s="87"/>
      <c r="Q433" s="87"/>
      <c r="R433" s="87"/>
      <c r="S433" s="87"/>
      <c r="T433" s="87"/>
      <c r="U433" s="87"/>
      <c r="V433" s="87"/>
      <c r="W433" s="87"/>
      <c r="X433" s="87"/>
      <c r="Y433" s="87"/>
      <c r="Z433" s="87"/>
    </row>
    <row r="434" ht="12.0" customHeight="1">
      <c r="A434" s="159"/>
      <c r="B434" s="159"/>
      <c r="C434" s="159"/>
      <c r="D434" s="159"/>
      <c r="E434" s="159"/>
      <c r="F434" s="159"/>
      <c r="G434" s="159"/>
      <c r="H434" s="159"/>
      <c r="I434" s="159"/>
      <c r="J434" s="159"/>
      <c r="K434" s="159"/>
      <c r="L434" s="159"/>
      <c r="M434" s="159"/>
      <c r="N434" s="159"/>
      <c r="O434" s="87"/>
      <c r="P434" s="87"/>
      <c r="Q434" s="87"/>
      <c r="R434" s="87"/>
      <c r="S434" s="87"/>
      <c r="T434" s="87"/>
      <c r="U434" s="87"/>
      <c r="V434" s="87"/>
      <c r="W434" s="87"/>
      <c r="X434" s="87"/>
      <c r="Y434" s="87"/>
      <c r="Z434" s="87"/>
    </row>
    <row r="435" ht="12.0" customHeight="1">
      <c r="A435" s="159"/>
      <c r="B435" s="159"/>
      <c r="C435" s="159"/>
      <c r="D435" s="159"/>
      <c r="E435" s="159"/>
      <c r="F435" s="159"/>
      <c r="G435" s="159"/>
      <c r="H435" s="159"/>
      <c r="I435" s="159"/>
      <c r="J435" s="159"/>
      <c r="K435" s="159"/>
      <c r="L435" s="159"/>
      <c r="M435" s="159"/>
      <c r="N435" s="159"/>
      <c r="O435" s="87"/>
      <c r="P435" s="87"/>
      <c r="Q435" s="87"/>
      <c r="R435" s="87"/>
      <c r="S435" s="87"/>
      <c r="T435" s="87"/>
      <c r="U435" s="87"/>
      <c r="V435" s="87"/>
      <c r="W435" s="87"/>
      <c r="X435" s="87"/>
      <c r="Y435" s="87"/>
      <c r="Z435" s="87"/>
    </row>
    <row r="436" ht="12.0" customHeight="1">
      <c r="A436" s="159"/>
      <c r="B436" s="159"/>
      <c r="C436" s="159"/>
      <c r="D436" s="159"/>
      <c r="E436" s="159"/>
      <c r="F436" s="159"/>
      <c r="G436" s="159"/>
      <c r="H436" s="159"/>
      <c r="I436" s="159"/>
      <c r="J436" s="159"/>
      <c r="K436" s="159"/>
      <c r="L436" s="159"/>
      <c r="M436" s="159"/>
      <c r="N436" s="159"/>
      <c r="O436" s="87"/>
      <c r="P436" s="87"/>
      <c r="Q436" s="87"/>
      <c r="R436" s="87"/>
      <c r="S436" s="87"/>
      <c r="T436" s="87"/>
      <c r="U436" s="87"/>
      <c r="V436" s="87"/>
      <c r="W436" s="87"/>
      <c r="X436" s="87"/>
      <c r="Y436" s="87"/>
      <c r="Z436" s="87"/>
    </row>
    <row r="437" ht="12.0" customHeight="1">
      <c r="A437" s="159"/>
      <c r="B437" s="159"/>
      <c r="C437" s="159"/>
      <c r="D437" s="159"/>
      <c r="E437" s="159"/>
      <c r="F437" s="159"/>
      <c r="G437" s="159"/>
      <c r="H437" s="159"/>
      <c r="I437" s="159"/>
      <c r="J437" s="159"/>
      <c r="K437" s="159"/>
      <c r="L437" s="159"/>
      <c r="M437" s="159"/>
      <c r="N437" s="159"/>
      <c r="O437" s="87"/>
      <c r="P437" s="87"/>
      <c r="Q437" s="87"/>
      <c r="R437" s="87"/>
      <c r="S437" s="87"/>
      <c r="T437" s="87"/>
      <c r="U437" s="87"/>
      <c r="V437" s="87"/>
      <c r="W437" s="87"/>
      <c r="X437" s="87"/>
      <c r="Y437" s="87"/>
      <c r="Z437" s="87"/>
    </row>
    <row r="438" ht="12.0" customHeight="1">
      <c r="A438" s="159"/>
      <c r="B438" s="159"/>
      <c r="C438" s="159"/>
      <c r="D438" s="159"/>
      <c r="E438" s="159"/>
      <c r="F438" s="159"/>
      <c r="G438" s="159"/>
      <c r="H438" s="159"/>
      <c r="I438" s="159"/>
      <c r="J438" s="159"/>
      <c r="K438" s="159"/>
      <c r="L438" s="159"/>
      <c r="M438" s="159"/>
      <c r="N438" s="159"/>
      <c r="O438" s="87"/>
      <c r="P438" s="87"/>
      <c r="Q438" s="87"/>
      <c r="R438" s="87"/>
      <c r="S438" s="87"/>
      <c r="T438" s="87"/>
      <c r="U438" s="87"/>
      <c r="V438" s="87"/>
      <c r="W438" s="87"/>
      <c r="X438" s="87"/>
      <c r="Y438" s="87"/>
      <c r="Z438" s="87"/>
    </row>
    <row r="439" ht="12.0" customHeight="1">
      <c r="A439" s="159"/>
      <c r="B439" s="159"/>
      <c r="C439" s="159"/>
      <c r="D439" s="159"/>
      <c r="E439" s="159"/>
      <c r="F439" s="159"/>
      <c r="G439" s="159"/>
      <c r="H439" s="159"/>
      <c r="I439" s="159"/>
      <c r="J439" s="159"/>
      <c r="K439" s="159"/>
      <c r="L439" s="159"/>
      <c r="M439" s="159"/>
      <c r="N439" s="159"/>
      <c r="O439" s="87"/>
      <c r="P439" s="87"/>
      <c r="Q439" s="87"/>
      <c r="R439" s="87"/>
      <c r="S439" s="87"/>
      <c r="T439" s="87"/>
      <c r="U439" s="87"/>
      <c r="V439" s="87"/>
      <c r="W439" s="87"/>
      <c r="X439" s="87"/>
      <c r="Y439" s="87"/>
      <c r="Z439" s="87"/>
    </row>
    <row r="440" ht="12.0" customHeight="1">
      <c r="A440" s="159"/>
      <c r="B440" s="159"/>
      <c r="C440" s="159"/>
      <c r="D440" s="159"/>
      <c r="E440" s="159"/>
      <c r="F440" s="159"/>
      <c r="G440" s="159"/>
      <c r="H440" s="159"/>
      <c r="I440" s="159"/>
      <c r="J440" s="159"/>
      <c r="K440" s="159"/>
      <c r="L440" s="159"/>
      <c r="M440" s="159"/>
      <c r="N440" s="159"/>
      <c r="O440" s="87"/>
      <c r="P440" s="87"/>
      <c r="Q440" s="87"/>
      <c r="R440" s="87"/>
      <c r="S440" s="87"/>
      <c r="T440" s="87"/>
      <c r="U440" s="87"/>
      <c r="V440" s="87"/>
      <c r="W440" s="87"/>
      <c r="X440" s="87"/>
      <c r="Y440" s="87"/>
      <c r="Z440" s="87"/>
    </row>
    <row r="441" ht="12.0" customHeight="1">
      <c r="A441" s="159"/>
      <c r="B441" s="159"/>
      <c r="C441" s="159"/>
      <c r="D441" s="159"/>
      <c r="E441" s="159"/>
      <c r="F441" s="159"/>
      <c r="G441" s="159"/>
      <c r="H441" s="159"/>
      <c r="I441" s="159"/>
      <c r="J441" s="159"/>
      <c r="K441" s="159"/>
      <c r="L441" s="159"/>
      <c r="M441" s="159"/>
      <c r="N441" s="159"/>
      <c r="O441" s="87"/>
      <c r="P441" s="87"/>
      <c r="Q441" s="87"/>
      <c r="R441" s="87"/>
      <c r="S441" s="87"/>
      <c r="T441" s="87"/>
      <c r="U441" s="87"/>
      <c r="V441" s="87"/>
      <c r="W441" s="87"/>
      <c r="X441" s="87"/>
      <c r="Y441" s="87"/>
      <c r="Z441" s="87"/>
    </row>
    <row r="442" ht="12.0" customHeight="1">
      <c r="A442" s="159"/>
      <c r="B442" s="159"/>
      <c r="C442" s="159"/>
      <c r="D442" s="159"/>
      <c r="E442" s="159"/>
      <c r="F442" s="159"/>
      <c r="G442" s="159"/>
      <c r="H442" s="159"/>
      <c r="I442" s="159"/>
      <c r="J442" s="159"/>
      <c r="K442" s="159"/>
      <c r="L442" s="159"/>
      <c r="M442" s="159"/>
      <c r="N442" s="159"/>
      <c r="O442" s="87"/>
      <c r="P442" s="87"/>
      <c r="Q442" s="87"/>
      <c r="R442" s="87"/>
      <c r="S442" s="87"/>
      <c r="T442" s="87"/>
      <c r="U442" s="87"/>
      <c r="V442" s="87"/>
      <c r="W442" s="87"/>
      <c r="X442" s="87"/>
      <c r="Y442" s="87"/>
      <c r="Z442" s="87"/>
    </row>
    <row r="443" ht="12.0" customHeight="1">
      <c r="A443" s="159"/>
      <c r="B443" s="159"/>
      <c r="C443" s="159"/>
      <c r="D443" s="159"/>
      <c r="E443" s="159"/>
      <c r="F443" s="159"/>
      <c r="G443" s="159"/>
      <c r="H443" s="159"/>
      <c r="I443" s="159"/>
      <c r="J443" s="159"/>
      <c r="K443" s="159"/>
      <c r="L443" s="159"/>
      <c r="M443" s="159"/>
      <c r="N443" s="159"/>
      <c r="O443" s="87"/>
      <c r="P443" s="87"/>
      <c r="Q443" s="87"/>
      <c r="R443" s="87"/>
      <c r="S443" s="87"/>
      <c r="T443" s="87"/>
      <c r="U443" s="87"/>
      <c r="V443" s="87"/>
      <c r="W443" s="87"/>
      <c r="X443" s="87"/>
      <c r="Y443" s="87"/>
      <c r="Z443" s="87"/>
    </row>
    <row r="444" ht="12.0" customHeight="1">
      <c r="A444" s="159"/>
      <c r="B444" s="159"/>
      <c r="C444" s="159"/>
      <c r="D444" s="159"/>
      <c r="E444" s="159"/>
      <c r="F444" s="159"/>
      <c r="G444" s="159"/>
      <c r="H444" s="159"/>
      <c r="I444" s="159"/>
      <c r="J444" s="159"/>
      <c r="K444" s="159"/>
      <c r="L444" s="159"/>
      <c r="M444" s="159"/>
      <c r="N444" s="159"/>
      <c r="O444" s="87"/>
      <c r="P444" s="87"/>
      <c r="Q444" s="87"/>
      <c r="R444" s="87"/>
      <c r="S444" s="87"/>
      <c r="T444" s="87"/>
      <c r="U444" s="87"/>
      <c r="V444" s="87"/>
      <c r="W444" s="87"/>
      <c r="X444" s="87"/>
      <c r="Y444" s="87"/>
      <c r="Z444" s="87"/>
    </row>
    <row r="445" ht="12.0" customHeight="1">
      <c r="A445" s="159"/>
      <c r="B445" s="159"/>
      <c r="C445" s="159"/>
      <c r="D445" s="159"/>
      <c r="E445" s="159"/>
      <c r="F445" s="159"/>
      <c r="G445" s="159"/>
      <c r="H445" s="159"/>
      <c r="I445" s="159"/>
      <c r="J445" s="159"/>
      <c r="K445" s="159"/>
      <c r="L445" s="159"/>
      <c r="M445" s="159"/>
      <c r="N445" s="159"/>
      <c r="O445" s="87"/>
      <c r="P445" s="87"/>
      <c r="Q445" s="87"/>
      <c r="R445" s="87"/>
      <c r="S445" s="87"/>
      <c r="T445" s="87"/>
      <c r="U445" s="87"/>
      <c r="V445" s="87"/>
      <c r="W445" s="87"/>
      <c r="X445" s="87"/>
      <c r="Y445" s="87"/>
      <c r="Z445" s="87"/>
    </row>
    <row r="446" ht="12.0" customHeight="1">
      <c r="A446" s="159"/>
      <c r="B446" s="159"/>
      <c r="C446" s="159"/>
      <c r="D446" s="159"/>
      <c r="E446" s="159"/>
      <c r="F446" s="159"/>
      <c r="G446" s="159"/>
      <c r="H446" s="159"/>
      <c r="I446" s="159"/>
      <c r="J446" s="159"/>
      <c r="K446" s="159"/>
      <c r="L446" s="159"/>
      <c r="M446" s="159"/>
      <c r="N446" s="159"/>
      <c r="O446" s="87"/>
      <c r="P446" s="87"/>
      <c r="Q446" s="87"/>
      <c r="R446" s="87"/>
      <c r="S446" s="87"/>
      <c r="T446" s="87"/>
      <c r="U446" s="87"/>
      <c r="V446" s="87"/>
      <c r="W446" s="87"/>
      <c r="X446" s="87"/>
      <c r="Y446" s="87"/>
      <c r="Z446" s="87"/>
    </row>
    <row r="447" ht="12.0" customHeight="1">
      <c r="A447" s="159"/>
      <c r="B447" s="159"/>
      <c r="C447" s="159"/>
      <c r="D447" s="159"/>
      <c r="E447" s="159"/>
      <c r="F447" s="159"/>
      <c r="G447" s="159"/>
      <c r="H447" s="159"/>
      <c r="I447" s="159"/>
      <c r="J447" s="159"/>
      <c r="K447" s="159"/>
      <c r="L447" s="159"/>
      <c r="M447" s="159"/>
      <c r="N447" s="159"/>
      <c r="O447" s="87"/>
      <c r="P447" s="87"/>
      <c r="Q447" s="87"/>
      <c r="R447" s="87"/>
      <c r="S447" s="87"/>
      <c r="T447" s="87"/>
      <c r="U447" s="87"/>
      <c r="V447" s="87"/>
      <c r="W447" s="87"/>
      <c r="X447" s="87"/>
      <c r="Y447" s="87"/>
      <c r="Z447" s="87"/>
    </row>
    <row r="448" ht="12.0" customHeight="1">
      <c r="A448" s="159"/>
      <c r="B448" s="159"/>
      <c r="C448" s="159"/>
      <c r="D448" s="159"/>
      <c r="E448" s="159"/>
      <c r="F448" s="159"/>
      <c r="G448" s="159"/>
      <c r="H448" s="159"/>
      <c r="I448" s="159"/>
      <c r="J448" s="159"/>
      <c r="K448" s="159"/>
      <c r="L448" s="159"/>
      <c r="M448" s="159"/>
      <c r="N448" s="159"/>
      <c r="O448" s="87"/>
      <c r="P448" s="87"/>
      <c r="Q448" s="87"/>
      <c r="R448" s="87"/>
      <c r="S448" s="87"/>
      <c r="T448" s="87"/>
      <c r="U448" s="87"/>
      <c r="V448" s="87"/>
      <c r="W448" s="87"/>
      <c r="X448" s="87"/>
      <c r="Y448" s="87"/>
      <c r="Z448" s="87"/>
    </row>
    <row r="449" ht="12.0" customHeight="1">
      <c r="A449" s="159"/>
      <c r="B449" s="159"/>
      <c r="C449" s="159"/>
      <c r="D449" s="159"/>
      <c r="E449" s="159"/>
      <c r="F449" s="159"/>
      <c r="G449" s="159"/>
      <c r="H449" s="159"/>
      <c r="I449" s="159"/>
      <c r="J449" s="159"/>
      <c r="K449" s="159"/>
      <c r="L449" s="159"/>
      <c r="M449" s="159"/>
      <c r="N449" s="159"/>
      <c r="O449" s="87"/>
      <c r="P449" s="87"/>
      <c r="Q449" s="87"/>
      <c r="R449" s="87"/>
      <c r="S449" s="87"/>
      <c r="T449" s="87"/>
      <c r="U449" s="87"/>
      <c r="V449" s="87"/>
      <c r="W449" s="87"/>
      <c r="X449" s="87"/>
      <c r="Y449" s="87"/>
      <c r="Z449" s="87"/>
    </row>
    <row r="450" ht="12.0" customHeight="1">
      <c r="A450" s="159"/>
      <c r="B450" s="159"/>
      <c r="C450" s="159"/>
      <c r="D450" s="159"/>
      <c r="E450" s="159"/>
      <c r="F450" s="159"/>
      <c r="G450" s="159"/>
      <c r="H450" s="159"/>
      <c r="I450" s="159"/>
      <c r="J450" s="159"/>
      <c r="K450" s="159"/>
      <c r="L450" s="159"/>
      <c r="M450" s="159"/>
      <c r="N450" s="159"/>
      <c r="O450" s="87"/>
      <c r="P450" s="87"/>
      <c r="Q450" s="87"/>
      <c r="R450" s="87"/>
      <c r="S450" s="87"/>
      <c r="T450" s="87"/>
      <c r="U450" s="87"/>
      <c r="V450" s="87"/>
      <c r="W450" s="87"/>
      <c r="X450" s="87"/>
      <c r="Y450" s="87"/>
      <c r="Z450" s="87"/>
    </row>
    <row r="451" ht="12.0" customHeight="1">
      <c r="A451" s="159"/>
      <c r="B451" s="159"/>
      <c r="C451" s="159"/>
      <c r="D451" s="159"/>
      <c r="E451" s="159"/>
      <c r="F451" s="159"/>
      <c r="G451" s="159"/>
      <c r="H451" s="159"/>
      <c r="I451" s="159"/>
      <c r="J451" s="159"/>
      <c r="K451" s="159"/>
      <c r="L451" s="159"/>
      <c r="M451" s="159"/>
      <c r="N451" s="159"/>
      <c r="O451" s="87"/>
      <c r="P451" s="87"/>
      <c r="Q451" s="87"/>
      <c r="R451" s="87"/>
      <c r="S451" s="87"/>
      <c r="T451" s="87"/>
      <c r="U451" s="87"/>
      <c r="V451" s="87"/>
      <c r="W451" s="87"/>
      <c r="X451" s="87"/>
      <c r="Y451" s="87"/>
      <c r="Z451" s="87"/>
    </row>
    <row r="452" ht="12.0" customHeight="1">
      <c r="A452" s="159"/>
      <c r="B452" s="159"/>
      <c r="C452" s="159"/>
      <c r="D452" s="159"/>
      <c r="E452" s="159"/>
      <c r="F452" s="159"/>
      <c r="G452" s="159"/>
      <c r="H452" s="159"/>
      <c r="I452" s="159"/>
      <c r="J452" s="159"/>
      <c r="K452" s="159"/>
      <c r="L452" s="159"/>
      <c r="M452" s="159"/>
      <c r="N452" s="159"/>
      <c r="O452" s="87"/>
      <c r="P452" s="87"/>
      <c r="Q452" s="87"/>
      <c r="R452" s="87"/>
      <c r="S452" s="87"/>
      <c r="T452" s="87"/>
      <c r="U452" s="87"/>
      <c r="V452" s="87"/>
      <c r="W452" s="87"/>
      <c r="X452" s="87"/>
      <c r="Y452" s="87"/>
      <c r="Z452" s="87"/>
    </row>
    <row r="453" ht="12.0" customHeight="1">
      <c r="A453" s="159"/>
      <c r="B453" s="159"/>
      <c r="C453" s="159"/>
      <c r="D453" s="159"/>
      <c r="E453" s="159"/>
      <c r="F453" s="159"/>
      <c r="G453" s="159"/>
      <c r="H453" s="159"/>
      <c r="I453" s="159"/>
      <c r="J453" s="159"/>
      <c r="K453" s="159"/>
      <c r="L453" s="159"/>
      <c r="M453" s="159"/>
      <c r="N453" s="159"/>
      <c r="O453" s="87"/>
      <c r="P453" s="87"/>
      <c r="Q453" s="87"/>
      <c r="R453" s="87"/>
      <c r="S453" s="87"/>
      <c r="T453" s="87"/>
      <c r="U453" s="87"/>
      <c r="V453" s="87"/>
      <c r="W453" s="87"/>
      <c r="X453" s="87"/>
      <c r="Y453" s="87"/>
      <c r="Z453" s="87"/>
    </row>
    <row r="454" ht="12.0" customHeight="1">
      <c r="A454" s="159"/>
      <c r="B454" s="159"/>
      <c r="C454" s="159"/>
      <c r="D454" s="159"/>
      <c r="E454" s="159"/>
      <c r="F454" s="159"/>
      <c r="G454" s="159"/>
      <c r="H454" s="159"/>
      <c r="I454" s="159"/>
      <c r="J454" s="159"/>
      <c r="K454" s="159"/>
      <c r="L454" s="159"/>
      <c r="M454" s="159"/>
      <c r="N454" s="159"/>
      <c r="O454" s="87"/>
      <c r="P454" s="87"/>
      <c r="Q454" s="87"/>
      <c r="R454" s="87"/>
      <c r="S454" s="87"/>
      <c r="T454" s="87"/>
      <c r="U454" s="87"/>
      <c r="V454" s="87"/>
      <c r="W454" s="87"/>
      <c r="X454" s="87"/>
      <c r="Y454" s="87"/>
      <c r="Z454" s="87"/>
    </row>
    <row r="455" ht="12.0" customHeight="1">
      <c r="A455" s="159"/>
      <c r="B455" s="159"/>
      <c r="C455" s="159"/>
      <c r="D455" s="159"/>
      <c r="E455" s="159"/>
      <c r="F455" s="159"/>
      <c r="G455" s="159"/>
      <c r="H455" s="159"/>
      <c r="I455" s="159"/>
      <c r="J455" s="159"/>
      <c r="K455" s="159"/>
      <c r="L455" s="159"/>
      <c r="M455" s="159"/>
      <c r="N455" s="159"/>
      <c r="O455" s="87"/>
      <c r="P455" s="87"/>
      <c r="Q455" s="87"/>
      <c r="R455" s="87"/>
      <c r="S455" s="87"/>
      <c r="T455" s="87"/>
      <c r="U455" s="87"/>
      <c r="V455" s="87"/>
      <c r="W455" s="87"/>
      <c r="X455" s="87"/>
      <c r="Y455" s="87"/>
      <c r="Z455" s="87"/>
    </row>
    <row r="456" ht="12.0" customHeight="1">
      <c r="A456" s="159"/>
      <c r="B456" s="159"/>
      <c r="C456" s="159"/>
      <c r="D456" s="159"/>
      <c r="E456" s="159"/>
      <c r="F456" s="159"/>
      <c r="G456" s="159"/>
      <c r="H456" s="159"/>
      <c r="I456" s="159"/>
      <c r="J456" s="159"/>
      <c r="K456" s="159"/>
      <c r="L456" s="159"/>
      <c r="M456" s="159"/>
      <c r="N456" s="159"/>
      <c r="O456" s="87"/>
      <c r="P456" s="87"/>
      <c r="Q456" s="87"/>
      <c r="R456" s="87"/>
      <c r="S456" s="87"/>
      <c r="T456" s="87"/>
      <c r="U456" s="87"/>
      <c r="V456" s="87"/>
      <c r="W456" s="87"/>
      <c r="X456" s="87"/>
      <c r="Y456" s="87"/>
      <c r="Z456" s="87"/>
    </row>
    <row r="457" ht="12.0" customHeight="1">
      <c r="A457" s="159"/>
      <c r="B457" s="159"/>
      <c r="C457" s="159"/>
      <c r="D457" s="159"/>
      <c r="E457" s="159"/>
      <c r="F457" s="159"/>
      <c r="G457" s="159"/>
      <c r="H457" s="159"/>
      <c r="I457" s="159"/>
      <c r="J457" s="159"/>
      <c r="K457" s="159"/>
      <c r="L457" s="159"/>
      <c r="M457" s="159"/>
      <c r="N457" s="159"/>
      <c r="O457" s="87"/>
      <c r="P457" s="87"/>
      <c r="Q457" s="87"/>
      <c r="R457" s="87"/>
      <c r="S457" s="87"/>
      <c r="T457" s="87"/>
      <c r="U457" s="87"/>
      <c r="V457" s="87"/>
      <c r="W457" s="87"/>
      <c r="X457" s="87"/>
      <c r="Y457" s="87"/>
      <c r="Z457" s="87"/>
    </row>
    <row r="458" ht="12.0" customHeight="1">
      <c r="A458" s="159"/>
      <c r="B458" s="159"/>
      <c r="C458" s="159"/>
      <c r="D458" s="159"/>
      <c r="E458" s="159"/>
      <c r="F458" s="159"/>
      <c r="G458" s="159"/>
      <c r="H458" s="159"/>
      <c r="I458" s="159"/>
      <c r="J458" s="159"/>
      <c r="K458" s="159"/>
      <c r="L458" s="159"/>
      <c r="M458" s="159"/>
      <c r="N458" s="159"/>
      <c r="O458" s="87"/>
      <c r="P458" s="87"/>
      <c r="Q458" s="87"/>
      <c r="R458" s="87"/>
      <c r="S458" s="87"/>
      <c r="T458" s="87"/>
      <c r="U458" s="87"/>
      <c r="V458" s="87"/>
      <c r="W458" s="87"/>
      <c r="X458" s="87"/>
      <c r="Y458" s="87"/>
      <c r="Z458" s="87"/>
    </row>
    <row r="459" ht="12.0" customHeight="1">
      <c r="A459" s="159"/>
      <c r="B459" s="159"/>
      <c r="C459" s="159"/>
      <c r="D459" s="159"/>
      <c r="E459" s="159"/>
      <c r="F459" s="159"/>
      <c r="G459" s="159"/>
      <c r="H459" s="159"/>
      <c r="I459" s="159"/>
      <c r="J459" s="159"/>
      <c r="K459" s="159"/>
      <c r="L459" s="159"/>
      <c r="M459" s="159"/>
      <c r="N459" s="159"/>
      <c r="O459" s="87"/>
      <c r="P459" s="87"/>
      <c r="Q459" s="87"/>
      <c r="R459" s="87"/>
      <c r="S459" s="87"/>
      <c r="T459" s="87"/>
      <c r="U459" s="87"/>
      <c r="V459" s="87"/>
      <c r="W459" s="87"/>
      <c r="X459" s="87"/>
      <c r="Y459" s="87"/>
      <c r="Z459" s="87"/>
    </row>
    <row r="460" ht="12.0" customHeight="1">
      <c r="A460" s="159"/>
      <c r="B460" s="159"/>
      <c r="C460" s="159"/>
      <c r="D460" s="159"/>
      <c r="E460" s="159"/>
      <c r="F460" s="159"/>
      <c r="G460" s="159"/>
      <c r="H460" s="159"/>
      <c r="I460" s="159"/>
      <c r="J460" s="159"/>
      <c r="K460" s="159"/>
      <c r="L460" s="159"/>
      <c r="M460" s="159"/>
      <c r="N460" s="159"/>
      <c r="O460" s="87"/>
      <c r="P460" s="87"/>
      <c r="Q460" s="87"/>
      <c r="R460" s="87"/>
      <c r="S460" s="87"/>
      <c r="T460" s="87"/>
      <c r="U460" s="87"/>
      <c r="V460" s="87"/>
      <c r="W460" s="87"/>
      <c r="X460" s="87"/>
      <c r="Y460" s="87"/>
      <c r="Z460" s="87"/>
    </row>
    <row r="461" ht="12.0" customHeight="1">
      <c r="A461" s="159"/>
      <c r="B461" s="159"/>
      <c r="C461" s="159"/>
      <c r="D461" s="159"/>
      <c r="E461" s="159"/>
      <c r="F461" s="159"/>
      <c r="G461" s="159"/>
      <c r="H461" s="159"/>
      <c r="I461" s="159"/>
      <c r="J461" s="159"/>
      <c r="K461" s="159"/>
      <c r="L461" s="159"/>
      <c r="M461" s="159"/>
      <c r="N461" s="159"/>
      <c r="O461" s="87"/>
      <c r="P461" s="87"/>
      <c r="Q461" s="87"/>
      <c r="R461" s="87"/>
      <c r="S461" s="87"/>
      <c r="T461" s="87"/>
      <c r="U461" s="87"/>
      <c r="V461" s="87"/>
      <c r="W461" s="87"/>
      <c r="X461" s="87"/>
      <c r="Y461" s="87"/>
      <c r="Z461" s="87"/>
    </row>
    <row r="462" ht="12.0" customHeight="1">
      <c r="A462" s="159"/>
      <c r="B462" s="159"/>
      <c r="C462" s="159"/>
      <c r="D462" s="159"/>
      <c r="E462" s="159"/>
      <c r="F462" s="159"/>
      <c r="G462" s="159"/>
      <c r="H462" s="159"/>
      <c r="I462" s="159"/>
      <c r="J462" s="159"/>
      <c r="K462" s="159"/>
      <c r="L462" s="159"/>
      <c r="M462" s="159"/>
      <c r="N462" s="159"/>
      <c r="O462" s="87"/>
      <c r="P462" s="87"/>
      <c r="Q462" s="87"/>
      <c r="R462" s="87"/>
      <c r="S462" s="87"/>
      <c r="T462" s="87"/>
      <c r="U462" s="87"/>
      <c r="V462" s="87"/>
      <c r="W462" s="87"/>
      <c r="X462" s="87"/>
      <c r="Y462" s="87"/>
      <c r="Z462" s="87"/>
    </row>
    <row r="463" ht="12.0" customHeight="1">
      <c r="A463" s="159"/>
      <c r="B463" s="159"/>
      <c r="C463" s="159"/>
      <c r="D463" s="159"/>
      <c r="E463" s="159"/>
      <c r="F463" s="159"/>
      <c r="G463" s="159"/>
      <c r="H463" s="159"/>
      <c r="I463" s="159"/>
      <c r="J463" s="159"/>
      <c r="K463" s="159"/>
      <c r="L463" s="159"/>
      <c r="M463" s="159"/>
      <c r="N463" s="159"/>
      <c r="O463" s="87"/>
      <c r="P463" s="87"/>
      <c r="Q463" s="87"/>
      <c r="R463" s="87"/>
      <c r="S463" s="87"/>
      <c r="T463" s="87"/>
      <c r="U463" s="87"/>
      <c r="V463" s="87"/>
      <c r="W463" s="87"/>
      <c r="X463" s="87"/>
      <c r="Y463" s="87"/>
      <c r="Z463" s="87"/>
    </row>
    <row r="464" ht="12.0" customHeight="1">
      <c r="A464" s="159"/>
      <c r="B464" s="159"/>
      <c r="C464" s="159"/>
      <c r="D464" s="159"/>
      <c r="E464" s="159"/>
      <c r="F464" s="159"/>
      <c r="G464" s="159"/>
      <c r="H464" s="159"/>
      <c r="I464" s="159"/>
      <c r="J464" s="159"/>
      <c r="K464" s="159"/>
      <c r="L464" s="159"/>
      <c r="M464" s="159"/>
      <c r="N464" s="159"/>
      <c r="O464" s="87"/>
      <c r="P464" s="87"/>
      <c r="Q464" s="87"/>
      <c r="R464" s="87"/>
      <c r="S464" s="87"/>
      <c r="T464" s="87"/>
      <c r="U464" s="87"/>
      <c r="V464" s="87"/>
      <c r="W464" s="87"/>
      <c r="X464" s="87"/>
      <c r="Y464" s="87"/>
      <c r="Z464" s="87"/>
    </row>
    <row r="465" ht="12.0" customHeight="1">
      <c r="A465" s="159"/>
      <c r="B465" s="159"/>
      <c r="C465" s="159"/>
      <c r="D465" s="159"/>
      <c r="E465" s="159"/>
      <c r="F465" s="159"/>
      <c r="G465" s="159"/>
      <c r="H465" s="159"/>
      <c r="I465" s="159"/>
      <c r="J465" s="159"/>
      <c r="K465" s="159"/>
      <c r="L465" s="159"/>
      <c r="M465" s="159"/>
      <c r="N465" s="159"/>
      <c r="O465" s="87"/>
      <c r="P465" s="87"/>
      <c r="Q465" s="87"/>
      <c r="R465" s="87"/>
      <c r="S465" s="87"/>
      <c r="T465" s="87"/>
      <c r="U465" s="87"/>
      <c r="V465" s="87"/>
      <c r="W465" s="87"/>
      <c r="X465" s="87"/>
      <c r="Y465" s="87"/>
      <c r="Z465" s="87"/>
    </row>
    <row r="466" ht="12.0" customHeight="1">
      <c r="A466" s="159"/>
      <c r="B466" s="159"/>
      <c r="C466" s="159"/>
      <c r="D466" s="159"/>
      <c r="E466" s="159"/>
      <c r="F466" s="159"/>
      <c r="G466" s="159"/>
      <c r="H466" s="159"/>
      <c r="I466" s="159"/>
      <c r="J466" s="159"/>
      <c r="K466" s="159"/>
      <c r="L466" s="159"/>
      <c r="M466" s="159"/>
      <c r="N466" s="159"/>
      <c r="O466" s="87"/>
      <c r="P466" s="87"/>
      <c r="Q466" s="87"/>
      <c r="R466" s="87"/>
      <c r="S466" s="87"/>
      <c r="T466" s="87"/>
      <c r="U466" s="87"/>
      <c r="V466" s="87"/>
      <c r="W466" s="87"/>
      <c r="X466" s="87"/>
      <c r="Y466" s="87"/>
      <c r="Z466" s="87"/>
    </row>
    <row r="467" ht="12.0" customHeight="1">
      <c r="A467" s="159"/>
      <c r="B467" s="159"/>
      <c r="C467" s="159"/>
      <c r="D467" s="159"/>
      <c r="E467" s="159"/>
      <c r="F467" s="159"/>
      <c r="G467" s="159"/>
      <c r="H467" s="159"/>
      <c r="I467" s="159"/>
      <c r="J467" s="159"/>
      <c r="K467" s="159"/>
      <c r="L467" s="159"/>
      <c r="M467" s="159"/>
      <c r="N467" s="159"/>
      <c r="O467" s="87"/>
      <c r="P467" s="87"/>
      <c r="Q467" s="87"/>
      <c r="R467" s="87"/>
      <c r="S467" s="87"/>
      <c r="T467" s="87"/>
      <c r="U467" s="87"/>
      <c r="V467" s="87"/>
      <c r="W467" s="87"/>
      <c r="X467" s="87"/>
      <c r="Y467" s="87"/>
      <c r="Z467" s="87"/>
    </row>
    <row r="468" ht="12.0" customHeight="1">
      <c r="A468" s="159"/>
      <c r="B468" s="159"/>
      <c r="C468" s="159"/>
      <c r="D468" s="159"/>
      <c r="E468" s="159"/>
      <c r="F468" s="159"/>
      <c r="G468" s="159"/>
      <c r="H468" s="159"/>
      <c r="I468" s="159"/>
      <c r="J468" s="159"/>
      <c r="K468" s="159"/>
      <c r="L468" s="159"/>
      <c r="M468" s="159"/>
      <c r="N468" s="159"/>
      <c r="O468" s="87"/>
      <c r="P468" s="87"/>
      <c r="Q468" s="87"/>
      <c r="R468" s="87"/>
      <c r="S468" s="87"/>
      <c r="T468" s="87"/>
      <c r="U468" s="87"/>
      <c r="V468" s="87"/>
      <c r="W468" s="87"/>
      <c r="X468" s="87"/>
      <c r="Y468" s="87"/>
      <c r="Z468" s="87"/>
    </row>
    <row r="469" ht="12.0" customHeight="1">
      <c r="A469" s="159"/>
      <c r="B469" s="159"/>
      <c r="C469" s="159"/>
      <c r="D469" s="159"/>
      <c r="E469" s="159"/>
      <c r="F469" s="159"/>
      <c r="G469" s="159"/>
      <c r="H469" s="159"/>
      <c r="I469" s="159"/>
      <c r="J469" s="159"/>
      <c r="K469" s="159"/>
      <c r="L469" s="159"/>
      <c r="M469" s="159"/>
      <c r="N469" s="159"/>
      <c r="O469" s="87"/>
      <c r="P469" s="87"/>
      <c r="Q469" s="87"/>
      <c r="R469" s="87"/>
      <c r="S469" s="87"/>
      <c r="T469" s="87"/>
      <c r="U469" s="87"/>
      <c r="V469" s="87"/>
      <c r="W469" s="87"/>
      <c r="X469" s="87"/>
      <c r="Y469" s="87"/>
      <c r="Z469" s="87"/>
    </row>
    <row r="470" ht="12.0" customHeight="1">
      <c r="A470" s="159"/>
      <c r="B470" s="159"/>
      <c r="C470" s="159"/>
      <c r="D470" s="159"/>
      <c r="E470" s="159"/>
      <c r="F470" s="159"/>
      <c r="G470" s="159"/>
      <c r="H470" s="159"/>
      <c r="I470" s="159"/>
      <c r="J470" s="159"/>
      <c r="K470" s="159"/>
      <c r="L470" s="159"/>
      <c r="M470" s="159"/>
      <c r="N470" s="159"/>
      <c r="O470" s="87"/>
      <c r="P470" s="87"/>
      <c r="Q470" s="87"/>
      <c r="R470" s="87"/>
      <c r="S470" s="87"/>
      <c r="T470" s="87"/>
      <c r="U470" s="87"/>
      <c r="V470" s="87"/>
      <c r="W470" s="87"/>
      <c r="X470" s="87"/>
      <c r="Y470" s="87"/>
      <c r="Z470" s="87"/>
    </row>
    <row r="471" ht="12.0" customHeight="1">
      <c r="A471" s="159"/>
      <c r="B471" s="159"/>
      <c r="C471" s="159"/>
      <c r="D471" s="159"/>
      <c r="E471" s="159"/>
      <c r="F471" s="159"/>
      <c r="G471" s="159"/>
      <c r="H471" s="159"/>
      <c r="I471" s="159"/>
      <c r="J471" s="159"/>
      <c r="K471" s="159"/>
      <c r="L471" s="159"/>
      <c r="M471" s="159"/>
      <c r="N471" s="159"/>
      <c r="O471" s="87"/>
      <c r="P471" s="87"/>
      <c r="Q471" s="87"/>
      <c r="R471" s="87"/>
      <c r="S471" s="87"/>
      <c r="T471" s="87"/>
      <c r="U471" s="87"/>
      <c r="V471" s="87"/>
      <c r="W471" s="87"/>
      <c r="X471" s="87"/>
      <c r="Y471" s="87"/>
      <c r="Z471" s="87"/>
    </row>
    <row r="472" ht="12.0" customHeight="1">
      <c r="A472" s="159"/>
      <c r="B472" s="159"/>
      <c r="C472" s="159"/>
      <c r="D472" s="159"/>
      <c r="E472" s="159"/>
      <c r="F472" s="159"/>
      <c r="G472" s="159"/>
      <c r="H472" s="159"/>
      <c r="I472" s="159"/>
      <c r="J472" s="159"/>
      <c r="K472" s="159"/>
      <c r="L472" s="159"/>
      <c r="M472" s="159"/>
      <c r="N472" s="159"/>
      <c r="O472" s="87"/>
      <c r="P472" s="87"/>
      <c r="Q472" s="87"/>
      <c r="R472" s="87"/>
      <c r="S472" s="87"/>
      <c r="T472" s="87"/>
      <c r="U472" s="87"/>
      <c r="V472" s="87"/>
      <c r="W472" s="87"/>
      <c r="X472" s="87"/>
      <c r="Y472" s="87"/>
      <c r="Z472" s="87"/>
    </row>
    <row r="473" ht="12.0" customHeight="1">
      <c r="A473" s="159"/>
      <c r="B473" s="159"/>
      <c r="C473" s="159"/>
      <c r="D473" s="159"/>
      <c r="E473" s="159"/>
      <c r="F473" s="159"/>
      <c r="G473" s="159"/>
      <c r="H473" s="159"/>
      <c r="I473" s="159"/>
      <c r="J473" s="159"/>
      <c r="K473" s="159"/>
      <c r="L473" s="159"/>
      <c r="M473" s="159"/>
      <c r="N473" s="159"/>
      <c r="O473" s="87"/>
      <c r="P473" s="87"/>
      <c r="Q473" s="87"/>
      <c r="R473" s="87"/>
      <c r="S473" s="87"/>
      <c r="T473" s="87"/>
      <c r="U473" s="87"/>
      <c r="V473" s="87"/>
      <c r="W473" s="87"/>
      <c r="X473" s="87"/>
      <c r="Y473" s="87"/>
      <c r="Z473" s="87"/>
    </row>
    <row r="474" ht="12.0" customHeight="1">
      <c r="A474" s="159"/>
      <c r="B474" s="159"/>
      <c r="C474" s="159"/>
      <c r="D474" s="159"/>
      <c r="E474" s="159"/>
      <c r="F474" s="159"/>
      <c r="G474" s="159"/>
      <c r="H474" s="159"/>
      <c r="I474" s="159"/>
      <c r="J474" s="159"/>
      <c r="K474" s="159"/>
      <c r="L474" s="159"/>
      <c r="M474" s="159"/>
      <c r="N474" s="159"/>
      <c r="O474" s="87"/>
      <c r="P474" s="87"/>
      <c r="Q474" s="87"/>
      <c r="R474" s="87"/>
      <c r="S474" s="87"/>
      <c r="T474" s="87"/>
      <c r="U474" s="87"/>
      <c r="V474" s="87"/>
      <c r="W474" s="87"/>
      <c r="X474" s="87"/>
      <c r="Y474" s="87"/>
      <c r="Z474" s="87"/>
    </row>
    <row r="475" ht="12.0" customHeight="1">
      <c r="A475" s="159"/>
      <c r="B475" s="159"/>
      <c r="C475" s="159"/>
      <c r="D475" s="159"/>
      <c r="E475" s="159"/>
      <c r="F475" s="159"/>
      <c r="G475" s="159"/>
      <c r="H475" s="159"/>
      <c r="I475" s="159"/>
      <c r="J475" s="159"/>
      <c r="K475" s="159"/>
      <c r="L475" s="159"/>
      <c r="M475" s="159"/>
      <c r="N475" s="159"/>
      <c r="O475" s="87"/>
      <c r="P475" s="87"/>
      <c r="Q475" s="87"/>
      <c r="R475" s="87"/>
      <c r="S475" s="87"/>
      <c r="T475" s="87"/>
      <c r="U475" s="87"/>
      <c r="V475" s="87"/>
      <c r="W475" s="87"/>
      <c r="X475" s="87"/>
      <c r="Y475" s="87"/>
      <c r="Z475" s="87"/>
    </row>
    <row r="476" ht="12.0" customHeight="1">
      <c r="A476" s="159"/>
      <c r="B476" s="159"/>
      <c r="C476" s="159"/>
      <c r="D476" s="159"/>
      <c r="E476" s="159"/>
      <c r="F476" s="159"/>
      <c r="G476" s="159"/>
      <c r="H476" s="159"/>
      <c r="I476" s="159"/>
      <c r="J476" s="159"/>
      <c r="K476" s="159"/>
      <c r="L476" s="159"/>
      <c r="M476" s="159"/>
      <c r="N476" s="159"/>
      <c r="O476" s="87"/>
      <c r="P476" s="87"/>
      <c r="Q476" s="87"/>
      <c r="R476" s="87"/>
      <c r="S476" s="87"/>
      <c r="T476" s="87"/>
      <c r="U476" s="87"/>
      <c r="V476" s="87"/>
      <c r="W476" s="87"/>
      <c r="X476" s="87"/>
      <c r="Y476" s="87"/>
      <c r="Z476" s="87"/>
    </row>
    <row r="477" ht="12.0" customHeight="1">
      <c r="A477" s="159"/>
      <c r="B477" s="159"/>
      <c r="C477" s="159"/>
      <c r="D477" s="159"/>
      <c r="E477" s="159"/>
      <c r="F477" s="159"/>
      <c r="G477" s="159"/>
      <c r="H477" s="159"/>
      <c r="I477" s="159"/>
      <c r="J477" s="159"/>
      <c r="K477" s="159"/>
      <c r="L477" s="159"/>
      <c r="M477" s="159"/>
      <c r="N477" s="159"/>
      <c r="O477" s="87"/>
      <c r="P477" s="87"/>
      <c r="Q477" s="87"/>
      <c r="R477" s="87"/>
      <c r="S477" s="87"/>
      <c r="T477" s="87"/>
      <c r="U477" s="87"/>
      <c r="V477" s="87"/>
      <c r="W477" s="87"/>
      <c r="X477" s="87"/>
      <c r="Y477" s="87"/>
      <c r="Z477" s="87"/>
    </row>
    <row r="478" ht="12.0" customHeight="1">
      <c r="A478" s="159"/>
      <c r="B478" s="159"/>
      <c r="C478" s="159"/>
      <c r="D478" s="159"/>
      <c r="E478" s="159"/>
      <c r="F478" s="159"/>
      <c r="G478" s="159"/>
      <c r="H478" s="159"/>
      <c r="I478" s="159"/>
      <c r="J478" s="159"/>
      <c r="K478" s="159"/>
      <c r="L478" s="159"/>
      <c r="M478" s="159"/>
      <c r="N478" s="159"/>
      <c r="O478" s="87"/>
      <c r="P478" s="87"/>
      <c r="Q478" s="87"/>
      <c r="R478" s="87"/>
      <c r="S478" s="87"/>
      <c r="T478" s="87"/>
      <c r="U478" s="87"/>
      <c r="V478" s="87"/>
      <c r="W478" s="87"/>
      <c r="X478" s="87"/>
      <c r="Y478" s="87"/>
      <c r="Z478" s="87"/>
    </row>
    <row r="479" ht="12.0" customHeight="1">
      <c r="A479" s="159"/>
      <c r="B479" s="159"/>
      <c r="C479" s="159"/>
      <c r="D479" s="159"/>
      <c r="E479" s="159"/>
      <c r="F479" s="159"/>
      <c r="G479" s="159"/>
      <c r="H479" s="159"/>
      <c r="I479" s="159"/>
      <c r="J479" s="159"/>
      <c r="K479" s="159"/>
      <c r="L479" s="159"/>
      <c r="M479" s="159"/>
      <c r="N479" s="159"/>
      <c r="O479" s="87"/>
      <c r="P479" s="87"/>
      <c r="Q479" s="87"/>
      <c r="R479" s="87"/>
      <c r="S479" s="87"/>
      <c r="T479" s="87"/>
      <c r="U479" s="87"/>
      <c r="V479" s="87"/>
      <c r="W479" s="87"/>
      <c r="X479" s="87"/>
      <c r="Y479" s="87"/>
      <c r="Z479" s="87"/>
    </row>
    <row r="480" ht="12.0" customHeight="1">
      <c r="A480" s="159"/>
      <c r="B480" s="159"/>
      <c r="C480" s="159"/>
      <c r="D480" s="159"/>
      <c r="E480" s="159"/>
      <c r="F480" s="159"/>
      <c r="G480" s="159"/>
      <c r="H480" s="159"/>
      <c r="I480" s="159"/>
      <c r="J480" s="159"/>
      <c r="K480" s="159"/>
      <c r="L480" s="159"/>
      <c r="M480" s="159"/>
      <c r="N480" s="159"/>
      <c r="O480" s="87"/>
      <c r="P480" s="87"/>
      <c r="Q480" s="87"/>
      <c r="R480" s="87"/>
      <c r="S480" s="87"/>
      <c r="T480" s="87"/>
      <c r="U480" s="87"/>
      <c r="V480" s="87"/>
      <c r="W480" s="87"/>
      <c r="X480" s="87"/>
      <c r="Y480" s="87"/>
      <c r="Z480" s="87"/>
    </row>
    <row r="481" ht="12.0" customHeight="1">
      <c r="A481" s="159"/>
      <c r="B481" s="159"/>
      <c r="C481" s="159"/>
      <c r="D481" s="159"/>
      <c r="E481" s="159"/>
      <c r="F481" s="159"/>
      <c r="G481" s="159"/>
      <c r="H481" s="159"/>
      <c r="I481" s="159"/>
      <c r="J481" s="159"/>
      <c r="K481" s="159"/>
      <c r="L481" s="159"/>
      <c r="M481" s="159"/>
      <c r="N481" s="159"/>
      <c r="O481" s="87"/>
      <c r="P481" s="87"/>
      <c r="Q481" s="87"/>
      <c r="R481" s="87"/>
      <c r="S481" s="87"/>
      <c r="T481" s="87"/>
      <c r="U481" s="87"/>
      <c r="V481" s="87"/>
      <c r="W481" s="87"/>
      <c r="X481" s="87"/>
      <c r="Y481" s="87"/>
      <c r="Z481" s="87"/>
    </row>
    <row r="482" ht="12.0" customHeight="1">
      <c r="A482" s="159"/>
      <c r="B482" s="159"/>
      <c r="C482" s="159"/>
      <c r="D482" s="159"/>
      <c r="E482" s="159"/>
      <c r="F482" s="159"/>
      <c r="G482" s="159"/>
      <c r="H482" s="159"/>
      <c r="I482" s="159"/>
      <c r="J482" s="159"/>
      <c r="K482" s="159"/>
      <c r="L482" s="159"/>
      <c r="M482" s="159"/>
      <c r="N482" s="159"/>
      <c r="O482" s="87"/>
      <c r="P482" s="87"/>
      <c r="Q482" s="87"/>
      <c r="R482" s="87"/>
      <c r="S482" s="87"/>
      <c r="T482" s="87"/>
      <c r="U482" s="87"/>
      <c r="V482" s="87"/>
      <c r="W482" s="87"/>
      <c r="X482" s="87"/>
      <c r="Y482" s="87"/>
      <c r="Z482" s="87"/>
    </row>
    <row r="483" ht="12.0" customHeight="1">
      <c r="A483" s="159"/>
      <c r="B483" s="159"/>
      <c r="C483" s="159"/>
      <c r="D483" s="159"/>
      <c r="E483" s="159"/>
      <c r="F483" s="159"/>
      <c r="G483" s="159"/>
      <c r="H483" s="159"/>
      <c r="I483" s="159"/>
      <c r="J483" s="159"/>
      <c r="K483" s="159"/>
      <c r="L483" s="159"/>
      <c r="M483" s="159"/>
      <c r="N483" s="159"/>
      <c r="O483" s="87"/>
      <c r="P483" s="87"/>
      <c r="Q483" s="87"/>
      <c r="R483" s="87"/>
      <c r="S483" s="87"/>
      <c r="T483" s="87"/>
      <c r="U483" s="87"/>
      <c r="V483" s="87"/>
      <c r="W483" s="87"/>
      <c r="X483" s="87"/>
      <c r="Y483" s="87"/>
      <c r="Z483" s="87"/>
    </row>
    <row r="484" ht="12.0" customHeight="1">
      <c r="A484" s="159"/>
      <c r="B484" s="159"/>
      <c r="C484" s="159"/>
      <c r="D484" s="159"/>
      <c r="E484" s="159"/>
      <c r="F484" s="159"/>
      <c r="G484" s="159"/>
      <c r="H484" s="159"/>
      <c r="I484" s="159"/>
      <c r="J484" s="159"/>
      <c r="K484" s="159"/>
      <c r="L484" s="159"/>
      <c r="M484" s="159"/>
      <c r="N484" s="159"/>
      <c r="O484" s="87"/>
      <c r="P484" s="87"/>
      <c r="Q484" s="87"/>
      <c r="R484" s="87"/>
      <c r="S484" s="87"/>
      <c r="T484" s="87"/>
      <c r="U484" s="87"/>
      <c r="V484" s="87"/>
      <c r="W484" s="87"/>
      <c r="X484" s="87"/>
      <c r="Y484" s="87"/>
      <c r="Z484" s="87"/>
    </row>
    <row r="485" ht="12.0" customHeight="1">
      <c r="A485" s="159"/>
      <c r="B485" s="159"/>
      <c r="C485" s="159"/>
      <c r="D485" s="159"/>
      <c r="E485" s="159"/>
      <c r="F485" s="159"/>
      <c r="G485" s="159"/>
      <c r="H485" s="159"/>
      <c r="I485" s="159"/>
      <c r="J485" s="159"/>
      <c r="K485" s="159"/>
      <c r="L485" s="159"/>
      <c r="M485" s="159"/>
      <c r="N485" s="159"/>
      <c r="O485" s="87"/>
      <c r="P485" s="87"/>
      <c r="Q485" s="87"/>
      <c r="R485" s="87"/>
      <c r="S485" s="87"/>
      <c r="T485" s="87"/>
      <c r="U485" s="87"/>
      <c r="V485" s="87"/>
      <c r="W485" s="87"/>
      <c r="X485" s="87"/>
      <c r="Y485" s="87"/>
      <c r="Z485" s="87"/>
    </row>
    <row r="486" ht="12.0" customHeight="1">
      <c r="A486" s="159"/>
      <c r="B486" s="159"/>
      <c r="C486" s="159"/>
      <c r="D486" s="159"/>
      <c r="E486" s="159"/>
      <c r="F486" s="159"/>
      <c r="G486" s="159"/>
      <c r="H486" s="159"/>
      <c r="I486" s="159"/>
      <c r="J486" s="159"/>
      <c r="K486" s="159"/>
      <c r="L486" s="159"/>
      <c r="M486" s="159"/>
      <c r="N486" s="159"/>
      <c r="O486" s="87"/>
      <c r="P486" s="87"/>
      <c r="Q486" s="87"/>
      <c r="R486" s="87"/>
      <c r="S486" s="87"/>
      <c r="T486" s="87"/>
      <c r="U486" s="87"/>
      <c r="V486" s="87"/>
      <c r="W486" s="87"/>
      <c r="X486" s="87"/>
      <c r="Y486" s="87"/>
      <c r="Z486" s="87"/>
    </row>
    <row r="487" ht="12.0" customHeight="1">
      <c r="A487" s="159"/>
      <c r="B487" s="159"/>
      <c r="C487" s="159"/>
      <c r="D487" s="159"/>
      <c r="E487" s="159"/>
      <c r="F487" s="159"/>
      <c r="G487" s="159"/>
      <c r="H487" s="159"/>
      <c r="I487" s="159"/>
      <c r="J487" s="159"/>
      <c r="K487" s="159"/>
      <c r="L487" s="159"/>
      <c r="M487" s="159"/>
      <c r="N487" s="159"/>
      <c r="O487" s="87"/>
      <c r="P487" s="87"/>
      <c r="Q487" s="87"/>
      <c r="R487" s="87"/>
      <c r="S487" s="87"/>
      <c r="T487" s="87"/>
      <c r="U487" s="87"/>
      <c r="V487" s="87"/>
      <c r="W487" s="87"/>
      <c r="X487" s="87"/>
      <c r="Y487" s="87"/>
      <c r="Z487" s="87"/>
    </row>
    <row r="488" ht="12.0" customHeight="1">
      <c r="A488" s="159"/>
      <c r="B488" s="159"/>
      <c r="C488" s="159"/>
      <c r="D488" s="159"/>
      <c r="E488" s="159"/>
      <c r="F488" s="159"/>
      <c r="G488" s="159"/>
      <c r="H488" s="159"/>
      <c r="I488" s="159"/>
      <c r="J488" s="159"/>
      <c r="K488" s="159"/>
      <c r="L488" s="159"/>
      <c r="M488" s="159"/>
      <c r="N488" s="159"/>
      <c r="O488" s="87"/>
      <c r="P488" s="87"/>
      <c r="Q488" s="87"/>
      <c r="R488" s="87"/>
      <c r="S488" s="87"/>
      <c r="T488" s="87"/>
      <c r="U488" s="87"/>
      <c r="V488" s="87"/>
      <c r="W488" s="87"/>
      <c r="X488" s="87"/>
      <c r="Y488" s="87"/>
      <c r="Z488" s="87"/>
    </row>
    <row r="489" ht="12.0" customHeight="1">
      <c r="A489" s="159"/>
      <c r="B489" s="159"/>
      <c r="C489" s="159"/>
      <c r="D489" s="159"/>
      <c r="E489" s="159"/>
      <c r="F489" s="159"/>
      <c r="G489" s="159"/>
      <c r="H489" s="159"/>
      <c r="I489" s="159"/>
      <c r="J489" s="159"/>
      <c r="K489" s="159"/>
      <c r="L489" s="159"/>
      <c r="M489" s="159"/>
      <c r="N489" s="159"/>
      <c r="O489" s="87"/>
      <c r="P489" s="87"/>
      <c r="Q489" s="87"/>
      <c r="R489" s="87"/>
      <c r="S489" s="87"/>
      <c r="T489" s="87"/>
      <c r="U489" s="87"/>
      <c r="V489" s="87"/>
      <c r="W489" s="87"/>
      <c r="X489" s="87"/>
      <c r="Y489" s="87"/>
      <c r="Z489" s="87"/>
    </row>
    <row r="490" ht="12.0" customHeight="1">
      <c r="A490" s="159"/>
      <c r="B490" s="159"/>
      <c r="C490" s="159"/>
      <c r="D490" s="159"/>
      <c r="E490" s="159"/>
      <c r="F490" s="159"/>
      <c r="G490" s="159"/>
      <c r="H490" s="159"/>
      <c r="I490" s="159"/>
      <c r="J490" s="159"/>
      <c r="K490" s="159"/>
      <c r="L490" s="159"/>
      <c r="M490" s="159"/>
      <c r="N490" s="159"/>
      <c r="O490" s="87"/>
      <c r="P490" s="87"/>
      <c r="Q490" s="87"/>
      <c r="R490" s="87"/>
      <c r="S490" s="87"/>
      <c r="T490" s="87"/>
      <c r="U490" s="87"/>
      <c r="V490" s="87"/>
      <c r="W490" s="87"/>
      <c r="X490" s="87"/>
      <c r="Y490" s="87"/>
      <c r="Z490" s="87"/>
    </row>
    <row r="491" ht="12.0" customHeight="1">
      <c r="A491" s="159"/>
      <c r="B491" s="159"/>
      <c r="C491" s="159"/>
      <c r="D491" s="159"/>
      <c r="E491" s="159"/>
      <c r="F491" s="159"/>
      <c r="G491" s="159"/>
      <c r="H491" s="159"/>
      <c r="I491" s="159"/>
      <c r="J491" s="159"/>
      <c r="K491" s="159"/>
      <c r="L491" s="159"/>
      <c r="M491" s="159"/>
      <c r="N491" s="159"/>
      <c r="O491" s="87"/>
      <c r="P491" s="87"/>
      <c r="Q491" s="87"/>
      <c r="R491" s="87"/>
      <c r="S491" s="87"/>
      <c r="T491" s="87"/>
      <c r="U491" s="87"/>
      <c r="V491" s="87"/>
      <c r="W491" s="87"/>
      <c r="X491" s="87"/>
      <c r="Y491" s="87"/>
      <c r="Z491" s="87"/>
    </row>
    <row r="492" ht="12.0" customHeight="1">
      <c r="A492" s="159"/>
      <c r="B492" s="159"/>
      <c r="C492" s="159"/>
      <c r="D492" s="159"/>
      <c r="E492" s="159"/>
      <c r="F492" s="159"/>
      <c r="G492" s="159"/>
      <c r="H492" s="159"/>
      <c r="I492" s="159"/>
      <c r="J492" s="159"/>
      <c r="K492" s="159"/>
      <c r="L492" s="159"/>
      <c r="M492" s="159"/>
      <c r="N492" s="159"/>
      <c r="O492" s="87"/>
      <c r="P492" s="87"/>
      <c r="Q492" s="87"/>
      <c r="R492" s="87"/>
      <c r="S492" s="87"/>
      <c r="T492" s="87"/>
      <c r="U492" s="87"/>
      <c r="V492" s="87"/>
      <c r="W492" s="87"/>
      <c r="X492" s="87"/>
      <c r="Y492" s="87"/>
      <c r="Z492" s="87"/>
    </row>
    <row r="493" ht="12.0" customHeight="1">
      <c r="A493" s="159"/>
      <c r="B493" s="159"/>
      <c r="C493" s="159"/>
      <c r="D493" s="159"/>
      <c r="E493" s="159"/>
      <c r="F493" s="159"/>
      <c r="G493" s="159"/>
      <c r="H493" s="159"/>
      <c r="I493" s="159"/>
      <c r="J493" s="159"/>
      <c r="K493" s="159"/>
      <c r="L493" s="159"/>
      <c r="M493" s="159"/>
      <c r="N493" s="159"/>
      <c r="O493" s="87"/>
      <c r="P493" s="87"/>
      <c r="Q493" s="87"/>
      <c r="R493" s="87"/>
      <c r="S493" s="87"/>
      <c r="T493" s="87"/>
      <c r="U493" s="87"/>
      <c r="V493" s="87"/>
      <c r="W493" s="87"/>
      <c r="X493" s="87"/>
      <c r="Y493" s="87"/>
      <c r="Z493" s="87"/>
    </row>
    <row r="494" ht="12.0" customHeight="1">
      <c r="A494" s="159"/>
      <c r="B494" s="159"/>
      <c r="C494" s="159"/>
      <c r="D494" s="159"/>
      <c r="E494" s="159"/>
      <c r="F494" s="159"/>
      <c r="G494" s="159"/>
      <c r="H494" s="159"/>
      <c r="I494" s="159"/>
      <c r="J494" s="159"/>
      <c r="K494" s="159"/>
      <c r="L494" s="159"/>
      <c r="M494" s="159"/>
      <c r="N494" s="159"/>
      <c r="O494" s="87"/>
      <c r="P494" s="87"/>
      <c r="Q494" s="87"/>
      <c r="R494" s="87"/>
      <c r="S494" s="87"/>
      <c r="T494" s="87"/>
      <c r="U494" s="87"/>
      <c r="V494" s="87"/>
      <c r="W494" s="87"/>
      <c r="X494" s="87"/>
      <c r="Y494" s="87"/>
      <c r="Z494" s="87"/>
    </row>
    <row r="495" ht="12.0" customHeight="1">
      <c r="A495" s="159"/>
      <c r="B495" s="159"/>
      <c r="C495" s="159"/>
      <c r="D495" s="159"/>
      <c r="E495" s="159"/>
      <c r="F495" s="159"/>
      <c r="G495" s="159"/>
      <c r="H495" s="159"/>
      <c r="I495" s="159"/>
      <c r="J495" s="159"/>
      <c r="K495" s="159"/>
      <c r="L495" s="159"/>
      <c r="M495" s="159"/>
      <c r="N495" s="159"/>
      <c r="O495" s="87"/>
      <c r="P495" s="87"/>
      <c r="Q495" s="87"/>
      <c r="R495" s="87"/>
      <c r="S495" s="87"/>
      <c r="T495" s="87"/>
      <c r="U495" s="87"/>
      <c r="V495" s="87"/>
      <c r="W495" s="87"/>
      <c r="X495" s="87"/>
      <c r="Y495" s="87"/>
      <c r="Z495" s="87"/>
    </row>
    <row r="496" ht="12.0" customHeight="1">
      <c r="A496" s="159"/>
      <c r="B496" s="159"/>
      <c r="C496" s="159"/>
      <c r="D496" s="159"/>
      <c r="E496" s="159"/>
      <c r="F496" s="159"/>
      <c r="G496" s="159"/>
      <c r="H496" s="159"/>
      <c r="I496" s="159"/>
      <c r="J496" s="159"/>
      <c r="K496" s="159"/>
      <c r="L496" s="159"/>
      <c r="M496" s="159"/>
      <c r="N496" s="159"/>
      <c r="O496" s="87"/>
      <c r="P496" s="87"/>
      <c r="Q496" s="87"/>
      <c r="R496" s="87"/>
      <c r="S496" s="87"/>
      <c r="T496" s="87"/>
      <c r="U496" s="87"/>
      <c r="V496" s="87"/>
      <c r="W496" s="87"/>
      <c r="X496" s="87"/>
      <c r="Y496" s="87"/>
      <c r="Z496" s="87"/>
    </row>
    <row r="497" ht="12.0" customHeight="1">
      <c r="A497" s="159"/>
      <c r="B497" s="159"/>
      <c r="C497" s="159"/>
      <c r="D497" s="159"/>
      <c r="E497" s="159"/>
      <c r="F497" s="159"/>
      <c r="G497" s="159"/>
      <c r="H497" s="159"/>
      <c r="I497" s="159"/>
      <c r="J497" s="159"/>
      <c r="K497" s="159"/>
      <c r="L497" s="159"/>
      <c r="M497" s="159"/>
      <c r="N497" s="159"/>
      <c r="O497" s="87"/>
      <c r="P497" s="87"/>
      <c r="Q497" s="87"/>
      <c r="R497" s="87"/>
      <c r="S497" s="87"/>
      <c r="T497" s="87"/>
      <c r="U497" s="87"/>
      <c r="V497" s="87"/>
      <c r="W497" s="87"/>
      <c r="X497" s="87"/>
      <c r="Y497" s="87"/>
      <c r="Z497" s="87"/>
    </row>
    <row r="498" ht="12.0" customHeight="1">
      <c r="A498" s="159"/>
      <c r="B498" s="159"/>
      <c r="C498" s="159"/>
      <c r="D498" s="159"/>
      <c r="E498" s="159"/>
      <c r="F498" s="159"/>
      <c r="G498" s="159"/>
      <c r="H498" s="159"/>
      <c r="I498" s="159"/>
      <c r="J498" s="159"/>
      <c r="K498" s="159"/>
      <c r="L498" s="159"/>
      <c r="M498" s="159"/>
      <c r="N498" s="159"/>
      <c r="O498" s="87"/>
      <c r="P498" s="87"/>
      <c r="Q498" s="87"/>
      <c r="R498" s="87"/>
      <c r="S498" s="87"/>
      <c r="T498" s="87"/>
      <c r="U498" s="87"/>
      <c r="V498" s="87"/>
      <c r="W498" s="87"/>
      <c r="X498" s="87"/>
      <c r="Y498" s="87"/>
      <c r="Z498" s="87"/>
    </row>
    <row r="499" ht="12.0" customHeight="1">
      <c r="A499" s="159"/>
      <c r="B499" s="159"/>
      <c r="C499" s="159"/>
      <c r="D499" s="159"/>
      <c r="E499" s="159"/>
      <c r="F499" s="159"/>
      <c r="G499" s="159"/>
      <c r="H499" s="159"/>
      <c r="I499" s="159"/>
      <c r="J499" s="159"/>
      <c r="K499" s="159"/>
      <c r="L499" s="159"/>
      <c r="M499" s="159"/>
      <c r="N499" s="159"/>
      <c r="O499" s="87"/>
      <c r="P499" s="87"/>
      <c r="Q499" s="87"/>
      <c r="R499" s="87"/>
      <c r="S499" s="87"/>
      <c r="T499" s="87"/>
      <c r="U499" s="87"/>
      <c r="V499" s="87"/>
      <c r="W499" s="87"/>
      <c r="X499" s="87"/>
      <c r="Y499" s="87"/>
      <c r="Z499" s="87"/>
    </row>
    <row r="500" ht="12.0" customHeight="1">
      <c r="A500" s="159"/>
      <c r="B500" s="159"/>
      <c r="C500" s="159"/>
      <c r="D500" s="159"/>
      <c r="E500" s="159"/>
      <c r="F500" s="159"/>
      <c r="G500" s="159"/>
      <c r="H500" s="159"/>
      <c r="I500" s="159"/>
      <c r="J500" s="159"/>
      <c r="K500" s="159"/>
      <c r="L500" s="159"/>
      <c r="M500" s="159"/>
      <c r="N500" s="159"/>
      <c r="O500" s="87"/>
      <c r="P500" s="87"/>
      <c r="Q500" s="87"/>
      <c r="R500" s="87"/>
      <c r="S500" s="87"/>
      <c r="T500" s="87"/>
      <c r="U500" s="87"/>
      <c r="V500" s="87"/>
      <c r="W500" s="87"/>
      <c r="X500" s="87"/>
      <c r="Y500" s="87"/>
      <c r="Z500" s="87"/>
    </row>
    <row r="501" ht="12.0" customHeight="1">
      <c r="A501" s="159"/>
      <c r="B501" s="159"/>
      <c r="C501" s="159"/>
      <c r="D501" s="159"/>
      <c r="E501" s="159"/>
      <c r="F501" s="159"/>
      <c r="G501" s="159"/>
      <c r="H501" s="159"/>
      <c r="I501" s="159"/>
      <c r="J501" s="159"/>
      <c r="K501" s="159"/>
      <c r="L501" s="159"/>
      <c r="M501" s="159"/>
      <c r="N501" s="159"/>
      <c r="O501" s="87"/>
      <c r="P501" s="87"/>
      <c r="Q501" s="87"/>
      <c r="R501" s="87"/>
      <c r="S501" s="87"/>
      <c r="T501" s="87"/>
      <c r="U501" s="87"/>
      <c r="V501" s="87"/>
      <c r="W501" s="87"/>
      <c r="X501" s="87"/>
      <c r="Y501" s="87"/>
      <c r="Z501" s="87"/>
    </row>
    <row r="502" ht="12.0" customHeight="1">
      <c r="A502" s="159"/>
      <c r="B502" s="159"/>
      <c r="C502" s="159"/>
      <c r="D502" s="159"/>
      <c r="E502" s="159"/>
      <c r="F502" s="159"/>
      <c r="G502" s="159"/>
      <c r="H502" s="159"/>
      <c r="I502" s="159"/>
      <c r="J502" s="159"/>
      <c r="K502" s="159"/>
      <c r="L502" s="159"/>
      <c r="M502" s="159"/>
      <c r="N502" s="159"/>
      <c r="O502" s="87"/>
      <c r="P502" s="87"/>
      <c r="Q502" s="87"/>
      <c r="R502" s="87"/>
      <c r="S502" s="87"/>
      <c r="T502" s="87"/>
      <c r="U502" s="87"/>
      <c r="V502" s="87"/>
      <c r="W502" s="87"/>
      <c r="X502" s="87"/>
      <c r="Y502" s="87"/>
      <c r="Z502" s="87"/>
    </row>
    <row r="503" ht="12.0" customHeight="1">
      <c r="A503" s="159"/>
      <c r="B503" s="159"/>
      <c r="C503" s="159"/>
      <c r="D503" s="159"/>
      <c r="E503" s="159"/>
      <c r="F503" s="159"/>
      <c r="G503" s="159"/>
      <c r="H503" s="159"/>
      <c r="I503" s="159"/>
      <c r="J503" s="159"/>
      <c r="K503" s="159"/>
      <c r="L503" s="159"/>
      <c r="M503" s="159"/>
      <c r="N503" s="159"/>
      <c r="O503" s="87"/>
      <c r="P503" s="87"/>
      <c r="Q503" s="87"/>
      <c r="R503" s="87"/>
      <c r="S503" s="87"/>
      <c r="T503" s="87"/>
      <c r="U503" s="87"/>
      <c r="V503" s="87"/>
      <c r="W503" s="87"/>
      <c r="X503" s="87"/>
      <c r="Y503" s="87"/>
      <c r="Z503" s="87"/>
    </row>
    <row r="504" ht="12.0" customHeight="1">
      <c r="A504" s="159"/>
      <c r="B504" s="159"/>
      <c r="C504" s="159"/>
      <c r="D504" s="159"/>
      <c r="E504" s="159"/>
      <c r="F504" s="159"/>
      <c r="G504" s="159"/>
      <c r="H504" s="159"/>
      <c r="I504" s="159"/>
      <c r="J504" s="159"/>
      <c r="K504" s="159"/>
      <c r="L504" s="159"/>
      <c r="M504" s="159"/>
      <c r="N504" s="159"/>
      <c r="O504" s="87"/>
      <c r="P504" s="87"/>
      <c r="Q504" s="87"/>
      <c r="R504" s="87"/>
      <c r="S504" s="87"/>
      <c r="T504" s="87"/>
      <c r="U504" s="87"/>
      <c r="V504" s="87"/>
      <c r="W504" s="87"/>
      <c r="X504" s="87"/>
      <c r="Y504" s="87"/>
      <c r="Z504" s="87"/>
    </row>
    <row r="505" ht="12.0" customHeight="1">
      <c r="A505" s="159"/>
      <c r="B505" s="159"/>
      <c r="C505" s="159"/>
      <c r="D505" s="159"/>
      <c r="E505" s="159"/>
      <c r="F505" s="159"/>
      <c r="G505" s="159"/>
      <c r="H505" s="159"/>
      <c r="I505" s="159"/>
      <c r="J505" s="159"/>
      <c r="K505" s="159"/>
      <c r="L505" s="159"/>
      <c r="M505" s="159"/>
      <c r="N505" s="159"/>
      <c r="O505" s="87"/>
      <c r="P505" s="87"/>
      <c r="Q505" s="87"/>
      <c r="R505" s="87"/>
      <c r="S505" s="87"/>
      <c r="T505" s="87"/>
      <c r="U505" s="87"/>
      <c r="V505" s="87"/>
      <c r="W505" s="87"/>
      <c r="X505" s="87"/>
      <c r="Y505" s="87"/>
      <c r="Z505" s="87"/>
    </row>
    <row r="506" ht="12.0" customHeight="1">
      <c r="A506" s="159"/>
      <c r="B506" s="159"/>
      <c r="C506" s="159"/>
      <c r="D506" s="159"/>
      <c r="E506" s="159"/>
      <c r="F506" s="159"/>
      <c r="G506" s="159"/>
      <c r="H506" s="159"/>
      <c r="I506" s="159"/>
      <c r="J506" s="159"/>
      <c r="K506" s="159"/>
      <c r="L506" s="159"/>
      <c r="M506" s="159"/>
      <c r="N506" s="159"/>
      <c r="O506" s="87"/>
      <c r="P506" s="87"/>
      <c r="Q506" s="87"/>
      <c r="R506" s="87"/>
      <c r="S506" s="87"/>
      <c r="T506" s="87"/>
      <c r="U506" s="87"/>
      <c r="V506" s="87"/>
      <c r="W506" s="87"/>
      <c r="X506" s="87"/>
      <c r="Y506" s="87"/>
      <c r="Z506" s="87"/>
    </row>
    <row r="507" ht="12.0" customHeight="1">
      <c r="A507" s="159"/>
      <c r="B507" s="159"/>
      <c r="C507" s="159"/>
      <c r="D507" s="159"/>
      <c r="E507" s="159"/>
      <c r="F507" s="159"/>
      <c r="G507" s="159"/>
      <c r="H507" s="159"/>
      <c r="I507" s="159"/>
      <c r="J507" s="159"/>
      <c r="K507" s="159"/>
      <c r="L507" s="159"/>
      <c r="M507" s="159"/>
      <c r="N507" s="159"/>
      <c r="O507" s="87"/>
      <c r="P507" s="87"/>
      <c r="Q507" s="87"/>
      <c r="R507" s="87"/>
      <c r="S507" s="87"/>
      <c r="T507" s="87"/>
      <c r="U507" s="87"/>
      <c r="V507" s="87"/>
      <c r="W507" s="87"/>
      <c r="X507" s="87"/>
      <c r="Y507" s="87"/>
      <c r="Z507" s="87"/>
    </row>
    <row r="508" ht="12.0" customHeight="1">
      <c r="A508" s="159"/>
      <c r="B508" s="159"/>
      <c r="C508" s="159"/>
      <c r="D508" s="159"/>
      <c r="E508" s="159"/>
      <c r="F508" s="159"/>
      <c r="G508" s="159"/>
      <c r="H508" s="159"/>
      <c r="I508" s="159"/>
      <c r="J508" s="159"/>
      <c r="K508" s="159"/>
      <c r="L508" s="159"/>
      <c r="M508" s="159"/>
      <c r="N508" s="159"/>
      <c r="O508" s="87"/>
      <c r="P508" s="87"/>
      <c r="Q508" s="87"/>
      <c r="R508" s="87"/>
      <c r="S508" s="87"/>
      <c r="T508" s="87"/>
      <c r="U508" s="87"/>
      <c r="V508" s="87"/>
      <c r="W508" s="87"/>
      <c r="X508" s="87"/>
      <c r="Y508" s="87"/>
      <c r="Z508" s="87"/>
    </row>
    <row r="509" ht="12.0" customHeight="1">
      <c r="A509" s="159"/>
      <c r="B509" s="159"/>
      <c r="C509" s="159"/>
      <c r="D509" s="159"/>
      <c r="E509" s="159"/>
      <c r="F509" s="159"/>
      <c r="G509" s="159"/>
      <c r="H509" s="159"/>
      <c r="I509" s="159"/>
      <c r="J509" s="159"/>
      <c r="K509" s="159"/>
      <c r="L509" s="159"/>
      <c r="M509" s="159"/>
      <c r="N509" s="159"/>
      <c r="O509" s="87"/>
      <c r="P509" s="87"/>
      <c r="Q509" s="87"/>
      <c r="R509" s="87"/>
      <c r="S509" s="87"/>
      <c r="T509" s="87"/>
      <c r="U509" s="87"/>
      <c r="V509" s="87"/>
      <c r="W509" s="87"/>
      <c r="X509" s="87"/>
      <c r="Y509" s="87"/>
      <c r="Z509" s="87"/>
    </row>
    <row r="510" ht="12.0" customHeight="1">
      <c r="A510" s="159"/>
      <c r="B510" s="159"/>
      <c r="C510" s="159"/>
      <c r="D510" s="159"/>
      <c r="E510" s="159"/>
      <c r="F510" s="159"/>
      <c r="G510" s="159"/>
      <c r="H510" s="159"/>
      <c r="I510" s="159"/>
      <c r="J510" s="159"/>
      <c r="K510" s="159"/>
      <c r="L510" s="159"/>
      <c r="M510" s="159"/>
      <c r="N510" s="159"/>
      <c r="O510" s="87"/>
      <c r="P510" s="87"/>
      <c r="Q510" s="87"/>
      <c r="R510" s="87"/>
      <c r="S510" s="87"/>
      <c r="T510" s="87"/>
      <c r="U510" s="87"/>
      <c r="V510" s="87"/>
      <c r="W510" s="87"/>
      <c r="X510" s="87"/>
      <c r="Y510" s="87"/>
      <c r="Z510" s="87"/>
    </row>
    <row r="511" ht="12.0" customHeight="1">
      <c r="A511" s="159"/>
      <c r="B511" s="159"/>
      <c r="C511" s="159"/>
      <c r="D511" s="159"/>
      <c r="E511" s="159"/>
      <c r="F511" s="159"/>
      <c r="G511" s="159"/>
      <c r="H511" s="159"/>
      <c r="I511" s="159"/>
      <c r="J511" s="159"/>
      <c r="K511" s="159"/>
      <c r="L511" s="159"/>
      <c r="M511" s="159"/>
      <c r="N511" s="159"/>
      <c r="O511" s="87"/>
      <c r="P511" s="87"/>
      <c r="Q511" s="87"/>
      <c r="R511" s="87"/>
      <c r="S511" s="87"/>
      <c r="T511" s="87"/>
      <c r="U511" s="87"/>
      <c r="V511" s="87"/>
      <c r="W511" s="87"/>
      <c r="X511" s="87"/>
      <c r="Y511" s="87"/>
      <c r="Z511" s="87"/>
    </row>
    <row r="512" ht="12.0" customHeight="1">
      <c r="A512" s="159"/>
      <c r="B512" s="159"/>
      <c r="C512" s="159"/>
      <c r="D512" s="159"/>
      <c r="E512" s="159"/>
      <c r="F512" s="159"/>
      <c r="G512" s="159"/>
      <c r="H512" s="159"/>
      <c r="I512" s="159"/>
      <c r="J512" s="159"/>
      <c r="K512" s="159"/>
      <c r="L512" s="159"/>
      <c r="M512" s="159"/>
      <c r="N512" s="159"/>
      <c r="O512" s="87"/>
      <c r="P512" s="87"/>
      <c r="Q512" s="87"/>
      <c r="R512" s="87"/>
      <c r="S512" s="87"/>
      <c r="T512" s="87"/>
      <c r="U512" s="87"/>
      <c r="V512" s="87"/>
      <c r="W512" s="87"/>
      <c r="X512" s="87"/>
      <c r="Y512" s="87"/>
      <c r="Z512" s="87"/>
    </row>
    <row r="513" ht="12.0" customHeight="1">
      <c r="A513" s="159"/>
      <c r="B513" s="159"/>
      <c r="C513" s="159"/>
      <c r="D513" s="159"/>
      <c r="E513" s="159"/>
      <c r="F513" s="159"/>
      <c r="G513" s="159"/>
      <c r="H513" s="159"/>
      <c r="I513" s="159"/>
      <c r="J513" s="159"/>
      <c r="K513" s="159"/>
      <c r="L513" s="159"/>
      <c r="M513" s="159"/>
      <c r="N513" s="159"/>
      <c r="O513" s="87"/>
      <c r="P513" s="87"/>
      <c r="Q513" s="87"/>
      <c r="R513" s="87"/>
      <c r="S513" s="87"/>
      <c r="T513" s="87"/>
      <c r="U513" s="87"/>
      <c r="V513" s="87"/>
      <c r="W513" s="87"/>
      <c r="X513" s="87"/>
      <c r="Y513" s="87"/>
      <c r="Z513" s="87"/>
    </row>
    <row r="514" ht="12.0" customHeight="1">
      <c r="A514" s="159"/>
      <c r="B514" s="159"/>
      <c r="C514" s="159"/>
      <c r="D514" s="159"/>
      <c r="E514" s="159"/>
      <c r="F514" s="159"/>
      <c r="G514" s="159"/>
      <c r="H514" s="159"/>
      <c r="I514" s="159"/>
      <c r="J514" s="159"/>
      <c r="K514" s="159"/>
      <c r="L514" s="159"/>
      <c r="M514" s="159"/>
      <c r="N514" s="159"/>
      <c r="O514" s="87"/>
      <c r="P514" s="87"/>
      <c r="Q514" s="87"/>
      <c r="R514" s="87"/>
      <c r="S514" s="87"/>
      <c r="T514" s="87"/>
      <c r="U514" s="87"/>
      <c r="V514" s="87"/>
      <c r="W514" s="87"/>
      <c r="X514" s="87"/>
      <c r="Y514" s="87"/>
      <c r="Z514" s="87"/>
    </row>
    <row r="515" ht="12.0" customHeight="1">
      <c r="A515" s="159"/>
      <c r="B515" s="159"/>
      <c r="C515" s="159"/>
      <c r="D515" s="159"/>
      <c r="E515" s="159"/>
      <c r="F515" s="159"/>
      <c r="G515" s="159"/>
      <c r="H515" s="159"/>
      <c r="I515" s="159"/>
      <c r="J515" s="159"/>
      <c r="K515" s="159"/>
      <c r="L515" s="159"/>
      <c r="M515" s="159"/>
      <c r="N515" s="159"/>
      <c r="O515" s="87"/>
      <c r="P515" s="87"/>
      <c r="Q515" s="87"/>
      <c r="R515" s="87"/>
      <c r="S515" s="87"/>
      <c r="T515" s="87"/>
      <c r="U515" s="87"/>
      <c r="V515" s="87"/>
      <c r="W515" s="87"/>
      <c r="X515" s="87"/>
      <c r="Y515" s="87"/>
      <c r="Z515" s="87"/>
    </row>
    <row r="516" ht="12.0" customHeight="1">
      <c r="A516" s="159"/>
      <c r="B516" s="159"/>
      <c r="C516" s="159"/>
      <c r="D516" s="159"/>
      <c r="E516" s="159"/>
      <c r="F516" s="159"/>
      <c r="G516" s="159"/>
      <c r="H516" s="159"/>
      <c r="I516" s="159"/>
      <c r="J516" s="159"/>
      <c r="K516" s="159"/>
      <c r="L516" s="159"/>
      <c r="M516" s="159"/>
      <c r="N516" s="159"/>
      <c r="O516" s="87"/>
      <c r="P516" s="87"/>
      <c r="Q516" s="87"/>
      <c r="R516" s="87"/>
      <c r="S516" s="87"/>
      <c r="T516" s="87"/>
      <c r="U516" s="87"/>
      <c r="V516" s="87"/>
      <c r="W516" s="87"/>
      <c r="X516" s="87"/>
      <c r="Y516" s="87"/>
      <c r="Z516" s="87"/>
    </row>
    <row r="517" ht="12.0" customHeight="1">
      <c r="A517" s="159"/>
      <c r="B517" s="159"/>
      <c r="C517" s="159"/>
      <c r="D517" s="159"/>
      <c r="E517" s="159"/>
      <c r="F517" s="159"/>
      <c r="G517" s="159"/>
      <c r="H517" s="159"/>
      <c r="I517" s="159"/>
      <c r="J517" s="159"/>
      <c r="K517" s="159"/>
      <c r="L517" s="159"/>
      <c r="M517" s="159"/>
      <c r="N517" s="159"/>
      <c r="O517" s="87"/>
      <c r="P517" s="87"/>
      <c r="Q517" s="87"/>
      <c r="R517" s="87"/>
      <c r="S517" s="87"/>
      <c r="T517" s="87"/>
      <c r="U517" s="87"/>
      <c r="V517" s="87"/>
      <c r="W517" s="87"/>
      <c r="X517" s="87"/>
      <c r="Y517" s="87"/>
      <c r="Z517" s="87"/>
    </row>
    <row r="518" ht="12.0" customHeight="1">
      <c r="A518" s="159"/>
      <c r="B518" s="159"/>
      <c r="C518" s="159"/>
      <c r="D518" s="159"/>
      <c r="E518" s="159"/>
      <c r="F518" s="159"/>
      <c r="G518" s="159"/>
      <c r="H518" s="159"/>
      <c r="I518" s="159"/>
      <c r="J518" s="159"/>
      <c r="K518" s="159"/>
      <c r="L518" s="159"/>
      <c r="M518" s="159"/>
      <c r="N518" s="159"/>
      <c r="O518" s="87"/>
      <c r="P518" s="87"/>
      <c r="Q518" s="87"/>
      <c r="R518" s="87"/>
      <c r="S518" s="87"/>
      <c r="T518" s="87"/>
      <c r="U518" s="87"/>
      <c r="V518" s="87"/>
      <c r="W518" s="87"/>
      <c r="X518" s="87"/>
      <c r="Y518" s="87"/>
      <c r="Z518" s="87"/>
    </row>
    <row r="519" ht="12.0" customHeight="1">
      <c r="A519" s="159"/>
      <c r="B519" s="159"/>
      <c r="C519" s="159"/>
      <c r="D519" s="159"/>
      <c r="E519" s="159"/>
      <c r="F519" s="159"/>
      <c r="G519" s="159"/>
      <c r="H519" s="159"/>
      <c r="I519" s="159"/>
      <c r="J519" s="159"/>
      <c r="K519" s="159"/>
      <c r="L519" s="159"/>
      <c r="M519" s="159"/>
      <c r="N519" s="159"/>
      <c r="O519" s="87"/>
      <c r="P519" s="87"/>
      <c r="Q519" s="87"/>
      <c r="R519" s="87"/>
      <c r="S519" s="87"/>
      <c r="T519" s="87"/>
      <c r="U519" s="87"/>
      <c r="V519" s="87"/>
      <c r="W519" s="87"/>
      <c r="X519" s="87"/>
      <c r="Y519" s="87"/>
      <c r="Z519" s="87"/>
    </row>
    <row r="520" ht="12.0" customHeight="1">
      <c r="A520" s="159"/>
      <c r="B520" s="159"/>
      <c r="C520" s="159"/>
      <c r="D520" s="159"/>
      <c r="E520" s="159"/>
      <c r="F520" s="159"/>
      <c r="G520" s="159"/>
      <c r="H520" s="159"/>
      <c r="I520" s="159"/>
      <c r="J520" s="159"/>
      <c r="K520" s="159"/>
      <c r="L520" s="159"/>
      <c r="M520" s="159"/>
      <c r="N520" s="159"/>
      <c r="O520" s="87"/>
      <c r="P520" s="87"/>
      <c r="Q520" s="87"/>
      <c r="R520" s="87"/>
      <c r="S520" s="87"/>
      <c r="T520" s="87"/>
      <c r="U520" s="87"/>
      <c r="V520" s="87"/>
      <c r="W520" s="87"/>
      <c r="X520" s="87"/>
      <c r="Y520" s="87"/>
      <c r="Z520" s="87"/>
    </row>
    <row r="521" ht="12.0" customHeight="1">
      <c r="A521" s="159"/>
      <c r="B521" s="159"/>
      <c r="C521" s="159"/>
      <c r="D521" s="159"/>
      <c r="E521" s="159"/>
      <c r="F521" s="159"/>
      <c r="G521" s="159"/>
      <c r="H521" s="159"/>
      <c r="I521" s="159"/>
      <c r="J521" s="159"/>
      <c r="K521" s="159"/>
      <c r="L521" s="159"/>
      <c r="M521" s="159"/>
      <c r="N521" s="159"/>
      <c r="O521" s="87"/>
      <c r="P521" s="87"/>
      <c r="Q521" s="87"/>
      <c r="R521" s="87"/>
      <c r="S521" s="87"/>
      <c r="T521" s="87"/>
      <c r="U521" s="87"/>
      <c r="V521" s="87"/>
      <c r="W521" s="87"/>
      <c r="X521" s="87"/>
      <c r="Y521" s="87"/>
      <c r="Z521" s="87"/>
    </row>
    <row r="522" ht="12.0" customHeight="1">
      <c r="A522" s="159"/>
      <c r="B522" s="159"/>
      <c r="C522" s="159"/>
      <c r="D522" s="159"/>
      <c r="E522" s="159"/>
      <c r="F522" s="159"/>
      <c r="G522" s="159"/>
      <c r="H522" s="159"/>
      <c r="I522" s="159"/>
      <c r="J522" s="159"/>
      <c r="K522" s="159"/>
      <c r="L522" s="159"/>
      <c r="M522" s="159"/>
      <c r="N522" s="159"/>
      <c r="O522" s="87"/>
      <c r="P522" s="87"/>
      <c r="Q522" s="87"/>
      <c r="R522" s="87"/>
      <c r="S522" s="87"/>
      <c r="T522" s="87"/>
      <c r="U522" s="87"/>
      <c r="V522" s="87"/>
      <c r="W522" s="87"/>
      <c r="X522" s="87"/>
      <c r="Y522" s="87"/>
      <c r="Z522" s="87"/>
    </row>
    <row r="523" ht="12.0" customHeight="1">
      <c r="A523" s="159"/>
      <c r="B523" s="159"/>
      <c r="C523" s="159"/>
      <c r="D523" s="159"/>
      <c r="E523" s="159"/>
      <c r="F523" s="159"/>
      <c r="G523" s="159"/>
      <c r="H523" s="159"/>
      <c r="I523" s="159"/>
      <c r="J523" s="159"/>
      <c r="K523" s="159"/>
      <c r="L523" s="159"/>
      <c r="M523" s="159"/>
      <c r="N523" s="159"/>
      <c r="O523" s="87"/>
      <c r="P523" s="87"/>
      <c r="Q523" s="87"/>
      <c r="R523" s="87"/>
      <c r="S523" s="87"/>
      <c r="T523" s="87"/>
      <c r="U523" s="87"/>
      <c r="V523" s="87"/>
      <c r="W523" s="87"/>
      <c r="X523" s="87"/>
      <c r="Y523" s="87"/>
      <c r="Z523" s="87"/>
    </row>
    <row r="524" ht="12.0" customHeight="1">
      <c r="A524" s="159"/>
      <c r="B524" s="159"/>
      <c r="C524" s="159"/>
      <c r="D524" s="159"/>
      <c r="E524" s="159"/>
      <c r="F524" s="159"/>
      <c r="G524" s="159"/>
      <c r="H524" s="159"/>
      <c r="I524" s="159"/>
      <c r="J524" s="159"/>
      <c r="K524" s="159"/>
      <c r="L524" s="159"/>
      <c r="M524" s="159"/>
      <c r="N524" s="159"/>
      <c r="O524" s="87"/>
      <c r="P524" s="87"/>
      <c r="Q524" s="87"/>
      <c r="R524" s="87"/>
      <c r="S524" s="87"/>
      <c r="T524" s="87"/>
      <c r="U524" s="87"/>
      <c r="V524" s="87"/>
      <c r="W524" s="87"/>
      <c r="X524" s="87"/>
      <c r="Y524" s="87"/>
      <c r="Z524" s="87"/>
    </row>
    <row r="525" ht="12.0" customHeight="1">
      <c r="A525" s="159"/>
      <c r="B525" s="159"/>
      <c r="C525" s="159"/>
      <c r="D525" s="159"/>
      <c r="E525" s="159"/>
      <c r="F525" s="159"/>
      <c r="G525" s="159"/>
      <c r="H525" s="159"/>
      <c r="I525" s="159"/>
      <c r="J525" s="159"/>
      <c r="K525" s="159"/>
      <c r="L525" s="159"/>
      <c r="M525" s="159"/>
      <c r="N525" s="159"/>
      <c r="O525" s="87"/>
      <c r="P525" s="87"/>
      <c r="Q525" s="87"/>
      <c r="R525" s="87"/>
      <c r="S525" s="87"/>
      <c r="T525" s="87"/>
      <c r="U525" s="87"/>
      <c r="V525" s="87"/>
      <c r="W525" s="87"/>
      <c r="X525" s="87"/>
      <c r="Y525" s="87"/>
      <c r="Z525" s="87"/>
    </row>
    <row r="526" ht="12.0" customHeight="1">
      <c r="A526" s="159"/>
      <c r="B526" s="159"/>
      <c r="C526" s="159"/>
      <c r="D526" s="159"/>
      <c r="E526" s="159"/>
      <c r="F526" s="159"/>
      <c r="G526" s="159"/>
      <c r="H526" s="159"/>
      <c r="I526" s="159"/>
      <c r="J526" s="159"/>
      <c r="K526" s="159"/>
      <c r="L526" s="159"/>
      <c r="M526" s="159"/>
      <c r="N526" s="159"/>
      <c r="O526" s="87"/>
      <c r="P526" s="87"/>
      <c r="Q526" s="87"/>
      <c r="R526" s="87"/>
      <c r="S526" s="87"/>
      <c r="T526" s="87"/>
      <c r="U526" s="87"/>
      <c r="V526" s="87"/>
      <c r="W526" s="87"/>
      <c r="X526" s="87"/>
      <c r="Y526" s="87"/>
      <c r="Z526" s="87"/>
    </row>
    <row r="527" ht="12.0" customHeight="1">
      <c r="A527" s="159"/>
      <c r="B527" s="159"/>
      <c r="C527" s="159"/>
      <c r="D527" s="159"/>
      <c r="E527" s="159"/>
      <c r="F527" s="159"/>
      <c r="G527" s="159"/>
      <c r="H527" s="159"/>
      <c r="I527" s="159"/>
      <c r="J527" s="159"/>
      <c r="K527" s="159"/>
      <c r="L527" s="159"/>
      <c r="M527" s="159"/>
      <c r="N527" s="159"/>
      <c r="O527" s="87"/>
      <c r="P527" s="87"/>
      <c r="Q527" s="87"/>
      <c r="R527" s="87"/>
      <c r="S527" s="87"/>
      <c r="T527" s="87"/>
      <c r="U527" s="87"/>
      <c r="V527" s="87"/>
      <c r="W527" s="87"/>
      <c r="X527" s="87"/>
      <c r="Y527" s="87"/>
      <c r="Z527" s="87"/>
    </row>
    <row r="528" ht="12.0" customHeight="1">
      <c r="A528" s="159"/>
      <c r="B528" s="159"/>
      <c r="C528" s="159"/>
      <c r="D528" s="159"/>
      <c r="E528" s="159"/>
      <c r="F528" s="159"/>
      <c r="G528" s="159"/>
      <c r="H528" s="159"/>
      <c r="I528" s="159"/>
      <c r="J528" s="159"/>
      <c r="K528" s="159"/>
      <c r="L528" s="159"/>
      <c r="M528" s="159"/>
      <c r="N528" s="159"/>
      <c r="O528" s="87"/>
      <c r="P528" s="87"/>
      <c r="Q528" s="87"/>
      <c r="R528" s="87"/>
      <c r="S528" s="87"/>
      <c r="T528" s="87"/>
      <c r="U528" s="87"/>
      <c r="V528" s="87"/>
      <c r="W528" s="87"/>
      <c r="X528" s="87"/>
      <c r="Y528" s="87"/>
      <c r="Z528" s="87"/>
    </row>
    <row r="529" ht="12.0" customHeight="1">
      <c r="A529" s="159"/>
      <c r="B529" s="159"/>
      <c r="C529" s="159"/>
      <c r="D529" s="159"/>
      <c r="E529" s="159"/>
      <c r="F529" s="159"/>
      <c r="G529" s="159"/>
      <c r="H529" s="159"/>
      <c r="I529" s="159"/>
      <c r="J529" s="159"/>
      <c r="K529" s="159"/>
      <c r="L529" s="159"/>
      <c r="M529" s="159"/>
      <c r="N529" s="159"/>
      <c r="O529" s="87"/>
      <c r="P529" s="87"/>
      <c r="Q529" s="87"/>
      <c r="R529" s="87"/>
      <c r="S529" s="87"/>
      <c r="T529" s="87"/>
      <c r="U529" s="87"/>
      <c r="V529" s="87"/>
      <c r="W529" s="87"/>
      <c r="X529" s="87"/>
      <c r="Y529" s="87"/>
      <c r="Z529" s="87"/>
    </row>
    <row r="530" ht="12.0" customHeight="1">
      <c r="A530" s="159"/>
      <c r="B530" s="159"/>
      <c r="C530" s="159"/>
      <c r="D530" s="159"/>
      <c r="E530" s="159"/>
      <c r="F530" s="159"/>
      <c r="G530" s="159"/>
      <c r="H530" s="159"/>
      <c r="I530" s="159"/>
      <c r="J530" s="159"/>
      <c r="K530" s="159"/>
      <c r="L530" s="159"/>
      <c r="M530" s="159"/>
      <c r="N530" s="159"/>
      <c r="O530" s="87"/>
      <c r="P530" s="87"/>
      <c r="Q530" s="87"/>
      <c r="R530" s="87"/>
      <c r="S530" s="87"/>
      <c r="T530" s="87"/>
      <c r="U530" s="87"/>
      <c r="V530" s="87"/>
      <c r="W530" s="87"/>
      <c r="X530" s="87"/>
      <c r="Y530" s="87"/>
      <c r="Z530" s="87"/>
    </row>
    <row r="531" ht="12.0" customHeight="1">
      <c r="A531" s="159"/>
      <c r="B531" s="159"/>
      <c r="C531" s="159"/>
      <c r="D531" s="159"/>
      <c r="E531" s="159"/>
      <c r="F531" s="159"/>
      <c r="G531" s="159"/>
      <c r="H531" s="159"/>
      <c r="I531" s="159"/>
      <c r="J531" s="159"/>
      <c r="K531" s="159"/>
      <c r="L531" s="159"/>
      <c r="M531" s="159"/>
      <c r="N531" s="159"/>
      <c r="O531" s="87"/>
      <c r="P531" s="87"/>
      <c r="Q531" s="87"/>
      <c r="R531" s="87"/>
      <c r="S531" s="87"/>
      <c r="T531" s="87"/>
      <c r="U531" s="87"/>
      <c r="V531" s="87"/>
      <c r="W531" s="87"/>
      <c r="X531" s="87"/>
      <c r="Y531" s="87"/>
      <c r="Z531" s="87"/>
    </row>
    <row r="532" ht="12.0" customHeight="1">
      <c r="A532" s="159"/>
      <c r="B532" s="159"/>
      <c r="C532" s="159"/>
      <c r="D532" s="159"/>
      <c r="E532" s="159"/>
      <c r="F532" s="159"/>
      <c r="G532" s="159"/>
      <c r="H532" s="159"/>
      <c r="I532" s="159"/>
      <c r="J532" s="159"/>
      <c r="K532" s="159"/>
      <c r="L532" s="159"/>
      <c r="M532" s="159"/>
      <c r="N532" s="159"/>
      <c r="O532" s="87"/>
      <c r="P532" s="87"/>
      <c r="Q532" s="87"/>
      <c r="R532" s="87"/>
      <c r="S532" s="87"/>
      <c r="T532" s="87"/>
      <c r="U532" s="87"/>
      <c r="V532" s="87"/>
      <c r="W532" s="87"/>
      <c r="X532" s="87"/>
      <c r="Y532" s="87"/>
      <c r="Z532" s="87"/>
    </row>
    <row r="533" ht="12.0" customHeight="1">
      <c r="A533" s="159"/>
      <c r="B533" s="159"/>
      <c r="C533" s="159"/>
      <c r="D533" s="159"/>
      <c r="E533" s="159"/>
      <c r="F533" s="159"/>
      <c r="G533" s="159"/>
      <c r="H533" s="159"/>
      <c r="I533" s="159"/>
      <c r="J533" s="159"/>
      <c r="K533" s="159"/>
      <c r="L533" s="159"/>
      <c r="M533" s="159"/>
      <c r="N533" s="159"/>
      <c r="O533" s="87"/>
      <c r="P533" s="87"/>
      <c r="Q533" s="87"/>
      <c r="R533" s="87"/>
      <c r="S533" s="87"/>
      <c r="T533" s="87"/>
      <c r="U533" s="87"/>
      <c r="V533" s="87"/>
      <c r="W533" s="87"/>
      <c r="X533" s="87"/>
      <c r="Y533" s="87"/>
      <c r="Z533" s="87"/>
    </row>
    <row r="534" ht="12.0" customHeight="1">
      <c r="A534" s="159"/>
      <c r="B534" s="159"/>
      <c r="C534" s="159"/>
      <c r="D534" s="159"/>
      <c r="E534" s="159"/>
      <c r="F534" s="159"/>
      <c r="G534" s="159"/>
      <c r="H534" s="159"/>
      <c r="I534" s="159"/>
      <c r="J534" s="159"/>
      <c r="K534" s="159"/>
      <c r="L534" s="159"/>
      <c r="M534" s="159"/>
      <c r="N534" s="159"/>
      <c r="O534" s="87"/>
      <c r="P534" s="87"/>
      <c r="Q534" s="87"/>
      <c r="R534" s="87"/>
      <c r="S534" s="87"/>
      <c r="T534" s="87"/>
      <c r="U534" s="87"/>
      <c r="V534" s="87"/>
      <c r="W534" s="87"/>
      <c r="X534" s="87"/>
      <c r="Y534" s="87"/>
      <c r="Z534" s="87"/>
    </row>
    <row r="535" ht="12.0" customHeight="1">
      <c r="A535" s="159"/>
      <c r="B535" s="159"/>
      <c r="C535" s="159"/>
      <c r="D535" s="159"/>
      <c r="E535" s="159"/>
      <c r="F535" s="159"/>
      <c r="G535" s="159"/>
      <c r="H535" s="159"/>
      <c r="I535" s="159"/>
      <c r="J535" s="159"/>
      <c r="K535" s="159"/>
      <c r="L535" s="159"/>
      <c r="M535" s="159"/>
      <c r="N535" s="159"/>
      <c r="O535" s="87"/>
      <c r="P535" s="87"/>
      <c r="Q535" s="87"/>
      <c r="R535" s="87"/>
      <c r="S535" s="87"/>
      <c r="T535" s="87"/>
      <c r="U535" s="87"/>
      <c r="V535" s="87"/>
      <c r="W535" s="87"/>
      <c r="X535" s="87"/>
      <c r="Y535" s="87"/>
      <c r="Z535" s="87"/>
    </row>
    <row r="536" ht="12.0" customHeight="1">
      <c r="A536" s="159"/>
      <c r="B536" s="159"/>
      <c r="C536" s="159"/>
      <c r="D536" s="159"/>
      <c r="E536" s="159"/>
      <c r="F536" s="159"/>
      <c r="G536" s="159"/>
      <c r="H536" s="159"/>
      <c r="I536" s="159"/>
      <c r="J536" s="159"/>
      <c r="K536" s="159"/>
      <c r="L536" s="159"/>
      <c r="M536" s="159"/>
      <c r="N536" s="159"/>
      <c r="O536" s="87"/>
      <c r="P536" s="87"/>
      <c r="Q536" s="87"/>
      <c r="R536" s="87"/>
      <c r="S536" s="87"/>
      <c r="T536" s="87"/>
      <c r="U536" s="87"/>
      <c r="V536" s="87"/>
      <c r="W536" s="87"/>
      <c r="X536" s="87"/>
      <c r="Y536" s="87"/>
      <c r="Z536" s="87"/>
    </row>
    <row r="537" ht="12.0" customHeight="1">
      <c r="A537" s="159"/>
      <c r="B537" s="159"/>
      <c r="C537" s="159"/>
      <c r="D537" s="159"/>
      <c r="E537" s="159"/>
      <c r="F537" s="159"/>
      <c r="G537" s="159"/>
      <c r="H537" s="159"/>
      <c r="I537" s="159"/>
      <c r="J537" s="159"/>
      <c r="K537" s="159"/>
      <c r="L537" s="159"/>
      <c r="M537" s="159"/>
      <c r="N537" s="159"/>
      <c r="O537" s="87"/>
      <c r="P537" s="87"/>
      <c r="Q537" s="87"/>
      <c r="R537" s="87"/>
      <c r="S537" s="87"/>
      <c r="T537" s="87"/>
      <c r="U537" s="87"/>
      <c r="V537" s="87"/>
      <c r="W537" s="87"/>
      <c r="X537" s="87"/>
      <c r="Y537" s="87"/>
      <c r="Z537" s="87"/>
    </row>
    <row r="538" ht="12.0" customHeight="1">
      <c r="A538" s="159"/>
      <c r="B538" s="159"/>
      <c r="C538" s="159"/>
      <c r="D538" s="159"/>
      <c r="E538" s="159"/>
      <c r="F538" s="159"/>
      <c r="G538" s="159"/>
      <c r="H538" s="159"/>
      <c r="I538" s="159"/>
      <c r="J538" s="159"/>
      <c r="K538" s="159"/>
      <c r="L538" s="159"/>
      <c r="M538" s="159"/>
      <c r="N538" s="159"/>
      <c r="O538" s="87"/>
      <c r="P538" s="87"/>
      <c r="Q538" s="87"/>
      <c r="R538" s="87"/>
      <c r="S538" s="87"/>
      <c r="T538" s="87"/>
      <c r="U538" s="87"/>
      <c r="V538" s="87"/>
      <c r="W538" s="87"/>
      <c r="X538" s="87"/>
      <c r="Y538" s="87"/>
      <c r="Z538" s="87"/>
    </row>
    <row r="539" ht="12.0" customHeight="1">
      <c r="A539" s="159"/>
      <c r="B539" s="159"/>
      <c r="C539" s="159"/>
      <c r="D539" s="159"/>
      <c r="E539" s="159"/>
      <c r="F539" s="159"/>
      <c r="G539" s="159"/>
      <c r="H539" s="159"/>
      <c r="I539" s="159"/>
      <c r="J539" s="159"/>
      <c r="K539" s="159"/>
      <c r="L539" s="159"/>
      <c r="M539" s="159"/>
      <c r="N539" s="159"/>
      <c r="O539" s="87"/>
      <c r="P539" s="87"/>
      <c r="Q539" s="87"/>
      <c r="R539" s="87"/>
      <c r="S539" s="87"/>
      <c r="T539" s="87"/>
      <c r="U539" s="87"/>
      <c r="V539" s="87"/>
      <c r="W539" s="87"/>
      <c r="X539" s="87"/>
      <c r="Y539" s="87"/>
      <c r="Z539" s="87"/>
    </row>
    <row r="540" ht="12.0" customHeight="1">
      <c r="A540" s="159"/>
      <c r="B540" s="159"/>
      <c r="C540" s="159"/>
      <c r="D540" s="159"/>
      <c r="E540" s="159"/>
      <c r="F540" s="159"/>
      <c r="G540" s="159"/>
      <c r="H540" s="159"/>
      <c r="I540" s="159"/>
      <c r="J540" s="159"/>
      <c r="K540" s="159"/>
      <c r="L540" s="159"/>
      <c r="M540" s="159"/>
      <c r="N540" s="159"/>
      <c r="O540" s="87"/>
      <c r="P540" s="87"/>
      <c r="Q540" s="87"/>
      <c r="R540" s="87"/>
      <c r="S540" s="87"/>
      <c r="T540" s="87"/>
      <c r="U540" s="87"/>
      <c r="V540" s="87"/>
      <c r="W540" s="87"/>
      <c r="X540" s="87"/>
      <c r="Y540" s="87"/>
      <c r="Z540" s="87"/>
    </row>
    <row r="541" ht="12.0" customHeight="1">
      <c r="A541" s="159"/>
      <c r="B541" s="159"/>
      <c r="C541" s="159"/>
      <c r="D541" s="159"/>
      <c r="E541" s="159"/>
      <c r="F541" s="159"/>
      <c r="G541" s="159"/>
      <c r="H541" s="159"/>
      <c r="I541" s="159"/>
      <c r="J541" s="159"/>
      <c r="K541" s="159"/>
      <c r="L541" s="159"/>
      <c r="M541" s="159"/>
      <c r="N541" s="159"/>
      <c r="O541" s="87"/>
      <c r="P541" s="87"/>
      <c r="Q541" s="87"/>
      <c r="R541" s="87"/>
      <c r="S541" s="87"/>
      <c r="T541" s="87"/>
      <c r="U541" s="87"/>
      <c r="V541" s="87"/>
      <c r="W541" s="87"/>
      <c r="X541" s="87"/>
      <c r="Y541" s="87"/>
      <c r="Z541" s="87"/>
    </row>
    <row r="542" ht="12.0" customHeight="1">
      <c r="A542" s="159"/>
      <c r="B542" s="159"/>
      <c r="C542" s="159"/>
      <c r="D542" s="159"/>
      <c r="E542" s="159"/>
      <c r="F542" s="159"/>
      <c r="G542" s="159"/>
      <c r="H542" s="159"/>
      <c r="I542" s="159"/>
      <c r="J542" s="159"/>
      <c r="K542" s="159"/>
      <c r="L542" s="159"/>
      <c r="M542" s="159"/>
      <c r="N542" s="159"/>
      <c r="O542" s="87"/>
      <c r="P542" s="87"/>
      <c r="Q542" s="87"/>
      <c r="R542" s="87"/>
      <c r="S542" s="87"/>
      <c r="T542" s="87"/>
      <c r="U542" s="87"/>
      <c r="V542" s="87"/>
      <c r="W542" s="87"/>
      <c r="X542" s="87"/>
      <c r="Y542" s="87"/>
      <c r="Z542" s="87"/>
    </row>
    <row r="543" ht="12.0" customHeight="1">
      <c r="A543" s="159"/>
      <c r="B543" s="159"/>
      <c r="C543" s="159"/>
      <c r="D543" s="159"/>
      <c r="E543" s="159"/>
      <c r="F543" s="159"/>
      <c r="G543" s="159"/>
      <c r="H543" s="159"/>
      <c r="I543" s="159"/>
      <c r="J543" s="159"/>
      <c r="K543" s="159"/>
      <c r="L543" s="159"/>
      <c r="M543" s="159"/>
      <c r="N543" s="159"/>
      <c r="O543" s="87"/>
      <c r="P543" s="87"/>
      <c r="Q543" s="87"/>
      <c r="R543" s="87"/>
      <c r="S543" s="87"/>
      <c r="T543" s="87"/>
      <c r="U543" s="87"/>
      <c r="V543" s="87"/>
      <c r="W543" s="87"/>
      <c r="X543" s="87"/>
      <c r="Y543" s="87"/>
      <c r="Z543" s="87"/>
    </row>
    <row r="544" ht="12.0" customHeight="1">
      <c r="A544" s="159"/>
      <c r="B544" s="159"/>
      <c r="C544" s="159"/>
      <c r="D544" s="159"/>
      <c r="E544" s="159"/>
      <c r="F544" s="159"/>
      <c r="G544" s="159"/>
      <c r="H544" s="159"/>
      <c r="I544" s="159"/>
      <c r="J544" s="159"/>
      <c r="K544" s="159"/>
      <c r="L544" s="159"/>
      <c r="M544" s="159"/>
      <c r="N544" s="159"/>
      <c r="O544" s="87"/>
      <c r="P544" s="87"/>
      <c r="Q544" s="87"/>
      <c r="R544" s="87"/>
      <c r="S544" s="87"/>
      <c r="T544" s="87"/>
      <c r="U544" s="87"/>
      <c r="V544" s="87"/>
      <c r="W544" s="87"/>
      <c r="X544" s="87"/>
      <c r="Y544" s="87"/>
      <c r="Z544" s="87"/>
    </row>
    <row r="545" ht="12.0" customHeight="1">
      <c r="A545" s="159"/>
      <c r="B545" s="159"/>
      <c r="C545" s="159"/>
      <c r="D545" s="159"/>
      <c r="E545" s="159"/>
      <c r="F545" s="159"/>
      <c r="G545" s="159"/>
      <c r="H545" s="159"/>
      <c r="I545" s="159"/>
      <c r="J545" s="159"/>
      <c r="K545" s="159"/>
      <c r="L545" s="159"/>
      <c r="M545" s="159"/>
      <c r="N545" s="159"/>
      <c r="O545" s="87"/>
      <c r="P545" s="87"/>
      <c r="Q545" s="87"/>
      <c r="R545" s="87"/>
      <c r="S545" s="87"/>
      <c r="T545" s="87"/>
      <c r="U545" s="87"/>
      <c r="V545" s="87"/>
      <c r="W545" s="87"/>
      <c r="X545" s="87"/>
      <c r="Y545" s="87"/>
      <c r="Z545" s="87"/>
    </row>
    <row r="546" ht="12.0" customHeight="1">
      <c r="A546" s="159"/>
      <c r="B546" s="159"/>
      <c r="C546" s="159"/>
      <c r="D546" s="159"/>
      <c r="E546" s="159"/>
      <c r="F546" s="159"/>
      <c r="G546" s="159"/>
      <c r="H546" s="159"/>
      <c r="I546" s="159"/>
      <c r="J546" s="159"/>
      <c r="K546" s="159"/>
      <c r="L546" s="159"/>
      <c r="M546" s="159"/>
      <c r="N546" s="159"/>
      <c r="O546" s="87"/>
      <c r="P546" s="87"/>
      <c r="Q546" s="87"/>
      <c r="R546" s="87"/>
      <c r="S546" s="87"/>
      <c r="T546" s="87"/>
      <c r="U546" s="87"/>
      <c r="V546" s="87"/>
      <c r="W546" s="87"/>
      <c r="X546" s="87"/>
      <c r="Y546" s="87"/>
      <c r="Z546" s="87"/>
    </row>
    <row r="547" ht="12.0" customHeight="1">
      <c r="A547" s="159"/>
      <c r="B547" s="159"/>
      <c r="C547" s="159"/>
      <c r="D547" s="159"/>
      <c r="E547" s="159"/>
      <c r="F547" s="159"/>
      <c r="G547" s="159"/>
      <c r="H547" s="159"/>
      <c r="I547" s="159"/>
      <c r="J547" s="159"/>
      <c r="K547" s="159"/>
      <c r="L547" s="159"/>
      <c r="M547" s="159"/>
      <c r="N547" s="159"/>
      <c r="O547" s="87"/>
      <c r="P547" s="87"/>
      <c r="Q547" s="87"/>
      <c r="R547" s="87"/>
      <c r="S547" s="87"/>
      <c r="T547" s="87"/>
      <c r="U547" s="87"/>
      <c r="V547" s="87"/>
      <c r="W547" s="87"/>
      <c r="X547" s="87"/>
      <c r="Y547" s="87"/>
      <c r="Z547" s="87"/>
    </row>
    <row r="548" ht="12.0" customHeight="1">
      <c r="A548" s="159"/>
      <c r="B548" s="159"/>
      <c r="C548" s="159"/>
      <c r="D548" s="159"/>
      <c r="E548" s="159"/>
      <c r="F548" s="159"/>
      <c r="G548" s="159"/>
      <c r="H548" s="159"/>
      <c r="I548" s="159"/>
      <c r="J548" s="159"/>
      <c r="K548" s="159"/>
      <c r="L548" s="159"/>
      <c r="M548" s="159"/>
      <c r="N548" s="159"/>
      <c r="O548" s="87"/>
      <c r="P548" s="87"/>
      <c r="Q548" s="87"/>
      <c r="R548" s="87"/>
      <c r="S548" s="87"/>
      <c r="T548" s="87"/>
      <c r="U548" s="87"/>
      <c r="V548" s="87"/>
      <c r="W548" s="87"/>
      <c r="X548" s="87"/>
      <c r="Y548" s="87"/>
      <c r="Z548" s="87"/>
    </row>
    <row r="549" ht="12.0" customHeight="1">
      <c r="A549" s="159"/>
      <c r="B549" s="159"/>
      <c r="C549" s="159"/>
      <c r="D549" s="159"/>
      <c r="E549" s="159"/>
      <c r="F549" s="159"/>
      <c r="G549" s="159"/>
      <c r="H549" s="159"/>
      <c r="I549" s="159"/>
      <c r="J549" s="159"/>
      <c r="K549" s="159"/>
      <c r="L549" s="159"/>
      <c r="M549" s="159"/>
      <c r="N549" s="159"/>
      <c r="O549" s="87"/>
      <c r="P549" s="87"/>
      <c r="Q549" s="87"/>
      <c r="R549" s="87"/>
      <c r="S549" s="87"/>
      <c r="T549" s="87"/>
      <c r="U549" s="87"/>
      <c r="V549" s="87"/>
      <c r="W549" s="87"/>
      <c r="X549" s="87"/>
      <c r="Y549" s="87"/>
      <c r="Z549" s="87"/>
    </row>
    <row r="550" ht="12.0" customHeight="1">
      <c r="A550" s="159"/>
      <c r="B550" s="159"/>
      <c r="C550" s="159"/>
      <c r="D550" s="159"/>
      <c r="E550" s="159"/>
      <c r="F550" s="159"/>
      <c r="G550" s="159"/>
      <c r="H550" s="159"/>
      <c r="I550" s="159"/>
      <c r="J550" s="159"/>
      <c r="K550" s="159"/>
      <c r="L550" s="159"/>
      <c r="M550" s="159"/>
      <c r="N550" s="159"/>
      <c r="O550" s="87"/>
      <c r="P550" s="87"/>
      <c r="Q550" s="87"/>
      <c r="R550" s="87"/>
      <c r="S550" s="87"/>
      <c r="T550" s="87"/>
      <c r="U550" s="87"/>
      <c r="V550" s="87"/>
      <c r="W550" s="87"/>
      <c r="X550" s="87"/>
      <c r="Y550" s="87"/>
      <c r="Z550" s="87"/>
    </row>
    <row r="551" ht="12.0" customHeight="1">
      <c r="A551" s="159"/>
      <c r="B551" s="159"/>
      <c r="C551" s="159"/>
      <c r="D551" s="159"/>
      <c r="E551" s="159"/>
      <c r="F551" s="159"/>
      <c r="G551" s="159"/>
      <c r="H551" s="159"/>
      <c r="I551" s="159"/>
      <c r="J551" s="159"/>
      <c r="K551" s="159"/>
      <c r="L551" s="159"/>
      <c r="M551" s="159"/>
      <c r="N551" s="159"/>
      <c r="O551" s="87"/>
      <c r="P551" s="87"/>
      <c r="Q551" s="87"/>
      <c r="R551" s="87"/>
      <c r="S551" s="87"/>
      <c r="T551" s="87"/>
      <c r="U551" s="87"/>
      <c r="V551" s="87"/>
      <c r="W551" s="87"/>
      <c r="X551" s="87"/>
      <c r="Y551" s="87"/>
      <c r="Z551" s="87"/>
    </row>
    <row r="552" ht="12.0" customHeight="1">
      <c r="A552" s="159"/>
      <c r="B552" s="159"/>
      <c r="C552" s="159"/>
      <c r="D552" s="159"/>
      <c r="E552" s="159"/>
      <c r="F552" s="159"/>
      <c r="G552" s="159"/>
      <c r="H552" s="159"/>
      <c r="I552" s="159"/>
      <c r="J552" s="159"/>
      <c r="K552" s="159"/>
      <c r="L552" s="159"/>
      <c r="M552" s="159"/>
      <c r="N552" s="159"/>
      <c r="O552" s="87"/>
      <c r="P552" s="87"/>
      <c r="Q552" s="87"/>
      <c r="R552" s="87"/>
      <c r="S552" s="87"/>
      <c r="T552" s="87"/>
      <c r="U552" s="87"/>
      <c r="V552" s="87"/>
      <c r="W552" s="87"/>
      <c r="X552" s="87"/>
      <c r="Y552" s="87"/>
      <c r="Z552" s="87"/>
    </row>
    <row r="553" ht="12.0" customHeight="1">
      <c r="A553" s="159"/>
      <c r="B553" s="159"/>
      <c r="C553" s="159"/>
      <c r="D553" s="159"/>
      <c r="E553" s="159"/>
      <c r="F553" s="159"/>
      <c r="G553" s="159"/>
      <c r="H553" s="159"/>
      <c r="I553" s="159"/>
      <c r="J553" s="159"/>
      <c r="K553" s="159"/>
      <c r="L553" s="159"/>
      <c r="M553" s="159"/>
      <c r="N553" s="159"/>
      <c r="O553" s="87"/>
      <c r="P553" s="87"/>
      <c r="Q553" s="87"/>
      <c r="R553" s="87"/>
      <c r="S553" s="87"/>
      <c r="T553" s="87"/>
      <c r="U553" s="87"/>
      <c r="V553" s="87"/>
      <c r="W553" s="87"/>
      <c r="X553" s="87"/>
      <c r="Y553" s="87"/>
      <c r="Z553" s="87"/>
    </row>
    <row r="554" ht="12.0" customHeight="1">
      <c r="A554" s="159"/>
      <c r="B554" s="159"/>
      <c r="C554" s="159"/>
      <c r="D554" s="159"/>
      <c r="E554" s="159"/>
      <c r="F554" s="159"/>
      <c r="G554" s="159"/>
      <c r="H554" s="159"/>
      <c r="I554" s="159"/>
      <c r="J554" s="159"/>
      <c r="K554" s="159"/>
      <c r="L554" s="159"/>
      <c r="M554" s="159"/>
      <c r="N554" s="159"/>
      <c r="O554" s="87"/>
      <c r="P554" s="87"/>
      <c r="Q554" s="87"/>
      <c r="R554" s="87"/>
      <c r="S554" s="87"/>
      <c r="T554" s="87"/>
      <c r="U554" s="87"/>
      <c r="V554" s="87"/>
      <c r="W554" s="87"/>
      <c r="X554" s="87"/>
      <c r="Y554" s="87"/>
      <c r="Z554" s="87"/>
    </row>
    <row r="555" ht="12.0" customHeight="1">
      <c r="A555" s="159"/>
      <c r="B555" s="159"/>
      <c r="C555" s="159"/>
      <c r="D555" s="159"/>
      <c r="E555" s="159"/>
      <c r="F555" s="159"/>
      <c r="G555" s="159"/>
      <c r="H555" s="159"/>
      <c r="I555" s="159"/>
      <c r="J555" s="159"/>
      <c r="K555" s="159"/>
      <c r="L555" s="159"/>
      <c r="M555" s="159"/>
      <c r="N555" s="159"/>
      <c r="O555" s="87"/>
      <c r="P555" s="87"/>
      <c r="Q555" s="87"/>
      <c r="R555" s="87"/>
      <c r="S555" s="87"/>
      <c r="T555" s="87"/>
      <c r="U555" s="87"/>
      <c r="V555" s="87"/>
      <c r="W555" s="87"/>
      <c r="X555" s="87"/>
      <c r="Y555" s="87"/>
      <c r="Z555" s="87"/>
    </row>
    <row r="556" ht="12.0" customHeight="1">
      <c r="A556" s="159"/>
      <c r="B556" s="159"/>
      <c r="C556" s="159"/>
      <c r="D556" s="159"/>
      <c r="E556" s="159"/>
      <c r="F556" s="159"/>
      <c r="G556" s="159"/>
      <c r="H556" s="159"/>
      <c r="I556" s="159"/>
      <c r="J556" s="159"/>
      <c r="K556" s="159"/>
      <c r="L556" s="159"/>
      <c r="M556" s="159"/>
      <c r="N556" s="159"/>
      <c r="O556" s="87"/>
      <c r="P556" s="87"/>
      <c r="Q556" s="87"/>
      <c r="R556" s="87"/>
      <c r="S556" s="87"/>
      <c r="T556" s="87"/>
      <c r="U556" s="87"/>
      <c r="V556" s="87"/>
      <c r="W556" s="87"/>
      <c r="X556" s="87"/>
      <c r="Y556" s="87"/>
      <c r="Z556" s="87"/>
    </row>
    <row r="557" ht="12.0" customHeight="1">
      <c r="A557" s="159"/>
      <c r="B557" s="159"/>
      <c r="C557" s="159"/>
      <c r="D557" s="159"/>
      <c r="E557" s="159"/>
      <c r="F557" s="159"/>
      <c r="G557" s="159"/>
      <c r="H557" s="159"/>
      <c r="I557" s="159"/>
      <c r="J557" s="159"/>
      <c r="K557" s="159"/>
      <c r="L557" s="159"/>
      <c r="M557" s="159"/>
      <c r="N557" s="159"/>
      <c r="O557" s="87"/>
      <c r="P557" s="87"/>
      <c r="Q557" s="87"/>
      <c r="R557" s="87"/>
      <c r="S557" s="87"/>
      <c r="T557" s="87"/>
      <c r="U557" s="87"/>
      <c r="V557" s="87"/>
      <c r="W557" s="87"/>
      <c r="X557" s="87"/>
      <c r="Y557" s="87"/>
      <c r="Z557" s="87"/>
    </row>
    <row r="558" ht="12.0" customHeight="1">
      <c r="A558" s="159"/>
      <c r="B558" s="159"/>
      <c r="C558" s="159"/>
      <c r="D558" s="159"/>
      <c r="E558" s="159"/>
      <c r="F558" s="159"/>
      <c r="G558" s="159"/>
      <c r="H558" s="159"/>
      <c r="I558" s="159"/>
      <c r="J558" s="159"/>
      <c r="K558" s="159"/>
      <c r="L558" s="159"/>
      <c r="M558" s="159"/>
      <c r="N558" s="159"/>
      <c r="O558" s="87"/>
      <c r="P558" s="87"/>
      <c r="Q558" s="87"/>
      <c r="R558" s="87"/>
      <c r="S558" s="87"/>
      <c r="T558" s="87"/>
      <c r="U558" s="87"/>
      <c r="V558" s="87"/>
      <c r="W558" s="87"/>
      <c r="X558" s="87"/>
      <c r="Y558" s="87"/>
      <c r="Z558" s="87"/>
    </row>
    <row r="559" ht="12.0" customHeight="1">
      <c r="A559" s="159"/>
      <c r="B559" s="159"/>
      <c r="C559" s="159"/>
      <c r="D559" s="159"/>
      <c r="E559" s="159"/>
      <c r="F559" s="159"/>
      <c r="G559" s="159"/>
      <c r="H559" s="159"/>
      <c r="I559" s="159"/>
      <c r="J559" s="159"/>
      <c r="K559" s="159"/>
      <c r="L559" s="159"/>
      <c r="M559" s="159"/>
      <c r="N559" s="159"/>
      <c r="O559" s="87"/>
      <c r="P559" s="87"/>
      <c r="Q559" s="87"/>
      <c r="R559" s="87"/>
      <c r="S559" s="87"/>
      <c r="T559" s="87"/>
      <c r="U559" s="87"/>
      <c r="V559" s="87"/>
      <c r="W559" s="87"/>
      <c r="X559" s="87"/>
      <c r="Y559" s="87"/>
      <c r="Z559" s="87"/>
    </row>
    <row r="560" ht="12.0" customHeight="1">
      <c r="A560" s="159"/>
      <c r="B560" s="159"/>
      <c r="C560" s="159"/>
      <c r="D560" s="159"/>
      <c r="E560" s="159"/>
      <c r="F560" s="159"/>
      <c r="G560" s="159"/>
      <c r="H560" s="159"/>
      <c r="I560" s="159"/>
      <c r="J560" s="159"/>
      <c r="K560" s="159"/>
      <c r="L560" s="159"/>
      <c r="M560" s="159"/>
      <c r="N560" s="159"/>
      <c r="O560" s="87"/>
      <c r="P560" s="87"/>
      <c r="Q560" s="87"/>
      <c r="R560" s="87"/>
      <c r="S560" s="87"/>
      <c r="T560" s="87"/>
      <c r="U560" s="87"/>
      <c r="V560" s="87"/>
      <c r="W560" s="87"/>
      <c r="X560" s="87"/>
      <c r="Y560" s="87"/>
      <c r="Z560" s="87"/>
    </row>
    <row r="561" ht="12.0" customHeight="1">
      <c r="A561" s="159"/>
      <c r="B561" s="159"/>
      <c r="C561" s="159"/>
      <c r="D561" s="159"/>
      <c r="E561" s="159"/>
      <c r="F561" s="159"/>
      <c r="G561" s="159"/>
      <c r="H561" s="159"/>
      <c r="I561" s="159"/>
      <c r="J561" s="159"/>
      <c r="K561" s="159"/>
      <c r="L561" s="159"/>
      <c r="M561" s="159"/>
      <c r="N561" s="159"/>
      <c r="O561" s="87"/>
      <c r="P561" s="87"/>
      <c r="Q561" s="87"/>
      <c r="R561" s="87"/>
      <c r="S561" s="87"/>
      <c r="T561" s="87"/>
      <c r="U561" s="87"/>
      <c r="V561" s="87"/>
      <c r="W561" s="87"/>
      <c r="X561" s="87"/>
      <c r="Y561" s="87"/>
      <c r="Z561" s="87"/>
    </row>
    <row r="562" ht="12.0" customHeight="1">
      <c r="A562" s="159"/>
      <c r="B562" s="159"/>
      <c r="C562" s="159"/>
      <c r="D562" s="159"/>
      <c r="E562" s="159"/>
      <c r="F562" s="159"/>
      <c r="G562" s="159"/>
      <c r="H562" s="159"/>
      <c r="I562" s="159"/>
      <c r="J562" s="159"/>
      <c r="K562" s="159"/>
      <c r="L562" s="159"/>
      <c r="M562" s="159"/>
      <c r="N562" s="159"/>
      <c r="O562" s="87"/>
      <c r="P562" s="87"/>
      <c r="Q562" s="87"/>
      <c r="R562" s="87"/>
      <c r="S562" s="87"/>
      <c r="T562" s="87"/>
      <c r="U562" s="87"/>
      <c r="V562" s="87"/>
      <c r="W562" s="87"/>
      <c r="X562" s="87"/>
      <c r="Y562" s="87"/>
      <c r="Z562" s="87"/>
    </row>
    <row r="563" ht="12.0" customHeight="1">
      <c r="A563" s="159"/>
      <c r="B563" s="159"/>
      <c r="C563" s="159"/>
      <c r="D563" s="159"/>
      <c r="E563" s="159"/>
      <c r="F563" s="159"/>
      <c r="G563" s="159"/>
      <c r="H563" s="159"/>
      <c r="I563" s="159"/>
      <c r="J563" s="159"/>
      <c r="K563" s="159"/>
      <c r="L563" s="159"/>
      <c r="M563" s="159"/>
      <c r="N563" s="159"/>
      <c r="O563" s="87"/>
      <c r="P563" s="87"/>
      <c r="Q563" s="87"/>
      <c r="R563" s="87"/>
      <c r="S563" s="87"/>
      <c r="T563" s="87"/>
      <c r="U563" s="87"/>
      <c r="V563" s="87"/>
      <c r="W563" s="87"/>
      <c r="X563" s="87"/>
      <c r="Y563" s="87"/>
      <c r="Z563" s="87"/>
    </row>
    <row r="564" ht="12.0" customHeight="1">
      <c r="A564" s="159"/>
      <c r="B564" s="159"/>
      <c r="C564" s="159"/>
      <c r="D564" s="159"/>
      <c r="E564" s="159"/>
      <c r="F564" s="159"/>
      <c r="G564" s="159"/>
      <c r="H564" s="159"/>
      <c r="I564" s="159"/>
      <c r="J564" s="159"/>
      <c r="K564" s="159"/>
      <c r="L564" s="159"/>
      <c r="M564" s="159"/>
      <c r="N564" s="159"/>
      <c r="O564" s="87"/>
      <c r="P564" s="87"/>
      <c r="Q564" s="87"/>
      <c r="R564" s="87"/>
      <c r="S564" s="87"/>
      <c r="T564" s="87"/>
      <c r="U564" s="87"/>
      <c r="V564" s="87"/>
      <c r="W564" s="87"/>
      <c r="X564" s="87"/>
      <c r="Y564" s="87"/>
      <c r="Z564" s="87"/>
    </row>
    <row r="565" ht="12.0" customHeight="1">
      <c r="A565" s="159"/>
      <c r="B565" s="159"/>
      <c r="C565" s="159"/>
      <c r="D565" s="159"/>
      <c r="E565" s="159"/>
      <c r="F565" s="159"/>
      <c r="G565" s="159"/>
      <c r="H565" s="159"/>
      <c r="I565" s="159"/>
      <c r="J565" s="159"/>
      <c r="K565" s="159"/>
      <c r="L565" s="159"/>
      <c r="M565" s="159"/>
      <c r="N565" s="159"/>
      <c r="O565" s="87"/>
      <c r="P565" s="87"/>
      <c r="Q565" s="87"/>
      <c r="R565" s="87"/>
      <c r="S565" s="87"/>
      <c r="T565" s="87"/>
      <c r="U565" s="87"/>
      <c r="V565" s="87"/>
      <c r="W565" s="87"/>
      <c r="X565" s="87"/>
      <c r="Y565" s="87"/>
      <c r="Z565" s="87"/>
    </row>
    <row r="566" ht="12.0" customHeight="1">
      <c r="A566" s="159"/>
      <c r="B566" s="159"/>
      <c r="C566" s="159"/>
      <c r="D566" s="159"/>
      <c r="E566" s="159"/>
      <c r="F566" s="159"/>
      <c r="G566" s="159"/>
      <c r="H566" s="159"/>
      <c r="I566" s="159"/>
      <c r="J566" s="159"/>
      <c r="K566" s="159"/>
      <c r="L566" s="159"/>
      <c r="M566" s="159"/>
      <c r="N566" s="159"/>
      <c r="O566" s="87"/>
      <c r="P566" s="87"/>
      <c r="Q566" s="87"/>
      <c r="R566" s="87"/>
      <c r="S566" s="87"/>
      <c r="T566" s="87"/>
      <c r="U566" s="87"/>
      <c r="V566" s="87"/>
      <c r="W566" s="87"/>
      <c r="X566" s="87"/>
      <c r="Y566" s="87"/>
      <c r="Z566" s="87"/>
    </row>
    <row r="567" ht="12.0" customHeight="1">
      <c r="A567" s="159"/>
      <c r="B567" s="159"/>
      <c r="C567" s="159"/>
      <c r="D567" s="159"/>
      <c r="E567" s="159"/>
      <c r="F567" s="159"/>
      <c r="G567" s="159"/>
      <c r="H567" s="159"/>
      <c r="I567" s="159"/>
      <c r="J567" s="159"/>
      <c r="K567" s="159"/>
      <c r="L567" s="159"/>
      <c r="M567" s="159"/>
      <c r="N567" s="159"/>
      <c r="O567" s="87"/>
      <c r="P567" s="87"/>
      <c r="Q567" s="87"/>
      <c r="R567" s="87"/>
      <c r="S567" s="87"/>
      <c r="T567" s="87"/>
      <c r="U567" s="87"/>
      <c r="V567" s="87"/>
      <c r="W567" s="87"/>
      <c r="X567" s="87"/>
      <c r="Y567" s="87"/>
      <c r="Z567" s="87"/>
    </row>
    <row r="568" ht="12.0" customHeight="1">
      <c r="A568" s="159"/>
      <c r="B568" s="159"/>
      <c r="C568" s="159"/>
      <c r="D568" s="159"/>
      <c r="E568" s="159"/>
      <c r="F568" s="159"/>
      <c r="G568" s="159"/>
      <c r="H568" s="159"/>
      <c r="I568" s="159"/>
      <c r="J568" s="159"/>
      <c r="K568" s="159"/>
      <c r="L568" s="159"/>
      <c r="M568" s="159"/>
      <c r="N568" s="159"/>
      <c r="O568" s="87"/>
      <c r="P568" s="87"/>
      <c r="Q568" s="87"/>
      <c r="R568" s="87"/>
      <c r="S568" s="87"/>
      <c r="T568" s="87"/>
      <c r="U568" s="87"/>
      <c r="V568" s="87"/>
      <c r="W568" s="87"/>
      <c r="X568" s="87"/>
      <c r="Y568" s="87"/>
      <c r="Z568" s="87"/>
    </row>
    <row r="569" ht="12.0" customHeight="1">
      <c r="A569" s="159"/>
      <c r="B569" s="159"/>
      <c r="C569" s="159"/>
      <c r="D569" s="159"/>
      <c r="E569" s="159"/>
      <c r="F569" s="159"/>
      <c r="G569" s="159"/>
      <c r="H569" s="159"/>
      <c r="I569" s="159"/>
      <c r="J569" s="159"/>
      <c r="K569" s="159"/>
      <c r="L569" s="159"/>
      <c r="M569" s="159"/>
      <c r="N569" s="159"/>
      <c r="O569" s="87"/>
      <c r="P569" s="87"/>
      <c r="Q569" s="87"/>
      <c r="R569" s="87"/>
      <c r="S569" s="87"/>
      <c r="T569" s="87"/>
      <c r="U569" s="87"/>
      <c r="V569" s="87"/>
      <c r="W569" s="87"/>
      <c r="X569" s="87"/>
      <c r="Y569" s="87"/>
      <c r="Z569" s="87"/>
    </row>
    <row r="570" ht="12.0" customHeight="1">
      <c r="A570" s="159"/>
      <c r="B570" s="159"/>
      <c r="C570" s="159"/>
      <c r="D570" s="159"/>
      <c r="E570" s="159"/>
      <c r="F570" s="159"/>
      <c r="G570" s="159"/>
      <c r="H570" s="159"/>
      <c r="I570" s="159"/>
      <c r="J570" s="159"/>
      <c r="K570" s="159"/>
      <c r="L570" s="159"/>
      <c r="M570" s="159"/>
      <c r="N570" s="159"/>
      <c r="O570" s="87"/>
      <c r="P570" s="87"/>
      <c r="Q570" s="87"/>
      <c r="R570" s="87"/>
      <c r="S570" s="87"/>
      <c r="T570" s="87"/>
      <c r="U570" s="87"/>
      <c r="V570" s="87"/>
      <c r="W570" s="87"/>
      <c r="X570" s="87"/>
      <c r="Y570" s="87"/>
      <c r="Z570" s="87"/>
    </row>
    <row r="571" ht="12.0" customHeight="1">
      <c r="A571" s="159"/>
      <c r="B571" s="159"/>
      <c r="C571" s="159"/>
      <c r="D571" s="159"/>
      <c r="E571" s="159"/>
      <c r="F571" s="159"/>
      <c r="G571" s="159"/>
      <c r="H571" s="159"/>
      <c r="I571" s="159"/>
      <c r="J571" s="159"/>
      <c r="K571" s="159"/>
      <c r="L571" s="159"/>
      <c r="M571" s="159"/>
      <c r="N571" s="159"/>
      <c r="O571" s="87"/>
      <c r="P571" s="87"/>
      <c r="Q571" s="87"/>
      <c r="R571" s="87"/>
      <c r="S571" s="87"/>
      <c r="T571" s="87"/>
      <c r="U571" s="87"/>
      <c r="V571" s="87"/>
      <c r="W571" s="87"/>
      <c r="X571" s="87"/>
      <c r="Y571" s="87"/>
      <c r="Z571" s="87"/>
    </row>
    <row r="572" ht="12.0" customHeight="1">
      <c r="A572" s="159"/>
      <c r="B572" s="159"/>
      <c r="C572" s="159"/>
      <c r="D572" s="159"/>
      <c r="E572" s="159"/>
      <c r="F572" s="159"/>
      <c r="G572" s="159"/>
      <c r="H572" s="159"/>
      <c r="I572" s="159"/>
      <c r="J572" s="159"/>
      <c r="K572" s="159"/>
      <c r="L572" s="159"/>
      <c r="M572" s="159"/>
      <c r="N572" s="159"/>
      <c r="O572" s="87"/>
      <c r="P572" s="87"/>
      <c r="Q572" s="87"/>
      <c r="R572" s="87"/>
      <c r="S572" s="87"/>
      <c r="T572" s="87"/>
      <c r="U572" s="87"/>
      <c r="V572" s="87"/>
      <c r="W572" s="87"/>
      <c r="X572" s="87"/>
      <c r="Y572" s="87"/>
      <c r="Z572" s="87"/>
    </row>
    <row r="573" ht="12.0" customHeight="1">
      <c r="A573" s="159"/>
      <c r="B573" s="159"/>
      <c r="C573" s="159"/>
      <c r="D573" s="159"/>
      <c r="E573" s="159"/>
      <c r="F573" s="159"/>
      <c r="G573" s="159"/>
      <c r="H573" s="159"/>
      <c r="I573" s="159"/>
      <c r="J573" s="159"/>
      <c r="K573" s="159"/>
      <c r="L573" s="159"/>
      <c r="M573" s="159"/>
      <c r="N573" s="159"/>
      <c r="O573" s="87"/>
      <c r="P573" s="87"/>
      <c r="Q573" s="87"/>
      <c r="R573" s="87"/>
      <c r="S573" s="87"/>
      <c r="T573" s="87"/>
      <c r="U573" s="87"/>
      <c r="V573" s="87"/>
      <c r="W573" s="87"/>
      <c r="X573" s="87"/>
      <c r="Y573" s="87"/>
      <c r="Z573" s="87"/>
    </row>
    <row r="574" ht="12.0" customHeight="1">
      <c r="A574" s="159"/>
      <c r="B574" s="159"/>
      <c r="C574" s="159"/>
      <c r="D574" s="159"/>
      <c r="E574" s="159"/>
      <c r="F574" s="159"/>
      <c r="G574" s="159"/>
      <c r="H574" s="159"/>
      <c r="I574" s="159"/>
      <c r="J574" s="159"/>
      <c r="K574" s="159"/>
      <c r="L574" s="159"/>
      <c r="M574" s="159"/>
      <c r="N574" s="159"/>
      <c r="O574" s="87"/>
      <c r="P574" s="87"/>
      <c r="Q574" s="87"/>
      <c r="R574" s="87"/>
      <c r="S574" s="87"/>
      <c r="T574" s="87"/>
      <c r="U574" s="87"/>
      <c r="V574" s="87"/>
      <c r="W574" s="87"/>
      <c r="X574" s="87"/>
      <c r="Y574" s="87"/>
      <c r="Z574" s="87"/>
    </row>
    <row r="575" ht="12.0" customHeight="1">
      <c r="A575" s="159"/>
      <c r="B575" s="159"/>
      <c r="C575" s="159"/>
      <c r="D575" s="159"/>
      <c r="E575" s="159"/>
      <c r="F575" s="159"/>
      <c r="G575" s="159"/>
      <c r="H575" s="159"/>
      <c r="I575" s="159"/>
      <c r="J575" s="159"/>
      <c r="K575" s="159"/>
      <c r="L575" s="159"/>
      <c r="M575" s="159"/>
      <c r="N575" s="159"/>
      <c r="O575" s="87"/>
      <c r="P575" s="87"/>
      <c r="Q575" s="87"/>
      <c r="R575" s="87"/>
      <c r="S575" s="87"/>
      <c r="T575" s="87"/>
      <c r="U575" s="87"/>
      <c r="V575" s="87"/>
      <c r="W575" s="87"/>
      <c r="X575" s="87"/>
      <c r="Y575" s="87"/>
      <c r="Z575" s="87"/>
    </row>
    <row r="576" ht="12.0" customHeight="1">
      <c r="A576" s="159"/>
      <c r="B576" s="159"/>
      <c r="C576" s="159"/>
      <c r="D576" s="159"/>
      <c r="E576" s="159"/>
      <c r="F576" s="159"/>
      <c r="G576" s="159"/>
      <c r="H576" s="159"/>
      <c r="I576" s="159"/>
      <c r="J576" s="159"/>
      <c r="K576" s="159"/>
      <c r="L576" s="159"/>
      <c r="M576" s="159"/>
      <c r="N576" s="159"/>
      <c r="O576" s="87"/>
      <c r="P576" s="87"/>
      <c r="Q576" s="87"/>
      <c r="R576" s="87"/>
      <c r="S576" s="87"/>
      <c r="T576" s="87"/>
      <c r="U576" s="87"/>
      <c r="V576" s="87"/>
      <c r="W576" s="87"/>
      <c r="X576" s="87"/>
      <c r="Y576" s="87"/>
      <c r="Z576" s="87"/>
    </row>
    <row r="577" ht="12.0" customHeight="1">
      <c r="A577" s="159"/>
      <c r="B577" s="159"/>
      <c r="C577" s="159"/>
      <c r="D577" s="159"/>
      <c r="E577" s="159"/>
      <c r="F577" s="159"/>
      <c r="G577" s="159"/>
      <c r="H577" s="159"/>
      <c r="I577" s="159"/>
      <c r="J577" s="159"/>
      <c r="K577" s="159"/>
      <c r="L577" s="159"/>
      <c r="M577" s="159"/>
      <c r="N577" s="159"/>
      <c r="O577" s="87"/>
      <c r="P577" s="87"/>
      <c r="Q577" s="87"/>
      <c r="R577" s="87"/>
      <c r="S577" s="87"/>
      <c r="T577" s="87"/>
      <c r="U577" s="87"/>
      <c r="V577" s="87"/>
      <c r="W577" s="87"/>
      <c r="X577" s="87"/>
      <c r="Y577" s="87"/>
      <c r="Z577" s="87"/>
    </row>
    <row r="578" ht="12.0" customHeight="1">
      <c r="A578" s="159"/>
      <c r="B578" s="159"/>
      <c r="C578" s="159"/>
      <c r="D578" s="159"/>
      <c r="E578" s="159"/>
      <c r="F578" s="159"/>
      <c r="G578" s="159"/>
      <c r="H578" s="159"/>
      <c r="I578" s="159"/>
      <c r="J578" s="159"/>
      <c r="K578" s="159"/>
      <c r="L578" s="159"/>
      <c r="M578" s="159"/>
      <c r="N578" s="159"/>
      <c r="O578" s="87"/>
      <c r="P578" s="87"/>
      <c r="Q578" s="87"/>
      <c r="R578" s="87"/>
      <c r="S578" s="87"/>
      <c r="T578" s="87"/>
      <c r="U578" s="87"/>
      <c r="V578" s="87"/>
      <c r="W578" s="87"/>
      <c r="X578" s="87"/>
      <c r="Y578" s="87"/>
      <c r="Z578" s="87"/>
    </row>
    <row r="579" ht="12.0" customHeight="1">
      <c r="A579" s="159"/>
      <c r="B579" s="159"/>
      <c r="C579" s="159"/>
      <c r="D579" s="159"/>
      <c r="E579" s="159"/>
      <c r="F579" s="159"/>
      <c r="G579" s="159"/>
      <c r="H579" s="159"/>
      <c r="I579" s="159"/>
      <c r="J579" s="159"/>
      <c r="K579" s="159"/>
      <c r="L579" s="159"/>
      <c r="M579" s="159"/>
      <c r="N579" s="159"/>
      <c r="O579" s="87"/>
      <c r="P579" s="87"/>
      <c r="Q579" s="87"/>
      <c r="R579" s="87"/>
      <c r="S579" s="87"/>
      <c r="T579" s="87"/>
      <c r="U579" s="87"/>
      <c r="V579" s="87"/>
      <c r="W579" s="87"/>
      <c r="X579" s="87"/>
      <c r="Y579" s="87"/>
      <c r="Z579" s="87"/>
    </row>
    <row r="580" ht="12.0" customHeight="1">
      <c r="A580" s="159"/>
      <c r="B580" s="159"/>
      <c r="C580" s="159"/>
      <c r="D580" s="159"/>
      <c r="E580" s="159"/>
      <c r="F580" s="159"/>
      <c r="G580" s="159"/>
      <c r="H580" s="159"/>
      <c r="I580" s="159"/>
      <c r="J580" s="159"/>
      <c r="K580" s="159"/>
      <c r="L580" s="159"/>
      <c r="M580" s="159"/>
      <c r="N580" s="159"/>
      <c r="O580" s="87"/>
      <c r="P580" s="87"/>
      <c r="Q580" s="87"/>
      <c r="R580" s="87"/>
      <c r="S580" s="87"/>
      <c r="T580" s="87"/>
      <c r="U580" s="87"/>
      <c r="V580" s="87"/>
      <c r="W580" s="87"/>
      <c r="X580" s="87"/>
      <c r="Y580" s="87"/>
      <c r="Z580" s="87"/>
    </row>
    <row r="581" ht="12.0" customHeight="1">
      <c r="A581" s="159"/>
      <c r="B581" s="159"/>
      <c r="C581" s="159"/>
      <c r="D581" s="159"/>
      <c r="E581" s="159"/>
      <c r="F581" s="159"/>
      <c r="G581" s="159"/>
      <c r="H581" s="159"/>
      <c r="I581" s="159"/>
      <c r="J581" s="159"/>
      <c r="K581" s="159"/>
      <c r="L581" s="159"/>
      <c r="M581" s="159"/>
      <c r="N581" s="159"/>
      <c r="O581" s="87"/>
      <c r="P581" s="87"/>
      <c r="Q581" s="87"/>
      <c r="R581" s="87"/>
      <c r="S581" s="87"/>
      <c r="T581" s="87"/>
      <c r="U581" s="87"/>
      <c r="V581" s="87"/>
      <c r="W581" s="87"/>
      <c r="X581" s="87"/>
      <c r="Y581" s="87"/>
      <c r="Z581" s="87"/>
    </row>
    <row r="582" ht="12.0" customHeight="1">
      <c r="A582" s="159"/>
      <c r="B582" s="159"/>
      <c r="C582" s="159"/>
      <c r="D582" s="159"/>
      <c r="E582" s="159"/>
      <c r="F582" s="159"/>
      <c r="G582" s="159"/>
      <c r="H582" s="159"/>
      <c r="I582" s="159"/>
      <c r="J582" s="159"/>
      <c r="K582" s="159"/>
      <c r="L582" s="159"/>
      <c r="M582" s="159"/>
      <c r="N582" s="159"/>
      <c r="O582" s="87"/>
      <c r="P582" s="87"/>
      <c r="Q582" s="87"/>
      <c r="R582" s="87"/>
      <c r="S582" s="87"/>
      <c r="T582" s="87"/>
      <c r="U582" s="87"/>
      <c r="V582" s="87"/>
      <c r="W582" s="87"/>
      <c r="X582" s="87"/>
      <c r="Y582" s="87"/>
      <c r="Z582" s="87"/>
    </row>
    <row r="583" ht="12.0" customHeight="1">
      <c r="A583" s="159"/>
      <c r="B583" s="159"/>
      <c r="C583" s="159"/>
      <c r="D583" s="159"/>
      <c r="E583" s="159"/>
      <c r="F583" s="159"/>
      <c r="G583" s="159"/>
      <c r="H583" s="159"/>
      <c r="I583" s="159"/>
      <c r="J583" s="159"/>
      <c r="K583" s="159"/>
      <c r="L583" s="159"/>
      <c r="M583" s="159"/>
      <c r="N583" s="159"/>
      <c r="O583" s="87"/>
      <c r="P583" s="87"/>
      <c r="Q583" s="87"/>
      <c r="R583" s="87"/>
      <c r="S583" s="87"/>
      <c r="T583" s="87"/>
      <c r="U583" s="87"/>
      <c r="V583" s="87"/>
      <c r="W583" s="87"/>
      <c r="X583" s="87"/>
      <c r="Y583" s="87"/>
      <c r="Z583" s="87"/>
    </row>
    <row r="584" ht="12.0" customHeight="1">
      <c r="A584" s="159"/>
      <c r="B584" s="159"/>
      <c r="C584" s="159"/>
      <c r="D584" s="159"/>
      <c r="E584" s="159"/>
      <c r="F584" s="159"/>
      <c r="G584" s="159"/>
      <c r="H584" s="159"/>
      <c r="I584" s="159"/>
      <c r="J584" s="159"/>
      <c r="K584" s="159"/>
      <c r="L584" s="159"/>
      <c r="M584" s="159"/>
      <c r="N584" s="159"/>
      <c r="O584" s="87"/>
      <c r="P584" s="87"/>
      <c r="Q584" s="87"/>
      <c r="R584" s="87"/>
      <c r="S584" s="87"/>
      <c r="T584" s="87"/>
      <c r="U584" s="87"/>
      <c r="V584" s="87"/>
      <c r="W584" s="87"/>
      <c r="X584" s="87"/>
      <c r="Y584" s="87"/>
      <c r="Z584" s="87"/>
    </row>
    <row r="585" ht="12.0" customHeight="1">
      <c r="A585" s="159"/>
      <c r="B585" s="159"/>
      <c r="C585" s="159"/>
      <c r="D585" s="159"/>
      <c r="E585" s="159"/>
      <c r="F585" s="159"/>
      <c r="G585" s="159"/>
      <c r="H585" s="159"/>
      <c r="I585" s="159"/>
      <c r="J585" s="159"/>
      <c r="K585" s="159"/>
      <c r="L585" s="159"/>
      <c r="M585" s="159"/>
      <c r="N585" s="159"/>
      <c r="O585" s="87"/>
      <c r="P585" s="87"/>
      <c r="Q585" s="87"/>
      <c r="R585" s="87"/>
      <c r="S585" s="87"/>
      <c r="T585" s="87"/>
      <c r="U585" s="87"/>
      <c r="V585" s="87"/>
      <c r="W585" s="87"/>
      <c r="X585" s="87"/>
      <c r="Y585" s="87"/>
      <c r="Z585" s="87"/>
    </row>
    <row r="586" ht="12.0" customHeight="1">
      <c r="A586" s="159"/>
      <c r="B586" s="159"/>
      <c r="C586" s="159"/>
      <c r="D586" s="159"/>
      <c r="E586" s="159"/>
      <c r="F586" s="159"/>
      <c r="G586" s="159"/>
      <c r="H586" s="159"/>
      <c r="I586" s="159"/>
      <c r="J586" s="159"/>
      <c r="K586" s="159"/>
      <c r="L586" s="159"/>
      <c r="M586" s="159"/>
      <c r="N586" s="159"/>
      <c r="O586" s="87"/>
      <c r="P586" s="87"/>
      <c r="Q586" s="87"/>
      <c r="R586" s="87"/>
      <c r="S586" s="87"/>
      <c r="T586" s="87"/>
      <c r="U586" s="87"/>
      <c r="V586" s="87"/>
      <c r="W586" s="87"/>
      <c r="X586" s="87"/>
      <c r="Y586" s="87"/>
      <c r="Z586" s="87"/>
    </row>
    <row r="587" ht="12.0" customHeight="1">
      <c r="A587" s="159"/>
      <c r="B587" s="159"/>
      <c r="C587" s="159"/>
      <c r="D587" s="159"/>
      <c r="E587" s="159"/>
      <c r="F587" s="159"/>
      <c r="G587" s="159"/>
      <c r="H587" s="159"/>
      <c r="I587" s="159"/>
      <c r="J587" s="159"/>
      <c r="K587" s="159"/>
      <c r="L587" s="159"/>
      <c r="M587" s="159"/>
      <c r="N587" s="159"/>
      <c r="O587" s="87"/>
      <c r="P587" s="87"/>
      <c r="Q587" s="87"/>
      <c r="R587" s="87"/>
      <c r="S587" s="87"/>
      <c r="T587" s="87"/>
      <c r="U587" s="87"/>
      <c r="V587" s="87"/>
      <c r="W587" s="87"/>
      <c r="X587" s="87"/>
      <c r="Y587" s="87"/>
      <c r="Z587" s="87"/>
    </row>
    <row r="588" ht="12.0" customHeight="1">
      <c r="A588" s="159"/>
      <c r="B588" s="159"/>
      <c r="C588" s="159"/>
      <c r="D588" s="159"/>
      <c r="E588" s="159"/>
      <c r="F588" s="159"/>
      <c r="G588" s="159"/>
      <c r="H588" s="159"/>
      <c r="I588" s="159"/>
      <c r="J588" s="159"/>
      <c r="K588" s="159"/>
      <c r="L588" s="159"/>
      <c r="M588" s="159"/>
      <c r="N588" s="159"/>
      <c r="O588" s="87"/>
      <c r="P588" s="87"/>
      <c r="Q588" s="87"/>
      <c r="R588" s="87"/>
      <c r="S588" s="87"/>
      <c r="T588" s="87"/>
      <c r="U588" s="87"/>
      <c r="V588" s="87"/>
      <c r="W588" s="87"/>
      <c r="X588" s="87"/>
      <c r="Y588" s="87"/>
      <c r="Z588" s="87"/>
    </row>
    <row r="589" ht="12.0" customHeight="1">
      <c r="A589" s="159"/>
      <c r="B589" s="159"/>
      <c r="C589" s="159"/>
      <c r="D589" s="159"/>
      <c r="E589" s="159"/>
      <c r="F589" s="159"/>
      <c r="G589" s="159"/>
      <c r="H589" s="159"/>
      <c r="I589" s="159"/>
      <c r="J589" s="159"/>
      <c r="K589" s="159"/>
      <c r="L589" s="159"/>
      <c r="M589" s="159"/>
      <c r="N589" s="159"/>
      <c r="O589" s="87"/>
      <c r="P589" s="87"/>
      <c r="Q589" s="87"/>
      <c r="R589" s="87"/>
      <c r="S589" s="87"/>
      <c r="T589" s="87"/>
      <c r="U589" s="87"/>
      <c r="V589" s="87"/>
      <c r="W589" s="87"/>
      <c r="X589" s="87"/>
      <c r="Y589" s="87"/>
      <c r="Z589" s="87"/>
    </row>
    <row r="590" ht="12.0" customHeight="1">
      <c r="A590" s="159"/>
      <c r="B590" s="159"/>
      <c r="C590" s="159"/>
      <c r="D590" s="159"/>
      <c r="E590" s="159"/>
      <c r="F590" s="159"/>
      <c r="G590" s="159"/>
      <c r="H590" s="159"/>
      <c r="I590" s="159"/>
      <c r="J590" s="159"/>
      <c r="K590" s="159"/>
      <c r="L590" s="159"/>
      <c r="M590" s="159"/>
      <c r="N590" s="159"/>
      <c r="O590" s="87"/>
      <c r="P590" s="87"/>
      <c r="Q590" s="87"/>
      <c r="R590" s="87"/>
      <c r="S590" s="87"/>
      <c r="T590" s="87"/>
      <c r="U590" s="87"/>
      <c r="V590" s="87"/>
      <c r="W590" s="87"/>
      <c r="X590" s="87"/>
      <c r="Y590" s="87"/>
      <c r="Z590" s="87"/>
    </row>
    <row r="591" ht="12.0" customHeight="1">
      <c r="A591" s="159"/>
      <c r="B591" s="159"/>
      <c r="C591" s="159"/>
      <c r="D591" s="159"/>
      <c r="E591" s="159"/>
      <c r="F591" s="159"/>
      <c r="G591" s="159"/>
      <c r="H591" s="159"/>
      <c r="I591" s="159"/>
      <c r="J591" s="159"/>
      <c r="K591" s="159"/>
      <c r="L591" s="159"/>
      <c r="M591" s="159"/>
      <c r="N591" s="159"/>
      <c r="O591" s="87"/>
      <c r="P591" s="87"/>
      <c r="Q591" s="87"/>
      <c r="R591" s="87"/>
      <c r="S591" s="87"/>
      <c r="T591" s="87"/>
      <c r="U591" s="87"/>
      <c r="V591" s="87"/>
      <c r="W591" s="87"/>
      <c r="X591" s="87"/>
      <c r="Y591" s="87"/>
      <c r="Z591" s="87"/>
    </row>
    <row r="592" ht="12.0" customHeight="1">
      <c r="A592" s="159"/>
      <c r="B592" s="159"/>
      <c r="C592" s="159"/>
      <c r="D592" s="159"/>
      <c r="E592" s="159"/>
      <c r="F592" s="159"/>
      <c r="G592" s="159"/>
      <c r="H592" s="159"/>
      <c r="I592" s="159"/>
      <c r="J592" s="159"/>
      <c r="K592" s="159"/>
      <c r="L592" s="159"/>
      <c r="M592" s="159"/>
      <c r="N592" s="159"/>
      <c r="O592" s="87"/>
      <c r="P592" s="87"/>
      <c r="Q592" s="87"/>
      <c r="R592" s="87"/>
      <c r="S592" s="87"/>
      <c r="T592" s="87"/>
      <c r="U592" s="87"/>
      <c r="V592" s="87"/>
      <c r="W592" s="87"/>
      <c r="X592" s="87"/>
      <c r="Y592" s="87"/>
      <c r="Z592" s="87"/>
    </row>
    <row r="593" ht="12.0" customHeight="1">
      <c r="A593" s="159"/>
      <c r="B593" s="159"/>
      <c r="C593" s="159"/>
      <c r="D593" s="159"/>
      <c r="E593" s="159"/>
      <c r="F593" s="159"/>
      <c r="G593" s="159"/>
      <c r="H593" s="159"/>
      <c r="I593" s="159"/>
      <c r="J593" s="159"/>
      <c r="K593" s="159"/>
      <c r="L593" s="159"/>
      <c r="M593" s="159"/>
      <c r="N593" s="159"/>
      <c r="O593" s="87"/>
      <c r="P593" s="87"/>
      <c r="Q593" s="87"/>
      <c r="R593" s="87"/>
      <c r="S593" s="87"/>
      <c r="T593" s="87"/>
      <c r="U593" s="87"/>
      <c r="V593" s="87"/>
      <c r="W593" s="87"/>
      <c r="X593" s="87"/>
      <c r="Y593" s="87"/>
      <c r="Z593" s="87"/>
    </row>
    <row r="594" ht="12.0" customHeight="1">
      <c r="A594" s="159"/>
      <c r="B594" s="159"/>
      <c r="C594" s="159"/>
      <c r="D594" s="159"/>
      <c r="E594" s="159"/>
      <c r="F594" s="159"/>
      <c r="G594" s="159"/>
      <c r="H594" s="159"/>
      <c r="I594" s="159"/>
      <c r="J594" s="159"/>
      <c r="K594" s="159"/>
      <c r="L594" s="159"/>
      <c r="M594" s="159"/>
      <c r="N594" s="159"/>
      <c r="O594" s="87"/>
      <c r="P594" s="87"/>
      <c r="Q594" s="87"/>
      <c r="R594" s="87"/>
      <c r="S594" s="87"/>
      <c r="T594" s="87"/>
      <c r="U594" s="87"/>
      <c r="V594" s="87"/>
      <c r="W594" s="87"/>
      <c r="X594" s="87"/>
      <c r="Y594" s="87"/>
      <c r="Z594" s="87"/>
    </row>
    <row r="595" ht="12.0" customHeight="1">
      <c r="A595" s="159"/>
      <c r="B595" s="159"/>
      <c r="C595" s="159"/>
      <c r="D595" s="159"/>
      <c r="E595" s="159"/>
      <c r="F595" s="159"/>
      <c r="G595" s="159"/>
      <c r="H595" s="159"/>
      <c r="I595" s="159"/>
      <c r="J595" s="159"/>
      <c r="K595" s="159"/>
      <c r="L595" s="159"/>
      <c r="M595" s="159"/>
      <c r="N595" s="159"/>
      <c r="O595" s="87"/>
      <c r="P595" s="87"/>
      <c r="Q595" s="87"/>
      <c r="R595" s="87"/>
      <c r="S595" s="87"/>
      <c r="T595" s="87"/>
      <c r="U595" s="87"/>
      <c r="V595" s="87"/>
      <c r="W595" s="87"/>
      <c r="X595" s="87"/>
      <c r="Y595" s="87"/>
      <c r="Z595" s="87"/>
    </row>
    <row r="596" ht="12.0" customHeight="1">
      <c r="A596" s="159"/>
      <c r="B596" s="159"/>
      <c r="C596" s="159"/>
      <c r="D596" s="159"/>
      <c r="E596" s="159"/>
      <c r="F596" s="159"/>
      <c r="G596" s="159"/>
      <c r="H596" s="159"/>
      <c r="I596" s="159"/>
      <c r="J596" s="159"/>
      <c r="K596" s="159"/>
      <c r="L596" s="159"/>
      <c r="M596" s="159"/>
      <c r="N596" s="159"/>
      <c r="O596" s="87"/>
      <c r="P596" s="87"/>
      <c r="Q596" s="87"/>
      <c r="R596" s="87"/>
      <c r="S596" s="87"/>
      <c r="T596" s="87"/>
      <c r="U596" s="87"/>
      <c r="V596" s="87"/>
      <c r="W596" s="87"/>
      <c r="X596" s="87"/>
      <c r="Y596" s="87"/>
      <c r="Z596" s="87"/>
    </row>
    <row r="597" ht="12.0" customHeight="1">
      <c r="A597" s="159"/>
      <c r="B597" s="159"/>
      <c r="C597" s="159"/>
      <c r="D597" s="159"/>
      <c r="E597" s="159"/>
      <c r="F597" s="159"/>
      <c r="G597" s="159"/>
      <c r="H597" s="159"/>
      <c r="I597" s="159"/>
      <c r="J597" s="159"/>
      <c r="K597" s="159"/>
      <c r="L597" s="159"/>
      <c r="M597" s="159"/>
      <c r="N597" s="159"/>
      <c r="O597" s="87"/>
      <c r="P597" s="87"/>
      <c r="Q597" s="87"/>
      <c r="R597" s="87"/>
      <c r="S597" s="87"/>
      <c r="T597" s="87"/>
      <c r="U597" s="87"/>
      <c r="V597" s="87"/>
      <c r="W597" s="87"/>
      <c r="X597" s="87"/>
      <c r="Y597" s="87"/>
      <c r="Z597" s="87"/>
    </row>
    <row r="598" ht="12.0" customHeight="1">
      <c r="A598" s="159"/>
      <c r="B598" s="159"/>
      <c r="C598" s="159"/>
      <c r="D598" s="159"/>
      <c r="E598" s="159"/>
      <c r="F598" s="159"/>
      <c r="G598" s="159"/>
      <c r="H598" s="159"/>
      <c r="I598" s="159"/>
      <c r="J598" s="159"/>
      <c r="K598" s="159"/>
      <c r="L598" s="159"/>
      <c r="M598" s="159"/>
      <c r="N598" s="159"/>
      <c r="O598" s="87"/>
      <c r="P598" s="87"/>
      <c r="Q598" s="87"/>
      <c r="R598" s="87"/>
      <c r="S598" s="87"/>
      <c r="T598" s="87"/>
      <c r="U598" s="87"/>
      <c r="V598" s="87"/>
      <c r="W598" s="87"/>
      <c r="X598" s="87"/>
      <c r="Y598" s="87"/>
      <c r="Z598" s="87"/>
    </row>
    <row r="599" ht="12.0" customHeight="1">
      <c r="A599" s="159"/>
      <c r="B599" s="159"/>
      <c r="C599" s="159"/>
      <c r="D599" s="159"/>
      <c r="E599" s="159"/>
      <c r="F599" s="159"/>
      <c r="G599" s="159"/>
      <c r="H599" s="159"/>
      <c r="I599" s="159"/>
      <c r="J599" s="159"/>
      <c r="K599" s="159"/>
      <c r="L599" s="159"/>
      <c r="M599" s="159"/>
      <c r="N599" s="159"/>
      <c r="O599" s="87"/>
      <c r="P599" s="87"/>
      <c r="Q599" s="87"/>
      <c r="R599" s="87"/>
      <c r="S599" s="87"/>
      <c r="T599" s="87"/>
      <c r="U599" s="87"/>
      <c r="V599" s="87"/>
      <c r="W599" s="87"/>
      <c r="X599" s="87"/>
      <c r="Y599" s="87"/>
      <c r="Z599" s="87"/>
    </row>
    <row r="600" ht="12.0" customHeight="1">
      <c r="A600" s="159"/>
      <c r="B600" s="159"/>
      <c r="C600" s="159"/>
      <c r="D600" s="159"/>
      <c r="E600" s="159"/>
      <c r="F600" s="159"/>
      <c r="G600" s="159"/>
      <c r="H600" s="159"/>
      <c r="I600" s="159"/>
      <c r="J600" s="159"/>
      <c r="K600" s="159"/>
      <c r="L600" s="159"/>
      <c r="M600" s="159"/>
      <c r="N600" s="159"/>
      <c r="O600" s="87"/>
      <c r="P600" s="87"/>
      <c r="Q600" s="87"/>
      <c r="R600" s="87"/>
      <c r="S600" s="87"/>
      <c r="T600" s="87"/>
      <c r="U600" s="87"/>
      <c r="V600" s="87"/>
      <c r="W600" s="87"/>
      <c r="X600" s="87"/>
      <c r="Y600" s="87"/>
      <c r="Z600" s="87"/>
    </row>
    <row r="601" ht="12.0" customHeight="1">
      <c r="A601" s="159"/>
      <c r="B601" s="159"/>
      <c r="C601" s="159"/>
      <c r="D601" s="159"/>
      <c r="E601" s="159"/>
      <c r="F601" s="159"/>
      <c r="G601" s="159"/>
      <c r="H601" s="159"/>
      <c r="I601" s="159"/>
      <c r="J601" s="159"/>
      <c r="K601" s="159"/>
      <c r="L601" s="159"/>
      <c r="M601" s="159"/>
      <c r="N601" s="159"/>
      <c r="O601" s="87"/>
      <c r="P601" s="87"/>
      <c r="Q601" s="87"/>
      <c r="R601" s="87"/>
      <c r="S601" s="87"/>
      <c r="T601" s="87"/>
      <c r="U601" s="87"/>
      <c r="V601" s="87"/>
      <c r="W601" s="87"/>
      <c r="X601" s="87"/>
      <c r="Y601" s="87"/>
      <c r="Z601" s="87"/>
    </row>
    <row r="602" ht="12.0" customHeight="1">
      <c r="A602" s="159"/>
      <c r="B602" s="159"/>
      <c r="C602" s="159"/>
      <c r="D602" s="159"/>
      <c r="E602" s="159"/>
      <c r="F602" s="159"/>
      <c r="G602" s="159"/>
      <c r="H602" s="159"/>
      <c r="I602" s="159"/>
      <c r="J602" s="159"/>
      <c r="K602" s="159"/>
      <c r="L602" s="159"/>
      <c r="M602" s="159"/>
      <c r="N602" s="159"/>
      <c r="O602" s="87"/>
      <c r="P602" s="87"/>
      <c r="Q602" s="87"/>
      <c r="R602" s="87"/>
      <c r="S602" s="87"/>
      <c r="T602" s="87"/>
      <c r="U602" s="87"/>
      <c r="V602" s="87"/>
      <c r="W602" s="87"/>
      <c r="X602" s="87"/>
      <c r="Y602" s="87"/>
      <c r="Z602" s="87"/>
    </row>
    <row r="603" ht="12.0" customHeight="1">
      <c r="A603" s="159"/>
      <c r="B603" s="159"/>
      <c r="C603" s="159"/>
      <c r="D603" s="159"/>
      <c r="E603" s="159"/>
      <c r="F603" s="159"/>
      <c r="G603" s="159"/>
      <c r="H603" s="159"/>
      <c r="I603" s="159"/>
      <c r="J603" s="159"/>
      <c r="K603" s="159"/>
      <c r="L603" s="159"/>
      <c r="M603" s="159"/>
      <c r="N603" s="159"/>
      <c r="O603" s="87"/>
      <c r="P603" s="87"/>
      <c r="Q603" s="87"/>
      <c r="R603" s="87"/>
      <c r="S603" s="87"/>
      <c r="T603" s="87"/>
      <c r="U603" s="87"/>
      <c r="V603" s="87"/>
      <c r="W603" s="87"/>
      <c r="X603" s="87"/>
      <c r="Y603" s="87"/>
      <c r="Z603" s="87"/>
    </row>
    <row r="604" ht="12.0" customHeight="1">
      <c r="A604" s="159"/>
      <c r="B604" s="159"/>
      <c r="C604" s="159"/>
      <c r="D604" s="159"/>
      <c r="E604" s="159"/>
      <c r="F604" s="159"/>
      <c r="G604" s="159"/>
      <c r="H604" s="159"/>
      <c r="I604" s="159"/>
      <c r="J604" s="159"/>
      <c r="K604" s="159"/>
      <c r="L604" s="159"/>
      <c r="M604" s="159"/>
      <c r="N604" s="159"/>
      <c r="O604" s="87"/>
      <c r="P604" s="87"/>
      <c r="Q604" s="87"/>
      <c r="R604" s="87"/>
      <c r="S604" s="87"/>
      <c r="T604" s="87"/>
      <c r="U604" s="87"/>
      <c r="V604" s="87"/>
      <c r="W604" s="87"/>
      <c r="X604" s="87"/>
      <c r="Y604" s="87"/>
      <c r="Z604" s="87"/>
    </row>
    <row r="605" ht="12.0" customHeight="1">
      <c r="A605" s="159"/>
      <c r="B605" s="159"/>
      <c r="C605" s="159"/>
      <c r="D605" s="159"/>
      <c r="E605" s="159"/>
      <c r="F605" s="159"/>
      <c r="G605" s="159"/>
      <c r="H605" s="159"/>
      <c r="I605" s="159"/>
      <c r="J605" s="159"/>
      <c r="K605" s="159"/>
      <c r="L605" s="159"/>
      <c r="M605" s="159"/>
      <c r="N605" s="159"/>
      <c r="O605" s="87"/>
      <c r="P605" s="87"/>
      <c r="Q605" s="87"/>
      <c r="R605" s="87"/>
      <c r="S605" s="87"/>
      <c r="T605" s="87"/>
      <c r="U605" s="87"/>
      <c r="V605" s="87"/>
      <c r="W605" s="87"/>
      <c r="X605" s="87"/>
      <c r="Y605" s="87"/>
      <c r="Z605" s="87"/>
    </row>
    <row r="606" ht="12.0" customHeight="1">
      <c r="A606" s="159"/>
      <c r="B606" s="159"/>
      <c r="C606" s="159"/>
      <c r="D606" s="159"/>
      <c r="E606" s="159"/>
      <c r="F606" s="159"/>
      <c r="G606" s="159"/>
      <c r="H606" s="159"/>
      <c r="I606" s="159"/>
      <c r="J606" s="159"/>
      <c r="K606" s="159"/>
      <c r="L606" s="159"/>
      <c r="M606" s="159"/>
      <c r="N606" s="159"/>
      <c r="O606" s="87"/>
      <c r="P606" s="87"/>
      <c r="Q606" s="87"/>
      <c r="R606" s="87"/>
      <c r="S606" s="87"/>
      <c r="T606" s="87"/>
      <c r="U606" s="87"/>
      <c r="V606" s="87"/>
      <c r="W606" s="87"/>
      <c r="X606" s="87"/>
      <c r="Y606" s="87"/>
      <c r="Z606" s="87"/>
    </row>
    <row r="607" ht="12.0" customHeight="1">
      <c r="A607" s="159"/>
      <c r="B607" s="159"/>
      <c r="C607" s="159"/>
      <c r="D607" s="159"/>
      <c r="E607" s="159"/>
      <c r="F607" s="159"/>
      <c r="G607" s="159"/>
      <c r="H607" s="159"/>
      <c r="I607" s="159"/>
      <c r="J607" s="159"/>
      <c r="K607" s="159"/>
      <c r="L607" s="159"/>
      <c r="M607" s="159"/>
      <c r="N607" s="159"/>
      <c r="O607" s="87"/>
      <c r="P607" s="87"/>
      <c r="Q607" s="87"/>
      <c r="R607" s="87"/>
      <c r="S607" s="87"/>
      <c r="T607" s="87"/>
      <c r="U607" s="87"/>
      <c r="V607" s="87"/>
      <c r="W607" s="87"/>
      <c r="X607" s="87"/>
      <c r="Y607" s="87"/>
      <c r="Z607" s="87"/>
    </row>
    <row r="608" ht="12.0" customHeight="1">
      <c r="A608" s="159"/>
      <c r="B608" s="159"/>
      <c r="C608" s="159"/>
      <c r="D608" s="159"/>
      <c r="E608" s="159"/>
      <c r="F608" s="159"/>
      <c r="G608" s="159"/>
      <c r="H608" s="159"/>
      <c r="I608" s="159"/>
      <c r="J608" s="159"/>
      <c r="K608" s="159"/>
      <c r="L608" s="159"/>
      <c r="M608" s="159"/>
      <c r="N608" s="159"/>
      <c r="O608" s="87"/>
      <c r="P608" s="87"/>
      <c r="Q608" s="87"/>
      <c r="R608" s="87"/>
      <c r="S608" s="87"/>
      <c r="T608" s="87"/>
      <c r="U608" s="87"/>
      <c r="V608" s="87"/>
      <c r="W608" s="87"/>
      <c r="X608" s="87"/>
      <c r="Y608" s="87"/>
      <c r="Z608" s="87"/>
    </row>
    <row r="609" ht="12.0" customHeight="1">
      <c r="A609" s="159"/>
      <c r="B609" s="159"/>
      <c r="C609" s="159"/>
      <c r="D609" s="159"/>
      <c r="E609" s="159"/>
      <c r="F609" s="159"/>
      <c r="G609" s="159"/>
      <c r="H609" s="159"/>
      <c r="I609" s="159"/>
      <c r="J609" s="159"/>
      <c r="K609" s="159"/>
      <c r="L609" s="159"/>
      <c r="M609" s="159"/>
      <c r="N609" s="159"/>
      <c r="O609" s="87"/>
      <c r="P609" s="87"/>
      <c r="Q609" s="87"/>
      <c r="R609" s="87"/>
      <c r="S609" s="87"/>
      <c r="T609" s="87"/>
      <c r="U609" s="87"/>
      <c r="V609" s="87"/>
      <c r="W609" s="87"/>
      <c r="X609" s="87"/>
      <c r="Y609" s="87"/>
      <c r="Z609" s="87"/>
    </row>
    <row r="610" ht="12.0" customHeight="1">
      <c r="A610" s="159"/>
      <c r="B610" s="159"/>
      <c r="C610" s="159"/>
      <c r="D610" s="159"/>
      <c r="E610" s="159"/>
      <c r="F610" s="159"/>
      <c r="G610" s="159"/>
      <c r="H610" s="159"/>
      <c r="I610" s="159"/>
      <c r="J610" s="159"/>
      <c r="K610" s="159"/>
      <c r="L610" s="159"/>
      <c r="M610" s="159"/>
      <c r="N610" s="159"/>
      <c r="O610" s="87"/>
      <c r="P610" s="87"/>
      <c r="Q610" s="87"/>
      <c r="R610" s="87"/>
      <c r="S610" s="87"/>
      <c r="T610" s="87"/>
      <c r="U610" s="87"/>
      <c r="V610" s="87"/>
      <c r="W610" s="87"/>
      <c r="X610" s="87"/>
      <c r="Y610" s="87"/>
      <c r="Z610" s="87"/>
    </row>
    <row r="611" ht="12.0" customHeight="1">
      <c r="A611" s="159"/>
      <c r="B611" s="159"/>
      <c r="C611" s="159"/>
      <c r="D611" s="159"/>
      <c r="E611" s="159"/>
      <c r="F611" s="159"/>
      <c r="G611" s="159"/>
      <c r="H611" s="159"/>
      <c r="I611" s="159"/>
      <c r="J611" s="159"/>
      <c r="K611" s="159"/>
      <c r="L611" s="159"/>
      <c r="M611" s="159"/>
      <c r="N611" s="159"/>
      <c r="O611" s="87"/>
      <c r="P611" s="87"/>
      <c r="Q611" s="87"/>
      <c r="R611" s="87"/>
      <c r="S611" s="87"/>
      <c r="T611" s="87"/>
      <c r="U611" s="87"/>
      <c r="V611" s="87"/>
      <c r="W611" s="87"/>
      <c r="X611" s="87"/>
      <c r="Y611" s="87"/>
      <c r="Z611" s="87"/>
    </row>
    <row r="612" ht="12.0" customHeight="1">
      <c r="A612" s="159"/>
      <c r="B612" s="159"/>
      <c r="C612" s="159"/>
      <c r="D612" s="159"/>
      <c r="E612" s="159"/>
      <c r="F612" s="159"/>
      <c r="G612" s="159"/>
      <c r="H612" s="159"/>
      <c r="I612" s="159"/>
      <c r="J612" s="159"/>
      <c r="K612" s="159"/>
      <c r="L612" s="159"/>
      <c r="M612" s="159"/>
      <c r="N612" s="159"/>
      <c r="O612" s="87"/>
      <c r="P612" s="87"/>
      <c r="Q612" s="87"/>
      <c r="R612" s="87"/>
      <c r="S612" s="87"/>
      <c r="T612" s="87"/>
      <c r="U612" s="87"/>
      <c r="V612" s="87"/>
      <c r="W612" s="87"/>
      <c r="X612" s="87"/>
      <c r="Y612" s="87"/>
      <c r="Z612" s="87"/>
    </row>
    <row r="613" ht="12.0" customHeight="1">
      <c r="A613" s="159"/>
      <c r="B613" s="159"/>
      <c r="C613" s="159"/>
      <c r="D613" s="159"/>
      <c r="E613" s="159"/>
      <c r="F613" s="159"/>
      <c r="G613" s="159"/>
      <c r="H613" s="159"/>
      <c r="I613" s="159"/>
      <c r="J613" s="159"/>
      <c r="K613" s="159"/>
      <c r="L613" s="159"/>
      <c r="M613" s="159"/>
      <c r="N613" s="159"/>
      <c r="O613" s="87"/>
      <c r="P613" s="87"/>
      <c r="Q613" s="87"/>
      <c r="R613" s="87"/>
      <c r="S613" s="87"/>
      <c r="T613" s="87"/>
      <c r="U613" s="87"/>
      <c r="V613" s="87"/>
      <c r="W613" s="87"/>
      <c r="X613" s="87"/>
      <c r="Y613" s="87"/>
      <c r="Z613" s="87"/>
    </row>
    <row r="614" ht="12.0" customHeight="1">
      <c r="A614" s="159"/>
      <c r="B614" s="159"/>
      <c r="C614" s="159"/>
      <c r="D614" s="159"/>
      <c r="E614" s="159"/>
      <c r="F614" s="159"/>
      <c r="G614" s="159"/>
      <c r="H614" s="159"/>
      <c r="I614" s="159"/>
      <c r="J614" s="159"/>
      <c r="K614" s="159"/>
      <c r="L614" s="159"/>
      <c r="M614" s="159"/>
      <c r="N614" s="159"/>
      <c r="O614" s="87"/>
      <c r="P614" s="87"/>
      <c r="Q614" s="87"/>
      <c r="R614" s="87"/>
      <c r="S614" s="87"/>
      <c r="T614" s="87"/>
      <c r="U614" s="87"/>
      <c r="V614" s="87"/>
      <c r="W614" s="87"/>
      <c r="X614" s="87"/>
      <c r="Y614" s="87"/>
      <c r="Z614" s="87"/>
    </row>
    <row r="615" ht="12.0" customHeight="1">
      <c r="A615" s="159"/>
      <c r="B615" s="159"/>
      <c r="C615" s="159"/>
      <c r="D615" s="159"/>
      <c r="E615" s="159"/>
      <c r="F615" s="159"/>
      <c r="G615" s="159"/>
      <c r="H615" s="159"/>
      <c r="I615" s="159"/>
      <c r="J615" s="159"/>
      <c r="K615" s="159"/>
      <c r="L615" s="159"/>
      <c r="M615" s="159"/>
      <c r="N615" s="159"/>
      <c r="O615" s="87"/>
      <c r="P615" s="87"/>
      <c r="Q615" s="87"/>
      <c r="R615" s="87"/>
      <c r="S615" s="87"/>
      <c r="T615" s="87"/>
      <c r="U615" s="87"/>
      <c r="V615" s="87"/>
      <c r="W615" s="87"/>
      <c r="X615" s="87"/>
      <c r="Y615" s="87"/>
      <c r="Z615" s="87"/>
    </row>
    <row r="616" ht="12.0" customHeight="1">
      <c r="A616" s="159"/>
      <c r="B616" s="159"/>
      <c r="C616" s="159"/>
      <c r="D616" s="159"/>
      <c r="E616" s="159"/>
      <c r="F616" s="159"/>
      <c r="G616" s="159"/>
      <c r="H616" s="159"/>
      <c r="I616" s="159"/>
      <c r="J616" s="159"/>
      <c r="K616" s="159"/>
      <c r="L616" s="159"/>
      <c r="M616" s="159"/>
      <c r="N616" s="159"/>
      <c r="O616" s="87"/>
      <c r="P616" s="87"/>
      <c r="Q616" s="87"/>
      <c r="R616" s="87"/>
      <c r="S616" s="87"/>
      <c r="T616" s="87"/>
      <c r="U616" s="87"/>
      <c r="V616" s="87"/>
      <c r="W616" s="87"/>
      <c r="X616" s="87"/>
      <c r="Y616" s="87"/>
      <c r="Z616" s="87"/>
    </row>
    <row r="617" ht="12.0" customHeight="1">
      <c r="A617" s="159"/>
      <c r="B617" s="159"/>
      <c r="C617" s="159"/>
      <c r="D617" s="159"/>
      <c r="E617" s="159"/>
      <c r="F617" s="159"/>
      <c r="G617" s="159"/>
      <c r="H617" s="159"/>
      <c r="I617" s="159"/>
      <c r="J617" s="159"/>
      <c r="K617" s="159"/>
      <c r="L617" s="159"/>
      <c r="M617" s="159"/>
      <c r="N617" s="159"/>
      <c r="O617" s="87"/>
      <c r="P617" s="87"/>
      <c r="Q617" s="87"/>
      <c r="R617" s="87"/>
      <c r="S617" s="87"/>
      <c r="T617" s="87"/>
      <c r="U617" s="87"/>
      <c r="V617" s="87"/>
      <c r="W617" s="87"/>
      <c r="X617" s="87"/>
      <c r="Y617" s="87"/>
      <c r="Z617" s="87"/>
    </row>
    <row r="618" ht="12.0" customHeight="1">
      <c r="A618" s="159"/>
      <c r="B618" s="159"/>
      <c r="C618" s="159"/>
      <c r="D618" s="159"/>
      <c r="E618" s="159"/>
      <c r="F618" s="159"/>
      <c r="G618" s="159"/>
      <c r="H618" s="159"/>
      <c r="I618" s="159"/>
      <c r="J618" s="159"/>
      <c r="K618" s="159"/>
      <c r="L618" s="159"/>
      <c r="M618" s="159"/>
      <c r="N618" s="159"/>
      <c r="O618" s="87"/>
      <c r="P618" s="87"/>
      <c r="Q618" s="87"/>
      <c r="R618" s="87"/>
      <c r="S618" s="87"/>
      <c r="T618" s="87"/>
      <c r="U618" s="87"/>
      <c r="V618" s="87"/>
      <c r="W618" s="87"/>
      <c r="X618" s="87"/>
      <c r="Y618" s="87"/>
      <c r="Z618" s="87"/>
    </row>
    <row r="619" ht="12.0" customHeight="1">
      <c r="A619" s="159"/>
      <c r="B619" s="159"/>
      <c r="C619" s="159"/>
      <c r="D619" s="159"/>
      <c r="E619" s="159"/>
      <c r="F619" s="159"/>
      <c r="G619" s="159"/>
      <c r="H619" s="159"/>
      <c r="I619" s="159"/>
      <c r="J619" s="159"/>
      <c r="K619" s="159"/>
      <c r="L619" s="159"/>
      <c r="M619" s="159"/>
      <c r="N619" s="159"/>
      <c r="O619" s="87"/>
      <c r="P619" s="87"/>
      <c r="Q619" s="87"/>
      <c r="R619" s="87"/>
      <c r="S619" s="87"/>
      <c r="T619" s="87"/>
      <c r="U619" s="87"/>
      <c r="V619" s="87"/>
      <c r="W619" s="87"/>
      <c r="X619" s="87"/>
      <c r="Y619" s="87"/>
      <c r="Z619" s="87"/>
    </row>
    <row r="620" ht="12.0" customHeight="1">
      <c r="A620" s="159"/>
      <c r="B620" s="159"/>
      <c r="C620" s="159"/>
      <c r="D620" s="159"/>
      <c r="E620" s="159"/>
      <c r="F620" s="159"/>
      <c r="G620" s="159"/>
      <c r="H620" s="159"/>
      <c r="I620" s="159"/>
      <c r="J620" s="159"/>
      <c r="K620" s="159"/>
      <c r="L620" s="159"/>
      <c r="M620" s="159"/>
      <c r="N620" s="159"/>
      <c r="O620" s="87"/>
      <c r="P620" s="87"/>
      <c r="Q620" s="87"/>
      <c r="R620" s="87"/>
      <c r="S620" s="87"/>
      <c r="T620" s="87"/>
      <c r="U620" s="87"/>
      <c r="V620" s="87"/>
      <c r="W620" s="87"/>
      <c r="X620" s="87"/>
      <c r="Y620" s="87"/>
      <c r="Z620" s="87"/>
    </row>
    <row r="621" ht="12.0" customHeight="1">
      <c r="A621" s="159"/>
      <c r="B621" s="159"/>
      <c r="C621" s="159"/>
      <c r="D621" s="159"/>
      <c r="E621" s="159"/>
      <c r="F621" s="159"/>
      <c r="G621" s="159"/>
      <c r="H621" s="159"/>
      <c r="I621" s="159"/>
      <c r="J621" s="159"/>
      <c r="K621" s="159"/>
      <c r="L621" s="159"/>
      <c r="M621" s="159"/>
      <c r="N621" s="159"/>
      <c r="O621" s="87"/>
      <c r="P621" s="87"/>
      <c r="Q621" s="87"/>
      <c r="R621" s="87"/>
      <c r="S621" s="87"/>
      <c r="T621" s="87"/>
      <c r="U621" s="87"/>
      <c r="V621" s="87"/>
      <c r="W621" s="87"/>
      <c r="X621" s="87"/>
      <c r="Y621" s="87"/>
      <c r="Z621" s="87"/>
    </row>
    <row r="622" ht="12.0" customHeight="1">
      <c r="A622" s="159"/>
      <c r="B622" s="159"/>
      <c r="C622" s="159"/>
      <c r="D622" s="159"/>
      <c r="E622" s="159"/>
      <c r="F622" s="159"/>
      <c r="G622" s="159"/>
      <c r="H622" s="159"/>
      <c r="I622" s="159"/>
      <c r="J622" s="159"/>
      <c r="K622" s="159"/>
      <c r="L622" s="159"/>
      <c r="M622" s="159"/>
      <c r="N622" s="159"/>
      <c r="O622" s="87"/>
      <c r="P622" s="87"/>
      <c r="Q622" s="87"/>
      <c r="R622" s="87"/>
      <c r="S622" s="87"/>
      <c r="T622" s="87"/>
      <c r="U622" s="87"/>
      <c r="V622" s="87"/>
      <c r="W622" s="87"/>
      <c r="X622" s="87"/>
      <c r="Y622" s="87"/>
      <c r="Z622" s="87"/>
    </row>
    <row r="623" ht="12.0" customHeight="1">
      <c r="A623" s="159"/>
      <c r="B623" s="159"/>
      <c r="C623" s="159"/>
      <c r="D623" s="159"/>
      <c r="E623" s="159"/>
      <c r="F623" s="159"/>
      <c r="G623" s="159"/>
      <c r="H623" s="159"/>
      <c r="I623" s="159"/>
      <c r="J623" s="159"/>
      <c r="K623" s="159"/>
      <c r="L623" s="159"/>
      <c r="M623" s="159"/>
      <c r="N623" s="159"/>
      <c r="O623" s="87"/>
      <c r="P623" s="87"/>
      <c r="Q623" s="87"/>
      <c r="R623" s="87"/>
      <c r="S623" s="87"/>
      <c r="T623" s="87"/>
      <c r="U623" s="87"/>
      <c r="V623" s="87"/>
      <c r="W623" s="87"/>
      <c r="X623" s="87"/>
      <c r="Y623" s="87"/>
      <c r="Z623" s="87"/>
    </row>
    <row r="624" ht="12.0" customHeight="1">
      <c r="A624" s="159"/>
      <c r="B624" s="159"/>
      <c r="C624" s="159"/>
      <c r="D624" s="159"/>
      <c r="E624" s="159"/>
      <c r="F624" s="159"/>
      <c r="G624" s="159"/>
      <c r="H624" s="159"/>
      <c r="I624" s="159"/>
      <c r="J624" s="159"/>
      <c r="K624" s="159"/>
      <c r="L624" s="159"/>
      <c r="M624" s="159"/>
      <c r="N624" s="159"/>
      <c r="O624" s="87"/>
      <c r="P624" s="87"/>
      <c r="Q624" s="87"/>
      <c r="R624" s="87"/>
      <c r="S624" s="87"/>
      <c r="T624" s="87"/>
      <c r="U624" s="87"/>
      <c r="V624" s="87"/>
      <c r="W624" s="87"/>
      <c r="X624" s="87"/>
      <c r="Y624" s="87"/>
      <c r="Z624" s="87"/>
    </row>
    <row r="625" ht="12.0" customHeight="1">
      <c r="A625" s="159"/>
      <c r="B625" s="159"/>
      <c r="C625" s="159"/>
      <c r="D625" s="159"/>
      <c r="E625" s="159"/>
      <c r="F625" s="159"/>
      <c r="G625" s="159"/>
      <c r="H625" s="159"/>
      <c r="I625" s="159"/>
      <c r="J625" s="159"/>
      <c r="K625" s="159"/>
      <c r="L625" s="159"/>
      <c r="M625" s="159"/>
      <c r="N625" s="159"/>
      <c r="O625" s="87"/>
      <c r="P625" s="87"/>
      <c r="Q625" s="87"/>
      <c r="R625" s="87"/>
      <c r="S625" s="87"/>
      <c r="T625" s="87"/>
      <c r="U625" s="87"/>
      <c r="V625" s="87"/>
      <c r="W625" s="87"/>
      <c r="X625" s="87"/>
      <c r="Y625" s="87"/>
      <c r="Z625" s="87"/>
    </row>
    <row r="626" ht="12.0" customHeight="1">
      <c r="A626" s="159"/>
      <c r="B626" s="159"/>
      <c r="C626" s="159"/>
      <c r="D626" s="159"/>
      <c r="E626" s="159"/>
      <c r="F626" s="159"/>
      <c r="G626" s="159"/>
      <c r="H626" s="159"/>
      <c r="I626" s="159"/>
      <c r="J626" s="159"/>
      <c r="K626" s="159"/>
      <c r="L626" s="159"/>
      <c r="M626" s="159"/>
      <c r="N626" s="159"/>
      <c r="O626" s="87"/>
      <c r="P626" s="87"/>
      <c r="Q626" s="87"/>
      <c r="R626" s="87"/>
      <c r="S626" s="87"/>
      <c r="T626" s="87"/>
      <c r="U626" s="87"/>
      <c r="V626" s="87"/>
      <c r="W626" s="87"/>
      <c r="X626" s="87"/>
      <c r="Y626" s="87"/>
      <c r="Z626" s="87"/>
    </row>
    <row r="627" ht="12.0" customHeight="1">
      <c r="A627" s="159"/>
      <c r="B627" s="159"/>
      <c r="C627" s="159"/>
      <c r="D627" s="159"/>
      <c r="E627" s="159"/>
      <c r="F627" s="159"/>
      <c r="G627" s="159"/>
      <c r="H627" s="159"/>
      <c r="I627" s="159"/>
      <c r="J627" s="159"/>
      <c r="K627" s="159"/>
      <c r="L627" s="159"/>
      <c r="M627" s="159"/>
      <c r="N627" s="159"/>
      <c r="O627" s="87"/>
      <c r="P627" s="87"/>
      <c r="Q627" s="87"/>
      <c r="R627" s="87"/>
      <c r="S627" s="87"/>
      <c r="T627" s="87"/>
      <c r="U627" s="87"/>
      <c r="V627" s="87"/>
      <c r="W627" s="87"/>
      <c r="X627" s="87"/>
      <c r="Y627" s="87"/>
      <c r="Z627" s="87"/>
    </row>
    <row r="628" ht="12.0" customHeight="1">
      <c r="A628" s="159"/>
      <c r="B628" s="159"/>
      <c r="C628" s="159"/>
      <c r="D628" s="159"/>
      <c r="E628" s="159"/>
      <c r="F628" s="159"/>
      <c r="G628" s="159"/>
      <c r="H628" s="159"/>
      <c r="I628" s="159"/>
      <c r="J628" s="159"/>
      <c r="K628" s="159"/>
      <c r="L628" s="159"/>
      <c r="M628" s="159"/>
      <c r="N628" s="159"/>
      <c r="O628" s="87"/>
      <c r="P628" s="87"/>
      <c r="Q628" s="87"/>
      <c r="R628" s="87"/>
      <c r="S628" s="87"/>
      <c r="T628" s="87"/>
      <c r="U628" s="87"/>
      <c r="V628" s="87"/>
      <c r="W628" s="87"/>
      <c r="X628" s="87"/>
      <c r="Y628" s="87"/>
      <c r="Z628" s="87"/>
    </row>
    <row r="629" ht="12.0" customHeight="1">
      <c r="A629" s="159"/>
      <c r="B629" s="159"/>
      <c r="C629" s="159"/>
      <c r="D629" s="159"/>
      <c r="E629" s="159"/>
      <c r="F629" s="159"/>
      <c r="G629" s="159"/>
      <c r="H629" s="159"/>
      <c r="I629" s="159"/>
      <c r="J629" s="159"/>
      <c r="K629" s="159"/>
      <c r="L629" s="159"/>
      <c r="M629" s="159"/>
      <c r="N629" s="159"/>
      <c r="O629" s="87"/>
      <c r="P629" s="87"/>
      <c r="Q629" s="87"/>
      <c r="R629" s="87"/>
      <c r="S629" s="87"/>
      <c r="T629" s="87"/>
      <c r="U629" s="87"/>
      <c r="V629" s="87"/>
      <c r="W629" s="87"/>
      <c r="X629" s="87"/>
      <c r="Y629" s="87"/>
      <c r="Z629" s="87"/>
    </row>
    <row r="630" ht="12.0" customHeight="1">
      <c r="A630" s="159"/>
      <c r="B630" s="159"/>
      <c r="C630" s="159"/>
      <c r="D630" s="159"/>
      <c r="E630" s="159"/>
      <c r="F630" s="159"/>
      <c r="G630" s="159"/>
      <c r="H630" s="159"/>
      <c r="I630" s="159"/>
      <c r="J630" s="159"/>
      <c r="K630" s="159"/>
      <c r="L630" s="159"/>
      <c r="M630" s="159"/>
      <c r="N630" s="159"/>
      <c r="O630" s="87"/>
      <c r="P630" s="87"/>
      <c r="Q630" s="87"/>
      <c r="R630" s="87"/>
      <c r="S630" s="87"/>
      <c r="T630" s="87"/>
      <c r="U630" s="87"/>
      <c r="V630" s="87"/>
      <c r="W630" s="87"/>
      <c r="X630" s="87"/>
      <c r="Y630" s="87"/>
      <c r="Z630" s="87"/>
    </row>
    <row r="631" ht="12.0" customHeight="1">
      <c r="A631" s="159"/>
      <c r="B631" s="159"/>
      <c r="C631" s="159"/>
      <c r="D631" s="159"/>
      <c r="E631" s="159"/>
      <c r="F631" s="159"/>
      <c r="G631" s="159"/>
      <c r="H631" s="159"/>
      <c r="I631" s="159"/>
      <c r="J631" s="159"/>
      <c r="K631" s="159"/>
      <c r="L631" s="159"/>
      <c r="M631" s="159"/>
      <c r="N631" s="159"/>
      <c r="O631" s="87"/>
      <c r="P631" s="87"/>
      <c r="Q631" s="87"/>
      <c r="R631" s="87"/>
      <c r="S631" s="87"/>
      <c r="T631" s="87"/>
      <c r="U631" s="87"/>
      <c r="V631" s="87"/>
      <c r="W631" s="87"/>
      <c r="X631" s="87"/>
      <c r="Y631" s="87"/>
      <c r="Z631" s="87"/>
    </row>
    <row r="632" ht="12.0" customHeight="1">
      <c r="A632" s="159"/>
      <c r="B632" s="159"/>
      <c r="C632" s="159"/>
      <c r="D632" s="159"/>
      <c r="E632" s="159"/>
      <c r="F632" s="159"/>
      <c r="G632" s="159"/>
      <c r="H632" s="159"/>
      <c r="I632" s="159"/>
      <c r="J632" s="159"/>
      <c r="K632" s="159"/>
      <c r="L632" s="159"/>
      <c r="M632" s="159"/>
      <c r="N632" s="159"/>
      <c r="O632" s="87"/>
      <c r="P632" s="87"/>
      <c r="Q632" s="87"/>
      <c r="R632" s="87"/>
      <c r="S632" s="87"/>
      <c r="T632" s="87"/>
      <c r="U632" s="87"/>
      <c r="V632" s="87"/>
      <c r="W632" s="87"/>
      <c r="X632" s="87"/>
      <c r="Y632" s="87"/>
      <c r="Z632" s="87"/>
    </row>
    <row r="633" ht="12.0" customHeight="1">
      <c r="A633" s="159"/>
      <c r="B633" s="159"/>
      <c r="C633" s="159"/>
      <c r="D633" s="159"/>
      <c r="E633" s="159"/>
      <c r="F633" s="159"/>
      <c r="G633" s="159"/>
      <c r="H633" s="159"/>
      <c r="I633" s="159"/>
      <c r="J633" s="159"/>
      <c r="K633" s="159"/>
      <c r="L633" s="159"/>
      <c r="M633" s="159"/>
      <c r="N633" s="159"/>
      <c r="O633" s="87"/>
      <c r="P633" s="87"/>
      <c r="Q633" s="87"/>
      <c r="R633" s="87"/>
      <c r="S633" s="87"/>
      <c r="T633" s="87"/>
      <c r="U633" s="87"/>
      <c r="V633" s="87"/>
      <c r="W633" s="87"/>
      <c r="X633" s="87"/>
      <c r="Y633" s="87"/>
      <c r="Z633" s="87"/>
    </row>
    <row r="634" ht="12.0" customHeight="1">
      <c r="A634" s="159"/>
      <c r="B634" s="159"/>
      <c r="C634" s="159"/>
      <c r="D634" s="159"/>
      <c r="E634" s="159"/>
      <c r="F634" s="159"/>
      <c r="G634" s="159"/>
      <c r="H634" s="159"/>
      <c r="I634" s="159"/>
      <c r="J634" s="159"/>
      <c r="K634" s="159"/>
      <c r="L634" s="159"/>
      <c r="M634" s="159"/>
      <c r="N634" s="159"/>
      <c r="O634" s="87"/>
      <c r="P634" s="87"/>
      <c r="Q634" s="87"/>
      <c r="R634" s="87"/>
      <c r="S634" s="87"/>
      <c r="T634" s="87"/>
      <c r="U634" s="87"/>
      <c r="V634" s="87"/>
      <c r="W634" s="87"/>
      <c r="X634" s="87"/>
      <c r="Y634" s="87"/>
      <c r="Z634" s="87"/>
    </row>
    <row r="635" ht="12.0" customHeight="1">
      <c r="A635" s="159"/>
      <c r="B635" s="159"/>
      <c r="C635" s="159"/>
      <c r="D635" s="159"/>
      <c r="E635" s="159"/>
      <c r="F635" s="159"/>
      <c r="G635" s="159"/>
      <c r="H635" s="159"/>
      <c r="I635" s="159"/>
      <c r="J635" s="159"/>
      <c r="K635" s="159"/>
      <c r="L635" s="159"/>
      <c r="M635" s="159"/>
      <c r="N635" s="159"/>
      <c r="O635" s="87"/>
      <c r="P635" s="87"/>
      <c r="Q635" s="87"/>
      <c r="R635" s="87"/>
      <c r="S635" s="87"/>
      <c r="T635" s="87"/>
      <c r="U635" s="87"/>
      <c r="V635" s="87"/>
      <c r="W635" s="87"/>
      <c r="X635" s="87"/>
      <c r="Y635" s="87"/>
      <c r="Z635" s="87"/>
    </row>
    <row r="636" ht="12.0" customHeight="1">
      <c r="A636" s="159"/>
      <c r="B636" s="159"/>
      <c r="C636" s="159"/>
      <c r="D636" s="159"/>
      <c r="E636" s="159"/>
      <c r="F636" s="159"/>
      <c r="G636" s="159"/>
      <c r="H636" s="159"/>
      <c r="I636" s="159"/>
      <c r="J636" s="159"/>
      <c r="K636" s="159"/>
      <c r="L636" s="159"/>
      <c r="M636" s="159"/>
      <c r="N636" s="159"/>
      <c r="O636" s="87"/>
      <c r="P636" s="87"/>
      <c r="Q636" s="87"/>
      <c r="R636" s="87"/>
      <c r="S636" s="87"/>
      <c r="T636" s="87"/>
      <c r="U636" s="87"/>
      <c r="V636" s="87"/>
      <c r="W636" s="87"/>
      <c r="X636" s="87"/>
      <c r="Y636" s="87"/>
      <c r="Z636" s="87"/>
    </row>
    <row r="637" ht="12.0" customHeight="1">
      <c r="A637" s="159"/>
      <c r="B637" s="159"/>
      <c r="C637" s="159"/>
      <c r="D637" s="159"/>
      <c r="E637" s="159"/>
      <c r="F637" s="159"/>
      <c r="G637" s="159"/>
      <c r="H637" s="159"/>
      <c r="I637" s="159"/>
      <c r="J637" s="159"/>
      <c r="K637" s="159"/>
      <c r="L637" s="159"/>
      <c r="M637" s="159"/>
      <c r="N637" s="159"/>
      <c r="O637" s="87"/>
      <c r="P637" s="87"/>
      <c r="Q637" s="87"/>
      <c r="R637" s="87"/>
      <c r="S637" s="87"/>
      <c r="T637" s="87"/>
      <c r="U637" s="87"/>
      <c r="V637" s="87"/>
      <c r="W637" s="87"/>
      <c r="X637" s="87"/>
      <c r="Y637" s="87"/>
      <c r="Z637" s="87"/>
    </row>
    <row r="638" ht="12.0" customHeight="1">
      <c r="A638" s="159"/>
      <c r="B638" s="159"/>
      <c r="C638" s="159"/>
      <c r="D638" s="159"/>
      <c r="E638" s="159"/>
      <c r="F638" s="159"/>
      <c r="G638" s="159"/>
      <c r="H638" s="159"/>
      <c r="I638" s="159"/>
      <c r="J638" s="159"/>
      <c r="K638" s="159"/>
      <c r="L638" s="159"/>
      <c r="M638" s="159"/>
      <c r="N638" s="159"/>
      <c r="O638" s="87"/>
      <c r="P638" s="87"/>
      <c r="Q638" s="87"/>
      <c r="R638" s="87"/>
      <c r="S638" s="87"/>
      <c r="T638" s="87"/>
      <c r="U638" s="87"/>
      <c r="V638" s="87"/>
      <c r="W638" s="87"/>
      <c r="X638" s="87"/>
      <c r="Y638" s="87"/>
      <c r="Z638" s="87"/>
    </row>
    <row r="639" ht="12.0" customHeight="1">
      <c r="A639" s="159"/>
      <c r="B639" s="159"/>
      <c r="C639" s="159"/>
      <c r="D639" s="159"/>
      <c r="E639" s="159"/>
      <c r="F639" s="159"/>
      <c r="G639" s="159"/>
      <c r="H639" s="159"/>
      <c r="I639" s="159"/>
      <c r="J639" s="159"/>
      <c r="K639" s="159"/>
      <c r="L639" s="159"/>
      <c r="M639" s="159"/>
      <c r="N639" s="159"/>
      <c r="O639" s="87"/>
      <c r="P639" s="87"/>
      <c r="Q639" s="87"/>
      <c r="R639" s="87"/>
      <c r="S639" s="87"/>
      <c r="T639" s="87"/>
      <c r="U639" s="87"/>
      <c r="V639" s="87"/>
      <c r="W639" s="87"/>
      <c r="X639" s="87"/>
      <c r="Y639" s="87"/>
      <c r="Z639" s="87"/>
    </row>
    <row r="640" ht="12.0" customHeight="1">
      <c r="A640" s="159"/>
      <c r="B640" s="159"/>
      <c r="C640" s="159"/>
      <c r="D640" s="159"/>
      <c r="E640" s="159"/>
      <c r="F640" s="159"/>
      <c r="G640" s="159"/>
      <c r="H640" s="159"/>
      <c r="I640" s="159"/>
      <c r="J640" s="159"/>
      <c r="K640" s="159"/>
      <c r="L640" s="159"/>
      <c r="M640" s="159"/>
      <c r="N640" s="159"/>
      <c r="O640" s="87"/>
      <c r="P640" s="87"/>
      <c r="Q640" s="87"/>
      <c r="R640" s="87"/>
      <c r="S640" s="87"/>
      <c r="T640" s="87"/>
      <c r="U640" s="87"/>
      <c r="V640" s="87"/>
      <c r="W640" s="87"/>
      <c r="X640" s="87"/>
      <c r="Y640" s="87"/>
      <c r="Z640" s="87"/>
    </row>
    <row r="641" ht="12.0" customHeight="1">
      <c r="A641" s="159"/>
      <c r="B641" s="159"/>
      <c r="C641" s="159"/>
      <c r="D641" s="159"/>
      <c r="E641" s="159"/>
      <c r="F641" s="159"/>
      <c r="G641" s="159"/>
      <c r="H641" s="159"/>
      <c r="I641" s="159"/>
      <c r="J641" s="159"/>
      <c r="K641" s="159"/>
      <c r="L641" s="159"/>
      <c r="M641" s="159"/>
      <c r="N641" s="159"/>
      <c r="O641" s="87"/>
      <c r="P641" s="87"/>
      <c r="Q641" s="87"/>
      <c r="R641" s="87"/>
      <c r="S641" s="87"/>
      <c r="T641" s="87"/>
      <c r="U641" s="87"/>
      <c r="V641" s="87"/>
      <c r="W641" s="87"/>
      <c r="X641" s="87"/>
      <c r="Y641" s="87"/>
      <c r="Z641" s="87"/>
    </row>
    <row r="642" ht="12.0" customHeight="1">
      <c r="A642" s="159"/>
      <c r="B642" s="159"/>
      <c r="C642" s="159"/>
      <c r="D642" s="159"/>
      <c r="E642" s="159"/>
      <c r="F642" s="159"/>
      <c r="G642" s="159"/>
      <c r="H642" s="159"/>
      <c r="I642" s="159"/>
      <c r="J642" s="159"/>
      <c r="K642" s="159"/>
      <c r="L642" s="159"/>
      <c r="M642" s="159"/>
      <c r="N642" s="159"/>
      <c r="O642" s="87"/>
      <c r="P642" s="87"/>
      <c r="Q642" s="87"/>
      <c r="R642" s="87"/>
      <c r="S642" s="87"/>
      <c r="T642" s="87"/>
      <c r="U642" s="87"/>
      <c r="V642" s="87"/>
      <c r="W642" s="87"/>
      <c r="X642" s="87"/>
      <c r="Y642" s="87"/>
      <c r="Z642" s="87"/>
    </row>
    <row r="643" ht="12.0" customHeight="1">
      <c r="A643" s="159"/>
      <c r="B643" s="159"/>
      <c r="C643" s="159"/>
      <c r="D643" s="159"/>
      <c r="E643" s="159"/>
      <c r="F643" s="159"/>
      <c r="G643" s="159"/>
      <c r="H643" s="159"/>
      <c r="I643" s="159"/>
      <c r="J643" s="159"/>
      <c r="K643" s="159"/>
      <c r="L643" s="159"/>
      <c r="M643" s="159"/>
      <c r="N643" s="159"/>
      <c r="O643" s="87"/>
      <c r="P643" s="87"/>
      <c r="Q643" s="87"/>
      <c r="R643" s="87"/>
      <c r="S643" s="87"/>
      <c r="T643" s="87"/>
      <c r="U643" s="87"/>
      <c r="V643" s="87"/>
      <c r="W643" s="87"/>
      <c r="X643" s="87"/>
      <c r="Y643" s="87"/>
      <c r="Z643" s="87"/>
    </row>
    <row r="644" ht="12.0" customHeight="1">
      <c r="A644" s="159"/>
      <c r="B644" s="159"/>
      <c r="C644" s="159"/>
      <c r="D644" s="159"/>
      <c r="E644" s="159"/>
      <c r="F644" s="159"/>
      <c r="G644" s="159"/>
      <c r="H644" s="159"/>
      <c r="I644" s="159"/>
      <c r="J644" s="159"/>
      <c r="K644" s="159"/>
      <c r="L644" s="159"/>
      <c r="M644" s="159"/>
      <c r="N644" s="159"/>
      <c r="O644" s="87"/>
      <c r="P644" s="87"/>
      <c r="Q644" s="87"/>
      <c r="R644" s="87"/>
      <c r="S644" s="87"/>
      <c r="T644" s="87"/>
      <c r="U644" s="87"/>
      <c r="V644" s="87"/>
      <c r="W644" s="87"/>
      <c r="X644" s="87"/>
      <c r="Y644" s="87"/>
      <c r="Z644" s="87"/>
    </row>
    <row r="645" ht="12.0" customHeight="1">
      <c r="A645" s="159"/>
      <c r="B645" s="159"/>
      <c r="C645" s="159"/>
      <c r="D645" s="159"/>
      <c r="E645" s="159"/>
      <c r="F645" s="159"/>
      <c r="G645" s="159"/>
      <c r="H645" s="159"/>
      <c r="I645" s="159"/>
      <c r="J645" s="159"/>
      <c r="K645" s="159"/>
      <c r="L645" s="159"/>
      <c r="M645" s="159"/>
      <c r="N645" s="159"/>
      <c r="O645" s="87"/>
      <c r="P645" s="87"/>
      <c r="Q645" s="87"/>
      <c r="R645" s="87"/>
      <c r="S645" s="87"/>
      <c r="T645" s="87"/>
      <c r="U645" s="87"/>
      <c r="V645" s="87"/>
      <c r="W645" s="87"/>
      <c r="X645" s="87"/>
      <c r="Y645" s="87"/>
      <c r="Z645" s="87"/>
    </row>
    <row r="646" ht="12.0" customHeight="1">
      <c r="A646" s="159"/>
      <c r="B646" s="159"/>
      <c r="C646" s="159"/>
      <c r="D646" s="159"/>
      <c r="E646" s="159"/>
      <c r="F646" s="159"/>
      <c r="G646" s="159"/>
      <c r="H646" s="159"/>
      <c r="I646" s="159"/>
      <c r="J646" s="159"/>
      <c r="K646" s="159"/>
      <c r="L646" s="159"/>
      <c r="M646" s="159"/>
      <c r="N646" s="159"/>
      <c r="O646" s="87"/>
      <c r="P646" s="87"/>
      <c r="Q646" s="87"/>
      <c r="R646" s="87"/>
      <c r="S646" s="87"/>
      <c r="T646" s="87"/>
      <c r="U646" s="87"/>
      <c r="V646" s="87"/>
      <c r="W646" s="87"/>
      <c r="X646" s="87"/>
      <c r="Y646" s="87"/>
      <c r="Z646" s="87"/>
    </row>
    <row r="647" ht="12.0" customHeight="1">
      <c r="A647" s="159"/>
      <c r="B647" s="159"/>
      <c r="C647" s="159"/>
      <c r="D647" s="159"/>
      <c r="E647" s="159"/>
      <c r="F647" s="159"/>
      <c r="G647" s="159"/>
      <c r="H647" s="159"/>
      <c r="I647" s="159"/>
      <c r="J647" s="159"/>
      <c r="K647" s="159"/>
      <c r="L647" s="159"/>
      <c r="M647" s="159"/>
      <c r="N647" s="159"/>
      <c r="O647" s="87"/>
      <c r="P647" s="87"/>
      <c r="Q647" s="87"/>
      <c r="R647" s="87"/>
      <c r="S647" s="87"/>
      <c r="T647" s="87"/>
      <c r="U647" s="87"/>
      <c r="V647" s="87"/>
      <c r="W647" s="87"/>
      <c r="X647" s="87"/>
      <c r="Y647" s="87"/>
      <c r="Z647" s="87"/>
    </row>
    <row r="648" ht="12.0" customHeight="1">
      <c r="A648" s="159"/>
      <c r="B648" s="159"/>
      <c r="C648" s="159"/>
      <c r="D648" s="159"/>
      <c r="E648" s="159"/>
      <c r="F648" s="159"/>
      <c r="G648" s="159"/>
      <c r="H648" s="159"/>
      <c r="I648" s="159"/>
      <c r="J648" s="159"/>
      <c r="K648" s="159"/>
      <c r="L648" s="159"/>
      <c r="M648" s="159"/>
      <c r="N648" s="159"/>
      <c r="O648" s="87"/>
      <c r="P648" s="87"/>
      <c r="Q648" s="87"/>
      <c r="R648" s="87"/>
      <c r="S648" s="87"/>
      <c r="T648" s="87"/>
      <c r="U648" s="87"/>
      <c r="V648" s="87"/>
      <c r="W648" s="87"/>
      <c r="X648" s="87"/>
      <c r="Y648" s="87"/>
      <c r="Z648" s="87"/>
    </row>
    <row r="649" ht="12.0" customHeight="1">
      <c r="A649" s="159"/>
      <c r="B649" s="159"/>
      <c r="C649" s="159"/>
      <c r="D649" s="159"/>
      <c r="E649" s="159"/>
      <c r="F649" s="159"/>
      <c r="G649" s="159"/>
      <c r="H649" s="159"/>
      <c r="I649" s="159"/>
      <c r="J649" s="159"/>
      <c r="K649" s="159"/>
      <c r="L649" s="159"/>
      <c r="M649" s="159"/>
      <c r="N649" s="159"/>
      <c r="O649" s="87"/>
      <c r="P649" s="87"/>
      <c r="Q649" s="87"/>
      <c r="R649" s="87"/>
      <c r="S649" s="87"/>
      <c r="T649" s="87"/>
      <c r="U649" s="87"/>
      <c r="V649" s="87"/>
      <c r="W649" s="87"/>
      <c r="X649" s="87"/>
      <c r="Y649" s="87"/>
      <c r="Z649" s="87"/>
    </row>
    <row r="650" ht="12.0" customHeight="1">
      <c r="A650" s="159"/>
      <c r="B650" s="159"/>
      <c r="C650" s="159"/>
      <c r="D650" s="159"/>
      <c r="E650" s="159"/>
      <c r="F650" s="159"/>
      <c r="G650" s="159"/>
      <c r="H650" s="159"/>
      <c r="I650" s="159"/>
      <c r="J650" s="159"/>
      <c r="K650" s="159"/>
      <c r="L650" s="159"/>
      <c r="M650" s="159"/>
      <c r="N650" s="159"/>
      <c r="O650" s="87"/>
      <c r="P650" s="87"/>
      <c r="Q650" s="87"/>
      <c r="R650" s="87"/>
      <c r="S650" s="87"/>
      <c r="T650" s="87"/>
      <c r="U650" s="87"/>
      <c r="V650" s="87"/>
      <c r="W650" s="87"/>
      <c r="X650" s="87"/>
      <c r="Y650" s="87"/>
      <c r="Z650" s="87"/>
    </row>
    <row r="651" ht="12.0" customHeight="1">
      <c r="A651" s="159"/>
      <c r="B651" s="159"/>
      <c r="C651" s="159"/>
      <c r="D651" s="159"/>
      <c r="E651" s="159"/>
      <c r="F651" s="159"/>
      <c r="G651" s="159"/>
      <c r="H651" s="159"/>
      <c r="I651" s="159"/>
      <c r="J651" s="159"/>
      <c r="K651" s="159"/>
      <c r="L651" s="159"/>
      <c r="M651" s="159"/>
      <c r="N651" s="159"/>
      <c r="O651" s="87"/>
      <c r="P651" s="87"/>
      <c r="Q651" s="87"/>
      <c r="R651" s="87"/>
      <c r="S651" s="87"/>
      <c r="T651" s="87"/>
      <c r="U651" s="87"/>
      <c r="V651" s="87"/>
      <c r="W651" s="87"/>
      <c r="X651" s="87"/>
      <c r="Y651" s="87"/>
      <c r="Z651" s="87"/>
    </row>
    <row r="652" ht="12.0" customHeight="1">
      <c r="A652" s="159"/>
      <c r="B652" s="159"/>
      <c r="C652" s="159"/>
      <c r="D652" s="159"/>
      <c r="E652" s="159"/>
      <c r="F652" s="159"/>
      <c r="G652" s="159"/>
      <c r="H652" s="159"/>
      <c r="I652" s="159"/>
      <c r="J652" s="159"/>
      <c r="K652" s="159"/>
      <c r="L652" s="159"/>
      <c r="M652" s="159"/>
      <c r="N652" s="159"/>
      <c r="O652" s="87"/>
      <c r="P652" s="87"/>
      <c r="Q652" s="87"/>
      <c r="R652" s="87"/>
      <c r="S652" s="87"/>
      <c r="T652" s="87"/>
      <c r="U652" s="87"/>
      <c r="V652" s="87"/>
      <c r="W652" s="87"/>
      <c r="X652" s="87"/>
      <c r="Y652" s="87"/>
      <c r="Z652" s="87"/>
    </row>
    <row r="653" ht="12.0" customHeight="1">
      <c r="A653" s="159"/>
      <c r="B653" s="159"/>
      <c r="C653" s="159"/>
      <c r="D653" s="159"/>
      <c r="E653" s="159"/>
      <c r="F653" s="159"/>
      <c r="G653" s="159"/>
      <c r="H653" s="159"/>
      <c r="I653" s="159"/>
      <c r="J653" s="159"/>
      <c r="K653" s="159"/>
      <c r="L653" s="159"/>
      <c r="M653" s="159"/>
      <c r="N653" s="159"/>
      <c r="O653" s="87"/>
      <c r="P653" s="87"/>
      <c r="Q653" s="87"/>
      <c r="R653" s="87"/>
      <c r="S653" s="87"/>
      <c r="T653" s="87"/>
      <c r="U653" s="87"/>
      <c r="V653" s="87"/>
      <c r="W653" s="87"/>
      <c r="X653" s="87"/>
      <c r="Y653" s="87"/>
      <c r="Z653" s="87"/>
    </row>
    <row r="654" ht="12.0" customHeight="1">
      <c r="A654" s="159"/>
      <c r="B654" s="159"/>
      <c r="C654" s="159"/>
      <c r="D654" s="159"/>
      <c r="E654" s="159"/>
      <c r="F654" s="159"/>
      <c r="G654" s="159"/>
      <c r="H654" s="159"/>
      <c r="I654" s="159"/>
      <c r="J654" s="159"/>
      <c r="K654" s="159"/>
      <c r="L654" s="159"/>
      <c r="M654" s="159"/>
      <c r="N654" s="159"/>
      <c r="O654" s="87"/>
      <c r="P654" s="87"/>
      <c r="Q654" s="87"/>
      <c r="R654" s="87"/>
      <c r="S654" s="87"/>
      <c r="T654" s="87"/>
      <c r="U654" s="87"/>
      <c r="V654" s="87"/>
      <c r="W654" s="87"/>
      <c r="X654" s="87"/>
      <c r="Y654" s="87"/>
      <c r="Z654" s="87"/>
    </row>
    <row r="655" ht="12.0" customHeight="1">
      <c r="A655" s="159"/>
      <c r="B655" s="159"/>
      <c r="C655" s="159"/>
      <c r="D655" s="159"/>
      <c r="E655" s="159"/>
      <c r="F655" s="159"/>
      <c r="G655" s="159"/>
      <c r="H655" s="159"/>
      <c r="I655" s="159"/>
      <c r="J655" s="159"/>
      <c r="K655" s="159"/>
      <c r="L655" s="159"/>
      <c r="M655" s="159"/>
      <c r="N655" s="159"/>
      <c r="O655" s="87"/>
      <c r="P655" s="87"/>
      <c r="Q655" s="87"/>
      <c r="R655" s="87"/>
      <c r="S655" s="87"/>
      <c r="T655" s="87"/>
      <c r="U655" s="87"/>
      <c r="V655" s="87"/>
      <c r="W655" s="87"/>
      <c r="X655" s="87"/>
      <c r="Y655" s="87"/>
      <c r="Z655" s="87"/>
    </row>
    <row r="656" ht="12.0" customHeight="1">
      <c r="A656" s="159"/>
      <c r="B656" s="159"/>
      <c r="C656" s="159"/>
      <c r="D656" s="159"/>
      <c r="E656" s="159"/>
      <c r="F656" s="159"/>
      <c r="G656" s="159"/>
      <c r="H656" s="159"/>
      <c r="I656" s="159"/>
      <c r="J656" s="159"/>
      <c r="K656" s="159"/>
      <c r="L656" s="159"/>
      <c r="M656" s="159"/>
      <c r="N656" s="159"/>
      <c r="O656" s="87"/>
      <c r="P656" s="87"/>
      <c r="Q656" s="87"/>
      <c r="R656" s="87"/>
      <c r="S656" s="87"/>
      <c r="T656" s="87"/>
      <c r="U656" s="87"/>
      <c r="V656" s="87"/>
      <c r="W656" s="87"/>
      <c r="X656" s="87"/>
      <c r="Y656" s="87"/>
      <c r="Z656" s="87"/>
    </row>
    <row r="657" ht="12.0" customHeight="1">
      <c r="A657" s="159"/>
      <c r="B657" s="159"/>
      <c r="C657" s="159"/>
      <c r="D657" s="159"/>
      <c r="E657" s="159"/>
      <c r="F657" s="159"/>
      <c r="G657" s="159"/>
      <c r="H657" s="159"/>
      <c r="I657" s="159"/>
      <c r="J657" s="159"/>
      <c r="K657" s="159"/>
      <c r="L657" s="159"/>
      <c r="M657" s="159"/>
      <c r="N657" s="159"/>
      <c r="O657" s="87"/>
      <c r="P657" s="87"/>
      <c r="Q657" s="87"/>
      <c r="R657" s="87"/>
      <c r="S657" s="87"/>
      <c r="T657" s="87"/>
      <c r="U657" s="87"/>
      <c r="V657" s="87"/>
      <c r="W657" s="87"/>
      <c r="X657" s="87"/>
      <c r="Y657" s="87"/>
      <c r="Z657" s="87"/>
    </row>
    <row r="658" ht="12.0" customHeight="1">
      <c r="A658" s="159"/>
      <c r="B658" s="159"/>
      <c r="C658" s="159"/>
      <c r="D658" s="159"/>
      <c r="E658" s="159"/>
      <c r="F658" s="159"/>
      <c r="G658" s="159"/>
      <c r="H658" s="159"/>
      <c r="I658" s="159"/>
      <c r="J658" s="159"/>
      <c r="K658" s="159"/>
      <c r="L658" s="159"/>
      <c r="M658" s="159"/>
      <c r="N658" s="159"/>
      <c r="O658" s="87"/>
      <c r="P658" s="87"/>
      <c r="Q658" s="87"/>
      <c r="R658" s="87"/>
      <c r="S658" s="87"/>
      <c r="T658" s="87"/>
      <c r="U658" s="87"/>
      <c r="V658" s="87"/>
      <c r="W658" s="87"/>
      <c r="X658" s="87"/>
      <c r="Y658" s="87"/>
      <c r="Z658" s="87"/>
    </row>
    <row r="659" ht="12.0" customHeight="1">
      <c r="A659" s="159"/>
      <c r="B659" s="159"/>
      <c r="C659" s="159"/>
      <c r="D659" s="159"/>
      <c r="E659" s="159"/>
      <c r="F659" s="159"/>
      <c r="G659" s="159"/>
      <c r="H659" s="159"/>
      <c r="I659" s="159"/>
      <c r="J659" s="159"/>
      <c r="K659" s="159"/>
      <c r="L659" s="159"/>
      <c r="M659" s="159"/>
      <c r="N659" s="159"/>
      <c r="O659" s="87"/>
      <c r="P659" s="87"/>
      <c r="Q659" s="87"/>
      <c r="R659" s="87"/>
      <c r="S659" s="87"/>
      <c r="T659" s="87"/>
      <c r="U659" s="87"/>
      <c r="V659" s="87"/>
      <c r="W659" s="87"/>
      <c r="X659" s="87"/>
      <c r="Y659" s="87"/>
      <c r="Z659" s="87"/>
    </row>
    <row r="660" ht="12.0" customHeight="1">
      <c r="A660" s="159"/>
      <c r="B660" s="159"/>
      <c r="C660" s="159"/>
      <c r="D660" s="159"/>
      <c r="E660" s="159"/>
      <c r="F660" s="159"/>
      <c r="G660" s="159"/>
      <c r="H660" s="159"/>
      <c r="I660" s="159"/>
      <c r="J660" s="159"/>
      <c r="K660" s="159"/>
      <c r="L660" s="159"/>
      <c r="M660" s="159"/>
      <c r="N660" s="159"/>
      <c r="O660" s="87"/>
      <c r="P660" s="87"/>
      <c r="Q660" s="87"/>
      <c r="R660" s="87"/>
      <c r="S660" s="87"/>
      <c r="T660" s="87"/>
      <c r="U660" s="87"/>
      <c r="V660" s="87"/>
      <c r="W660" s="87"/>
      <c r="X660" s="87"/>
      <c r="Y660" s="87"/>
      <c r="Z660" s="87"/>
    </row>
    <row r="661" ht="12.0" customHeight="1">
      <c r="A661" s="159"/>
      <c r="B661" s="159"/>
      <c r="C661" s="159"/>
      <c r="D661" s="159"/>
      <c r="E661" s="159"/>
      <c r="F661" s="159"/>
      <c r="G661" s="159"/>
      <c r="H661" s="159"/>
      <c r="I661" s="159"/>
      <c r="J661" s="159"/>
      <c r="K661" s="159"/>
      <c r="L661" s="159"/>
      <c r="M661" s="159"/>
      <c r="N661" s="159"/>
      <c r="O661" s="87"/>
      <c r="P661" s="87"/>
      <c r="Q661" s="87"/>
      <c r="R661" s="87"/>
      <c r="S661" s="87"/>
      <c r="T661" s="87"/>
      <c r="U661" s="87"/>
      <c r="V661" s="87"/>
      <c r="W661" s="87"/>
      <c r="X661" s="87"/>
      <c r="Y661" s="87"/>
      <c r="Z661" s="87"/>
    </row>
    <row r="662" ht="12.0" customHeight="1">
      <c r="A662" s="159"/>
      <c r="B662" s="159"/>
      <c r="C662" s="159"/>
      <c r="D662" s="159"/>
      <c r="E662" s="159"/>
      <c r="F662" s="159"/>
      <c r="G662" s="159"/>
      <c r="H662" s="159"/>
      <c r="I662" s="159"/>
      <c r="J662" s="159"/>
      <c r="K662" s="159"/>
      <c r="L662" s="159"/>
      <c r="M662" s="159"/>
      <c r="N662" s="159"/>
      <c r="O662" s="87"/>
      <c r="P662" s="87"/>
      <c r="Q662" s="87"/>
      <c r="R662" s="87"/>
      <c r="S662" s="87"/>
      <c r="T662" s="87"/>
      <c r="U662" s="87"/>
      <c r="V662" s="87"/>
      <c r="W662" s="87"/>
      <c r="X662" s="87"/>
      <c r="Y662" s="87"/>
      <c r="Z662" s="87"/>
    </row>
    <row r="663" ht="12.0" customHeight="1">
      <c r="A663" s="159"/>
      <c r="B663" s="159"/>
      <c r="C663" s="159"/>
      <c r="D663" s="159"/>
      <c r="E663" s="159"/>
      <c r="F663" s="159"/>
      <c r="G663" s="159"/>
      <c r="H663" s="159"/>
      <c r="I663" s="159"/>
      <c r="J663" s="159"/>
      <c r="K663" s="159"/>
      <c r="L663" s="159"/>
      <c r="M663" s="159"/>
      <c r="N663" s="159"/>
      <c r="O663" s="87"/>
      <c r="P663" s="87"/>
      <c r="Q663" s="87"/>
      <c r="R663" s="87"/>
      <c r="S663" s="87"/>
      <c r="T663" s="87"/>
      <c r="U663" s="87"/>
      <c r="V663" s="87"/>
      <c r="W663" s="87"/>
      <c r="X663" s="87"/>
      <c r="Y663" s="87"/>
      <c r="Z663" s="87"/>
    </row>
    <row r="664" ht="12.0" customHeight="1">
      <c r="A664" s="159"/>
      <c r="B664" s="159"/>
      <c r="C664" s="159"/>
      <c r="D664" s="159"/>
      <c r="E664" s="159"/>
      <c r="F664" s="159"/>
      <c r="G664" s="159"/>
      <c r="H664" s="159"/>
      <c r="I664" s="159"/>
      <c r="J664" s="159"/>
      <c r="K664" s="159"/>
      <c r="L664" s="159"/>
      <c r="M664" s="159"/>
      <c r="N664" s="159"/>
      <c r="O664" s="87"/>
      <c r="P664" s="87"/>
      <c r="Q664" s="87"/>
      <c r="R664" s="87"/>
      <c r="S664" s="87"/>
      <c r="T664" s="87"/>
      <c r="U664" s="87"/>
      <c r="V664" s="87"/>
      <c r="W664" s="87"/>
      <c r="X664" s="87"/>
      <c r="Y664" s="87"/>
      <c r="Z664" s="87"/>
    </row>
    <row r="665" ht="12.0" customHeight="1">
      <c r="A665" s="159"/>
      <c r="B665" s="159"/>
      <c r="C665" s="159"/>
      <c r="D665" s="159"/>
      <c r="E665" s="159"/>
      <c r="F665" s="159"/>
      <c r="G665" s="159"/>
      <c r="H665" s="159"/>
      <c r="I665" s="159"/>
      <c r="J665" s="159"/>
      <c r="K665" s="159"/>
      <c r="L665" s="159"/>
      <c r="M665" s="159"/>
      <c r="N665" s="159"/>
      <c r="O665" s="87"/>
      <c r="P665" s="87"/>
      <c r="Q665" s="87"/>
      <c r="R665" s="87"/>
      <c r="S665" s="87"/>
      <c r="T665" s="87"/>
      <c r="U665" s="87"/>
      <c r="V665" s="87"/>
      <c r="W665" s="87"/>
      <c r="X665" s="87"/>
      <c r="Y665" s="87"/>
      <c r="Z665" s="87"/>
    </row>
    <row r="666" ht="12.0" customHeight="1">
      <c r="A666" s="159"/>
      <c r="B666" s="159"/>
      <c r="C666" s="159"/>
      <c r="D666" s="159"/>
      <c r="E666" s="159"/>
      <c r="F666" s="159"/>
      <c r="G666" s="159"/>
      <c r="H666" s="159"/>
      <c r="I666" s="159"/>
      <c r="J666" s="159"/>
      <c r="K666" s="159"/>
      <c r="L666" s="159"/>
      <c r="M666" s="159"/>
      <c r="N666" s="159"/>
      <c r="O666" s="87"/>
      <c r="P666" s="87"/>
      <c r="Q666" s="87"/>
      <c r="R666" s="87"/>
      <c r="S666" s="87"/>
      <c r="T666" s="87"/>
      <c r="U666" s="87"/>
      <c r="V666" s="87"/>
      <c r="W666" s="87"/>
      <c r="X666" s="87"/>
      <c r="Y666" s="87"/>
      <c r="Z666" s="87"/>
    </row>
    <row r="667" ht="12.0" customHeight="1">
      <c r="A667" s="159"/>
      <c r="B667" s="159"/>
      <c r="C667" s="159"/>
      <c r="D667" s="159"/>
      <c r="E667" s="159"/>
      <c r="F667" s="159"/>
      <c r="G667" s="159"/>
      <c r="H667" s="159"/>
      <c r="I667" s="159"/>
      <c r="J667" s="159"/>
      <c r="K667" s="159"/>
      <c r="L667" s="159"/>
      <c r="M667" s="159"/>
      <c r="N667" s="159"/>
      <c r="O667" s="87"/>
      <c r="P667" s="87"/>
      <c r="Q667" s="87"/>
      <c r="R667" s="87"/>
      <c r="S667" s="87"/>
      <c r="T667" s="87"/>
      <c r="U667" s="87"/>
      <c r="V667" s="87"/>
      <c r="W667" s="87"/>
      <c r="X667" s="87"/>
      <c r="Y667" s="87"/>
      <c r="Z667" s="87"/>
    </row>
    <row r="668" ht="12.0" customHeight="1">
      <c r="A668" s="159"/>
      <c r="B668" s="159"/>
      <c r="C668" s="159"/>
      <c r="D668" s="159"/>
      <c r="E668" s="159"/>
      <c r="F668" s="159"/>
      <c r="G668" s="159"/>
      <c r="H668" s="159"/>
      <c r="I668" s="159"/>
      <c r="J668" s="159"/>
      <c r="K668" s="159"/>
      <c r="L668" s="159"/>
      <c r="M668" s="159"/>
      <c r="N668" s="159"/>
      <c r="O668" s="87"/>
      <c r="P668" s="87"/>
      <c r="Q668" s="87"/>
      <c r="R668" s="87"/>
      <c r="S668" s="87"/>
      <c r="T668" s="87"/>
      <c r="U668" s="87"/>
      <c r="V668" s="87"/>
      <c r="W668" s="87"/>
      <c r="X668" s="87"/>
      <c r="Y668" s="87"/>
      <c r="Z668" s="87"/>
    </row>
    <row r="669" ht="12.0" customHeight="1">
      <c r="A669" s="159"/>
      <c r="B669" s="159"/>
      <c r="C669" s="159"/>
      <c r="D669" s="159"/>
      <c r="E669" s="159"/>
      <c r="F669" s="159"/>
      <c r="G669" s="159"/>
      <c r="H669" s="159"/>
      <c r="I669" s="159"/>
      <c r="J669" s="159"/>
      <c r="K669" s="159"/>
      <c r="L669" s="159"/>
      <c r="M669" s="159"/>
      <c r="N669" s="159"/>
      <c r="O669" s="87"/>
      <c r="P669" s="87"/>
      <c r="Q669" s="87"/>
      <c r="R669" s="87"/>
      <c r="S669" s="87"/>
      <c r="T669" s="87"/>
      <c r="U669" s="87"/>
      <c r="V669" s="87"/>
      <c r="W669" s="87"/>
      <c r="X669" s="87"/>
      <c r="Y669" s="87"/>
      <c r="Z669" s="87"/>
    </row>
    <row r="670" ht="12.0" customHeight="1">
      <c r="A670" s="159"/>
      <c r="B670" s="159"/>
      <c r="C670" s="159"/>
      <c r="D670" s="159"/>
      <c r="E670" s="159"/>
      <c r="F670" s="159"/>
      <c r="G670" s="159"/>
      <c r="H670" s="159"/>
      <c r="I670" s="159"/>
      <c r="J670" s="159"/>
      <c r="K670" s="159"/>
      <c r="L670" s="159"/>
      <c r="M670" s="159"/>
      <c r="N670" s="159"/>
      <c r="O670" s="87"/>
      <c r="P670" s="87"/>
      <c r="Q670" s="87"/>
      <c r="R670" s="87"/>
      <c r="S670" s="87"/>
      <c r="T670" s="87"/>
      <c r="U670" s="87"/>
      <c r="V670" s="87"/>
      <c r="W670" s="87"/>
      <c r="X670" s="87"/>
      <c r="Y670" s="87"/>
      <c r="Z670" s="87"/>
    </row>
    <row r="671" ht="12.0" customHeight="1">
      <c r="A671" s="159"/>
      <c r="B671" s="159"/>
      <c r="C671" s="159"/>
      <c r="D671" s="159"/>
      <c r="E671" s="159"/>
      <c r="F671" s="159"/>
      <c r="G671" s="159"/>
      <c r="H671" s="159"/>
      <c r="I671" s="159"/>
      <c r="J671" s="159"/>
      <c r="K671" s="159"/>
      <c r="L671" s="159"/>
      <c r="M671" s="159"/>
      <c r="N671" s="159"/>
      <c r="O671" s="87"/>
      <c r="P671" s="87"/>
      <c r="Q671" s="87"/>
      <c r="R671" s="87"/>
      <c r="S671" s="87"/>
      <c r="T671" s="87"/>
      <c r="U671" s="87"/>
      <c r="V671" s="87"/>
      <c r="W671" s="87"/>
      <c r="X671" s="87"/>
      <c r="Y671" s="87"/>
      <c r="Z671" s="87"/>
    </row>
    <row r="672" ht="12.0" customHeight="1">
      <c r="A672" s="159"/>
      <c r="B672" s="159"/>
      <c r="C672" s="159"/>
      <c r="D672" s="159"/>
      <c r="E672" s="159"/>
      <c r="F672" s="159"/>
      <c r="G672" s="159"/>
      <c r="H672" s="159"/>
      <c r="I672" s="159"/>
      <c r="J672" s="159"/>
      <c r="K672" s="159"/>
      <c r="L672" s="159"/>
      <c r="M672" s="159"/>
      <c r="N672" s="159"/>
      <c r="O672" s="87"/>
      <c r="P672" s="87"/>
      <c r="Q672" s="87"/>
      <c r="R672" s="87"/>
      <c r="S672" s="87"/>
      <c r="T672" s="87"/>
      <c r="U672" s="87"/>
      <c r="V672" s="87"/>
      <c r="W672" s="87"/>
      <c r="X672" s="87"/>
      <c r="Y672" s="87"/>
      <c r="Z672" s="87"/>
    </row>
    <row r="673" ht="12.0" customHeight="1">
      <c r="A673" s="159"/>
      <c r="B673" s="159"/>
      <c r="C673" s="159"/>
      <c r="D673" s="159"/>
      <c r="E673" s="159"/>
      <c r="F673" s="159"/>
      <c r="G673" s="159"/>
      <c r="H673" s="159"/>
      <c r="I673" s="159"/>
      <c r="J673" s="159"/>
      <c r="K673" s="159"/>
      <c r="L673" s="159"/>
      <c r="M673" s="159"/>
      <c r="N673" s="159"/>
      <c r="O673" s="87"/>
      <c r="P673" s="87"/>
      <c r="Q673" s="87"/>
      <c r="R673" s="87"/>
      <c r="S673" s="87"/>
      <c r="T673" s="87"/>
      <c r="U673" s="87"/>
      <c r="V673" s="87"/>
      <c r="W673" s="87"/>
      <c r="X673" s="87"/>
      <c r="Y673" s="87"/>
      <c r="Z673" s="87"/>
    </row>
    <row r="674" ht="12.0" customHeight="1">
      <c r="A674" s="159"/>
      <c r="B674" s="159"/>
      <c r="C674" s="159"/>
      <c r="D674" s="159"/>
      <c r="E674" s="159"/>
      <c r="F674" s="159"/>
      <c r="G674" s="159"/>
      <c r="H674" s="159"/>
      <c r="I674" s="159"/>
      <c r="J674" s="159"/>
      <c r="K674" s="159"/>
      <c r="L674" s="159"/>
      <c r="M674" s="159"/>
      <c r="N674" s="159"/>
      <c r="O674" s="87"/>
      <c r="P674" s="87"/>
      <c r="Q674" s="87"/>
      <c r="R674" s="87"/>
      <c r="S674" s="87"/>
      <c r="T674" s="87"/>
      <c r="U674" s="87"/>
      <c r="V674" s="87"/>
      <c r="W674" s="87"/>
      <c r="X674" s="87"/>
      <c r="Y674" s="87"/>
      <c r="Z674" s="87"/>
    </row>
    <row r="675" ht="12.0" customHeight="1">
      <c r="A675" s="159"/>
      <c r="B675" s="159"/>
      <c r="C675" s="159"/>
      <c r="D675" s="159"/>
      <c r="E675" s="159"/>
      <c r="F675" s="159"/>
      <c r="G675" s="159"/>
      <c r="H675" s="159"/>
      <c r="I675" s="159"/>
      <c r="J675" s="159"/>
      <c r="K675" s="159"/>
      <c r="L675" s="159"/>
      <c r="M675" s="159"/>
      <c r="N675" s="159"/>
      <c r="O675" s="87"/>
      <c r="P675" s="87"/>
      <c r="Q675" s="87"/>
      <c r="R675" s="87"/>
      <c r="S675" s="87"/>
      <c r="T675" s="87"/>
      <c r="U675" s="87"/>
      <c r="V675" s="87"/>
      <c r="W675" s="87"/>
      <c r="X675" s="87"/>
      <c r="Y675" s="87"/>
      <c r="Z675" s="87"/>
    </row>
    <row r="676" ht="12.0" customHeight="1">
      <c r="A676" s="159"/>
      <c r="B676" s="159"/>
      <c r="C676" s="159"/>
      <c r="D676" s="159"/>
      <c r="E676" s="159"/>
      <c r="F676" s="159"/>
      <c r="G676" s="159"/>
      <c r="H676" s="159"/>
      <c r="I676" s="159"/>
      <c r="J676" s="159"/>
      <c r="K676" s="159"/>
      <c r="L676" s="159"/>
      <c r="M676" s="159"/>
      <c r="N676" s="159"/>
      <c r="O676" s="87"/>
      <c r="P676" s="87"/>
      <c r="Q676" s="87"/>
      <c r="R676" s="87"/>
      <c r="S676" s="87"/>
      <c r="T676" s="87"/>
      <c r="U676" s="87"/>
      <c r="V676" s="87"/>
      <c r="W676" s="87"/>
      <c r="X676" s="87"/>
      <c r="Y676" s="87"/>
      <c r="Z676" s="87"/>
    </row>
    <row r="677" ht="12.0" customHeight="1">
      <c r="A677" s="159"/>
      <c r="B677" s="159"/>
      <c r="C677" s="159"/>
      <c r="D677" s="159"/>
      <c r="E677" s="159"/>
      <c r="F677" s="159"/>
      <c r="G677" s="159"/>
      <c r="H677" s="159"/>
      <c r="I677" s="159"/>
      <c r="J677" s="159"/>
      <c r="K677" s="159"/>
      <c r="L677" s="159"/>
      <c r="M677" s="159"/>
      <c r="N677" s="159"/>
      <c r="O677" s="87"/>
      <c r="P677" s="87"/>
      <c r="Q677" s="87"/>
      <c r="R677" s="87"/>
      <c r="S677" s="87"/>
      <c r="T677" s="87"/>
      <c r="U677" s="87"/>
      <c r="V677" s="87"/>
      <c r="W677" s="87"/>
      <c r="X677" s="87"/>
      <c r="Y677" s="87"/>
      <c r="Z677" s="87"/>
    </row>
    <row r="678" ht="12.0" customHeight="1">
      <c r="A678" s="159"/>
      <c r="B678" s="159"/>
      <c r="C678" s="159"/>
      <c r="D678" s="159"/>
      <c r="E678" s="159"/>
      <c r="F678" s="159"/>
      <c r="G678" s="159"/>
      <c r="H678" s="159"/>
      <c r="I678" s="159"/>
      <c r="J678" s="159"/>
      <c r="K678" s="159"/>
      <c r="L678" s="159"/>
      <c r="M678" s="159"/>
      <c r="N678" s="159"/>
      <c r="O678" s="87"/>
      <c r="P678" s="87"/>
      <c r="Q678" s="87"/>
      <c r="R678" s="87"/>
      <c r="S678" s="87"/>
      <c r="T678" s="87"/>
      <c r="U678" s="87"/>
      <c r="V678" s="87"/>
      <c r="W678" s="87"/>
      <c r="X678" s="87"/>
      <c r="Y678" s="87"/>
      <c r="Z678" s="87"/>
    </row>
    <row r="679" ht="12.0" customHeight="1">
      <c r="A679" s="159"/>
      <c r="B679" s="159"/>
      <c r="C679" s="159"/>
      <c r="D679" s="159"/>
      <c r="E679" s="159"/>
      <c r="F679" s="159"/>
      <c r="G679" s="159"/>
      <c r="H679" s="159"/>
      <c r="I679" s="159"/>
      <c r="J679" s="159"/>
      <c r="K679" s="159"/>
      <c r="L679" s="159"/>
      <c r="M679" s="159"/>
      <c r="N679" s="159"/>
      <c r="O679" s="87"/>
      <c r="P679" s="87"/>
      <c r="Q679" s="87"/>
      <c r="R679" s="87"/>
      <c r="S679" s="87"/>
      <c r="T679" s="87"/>
      <c r="U679" s="87"/>
      <c r="V679" s="87"/>
      <c r="W679" s="87"/>
      <c r="X679" s="87"/>
      <c r="Y679" s="87"/>
      <c r="Z679" s="87"/>
    </row>
    <row r="680" ht="12.0" customHeight="1">
      <c r="A680" s="159"/>
      <c r="B680" s="159"/>
      <c r="C680" s="159"/>
      <c r="D680" s="159"/>
      <c r="E680" s="159"/>
      <c r="F680" s="159"/>
      <c r="G680" s="159"/>
      <c r="H680" s="159"/>
      <c r="I680" s="159"/>
      <c r="J680" s="159"/>
      <c r="K680" s="159"/>
      <c r="L680" s="159"/>
      <c r="M680" s="159"/>
      <c r="N680" s="159"/>
      <c r="O680" s="87"/>
      <c r="P680" s="87"/>
      <c r="Q680" s="87"/>
      <c r="R680" s="87"/>
      <c r="S680" s="87"/>
      <c r="T680" s="87"/>
      <c r="U680" s="87"/>
      <c r="V680" s="87"/>
      <c r="W680" s="87"/>
      <c r="X680" s="87"/>
      <c r="Y680" s="87"/>
      <c r="Z680" s="87"/>
    </row>
    <row r="681" ht="12.0" customHeight="1">
      <c r="A681" s="159"/>
      <c r="B681" s="159"/>
      <c r="C681" s="159"/>
      <c r="D681" s="159"/>
      <c r="E681" s="159"/>
      <c r="F681" s="159"/>
      <c r="G681" s="159"/>
      <c r="H681" s="159"/>
      <c r="I681" s="159"/>
      <c r="J681" s="159"/>
      <c r="K681" s="159"/>
      <c r="L681" s="159"/>
      <c r="M681" s="159"/>
      <c r="N681" s="159"/>
      <c r="O681" s="87"/>
      <c r="P681" s="87"/>
      <c r="Q681" s="87"/>
      <c r="R681" s="87"/>
      <c r="S681" s="87"/>
      <c r="T681" s="87"/>
      <c r="U681" s="87"/>
      <c r="V681" s="87"/>
      <c r="W681" s="87"/>
      <c r="X681" s="87"/>
      <c r="Y681" s="87"/>
      <c r="Z681" s="87"/>
    </row>
    <row r="682" ht="12.0" customHeight="1">
      <c r="A682" s="159"/>
      <c r="B682" s="159"/>
      <c r="C682" s="159"/>
      <c r="D682" s="159"/>
      <c r="E682" s="159"/>
      <c r="F682" s="159"/>
      <c r="G682" s="159"/>
      <c r="H682" s="159"/>
      <c r="I682" s="159"/>
      <c r="J682" s="159"/>
      <c r="K682" s="159"/>
      <c r="L682" s="159"/>
      <c r="M682" s="159"/>
      <c r="N682" s="159"/>
      <c r="O682" s="87"/>
      <c r="P682" s="87"/>
      <c r="Q682" s="87"/>
      <c r="R682" s="87"/>
      <c r="S682" s="87"/>
      <c r="T682" s="87"/>
      <c r="U682" s="87"/>
      <c r="V682" s="87"/>
      <c r="W682" s="87"/>
      <c r="X682" s="87"/>
      <c r="Y682" s="87"/>
      <c r="Z682" s="87"/>
    </row>
    <row r="683" ht="12.0" customHeight="1">
      <c r="A683" s="159"/>
      <c r="B683" s="159"/>
      <c r="C683" s="159"/>
      <c r="D683" s="159"/>
      <c r="E683" s="159"/>
      <c r="F683" s="159"/>
      <c r="G683" s="159"/>
      <c r="H683" s="159"/>
      <c r="I683" s="159"/>
      <c r="J683" s="159"/>
      <c r="K683" s="159"/>
      <c r="L683" s="159"/>
      <c r="M683" s="159"/>
      <c r="N683" s="159"/>
      <c r="O683" s="87"/>
      <c r="P683" s="87"/>
      <c r="Q683" s="87"/>
      <c r="R683" s="87"/>
      <c r="S683" s="87"/>
      <c r="T683" s="87"/>
      <c r="U683" s="87"/>
      <c r="V683" s="87"/>
      <c r="W683" s="87"/>
      <c r="X683" s="87"/>
      <c r="Y683" s="87"/>
      <c r="Z683" s="87"/>
    </row>
    <row r="684" ht="12.0" customHeight="1">
      <c r="A684" s="159"/>
      <c r="B684" s="159"/>
      <c r="C684" s="159"/>
      <c r="D684" s="159"/>
      <c r="E684" s="159"/>
      <c r="F684" s="159"/>
      <c r="G684" s="159"/>
      <c r="H684" s="159"/>
      <c r="I684" s="159"/>
      <c r="J684" s="159"/>
      <c r="K684" s="159"/>
      <c r="L684" s="159"/>
      <c r="M684" s="159"/>
      <c r="N684" s="159"/>
      <c r="O684" s="87"/>
      <c r="P684" s="87"/>
      <c r="Q684" s="87"/>
      <c r="R684" s="87"/>
      <c r="S684" s="87"/>
      <c r="T684" s="87"/>
      <c r="U684" s="87"/>
      <c r="V684" s="87"/>
      <c r="W684" s="87"/>
      <c r="X684" s="87"/>
      <c r="Y684" s="87"/>
      <c r="Z684" s="87"/>
    </row>
    <row r="685" ht="12.0" customHeight="1">
      <c r="A685" s="159"/>
      <c r="B685" s="159"/>
      <c r="C685" s="159"/>
      <c r="D685" s="159"/>
      <c r="E685" s="159"/>
      <c r="F685" s="159"/>
      <c r="G685" s="159"/>
      <c r="H685" s="159"/>
      <c r="I685" s="159"/>
      <c r="J685" s="159"/>
      <c r="K685" s="159"/>
      <c r="L685" s="159"/>
      <c r="M685" s="159"/>
      <c r="N685" s="159"/>
      <c r="O685" s="87"/>
      <c r="P685" s="87"/>
      <c r="Q685" s="87"/>
      <c r="R685" s="87"/>
      <c r="S685" s="87"/>
      <c r="T685" s="87"/>
      <c r="U685" s="87"/>
      <c r="V685" s="87"/>
      <c r="W685" s="87"/>
      <c r="X685" s="87"/>
      <c r="Y685" s="87"/>
      <c r="Z685" s="87"/>
    </row>
    <row r="686" ht="12.0" customHeight="1">
      <c r="A686" s="159"/>
      <c r="B686" s="159"/>
      <c r="C686" s="159"/>
      <c r="D686" s="159"/>
      <c r="E686" s="159"/>
      <c r="F686" s="159"/>
      <c r="G686" s="159"/>
      <c r="H686" s="159"/>
      <c r="I686" s="159"/>
      <c r="J686" s="159"/>
      <c r="K686" s="159"/>
      <c r="L686" s="159"/>
      <c r="M686" s="159"/>
      <c r="N686" s="159"/>
      <c r="O686" s="87"/>
      <c r="P686" s="87"/>
      <c r="Q686" s="87"/>
      <c r="R686" s="87"/>
      <c r="S686" s="87"/>
      <c r="T686" s="87"/>
      <c r="U686" s="87"/>
      <c r="V686" s="87"/>
      <c r="W686" s="87"/>
      <c r="X686" s="87"/>
      <c r="Y686" s="87"/>
      <c r="Z686" s="87"/>
    </row>
    <row r="687" ht="12.0" customHeight="1">
      <c r="A687" s="159"/>
      <c r="B687" s="159"/>
      <c r="C687" s="159"/>
      <c r="D687" s="159"/>
      <c r="E687" s="159"/>
      <c r="F687" s="159"/>
      <c r="G687" s="159"/>
      <c r="H687" s="159"/>
      <c r="I687" s="159"/>
      <c r="J687" s="159"/>
      <c r="K687" s="159"/>
      <c r="L687" s="159"/>
      <c r="M687" s="159"/>
      <c r="N687" s="159"/>
      <c r="O687" s="87"/>
      <c r="P687" s="87"/>
      <c r="Q687" s="87"/>
      <c r="R687" s="87"/>
      <c r="S687" s="87"/>
      <c r="T687" s="87"/>
      <c r="U687" s="87"/>
      <c r="V687" s="87"/>
      <c r="W687" s="87"/>
      <c r="X687" s="87"/>
      <c r="Y687" s="87"/>
      <c r="Z687" s="87"/>
    </row>
    <row r="688" ht="12.0" customHeight="1">
      <c r="A688" s="159"/>
      <c r="B688" s="159"/>
      <c r="C688" s="159"/>
      <c r="D688" s="159"/>
      <c r="E688" s="159"/>
      <c r="F688" s="159"/>
      <c r="G688" s="159"/>
      <c r="H688" s="159"/>
      <c r="I688" s="159"/>
      <c r="J688" s="159"/>
      <c r="K688" s="159"/>
      <c r="L688" s="159"/>
      <c r="M688" s="159"/>
      <c r="N688" s="159"/>
      <c r="O688" s="87"/>
      <c r="P688" s="87"/>
      <c r="Q688" s="87"/>
      <c r="R688" s="87"/>
      <c r="S688" s="87"/>
      <c r="T688" s="87"/>
      <c r="U688" s="87"/>
      <c r="V688" s="87"/>
      <c r="W688" s="87"/>
      <c r="X688" s="87"/>
      <c r="Y688" s="87"/>
      <c r="Z688" s="87"/>
    </row>
    <row r="689" ht="12.0" customHeight="1">
      <c r="A689" s="159"/>
      <c r="B689" s="159"/>
      <c r="C689" s="159"/>
      <c r="D689" s="159"/>
      <c r="E689" s="159"/>
      <c r="F689" s="159"/>
      <c r="G689" s="159"/>
      <c r="H689" s="159"/>
      <c r="I689" s="159"/>
      <c r="J689" s="159"/>
      <c r="K689" s="159"/>
      <c r="L689" s="159"/>
      <c r="M689" s="159"/>
      <c r="N689" s="159"/>
      <c r="O689" s="87"/>
      <c r="P689" s="87"/>
      <c r="Q689" s="87"/>
      <c r="R689" s="87"/>
      <c r="S689" s="87"/>
      <c r="T689" s="87"/>
      <c r="U689" s="87"/>
      <c r="V689" s="87"/>
      <c r="W689" s="87"/>
      <c r="X689" s="87"/>
      <c r="Y689" s="87"/>
      <c r="Z689" s="87"/>
    </row>
    <row r="690" ht="12.0" customHeight="1">
      <c r="A690" s="159"/>
      <c r="B690" s="159"/>
      <c r="C690" s="159"/>
      <c r="D690" s="159"/>
      <c r="E690" s="159"/>
      <c r="F690" s="159"/>
      <c r="G690" s="159"/>
      <c r="H690" s="159"/>
      <c r="I690" s="159"/>
      <c r="J690" s="159"/>
      <c r="K690" s="159"/>
      <c r="L690" s="159"/>
      <c r="M690" s="159"/>
      <c r="N690" s="159"/>
      <c r="O690" s="87"/>
      <c r="P690" s="87"/>
      <c r="Q690" s="87"/>
      <c r="R690" s="87"/>
      <c r="S690" s="87"/>
      <c r="T690" s="87"/>
      <c r="U690" s="87"/>
      <c r="V690" s="87"/>
      <c r="W690" s="87"/>
      <c r="X690" s="87"/>
      <c r="Y690" s="87"/>
      <c r="Z690" s="87"/>
    </row>
    <row r="691" ht="12.0" customHeight="1">
      <c r="A691" s="159"/>
      <c r="B691" s="159"/>
      <c r="C691" s="159"/>
      <c r="D691" s="159"/>
      <c r="E691" s="159"/>
      <c r="F691" s="159"/>
      <c r="G691" s="159"/>
      <c r="H691" s="159"/>
      <c r="I691" s="159"/>
      <c r="J691" s="159"/>
      <c r="K691" s="159"/>
      <c r="L691" s="159"/>
      <c r="M691" s="159"/>
      <c r="N691" s="159"/>
      <c r="O691" s="87"/>
      <c r="P691" s="87"/>
      <c r="Q691" s="87"/>
      <c r="R691" s="87"/>
      <c r="S691" s="87"/>
      <c r="T691" s="87"/>
      <c r="U691" s="87"/>
      <c r="V691" s="87"/>
      <c r="W691" s="87"/>
      <c r="X691" s="87"/>
      <c r="Y691" s="87"/>
      <c r="Z691" s="87"/>
    </row>
    <row r="692" ht="12.0" customHeight="1">
      <c r="A692" s="159"/>
      <c r="B692" s="159"/>
      <c r="C692" s="159"/>
      <c r="D692" s="159"/>
      <c r="E692" s="159"/>
      <c r="F692" s="159"/>
      <c r="G692" s="159"/>
      <c r="H692" s="159"/>
      <c r="I692" s="159"/>
      <c r="J692" s="159"/>
      <c r="K692" s="159"/>
      <c r="L692" s="159"/>
      <c r="M692" s="159"/>
      <c r="N692" s="159"/>
      <c r="O692" s="87"/>
      <c r="P692" s="87"/>
      <c r="Q692" s="87"/>
      <c r="R692" s="87"/>
      <c r="S692" s="87"/>
      <c r="T692" s="87"/>
      <c r="U692" s="87"/>
      <c r="V692" s="87"/>
      <c r="W692" s="87"/>
      <c r="X692" s="87"/>
      <c r="Y692" s="87"/>
      <c r="Z692" s="87"/>
    </row>
    <row r="693" ht="12.0" customHeight="1">
      <c r="A693" s="159"/>
      <c r="B693" s="159"/>
      <c r="C693" s="159"/>
      <c r="D693" s="159"/>
      <c r="E693" s="159"/>
      <c r="F693" s="159"/>
      <c r="G693" s="159"/>
      <c r="H693" s="159"/>
      <c r="I693" s="159"/>
      <c r="J693" s="159"/>
      <c r="K693" s="159"/>
      <c r="L693" s="159"/>
      <c r="M693" s="159"/>
      <c r="N693" s="159"/>
      <c r="O693" s="87"/>
      <c r="P693" s="87"/>
      <c r="Q693" s="87"/>
      <c r="R693" s="87"/>
      <c r="S693" s="87"/>
      <c r="T693" s="87"/>
      <c r="U693" s="87"/>
      <c r="V693" s="87"/>
      <c r="W693" s="87"/>
      <c r="X693" s="87"/>
      <c r="Y693" s="87"/>
      <c r="Z693" s="87"/>
    </row>
    <row r="694" ht="12.0" customHeight="1">
      <c r="A694" s="159"/>
      <c r="B694" s="159"/>
      <c r="C694" s="159"/>
      <c r="D694" s="159"/>
      <c r="E694" s="159"/>
      <c r="F694" s="159"/>
      <c r="G694" s="159"/>
      <c r="H694" s="159"/>
      <c r="I694" s="159"/>
      <c r="J694" s="159"/>
      <c r="K694" s="159"/>
      <c r="L694" s="159"/>
      <c r="M694" s="159"/>
      <c r="N694" s="159"/>
      <c r="O694" s="87"/>
      <c r="P694" s="87"/>
      <c r="Q694" s="87"/>
      <c r="R694" s="87"/>
      <c r="S694" s="87"/>
      <c r="T694" s="87"/>
      <c r="U694" s="87"/>
      <c r="V694" s="87"/>
      <c r="W694" s="87"/>
      <c r="X694" s="87"/>
      <c r="Y694" s="87"/>
      <c r="Z694" s="87"/>
    </row>
    <row r="695" ht="12.0" customHeight="1">
      <c r="A695" s="159"/>
      <c r="B695" s="159"/>
      <c r="C695" s="159"/>
      <c r="D695" s="159"/>
      <c r="E695" s="159"/>
      <c r="F695" s="159"/>
      <c r="G695" s="159"/>
      <c r="H695" s="159"/>
      <c r="I695" s="159"/>
      <c r="J695" s="159"/>
      <c r="K695" s="159"/>
      <c r="L695" s="159"/>
      <c r="M695" s="159"/>
      <c r="N695" s="159"/>
      <c r="O695" s="87"/>
      <c r="P695" s="87"/>
      <c r="Q695" s="87"/>
      <c r="R695" s="87"/>
      <c r="S695" s="87"/>
      <c r="T695" s="87"/>
      <c r="U695" s="87"/>
      <c r="V695" s="87"/>
      <c r="W695" s="87"/>
      <c r="X695" s="87"/>
      <c r="Y695" s="87"/>
      <c r="Z695" s="87"/>
    </row>
    <row r="696" ht="12.0" customHeight="1">
      <c r="A696" s="159"/>
      <c r="B696" s="159"/>
      <c r="C696" s="159"/>
      <c r="D696" s="159"/>
      <c r="E696" s="159"/>
      <c r="F696" s="159"/>
      <c r="G696" s="159"/>
      <c r="H696" s="159"/>
      <c r="I696" s="159"/>
      <c r="J696" s="159"/>
      <c r="K696" s="159"/>
      <c r="L696" s="159"/>
      <c r="M696" s="159"/>
      <c r="N696" s="159"/>
      <c r="O696" s="87"/>
      <c r="P696" s="87"/>
      <c r="Q696" s="87"/>
      <c r="R696" s="87"/>
      <c r="S696" s="87"/>
      <c r="T696" s="87"/>
      <c r="U696" s="87"/>
      <c r="V696" s="87"/>
      <c r="W696" s="87"/>
      <c r="X696" s="87"/>
      <c r="Y696" s="87"/>
      <c r="Z696" s="87"/>
    </row>
    <row r="697" ht="12.0" customHeight="1">
      <c r="A697" s="159"/>
      <c r="B697" s="159"/>
      <c r="C697" s="159"/>
      <c r="D697" s="159"/>
      <c r="E697" s="159"/>
      <c r="F697" s="159"/>
      <c r="G697" s="159"/>
      <c r="H697" s="159"/>
      <c r="I697" s="159"/>
      <c r="J697" s="159"/>
      <c r="K697" s="159"/>
      <c r="L697" s="159"/>
      <c r="M697" s="159"/>
      <c r="N697" s="159"/>
      <c r="O697" s="87"/>
      <c r="P697" s="87"/>
      <c r="Q697" s="87"/>
      <c r="R697" s="87"/>
      <c r="S697" s="87"/>
      <c r="T697" s="87"/>
      <c r="U697" s="87"/>
      <c r="V697" s="87"/>
      <c r="W697" s="87"/>
      <c r="X697" s="87"/>
      <c r="Y697" s="87"/>
      <c r="Z697" s="87"/>
    </row>
    <row r="698" ht="12.0" customHeight="1">
      <c r="A698" s="159"/>
      <c r="B698" s="159"/>
      <c r="C698" s="159"/>
      <c r="D698" s="159"/>
      <c r="E698" s="159"/>
      <c r="F698" s="159"/>
      <c r="G698" s="159"/>
      <c r="H698" s="159"/>
      <c r="I698" s="159"/>
      <c r="J698" s="159"/>
      <c r="K698" s="159"/>
      <c r="L698" s="159"/>
      <c r="M698" s="159"/>
      <c r="N698" s="159"/>
      <c r="O698" s="87"/>
      <c r="P698" s="87"/>
      <c r="Q698" s="87"/>
      <c r="R698" s="87"/>
      <c r="S698" s="87"/>
      <c r="T698" s="87"/>
      <c r="U698" s="87"/>
      <c r="V698" s="87"/>
      <c r="W698" s="87"/>
      <c r="X698" s="87"/>
      <c r="Y698" s="87"/>
      <c r="Z698" s="87"/>
    </row>
    <row r="699" ht="12.0" customHeight="1">
      <c r="A699" s="159"/>
      <c r="B699" s="159"/>
      <c r="C699" s="159"/>
      <c r="D699" s="159"/>
      <c r="E699" s="159"/>
      <c r="F699" s="159"/>
      <c r="G699" s="159"/>
      <c r="H699" s="159"/>
      <c r="I699" s="159"/>
      <c r="J699" s="159"/>
      <c r="K699" s="159"/>
      <c r="L699" s="159"/>
      <c r="M699" s="159"/>
      <c r="N699" s="159"/>
      <c r="O699" s="87"/>
      <c r="P699" s="87"/>
      <c r="Q699" s="87"/>
      <c r="R699" s="87"/>
      <c r="S699" s="87"/>
      <c r="T699" s="87"/>
      <c r="U699" s="87"/>
      <c r="V699" s="87"/>
      <c r="W699" s="87"/>
      <c r="X699" s="87"/>
      <c r="Y699" s="87"/>
      <c r="Z699" s="87"/>
    </row>
    <row r="700" ht="12.0" customHeight="1">
      <c r="A700" s="159"/>
      <c r="B700" s="159"/>
      <c r="C700" s="159"/>
      <c r="D700" s="159"/>
      <c r="E700" s="159"/>
      <c r="F700" s="159"/>
      <c r="G700" s="159"/>
      <c r="H700" s="159"/>
      <c r="I700" s="159"/>
      <c r="J700" s="159"/>
      <c r="K700" s="159"/>
      <c r="L700" s="159"/>
      <c r="M700" s="159"/>
      <c r="N700" s="159"/>
      <c r="O700" s="87"/>
      <c r="P700" s="87"/>
      <c r="Q700" s="87"/>
      <c r="R700" s="87"/>
      <c r="S700" s="87"/>
      <c r="T700" s="87"/>
      <c r="U700" s="87"/>
      <c r="V700" s="87"/>
      <c r="W700" s="87"/>
      <c r="X700" s="87"/>
      <c r="Y700" s="87"/>
      <c r="Z700" s="87"/>
    </row>
    <row r="701" ht="12.0" customHeight="1">
      <c r="A701" s="159"/>
      <c r="B701" s="159"/>
      <c r="C701" s="159"/>
      <c r="D701" s="159"/>
      <c r="E701" s="159"/>
      <c r="F701" s="159"/>
      <c r="G701" s="159"/>
      <c r="H701" s="159"/>
      <c r="I701" s="159"/>
      <c r="J701" s="159"/>
      <c r="K701" s="159"/>
      <c r="L701" s="159"/>
      <c r="M701" s="159"/>
      <c r="N701" s="159"/>
      <c r="O701" s="87"/>
      <c r="P701" s="87"/>
      <c r="Q701" s="87"/>
      <c r="R701" s="87"/>
      <c r="S701" s="87"/>
      <c r="T701" s="87"/>
      <c r="U701" s="87"/>
      <c r="V701" s="87"/>
      <c r="W701" s="87"/>
      <c r="X701" s="87"/>
      <c r="Y701" s="87"/>
      <c r="Z701" s="87"/>
    </row>
    <row r="702" ht="12.0" customHeight="1">
      <c r="A702" s="159"/>
      <c r="B702" s="159"/>
      <c r="C702" s="159"/>
      <c r="D702" s="159"/>
      <c r="E702" s="159"/>
      <c r="F702" s="159"/>
      <c r="G702" s="159"/>
      <c r="H702" s="159"/>
      <c r="I702" s="159"/>
      <c r="J702" s="159"/>
      <c r="K702" s="159"/>
      <c r="L702" s="159"/>
      <c r="M702" s="159"/>
      <c r="N702" s="159"/>
      <c r="O702" s="87"/>
      <c r="P702" s="87"/>
      <c r="Q702" s="87"/>
      <c r="R702" s="87"/>
      <c r="S702" s="87"/>
      <c r="T702" s="87"/>
      <c r="U702" s="87"/>
      <c r="V702" s="87"/>
      <c r="W702" s="87"/>
      <c r="X702" s="87"/>
      <c r="Y702" s="87"/>
      <c r="Z702" s="87"/>
    </row>
    <row r="703" ht="12.0" customHeight="1">
      <c r="A703" s="159"/>
      <c r="B703" s="159"/>
      <c r="C703" s="159"/>
      <c r="D703" s="159"/>
      <c r="E703" s="159"/>
      <c r="F703" s="159"/>
      <c r="G703" s="159"/>
      <c r="H703" s="159"/>
      <c r="I703" s="159"/>
      <c r="J703" s="159"/>
      <c r="K703" s="159"/>
      <c r="L703" s="159"/>
      <c r="M703" s="159"/>
      <c r="N703" s="159"/>
      <c r="O703" s="87"/>
      <c r="P703" s="87"/>
      <c r="Q703" s="87"/>
      <c r="R703" s="87"/>
      <c r="S703" s="87"/>
      <c r="T703" s="87"/>
      <c r="U703" s="87"/>
      <c r="V703" s="87"/>
      <c r="W703" s="87"/>
      <c r="X703" s="87"/>
      <c r="Y703" s="87"/>
      <c r="Z703" s="87"/>
    </row>
    <row r="704" ht="12.0" customHeight="1">
      <c r="A704" s="159"/>
      <c r="B704" s="159"/>
      <c r="C704" s="159"/>
      <c r="D704" s="159"/>
      <c r="E704" s="159"/>
      <c r="F704" s="159"/>
      <c r="G704" s="159"/>
      <c r="H704" s="159"/>
      <c r="I704" s="159"/>
      <c r="J704" s="159"/>
      <c r="K704" s="159"/>
      <c r="L704" s="159"/>
      <c r="M704" s="159"/>
      <c r="N704" s="159"/>
      <c r="O704" s="87"/>
      <c r="P704" s="87"/>
      <c r="Q704" s="87"/>
      <c r="R704" s="87"/>
      <c r="S704" s="87"/>
      <c r="T704" s="87"/>
      <c r="U704" s="87"/>
      <c r="V704" s="87"/>
      <c r="W704" s="87"/>
      <c r="X704" s="87"/>
      <c r="Y704" s="87"/>
      <c r="Z704" s="87"/>
    </row>
    <row r="705" ht="12.0" customHeight="1">
      <c r="A705" s="159"/>
      <c r="B705" s="159"/>
      <c r="C705" s="159"/>
      <c r="D705" s="159"/>
      <c r="E705" s="159"/>
      <c r="F705" s="159"/>
      <c r="G705" s="159"/>
      <c r="H705" s="159"/>
      <c r="I705" s="159"/>
      <c r="J705" s="159"/>
      <c r="K705" s="159"/>
      <c r="L705" s="159"/>
      <c r="M705" s="159"/>
      <c r="N705" s="159"/>
      <c r="O705" s="87"/>
      <c r="P705" s="87"/>
      <c r="Q705" s="87"/>
      <c r="R705" s="87"/>
      <c r="S705" s="87"/>
      <c r="T705" s="87"/>
      <c r="U705" s="87"/>
      <c r="V705" s="87"/>
      <c r="W705" s="87"/>
      <c r="X705" s="87"/>
      <c r="Y705" s="87"/>
      <c r="Z705" s="87"/>
    </row>
    <row r="706" ht="12.0" customHeight="1">
      <c r="A706" s="159"/>
      <c r="B706" s="159"/>
      <c r="C706" s="159"/>
      <c r="D706" s="159"/>
      <c r="E706" s="159"/>
      <c r="F706" s="159"/>
      <c r="G706" s="159"/>
      <c r="H706" s="159"/>
      <c r="I706" s="159"/>
      <c r="J706" s="159"/>
      <c r="K706" s="159"/>
      <c r="L706" s="159"/>
      <c r="M706" s="159"/>
      <c r="N706" s="159"/>
      <c r="O706" s="87"/>
      <c r="P706" s="87"/>
      <c r="Q706" s="87"/>
      <c r="R706" s="87"/>
      <c r="S706" s="87"/>
      <c r="T706" s="87"/>
      <c r="U706" s="87"/>
      <c r="V706" s="87"/>
      <c r="W706" s="87"/>
      <c r="X706" s="87"/>
      <c r="Y706" s="87"/>
      <c r="Z706" s="87"/>
    </row>
    <row r="707" ht="12.0" customHeight="1">
      <c r="A707" s="159"/>
      <c r="B707" s="159"/>
      <c r="C707" s="159"/>
      <c r="D707" s="159"/>
      <c r="E707" s="159"/>
      <c r="F707" s="159"/>
      <c r="G707" s="159"/>
      <c r="H707" s="159"/>
      <c r="I707" s="159"/>
      <c r="J707" s="159"/>
      <c r="K707" s="159"/>
      <c r="L707" s="159"/>
      <c r="M707" s="159"/>
      <c r="N707" s="159"/>
      <c r="O707" s="87"/>
      <c r="P707" s="87"/>
      <c r="Q707" s="87"/>
      <c r="R707" s="87"/>
      <c r="S707" s="87"/>
      <c r="T707" s="87"/>
      <c r="U707" s="87"/>
      <c r="V707" s="87"/>
      <c r="W707" s="87"/>
      <c r="X707" s="87"/>
      <c r="Y707" s="87"/>
      <c r="Z707" s="87"/>
    </row>
    <row r="708" ht="12.0" customHeight="1">
      <c r="A708" s="159"/>
      <c r="B708" s="159"/>
      <c r="C708" s="159"/>
      <c r="D708" s="159"/>
      <c r="E708" s="159"/>
      <c r="F708" s="159"/>
      <c r="G708" s="159"/>
      <c r="H708" s="159"/>
      <c r="I708" s="159"/>
      <c r="J708" s="159"/>
      <c r="K708" s="159"/>
      <c r="L708" s="159"/>
      <c r="M708" s="159"/>
      <c r="N708" s="159"/>
      <c r="O708" s="87"/>
      <c r="P708" s="87"/>
      <c r="Q708" s="87"/>
      <c r="R708" s="87"/>
      <c r="S708" s="87"/>
      <c r="T708" s="87"/>
      <c r="U708" s="87"/>
      <c r="V708" s="87"/>
      <c r="W708" s="87"/>
      <c r="X708" s="87"/>
      <c r="Y708" s="87"/>
      <c r="Z708" s="87"/>
    </row>
    <row r="709" ht="12.0" customHeight="1">
      <c r="A709" s="159"/>
      <c r="B709" s="159"/>
      <c r="C709" s="159"/>
      <c r="D709" s="159"/>
      <c r="E709" s="159"/>
      <c r="F709" s="159"/>
      <c r="G709" s="159"/>
      <c r="H709" s="159"/>
      <c r="I709" s="159"/>
      <c r="J709" s="159"/>
      <c r="K709" s="159"/>
      <c r="L709" s="159"/>
      <c r="M709" s="159"/>
      <c r="N709" s="159"/>
      <c r="O709" s="87"/>
      <c r="P709" s="87"/>
      <c r="Q709" s="87"/>
      <c r="R709" s="87"/>
      <c r="S709" s="87"/>
      <c r="T709" s="87"/>
      <c r="U709" s="87"/>
      <c r="V709" s="87"/>
      <c r="W709" s="87"/>
      <c r="X709" s="87"/>
      <c r="Y709" s="87"/>
      <c r="Z709" s="87"/>
    </row>
    <row r="710" ht="12.0" customHeight="1">
      <c r="A710" s="159"/>
      <c r="B710" s="159"/>
      <c r="C710" s="159"/>
      <c r="D710" s="159"/>
      <c r="E710" s="159"/>
      <c r="F710" s="159"/>
      <c r="G710" s="159"/>
      <c r="H710" s="159"/>
      <c r="I710" s="159"/>
      <c r="J710" s="159"/>
      <c r="K710" s="159"/>
      <c r="L710" s="159"/>
      <c r="M710" s="159"/>
      <c r="N710" s="159"/>
      <c r="O710" s="87"/>
      <c r="P710" s="87"/>
      <c r="Q710" s="87"/>
      <c r="R710" s="87"/>
      <c r="S710" s="87"/>
      <c r="T710" s="87"/>
      <c r="U710" s="87"/>
      <c r="V710" s="87"/>
      <c r="W710" s="87"/>
      <c r="X710" s="87"/>
      <c r="Y710" s="87"/>
      <c r="Z710" s="87"/>
    </row>
    <row r="711" ht="12.0" customHeight="1">
      <c r="A711" s="159"/>
      <c r="B711" s="159"/>
      <c r="C711" s="159"/>
      <c r="D711" s="159"/>
      <c r="E711" s="159"/>
      <c r="F711" s="159"/>
      <c r="G711" s="159"/>
      <c r="H711" s="159"/>
      <c r="I711" s="159"/>
      <c r="J711" s="159"/>
      <c r="K711" s="159"/>
      <c r="L711" s="159"/>
      <c r="M711" s="159"/>
      <c r="N711" s="159"/>
      <c r="O711" s="87"/>
      <c r="P711" s="87"/>
      <c r="Q711" s="87"/>
      <c r="R711" s="87"/>
      <c r="S711" s="87"/>
      <c r="T711" s="87"/>
      <c r="U711" s="87"/>
      <c r="V711" s="87"/>
      <c r="W711" s="87"/>
      <c r="X711" s="87"/>
      <c r="Y711" s="87"/>
      <c r="Z711" s="87"/>
    </row>
    <row r="712" ht="12.0" customHeight="1">
      <c r="A712" s="159"/>
      <c r="B712" s="159"/>
      <c r="C712" s="159"/>
      <c r="D712" s="159"/>
      <c r="E712" s="159"/>
      <c r="F712" s="159"/>
      <c r="G712" s="159"/>
      <c r="H712" s="159"/>
      <c r="I712" s="159"/>
      <c r="J712" s="159"/>
      <c r="K712" s="159"/>
      <c r="L712" s="159"/>
      <c r="M712" s="159"/>
      <c r="N712" s="159"/>
      <c r="O712" s="87"/>
      <c r="P712" s="87"/>
      <c r="Q712" s="87"/>
      <c r="R712" s="87"/>
      <c r="S712" s="87"/>
      <c r="T712" s="87"/>
      <c r="U712" s="87"/>
      <c r="V712" s="87"/>
      <c r="W712" s="87"/>
      <c r="X712" s="87"/>
      <c r="Y712" s="87"/>
      <c r="Z712" s="87"/>
    </row>
    <row r="713" ht="12.0" customHeight="1">
      <c r="A713" s="159"/>
      <c r="B713" s="159"/>
      <c r="C713" s="159"/>
      <c r="D713" s="159"/>
      <c r="E713" s="159"/>
      <c r="F713" s="159"/>
      <c r="G713" s="159"/>
      <c r="H713" s="159"/>
      <c r="I713" s="159"/>
      <c r="J713" s="159"/>
      <c r="K713" s="159"/>
      <c r="L713" s="159"/>
      <c r="M713" s="159"/>
      <c r="N713" s="159"/>
      <c r="O713" s="87"/>
      <c r="P713" s="87"/>
      <c r="Q713" s="87"/>
      <c r="R713" s="87"/>
      <c r="S713" s="87"/>
      <c r="T713" s="87"/>
      <c r="U713" s="87"/>
      <c r="V713" s="87"/>
      <c r="W713" s="87"/>
      <c r="X713" s="87"/>
      <c r="Y713" s="87"/>
      <c r="Z713" s="87"/>
    </row>
    <row r="714" ht="12.0" customHeight="1">
      <c r="A714" s="159"/>
      <c r="B714" s="159"/>
      <c r="C714" s="159"/>
      <c r="D714" s="159"/>
      <c r="E714" s="159"/>
      <c r="F714" s="159"/>
      <c r="G714" s="159"/>
      <c r="H714" s="159"/>
      <c r="I714" s="159"/>
      <c r="J714" s="159"/>
      <c r="K714" s="159"/>
      <c r="L714" s="159"/>
      <c r="M714" s="159"/>
      <c r="N714" s="159"/>
      <c r="O714" s="87"/>
      <c r="P714" s="87"/>
      <c r="Q714" s="87"/>
      <c r="R714" s="87"/>
      <c r="S714" s="87"/>
      <c r="T714" s="87"/>
      <c r="U714" s="87"/>
      <c r="V714" s="87"/>
      <c r="W714" s="87"/>
      <c r="X714" s="87"/>
      <c r="Y714" s="87"/>
      <c r="Z714" s="87"/>
    </row>
    <row r="715" ht="12.0" customHeight="1">
      <c r="A715" s="159"/>
      <c r="B715" s="159"/>
      <c r="C715" s="159"/>
      <c r="D715" s="159"/>
      <c r="E715" s="159"/>
      <c r="F715" s="159"/>
      <c r="G715" s="159"/>
      <c r="H715" s="159"/>
      <c r="I715" s="159"/>
      <c r="J715" s="159"/>
      <c r="K715" s="159"/>
      <c r="L715" s="159"/>
      <c r="M715" s="159"/>
      <c r="N715" s="159"/>
      <c r="O715" s="87"/>
      <c r="P715" s="87"/>
      <c r="Q715" s="87"/>
      <c r="R715" s="87"/>
      <c r="S715" s="87"/>
      <c r="T715" s="87"/>
      <c r="U715" s="87"/>
      <c r="V715" s="87"/>
      <c r="W715" s="87"/>
      <c r="X715" s="87"/>
      <c r="Y715" s="87"/>
      <c r="Z715" s="87"/>
    </row>
    <row r="716" ht="12.0" customHeight="1">
      <c r="A716" s="159"/>
      <c r="B716" s="159"/>
      <c r="C716" s="159"/>
      <c r="D716" s="159"/>
      <c r="E716" s="159"/>
      <c r="F716" s="159"/>
      <c r="G716" s="159"/>
      <c r="H716" s="159"/>
      <c r="I716" s="159"/>
      <c r="J716" s="159"/>
      <c r="K716" s="159"/>
      <c r="L716" s="159"/>
      <c r="M716" s="159"/>
      <c r="N716" s="159"/>
      <c r="O716" s="87"/>
      <c r="P716" s="87"/>
      <c r="Q716" s="87"/>
      <c r="R716" s="87"/>
      <c r="S716" s="87"/>
      <c r="T716" s="87"/>
      <c r="U716" s="87"/>
      <c r="V716" s="87"/>
      <c r="W716" s="87"/>
      <c r="X716" s="87"/>
      <c r="Y716" s="87"/>
      <c r="Z716" s="87"/>
    </row>
    <row r="717" ht="12.0" customHeight="1">
      <c r="A717" s="159"/>
      <c r="B717" s="159"/>
      <c r="C717" s="159"/>
      <c r="D717" s="159"/>
      <c r="E717" s="159"/>
      <c r="F717" s="159"/>
      <c r="G717" s="159"/>
      <c r="H717" s="159"/>
      <c r="I717" s="159"/>
      <c r="J717" s="159"/>
      <c r="K717" s="159"/>
      <c r="L717" s="159"/>
      <c r="M717" s="159"/>
      <c r="N717" s="159"/>
      <c r="O717" s="87"/>
      <c r="P717" s="87"/>
      <c r="Q717" s="87"/>
      <c r="R717" s="87"/>
      <c r="S717" s="87"/>
      <c r="T717" s="87"/>
      <c r="U717" s="87"/>
      <c r="V717" s="87"/>
      <c r="W717" s="87"/>
      <c r="X717" s="87"/>
      <c r="Y717" s="87"/>
      <c r="Z717" s="87"/>
    </row>
    <row r="718" ht="12.0" customHeight="1">
      <c r="A718" s="159"/>
      <c r="B718" s="159"/>
      <c r="C718" s="159"/>
      <c r="D718" s="159"/>
      <c r="E718" s="159"/>
      <c r="F718" s="159"/>
      <c r="G718" s="159"/>
      <c r="H718" s="159"/>
      <c r="I718" s="159"/>
      <c r="J718" s="159"/>
      <c r="K718" s="159"/>
      <c r="L718" s="159"/>
      <c r="M718" s="159"/>
      <c r="N718" s="159"/>
      <c r="O718" s="87"/>
      <c r="P718" s="87"/>
      <c r="Q718" s="87"/>
      <c r="R718" s="87"/>
      <c r="S718" s="87"/>
      <c r="T718" s="87"/>
      <c r="U718" s="87"/>
      <c r="V718" s="87"/>
      <c r="W718" s="87"/>
      <c r="X718" s="87"/>
      <c r="Y718" s="87"/>
      <c r="Z718" s="87"/>
    </row>
    <row r="719" ht="12.0" customHeight="1">
      <c r="A719" s="159"/>
      <c r="B719" s="159"/>
      <c r="C719" s="159"/>
      <c r="D719" s="159"/>
      <c r="E719" s="159"/>
      <c r="F719" s="159"/>
      <c r="G719" s="159"/>
      <c r="H719" s="159"/>
      <c r="I719" s="159"/>
      <c r="J719" s="159"/>
      <c r="K719" s="159"/>
      <c r="L719" s="159"/>
      <c r="M719" s="159"/>
      <c r="N719" s="159"/>
      <c r="O719" s="87"/>
      <c r="P719" s="87"/>
      <c r="Q719" s="87"/>
      <c r="R719" s="87"/>
      <c r="S719" s="87"/>
      <c r="T719" s="87"/>
      <c r="U719" s="87"/>
      <c r="V719" s="87"/>
      <c r="W719" s="87"/>
      <c r="X719" s="87"/>
      <c r="Y719" s="87"/>
      <c r="Z719" s="87"/>
    </row>
    <row r="720" ht="12.0" customHeight="1">
      <c r="A720" s="159"/>
      <c r="B720" s="159"/>
      <c r="C720" s="159"/>
      <c r="D720" s="159"/>
      <c r="E720" s="159"/>
      <c r="F720" s="159"/>
      <c r="G720" s="159"/>
      <c r="H720" s="159"/>
      <c r="I720" s="159"/>
      <c r="J720" s="159"/>
      <c r="K720" s="159"/>
      <c r="L720" s="159"/>
      <c r="M720" s="159"/>
      <c r="N720" s="159"/>
      <c r="O720" s="87"/>
      <c r="P720" s="87"/>
      <c r="Q720" s="87"/>
      <c r="R720" s="87"/>
      <c r="S720" s="87"/>
      <c r="T720" s="87"/>
      <c r="U720" s="87"/>
      <c r="V720" s="87"/>
      <c r="W720" s="87"/>
      <c r="X720" s="87"/>
      <c r="Y720" s="87"/>
      <c r="Z720" s="87"/>
    </row>
    <row r="721" ht="12.0" customHeight="1">
      <c r="A721" s="159"/>
      <c r="B721" s="159"/>
      <c r="C721" s="159"/>
      <c r="D721" s="159"/>
      <c r="E721" s="159"/>
      <c r="F721" s="159"/>
      <c r="G721" s="159"/>
      <c r="H721" s="159"/>
      <c r="I721" s="159"/>
      <c r="J721" s="159"/>
      <c r="K721" s="159"/>
      <c r="L721" s="159"/>
      <c r="M721" s="159"/>
      <c r="N721" s="159"/>
      <c r="O721" s="87"/>
      <c r="P721" s="87"/>
      <c r="Q721" s="87"/>
      <c r="R721" s="87"/>
      <c r="S721" s="87"/>
      <c r="T721" s="87"/>
      <c r="U721" s="87"/>
      <c r="V721" s="87"/>
      <c r="W721" s="87"/>
      <c r="X721" s="87"/>
      <c r="Y721" s="87"/>
      <c r="Z721" s="87"/>
    </row>
    <row r="722" ht="12.0" customHeight="1">
      <c r="A722" s="159"/>
      <c r="B722" s="159"/>
      <c r="C722" s="159"/>
      <c r="D722" s="159"/>
      <c r="E722" s="159"/>
      <c r="F722" s="159"/>
      <c r="G722" s="159"/>
      <c r="H722" s="159"/>
      <c r="I722" s="159"/>
      <c r="J722" s="159"/>
      <c r="K722" s="159"/>
      <c r="L722" s="159"/>
      <c r="M722" s="159"/>
      <c r="N722" s="159"/>
      <c r="O722" s="87"/>
      <c r="P722" s="87"/>
      <c r="Q722" s="87"/>
      <c r="R722" s="87"/>
      <c r="S722" s="87"/>
      <c r="T722" s="87"/>
      <c r="U722" s="87"/>
      <c r="V722" s="87"/>
      <c r="W722" s="87"/>
      <c r="X722" s="87"/>
      <c r="Y722" s="87"/>
      <c r="Z722" s="87"/>
    </row>
    <row r="723" ht="12.0" customHeight="1">
      <c r="A723" s="159"/>
      <c r="B723" s="159"/>
      <c r="C723" s="159"/>
      <c r="D723" s="159"/>
      <c r="E723" s="159"/>
      <c r="F723" s="159"/>
      <c r="G723" s="159"/>
      <c r="H723" s="159"/>
      <c r="I723" s="159"/>
      <c r="J723" s="159"/>
      <c r="K723" s="159"/>
      <c r="L723" s="159"/>
      <c r="M723" s="159"/>
      <c r="N723" s="159"/>
      <c r="O723" s="87"/>
      <c r="P723" s="87"/>
      <c r="Q723" s="87"/>
      <c r="R723" s="87"/>
      <c r="S723" s="87"/>
      <c r="T723" s="87"/>
      <c r="U723" s="87"/>
      <c r="V723" s="87"/>
      <c r="W723" s="87"/>
      <c r="X723" s="87"/>
      <c r="Y723" s="87"/>
      <c r="Z723" s="87"/>
    </row>
    <row r="724" ht="12.0" customHeight="1">
      <c r="A724" s="159"/>
      <c r="B724" s="159"/>
      <c r="C724" s="159"/>
      <c r="D724" s="159"/>
      <c r="E724" s="159"/>
      <c r="F724" s="159"/>
      <c r="G724" s="159"/>
      <c r="H724" s="159"/>
      <c r="I724" s="159"/>
      <c r="J724" s="159"/>
      <c r="K724" s="159"/>
      <c r="L724" s="159"/>
      <c r="M724" s="159"/>
      <c r="N724" s="159"/>
      <c r="O724" s="87"/>
      <c r="P724" s="87"/>
      <c r="Q724" s="87"/>
      <c r="R724" s="87"/>
      <c r="S724" s="87"/>
      <c r="T724" s="87"/>
      <c r="U724" s="87"/>
      <c r="V724" s="87"/>
      <c r="W724" s="87"/>
      <c r="X724" s="87"/>
      <c r="Y724" s="87"/>
      <c r="Z724" s="87"/>
    </row>
    <row r="725" ht="12.0" customHeight="1">
      <c r="A725" s="159"/>
      <c r="B725" s="159"/>
      <c r="C725" s="159"/>
      <c r="D725" s="159"/>
      <c r="E725" s="159"/>
      <c r="F725" s="159"/>
      <c r="G725" s="159"/>
      <c r="H725" s="159"/>
      <c r="I725" s="159"/>
      <c r="J725" s="159"/>
      <c r="K725" s="159"/>
      <c r="L725" s="159"/>
      <c r="M725" s="159"/>
      <c r="N725" s="159"/>
      <c r="O725" s="87"/>
      <c r="P725" s="87"/>
      <c r="Q725" s="87"/>
      <c r="R725" s="87"/>
      <c r="S725" s="87"/>
      <c r="T725" s="87"/>
      <c r="U725" s="87"/>
      <c r="V725" s="87"/>
      <c r="W725" s="87"/>
      <c r="X725" s="87"/>
      <c r="Y725" s="87"/>
      <c r="Z725" s="87"/>
    </row>
    <row r="726" ht="12.0" customHeight="1">
      <c r="A726" s="159"/>
      <c r="B726" s="159"/>
      <c r="C726" s="159"/>
      <c r="D726" s="159"/>
      <c r="E726" s="159"/>
      <c r="F726" s="159"/>
      <c r="G726" s="159"/>
      <c r="H726" s="159"/>
      <c r="I726" s="159"/>
      <c r="J726" s="159"/>
      <c r="K726" s="159"/>
      <c r="L726" s="159"/>
      <c r="M726" s="159"/>
      <c r="N726" s="159"/>
      <c r="O726" s="87"/>
      <c r="P726" s="87"/>
      <c r="Q726" s="87"/>
      <c r="R726" s="87"/>
      <c r="S726" s="87"/>
      <c r="T726" s="87"/>
      <c r="U726" s="87"/>
      <c r="V726" s="87"/>
      <c r="W726" s="87"/>
      <c r="X726" s="87"/>
      <c r="Y726" s="87"/>
      <c r="Z726" s="87"/>
    </row>
    <row r="727" ht="12.0" customHeight="1">
      <c r="A727" s="159"/>
      <c r="B727" s="159"/>
      <c r="C727" s="159"/>
      <c r="D727" s="159"/>
      <c r="E727" s="159"/>
      <c r="F727" s="159"/>
      <c r="G727" s="159"/>
      <c r="H727" s="159"/>
      <c r="I727" s="159"/>
      <c r="J727" s="159"/>
      <c r="K727" s="159"/>
      <c r="L727" s="159"/>
      <c r="M727" s="159"/>
      <c r="N727" s="159"/>
      <c r="O727" s="87"/>
      <c r="P727" s="87"/>
      <c r="Q727" s="87"/>
      <c r="R727" s="87"/>
      <c r="S727" s="87"/>
      <c r="T727" s="87"/>
      <c r="U727" s="87"/>
      <c r="V727" s="87"/>
      <c r="W727" s="87"/>
      <c r="X727" s="87"/>
      <c r="Y727" s="87"/>
      <c r="Z727" s="87"/>
    </row>
    <row r="728" ht="12.0" customHeight="1">
      <c r="A728" s="159"/>
      <c r="B728" s="159"/>
      <c r="C728" s="159"/>
      <c r="D728" s="159"/>
      <c r="E728" s="159"/>
      <c r="F728" s="159"/>
      <c r="G728" s="159"/>
      <c r="H728" s="159"/>
      <c r="I728" s="159"/>
      <c r="J728" s="159"/>
      <c r="K728" s="159"/>
      <c r="L728" s="159"/>
      <c r="M728" s="159"/>
      <c r="N728" s="159"/>
      <c r="O728" s="87"/>
      <c r="P728" s="87"/>
      <c r="Q728" s="87"/>
      <c r="R728" s="87"/>
      <c r="S728" s="87"/>
      <c r="T728" s="87"/>
      <c r="U728" s="87"/>
      <c r="V728" s="87"/>
      <c r="W728" s="87"/>
      <c r="X728" s="87"/>
      <c r="Y728" s="87"/>
      <c r="Z728" s="87"/>
    </row>
    <row r="729" ht="12.0" customHeight="1">
      <c r="A729" s="159"/>
      <c r="B729" s="159"/>
      <c r="C729" s="159"/>
      <c r="D729" s="159"/>
      <c r="E729" s="159"/>
      <c r="F729" s="159"/>
      <c r="G729" s="159"/>
      <c r="H729" s="159"/>
      <c r="I729" s="159"/>
      <c r="J729" s="159"/>
      <c r="K729" s="159"/>
      <c r="L729" s="159"/>
      <c r="M729" s="159"/>
      <c r="N729" s="159"/>
      <c r="O729" s="87"/>
      <c r="P729" s="87"/>
      <c r="Q729" s="87"/>
      <c r="R729" s="87"/>
      <c r="S729" s="87"/>
      <c r="T729" s="87"/>
      <c r="U729" s="87"/>
      <c r="V729" s="87"/>
      <c r="W729" s="87"/>
      <c r="X729" s="87"/>
      <c r="Y729" s="87"/>
      <c r="Z729" s="87"/>
    </row>
    <row r="730" ht="12.0" customHeight="1">
      <c r="A730" s="159"/>
      <c r="B730" s="159"/>
      <c r="C730" s="159"/>
      <c r="D730" s="159"/>
      <c r="E730" s="159"/>
      <c r="F730" s="159"/>
      <c r="G730" s="159"/>
      <c r="H730" s="159"/>
      <c r="I730" s="159"/>
      <c r="J730" s="159"/>
      <c r="K730" s="159"/>
      <c r="L730" s="159"/>
      <c r="M730" s="159"/>
      <c r="N730" s="159"/>
      <c r="O730" s="87"/>
      <c r="P730" s="87"/>
      <c r="Q730" s="87"/>
      <c r="R730" s="87"/>
      <c r="S730" s="87"/>
      <c r="T730" s="87"/>
      <c r="U730" s="87"/>
      <c r="V730" s="87"/>
      <c r="W730" s="87"/>
      <c r="X730" s="87"/>
      <c r="Y730" s="87"/>
      <c r="Z730" s="87"/>
    </row>
    <row r="731" ht="12.0" customHeight="1">
      <c r="A731" s="159"/>
      <c r="B731" s="159"/>
      <c r="C731" s="159"/>
      <c r="D731" s="159"/>
      <c r="E731" s="159"/>
      <c r="F731" s="159"/>
      <c r="G731" s="159"/>
      <c r="H731" s="159"/>
      <c r="I731" s="159"/>
      <c r="J731" s="159"/>
      <c r="K731" s="159"/>
      <c r="L731" s="159"/>
      <c r="M731" s="159"/>
      <c r="N731" s="159"/>
      <c r="O731" s="87"/>
      <c r="P731" s="87"/>
      <c r="Q731" s="87"/>
      <c r="R731" s="87"/>
      <c r="S731" s="87"/>
      <c r="T731" s="87"/>
      <c r="U731" s="87"/>
      <c r="V731" s="87"/>
      <c r="W731" s="87"/>
      <c r="X731" s="87"/>
      <c r="Y731" s="87"/>
      <c r="Z731" s="87"/>
    </row>
    <row r="732" ht="12.0" customHeight="1">
      <c r="A732" s="159"/>
      <c r="B732" s="159"/>
      <c r="C732" s="159"/>
      <c r="D732" s="159"/>
      <c r="E732" s="159"/>
      <c r="F732" s="159"/>
      <c r="G732" s="159"/>
      <c r="H732" s="159"/>
      <c r="I732" s="159"/>
      <c r="J732" s="159"/>
      <c r="K732" s="159"/>
      <c r="L732" s="159"/>
      <c r="M732" s="159"/>
      <c r="N732" s="159"/>
      <c r="O732" s="87"/>
      <c r="P732" s="87"/>
      <c r="Q732" s="87"/>
      <c r="R732" s="87"/>
      <c r="S732" s="87"/>
      <c r="T732" s="87"/>
      <c r="U732" s="87"/>
      <c r="V732" s="87"/>
      <c r="W732" s="87"/>
      <c r="X732" s="87"/>
      <c r="Y732" s="87"/>
      <c r="Z732" s="87"/>
    </row>
    <row r="733" ht="12.0" customHeight="1">
      <c r="A733" s="159"/>
      <c r="B733" s="159"/>
      <c r="C733" s="159"/>
      <c r="D733" s="159"/>
      <c r="E733" s="159"/>
      <c r="F733" s="159"/>
      <c r="G733" s="159"/>
      <c r="H733" s="159"/>
      <c r="I733" s="159"/>
      <c r="J733" s="159"/>
      <c r="K733" s="159"/>
      <c r="L733" s="159"/>
      <c r="M733" s="159"/>
      <c r="N733" s="159"/>
      <c r="O733" s="87"/>
      <c r="P733" s="87"/>
      <c r="Q733" s="87"/>
      <c r="R733" s="87"/>
      <c r="S733" s="87"/>
      <c r="T733" s="87"/>
      <c r="U733" s="87"/>
      <c r="V733" s="87"/>
      <c r="W733" s="87"/>
      <c r="X733" s="87"/>
      <c r="Y733" s="87"/>
      <c r="Z733" s="87"/>
    </row>
    <row r="734" ht="12.0" customHeight="1">
      <c r="A734" s="159"/>
      <c r="B734" s="159"/>
      <c r="C734" s="159"/>
      <c r="D734" s="159"/>
      <c r="E734" s="159"/>
      <c r="F734" s="159"/>
      <c r="G734" s="159"/>
      <c r="H734" s="159"/>
      <c r="I734" s="159"/>
      <c r="J734" s="159"/>
      <c r="K734" s="159"/>
      <c r="L734" s="159"/>
      <c r="M734" s="159"/>
      <c r="N734" s="159"/>
      <c r="O734" s="87"/>
      <c r="P734" s="87"/>
      <c r="Q734" s="87"/>
      <c r="R734" s="87"/>
      <c r="S734" s="87"/>
      <c r="T734" s="87"/>
      <c r="U734" s="87"/>
      <c r="V734" s="87"/>
      <c r="W734" s="87"/>
      <c r="X734" s="87"/>
      <c r="Y734" s="87"/>
      <c r="Z734" s="87"/>
    </row>
    <row r="735" ht="12.0" customHeight="1">
      <c r="A735" s="159"/>
      <c r="B735" s="159"/>
      <c r="C735" s="159"/>
      <c r="D735" s="159"/>
      <c r="E735" s="159"/>
      <c r="F735" s="159"/>
      <c r="G735" s="159"/>
      <c r="H735" s="159"/>
      <c r="I735" s="159"/>
      <c r="J735" s="159"/>
      <c r="K735" s="159"/>
      <c r="L735" s="159"/>
      <c r="M735" s="159"/>
      <c r="N735" s="159"/>
      <c r="O735" s="87"/>
      <c r="P735" s="87"/>
      <c r="Q735" s="87"/>
      <c r="R735" s="87"/>
      <c r="S735" s="87"/>
      <c r="T735" s="87"/>
      <c r="U735" s="87"/>
      <c r="V735" s="87"/>
      <c r="W735" s="87"/>
      <c r="X735" s="87"/>
      <c r="Y735" s="87"/>
      <c r="Z735" s="87"/>
    </row>
    <row r="736" ht="12.0" customHeight="1">
      <c r="A736" s="159"/>
      <c r="B736" s="159"/>
      <c r="C736" s="159"/>
      <c r="D736" s="159"/>
      <c r="E736" s="159"/>
      <c r="F736" s="159"/>
      <c r="G736" s="159"/>
      <c r="H736" s="159"/>
      <c r="I736" s="159"/>
      <c r="J736" s="159"/>
      <c r="K736" s="159"/>
      <c r="L736" s="159"/>
      <c r="M736" s="159"/>
      <c r="N736" s="159"/>
      <c r="O736" s="87"/>
      <c r="P736" s="87"/>
      <c r="Q736" s="87"/>
      <c r="R736" s="87"/>
      <c r="S736" s="87"/>
      <c r="T736" s="87"/>
      <c r="U736" s="87"/>
      <c r="V736" s="87"/>
      <c r="W736" s="87"/>
      <c r="X736" s="87"/>
      <c r="Y736" s="87"/>
      <c r="Z736" s="87"/>
    </row>
    <row r="737" ht="12.0" customHeight="1">
      <c r="A737" s="159"/>
      <c r="B737" s="159"/>
      <c r="C737" s="159"/>
      <c r="D737" s="159"/>
      <c r="E737" s="159"/>
      <c r="F737" s="159"/>
      <c r="G737" s="159"/>
      <c r="H737" s="159"/>
      <c r="I737" s="159"/>
      <c r="J737" s="159"/>
      <c r="K737" s="159"/>
      <c r="L737" s="159"/>
      <c r="M737" s="159"/>
      <c r="N737" s="159"/>
      <c r="O737" s="87"/>
      <c r="P737" s="87"/>
      <c r="Q737" s="87"/>
      <c r="R737" s="87"/>
      <c r="S737" s="87"/>
      <c r="T737" s="87"/>
      <c r="U737" s="87"/>
      <c r="V737" s="87"/>
      <c r="W737" s="87"/>
      <c r="X737" s="87"/>
      <c r="Y737" s="87"/>
      <c r="Z737" s="87"/>
    </row>
    <row r="738" ht="12.0" customHeight="1">
      <c r="A738" s="159"/>
      <c r="B738" s="159"/>
      <c r="C738" s="159"/>
      <c r="D738" s="159"/>
      <c r="E738" s="159"/>
      <c r="F738" s="159"/>
      <c r="G738" s="159"/>
      <c r="H738" s="159"/>
      <c r="I738" s="159"/>
      <c r="J738" s="159"/>
      <c r="K738" s="159"/>
      <c r="L738" s="159"/>
      <c r="M738" s="159"/>
      <c r="N738" s="159"/>
      <c r="O738" s="87"/>
      <c r="P738" s="87"/>
      <c r="Q738" s="87"/>
      <c r="R738" s="87"/>
      <c r="S738" s="87"/>
      <c r="T738" s="87"/>
      <c r="U738" s="87"/>
      <c r="V738" s="87"/>
      <c r="W738" s="87"/>
      <c r="X738" s="87"/>
      <c r="Y738" s="87"/>
      <c r="Z738" s="87"/>
    </row>
    <row r="739" ht="12.0" customHeight="1">
      <c r="A739" s="159"/>
      <c r="B739" s="159"/>
      <c r="C739" s="159"/>
      <c r="D739" s="159"/>
      <c r="E739" s="159"/>
      <c r="F739" s="159"/>
      <c r="G739" s="159"/>
      <c r="H739" s="159"/>
      <c r="I739" s="159"/>
      <c r="J739" s="159"/>
      <c r="K739" s="159"/>
      <c r="L739" s="159"/>
      <c r="M739" s="159"/>
      <c r="N739" s="159"/>
      <c r="O739" s="87"/>
      <c r="P739" s="87"/>
      <c r="Q739" s="87"/>
      <c r="R739" s="87"/>
      <c r="S739" s="87"/>
      <c r="T739" s="87"/>
      <c r="U739" s="87"/>
      <c r="V739" s="87"/>
      <c r="W739" s="87"/>
      <c r="X739" s="87"/>
      <c r="Y739" s="87"/>
      <c r="Z739" s="87"/>
    </row>
    <row r="740" ht="12.0" customHeight="1">
      <c r="A740" s="159"/>
      <c r="B740" s="159"/>
      <c r="C740" s="159"/>
      <c r="D740" s="159"/>
      <c r="E740" s="159"/>
      <c r="F740" s="159"/>
      <c r="G740" s="159"/>
      <c r="H740" s="159"/>
      <c r="I740" s="159"/>
      <c r="J740" s="159"/>
      <c r="K740" s="159"/>
      <c r="L740" s="159"/>
      <c r="M740" s="159"/>
      <c r="N740" s="159"/>
      <c r="O740" s="87"/>
      <c r="P740" s="87"/>
      <c r="Q740" s="87"/>
      <c r="R740" s="87"/>
      <c r="S740" s="87"/>
      <c r="T740" s="87"/>
      <c r="U740" s="87"/>
      <c r="V740" s="87"/>
      <c r="W740" s="87"/>
      <c r="X740" s="87"/>
      <c r="Y740" s="87"/>
      <c r="Z740" s="87"/>
    </row>
    <row r="741" ht="12.0" customHeight="1">
      <c r="A741" s="159"/>
      <c r="B741" s="159"/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87"/>
      <c r="P741" s="87"/>
      <c r="Q741" s="87"/>
      <c r="R741" s="87"/>
      <c r="S741" s="87"/>
      <c r="T741" s="87"/>
      <c r="U741" s="87"/>
      <c r="V741" s="87"/>
      <c r="W741" s="87"/>
      <c r="X741" s="87"/>
      <c r="Y741" s="87"/>
      <c r="Z741" s="87"/>
    </row>
    <row r="742" ht="12.0" customHeight="1">
      <c r="A742" s="159"/>
      <c r="B742" s="159"/>
      <c r="C742" s="159"/>
      <c r="D742" s="159"/>
      <c r="E742" s="159"/>
      <c r="F742" s="159"/>
      <c r="G742" s="159"/>
      <c r="H742" s="159"/>
      <c r="I742" s="159"/>
      <c r="J742" s="159"/>
      <c r="K742" s="159"/>
      <c r="L742" s="159"/>
      <c r="M742" s="159"/>
      <c r="N742" s="159"/>
      <c r="O742" s="87"/>
      <c r="P742" s="87"/>
      <c r="Q742" s="87"/>
      <c r="R742" s="87"/>
      <c r="S742" s="87"/>
      <c r="T742" s="87"/>
      <c r="U742" s="87"/>
      <c r="V742" s="87"/>
      <c r="W742" s="87"/>
      <c r="X742" s="87"/>
      <c r="Y742" s="87"/>
      <c r="Z742" s="87"/>
    </row>
    <row r="743" ht="12.0" customHeight="1">
      <c r="A743" s="159"/>
      <c r="B743" s="159"/>
      <c r="C743" s="159"/>
      <c r="D743" s="159"/>
      <c r="E743" s="159"/>
      <c r="F743" s="159"/>
      <c r="G743" s="159"/>
      <c r="H743" s="159"/>
      <c r="I743" s="159"/>
      <c r="J743" s="159"/>
      <c r="K743" s="159"/>
      <c r="L743" s="159"/>
      <c r="M743" s="159"/>
      <c r="N743" s="159"/>
      <c r="O743" s="87"/>
      <c r="P743" s="87"/>
      <c r="Q743" s="87"/>
      <c r="R743" s="87"/>
      <c r="S743" s="87"/>
      <c r="T743" s="87"/>
      <c r="U743" s="87"/>
      <c r="V743" s="87"/>
      <c r="W743" s="87"/>
      <c r="X743" s="87"/>
      <c r="Y743" s="87"/>
      <c r="Z743" s="87"/>
    </row>
    <row r="744" ht="12.0" customHeight="1">
      <c r="A744" s="159"/>
      <c r="B744" s="159"/>
      <c r="C744" s="159"/>
      <c r="D744" s="159"/>
      <c r="E744" s="159"/>
      <c r="F744" s="159"/>
      <c r="G744" s="159"/>
      <c r="H744" s="159"/>
      <c r="I744" s="159"/>
      <c r="J744" s="159"/>
      <c r="K744" s="159"/>
      <c r="L744" s="159"/>
      <c r="M744" s="159"/>
      <c r="N744" s="159"/>
      <c r="O744" s="87"/>
      <c r="P744" s="87"/>
      <c r="Q744" s="87"/>
      <c r="R744" s="87"/>
      <c r="S744" s="87"/>
      <c r="T744" s="87"/>
      <c r="U744" s="87"/>
      <c r="V744" s="87"/>
      <c r="W744" s="87"/>
      <c r="X744" s="87"/>
      <c r="Y744" s="87"/>
      <c r="Z744" s="87"/>
    </row>
    <row r="745" ht="12.0" customHeight="1">
      <c r="A745" s="159"/>
      <c r="B745" s="159"/>
      <c r="C745" s="159"/>
      <c r="D745" s="159"/>
      <c r="E745" s="159"/>
      <c r="F745" s="159"/>
      <c r="G745" s="159"/>
      <c r="H745" s="159"/>
      <c r="I745" s="159"/>
      <c r="J745" s="159"/>
      <c r="K745" s="159"/>
      <c r="L745" s="159"/>
      <c r="M745" s="159"/>
      <c r="N745" s="159"/>
      <c r="O745" s="87"/>
      <c r="P745" s="87"/>
      <c r="Q745" s="87"/>
      <c r="R745" s="87"/>
      <c r="S745" s="87"/>
      <c r="T745" s="87"/>
      <c r="U745" s="87"/>
      <c r="V745" s="87"/>
      <c r="W745" s="87"/>
      <c r="X745" s="87"/>
      <c r="Y745" s="87"/>
      <c r="Z745" s="87"/>
    </row>
    <row r="746" ht="12.0" customHeight="1">
      <c r="A746" s="159"/>
      <c r="B746" s="159"/>
      <c r="C746" s="159"/>
      <c r="D746" s="159"/>
      <c r="E746" s="159"/>
      <c r="F746" s="159"/>
      <c r="G746" s="159"/>
      <c r="H746" s="159"/>
      <c r="I746" s="159"/>
      <c r="J746" s="159"/>
      <c r="K746" s="159"/>
      <c r="L746" s="159"/>
      <c r="M746" s="159"/>
      <c r="N746" s="159"/>
      <c r="O746" s="87"/>
      <c r="P746" s="87"/>
      <c r="Q746" s="87"/>
      <c r="R746" s="87"/>
      <c r="S746" s="87"/>
      <c r="T746" s="87"/>
      <c r="U746" s="87"/>
      <c r="V746" s="87"/>
      <c r="W746" s="87"/>
      <c r="X746" s="87"/>
      <c r="Y746" s="87"/>
      <c r="Z746" s="87"/>
    </row>
    <row r="747" ht="12.0" customHeight="1">
      <c r="A747" s="159"/>
      <c r="B747" s="159"/>
      <c r="C747" s="159"/>
      <c r="D747" s="159"/>
      <c r="E747" s="159"/>
      <c r="F747" s="159"/>
      <c r="G747" s="159"/>
      <c r="H747" s="159"/>
      <c r="I747" s="159"/>
      <c r="J747" s="159"/>
      <c r="K747" s="159"/>
      <c r="L747" s="159"/>
      <c r="M747" s="159"/>
      <c r="N747" s="159"/>
      <c r="O747" s="87"/>
      <c r="P747" s="87"/>
      <c r="Q747" s="87"/>
      <c r="R747" s="87"/>
      <c r="S747" s="87"/>
      <c r="T747" s="87"/>
      <c r="U747" s="87"/>
      <c r="V747" s="87"/>
      <c r="W747" s="87"/>
      <c r="X747" s="87"/>
      <c r="Y747" s="87"/>
      <c r="Z747" s="87"/>
    </row>
    <row r="748" ht="12.0" customHeight="1">
      <c r="A748" s="159"/>
      <c r="B748" s="159"/>
      <c r="C748" s="159"/>
      <c r="D748" s="159"/>
      <c r="E748" s="159"/>
      <c r="F748" s="159"/>
      <c r="G748" s="159"/>
      <c r="H748" s="159"/>
      <c r="I748" s="159"/>
      <c r="J748" s="159"/>
      <c r="K748" s="159"/>
      <c r="L748" s="159"/>
      <c r="M748" s="159"/>
      <c r="N748" s="159"/>
      <c r="O748" s="87"/>
      <c r="P748" s="87"/>
      <c r="Q748" s="87"/>
      <c r="R748" s="87"/>
      <c r="S748" s="87"/>
      <c r="T748" s="87"/>
      <c r="U748" s="87"/>
      <c r="V748" s="87"/>
      <c r="W748" s="87"/>
      <c r="X748" s="87"/>
      <c r="Y748" s="87"/>
      <c r="Z748" s="87"/>
    </row>
    <row r="749" ht="12.0" customHeight="1">
      <c r="A749" s="159"/>
      <c r="B749" s="159"/>
      <c r="C749" s="159"/>
      <c r="D749" s="159"/>
      <c r="E749" s="159"/>
      <c r="F749" s="159"/>
      <c r="G749" s="159"/>
      <c r="H749" s="159"/>
      <c r="I749" s="159"/>
      <c r="J749" s="159"/>
      <c r="K749" s="159"/>
      <c r="L749" s="159"/>
      <c r="M749" s="159"/>
      <c r="N749" s="159"/>
      <c r="O749" s="87"/>
      <c r="P749" s="87"/>
      <c r="Q749" s="87"/>
      <c r="R749" s="87"/>
      <c r="S749" s="87"/>
      <c r="T749" s="87"/>
      <c r="U749" s="87"/>
      <c r="V749" s="87"/>
      <c r="W749" s="87"/>
      <c r="X749" s="87"/>
      <c r="Y749" s="87"/>
      <c r="Z749" s="87"/>
    </row>
    <row r="750" ht="12.0" customHeight="1">
      <c r="A750" s="159"/>
      <c r="B750" s="159"/>
      <c r="C750" s="159"/>
      <c r="D750" s="159"/>
      <c r="E750" s="159"/>
      <c r="F750" s="159"/>
      <c r="G750" s="159"/>
      <c r="H750" s="159"/>
      <c r="I750" s="159"/>
      <c r="J750" s="159"/>
      <c r="K750" s="159"/>
      <c r="L750" s="159"/>
      <c r="M750" s="159"/>
      <c r="N750" s="159"/>
      <c r="O750" s="87"/>
      <c r="P750" s="87"/>
      <c r="Q750" s="87"/>
      <c r="R750" s="87"/>
      <c r="S750" s="87"/>
      <c r="T750" s="87"/>
      <c r="U750" s="87"/>
      <c r="V750" s="87"/>
      <c r="W750" s="87"/>
      <c r="X750" s="87"/>
      <c r="Y750" s="87"/>
      <c r="Z750" s="87"/>
    </row>
    <row r="751" ht="12.0" customHeight="1">
      <c r="A751" s="159"/>
      <c r="B751" s="159"/>
      <c r="C751" s="159"/>
      <c r="D751" s="159"/>
      <c r="E751" s="159"/>
      <c r="F751" s="159"/>
      <c r="G751" s="159"/>
      <c r="H751" s="159"/>
      <c r="I751" s="159"/>
      <c r="J751" s="159"/>
      <c r="K751" s="159"/>
      <c r="L751" s="159"/>
      <c r="M751" s="159"/>
      <c r="N751" s="159"/>
      <c r="O751" s="87"/>
      <c r="P751" s="87"/>
      <c r="Q751" s="87"/>
      <c r="R751" s="87"/>
      <c r="S751" s="87"/>
      <c r="T751" s="87"/>
      <c r="U751" s="87"/>
      <c r="V751" s="87"/>
      <c r="W751" s="87"/>
      <c r="X751" s="87"/>
      <c r="Y751" s="87"/>
      <c r="Z751" s="87"/>
    </row>
    <row r="752" ht="12.0" customHeight="1">
      <c r="A752" s="159"/>
      <c r="B752" s="159"/>
      <c r="C752" s="159"/>
      <c r="D752" s="159"/>
      <c r="E752" s="159"/>
      <c r="F752" s="159"/>
      <c r="G752" s="159"/>
      <c r="H752" s="159"/>
      <c r="I752" s="159"/>
      <c r="J752" s="159"/>
      <c r="K752" s="159"/>
      <c r="L752" s="159"/>
      <c r="M752" s="159"/>
      <c r="N752" s="159"/>
      <c r="O752" s="87"/>
      <c r="P752" s="87"/>
      <c r="Q752" s="87"/>
      <c r="R752" s="87"/>
      <c r="S752" s="87"/>
      <c r="T752" s="87"/>
      <c r="U752" s="87"/>
      <c r="V752" s="87"/>
      <c r="W752" s="87"/>
      <c r="X752" s="87"/>
      <c r="Y752" s="87"/>
      <c r="Z752" s="87"/>
    </row>
    <row r="753" ht="12.0" customHeight="1">
      <c r="A753" s="159"/>
      <c r="B753" s="159"/>
      <c r="C753" s="159"/>
      <c r="D753" s="159"/>
      <c r="E753" s="159"/>
      <c r="F753" s="159"/>
      <c r="G753" s="159"/>
      <c r="H753" s="159"/>
      <c r="I753" s="159"/>
      <c r="J753" s="159"/>
      <c r="K753" s="159"/>
      <c r="L753" s="159"/>
      <c r="M753" s="159"/>
      <c r="N753" s="159"/>
      <c r="O753" s="87"/>
      <c r="P753" s="87"/>
      <c r="Q753" s="87"/>
      <c r="R753" s="87"/>
      <c r="S753" s="87"/>
      <c r="T753" s="87"/>
      <c r="U753" s="87"/>
      <c r="V753" s="87"/>
      <c r="W753" s="87"/>
      <c r="X753" s="87"/>
      <c r="Y753" s="87"/>
      <c r="Z753" s="87"/>
    </row>
    <row r="754" ht="12.0" customHeight="1">
      <c r="A754" s="159"/>
      <c r="B754" s="159"/>
      <c r="C754" s="159"/>
      <c r="D754" s="159"/>
      <c r="E754" s="159"/>
      <c r="F754" s="159"/>
      <c r="G754" s="159"/>
      <c r="H754" s="159"/>
      <c r="I754" s="159"/>
      <c r="J754" s="159"/>
      <c r="K754" s="159"/>
      <c r="L754" s="159"/>
      <c r="M754" s="159"/>
      <c r="N754" s="159"/>
      <c r="O754" s="87"/>
      <c r="P754" s="87"/>
      <c r="Q754" s="87"/>
      <c r="R754" s="87"/>
      <c r="S754" s="87"/>
      <c r="T754" s="87"/>
      <c r="U754" s="87"/>
      <c r="V754" s="87"/>
      <c r="W754" s="87"/>
      <c r="X754" s="87"/>
      <c r="Y754" s="87"/>
      <c r="Z754" s="87"/>
    </row>
    <row r="755" ht="12.0" customHeight="1">
      <c r="A755" s="159"/>
      <c r="B755" s="159"/>
      <c r="C755" s="159"/>
      <c r="D755" s="159"/>
      <c r="E755" s="159"/>
      <c r="F755" s="159"/>
      <c r="G755" s="159"/>
      <c r="H755" s="159"/>
      <c r="I755" s="159"/>
      <c r="J755" s="159"/>
      <c r="K755" s="159"/>
      <c r="L755" s="159"/>
      <c r="M755" s="159"/>
      <c r="N755" s="159"/>
      <c r="O755" s="87"/>
      <c r="P755" s="87"/>
      <c r="Q755" s="87"/>
      <c r="R755" s="87"/>
      <c r="S755" s="87"/>
      <c r="T755" s="87"/>
      <c r="U755" s="87"/>
      <c r="V755" s="87"/>
      <c r="W755" s="87"/>
      <c r="X755" s="87"/>
      <c r="Y755" s="87"/>
      <c r="Z755" s="87"/>
    </row>
    <row r="756" ht="12.0" customHeight="1">
      <c r="A756" s="159"/>
      <c r="B756" s="159"/>
      <c r="C756" s="159"/>
      <c r="D756" s="159"/>
      <c r="E756" s="159"/>
      <c r="F756" s="159"/>
      <c r="G756" s="159"/>
      <c r="H756" s="159"/>
      <c r="I756" s="159"/>
      <c r="J756" s="159"/>
      <c r="K756" s="159"/>
      <c r="L756" s="159"/>
      <c r="M756" s="159"/>
      <c r="N756" s="159"/>
      <c r="O756" s="87"/>
      <c r="P756" s="87"/>
      <c r="Q756" s="87"/>
      <c r="R756" s="87"/>
      <c r="S756" s="87"/>
      <c r="T756" s="87"/>
      <c r="U756" s="87"/>
      <c r="V756" s="87"/>
      <c r="W756" s="87"/>
      <c r="X756" s="87"/>
      <c r="Y756" s="87"/>
      <c r="Z756" s="87"/>
    </row>
    <row r="757" ht="12.0" customHeight="1">
      <c r="A757" s="159"/>
      <c r="B757" s="159"/>
      <c r="C757" s="159"/>
      <c r="D757" s="159"/>
      <c r="E757" s="159"/>
      <c r="F757" s="159"/>
      <c r="G757" s="159"/>
      <c r="H757" s="159"/>
      <c r="I757" s="159"/>
      <c r="J757" s="159"/>
      <c r="K757" s="159"/>
      <c r="L757" s="159"/>
      <c r="M757" s="159"/>
      <c r="N757" s="159"/>
      <c r="O757" s="87"/>
      <c r="P757" s="87"/>
      <c r="Q757" s="87"/>
      <c r="R757" s="87"/>
      <c r="S757" s="87"/>
      <c r="T757" s="87"/>
      <c r="U757" s="87"/>
      <c r="V757" s="87"/>
      <c r="W757" s="87"/>
      <c r="X757" s="87"/>
      <c r="Y757" s="87"/>
      <c r="Z757" s="87"/>
    </row>
    <row r="758" ht="12.0" customHeight="1">
      <c r="A758" s="159"/>
      <c r="B758" s="159"/>
      <c r="C758" s="159"/>
      <c r="D758" s="159"/>
      <c r="E758" s="159"/>
      <c r="F758" s="159"/>
      <c r="G758" s="159"/>
      <c r="H758" s="159"/>
      <c r="I758" s="159"/>
      <c r="J758" s="159"/>
      <c r="K758" s="159"/>
      <c r="L758" s="159"/>
      <c r="M758" s="159"/>
      <c r="N758" s="159"/>
      <c r="O758" s="87"/>
      <c r="P758" s="87"/>
      <c r="Q758" s="87"/>
      <c r="R758" s="87"/>
      <c r="S758" s="87"/>
      <c r="T758" s="87"/>
      <c r="U758" s="87"/>
      <c r="V758" s="87"/>
      <c r="W758" s="87"/>
      <c r="X758" s="87"/>
      <c r="Y758" s="87"/>
      <c r="Z758" s="87"/>
    </row>
    <row r="759" ht="12.0" customHeight="1">
      <c r="A759" s="159"/>
      <c r="B759" s="159"/>
      <c r="C759" s="159"/>
      <c r="D759" s="159"/>
      <c r="E759" s="159"/>
      <c r="F759" s="159"/>
      <c r="G759" s="159"/>
      <c r="H759" s="159"/>
      <c r="I759" s="159"/>
      <c r="J759" s="159"/>
      <c r="K759" s="159"/>
      <c r="L759" s="159"/>
      <c r="M759" s="159"/>
      <c r="N759" s="159"/>
      <c r="O759" s="87"/>
      <c r="P759" s="87"/>
      <c r="Q759" s="87"/>
      <c r="R759" s="87"/>
      <c r="S759" s="87"/>
      <c r="T759" s="87"/>
      <c r="U759" s="87"/>
      <c r="V759" s="87"/>
      <c r="W759" s="87"/>
      <c r="X759" s="87"/>
      <c r="Y759" s="87"/>
      <c r="Z759" s="87"/>
    </row>
    <row r="760" ht="12.0" customHeight="1">
      <c r="A760" s="159"/>
      <c r="B760" s="159"/>
      <c r="C760" s="159"/>
      <c r="D760" s="159"/>
      <c r="E760" s="159"/>
      <c r="F760" s="159"/>
      <c r="G760" s="159"/>
      <c r="H760" s="159"/>
      <c r="I760" s="159"/>
      <c r="J760" s="159"/>
      <c r="K760" s="159"/>
      <c r="L760" s="159"/>
      <c r="M760" s="159"/>
      <c r="N760" s="159"/>
      <c r="O760" s="87"/>
      <c r="P760" s="87"/>
      <c r="Q760" s="87"/>
      <c r="R760" s="87"/>
      <c r="S760" s="87"/>
      <c r="T760" s="87"/>
      <c r="U760" s="87"/>
      <c r="V760" s="87"/>
      <c r="W760" s="87"/>
      <c r="X760" s="87"/>
      <c r="Y760" s="87"/>
      <c r="Z760" s="87"/>
    </row>
    <row r="761" ht="12.0" customHeight="1">
      <c r="A761" s="159"/>
      <c r="B761" s="159"/>
      <c r="C761" s="159"/>
      <c r="D761" s="159"/>
      <c r="E761" s="159"/>
      <c r="F761" s="159"/>
      <c r="G761" s="159"/>
      <c r="H761" s="159"/>
      <c r="I761" s="159"/>
      <c r="J761" s="159"/>
      <c r="K761" s="159"/>
      <c r="L761" s="159"/>
      <c r="M761" s="159"/>
      <c r="N761" s="159"/>
      <c r="O761" s="87"/>
      <c r="P761" s="87"/>
      <c r="Q761" s="87"/>
      <c r="R761" s="87"/>
      <c r="S761" s="87"/>
      <c r="T761" s="87"/>
      <c r="U761" s="87"/>
      <c r="V761" s="87"/>
      <c r="W761" s="87"/>
      <c r="X761" s="87"/>
      <c r="Y761" s="87"/>
      <c r="Z761" s="87"/>
    </row>
    <row r="762" ht="12.0" customHeight="1">
      <c r="A762" s="159"/>
      <c r="B762" s="159"/>
      <c r="C762" s="159"/>
      <c r="D762" s="159"/>
      <c r="E762" s="159"/>
      <c r="F762" s="159"/>
      <c r="G762" s="159"/>
      <c r="H762" s="159"/>
      <c r="I762" s="159"/>
      <c r="J762" s="159"/>
      <c r="K762" s="159"/>
      <c r="L762" s="159"/>
      <c r="M762" s="159"/>
      <c r="N762" s="159"/>
      <c r="O762" s="87"/>
      <c r="P762" s="87"/>
      <c r="Q762" s="87"/>
      <c r="R762" s="87"/>
      <c r="S762" s="87"/>
      <c r="T762" s="87"/>
      <c r="U762" s="87"/>
      <c r="V762" s="87"/>
      <c r="W762" s="87"/>
      <c r="X762" s="87"/>
      <c r="Y762" s="87"/>
      <c r="Z762" s="87"/>
    </row>
    <row r="763" ht="12.0" customHeight="1">
      <c r="A763" s="159"/>
      <c r="B763" s="159"/>
      <c r="C763" s="159"/>
      <c r="D763" s="159"/>
      <c r="E763" s="159"/>
      <c r="F763" s="159"/>
      <c r="G763" s="159"/>
      <c r="H763" s="159"/>
      <c r="I763" s="159"/>
      <c r="J763" s="159"/>
      <c r="K763" s="159"/>
      <c r="L763" s="159"/>
      <c r="M763" s="159"/>
      <c r="N763" s="159"/>
      <c r="O763" s="87"/>
      <c r="P763" s="87"/>
      <c r="Q763" s="87"/>
      <c r="R763" s="87"/>
      <c r="S763" s="87"/>
      <c r="T763" s="87"/>
      <c r="U763" s="87"/>
      <c r="V763" s="87"/>
      <c r="W763" s="87"/>
      <c r="X763" s="87"/>
      <c r="Y763" s="87"/>
      <c r="Z763" s="87"/>
    </row>
    <row r="764" ht="12.0" customHeight="1">
      <c r="A764" s="159"/>
      <c r="B764" s="159"/>
      <c r="C764" s="159"/>
      <c r="D764" s="159"/>
      <c r="E764" s="159"/>
      <c r="F764" s="159"/>
      <c r="G764" s="159"/>
      <c r="H764" s="159"/>
      <c r="I764" s="159"/>
      <c r="J764" s="159"/>
      <c r="K764" s="159"/>
      <c r="L764" s="159"/>
      <c r="M764" s="159"/>
      <c r="N764" s="159"/>
      <c r="O764" s="87"/>
      <c r="P764" s="87"/>
      <c r="Q764" s="87"/>
      <c r="R764" s="87"/>
      <c r="S764" s="87"/>
      <c r="T764" s="87"/>
      <c r="U764" s="87"/>
      <c r="V764" s="87"/>
      <c r="W764" s="87"/>
      <c r="X764" s="87"/>
      <c r="Y764" s="87"/>
      <c r="Z764" s="87"/>
    </row>
    <row r="765" ht="12.0" customHeight="1">
      <c r="A765" s="159"/>
      <c r="B765" s="159"/>
      <c r="C765" s="159"/>
      <c r="D765" s="159"/>
      <c r="E765" s="159"/>
      <c r="F765" s="159"/>
      <c r="G765" s="159"/>
      <c r="H765" s="159"/>
      <c r="I765" s="159"/>
      <c r="J765" s="159"/>
      <c r="K765" s="159"/>
      <c r="L765" s="159"/>
      <c r="M765" s="159"/>
      <c r="N765" s="159"/>
      <c r="O765" s="87"/>
      <c r="P765" s="87"/>
      <c r="Q765" s="87"/>
      <c r="R765" s="87"/>
      <c r="S765" s="87"/>
      <c r="T765" s="87"/>
      <c r="U765" s="87"/>
      <c r="V765" s="87"/>
      <c r="W765" s="87"/>
      <c r="X765" s="87"/>
      <c r="Y765" s="87"/>
      <c r="Z765" s="87"/>
    </row>
    <row r="766" ht="12.0" customHeight="1">
      <c r="A766" s="159"/>
      <c r="B766" s="159"/>
      <c r="C766" s="159"/>
      <c r="D766" s="159"/>
      <c r="E766" s="159"/>
      <c r="F766" s="159"/>
      <c r="G766" s="159"/>
      <c r="H766" s="159"/>
      <c r="I766" s="159"/>
      <c r="J766" s="159"/>
      <c r="K766" s="159"/>
      <c r="L766" s="159"/>
      <c r="M766" s="159"/>
      <c r="N766" s="159"/>
      <c r="O766" s="87"/>
      <c r="P766" s="87"/>
      <c r="Q766" s="87"/>
      <c r="R766" s="87"/>
      <c r="S766" s="87"/>
      <c r="T766" s="87"/>
      <c r="U766" s="87"/>
      <c r="V766" s="87"/>
      <c r="W766" s="87"/>
      <c r="X766" s="87"/>
      <c r="Y766" s="87"/>
      <c r="Z766" s="87"/>
    </row>
    <row r="767" ht="12.0" customHeight="1">
      <c r="A767" s="159"/>
      <c r="B767" s="159"/>
      <c r="C767" s="159"/>
      <c r="D767" s="159"/>
      <c r="E767" s="159"/>
      <c r="F767" s="159"/>
      <c r="G767" s="159"/>
      <c r="H767" s="159"/>
      <c r="I767" s="159"/>
      <c r="J767" s="159"/>
      <c r="K767" s="159"/>
      <c r="L767" s="159"/>
      <c r="M767" s="159"/>
      <c r="N767" s="159"/>
      <c r="O767" s="87"/>
      <c r="P767" s="87"/>
      <c r="Q767" s="87"/>
      <c r="R767" s="87"/>
      <c r="S767" s="87"/>
      <c r="T767" s="87"/>
      <c r="U767" s="87"/>
      <c r="V767" s="87"/>
      <c r="W767" s="87"/>
      <c r="X767" s="87"/>
      <c r="Y767" s="87"/>
      <c r="Z767" s="87"/>
    </row>
    <row r="768" ht="12.0" customHeight="1">
      <c r="A768" s="159"/>
      <c r="B768" s="159"/>
      <c r="C768" s="159"/>
      <c r="D768" s="159"/>
      <c r="E768" s="159"/>
      <c r="F768" s="159"/>
      <c r="G768" s="159"/>
      <c r="H768" s="159"/>
      <c r="I768" s="159"/>
      <c r="J768" s="159"/>
      <c r="K768" s="159"/>
      <c r="L768" s="159"/>
      <c r="M768" s="159"/>
      <c r="N768" s="159"/>
      <c r="O768" s="87"/>
      <c r="P768" s="87"/>
      <c r="Q768" s="87"/>
      <c r="R768" s="87"/>
      <c r="S768" s="87"/>
      <c r="T768" s="87"/>
      <c r="U768" s="87"/>
      <c r="V768" s="87"/>
      <c r="W768" s="87"/>
      <c r="X768" s="87"/>
      <c r="Y768" s="87"/>
      <c r="Z768" s="87"/>
    </row>
    <row r="769" ht="12.0" customHeight="1">
      <c r="A769" s="159"/>
      <c r="B769" s="159"/>
      <c r="C769" s="159"/>
      <c r="D769" s="159"/>
      <c r="E769" s="159"/>
      <c r="F769" s="159"/>
      <c r="G769" s="159"/>
      <c r="H769" s="159"/>
      <c r="I769" s="159"/>
      <c r="J769" s="159"/>
      <c r="K769" s="159"/>
      <c r="L769" s="159"/>
      <c r="M769" s="159"/>
      <c r="N769" s="159"/>
      <c r="O769" s="87"/>
      <c r="P769" s="87"/>
      <c r="Q769" s="87"/>
      <c r="R769" s="87"/>
      <c r="S769" s="87"/>
      <c r="T769" s="87"/>
      <c r="U769" s="87"/>
      <c r="V769" s="87"/>
      <c r="W769" s="87"/>
      <c r="X769" s="87"/>
      <c r="Y769" s="87"/>
      <c r="Z769" s="87"/>
    </row>
    <row r="770" ht="12.0" customHeight="1">
      <c r="A770" s="159"/>
      <c r="B770" s="159"/>
      <c r="C770" s="159"/>
      <c r="D770" s="159"/>
      <c r="E770" s="159"/>
      <c r="F770" s="159"/>
      <c r="G770" s="159"/>
      <c r="H770" s="159"/>
      <c r="I770" s="159"/>
      <c r="J770" s="159"/>
      <c r="K770" s="159"/>
      <c r="L770" s="159"/>
      <c r="M770" s="159"/>
      <c r="N770" s="159"/>
      <c r="O770" s="87"/>
      <c r="P770" s="87"/>
      <c r="Q770" s="87"/>
      <c r="R770" s="87"/>
      <c r="S770" s="87"/>
      <c r="T770" s="87"/>
      <c r="U770" s="87"/>
      <c r="V770" s="87"/>
      <c r="W770" s="87"/>
      <c r="X770" s="87"/>
      <c r="Y770" s="87"/>
      <c r="Z770" s="87"/>
    </row>
    <row r="771" ht="12.0" customHeight="1">
      <c r="A771" s="159"/>
      <c r="B771" s="159"/>
      <c r="C771" s="159"/>
      <c r="D771" s="159"/>
      <c r="E771" s="159"/>
      <c r="F771" s="159"/>
      <c r="G771" s="159"/>
      <c r="H771" s="159"/>
      <c r="I771" s="159"/>
      <c r="J771" s="159"/>
      <c r="K771" s="159"/>
      <c r="L771" s="159"/>
      <c r="M771" s="159"/>
      <c r="N771" s="159"/>
      <c r="O771" s="87"/>
      <c r="P771" s="87"/>
      <c r="Q771" s="87"/>
      <c r="R771" s="87"/>
      <c r="S771" s="87"/>
      <c r="T771" s="87"/>
      <c r="U771" s="87"/>
      <c r="V771" s="87"/>
      <c r="W771" s="87"/>
      <c r="X771" s="87"/>
      <c r="Y771" s="87"/>
      <c r="Z771" s="87"/>
    </row>
    <row r="772" ht="12.0" customHeight="1">
      <c r="A772" s="159"/>
      <c r="B772" s="159"/>
      <c r="C772" s="159"/>
      <c r="D772" s="159"/>
      <c r="E772" s="159"/>
      <c r="F772" s="159"/>
      <c r="G772" s="159"/>
      <c r="H772" s="159"/>
      <c r="I772" s="159"/>
      <c r="J772" s="159"/>
      <c r="K772" s="159"/>
      <c r="L772" s="159"/>
      <c r="M772" s="159"/>
      <c r="N772" s="159"/>
      <c r="O772" s="87"/>
      <c r="P772" s="87"/>
      <c r="Q772" s="87"/>
      <c r="R772" s="87"/>
      <c r="S772" s="87"/>
      <c r="T772" s="87"/>
      <c r="U772" s="87"/>
      <c r="V772" s="87"/>
      <c r="W772" s="87"/>
      <c r="X772" s="87"/>
      <c r="Y772" s="87"/>
      <c r="Z772" s="87"/>
    </row>
    <row r="773" ht="12.0" customHeight="1">
      <c r="A773" s="159"/>
      <c r="B773" s="159"/>
      <c r="C773" s="159"/>
      <c r="D773" s="159"/>
      <c r="E773" s="159"/>
      <c r="F773" s="159"/>
      <c r="G773" s="159"/>
      <c r="H773" s="159"/>
      <c r="I773" s="159"/>
      <c r="J773" s="159"/>
      <c r="K773" s="159"/>
      <c r="L773" s="159"/>
      <c r="M773" s="159"/>
      <c r="N773" s="159"/>
      <c r="O773" s="87"/>
      <c r="P773" s="87"/>
      <c r="Q773" s="87"/>
      <c r="R773" s="87"/>
      <c r="S773" s="87"/>
      <c r="T773" s="87"/>
      <c r="U773" s="87"/>
      <c r="V773" s="87"/>
      <c r="W773" s="87"/>
      <c r="X773" s="87"/>
      <c r="Y773" s="87"/>
      <c r="Z773" s="87"/>
    </row>
    <row r="774" ht="12.0" customHeight="1">
      <c r="A774" s="159"/>
      <c r="B774" s="159"/>
      <c r="C774" s="159"/>
      <c r="D774" s="159"/>
      <c r="E774" s="159"/>
      <c r="F774" s="159"/>
      <c r="G774" s="159"/>
      <c r="H774" s="159"/>
      <c r="I774" s="159"/>
      <c r="J774" s="159"/>
      <c r="K774" s="159"/>
      <c r="L774" s="159"/>
      <c r="M774" s="159"/>
      <c r="N774" s="159"/>
      <c r="O774" s="87"/>
      <c r="P774" s="87"/>
      <c r="Q774" s="87"/>
      <c r="R774" s="87"/>
      <c r="S774" s="87"/>
      <c r="T774" s="87"/>
      <c r="U774" s="87"/>
      <c r="V774" s="87"/>
      <c r="W774" s="87"/>
      <c r="X774" s="87"/>
      <c r="Y774" s="87"/>
      <c r="Z774" s="87"/>
    </row>
    <row r="775" ht="12.0" customHeight="1">
      <c r="A775" s="159"/>
      <c r="B775" s="159"/>
      <c r="C775" s="159"/>
      <c r="D775" s="159"/>
      <c r="E775" s="159"/>
      <c r="F775" s="159"/>
      <c r="G775" s="159"/>
      <c r="H775" s="159"/>
      <c r="I775" s="159"/>
      <c r="J775" s="159"/>
      <c r="K775" s="159"/>
      <c r="L775" s="159"/>
      <c r="M775" s="159"/>
      <c r="N775" s="159"/>
      <c r="O775" s="87"/>
      <c r="P775" s="87"/>
      <c r="Q775" s="87"/>
      <c r="R775" s="87"/>
      <c r="S775" s="87"/>
      <c r="T775" s="87"/>
      <c r="U775" s="87"/>
      <c r="V775" s="87"/>
      <c r="W775" s="87"/>
      <c r="X775" s="87"/>
      <c r="Y775" s="87"/>
      <c r="Z775" s="87"/>
    </row>
    <row r="776" ht="12.0" customHeight="1">
      <c r="A776" s="159"/>
      <c r="B776" s="159"/>
      <c r="C776" s="159"/>
      <c r="D776" s="159"/>
      <c r="E776" s="159"/>
      <c r="F776" s="159"/>
      <c r="G776" s="159"/>
      <c r="H776" s="159"/>
      <c r="I776" s="159"/>
      <c r="J776" s="159"/>
      <c r="K776" s="159"/>
      <c r="L776" s="159"/>
      <c r="M776" s="159"/>
      <c r="N776" s="159"/>
      <c r="O776" s="87"/>
      <c r="P776" s="87"/>
      <c r="Q776" s="87"/>
      <c r="R776" s="87"/>
      <c r="S776" s="87"/>
      <c r="T776" s="87"/>
      <c r="U776" s="87"/>
      <c r="V776" s="87"/>
      <c r="W776" s="87"/>
      <c r="X776" s="87"/>
      <c r="Y776" s="87"/>
      <c r="Z776" s="87"/>
    </row>
    <row r="777" ht="12.0" customHeight="1">
      <c r="A777" s="159"/>
      <c r="B777" s="159"/>
      <c r="C777" s="159"/>
      <c r="D777" s="159"/>
      <c r="E777" s="159"/>
      <c r="F777" s="159"/>
      <c r="G777" s="159"/>
      <c r="H777" s="159"/>
      <c r="I777" s="159"/>
      <c r="J777" s="159"/>
      <c r="K777" s="159"/>
      <c r="L777" s="159"/>
      <c r="M777" s="159"/>
      <c r="N777" s="159"/>
      <c r="O777" s="87"/>
      <c r="P777" s="87"/>
      <c r="Q777" s="87"/>
      <c r="R777" s="87"/>
      <c r="S777" s="87"/>
      <c r="T777" s="87"/>
      <c r="U777" s="87"/>
      <c r="V777" s="87"/>
      <c r="W777" s="87"/>
      <c r="X777" s="87"/>
      <c r="Y777" s="87"/>
      <c r="Z777" s="87"/>
    </row>
    <row r="778" ht="12.0" customHeight="1">
      <c r="A778" s="159"/>
      <c r="B778" s="159"/>
      <c r="C778" s="159"/>
      <c r="D778" s="159"/>
      <c r="E778" s="159"/>
      <c r="F778" s="159"/>
      <c r="G778" s="159"/>
      <c r="H778" s="159"/>
      <c r="I778" s="159"/>
      <c r="J778" s="159"/>
      <c r="K778" s="159"/>
      <c r="L778" s="159"/>
      <c r="M778" s="159"/>
      <c r="N778" s="159"/>
      <c r="O778" s="87"/>
      <c r="P778" s="87"/>
      <c r="Q778" s="87"/>
      <c r="R778" s="87"/>
      <c r="S778" s="87"/>
      <c r="T778" s="87"/>
      <c r="U778" s="87"/>
      <c r="V778" s="87"/>
      <c r="W778" s="87"/>
      <c r="X778" s="87"/>
      <c r="Y778" s="87"/>
      <c r="Z778" s="87"/>
    </row>
    <row r="779" ht="12.0" customHeight="1">
      <c r="A779" s="159"/>
      <c r="B779" s="159"/>
      <c r="C779" s="159"/>
      <c r="D779" s="159"/>
      <c r="E779" s="159"/>
      <c r="F779" s="159"/>
      <c r="G779" s="159"/>
      <c r="H779" s="159"/>
      <c r="I779" s="159"/>
      <c r="J779" s="159"/>
      <c r="K779" s="159"/>
      <c r="L779" s="159"/>
      <c r="M779" s="159"/>
      <c r="N779" s="159"/>
      <c r="O779" s="87"/>
      <c r="P779" s="87"/>
      <c r="Q779" s="87"/>
      <c r="R779" s="87"/>
      <c r="S779" s="87"/>
      <c r="T779" s="87"/>
      <c r="U779" s="87"/>
      <c r="V779" s="87"/>
      <c r="W779" s="87"/>
      <c r="X779" s="87"/>
      <c r="Y779" s="87"/>
      <c r="Z779" s="87"/>
    </row>
    <row r="780" ht="12.0" customHeight="1">
      <c r="A780" s="159"/>
      <c r="B780" s="159"/>
      <c r="C780" s="159"/>
      <c r="D780" s="159"/>
      <c r="E780" s="159"/>
      <c r="F780" s="159"/>
      <c r="G780" s="159"/>
      <c r="H780" s="159"/>
      <c r="I780" s="159"/>
      <c r="J780" s="159"/>
      <c r="K780" s="159"/>
      <c r="L780" s="159"/>
      <c r="M780" s="159"/>
      <c r="N780" s="159"/>
      <c r="O780" s="87"/>
      <c r="P780" s="87"/>
      <c r="Q780" s="87"/>
      <c r="R780" s="87"/>
      <c r="S780" s="87"/>
      <c r="T780" s="87"/>
      <c r="U780" s="87"/>
      <c r="V780" s="87"/>
      <c r="W780" s="87"/>
      <c r="X780" s="87"/>
      <c r="Y780" s="87"/>
      <c r="Z780" s="87"/>
    </row>
    <row r="781" ht="12.0" customHeight="1">
      <c r="A781" s="159"/>
      <c r="B781" s="159"/>
      <c r="C781" s="159"/>
      <c r="D781" s="159"/>
      <c r="E781" s="159"/>
      <c r="F781" s="159"/>
      <c r="G781" s="159"/>
      <c r="H781" s="159"/>
      <c r="I781" s="159"/>
      <c r="J781" s="159"/>
      <c r="K781" s="159"/>
      <c r="L781" s="159"/>
      <c r="M781" s="159"/>
      <c r="N781" s="159"/>
      <c r="O781" s="87"/>
      <c r="P781" s="87"/>
      <c r="Q781" s="87"/>
      <c r="R781" s="87"/>
      <c r="S781" s="87"/>
      <c r="T781" s="87"/>
      <c r="U781" s="87"/>
      <c r="V781" s="87"/>
      <c r="W781" s="87"/>
      <c r="X781" s="87"/>
      <c r="Y781" s="87"/>
      <c r="Z781" s="87"/>
    </row>
    <row r="782" ht="12.0" customHeight="1">
      <c r="A782" s="159"/>
      <c r="B782" s="159"/>
      <c r="C782" s="159"/>
      <c r="D782" s="159"/>
      <c r="E782" s="159"/>
      <c r="F782" s="159"/>
      <c r="G782" s="159"/>
      <c r="H782" s="159"/>
      <c r="I782" s="159"/>
      <c r="J782" s="159"/>
      <c r="K782" s="159"/>
      <c r="L782" s="159"/>
      <c r="M782" s="159"/>
      <c r="N782" s="159"/>
      <c r="O782" s="87"/>
      <c r="P782" s="87"/>
      <c r="Q782" s="87"/>
      <c r="R782" s="87"/>
      <c r="S782" s="87"/>
      <c r="T782" s="87"/>
      <c r="U782" s="87"/>
      <c r="V782" s="87"/>
      <c r="W782" s="87"/>
      <c r="X782" s="87"/>
      <c r="Y782" s="87"/>
      <c r="Z782" s="87"/>
    </row>
    <row r="783" ht="12.0" customHeight="1">
      <c r="A783" s="159"/>
      <c r="B783" s="159"/>
      <c r="C783" s="159"/>
      <c r="D783" s="159"/>
      <c r="E783" s="159"/>
      <c r="F783" s="159"/>
      <c r="G783" s="159"/>
      <c r="H783" s="159"/>
      <c r="I783" s="159"/>
      <c r="J783" s="159"/>
      <c r="K783" s="159"/>
      <c r="L783" s="159"/>
      <c r="M783" s="159"/>
      <c r="N783" s="159"/>
      <c r="O783" s="87"/>
      <c r="P783" s="87"/>
      <c r="Q783" s="87"/>
      <c r="R783" s="87"/>
      <c r="S783" s="87"/>
      <c r="T783" s="87"/>
      <c r="U783" s="87"/>
      <c r="V783" s="87"/>
      <c r="W783" s="87"/>
      <c r="X783" s="87"/>
      <c r="Y783" s="87"/>
      <c r="Z783" s="87"/>
    </row>
    <row r="784" ht="12.0" customHeight="1">
      <c r="A784" s="159"/>
      <c r="B784" s="159"/>
      <c r="C784" s="159"/>
      <c r="D784" s="159"/>
      <c r="E784" s="159"/>
      <c r="F784" s="159"/>
      <c r="G784" s="159"/>
      <c r="H784" s="159"/>
      <c r="I784" s="159"/>
      <c r="J784" s="159"/>
      <c r="K784" s="159"/>
      <c r="L784" s="159"/>
      <c r="M784" s="159"/>
      <c r="N784" s="159"/>
      <c r="O784" s="87"/>
      <c r="P784" s="87"/>
      <c r="Q784" s="87"/>
      <c r="R784" s="87"/>
      <c r="S784" s="87"/>
      <c r="T784" s="87"/>
      <c r="U784" s="87"/>
      <c r="V784" s="87"/>
      <c r="W784" s="87"/>
      <c r="X784" s="87"/>
      <c r="Y784" s="87"/>
      <c r="Z784" s="87"/>
    </row>
    <row r="785" ht="12.0" customHeight="1">
      <c r="A785" s="159"/>
      <c r="B785" s="159"/>
      <c r="C785" s="159"/>
      <c r="D785" s="159"/>
      <c r="E785" s="159"/>
      <c r="F785" s="159"/>
      <c r="G785" s="159"/>
      <c r="H785" s="159"/>
      <c r="I785" s="159"/>
      <c r="J785" s="159"/>
      <c r="K785" s="159"/>
      <c r="L785" s="159"/>
      <c r="M785" s="159"/>
      <c r="N785" s="159"/>
      <c r="O785" s="87"/>
      <c r="P785" s="87"/>
      <c r="Q785" s="87"/>
      <c r="R785" s="87"/>
      <c r="S785" s="87"/>
      <c r="T785" s="87"/>
      <c r="U785" s="87"/>
      <c r="V785" s="87"/>
      <c r="W785" s="87"/>
      <c r="X785" s="87"/>
      <c r="Y785" s="87"/>
      <c r="Z785" s="87"/>
    </row>
    <row r="786" ht="12.0" customHeight="1">
      <c r="A786" s="159"/>
      <c r="B786" s="159"/>
      <c r="C786" s="159"/>
      <c r="D786" s="159"/>
      <c r="E786" s="159"/>
      <c r="F786" s="159"/>
      <c r="G786" s="159"/>
      <c r="H786" s="159"/>
      <c r="I786" s="159"/>
      <c r="J786" s="159"/>
      <c r="K786" s="159"/>
      <c r="L786" s="159"/>
      <c r="M786" s="159"/>
      <c r="N786" s="159"/>
      <c r="O786" s="87"/>
      <c r="P786" s="87"/>
      <c r="Q786" s="87"/>
      <c r="R786" s="87"/>
      <c r="S786" s="87"/>
      <c r="T786" s="87"/>
      <c r="U786" s="87"/>
      <c r="V786" s="87"/>
      <c r="W786" s="87"/>
      <c r="X786" s="87"/>
      <c r="Y786" s="87"/>
      <c r="Z786" s="87"/>
    </row>
    <row r="787" ht="12.0" customHeight="1">
      <c r="A787" s="159"/>
      <c r="B787" s="159"/>
      <c r="C787" s="159"/>
      <c r="D787" s="159"/>
      <c r="E787" s="159"/>
      <c r="F787" s="159"/>
      <c r="G787" s="159"/>
      <c r="H787" s="159"/>
      <c r="I787" s="159"/>
      <c r="J787" s="159"/>
      <c r="K787" s="159"/>
      <c r="L787" s="159"/>
      <c r="M787" s="159"/>
      <c r="N787" s="159"/>
      <c r="O787" s="87"/>
      <c r="P787" s="87"/>
      <c r="Q787" s="87"/>
      <c r="R787" s="87"/>
      <c r="S787" s="87"/>
      <c r="T787" s="87"/>
      <c r="U787" s="87"/>
      <c r="V787" s="87"/>
      <c r="W787" s="87"/>
      <c r="X787" s="87"/>
      <c r="Y787" s="87"/>
      <c r="Z787" s="87"/>
    </row>
    <row r="788" ht="12.0" customHeight="1">
      <c r="A788" s="159"/>
      <c r="B788" s="159"/>
      <c r="C788" s="159"/>
      <c r="D788" s="159"/>
      <c r="E788" s="159"/>
      <c r="F788" s="159"/>
      <c r="G788" s="159"/>
      <c r="H788" s="159"/>
      <c r="I788" s="159"/>
      <c r="J788" s="159"/>
      <c r="K788" s="159"/>
      <c r="L788" s="159"/>
      <c r="M788" s="159"/>
      <c r="N788" s="159"/>
      <c r="O788" s="87"/>
      <c r="P788" s="87"/>
      <c r="Q788" s="87"/>
      <c r="R788" s="87"/>
      <c r="S788" s="87"/>
      <c r="T788" s="87"/>
      <c r="U788" s="87"/>
      <c r="V788" s="87"/>
      <c r="W788" s="87"/>
      <c r="X788" s="87"/>
      <c r="Y788" s="87"/>
      <c r="Z788" s="87"/>
    </row>
    <row r="789" ht="12.0" customHeight="1">
      <c r="A789" s="159"/>
      <c r="B789" s="159"/>
      <c r="C789" s="159"/>
      <c r="D789" s="159"/>
      <c r="E789" s="159"/>
      <c r="F789" s="159"/>
      <c r="G789" s="159"/>
      <c r="H789" s="159"/>
      <c r="I789" s="159"/>
      <c r="J789" s="159"/>
      <c r="K789" s="159"/>
      <c r="L789" s="159"/>
      <c r="M789" s="159"/>
      <c r="N789" s="159"/>
      <c r="O789" s="87"/>
      <c r="P789" s="87"/>
      <c r="Q789" s="87"/>
      <c r="R789" s="87"/>
      <c r="S789" s="87"/>
      <c r="T789" s="87"/>
      <c r="U789" s="87"/>
      <c r="V789" s="87"/>
      <c r="W789" s="87"/>
      <c r="X789" s="87"/>
      <c r="Y789" s="87"/>
      <c r="Z789" s="87"/>
    </row>
    <row r="790" ht="12.0" customHeight="1">
      <c r="A790" s="159"/>
      <c r="B790" s="159"/>
      <c r="C790" s="159"/>
      <c r="D790" s="159"/>
      <c r="E790" s="159"/>
      <c r="F790" s="159"/>
      <c r="G790" s="159"/>
      <c r="H790" s="159"/>
      <c r="I790" s="159"/>
      <c r="J790" s="159"/>
      <c r="K790" s="159"/>
      <c r="L790" s="159"/>
      <c r="M790" s="159"/>
      <c r="N790" s="159"/>
      <c r="O790" s="87"/>
      <c r="P790" s="87"/>
      <c r="Q790" s="87"/>
      <c r="R790" s="87"/>
      <c r="S790" s="87"/>
      <c r="T790" s="87"/>
      <c r="U790" s="87"/>
      <c r="V790" s="87"/>
      <c r="W790" s="87"/>
      <c r="X790" s="87"/>
      <c r="Y790" s="87"/>
      <c r="Z790" s="87"/>
    </row>
    <row r="791" ht="12.0" customHeight="1">
      <c r="A791" s="159"/>
      <c r="B791" s="159"/>
      <c r="C791" s="159"/>
      <c r="D791" s="159"/>
      <c r="E791" s="159"/>
      <c r="F791" s="159"/>
      <c r="G791" s="159"/>
      <c r="H791" s="159"/>
      <c r="I791" s="159"/>
      <c r="J791" s="159"/>
      <c r="K791" s="159"/>
      <c r="L791" s="159"/>
      <c r="M791" s="159"/>
      <c r="N791" s="159"/>
      <c r="O791" s="87"/>
      <c r="P791" s="87"/>
      <c r="Q791" s="87"/>
      <c r="R791" s="87"/>
      <c r="S791" s="87"/>
      <c r="T791" s="87"/>
      <c r="U791" s="87"/>
      <c r="V791" s="87"/>
      <c r="W791" s="87"/>
      <c r="X791" s="87"/>
      <c r="Y791" s="87"/>
      <c r="Z791" s="87"/>
    </row>
    <row r="792" ht="12.0" customHeight="1">
      <c r="A792" s="159"/>
      <c r="B792" s="159"/>
      <c r="C792" s="159"/>
      <c r="D792" s="159"/>
      <c r="E792" s="159"/>
      <c r="F792" s="159"/>
      <c r="G792" s="159"/>
      <c r="H792" s="159"/>
      <c r="I792" s="159"/>
      <c r="J792" s="159"/>
      <c r="K792" s="159"/>
      <c r="L792" s="159"/>
      <c r="M792" s="159"/>
      <c r="N792" s="159"/>
      <c r="O792" s="87"/>
      <c r="P792" s="87"/>
      <c r="Q792" s="87"/>
      <c r="R792" s="87"/>
      <c r="S792" s="87"/>
      <c r="T792" s="87"/>
      <c r="U792" s="87"/>
      <c r="V792" s="87"/>
      <c r="W792" s="87"/>
      <c r="X792" s="87"/>
      <c r="Y792" s="87"/>
      <c r="Z792" s="87"/>
    </row>
    <row r="793" ht="12.0" customHeight="1">
      <c r="A793" s="159"/>
      <c r="B793" s="159"/>
      <c r="C793" s="159"/>
      <c r="D793" s="159"/>
      <c r="E793" s="159"/>
      <c r="F793" s="159"/>
      <c r="G793" s="159"/>
      <c r="H793" s="159"/>
      <c r="I793" s="159"/>
      <c r="J793" s="159"/>
      <c r="K793" s="159"/>
      <c r="L793" s="159"/>
      <c r="M793" s="159"/>
      <c r="N793" s="159"/>
      <c r="O793" s="87"/>
      <c r="P793" s="87"/>
      <c r="Q793" s="87"/>
      <c r="R793" s="87"/>
      <c r="S793" s="87"/>
      <c r="T793" s="87"/>
      <c r="U793" s="87"/>
      <c r="V793" s="87"/>
      <c r="W793" s="87"/>
      <c r="X793" s="87"/>
      <c r="Y793" s="87"/>
      <c r="Z793" s="87"/>
    </row>
    <row r="794" ht="12.0" customHeight="1">
      <c r="A794" s="159"/>
      <c r="B794" s="159"/>
      <c r="C794" s="159"/>
      <c r="D794" s="159"/>
      <c r="E794" s="159"/>
      <c r="F794" s="159"/>
      <c r="G794" s="159"/>
      <c r="H794" s="159"/>
      <c r="I794" s="159"/>
      <c r="J794" s="159"/>
      <c r="K794" s="159"/>
      <c r="L794" s="159"/>
      <c r="M794" s="159"/>
      <c r="N794" s="159"/>
      <c r="O794" s="87"/>
      <c r="P794" s="87"/>
      <c r="Q794" s="87"/>
      <c r="R794" s="87"/>
      <c r="S794" s="87"/>
      <c r="T794" s="87"/>
      <c r="U794" s="87"/>
      <c r="V794" s="87"/>
      <c r="W794" s="87"/>
      <c r="X794" s="87"/>
      <c r="Y794" s="87"/>
      <c r="Z794" s="87"/>
    </row>
    <row r="795" ht="12.0" customHeight="1">
      <c r="A795" s="159"/>
      <c r="B795" s="159"/>
      <c r="C795" s="159"/>
      <c r="D795" s="159"/>
      <c r="E795" s="159"/>
      <c r="F795" s="159"/>
      <c r="G795" s="159"/>
      <c r="H795" s="159"/>
      <c r="I795" s="159"/>
      <c r="J795" s="159"/>
      <c r="K795" s="159"/>
      <c r="L795" s="159"/>
      <c r="M795" s="159"/>
      <c r="N795" s="159"/>
      <c r="O795" s="87"/>
      <c r="P795" s="87"/>
      <c r="Q795" s="87"/>
      <c r="R795" s="87"/>
      <c r="S795" s="87"/>
      <c r="T795" s="87"/>
      <c r="U795" s="87"/>
      <c r="V795" s="87"/>
      <c r="W795" s="87"/>
      <c r="X795" s="87"/>
      <c r="Y795" s="87"/>
      <c r="Z795" s="87"/>
    </row>
    <row r="796" ht="12.0" customHeight="1">
      <c r="A796" s="159"/>
      <c r="B796" s="159"/>
      <c r="C796" s="159"/>
      <c r="D796" s="159"/>
      <c r="E796" s="159"/>
      <c r="F796" s="159"/>
      <c r="G796" s="159"/>
      <c r="H796" s="159"/>
      <c r="I796" s="159"/>
      <c r="J796" s="159"/>
      <c r="K796" s="159"/>
      <c r="L796" s="159"/>
      <c r="M796" s="159"/>
      <c r="N796" s="159"/>
      <c r="O796" s="87"/>
      <c r="P796" s="87"/>
      <c r="Q796" s="87"/>
      <c r="R796" s="87"/>
      <c r="S796" s="87"/>
      <c r="T796" s="87"/>
      <c r="U796" s="87"/>
      <c r="V796" s="87"/>
      <c r="W796" s="87"/>
      <c r="X796" s="87"/>
      <c r="Y796" s="87"/>
      <c r="Z796" s="87"/>
    </row>
    <row r="797" ht="12.0" customHeight="1">
      <c r="A797" s="159"/>
      <c r="B797" s="159"/>
      <c r="C797" s="159"/>
      <c r="D797" s="159"/>
      <c r="E797" s="159"/>
      <c r="F797" s="159"/>
      <c r="G797" s="159"/>
      <c r="H797" s="159"/>
      <c r="I797" s="159"/>
      <c r="J797" s="159"/>
      <c r="K797" s="159"/>
      <c r="L797" s="159"/>
      <c r="M797" s="159"/>
      <c r="N797" s="159"/>
      <c r="O797" s="87"/>
      <c r="P797" s="87"/>
      <c r="Q797" s="87"/>
      <c r="R797" s="87"/>
      <c r="S797" s="87"/>
      <c r="T797" s="87"/>
      <c r="U797" s="87"/>
      <c r="V797" s="87"/>
      <c r="W797" s="87"/>
      <c r="X797" s="87"/>
      <c r="Y797" s="87"/>
      <c r="Z797" s="87"/>
    </row>
    <row r="798" ht="12.0" customHeight="1">
      <c r="A798" s="159"/>
      <c r="B798" s="159"/>
      <c r="C798" s="159"/>
      <c r="D798" s="159"/>
      <c r="E798" s="159"/>
      <c r="F798" s="159"/>
      <c r="G798" s="159"/>
      <c r="H798" s="159"/>
      <c r="I798" s="159"/>
      <c r="J798" s="159"/>
      <c r="K798" s="159"/>
      <c r="L798" s="159"/>
      <c r="M798" s="159"/>
      <c r="N798" s="159"/>
      <c r="O798" s="87"/>
      <c r="P798" s="87"/>
      <c r="Q798" s="87"/>
      <c r="R798" s="87"/>
      <c r="S798" s="87"/>
      <c r="T798" s="87"/>
      <c r="U798" s="87"/>
      <c r="V798" s="87"/>
      <c r="W798" s="87"/>
      <c r="X798" s="87"/>
      <c r="Y798" s="87"/>
      <c r="Z798" s="87"/>
    </row>
    <row r="799" ht="12.0" customHeight="1">
      <c r="A799" s="159"/>
      <c r="B799" s="159"/>
      <c r="C799" s="159"/>
      <c r="D799" s="159"/>
      <c r="E799" s="159"/>
      <c r="F799" s="159"/>
      <c r="G799" s="159"/>
      <c r="H799" s="159"/>
      <c r="I799" s="159"/>
      <c r="J799" s="159"/>
      <c r="K799" s="159"/>
      <c r="L799" s="159"/>
      <c r="M799" s="159"/>
      <c r="N799" s="159"/>
      <c r="O799" s="87"/>
      <c r="P799" s="87"/>
      <c r="Q799" s="87"/>
      <c r="R799" s="87"/>
      <c r="S799" s="87"/>
      <c r="T799" s="87"/>
      <c r="U799" s="87"/>
      <c r="V799" s="87"/>
      <c r="W799" s="87"/>
      <c r="X799" s="87"/>
      <c r="Y799" s="87"/>
      <c r="Z799" s="87"/>
    </row>
    <row r="800" ht="12.0" customHeight="1">
      <c r="A800" s="159"/>
      <c r="B800" s="159"/>
      <c r="C800" s="159"/>
      <c r="D800" s="159"/>
      <c r="E800" s="159"/>
      <c r="F800" s="159"/>
      <c r="G800" s="159"/>
      <c r="H800" s="159"/>
      <c r="I800" s="159"/>
      <c r="J800" s="159"/>
      <c r="K800" s="159"/>
      <c r="L800" s="159"/>
      <c r="M800" s="159"/>
      <c r="N800" s="159"/>
      <c r="O800" s="87"/>
      <c r="P800" s="87"/>
      <c r="Q800" s="87"/>
      <c r="R800" s="87"/>
      <c r="S800" s="87"/>
      <c r="T800" s="87"/>
      <c r="U800" s="87"/>
      <c r="V800" s="87"/>
      <c r="W800" s="87"/>
      <c r="X800" s="87"/>
      <c r="Y800" s="87"/>
      <c r="Z800" s="87"/>
    </row>
    <row r="801" ht="12.0" customHeight="1">
      <c r="A801" s="159"/>
      <c r="B801" s="159"/>
      <c r="C801" s="159"/>
      <c r="D801" s="159"/>
      <c r="E801" s="159"/>
      <c r="F801" s="159"/>
      <c r="G801" s="159"/>
      <c r="H801" s="159"/>
      <c r="I801" s="159"/>
      <c r="J801" s="159"/>
      <c r="K801" s="159"/>
      <c r="L801" s="159"/>
      <c r="M801" s="159"/>
      <c r="N801" s="159"/>
      <c r="O801" s="87"/>
      <c r="P801" s="87"/>
      <c r="Q801" s="87"/>
      <c r="R801" s="87"/>
      <c r="S801" s="87"/>
      <c r="T801" s="87"/>
      <c r="U801" s="87"/>
      <c r="V801" s="87"/>
      <c r="W801" s="87"/>
      <c r="X801" s="87"/>
      <c r="Y801" s="87"/>
      <c r="Z801" s="87"/>
    </row>
    <row r="802" ht="12.0" customHeight="1">
      <c r="A802" s="159"/>
      <c r="B802" s="159"/>
      <c r="C802" s="159"/>
      <c r="D802" s="159"/>
      <c r="E802" s="159"/>
      <c r="F802" s="159"/>
      <c r="G802" s="159"/>
      <c r="H802" s="159"/>
      <c r="I802" s="159"/>
      <c r="J802" s="159"/>
      <c r="K802" s="159"/>
      <c r="L802" s="159"/>
      <c r="M802" s="159"/>
      <c r="N802" s="159"/>
      <c r="O802" s="87"/>
      <c r="P802" s="87"/>
      <c r="Q802" s="87"/>
      <c r="R802" s="87"/>
      <c r="S802" s="87"/>
      <c r="T802" s="87"/>
      <c r="U802" s="87"/>
      <c r="V802" s="87"/>
      <c r="W802" s="87"/>
      <c r="X802" s="87"/>
      <c r="Y802" s="87"/>
      <c r="Z802" s="87"/>
    </row>
    <row r="803" ht="12.0" customHeight="1">
      <c r="A803" s="159"/>
      <c r="B803" s="159"/>
      <c r="C803" s="159"/>
      <c r="D803" s="159"/>
      <c r="E803" s="159"/>
      <c r="F803" s="159"/>
      <c r="G803" s="159"/>
      <c r="H803" s="159"/>
      <c r="I803" s="159"/>
      <c r="J803" s="159"/>
      <c r="K803" s="159"/>
      <c r="L803" s="159"/>
      <c r="M803" s="159"/>
      <c r="N803" s="159"/>
      <c r="O803" s="87"/>
      <c r="P803" s="87"/>
      <c r="Q803" s="87"/>
      <c r="R803" s="87"/>
      <c r="S803" s="87"/>
      <c r="T803" s="87"/>
      <c r="U803" s="87"/>
      <c r="V803" s="87"/>
      <c r="W803" s="87"/>
      <c r="X803" s="87"/>
      <c r="Y803" s="87"/>
      <c r="Z803" s="87"/>
    </row>
    <row r="804" ht="12.0" customHeight="1">
      <c r="A804" s="159"/>
      <c r="B804" s="159"/>
      <c r="C804" s="159"/>
      <c r="D804" s="159"/>
      <c r="E804" s="159"/>
      <c r="F804" s="159"/>
      <c r="G804" s="159"/>
      <c r="H804" s="159"/>
      <c r="I804" s="159"/>
      <c r="J804" s="159"/>
      <c r="K804" s="159"/>
      <c r="L804" s="159"/>
      <c r="M804" s="159"/>
      <c r="N804" s="159"/>
      <c r="O804" s="87"/>
      <c r="P804" s="87"/>
      <c r="Q804" s="87"/>
      <c r="R804" s="87"/>
      <c r="S804" s="87"/>
      <c r="T804" s="87"/>
      <c r="U804" s="87"/>
      <c r="V804" s="87"/>
      <c r="W804" s="87"/>
      <c r="X804" s="87"/>
      <c r="Y804" s="87"/>
      <c r="Z804" s="87"/>
    </row>
    <row r="805" ht="12.0" customHeight="1">
      <c r="A805" s="159"/>
      <c r="B805" s="159"/>
      <c r="C805" s="159"/>
      <c r="D805" s="159"/>
      <c r="E805" s="159"/>
      <c r="F805" s="159"/>
      <c r="G805" s="159"/>
      <c r="H805" s="159"/>
      <c r="I805" s="159"/>
      <c r="J805" s="159"/>
      <c r="K805" s="159"/>
      <c r="L805" s="159"/>
      <c r="M805" s="159"/>
      <c r="N805" s="159"/>
      <c r="O805" s="87"/>
      <c r="P805" s="87"/>
      <c r="Q805" s="87"/>
      <c r="R805" s="87"/>
      <c r="S805" s="87"/>
      <c r="T805" s="87"/>
      <c r="U805" s="87"/>
      <c r="V805" s="87"/>
      <c r="W805" s="87"/>
      <c r="X805" s="87"/>
      <c r="Y805" s="87"/>
      <c r="Z805" s="87"/>
    </row>
    <row r="806" ht="12.0" customHeight="1">
      <c r="A806" s="159"/>
      <c r="B806" s="159"/>
      <c r="C806" s="159"/>
      <c r="D806" s="159"/>
      <c r="E806" s="159"/>
      <c r="F806" s="159"/>
      <c r="G806" s="159"/>
      <c r="H806" s="159"/>
      <c r="I806" s="159"/>
      <c r="J806" s="159"/>
      <c r="K806" s="159"/>
      <c r="L806" s="159"/>
      <c r="M806" s="159"/>
      <c r="N806" s="159"/>
      <c r="O806" s="87"/>
      <c r="P806" s="87"/>
      <c r="Q806" s="87"/>
      <c r="R806" s="87"/>
      <c r="S806" s="87"/>
      <c r="T806" s="87"/>
      <c r="U806" s="87"/>
      <c r="V806" s="87"/>
      <c r="W806" s="87"/>
      <c r="X806" s="87"/>
      <c r="Y806" s="87"/>
      <c r="Z806" s="87"/>
    </row>
    <row r="807" ht="12.0" customHeight="1">
      <c r="A807" s="159"/>
      <c r="B807" s="159"/>
      <c r="C807" s="159"/>
      <c r="D807" s="159"/>
      <c r="E807" s="159"/>
      <c r="F807" s="159"/>
      <c r="G807" s="159"/>
      <c r="H807" s="159"/>
      <c r="I807" s="159"/>
      <c r="J807" s="159"/>
      <c r="K807" s="159"/>
      <c r="L807" s="159"/>
      <c r="M807" s="159"/>
      <c r="N807" s="159"/>
      <c r="O807" s="87"/>
      <c r="P807" s="87"/>
      <c r="Q807" s="87"/>
      <c r="R807" s="87"/>
      <c r="S807" s="87"/>
      <c r="T807" s="87"/>
      <c r="U807" s="87"/>
      <c r="V807" s="87"/>
      <c r="W807" s="87"/>
      <c r="X807" s="87"/>
      <c r="Y807" s="87"/>
      <c r="Z807" s="87"/>
    </row>
    <row r="808" ht="12.0" customHeight="1">
      <c r="A808" s="159"/>
      <c r="B808" s="159"/>
      <c r="C808" s="159"/>
      <c r="D808" s="159"/>
      <c r="E808" s="159"/>
      <c r="F808" s="159"/>
      <c r="G808" s="159"/>
      <c r="H808" s="159"/>
      <c r="I808" s="159"/>
      <c r="J808" s="159"/>
      <c r="K808" s="159"/>
      <c r="L808" s="159"/>
      <c r="M808" s="159"/>
      <c r="N808" s="159"/>
      <c r="O808" s="87"/>
      <c r="P808" s="87"/>
      <c r="Q808" s="87"/>
      <c r="R808" s="87"/>
      <c r="S808" s="87"/>
      <c r="T808" s="87"/>
      <c r="U808" s="87"/>
      <c r="V808" s="87"/>
      <c r="W808" s="87"/>
      <c r="X808" s="87"/>
      <c r="Y808" s="87"/>
      <c r="Z808" s="87"/>
    </row>
    <row r="809" ht="12.0" customHeight="1">
      <c r="A809" s="159"/>
      <c r="B809" s="159"/>
      <c r="C809" s="159"/>
      <c r="D809" s="159"/>
      <c r="E809" s="159"/>
      <c r="F809" s="159"/>
      <c r="G809" s="159"/>
      <c r="H809" s="159"/>
      <c r="I809" s="159"/>
      <c r="J809" s="159"/>
      <c r="K809" s="159"/>
      <c r="L809" s="159"/>
      <c r="M809" s="159"/>
      <c r="N809" s="159"/>
      <c r="O809" s="87"/>
      <c r="P809" s="87"/>
      <c r="Q809" s="87"/>
      <c r="R809" s="87"/>
      <c r="S809" s="87"/>
      <c r="T809" s="87"/>
      <c r="U809" s="87"/>
      <c r="V809" s="87"/>
      <c r="W809" s="87"/>
      <c r="X809" s="87"/>
      <c r="Y809" s="87"/>
      <c r="Z809" s="87"/>
    </row>
    <row r="810" ht="12.0" customHeight="1">
      <c r="A810" s="159"/>
      <c r="B810" s="159"/>
      <c r="C810" s="159"/>
      <c r="D810" s="159"/>
      <c r="E810" s="159"/>
      <c r="F810" s="159"/>
      <c r="G810" s="159"/>
      <c r="H810" s="159"/>
      <c r="I810" s="159"/>
      <c r="J810" s="159"/>
      <c r="K810" s="159"/>
      <c r="L810" s="159"/>
      <c r="M810" s="159"/>
      <c r="N810" s="159"/>
      <c r="O810" s="87"/>
      <c r="P810" s="87"/>
      <c r="Q810" s="87"/>
      <c r="R810" s="87"/>
      <c r="S810" s="87"/>
      <c r="T810" s="87"/>
      <c r="U810" s="87"/>
      <c r="V810" s="87"/>
      <c r="W810" s="87"/>
      <c r="X810" s="87"/>
      <c r="Y810" s="87"/>
      <c r="Z810" s="87"/>
    </row>
    <row r="811" ht="12.0" customHeight="1">
      <c r="A811" s="159"/>
      <c r="B811" s="159"/>
      <c r="C811" s="159"/>
      <c r="D811" s="159"/>
      <c r="E811" s="159"/>
      <c r="F811" s="159"/>
      <c r="G811" s="159"/>
      <c r="H811" s="159"/>
      <c r="I811" s="159"/>
      <c r="J811" s="159"/>
      <c r="K811" s="159"/>
      <c r="L811" s="159"/>
      <c r="M811" s="159"/>
      <c r="N811" s="159"/>
      <c r="O811" s="87"/>
      <c r="P811" s="87"/>
      <c r="Q811" s="87"/>
      <c r="R811" s="87"/>
      <c r="S811" s="87"/>
      <c r="T811" s="87"/>
      <c r="U811" s="87"/>
      <c r="V811" s="87"/>
      <c r="W811" s="87"/>
      <c r="X811" s="87"/>
      <c r="Y811" s="87"/>
      <c r="Z811" s="87"/>
    </row>
    <row r="812" ht="12.0" customHeight="1">
      <c r="A812" s="159"/>
      <c r="B812" s="159"/>
      <c r="C812" s="159"/>
      <c r="D812" s="159"/>
      <c r="E812" s="159"/>
      <c r="F812" s="159"/>
      <c r="G812" s="159"/>
      <c r="H812" s="159"/>
      <c r="I812" s="159"/>
      <c r="J812" s="159"/>
      <c r="K812" s="159"/>
      <c r="L812" s="159"/>
      <c r="M812" s="159"/>
      <c r="N812" s="159"/>
      <c r="O812" s="87"/>
      <c r="P812" s="87"/>
      <c r="Q812" s="87"/>
      <c r="R812" s="87"/>
      <c r="S812" s="87"/>
      <c r="T812" s="87"/>
      <c r="U812" s="87"/>
      <c r="V812" s="87"/>
      <c r="W812" s="87"/>
      <c r="X812" s="87"/>
      <c r="Y812" s="87"/>
      <c r="Z812" s="87"/>
    </row>
    <row r="813" ht="12.0" customHeight="1">
      <c r="A813" s="159"/>
      <c r="B813" s="159"/>
      <c r="C813" s="159"/>
      <c r="D813" s="159"/>
      <c r="E813" s="159"/>
      <c r="F813" s="159"/>
      <c r="G813" s="159"/>
      <c r="H813" s="159"/>
      <c r="I813" s="159"/>
      <c r="J813" s="159"/>
      <c r="K813" s="159"/>
      <c r="L813" s="159"/>
      <c r="M813" s="159"/>
      <c r="N813" s="159"/>
      <c r="O813" s="87"/>
      <c r="P813" s="87"/>
      <c r="Q813" s="87"/>
      <c r="R813" s="87"/>
      <c r="S813" s="87"/>
      <c r="T813" s="87"/>
      <c r="U813" s="87"/>
      <c r="V813" s="87"/>
      <c r="W813" s="87"/>
      <c r="X813" s="87"/>
      <c r="Y813" s="87"/>
      <c r="Z813" s="87"/>
    </row>
    <row r="814" ht="12.0" customHeight="1">
      <c r="A814" s="159"/>
      <c r="B814" s="159"/>
      <c r="C814" s="159"/>
      <c r="D814" s="159"/>
      <c r="E814" s="159"/>
      <c r="F814" s="159"/>
      <c r="G814" s="159"/>
      <c r="H814" s="159"/>
      <c r="I814" s="159"/>
      <c r="J814" s="159"/>
      <c r="K814" s="159"/>
      <c r="L814" s="159"/>
      <c r="M814" s="159"/>
      <c r="N814" s="159"/>
      <c r="O814" s="87"/>
      <c r="P814" s="87"/>
      <c r="Q814" s="87"/>
      <c r="R814" s="87"/>
      <c r="S814" s="87"/>
      <c r="T814" s="87"/>
      <c r="U814" s="87"/>
      <c r="V814" s="87"/>
      <c r="W814" s="87"/>
      <c r="X814" s="87"/>
      <c r="Y814" s="87"/>
      <c r="Z814" s="87"/>
    </row>
    <row r="815" ht="12.0" customHeight="1">
      <c r="A815" s="159"/>
      <c r="B815" s="159"/>
      <c r="C815" s="159"/>
      <c r="D815" s="159"/>
      <c r="E815" s="159"/>
      <c r="F815" s="159"/>
      <c r="G815" s="159"/>
      <c r="H815" s="159"/>
      <c r="I815" s="159"/>
      <c r="J815" s="159"/>
      <c r="K815" s="159"/>
      <c r="L815" s="159"/>
      <c r="M815" s="159"/>
      <c r="N815" s="159"/>
      <c r="O815" s="87"/>
      <c r="P815" s="87"/>
      <c r="Q815" s="87"/>
      <c r="R815" s="87"/>
      <c r="S815" s="87"/>
      <c r="T815" s="87"/>
      <c r="U815" s="87"/>
      <c r="V815" s="87"/>
      <c r="W815" s="87"/>
      <c r="X815" s="87"/>
      <c r="Y815" s="87"/>
      <c r="Z815" s="87"/>
    </row>
    <row r="816" ht="12.0" customHeight="1">
      <c r="A816" s="159"/>
      <c r="B816" s="159"/>
      <c r="C816" s="159"/>
      <c r="D816" s="159"/>
      <c r="E816" s="159"/>
      <c r="F816" s="159"/>
      <c r="G816" s="159"/>
      <c r="H816" s="159"/>
      <c r="I816" s="159"/>
      <c r="J816" s="159"/>
      <c r="K816" s="159"/>
      <c r="L816" s="159"/>
      <c r="M816" s="159"/>
      <c r="N816" s="159"/>
      <c r="O816" s="87"/>
      <c r="P816" s="87"/>
      <c r="Q816" s="87"/>
      <c r="R816" s="87"/>
      <c r="S816" s="87"/>
      <c r="T816" s="87"/>
      <c r="U816" s="87"/>
      <c r="V816" s="87"/>
      <c r="W816" s="87"/>
      <c r="X816" s="87"/>
      <c r="Y816" s="87"/>
      <c r="Z816" s="87"/>
    </row>
    <row r="817" ht="12.0" customHeight="1">
      <c r="A817" s="159"/>
      <c r="B817" s="159"/>
      <c r="C817" s="159"/>
      <c r="D817" s="159"/>
      <c r="E817" s="159"/>
      <c r="F817" s="159"/>
      <c r="G817" s="159"/>
      <c r="H817" s="159"/>
      <c r="I817" s="159"/>
      <c r="J817" s="159"/>
      <c r="K817" s="159"/>
      <c r="L817" s="159"/>
      <c r="M817" s="159"/>
      <c r="N817" s="159"/>
      <c r="O817" s="87"/>
      <c r="P817" s="87"/>
      <c r="Q817" s="87"/>
      <c r="R817" s="87"/>
      <c r="S817" s="87"/>
      <c r="T817" s="87"/>
      <c r="U817" s="87"/>
      <c r="V817" s="87"/>
      <c r="W817" s="87"/>
      <c r="X817" s="87"/>
      <c r="Y817" s="87"/>
      <c r="Z817" s="87"/>
    </row>
    <row r="818" ht="12.0" customHeight="1">
      <c r="A818" s="159"/>
      <c r="B818" s="159"/>
      <c r="C818" s="159"/>
      <c r="D818" s="159"/>
      <c r="E818" s="159"/>
      <c r="F818" s="159"/>
      <c r="G818" s="159"/>
      <c r="H818" s="159"/>
      <c r="I818" s="159"/>
      <c r="J818" s="159"/>
      <c r="K818" s="159"/>
      <c r="L818" s="159"/>
      <c r="M818" s="159"/>
      <c r="N818" s="159"/>
      <c r="O818" s="87"/>
      <c r="P818" s="87"/>
      <c r="Q818" s="87"/>
      <c r="R818" s="87"/>
      <c r="S818" s="87"/>
      <c r="T818" s="87"/>
      <c r="U818" s="87"/>
      <c r="V818" s="87"/>
      <c r="W818" s="87"/>
      <c r="X818" s="87"/>
      <c r="Y818" s="87"/>
      <c r="Z818" s="87"/>
    </row>
    <row r="819" ht="12.0" customHeight="1">
      <c r="A819" s="159"/>
      <c r="B819" s="159"/>
      <c r="C819" s="159"/>
      <c r="D819" s="159"/>
      <c r="E819" s="159"/>
      <c r="F819" s="159"/>
      <c r="G819" s="159"/>
      <c r="H819" s="159"/>
      <c r="I819" s="159"/>
      <c r="J819" s="159"/>
      <c r="K819" s="159"/>
      <c r="L819" s="159"/>
      <c r="M819" s="159"/>
      <c r="N819" s="159"/>
      <c r="O819" s="87"/>
      <c r="P819" s="87"/>
      <c r="Q819" s="87"/>
      <c r="R819" s="87"/>
      <c r="S819" s="87"/>
      <c r="T819" s="87"/>
      <c r="U819" s="87"/>
      <c r="V819" s="87"/>
      <c r="W819" s="87"/>
      <c r="X819" s="87"/>
      <c r="Y819" s="87"/>
      <c r="Z819" s="87"/>
    </row>
    <row r="820" ht="12.0" customHeight="1">
      <c r="A820" s="159"/>
      <c r="B820" s="159"/>
      <c r="C820" s="159"/>
      <c r="D820" s="159"/>
      <c r="E820" s="159"/>
      <c r="F820" s="159"/>
      <c r="G820" s="159"/>
      <c r="H820" s="159"/>
      <c r="I820" s="159"/>
      <c r="J820" s="159"/>
      <c r="K820" s="159"/>
      <c r="L820" s="159"/>
      <c r="M820" s="159"/>
      <c r="N820" s="159"/>
      <c r="O820" s="87"/>
      <c r="P820" s="87"/>
      <c r="Q820" s="87"/>
      <c r="R820" s="87"/>
      <c r="S820" s="87"/>
      <c r="T820" s="87"/>
      <c r="U820" s="87"/>
      <c r="V820" s="87"/>
      <c r="W820" s="87"/>
      <c r="X820" s="87"/>
      <c r="Y820" s="87"/>
      <c r="Z820" s="87"/>
    </row>
    <row r="821" ht="12.0" customHeight="1">
      <c r="A821" s="159"/>
      <c r="B821" s="159"/>
      <c r="C821" s="159"/>
      <c r="D821" s="159"/>
      <c r="E821" s="159"/>
      <c r="F821" s="159"/>
      <c r="G821" s="159"/>
      <c r="H821" s="159"/>
      <c r="I821" s="159"/>
      <c r="J821" s="159"/>
      <c r="K821" s="159"/>
      <c r="L821" s="159"/>
      <c r="M821" s="159"/>
      <c r="N821" s="159"/>
      <c r="O821" s="87"/>
      <c r="P821" s="87"/>
      <c r="Q821" s="87"/>
      <c r="R821" s="87"/>
      <c r="S821" s="87"/>
      <c r="T821" s="87"/>
      <c r="U821" s="87"/>
      <c r="V821" s="87"/>
      <c r="W821" s="87"/>
      <c r="X821" s="87"/>
      <c r="Y821" s="87"/>
      <c r="Z821" s="87"/>
    </row>
    <row r="822" ht="12.0" customHeight="1">
      <c r="A822" s="159"/>
      <c r="B822" s="159"/>
      <c r="C822" s="159"/>
      <c r="D822" s="159"/>
      <c r="E822" s="159"/>
      <c r="F822" s="159"/>
      <c r="G822" s="159"/>
      <c r="H822" s="159"/>
      <c r="I822" s="159"/>
      <c r="J822" s="159"/>
      <c r="K822" s="159"/>
      <c r="L822" s="159"/>
      <c r="M822" s="159"/>
      <c r="N822" s="159"/>
      <c r="O822" s="87"/>
      <c r="P822" s="87"/>
      <c r="Q822" s="87"/>
      <c r="R822" s="87"/>
      <c r="S822" s="87"/>
      <c r="T822" s="87"/>
      <c r="U822" s="87"/>
      <c r="V822" s="87"/>
      <c r="W822" s="87"/>
      <c r="X822" s="87"/>
      <c r="Y822" s="87"/>
      <c r="Z822" s="87"/>
    </row>
    <row r="823" ht="12.0" customHeight="1">
      <c r="A823" s="159"/>
      <c r="B823" s="159"/>
      <c r="C823" s="159"/>
      <c r="D823" s="159"/>
      <c r="E823" s="159"/>
      <c r="F823" s="159"/>
      <c r="G823" s="159"/>
      <c r="H823" s="159"/>
      <c r="I823" s="159"/>
      <c r="J823" s="159"/>
      <c r="K823" s="159"/>
      <c r="L823" s="159"/>
      <c r="M823" s="159"/>
      <c r="N823" s="159"/>
      <c r="O823" s="87"/>
      <c r="P823" s="87"/>
      <c r="Q823" s="87"/>
      <c r="R823" s="87"/>
      <c r="S823" s="87"/>
      <c r="T823" s="87"/>
      <c r="U823" s="87"/>
      <c r="V823" s="87"/>
      <c r="W823" s="87"/>
      <c r="X823" s="87"/>
      <c r="Y823" s="87"/>
      <c r="Z823" s="87"/>
    </row>
    <row r="824" ht="12.0" customHeight="1">
      <c r="A824" s="159"/>
      <c r="B824" s="159"/>
      <c r="C824" s="159"/>
      <c r="D824" s="159"/>
      <c r="E824" s="159"/>
      <c r="F824" s="159"/>
      <c r="G824" s="159"/>
      <c r="H824" s="159"/>
      <c r="I824" s="159"/>
      <c r="J824" s="159"/>
      <c r="K824" s="159"/>
      <c r="L824" s="159"/>
      <c r="M824" s="159"/>
      <c r="N824" s="159"/>
      <c r="O824" s="87"/>
      <c r="P824" s="87"/>
      <c r="Q824" s="87"/>
      <c r="R824" s="87"/>
      <c r="S824" s="87"/>
      <c r="T824" s="87"/>
      <c r="U824" s="87"/>
      <c r="V824" s="87"/>
      <c r="W824" s="87"/>
      <c r="X824" s="87"/>
      <c r="Y824" s="87"/>
      <c r="Z824" s="87"/>
    </row>
    <row r="825" ht="12.0" customHeight="1">
      <c r="A825" s="159"/>
      <c r="B825" s="159"/>
      <c r="C825" s="159"/>
      <c r="D825" s="159"/>
      <c r="E825" s="159"/>
      <c r="F825" s="159"/>
      <c r="G825" s="159"/>
      <c r="H825" s="159"/>
      <c r="I825" s="159"/>
      <c r="J825" s="159"/>
      <c r="K825" s="159"/>
      <c r="L825" s="159"/>
      <c r="M825" s="159"/>
      <c r="N825" s="159"/>
      <c r="O825" s="87"/>
      <c r="P825" s="87"/>
      <c r="Q825" s="87"/>
      <c r="R825" s="87"/>
      <c r="S825" s="87"/>
      <c r="T825" s="87"/>
      <c r="U825" s="87"/>
      <c r="V825" s="87"/>
      <c r="W825" s="87"/>
      <c r="X825" s="87"/>
      <c r="Y825" s="87"/>
      <c r="Z825" s="87"/>
    </row>
    <row r="826" ht="12.0" customHeight="1">
      <c r="A826" s="159"/>
      <c r="B826" s="159"/>
      <c r="C826" s="159"/>
      <c r="D826" s="159"/>
      <c r="E826" s="159"/>
      <c r="F826" s="159"/>
      <c r="G826" s="159"/>
      <c r="H826" s="159"/>
      <c r="I826" s="159"/>
      <c r="J826" s="159"/>
      <c r="K826" s="159"/>
      <c r="L826" s="159"/>
      <c r="M826" s="159"/>
      <c r="N826" s="159"/>
      <c r="O826" s="87"/>
      <c r="P826" s="87"/>
      <c r="Q826" s="87"/>
      <c r="R826" s="87"/>
      <c r="S826" s="87"/>
      <c r="T826" s="87"/>
      <c r="U826" s="87"/>
      <c r="V826" s="87"/>
      <c r="W826" s="87"/>
      <c r="X826" s="87"/>
      <c r="Y826" s="87"/>
      <c r="Z826" s="87"/>
    </row>
    <row r="827" ht="12.0" customHeight="1">
      <c r="A827" s="159"/>
      <c r="B827" s="159"/>
      <c r="C827" s="159"/>
      <c r="D827" s="159"/>
      <c r="E827" s="159"/>
      <c r="F827" s="159"/>
      <c r="G827" s="159"/>
      <c r="H827" s="159"/>
      <c r="I827" s="159"/>
      <c r="J827" s="159"/>
      <c r="K827" s="159"/>
      <c r="L827" s="159"/>
      <c r="M827" s="159"/>
      <c r="N827" s="159"/>
      <c r="O827" s="87"/>
      <c r="P827" s="87"/>
      <c r="Q827" s="87"/>
      <c r="R827" s="87"/>
      <c r="S827" s="87"/>
      <c r="T827" s="87"/>
      <c r="U827" s="87"/>
      <c r="V827" s="87"/>
      <c r="W827" s="87"/>
      <c r="X827" s="87"/>
      <c r="Y827" s="87"/>
      <c r="Z827" s="87"/>
    </row>
    <row r="828" ht="12.0" customHeight="1">
      <c r="A828" s="159"/>
      <c r="B828" s="159"/>
      <c r="C828" s="159"/>
      <c r="D828" s="159"/>
      <c r="E828" s="159"/>
      <c r="F828" s="159"/>
      <c r="G828" s="159"/>
      <c r="H828" s="159"/>
      <c r="I828" s="159"/>
      <c r="J828" s="159"/>
      <c r="K828" s="159"/>
      <c r="L828" s="159"/>
      <c r="M828" s="159"/>
      <c r="N828" s="159"/>
      <c r="O828" s="87"/>
      <c r="P828" s="87"/>
      <c r="Q828" s="87"/>
      <c r="R828" s="87"/>
      <c r="S828" s="87"/>
      <c r="T828" s="87"/>
      <c r="U828" s="87"/>
      <c r="V828" s="87"/>
      <c r="W828" s="87"/>
      <c r="X828" s="87"/>
      <c r="Y828" s="87"/>
      <c r="Z828" s="87"/>
    </row>
    <row r="829" ht="12.0" customHeight="1">
      <c r="A829" s="159"/>
      <c r="B829" s="159"/>
      <c r="C829" s="159"/>
      <c r="D829" s="159"/>
      <c r="E829" s="159"/>
      <c r="F829" s="159"/>
      <c r="G829" s="159"/>
      <c r="H829" s="159"/>
      <c r="I829" s="159"/>
      <c r="J829" s="159"/>
      <c r="K829" s="159"/>
      <c r="L829" s="159"/>
      <c r="M829" s="159"/>
      <c r="N829" s="159"/>
      <c r="O829" s="87"/>
      <c r="P829" s="87"/>
      <c r="Q829" s="87"/>
      <c r="R829" s="87"/>
      <c r="S829" s="87"/>
      <c r="T829" s="87"/>
      <c r="U829" s="87"/>
      <c r="V829" s="87"/>
      <c r="W829" s="87"/>
      <c r="X829" s="87"/>
      <c r="Y829" s="87"/>
      <c r="Z829" s="87"/>
    </row>
    <row r="830" ht="12.0" customHeight="1">
      <c r="A830" s="159"/>
      <c r="B830" s="159"/>
      <c r="C830" s="159"/>
      <c r="D830" s="159"/>
      <c r="E830" s="159"/>
      <c r="F830" s="159"/>
      <c r="G830" s="159"/>
      <c r="H830" s="159"/>
      <c r="I830" s="159"/>
      <c r="J830" s="159"/>
      <c r="K830" s="159"/>
      <c r="L830" s="159"/>
      <c r="M830" s="159"/>
      <c r="N830" s="159"/>
      <c r="O830" s="87"/>
      <c r="P830" s="87"/>
      <c r="Q830" s="87"/>
      <c r="R830" s="87"/>
      <c r="S830" s="87"/>
      <c r="T830" s="87"/>
      <c r="U830" s="87"/>
      <c r="V830" s="87"/>
      <c r="W830" s="87"/>
      <c r="X830" s="87"/>
      <c r="Y830" s="87"/>
      <c r="Z830" s="87"/>
    </row>
    <row r="831" ht="12.0" customHeight="1">
      <c r="A831" s="159"/>
      <c r="B831" s="159"/>
      <c r="C831" s="159"/>
      <c r="D831" s="159"/>
      <c r="E831" s="159"/>
      <c r="F831" s="159"/>
      <c r="G831" s="159"/>
      <c r="H831" s="159"/>
      <c r="I831" s="159"/>
      <c r="J831" s="159"/>
      <c r="K831" s="159"/>
      <c r="L831" s="159"/>
      <c r="M831" s="159"/>
      <c r="N831" s="159"/>
      <c r="O831" s="87"/>
      <c r="P831" s="87"/>
      <c r="Q831" s="87"/>
      <c r="R831" s="87"/>
      <c r="S831" s="87"/>
      <c r="T831" s="87"/>
      <c r="U831" s="87"/>
      <c r="V831" s="87"/>
      <c r="W831" s="87"/>
      <c r="X831" s="87"/>
      <c r="Y831" s="87"/>
      <c r="Z831" s="87"/>
    </row>
    <row r="832" ht="12.0" customHeight="1">
      <c r="A832" s="159"/>
      <c r="B832" s="159"/>
      <c r="C832" s="159"/>
      <c r="D832" s="159"/>
      <c r="E832" s="159"/>
      <c r="F832" s="159"/>
      <c r="G832" s="159"/>
      <c r="H832" s="159"/>
      <c r="I832" s="159"/>
      <c r="J832" s="159"/>
      <c r="K832" s="159"/>
      <c r="L832" s="159"/>
      <c r="M832" s="159"/>
      <c r="N832" s="159"/>
      <c r="O832" s="87"/>
      <c r="P832" s="87"/>
      <c r="Q832" s="87"/>
      <c r="R832" s="87"/>
      <c r="S832" s="87"/>
      <c r="T832" s="87"/>
      <c r="U832" s="87"/>
      <c r="V832" s="87"/>
      <c r="W832" s="87"/>
      <c r="X832" s="87"/>
      <c r="Y832" s="87"/>
      <c r="Z832" s="87"/>
    </row>
    <row r="833" ht="12.0" customHeight="1">
      <c r="A833" s="159"/>
      <c r="B833" s="159"/>
      <c r="C833" s="159"/>
      <c r="D833" s="159"/>
      <c r="E833" s="159"/>
      <c r="F833" s="159"/>
      <c r="G833" s="159"/>
      <c r="H833" s="159"/>
      <c r="I833" s="159"/>
      <c r="J833" s="159"/>
      <c r="K833" s="159"/>
      <c r="L833" s="159"/>
      <c r="M833" s="159"/>
      <c r="N833" s="159"/>
      <c r="O833" s="87"/>
      <c r="P833" s="87"/>
      <c r="Q833" s="87"/>
      <c r="R833" s="87"/>
      <c r="S833" s="87"/>
      <c r="T833" s="87"/>
      <c r="U833" s="87"/>
      <c r="V833" s="87"/>
      <c r="W833" s="87"/>
      <c r="X833" s="87"/>
      <c r="Y833" s="87"/>
      <c r="Z833" s="87"/>
    </row>
    <row r="834" ht="12.0" customHeight="1">
      <c r="A834" s="159"/>
      <c r="B834" s="159"/>
      <c r="C834" s="159"/>
      <c r="D834" s="159"/>
      <c r="E834" s="159"/>
      <c r="F834" s="159"/>
      <c r="G834" s="159"/>
      <c r="H834" s="159"/>
      <c r="I834" s="159"/>
      <c r="J834" s="159"/>
      <c r="K834" s="159"/>
      <c r="L834" s="159"/>
      <c r="M834" s="159"/>
      <c r="N834" s="159"/>
      <c r="O834" s="87"/>
      <c r="P834" s="87"/>
      <c r="Q834" s="87"/>
      <c r="R834" s="87"/>
      <c r="S834" s="87"/>
      <c r="T834" s="87"/>
      <c r="U834" s="87"/>
      <c r="V834" s="87"/>
      <c r="W834" s="87"/>
      <c r="X834" s="87"/>
      <c r="Y834" s="87"/>
      <c r="Z834" s="87"/>
    </row>
    <row r="835" ht="12.0" customHeight="1">
      <c r="A835" s="159"/>
      <c r="B835" s="159"/>
      <c r="C835" s="159"/>
      <c r="D835" s="159"/>
      <c r="E835" s="159"/>
      <c r="F835" s="159"/>
      <c r="G835" s="159"/>
      <c r="H835" s="159"/>
      <c r="I835" s="159"/>
      <c r="J835" s="159"/>
      <c r="K835" s="159"/>
      <c r="L835" s="159"/>
      <c r="M835" s="159"/>
      <c r="N835" s="159"/>
      <c r="O835" s="87"/>
      <c r="P835" s="87"/>
      <c r="Q835" s="87"/>
      <c r="R835" s="87"/>
      <c r="S835" s="87"/>
      <c r="T835" s="87"/>
      <c r="U835" s="87"/>
      <c r="V835" s="87"/>
      <c r="W835" s="87"/>
      <c r="X835" s="87"/>
      <c r="Y835" s="87"/>
      <c r="Z835" s="87"/>
    </row>
    <row r="836" ht="12.0" customHeight="1">
      <c r="A836" s="159"/>
      <c r="B836" s="159"/>
      <c r="C836" s="159"/>
      <c r="D836" s="159"/>
      <c r="E836" s="159"/>
      <c r="F836" s="159"/>
      <c r="G836" s="159"/>
      <c r="H836" s="159"/>
      <c r="I836" s="159"/>
      <c r="J836" s="159"/>
      <c r="K836" s="159"/>
      <c r="L836" s="159"/>
      <c r="M836" s="159"/>
      <c r="N836" s="159"/>
      <c r="O836" s="87"/>
      <c r="P836" s="87"/>
      <c r="Q836" s="87"/>
      <c r="R836" s="87"/>
      <c r="S836" s="87"/>
      <c r="T836" s="87"/>
      <c r="U836" s="87"/>
      <c r="V836" s="87"/>
      <c r="W836" s="87"/>
      <c r="X836" s="87"/>
      <c r="Y836" s="87"/>
      <c r="Z836" s="87"/>
    </row>
    <row r="837" ht="12.0" customHeight="1">
      <c r="A837" s="159"/>
      <c r="B837" s="159"/>
      <c r="C837" s="159"/>
      <c r="D837" s="159"/>
      <c r="E837" s="159"/>
      <c r="F837" s="159"/>
      <c r="G837" s="159"/>
      <c r="H837" s="159"/>
      <c r="I837" s="159"/>
      <c r="J837" s="159"/>
      <c r="K837" s="159"/>
      <c r="L837" s="159"/>
      <c r="M837" s="159"/>
      <c r="N837" s="159"/>
      <c r="O837" s="87"/>
      <c r="P837" s="87"/>
      <c r="Q837" s="87"/>
      <c r="R837" s="87"/>
      <c r="S837" s="87"/>
      <c r="T837" s="87"/>
      <c r="U837" s="87"/>
      <c r="V837" s="87"/>
      <c r="W837" s="87"/>
      <c r="X837" s="87"/>
      <c r="Y837" s="87"/>
      <c r="Z837" s="87"/>
    </row>
    <row r="838" ht="12.0" customHeight="1">
      <c r="A838" s="159"/>
      <c r="B838" s="159"/>
      <c r="C838" s="159"/>
      <c r="D838" s="159"/>
      <c r="E838" s="159"/>
      <c r="F838" s="159"/>
      <c r="G838" s="159"/>
      <c r="H838" s="159"/>
      <c r="I838" s="159"/>
      <c r="J838" s="159"/>
      <c r="K838" s="159"/>
      <c r="L838" s="159"/>
      <c r="M838" s="159"/>
      <c r="N838" s="159"/>
      <c r="O838" s="87"/>
      <c r="P838" s="87"/>
      <c r="Q838" s="87"/>
      <c r="R838" s="87"/>
      <c r="S838" s="87"/>
      <c r="T838" s="87"/>
      <c r="U838" s="87"/>
      <c r="V838" s="87"/>
      <c r="W838" s="87"/>
      <c r="X838" s="87"/>
      <c r="Y838" s="87"/>
      <c r="Z838" s="87"/>
    </row>
    <row r="839" ht="12.0" customHeight="1">
      <c r="A839" s="159"/>
      <c r="B839" s="159"/>
      <c r="C839" s="159"/>
      <c r="D839" s="159"/>
      <c r="E839" s="159"/>
      <c r="F839" s="159"/>
      <c r="G839" s="159"/>
      <c r="H839" s="159"/>
      <c r="I839" s="159"/>
      <c r="J839" s="159"/>
      <c r="K839" s="159"/>
      <c r="L839" s="159"/>
      <c r="M839" s="159"/>
      <c r="N839" s="159"/>
      <c r="O839" s="87"/>
      <c r="P839" s="87"/>
      <c r="Q839" s="87"/>
      <c r="R839" s="87"/>
      <c r="S839" s="87"/>
      <c r="T839" s="87"/>
      <c r="U839" s="87"/>
      <c r="V839" s="87"/>
      <c r="W839" s="87"/>
      <c r="X839" s="87"/>
      <c r="Y839" s="87"/>
      <c r="Z839" s="87"/>
    </row>
    <row r="840" ht="12.0" customHeight="1">
      <c r="A840" s="159"/>
      <c r="B840" s="159"/>
      <c r="C840" s="159"/>
      <c r="D840" s="159"/>
      <c r="E840" s="159"/>
      <c r="F840" s="159"/>
      <c r="G840" s="159"/>
      <c r="H840" s="159"/>
      <c r="I840" s="159"/>
      <c r="J840" s="159"/>
      <c r="K840" s="159"/>
      <c r="L840" s="159"/>
      <c r="M840" s="159"/>
      <c r="N840" s="159"/>
      <c r="O840" s="87"/>
      <c r="P840" s="87"/>
      <c r="Q840" s="87"/>
      <c r="R840" s="87"/>
      <c r="S840" s="87"/>
      <c r="T840" s="87"/>
      <c r="U840" s="87"/>
      <c r="V840" s="87"/>
      <c r="W840" s="87"/>
      <c r="X840" s="87"/>
      <c r="Y840" s="87"/>
      <c r="Z840" s="87"/>
    </row>
    <row r="841" ht="12.0" customHeight="1">
      <c r="A841" s="159"/>
      <c r="B841" s="159"/>
      <c r="C841" s="159"/>
      <c r="D841" s="159"/>
      <c r="E841" s="159"/>
      <c r="F841" s="159"/>
      <c r="G841" s="159"/>
      <c r="H841" s="159"/>
      <c r="I841" s="159"/>
      <c r="J841" s="159"/>
      <c r="K841" s="159"/>
      <c r="L841" s="159"/>
      <c r="M841" s="159"/>
      <c r="N841" s="159"/>
      <c r="O841" s="87"/>
      <c r="P841" s="87"/>
      <c r="Q841" s="87"/>
      <c r="R841" s="87"/>
      <c r="S841" s="87"/>
      <c r="T841" s="87"/>
      <c r="U841" s="87"/>
      <c r="V841" s="87"/>
      <c r="W841" s="87"/>
      <c r="X841" s="87"/>
      <c r="Y841" s="87"/>
      <c r="Z841" s="87"/>
    </row>
    <row r="842" ht="12.0" customHeight="1">
      <c r="A842" s="159"/>
      <c r="B842" s="159"/>
      <c r="C842" s="159"/>
      <c r="D842" s="159"/>
      <c r="E842" s="159"/>
      <c r="F842" s="159"/>
      <c r="G842" s="159"/>
      <c r="H842" s="159"/>
      <c r="I842" s="159"/>
      <c r="J842" s="159"/>
      <c r="K842" s="159"/>
      <c r="L842" s="159"/>
      <c r="M842" s="159"/>
      <c r="N842" s="159"/>
      <c r="O842" s="87"/>
      <c r="P842" s="87"/>
      <c r="Q842" s="87"/>
      <c r="R842" s="87"/>
      <c r="S842" s="87"/>
      <c r="T842" s="87"/>
      <c r="U842" s="87"/>
      <c r="V842" s="87"/>
      <c r="W842" s="87"/>
      <c r="X842" s="87"/>
      <c r="Y842" s="87"/>
      <c r="Z842" s="87"/>
    </row>
    <row r="843" ht="12.0" customHeight="1">
      <c r="A843" s="159"/>
      <c r="B843" s="159"/>
      <c r="C843" s="159"/>
      <c r="D843" s="159"/>
      <c r="E843" s="159"/>
      <c r="F843" s="159"/>
      <c r="G843" s="159"/>
      <c r="H843" s="159"/>
      <c r="I843" s="159"/>
      <c r="J843" s="159"/>
      <c r="K843" s="159"/>
      <c r="L843" s="159"/>
      <c r="M843" s="159"/>
      <c r="N843" s="159"/>
      <c r="O843" s="87"/>
      <c r="P843" s="87"/>
      <c r="Q843" s="87"/>
      <c r="R843" s="87"/>
      <c r="S843" s="87"/>
      <c r="T843" s="87"/>
      <c r="U843" s="87"/>
      <c r="V843" s="87"/>
      <c r="W843" s="87"/>
      <c r="X843" s="87"/>
      <c r="Y843" s="87"/>
      <c r="Z843" s="87"/>
    </row>
    <row r="844" ht="12.0" customHeight="1">
      <c r="A844" s="159"/>
      <c r="B844" s="159"/>
      <c r="C844" s="159"/>
      <c r="D844" s="159"/>
      <c r="E844" s="159"/>
      <c r="F844" s="159"/>
      <c r="G844" s="159"/>
      <c r="H844" s="159"/>
      <c r="I844" s="159"/>
      <c r="J844" s="159"/>
      <c r="K844" s="159"/>
      <c r="L844" s="159"/>
      <c r="M844" s="159"/>
      <c r="N844" s="159"/>
      <c r="O844" s="87"/>
      <c r="P844" s="87"/>
      <c r="Q844" s="87"/>
      <c r="R844" s="87"/>
      <c r="S844" s="87"/>
      <c r="T844" s="87"/>
      <c r="U844" s="87"/>
      <c r="V844" s="87"/>
      <c r="W844" s="87"/>
      <c r="X844" s="87"/>
      <c r="Y844" s="87"/>
      <c r="Z844" s="87"/>
    </row>
    <row r="845" ht="12.0" customHeight="1">
      <c r="A845" s="159"/>
      <c r="B845" s="159"/>
      <c r="C845" s="159"/>
      <c r="D845" s="159"/>
      <c r="E845" s="159"/>
      <c r="F845" s="159"/>
      <c r="G845" s="159"/>
      <c r="H845" s="159"/>
      <c r="I845" s="159"/>
      <c r="J845" s="159"/>
      <c r="K845" s="159"/>
      <c r="L845" s="159"/>
      <c r="M845" s="159"/>
      <c r="N845" s="159"/>
      <c r="O845" s="87"/>
      <c r="P845" s="87"/>
      <c r="Q845" s="87"/>
      <c r="R845" s="87"/>
      <c r="S845" s="87"/>
      <c r="T845" s="87"/>
      <c r="U845" s="87"/>
      <c r="V845" s="87"/>
      <c r="W845" s="87"/>
      <c r="X845" s="87"/>
      <c r="Y845" s="87"/>
      <c r="Z845" s="87"/>
    </row>
    <row r="846" ht="12.0" customHeight="1">
      <c r="A846" s="159"/>
      <c r="B846" s="159"/>
      <c r="C846" s="159"/>
      <c r="D846" s="159"/>
      <c r="E846" s="159"/>
      <c r="F846" s="159"/>
      <c r="G846" s="159"/>
      <c r="H846" s="159"/>
      <c r="I846" s="159"/>
      <c r="J846" s="159"/>
      <c r="K846" s="159"/>
      <c r="L846" s="159"/>
      <c r="M846" s="159"/>
      <c r="N846" s="159"/>
      <c r="O846" s="87"/>
      <c r="P846" s="87"/>
      <c r="Q846" s="87"/>
      <c r="R846" s="87"/>
      <c r="S846" s="87"/>
      <c r="T846" s="87"/>
      <c r="U846" s="87"/>
      <c r="V846" s="87"/>
      <c r="W846" s="87"/>
      <c r="X846" s="87"/>
      <c r="Y846" s="87"/>
      <c r="Z846" s="87"/>
    </row>
    <row r="847" ht="12.0" customHeight="1">
      <c r="A847" s="159"/>
      <c r="B847" s="159"/>
      <c r="C847" s="159"/>
      <c r="D847" s="159"/>
      <c r="E847" s="159"/>
      <c r="F847" s="159"/>
      <c r="G847" s="159"/>
      <c r="H847" s="159"/>
      <c r="I847" s="159"/>
      <c r="J847" s="159"/>
      <c r="K847" s="159"/>
      <c r="L847" s="159"/>
      <c r="M847" s="159"/>
      <c r="N847" s="159"/>
      <c r="O847" s="87"/>
      <c r="P847" s="87"/>
      <c r="Q847" s="87"/>
      <c r="R847" s="87"/>
      <c r="S847" s="87"/>
      <c r="T847" s="87"/>
      <c r="U847" s="87"/>
      <c r="V847" s="87"/>
      <c r="W847" s="87"/>
      <c r="X847" s="87"/>
      <c r="Y847" s="87"/>
      <c r="Z847" s="87"/>
    </row>
    <row r="848" ht="12.0" customHeight="1">
      <c r="A848" s="159"/>
      <c r="B848" s="159"/>
      <c r="C848" s="159"/>
      <c r="D848" s="159"/>
      <c r="E848" s="159"/>
      <c r="F848" s="159"/>
      <c r="G848" s="159"/>
      <c r="H848" s="159"/>
      <c r="I848" s="159"/>
      <c r="J848" s="159"/>
      <c r="K848" s="159"/>
      <c r="L848" s="159"/>
      <c r="M848" s="159"/>
      <c r="N848" s="159"/>
      <c r="O848" s="87"/>
      <c r="P848" s="87"/>
      <c r="Q848" s="87"/>
      <c r="R848" s="87"/>
      <c r="S848" s="87"/>
      <c r="T848" s="87"/>
      <c r="U848" s="87"/>
      <c r="V848" s="87"/>
      <c r="W848" s="87"/>
      <c r="X848" s="87"/>
      <c r="Y848" s="87"/>
      <c r="Z848" s="87"/>
    </row>
    <row r="849" ht="12.0" customHeight="1">
      <c r="A849" s="159"/>
      <c r="B849" s="159"/>
      <c r="C849" s="159"/>
      <c r="D849" s="159"/>
      <c r="E849" s="159"/>
      <c r="F849" s="159"/>
      <c r="G849" s="159"/>
      <c r="H849" s="159"/>
      <c r="I849" s="159"/>
      <c r="J849" s="159"/>
      <c r="K849" s="159"/>
      <c r="L849" s="159"/>
      <c r="M849" s="159"/>
      <c r="N849" s="159"/>
      <c r="O849" s="87"/>
      <c r="P849" s="87"/>
      <c r="Q849" s="87"/>
      <c r="R849" s="87"/>
      <c r="S849" s="87"/>
      <c r="T849" s="87"/>
      <c r="U849" s="87"/>
      <c r="V849" s="87"/>
      <c r="W849" s="87"/>
      <c r="X849" s="87"/>
      <c r="Y849" s="87"/>
      <c r="Z849" s="87"/>
    </row>
    <row r="850" ht="12.0" customHeight="1">
      <c r="A850" s="159"/>
      <c r="B850" s="159"/>
      <c r="C850" s="159"/>
      <c r="D850" s="159"/>
      <c r="E850" s="159"/>
      <c r="F850" s="159"/>
      <c r="G850" s="159"/>
      <c r="H850" s="159"/>
      <c r="I850" s="159"/>
      <c r="J850" s="159"/>
      <c r="K850" s="159"/>
      <c r="L850" s="159"/>
      <c r="M850" s="159"/>
      <c r="N850" s="159"/>
      <c r="O850" s="87"/>
      <c r="P850" s="87"/>
      <c r="Q850" s="87"/>
      <c r="R850" s="87"/>
      <c r="S850" s="87"/>
      <c r="T850" s="87"/>
      <c r="U850" s="87"/>
      <c r="V850" s="87"/>
      <c r="W850" s="87"/>
      <c r="X850" s="87"/>
      <c r="Y850" s="87"/>
      <c r="Z850" s="87"/>
    </row>
    <row r="851" ht="12.0" customHeight="1">
      <c r="A851" s="159"/>
      <c r="B851" s="159"/>
      <c r="C851" s="159"/>
      <c r="D851" s="159"/>
      <c r="E851" s="159"/>
      <c r="F851" s="159"/>
      <c r="G851" s="159"/>
      <c r="H851" s="159"/>
      <c r="I851" s="159"/>
      <c r="J851" s="159"/>
      <c r="K851" s="159"/>
      <c r="L851" s="159"/>
      <c r="M851" s="159"/>
      <c r="N851" s="159"/>
      <c r="O851" s="87"/>
      <c r="P851" s="87"/>
      <c r="Q851" s="87"/>
      <c r="R851" s="87"/>
      <c r="S851" s="87"/>
      <c r="T851" s="87"/>
      <c r="U851" s="87"/>
      <c r="V851" s="87"/>
      <c r="W851" s="87"/>
      <c r="X851" s="87"/>
      <c r="Y851" s="87"/>
      <c r="Z851" s="87"/>
    </row>
    <row r="852" ht="12.0" customHeight="1">
      <c r="A852" s="159"/>
      <c r="B852" s="159"/>
      <c r="C852" s="159"/>
      <c r="D852" s="159"/>
      <c r="E852" s="159"/>
      <c r="F852" s="159"/>
      <c r="G852" s="159"/>
      <c r="H852" s="159"/>
      <c r="I852" s="159"/>
      <c r="J852" s="159"/>
      <c r="K852" s="159"/>
      <c r="L852" s="159"/>
      <c r="M852" s="159"/>
      <c r="N852" s="159"/>
      <c r="O852" s="87"/>
      <c r="P852" s="87"/>
      <c r="Q852" s="87"/>
      <c r="R852" s="87"/>
      <c r="S852" s="87"/>
      <c r="T852" s="87"/>
      <c r="U852" s="87"/>
      <c r="V852" s="87"/>
      <c r="W852" s="87"/>
      <c r="X852" s="87"/>
      <c r="Y852" s="87"/>
      <c r="Z852" s="87"/>
    </row>
    <row r="853" ht="12.0" customHeight="1">
      <c r="A853" s="159"/>
      <c r="B853" s="159"/>
      <c r="C853" s="159"/>
      <c r="D853" s="159"/>
      <c r="E853" s="159"/>
      <c r="F853" s="159"/>
      <c r="G853" s="159"/>
      <c r="H853" s="159"/>
      <c r="I853" s="159"/>
      <c r="J853" s="159"/>
      <c r="K853" s="159"/>
      <c r="L853" s="159"/>
      <c r="M853" s="159"/>
      <c r="N853" s="159"/>
      <c r="O853" s="87"/>
      <c r="P853" s="87"/>
      <c r="Q853" s="87"/>
      <c r="R853" s="87"/>
      <c r="S853" s="87"/>
      <c r="T853" s="87"/>
      <c r="U853" s="87"/>
      <c r="V853" s="87"/>
      <c r="W853" s="87"/>
      <c r="X853" s="87"/>
      <c r="Y853" s="87"/>
      <c r="Z853" s="87"/>
    </row>
    <row r="854" ht="12.0" customHeight="1">
      <c r="A854" s="159"/>
      <c r="B854" s="159"/>
      <c r="C854" s="159"/>
      <c r="D854" s="159"/>
      <c r="E854" s="159"/>
      <c r="F854" s="159"/>
      <c r="G854" s="159"/>
      <c r="H854" s="159"/>
      <c r="I854" s="159"/>
      <c r="J854" s="159"/>
      <c r="K854" s="159"/>
      <c r="L854" s="159"/>
      <c r="M854" s="159"/>
      <c r="N854" s="159"/>
      <c r="O854" s="87"/>
      <c r="P854" s="87"/>
      <c r="Q854" s="87"/>
      <c r="R854" s="87"/>
      <c r="S854" s="87"/>
      <c r="T854" s="87"/>
      <c r="U854" s="87"/>
      <c r="V854" s="87"/>
      <c r="W854" s="87"/>
      <c r="X854" s="87"/>
      <c r="Y854" s="87"/>
      <c r="Z854" s="87"/>
    </row>
    <row r="855" ht="12.0" customHeight="1">
      <c r="A855" s="159"/>
      <c r="B855" s="159"/>
      <c r="C855" s="159"/>
      <c r="D855" s="159"/>
      <c r="E855" s="159"/>
      <c r="F855" s="159"/>
      <c r="G855" s="159"/>
      <c r="H855" s="159"/>
      <c r="I855" s="159"/>
      <c r="J855" s="159"/>
      <c r="K855" s="159"/>
      <c r="L855" s="159"/>
      <c r="M855" s="159"/>
      <c r="N855" s="159"/>
      <c r="O855" s="87"/>
      <c r="P855" s="87"/>
      <c r="Q855" s="87"/>
      <c r="R855" s="87"/>
      <c r="S855" s="87"/>
      <c r="T855" s="87"/>
      <c r="U855" s="87"/>
      <c r="V855" s="87"/>
      <c r="W855" s="87"/>
      <c r="X855" s="87"/>
      <c r="Y855" s="87"/>
      <c r="Z855" s="87"/>
    </row>
    <row r="856" ht="12.0" customHeight="1">
      <c r="A856" s="159"/>
      <c r="B856" s="159"/>
      <c r="C856" s="159"/>
      <c r="D856" s="159"/>
      <c r="E856" s="159"/>
      <c r="F856" s="159"/>
      <c r="G856" s="159"/>
      <c r="H856" s="159"/>
      <c r="I856" s="159"/>
      <c r="J856" s="159"/>
      <c r="K856" s="159"/>
      <c r="L856" s="159"/>
      <c r="M856" s="159"/>
      <c r="N856" s="159"/>
      <c r="O856" s="87"/>
      <c r="P856" s="87"/>
      <c r="Q856" s="87"/>
      <c r="R856" s="87"/>
      <c r="S856" s="87"/>
      <c r="T856" s="87"/>
      <c r="U856" s="87"/>
      <c r="V856" s="87"/>
      <c r="W856" s="87"/>
      <c r="X856" s="87"/>
      <c r="Y856" s="87"/>
      <c r="Z856" s="87"/>
    </row>
    <row r="857" ht="12.0" customHeight="1">
      <c r="A857" s="159"/>
      <c r="B857" s="159"/>
      <c r="C857" s="159"/>
      <c r="D857" s="159"/>
      <c r="E857" s="159"/>
      <c r="F857" s="159"/>
      <c r="G857" s="159"/>
      <c r="H857" s="159"/>
      <c r="I857" s="159"/>
      <c r="J857" s="159"/>
      <c r="K857" s="159"/>
      <c r="L857" s="159"/>
      <c r="M857" s="159"/>
      <c r="N857" s="159"/>
      <c r="O857" s="87"/>
      <c r="P857" s="87"/>
      <c r="Q857" s="87"/>
      <c r="R857" s="87"/>
      <c r="S857" s="87"/>
      <c r="T857" s="87"/>
      <c r="U857" s="87"/>
      <c r="V857" s="87"/>
      <c r="W857" s="87"/>
      <c r="X857" s="87"/>
      <c r="Y857" s="87"/>
      <c r="Z857" s="87"/>
    </row>
    <row r="858" ht="12.0" customHeight="1">
      <c r="A858" s="159"/>
      <c r="B858" s="159"/>
      <c r="C858" s="159"/>
      <c r="D858" s="159"/>
      <c r="E858" s="159"/>
      <c r="F858" s="159"/>
      <c r="G858" s="159"/>
      <c r="H858" s="159"/>
      <c r="I858" s="159"/>
      <c r="J858" s="159"/>
      <c r="K858" s="159"/>
      <c r="L858" s="159"/>
      <c r="M858" s="159"/>
      <c r="N858" s="159"/>
      <c r="O858" s="87"/>
      <c r="P858" s="87"/>
      <c r="Q858" s="87"/>
      <c r="R858" s="87"/>
      <c r="S858" s="87"/>
      <c r="T858" s="87"/>
      <c r="U858" s="87"/>
      <c r="V858" s="87"/>
      <c r="W858" s="87"/>
      <c r="X858" s="87"/>
      <c r="Y858" s="87"/>
      <c r="Z858" s="87"/>
    </row>
    <row r="859" ht="12.0" customHeight="1">
      <c r="A859" s="159"/>
      <c r="B859" s="159"/>
      <c r="C859" s="159"/>
      <c r="D859" s="159"/>
      <c r="E859" s="159"/>
      <c r="F859" s="159"/>
      <c r="G859" s="159"/>
      <c r="H859" s="159"/>
      <c r="I859" s="159"/>
      <c r="J859" s="159"/>
      <c r="K859" s="159"/>
      <c r="L859" s="159"/>
      <c r="M859" s="159"/>
      <c r="N859" s="159"/>
      <c r="O859" s="87"/>
      <c r="P859" s="87"/>
      <c r="Q859" s="87"/>
      <c r="R859" s="87"/>
      <c r="S859" s="87"/>
      <c r="T859" s="87"/>
      <c r="U859" s="87"/>
      <c r="V859" s="87"/>
      <c r="W859" s="87"/>
      <c r="X859" s="87"/>
      <c r="Y859" s="87"/>
      <c r="Z859" s="87"/>
    </row>
    <row r="860" ht="12.0" customHeight="1">
      <c r="A860" s="159"/>
      <c r="B860" s="159"/>
      <c r="C860" s="159"/>
      <c r="D860" s="159"/>
      <c r="E860" s="159"/>
      <c r="F860" s="159"/>
      <c r="G860" s="159"/>
      <c r="H860" s="159"/>
      <c r="I860" s="159"/>
      <c r="J860" s="159"/>
      <c r="K860" s="159"/>
      <c r="L860" s="159"/>
      <c r="M860" s="159"/>
      <c r="N860" s="159"/>
      <c r="O860" s="87"/>
      <c r="P860" s="87"/>
      <c r="Q860" s="87"/>
      <c r="R860" s="87"/>
      <c r="S860" s="87"/>
      <c r="T860" s="87"/>
      <c r="U860" s="87"/>
      <c r="V860" s="87"/>
      <c r="W860" s="87"/>
      <c r="X860" s="87"/>
      <c r="Y860" s="87"/>
      <c r="Z860" s="87"/>
    </row>
    <row r="861" ht="12.0" customHeight="1">
      <c r="A861" s="159"/>
      <c r="B861" s="159"/>
      <c r="C861" s="159"/>
      <c r="D861" s="159"/>
      <c r="E861" s="159"/>
      <c r="F861" s="159"/>
      <c r="G861" s="159"/>
      <c r="H861" s="159"/>
      <c r="I861" s="159"/>
      <c r="J861" s="159"/>
      <c r="K861" s="159"/>
      <c r="L861" s="159"/>
      <c r="M861" s="159"/>
      <c r="N861" s="159"/>
      <c r="O861" s="87"/>
      <c r="P861" s="87"/>
      <c r="Q861" s="87"/>
      <c r="R861" s="87"/>
      <c r="S861" s="87"/>
      <c r="T861" s="87"/>
      <c r="U861" s="87"/>
      <c r="V861" s="87"/>
      <c r="W861" s="87"/>
      <c r="X861" s="87"/>
      <c r="Y861" s="87"/>
      <c r="Z861" s="87"/>
    </row>
    <row r="862" ht="12.0" customHeight="1">
      <c r="A862" s="159"/>
      <c r="B862" s="159"/>
      <c r="C862" s="159"/>
      <c r="D862" s="159"/>
      <c r="E862" s="159"/>
      <c r="F862" s="159"/>
      <c r="G862" s="159"/>
      <c r="H862" s="159"/>
      <c r="I862" s="159"/>
      <c r="J862" s="159"/>
      <c r="K862" s="159"/>
      <c r="L862" s="159"/>
      <c r="M862" s="159"/>
      <c r="N862" s="159"/>
      <c r="O862" s="87"/>
      <c r="P862" s="87"/>
      <c r="Q862" s="87"/>
      <c r="R862" s="87"/>
      <c r="S862" s="87"/>
      <c r="T862" s="87"/>
      <c r="U862" s="87"/>
      <c r="V862" s="87"/>
      <c r="W862" s="87"/>
      <c r="X862" s="87"/>
      <c r="Y862" s="87"/>
      <c r="Z862" s="87"/>
    </row>
    <row r="863" ht="12.0" customHeight="1">
      <c r="A863" s="159"/>
      <c r="B863" s="159"/>
      <c r="C863" s="159"/>
      <c r="D863" s="159"/>
      <c r="E863" s="159"/>
      <c r="F863" s="159"/>
      <c r="G863" s="159"/>
      <c r="H863" s="159"/>
      <c r="I863" s="159"/>
      <c r="J863" s="159"/>
      <c r="K863" s="159"/>
      <c r="L863" s="159"/>
      <c r="M863" s="159"/>
      <c r="N863" s="159"/>
      <c r="O863" s="87"/>
      <c r="P863" s="87"/>
      <c r="Q863" s="87"/>
      <c r="R863" s="87"/>
      <c r="S863" s="87"/>
      <c r="T863" s="87"/>
      <c r="U863" s="87"/>
      <c r="V863" s="87"/>
      <c r="W863" s="87"/>
      <c r="X863" s="87"/>
      <c r="Y863" s="87"/>
      <c r="Z863" s="87"/>
    </row>
    <row r="864" ht="12.0" customHeight="1">
      <c r="A864" s="159"/>
      <c r="B864" s="159"/>
      <c r="C864" s="159"/>
      <c r="D864" s="159"/>
      <c r="E864" s="159"/>
      <c r="F864" s="159"/>
      <c r="G864" s="159"/>
      <c r="H864" s="159"/>
      <c r="I864" s="159"/>
      <c r="J864" s="159"/>
      <c r="K864" s="159"/>
      <c r="L864" s="159"/>
      <c r="M864" s="159"/>
      <c r="N864" s="159"/>
      <c r="O864" s="87"/>
      <c r="P864" s="87"/>
      <c r="Q864" s="87"/>
      <c r="R864" s="87"/>
      <c r="S864" s="87"/>
      <c r="T864" s="87"/>
      <c r="U864" s="87"/>
      <c r="V864" s="87"/>
      <c r="W864" s="87"/>
      <c r="X864" s="87"/>
      <c r="Y864" s="87"/>
      <c r="Z864" s="87"/>
    </row>
    <row r="865" ht="12.0" customHeight="1">
      <c r="A865" s="159"/>
      <c r="B865" s="159"/>
      <c r="C865" s="159"/>
      <c r="D865" s="159"/>
      <c r="E865" s="159"/>
      <c r="F865" s="159"/>
      <c r="G865" s="159"/>
      <c r="H865" s="159"/>
      <c r="I865" s="159"/>
      <c r="J865" s="159"/>
      <c r="K865" s="159"/>
      <c r="L865" s="159"/>
      <c r="M865" s="159"/>
      <c r="N865" s="159"/>
      <c r="O865" s="87"/>
      <c r="P865" s="87"/>
      <c r="Q865" s="87"/>
      <c r="R865" s="87"/>
      <c r="S865" s="87"/>
      <c r="T865" s="87"/>
      <c r="U865" s="87"/>
      <c r="V865" s="87"/>
      <c r="W865" s="87"/>
      <c r="X865" s="87"/>
      <c r="Y865" s="87"/>
      <c r="Z865" s="87"/>
    </row>
    <row r="866" ht="12.0" customHeight="1">
      <c r="A866" s="159"/>
      <c r="B866" s="159"/>
      <c r="C866" s="159"/>
      <c r="D866" s="159"/>
      <c r="E866" s="159"/>
      <c r="F866" s="159"/>
      <c r="G866" s="159"/>
      <c r="H866" s="159"/>
      <c r="I866" s="159"/>
      <c r="J866" s="159"/>
      <c r="K866" s="159"/>
      <c r="L866" s="159"/>
      <c r="M866" s="159"/>
      <c r="N866" s="159"/>
      <c r="O866" s="87"/>
      <c r="P866" s="87"/>
      <c r="Q866" s="87"/>
      <c r="R866" s="87"/>
      <c r="S866" s="87"/>
      <c r="T866" s="87"/>
      <c r="U866" s="87"/>
      <c r="V866" s="87"/>
      <c r="W866" s="87"/>
      <c r="X866" s="87"/>
      <c r="Y866" s="87"/>
      <c r="Z866" s="87"/>
    </row>
    <row r="867" ht="12.0" customHeight="1">
      <c r="A867" s="159"/>
      <c r="B867" s="159"/>
      <c r="C867" s="159"/>
      <c r="D867" s="159"/>
      <c r="E867" s="159"/>
      <c r="F867" s="159"/>
      <c r="G867" s="159"/>
      <c r="H867" s="159"/>
      <c r="I867" s="159"/>
      <c r="J867" s="159"/>
      <c r="K867" s="159"/>
      <c r="L867" s="159"/>
      <c r="M867" s="159"/>
      <c r="N867" s="159"/>
      <c r="O867" s="87"/>
      <c r="P867" s="87"/>
      <c r="Q867" s="87"/>
      <c r="R867" s="87"/>
      <c r="S867" s="87"/>
      <c r="T867" s="87"/>
      <c r="U867" s="87"/>
      <c r="V867" s="87"/>
      <c r="W867" s="87"/>
      <c r="X867" s="87"/>
      <c r="Y867" s="87"/>
      <c r="Z867" s="87"/>
    </row>
    <row r="868" ht="12.0" customHeight="1">
      <c r="A868" s="159"/>
      <c r="B868" s="159"/>
      <c r="C868" s="159"/>
      <c r="D868" s="159"/>
      <c r="E868" s="159"/>
      <c r="F868" s="159"/>
      <c r="G868" s="159"/>
      <c r="H868" s="159"/>
      <c r="I868" s="159"/>
      <c r="J868" s="159"/>
      <c r="K868" s="159"/>
      <c r="L868" s="159"/>
      <c r="M868" s="159"/>
      <c r="N868" s="159"/>
      <c r="O868" s="87"/>
      <c r="P868" s="87"/>
      <c r="Q868" s="87"/>
      <c r="R868" s="87"/>
      <c r="S868" s="87"/>
      <c r="T868" s="87"/>
      <c r="U868" s="87"/>
      <c r="V868" s="87"/>
      <c r="W868" s="87"/>
      <c r="X868" s="87"/>
      <c r="Y868" s="87"/>
      <c r="Z868" s="87"/>
    </row>
    <row r="869" ht="12.0" customHeight="1">
      <c r="A869" s="159"/>
      <c r="B869" s="159"/>
      <c r="C869" s="159"/>
      <c r="D869" s="159"/>
      <c r="E869" s="159"/>
      <c r="F869" s="159"/>
      <c r="G869" s="159"/>
      <c r="H869" s="159"/>
      <c r="I869" s="159"/>
      <c r="J869" s="159"/>
      <c r="K869" s="159"/>
      <c r="L869" s="159"/>
      <c r="M869" s="159"/>
      <c r="N869" s="159"/>
      <c r="O869" s="87"/>
      <c r="P869" s="87"/>
      <c r="Q869" s="87"/>
      <c r="R869" s="87"/>
      <c r="S869" s="87"/>
      <c r="T869" s="87"/>
      <c r="U869" s="87"/>
      <c r="V869" s="87"/>
      <c r="W869" s="87"/>
      <c r="X869" s="87"/>
      <c r="Y869" s="87"/>
      <c r="Z869" s="87"/>
    </row>
    <row r="870" ht="12.0" customHeight="1">
      <c r="A870" s="159"/>
      <c r="B870" s="159"/>
      <c r="C870" s="159"/>
      <c r="D870" s="159"/>
      <c r="E870" s="159"/>
      <c r="F870" s="159"/>
      <c r="G870" s="159"/>
      <c r="H870" s="159"/>
      <c r="I870" s="159"/>
      <c r="J870" s="159"/>
      <c r="K870" s="159"/>
      <c r="L870" s="159"/>
      <c r="M870" s="159"/>
      <c r="N870" s="159"/>
      <c r="O870" s="87"/>
      <c r="P870" s="87"/>
      <c r="Q870" s="87"/>
      <c r="R870" s="87"/>
      <c r="S870" s="87"/>
      <c r="T870" s="87"/>
      <c r="U870" s="87"/>
      <c r="V870" s="87"/>
      <c r="W870" s="87"/>
      <c r="X870" s="87"/>
      <c r="Y870" s="87"/>
      <c r="Z870" s="87"/>
    </row>
    <row r="871" ht="12.0" customHeight="1">
      <c r="A871" s="159"/>
      <c r="B871" s="159"/>
      <c r="C871" s="159"/>
      <c r="D871" s="159"/>
      <c r="E871" s="159"/>
      <c r="F871" s="159"/>
      <c r="G871" s="159"/>
      <c r="H871" s="159"/>
      <c r="I871" s="159"/>
      <c r="J871" s="159"/>
      <c r="K871" s="159"/>
      <c r="L871" s="159"/>
      <c r="M871" s="159"/>
      <c r="N871" s="159"/>
      <c r="O871" s="87"/>
      <c r="P871" s="87"/>
      <c r="Q871" s="87"/>
      <c r="R871" s="87"/>
      <c r="S871" s="87"/>
      <c r="T871" s="87"/>
      <c r="U871" s="87"/>
      <c r="V871" s="87"/>
      <c r="W871" s="87"/>
      <c r="X871" s="87"/>
      <c r="Y871" s="87"/>
      <c r="Z871" s="87"/>
    </row>
    <row r="872" ht="12.0" customHeight="1">
      <c r="A872" s="159"/>
      <c r="B872" s="159"/>
      <c r="C872" s="159"/>
      <c r="D872" s="159"/>
      <c r="E872" s="159"/>
      <c r="F872" s="159"/>
      <c r="G872" s="159"/>
      <c r="H872" s="159"/>
      <c r="I872" s="159"/>
      <c r="J872" s="159"/>
      <c r="K872" s="159"/>
      <c r="L872" s="159"/>
      <c r="M872" s="159"/>
      <c r="N872" s="159"/>
      <c r="O872" s="87"/>
      <c r="P872" s="87"/>
      <c r="Q872" s="87"/>
      <c r="R872" s="87"/>
      <c r="S872" s="87"/>
      <c r="T872" s="87"/>
      <c r="U872" s="87"/>
      <c r="V872" s="87"/>
      <c r="W872" s="87"/>
      <c r="X872" s="87"/>
      <c r="Y872" s="87"/>
      <c r="Z872" s="87"/>
    </row>
    <row r="873" ht="12.0" customHeight="1">
      <c r="A873" s="159"/>
      <c r="B873" s="159"/>
      <c r="C873" s="159"/>
      <c r="D873" s="159"/>
      <c r="E873" s="159"/>
      <c r="F873" s="159"/>
      <c r="G873" s="159"/>
      <c r="H873" s="159"/>
      <c r="I873" s="159"/>
      <c r="J873" s="159"/>
      <c r="K873" s="159"/>
      <c r="L873" s="159"/>
      <c r="M873" s="159"/>
      <c r="N873" s="159"/>
      <c r="O873" s="87"/>
      <c r="P873" s="87"/>
      <c r="Q873" s="87"/>
      <c r="R873" s="87"/>
      <c r="S873" s="87"/>
      <c r="T873" s="87"/>
      <c r="U873" s="87"/>
      <c r="V873" s="87"/>
      <c r="W873" s="87"/>
      <c r="X873" s="87"/>
      <c r="Y873" s="87"/>
      <c r="Z873" s="87"/>
    </row>
    <row r="874" ht="12.0" customHeight="1">
      <c r="A874" s="159"/>
      <c r="B874" s="159"/>
      <c r="C874" s="159"/>
      <c r="D874" s="159"/>
      <c r="E874" s="159"/>
      <c r="F874" s="159"/>
      <c r="G874" s="159"/>
      <c r="H874" s="159"/>
      <c r="I874" s="159"/>
      <c r="J874" s="159"/>
      <c r="K874" s="159"/>
      <c r="L874" s="159"/>
      <c r="M874" s="159"/>
      <c r="N874" s="159"/>
      <c r="O874" s="87"/>
      <c r="P874" s="87"/>
      <c r="Q874" s="87"/>
      <c r="R874" s="87"/>
      <c r="S874" s="87"/>
      <c r="T874" s="87"/>
      <c r="U874" s="87"/>
      <c r="V874" s="87"/>
      <c r="W874" s="87"/>
      <c r="X874" s="87"/>
      <c r="Y874" s="87"/>
      <c r="Z874" s="87"/>
    </row>
    <row r="875" ht="12.0" customHeight="1">
      <c r="A875" s="159"/>
      <c r="B875" s="159"/>
      <c r="C875" s="159"/>
      <c r="D875" s="159"/>
      <c r="E875" s="159"/>
      <c r="F875" s="159"/>
      <c r="G875" s="159"/>
      <c r="H875" s="159"/>
      <c r="I875" s="159"/>
      <c r="J875" s="159"/>
      <c r="K875" s="159"/>
      <c r="L875" s="159"/>
      <c r="M875" s="159"/>
      <c r="N875" s="159"/>
      <c r="O875" s="87"/>
      <c r="P875" s="87"/>
      <c r="Q875" s="87"/>
      <c r="R875" s="87"/>
      <c r="S875" s="87"/>
      <c r="T875" s="87"/>
      <c r="U875" s="87"/>
      <c r="V875" s="87"/>
      <c r="W875" s="87"/>
      <c r="X875" s="87"/>
      <c r="Y875" s="87"/>
      <c r="Z875" s="87"/>
    </row>
    <row r="876" ht="12.0" customHeight="1">
      <c r="A876" s="159"/>
      <c r="B876" s="159"/>
      <c r="C876" s="159"/>
      <c r="D876" s="159"/>
      <c r="E876" s="159"/>
      <c r="F876" s="159"/>
      <c r="G876" s="159"/>
      <c r="H876" s="159"/>
      <c r="I876" s="159"/>
      <c r="J876" s="159"/>
      <c r="K876" s="159"/>
      <c r="L876" s="159"/>
      <c r="M876" s="159"/>
      <c r="N876" s="159"/>
      <c r="O876" s="87"/>
      <c r="P876" s="87"/>
      <c r="Q876" s="87"/>
      <c r="R876" s="87"/>
      <c r="S876" s="87"/>
      <c r="T876" s="87"/>
      <c r="U876" s="87"/>
      <c r="V876" s="87"/>
      <c r="W876" s="87"/>
      <c r="X876" s="87"/>
      <c r="Y876" s="87"/>
      <c r="Z876" s="87"/>
    </row>
    <row r="877" ht="12.0" customHeight="1">
      <c r="A877" s="159"/>
      <c r="B877" s="159"/>
      <c r="C877" s="159"/>
      <c r="D877" s="159"/>
      <c r="E877" s="159"/>
      <c r="F877" s="159"/>
      <c r="G877" s="159"/>
      <c r="H877" s="159"/>
      <c r="I877" s="159"/>
      <c r="J877" s="159"/>
      <c r="K877" s="159"/>
      <c r="L877" s="159"/>
      <c r="M877" s="159"/>
      <c r="N877" s="159"/>
      <c r="O877" s="87"/>
      <c r="P877" s="87"/>
      <c r="Q877" s="87"/>
      <c r="R877" s="87"/>
      <c r="S877" s="87"/>
      <c r="T877" s="87"/>
      <c r="U877" s="87"/>
      <c r="V877" s="87"/>
      <c r="W877" s="87"/>
      <c r="X877" s="87"/>
      <c r="Y877" s="87"/>
      <c r="Z877" s="87"/>
    </row>
    <row r="878" ht="12.0" customHeight="1">
      <c r="A878" s="159"/>
      <c r="B878" s="159"/>
      <c r="C878" s="159"/>
      <c r="D878" s="159"/>
      <c r="E878" s="159"/>
      <c r="F878" s="159"/>
      <c r="G878" s="159"/>
      <c r="H878" s="159"/>
      <c r="I878" s="159"/>
      <c r="J878" s="159"/>
      <c r="K878" s="159"/>
      <c r="L878" s="159"/>
      <c r="M878" s="159"/>
      <c r="N878" s="159"/>
      <c r="O878" s="87"/>
      <c r="P878" s="87"/>
      <c r="Q878" s="87"/>
      <c r="R878" s="87"/>
      <c r="S878" s="87"/>
      <c r="T878" s="87"/>
      <c r="U878" s="87"/>
      <c r="V878" s="87"/>
      <c r="W878" s="87"/>
      <c r="X878" s="87"/>
      <c r="Y878" s="87"/>
      <c r="Z878" s="87"/>
    </row>
    <row r="879" ht="12.0" customHeight="1">
      <c r="A879" s="159"/>
      <c r="B879" s="159"/>
      <c r="C879" s="159"/>
      <c r="D879" s="159"/>
      <c r="E879" s="159"/>
      <c r="F879" s="159"/>
      <c r="G879" s="159"/>
      <c r="H879" s="159"/>
      <c r="I879" s="159"/>
      <c r="J879" s="159"/>
      <c r="K879" s="159"/>
      <c r="L879" s="159"/>
      <c r="M879" s="159"/>
      <c r="N879" s="159"/>
      <c r="O879" s="87"/>
      <c r="P879" s="87"/>
      <c r="Q879" s="87"/>
      <c r="R879" s="87"/>
      <c r="S879" s="87"/>
      <c r="T879" s="87"/>
      <c r="U879" s="87"/>
      <c r="V879" s="87"/>
      <c r="W879" s="87"/>
      <c r="X879" s="87"/>
      <c r="Y879" s="87"/>
      <c r="Z879" s="87"/>
    </row>
    <row r="880" ht="12.0" customHeight="1">
      <c r="A880" s="159"/>
      <c r="B880" s="159"/>
      <c r="C880" s="159"/>
      <c r="D880" s="159"/>
      <c r="E880" s="159"/>
      <c r="F880" s="159"/>
      <c r="G880" s="159"/>
      <c r="H880" s="159"/>
      <c r="I880" s="159"/>
      <c r="J880" s="159"/>
      <c r="K880" s="159"/>
      <c r="L880" s="159"/>
      <c r="M880" s="159"/>
      <c r="N880" s="159"/>
      <c r="O880" s="87"/>
      <c r="P880" s="87"/>
      <c r="Q880" s="87"/>
      <c r="R880" s="87"/>
      <c r="S880" s="87"/>
      <c r="T880" s="87"/>
      <c r="U880" s="87"/>
      <c r="V880" s="87"/>
      <c r="W880" s="87"/>
      <c r="X880" s="87"/>
      <c r="Y880" s="87"/>
      <c r="Z880" s="87"/>
    </row>
    <row r="881" ht="12.0" customHeight="1">
      <c r="A881" s="159"/>
      <c r="B881" s="159"/>
      <c r="C881" s="159"/>
      <c r="D881" s="159"/>
      <c r="E881" s="159"/>
      <c r="F881" s="159"/>
      <c r="G881" s="159"/>
      <c r="H881" s="159"/>
      <c r="I881" s="159"/>
      <c r="J881" s="159"/>
      <c r="K881" s="159"/>
      <c r="L881" s="159"/>
      <c r="M881" s="159"/>
      <c r="N881" s="159"/>
      <c r="O881" s="87"/>
      <c r="P881" s="87"/>
      <c r="Q881" s="87"/>
      <c r="R881" s="87"/>
      <c r="S881" s="87"/>
      <c r="T881" s="87"/>
      <c r="U881" s="87"/>
      <c r="V881" s="87"/>
      <c r="W881" s="87"/>
      <c r="X881" s="87"/>
      <c r="Y881" s="87"/>
      <c r="Z881" s="87"/>
    </row>
    <row r="882" ht="12.0" customHeight="1">
      <c r="A882" s="159"/>
      <c r="B882" s="159"/>
      <c r="C882" s="159"/>
      <c r="D882" s="159"/>
      <c r="E882" s="159"/>
      <c r="F882" s="159"/>
      <c r="G882" s="159"/>
      <c r="H882" s="159"/>
      <c r="I882" s="159"/>
      <c r="J882" s="159"/>
      <c r="K882" s="159"/>
      <c r="L882" s="159"/>
      <c r="M882" s="159"/>
      <c r="N882" s="159"/>
      <c r="O882" s="87"/>
      <c r="P882" s="87"/>
      <c r="Q882" s="87"/>
      <c r="R882" s="87"/>
      <c r="S882" s="87"/>
      <c r="T882" s="87"/>
      <c r="U882" s="87"/>
      <c r="V882" s="87"/>
      <c r="W882" s="87"/>
      <c r="X882" s="87"/>
      <c r="Y882" s="87"/>
      <c r="Z882" s="87"/>
    </row>
    <row r="883" ht="12.0" customHeight="1">
      <c r="A883" s="159"/>
      <c r="B883" s="159"/>
      <c r="C883" s="159"/>
      <c r="D883" s="159"/>
      <c r="E883" s="159"/>
      <c r="F883" s="159"/>
      <c r="G883" s="159"/>
      <c r="H883" s="159"/>
      <c r="I883" s="159"/>
      <c r="J883" s="159"/>
      <c r="K883" s="159"/>
      <c r="L883" s="159"/>
      <c r="M883" s="159"/>
      <c r="N883" s="159"/>
      <c r="O883" s="87"/>
      <c r="P883" s="87"/>
      <c r="Q883" s="87"/>
      <c r="R883" s="87"/>
      <c r="S883" s="87"/>
      <c r="T883" s="87"/>
      <c r="U883" s="87"/>
      <c r="V883" s="87"/>
      <c r="W883" s="87"/>
      <c r="X883" s="87"/>
      <c r="Y883" s="87"/>
      <c r="Z883" s="87"/>
    </row>
    <row r="884" ht="12.0" customHeight="1">
      <c r="A884" s="159"/>
      <c r="B884" s="159"/>
      <c r="C884" s="159"/>
      <c r="D884" s="159"/>
      <c r="E884" s="159"/>
      <c r="F884" s="159"/>
      <c r="G884" s="159"/>
      <c r="H884" s="159"/>
      <c r="I884" s="159"/>
      <c r="J884" s="159"/>
      <c r="K884" s="159"/>
      <c r="L884" s="159"/>
      <c r="M884" s="159"/>
      <c r="N884" s="159"/>
      <c r="O884" s="87"/>
      <c r="P884" s="87"/>
      <c r="Q884" s="87"/>
      <c r="R884" s="87"/>
      <c r="S884" s="87"/>
      <c r="T884" s="87"/>
      <c r="U884" s="87"/>
      <c r="V884" s="87"/>
      <c r="W884" s="87"/>
      <c r="X884" s="87"/>
      <c r="Y884" s="87"/>
      <c r="Z884" s="87"/>
    </row>
    <row r="885" ht="12.0" customHeight="1">
      <c r="A885" s="159"/>
      <c r="B885" s="159"/>
      <c r="C885" s="159"/>
      <c r="D885" s="159"/>
      <c r="E885" s="159"/>
      <c r="F885" s="159"/>
      <c r="G885" s="159"/>
      <c r="H885" s="159"/>
      <c r="I885" s="159"/>
      <c r="J885" s="159"/>
      <c r="K885" s="159"/>
      <c r="L885" s="159"/>
      <c r="M885" s="159"/>
      <c r="N885" s="159"/>
      <c r="O885" s="87"/>
      <c r="P885" s="87"/>
      <c r="Q885" s="87"/>
      <c r="R885" s="87"/>
      <c r="S885" s="87"/>
      <c r="T885" s="87"/>
      <c r="U885" s="87"/>
      <c r="V885" s="87"/>
      <c r="W885" s="87"/>
      <c r="X885" s="87"/>
      <c r="Y885" s="87"/>
      <c r="Z885" s="87"/>
    </row>
    <row r="886" ht="12.0" customHeight="1">
      <c r="A886" s="159"/>
      <c r="B886" s="159"/>
      <c r="C886" s="159"/>
      <c r="D886" s="159"/>
      <c r="E886" s="159"/>
      <c r="F886" s="159"/>
      <c r="G886" s="159"/>
      <c r="H886" s="159"/>
      <c r="I886" s="159"/>
      <c r="J886" s="159"/>
      <c r="K886" s="159"/>
      <c r="L886" s="159"/>
      <c r="M886" s="159"/>
      <c r="N886" s="159"/>
      <c r="O886" s="87"/>
      <c r="P886" s="87"/>
      <c r="Q886" s="87"/>
      <c r="R886" s="87"/>
      <c r="S886" s="87"/>
      <c r="T886" s="87"/>
      <c r="U886" s="87"/>
      <c r="V886" s="87"/>
      <c r="W886" s="87"/>
      <c r="X886" s="87"/>
      <c r="Y886" s="87"/>
      <c r="Z886" s="87"/>
    </row>
    <row r="887" ht="12.0" customHeight="1">
      <c r="A887" s="159"/>
      <c r="B887" s="159"/>
      <c r="C887" s="159"/>
      <c r="D887" s="159"/>
      <c r="E887" s="159"/>
      <c r="F887" s="159"/>
      <c r="G887" s="159"/>
      <c r="H887" s="159"/>
      <c r="I887" s="159"/>
      <c r="J887" s="159"/>
      <c r="K887" s="159"/>
      <c r="L887" s="159"/>
      <c r="M887" s="159"/>
      <c r="N887" s="159"/>
      <c r="O887" s="87"/>
      <c r="P887" s="87"/>
      <c r="Q887" s="87"/>
      <c r="R887" s="87"/>
      <c r="S887" s="87"/>
      <c r="T887" s="87"/>
      <c r="U887" s="87"/>
      <c r="V887" s="87"/>
      <c r="W887" s="87"/>
      <c r="X887" s="87"/>
      <c r="Y887" s="87"/>
      <c r="Z887" s="87"/>
    </row>
    <row r="888" ht="12.0" customHeight="1">
      <c r="A888" s="159"/>
      <c r="B888" s="159"/>
      <c r="C888" s="159"/>
      <c r="D888" s="159"/>
      <c r="E888" s="159"/>
      <c r="F888" s="159"/>
      <c r="G888" s="159"/>
      <c r="H888" s="159"/>
      <c r="I888" s="159"/>
      <c r="J888" s="159"/>
      <c r="K888" s="159"/>
      <c r="L888" s="159"/>
      <c r="M888" s="159"/>
      <c r="N888" s="159"/>
      <c r="O888" s="87"/>
      <c r="P888" s="87"/>
      <c r="Q888" s="87"/>
      <c r="R888" s="87"/>
      <c r="S888" s="87"/>
      <c r="T888" s="87"/>
      <c r="U888" s="87"/>
      <c r="V888" s="87"/>
      <c r="W888" s="87"/>
      <c r="X888" s="87"/>
      <c r="Y888" s="87"/>
      <c r="Z888" s="87"/>
    </row>
    <row r="889" ht="12.0" customHeight="1">
      <c r="A889" s="159"/>
      <c r="B889" s="159"/>
      <c r="C889" s="159"/>
      <c r="D889" s="159"/>
      <c r="E889" s="159"/>
      <c r="F889" s="159"/>
      <c r="G889" s="159"/>
      <c r="H889" s="159"/>
      <c r="I889" s="159"/>
      <c r="J889" s="159"/>
      <c r="K889" s="159"/>
      <c r="L889" s="159"/>
      <c r="M889" s="159"/>
      <c r="N889" s="159"/>
      <c r="O889" s="87"/>
      <c r="P889" s="87"/>
      <c r="Q889" s="87"/>
      <c r="R889" s="87"/>
      <c r="S889" s="87"/>
      <c r="T889" s="87"/>
      <c r="U889" s="87"/>
      <c r="V889" s="87"/>
      <c r="W889" s="87"/>
      <c r="X889" s="87"/>
      <c r="Y889" s="87"/>
      <c r="Z889" s="87"/>
    </row>
    <row r="890" ht="12.0" customHeight="1">
      <c r="A890" s="159"/>
      <c r="B890" s="159"/>
      <c r="C890" s="159"/>
      <c r="D890" s="159"/>
      <c r="E890" s="159"/>
      <c r="F890" s="159"/>
      <c r="G890" s="159"/>
      <c r="H890" s="159"/>
      <c r="I890" s="159"/>
      <c r="J890" s="159"/>
      <c r="K890" s="159"/>
      <c r="L890" s="159"/>
      <c r="M890" s="159"/>
      <c r="N890" s="159"/>
      <c r="O890" s="87"/>
      <c r="P890" s="87"/>
      <c r="Q890" s="87"/>
      <c r="R890" s="87"/>
      <c r="S890" s="87"/>
      <c r="T890" s="87"/>
      <c r="U890" s="87"/>
      <c r="V890" s="87"/>
      <c r="W890" s="87"/>
      <c r="X890" s="87"/>
      <c r="Y890" s="87"/>
      <c r="Z890" s="87"/>
    </row>
    <row r="891" ht="12.0" customHeight="1">
      <c r="A891" s="159"/>
      <c r="B891" s="159"/>
      <c r="C891" s="159"/>
      <c r="D891" s="159"/>
      <c r="E891" s="159"/>
      <c r="F891" s="159"/>
      <c r="G891" s="159"/>
      <c r="H891" s="159"/>
      <c r="I891" s="159"/>
      <c r="J891" s="159"/>
      <c r="K891" s="159"/>
      <c r="L891" s="159"/>
      <c r="M891" s="159"/>
      <c r="N891" s="159"/>
      <c r="O891" s="87"/>
      <c r="P891" s="87"/>
      <c r="Q891" s="87"/>
      <c r="R891" s="87"/>
      <c r="S891" s="87"/>
      <c r="T891" s="87"/>
      <c r="U891" s="87"/>
      <c r="V891" s="87"/>
      <c r="W891" s="87"/>
      <c r="X891" s="87"/>
      <c r="Y891" s="87"/>
      <c r="Z891" s="87"/>
    </row>
    <row r="892" ht="12.0" customHeight="1">
      <c r="A892" s="159"/>
      <c r="B892" s="159"/>
      <c r="C892" s="159"/>
      <c r="D892" s="159"/>
      <c r="E892" s="159"/>
      <c r="F892" s="159"/>
      <c r="G892" s="159"/>
      <c r="H892" s="159"/>
      <c r="I892" s="159"/>
      <c r="J892" s="159"/>
      <c r="K892" s="159"/>
      <c r="L892" s="159"/>
      <c r="M892" s="159"/>
      <c r="N892" s="159"/>
      <c r="O892" s="87"/>
      <c r="P892" s="87"/>
      <c r="Q892" s="87"/>
      <c r="R892" s="87"/>
      <c r="S892" s="87"/>
      <c r="T892" s="87"/>
      <c r="U892" s="87"/>
      <c r="V892" s="87"/>
      <c r="W892" s="87"/>
      <c r="X892" s="87"/>
      <c r="Y892" s="87"/>
      <c r="Z892" s="87"/>
    </row>
    <row r="893" ht="12.0" customHeight="1">
      <c r="A893" s="159"/>
      <c r="B893" s="159"/>
      <c r="C893" s="159"/>
      <c r="D893" s="159"/>
      <c r="E893" s="159"/>
      <c r="F893" s="159"/>
      <c r="G893" s="159"/>
      <c r="H893" s="159"/>
      <c r="I893" s="159"/>
      <c r="J893" s="159"/>
      <c r="K893" s="159"/>
      <c r="L893" s="159"/>
      <c r="M893" s="159"/>
      <c r="N893" s="159"/>
      <c r="O893" s="87"/>
      <c r="P893" s="87"/>
      <c r="Q893" s="87"/>
      <c r="R893" s="87"/>
      <c r="S893" s="87"/>
      <c r="T893" s="87"/>
      <c r="U893" s="87"/>
      <c r="V893" s="87"/>
      <c r="W893" s="87"/>
      <c r="X893" s="87"/>
      <c r="Y893" s="87"/>
      <c r="Z893" s="87"/>
    </row>
    <row r="894" ht="12.0" customHeight="1">
      <c r="A894" s="159"/>
      <c r="B894" s="159"/>
      <c r="C894" s="159"/>
      <c r="D894" s="159"/>
      <c r="E894" s="159"/>
      <c r="F894" s="159"/>
      <c r="G894" s="159"/>
      <c r="H894" s="159"/>
      <c r="I894" s="159"/>
      <c r="J894" s="159"/>
      <c r="K894" s="159"/>
      <c r="L894" s="159"/>
      <c r="M894" s="159"/>
      <c r="N894" s="159"/>
      <c r="O894" s="87"/>
      <c r="P894" s="87"/>
      <c r="Q894" s="87"/>
      <c r="R894" s="87"/>
      <c r="S894" s="87"/>
      <c r="T894" s="87"/>
      <c r="U894" s="87"/>
      <c r="V894" s="87"/>
      <c r="W894" s="87"/>
      <c r="X894" s="87"/>
      <c r="Y894" s="87"/>
      <c r="Z894" s="87"/>
    </row>
    <row r="895" ht="12.0" customHeight="1">
      <c r="A895" s="159"/>
      <c r="B895" s="159"/>
      <c r="C895" s="159"/>
      <c r="D895" s="159"/>
      <c r="E895" s="159"/>
      <c r="F895" s="159"/>
      <c r="G895" s="159"/>
      <c r="H895" s="159"/>
      <c r="I895" s="159"/>
      <c r="J895" s="159"/>
      <c r="K895" s="159"/>
      <c r="L895" s="159"/>
      <c r="M895" s="159"/>
      <c r="N895" s="159"/>
      <c r="O895" s="87"/>
      <c r="P895" s="87"/>
      <c r="Q895" s="87"/>
      <c r="R895" s="87"/>
      <c r="S895" s="87"/>
      <c r="T895" s="87"/>
      <c r="U895" s="87"/>
      <c r="V895" s="87"/>
      <c r="W895" s="87"/>
      <c r="X895" s="87"/>
      <c r="Y895" s="87"/>
      <c r="Z895" s="87"/>
    </row>
    <row r="896" ht="12.0" customHeight="1">
      <c r="A896" s="159"/>
      <c r="B896" s="159"/>
      <c r="C896" s="159"/>
      <c r="D896" s="159"/>
      <c r="E896" s="159"/>
      <c r="F896" s="159"/>
      <c r="G896" s="159"/>
      <c r="H896" s="159"/>
      <c r="I896" s="159"/>
      <c r="J896" s="159"/>
      <c r="K896" s="159"/>
      <c r="L896" s="159"/>
      <c r="M896" s="159"/>
      <c r="N896" s="159"/>
      <c r="O896" s="87"/>
      <c r="P896" s="87"/>
      <c r="Q896" s="87"/>
      <c r="R896" s="87"/>
      <c r="S896" s="87"/>
      <c r="T896" s="87"/>
      <c r="U896" s="87"/>
      <c r="V896" s="87"/>
      <c r="W896" s="87"/>
      <c r="X896" s="87"/>
      <c r="Y896" s="87"/>
      <c r="Z896" s="87"/>
    </row>
    <row r="897" ht="12.0" customHeight="1">
      <c r="A897" s="159"/>
      <c r="B897" s="159"/>
      <c r="C897" s="159"/>
      <c r="D897" s="159"/>
      <c r="E897" s="159"/>
      <c r="F897" s="159"/>
      <c r="G897" s="159"/>
      <c r="H897" s="159"/>
      <c r="I897" s="159"/>
      <c r="J897" s="159"/>
      <c r="K897" s="159"/>
      <c r="L897" s="159"/>
      <c r="M897" s="159"/>
      <c r="N897" s="159"/>
      <c r="O897" s="87"/>
      <c r="P897" s="87"/>
      <c r="Q897" s="87"/>
      <c r="R897" s="87"/>
      <c r="S897" s="87"/>
      <c r="T897" s="87"/>
      <c r="U897" s="87"/>
      <c r="V897" s="87"/>
      <c r="W897" s="87"/>
      <c r="X897" s="87"/>
      <c r="Y897" s="87"/>
      <c r="Z897" s="87"/>
    </row>
    <row r="898" ht="12.0" customHeight="1">
      <c r="A898" s="159"/>
      <c r="B898" s="159"/>
      <c r="C898" s="159"/>
      <c r="D898" s="159"/>
      <c r="E898" s="159"/>
      <c r="F898" s="159"/>
      <c r="G898" s="159"/>
      <c r="H898" s="159"/>
      <c r="I898" s="159"/>
      <c r="J898" s="159"/>
      <c r="K898" s="159"/>
      <c r="L898" s="159"/>
      <c r="M898" s="159"/>
      <c r="N898" s="159"/>
      <c r="O898" s="87"/>
      <c r="P898" s="87"/>
      <c r="Q898" s="87"/>
      <c r="R898" s="87"/>
      <c r="S898" s="87"/>
      <c r="T898" s="87"/>
      <c r="U898" s="87"/>
      <c r="V898" s="87"/>
      <c r="W898" s="87"/>
      <c r="X898" s="87"/>
      <c r="Y898" s="87"/>
      <c r="Z898" s="87"/>
    </row>
    <row r="899" ht="12.0" customHeight="1">
      <c r="A899" s="159"/>
      <c r="B899" s="159"/>
      <c r="C899" s="159"/>
      <c r="D899" s="159"/>
      <c r="E899" s="159"/>
      <c r="F899" s="159"/>
      <c r="G899" s="159"/>
      <c r="H899" s="159"/>
      <c r="I899" s="159"/>
      <c r="J899" s="159"/>
      <c r="K899" s="159"/>
      <c r="L899" s="159"/>
      <c r="M899" s="159"/>
      <c r="N899" s="159"/>
      <c r="O899" s="87"/>
      <c r="P899" s="87"/>
      <c r="Q899" s="87"/>
      <c r="R899" s="87"/>
      <c r="S899" s="87"/>
      <c r="T899" s="87"/>
      <c r="U899" s="87"/>
      <c r="V899" s="87"/>
      <c r="W899" s="87"/>
      <c r="X899" s="87"/>
      <c r="Y899" s="87"/>
      <c r="Z899" s="87"/>
    </row>
    <row r="900" ht="12.0" customHeight="1">
      <c r="A900" s="159"/>
      <c r="B900" s="159"/>
      <c r="C900" s="159"/>
      <c r="D900" s="159"/>
      <c r="E900" s="159"/>
      <c r="F900" s="159"/>
      <c r="G900" s="159"/>
      <c r="H900" s="159"/>
      <c r="I900" s="159"/>
      <c r="J900" s="159"/>
      <c r="K900" s="159"/>
      <c r="L900" s="159"/>
      <c r="M900" s="159"/>
      <c r="N900" s="159"/>
      <c r="O900" s="87"/>
      <c r="P900" s="87"/>
      <c r="Q900" s="87"/>
      <c r="R900" s="87"/>
      <c r="S900" s="87"/>
      <c r="T900" s="87"/>
      <c r="U900" s="87"/>
      <c r="V900" s="87"/>
      <c r="W900" s="87"/>
      <c r="X900" s="87"/>
      <c r="Y900" s="87"/>
      <c r="Z900" s="87"/>
    </row>
    <row r="901" ht="12.0" customHeight="1">
      <c r="A901" s="159"/>
      <c r="B901" s="159"/>
      <c r="C901" s="159"/>
      <c r="D901" s="159"/>
      <c r="E901" s="159"/>
      <c r="F901" s="159"/>
      <c r="G901" s="159"/>
      <c r="H901" s="159"/>
      <c r="I901" s="159"/>
      <c r="J901" s="159"/>
      <c r="K901" s="159"/>
      <c r="L901" s="159"/>
      <c r="M901" s="159"/>
      <c r="N901" s="159"/>
      <c r="O901" s="87"/>
      <c r="P901" s="87"/>
      <c r="Q901" s="87"/>
      <c r="R901" s="87"/>
      <c r="S901" s="87"/>
      <c r="T901" s="87"/>
      <c r="U901" s="87"/>
      <c r="V901" s="87"/>
      <c r="W901" s="87"/>
      <c r="X901" s="87"/>
      <c r="Y901" s="87"/>
      <c r="Z901" s="87"/>
    </row>
    <row r="902" ht="12.0" customHeight="1">
      <c r="A902" s="159"/>
      <c r="B902" s="159"/>
      <c r="C902" s="159"/>
      <c r="D902" s="159"/>
      <c r="E902" s="159"/>
      <c r="F902" s="159"/>
      <c r="G902" s="159"/>
      <c r="H902" s="159"/>
      <c r="I902" s="159"/>
      <c r="J902" s="159"/>
      <c r="K902" s="159"/>
      <c r="L902" s="159"/>
      <c r="M902" s="159"/>
      <c r="N902" s="159"/>
      <c r="O902" s="87"/>
      <c r="P902" s="87"/>
      <c r="Q902" s="87"/>
      <c r="R902" s="87"/>
      <c r="S902" s="87"/>
      <c r="T902" s="87"/>
      <c r="U902" s="87"/>
      <c r="V902" s="87"/>
      <c r="W902" s="87"/>
      <c r="X902" s="87"/>
      <c r="Y902" s="87"/>
      <c r="Z902" s="87"/>
    </row>
    <row r="903" ht="12.0" customHeight="1">
      <c r="A903" s="159"/>
      <c r="B903" s="159"/>
      <c r="C903" s="159"/>
      <c r="D903" s="159"/>
      <c r="E903" s="159"/>
      <c r="F903" s="159"/>
      <c r="G903" s="159"/>
      <c r="H903" s="159"/>
      <c r="I903" s="159"/>
      <c r="J903" s="159"/>
      <c r="K903" s="159"/>
      <c r="L903" s="159"/>
      <c r="M903" s="159"/>
      <c r="N903" s="159"/>
      <c r="O903" s="87"/>
      <c r="P903" s="87"/>
      <c r="Q903" s="87"/>
      <c r="R903" s="87"/>
      <c r="S903" s="87"/>
      <c r="T903" s="87"/>
      <c r="U903" s="87"/>
      <c r="V903" s="87"/>
      <c r="W903" s="87"/>
      <c r="X903" s="87"/>
      <c r="Y903" s="87"/>
      <c r="Z903" s="87"/>
    </row>
    <row r="904" ht="12.0" customHeight="1">
      <c r="A904" s="159"/>
      <c r="B904" s="159"/>
      <c r="C904" s="159"/>
      <c r="D904" s="159"/>
      <c r="E904" s="159"/>
      <c r="F904" s="159"/>
      <c r="G904" s="159"/>
      <c r="H904" s="159"/>
      <c r="I904" s="159"/>
      <c r="J904" s="159"/>
      <c r="K904" s="159"/>
      <c r="L904" s="159"/>
      <c r="M904" s="159"/>
      <c r="N904" s="159"/>
      <c r="O904" s="87"/>
      <c r="P904" s="87"/>
      <c r="Q904" s="87"/>
      <c r="R904" s="87"/>
      <c r="S904" s="87"/>
      <c r="T904" s="87"/>
      <c r="U904" s="87"/>
      <c r="V904" s="87"/>
      <c r="W904" s="87"/>
      <c r="X904" s="87"/>
      <c r="Y904" s="87"/>
      <c r="Z904" s="87"/>
    </row>
    <row r="905" ht="12.0" customHeight="1">
      <c r="A905" s="159"/>
      <c r="B905" s="159"/>
      <c r="C905" s="159"/>
      <c r="D905" s="159"/>
      <c r="E905" s="159"/>
      <c r="F905" s="159"/>
      <c r="G905" s="159"/>
      <c r="H905" s="159"/>
      <c r="I905" s="159"/>
      <c r="J905" s="159"/>
      <c r="K905" s="159"/>
      <c r="L905" s="159"/>
      <c r="M905" s="159"/>
      <c r="N905" s="159"/>
      <c r="O905" s="87"/>
      <c r="P905" s="87"/>
      <c r="Q905" s="87"/>
      <c r="R905" s="87"/>
      <c r="S905" s="87"/>
      <c r="T905" s="87"/>
      <c r="U905" s="87"/>
      <c r="V905" s="87"/>
      <c r="W905" s="87"/>
      <c r="X905" s="87"/>
      <c r="Y905" s="87"/>
      <c r="Z905" s="87"/>
    </row>
    <row r="906" ht="12.0" customHeight="1">
      <c r="A906" s="159"/>
      <c r="B906" s="159"/>
      <c r="C906" s="159"/>
      <c r="D906" s="159"/>
      <c r="E906" s="159"/>
      <c r="F906" s="159"/>
      <c r="G906" s="159"/>
      <c r="H906" s="159"/>
      <c r="I906" s="159"/>
      <c r="J906" s="159"/>
      <c r="K906" s="159"/>
      <c r="L906" s="159"/>
      <c r="M906" s="159"/>
      <c r="N906" s="159"/>
      <c r="O906" s="87"/>
      <c r="P906" s="87"/>
      <c r="Q906" s="87"/>
      <c r="R906" s="87"/>
      <c r="S906" s="87"/>
      <c r="T906" s="87"/>
      <c r="U906" s="87"/>
      <c r="V906" s="87"/>
      <c r="W906" s="87"/>
      <c r="X906" s="87"/>
      <c r="Y906" s="87"/>
      <c r="Z906" s="87"/>
    </row>
    <row r="907" ht="12.0" customHeight="1">
      <c r="A907" s="159"/>
      <c r="B907" s="159"/>
      <c r="C907" s="159"/>
      <c r="D907" s="159"/>
      <c r="E907" s="159"/>
      <c r="F907" s="159"/>
      <c r="G907" s="159"/>
      <c r="H907" s="159"/>
      <c r="I907" s="159"/>
      <c r="J907" s="159"/>
      <c r="K907" s="159"/>
      <c r="L907" s="159"/>
      <c r="M907" s="159"/>
      <c r="N907" s="159"/>
      <c r="O907" s="87"/>
      <c r="P907" s="87"/>
      <c r="Q907" s="87"/>
      <c r="R907" s="87"/>
      <c r="S907" s="87"/>
      <c r="T907" s="87"/>
      <c r="U907" s="87"/>
      <c r="V907" s="87"/>
      <c r="W907" s="87"/>
      <c r="X907" s="87"/>
      <c r="Y907" s="87"/>
      <c r="Z907" s="87"/>
    </row>
    <row r="908" ht="12.0" customHeight="1">
      <c r="A908" s="159"/>
      <c r="B908" s="159"/>
      <c r="C908" s="159"/>
      <c r="D908" s="159"/>
      <c r="E908" s="159"/>
      <c r="F908" s="159"/>
      <c r="G908" s="159"/>
      <c r="H908" s="159"/>
      <c r="I908" s="159"/>
      <c r="J908" s="159"/>
      <c r="K908" s="159"/>
      <c r="L908" s="159"/>
      <c r="M908" s="159"/>
      <c r="N908" s="159"/>
      <c r="O908" s="87"/>
      <c r="P908" s="87"/>
      <c r="Q908" s="87"/>
      <c r="R908" s="87"/>
      <c r="S908" s="87"/>
      <c r="T908" s="87"/>
      <c r="U908" s="87"/>
      <c r="V908" s="87"/>
      <c r="W908" s="87"/>
      <c r="X908" s="87"/>
      <c r="Y908" s="87"/>
      <c r="Z908" s="87"/>
    </row>
    <row r="909" ht="12.0" customHeight="1">
      <c r="A909" s="159"/>
      <c r="B909" s="159"/>
      <c r="C909" s="159"/>
      <c r="D909" s="159"/>
      <c r="E909" s="159"/>
      <c r="F909" s="159"/>
      <c r="G909" s="159"/>
      <c r="H909" s="159"/>
      <c r="I909" s="159"/>
      <c r="J909" s="159"/>
      <c r="K909" s="159"/>
      <c r="L909" s="159"/>
      <c r="M909" s="159"/>
      <c r="N909" s="159"/>
      <c r="O909" s="87"/>
      <c r="P909" s="87"/>
      <c r="Q909" s="87"/>
      <c r="R909" s="87"/>
      <c r="S909" s="87"/>
      <c r="T909" s="87"/>
      <c r="U909" s="87"/>
      <c r="V909" s="87"/>
      <c r="W909" s="87"/>
      <c r="X909" s="87"/>
      <c r="Y909" s="87"/>
      <c r="Z909" s="87"/>
    </row>
    <row r="910" ht="12.0" customHeight="1">
      <c r="A910" s="159"/>
      <c r="B910" s="159"/>
      <c r="C910" s="159"/>
      <c r="D910" s="159"/>
      <c r="E910" s="159"/>
      <c r="F910" s="159"/>
      <c r="G910" s="159"/>
      <c r="H910" s="159"/>
      <c r="I910" s="159"/>
      <c r="J910" s="159"/>
      <c r="K910" s="159"/>
      <c r="L910" s="159"/>
      <c r="M910" s="159"/>
      <c r="N910" s="159"/>
      <c r="O910" s="87"/>
      <c r="P910" s="87"/>
      <c r="Q910" s="87"/>
      <c r="R910" s="87"/>
      <c r="S910" s="87"/>
      <c r="T910" s="87"/>
      <c r="U910" s="87"/>
      <c r="V910" s="87"/>
      <c r="W910" s="87"/>
      <c r="X910" s="87"/>
      <c r="Y910" s="87"/>
      <c r="Z910" s="87"/>
    </row>
    <row r="911" ht="12.0" customHeight="1">
      <c r="A911" s="159"/>
      <c r="B911" s="159"/>
      <c r="C911" s="159"/>
      <c r="D911" s="159"/>
      <c r="E911" s="159"/>
      <c r="F911" s="159"/>
      <c r="G911" s="159"/>
      <c r="H911" s="159"/>
      <c r="I911" s="159"/>
      <c r="J911" s="159"/>
      <c r="K911" s="159"/>
      <c r="L911" s="159"/>
      <c r="M911" s="159"/>
      <c r="N911" s="159"/>
      <c r="O911" s="87"/>
      <c r="P911" s="87"/>
      <c r="Q911" s="87"/>
      <c r="R911" s="87"/>
      <c r="S911" s="87"/>
      <c r="T911" s="87"/>
      <c r="U911" s="87"/>
      <c r="V911" s="87"/>
      <c r="W911" s="87"/>
      <c r="X911" s="87"/>
      <c r="Y911" s="87"/>
      <c r="Z911" s="87"/>
    </row>
    <row r="912" ht="12.0" customHeight="1">
      <c r="A912" s="159"/>
      <c r="B912" s="159"/>
      <c r="C912" s="159"/>
      <c r="D912" s="159"/>
      <c r="E912" s="159"/>
      <c r="F912" s="159"/>
      <c r="G912" s="159"/>
      <c r="H912" s="159"/>
      <c r="I912" s="159"/>
      <c r="J912" s="159"/>
      <c r="K912" s="159"/>
      <c r="L912" s="159"/>
      <c r="M912" s="159"/>
      <c r="N912" s="159"/>
      <c r="O912" s="87"/>
      <c r="P912" s="87"/>
      <c r="Q912" s="87"/>
      <c r="R912" s="87"/>
      <c r="S912" s="87"/>
      <c r="T912" s="87"/>
      <c r="U912" s="87"/>
      <c r="V912" s="87"/>
      <c r="W912" s="87"/>
      <c r="X912" s="87"/>
      <c r="Y912" s="87"/>
      <c r="Z912" s="87"/>
    </row>
    <row r="913" ht="12.0" customHeight="1">
      <c r="A913" s="159"/>
      <c r="B913" s="159"/>
      <c r="C913" s="159"/>
      <c r="D913" s="159"/>
      <c r="E913" s="159"/>
      <c r="F913" s="159"/>
      <c r="G913" s="159"/>
      <c r="H913" s="159"/>
      <c r="I913" s="159"/>
      <c r="J913" s="159"/>
      <c r="K913" s="159"/>
      <c r="L913" s="159"/>
      <c r="M913" s="159"/>
      <c r="N913" s="159"/>
      <c r="O913" s="87"/>
      <c r="P913" s="87"/>
      <c r="Q913" s="87"/>
      <c r="R913" s="87"/>
      <c r="S913" s="87"/>
      <c r="T913" s="87"/>
      <c r="U913" s="87"/>
      <c r="V913" s="87"/>
      <c r="W913" s="87"/>
      <c r="X913" s="87"/>
      <c r="Y913" s="87"/>
      <c r="Z913" s="87"/>
    </row>
    <row r="914" ht="12.0" customHeight="1">
      <c r="A914" s="159"/>
      <c r="B914" s="159"/>
      <c r="C914" s="159"/>
      <c r="D914" s="159"/>
      <c r="E914" s="159"/>
      <c r="F914" s="159"/>
      <c r="G914" s="159"/>
      <c r="H914" s="159"/>
      <c r="I914" s="159"/>
      <c r="J914" s="159"/>
      <c r="K914" s="159"/>
      <c r="L914" s="159"/>
      <c r="M914" s="159"/>
      <c r="N914" s="159"/>
      <c r="O914" s="87"/>
      <c r="P914" s="87"/>
      <c r="Q914" s="87"/>
      <c r="R914" s="87"/>
      <c r="S914" s="87"/>
      <c r="T914" s="87"/>
      <c r="U914" s="87"/>
      <c r="V914" s="87"/>
      <c r="W914" s="87"/>
      <c r="X914" s="87"/>
      <c r="Y914" s="87"/>
      <c r="Z914" s="87"/>
    </row>
    <row r="915" ht="12.0" customHeight="1">
      <c r="A915" s="159"/>
      <c r="B915" s="159"/>
      <c r="C915" s="159"/>
      <c r="D915" s="159"/>
      <c r="E915" s="159"/>
      <c r="F915" s="159"/>
      <c r="G915" s="159"/>
      <c r="H915" s="159"/>
      <c r="I915" s="159"/>
      <c r="J915" s="159"/>
      <c r="K915" s="159"/>
      <c r="L915" s="159"/>
      <c r="M915" s="159"/>
      <c r="N915" s="159"/>
      <c r="O915" s="87"/>
      <c r="P915" s="87"/>
      <c r="Q915" s="87"/>
      <c r="R915" s="87"/>
      <c r="S915" s="87"/>
      <c r="T915" s="87"/>
      <c r="U915" s="87"/>
      <c r="V915" s="87"/>
      <c r="W915" s="87"/>
      <c r="X915" s="87"/>
      <c r="Y915" s="87"/>
      <c r="Z915" s="87"/>
    </row>
    <row r="916" ht="12.0" customHeight="1">
      <c r="A916" s="159"/>
      <c r="B916" s="159"/>
      <c r="C916" s="159"/>
      <c r="D916" s="159"/>
      <c r="E916" s="159"/>
      <c r="F916" s="159"/>
      <c r="G916" s="159"/>
      <c r="H916" s="159"/>
      <c r="I916" s="159"/>
      <c r="J916" s="159"/>
      <c r="K916" s="159"/>
      <c r="L916" s="159"/>
      <c r="M916" s="159"/>
      <c r="N916" s="159"/>
      <c r="O916" s="87"/>
      <c r="P916" s="87"/>
      <c r="Q916" s="87"/>
      <c r="R916" s="87"/>
      <c r="S916" s="87"/>
      <c r="T916" s="87"/>
      <c r="U916" s="87"/>
      <c r="V916" s="87"/>
      <c r="W916" s="87"/>
      <c r="X916" s="87"/>
      <c r="Y916" s="87"/>
      <c r="Z916" s="87"/>
    </row>
    <row r="917" ht="12.0" customHeight="1">
      <c r="A917" s="159"/>
      <c r="B917" s="159"/>
      <c r="C917" s="159"/>
      <c r="D917" s="159"/>
      <c r="E917" s="159"/>
      <c r="F917" s="159"/>
      <c r="G917" s="159"/>
      <c r="H917" s="159"/>
      <c r="I917" s="159"/>
      <c r="J917" s="159"/>
      <c r="K917" s="159"/>
      <c r="L917" s="159"/>
      <c r="M917" s="159"/>
      <c r="N917" s="159"/>
      <c r="O917" s="87"/>
      <c r="P917" s="87"/>
      <c r="Q917" s="87"/>
      <c r="R917" s="87"/>
      <c r="S917" s="87"/>
      <c r="T917" s="87"/>
      <c r="U917" s="87"/>
      <c r="V917" s="87"/>
      <c r="W917" s="87"/>
      <c r="X917" s="87"/>
      <c r="Y917" s="87"/>
      <c r="Z917" s="87"/>
    </row>
    <row r="918" ht="12.0" customHeight="1">
      <c r="A918" s="159"/>
      <c r="B918" s="159"/>
      <c r="C918" s="159"/>
      <c r="D918" s="159"/>
      <c r="E918" s="159"/>
      <c r="F918" s="159"/>
      <c r="G918" s="159"/>
      <c r="H918" s="159"/>
      <c r="I918" s="159"/>
      <c r="J918" s="159"/>
      <c r="K918" s="159"/>
      <c r="L918" s="159"/>
      <c r="M918" s="159"/>
      <c r="N918" s="159"/>
      <c r="O918" s="87"/>
      <c r="P918" s="87"/>
      <c r="Q918" s="87"/>
      <c r="R918" s="87"/>
      <c r="S918" s="87"/>
      <c r="T918" s="87"/>
      <c r="U918" s="87"/>
      <c r="V918" s="87"/>
      <c r="W918" s="87"/>
      <c r="X918" s="87"/>
      <c r="Y918" s="87"/>
      <c r="Z918" s="87"/>
    </row>
    <row r="919" ht="12.0" customHeight="1">
      <c r="A919" s="159"/>
      <c r="B919" s="159"/>
      <c r="C919" s="159"/>
      <c r="D919" s="159"/>
      <c r="E919" s="159"/>
      <c r="F919" s="159"/>
      <c r="G919" s="159"/>
      <c r="H919" s="159"/>
      <c r="I919" s="159"/>
      <c r="J919" s="159"/>
      <c r="K919" s="159"/>
      <c r="L919" s="159"/>
      <c r="M919" s="159"/>
      <c r="N919" s="159"/>
      <c r="O919" s="87"/>
      <c r="P919" s="87"/>
      <c r="Q919" s="87"/>
      <c r="R919" s="87"/>
      <c r="S919" s="87"/>
      <c r="T919" s="87"/>
      <c r="U919" s="87"/>
      <c r="V919" s="87"/>
      <c r="W919" s="87"/>
      <c r="X919" s="87"/>
      <c r="Y919" s="87"/>
      <c r="Z919" s="87"/>
    </row>
    <row r="920" ht="12.0" customHeight="1">
      <c r="A920" s="159"/>
      <c r="B920" s="159"/>
      <c r="C920" s="159"/>
      <c r="D920" s="159"/>
      <c r="E920" s="159"/>
      <c r="F920" s="159"/>
      <c r="G920" s="159"/>
      <c r="H920" s="159"/>
      <c r="I920" s="159"/>
      <c r="J920" s="159"/>
      <c r="K920" s="159"/>
      <c r="L920" s="159"/>
      <c r="M920" s="159"/>
      <c r="N920" s="159"/>
      <c r="O920" s="87"/>
      <c r="P920" s="87"/>
      <c r="Q920" s="87"/>
      <c r="R920" s="87"/>
      <c r="S920" s="87"/>
      <c r="T920" s="87"/>
      <c r="U920" s="87"/>
      <c r="V920" s="87"/>
      <c r="W920" s="87"/>
      <c r="X920" s="87"/>
      <c r="Y920" s="87"/>
      <c r="Z920" s="87"/>
    </row>
    <row r="921" ht="12.0" customHeight="1">
      <c r="A921" s="159"/>
      <c r="B921" s="159"/>
      <c r="C921" s="159"/>
      <c r="D921" s="159"/>
      <c r="E921" s="159"/>
      <c r="F921" s="159"/>
      <c r="G921" s="159"/>
      <c r="H921" s="159"/>
      <c r="I921" s="159"/>
      <c r="J921" s="159"/>
      <c r="K921" s="159"/>
      <c r="L921" s="159"/>
      <c r="M921" s="159"/>
      <c r="N921" s="159"/>
      <c r="O921" s="87"/>
      <c r="P921" s="87"/>
      <c r="Q921" s="87"/>
      <c r="R921" s="87"/>
      <c r="S921" s="87"/>
      <c r="T921" s="87"/>
      <c r="U921" s="87"/>
      <c r="V921" s="87"/>
      <c r="W921" s="87"/>
      <c r="X921" s="87"/>
      <c r="Y921" s="87"/>
      <c r="Z921" s="87"/>
    </row>
    <row r="922" ht="12.0" customHeight="1">
      <c r="A922" s="159"/>
      <c r="B922" s="159"/>
      <c r="C922" s="159"/>
      <c r="D922" s="159"/>
      <c r="E922" s="159"/>
      <c r="F922" s="159"/>
      <c r="G922" s="159"/>
      <c r="H922" s="159"/>
      <c r="I922" s="159"/>
      <c r="J922" s="159"/>
      <c r="K922" s="159"/>
      <c r="L922" s="159"/>
      <c r="M922" s="159"/>
      <c r="N922" s="159"/>
      <c r="O922" s="87"/>
      <c r="P922" s="87"/>
      <c r="Q922" s="87"/>
      <c r="R922" s="87"/>
      <c r="S922" s="87"/>
      <c r="T922" s="87"/>
      <c r="U922" s="87"/>
      <c r="V922" s="87"/>
      <c r="W922" s="87"/>
      <c r="X922" s="87"/>
      <c r="Y922" s="87"/>
      <c r="Z922" s="87"/>
    </row>
    <row r="923" ht="12.0" customHeight="1">
      <c r="A923" s="159"/>
      <c r="B923" s="159"/>
      <c r="C923" s="159"/>
      <c r="D923" s="159"/>
      <c r="E923" s="159"/>
      <c r="F923" s="159"/>
      <c r="G923" s="159"/>
      <c r="H923" s="159"/>
      <c r="I923" s="159"/>
      <c r="J923" s="159"/>
      <c r="K923" s="159"/>
      <c r="L923" s="159"/>
      <c r="M923" s="159"/>
      <c r="N923" s="159"/>
      <c r="O923" s="87"/>
      <c r="P923" s="87"/>
      <c r="Q923" s="87"/>
      <c r="R923" s="87"/>
      <c r="S923" s="87"/>
      <c r="T923" s="87"/>
      <c r="U923" s="87"/>
      <c r="V923" s="87"/>
      <c r="W923" s="87"/>
      <c r="X923" s="87"/>
      <c r="Y923" s="87"/>
      <c r="Z923" s="87"/>
    </row>
    <row r="924" ht="12.0" customHeight="1">
      <c r="A924" s="159"/>
      <c r="B924" s="159"/>
      <c r="C924" s="159"/>
      <c r="D924" s="159"/>
      <c r="E924" s="159"/>
      <c r="F924" s="159"/>
      <c r="G924" s="159"/>
      <c r="H924" s="159"/>
      <c r="I924" s="159"/>
      <c r="J924" s="159"/>
      <c r="K924" s="159"/>
      <c r="L924" s="159"/>
      <c r="M924" s="159"/>
      <c r="N924" s="159"/>
      <c r="O924" s="87"/>
      <c r="P924" s="87"/>
      <c r="Q924" s="87"/>
      <c r="R924" s="87"/>
      <c r="S924" s="87"/>
      <c r="T924" s="87"/>
      <c r="U924" s="87"/>
      <c r="V924" s="87"/>
      <c r="W924" s="87"/>
      <c r="X924" s="87"/>
      <c r="Y924" s="87"/>
      <c r="Z924" s="87"/>
    </row>
    <row r="925" ht="12.0" customHeight="1">
      <c r="A925" s="159"/>
      <c r="B925" s="159"/>
      <c r="C925" s="159"/>
      <c r="D925" s="159"/>
      <c r="E925" s="159"/>
      <c r="F925" s="159"/>
      <c r="G925" s="159"/>
      <c r="H925" s="159"/>
      <c r="I925" s="159"/>
      <c r="J925" s="159"/>
      <c r="K925" s="159"/>
      <c r="L925" s="159"/>
      <c r="M925" s="159"/>
      <c r="N925" s="159"/>
      <c r="O925" s="87"/>
      <c r="P925" s="87"/>
      <c r="Q925" s="87"/>
      <c r="R925" s="87"/>
      <c r="S925" s="87"/>
      <c r="T925" s="87"/>
      <c r="U925" s="87"/>
      <c r="V925" s="87"/>
      <c r="W925" s="87"/>
      <c r="X925" s="87"/>
      <c r="Y925" s="87"/>
      <c r="Z925" s="87"/>
    </row>
    <row r="926" ht="12.0" customHeight="1">
      <c r="A926" s="159"/>
      <c r="B926" s="159"/>
      <c r="C926" s="159"/>
      <c r="D926" s="159"/>
      <c r="E926" s="159"/>
      <c r="F926" s="159"/>
      <c r="G926" s="159"/>
      <c r="H926" s="159"/>
      <c r="I926" s="159"/>
      <c r="J926" s="159"/>
      <c r="K926" s="159"/>
      <c r="L926" s="159"/>
      <c r="M926" s="159"/>
      <c r="N926" s="159"/>
      <c r="O926" s="87"/>
      <c r="P926" s="87"/>
      <c r="Q926" s="87"/>
      <c r="R926" s="87"/>
      <c r="S926" s="87"/>
      <c r="T926" s="87"/>
      <c r="U926" s="87"/>
      <c r="V926" s="87"/>
      <c r="W926" s="87"/>
      <c r="X926" s="87"/>
      <c r="Y926" s="87"/>
      <c r="Z926" s="87"/>
    </row>
    <row r="927" ht="12.0" customHeight="1">
      <c r="A927" s="159"/>
      <c r="B927" s="159"/>
      <c r="C927" s="159"/>
      <c r="D927" s="159"/>
      <c r="E927" s="159"/>
      <c r="F927" s="159"/>
      <c r="G927" s="159"/>
      <c r="H927" s="159"/>
      <c r="I927" s="159"/>
      <c r="J927" s="159"/>
      <c r="K927" s="159"/>
      <c r="L927" s="159"/>
      <c r="M927" s="159"/>
      <c r="N927" s="159"/>
      <c r="O927" s="87"/>
      <c r="P927" s="87"/>
      <c r="Q927" s="87"/>
      <c r="R927" s="87"/>
      <c r="S927" s="87"/>
      <c r="T927" s="87"/>
      <c r="U927" s="87"/>
      <c r="V927" s="87"/>
      <c r="W927" s="87"/>
      <c r="X927" s="87"/>
      <c r="Y927" s="87"/>
      <c r="Z927" s="87"/>
    </row>
    <row r="928" ht="12.0" customHeight="1">
      <c r="A928" s="159"/>
      <c r="B928" s="159"/>
      <c r="C928" s="159"/>
      <c r="D928" s="159"/>
      <c r="E928" s="159"/>
      <c r="F928" s="159"/>
      <c r="G928" s="159"/>
      <c r="H928" s="159"/>
      <c r="I928" s="159"/>
      <c r="J928" s="159"/>
      <c r="K928" s="159"/>
      <c r="L928" s="159"/>
      <c r="M928" s="159"/>
      <c r="N928" s="159"/>
      <c r="O928" s="87"/>
      <c r="P928" s="87"/>
      <c r="Q928" s="87"/>
      <c r="R928" s="87"/>
      <c r="S928" s="87"/>
      <c r="T928" s="87"/>
      <c r="U928" s="87"/>
      <c r="V928" s="87"/>
      <c r="W928" s="87"/>
      <c r="X928" s="87"/>
      <c r="Y928" s="87"/>
      <c r="Z928" s="87"/>
    </row>
    <row r="929" ht="12.0" customHeight="1">
      <c r="A929" s="159"/>
      <c r="B929" s="159"/>
      <c r="C929" s="159"/>
      <c r="D929" s="159"/>
      <c r="E929" s="159"/>
      <c r="F929" s="159"/>
      <c r="G929" s="159"/>
      <c r="H929" s="159"/>
      <c r="I929" s="159"/>
      <c r="J929" s="159"/>
      <c r="K929" s="159"/>
      <c r="L929" s="159"/>
      <c r="M929" s="159"/>
      <c r="N929" s="159"/>
      <c r="O929" s="87"/>
      <c r="P929" s="87"/>
      <c r="Q929" s="87"/>
      <c r="R929" s="87"/>
      <c r="S929" s="87"/>
      <c r="T929" s="87"/>
      <c r="U929" s="87"/>
      <c r="V929" s="87"/>
      <c r="W929" s="87"/>
      <c r="X929" s="87"/>
      <c r="Y929" s="87"/>
      <c r="Z929" s="87"/>
    </row>
    <row r="930" ht="12.0" customHeight="1">
      <c r="A930" s="159"/>
      <c r="B930" s="159"/>
      <c r="C930" s="159"/>
      <c r="D930" s="159"/>
      <c r="E930" s="159"/>
      <c r="F930" s="159"/>
      <c r="G930" s="159"/>
      <c r="H930" s="159"/>
      <c r="I930" s="159"/>
      <c r="J930" s="159"/>
      <c r="K930" s="159"/>
      <c r="L930" s="159"/>
      <c r="M930" s="159"/>
      <c r="N930" s="159"/>
      <c r="O930" s="87"/>
      <c r="P930" s="87"/>
      <c r="Q930" s="87"/>
      <c r="R930" s="87"/>
      <c r="S930" s="87"/>
      <c r="T930" s="87"/>
      <c r="U930" s="87"/>
      <c r="V930" s="87"/>
      <c r="W930" s="87"/>
      <c r="X930" s="87"/>
      <c r="Y930" s="87"/>
      <c r="Z930" s="87"/>
    </row>
    <row r="931" ht="12.0" customHeight="1">
      <c r="A931" s="159"/>
      <c r="B931" s="159"/>
      <c r="C931" s="159"/>
      <c r="D931" s="159"/>
      <c r="E931" s="159"/>
      <c r="F931" s="159"/>
      <c r="G931" s="159"/>
      <c r="H931" s="159"/>
      <c r="I931" s="159"/>
      <c r="J931" s="159"/>
      <c r="K931" s="159"/>
      <c r="L931" s="159"/>
      <c r="M931" s="159"/>
      <c r="N931" s="159"/>
      <c r="O931" s="87"/>
      <c r="P931" s="87"/>
      <c r="Q931" s="87"/>
      <c r="R931" s="87"/>
      <c r="S931" s="87"/>
      <c r="T931" s="87"/>
      <c r="U931" s="87"/>
      <c r="V931" s="87"/>
      <c r="W931" s="87"/>
      <c r="X931" s="87"/>
      <c r="Y931" s="87"/>
      <c r="Z931" s="87"/>
    </row>
    <row r="932" ht="12.0" customHeight="1">
      <c r="A932" s="159"/>
      <c r="B932" s="159"/>
      <c r="C932" s="159"/>
      <c r="D932" s="159"/>
      <c r="E932" s="159"/>
      <c r="F932" s="159"/>
      <c r="G932" s="159"/>
      <c r="H932" s="159"/>
      <c r="I932" s="159"/>
      <c r="J932" s="159"/>
      <c r="K932" s="159"/>
      <c r="L932" s="159"/>
      <c r="M932" s="159"/>
      <c r="N932" s="159"/>
      <c r="O932" s="87"/>
      <c r="P932" s="87"/>
      <c r="Q932" s="87"/>
      <c r="R932" s="87"/>
      <c r="S932" s="87"/>
      <c r="T932" s="87"/>
      <c r="U932" s="87"/>
      <c r="V932" s="87"/>
      <c r="W932" s="87"/>
      <c r="X932" s="87"/>
      <c r="Y932" s="87"/>
      <c r="Z932" s="87"/>
    </row>
    <row r="933" ht="12.0" customHeight="1">
      <c r="A933" s="159"/>
      <c r="B933" s="159"/>
      <c r="C933" s="159"/>
      <c r="D933" s="159"/>
      <c r="E933" s="159"/>
      <c r="F933" s="159"/>
      <c r="G933" s="159"/>
      <c r="H933" s="159"/>
      <c r="I933" s="159"/>
      <c r="J933" s="159"/>
      <c r="K933" s="159"/>
      <c r="L933" s="159"/>
      <c r="M933" s="159"/>
      <c r="N933" s="159"/>
      <c r="O933" s="87"/>
      <c r="P933" s="87"/>
      <c r="Q933" s="87"/>
      <c r="R933" s="87"/>
      <c r="S933" s="87"/>
      <c r="T933" s="87"/>
      <c r="U933" s="87"/>
      <c r="V933" s="87"/>
      <c r="W933" s="87"/>
      <c r="X933" s="87"/>
      <c r="Y933" s="87"/>
      <c r="Z933" s="87"/>
    </row>
    <row r="934" ht="12.0" customHeight="1">
      <c r="A934" s="159"/>
      <c r="B934" s="159"/>
      <c r="C934" s="159"/>
      <c r="D934" s="159"/>
      <c r="E934" s="159"/>
      <c r="F934" s="159"/>
      <c r="G934" s="159"/>
      <c r="H934" s="159"/>
      <c r="I934" s="159"/>
      <c r="J934" s="159"/>
      <c r="K934" s="159"/>
      <c r="L934" s="159"/>
      <c r="M934" s="159"/>
      <c r="N934" s="159"/>
      <c r="O934" s="87"/>
      <c r="P934" s="87"/>
      <c r="Q934" s="87"/>
      <c r="R934" s="87"/>
      <c r="S934" s="87"/>
      <c r="T934" s="87"/>
      <c r="U934" s="87"/>
      <c r="V934" s="87"/>
      <c r="W934" s="87"/>
      <c r="X934" s="87"/>
      <c r="Y934" s="87"/>
      <c r="Z934" s="87"/>
    </row>
    <row r="935" ht="12.0" customHeight="1">
      <c r="A935" s="159"/>
      <c r="B935" s="159"/>
      <c r="C935" s="159"/>
      <c r="D935" s="159"/>
      <c r="E935" s="159"/>
      <c r="F935" s="159"/>
      <c r="G935" s="159"/>
      <c r="H935" s="159"/>
      <c r="I935" s="159"/>
      <c r="J935" s="159"/>
      <c r="K935" s="159"/>
      <c r="L935" s="159"/>
      <c r="M935" s="159"/>
      <c r="N935" s="159"/>
      <c r="O935" s="87"/>
      <c r="P935" s="87"/>
      <c r="Q935" s="87"/>
      <c r="R935" s="87"/>
      <c r="S935" s="87"/>
      <c r="T935" s="87"/>
      <c r="U935" s="87"/>
      <c r="V935" s="87"/>
      <c r="W935" s="87"/>
      <c r="X935" s="87"/>
      <c r="Y935" s="87"/>
      <c r="Z935" s="87"/>
    </row>
    <row r="936" ht="12.0" customHeight="1">
      <c r="A936" s="159"/>
      <c r="B936" s="159"/>
      <c r="C936" s="159"/>
      <c r="D936" s="159"/>
      <c r="E936" s="159"/>
      <c r="F936" s="159"/>
      <c r="G936" s="159"/>
      <c r="H936" s="159"/>
      <c r="I936" s="159"/>
      <c r="J936" s="159"/>
      <c r="K936" s="159"/>
      <c r="L936" s="159"/>
      <c r="M936" s="159"/>
      <c r="N936" s="159"/>
      <c r="O936" s="87"/>
      <c r="P936" s="87"/>
      <c r="Q936" s="87"/>
      <c r="R936" s="87"/>
      <c r="S936" s="87"/>
      <c r="T936" s="87"/>
      <c r="U936" s="87"/>
      <c r="V936" s="87"/>
      <c r="W936" s="87"/>
      <c r="X936" s="87"/>
      <c r="Y936" s="87"/>
      <c r="Z936" s="87"/>
    </row>
    <row r="937" ht="12.0" customHeight="1">
      <c r="A937" s="159"/>
      <c r="B937" s="159"/>
      <c r="C937" s="159"/>
      <c r="D937" s="159"/>
      <c r="E937" s="159"/>
      <c r="F937" s="159"/>
      <c r="G937" s="159"/>
      <c r="H937" s="159"/>
      <c r="I937" s="159"/>
      <c r="J937" s="159"/>
      <c r="K937" s="159"/>
      <c r="L937" s="159"/>
      <c r="M937" s="159"/>
      <c r="N937" s="159"/>
      <c r="O937" s="87"/>
      <c r="P937" s="87"/>
      <c r="Q937" s="87"/>
      <c r="R937" s="87"/>
      <c r="S937" s="87"/>
      <c r="T937" s="87"/>
      <c r="U937" s="87"/>
      <c r="V937" s="87"/>
      <c r="W937" s="87"/>
      <c r="X937" s="87"/>
      <c r="Y937" s="87"/>
      <c r="Z937" s="87"/>
    </row>
    <row r="938" ht="12.0" customHeight="1">
      <c r="A938" s="159"/>
      <c r="B938" s="159"/>
      <c r="C938" s="159"/>
      <c r="D938" s="159"/>
      <c r="E938" s="159"/>
      <c r="F938" s="159"/>
      <c r="G938" s="159"/>
      <c r="H938" s="159"/>
      <c r="I938" s="159"/>
      <c r="J938" s="159"/>
      <c r="K938" s="159"/>
      <c r="L938" s="159"/>
      <c r="M938" s="159"/>
      <c r="N938" s="159"/>
      <c r="O938" s="87"/>
      <c r="P938" s="87"/>
      <c r="Q938" s="87"/>
      <c r="R938" s="87"/>
      <c r="S938" s="87"/>
      <c r="T938" s="87"/>
      <c r="U938" s="87"/>
      <c r="V938" s="87"/>
      <c r="W938" s="87"/>
      <c r="X938" s="87"/>
      <c r="Y938" s="87"/>
      <c r="Z938" s="87"/>
    </row>
    <row r="939" ht="12.0" customHeight="1">
      <c r="A939" s="159"/>
      <c r="B939" s="159"/>
      <c r="C939" s="159"/>
      <c r="D939" s="159"/>
      <c r="E939" s="159"/>
      <c r="F939" s="159"/>
      <c r="G939" s="159"/>
      <c r="H939" s="159"/>
      <c r="I939" s="159"/>
      <c r="J939" s="159"/>
      <c r="K939" s="159"/>
      <c r="L939" s="159"/>
      <c r="M939" s="159"/>
      <c r="N939" s="159"/>
      <c r="O939" s="87"/>
      <c r="P939" s="87"/>
      <c r="Q939" s="87"/>
      <c r="R939" s="87"/>
      <c r="S939" s="87"/>
      <c r="T939" s="87"/>
      <c r="U939" s="87"/>
      <c r="V939" s="87"/>
      <c r="W939" s="87"/>
      <c r="X939" s="87"/>
      <c r="Y939" s="87"/>
      <c r="Z939" s="87"/>
    </row>
    <row r="940" ht="12.0" customHeight="1">
      <c r="A940" s="159"/>
      <c r="B940" s="159"/>
      <c r="C940" s="159"/>
      <c r="D940" s="159"/>
      <c r="E940" s="159"/>
      <c r="F940" s="159"/>
      <c r="G940" s="159"/>
      <c r="H940" s="159"/>
      <c r="I940" s="159"/>
      <c r="J940" s="159"/>
      <c r="K940" s="159"/>
      <c r="L940" s="159"/>
      <c r="M940" s="159"/>
      <c r="N940" s="159"/>
      <c r="O940" s="87"/>
      <c r="P940" s="87"/>
      <c r="Q940" s="87"/>
      <c r="R940" s="87"/>
      <c r="S940" s="87"/>
      <c r="T940" s="87"/>
      <c r="U940" s="87"/>
      <c r="V940" s="87"/>
      <c r="W940" s="87"/>
      <c r="X940" s="87"/>
      <c r="Y940" s="87"/>
      <c r="Z940" s="87"/>
    </row>
    <row r="941" ht="12.0" customHeight="1">
      <c r="A941" s="159"/>
      <c r="B941" s="159"/>
      <c r="C941" s="159"/>
      <c r="D941" s="159"/>
      <c r="E941" s="159"/>
      <c r="F941" s="159"/>
      <c r="G941" s="159"/>
      <c r="H941" s="159"/>
      <c r="I941" s="159"/>
      <c r="J941" s="159"/>
      <c r="K941" s="159"/>
      <c r="L941" s="159"/>
      <c r="M941" s="159"/>
      <c r="N941" s="159"/>
      <c r="O941" s="87"/>
      <c r="P941" s="87"/>
      <c r="Q941" s="87"/>
      <c r="R941" s="87"/>
      <c r="S941" s="87"/>
      <c r="T941" s="87"/>
      <c r="U941" s="87"/>
      <c r="V941" s="87"/>
      <c r="W941" s="87"/>
      <c r="X941" s="87"/>
      <c r="Y941" s="87"/>
      <c r="Z941" s="87"/>
    </row>
    <row r="942" ht="12.0" customHeight="1">
      <c r="A942" s="159"/>
      <c r="B942" s="159"/>
      <c r="C942" s="159"/>
      <c r="D942" s="159"/>
      <c r="E942" s="159"/>
      <c r="F942" s="159"/>
      <c r="G942" s="159"/>
      <c r="H942" s="159"/>
      <c r="I942" s="159"/>
      <c r="J942" s="159"/>
      <c r="K942" s="159"/>
      <c r="L942" s="159"/>
      <c r="M942" s="159"/>
      <c r="N942" s="159"/>
      <c r="O942" s="87"/>
      <c r="P942" s="87"/>
      <c r="Q942" s="87"/>
      <c r="R942" s="87"/>
      <c r="S942" s="87"/>
      <c r="T942" s="87"/>
      <c r="U942" s="87"/>
      <c r="V942" s="87"/>
      <c r="W942" s="87"/>
      <c r="X942" s="87"/>
      <c r="Y942" s="87"/>
      <c r="Z942" s="87"/>
    </row>
    <row r="943" ht="12.0" customHeight="1">
      <c r="A943" s="159"/>
      <c r="B943" s="159"/>
      <c r="C943" s="159"/>
      <c r="D943" s="159"/>
      <c r="E943" s="159"/>
      <c r="F943" s="159"/>
      <c r="G943" s="159"/>
      <c r="H943" s="159"/>
      <c r="I943" s="159"/>
      <c r="J943" s="159"/>
      <c r="K943" s="159"/>
      <c r="L943" s="159"/>
      <c r="M943" s="159"/>
      <c r="N943" s="159"/>
      <c r="O943" s="87"/>
      <c r="P943" s="87"/>
      <c r="Q943" s="87"/>
      <c r="R943" s="87"/>
      <c r="S943" s="87"/>
      <c r="T943" s="87"/>
      <c r="U943" s="87"/>
      <c r="V943" s="87"/>
      <c r="W943" s="87"/>
      <c r="X943" s="87"/>
      <c r="Y943" s="87"/>
      <c r="Z943" s="87"/>
    </row>
    <row r="944" ht="12.0" customHeight="1">
      <c r="A944" s="159"/>
      <c r="B944" s="159"/>
      <c r="C944" s="159"/>
      <c r="D944" s="159"/>
      <c r="E944" s="159"/>
      <c r="F944" s="159"/>
      <c r="G944" s="159"/>
      <c r="H944" s="159"/>
      <c r="I944" s="159"/>
      <c r="J944" s="159"/>
      <c r="K944" s="159"/>
      <c r="L944" s="159"/>
      <c r="M944" s="159"/>
      <c r="N944" s="159"/>
      <c r="O944" s="87"/>
      <c r="P944" s="87"/>
      <c r="Q944" s="87"/>
      <c r="R944" s="87"/>
      <c r="S944" s="87"/>
      <c r="T944" s="87"/>
      <c r="U944" s="87"/>
      <c r="V944" s="87"/>
      <c r="W944" s="87"/>
      <c r="X944" s="87"/>
      <c r="Y944" s="87"/>
      <c r="Z944" s="87"/>
    </row>
    <row r="945" ht="12.0" customHeight="1">
      <c r="A945" s="159"/>
      <c r="B945" s="159"/>
      <c r="C945" s="159"/>
      <c r="D945" s="159"/>
      <c r="E945" s="159"/>
      <c r="F945" s="159"/>
      <c r="G945" s="159"/>
      <c r="H945" s="159"/>
      <c r="I945" s="159"/>
      <c r="J945" s="159"/>
      <c r="K945" s="159"/>
      <c r="L945" s="159"/>
      <c r="M945" s="159"/>
      <c r="N945" s="159"/>
      <c r="O945" s="87"/>
      <c r="P945" s="87"/>
      <c r="Q945" s="87"/>
      <c r="R945" s="87"/>
      <c r="S945" s="87"/>
      <c r="T945" s="87"/>
      <c r="U945" s="87"/>
      <c r="V945" s="87"/>
      <c r="W945" s="87"/>
      <c r="X945" s="87"/>
      <c r="Y945" s="87"/>
      <c r="Z945" s="87"/>
    </row>
    <row r="946" ht="12.0" customHeight="1">
      <c r="A946" s="159"/>
      <c r="B946" s="159"/>
      <c r="C946" s="159"/>
      <c r="D946" s="159"/>
      <c r="E946" s="159"/>
      <c r="F946" s="159"/>
      <c r="G946" s="159"/>
      <c r="H946" s="159"/>
      <c r="I946" s="159"/>
      <c r="J946" s="159"/>
      <c r="K946" s="159"/>
      <c r="L946" s="159"/>
      <c r="M946" s="159"/>
      <c r="N946" s="159"/>
      <c r="O946" s="87"/>
      <c r="P946" s="87"/>
      <c r="Q946" s="87"/>
      <c r="R946" s="87"/>
      <c r="S946" s="87"/>
      <c r="T946" s="87"/>
      <c r="U946" s="87"/>
      <c r="V946" s="87"/>
      <c r="W946" s="87"/>
      <c r="X946" s="87"/>
      <c r="Y946" s="87"/>
      <c r="Z946" s="87"/>
    </row>
    <row r="947" ht="12.0" customHeight="1">
      <c r="A947" s="159"/>
      <c r="B947" s="159"/>
      <c r="C947" s="159"/>
      <c r="D947" s="159"/>
      <c r="E947" s="159"/>
      <c r="F947" s="159"/>
      <c r="G947" s="159"/>
      <c r="H947" s="159"/>
      <c r="I947" s="159"/>
      <c r="J947" s="159"/>
      <c r="K947" s="159"/>
      <c r="L947" s="159"/>
      <c r="M947" s="159"/>
      <c r="N947" s="159"/>
      <c r="O947" s="87"/>
      <c r="P947" s="87"/>
      <c r="Q947" s="87"/>
      <c r="R947" s="87"/>
      <c r="S947" s="87"/>
      <c r="T947" s="87"/>
      <c r="U947" s="87"/>
      <c r="V947" s="87"/>
      <c r="W947" s="87"/>
      <c r="X947" s="87"/>
      <c r="Y947" s="87"/>
      <c r="Z947" s="87"/>
    </row>
    <row r="948" ht="12.0" customHeight="1">
      <c r="A948" s="159"/>
      <c r="B948" s="159"/>
      <c r="C948" s="159"/>
      <c r="D948" s="159"/>
      <c r="E948" s="159"/>
      <c r="F948" s="159"/>
      <c r="G948" s="159"/>
      <c r="H948" s="159"/>
      <c r="I948" s="159"/>
      <c r="J948" s="159"/>
      <c r="K948" s="159"/>
      <c r="L948" s="159"/>
      <c r="M948" s="159"/>
      <c r="N948" s="159"/>
      <c r="O948" s="87"/>
      <c r="P948" s="87"/>
      <c r="Q948" s="87"/>
      <c r="R948" s="87"/>
      <c r="S948" s="87"/>
      <c r="T948" s="87"/>
      <c r="U948" s="87"/>
      <c r="V948" s="87"/>
      <c r="W948" s="87"/>
      <c r="X948" s="87"/>
      <c r="Y948" s="87"/>
      <c r="Z948" s="87"/>
    </row>
    <row r="949" ht="12.0" customHeight="1">
      <c r="A949" s="159"/>
      <c r="B949" s="159"/>
      <c r="C949" s="159"/>
      <c r="D949" s="159"/>
      <c r="E949" s="159"/>
      <c r="F949" s="159"/>
      <c r="G949" s="159"/>
      <c r="H949" s="159"/>
      <c r="I949" s="159"/>
      <c r="J949" s="159"/>
      <c r="K949" s="159"/>
      <c r="L949" s="159"/>
      <c r="M949" s="159"/>
      <c r="N949" s="159"/>
      <c r="O949" s="87"/>
      <c r="P949" s="87"/>
      <c r="Q949" s="87"/>
      <c r="R949" s="87"/>
      <c r="S949" s="87"/>
      <c r="T949" s="87"/>
      <c r="U949" s="87"/>
      <c r="V949" s="87"/>
      <c r="W949" s="87"/>
      <c r="X949" s="87"/>
      <c r="Y949" s="87"/>
      <c r="Z949" s="87"/>
    </row>
    <row r="950" ht="12.0" customHeight="1">
      <c r="A950" s="159"/>
      <c r="B950" s="159"/>
      <c r="C950" s="159"/>
      <c r="D950" s="159"/>
      <c r="E950" s="159"/>
      <c r="F950" s="159"/>
      <c r="G950" s="159"/>
      <c r="H950" s="159"/>
      <c r="I950" s="159"/>
      <c r="J950" s="159"/>
      <c r="K950" s="159"/>
      <c r="L950" s="159"/>
      <c r="M950" s="159"/>
      <c r="N950" s="159"/>
      <c r="O950" s="87"/>
      <c r="P950" s="87"/>
      <c r="Q950" s="87"/>
      <c r="R950" s="87"/>
      <c r="S950" s="87"/>
      <c r="T950" s="87"/>
      <c r="U950" s="87"/>
      <c r="V950" s="87"/>
      <c r="W950" s="87"/>
      <c r="X950" s="87"/>
      <c r="Y950" s="87"/>
      <c r="Z950" s="87"/>
    </row>
    <row r="951" ht="12.0" customHeight="1">
      <c r="A951" s="159"/>
      <c r="B951" s="159"/>
      <c r="C951" s="159"/>
      <c r="D951" s="159"/>
      <c r="E951" s="159"/>
      <c r="F951" s="159"/>
      <c r="G951" s="159"/>
      <c r="H951" s="159"/>
      <c r="I951" s="159"/>
      <c r="J951" s="159"/>
      <c r="K951" s="159"/>
      <c r="L951" s="159"/>
      <c r="M951" s="159"/>
      <c r="N951" s="159"/>
      <c r="O951" s="87"/>
      <c r="P951" s="87"/>
      <c r="Q951" s="87"/>
      <c r="R951" s="87"/>
      <c r="S951" s="87"/>
      <c r="T951" s="87"/>
      <c r="U951" s="87"/>
      <c r="V951" s="87"/>
      <c r="W951" s="87"/>
      <c r="X951" s="87"/>
      <c r="Y951" s="87"/>
      <c r="Z951" s="87"/>
    </row>
    <row r="952" ht="12.0" customHeight="1">
      <c r="A952" s="159"/>
      <c r="B952" s="159"/>
      <c r="C952" s="159"/>
      <c r="D952" s="159"/>
      <c r="E952" s="159"/>
      <c r="F952" s="159"/>
      <c r="G952" s="159"/>
      <c r="H952" s="159"/>
      <c r="I952" s="159"/>
      <c r="J952" s="159"/>
      <c r="K952" s="159"/>
      <c r="L952" s="159"/>
      <c r="M952" s="159"/>
      <c r="N952" s="159"/>
      <c r="O952" s="87"/>
      <c r="P952" s="87"/>
      <c r="Q952" s="87"/>
      <c r="R952" s="87"/>
      <c r="S952" s="87"/>
      <c r="T952" s="87"/>
      <c r="U952" s="87"/>
      <c r="V952" s="87"/>
      <c r="W952" s="87"/>
      <c r="X952" s="87"/>
      <c r="Y952" s="87"/>
      <c r="Z952" s="87"/>
    </row>
    <row r="953" ht="12.0" customHeight="1">
      <c r="A953" s="159"/>
      <c r="B953" s="159"/>
      <c r="C953" s="159"/>
      <c r="D953" s="159"/>
      <c r="E953" s="159"/>
      <c r="F953" s="159"/>
      <c r="G953" s="159"/>
      <c r="H953" s="159"/>
      <c r="I953" s="159"/>
      <c r="J953" s="159"/>
      <c r="K953" s="159"/>
      <c r="L953" s="159"/>
      <c r="M953" s="159"/>
      <c r="N953" s="159"/>
      <c r="O953" s="87"/>
      <c r="P953" s="87"/>
      <c r="Q953" s="87"/>
      <c r="R953" s="87"/>
      <c r="S953" s="87"/>
      <c r="T953" s="87"/>
      <c r="U953" s="87"/>
      <c r="V953" s="87"/>
      <c r="W953" s="87"/>
      <c r="X953" s="87"/>
      <c r="Y953" s="87"/>
      <c r="Z953" s="87"/>
    </row>
    <row r="954" ht="12.0" customHeight="1">
      <c r="A954" s="159"/>
      <c r="B954" s="159"/>
      <c r="C954" s="159"/>
      <c r="D954" s="159"/>
      <c r="E954" s="159"/>
      <c r="F954" s="159"/>
      <c r="G954" s="159"/>
      <c r="H954" s="159"/>
      <c r="I954" s="159"/>
      <c r="J954" s="159"/>
      <c r="K954" s="159"/>
      <c r="L954" s="159"/>
      <c r="M954" s="159"/>
      <c r="N954" s="159"/>
      <c r="O954" s="87"/>
      <c r="P954" s="87"/>
      <c r="Q954" s="87"/>
      <c r="R954" s="87"/>
      <c r="S954" s="87"/>
      <c r="T954" s="87"/>
      <c r="U954" s="87"/>
      <c r="V954" s="87"/>
      <c r="W954" s="87"/>
      <c r="X954" s="87"/>
      <c r="Y954" s="87"/>
      <c r="Z954" s="87"/>
    </row>
    <row r="955" ht="12.0" customHeight="1">
      <c r="A955" s="159"/>
      <c r="B955" s="159"/>
      <c r="C955" s="159"/>
      <c r="D955" s="159"/>
      <c r="E955" s="159"/>
      <c r="F955" s="159"/>
      <c r="G955" s="159"/>
      <c r="H955" s="159"/>
      <c r="I955" s="159"/>
      <c r="J955" s="159"/>
      <c r="K955" s="159"/>
      <c r="L955" s="159"/>
      <c r="M955" s="159"/>
      <c r="N955" s="159"/>
      <c r="O955" s="87"/>
      <c r="P955" s="87"/>
      <c r="Q955" s="87"/>
      <c r="R955" s="87"/>
      <c r="S955" s="87"/>
      <c r="T955" s="87"/>
      <c r="U955" s="87"/>
      <c r="V955" s="87"/>
      <c r="W955" s="87"/>
      <c r="X955" s="87"/>
      <c r="Y955" s="87"/>
      <c r="Z955" s="87"/>
    </row>
    <row r="956" ht="12.0" customHeight="1">
      <c r="A956" s="159"/>
      <c r="B956" s="159"/>
      <c r="C956" s="159"/>
      <c r="D956" s="159"/>
      <c r="E956" s="159"/>
      <c r="F956" s="159"/>
      <c r="G956" s="159"/>
      <c r="H956" s="159"/>
      <c r="I956" s="159"/>
      <c r="J956" s="159"/>
      <c r="K956" s="159"/>
      <c r="L956" s="159"/>
      <c r="M956" s="159"/>
      <c r="N956" s="159"/>
      <c r="O956" s="87"/>
      <c r="P956" s="87"/>
      <c r="Q956" s="87"/>
      <c r="R956" s="87"/>
      <c r="S956" s="87"/>
      <c r="T956" s="87"/>
      <c r="U956" s="87"/>
      <c r="V956" s="87"/>
      <c r="W956" s="87"/>
      <c r="X956" s="87"/>
      <c r="Y956" s="87"/>
      <c r="Z956" s="87"/>
    </row>
    <row r="957" ht="12.0" customHeight="1">
      <c r="A957" s="159"/>
      <c r="B957" s="159"/>
      <c r="C957" s="159"/>
      <c r="D957" s="159"/>
      <c r="E957" s="159"/>
      <c r="F957" s="159"/>
      <c r="G957" s="159"/>
      <c r="H957" s="159"/>
      <c r="I957" s="159"/>
      <c r="J957" s="159"/>
      <c r="K957" s="159"/>
      <c r="L957" s="159"/>
      <c r="M957" s="159"/>
      <c r="N957" s="159"/>
      <c r="O957" s="87"/>
      <c r="P957" s="87"/>
      <c r="Q957" s="87"/>
      <c r="R957" s="87"/>
      <c r="S957" s="87"/>
      <c r="T957" s="87"/>
      <c r="U957" s="87"/>
      <c r="V957" s="87"/>
      <c r="W957" s="87"/>
      <c r="X957" s="87"/>
      <c r="Y957" s="87"/>
      <c r="Z957" s="87"/>
    </row>
    <row r="958" ht="12.0" customHeight="1">
      <c r="A958" s="159"/>
      <c r="B958" s="159"/>
      <c r="C958" s="159"/>
      <c r="D958" s="159"/>
      <c r="E958" s="159"/>
      <c r="F958" s="159"/>
      <c r="G958" s="159"/>
      <c r="H958" s="159"/>
      <c r="I958" s="159"/>
      <c r="J958" s="159"/>
      <c r="K958" s="159"/>
      <c r="L958" s="159"/>
      <c r="M958" s="159"/>
      <c r="N958" s="159"/>
      <c r="O958" s="87"/>
      <c r="P958" s="87"/>
      <c r="Q958" s="87"/>
      <c r="R958" s="87"/>
      <c r="S958" s="87"/>
      <c r="T958" s="87"/>
      <c r="U958" s="87"/>
      <c r="V958" s="87"/>
      <c r="W958" s="87"/>
      <c r="X958" s="87"/>
      <c r="Y958" s="87"/>
      <c r="Z958" s="87"/>
    </row>
    <row r="959" ht="12.0" customHeight="1">
      <c r="A959" s="159"/>
      <c r="B959" s="159"/>
      <c r="C959" s="159"/>
      <c r="D959" s="159"/>
      <c r="E959" s="159"/>
      <c r="F959" s="159"/>
      <c r="G959" s="159"/>
      <c r="H959" s="159"/>
      <c r="I959" s="159"/>
      <c r="J959" s="159"/>
      <c r="K959" s="159"/>
      <c r="L959" s="159"/>
      <c r="M959" s="159"/>
      <c r="N959" s="159"/>
      <c r="O959" s="87"/>
      <c r="P959" s="87"/>
      <c r="Q959" s="87"/>
      <c r="R959" s="87"/>
      <c r="S959" s="87"/>
      <c r="T959" s="87"/>
      <c r="U959" s="87"/>
      <c r="V959" s="87"/>
      <c r="W959" s="87"/>
      <c r="X959" s="87"/>
      <c r="Y959" s="87"/>
      <c r="Z959" s="87"/>
    </row>
    <row r="960" ht="12.0" customHeight="1">
      <c r="A960" s="159"/>
      <c r="B960" s="159"/>
      <c r="C960" s="159"/>
      <c r="D960" s="159"/>
      <c r="E960" s="159"/>
      <c r="F960" s="159"/>
      <c r="G960" s="159"/>
      <c r="H960" s="159"/>
      <c r="I960" s="159"/>
      <c r="J960" s="159"/>
      <c r="K960" s="159"/>
      <c r="L960" s="159"/>
      <c r="M960" s="159"/>
      <c r="N960" s="159"/>
      <c r="O960" s="87"/>
      <c r="P960" s="87"/>
      <c r="Q960" s="87"/>
      <c r="R960" s="87"/>
      <c r="S960" s="87"/>
      <c r="T960" s="87"/>
      <c r="U960" s="87"/>
      <c r="V960" s="87"/>
      <c r="W960" s="87"/>
      <c r="X960" s="87"/>
      <c r="Y960" s="87"/>
      <c r="Z960" s="87"/>
    </row>
    <row r="961" ht="12.0" customHeight="1">
      <c r="A961" s="159"/>
      <c r="B961" s="159"/>
      <c r="C961" s="159"/>
      <c r="D961" s="159"/>
      <c r="E961" s="159"/>
      <c r="F961" s="159"/>
      <c r="G961" s="159"/>
      <c r="H961" s="159"/>
      <c r="I961" s="159"/>
      <c r="J961" s="159"/>
      <c r="K961" s="159"/>
      <c r="L961" s="159"/>
      <c r="M961" s="159"/>
      <c r="N961" s="159"/>
      <c r="O961" s="87"/>
      <c r="P961" s="87"/>
      <c r="Q961" s="87"/>
      <c r="R961" s="87"/>
      <c r="S961" s="87"/>
      <c r="T961" s="87"/>
      <c r="U961" s="87"/>
      <c r="V961" s="87"/>
      <c r="W961" s="87"/>
      <c r="X961" s="87"/>
      <c r="Y961" s="87"/>
      <c r="Z961" s="87"/>
    </row>
    <row r="962" ht="12.0" customHeight="1">
      <c r="A962" s="159"/>
      <c r="B962" s="159"/>
      <c r="C962" s="159"/>
      <c r="D962" s="159"/>
      <c r="E962" s="159"/>
      <c r="F962" s="159"/>
      <c r="G962" s="159"/>
      <c r="H962" s="159"/>
      <c r="I962" s="159"/>
      <c r="J962" s="159"/>
      <c r="K962" s="159"/>
      <c r="L962" s="159"/>
      <c r="M962" s="159"/>
      <c r="N962" s="159"/>
      <c r="O962" s="87"/>
      <c r="P962" s="87"/>
      <c r="Q962" s="87"/>
      <c r="R962" s="87"/>
      <c r="S962" s="87"/>
      <c r="T962" s="87"/>
      <c r="U962" s="87"/>
      <c r="V962" s="87"/>
      <c r="W962" s="87"/>
      <c r="X962" s="87"/>
      <c r="Y962" s="87"/>
      <c r="Z962" s="87"/>
    </row>
    <row r="963" ht="12.0" customHeight="1">
      <c r="A963" s="159"/>
      <c r="B963" s="159"/>
      <c r="C963" s="159"/>
      <c r="D963" s="159"/>
      <c r="E963" s="159"/>
      <c r="F963" s="159"/>
      <c r="G963" s="159"/>
      <c r="H963" s="159"/>
      <c r="I963" s="159"/>
      <c r="J963" s="159"/>
      <c r="K963" s="159"/>
      <c r="L963" s="159"/>
      <c r="M963" s="159"/>
      <c r="N963" s="159"/>
      <c r="O963" s="87"/>
      <c r="P963" s="87"/>
      <c r="Q963" s="87"/>
      <c r="R963" s="87"/>
      <c r="S963" s="87"/>
      <c r="T963" s="87"/>
      <c r="U963" s="87"/>
      <c r="V963" s="87"/>
      <c r="W963" s="87"/>
      <c r="X963" s="87"/>
      <c r="Y963" s="87"/>
      <c r="Z963" s="87"/>
    </row>
    <row r="964" ht="12.0" customHeight="1">
      <c r="A964" s="159"/>
      <c r="B964" s="159"/>
      <c r="C964" s="159"/>
      <c r="D964" s="159"/>
      <c r="E964" s="159"/>
      <c r="F964" s="159"/>
      <c r="G964" s="159"/>
      <c r="H964" s="159"/>
      <c r="I964" s="159"/>
      <c r="J964" s="159"/>
      <c r="K964" s="159"/>
      <c r="L964" s="159"/>
      <c r="M964" s="159"/>
      <c r="N964" s="159"/>
      <c r="O964" s="87"/>
      <c r="P964" s="87"/>
      <c r="Q964" s="87"/>
      <c r="R964" s="87"/>
      <c r="S964" s="87"/>
      <c r="T964" s="87"/>
      <c r="U964" s="87"/>
      <c r="V964" s="87"/>
      <c r="W964" s="87"/>
      <c r="X964" s="87"/>
      <c r="Y964" s="87"/>
      <c r="Z964" s="87"/>
    </row>
    <row r="965" ht="12.0" customHeight="1">
      <c r="A965" s="159"/>
      <c r="B965" s="159"/>
      <c r="C965" s="159"/>
      <c r="D965" s="159"/>
      <c r="E965" s="159"/>
      <c r="F965" s="159"/>
      <c r="G965" s="159"/>
      <c r="H965" s="159"/>
      <c r="I965" s="159"/>
      <c r="J965" s="159"/>
      <c r="K965" s="159"/>
      <c r="L965" s="159"/>
      <c r="M965" s="159"/>
      <c r="N965" s="159"/>
      <c r="O965" s="87"/>
      <c r="P965" s="87"/>
      <c r="Q965" s="87"/>
      <c r="R965" s="87"/>
      <c r="S965" s="87"/>
      <c r="T965" s="87"/>
      <c r="U965" s="87"/>
      <c r="V965" s="87"/>
      <c r="W965" s="87"/>
      <c r="X965" s="87"/>
      <c r="Y965" s="87"/>
      <c r="Z965" s="87"/>
    </row>
    <row r="966" ht="12.0" customHeight="1">
      <c r="A966" s="159"/>
      <c r="B966" s="159"/>
      <c r="C966" s="159"/>
      <c r="D966" s="159"/>
      <c r="E966" s="159"/>
      <c r="F966" s="159"/>
      <c r="G966" s="159"/>
      <c r="H966" s="159"/>
      <c r="I966" s="159"/>
      <c r="J966" s="159"/>
      <c r="K966" s="159"/>
      <c r="L966" s="159"/>
      <c r="M966" s="159"/>
      <c r="N966" s="159"/>
      <c r="O966" s="87"/>
      <c r="P966" s="87"/>
      <c r="Q966" s="87"/>
      <c r="R966" s="87"/>
      <c r="S966" s="87"/>
      <c r="T966" s="87"/>
      <c r="U966" s="87"/>
      <c r="V966" s="87"/>
      <c r="W966" s="87"/>
      <c r="X966" s="87"/>
      <c r="Y966" s="87"/>
      <c r="Z966" s="87"/>
    </row>
    <row r="967" ht="12.0" customHeight="1">
      <c r="A967" s="159"/>
      <c r="B967" s="159"/>
      <c r="C967" s="159"/>
      <c r="D967" s="159"/>
      <c r="E967" s="159"/>
      <c r="F967" s="159"/>
      <c r="G967" s="159"/>
      <c r="H967" s="159"/>
      <c r="I967" s="159"/>
      <c r="J967" s="159"/>
      <c r="K967" s="159"/>
      <c r="L967" s="159"/>
      <c r="M967" s="159"/>
      <c r="N967" s="159"/>
      <c r="O967" s="87"/>
      <c r="P967" s="87"/>
      <c r="Q967" s="87"/>
      <c r="R967" s="87"/>
      <c r="S967" s="87"/>
      <c r="T967" s="87"/>
      <c r="U967" s="87"/>
      <c r="V967" s="87"/>
      <c r="W967" s="87"/>
      <c r="X967" s="87"/>
      <c r="Y967" s="87"/>
      <c r="Z967" s="87"/>
    </row>
    <row r="968" ht="12.0" customHeight="1">
      <c r="A968" s="159"/>
      <c r="B968" s="159"/>
      <c r="C968" s="159"/>
      <c r="D968" s="159"/>
      <c r="E968" s="159"/>
      <c r="F968" s="159"/>
      <c r="G968" s="159"/>
      <c r="H968" s="159"/>
      <c r="I968" s="159"/>
      <c r="J968" s="159"/>
      <c r="K968" s="159"/>
      <c r="L968" s="159"/>
      <c r="M968" s="159"/>
      <c r="N968" s="159"/>
      <c r="O968" s="87"/>
      <c r="P968" s="87"/>
      <c r="Q968" s="87"/>
      <c r="R968" s="87"/>
      <c r="S968" s="87"/>
      <c r="T968" s="87"/>
      <c r="U968" s="87"/>
      <c r="V968" s="87"/>
      <c r="W968" s="87"/>
      <c r="X968" s="87"/>
      <c r="Y968" s="87"/>
      <c r="Z968" s="87"/>
    </row>
    <row r="969" ht="12.0" customHeight="1">
      <c r="A969" s="159"/>
      <c r="B969" s="159"/>
      <c r="C969" s="159"/>
      <c r="D969" s="159"/>
      <c r="E969" s="159"/>
      <c r="F969" s="159"/>
      <c r="G969" s="159"/>
      <c r="H969" s="159"/>
      <c r="I969" s="159"/>
      <c r="J969" s="159"/>
      <c r="K969" s="159"/>
      <c r="L969" s="159"/>
      <c r="M969" s="159"/>
      <c r="N969" s="159"/>
      <c r="O969" s="87"/>
      <c r="P969" s="87"/>
      <c r="Q969" s="87"/>
      <c r="R969" s="87"/>
      <c r="S969" s="87"/>
      <c r="T969" s="87"/>
      <c r="U969" s="87"/>
      <c r="V969" s="87"/>
      <c r="W969" s="87"/>
      <c r="X969" s="87"/>
      <c r="Y969" s="87"/>
      <c r="Z969" s="87"/>
    </row>
    <row r="970" ht="12.0" customHeight="1">
      <c r="A970" s="159"/>
      <c r="B970" s="159"/>
      <c r="C970" s="159"/>
      <c r="D970" s="159"/>
      <c r="E970" s="159"/>
      <c r="F970" s="159"/>
      <c r="G970" s="159"/>
      <c r="H970" s="159"/>
      <c r="I970" s="159"/>
      <c r="J970" s="159"/>
      <c r="K970" s="159"/>
      <c r="L970" s="159"/>
      <c r="M970" s="159"/>
      <c r="N970" s="159"/>
      <c r="O970" s="87"/>
      <c r="P970" s="87"/>
      <c r="Q970" s="87"/>
      <c r="R970" s="87"/>
      <c r="S970" s="87"/>
      <c r="T970" s="87"/>
      <c r="U970" s="87"/>
      <c r="V970" s="87"/>
      <c r="W970" s="87"/>
      <c r="X970" s="87"/>
      <c r="Y970" s="87"/>
      <c r="Z970" s="87"/>
    </row>
    <row r="971" ht="12.0" customHeight="1">
      <c r="A971" s="159"/>
      <c r="B971" s="159"/>
      <c r="C971" s="159"/>
      <c r="D971" s="159"/>
      <c r="E971" s="159"/>
      <c r="F971" s="159"/>
      <c r="G971" s="159"/>
      <c r="H971" s="159"/>
      <c r="I971" s="159"/>
      <c r="J971" s="159"/>
      <c r="K971" s="159"/>
      <c r="L971" s="159"/>
      <c r="M971" s="159"/>
      <c r="N971" s="159"/>
      <c r="O971" s="87"/>
      <c r="P971" s="87"/>
      <c r="Q971" s="87"/>
      <c r="R971" s="87"/>
      <c r="S971" s="87"/>
      <c r="T971" s="87"/>
      <c r="U971" s="87"/>
      <c r="V971" s="87"/>
      <c r="W971" s="87"/>
      <c r="X971" s="87"/>
      <c r="Y971" s="87"/>
      <c r="Z971" s="87"/>
    </row>
    <row r="972" ht="12.0" customHeight="1">
      <c r="A972" s="159"/>
      <c r="B972" s="159"/>
      <c r="C972" s="159"/>
      <c r="D972" s="159"/>
      <c r="E972" s="159"/>
      <c r="F972" s="159"/>
      <c r="G972" s="159"/>
      <c r="H972" s="159"/>
      <c r="I972" s="159"/>
      <c r="J972" s="159"/>
      <c r="K972" s="159"/>
      <c r="L972" s="159"/>
      <c r="M972" s="159"/>
      <c r="N972" s="159"/>
      <c r="O972" s="87"/>
      <c r="P972" s="87"/>
      <c r="Q972" s="87"/>
      <c r="R972" s="87"/>
      <c r="S972" s="87"/>
      <c r="T972" s="87"/>
      <c r="U972" s="87"/>
      <c r="V972" s="87"/>
      <c r="W972" s="87"/>
      <c r="X972" s="87"/>
      <c r="Y972" s="87"/>
      <c r="Z972" s="87"/>
    </row>
    <row r="973" ht="12.0" customHeight="1">
      <c r="A973" s="159"/>
      <c r="B973" s="159"/>
      <c r="C973" s="159"/>
      <c r="D973" s="159"/>
      <c r="E973" s="159"/>
      <c r="F973" s="159"/>
      <c r="G973" s="159"/>
      <c r="H973" s="159"/>
      <c r="I973" s="159"/>
      <c r="J973" s="159"/>
      <c r="K973" s="159"/>
      <c r="L973" s="159"/>
      <c r="M973" s="159"/>
      <c r="N973" s="159"/>
      <c r="O973" s="87"/>
      <c r="P973" s="87"/>
      <c r="Q973" s="87"/>
      <c r="R973" s="87"/>
      <c r="S973" s="87"/>
      <c r="T973" s="87"/>
      <c r="U973" s="87"/>
      <c r="V973" s="87"/>
      <c r="W973" s="87"/>
      <c r="X973" s="87"/>
      <c r="Y973" s="87"/>
      <c r="Z973" s="87"/>
    </row>
    <row r="974" ht="12.0" customHeight="1">
      <c r="A974" s="159"/>
      <c r="B974" s="159"/>
      <c r="C974" s="159"/>
      <c r="D974" s="159"/>
      <c r="E974" s="159"/>
      <c r="F974" s="159"/>
      <c r="G974" s="159"/>
      <c r="H974" s="159"/>
      <c r="I974" s="159"/>
      <c r="J974" s="159"/>
      <c r="K974" s="159"/>
      <c r="L974" s="159"/>
      <c r="M974" s="159"/>
      <c r="N974" s="159"/>
      <c r="O974" s="87"/>
      <c r="P974" s="87"/>
      <c r="Q974" s="87"/>
      <c r="R974" s="87"/>
      <c r="S974" s="87"/>
      <c r="T974" s="87"/>
      <c r="U974" s="87"/>
      <c r="V974" s="87"/>
      <c r="W974" s="87"/>
      <c r="X974" s="87"/>
      <c r="Y974" s="87"/>
      <c r="Z974" s="87"/>
    </row>
    <row r="975" ht="12.0" customHeight="1">
      <c r="A975" s="159"/>
      <c r="B975" s="159"/>
      <c r="C975" s="159"/>
      <c r="D975" s="159"/>
      <c r="E975" s="159"/>
      <c r="F975" s="159"/>
      <c r="G975" s="159"/>
      <c r="H975" s="159"/>
      <c r="I975" s="159"/>
      <c r="J975" s="159"/>
      <c r="K975" s="159"/>
      <c r="L975" s="159"/>
      <c r="M975" s="159"/>
      <c r="N975" s="159"/>
      <c r="O975" s="87"/>
      <c r="P975" s="87"/>
      <c r="Q975" s="87"/>
      <c r="R975" s="87"/>
      <c r="S975" s="87"/>
      <c r="T975" s="87"/>
      <c r="U975" s="87"/>
      <c r="V975" s="87"/>
      <c r="W975" s="87"/>
      <c r="X975" s="87"/>
      <c r="Y975" s="87"/>
      <c r="Z975" s="87"/>
    </row>
    <row r="976" ht="12.0" customHeight="1">
      <c r="A976" s="159"/>
      <c r="B976" s="159"/>
      <c r="C976" s="159"/>
      <c r="D976" s="159"/>
      <c r="E976" s="159"/>
      <c r="F976" s="159"/>
      <c r="G976" s="159"/>
      <c r="H976" s="159"/>
      <c r="I976" s="159"/>
      <c r="J976" s="159"/>
      <c r="K976" s="159"/>
      <c r="L976" s="159"/>
      <c r="M976" s="159"/>
      <c r="N976" s="159"/>
      <c r="O976" s="87"/>
      <c r="P976" s="87"/>
      <c r="Q976" s="87"/>
      <c r="R976" s="87"/>
      <c r="S976" s="87"/>
      <c r="T976" s="87"/>
      <c r="U976" s="87"/>
      <c r="V976" s="87"/>
      <c r="W976" s="87"/>
      <c r="X976" s="87"/>
      <c r="Y976" s="87"/>
      <c r="Z976" s="87"/>
    </row>
    <row r="977" ht="12.0" customHeight="1">
      <c r="A977" s="159"/>
      <c r="B977" s="159"/>
      <c r="C977" s="159"/>
      <c r="D977" s="159"/>
      <c r="E977" s="159"/>
      <c r="F977" s="159"/>
      <c r="G977" s="159"/>
      <c r="H977" s="159"/>
      <c r="I977" s="159"/>
      <c r="J977" s="159"/>
      <c r="K977" s="159"/>
      <c r="L977" s="159"/>
      <c r="M977" s="159"/>
      <c r="N977" s="159"/>
      <c r="O977" s="87"/>
      <c r="P977" s="87"/>
      <c r="Q977" s="87"/>
      <c r="R977" s="87"/>
      <c r="S977" s="87"/>
      <c r="T977" s="87"/>
      <c r="U977" s="87"/>
      <c r="V977" s="87"/>
      <c r="W977" s="87"/>
      <c r="X977" s="87"/>
      <c r="Y977" s="87"/>
      <c r="Z977" s="87"/>
    </row>
    <row r="978" ht="12.0" customHeight="1">
      <c r="A978" s="159"/>
      <c r="B978" s="159"/>
      <c r="C978" s="159"/>
      <c r="D978" s="159"/>
      <c r="E978" s="159"/>
      <c r="F978" s="159"/>
      <c r="G978" s="159"/>
      <c r="H978" s="159"/>
      <c r="I978" s="159"/>
      <c r="J978" s="159"/>
      <c r="K978" s="159"/>
      <c r="L978" s="159"/>
      <c r="M978" s="159"/>
      <c r="N978" s="159"/>
      <c r="O978" s="87"/>
      <c r="P978" s="87"/>
      <c r="Q978" s="87"/>
      <c r="R978" s="87"/>
      <c r="S978" s="87"/>
      <c r="T978" s="87"/>
      <c r="U978" s="87"/>
      <c r="V978" s="87"/>
      <c r="W978" s="87"/>
      <c r="X978" s="87"/>
      <c r="Y978" s="87"/>
      <c r="Z978" s="87"/>
    </row>
    <row r="979" ht="12.0" customHeight="1">
      <c r="A979" s="159"/>
      <c r="B979" s="159"/>
      <c r="C979" s="159"/>
      <c r="D979" s="159"/>
      <c r="E979" s="159"/>
      <c r="F979" s="159"/>
      <c r="G979" s="159"/>
      <c r="H979" s="159"/>
      <c r="I979" s="159"/>
      <c r="J979" s="159"/>
      <c r="K979" s="159"/>
      <c r="L979" s="159"/>
      <c r="M979" s="159"/>
      <c r="N979" s="159"/>
      <c r="O979" s="87"/>
      <c r="P979" s="87"/>
      <c r="Q979" s="87"/>
      <c r="R979" s="87"/>
      <c r="S979" s="87"/>
      <c r="T979" s="87"/>
      <c r="U979" s="87"/>
      <c r="V979" s="87"/>
      <c r="W979" s="87"/>
      <c r="X979" s="87"/>
      <c r="Y979" s="87"/>
      <c r="Z979" s="87"/>
    </row>
    <row r="980" ht="12.0" customHeight="1">
      <c r="A980" s="159"/>
      <c r="B980" s="159"/>
      <c r="C980" s="159"/>
      <c r="D980" s="159"/>
      <c r="E980" s="159"/>
      <c r="F980" s="159"/>
      <c r="G980" s="159"/>
      <c r="H980" s="159"/>
      <c r="I980" s="159"/>
      <c r="J980" s="159"/>
      <c r="K980" s="159"/>
      <c r="L980" s="159"/>
      <c r="M980" s="159"/>
      <c r="N980" s="159"/>
      <c r="O980" s="87"/>
      <c r="P980" s="87"/>
      <c r="Q980" s="87"/>
      <c r="R980" s="87"/>
      <c r="S980" s="87"/>
      <c r="T980" s="87"/>
      <c r="U980" s="87"/>
      <c r="V980" s="87"/>
      <c r="W980" s="87"/>
      <c r="X980" s="87"/>
      <c r="Y980" s="87"/>
      <c r="Z980" s="87"/>
    </row>
    <row r="981" ht="12.0" customHeight="1">
      <c r="A981" s="159"/>
      <c r="B981" s="159"/>
      <c r="C981" s="159"/>
      <c r="D981" s="159"/>
      <c r="E981" s="159"/>
      <c r="F981" s="159"/>
      <c r="G981" s="159"/>
      <c r="H981" s="159"/>
      <c r="I981" s="159"/>
      <c r="J981" s="159"/>
      <c r="K981" s="159"/>
      <c r="L981" s="159"/>
      <c r="M981" s="159"/>
      <c r="N981" s="159"/>
      <c r="O981" s="87"/>
      <c r="P981" s="87"/>
      <c r="Q981" s="87"/>
      <c r="R981" s="87"/>
      <c r="S981" s="87"/>
      <c r="T981" s="87"/>
      <c r="U981" s="87"/>
      <c r="V981" s="87"/>
      <c r="W981" s="87"/>
      <c r="X981" s="87"/>
      <c r="Y981" s="87"/>
      <c r="Z981" s="87"/>
    </row>
    <row r="982" ht="12.0" customHeight="1">
      <c r="A982" s="159"/>
      <c r="B982" s="159"/>
      <c r="C982" s="159"/>
      <c r="D982" s="159"/>
      <c r="E982" s="159"/>
      <c r="F982" s="159"/>
      <c r="G982" s="159"/>
      <c r="H982" s="159"/>
      <c r="I982" s="159"/>
      <c r="J982" s="159"/>
      <c r="K982" s="159"/>
      <c r="L982" s="159"/>
      <c r="M982" s="159"/>
      <c r="N982" s="159"/>
      <c r="O982" s="87"/>
      <c r="P982" s="87"/>
      <c r="Q982" s="87"/>
      <c r="R982" s="87"/>
      <c r="S982" s="87"/>
      <c r="T982" s="87"/>
      <c r="U982" s="87"/>
      <c r="V982" s="87"/>
      <c r="W982" s="87"/>
      <c r="X982" s="87"/>
      <c r="Y982" s="87"/>
      <c r="Z982" s="87"/>
    </row>
    <row r="983" ht="12.0" customHeight="1">
      <c r="A983" s="159"/>
      <c r="B983" s="159"/>
      <c r="C983" s="159"/>
      <c r="D983" s="159"/>
      <c r="E983" s="159"/>
      <c r="F983" s="159"/>
      <c r="G983" s="159"/>
      <c r="H983" s="159"/>
      <c r="I983" s="159"/>
      <c r="J983" s="159"/>
      <c r="K983" s="159"/>
      <c r="L983" s="159"/>
      <c r="M983" s="159"/>
      <c r="N983" s="159"/>
      <c r="O983" s="87"/>
      <c r="P983" s="87"/>
      <c r="Q983" s="87"/>
      <c r="R983" s="87"/>
      <c r="S983" s="87"/>
      <c r="T983" s="87"/>
      <c r="U983" s="87"/>
      <c r="V983" s="87"/>
      <c r="W983" s="87"/>
      <c r="X983" s="87"/>
      <c r="Y983" s="87"/>
      <c r="Z983" s="87"/>
    </row>
    <row r="984" ht="12.0" customHeight="1">
      <c r="A984" s="159"/>
      <c r="B984" s="159"/>
      <c r="C984" s="159"/>
      <c r="D984" s="159"/>
      <c r="E984" s="159"/>
      <c r="F984" s="159"/>
      <c r="G984" s="159"/>
      <c r="H984" s="159"/>
      <c r="I984" s="159"/>
      <c r="J984" s="159"/>
      <c r="K984" s="159"/>
      <c r="L984" s="159"/>
      <c r="M984" s="159"/>
      <c r="N984" s="159"/>
      <c r="O984" s="87"/>
      <c r="P984" s="87"/>
      <c r="Q984" s="87"/>
      <c r="R984" s="87"/>
      <c r="S984" s="87"/>
      <c r="T984" s="87"/>
      <c r="U984" s="87"/>
      <c r="V984" s="87"/>
      <c r="W984" s="87"/>
      <c r="X984" s="87"/>
      <c r="Y984" s="87"/>
      <c r="Z984" s="87"/>
    </row>
    <row r="985" ht="12.0" customHeight="1">
      <c r="A985" s="159"/>
      <c r="B985" s="159"/>
      <c r="C985" s="159"/>
      <c r="D985" s="159"/>
      <c r="E985" s="159"/>
      <c r="F985" s="159"/>
      <c r="G985" s="159"/>
      <c r="H985" s="159"/>
      <c r="I985" s="159"/>
      <c r="J985" s="159"/>
      <c r="K985" s="159"/>
      <c r="L985" s="159"/>
      <c r="M985" s="159"/>
      <c r="N985" s="159"/>
      <c r="O985" s="87"/>
      <c r="P985" s="87"/>
      <c r="Q985" s="87"/>
      <c r="R985" s="87"/>
      <c r="S985" s="87"/>
      <c r="T985" s="87"/>
      <c r="U985" s="87"/>
      <c r="V985" s="87"/>
      <c r="W985" s="87"/>
      <c r="X985" s="87"/>
      <c r="Y985" s="87"/>
      <c r="Z985" s="87"/>
    </row>
    <row r="986" ht="12.0" customHeight="1">
      <c r="A986" s="159"/>
      <c r="B986" s="159"/>
      <c r="C986" s="159"/>
      <c r="D986" s="159"/>
      <c r="E986" s="159"/>
      <c r="F986" s="159"/>
      <c r="G986" s="159"/>
      <c r="H986" s="159"/>
      <c r="I986" s="159"/>
      <c r="J986" s="159"/>
      <c r="K986" s="159"/>
      <c r="L986" s="159"/>
      <c r="M986" s="159"/>
      <c r="N986" s="159"/>
      <c r="O986" s="87"/>
      <c r="P986" s="87"/>
      <c r="Q986" s="87"/>
      <c r="R986" s="87"/>
      <c r="S986" s="87"/>
      <c r="T986" s="87"/>
      <c r="U986" s="87"/>
      <c r="V986" s="87"/>
      <c r="W986" s="87"/>
      <c r="X986" s="87"/>
      <c r="Y986" s="87"/>
      <c r="Z986" s="87"/>
    </row>
    <row r="987" ht="12.0" customHeight="1">
      <c r="A987" s="159"/>
      <c r="B987" s="159"/>
      <c r="C987" s="159"/>
      <c r="D987" s="159"/>
      <c r="E987" s="159"/>
      <c r="F987" s="159"/>
      <c r="G987" s="159"/>
      <c r="H987" s="159"/>
      <c r="I987" s="159"/>
      <c r="J987" s="159"/>
      <c r="K987" s="159"/>
      <c r="L987" s="159"/>
      <c r="M987" s="159"/>
      <c r="N987" s="159"/>
      <c r="O987" s="87"/>
      <c r="P987" s="87"/>
      <c r="Q987" s="87"/>
      <c r="R987" s="87"/>
      <c r="S987" s="87"/>
      <c r="T987" s="87"/>
      <c r="U987" s="87"/>
      <c r="V987" s="87"/>
      <c r="W987" s="87"/>
      <c r="X987" s="87"/>
      <c r="Y987" s="87"/>
      <c r="Z987" s="87"/>
    </row>
    <row r="988" ht="12.0" customHeight="1">
      <c r="A988" s="159"/>
      <c r="B988" s="159"/>
      <c r="C988" s="159"/>
      <c r="D988" s="159"/>
      <c r="E988" s="159"/>
      <c r="F988" s="159"/>
      <c r="G988" s="159"/>
      <c r="H988" s="159"/>
      <c r="I988" s="159"/>
      <c r="J988" s="159"/>
      <c r="K988" s="159"/>
      <c r="L988" s="159"/>
      <c r="M988" s="159"/>
      <c r="N988" s="159"/>
      <c r="O988" s="87"/>
      <c r="P988" s="87"/>
      <c r="Q988" s="87"/>
      <c r="R988" s="87"/>
      <c r="S988" s="87"/>
      <c r="T988" s="87"/>
      <c r="U988" s="87"/>
      <c r="V988" s="87"/>
      <c r="W988" s="87"/>
      <c r="X988" s="87"/>
      <c r="Y988" s="87"/>
      <c r="Z988" s="87"/>
    </row>
    <row r="989" ht="12.0" customHeight="1">
      <c r="A989" s="159"/>
      <c r="B989" s="159"/>
      <c r="C989" s="159"/>
      <c r="D989" s="159"/>
      <c r="E989" s="159"/>
      <c r="F989" s="159"/>
      <c r="G989" s="159"/>
      <c r="H989" s="159"/>
      <c r="I989" s="159"/>
      <c r="J989" s="159"/>
      <c r="K989" s="159"/>
      <c r="L989" s="159"/>
      <c r="M989" s="159"/>
      <c r="N989" s="159"/>
      <c r="O989" s="87"/>
      <c r="P989" s="87"/>
      <c r="Q989" s="87"/>
      <c r="R989" s="87"/>
      <c r="S989" s="87"/>
      <c r="T989" s="87"/>
      <c r="U989" s="87"/>
      <c r="V989" s="87"/>
      <c r="W989" s="87"/>
      <c r="X989" s="87"/>
      <c r="Y989" s="87"/>
      <c r="Z989" s="87"/>
    </row>
    <row r="990" ht="12.0" customHeight="1">
      <c r="A990" s="159"/>
      <c r="B990" s="159"/>
      <c r="C990" s="159"/>
      <c r="D990" s="159"/>
      <c r="E990" s="159"/>
      <c r="F990" s="159"/>
      <c r="G990" s="159"/>
      <c r="H990" s="159"/>
      <c r="I990" s="159"/>
      <c r="J990" s="159"/>
      <c r="K990" s="159"/>
      <c r="L990" s="159"/>
      <c r="M990" s="159"/>
      <c r="N990" s="159"/>
      <c r="O990" s="87"/>
      <c r="P990" s="87"/>
      <c r="Q990" s="87"/>
      <c r="R990" s="87"/>
      <c r="S990" s="87"/>
      <c r="T990" s="87"/>
      <c r="U990" s="87"/>
      <c r="V990" s="87"/>
      <c r="W990" s="87"/>
      <c r="X990" s="87"/>
      <c r="Y990" s="87"/>
      <c r="Z990" s="87"/>
    </row>
    <row r="991" ht="12.0" customHeight="1">
      <c r="A991" s="159"/>
      <c r="B991" s="159"/>
      <c r="C991" s="159"/>
      <c r="D991" s="159"/>
      <c r="E991" s="159"/>
      <c r="F991" s="159"/>
      <c r="G991" s="159"/>
      <c r="H991" s="159"/>
      <c r="I991" s="159"/>
      <c r="J991" s="159"/>
      <c r="K991" s="159"/>
      <c r="L991" s="159"/>
      <c r="M991" s="159"/>
      <c r="N991" s="159"/>
      <c r="O991" s="87"/>
      <c r="P991" s="87"/>
      <c r="Q991" s="87"/>
      <c r="R991" s="87"/>
      <c r="S991" s="87"/>
      <c r="T991" s="87"/>
      <c r="U991" s="87"/>
      <c r="V991" s="87"/>
      <c r="W991" s="87"/>
      <c r="X991" s="87"/>
      <c r="Y991" s="87"/>
      <c r="Z991" s="87"/>
    </row>
    <row r="992" ht="12.0" customHeight="1">
      <c r="A992" s="159"/>
      <c r="B992" s="159"/>
      <c r="C992" s="159"/>
      <c r="D992" s="159"/>
      <c r="E992" s="159"/>
      <c r="F992" s="159"/>
      <c r="G992" s="159"/>
      <c r="H992" s="159"/>
      <c r="I992" s="159"/>
      <c r="J992" s="159"/>
      <c r="K992" s="159"/>
      <c r="L992" s="159"/>
      <c r="M992" s="159"/>
      <c r="N992" s="159"/>
      <c r="O992" s="87"/>
      <c r="P992" s="87"/>
      <c r="Q992" s="87"/>
      <c r="R992" s="87"/>
      <c r="S992" s="87"/>
      <c r="T992" s="87"/>
      <c r="U992" s="87"/>
      <c r="V992" s="87"/>
      <c r="W992" s="87"/>
      <c r="X992" s="87"/>
      <c r="Y992" s="87"/>
      <c r="Z992" s="87"/>
    </row>
    <row r="993" ht="12.0" customHeight="1">
      <c r="A993" s="159"/>
      <c r="B993" s="159"/>
      <c r="C993" s="159"/>
      <c r="D993" s="159"/>
      <c r="E993" s="159"/>
      <c r="F993" s="159"/>
      <c r="G993" s="159"/>
      <c r="H993" s="159"/>
      <c r="I993" s="159"/>
      <c r="J993" s="159"/>
      <c r="K993" s="159"/>
      <c r="L993" s="159"/>
      <c r="M993" s="159"/>
      <c r="N993" s="159"/>
      <c r="O993" s="87"/>
      <c r="P993" s="87"/>
      <c r="Q993" s="87"/>
      <c r="R993" s="87"/>
      <c r="S993" s="87"/>
      <c r="T993" s="87"/>
      <c r="U993" s="87"/>
      <c r="V993" s="87"/>
      <c r="W993" s="87"/>
      <c r="X993" s="87"/>
      <c r="Y993" s="87"/>
      <c r="Z993" s="87"/>
    </row>
    <row r="994" ht="12.0" customHeight="1">
      <c r="A994" s="159"/>
      <c r="B994" s="159"/>
      <c r="C994" s="159"/>
      <c r="D994" s="159"/>
      <c r="E994" s="159"/>
      <c r="F994" s="159"/>
      <c r="G994" s="159"/>
      <c r="H994" s="159"/>
      <c r="I994" s="159"/>
      <c r="J994" s="159"/>
      <c r="K994" s="159"/>
      <c r="L994" s="159"/>
      <c r="M994" s="159"/>
      <c r="N994" s="159"/>
      <c r="O994" s="87"/>
      <c r="P994" s="87"/>
      <c r="Q994" s="87"/>
      <c r="R994" s="87"/>
      <c r="S994" s="87"/>
      <c r="T994" s="87"/>
      <c r="U994" s="87"/>
      <c r="V994" s="87"/>
      <c r="W994" s="87"/>
      <c r="X994" s="87"/>
      <c r="Y994" s="87"/>
      <c r="Z994" s="87"/>
    </row>
    <row r="995" ht="12.0" customHeight="1">
      <c r="A995" s="159"/>
      <c r="B995" s="159"/>
      <c r="C995" s="159"/>
      <c r="D995" s="159"/>
      <c r="E995" s="159"/>
      <c r="F995" s="159"/>
      <c r="G995" s="159"/>
      <c r="H995" s="159"/>
      <c r="I995" s="159"/>
      <c r="J995" s="159"/>
      <c r="K995" s="159"/>
      <c r="L995" s="159"/>
      <c r="M995" s="159"/>
      <c r="N995" s="159"/>
      <c r="O995" s="87"/>
      <c r="P995" s="87"/>
      <c r="Q995" s="87"/>
      <c r="R995" s="87"/>
      <c r="S995" s="87"/>
      <c r="T995" s="87"/>
      <c r="U995" s="87"/>
      <c r="V995" s="87"/>
      <c r="W995" s="87"/>
      <c r="X995" s="87"/>
      <c r="Y995" s="87"/>
      <c r="Z995" s="87"/>
    </row>
    <row r="996" ht="12.0" customHeight="1">
      <c r="A996" s="159"/>
      <c r="B996" s="159"/>
      <c r="C996" s="159"/>
      <c r="D996" s="159"/>
      <c r="E996" s="159"/>
      <c r="F996" s="159"/>
      <c r="G996" s="159"/>
      <c r="H996" s="159"/>
      <c r="I996" s="159"/>
      <c r="J996" s="159"/>
      <c r="K996" s="159"/>
      <c r="L996" s="159"/>
      <c r="M996" s="159"/>
      <c r="N996" s="159"/>
      <c r="O996" s="87"/>
      <c r="P996" s="87"/>
      <c r="Q996" s="87"/>
      <c r="R996" s="87"/>
      <c r="S996" s="87"/>
      <c r="T996" s="87"/>
      <c r="U996" s="87"/>
      <c r="V996" s="87"/>
      <c r="W996" s="87"/>
      <c r="X996" s="87"/>
      <c r="Y996" s="87"/>
      <c r="Z996" s="87"/>
    </row>
    <row r="997" ht="12.0" customHeight="1">
      <c r="A997" s="159"/>
      <c r="B997" s="159"/>
      <c r="C997" s="159"/>
      <c r="D997" s="159"/>
      <c r="E997" s="159"/>
      <c r="F997" s="159"/>
      <c r="G997" s="159"/>
      <c r="H997" s="159"/>
      <c r="I997" s="159"/>
      <c r="J997" s="159"/>
      <c r="K997" s="159"/>
      <c r="L997" s="159"/>
      <c r="M997" s="159"/>
      <c r="N997" s="159"/>
      <c r="O997" s="87"/>
      <c r="P997" s="87"/>
      <c r="Q997" s="87"/>
      <c r="R997" s="87"/>
      <c r="S997" s="87"/>
      <c r="T997" s="87"/>
      <c r="U997" s="87"/>
      <c r="V997" s="87"/>
      <c r="W997" s="87"/>
      <c r="X997" s="87"/>
      <c r="Y997" s="87"/>
      <c r="Z997" s="87"/>
    </row>
    <row r="998" ht="12.0" customHeight="1">
      <c r="A998" s="159"/>
      <c r="B998" s="159"/>
      <c r="C998" s="159"/>
      <c r="D998" s="159"/>
      <c r="E998" s="159"/>
      <c r="F998" s="159"/>
      <c r="G998" s="159"/>
      <c r="H998" s="159"/>
      <c r="I998" s="159"/>
      <c r="J998" s="159"/>
      <c r="K998" s="159"/>
      <c r="L998" s="159"/>
      <c r="M998" s="159"/>
      <c r="N998" s="159"/>
      <c r="O998" s="87"/>
      <c r="P998" s="87"/>
      <c r="Q998" s="87"/>
      <c r="R998" s="87"/>
      <c r="S998" s="87"/>
      <c r="T998" s="87"/>
      <c r="U998" s="87"/>
      <c r="V998" s="87"/>
      <c r="W998" s="87"/>
      <c r="X998" s="87"/>
      <c r="Y998" s="87"/>
      <c r="Z998" s="87"/>
    </row>
    <row r="999" ht="12.0" customHeight="1">
      <c r="A999" s="159"/>
      <c r="B999" s="159"/>
      <c r="C999" s="159"/>
      <c r="D999" s="159"/>
      <c r="E999" s="159"/>
      <c r="F999" s="159"/>
      <c r="G999" s="159"/>
      <c r="H999" s="159"/>
      <c r="I999" s="159"/>
      <c r="J999" s="159"/>
      <c r="K999" s="159"/>
      <c r="L999" s="159"/>
      <c r="M999" s="159"/>
      <c r="N999" s="159"/>
      <c r="O999" s="87"/>
      <c r="P999" s="87"/>
      <c r="Q999" s="87"/>
      <c r="R999" s="87"/>
      <c r="S999" s="87"/>
      <c r="T999" s="87"/>
      <c r="U999" s="87"/>
      <c r="V999" s="87"/>
      <c r="W999" s="87"/>
      <c r="X999" s="87"/>
      <c r="Y999" s="87"/>
      <c r="Z999" s="87"/>
    </row>
    <row r="1000" ht="12.0" customHeight="1">
      <c r="A1000" s="159"/>
      <c r="B1000" s="159"/>
      <c r="C1000" s="159"/>
      <c r="D1000" s="159"/>
      <c r="E1000" s="159"/>
      <c r="F1000" s="159"/>
      <c r="G1000" s="159"/>
      <c r="H1000" s="159"/>
      <c r="I1000" s="159"/>
      <c r="J1000" s="159"/>
      <c r="K1000" s="159"/>
      <c r="L1000" s="159"/>
      <c r="M1000" s="159"/>
      <c r="N1000" s="159"/>
      <c r="O1000" s="87"/>
      <c r="P1000" s="87"/>
      <c r="Q1000" s="87"/>
      <c r="R1000" s="87"/>
      <c r="S1000" s="87"/>
      <c r="T1000" s="87"/>
      <c r="U1000" s="87"/>
      <c r="V1000" s="87"/>
      <c r="W1000" s="87"/>
      <c r="X1000" s="87"/>
      <c r="Y1000" s="87"/>
      <c r="Z1000" s="87"/>
    </row>
  </sheetData>
  <mergeCells count="3">
    <mergeCell ref="A1:N1"/>
    <mergeCell ref="A3:N3"/>
    <mergeCell ref="A4:N4"/>
  </mergeCells>
  <conditionalFormatting sqref="C6:C19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0CECE"/>
    <pageSetUpPr/>
  </sheetPr>
  <sheetViews>
    <sheetView workbookViewId="0"/>
  </sheetViews>
  <sheetFormatPr customHeight="1" defaultColWidth="14.43" defaultRowHeight="15.0"/>
  <cols>
    <col customWidth="1" min="1" max="2" width="12.43"/>
    <col customWidth="1" min="3" max="26" width="8.71"/>
  </cols>
  <sheetData>
    <row r="1" ht="12.0" customHeight="1">
      <c r="A1" s="104"/>
      <c r="B1" s="102"/>
      <c r="C1" s="105" t="s">
        <v>37</v>
      </c>
      <c r="D1" s="9"/>
      <c r="E1" s="106" t="s">
        <v>38</v>
      </c>
      <c r="F1" s="9"/>
      <c r="G1" s="107"/>
      <c r="H1" s="107"/>
      <c r="I1" s="107"/>
      <c r="J1" s="107"/>
      <c r="K1" s="107"/>
      <c r="L1" s="107"/>
      <c r="M1" s="107"/>
      <c r="N1" s="107"/>
      <c r="O1" s="107"/>
      <c r="P1" s="107"/>
      <c r="Q1" s="107"/>
      <c r="R1" s="107"/>
      <c r="S1" s="107"/>
      <c r="T1" s="107"/>
      <c r="U1" s="107"/>
      <c r="V1" s="107"/>
      <c r="W1" s="107"/>
      <c r="X1" s="107"/>
      <c r="Y1" s="107"/>
      <c r="Z1" s="107"/>
    </row>
    <row r="2" ht="12.0" customHeight="1">
      <c r="A2" s="109" t="s">
        <v>11</v>
      </c>
      <c r="B2" s="9"/>
      <c r="C2" s="110" t="s">
        <v>39</v>
      </c>
      <c r="D2" s="110" t="s">
        <v>40</v>
      </c>
      <c r="E2" s="110" t="s">
        <v>39</v>
      </c>
      <c r="F2" s="111" t="s">
        <v>40</v>
      </c>
      <c r="G2" s="43"/>
      <c r="H2" s="34"/>
      <c r="I2" s="3"/>
      <c r="J2" s="3"/>
      <c r="K2" s="3"/>
      <c r="L2" s="3"/>
      <c r="M2" s="3"/>
      <c r="N2" s="36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</row>
    <row r="3" ht="12.0" customHeight="1">
      <c r="A3" s="112" t="str">
        <f>Fixtures!A2</f>
        <v>Arsenal</v>
      </c>
      <c r="B3" s="114" t="str">
        <f>Fixtures!B2</f>
        <v>ARS</v>
      </c>
      <c r="C3" s="116">
        <v>2.121807244143726</v>
      </c>
      <c r="D3" s="118">
        <v>0.7858549219742054</v>
      </c>
      <c r="E3" s="116">
        <v>0.7858549219742054</v>
      </c>
      <c r="F3" s="118">
        <v>1.2180746811228917</v>
      </c>
      <c r="G3" s="107"/>
      <c r="H3" s="122"/>
      <c r="I3" s="107"/>
      <c r="J3" s="107"/>
      <c r="K3" s="107"/>
      <c r="L3" s="107"/>
      <c r="M3" s="107"/>
      <c r="N3" s="123"/>
      <c r="O3" s="107"/>
      <c r="P3" s="107"/>
      <c r="Q3" s="107"/>
      <c r="R3" s="107"/>
      <c r="S3" s="107"/>
      <c r="T3" s="107"/>
      <c r="U3" s="107"/>
      <c r="V3" s="107"/>
      <c r="W3" s="107"/>
      <c r="X3" s="107"/>
      <c r="Y3" s="107"/>
      <c r="Z3" s="107"/>
    </row>
    <row r="4" ht="12.0" customHeight="1">
      <c r="A4" s="124" t="str">
        <f>Fixtures!A3</f>
        <v>Bournemouth</v>
      </c>
      <c r="B4" s="125" t="str">
        <f>Fixtures!B3</f>
        <v>BOU</v>
      </c>
      <c r="C4" s="126">
        <v>1.0216109506293407</v>
      </c>
      <c r="D4" s="127">
        <v>1.1787816363994308</v>
      </c>
      <c r="E4" s="126">
        <v>0.7465618772507442</v>
      </c>
      <c r="F4" s="127">
        <v>1.2180746811228917</v>
      </c>
      <c r="G4" s="107"/>
      <c r="H4" s="122"/>
      <c r="I4" s="107"/>
      <c r="J4" s="107"/>
      <c r="K4" s="107"/>
      <c r="L4" s="107"/>
      <c r="M4" s="107"/>
      <c r="N4" s="123"/>
      <c r="O4" s="107"/>
      <c r="P4" s="107"/>
      <c r="Q4" s="107"/>
      <c r="R4" s="107"/>
      <c r="S4" s="107"/>
      <c r="T4" s="107"/>
      <c r="U4" s="107"/>
      <c r="V4" s="107"/>
      <c r="W4" s="107"/>
      <c r="X4" s="107"/>
      <c r="Y4" s="107"/>
      <c r="Z4" s="107"/>
    </row>
    <row r="5" ht="12.0" customHeight="1">
      <c r="A5" s="124" t="str">
        <f>Fixtures!A4</f>
        <v>Brighton</v>
      </c>
      <c r="B5" s="125" t="str">
        <f>Fixtures!B4</f>
        <v>BHA</v>
      </c>
      <c r="C5" s="126">
        <v>0.9430256077442954</v>
      </c>
      <c r="D5" s="127">
        <v>0.9823179059058794</v>
      </c>
      <c r="E5" s="126">
        <v>0.3929274609871027</v>
      </c>
      <c r="F5" s="127">
        <v>1.1394893382378468</v>
      </c>
      <c r="G5" s="107"/>
      <c r="H5" s="122"/>
      <c r="I5" s="107"/>
      <c r="J5" s="107"/>
      <c r="K5" s="107"/>
      <c r="L5" s="107"/>
      <c r="M5" s="107"/>
      <c r="N5" s="123"/>
      <c r="O5" s="107"/>
      <c r="P5" s="107"/>
      <c r="Q5" s="107"/>
      <c r="R5" s="107"/>
      <c r="S5" s="107"/>
      <c r="T5" s="107"/>
      <c r="U5" s="107"/>
      <c r="V5" s="107"/>
      <c r="W5" s="107"/>
      <c r="X5" s="107"/>
      <c r="Y5" s="107"/>
      <c r="Z5" s="107"/>
    </row>
    <row r="6" ht="12.0" customHeight="1">
      <c r="A6" s="124" t="str">
        <f>Fixtures!A5</f>
        <v>Burnley</v>
      </c>
      <c r="B6" s="125" t="str">
        <f>Fixtures!B5</f>
        <v>BUR</v>
      </c>
      <c r="C6" s="126">
        <v>0.6286834896422379</v>
      </c>
      <c r="D6" s="127">
        <v>0.667976534365699</v>
      </c>
      <c r="E6" s="126">
        <v>0.7858549219742054</v>
      </c>
      <c r="F6" s="127">
        <v>0.8644402648592503</v>
      </c>
      <c r="G6" s="107"/>
      <c r="H6" s="122"/>
      <c r="I6" s="107"/>
      <c r="J6" s="107"/>
      <c r="K6" s="107"/>
      <c r="L6" s="107"/>
      <c r="M6" s="107"/>
      <c r="N6" s="123"/>
      <c r="O6" s="107"/>
      <c r="P6" s="107"/>
      <c r="Q6" s="107"/>
      <c r="R6" s="107"/>
      <c r="S6" s="107"/>
      <c r="T6" s="107"/>
      <c r="U6" s="107"/>
      <c r="V6" s="107"/>
      <c r="W6" s="107"/>
      <c r="X6" s="107"/>
      <c r="Y6" s="107"/>
      <c r="Z6" s="107"/>
    </row>
    <row r="7" ht="12.0" customHeight="1">
      <c r="A7" s="128" t="str">
        <f>Fixtures!A6</f>
        <v>Cardiff</v>
      </c>
      <c r="B7" s="129" t="str">
        <f>Fixtures!B6</f>
        <v>CAR</v>
      </c>
      <c r="C7" s="126">
        <v>0.7322834645669289</v>
      </c>
      <c r="D7" s="127">
        <v>0.9788235294117644</v>
      </c>
      <c r="E7" s="126">
        <v>0.4138834951456312</v>
      </c>
      <c r="F7" s="127">
        <v>1.1704794520547945</v>
      </c>
      <c r="G7" s="107"/>
      <c r="H7" s="122"/>
      <c r="I7" s="107"/>
      <c r="J7" s="107"/>
      <c r="K7" s="107"/>
      <c r="L7" s="107"/>
      <c r="M7" s="107"/>
      <c r="N7" s="123"/>
      <c r="O7" s="107"/>
      <c r="P7" s="107"/>
      <c r="Q7" s="107"/>
      <c r="R7" s="107"/>
      <c r="S7" s="107"/>
      <c r="T7" s="107"/>
      <c r="U7" s="107"/>
      <c r="V7" s="107"/>
      <c r="W7" s="107"/>
      <c r="X7" s="107"/>
      <c r="Y7" s="107"/>
      <c r="Z7" s="107"/>
    </row>
    <row r="8" ht="12.0" customHeight="1">
      <c r="A8" s="124" t="str">
        <f>Fixtures!A7</f>
        <v>Chelsea</v>
      </c>
      <c r="B8" s="125" t="str">
        <f>Fixtures!B7</f>
        <v>CHE</v>
      </c>
      <c r="C8" s="126">
        <v>1.1787816363994308</v>
      </c>
      <c r="D8" s="127">
        <v>0.6286834896422379</v>
      </c>
      <c r="E8" s="126">
        <v>1.257367725846353</v>
      </c>
      <c r="F8" s="127">
        <v>0.8644402648592503</v>
      </c>
      <c r="G8" s="107"/>
      <c r="H8" s="122"/>
      <c r="I8" s="107"/>
      <c r="J8" s="107"/>
      <c r="K8" s="107"/>
      <c r="L8" s="107"/>
      <c r="M8" s="107"/>
      <c r="N8" s="123"/>
      <c r="O8" s="107"/>
      <c r="P8" s="107"/>
      <c r="Q8" s="107"/>
      <c r="R8" s="107"/>
      <c r="S8" s="107"/>
      <c r="T8" s="107"/>
      <c r="U8" s="107"/>
      <c r="V8" s="107"/>
      <c r="W8" s="107"/>
      <c r="X8" s="107"/>
      <c r="Y8" s="107"/>
      <c r="Z8" s="107"/>
    </row>
    <row r="9" ht="12.0" customHeight="1">
      <c r="A9" s="124" t="str">
        <f>Fixtures!A8</f>
        <v>Crystal Palace</v>
      </c>
      <c r="B9" s="125" t="str">
        <f>Fixtures!B8</f>
        <v>CRY</v>
      </c>
      <c r="C9" s="126">
        <v>1.1394893382378468</v>
      </c>
      <c r="D9" s="127">
        <v>1.0609039953528017</v>
      </c>
      <c r="E9" s="126">
        <v>0.6286834896422379</v>
      </c>
      <c r="F9" s="127">
        <v>1.1001962935143856</v>
      </c>
      <c r="G9" s="107"/>
      <c r="H9" s="122"/>
      <c r="I9" s="107"/>
      <c r="J9" s="107"/>
      <c r="K9" s="107"/>
      <c r="L9" s="107"/>
      <c r="M9" s="107"/>
      <c r="N9" s="123"/>
      <c r="O9" s="107"/>
      <c r="P9" s="107"/>
      <c r="Q9" s="107"/>
      <c r="R9" s="107"/>
      <c r="S9" s="107"/>
      <c r="T9" s="107"/>
      <c r="U9" s="107"/>
      <c r="V9" s="107"/>
      <c r="W9" s="107"/>
      <c r="X9" s="107"/>
      <c r="Y9" s="107"/>
      <c r="Z9" s="107"/>
    </row>
    <row r="10" ht="12.0" customHeight="1">
      <c r="A10" s="124" t="str">
        <f>Fixtures!A9</f>
        <v>Everton</v>
      </c>
      <c r="B10" s="125" t="str">
        <f>Fixtures!B9</f>
        <v>EVE</v>
      </c>
      <c r="C10" s="126">
        <v>1.1001962935143856</v>
      </c>
      <c r="D10" s="127">
        <v>0.8644402648592503</v>
      </c>
      <c r="E10" s="126">
        <v>0.6286834896422379</v>
      </c>
      <c r="F10" s="127">
        <v>1.4145384116164432</v>
      </c>
      <c r="G10" s="107"/>
      <c r="H10" s="122"/>
      <c r="I10" s="107"/>
      <c r="J10" s="107"/>
      <c r="K10" s="107"/>
      <c r="L10" s="107"/>
      <c r="M10" s="107"/>
      <c r="N10" s="123"/>
      <c r="O10" s="107"/>
      <c r="P10" s="107"/>
      <c r="Q10" s="107"/>
      <c r="R10" s="107"/>
      <c r="S10" s="107"/>
      <c r="T10" s="107"/>
      <c r="U10" s="107"/>
      <c r="V10" s="107"/>
      <c r="W10" s="107"/>
      <c r="X10" s="107"/>
      <c r="Y10" s="107"/>
      <c r="Z10" s="107"/>
    </row>
    <row r="11" ht="12.0" customHeight="1">
      <c r="A11" s="128" t="str">
        <f>Fixtures!A10</f>
        <v>Fulham</v>
      </c>
      <c r="B11" s="129" t="str">
        <f>Fixtures!B10</f>
        <v>FUL</v>
      </c>
      <c r="C11" s="126">
        <v>0.7322834645669289</v>
      </c>
      <c r="D11" s="127">
        <v>1.0399999999999996</v>
      </c>
      <c r="E11" s="126">
        <v>0.5566019417475729</v>
      </c>
      <c r="F11" s="127">
        <v>1.4758219178082193</v>
      </c>
      <c r="G11" s="107"/>
      <c r="H11" s="122"/>
      <c r="I11" s="107"/>
      <c r="J11" s="107"/>
      <c r="K11" s="107"/>
      <c r="L11" s="107"/>
      <c r="M11" s="107"/>
      <c r="N11" s="123"/>
      <c r="O11" s="107"/>
      <c r="P11" s="107"/>
      <c r="Q11" s="107"/>
      <c r="R11" s="107"/>
      <c r="S11" s="107"/>
      <c r="T11" s="107"/>
      <c r="U11" s="107"/>
      <c r="V11" s="107"/>
      <c r="W11" s="107"/>
      <c r="X11" s="107"/>
      <c r="Y11" s="107"/>
      <c r="Z11" s="107"/>
    </row>
    <row r="12" ht="12.0" customHeight="1">
      <c r="A12" s="124" t="str">
        <f>Fixtures!A11</f>
        <v>Huddersfield</v>
      </c>
      <c r="B12" s="125" t="str">
        <f>Fixtures!B11</f>
        <v>HUD</v>
      </c>
      <c r="C12" s="126">
        <v>0.6286834896422379</v>
      </c>
      <c r="D12" s="127">
        <v>0.9823179059058794</v>
      </c>
      <c r="E12" s="126">
        <v>0.4715128038721477</v>
      </c>
      <c r="F12" s="127">
        <v>1.296660024007937</v>
      </c>
      <c r="G12" s="107"/>
      <c r="H12" s="122"/>
      <c r="I12" s="107"/>
      <c r="J12" s="107"/>
      <c r="K12" s="107"/>
      <c r="L12" s="107"/>
      <c r="M12" s="107"/>
      <c r="N12" s="123"/>
      <c r="O12" s="107"/>
      <c r="P12" s="107"/>
      <c r="Q12" s="107"/>
      <c r="R12" s="107"/>
      <c r="S12" s="107"/>
      <c r="T12" s="107"/>
      <c r="U12" s="107"/>
      <c r="V12" s="107"/>
      <c r="W12" s="107"/>
      <c r="X12" s="107"/>
      <c r="Y12" s="107"/>
      <c r="Z12" s="107"/>
    </row>
    <row r="13" ht="12.0" customHeight="1">
      <c r="A13" s="124" t="str">
        <f>Fixtures!A12</f>
        <v>Leicester</v>
      </c>
      <c r="B13" s="125" t="str">
        <f>Fixtures!B12</f>
        <v>LEI</v>
      </c>
      <c r="C13" s="126">
        <v>0.9823179059058794</v>
      </c>
      <c r="D13" s="127">
        <v>0.8644402648592503</v>
      </c>
      <c r="E13" s="126">
        <v>1.2180746811228917</v>
      </c>
      <c r="F13" s="127">
        <v>1.4931237545014884</v>
      </c>
      <c r="G13" s="107"/>
      <c r="H13" s="122"/>
      <c r="I13" s="107"/>
      <c r="J13" s="107"/>
      <c r="K13" s="107"/>
      <c r="L13" s="107"/>
      <c r="M13" s="107"/>
      <c r="N13" s="123"/>
      <c r="O13" s="107"/>
      <c r="P13" s="107"/>
      <c r="Q13" s="107"/>
      <c r="R13" s="107"/>
      <c r="S13" s="107"/>
      <c r="T13" s="107"/>
      <c r="U13" s="107"/>
      <c r="V13" s="107"/>
      <c r="W13" s="107"/>
      <c r="X13" s="107"/>
      <c r="Y13" s="107"/>
      <c r="Z13" s="107"/>
    </row>
    <row r="14" ht="12.0" customHeight="1">
      <c r="A14" s="124" t="str">
        <f>Fixtures!A13</f>
        <v>Liverpool</v>
      </c>
      <c r="B14" s="125" t="str">
        <f>Fixtures!B13</f>
        <v>LIV</v>
      </c>
      <c r="C14" s="126">
        <v>1.7681728278800848</v>
      </c>
      <c r="D14" s="127">
        <v>0.3929274609871027</v>
      </c>
      <c r="E14" s="126">
        <v>1.5324167992249496</v>
      </c>
      <c r="F14" s="127">
        <v>1.1001962935143856</v>
      </c>
      <c r="G14" s="107"/>
      <c r="H14" s="122"/>
      <c r="I14" s="107"/>
      <c r="J14" s="107"/>
      <c r="K14" s="107"/>
      <c r="L14" s="107"/>
      <c r="M14" s="107"/>
      <c r="N14" s="123"/>
      <c r="O14" s="107"/>
      <c r="P14" s="107"/>
      <c r="Q14" s="107"/>
      <c r="R14" s="107"/>
      <c r="S14" s="107"/>
      <c r="T14" s="107"/>
      <c r="U14" s="107"/>
      <c r="V14" s="107"/>
      <c r="W14" s="107"/>
      <c r="X14" s="107"/>
      <c r="Y14" s="107"/>
      <c r="Z14" s="107"/>
    </row>
    <row r="15" ht="12.0" customHeight="1">
      <c r="A15" s="124" t="str">
        <f>Fixtures!A14</f>
        <v>Man City</v>
      </c>
      <c r="B15" s="125" t="str">
        <f>Fixtures!B14</f>
        <v>MCI</v>
      </c>
      <c r="C15" s="126">
        <v>2.3968563175223228</v>
      </c>
      <c r="D15" s="127">
        <v>0.5500981467571928</v>
      </c>
      <c r="E15" s="126">
        <v>1.7681728278800848</v>
      </c>
      <c r="F15" s="127">
        <v>0.510805848595609</v>
      </c>
      <c r="G15" s="107"/>
      <c r="H15" s="122"/>
      <c r="I15" s="107"/>
      <c r="J15" s="107"/>
      <c r="K15" s="107"/>
      <c r="L15" s="107"/>
      <c r="M15" s="107"/>
      <c r="N15" s="123"/>
      <c r="O15" s="107"/>
      <c r="P15" s="107"/>
      <c r="Q15" s="107"/>
      <c r="R15" s="107"/>
      <c r="S15" s="107"/>
      <c r="T15" s="107"/>
      <c r="U15" s="107"/>
      <c r="V15" s="107"/>
      <c r="W15" s="107"/>
      <c r="X15" s="107"/>
      <c r="Y15" s="107"/>
      <c r="Z15" s="107"/>
    </row>
    <row r="16" ht="12.0" customHeight="1">
      <c r="A16" s="124" t="str">
        <f>Fixtures!A15</f>
        <v>Man Utd</v>
      </c>
      <c r="B16" s="125" t="str">
        <f>Fixtures!B15</f>
        <v>MNU</v>
      </c>
      <c r="C16" s="126">
        <v>1.4931237545014884</v>
      </c>
      <c r="D16" s="127">
        <v>0.3536344162636415</v>
      </c>
      <c r="E16" s="126">
        <v>1.1787816363994308</v>
      </c>
      <c r="F16" s="127">
        <v>0.7465618772507442</v>
      </c>
      <c r="G16" s="107"/>
      <c r="H16" s="122"/>
      <c r="I16" s="107"/>
      <c r="J16" s="107"/>
      <c r="K16" s="107"/>
      <c r="L16" s="107"/>
      <c r="M16" s="107"/>
      <c r="N16" s="123"/>
      <c r="O16" s="107"/>
      <c r="P16" s="107"/>
      <c r="Q16" s="107"/>
      <c r="R16" s="107"/>
      <c r="S16" s="107"/>
      <c r="T16" s="107"/>
      <c r="U16" s="107"/>
      <c r="V16" s="107"/>
      <c r="W16" s="107"/>
      <c r="X16" s="107"/>
      <c r="Y16" s="107"/>
      <c r="Z16" s="107"/>
    </row>
    <row r="17" ht="12.0" customHeight="1">
      <c r="A17" s="124" t="str">
        <f>Fixtures!A16</f>
        <v>Newcastle</v>
      </c>
      <c r="B17" s="125" t="str">
        <f>Fixtures!B16</f>
        <v>NEW</v>
      </c>
      <c r="C17" s="126">
        <v>0.8251472201357893</v>
      </c>
      <c r="D17" s="127">
        <v>0.667976534365699</v>
      </c>
      <c r="E17" s="126">
        <v>0.707268832527283</v>
      </c>
      <c r="F17" s="127">
        <v>1.1787816363994308</v>
      </c>
      <c r="G17" s="107"/>
      <c r="H17" s="122"/>
      <c r="I17" s="107"/>
      <c r="J17" s="107"/>
      <c r="K17" s="107"/>
      <c r="L17" s="107"/>
      <c r="M17" s="107"/>
      <c r="N17" s="123"/>
      <c r="O17" s="107"/>
      <c r="P17" s="107"/>
      <c r="Q17" s="107"/>
      <c r="R17" s="107"/>
      <c r="S17" s="107"/>
      <c r="T17" s="107"/>
      <c r="U17" s="107"/>
      <c r="V17" s="107"/>
      <c r="W17" s="107"/>
      <c r="X17" s="107"/>
      <c r="Y17" s="107"/>
      <c r="Z17" s="107"/>
    </row>
    <row r="18" ht="12.0" customHeight="1">
      <c r="A18" s="124" t="str">
        <f>Fixtures!A17</f>
        <v>Southampton</v>
      </c>
      <c r="B18" s="125" t="str">
        <f>Fixtures!B17</f>
        <v>SOU</v>
      </c>
      <c r="C18" s="126">
        <v>0.7858549219742054</v>
      </c>
      <c r="D18" s="127">
        <v>1.0216109506293407</v>
      </c>
      <c r="E18" s="126">
        <v>0.667976534365699</v>
      </c>
      <c r="F18" s="127">
        <v>1.1787816363994308</v>
      </c>
      <c r="G18" s="107"/>
      <c r="H18" s="122"/>
      <c r="I18" s="107"/>
      <c r="J18" s="107"/>
      <c r="K18" s="107"/>
      <c r="L18" s="107"/>
      <c r="M18" s="107"/>
      <c r="N18" s="123"/>
      <c r="O18" s="107"/>
      <c r="P18" s="107"/>
      <c r="Q18" s="107"/>
      <c r="R18" s="107"/>
      <c r="S18" s="107"/>
      <c r="T18" s="107"/>
      <c r="U18" s="107"/>
      <c r="V18" s="107"/>
      <c r="W18" s="107"/>
      <c r="X18" s="107"/>
      <c r="Y18" s="107"/>
      <c r="Z18" s="107"/>
    </row>
    <row r="19" ht="12.0" customHeight="1">
      <c r="A19" s="124" t="str">
        <f>Fixtures!A18</f>
        <v>Tottenham</v>
      </c>
      <c r="B19" s="125" t="str">
        <f>Fixtures!B18</f>
        <v>TOT</v>
      </c>
      <c r="C19" s="126">
        <v>1.5717090973865333</v>
      </c>
      <c r="D19" s="127">
        <v>0.6286834896422379</v>
      </c>
      <c r="E19" s="126">
        <v>1.335953068731398</v>
      </c>
      <c r="F19" s="127">
        <v>0.7858549219742054</v>
      </c>
      <c r="G19" s="107"/>
      <c r="H19" s="122"/>
      <c r="I19" s="107"/>
      <c r="J19" s="107"/>
      <c r="K19" s="107"/>
      <c r="L19" s="107"/>
      <c r="M19" s="107"/>
      <c r="N19" s="123"/>
      <c r="O19" s="107"/>
      <c r="P19" s="107"/>
      <c r="Q19" s="107"/>
      <c r="R19" s="107"/>
      <c r="S19" s="107"/>
      <c r="T19" s="107"/>
      <c r="U19" s="107"/>
      <c r="V19" s="107"/>
      <c r="W19" s="107"/>
      <c r="X19" s="107"/>
      <c r="Y19" s="107"/>
      <c r="Z19" s="107"/>
    </row>
    <row r="20" ht="12.0" customHeight="1">
      <c r="A20" s="124" t="str">
        <f>Fixtures!A19</f>
        <v>Watford</v>
      </c>
      <c r="B20" s="125" t="str">
        <f>Fixtures!B19</f>
        <v>WAT</v>
      </c>
      <c r="C20" s="126">
        <v>1.0609039953528017</v>
      </c>
      <c r="D20" s="127">
        <v>1.2180746811228917</v>
      </c>
      <c r="E20" s="126">
        <v>0.667976534365699</v>
      </c>
      <c r="F20" s="127">
        <v>1.296660024007937</v>
      </c>
      <c r="G20" s="107"/>
      <c r="H20" s="122"/>
      <c r="I20" s="107"/>
      <c r="J20" s="107"/>
      <c r="K20" s="107"/>
      <c r="L20" s="107"/>
      <c r="M20" s="107"/>
      <c r="N20" s="123"/>
      <c r="O20" s="107"/>
      <c r="P20" s="107"/>
      <c r="Q20" s="107"/>
      <c r="R20" s="107"/>
      <c r="S20" s="107"/>
      <c r="T20" s="107"/>
      <c r="U20" s="107"/>
      <c r="V20" s="107"/>
      <c r="W20" s="107"/>
      <c r="X20" s="107"/>
      <c r="Y20" s="107"/>
      <c r="Z20" s="107"/>
    </row>
    <row r="21" ht="12.0" customHeight="1">
      <c r="A21" s="124" t="str">
        <f>Fixtures!A20</f>
        <v>West Ham</v>
      </c>
      <c r="B21" s="125" t="str">
        <f>Fixtures!B20</f>
        <v>WHU</v>
      </c>
      <c r="C21" s="126">
        <v>0.9430256077442954</v>
      </c>
      <c r="D21" s="127">
        <v>1.0216109506293407</v>
      </c>
      <c r="E21" s="126">
        <v>0.9430256077442954</v>
      </c>
      <c r="F21" s="127">
        <v>1.6502944402715787</v>
      </c>
      <c r="G21" s="107"/>
      <c r="H21" s="130"/>
      <c r="I21" s="131"/>
      <c r="J21" s="131"/>
      <c r="K21" s="131"/>
      <c r="L21" s="131"/>
      <c r="M21" s="131"/>
      <c r="N21" s="132"/>
      <c r="O21" s="107"/>
      <c r="P21" s="107"/>
      <c r="Q21" s="107"/>
      <c r="R21" s="107"/>
      <c r="S21" s="107"/>
      <c r="T21" s="107"/>
      <c r="U21" s="107"/>
      <c r="V21" s="107"/>
      <c r="W21" s="107"/>
      <c r="X21" s="107"/>
      <c r="Y21" s="107"/>
      <c r="Z21" s="107"/>
    </row>
    <row r="22" ht="12.0" customHeight="1">
      <c r="A22" s="133" t="str">
        <f>Fixtures!A21</f>
        <v>Wolves</v>
      </c>
      <c r="B22" s="134" t="str">
        <f>Fixtures!B21</f>
        <v>WOL</v>
      </c>
      <c r="C22" s="135">
        <v>0.8604330708661416</v>
      </c>
      <c r="D22" s="136">
        <v>1.1011764705882352</v>
      </c>
      <c r="E22" s="135">
        <v>0.49951456310679626</v>
      </c>
      <c r="F22" s="136">
        <v>1.068698630136986</v>
      </c>
      <c r="G22" s="107"/>
      <c r="H22" s="107"/>
      <c r="I22" s="107"/>
      <c r="J22" s="107"/>
      <c r="K22" s="107"/>
      <c r="L22" s="107"/>
      <c r="M22" s="107"/>
      <c r="N22" s="107"/>
      <c r="O22" s="107"/>
      <c r="P22" s="107"/>
      <c r="Q22" s="107"/>
      <c r="R22" s="107"/>
      <c r="S22" s="107"/>
      <c r="T22" s="107"/>
      <c r="U22" s="107"/>
      <c r="V22" s="107"/>
      <c r="W22" s="107"/>
      <c r="X22" s="107"/>
      <c r="Y22" s="107"/>
      <c r="Z22" s="107"/>
    </row>
    <row r="23" ht="12.0" customHeight="1">
      <c r="A23" s="10"/>
      <c r="B23" s="10"/>
      <c r="C23" s="10"/>
      <c r="D23" s="10"/>
      <c r="E23" s="10"/>
      <c r="F23" s="10"/>
      <c r="G23" s="107"/>
      <c r="H23" s="107"/>
      <c r="I23" s="107"/>
      <c r="J23" s="107"/>
      <c r="K23" s="107"/>
      <c r="L23" s="107"/>
      <c r="M23" s="107"/>
      <c r="N23" s="107"/>
      <c r="O23" s="107"/>
      <c r="P23" s="107"/>
      <c r="Q23" s="107"/>
      <c r="R23" s="107"/>
      <c r="S23" s="107"/>
      <c r="T23" s="107"/>
      <c r="U23" s="107"/>
      <c r="V23" s="107"/>
      <c r="W23" s="107"/>
      <c r="X23" s="107"/>
      <c r="Y23" s="107"/>
      <c r="Z23" s="107"/>
    </row>
    <row r="24" ht="12.0" customHeight="1">
      <c r="A24" s="10"/>
      <c r="B24" s="10"/>
      <c r="C24" s="10"/>
      <c r="D24" s="10"/>
      <c r="E24" s="10"/>
      <c r="F24" s="10"/>
      <c r="G24" s="107"/>
      <c r="H24" s="107"/>
      <c r="I24" s="107"/>
      <c r="J24" s="107"/>
      <c r="K24" s="107"/>
      <c r="L24" s="107"/>
      <c r="M24" s="107"/>
      <c r="N24" s="107"/>
      <c r="O24" s="107"/>
      <c r="P24" s="107"/>
      <c r="Q24" s="107"/>
      <c r="R24" s="107"/>
      <c r="S24" s="107"/>
      <c r="T24" s="107"/>
      <c r="U24" s="107"/>
      <c r="V24" s="107"/>
      <c r="W24" s="107"/>
      <c r="X24" s="107"/>
      <c r="Y24" s="107"/>
      <c r="Z24" s="107"/>
    </row>
    <row r="25" ht="12.0" customHeight="1">
      <c r="A25" s="10"/>
      <c r="B25" s="10"/>
      <c r="C25" s="10"/>
      <c r="D25" s="10"/>
      <c r="E25" s="10"/>
      <c r="F25" s="10"/>
      <c r="G25" s="107"/>
      <c r="H25" s="107"/>
      <c r="I25" s="107"/>
      <c r="J25" s="107"/>
      <c r="K25" s="107"/>
      <c r="L25" s="107"/>
      <c r="M25" s="107"/>
      <c r="N25" s="107"/>
      <c r="O25" s="107"/>
      <c r="P25" s="107"/>
      <c r="Q25" s="107"/>
      <c r="R25" s="107"/>
      <c r="S25" s="107"/>
      <c r="T25" s="107"/>
      <c r="U25" s="107"/>
      <c r="V25" s="107"/>
      <c r="W25" s="107"/>
      <c r="X25" s="107"/>
      <c r="Y25" s="107"/>
      <c r="Z25" s="107"/>
    </row>
    <row r="26" ht="12.0" customHeight="1">
      <c r="A26" s="10"/>
      <c r="B26" s="10"/>
      <c r="C26" s="10"/>
      <c r="D26" s="10"/>
      <c r="E26" s="10"/>
      <c r="F26" s="10"/>
      <c r="G26" s="107"/>
      <c r="H26" s="107"/>
      <c r="I26" s="107"/>
      <c r="J26" s="107"/>
      <c r="K26" s="107"/>
      <c r="L26" s="107"/>
      <c r="M26" s="107"/>
      <c r="N26" s="107"/>
      <c r="O26" s="107"/>
      <c r="P26" s="107"/>
      <c r="Q26" s="107"/>
      <c r="R26" s="107"/>
      <c r="S26" s="107"/>
      <c r="T26" s="107"/>
      <c r="U26" s="107"/>
      <c r="V26" s="107"/>
      <c r="W26" s="107"/>
      <c r="X26" s="107"/>
      <c r="Y26" s="107"/>
      <c r="Z26" s="107"/>
    </row>
    <row r="27" ht="12.0" customHeight="1">
      <c r="A27" s="10"/>
      <c r="B27" s="10"/>
      <c r="C27" s="10"/>
      <c r="D27" s="10"/>
      <c r="E27" s="10"/>
      <c r="F27" s="10"/>
      <c r="G27" s="107"/>
      <c r="H27" s="107"/>
      <c r="I27" s="107"/>
      <c r="J27" s="107"/>
      <c r="K27" s="107"/>
      <c r="L27" s="107"/>
      <c r="M27" s="107"/>
      <c r="N27" s="107"/>
      <c r="O27" s="107"/>
      <c r="P27" s="107"/>
      <c r="Q27" s="107"/>
      <c r="R27" s="107"/>
      <c r="S27" s="107"/>
      <c r="T27" s="107"/>
      <c r="U27" s="107"/>
      <c r="V27" s="107"/>
      <c r="W27" s="107"/>
      <c r="X27" s="107"/>
      <c r="Y27" s="107"/>
      <c r="Z27" s="107"/>
    </row>
    <row r="28" ht="12.0" customHeight="1">
      <c r="A28" s="10"/>
      <c r="B28" s="10"/>
      <c r="C28" s="10"/>
      <c r="D28" s="10"/>
      <c r="E28" s="10"/>
      <c r="F28" s="10"/>
      <c r="G28" s="107"/>
      <c r="H28" s="107"/>
      <c r="I28" s="107"/>
      <c r="J28" s="107"/>
      <c r="K28" s="107"/>
      <c r="L28" s="107"/>
      <c r="M28" s="107"/>
      <c r="N28" s="107"/>
      <c r="O28" s="107"/>
      <c r="P28" s="107"/>
      <c r="Q28" s="107"/>
      <c r="R28" s="107"/>
      <c r="S28" s="107"/>
      <c r="T28" s="107"/>
      <c r="U28" s="107"/>
      <c r="V28" s="107"/>
      <c r="W28" s="107"/>
      <c r="X28" s="107"/>
      <c r="Y28" s="107"/>
      <c r="Z28" s="107"/>
    </row>
    <row r="29" ht="12.0" customHeight="1">
      <c r="A29" s="10"/>
      <c r="B29" s="10"/>
      <c r="C29" s="10"/>
      <c r="D29" s="10"/>
      <c r="E29" s="10"/>
      <c r="F29" s="10"/>
      <c r="G29" s="107"/>
      <c r="H29" s="107"/>
      <c r="I29" s="107"/>
      <c r="J29" s="107"/>
      <c r="K29" s="107"/>
      <c r="L29" s="107"/>
      <c r="M29" s="107"/>
      <c r="N29" s="107"/>
      <c r="O29" s="107"/>
      <c r="P29" s="107"/>
      <c r="Q29" s="107"/>
      <c r="R29" s="107"/>
      <c r="S29" s="107"/>
      <c r="T29" s="107"/>
      <c r="U29" s="107"/>
      <c r="V29" s="107"/>
      <c r="W29" s="107"/>
      <c r="X29" s="107"/>
      <c r="Y29" s="107"/>
      <c r="Z29" s="107"/>
    </row>
    <row r="30" ht="12.0" customHeight="1">
      <c r="A30" s="10"/>
      <c r="B30" s="10"/>
      <c r="C30" s="10"/>
      <c r="D30" s="10"/>
      <c r="E30" s="10"/>
      <c r="F30" s="10"/>
      <c r="G30" s="107"/>
      <c r="H30" s="107"/>
      <c r="I30" s="107"/>
      <c r="J30" s="107"/>
      <c r="K30" s="107"/>
      <c r="L30" s="107"/>
      <c r="M30" s="107"/>
      <c r="N30" s="107"/>
      <c r="O30" s="107"/>
      <c r="P30" s="107"/>
      <c r="Q30" s="107"/>
      <c r="R30" s="107"/>
      <c r="S30" s="107"/>
      <c r="T30" s="107"/>
      <c r="U30" s="107"/>
      <c r="V30" s="107"/>
      <c r="W30" s="107"/>
      <c r="X30" s="107"/>
      <c r="Y30" s="107"/>
      <c r="Z30" s="107"/>
    </row>
    <row r="31" ht="12.0" customHeight="1">
      <c r="A31" s="10"/>
      <c r="B31" s="10"/>
      <c r="C31" s="10"/>
      <c r="D31" s="10"/>
      <c r="E31" s="10"/>
      <c r="F31" s="10"/>
      <c r="G31" s="107"/>
      <c r="H31" s="107"/>
      <c r="I31" s="107"/>
      <c r="J31" s="107"/>
      <c r="K31" s="107"/>
      <c r="L31" s="107"/>
      <c r="M31" s="107"/>
      <c r="N31" s="107"/>
      <c r="O31" s="107"/>
      <c r="P31" s="107"/>
      <c r="Q31" s="107"/>
      <c r="R31" s="107"/>
      <c r="S31" s="107"/>
      <c r="T31" s="107"/>
      <c r="U31" s="107"/>
      <c r="V31" s="107"/>
      <c r="W31" s="107"/>
      <c r="X31" s="107"/>
      <c r="Y31" s="107"/>
      <c r="Z31" s="107"/>
    </row>
    <row r="32" ht="12.0" customHeight="1">
      <c r="A32" s="10"/>
      <c r="B32" s="10"/>
      <c r="C32" s="10"/>
      <c r="D32" s="10"/>
      <c r="E32" s="10"/>
      <c r="F32" s="10"/>
      <c r="G32" s="107"/>
      <c r="H32" s="107"/>
      <c r="I32" s="107"/>
      <c r="J32" s="107"/>
      <c r="K32" s="107"/>
      <c r="L32" s="107"/>
      <c r="M32" s="107"/>
      <c r="N32" s="107"/>
      <c r="O32" s="107"/>
      <c r="P32" s="107"/>
      <c r="Q32" s="107"/>
      <c r="R32" s="107"/>
      <c r="S32" s="107"/>
      <c r="T32" s="107"/>
      <c r="U32" s="107"/>
      <c r="V32" s="107"/>
      <c r="W32" s="107"/>
      <c r="X32" s="107"/>
      <c r="Y32" s="107"/>
      <c r="Z32" s="107"/>
    </row>
    <row r="33" ht="12.0" customHeight="1">
      <c r="A33" s="10"/>
      <c r="B33" s="10"/>
      <c r="C33" s="10"/>
      <c r="D33" s="10"/>
      <c r="E33" s="10"/>
      <c r="F33" s="10"/>
      <c r="G33" s="107"/>
      <c r="H33" s="107"/>
      <c r="I33" s="107"/>
      <c r="J33" s="107"/>
      <c r="K33" s="107"/>
      <c r="L33" s="107"/>
      <c r="M33" s="107"/>
      <c r="N33" s="107"/>
      <c r="O33" s="107"/>
      <c r="P33" s="107"/>
      <c r="Q33" s="107"/>
      <c r="R33" s="107"/>
      <c r="S33" s="107"/>
      <c r="T33" s="107"/>
      <c r="U33" s="107"/>
      <c r="V33" s="107"/>
      <c r="W33" s="107"/>
      <c r="X33" s="107"/>
      <c r="Y33" s="107"/>
      <c r="Z33" s="107"/>
    </row>
    <row r="34" ht="12.0" customHeight="1">
      <c r="A34" s="10"/>
      <c r="B34" s="10"/>
      <c r="C34" s="10"/>
      <c r="D34" s="10"/>
      <c r="E34" s="10"/>
      <c r="F34" s="10"/>
      <c r="G34" s="107"/>
      <c r="H34" s="107"/>
      <c r="I34" s="107"/>
      <c r="J34" s="107"/>
      <c r="K34" s="107"/>
      <c r="L34" s="107"/>
      <c r="M34" s="107"/>
      <c r="N34" s="107"/>
      <c r="O34" s="107"/>
      <c r="P34" s="107"/>
      <c r="Q34" s="107"/>
      <c r="R34" s="107"/>
      <c r="S34" s="107"/>
      <c r="T34" s="107"/>
      <c r="U34" s="107"/>
      <c r="V34" s="107"/>
      <c r="W34" s="107"/>
      <c r="X34" s="107"/>
      <c r="Y34" s="107"/>
      <c r="Z34" s="107"/>
    </row>
    <row r="35" ht="12.0" customHeight="1">
      <c r="A35" s="10"/>
      <c r="B35" s="10"/>
      <c r="C35" s="10"/>
      <c r="D35" s="10"/>
      <c r="E35" s="10"/>
      <c r="F35" s="10"/>
      <c r="G35" s="107"/>
      <c r="H35" s="107"/>
      <c r="I35" s="107"/>
      <c r="J35" s="107"/>
      <c r="K35" s="107"/>
      <c r="L35" s="107"/>
      <c r="M35" s="107"/>
      <c r="N35" s="107"/>
      <c r="O35" s="107"/>
      <c r="P35" s="107"/>
      <c r="Q35" s="107"/>
      <c r="R35" s="107"/>
      <c r="S35" s="107"/>
      <c r="T35" s="107"/>
      <c r="U35" s="107"/>
      <c r="V35" s="107"/>
      <c r="W35" s="107"/>
      <c r="X35" s="107"/>
      <c r="Y35" s="107"/>
      <c r="Z35" s="107"/>
    </row>
    <row r="36" ht="12.0" customHeight="1">
      <c r="A36" s="10"/>
      <c r="B36" s="10"/>
      <c r="C36" s="10"/>
      <c r="D36" s="10"/>
      <c r="E36" s="10"/>
      <c r="F36" s="10"/>
      <c r="G36" s="107"/>
      <c r="H36" s="107"/>
      <c r="I36" s="107"/>
      <c r="J36" s="107"/>
      <c r="K36" s="107"/>
      <c r="L36" s="107"/>
      <c r="M36" s="107"/>
      <c r="N36" s="107"/>
      <c r="O36" s="107"/>
      <c r="P36" s="107"/>
      <c r="Q36" s="107"/>
      <c r="R36" s="107"/>
      <c r="S36" s="107"/>
      <c r="T36" s="107"/>
      <c r="U36" s="107"/>
      <c r="V36" s="107"/>
      <c r="W36" s="107"/>
      <c r="X36" s="107"/>
      <c r="Y36" s="107"/>
      <c r="Z36" s="107"/>
    </row>
    <row r="37" ht="12.0" customHeight="1">
      <c r="A37" s="10"/>
      <c r="B37" s="10"/>
      <c r="C37" s="10"/>
      <c r="D37" s="10"/>
      <c r="E37" s="10"/>
      <c r="F37" s="10"/>
      <c r="G37" s="107"/>
      <c r="H37" s="107"/>
      <c r="I37" s="107"/>
      <c r="J37" s="107"/>
      <c r="K37" s="107"/>
      <c r="L37" s="107"/>
      <c r="M37" s="107"/>
      <c r="N37" s="107"/>
      <c r="O37" s="107"/>
      <c r="P37" s="107"/>
      <c r="Q37" s="107"/>
      <c r="R37" s="107"/>
      <c r="S37" s="107"/>
      <c r="T37" s="107"/>
      <c r="U37" s="107"/>
      <c r="V37" s="107"/>
      <c r="W37" s="107"/>
      <c r="X37" s="107"/>
      <c r="Y37" s="107"/>
      <c r="Z37" s="107"/>
    </row>
    <row r="38" ht="12.0" customHeight="1">
      <c r="A38" s="10"/>
      <c r="B38" s="10"/>
      <c r="C38" s="10"/>
      <c r="D38" s="10"/>
      <c r="E38" s="10"/>
      <c r="F38" s="10"/>
      <c r="G38" s="107"/>
      <c r="H38" s="107"/>
      <c r="I38" s="107"/>
      <c r="J38" s="107"/>
      <c r="K38" s="107"/>
      <c r="L38" s="107"/>
      <c r="M38" s="107"/>
      <c r="N38" s="107"/>
      <c r="O38" s="107"/>
      <c r="P38" s="107"/>
      <c r="Q38" s="107"/>
      <c r="R38" s="107"/>
      <c r="S38" s="107"/>
      <c r="T38" s="107"/>
      <c r="U38" s="107"/>
      <c r="V38" s="107"/>
      <c r="W38" s="107"/>
      <c r="X38" s="107"/>
      <c r="Y38" s="107"/>
      <c r="Z38" s="107"/>
    </row>
    <row r="39" ht="12.0" customHeight="1">
      <c r="A39" s="10"/>
      <c r="B39" s="10"/>
      <c r="C39" s="10"/>
      <c r="D39" s="10"/>
      <c r="E39" s="10"/>
      <c r="F39" s="10"/>
      <c r="G39" s="107"/>
      <c r="H39" s="107"/>
      <c r="I39" s="107"/>
      <c r="J39" s="107"/>
      <c r="K39" s="107"/>
      <c r="L39" s="107"/>
      <c r="M39" s="107"/>
      <c r="N39" s="107"/>
      <c r="O39" s="107"/>
      <c r="P39" s="107"/>
      <c r="Q39" s="107"/>
      <c r="R39" s="107"/>
      <c r="S39" s="107"/>
      <c r="T39" s="107"/>
      <c r="U39" s="107"/>
      <c r="V39" s="107"/>
      <c r="W39" s="107"/>
      <c r="X39" s="107"/>
      <c r="Y39" s="107"/>
      <c r="Z39" s="107"/>
    </row>
    <row r="40" ht="12.0" customHeight="1">
      <c r="A40" s="10"/>
      <c r="B40" s="10"/>
      <c r="C40" s="10"/>
      <c r="D40" s="10"/>
      <c r="E40" s="10"/>
      <c r="F40" s="10"/>
      <c r="G40" s="107"/>
      <c r="H40" s="107"/>
      <c r="I40" s="107"/>
      <c r="J40" s="107"/>
      <c r="K40" s="107"/>
      <c r="L40" s="107"/>
      <c r="M40" s="107"/>
      <c r="N40" s="107"/>
      <c r="O40" s="107"/>
      <c r="P40" s="107"/>
      <c r="Q40" s="107"/>
      <c r="R40" s="107"/>
      <c r="S40" s="107"/>
      <c r="T40" s="107"/>
      <c r="U40" s="107"/>
      <c r="V40" s="107"/>
      <c r="W40" s="107"/>
      <c r="X40" s="107"/>
      <c r="Y40" s="107"/>
      <c r="Z40" s="107"/>
    </row>
    <row r="41" ht="12.0" customHeight="1">
      <c r="A41" s="10"/>
      <c r="B41" s="10"/>
      <c r="C41" s="10"/>
      <c r="D41" s="10"/>
      <c r="E41" s="10"/>
      <c r="F41" s="10"/>
      <c r="G41" s="107"/>
      <c r="H41" s="107"/>
      <c r="I41" s="107"/>
      <c r="J41" s="107"/>
      <c r="K41" s="107"/>
      <c r="L41" s="107"/>
      <c r="M41" s="107"/>
      <c r="N41" s="107"/>
      <c r="O41" s="107"/>
      <c r="P41" s="107"/>
      <c r="Q41" s="107"/>
      <c r="R41" s="107"/>
      <c r="S41" s="107"/>
      <c r="T41" s="107"/>
      <c r="U41" s="107"/>
      <c r="V41" s="107"/>
      <c r="W41" s="107"/>
      <c r="X41" s="107"/>
      <c r="Y41" s="107"/>
      <c r="Z41" s="107"/>
    </row>
    <row r="42" ht="12.0" customHeight="1">
      <c r="A42" s="10"/>
      <c r="B42" s="10"/>
      <c r="C42" s="10"/>
      <c r="D42" s="10"/>
      <c r="E42" s="10"/>
      <c r="F42" s="10"/>
      <c r="G42" s="107"/>
      <c r="H42" s="107"/>
      <c r="I42" s="107"/>
      <c r="J42" s="107"/>
      <c r="K42" s="107"/>
      <c r="L42" s="107"/>
      <c r="M42" s="107"/>
      <c r="N42" s="107"/>
      <c r="O42" s="107"/>
      <c r="P42" s="107"/>
      <c r="Q42" s="107"/>
      <c r="R42" s="107"/>
      <c r="S42" s="107"/>
      <c r="T42" s="107"/>
      <c r="U42" s="107"/>
      <c r="V42" s="107"/>
      <c r="W42" s="107"/>
      <c r="X42" s="107"/>
      <c r="Y42" s="107"/>
      <c r="Z42" s="107"/>
    </row>
    <row r="43" ht="12.0" customHeight="1">
      <c r="A43" s="10"/>
      <c r="B43" s="10"/>
      <c r="C43" s="10"/>
      <c r="D43" s="10"/>
      <c r="E43" s="10"/>
      <c r="F43" s="10"/>
      <c r="G43" s="107"/>
      <c r="H43" s="107"/>
      <c r="I43" s="107"/>
      <c r="J43" s="107"/>
      <c r="K43" s="107"/>
      <c r="L43" s="107"/>
      <c r="M43" s="107"/>
      <c r="N43" s="107"/>
      <c r="O43" s="107"/>
      <c r="P43" s="107"/>
      <c r="Q43" s="107"/>
      <c r="R43" s="107"/>
      <c r="S43" s="107"/>
      <c r="T43" s="107"/>
      <c r="U43" s="107"/>
      <c r="V43" s="107"/>
      <c r="W43" s="107"/>
      <c r="X43" s="107"/>
      <c r="Y43" s="107"/>
      <c r="Z43" s="107"/>
    </row>
    <row r="44" ht="12.0" customHeight="1">
      <c r="A44" s="10"/>
      <c r="B44" s="10"/>
      <c r="C44" s="10"/>
      <c r="D44" s="10"/>
      <c r="E44" s="10"/>
      <c r="F44" s="10"/>
      <c r="G44" s="107"/>
      <c r="H44" s="107"/>
      <c r="I44" s="107"/>
      <c r="J44" s="107"/>
      <c r="K44" s="107"/>
      <c r="L44" s="107"/>
      <c r="M44" s="107"/>
      <c r="N44" s="107"/>
      <c r="O44" s="107"/>
      <c r="P44" s="107"/>
      <c r="Q44" s="107"/>
      <c r="R44" s="107"/>
      <c r="S44" s="107"/>
      <c r="T44" s="107"/>
      <c r="U44" s="107"/>
      <c r="V44" s="107"/>
      <c r="W44" s="107"/>
      <c r="X44" s="107"/>
      <c r="Y44" s="107"/>
      <c r="Z44" s="107"/>
    </row>
    <row r="45" ht="12.0" customHeight="1">
      <c r="A45" s="10"/>
      <c r="B45" s="10"/>
      <c r="C45" s="10"/>
      <c r="D45" s="10"/>
      <c r="E45" s="10"/>
      <c r="F45" s="10"/>
      <c r="G45" s="107"/>
      <c r="H45" s="107"/>
      <c r="I45" s="107"/>
      <c r="J45" s="107"/>
      <c r="K45" s="107"/>
      <c r="L45" s="107"/>
      <c r="M45" s="107"/>
      <c r="N45" s="107"/>
      <c r="O45" s="107"/>
      <c r="P45" s="107"/>
      <c r="Q45" s="107"/>
      <c r="R45" s="107"/>
      <c r="S45" s="107"/>
      <c r="T45" s="107"/>
      <c r="U45" s="107"/>
      <c r="V45" s="107"/>
      <c r="W45" s="107"/>
      <c r="X45" s="107"/>
      <c r="Y45" s="107"/>
      <c r="Z45" s="107"/>
    </row>
    <row r="46" ht="12.0" customHeight="1">
      <c r="A46" s="10"/>
      <c r="B46" s="10"/>
      <c r="C46" s="10"/>
      <c r="D46" s="10"/>
      <c r="E46" s="10"/>
      <c r="F46" s="10"/>
      <c r="G46" s="107"/>
      <c r="H46" s="107"/>
      <c r="I46" s="107"/>
      <c r="J46" s="107"/>
      <c r="K46" s="107"/>
      <c r="L46" s="107"/>
      <c r="M46" s="107"/>
      <c r="N46" s="107"/>
      <c r="O46" s="107"/>
      <c r="P46" s="107"/>
      <c r="Q46" s="107"/>
      <c r="R46" s="107"/>
      <c r="S46" s="107"/>
      <c r="T46" s="107"/>
      <c r="U46" s="107"/>
      <c r="V46" s="107"/>
      <c r="W46" s="107"/>
      <c r="X46" s="107"/>
      <c r="Y46" s="107"/>
      <c r="Z46" s="107"/>
    </row>
    <row r="47" ht="12.0" customHeight="1">
      <c r="A47" s="10"/>
      <c r="B47" s="10"/>
      <c r="C47" s="10"/>
      <c r="D47" s="10"/>
      <c r="E47" s="10"/>
      <c r="F47" s="10"/>
      <c r="G47" s="107"/>
      <c r="H47" s="107"/>
      <c r="I47" s="107"/>
      <c r="J47" s="107"/>
      <c r="K47" s="107"/>
      <c r="L47" s="107"/>
      <c r="M47" s="107"/>
      <c r="N47" s="107"/>
      <c r="O47" s="107"/>
      <c r="P47" s="107"/>
      <c r="Q47" s="107"/>
      <c r="R47" s="107"/>
      <c r="S47" s="107"/>
      <c r="T47" s="107"/>
      <c r="U47" s="107"/>
      <c r="V47" s="107"/>
      <c r="W47" s="107"/>
      <c r="X47" s="107"/>
      <c r="Y47" s="107"/>
      <c r="Z47" s="107"/>
    </row>
    <row r="48" ht="12.0" customHeight="1">
      <c r="A48" s="10"/>
      <c r="B48" s="10"/>
      <c r="C48" s="10"/>
      <c r="D48" s="10"/>
      <c r="E48" s="10"/>
      <c r="F48" s="10"/>
      <c r="G48" s="107"/>
      <c r="H48" s="107"/>
      <c r="I48" s="107"/>
      <c r="J48" s="107"/>
      <c r="K48" s="107"/>
      <c r="L48" s="107"/>
      <c r="M48" s="107"/>
      <c r="N48" s="107"/>
      <c r="O48" s="107"/>
      <c r="P48" s="107"/>
      <c r="Q48" s="107"/>
      <c r="R48" s="107"/>
      <c r="S48" s="107"/>
      <c r="T48" s="107"/>
      <c r="U48" s="107"/>
      <c r="V48" s="107"/>
      <c r="W48" s="107"/>
      <c r="X48" s="107"/>
      <c r="Y48" s="107"/>
      <c r="Z48" s="107"/>
    </row>
    <row r="49" ht="12.0" customHeight="1">
      <c r="A49" s="10"/>
      <c r="B49" s="10"/>
      <c r="C49" s="10"/>
      <c r="D49" s="10"/>
      <c r="E49" s="10"/>
      <c r="F49" s="10"/>
      <c r="G49" s="107"/>
      <c r="H49" s="107"/>
      <c r="I49" s="107"/>
      <c r="J49" s="107"/>
      <c r="K49" s="107"/>
      <c r="L49" s="107"/>
      <c r="M49" s="107"/>
      <c r="N49" s="107"/>
      <c r="O49" s="107"/>
      <c r="P49" s="107"/>
      <c r="Q49" s="107"/>
      <c r="R49" s="107"/>
      <c r="S49" s="107"/>
      <c r="T49" s="107"/>
      <c r="U49" s="107"/>
      <c r="V49" s="107"/>
      <c r="W49" s="107"/>
      <c r="X49" s="107"/>
      <c r="Y49" s="107"/>
      <c r="Z49" s="107"/>
    </row>
    <row r="50" ht="12.0" customHeight="1">
      <c r="A50" s="10"/>
      <c r="B50" s="10"/>
      <c r="C50" s="10"/>
      <c r="D50" s="10"/>
      <c r="E50" s="10"/>
      <c r="F50" s="10"/>
      <c r="G50" s="107"/>
      <c r="H50" s="107"/>
      <c r="I50" s="107"/>
      <c r="J50" s="107"/>
      <c r="K50" s="107"/>
      <c r="L50" s="107"/>
      <c r="M50" s="107"/>
      <c r="N50" s="107"/>
      <c r="O50" s="107"/>
      <c r="P50" s="107"/>
      <c r="Q50" s="107"/>
      <c r="R50" s="107"/>
      <c r="S50" s="107"/>
      <c r="T50" s="107"/>
      <c r="U50" s="107"/>
      <c r="V50" s="107"/>
      <c r="W50" s="107"/>
      <c r="X50" s="107"/>
      <c r="Y50" s="107"/>
      <c r="Z50" s="107"/>
    </row>
    <row r="51" ht="12.0" customHeight="1">
      <c r="A51" s="10"/>
      <c r="B51" s="10"/>
      <c r="C51" s="10"/>
      <c r="D51" s="10"/>
      <c r="E51" s="10"/>
      <c r="F51" s="10"/>
      <c r="G51" s="107"/>
      <c r="H51" s="107"/>
      <c r="I51" s="107"/>
      <c r="J51" s="107"/>
      <c r="K51" s="107"/>
      <c r="L51" s="107"/>
      <c r="M51" s="107"/>
      <c r="N51" s="107"/>
      <c r="O51" s="107"/>
      <c r="P51" s="107"/>
      <c r="Q51" s="107"/>
      <c r="R51" s="107"/>
      <c r="S51" s="107"/>
      <c r="T51" s="107"/>
      <c r="U51" s="107"/>
      <c r="V51" s="107"/>
      <c r="W51" s="107"/>
      <c r="X51" s="107"/>
      <c r="Y51" s="107"/>
      <c r="Z51" s="107"/>
    </row>
    <row r="52" ht="12.0" customHeight="1">
      <c r="A52" s="10"/>
      <c r="B52" s="10"/>
      <c r="C52" s="10"/>
      <c r="D52" s="10"/>
      <c r="E52" s="10"/>
      <c r="F52" s="10"/>
      <c r="G52" s="107"/>
      <c r="H52" s="107"/>
      <c r="I52" s="107"/>
      <c r="J52" s="107"/>
      <c r="K52" s="107"/>
      <c r="L52" s="107"/>
      <c r="M52" s="107"/>
      <c r="N52" s="107"/>
      <c r="O52" s="107"/>
      <c r="P52" s="107"/>
      <c r="Q52" s="107"/>
      <c r="R52" s="107"/>
      <c r="S52" s="107"/>
      <c r="T52" s="107"/>
      <c r="U52" s="107"/>
      <c r="V52" s="107"/>
      <c r="W52" s="107"/>
      <c r="X52" s="107"/>
      <c r="Y52" s="107"/>
      <c r="Z52" s="107"/>
    </row>
    <row r="53" ht="12.0" customHeight="1">
      <c r="A53" s="10"/>
      <c r="B53" s="10"/>
      <c r="C53" s="10"/>
      <c r="D53" s="10"/>
      <c r="E53" s="10"/>
      <c r="F53" s="10"/>
      <c r="G53" s="107"/>
      <c r="H53" s="107"/>
      <c r="I53" s="107"/>
      <c r="J53" s="107"/>
      <c r="K53" s="107"/>
      <c r="L53" s="107"/>
      <c r="M53" s="107"/>
      <c r="N53" s="107"/>
      <c r="O53" s="107"/>
      <c r="P53" s="107"/>
      <c r="Q53" s="107"/>
      <c r="R53" s="107"/>
      <c r="S53" s="107"/>
      <c r="T53" s="107"/>
      <c r="U53" s="107"/>
      <c r="V53" s="107"/>
      <c r="W53" s="107"/>
      <c r="X53" s="107"/>
      <c r="Y53" s="107"/>
      <c r="Z53" s="107"/>
    </row>
    <row r="54" ht="12.0" customHeight="1">
      <c r="A54" s="10"/>
      <c r="B54" s="10"/>
      <c r="C54" s="10"/>
      <c r="D54" s="10"/>
      <c r="E54" s="10"/>
      <c r="F54" s="10"/>
      <c r="G54" s="107"/>
      <c r="H54" s="107"/>
      <c r="I54" s="107"/>
      <c r="J54" s="107"/>
      <c r="K54" s="107"/>
      <c r="L54" s="107"/>
      <c r="M54" s="107"/>
      <c r="N54" s="107"/>
      <c r="O54" s="107"/>
      <c r="P54" s="107"/>
      <c r="Q54" s="107"/>
      <c r="R54" s="107"/>
      <c r="S54" s="107"/>
      <c r="T54" s="107"/>
      <c r="U54" s="107"/>
      <c r="V54" s="107"/>
      <c r="W54" s="107"/>
      <c r="X54" s="107"/>
      <c r="Y54" s="107"/>
      <c r="Z54" s="107"/>
    </row>
    <row r="55" ht="12.0" customHeight="1">
      <c r="A55" s="10"/>
      <c r="B55" s="10"/>
      <c r="C55" s="10"/>
      <c r="D55" s="10"/>
      <c r="E55" s="10"/>
      <c r="F55" s="10"/>
      <c r="G55" s="107"/>
      <c r="H55" s="107"/>
      <c r="I55" s="107"/>
      <c r="J55" s="107"/>
      <c r="K55" s="107"/>
      <c r="L55" s="107"/>
      <c r="M55" s="107"/>
      <c r="N55" s="107"/>
      <c r="O55" s="107"/>
      <c r="P55" s="107"/>
      <c r="Q55" s="107"/>
      <c r="R55" s="107"/>
      <c r="S55" s="107"/>
      <c r="T55" s="107"/>
      <c r="U55" s="107"/>
      <c r="V55" s="107"/>
      <c r="W55" s="107"/>
      <c r="X55" s="107"/>
      <c r="Y55" s="107"/>
      <c r="Z55" s="107"/>
    </row>
    <row r="56" ht="12.0" customHeight="1">
      <c r="A56" s="10"/>
      <c r="B56" s="10"/>
      <c r="C56" s="10"/>
      <c r="D56" s="10"/>
      <c r="E56" s="10"/>
      <c r="F56" s="10"/>
      <c r="G56" s="107"/>
      <c r="H56" s="107"/>
      <c r="I56" s="107"/>
      <c r="J56" s="107"/>
      <c r="K56" s="107"/>
      <c r="L56" s="107"/>
      <c r="M56" s="107"/>
      <c r="N56" s="107"/>
      <c r="O56" s="107"/>
      <c r="P56" s="107"/>
      <c r="Q56" s="107"/>
      <c r="R56" s="107"/>
      <c r="S56" s="107"/>
      <c r="T56" s="107"/>
      <c r="U56" s="107"/>
      <c r="V56" s="107"/>
      <c r="W56" s="107"/>
      <c r="X56" s="107"/>
      <c r="Y56" s="107"/>
      <c r="Z56" s="107"/>
    </row>
    <row r="57" ht="12.0" customHeight="1">
      <c r="A57" s="10"/>
      <c r="B57" s="10"/>
      <c r="C57" s="10"/>
      <c r="D57" s="10"/>
      <c r="E57" s="10"/>
      <c r="F57" s="10"/>
      <c r="G57" s="107"/>
      <c r="H57" s="107"/>
      <c r="I57" s="107"/>
      <c r="J57" s="107"/>
      <c r="K57" s="107"/>
      <c r="L57" s="107"/>
      <c r="M57" s="107"/>
      <c r="N57" s="107"/>
      <c r="O57" s="107"/>
      <c r="P57" s="107"/>
      <c r="Q57" s="107"/>
      <c r="R57" s="107"/>
      <c r="S57" s="107"/>
      <c r="T57" s="107"/>
      <c r="U57" s="107"/>
      <c r="V57" s="107"/>
      <c r="W57" s="107"/>
      <c r="X57" s="107"/>
      <c r="Y57" s="107"/>
      <c r="Z57" s="107"/>
    </row>
    <row r="58" ht="12.0" customHeight="1">
      <c r="A58" s="10"/>
      <c r="B58" s="10"/>
      <c r="C58" s="10"/>
      <c r="D58" s="10"/>
      <c r="E58" s="10"/>
      <c r="F58" s="10"/>
      <c r="G58" s="107"/>
      <c r="H58" s="107"/>
      <c r="I58" s="107"/>
      <c r="J58" s="107"/>
      <c r="K58" s="107"/>
      <c r="L58" s="107"/>
      <c r="M58" s="107"/>
      <c r="N58" s="107"/>
      <c r="O58" s="107"/>
      <c r="P58" s="107"/>
      <c r="Q58" s="107"/>
      <c r="R58" s="107"/>
      <c r="S58" s="107"/>
      <c r="T58" s="107"/>
      <c r="U58" s="107"/>
      <c r="V58" s="107"/>
      <c r="W58" s="107"/>
      <c r="X58" s="107"/>
      <c r="Y58" s="107"/>
      <c r="Z58" s="107"/>
    </row>
    <row r="59" ht="12.0" customHeight="1">
      <c r="A59" s="10"/>
      <c r="B59" s="10"/>
      <c r="C59" s="10"/>
      <c r="D59" s="10"/>
      <c r="E59" s="10"/>
      <c r="F59" s="10"/>
      <c r="G59" s="107"/>
      <c r="H59" s="107"/>
      <c r="I59" s="107"/>
      <c r="J59" s="107"/>
      <c r="K59" s="107"/>
      <c r="L59" s="107"/>
      <c r="M59" s="107"/>
      <c r="N59" s="107"/>
      <c r="O59" s="107"/>
      <c r="P59" s="107"/>
      <c r="Q59" s="107"/>
      <c r="R59" s="107"/>
      <c r="S59" s="107"/>
      <c r="T59" s="107"/>
      <c r="U59" s="107"/>
      <c r="V59" s="107"/>
      <c r="W59" s="107"/>
      <c r="X59" s="107"/>
      <c r="Y59" s="107"/>
      <c r="Z59" s="107"/>
    </row>
    <row r="60" ht="12.0" customHeight="1">
      <c r="A60" s="10"/>
      <c r="B60" s="10"/>
      <c r="C60" s="10"/>
      <c r="D60" s="10"/>
      <c r="E60" s="10"/>
      <c r="F60" s="10"/>
      <c r="G60" s="107"/>
      <c r="H60" s="107"/>
      <c r="I60" s="107"/>
      <c r="J60" s="107"/>
      <c r="K60" s="107"/>
      <c r="L60" s="107"/>
      <c r="M60" s="107"/>
      <c r="N60" s="107"/>
      <c r="O60" s="107"/>
      <c r="P60" s="107"/>
      <c r="Q60" s="107"/>
      <c r="R60" s="107"/>
      <c r="S60" s="107"/>
      <c r="T60" s="107"/>
      <c r="U60" s="107"/>
      <c r="V60" s="107"/>
      <c r="W60" s="107"/>
      <c r="X60" s="107"/>
      <c r="Y60" s="107"/>
      <c r="Z60" s="107"/>
    </row>
    <row r="61" ht="12.0" customHeight="1">
      <c r="A61" s="10"/>
      <c r="B61" s="10"/>
      <c r="C61" s="10"/>
      <c r="D61" s="10"/>
      <c r="E61" s="10"/>
      <c r="F61" s="10"/>
      <c r="G61" s="107"/>
      <c r="H61" s="107"/>
      <c r="I61" s="107"/>
      <c r="J61" s="107"/>
      <c r="K61" s="107"/>
      <c r="L61" s="107"/>
      <c r="M61" s="107"/>
      <c r="N61" s="107"/>
      <c r="O61" s="107"/>
      <c r="P61" s="107"/>
      <c r="Q61" s="107"/>
      <c r="R61" s="107"/>
      <c r="S61" s="107"/>
      <c r="T61" s="107"/>
      <c r="U61" s="107"/>
      <c r="V61" s="107"/>
      <c r="W61" s="107"/>
      <c r="X61" s="107"/>
      <c r="Y61" s="107"/>
      <c r="Z61" s="107"/>
    </row>
    <row r="62" ht="12.0" customHeight="1">
      <c r="A62" s="10"/>
      <c r="B62" s="10"/>
      <c r="C62" s="10"/>
      <c r="D62" s="10"/>
      <c r="E62" s="10"/>
      <c r="F62" s="10"/>
      <c r="G62" s="107"/>
      <c r="H62" s="107"/>
      <c r="I62" s="107"/>
      <c r="J62" s="107"/>
      <c r="K62" s="107"/>
      <c r="L62" s="107"/>
      <c r="M62" s="107"/>
      <c r="N62" s="107"/>
      <c r="O62" s="107"/>
      <c r="P62" s="107"/>
      <c r="Q62" s="107"/>
      <c r="R62" s="107"/>
      <c r="S62" s="107"/>
      <c r="T62" s="107"/>
      <c r="U62" s="107"/>
      <c r="V62" s="107"/>
      <c r="W62" s="107"/>
      <c r="X62" s="107"/>
      <c r="Y62" s="107"/>
      <c r="Z62" s="107"/>
    </row>
    <row r="63" ht="12.0" customHeight="1">
      <c r="A63" s="10"/>
      <c r="B63" s="10"/>
      <c r="C63" s="10"/>
      <c r="D63" s="10"/>
      <c r="E63" s="10"/>
      <c r="F63" s="10"/>
      <c r="G63" s="107"/>
      <c r="H63" s="107"/>
      <c r="I63" s="107"/>
      <c r="J63" s="107"/>
      <c r="K63" s="107"/>
      <c r="L63" s="107"/>
      <c r="M63" s="107"/>
      <c r="N63" s="107"/>
      <c r="O63" s="107"/>
      <c r="P63" s="107"/>
      <c r="Q63" s="107"/>
      <c r="R63" s="107"/>
      <c r="S63" s="107"/>
      <c r="T63" s="107"/>
      <c r="U63" s="107"/>
      <c r="V63" s="107"/>
      <c r="W63" s="107"/>
      <c r="X63" s="107"/>
      <c r="Y63" s="107"/>
      <c r="Z63" s="107"/>
    </row>
    <row r="64" ht="12.0" customHeight="1">
      <c r="A64" s="10"/>
      <c r="B64" s="10"/>
      <c r="C64" s="10"/>
      <c r="D64" s="10"/>
      <c r="E64" s="10"/>
      <c r="F64" s="10"/>
      <c r="G64" s="107"/>
      <c r="H64" s="107"/>
      <c r="I64" s="107"/>
      <c r="J64" s="107"/>
      <c r="K64" s="107"/>
      <c r="L64" s="107"/>
      <c r="M64" s="107"/>
      <c r="N64" s="107"/>
      <c r="O64" s="107"/>
      <c r="P64" s="107"/>
      <c r="Q64" s="107"/>
      <c r="R64" s="107"/>
      <c r="S64" s="107"/>
      <c r="T64" s="107"/>
      <c r="U64" s="107"/>
      <c r="V64" s="107"/>
      <c r="W64" s="107"/>
      <c r="X64" s="107"/>
      <c r="Y64" s="107"/>
      <c r="Z64" s="107"/>
    </row>
    <row r="65" ht="12.0" customHeight="1">
      <c r="A65" s="10"/>
      <c r="B65" s="10"/>
      <c r="C65" s="10"/>
      <c r="D65" s="10"/>
      <c r="E65" s="10"/>
      <c r="F65" s="10"/>
      <c r="G65" s="107"/>
      <c r="H65" s="107"/>
      <c r="I65" s="107"/>
      <c r="J65" s="107"/>
      <c r="K65" s="107"/>
      <c r="L65" s="107"/>
      <c r="M65" s="107"/>
      <c r="N65" s="107"/>
      <c r="O65" s="107"/>
      <c r="P65" s="107"/>
      <c r="Q65" s="107"/>
      <c r="R65" s="107"/>
      <c r="S65" s="107"/>
      <c r="T65" s="107"/>
      <c r="U65" s="107"/>
      <c r="V65" s="107"/>
      <c r="W65" s="107"/>
      <c r="X65" s="107"/>
      <c r="Y65" s="107"/>
      <c r="Z65" s="107"/>
    </row>
    <row r="66" ht="12.0" customHeight="1">
      <c r="A66" s="10"/>
      <c r="B66" s="10"/>
      <c r="C66" s="10"/>
      <c r="D66" s="10"/>
      <c r="E66" s="10"/>
      <c r="F66" s="10"/>
      <c r="G66" s="107"/>
      <c r="H66" s="107"/>
      <c r="I66" s="107"/>
      <c r="J66" s="107"/>
      <c r="K66" s="107"/>
      <c r="L66" s="107"/>
      <c r="M66" s="107"/>
      <c r="N66" s="107"/>
      <c r="O66" s="107"/>
      <c r="P66" s="107"/>
      <c r="Q66" s="107"/>
      <c r="R66" s="107"/>
      <c r="S66" s="107"/>
      <c r="T66" s="107"/>
      <c r="U66" s="107"/>
      <c r="V66" s="107"/>
      <c r="W66" s="107"/>
      <c r="X66" s="107"/>
      <c r="Y66" s="107"/>
      <c r="Z66" s="107"/>
    </row>
    <row r="67" ht="12.0" customHeight="1">
      <c r="A67" s="10"/>
      <c r="B67" s="10"/>
      <c r="C67" s="10"/>
      <c r="D67" s="10"/>
      <c r="E67" s="10"/>
      <c r="F67" s="10"/>
      <c r="G67" s="107"/>
      <c r="H67" s="107"/>
      <c r="I67" s="107"/>
      <c r="J67" s="107"/>
      <c r="K67" s="107"/>
      <c r="L67" s="107"/>
      <c r="M67" s="107"/>
      <c r="N67" s="107"/>
      <c r="O67" s="107"/>
      <c r="P67" s="107"/>
      <c r="Q67" s="107"/>
      <c r="R67" s="107"/>
      <c r="S67" s="107"/>
      <c r="T67" s="107"/>
      <c r="U67" s="107"/>
      <c r="V67" s="107"/>
      <c r="W67" s="107"/>
      <c r="X67" s="107"/>
      <c r="Y67" s="107"/>
      <c r="Z67" s="107"/>
    </row>
    <row r="68" ht="12.0" customHeight="1">
      <c r="A68" s="10"/>
      <c r="B68" s="10"/>
      <c r="C68" s="10"/>
      <c r="D68" s="10"/>
      <c r="E68" s="10"/>
      <c r="F68" s="10"/>
      <c r="G68" s="107"/>
      <c r="H68" s="107"/>
      <c r="I68" s="107"/>
      <c r="J68" s="107"/>
      <c r="K68" s="107"/>
      <c r="L68" s="107"/>
      <c r="M68" s="107"/>
      <c r="N68" s="107"/>
      <c r="O68" s="107"/>
      <c r="P68" s="107"/>
      <c r="Q68" s="107"/>
      <c r="R68" s="107"/>
      <c r="S68" s="107"/>
      <c r="T68" s="107"/>
      <c r="U68" s="107"/>
      <c r="V68" s="107"/>
      <c r="W68" s="107"/>
      <c r="X68" s="107"/>
      <c r="Y68" s="107"/>
      <c r="Z68" s="107"/>
    </row>
    <row r="69" ht="12.0" customHeight="1">
      <c r="A69" s="10"/>
      <c r="B69" s="10"/>
      <c r="C69" s="10"/>
      <c r="D69" s="10"/>
      <c r="E69" s="10"/>
      <c r="F69" s="10"/>
      <c r="G69" s="107"/>
      <c r="H69" s="107"/>
      <c r="I69" s="107"/>
      <c r="J69" s="107"/>
      <c r="K69" s="107"/>
      <c r="L69" s="107"/>
      <c r="M69" s="107"/>
      <c r="N69" s="107"/>
      <c r="O69" s="107"/>
      <c r="P69" s="107"/>
      <c r="Q69" s="107"/>
      <c r="R69" s="107"/>
      <c r="S69" s="107"/>
      <c r="T69" s="107"/>
      <c r="U69" s="107"/>
      <c r="V69" s="107"/>
      <c r="W69" s="107"/>
      <c r="X69" s="107"/>
      <c r="Y69" s="107"/>
      <c r="Z69" s="107"/>
    </row>
    <row r="70" ht="12.0" customHeight="1">
      <c r="A70" s="10"/>
      <c r="B70" s="10"/>
      <c r="C70" s="10"/>
      <c r="D70" s="10"/>
      <c r="E70" s="10"/>
      <c r="F70" s="10"/>
      <c r="G70" s="107"/>
      <c r="H70" s="107"/>
      <c r="I70" s="107"/>
      <c r="J70" s="107"/>
      <c r="K70" s="107"/>
      <c r="L70" s="107"/>
      <c r="M70" s="107"/>
      <c r="N70" s="107"/>
      <c r="O70" s="107"/>
      <c r="P70" s="107"/>
      <c r="Q70" s="107"/>
      <c r="R70" s="107"/>
      <c r="S70" s="107"/>
      <c r="T70" s="107"/>
      <c r="U70" s="107"/>
      <c r="V70" s="107"/>
      <c r="W70" s="107"/>
      <c r="X70" s="107"/>
      <c r="Y70" s="107"/>
      <c r="Z70" s="107"/>
    </row>
    <row r="71" ht="12.0" customHeight="1">
      <c r="A71" s="10"/>
      <c r="B71" s="10"/>
      <c r="C71" s="10"/>
      <c r="D71" s="10"/>
      <c r="E71" s="10"/>
      <c r="F71" s="10"/>
      <c r="G71" s="107"/>
      <c r="H71" s="107"/>
      <c r="I71" s="107"/>
      <c r="J71" s="107"/>
      <c r="K71" s="107"/>
      <c r="L71" s="107"/>
      <c r="M71" s="107"/>
      <c r="N71" s="107"/>
      <c r="O71" s="107"/>
      <c r="P71" s="107"/>
      <c r="Q71" s="107"/>
      <c r="R71" s="107"/>
      <c r="S71" s="107"/>
      <c r="T71" s="107"/>
      <c r="U71" s="107"/>
      <c r="V71" s="107"/>
      <c r="W71" s="107"/>
      <c r="X71" s="107"/>
      <c r="Y71" s="107"/>
      <c r="Z71" s="107"/>
    </row>
    <row r="72" ht="12.0" customHeight="1">
      <c r="A72" s="10"/>
      <c r="B72" s="10"/>
      <c r="C72" s="10"/>
      <c r="D72" s="10"/>
      <c r="E72" s="10"/>
      <c r="F72" s="10"/>
      <c r="G72" s="107"/>
      <c r="H72" s="107"/>
      <c r="I72" s="107"/>
      <c r="J72" s="107"/>
      <c r="K72" s="107"/>
      <c r="L72" s="107"/>
      <c r="M72" s="107"/>
      <c r="N72" s="107"/>
      <c r="O72" s="107"/>
      <c r="P72" s="107"/>
      <c r="Q72" s="107"/>
      <c r="R72" s="107"/>
      <c r="S72" s="107"/>
      <c r="T72" s="107"/>
      <c r="U72" s="107"/>
      <c r="V72" s="107"/>
      <c r="W72" s="107"/>
      <c r="X72" s="107"/>
      <c r="Y72" s="107"/>
      <c r="Z72" s="107"/>
    </row>
    <row r="73" ht="12.0" customHeight="1">
      <c r="A73" s="10"/>
      <c r="B73" s="10"/>
      <c r="C73" s="10"/>
      <c r="D73" s="10"/>
      <c r="E73" s="10"/>
      <c r="F73" s="10"/>
      <c r="G73" s="107"/>
      <c r="H73" s="107"/>
      <c r="I73" s="107"/>
      <c r="J73" s="107"/>
      <c r="K73" s="107"/>
      <c r="L73" s="107"/>
      <c r="M73" s="107"/>
      <c r="N73" s="107"/>
      <c r="O73" s="107"/>
      <c r="P73" s="107"/>
      <c r="Q73" s="107"/>
      <c r="R73" s="107"/>
      <c r="S73" s="107"/>
      <c r="T73" s="107"/>
      <c r="U73" s="107"/>
      <c r="V73" s="107"/>
      <c r="W73" s="107"/>
      <c r="X73" s="107"/>
      <c r="Y73" s="107"/>
      <c r="Z73" s="107"/>
    </row>
    <row r="74" ht="12.0" customHeight="1">
      <c r="A74" s="10"/>
      <c r="B74" s="10"/>
      <c r="C74" s="10"/>
      <c r="D74" s="10"/>
      <c r="E74" s="10"/>
      <c r="F74" s="10"/>
      <c r="G74" s="107"/>
      <c r="H74" s="107"/>
      <c r="I74" s="107"/>
      <c r="J74" s="107"/>
      <c r="K74" s="107"/>
      <c r="L74" s="107"/>
      <c r="M74" s="107"/>
      <c r="N74" s="107"/>
      <c r="O74" s="107"/>
      <c r="P74" s="107"/>
      <c r="Q74" s="107"/>
      <c r="R74" s="107"/>
      <c r="S74" s="107"/>
      <c r="T74" s="107"/>
      <c r="U74" s="107"/>
      <c r="V74" s="107"/>
      <c r="W74" s="107"/>
      <c r="X74" s="107"/>
      <c r="Y74" s="107"/>
      <c r="Z74" s="107"/>
    </row>
    <row r="75" ht="12.0" customHeight="1">
      <c r="A75" s="10"/>
      <c r="B75" s="10"/>
      <c r="C75" s="10"/>
      <c r="D75" s="10"/>
      <c r="E75" s="10"/>
      <c r="F75" s="10"/>
      <c r="G75" s="107"/>
      <c r="H75" s="107"/>
      <c r="I75" s="107"/>
      <c r="J75" s="107"/>
      <c r="K75" s="107"/>
      <c r="L75" s="107"/>
      <c r="M75" s="107"/>
      <c r="N75" s="107"/>
      <c r="O75" s="107"/>
      <c r="P75" s="107"/>
      <c r="Q75" s="107"/>
      <c r="R75" s="107"/>
      <c r="S75" s="107"/>
      <c r="T75" s="107"/>
      <c r="U75" s="107"/>
      <c r="V75" s="107"/>
      <c r="W75" s="107"/>
      <c r="X75" s="107"/>
      <c r="Y75" s="107"/>
      <c r="Z75" s="107"/>
    </row>
    <row r="76" ht="12.0" customHeight="1">
      <c r="A76" s="10"/>
      <c r="B76" s="10"/>
      <c r="C76" s="10"/>
      <c r="D76" s="10"/>
      <c r="E76" s="10"/>
      <c r="F76" s="10"/>
      <c r="G76" s="107"/>
      <c r="H76" s="107"/>
      <c r="I76" s="107"/>
      <c r="J76" s="107"/>
      <c r="K76" s="107"/>
      <c r="L76" s="107"/>
      <c r="M76" s="107"/>
      <c r="N76" s="107"/>
      <c r="O76" s="107"/>
      <c r="P76" s="107"/>
      <c r="Q76" s="107"/>
      <c r="R76" s="107"/>
      <c r="S76" s="107"/>
      <c r="T76" s="107"/>
      <c r="U76" s="107"/>
      <c r="V76" s="107"/>
      <c r="W76" s="107"/>
      <c r="X76" s="107"/>
      <c r="Y76" s="107"/>
      <c r="Z76" s="107"/>
    </row>
    <row r="77" ht="12.0" customHeight="1">
      <c r="A77" s="10"/>
      <c r="B77" s="10"/>
      <c r="C77" s="10"/>
      <c r="D77" s="10"/>
      <c r="E77" s="10"/>
      <c r="F77" s="10"/>
      <c r="G77" s="107"/>
      <c r="H77" s="107"/>
      <c r="I77" s="107"/>
      <c r="J77" s="107"/>
      <c r="K77" s="107"/>
      <c r="L77" s="107"/>
      <c r="M77" s="107"/>
      <c r="N77" s="107"/>
      <c r="O77" s="107"/>
      <c r="P77" s="107"/>
      <c r="Q77" s="107"/>
      <c r="R77" s="107"/>
      <c r="S77" s="107"/>
      <c r="T77" s="107"/>
      <c r="U77" s="107"/>
      <c r="V77" s="107"/>
      <c r="W77" s="107"/>
      <c r="X77" s="107"/>
      <c r="Y77" s="107"/>
      <c r="Z77" s="107"/>
    </row>
    <row r="78" ht="12.0" customHeight="1">
      <c r="A78" s="10"/>
      <c r="B78" s="10"/>
      <c r="C78" s="10"/>
      <c r="D78" s="10"/>
      <c r="E78" s="10"/>
      <c r="F78" s="10"/>
      <c r="G78" s="107"/>
      <c r="H78" s="107"/>
      <c r="I78" s="107"/>
      <c r="J78" s="107"/>
      <c r="K78" s="107"/>
      <c r="L78" s="107"/>
      <c r="M78" s="107"/>
      <c r="N78" s="107"/>
      <c r="O78" s="107"/>
      <c r="P78" s="107"/>
      <c r="Q78" s="107"/>
      <c r="R78" s="107"/>
      <c r="S78" s="107"/>
      <c r="T78" s="107"/>
      <c r="U78" s="107"/>
      <c r="V78" s="107"/>
      <c r="W78" s="107"/>
      <c r="X78" s="107"/>
      <c r="Y78" s="107"/>
      <c r="Z78" s="107"/>
    </row>
    <row r="79" ht="12.0" customHeight="1">
      <c r="A79" s="10"/>
      <c r="B79" s="10"/>
      <c r="C79" s="10"/>
      <c r="D79" s="10"/>
      <c r="E79" s="10"/>
      <c r="F79" s="10"/>
      <c r="G79" s="107"/>
      <c r="H79" s="107"/>
      <c r="I79" s="107"/>
      <c r="J79" s="107"/>
      <c r="K79" s="107"/>
      <c r="L79" s="107"/>
      <c r="M79" s="107"/>
      <c r="N79" s="107"/>
      <c r="O79" s="107"/>
      <c r="P79" s="107"/>
      <c r="Q79" s="107"/>
      <c r="R79" s="107"/>
      <c r="S79" s="107"/>
      <c r="T79" s="107"/>
      <c r="U79" s="107"/>
      <c r="V79" s="107"/>
      <c r="W79" s="107"/>
      <c r="X79" s="107"/>
      <c r="Y79" s="107"/>
      <c r="Z79" s="107"/>
    </row>
    <row r="80" ht="12.0" customHeight="1">
      <c r="A80" s="10"/>
      <c r="B80" s="10"/>
      <c r="C80" s="10"/>
      <c r="D80" s="10"/>
      <c r="E80" s="10"/>
      <c r="F80" s="10"/>
      <c r="G80" s="107"/>
      <c r="H80" s="107"/>
      <c r="I80" s="107"/>
      <c r="J80" s="107"/>
      <c r="K80" s="107"/>
      <c r="L80" s="107"/>
      <c r="M80" s="107"/>
      <c r="N80" s="107"/>
      <c r="O80" s="107"/>
      <c r="P80" s="107"/>
      <c r="Q80" s="107"/>
      <c r="R80" s="107"/>
      <c r="S80" s="107"/>
      <c r="T80" s="107"/>
      <c r="U80" s="107"/>
      <c r="V80" s="107"/>
      <c r="W80" s="107"/>
      <c r="X80" s="107"/>
      <c r="Y80" s="107"/>
      <c r="Z80" s="107"/>
    </row>
    <row r="81" ht="12.0" customHeight="1">
      <c r="A81" s="10"/>
      <c r="B81" s="10"/>
      <c r="C81" s="10"/>
      <c r="D81" s="10"/>
      <c r="E81" s="10"/>
      <c r="F81" s="10"/>
      <c r="G81" s="107"/>
      <c r="H81" s="107"/>
      <c r="I81" s="107"/>
      <c r="J81" s="107"/>
      <c r="K81" s="107"/>
      <c r="L81" s="107"/>
      <c r="M81" s="107"/>
      <c r="N81" s="107"/>
      <c r="O81" s="107"/>
      <c r="P81" s="107"/>
      <c r="Q81" s="107"/>
      <c r="R81" s="107"/>
      <c r="S81" s="107"/>
      <c r="T81" s="107"/>
      <c r="U81" s="107"/>
      <c r="V81" s="107"/>
      <c r="W81" s="107"/>
      <c r="X81" s="107"/>
      <c r="Y81" s="107"/>
      <c r="Z81" s="107"/>
    </row>
    <row r="82" ht="12.0" customHeight="1">
      <c r="A82" s="10"/>
      <c r="B82" s="10"/>
      <c r="C82" s="10"/>
      <c r="D82" s="10"/>
      <c r="E82" s="10"/>
      <c r="F82" s="10"/>
      <c r="G82" s="107"/>
      <c r="H82" s="107"/>
      <c r="I82" s="107"/>
      <c r="J82" s="107"/>
      <c r="K82" s="107"/>
      <c r="L82" s="107"/>
      <c r="M82" s="107"/>
      <c r="N82" s="107"/>
      <c r="O82" s="107"/>
      <c r="P82" s="107"/>
      <c r="Q82" s="107"/>
      <c r="R82" s="107"/>
      <c r="S82" s="107"/>
      <c r="T82" s="107"/>
      <c r="U82" s="107"/>
      <c r="V82" s="107"/>
      <c r="W82" s="107"/>
      <c r="X82" s="107"/>
      <c r="Y82" s="107"/>
      <c r="Z82" s="107"/>
    </row>
    <row r="83" ht="12.0" customHeight="1">
      <c r="A83" s="10"/>
      <c r="B83" s="10"/>
      <c r="C83" s="10"/>
      <c r="D83" s="10"/>
      <c r="E83" s="10"/>
      <c r="F83" s="10"/>
      <c r="G83" s="107"/>
      <c r="H83" s="107"/>
      <c r="I83" s="107"/>
      <c r="J83" s="107"/>
      <c r="K83" s="107"/>
      <c r="L83" s="107"/>
      <c r="M83" s="107"/>
      <c r="N83" s="107"/>
      <c r="O83" s="107"/>
      <c r="P83" s="107"/>
      <c r="Q83" s="107"/>
      <c r="R83" s="107"/>
      <c r="S83" s="107"/>
      <c r="T83" s="107"/>
      <c r="U83" s="107"/>
      <c r="V83" s="107"/>
      <c r="W83" s="107"/>
      <c r="X83" s="107"/>
      <c r="Y83" s="107"/>
      <c r="Z83" s="107"/>
    </row>
    <row r="84" ht="12.0" customHeight="1">
      <c r="A84" s="10"/>
      <c r="B84" s="10"/>
      <c r="C84" s="10"/>
      <c r="D84" s="10"/>
      <c r="E84" s="10"/>
      <c r="F84" s="10"/>
      <c r="G84" s="107"/>
      <c r="H84" s="107"/>
      <c r="I84" s="107"/>
      <c r="J84" s="107"/>
      <c r="K84" s="107"/>
      <c r="L84" s="107"/>
      <c r="M84" s="107"/>
      <c r="N84" s="107"/>
      <c r="O84" s="107"/>
      <c r="P84" s="107"/>
      <c r="Q84" s="107"/>
      <c r="R84" s="107"/>
      <c r="S84" s="107"/>
      <c r="T84" s="107"/>
      <c r="U84" s="107"/>
      <c r="V84" s="107"/>
      <c r="W84" s="107"/>
      <c r="X84" s="107"/>
      <c r="Y84" s="107"/>
      <c r="Z84" s="107"/>
    </row>
    <row r="85" ht="12.0" customHeight="1">
      <c r="A85" s="10"/>
      <c r="B85" s="10"/>
      <c r="C85" s="10"/>
      <c r="D85" s="10"/>
      <c r="E85" s="10"/>
      <c r="F85" s="10"/>
      <c r="G85" s="107"/>
      <c r="H85" s="107"/>
      <c r="I85" s="107"/>
      <c r="J85" s="107"/>
      <c r="K85" s="107"/>
      <c r="L85" s="107"/>
      <c r="M85" s="107"/>
      <c r="N85" s="107"/>
      <c r="O85" s="107"/>
      <c r="P85" s="107"/>
      <c r="Q85" s="107"/>
      <c r="R85" s="107"/>
      <c r="S85" s="107"/>
      <c r="T85" s="107"/>
      <c r="U85" s="107"/>
      <c r="V85" s="107"/>
      <c r="W85" s="107"/>
      <c r="X85" s="107"/>
      <c r="Y85" s="107"/>
      <c r="Z85" s="107"/>
    </row>
    <row r="86" ht="12.0" customHeight="1">
      <c r="A86" s="10"/>
      <c r="B86" s="10"/>
      <c r="C86" s="10"/>
      <c r="D86" s="10"/>
      <c r="E86" s="10"/>
      <c r="F86" s="10"/>
      <c r="G86" s="107"/>
      <c r="H86" s="107"/>
      <c r="I86" s="107"/>
      <c r="J86" s="107"/>
      <c r="K86" s="107"/>
      <c r="L86" s="107"/>
      <c r="M86" s="107"/>
      <c r="N86" s="107"/>
      <c r="O86" s="107"/>
      <c r="P86" s="107"/>
      <c r="Q86" s="107"/>
      <c r="R86" s="107"/>
      <c r="S86" s="107"/>
      <c r="T86" s="107"/>
      <c r="U86" s="107"/>
      <c r="V86" s="107"/>
      <c r="W86" s="107"/>
      <c r="X86" s="107"/>
      <c r="Y86" s="107"/>
      <c r="Z86" s="107"/>
    </row>
    <row r="87" ht="12.0" customHeight="1">
      <c r="A87" s="10"/>
      <c r="B87" s="10"/>
      <c r="C87" s="10"/>
      <c r="D87" s="10"/>
      <c r="E87" s="10"/>
      <c r="F87" s="10"/>
      <c r="G87" s="107"/>
      <c r="H87" s="107"/>
      <c r="I87" s="107"/>
      <c r="J87" s="107"/>
      <c r="K87" s="107"/>
      <c r="L87" s="107"/>
      <c r="M87" s="107"/>
      <c r="N87" s="107"/>
      <c r="O87" s="107"/>
      <c r="P87" s="107"/>
      <c r="Q87" s="107"/>
      <c r="R87" s="107"/>
      <c r="S87" s="107"/>
      <c r="T87" s="107"/>
      <c r="U87" s="107"/>
      <c r="V87" s="107"/>
      <c r="W87" s="107"/>
      <c r="X87" s="107"/>
      <c r="Y87" s="107"/>
      <c r="Z87" s="107"/>
    </row>
    <row r="88" ht="12.0" customHeight="1">
      <c r="A88" s="10"/>
      <c r="B88" s="10"/>
      <c r="C88" s="10"/>
      <c r="D88" s="10"/>
      <c r="E88" s="10"/>
      <c r="F88" s="10"/>
      <c r="G88" s="107"/>
      <c r="H88" s="107"/>
      <c r="I88" s="107"/>
      <c r="J88" s="107"/>
      <c r="K88" s="107"/>
      <c r="L88" s="107"/>
      <c r="M88" s="107"/>
      <c r="N88" s="107"/>
      <c r="O88" s="107"/>
      <c r="P88" s="107"/>
      <c r="Q88" s="107"/>
      <c r="R88" s="107"/>
      <c r="S88" s="107"/>
      <c r="T88" s="107"/>
      <c r="U88" s="107"/>
      <c r="V88" s="107"/>
      <c r="W88" s="107"/>
      <c r="X88" s="107"/>
      <c r="Y88" s="107"/>
      <c r="Z88" s="107"/>
    </row>
    <row r="89" ht="12.0" customHeight="1">
      <c r="A89" s="10"/>
      <c r="B89" s="10"/>
      <c r="C89" s="10"/>
      <c r="D89" s="10"/>
      <c r="E89" s="10"/>
      <c r="F89" s="10"/>
      <c r="G89" s="107"/>
      <c r="H89" s="107"/>
      <c r="I89" s="107"/>
      <c r="J89" s="107"/>
      <c r="K89" s="107"/>
      <c r="L89" s="107"/>
      <c r="M89" s="107"/>
      <c r="N89" s="107"/>
      <c r="O89" s="107"/>
      <c r="P89" s="107"/>
      <c r="Q89" s="107"/>
      <c r="R89" s="107"/>
      <c r="S89" s="107"/>
      <c r="T89" s="107"/>
      <c r="U89" s="107"/>
      <c r="V89" s="107"/>
      <c r="W89" s="107"/>
      <c r="X89" s="107"/>
      <c r="Y89" s="107"/>
      <c r="Z89" s="107"/>
    </row>
    <row r="90" ht="12.0" customHeight="1">
      <c r="A90" s="10"/>
      <c r="B90" s="10"/>
      <c r="C90" s="10"/>
      <c r="D90" s="10"/>
      <c r="E90" s="10"/>
      <c r="F90" s="10"/>
      <c r="G90" s="107"/>
      <c r="H90" s="107"/>
      <c r="I90" s="107"/>
      <c r="J90" s="107"/>
      <c r="K90" s="107"/>
      <c r="L90" s="107"/>
      <c r="M90" s="107"/>
      <c r="N90" s="107"/>
      <c r="O90" s="107"/>
      <c r="P90" s="107"/>
      <c r="Q90" s="107"/>
      <c r="R90" s="107"/>
      <c r="S90" s="107"/>
      <c r="T90" s="107"/>
      <c r="U90" s="107"/>
      <c r="V90" s="107"/>
      <c r="W90" s="107"/>
      <c r="X90" s="107"/>
      <c r="Y90" s="107"/>
      <c r="Z90" s="107"/>
    </row>
    <row r="91" ht="12.0" customHeight="1">
      <c r="A91" s="10"/>
      <c r="B91" s="10"/>
      <c r="C91" s="10"/>
      <c r="D91" s="10"/>
      <c r="E91" s="10"/>
      <c r="F91" s="10"/>
      <c r="G91" s="107"/>
      <c r="H91" s="107"/>
      <c r="I91" s="107"/>
      <c r="J91" s="107"/>
      <c r="K91" s="107"/>
      <c r="L91" s="107"/>
      <c r="M91" s="107"/>
      <c r="N91" s="107"/>
      <c r="O91" s="107"/>
      <c r="P91" s="107"/>
      <c r="Q91" s="107"/>
      <c r="R91" s="107"/>
      <c r="S91" s="107"/>
      <c r="T91" s="107"/>
      <c r="U91" s="107"/>
      <c r="V91" s="107"/>
      <c r="W91" s="107"/>
      <c r="X91" s="107"/>
      <c r="Y91" s="107"/>
      <c r="Z91" s="107"/>
    </row>
    <row r="92" ht="12.0" customHeight="1">
      <c r="A92" s="10"/>
      <c r="B92" s="10"/>
      <c r="C92" s="10"/>
      <c r="D92" s="10"/>
      <c r="E92" s="10"/>
      <c r="F92" s="10"/>
      <c r="G92" s="107"/>
      <c r="H92" s="107"/>
      <c r="I92" s="107"/>
      <c r="J92" s="107"/>
      <c r="K92" s="107"/>
      <c r="L92" s="107"/>
      <c r="M92" s="107"/>
      <c r="N92" s="107"/>
      <c r="O92" s="107"/>
      <c r="P92" s="107"/>
      <c r="Q92" s="107"/>
      <c r="R92" s="107"/>
      <c r="S92" s="107"/>
      <c r="T92" s="107"/>
      <c r="U92" s="107"/>
      <c r="V92" s="107"/>
      <c r="W92" s="107"/>
      <c r="X92" s="107"/>
      <c r="Y92" s="107"/>
      <c r="Z92" s="107"/>
    </row>
    <row r="93" ht="12.0" customHeight="1">
      <c r="A93" s="10"/>
      <c r="B93" s="10"/>
      <c r="C93" s="10"/>
      <c r="D93" s="10"/>
      <c r="E93" s="10"/>
      <c r="F93" s="10"/>
      <c r="G93" s="107"/>
      <c r="H93" s="107"/>
      <c r="I93" s="107"/>
      <c r="J93" s="107"/>
      <c r="K93" s="107"/>
      <c r="L93" s="107"/>
      <c r="M93" s="107"/>
      <c r="N93" s="107"/>
      <c r="O93" s="107"/>
      <c r="P93" s="107"/>
      <c r="Q93" s="107"/>
      <c r="R93" s="107"/>
      <c r="S93" s="107"/>
      <c r="T93" s="107"/>
      <c r="U93" s="107"/>
      <c r="V93" s="107"/>
      <c r="W93" s="107"/>
      <c r="X93" s="107"/>
      <c r="Y93" s="107"/>
      <c r="Z93" s="107"/>
    </row>
    <row r="94" ht="12.0" customHeight="1">
      <c r="A94" s="10"/>
      <c r="B94" s="10"/>
      <c r="C94" s="10"/>
      <c r="D94" s="10"/>
      <c r="E94" s="10"/>
      <c r="F94" s="10"/>
      <c r="G94" s="107"/>
      <c r="H94" s="107"/>
      <c r="I94" s="107"/>
      <c r="J94" s="107"/>
      <c r="K94" s="107"/>
      <c r="L94" s="107"/>
      <c r="M94" s="107"/>
      <c r="N94" s="107"/>
      <c r="O94" s="107"/>
      <c r="P94" s="107"/>
      <c r="Q94" s="107"/>
      <c r="R94" s="107"/>
      <c r="S94" s="107"/>
      <c r="T94" s="107"/>
      <c r="U94" s="107"/>
      <c r="V94" s="107"/>
      <c r="W94" s="107"/>
      <c r="X94" s="107"/>
      <c r="Y94" s="107"/>
      <c r="Z94" s="107"/>
    </row>
    <row r="95" ht="12.0" customHeight="1">
      <c r="A95" s="10"/>
      <c r="B95" s="10"/>
      <c r="C95" s="10"/>
      <c r="D95" s="10"/>
      <c r="E95" s="10"/>
      <c r="F95" s="10"/>
      <c r="G95" s="107"/>
      <c r="H95" s="107"/>
      <c r="I95" s="107"/>
      <c r="J95" s="107"/>
      <c r="K95" s="107"/>
      <c r="L95" s="107"/>
      <c r="M95" s="107"/>
      <c r="N95" s="107"/>
      <c r="O95" s="107"/>
      <c r="P95" s="107"/>
      <c r="Q95" s="107"/>
      <c r="R95" s="107"/>
      <c r="S95" s="107"/>
      <c r="T95" s="107"/>
      <c r="U95" s="107"/>
      <c r="V95" s="107"/>
      <c r="W95" s="107"/>
      <c r="X95" s="107"/>
      <c r="Y95" s="107"/>
      <c r="Z95" s="107"/>
    </row>
    <row r="96" ht="12.0" customHeight="1">
      <c r="A96" s="10"/>
      <c r="B96" s="10"/>
      <c r="C96" s="10"/>
      <c r="D96" s="10"/>
      <c r="E96" s="10"/>
      <c r="F96" s="10"/>
      <c r="G96" s="107"/>
      <c r="H96" s="107"/>
      <c r="I96" s="107"/>
      <c r="J96" s="107"/>
      <c r="K96" s="107"/>
      <c r="L96" s="107"/>
      <c r="M96" s="107"/>
      <c r="N96" s="107"/>
      <c r="O96" s="107"/>
      <c r="P96" s="107"/>
      <c r="Q96" s="107"/>
      <c r="R96" s="107"/>
      <c r="S96" s="107"/>
      <c r="T96" s="107"/>
      <c r="U96" s="107"/>
      <c r="V96" s="107"/>
      <c r="W96" s="107"/>
      <c r="X96" s="107"/>
      <c r="Y96" s="107"/>
      <c r="Z96" s="107"/>
    </row>
    <row r="97" ht="12.0" customHeight="1">
      <c r="A97" s="10"/>
      <c r="B97" s="10"/>
      <c r="C97" s="10"/>
      <c r="D97" s="10"/>
      <c r="E97" s="10"/>
      <c r="F97" s="10"/>
      <c r="G97" s="107"/>
      <c r="H97" s="107"/>
      <c r="I97" s="107"/>
      <c r="J97" s="107"/>
      <c r="K97" s="107"/>
      <c r="L97" s="107"/>
      <c r="M97" s="107"/>
      <c r="N97" s="107"/>
      <c r="O97" s="107"/>
      <c r="P97" s="107"/>
      <c r="Q97" s="107"/>
      <c r="R97" s="107"/>
      <c r="S97" s="107"/>
      <c r="T97" s="107"/>
      <c r="U97" s="107"/>
      <c r="V97" s="107"/>
      <c r="W97" s="107"/>
      <c r="X97" s="107"/>
      <c r="Y97" s="107"/>
      <c r="Z97" s="107"/>
    </row>
    <row r="98" ht="12.0" customHeight="1">
      <c r="A98" s="10"/>
      <c r="B98" s="10"/>
      <c r="C98" s="10"/>
      <c r="D98" s="10"/>
      <c r="E98" s="10"/>
      <c r="F98" s="10"/>
      <c r="G98" s="107"/>
      <c r="H98" s="107"/>
      <c r="I98" s="107"/>
      <c r="J98" s="107"/>
      <c r="K98" s="107"/>
      <c r="L98" s="107"/>
      <c r="M98" s="107"/>
      <c r="N98" s="107"/>
      <c r="O98" s="107"/>
      <c r="P98" s="107"/>
      <c r="Q98" s="107"/>
      <c r="R98" s="107"/>
      <c r="S98" s="107"/>
      <c r="T98" s="107"/>
      <c r="U98" s="107"/>
      <c r="V98" s="107"/>
      <c r="W98" s="107"/>
      <c r="X98" s="107"/>
      <c r="Y98" s="107"/>
      <c r="Z98" s="107"/>
    </row>
    <row r="99" ht="12.0" customHeight="1">
      <c r="A99" s="10"/>
      <c r="B99" s="10"/>
      <c r="C99" s="10"/>
      <c r="D99" s="10"/>
      <c r="E99" s="10"/>
      <c r="F99" s="10"/>
      <c r="G99" s="107"/>
      <c r="H99" s="107"/>
      <c r="I99" s="107"/>
      <c r="J99" s="107"/>
      <c r="K99" s="107"/>
      <c r="L99" s="107"/>
      <c r="M99" s="107"/>
      <c r="N99" s="107"/>
      <c r="O99" s="107"/>
      <c r="P99" s="107"/>
      <c r="Q99" s="107"/>
      <c r="R99" s="107"/>
      <c r="S99" s="107"/>
      <c r="T99" s="107"/>
      <c r="U99" s="107"/>
      <c r="V99" s="107"/>
      <c r="W99" s="107"/>
      <c r="X99" s="107"/>
      <c r="Y99" s="107"/>
      <c r="Z99" s="107"/>
    </row>
    <row r="100" ht="12.0" customHeight="1">
      <c r="A100" s="10"/>
      <c r="B100" s="10"/>
      <c r="C100" s="10"/>
      <c r="D100" s="10"/>
      <c r="E100" s="10"/>
      <c r="F100" s="10"/>
      <c r="G100" s="107"/>
      <c r="H100" s="107"/>
      <c r="I100" s="107"/>
      <c r="J100" s="107"/>
      <c r="K100" s="107"/>
      <c r="L100" s="107"/>
      <c r="M100" s="107"/>
      <c r="N100" s="107"/>
      <c r="O100" s="107"/>
      <c r="P100" s="107"/>
      <c r="Q100" s="107"/>
      <c r="R100" s="107"/>
      <c r="S100" s="107"/>
      <c r="T100" s="107"/>
      <c r="U100" s="107"/>
      <c r="V100" s="107"/>
      <c r="W100" s="107"/>
      <c r="X100" s="107"/>
      <c r="Y100" s="107"/>
      <c r="Z100" s="107"/>
    </row>
    <row r="101" ht="12.0" customHeight="1">
      <c r="A101" s="10"/>
      <c r="B101" s="10"/>
      <c r="C101" s="10"/>
      <c r="D101" s="10"/>
      <c r="E101" s="10"/>
      <c r="F101" s="10"/>
      <c r="G101" s="107"/>
      <c r="H101" s="107"/>
      <c r="I101" s="107"/>
      <c r="J101" s="107"/>
      <c r="K101" s="107"/>
      <c r="L101" s="107"/>
      <c r="M101" s="107"/>
      <c r="N101" s="107"/>
      <c r="O101" s="107"/>
      <c r="P101" s="107"/>
      <c r="Q101" s="107"/>
      <c r="R101" s="107"/>
      <c r="S101" s="107"/>
      <c r="T101" s="107"/>
      <c r="U101" s="107"/>
      <c r="V101" s="107"/>
      <c r="W101" s="107"/>
      <c r="X101" s="107"/>
      <c r="Y101" s="107"/>
      <c r="Z101" s="107"/>
    </row>
    <row r="102" ht="12.0" customHeight="1">
      <c r="A102" s="10"/>
      <c r="B102" s="10"/>
      <c r="C102" s="10"/>
      <c r="D102" s="10"/>
      <c r="E102" s="10"/>
      <c r="F102" s="10"/>
      <c r="G102" s="107"/>
      <c r="H102" s="107"/>
      <c r="I102" s="107"/>
      <c r="J102" s="107"/>
      <c r="K102" s="107"/>
      <c r="L102" s="107"/>
      <c r="M102" s="107"/>
      <c r="N102" s="107"/>
      <c r="O102" s="107"/>
      <c r="P102" s="107"/>
      <c r="Q102" s="107"/>
      <c r="R102" s="107"/>
      <c r="S102" s="107"/>
      <c r="T102" s="107"/>
      <c r="U102" s="107"/>
      <c r="V102" s="107"/>
      <c r="W102" s="107"/>
      <c r="X102" s="107"/>
      <c r="Y102" s="107"/>
      <c r="Z102" s="107"/>
    </row>
    <row r="103" ht="12.0" customHeight="1">
      <c r="A103" s="10"/>
      <c r="B103" s="10"/>
      <c r="C103" s="10"/>
      <c r="D103" s="10"/>
      <c r="E103" s="10"/>
      <c r="F103" s="10"/>
      <c r="G103" s="107"/>
      <c r="H103" s="107"/>
      <c r="I103" s="107"/>
      <c r="J103" s="107"/>
      <c r="K103" s="107"/>
      <c r="L103" s="107"/>
      <c r="M103" s="107"/>
      <c r="N103" s="107"/>
      <c r="O103" s="107"/>
      <c r="P103" s="107"/>
      <c r="Q103" s="107"/>
      <c r="R103" s="107"/>
      <c r="S103" s="107"/>
      <c r="T103" s="107"/>
      <c r="U103" s="107"/>
      <c r="V103" s="107"/>
      <c r="W103" s="107"/>
      <c r="X103" s="107"/>
      <c r="Y103" s="107"/>
      <c r="Z103" s="107"/>
    </row>
    <row r="104" ht="12.0" customHeight="1">
      <c r="A104" s="10"/>
      <c r="B104" s="10"/>
      <c r="C104" s="10"/>
      <c r="D104" s="10"/>
      <c r="E104" s="10"/>
      <c r="F104" s="10"/>
      <c r="G104" s="107"/>
      <c r="H104" s="107"/>
      <c r="I104" s="107"/>
      <c r="J104" s="107"/>
      <c r="K104" s="107"/>
      <c r="L104" s="107"/>
      <c r="M104" s="107"/>
      <c r="N104" s="107"/>
      <c r="O104" s="107"/>
      <c r="P104" s="107"/>
      <c r="Q104" s="107"/>
      <c r="R104" s="107"/>
      <c r="S104" s="107"/>
      <c r="T104" s="107"/>
      <c r="U104" s="107"/>
      <c r="V104" s="107"/>
      <c r="W104" s="107"/>
      <c r="X104" s="107"/>
      <c r="Y104" s="107"/>
      <c r="Z104" s="107"/>
    </row>
    <row r="105" ht="12.0" customHeight="1">
      <c r="A105" s="10"/>
      <c r="B105" s="10"/>
      <c r="C105" s="10"/>
      <c r="D105" s="10"/>
      <c r="E105" s="10"/>
      <c r="F105" s="10"/>
      <c r="G105" s="107"/>
      <c r="H105" s="107"/>
      <c r="I105" s="107"/>
      <c r="J105" s="107"/>
      <c r="K105" s="107"/>
      <c r="L105" s="107"/>
      <c r="M105" s="107"/>
      <c r="N105" s="107"/>
      <c r="O105" s="107"/>
      <c r="P105" s="107"/>
      <c r="Q105" s="107"/>
      <c r="R105" s="107"/>
      <c r="S105" s="107"/>
      <c r="T105" s="107"/>
      <c r="U105" s="107"/>
      <c r="V105" s="107"/>
      <c r="W105" s="107"/>
      <c r="X105" s="107"/>
      <c r="Y105" s="107"/>
      <c r="Z105" s="107"/>
    </row>
    <row r="106" ht="12.0" customHeight="1">
      <c r="A106" s="10"/>
      <c r="B106" s="10"/>
      <c r="C106" s="10"/>
      <c r="D106" s="10"/>
      <c r="E106" s="10"/>
      <c r="F106" s="10"/>
      <c r="G106" s="107"/>
      <c r="H106" s="107"/>
      <c r="I106" s="107"/>
      <c r="J106" s="107"/>
      <c r="K106" s="107"/>
      <c r="L106" s="107"/>
      <c r="M106" s="107"/>
      <c r="N106" s="107"/>
      <c r="O106" s="107"/>
      <c r="P106" s="107"/>
      <c r="Q106" s="107"/>
      <c r="R106" s="107"/>
      <c r="S106" s="107"/>
      <c r="T106" s="107"/>
      <c r="U106" s="107"/>
      <c r="V106" s="107"/>
      <c r="W106" s="107"/>
      <c r="X106" s="107"/>
      <c r="Y106" s="107"/>
      <c r="Z106" s="107"/>
    </row>
    <row r="107" ht="12.0" customHeight="1">
      <c r="A107" s="10"/>
      <c r="B107" s="10"/>
      <c r="C107" s="10"/>
      <c r="D107" s="10"/>
      <c r="E107" s="10"/>
      <c r="F107" s="10"/>
      <c r="G107" s="107"/>
      <c r="H107" s="107"/>
      <c r="I107" s="107"/>
      <c r="J107" s="107"/>
      <c r="K107" s="107"/>
      <c r="L107" s="107"/>
      <c r="M107" s="107"/>
      <c r="N107" s="107"/>
      <c r="O107" s="107"/>
      <c r="P107" s="107"/>
      <c r="Q107" s="107"/>
      <c r="R107" s="107"/>
      <c r="S107" s="107"/>
      <c r="T107" s="107"/>
      <c r="U107" s="107"/>
      <c r="V107" s="107"/>
      <c r="W107" s="107"/>
      <c r="X107" s="107"/>
      <c r="Y107" s="107"/>
      <c r="Z107" s="107"/>
    </row>
    <row r="108" ht="12.0" customHeight="1">
      <c r="A108" s="10"/>
      <c r="B108" s="10"/>
      <c r="C108" s="10"/>
      <c r="D108" s="10"/>
      <c r="E108" s="10"/>
      <c r="F108" s="10"/>
      <c r="G108" s="107"/>
      <c r="H108" s="107"/>
      <c r="I108" s="107"/>
      <c r="J108" s="107"/>
      <c r="K108" s="107"/>
      <c r="L108" s="107"/>
      <c r="M108" s="107"/>
      <c r="N108" s="107"/>
      <c r="O108" s="107"/>
      <c r="P108" s="107"/>
      <c r="Q108" s="107"/>
      <c r="R108" s="107"/>
      <c r="S108" s="107"/>
      <c r="T108" s="107"/>
      <c r="U108" s="107"/>
      <c r="V108" s="107"/>
      <c r="W108" s="107"/>
      <c r="X108" s="107"/>
      <c r="Y108" s="107"/>
      <c r="Z108" s="107"/>
    </row>
    <row r="109" ht="12.0" customHeight="1">
      <c r="A109" s="10"/>
      <c r="B109" s="10"/>
      <c r="C109" s="10"/>
      <c r="D109" s="10"/>
      <c r="E109" s="10"/>
      <c r="F109" s="10"/>
      <c r="G109" s="107"/>
      <c r="H109" s="107"/>
      <c r="I109" s="107"/>
      <c r="J109" s="107"/>
      <c r="K109" s="107"/>
      <c r="L109" s="107"/>
      <c r="M109" s="107"/>
      <c r="N109" s="107"/>
      <c r="O109" s="107"/>
      <c r="P109" s="107"/>
      <c r="Q109" s="107"/>
      <c r="R109" s="107"/>
      <c r="S109" s="107"/>
      <c r="T109" s="107"/>
      <c r="U109" s="107"/>
      <c r="V109" s="107"/>
      <c r="W109" s="107"/>
      <c r="X109" s="107"/>
      <c r="Y109" s="107"/>
      <c r="Z109" s="107"/>
    </row>
    <row r="110" ht="12.0" customHeight="1">
      <c r="A110" s="10"/>
      <c r="B110" s="10"/>
      <c r="C110" s="10"/>
      <c r="D110" s="10"/>
      <c r="E110" s="10"/>
      <c r="F110" s="10"/>
      <c r="G110" s="107"/>
      <c r="H110" s="107"/>
      <c r="I110" s="107"/>
      <c r="J110" s="107"/>
      <c r="K110" s="107"/>
      <c r="L110" s="107"/>
      <c r="M110" s="107"/>
      <c r="N110" s="107"/>
      <c r="O110" s="107"/>
      <c r="P110" s="107"/>
      <c r="Q110" s="107"/>
      <c r="R110" s="107"/>
      <c r="S110" s="107"/>
      <c r="T110" s="107"/>
      <c r="U110" s="107"/>
      <c r="V110" s="107"/>
      <c r="W110" s="107"/>
      <c r="X110" s="107"/>
      <c r="Y110" s="107"/>
      <c r="Z110" s="107"/>
    </row>
    <row r="111" ht="12.0" customHeight="1">
      <c r="A111" s="10"/>
      <c r="B111" s="10"/>
      <c r="C111" s="10"/>
      <c r="D111" s="10"/>
      <c r="E111" s="10"/>
      <c r="F111" s="10"/>
      <c r="G111" s="107"/>
      <c r="H111" s="107"/>
      <c r="I111" s="107"/>
      <c r="J111" s="107"/>
      <c r="K111" s="107"/>
      <c r="L111" s="107"/>
      <c r="M111" s="107"/>
      <c r="N111" s="107"/>
      <c r="O111" s="107"/>
      <c r="P111" s="107"/>
      <c r="Q111" s="107"/>
      <c r="R111" s="107"/>
      <c r="S111" s="107"/>
      <c r="T111" s="107"/>
      <c r="U111" s="107"/>
      <c r="V111" s="107"/>
      <c r="W111" s="107"/>
      <c r="X111" s="107"/>
      <c r="Y111" s="107"/>
      <c r="Z111" s="107"/>
    </row>
    <row r="112" ht="12.0" customHeight="1">
      <c r="A112" s="10"/>
      <c r="B112" s="10"/>
      <c r="C112" s="10"/>
      <c r="D112" s="10"/>
      <c r="E112" s="10"/>
      <c r="F112" s="10"/>
      <c r="G112" s="107"/>
      <c r="H112" s="107"/>
      <c r="I112" s="107"/>
      <c r="J112" s="107"/>
      <c r="K112" s="107"/>
      <c r="L112" s="107"/>
      <c r="M112" s="107"/>
      <c r="N112" s="107"/>
      <c r="O112" s="107"/>
      <c r="P112" s="107"/>
      <c r="Q112" s="107"/>
      <c r="R112" s="107"/>
      <c r="S112" s="107"/>
      <c r="T112" s="107"/>
      <c r="U112" s="107"/>
      <c r="V112" s="107"/>
      <c r="W112" s="107"/>
      <c r="X112" s="107"/>
      <c r="Y112" s="107"/>
      <c r="Z112" s="107"/>
    </row>
    <row r="113" ht="12.0" customHeight="1">
      <c r="A113" s="10"/>
      <c r="B113" s="10"/>
      <c r="C113" s="10"/>
      <c r="D113" s="10"/>
      <c r="E113" s="10"/>
      <c r="F113" s="10"/>
      <c r="G113" s="107"/>
      <c r="H113" s="107"/>
      <c r="I113" s="107"/>
      <c r="J113" s="107"/>
      <c r="K113" s="107"/>
      <c r="L113" s="107"/>
      <c r="M113" s="107"/>
      <c r="N113" s="107"/>
      <c r="O113" s="107"/>
      <c r="P113" s="107"/>
      <c r="Q113" s="107"/>
      <c r="R113" s="107"/>
      <c r="S113" s="107"/>
      <c r="T113" s="107"/>
      <c r="U113" s="107"/>
      <c r="V113" s="107"/>
      <c r="W113" s="107"/>
      <c r="X113" s="107"/>
      <c r="Y113" s="107"/>
      <c r="Z113" s="107"/>
    </row>
    <row r="114" ht="12.0" customHeight="1">
      <c r="A114" s="10"/>
      <c r="B114" s="10"/>
      <c r="C114" s="10"/>
      <c r="D114" s="10"/>
      <c r="E114" s="10"/>
      <c r="F114" s="10"/>
      <c r="G114" s="107"/>
      <c r="H114" s="107"/>
      <c r="I114" s="107"/>
      <c r="J114" s="107"/>
      <c r="K114" s="107"/>
      <c r="L114" s="107"/>
      <c r="M114" s="107"/>
      <c r="N114" s="107"/>
      <c r="O114" s="107"/>
      <c r="P114" s="107"/>
      <c r="Q114" s="107"/>
      <c r="R114" s="107"/>
      <c r="S114" s="107"/>
      <c r="T114" s="107"/>
      <c r="U114" s="107"/>
      <c r="V114" s="107"/>
      <c r="W114" s="107"/>
      <c r="X114" s="107"/>
      <c r="Y114" s="107"/>
      <c r="Z114" s="107"/>
    </row>
    <row r="115" ht="12.0" customHeight="1">
      <c r="A115" s="10"/>
      <c r="B115" s="10"/>
      <c r="C115" s="10"/>
      <c r="D115" s="10"/>
      <c r="E115" s="10"/>
      <c r="F115" s="10"/>
      <c r="G115" s="107"/>
      <c r="H115" s="107"/>
      <c r="I115" s="107"/>
      <c r="J115" s="107"/>
      <c r="K115" s="107"/>
      <c r="L115" s="107"/>
      <c r="M115" s="107"/>
      <c r="N115" s="107"/>
      <c r="O115" s="107"/>
      <c r="P115" s="107"/>
      <c r="Q115" s="107"/>
      <c r="R115" s="107"/>
      <c r="S115" s="107"/>
      <c r="T115" s="107"/>
      <c r="U115" s="107"/>
      <c r="V115" s="107"/>
      <c r="W115" s="107"/>
      <c r="X115" s="107"/>
      <c r="Y115" s="107"/>
      <c r="Z115" s="107"/>
    </row>
    <row r="116" ht="12.0" customHeight="1">
      <c r="A116" s="10"/>
      <c r="B116" s="10"/>
      <c r="C116" s="10"/>
      <c r="D116" s="10"/>
      <c r="E116" s="10"/>
      <c r="F116" s="10"/>
      <c r="G116" s="107"/>
      <c r="H116" s="107"/>
      <c r="I116" s="107"/>
      <c r="J116" s="107"/>
      <c r="K116" s="107"/>
      <c r="L116" s="107"/>
      <c r="M116" s="107"/>
      <c r="N116" s="107"/>
      <c r="O116" s="107"/>
      <c r="P116" s="107"/>
      <c r="Q116" s="107"/>
      <c r="R116" s="107"/>
      <c r="S116" s="107"/>
      <c r="T116" s="107"/>
      <c r="U116" s="107"/>
      <c r="V116" s="107"/>
      <c r="W116" s="107"/>
      <c r="X116" s="107"/>
      <c r="Y116" s="107"/>
      <c r="Z116" s="107"/>
    </row>
    <row r="117" ht="12.0" customHeight="1">
      <c r="A117" s="10"/>
      <c r="B117" s="10"/>
      <c r="C117" s="10"/>
      <c r="D117" s="10"/>
      <c r="E117" s="10"/>
      <c r="F117" s="10"/>
      <c r="G117" s="107"/>
      <c r="H117" s="107"/>
      <c r="I117" s="107"/>
      <c r="J117" s="107"/>
      <c r="K117" s="107"/>
      <c r="L117" s="107"/>
      <c r="M117" s="107"/>
      <c r="N117" s="107"/>
      <c r="O117" s="107"/>
      <c r="P117" s="107"/>
      <c r="Q117" s="107"/>
      <c r="R117" s="107"/>
      <c r="S117" s="107"/>
      <c r="T117" s="107"/>
      <c r="U117" s="107"/>
      <c r="V117" s="107"/>
      <c r="W117" s="107"/>
      <c r="X117" s="107"/>
      <c r="Y117" s="107"/>
      <c r="Z117" s="107"/>
    </row>
    <row r="118" ht="12.0" customHeight="1">
      <c r="A118" s="10"/>
      <c r="B118" s="10"/>
      <c r="C118" s="10"/>
      <c r="D118" s="10"/>
      <c r="E118" s="10"/>
      <c r="F118" s="10"/>
      <c r="G118" s="107"/>
      <c r="H118" s="107"/>
      <c r="I118" s="107"/>
      <c r="J118" s="107"/>
      <c r="K118" s="107"/>
      <c r="L118" s="107"/>
      <c r="M118" s="107"/>
      <c r="N118" s="107"/>
      <c r="O118" s="107"/>
      <c r="P118" s="107"/>
      <c r="Q118" s="107"/>
      <c r="R118" s="107"/>
      <c r="S118" s="107"/>
      <c r="T118" s="107"/>
      <c r="U118" s="107"/>
      <c r="V118" s="107"/>
      <c r="W118" s="107"/>
      <c r="X118" s="107"/>
      <c r="Y118" s="107"/>
      <c r="Z118" s="107"/>
    </row>
    <row r="119" ht="12.0" customHeight="1">
      <c r="A119" s="10"/>
      <c r="B119" s="10"/>
      <c r="C119" s="10"/>
      <c r="D119" s="10"/>
      <c r="E119" s="10"/>
      <c r="F119" s="10"/>
      <c r="G119" s="107"/>
      <c r="H119" s="107"/>
      <c r="I119" s="107"/>
      <c r="J119" s="107"/>
      <c r="K119" s="107"/>
      <c r="L119" s="107"/>
      <c r="M119" s="107"/>
      <c r="N119" s="107"/>
      <c r="O119" s="107"/>
      <c r="P119" s="107"/>
      <c r="Q119" s="107"/>
      <c r="R119" s="107"/>
      <c r="S119" s="107"/>
      <c r="T119" s="107"/>
      <c r="U119" s="107"/>
      <c r="V119" s="107"/>
      <c r="W119" s="107"/>
      <c r="X119" s="107"/>
      <c r="Y119" s="107"/>
      <c r="Z119" s="107"/>
    </row>
    <row r="120" ht="12.0" customHeight="1">
      <c r="A120" s="10"/>
      <c r="B120" s="10"/>
      <c r="C120" s="10"/>
      <c r="D120" s="10"/>
      <c r="E120" s="10"/>
      <c r="F120" s="10"/>
      <c r="G120" s="107"/>
      <c r="H120" s="107"/>
      <c r="I120" s="107"/>
      <c r="J120" s="107"/>
      <c r="K120" s="107"/>
      <c r="L120" s="107"/>
      <c r="M120" s="107"/>
      <c r="N120" s="107"/>
      <c r="O120" s="107"/>
      <c r="P120" s="107"/>
      <c r="Q120" s="107"/>
      <c r="R120" s="107"/>
      <c r="S120" s="107"/>
      <c r="T120" s="107"/>
      <c r="U120" s="107"/>
      <c r="V120" s="107"/>
      <c r="W120" s="107"/>
      <c r="X120" s="107"/>
      <c r="Y120" s="107"/>
      <c r="Z120" s="107"/>
    </row>
    <row r="121" ht="12.0" customHeight="1">
      <c r="A121" s="10"/>
      <c r="B121" s="10"/>
      <c r="C121" s="10"/>
      <c r="D121" s="10"/>
      <c r="E121" s="10"/>
      <c r="F121" s="10"/>
      <c r="G121" s="107"/>
      <c r="H121" s="107"/>
      <c r="I121" s="107"/>
      <c r="J121" s="107"/>
      <c r="K121" s="107"/>
      <c r="L121" s="107"/>
      <c r="M121" s="107"/>
      <c r="N121" s="107"/>
      <c r="O121" s="107"/>
      <c r="P121" s="107"/>
      <c r="Q121" s="107"/>
      <c r="R121" s="107"/>
      <c r="S121" s="107"/>
      <c r="T121" s="107"/>
      <c r="U121" s="107"/>
      <c r="V121" s="107"/>
      <c r="W121" s="107"/>
      <c r="X121" s="107"/>
      <c r="Y121" s="107"/>
      <c r="Z121" s="107"/>
    </row>
    <row r="122" ht="12.0" customHeight="1">
      <c r="A122" s="10"/>
      <c r="B122" s="10"/>
      <c r="C122" s="10"/>
      <c r="D122" s="10"/>
      <c r="E122" s="10"/>
      <c r="F122" s="10"/>
      <c r="G122" s="107"/>
      <c r="H122" s="107"/>
      <c r="I122" s="107"/>
      <c r="J122" s="107"/>
      <c r="K122" s="107"/>
      <c r="L122" s="107"/>
      <c r="M122" s="107"/>
      <c r="N122" s="107"/>
      <c r="O122" s="107"/>
      <c r="P122" s="107"/>
      <c r="Q122" s="107"/>
      <c r="R122" s="107"/>
      <c r="S122" s="107"/>
      <c r="T122" s="107"/>
      <c r="U122" s="107"/>
      <c r="V122" s="107"/>
      <c r="W122" s="107"/>
      <c r="X122" s="107"/>
      <c r="Y122" s="107"/>
      <c r="Z122" s="107"/>
    </row>
    <row r="123" ht="12.0" customHeight="1">
      <c r="A123" s="10"/>
      <c r="B123" s="10"/>
      <c r="C123" s="10"/>
      <c r="D123" s="10"/>
      <c r="E123" s="10"/>
      <c r="F123" s="10"/>
      <c r="G123" s="107"/>
      <c r="H123" s="107"/>
      <c r="I123" s="107"/>
      <c r="J123" s="107"/>
      <c r="K123" s="107"/>
      <c r="L123" s="107"/>
      <c r="M123" s="107"/>
      <c r="N123" s="107"/>
      <c r="O123" s="107"/>
      <c r="P123" s="107"/>
      <c r="Q123" s="107"/>
      <c r="R123" s="107"/>
      <c r="S123" s="107"/>
      <c r="T123" s="107"/>
      <c r="U123" s="107"/>
      <c r="V123" s="107"/>
      <c r="W123" s="107"/>
      <c r="X123" s="107"/>
      <c r="Y123" s="107"/>
      <c r="Z123" s="107"/>
    </row>
    <row r="124" ht="12.0" customHeight="1">
      <c r="A124" s="10"/>
      <c r="B124" s="10"/>
      <c r="C124" s="10"/>
      <c r="D124" s="10"/>
      <c r="E124" s="10"/>
      <c r="F124" s="10"/>
      <c r="G124" s="107"/>
      <c r="H124" s="107"/>
      <c r="I124" s="107"/>
      <c r="J124" s="107"/>
      <c r="K124" s="107"/>
      <c r="L124" s="107"/>
      <c r="M124" s="107"/>
      <c r="N124" s="107"/>
      <c r="O124" s="107"/>
      <c r="P124" s="107"/>
      <c r="Q124" s="107"/>
      <c r="R124" s="107"/>
      <c r="S124" s="107"/>
      <c r="T124" s="107"/>
      <c r="U124" s="107"/>
      <c r="V124" s="107"/>
      <c r="W124" s="107"/>
      <c r="X124" s="107"/>
      <c r="Y124" s="107"/>
      <c r="Z124" s="107"/>
    </row>
    <row r="125" ht="12.0" customHeight="1">
      <c r="A125" s="10"/>
      <c r="B125" s="10"/>
      <c r="C125" s="10"/>
      <c r="D125" s="10"/>
      <c r="E125" s="10"/>
      <c r="F125" s="10"/>
      <c r="G125" s="107"/>
      <c r="H125" s="107"/>
      <c r="I125" s="107"/>
      <c r="J125" s="107"/>
      <c r="K125" s="107"/>
      <c r="L125" s="107"/>
      <c r="M125" s="107"/>
      <c r="N125" s="107"/>
      <c r="O125" s="107"/>
      <c r="P125" s="107"/>
      <c r="Q125" s="107"/>
      <c r="R125" s="107"/>
      <c r="S125" s="107"/>
      <c r="T125" s="107"/>
      <c r="U125" s="107"/>
      <c r="V125" s="107"/>
      <c r="W125" s="107"/>
      <c r="X125" s="107"/>
      <c r="Y125" s="107"/>
      <c r="Z125" s="107"/>
    </row>
    <row r="126" ht="12.0" customHeight="1">
      <c r="A126" s="10"/>
      <c r="B126" s="10"/>
      <c r="C126" s="10"/>
      <c r="D126" s="10"/>
      <c r="E126" s="10"/>
      <c r="F126" s="10"/>
      <c r="G126" s="107"/>
      <c r="H126" s="107"/>
      <c r="I126" s="107"/>
      <c r="J126" s="107"/>
      <c r="K126" s="107"/>
      <c r="L126" s="107"/>
      <c r="M126" s="107"/>
      <c r="N126" s="107"/>
      <c r="O126" s="107"/>
      <c r="P126" s="107"/>
      <c r="Q126" s="107"/>
      <c r="R126" s="107"/>
      <c r="S126" s="107"/>
      <c r="T126" s="107"/>
      <c r="U126" s="107"/>
      <c r="V126" s="107"/>
      <c r="W126" s="107"/>
      <c r="X126" s="107"/>
      <c r="Y126" s="107"/>
      <c r="Z126" s="107"/>
    </row>
    <row r="127" ht="12.0" customHeight="1">
      <c r="A127" s="10"/>
      <c r="B127" s="10"/>
      <c r="C127" s="10"/>
      <c r="D127" s="10"/>
      <c r="E127" s="10"/>
      <c r="F127" s="10"/>
      <c r="G127" s="107"/>
      <c r="H127" s="107"/>
      <c r="I127" s="107"/>
      <c r="J127" s="107"/>
      <c r="K127" s="107"/>
      <c r="L127" s="107"/>
      <c r="M127" s="107"/>
      <c r="N127" s="107"/>
      <c r="O127" s="107"/>
      <c r="P127" s="107"/>
      <c r="Q127" s="107"/>
      <c r="R127" s="107"/>
      <c r="S127" s="107"/>
      <c r="T127" s="107"/>
      <c r="U127" s="107"/>
      <c r="V127" s="107"/>
      <c r="W127" s="107"/>
      <c r="X127" s="107"/>
      <c r="Y127" s="107"/>
      <c r="Z127" s="107"/>
    </row>
    <row r="128" ht="12.0" customHeight="1">
      <c r="A128" s="10"/>
      <c r="B128" s="10"/>
      <c r="C128" s="10"/>
      <c r="D128" s="10"/>
      <c r="E128" s="10"/>
      <c r="F128" s="10"/>
      <c r="G128" s="107"/>
      <c r="H128" s="107"/>
      <c r="I128" s="107"/>
      <c r="J128" s="107"/>
      <c r="K128" s="107"/>
      <c r="L128" s="107"/>
      <c r="M128" s="107"/>
      <c r="N128" s="107"/>
      <c r="O128" s="107"/>
      <c r="P128" s="107"/>
      <c r="Q128" s="107"/>
      <c r="R128" s="107"/>
      <c r="S128" s="107"/>
      <c r="T128" s="107"/>
      <c r="U128" s="107"/>
      <c r="V128" s="107"/>
      <c r="W128" s="107"/>
      <c r="X128" s="107"/>
      <c r="Y128" s="107"/>
      <c r="Z128" s="107"/>
    </row>
    <row r="129" ht="12.0" customHeight="1">
      <c r="A129" s="10"/>
      <c r="B129" s="10"/>
      <c r="C129" s="10"/>
      <c r="D129" s="10"/>
      <c r="E129" s="10"/>
      <c r="F129" s="10"/>
      <c r="G129" s="107"/>
      <c r="H129" s="107"/>
      <c r="I129" s="107"/>
      <c r="J129" s="107"/>
      <c r="K129" s="107"/>
      <c r="L129" s="107"/>
      <c r="M129" s="107"/>
      <c r="N129" s="107"/>
      <c r="O129" s="107"/>
      <c r="P129" s="107"/>
      <c r="Q129" s="107"/>
      <c r="R129" s="107"/>
      <c r="S129" s="107"/>
      <c r="T129" s="107"/>
      <c r="U129" s="107"/>
      <c r="V129" s="107"/>
      <c r="W129" s="107"/>
      <c r="X129" s="107"/>
      <c r="Y129" s="107"/>
      <c r="Z129" s="107"/>
    </row>
    <row r="130" ht="12.0" customHeight="1">
      <c r="A130" s="10"/>
      <c r="B130" s="10"/>
      <c r="C130" s="10"/>
      <c r="D130" s="10"/>
      <c r="E130" s="10"/>
      <c r="F130" s="10"/>
      <c r="G130" s="107"/>
      <c r="H130" s="107"/>
      <c r="I130" s="107"/>
      <c r="J130" s="107"/>
      <c r="K130" s="107"/>
      <c r="L130" s="107"/>
      <c r="M130" s="107"/>
      <c r="N130" s="107"/>
      <c r="O130" s="107"/>
      <c r="P130" s="107"/>
      <c r="Q130" s="107"/>
      <c r="R130" s="107"/>
      <c r="S130" s="107"/>
      <c r="T130" s="107"/>
      <c r="U130" s="107"/>
      <c r="V130" s="107"/>
      <c r="W130" s="107"/>
      <c r="X130" s="107"/>
      <c r="Y130" s="107"/>
      <c r="Z130" s="107"/>
    </row>
    <row r="131" ht="12.0" customHeight="1">
      <c r="A131" s="10"/>
      <c r="B131" s="10"/>
      <c r="C131" s="10"/>
      <c r="D131" s="10"/>
      <c r="E131" s="10"/>
      <c r="F131" s="10"/>
      <c r="G131" s="107"/>
      <c r="H131" s="107"/>
      <c r="I131" s="107"/>
      <c r="J131" s="107"/>
      <c r="K131" s="107"/>
      <c r="L131" s="107"/>
      <c r="M131" s="107"/>
      <c r="N131" s="107"/>
      <c r="O131" s="107"/>
      <c r="P131" s="107"/>
      <c r="Q131" s="107"/>
      <c r="R131" s="107"/>
      <c r="S131" s="107"/>
      <c r="T131" s="107"/>
      <c r="U131" s="107"/>
      <c r="V131" s="107"/>
      <c r="W131" s="107"/>
      <c r="X131" s="107"/>
      <c r="Y131" s="107"/>
      <c r="Z131" s="107"/>
    </row>
    <row r="132" ht="12.0" customHeight="1">
      <c r="A132" s="10"/>
      <c r="B132" s="10"/>
      <c r="C132" s="10"/>
      <c r="D132" s="10"/>
      <c r="E132" s="10"/>
      <c r="F132" s="10"/>
      <c r="G132" s="107"/>
      <c r="H132" s="107"/>
      <c r="I132" s="107"/>
      <c r="J132" s="107"/>
      <c r="K132" s="107"/>
      <c r="L132" s="107"/>
      <c r="M132" s="107"/>
      <c r="N132" s="107"/>
      <c r="O132" s="107"/>
      <c r="P132" s="107"/>
      <c r="Q132" s="107"/>
      <c r="R132" s="107"/>
      <c r="S132" s="107"/>
      <c r="T132" s="107"/>
      <c r="U132" s="107"/>
      <c r="V132" s="107"/>
      <c r="W132" s="107"/>
      <c r="X132" s="107"/>
      <c r="Y132" s="107"/>
      <c r="Z132" s="107"/>
    </row>
    <row r="133" ht="12.0" customHeight="1">
      <c r="A133" s="10"/>
      <c r="B133" s="10"/>
      <c r="C133" s="10"/>
      <c r="D133" s="10"/>
      <c r="E133" s="10"/>
      <c r="F133" s="10"/>
      <c r="G133" s="107"/>
      <c r="H133" s="107"/>
      <c r="I133" s="107"/>
      <c r="J133" s="107"/>
      <c r="K133" s="107"/>
      <c r="L133" s="107"/>
      <c r="M133" s="107"/>
      <c r="N133" s="107"/>
      <c r="O133" s="107"/>
      <c r="P133" s="107"/>
      <c r="Q133" s="107"/>
      <c r="R133" s="107"/>
      <c r="S133" s="107"/>
      <c r="T133" s="107"/>
      <c r="U133" s="107"/>
      <c r="V133" s="107"/>
      <c r="W133" s="107"/>
      <c r="X133" s="107"/>
      <c r="Y133" s="107"/>
      <c r="Z133" s="107"/>
    </row>
    <row r="134" ht="12.0" customHeight="1">
      <c r="A134" s="10"/>
      <c r="B134" s="10"/>
      <c r="C134" s="10"/>
      <c r="D134" s="10"/>
      <c r="E134" s="10"/>
      <c r="F134" s="10"/>
      <c r="G134" s="107"/>
      <c r="H134" s="107"/>
      <c r="I134" s="107"/>
      <c r="J134" s="107"/>
      <c r="K134" s="107"/>
      <c r="L134" s="107"/>
      <c r="M134" s="107"/>
      <c r="N134" s="107"/>
      <c r="O134" s="107"/>
      <c r="P134" s="107"/>
      <c r="Q134" s="107"/>
      <c r="R134" s="107"/>
      <c r="S134" s="107"/>
      <c r="T134" s="107"/>
      <c r="U134" s="107"/>
      <c r="V134" s="107"/>
      <c r="W134" s="107"/>
      <c r="X134" s="107"/>
      <c r="Y134" s="107"/>
      <c r="Z134" s="107"/>
    </row>
    <row r="135" ht="12.0" customHeight="1">
      <c r="A135" s="10"/>
      <c r="B135" s="10"/>
      <c r="C135" s="10"/>
      <c r="D135" s="10"/>
      <c r="E135" s="10"/>
      <c r="F135" s="10"/>
      <c r="G135" s="107"/>
      <c r="H135" s="107"/>
      <c r="I135" s="107"/>
      <c r="J135" s="107"/>
      <c r="K135" s="107"/>
      <c r="L135" s="107"/>
      <c r="M135" s="107"/>
      <c r="N135" s="107"/>
      <c r="O135" s="107"/>
      <c r="P135" s="107"/>
      <c r="Q135" s="107"/>
      <c r="R135" s="107"/>
      <c r="S135" s="107"/>
      <c r="T135" s="107"/>
      <c r="U135" s="107"/>
      <c r="V135" s="107"/>
      <c r="W135" s="107"/>
      <c r="X135" s="107"/>
      <c r="Y135" s="107"/>
      <c r="Z135" s="107"/>
    </row>
    <row r="136" ht="12.0" customHeight="1">
      <c r="A136" s="10"/>
      <c r="B136" s="10"/>
      <c r="C136" s="10"/>
      <c r="D136" s="10"/>
      <c r="E136" s="10"/>
      <c r="F136" s="10"/>
      <c r="G136" s="107"/>
      <c r="H136" s="107"/>
      <c r="I136" s="107"/>
      <c r="J136" s="107"/>
      <c r="K136" s="107"/>
      <c r="L136" s="107"/>
      <c r="M136" s="107"/>
      <c r="N136" s="107"/>
      <c r="O136" s="107"/>
      <c r="P136" s="107"/>
      <c r="Q136" s="107"/>
      <c r="R136" s="107"/>
      <c r="S136" s="107"/>
      <c r="T136" s="107"/>
      <c r="U136" s="107"/>
      <c r="V136" s="107"/>
      <c r="W136" s="107"/>
      <c r="X136" s="107"/>
      <c r="Y136" s="107"/>
      <c r="Z136" s="107"/>
    </row>
    <row r="137" ht="12.0" customHeight="1">
      <c r="A137" s="10"/>
      <c r="B137" s="10"/>
      <c r="C137" s="10"/>
      <c r="D137" s="10"/>
      <c r="E137" s="10"/>
      <c r="F137" s="10"/>
      <c r="G137" s="107"/>
      <c r="H137" s="107"/>
      <c r="I137" s="107"/>
      <c r="J137" s="107"/>
      <c r="K137" s="107"/>
      <c r="L137" s="107"/>
      <c r="M137" s="107"/>
      <c r="N137" s="107"/>
      <c r="O137" s="107"/>
      <c r="P137" s="107"/>
      <c r="Q137" s="107"/>
      <c r="R137" s="107"/>
      <c r="S137" s="107"/>
      <c r="T137" s="107"/>
      <c r="U137" s="107"/>
      <c r="V137" s="107"/>
      <c r="W137" s="107"/>
      <c r="X137" s="107"/>
      <c r="Y137" s="107"/>
      <c r="Z137" s="107"/>
    </row>
    <row r="138" ht="12.0" customHeight="1">
      <c r="A138" s="10"/>
      <c r="B138" s="10"/>
      <c r="C138" s="10"/>
      <c r="D138" s="10"/>
      <c r="E138" s="10"/>
      <c r="F138" s="10"/>
      <c r="G138" s="107"/>
      <c r="H138" s="107"/>
      <c r="I138" s="107"/>
      <c r="J138" s="107"/>
      <c r="K138" s="107"/>
      <c r="L138" s="107"/>
      <c r="M138" s="107"/>
      <c r="N138" s="107"/>
      <c r="O138" s="107"/>
      <c r="P138" s="107"/>
      <c r="Q138" s="107"/>
      <c r="R138" s="107"/>
      <c r="S138" s="107"/>
      <c r="T138" s="107"/>
      <c r="U138" s="107"/>
      <c r="V138" s="107"/>
      <c r="W138" s="107"/>
      <c r="X138" s="107"/>
      <c r="Y138" s="107"/>
      <c r="Z138" s="107"/>
    </row>
    <row r="139" ht="12.0" customHeight="1">
      <c r="A139" s="10"/>
      <c r="B139" s="10"/>
      <c r="C139" s="10"/>
      <c r="D139" s="10"/>
      <c r="E139" s="10"/>
      <c r="F139" s="10"/>
      <c r="G139" s="107"/>
      <c r="H139" s="107"/>
      <c r="I139" s="107"/>
      <c r="J139" s="107"/>
      <c r="K139" s="107"/>
      <c r="L139" s="107"/>
      <c r="M139" s="107"/>
      <c r="N139" s="107"/>
      <c r="O139" s="107"/>
      <c r="P139" s="107"/>
      <c r="Q139" s="107"/>
      <c r="R139" s="107"/>
      <c r="S139" s="107"/>
      <c r="T139" s="107"/>
      <c r="U139" s="107"/>
      <c r="V139" s="107"/>
      <c r="W139" s="107"/>
      <c r="X139" s="107"/>
      <c r="Y139" s="107"/>
      <c r="Z139" s="107"/>
    </row>
    <row r="140" ht="12.0" customHeight="1">
      <c r="A140" s="10"/>
      <c r="B140" s="10"/>
      <c r="C140" s="10"/>
      <c r="D140" s="10"/>
      <c r="E140" s="10"/>
      <c r="F140" s="10"/>
      <c r="G140" s="107"/>
      <c r="H140" s="107"/>
      <c r="I140" s="107"/>
      <c r="J140" s="107"/>
      <c r="K140" s="107"/>
      <c r="L140" s="107"/>
      <c r="M140" s="107"/>
      <c r="N140" s="107"/>
      <c r="O140" s="107"/>
      <c r="P140" s="107"/>
      <c r="Q140" s="107"/>
      <c r="R140" s="107"/>
      <c r="S140" s="107"/>
      <c r="T140" s="107"/>
      <c r="U140" s="107"/>
      <c r="V140" s="107"/>
      <c r="W140" s="107"/>
      <c r="X140" s="107"/>
      <c r="Y140" s="107"/>
      <c r="Z140" s="107"/>
    </row>
    <row r="141" ht="12.0" customHeight="1">
      <c r="A141" s="10"/>
      <c r="B141" s="10"/>
      <c r="C141" s="10"/>
      <c r="D141" s="10"/>
      <c r="E141" s="10"/>
      <c r="F141" s="10"/>
      <c r="G141" s="107"/>
      <c r="H141" s="107"/>
      <c r="I141" s="107"/>
      <c r="J141" s="107"/>
      <c r="K141" s="107"/>
      <c r="L141" s="107"/>
      <c r="M141" s="107"/>
      <c r="N141" s="107"/>
      <c r="O141" s="107"/>
      <c r="P141" s="107"/>
      <c r="Q141" s="107"/>
      <c r="R141" s="107"/>
      <c r="S141" s="107"/>
      <c r="T141" s="107"/>
      <c r="U141" s="107"/>
      <c r="V141" s="107"/>
      <c r="W141" s="107"/>
      <c r="X141" s="107"/>
      <c r="Y141" s="107"/>
      <c r="Z141" s="107"/>
    </row>
    <row r="142" ht="12.0" customHeight="1">
      <c r="A142" s="10"/>
      <c r="B142" s="10"/>
      <c r="C142" s="10"/>
      <c r="D142" s="10"/>
      <c r="E142" s="10"/>
      <c r="F142" s="10"/>
      <c r="G142" s="107"/>
      <c r="H142" s="107"/>
      <c r="I142" s="107"/>
      <c r="J142" s="107"/>
      <c r="K142" s="107"/>
      <c r="L142" s="107"/>
      <c r="M142" s="107"/>
      <c r="N142" s="107"/>
      <c r="O142" s="107"/>
      <c r="P142" s="107"/>
      <c r="Q142" s="107"/>
      <c r="R142" s="107"/>
      <c r="S142" s="107"/>
      <c r="T142" s="107"/>
      <c r="U142" s="107"/>
      <c r="V142" s="107"/>
      <c r="W142" s="107"/>
      <c r="X142" s="107"/>
      <c r="Y142" s="107"/>
      <c r="Z142" s="107"/>
    </row>
    <row r="143" ht="12.0" customHeight="1">
      <c r="A143" s="10"/>
      <c r="B143" s="10"/>
      <c r="C143" s="10"/>
      <c r="D143" s="10"/>
      <c r="E143" s="10"/>
      <c r="F143" s="10"/>
      <c r="G143" s="107"/>
      <c r="H143" s="107"/>
      <c r="I143" s="107"/>
      <c r="J143" s="107"/>
      <c r="K143" s="107"/>
      <c r="L143" s="107"/>
      <c r="M143" s="107"/>
      <c r="N143" s="107"/>
      <c r="O143" s="107"/>
      <c r="P143" s="107"/>
      <c r="Q143" s="107"/>
      <c r="R143" s="107"/>
      <c r="S143" s="107"/>
      <c r="T143" s="107"/>
      <c r="U143" s="107"/>
      <c r="V143" s="107"/>
      <c r="W143" s="107"/>
      <c r="X143" s="107"/>
      <c r="Y143" s="107"/>
      <c r="Z143" s="107"/>
    </row>
    <row r="144" ht="12.0" customHeight="1">
      <c r="A144" s="10"/>
      <c r="B144" s="10"/>
      <c r="C144" s="10"/>
      <c r="D144" s="10"/>
      <c r="E144" s="10"/>
      <c r="F144" s="10"/>
      <c r="G144" s="107"/>
      <c r="H144" s="107"/>
      <c r="I144" s="107"/>
      <c r="J144" s="107"/>
      <c r="K144" s="107"/>
      <c r="L144" s="107"/>
      <c r="M144" s="107"/>
      <c r="N144" s="107"/>
      <c r="O144" s="107"/>
      <c r="P144" s="107"/>
      <c r="Q144" s="107"/>
      <c r="R144" s="107"/>
      <c r="S144" s="107"/>
      <c r="T144" s="107"/>
      <c r="U144" s="107"/>
      <c r="V144" s="107"/>
      <c r="W144" s="107"/>
      <c r="X144" s="107"/>
      <c r="Y144" s="107"/>
      <c r="Z144" s="107"/>
    </row>
    <row r="145" ht="12.0" customHeight="1">
      <c r="A145" s="10"/>
      <c r="B145" s="10"/>
      <c r="C145" s="10"/>
      <c r="D145" s="10"/>
      <c r="E145" s="10"/>
      <c r="F145" s="10"/>
      <c r="G145" s="107"/>
      <c r="H145" s="107"/>
      <c r="I145" s="107"/>
      <c r="J145" s="107"/>
      <c r="K145" s="107"/>
      <c r="L145" s="107"/>
      <c r="M145" s="107"/>
      <c r="N145" s="107"/>
      <c r="O145" s="107"/>
      <c r="P145" s="107"/>
      <c r="Q145" s="107"/>
      <c r="R145" s="107"/>
      <c r="S145" s="107"/>
      <c r="T145" s="107"/>
      <c r="U145" s="107"/>
      <c r="V145" s="107"/>
      <c r="W145" s="107"/>
      <c r="X145" s="107"/>
      <c r="Y145" s="107"/>
      <c r="Z145" s="107"/>
    </row>
    <row r="146" ht="12.0" customHeight="1">
      <c r="A146" s="10"/>
      <c r="B146" s="10"/>
      <c r="C146" s="10"/>
      <c r="D146" s="10"/>
      <c r="E146" s="10"/>
      <c r="F146" s="10"/>
      <c r="G146" s="107"/>
      <c r="H146" s="107"/>
      <c r="I146" s="107"/>
      <c r="J146" s="107"/>
      <c r="K146" s="107"/>
      <c r="L146" s="107"/>
      <c r="M146" s="107"/>
      <c r="N146" s="107"/>
      <c r="O146" s="107"/>
      <c r="P146" s="107"/>
      <c r="Q146" s="107"/>
      <c r="R146" s="107"/>
      <c r="S146" s="107"/>
      <c r="T146" s="107"/>
      <c r="U146" s="107"/>
      <c r="V146" s="107"/>
      <c r="W146" s="107"/>
      <c r="X146" s="107"/>
      <c r="Y146" s="107"/>
      <c r="Z146" s="107"/>
    </row>
    <row r="147" ht="12.0" customHeight="1">
      <c r="A147" s="10"/>
      <c r="B147" s="10"/>
      <c r="C147" s="10"/>
      <c r="D147" s="10"/>
      <c r="E147" s="10"/>
      <c r="F147" s="10"/>
      <c r="G147" s="107"/>
      <c r="H147" s="107"/>
      <c r="I147" s="107"/>
      <c r="J147" s="107"/>
      <c r="K147" s="107"/>
      <c r="L147" s="107"/>
      <c r="M147" s="107"/>
      <c r="N147" s="107"/>
      <c r="O147" s="107"/>
      <c r="P147" s="107"/>
      <c r="Q147" s="107"/>
      <c r="R147" s="107"/>
      <c r="S147" s="107"/>
      <c r="T147" s="107"/>
      <c r="U147" s="107"/>
      <c r="V147" s="107"/>
      <c r="W147" s="107"/>
      <c r="X147" s="107"/>
      <c r="Y147" s="107"/>
      <c r="Z147" s="107"/>
    </row>
    <row r="148" ht="12.0" customHeight="1">
      <c r="A148" s="10"/>
      <c r="B148" s="10"/>
      <c r="C148" s="10"/>
      <c r="D148" s="10"/>
      <c r="E148" s="10"/>
      <c r="F148" s="10"/>
      <c r="G148" s="107"/>
      <c r="H148" s="107"/>
      <c r="I148" s="107"/>
      <c r="J148" s="107"/>
      <c r="K148" s="107"/>
      <c r="L148" s="107"/>
      <c r="M148" s="107"/>
      <c r="N148" s="107"/>
      <c r="O148" s="107"/>
      <c r="P148" s="107"/>
      <c r="Q148" s="107"/>
      <c r="R148" s="107"/>
      <c r="S148" s="107"/>
      <c r="T148" s="107"/>
      <c r="U148" s="107"/>
      <c r="V148" s="107"/>
      <c r="W148" s="107"/>
      <c r="X148" s="107"/>
      <c r="Y148" s="107"/>
      <c r="Z148" s="107"/>
    </row>
    <row r="149" ht="12.0" customHeight="1">
      <c r="A149" s="10"/>
      <c r="B149" s="10"/>
      <c r="C149" s="10"/>
      <c r="D149" s="10"/>
      <c r="E149" s="10"/>
      <c r="F149" s="10"/>
      <c r="G149" s="107"/>
      <c r="H149" s="107"/>
      <c r="I149" s="107"/>
      <c r="J149" s="107"/>
      <c r="K149" s="107"/>
      <c r="L149" s="107"/>
      <c r="M149" s="107"/>
      <c r="N149" s="107"/>
      <c r="O149" s="107"/>
      <c r="P149" s="107"/>
      <c r="Q149" s="107"/>
      <c r="R149" s="107"/>
      <c r="S149" s="107"/>
      <c r="T149" s="107"/>
      <c r="U149" s="107"/>
      <c r="V149" s="107"/>
      <c r="W149" s="107"/>
      <c r="X149" s="107"/>
      <c r="Y149" s="107"/>
      <c r="Z149" s="107"/>
    </row>
    <row r="150" ht="12.0" customHeight="1">
      <c r="A150" s="10"/>
      <c r="B150" s="10"/>
      <c r="C150" s="10"/>
      <c r="D150" s="10"/>
      <c r="E150" s="10"/>
      <c r="F150" s="10"/>
      <c r="G150" s="107"/>
      <c r="H150" s="107"/>
      <c r="I150" s="107"/>
      <c r="J150" s="107"/>
      <c r="K150" s="107"/>
      <c r="L150" s="107"/>
      <c r="M150" s="107"/>
      <c r="N150" s="107"/>
      <c r="O150" s="107"/>
      <c r="P150" s="107"/>
      <c r="Q150" s="107"/>
      <c r="R150" s="107"/>
      <c r="S150" s="107"/>
      <c r="T150" s="107"/>
      <c r="U150" s="107"/>
      <c r="V150" s="107"/>
      <c r="W150" s="107"/>
      <c r="X150" s="107"/>
      <c r="Y150" s="107"/>
      <c r="Z150" s="107"/>
    </row>
    <row r="151" ht="12.0" customHeight="1">
      <c r="G151" s="107"/>
      <c r="H151" s="107"/>
      <c r="I151" s="107"/>
      <c r="J151" s="107"/>
      <c r="K151" s="107"/>
      <c r="L151" s="107"/>
      <c r="M151" s="107"/>
      <c r="N151" s="107"/>
      <c r="O151" s="107"/>
      <c r="P151" s="107"/>
      <c r="Q151" s="107"/>
      <c r="R151" s="107"/>
      <c r="S151" s="107"/>
      <c r="T151" s="107"/>
      <c r="U151" s="107"/>
      <c r="V151" s="107"/>
      <c r="W151" s="107"/>
      <c r="X151" s="107"/>
      <c r="Y151" s="107"/>
      <c r="Z151" s="107"/>
    </row>
    <row r="152" ht="12.0" customHeight="1">
      <c r="G152" s="107"/>
      <c r="H152" s="107"/>
      <c r="I152" s="107"/>
      <c r="J152" s="107"/>
      <c r="K152" s="107"/>
      <c r="L152" s="107"/>
      <c r="M152" s="107"/>
      <c r="N152" s="107"/>
      <c r="O152" s="107"/>
      <c r="P152" s="107"/>
      <c r="Q152" s="107"/>
      <c r="R152" s="107"/>
      <c r="S152" s="107"/>
      <c r="T152" s="107"/>
      <c r="U152" s="107"/>
      <c r="V152" s="107"/>
      <c r="W152" s="107"/>
      <c r="X152" s="107"/>
      <c r="Y152" s="107"/>
      <c r="Z152" s="107"/>
    </row>
    <row r="153" ht="12.0" customHeight="1">
      <c r="G153" s="107"/>
      <c r="H153" s="107"/>
      <c r="I153" s="107"/>
      <c r="J153" s="107"/>
      <c r="K153" s="107"/>
      <c r="L153" s="107"/>
      <c r="M153" s="107"/>
      <c r="N153" s="107"/>
      <c r="O153" s="107"/>
      <c r="P153" s="107"/>
      <c r="Q153" s="107"/>
      <c r="R153" s="107"/>
      <c r="S153" s="107"/>
      <c r="T153" s="107"/>
      <c r="U153" s="107"/>
      <c r="V153" s="107"/>
      <c r="W153" s="107"/>
      <c r="X153" s="107"/>
      <c r="Y153" s="107"/>
      <c r="Z153" s="107"/>
    </row>
    <row r="154" ht="12.0" customHeight="1">
      <c r="G154" s="107"/>
      <c r="H154" s="107"/>
      <c r="I154" s="107"/>
      <c r="J154" s="107"/>
      <c r="K154" s="107"/>
      <c r="L154" s="107"/>
      <c r="M154" s="107"/>
      <c r="N154" s="107"/>
      <c r="O154" s="107"/>
      <c r="P154" s="107"/>
      <c r="Q154" s="107"/>
      <c r="R154" s="107"/>
      <c r="S154" s="107"/>
      <c r="T154" s="107"/>
      <c r="U154" s="107"/>
      <c r="V154" s="107"/>
      <c r="W154" s="107"/>
      <c r="X154" s="107"/>
      <c r="Y154" s="107"/>
      <c r="Z154" s="107"/>
    </row>
    <row r="155" ht="12.0" customHeight="1">
      <c r="G155" s="107"/>
      <c r="H155" s="107"/>
      <c r="I155" s="107"/>
      <c r="J155" s="107"/>
      <c r="K155" s="107"/>
      <c r="L155" s="107"/>
      <c r="M155" s="107"/>
      <c r="N155" s="107"/>
      <c r="O155" s="107"/>
      <c r="P155" s="107"/>
      <c r="Q155" s="107"/>
      <c r="R155" s="107"/>
      <c r="S155" s="107"/>
      <c r="T155" s="107"/>
      <c r="U155" s="107"/>
      <c r="V155" s="107"/>
      <c r="W155" s="107"/>
      <c r="X155" s="107"/>
      <c r="Y155" s="107"/>
      <c r="Z155" s="107"/>
    </row>
    <row r="156" ht="12.0" customHeight="1">
      <c r="G156" s="107"/>
      <c r="H156" s="107"/>
      <c r="I156" s="107"/>
      <c r="J156" s="107"/>
      <c r="K156" s="107"/>
      <c r="L156" s="107"/>
      <c r="M156" s="107"/>
      <c r="N156" s="107"/>
      <c r="O156" s="107"/>
      <c r="P156" s="107"/>
      <c r="Q156" s="107"/>
      <c r="R156" s="107"/>
      <c r="S156" s="107"/>
      <c r="T156" s="107"/>
      <c r="U156" s="107"/>
      <c r="V156" s="107"/>
      <c r="W156" s="107"/>
      <c r="X156" s="107"/>
      <c r="Y156" s="107"/>
      <c r="Z156" s="107"/>
    </row>
    <row r="157" ht="12.0" customHeight="1">
      <c r="G157" s="107"/>
      <c r="H157" s="107"/>
      <c r="I157" s="107"/>
      <c r="J157" s="107"/>
      <c r="K157" s="107"/>
      <c r="L157" s="107"/>
      <c r="M157" s="107"/>
      <c r="N157" s="107"/>
      <c r="O157" s="107"/>
      <c r="P157" s="107"/>
      <c r="Q157" s="107"/>
      <c r="R157" s="107"/>
      <c r="S157" s="107"/>
      <c r="T157" s="107"/>
      <c r="U157" s="107"/>
      <c r="V157" s="107"/>
      <c r="W157" s="107"/>
      <c r="X157" s="107"/>
      <c r="Y157" s="107"/>
      <c r="Z157" s="107"/>
    </row>
    <row r="158" ht="12.0" customHeight="1">
      <c r="G158" s="107"/>
      <c r="H158" s="107"/>
      <c r="I158" s="107"/>
      <c r="J158" s="107"/>
      <c r="K158" s="107"/>
      <c r="L158" s="107"/>
      <c r="M158" s="107"/>
      <c r="N158" s="107"/>
      <c r="O158" s="107"/>
      <c r="P158" s="107"/>
      <c r="Q158" s="107"/>
      <c r="R158" s="107"/>
      <c r="S158" s="107"/>
      <c r="T158" s="107"/>
      <c r="U158" s="107"/>
      <c r="V158" s="107"/>
      <c r="W158" s="107"/>
      <c r="X158" s="107"/>
      <c r="Y158" s="107"/>
      <c r="Z158" s="107"/>
    </row>
    <row r="159" ht="12.0" customHeight="1">
      <c r="G159" s="107"/>
      <c r="H159" s="107"/>
      <c r="I159" s="107"/>
      <c r="J159" s="107"/>
      <c r="K159" s="107"/>
      <c r="L159" s="107"/>
      <c r="M159" s="107"/>
      <c r="N159" s="107"/>
      <c r="O159" s="107"/>
      <c r="P159" s="107"/>
      <c r="Q159" s="107"/>
      <c r="R159" s="107"/>
      <c r="S159" s="107"/>
      <c r="T159" s="107"/>
      <c r="U159" s="107"/>
      <c r="V159" s="107"/>
      <c r="W159" s="107"/>
      <c r="X159" s="107"/>
      <c r="Y159" s="107"/>
      <c r="Z159" s="107"/>
    </row>
    <row r="160" ht="12.0" customHeight="1">
      <c r="G160" s="107"/>
      <c r="H160" s="107"/>
      <c r="I160" s="107"/>
      <c r="J160" s="107"/>
      <c r="K160" s="107"/>
      <c r="L160" s="107"/>
      <c r="M160" s="107"/>
      <c r="N160" s="107"/>
      <c r="O160" s="107"/>
      <c r="P160" s="107"/>
      <c r="Q160" s="107"/>
      <c r="R160" s="107"/>
      <c r="S160" s="107"/>
      <c r="T160" s="107"/>
      <c r="U160" s="107"/>
      <c r="V160" s="107"/>
      <c r="W160" s="107"/>
      <c r="X160" s="107"/>
      <c r="Y160" s="107"/>
      <c r="Z160" s="107"/>
    </row>
    <row r="161" ht="12.0" customHeight="1">
      <c r="G161" s="107"/>
      <c r="H161" s="107"/>
      <c r="I161" s="107"/>
      <c r="J161" s="107"/>
      <c r="K161" s="107"/>
      <c r="L161" s="107"/>
      <c r="M161" s="107"/>
      <c r="N161" s="107"/>
      <c r="O161" s="107"/>
      <c r="P161" s="107"/>
      <c r="Q161" s="107"/>
      <c r="R161" s="107"/>
      <c r="S161" s="107"/>
      <c r="T161" s="107"/>
      <c r="U161" s="107"/>
      <c r="V161" s="107"/>
      <c r="W161" s="107"/>
      <c r="X161" s="107"/>
      <c r="Y161" s="107"/>
      <c r="Z161" s="107"/>
    </row>
    <row r="162" ht="12.0" customHeight="1">
      <c r="G162" s="107"/>
      <c r="H162" s="107"/>
      <c r="I162" s="107"/>
      <c r="J162" s="107"/>
      <c r="K162" s="107"/>
      <c r="L162" s="107"/>
      <c r="M162" s="107"/>
      <c r="N162" s="107"/>
      <c r="O162" s="107"/>
      <c r="P162" s="107"/>
      <c r="Q162" s="107"/>
      <c r="R162" s="107"/>
      <c r="S162" s="107"/>
      <c r="T162" s="107"/>
      <c r="U162" s="107"/>
      <c r="V162" s="107"/>
      <c r="W162" s="107"/>
      <c r="X162" s="107"/>
      <c r="Y162" s="107"/>
      <c r="Z162" s="107"/>
    </row>
    <row r="163" ht="12.0" customHeight="1">
      <c r="G163" s="107"/>
      <c r="H163" s="107"/>
      <c r="I163" s="107"/>
      <c r="J163" s="107"/>
      <c r="K163" s="107"/>
      <c r="L163" s="107"/>
      <c r="M163" s="107"/>
      <c r="N163" s="107"/>
      <c r="O163" s="107"/>
      <c r="P163" s="107"/>
      <c r="Q163" s="107"/>
      <c r="R163" s="107"/>
      <c r="S163" s="107"/>
      <c r="T163" s="107"/>
      <c r="U163" s="107"/>
      <c r="V163" s="107"/>
      <c r="W163" s="107"/>
      <c r="X163" s="107"/>
      <c r="Y163" s="107"/>
      <c r="Z163" s="107"/>
    </row>
    <row r="164" ht="12.0" customHeight="1">
      <c r="G164" s="107"/>
      <c r="H164" s="107"/>
      <c r="I164" s="107"/>
      <c r="J164" s="107"/>
      <c r="K164" s="107"/>
      <c r="L164" s="107"/>
      <c r="M164" s="107"/>
      <c r="N164" s="107"/>
      <c r="O164" s="107"/>
      <c r="P164" s="107"/>
      <c r="Q164" s="107"/>
      <c r="R164" s="107"/>
      <c r="S164" s="107"/>
      <c r="T164" s="107"/>
      <c r="U164" s="107"/>
      <c r="V164" s="107"/>
      <c r="W164" s="107"/>
      <c r="X164" s="107"/>
      <c r="Y164" s="107"/>
      <c r="Z164" s="107"/>
    </row>
    <row r="165" ht="12.0" customHeight="1">
      <c r="G165" s="107"/>
      <c r="H165" s="107"/>
      <c r="I165" s="107"/>
      <c r="J165" s="107"/>
      <c r="K165" s="107"/>
      <c r="L165" s="107"/>
      <c r="M165" s="107"/>
      <c r="N165" s="107"/>
      <c r="O165" s="107"/>
      <c r="P165" s="107"/>
      <c r="Q165" s="107"/>
      <c r="R165" s="107"/>
      <c r="S165" s="107"/>
      <c r="T165" s="107"/>
      <c r="U165" s="107"/>
      <c r="V165" s="107"/>
      <c r="W165" s="107"/>
      <c r="X165" s="107"/>
      <c r="Y165" s="107"/>
      <c r="Z165" s="107"/>
    </row>
    <row r="166" ht="12.0" customHeight="1">
      <c r="G166" s="107"/>
      <c r="H166" s="107"/>
      <c r="I166" s="107"/>
      <c r="J166" s="107"/>
      <c r="K166" s="107"/>
      <c r="L166" s="107"/>
      <c r="M166" s="107"/>
      <c r="N166" s="107"/>
      <c r="O166" s="107"/>
      <c r="P166" s="107"/>
      <c r="Q166" s="107"/>
      <c r="R166" s="107"/>
      <c r="S166" s="107"/>
      <c r="T166" s="107"/>
      <c r="U166" s="107"/>
      <c r="V166" s="107"/>
      <c r="W166" s="107"/>
      <c r="X166" s="107"/>
      <c r="Y166" s="107"/>
      <c r="Z166" s="107"/>
    </row>
    <row r="167" ht="12.0" customHeight="1">
      <c r="G167" s="107"/>
      <c r="H167" s="107"/>
      <c r="I167" s="107"/>
      <c r="J167" s="107"/>
      <c r="K167" s="107"/>
      <c r="L167" s="107"/>
      <c r="M167" s="107"/>
      <c r="N167" s="107"/>
      <c r="O167" s="107"/>
      <c r="P167" s="107"/>
      <c r="Q167" s="107"/>
      <c r="R167" s="107"/>
      <c r="S167" s="107"/>
      <c r="T167" s="107"/>
      <c r="U167" s="107"/>
      <c r="V167" s="107"/>
      <c r="W167" s="107"/>
      <c r="X167" s="107"/>
      <c r="Y167" s="107"/>
      <c r="Z167" s="107"/>
    </row>
    <row r="168" ht="12.0" customHeight="1">
      <c r="G168" s="107"/>
      <c r="H168" s="107"/>
      <c r="I168" s="107"/>
      <c r="J168" s="107"/>
      <c r="K168" s="107"/>
      <c r="L168" s="107"/>
      <c r="M168" s="107"/>
      <c r="N168" s="107"/>
      <c r="O168" s="107"/>
      <c r="P168" s="107"/>
      <c r="Q168" s="107"/>
      <c r="R168" s="107"/>
      <c r="S168" s="107"/>
      <c r="T168" s="107"/>
      <c r="U168" s="107"/>
      <c r="V168" s="107"/>
      <c r="W168" s="107"/>
      <c r="X168" s="107"/>
      <c r="Y168" s="107"/>
      <c r="Z168" s="107"/>
    </row>
    <row r="169" ht="12.0" customHeight="1">
      <c r="G169" s="107"/>
      <c r="H169" s="107"/>
      <c r="I169" s="107"/>
      <c r="J169" s="107"/>
      <c r="K169" s="107"/>
      <c r="L169" s="107"/>
      <c r="M169" s="107"/>
      <c r="N169" s="107"/>
      <c r="O169" s="107"/>
      <c r="P169" s="107"/>
      <c r="Q169" s="107"/>
      <c r="R169" s="107"/>
      <c r="S169" s="107"/>
      <c r="T169" s="107"/>
      <c r="U169" s="107"/>
      <c r="V169" s="107"/>
      <c r="W169" s="107"/>
      <c r="X169" s="107"/>
      <c r="Y169" s="107"/>
      <c r="Z169" s="107"/>
    </row>
    <row r="170" ht="12.0" customHeight="1">
      <c r="G170" s="107"/>
      <c r="H170" s="107"/>
      <c r="I170" s="107"/>
      <c r="J170" s="107"/>
      <c r="K170" s="107"/>
      <c r="L170" s="107"/>
      <c r="M170" s="107"/>
      <c r="N170" s="107"/>
      <c r="O170" s="107"/>
      <c r="P170" s="107"/>
      <c r="Q170" s="107"/>
      <c r="R170" s="107"/>
      <c r="S170" s="107"/>
      <c r="T170" s="107"/>
      <c r="U170" s="107"/>
      <c r="V170" s="107"/>
      <c r="W170" s="107"/>
      <c r="X170" s="107"/>
      <c r="Y170" s="107"/>
      <c r="Z170" s="107"/>
    </row>
    <row r="171" ht="12.0" customHeight="1">
      <c r="G171" s="107"/>
      <c r="H171" s="107"/>
      <c r="I171" s="107"/>
      <c r="J171" s="107"/>
      <c r="K171" s="107"/>
      <c r="L171" s="107"/>
      <c r="M171" s="107"/>
      <c r="N171" s="107"/>
      <c r="O171" s="107"/>
      <c r="P171" s="107"/>
      <c r="Q171" s="107"/>
      <c r="R171" s="107"/>
      <c r="S171" s="107"/>
      <c r="T171" s="107"/>
      <c r="U171" s="107"/>
      <c r="V171" s="107"/>
      <c r="W171" s="107"/>
      <c r="X171" s="107"/>
      <c r="Y171" s="107"/>
      <c r="Z171" s="107"/>
    </row>
    <row r="172" ht="12.0" customHeight="1">
      <c r="G172" s="107"/>
      <c r="H172" s="107"/>
      <c r="I172" s="107"/>
      <c r="J172" s="107"/>
      <c r="K172" s="107"/>
      <c r="L172" s="107"/>
      <c r="M172" s="107"/>
      <c r="N172" s="107"/>
      <c r="O172" s="107"/>
      <c r="P172" s="107"/>
      <c r="Q172" s="107"/>
      <c r="R172" s="107"/>
      <c r="S172" s="107"/>
      <c r="T172" s="107"/>
      <c r="U172" s="107"/>
      <c r="V172" s="107"/>
      <c r="W172" s="107"/>
      <c r="X172" s="107"/>
      <c r="Y172" s="107"/>
      <c r="Z172" s="107"/>
    </row>
    <row r="173" ht="12.0" customHeight="1">
      <c r="G173" s="107"/>
      <c r="H173" s="107"/>
      <c r="I173" s="107"/>
      <c r="J173" s="107"/>
      <c r="K173" s="107"/>
      <c r="L173" s="107"/>
      <c r="M173" s="107"/>
      <c r="N173" s="107"/>
      <c r="O173" s="107"/>
      <c r="P173" s="107"/>
      <c r="Q173" s="107"/>
      <c r="R173" s="107"/>
      <c r="S173" s="107"/>
      <c r="T173" s="107"/>
      <c r="U173" s="107"/>
      <c r="V173" s="107"/>
      <c r="W173" s="107"/>
      <c r="X173" s="107"/>
      <c r="Y173" s="107"/>
      <c r="Z173" s="107"/>
    </row>
    <row r="174" ht="12.0" customHeight="1">
      <c r="G174" s="107"/>
      <c r="H174" s="107"/>
      <c r="I174" s="107"/>
      <c r="J174" s="107"/>
      <c r="K174" s="107"/>
      <c r="L174" s="107"/>
      <c r="M174" s="107"/>
      <c r="N174" s="107"/>
      <c r="O174" s="107"/>
      <c r="P174" s="107"/>
      <c r="Q174" s="107"/>
      <c r="R174" s="107"/>
      <c r="S174" s="107"/>
      <c r="T174" s="107"/>
      <c r="U174" s="107"/>
      <c r="V174" s="107"/>
      <c r="W174" s="107"/>
      <c r="X174" s="107"/>
      <c r="Y174" s="107"/>
      <c r="Z174" s="107"/>
    </row>
    <row r="175" ht="12.0" customHeight="1">
      <c r="G175" s="107"/>
      <c r="H175" s="107"/>
      <c r="I175" s="107"/>
      <c r="J175" s="107"/>
      <c r="K175" s="107"/>
      <c r="L175" s="107"/>
      <c r="M175" s="107"/>
      <c r="N175" s="107"/>
      <c r="O175" s="107"/>
      <c r="P175" s="107"/>
      <c r="Q175" s="107"/>
      <c r="R175" s="107"/>
      <c r="S175" s="107"/>
      <c r="T175" s="107"/>
      <c r="U175" s="107"/>
      <c r="V175" s="107"/>
      <c r="W175" s="107"/>
      <c r="X175" s="107"/>
      <c r="Y175" s="107"/>
      <c r="Z175" s="107"/>
    </row>
    <row r="176" ht="12.0" customHeight="1">
      <c r="G176" s="107"/>
      <c r="H176" s="107"/>
      <c r="I176" s="107"/>
      <c r="J176" s="107"/>
      <c r="K176" s="107"/>
      <c r="L176" s="107"/>
      <c r="M176" s="107"/>
      <c r="N176" s="107"/>
      <c r="O176" s="107"/>
      <c r="P176" s="107"/>
      <c r="Q176" s="107"/>
      <c r="R176" s="107"/>
      <c r="S176" s="107"/>
      <c r="T176" s="107"/>
      <c r="U176" s="107"/>
      <c r="V176" s="107"/>
      <c r="W176" s="107"/>
      <c r="X176" s="107"/>
      <c r="Y176" s="107"/>
      <c r="Z176" s="107"/>
    </row>
    <row r="177" ht="12.0" customHeight="1">
      <c r="G177" s="107"/>
      <c r="H177" s="107"/>
      <c r="I177" s="107"/>
      <c r="J177" s="107"/>
      <c r="K177" s="107"/>
      <c r="L177" s="107"/>
      <c r="M177" s="107"/>
      <c r="N177" s="107"/>
      <c r="O177" s="107"/>
      <c r="P177" s="107"/>
      <c r="Q177" s="107"/>
      <c r="R177" s="107"/>
      <c r="S177" s="107"/>
      <c r="T177" s="107"/>
      <c r="U177" s="107"/>
      <c r="V177" s="107"/>
      <c r="W177" s="107"/>
      <c r="X177" s="107"/>
      <c r="Y177" s="107"/>
      <c r="Z177" s="107"/>
    </row>
    <row r="178" ht="12.0" customHeight="1">
      <c r="G178" s="107"/>
      <c r="H178" s="107"/>
      <c r="I178" s="107"/>
      <c r="J178" s="107"/>
      <c r="K178" s="107"/>
      <c r="L178" s="107"/>
      <c r="M178" s="107"/>
      <c r="N178" s="107"/>
      <c r="O178" s="107"/>
      <c r="P178" s="107"/>
      <c r="Q178" s="107"/>
      <c r="R178" s="107"/>
      <c r="S178" s="107"/>
      <c r="T178" s="107"/>
      <c r="U178" s="107"/>
      <c r="V178" s="107"/>
      <c r="W178" s="107"/>
      <c r="X178" s="107"/>
      <c r="Y178" s="107"/>
      <c r="Z178" s="107"/>
    </row>
    <row r="179" ht="12.0" customHeight="1">
      <c r="G179" s="107"/>
      <c r="H179" s="107"/>
      <c r="I179" s="107"/>
      <c r="J179" s="107"/>
      <c r="K179" s="107"/>
      <c r="L179" s="107"/>
      <c r="M179" s="107"/>
      <c r="N179" s="107"/>
      <c r="O179" s="107"/>
      <c r="P179" s="107"/>
      <c r="Q179" s="107"/>
      <c r="R179" s="107"/>
      <c r="S179" s="107"/>
      <c r="T179" s="107"/>
      <c r="U179" s="107"/>
      <c r="V179" s="107"/>
      <c r="W179" s="107"/>
      <c r="X179" s="107"/>
      <c r="Y179" s="107"/>
      <c r="Z179" s="107"/>
    </row>
    <row r="180" ht="12.0" customHeight="1">
      <c r="G180" s="107"/>
      <c r="H180" s="107"/>
      <c r="I180" s="107"/>
      <c r="J180" s="107"/>
      <c r="K180" s="107"/>
      <c r="L180" s="107"/>
      <c r="M180" s="107"/>
      <c r="N180" s="107"/>
      <c r="O180" s="107"/>
      <c r="P180" s="107"/>
      <c r="Q180" s="107"/>
      <c r="R180" s="107"/>
      <c r="S180" s="107"/>
      <c r="T180" s="107"/>
      <c r="U180" s="107"/>
      <c r="V180" s="107"/>
      <c r="W180" s="107"/>
      <c r="X180" s="107"/>
      <c r="Y180" s="107"/>
      <c r="Z180" s="107"/>
    </row>
    <row r="181" ht="12.0" customHeight="1">
      <c r="G181" s="107"/>
      <c r="H181" s="107"/>
      <c r="I181" s="107"/>
      <c r="J181" s="107"/>
      <c r="K181" s="107"/>
      <c r="L181" s="107"/>
      <c r="M181" s="107"/>
      <c r="N181" s="107"/>
      <c r="O181" s="107"/>
      <c r="P181" s="107"/>
      <c r="Q181" s="107"/>
      <c r="R181" s="107"/>
      <c r="S181" s="107"/>
      <c r="T181" s="107"/>
      <c r="U181" s="107"/>
      <c r="V181" s="107"/>
      <c r="W181" s="107"/>
      <c r="X181" s="107"/>
      <c r="Y181" s="107"/>
      <c r="Z181" s="107"/>
    </row>
    <row r="182" ht="12.0" customHeight="1">
      <c r="G182" s="107"/>
      <c r="H182" s="107"/>
      <c r="I182" s="107"/>
      <c r="J182" s="107"/>
      <c r="K182" s="107"/>
      <c r="L182" s="107"/>
      <c r="M182" s="107"/>
      <c r="N182" s="107"/>
      <c r="O182" s="107"/>
      <c r="P182" s="107"/>
      <c r="Q182" s="107"/>
      <c r="R182" s="107"/>
      <c r="S182" s="107"/>
      <c r="T182" s="107"/>
      <c r="U182" s="107"/>
      <c r="V182" s="107"/>
      <c r="W182" s="107"/>
      <c r="X182" s="107"/>
      <c r="Y182" s="107"/>
      <c r="Z182" s="107"/>
    </row>
    <row r="183" ht="12.0" customHeight="1">
      <c r="G183" s="107"/>
      <c r="H183" s="107"/>
      <c r="I183" s="107"/>
      <c r="J183" s="107"/>
      <c r="K183" s="107"/>
      <c r="L183" s="107"/>
      <c r="M183" s="107"/>
      <c r="N183" s="107"/>
      <c r="O183" s="107"/>
      <c r="P183" s="107"/>
      <c r="Q183" s="107"/>
      <c r="R183" s="107"/>
      <c r="S183" s="107"/>
      <c r="T183" s="107"/>
      <c r="U183" s="107"/>
      <c r="V183" s="107"/>
      <c r="W183" s="107"/>
      <c r="X183" s="107"/>
      <c r="Y183" s="107"/>
      <c r="Z183" s="107"/>
    </row>
    <row r="184" ht="12.0" customHeight="1">
      <c r="G184" s="107"/>
      <c r="H184" s="107"/>
      <c r="I184" s="107"/>
      <c r="J184" s="107"/>
      <c r="K184" s="107"/>
      <c r="L184" s="107"/>
      <c r="M184" s="107"/>
      <c r="N184" s="107"/>
      <c r="O184" s="107"/>
      <c r="P184" s="107"/>
      <c r="Q184" s="107"/>
      <c r="R184" s="107"/>
      <c r="S184" s="107"/>
      <c r="T184" s="107"/>
      <c r="U184" s="107"/>
      <c r="V184" s="107"/>
      <c r="W184" s="107"/>
      <c r="X184" s="107"/>
      <c r="Y184" s="107"/>
      <c r="Z184" s="107"/>
    </row>
    <row r="185" ht="12.0" customHeight="1">
      <c r="G185" s="107"/>
      <c r="H185" s="107"/>
      <c r="I185" s="107"/>
      <c r="J185" s="107"/>
      <c r="K185" s="107"/>
      <c r="L185" s="107"/>
      <c r="M185" s="107"/>
      <c r="N185" s="107"/>
      <c r="O185" s="107"/>
      <c r="P185" s="107"/>
      <c r="Q185" s="107"/>
      <c r="R185" s="107"/>
      <c r="S185" s="107"/>
      <c r="T185" s="107"/>
      <c r="U185" s="107"/>
      <c r="V185" s="107"/>
      <c r="W185" s="107"/>
      <c r="X185" s="107"/>
      <c r="Y185" s="107"/>
      <c r="Z185" s="107"/>
    </row>
    <row r="186" ht="12.0" customHeight="1">
      <c r="G186" s="107"/>
      <c r="H186" s="107"/>
      <c r="I186" s="107"/>
      <c r="J186" s="107"/>
      <c r="K186" s="107"/>
      <c r="L186" s="107"/>
      <c r="M186" s="107"/>
      <c r="N186" s="107"/>
      <c r="O186" s="107"/>
      <c r="P186" s="107"/>
      <c r="Q186" s="107"/>
      <c r="R186" s="107"/>
      <c r="S186" s="107"/>
      <c r="T186" s="107"/>
      <c r="U186" s="107"/>
      <c r="V186" s="107"/>
      <c r="W186" s="107"/>
      <c r="X186" s="107"/>
      <c r="Y186" s="107"/>
      <c r="Z186" s="107"/>
    </row>
    <row r="187" ht="12.0" customHeight="1">
      <c r="G187" s="107"/>
      <c r="H187" s="107"/>
      <c r="I187" s="107"/>
      <c r="J187" s="107"/>
      <c r="K187" s="107"/>
      <c r="L187" s="107"/>
      <c r="M187" s="107"/>
      <c r="N187" s="107"/>
      <c r="O187" s="107"/>
      <c r="P187" s="107"/>
      <c r="Q187" s="107"/>
      <c r="R187" s="107"/>
      <c r="S187" s="107"/>
      <c r="T187" s="107"/>
      <c r="U187" s="107"/>
      <c r="V187" s="107"/>
      <c r="W187" s="107"/>
      <c r="X187" s="107"/>
      <c r="Y187" s="107"/>
      <c r="Z187" s="107"/>
    </row>
    <row r="188" ht="12.0" customHeight="1">
      <c r="G188" s="107"/>
      <c r="H188" s="107"/>
      <c r="I188" s="107"/>
      <c r="J188" s="107"/>
      <c r="K188" s="107"/>
      <c r="L188" s="107"/>
      <c r="M188" s="107"/>
      <c r="N188" s="107"/>
      <c r="O188" s="107"/>
      <c r="P188" s="107"/>
      <c r="Q188" s="107"/>
      <c r="R188" s="107"/>
      <c r="S188" s="107"/>
      <c r="T188" s="107"/>
      <c r="U188" s="107"/>
      <c r="V188" s="107"/>
      <c r="W188" s="107"/>
      <c r="X188" s="107"/>
      <c r="Y188" s="107"/>
      <c r="Z188" s="107"/>
    </row>
    <row r="189" ht="12.0" customHeight="1">
      <c r="G189" s="107"/>
      <c r="H189" s="107"/>
      <c r="I189" s="107"/>
      <c r="J189" s="107"/>
      <c r="K189" s="107"/>
      <c r="L189" s="107"/>
      <c r="M189" s="107"/>
      <c r="N189" s="107"/>
      <c r="O189" s="107"/>
      <c r="P189" s="107"/>
      <c r="Q189" s="107"/>
      <c r="R189" s="107"/>
      <c r="S189" s="107"/>
      <c r="T189" s="107"/>
      <c r="U189" s="107"/>
      <c r="V189" s="107"/>
      <c r="W189" s="107"/>
      <c r="X189" s="107"/>
      <c r="Y189" s="107"/>
      <c r="Z189" s="107"/>
    </row>
    <row r="190" ht="12.0" customHeight="1">
      <c r="G190" s="107"/>
      <c r="H190" s="107"/>
      <c r="I190" s="107"/>
      <c r="J190" s="107"/>
      <c r="K190" s="107"/>
      <c r="L190" s="107"/>
      <c r="M190" s="107"/>
      <c r="N190" s="107"/>
      <c r="O190" s="107"/>
      <c r="P190" s="107"/>
      <c r="Q190" s="107"/>
      <c r="R190" s="107"/>
      <c r="S190" s="107"/>
      <c r="T190" s="107"/>
      <c r="U190" s="107"/>
      <c r="V190" s="107"/>
      <c r="W190" s="107"/>
      <c r="X190" s="107"/>
      <c r="Y190" s="107"/>
      <c r="Z190" s="107"/>
    </row>
    <row r="191" ht="12.0" customHeight="1">
      <c r="G191" s="107"/>
      <c r="H191" s="107"/>
      <c r="I191" s="107"/>
      <c r="J191" s="107"/>
      <c r="K191" s="107"/>
      <c r="L191" s="107"/>
      <c r="M191" s="107"/>
      <c r="N191" s="107"/>
      <c r="O191" s="107"/>
      <c r="P191" s="107"/>
      <c r="Q191" s="107"/>
      <c r="R191" s="107"/>
      <c r="S191" s="107"/>
      <c r="T191" s="107"/>
      <c r="U191" s="107"/>
      <c r="V191" s="107"/>
      <c r="W191" s="107"/>
      <c r="X191" s="107"/>
      <c r="Y191" s="107"/>
      <c r="Z191" s="107"/>
    </row>
    <row r="192" ht="12.0" customHeight="1">
      <c r="G192" s="107"/>
      <c r="H192" s="107"/>
      <c r="I192" s="107"/>
      <c r="J192" s="107"/>
      <c r="K192" s="107"/>
      <c r="L192" s="107"/>
      <c r="M192" s="107"/>
      <c r="N192" s="107"/>
      <c r="O192" s="107"/>
      <c r="P192" s="107"/>
      <c r="Q192" s="107"/>
      <c r="R192" s="107"/>
      <c r="S192" s="107"/>
      <c r="T192" s="107"/>
      <c r="U192" s="107"/>
      <c r="V192" s="107"/>
      <c r="W192" s="107"/>
      <c r="X192" s="107"/>
      <c r="Y192" s="107"/>
      <c r="Z192" s="107"/>
    </row>
    <row r="193" ht="12.0" customHeight="1">
      <c r="G193" s="107"/>
      <c r="H193" s="107"/>
      <c r="I193" s="107"/>
      <c r="J193" s="107"/>
      <c r="K193" s="107"/>
      <c r="L193" s="107"/>
      <c r="M193" s="107"/>
      <c r="N193" s="107"/>
      <c r="O193" s="107"/>
      <c r="P193" s="107"/>
      <c r="Q193" s="107"/>
      <c r="R193" s="107"/>
      <c r="S193" s="107"/>
      <c r="T193" s="107"/>
      <c r="U193" s="107"/>
      <c r="V193" s="107"/>
      <c r="W193" s="107"/>
      <c r="X193" s="107"/>
      <c r="Y193" s="107"/>
      <c r="Z193" s="107"/>
    </row>
    <row r="194" ht="12.0" customHeight="1">
      <c r="G194" s="107"/>
      <c r="H194" s="107"/>
      <c r="I194" s="107"/>
      <c r="J194" s="107"/>
      <c r="K194" s="107"/>
      <c r="L194" s="107"/>
      <c r="M194" s="107"/>
      <c r="N194" s="107"/>
      <c r="O194" s="107"/>
      <c r="P194" s="107"/>
      <c r="Q194" s="107"/>
      <c r="R194" s="107"/>
      <c r="S194" s="107"/>
      <c r="T194" s="107"/>
      <c r="U194" s="107"/>
      <c r="V194" s="107"/>
      <c r="W194" s="107"/>
      <c r="X194" s="107"/>
      <c r="Y194" s="107"/>
      <c r="Z194" s="107"/>
    </row>
    <row r="195" ht="12.0" customHeight="1">
      <c r="G195" s="107"/>
      <c r="H195" s="107"/>
      <c r="I195" s="107"/>
      <c r="J195" s="107"/>
      <c r="K195" s="107"/>
      <c r="L195" s="107"/>
      <c r="M195" s="107"/>
      <c r="N195" s="107"/>
      <c r="O195" s="107"/>
      <c r="P195" s="107"/>
      <c r="Q195" s="107"/>
      <c r="R195" s="107"/>
      <c r="S195" s="107"/>
      <c r="T195" s="107"/>
      <c r="U195" s="107"/>
      <c r="V195" s="107"/>
      <c r="W195" s="107"/>
      <c r="X195" s="107"/>
      <c r="Y195" s="107"/>
      <c r="Z195" s="107"/>
    </row>
    <row r="196" ht="12.0" customHeight="1">
      <c r="G196" s="107"/>
      <c r="H196" s="107"/>
      <c r="I196" s="107"/>
      <c r="J196" s="107"/>
      <c r="K196" s="107"/>
      <c r="L196" s="107"/>
      <c r="M196" s="107"/>
      <c r="N196" s="107"/>
      <c r="O196" s="107"/>
      <c r="P196" s="107"/>
      <c r="Q196" s="107"/>
      <c r="R196" s="107"/>
      <c r="S196" s="107"/>
      <c r="T196" s="107"/>
      <c r="U196" s="107"/>
      <c r="V196" s="107"/>
      <c r="W196" s="107"/>
      <c r="X196" s="107"/>
      <c r="Y196" s="107"/>
      <c r="Z196" s="107"/>
    </row>
    <row r="197" ht="12.0" customHeight="1">
      <c r="G197" s="107"/>
      <c r="H197" s="107"/>
      <c r="I197" s="107"/>
      <c r="J197" s="107"/>
      <c r="K197" s="107"/>
      <c r="L197" s="107"/>
      <c r="M197" s="107"/>
      <c r="N197" s="107"/>
      <c r="O197" s="107"/>
      <c r="P197" s="107"/>
      <c r="Q197" s="107"/>
      <c r="R197" s="107"/>
      <c r="S197" s="107"/>
      <c r="T197" s="107"/>
      <c r="U197" s="107"/>
      <c r="V197" s="107"/>
      <c r="W197" s="107"/>
      <c r="X197" s="107"/>
      <c r="Y197" s="107"/>
      <c r="Z197" s="107"/>
    </row>
    <row r="198" ht="12.0" customHeight="1">
      <c r="G198" s="107"/>
      <c r="H198" s="107"/>
      <c r="I198" s="107"/>
      <c r="J198" s="107"/>
      <c r="K198" s="107"/>
      <c r="L198" s="107"/>
      <c r="M198" s="107"/>
      <c r="N198" s="107"/>
      <c r="O198" s="107"/>
      <c r="P198" s="107"/>
      <c r="Q198" s="107"/>
      <c r="R198" s="107"/>
      <c r="S198" s="107"/>
      <c r="T198" s="107"/>
      <c r="U198" s="107"/>
      <c r="V198" s="107"/>
      <c r="W198" s="107"/>
      <c r="X198" s="107"/>
      <c r="Y198" s="107"/>
      <c r="Z198" s="107"/>
    </row>
    <row r="199" ht="12.0" customHeight="1">
      <c r="G199" s="107"/>
      <c r="H199" s="107"/>
      <c r="I199" s="107"/>
      <c r="J199" s="107"/>
      <c r="K199" s="107"/>
      <c r="L199" s="107"/>
      <c r="M199" s="107"/>
      <c r="N199" s="107"/>
      <c r="O199" s="107"/>
      <c r="P199" s="107"/>
      <c r="Q199" s="107"/>
      <c r="R199" s="107"/>
      <c r="S199" s="107"/>
      <c r="T199" s="107"/>
      <c r="U199" s="107"/>
      <c r="V199" s="107"/>
      <c r="W199" s="107"/>
      <c r="X199" s="107"/>
      <c r="Y199" s="107"/>
      <c r="Z199" s="107"/>
    </row>
    <row r="200" ht="12.0" customHeight="1">
      <c r="G200" s="107"/>
      <c r="H200" s="107"/>
      <c r="I200" s="107"/>
      <c r="J200" s="107"/>
      <c r="K200" s="107"/>
      <c r="L200" s="107"/>
      <c r="M200" s="107"/>
      <c r="N200" s="107"/>
      <c r="O200" s="107"/>
      <c r="P200" s="107"/>
      <c r="Q200" s="107"/>
      <c r="R200" s="107"/>
      <c r="S200" s="107"/>
      <c r="T200" s="107"/>
      <c r="U200" s="107"/>
      <c r="V200" s="107"/>
      <c r="W200" s="107"/>
      <c r="X200" s="107"/>
      <c r="Y200" s="107"/>
      <c r="Z200" s="107"/>
    </row>
    <row r="201" ht="12.0" customHeight="1">
      <c r="G201" s="107"/>
      <c r="H201" s="107"/>
      <c r="I201" s="107"/>
      <c r="J201" s="107"/>
      <c r="K201" s="107"/>
      <c r="L201" s="107"/>
      <c r="M201" s="107"/>
      <c r="N201" s="107"/>
      <c r="O201" s="107"/>
      <c r="P201" s="107"/>
      <c r="Q201" s="107"/>
      <c r="R201" s="107"/>
      <c r="S201" s="107"/>
      <c r="T201" s="107"/>
      <c r="U201" s="107"/>
      <c r="V201" s="107"/>
      <c r="W201" s="107"/>
      <c r="X201" s="107"/>
      <c r="Y201" s="107"/>
      <c r="Z201" s="107"/>
    </row>
    <row r="202" ht="12.0" customHeight="1">
      <c r="G202" s="107"/>
      <c r="H202" s="107"/>
      <c r="I202" s="107"/>
      <c r="J202" s="107"/>
      <c r="K202" s="107"/>
      <c r="L202" s="107"/>
      <c r="M202" s="107"/>
      <c r="N202" s="107"/>
      <c r="O202" s="107"/>
      <c r="P202" s="107"/>
      <c r="Q202" s="107"/>
      <c r="R202" s="107"/>
      <c r="S202" s="107"/>
      <c r="T202" s="107"/>
      <c r="U202" s="107"/>
      <c r="V202" s="107"/>
      <c r="W202" s="107"/>
      <c r="X202" s="107"/>
      <c r="Y202" s="107"/>
      <c r="Z202" s="107"/>
    </row>
    <row r="203" ht="12.0" customHeight="1">
      <c r="G203" s="107"/>
      <c r="H203" s="107"/>
      <c r="I203" s="107"/>
      <c r="J203" s="107"/>
      <c r="K203" s="107"/>
      <c r="L203" s="107"/>
      <c r="M203" s="107"/>
      <c r="N203" s="107"/>
      <c r="O203" s="107"/>
      <c r="P203" s="107"/>
      <c r="Q203" s="107"/>
      <c r="R203" s="107"/>
      <c r="S203" s="107"/>
      <c r="T203" s="107"/>
      <c r="U203" s="107"/>
      <c r="V203" s="107"/>
      <c r="W203" s="107"/>
      <c r="X203" s="107"/>
      <c r="Y203" s="107"/>
      <c r="Z203" s="107"/>
    </row>
    <row r="204" ht="12.0" customHeight="1">
      <c r="G204" s="107"/>
      <c r="H204" s="107"/>
      <c r="I204" s="107"/>
      <c r="J204" s="107"/>
      <c r="K204" s="107"/>
      <c r="L204" s="107"/>
      <c r="M204" s="107"/>
      <c r="N204" s="107"/>
      <c r="O204" s="107"/>
      <c r="P204" s="107"/>
      <c r="Q204" s="107"/>
      <c r="R204" s="107"/>
      <c r="S204" s="107"/>
      <c r="T204" s="107"/>
      <c r="U204" s="107"/>
      <c r="V204" s="107"/>
      <c r="W204" s="107"/>
      <c r="X204" s="107"/>
      <c r="Y204" s="107"/>
      <c r="Z204" s="107"/>
    </row>
    <row r="205" ht="12.0" customHeight="1">
      <c r="G205" s="107"/>
      <c r="H205" s="107"/>
      <c r="I205" s="107"/>
      <c r="J205" s="107"/>
      <c r="K205" s="107"/>
      <c r="L205" s="107"/>
      <c r="M205" s="107"/>
      <c r="N205" s="107"/>
      <c r="O205" s="107"/>
      <c r="P205" s="107"/>
      <c r="Q205" s="107"/>
      <c r="R205" s="107"/>
      <c r="S205" s="107"/>
      <c r="T205" s="107"/>
      <c r="U205" s="107"/>
      <c r="V205" s="107"/>
      <c r="W205" s="107"/>
      <c r="X205" s="107"/>
      <c r="Y205" s="107"/>
      <c r="Z205" s="107"/>
    </row>
    <row r="206" ht="12.0" customHeight="1">
      <c r="G206" s="107"/>
      <c r="H206" s="107"/>
      <c r="I206" s="107"/>
      <c r="J206" s="107"/>
      <c r="K206" s="107"/>
      <c r="L206" s="107"/>
      <c r="M206" s="107"/>
      <c r="N206" s="107"/>
      <c r="O206" s="107"/>
      <c r="P206" s="107"/>
      <c r="Q206" s="107"/>
      <c r="R206" s="107"/>
      <c r="S206" s="107"/>
      <c r="T206" s="107"/>
      <c r="U206" s="107"/>
      <c r="V206" s="107"/>
      <c r="W206" s="107"/>
      <c r="X206" s="107"/>
      <c r="Y206" s="107"/>
      <c r="Z206" s="107"/>
    </row>
    <row r="207" ht="12.0" customHeight="1">
      <c r="G207" s="107"/>
      <c r="H207" s="107"/>
      <c r="I207" s="107"/>
      <c r="J207" s="107"/>
      <c r="K207" s="107"/>
      <c r="L207" s="107"/>
      <c r="M207" s="107"/>
      <c r="N207" s="107"/>
      <c r="O207" s="107"/>
      <c r="P207" s="107"/>
      <c r="Q207" s="107"/>
      <c r="R207" s="107"/>
      <c r="S207" s="107"/>
      <c r="T207" s="107"/>
      <c r="U207" s="107"/>
      <c r="V207" s="107"/>
      <c r="W207" s="107"/>
      <c r="X207" s="107"/>
      <c r="Y207" s="107"/>
      <c r="Z207" s="107"/>
    </row>
    <row r="208" ht="12.0" customHeight="1">
      <c r="G208" s="107"/>
      <c r="H208" s="107"/>
      <c r="I208" s="107"/>
      <c r="J208" s="107"/>
      <c r="K208" s="107"/>
      <c r="L208" s="107"/>
      <c r="M208" s="107"/>
      <c r="N208" s="107"/>
      <c r="O208" s="107"/>
      <c r="P208" s="107"/>
      <c r="Q208" s="107"/>
      <c r="R208" s="107"/>
      <c r="S208" s="107"/>
      <c r="T208" s="107"/>
      <c r="U208" s="107"/>
      <c r="V208" s="107"/>
      <c r="W208" s="107"/>
      <c r="X208" s="107"/>
      <c r="Y208" s="107"/>
      <c r="Z208" s="107"/>
    </row>
    <row r="209" ht="12.0" customHeight="1">
      <c r="G209" s="107"/>
      <c r="H209" s="107"/>
      <c r="I209" s="107"/>
      <c r="J209" s="107"/>
      <c r="K209" s="107"/>
      <c r="L209" s="107"/>
      <c r="M209" s="107"/>
      <c r="N209" s="107"/>
      <c r="O209" s="107"/>
      <c r="P209" s="107"/>
      <c r="Q209" s="107"/>
      <c r="R209" s="107"/>
      <c r="S209" s="107"/>
      <c r="T209" s="107"/>
      <c r="U209" s="107"/>
      <c r="V209" s="107"/>
      <c r="W209" s="107"/>
      <c r="X209" s="107"/>
      <c r="Y209" s="107"/>
      <c r="Z209" s="107"/>
    </row>
    <row r="210" ht="12.0" customHeight="1">
      <c r="G210" s="107"/>
      <c r="H210" s="107"/>
      <c r="I210" s="107"/>
      <c r="J210" s="107"/>
      <c r="K210" s="107"/>
      <c r="L210" s="107"/>
      <c r="M210" s="107"/>
      <c r="N210" s="107"/>
      <c r="O210" s="107"/>
      <c r="P210" s="107"/>
      <c r="Q210" s="107"/>
      <c r="R210" s="107"/>
      <c r="S210" s="107"/>
      <c r="T210" s="107"/>
      <c r="U210" s="107"/>
      <c r="V210" s="107"/>
      <c r="W210" s="107"/>
      <c r="X210" s="107"/>
      <c r="Y210" s="107"/>
      <c r="Z210" s="107"/>
    </row>
    <row r="211" ht="12.0" customHeight="1">
      <c r="G211" s="107"/>
      <c r="H211" s="107"/>
      <c r="I211" s="107"/>
      <c r="J211" s="107"/>
      <c r="K211" s="107"/>
      <c r="L211" s="107"/>
      <c r="M211" s="107"/>
      <c r="N211" s="107"/>
      <c r="O211" s="107"/>
      <c r="P211" s="107"/>
      <c r="Q211" s="107"/>
      <c r="R211" s="107"/>
      <c r="S211" s="107"/>
      <c r="T211" s="107"/>
      <c r="U211" s="107"/>
      <c r="V211" s="107"/>
      <c r="W211" s="107"/>
      <c r="X211" s="107"/>
      <c r="Y211" s="107"/>
      <c r="Z211" s="107"/>
    </row>
    <row r="212" ht="12.0" customHeight="1">
      <c r="G212" s="107"/>
      <c r="H212" s="107"/>
      <c r="I212" s="107"/>
      <c r="J212" s="107"/>
      <c r="K212" s="107"/>
      <c r="L212" s="107"/>
      <c r="M212" s="107"/>
      <c r="N212" s="107"/>
      <c r="O212" s="107"/>
      <c r="P212" s="107"/>
      <c r="Q212" s="107"/>
      <c r="R212" s="107"/>
      <c r="S212" s="107"/>
      <c r="T212" s="107"/>
      <c r="U212" s="107"/>
      <c r="V212" s="107"/>
      <c r="W212" s="107"/>
      <c r="X212" s="107"/>
      <c r="Y212" s="107"/>
      <c r="Z212" s="107"/>
    </row>
    <row r="213" ht="12.0" customHeight="1">
      <c r="G213" s="107"/>
      <c r="H213" s="107"/>
      <c r="I213" s="107"/>
      <c r="J213" s="107"/>
      <c r="K213" s="107"/>
      <c r="L213" s="107"/>
      <c r="M213" s="107"/>
      <c r="N213" s="107"/>
      <c r="O213" s="107"/>
      <c r="P213" s="107"/>
      <c r="Q213" s="107"/>
      <c r="R213" s="107"/>
      <c r="S213" s="107"/>
      <c r="T213" s="107"/>
      <c r="U213" s="107"/>
      <c r="V213" s="107"/>
      <c r="W213" s="107"/>
      <c r="X213" s="107"/>
      <c r="Y213" s="107"/>
      <c r="Z213" s="107"/>
    </row>
    <row r="214" ht="12.0" customHeight="1">
      <c r="G214" s="107"/>
      <c r="H214" s="107"/>
      <c r="I214" s="107"/>
      <c r="J214" s="107"/>
      <c r="K214" s="107"/>
      <c r="L214" s="107"/>
      <c r="M214" s="107"/>
      <c r="N214" s="107"/>
      <c r="O214" s="107"/>
      <c r="P214" s="107"/>
      <c r="Q214" s="107"/>
      <c r="R214" s="107"/>
      <c r="S214" s="107"/>
      <c r="T214" s="107"/>
      <c r="U214" s="107"/>
      <c r="V214" s="107"/>
      <c r="W214" s="107"/>
      <c r="X214" s="107"/>
      <c r="Y214" s="107"/>
      <c r="Z214" s="107"/>
    </row>
    <row r="215" ht="12.0" customHeight="1">
      <c r="G215" s="107"/>
      <c r="H215" s="107"/>
      <c r="I215" s="107"/>
      <c r="J215" s="107"/>
      <c r="K215" s="107"/>
      <c r="L215" s="107"/>
      <c r="M215" s="107"/>
      <c r="N215" s="107"/>
      <c r="O215" s="107"/>
      <c r="P215" s="107"/>
      <c r="Q215" s="107"/>
      <c r="R215" s="107"/>
      <c r="S215" s="107"/>
      <c r="T215" s="107"/>
      <c r="U215" s="107"/>
      <c r="V215" s="107"/>
      <c r="W215" s="107"/>
      <c r="X215" s="107"/>
      <c r="Y215" s="107"/>
      <c r="Z215" s="107"/>
    </row>
    <row r="216" ht="12.0" customHeight="1">
      <c r="G216" s="107"/>
      <c r="H216" s="107"/>
      <c r="I216" s="107"/>
      <c r="J216" s="107"/>
      <c r="K216" s="107"/>
      <c r="L216" s="107"/>
      <c r="M216" s="107"/>
      <c r="N216" s="107"/>
      <c r="O216" s="107"/>
      <c r="P216" s="107"/>
      <c r="Q216" s="107"/>
      <c r="R216" s="107"/>
      <c r="S216" s="107"/>
      <c r="T216" s="107"/>
      <c r="U216" s="107"/>
      <c r="V216" s="107"/>
      <c r="W216" s="107"/>
      <c r="X216" s="107"/>
      <c r="Y216" s="107"/>
      <c r="Z216" s="107"/>
    </row>
    <row r="217" ht="12.0" customHeight="1">
      <c r="G217" s="107"/>
      <c r="H217" s="107"/>
      <c r="I217" s="107"/>
      <c r="J217" s="107"/>
      <c r="K217" s="107"/>
      <c r="L217" s="107"/>
      <c r="M217" s="107"/>
      <c r="N217" s="107"/>
      <c r="O217" s="107"/>
      <c r="P217" s="107"/>
      <c r="Q217" s="107"/>
      <c r="R217" s="107"/>
      <c r="S217" s="107"/>
      <c r="T217" s="107"/>
      <c r="U217" s="107"/>
      <c r="V217" s="107"/>
      <c r="W217" s="107"/>
      <c r="X217" s="107"/>
      <c r="Y217" s="107"/>
      <c r="Z217" s="107"/>
    </row>
    <row r="218" ht="12.0" customHeight="1">
      <c r="G218" s="107"/>
      <c r="H218" s="107"/>
      <c r="I218" s="107"/>
      <c r="J218" s="107"/>
      <c r="K218" s="107"/>
      <c r="L218" s="107"/>
      <c r="M218" s="107"/>
      <c r="N218" s="107"/>
      <c r="O218" s="107"/>
      <c r="P218" s="107"/>
      <c r="Q218" s="107"/>
      <c r="R218" s="107"/>
      <c r="S218" s="107"/>
      <c r="T218" s="107"/>
      <c r="U218" s="107"/>
      <c r="V218" s="107"/>
      <c r="W218" s="107"/>
      <c r="X218" s="107"/>
      <c r="Y218" s="107"/>
      <c r="Z218" s="107"/>
    </row>
    <row r="219" ht="12.0" customHeight="1">
      <c r="G219" s="107"/>
      <c r="H219" s="107"/>
      <c r="I219" s="107"/>
      <c r="J219" s="107"/>
      <c r="K219" s="107"/>
      <c r="L219" s="107"/>
      <c r="M219" s="107"/>
      <c r="N219" s="107"/>
      <c r="O219" s="107"/>
      <c r="P219" s="107"/>
      <c r="Q219" s="107"/>
      <c r="R219" s="107"/>
      <c r="S219" s="107"/>
      <c r="T219" s="107"/>
      <c r="U219" s="107"/>
      <c r="V219" s="107"/>
      <c r="W219" s="107"/>
      <c r="X219" s="107"/>
      <c r="Y219" s="107"/>
      <c r="Z219" s="107"/>
    </row>
    <row r="220" ht="12.0" customHeight="1">
      <c r="G220" s="107"/>
      <c r="H220" s="107"/>
      <c r="I220" s="107"/>
      <c r="J220" s="107"/>
      <c r="K220" s="107"/>
      <c r="L220" s="107"/>
      <c r="M220" s="107"/>
      <c r="N220" s="107"/>
      <c r="O220" s="107"/>
      <c r="P220" s="107"/>
      <c r="Q220" s="107"/>
      <c r="R220" s="107"/>
      <c r="S220" s="107"/>
      <c r="T220" s="107"/>
      <c r="U220" s="107"/>
      <c r="V220" s="107"/>
      <c r="W220" s="107"/>
      <c r="X220" s="107"/>
      <c r="Y220" s="107"/>
      <c r="Z220" s="107"/>
    </row>
    <row r="221" ht="12.0" customHeight="1">
      <c r="G221" s="107"/>
      <c r="H221" s="107"/>
      <c r="I221" s="107"/>
      <c r="J221" s="107"/>
      <c r="K221" s="107"/>
      <c r="L221" s="107"/>
      <c r="M221" s="107"/>
      <c r="N221" s="107"/>
      <c r="O221" s="107"/>
      <c r="P221" s="107"/>
      <c r="Q221" s="107"/>
      <c r="R221" s="107"/>
      <c r="S221" s="107"/>
      <c r="T221" s="107"/>
      <c r="U221" s="107"/>
      <c r="V221" s="107"/>
      <c r="W221" s="107"/>
      <c r="X221" s="107"/>
      <c r="Y221" s="107"/>
      <c r="Z221" s="107"/>
    </row>
    <row r="222" ht="12.0" customHeight="1">
      <c r="G222" s="107"/>
      <c r="H222" s="107"/>
      <c r="I222" s="107"/>
      <c r="J222" s="107"/>
      <c r="K222" s="107"/>
      <c r="L222" s="107"/>
      <c r="M222" s="107"/>
      <c r="N222" s="107"/>
      <c r="O222" s="107"/>
      <c r="P222" s="107"/>
      <c r="Q222" s="107"/>
      <c r="R222" s="107"/>
      <c r="S222" s="107"/>
      <c r="T222" s="107"/>
      <c r="U222" s="107"/>
      <c r="V222" s="107"/>
      <c r="W222" s="107"/>
      <c r="X222" s="107"/>
      <c r="Y222" s="107"/>
      <c r="Z222" s="107"/>
    </row>
    <row r="223" ht="12.0" customHeight="1">
      <c r="G223" s="107"/>
      <c r="H223" s="107"/>
      <c r="I223" s="107"/>
      <c r="J223" s="107"/>
      <c r="K223" s="107"/>
      <c r="L223" s="107"/>
      <c r="M223" s="107"/>
      <c r="N223" s="107"/>
      <c r="O223" s="107"/>
      <c r="P223" s="107"/>
      <c r="Q223" s="107"/>
      <c r="R223" s="107"/>
      <c r="S223" s="107"/>
      <c r="T223" s="107"/>
      <c r="U223" s="107"/>
      <c r="V223" s="107"/>
      <c r="W223" s="107"/>
      <c r="X223" s="107"/>
      <c r="Y223" s="107"/>
      <c r="Z223" s="107"/>
    </row>
    <row r="224" ht="12.0" customHeight="1">
      <c r="G224" s="107"/>
      <c r="H224" s="107"/>
      <c r="I224" s="107"/>
      <c r="J224" s="107"/>
      <c r="K224" s="107"/>
      <c r="L224" s="107"/>
      <c r="M224" s="107"/>
      <c r="N224" s="107"/>
      <c r="O224" s="107"/>
      <c r="P224" s="107"/>
      <c r="Q224" s="107"/>
      <c r="R224" s="107"/>
      <c r="S224" s="107"/>
      <c r="T224" s="107"/>
      <c r="U224" s="107"/>
      <c r="V224" s="107"/>
      <c r="W224" s="107"/>
      <c r="X224" s="107"/>
      <c r="Y224" s="107"/>
      <c r="Z224" s="107"/>
    </row>
    <row r="225" ht="12.0" customHeight="1">
      <c r="G225" s="107"/>
      <c r="H225" s="107"/>
      <c r="I225" s="107"/>
      <c r="J225" s="107"/>
      <c r="K225" s="107"/>
      <c r="L225" s="107"/>
      <c r="M225" s="107"/>
      <c r="N225" s="107"/>
      <c r="O225" s="107"/>
      <c r="P225" s="107"/>
      <c r="Q225" s="107"/>
      <c r="R225" s="107"/>
      <c r="S225" s="107"/>
      <c r="T225" s="107"/>
      <c r="U225" s="107"/>
      <c r="V225" s="107"/>
      <c r="W225" s="107"/>
      <c r="X225" s="107"/>
      <c r="Y225" s="107"/>
      <c r="Z225" s="107"/>
    </row>
    <row r="226" ht="12.0" customHeight="1">
      <c r="G226" s="107"/>
      <c r="H226" s="107"/>
      <c r="I226" s="107"/>
      <c r="J226" s="107"/>
      <c r="K226" s="107"/>
      <c r="L226" s="107"/>
      <c r="M226" s="107"/>
      <c r="N226" s="107"/>
      <c r="O226" s="107"/>
      <c r="P226" s="107"/>
      <c r="Q226" s="107"/>
      <c r="R226" s="107"/>
      <c r="S226" s="107"/>
      <c r="T226" s="107"/>
      <c r="U226" s="107"/>
      <c r="V226" s="107"/>
      <c r="W226" s="107"/>
      <c r="X226" s="107"/>
      <c r="Y226" s="107"/>
      <c r="Z226" s="107"/>
    </row>
    <row r="227" ht="12.0" customHeight="1">
      <c r="G227" s="107"/>
      <c r="H227" s="107"/>
      <c r="I227" s="107"/>
      <c r="J227" s="107"/>
      <c r="K227" s="107"/>
      <c r="L227" s="107"/>
      <c r="M227" s="107"/>
      <c r="N227" s="107"/>
      <c r="O227" s="107"/>
      <c r="P227" s="107"/>
      <c r="Q227" s="107"/>
      <c r="R227" s="107"/>
      <c r="S227" s="107"/>
      <c r="T227" s="107"/>
      <c r="U227" s="107"/>
      <c r="V227" s="107"/>
      <c r="W227" s="107"/>
      <c r="X227" s="107"/>
      <c r="Y227" s="107"/>
      <c r="Z227" s="107"/>
    </row>
    <row r="228" ht="12.0" customHeight="1">
      <c r="G228" s="107"/>
      <c r="H228" s="107"/>
      <c r="I228" s="107"/>
      <c r="J228" s="107"/>
      <c r="K228" s="107"/>
      <c r="L228" s="107"/>
      <c r="M228" s="107"/>
      <c r="N228" s="107"/>
      <c r="O228" s="107"/>
      <c r="P228" s="107"/>
      <c r="Q228" s="107"/>
      <c r="R228" s="107"/>
      <c r="S228" s="107"/>
      <c r="T228" s="107"/>
      <c r="U228" s="107"/>
      <c r="V228" s="107"/>
      <c r="W228" s="107"/>
      <c r="X228" s="107"/>
      <c r="Y228" s="107"/>
      <c r="Z228" s="107"/>
    </row>
    <row r="229" ht="12.0" customHeight="1">
      <c r="G229" s="107"/>
      <c r="H229" s="107"/>
      <c r="I229" s="107"/>
      <c r="J229" s="107"/>
      <c r="K229" s="107"/>
      <c r="L229" s="107"/>
      <c r="M229" s="107"/>
      <c r="N229" s="107"/>
      <c r="O229" s="107"/>
      <c r="P229" s="107"/>
      <c r="Q229" s="107"/>
      <c r="R229" s="107"/>
      <c r="S229" s="107"/>
      <c r="T229" s="107"/>
      <c r="U229" s="107"/>
      <c r="V229" s="107"/>
      <c r="W229" s="107"/>
      <c r="X229" s="107"/>
      <c r="Y229" s="107"/>
      <c r="Z229" s="107"/>
    </row>
    <row r="230" ht="12.0" customHeight="1">
      <c r="G230" s="107"/>
      <c r="H230" s="107"/>
      <c r="I230" s="107"/>
      <c r="J230" s="107"/>
      <c r="K230" s="107"/>
      <c r="L230" s="107"/>
      <c r="M230" s="107"/>
      <c r="N230" s="107"/>
      <c r="O230" s="107"/>
      <c r="P230" s="107"/>
      <c r="Q230" s="107"/>
      <c r="R230" s="107"/>
      <c r="S230" s="107"/>
      <c r="T230" s="107"/>
      <c r="U230" s="107"/>
      <c r="V230" s="107"/>
      <c r="W230" s="107"/>
      <c r="X230" s="107"/>
      <c r="Y230" s="107"/>
      <c r="Z230" s="107"/>
    </row>
    <row r="231" ht="12.0" customHeight="1">
      <c r="G231" s="107"/>
      <c r="H231" s="107"/>
      <c r="I231" s="107"/>
      <c r="J231" s="107"/>
      <c r="K231" s="107"/>
      <c r="L231" s="107"/>
      <c r="M231" s="107"/>
      <c r="N231" s="107"/>
      <c r="O231" s="107"/>
      <c r="P231" s="107"/>
      <c r="Q231" s="107"/>
      <c r="R231" s="107"/>
      <c r="S231" s="107"/>
      <c r="T231" s="107"/>
      <c r="U231" s="107"/>
      <c r="V231" s="107"/>
      <c r="W231" s="107"/>
      <c r="X231" s="107"/>
      <c r="Y231" s="107"/>
      <c r="Z231" s="107"/>
    </row>
    <row r="232" ht="12.0" customHeight="1">
      <c r="G232" s="107"/>
      <c r="H232" s="107"/>
      <c r="I232" s="107"/>
      <c r="J232" s="107"/>
      <c r="K232" s="107"/>
      <c r="L232" s="107"/>
      <c r="M232" s="107"/>
      <c r="N232" s="107"/>
      <c r="O232" s="107"/>
      <c r="P232" s="107"/>
      <c r="Q232" s="107"/>
      <c r="R232" s="107"/>
      <c r="S232" s="107"/>
      <c r="T232" s="107"/>
      <c r="U232" s="107"/>
      <c r="V232" s="107"/>
      <c r="W232" s="107"/>
      <c r="X232" s="107"/>
      <c r="Y232" s="107"/>
      <c r="Z232" s="107"/>
    </row>
    <row r="233" ht="12.0" customHeight="1">
      <c r="G233" s="107"/>
      <c r="H233" s="107"/>
      <c r="I233" s="107"/>
      <c r="J233" s="107"/>
      <c r="K233" s="107"/>
      <c r="L233" s="107"/>
      <c r="M233" s="107"/>
      <c r="N233" s="107"/>
      <c r="O233" s="107"/>
      <c r="P233" s="107"/>
      <c r="Q233" s="107"/>
      <c r="R233" s="107"/>
      <c r="S233" s="107"/>
      <c r="T233" s="107"/>
      <c r="U233" s="107"/>
      <c r="V233" s="107"/>
      <c r="W233" s="107"/>
      <c r="X233" s="107"/>
      <c r="Y233" s="107"/>
      <c r="Z233" s="107"/>
    </row>
    <row r="234" ht="12.0" customHeight="1">
      <c r="G234" s="107"/>
      <c r="H234" s="107"/>
      <c r="I234" s="107"/>
      <c r="J234" s="107"/>
      <c r="K234" s="107"/>
      <c r="L234" s="107"/>
      <c r="M234" s="107"/>
      <c r="N234" s="107"/>
      <c r="O234" s="107"/>
      <c r="P234" s="107"/>
      <c r="Q234" s="107"/>
      <c r="R234" s="107"/>
      <c r="S234" s="107"/>
      <c r="T234" s="107"/>
      <c r="U234" s="107"/>
      <c r="V234" s="107"/>
      <c r="W234" s="107"/>
      <c r="X234" s="107"/>
      <c r="Y234" s="107"/>
      <c r="Z234" s="107"/>
    </row>
    <row r="235" ht="12.0" customHeight="1">
      <c r="G235" s="107"/>
      <c r="H235" s="107"/>
      <c r="I235" s="107"/>
      <c r="J235" s="107"/>
      <c r="K235" s="107"/>
      <c r="L235" s="107"/>
      <c r="M235" s="107"/>
      <c r="N235" s="107"/>
      <c r="O235" s="107"/>
      <c r="P235" s="107"/>
      <c r="Q235" s="107"/>
      <c r="R235" s="107"/>
      <c r="S235" s="107"/>
      <c r="T235" s="107"/>
      <c r="U235" s="107"/>
      <c r="V235" s="107"/>
      <c r="W235" s="107"/>
      <c r="X235" s="107"/>
      <c r="Y235" s="107"/>
      <c r="Z235" s="107"/>
    </row>
    <row r="236" ht="12.0" customHeight="1">
      <c r="G236" s="107"/>
      <c r="H236" s="107"/>
      <c r="I236" s="107"/>
      <c r="J236" s="107"/>
      <c r="K236" s="107"/>
      <c r="L236" s="107"/>
      <c r="M236" s="107"/>
      <c r="N236" s="107"/>
      <c r="O236" s="107"/>
      <c r="P236" s="107"/>
      <c r="Q236" s="107"/>
      <c r="R236" s="107"/>
      <c r="S236" s="107"/>
      <c r="T236" s="107"/>
      <c r="U236" s="107"/>
      <c r="V236" s="107"/>
      <c r="W236" s="107"/>
      <c r="X236" s="107"/>
      <c r="Y236" s="107"/>
      <c r="Z236" s="107"/>
    </row>
    <row r="237" ht="12.0" customHeight="1">
      <c r="G237" s="107"/>
      <c r="H237" s="107"/>
      <c r="I237" s="107"/>
      <c r="J237" s="107"/>
      <c r="K237" s="107"/>
      <c r="L237" s="107"/>
      <c r="M237" s="107"/>
      <c r="N237" s="107"/>
      <c r="O237" s="107"/>
      <c r="P237" s="107"/>
      <c r="Q237" s="107"/>
      <c r="R237" s="107"/>
      <c r="S237" s="107"/>
      <c r="T237" s="107"/>
      <c r="U237" s="107"/>
      <c r="V237" s="107"/>
      <c r="W237" s="107"/>
      <c r="X237" s="107"/>
      <c r="Y237" s="107"/>
      <c r="Z237" s="107"/>
    </row>
    <row r="238" ht="12.0" customHeight="1">
      <c r="G238" s="107"/>
      <c r="H238" s="107"/>
      <c r="I238" s="107"/>
      <c r="J238" s="107"/>
      <c r="K238" s="107"/>
      <c r="L238" s="107"/>
      <c r="M238" s="107"/>
      <c r="N238" s="107"/>
      <c r="O238" s="107"/>
      <c r="P238" s="107"/>
      <c r="Q238" s="107"/>
      <c r="R238" s="107"/>
      <c r="S238" s="107"/>
      <c r="T238" s="107"/>
      <c r="U238" s="107"/>
      <c r="V238" s="107"/>
      <c r="W238" s="107"/>
      <c r="X238" s="107"/>
      <c r="Y238" s="107"/>
      <c r="Z238" s="107"/>
    </row>
    <row r="239" ht="12.0" customHeight="1">
      <c r="G239" s="107"/>
      <c r="H239" s="107"/>
      <c r="I239" s="107"/>
      <c r="J239" s="107"/>
      <c r="K239" s="107"/>
      <c r="L239" s="107"/>
      <c r="M239" s="107"/>
      <c r="N239" s="107"/>
      <c r="O239" s="107"/>
      <c r="P239" s="107"/>
      <c r="Q239" s="107"/>
      <c r="R239" s="107"/>
      <c r="S239" s="107"/>
      <c r="T239" s="107"/>
      <c r="U239" s="107"/>
      <c r="V239" s="107"/>
      <c r="W239" s="107"/>
      <c r="X239" s="107"/>
      <c r="Y239" s="107"/>
      <c r="Z239" s="107"/>
    </row>
    <row r="240" ht="12.0" customHeight="1">
      <c r="G240" s="107"/>
      <c r="H240" s="107"/>
      <c r="I240" s="107"/>
      <c r="J240" s="107"/>
      <c r="K240" s="107"/>
      <c r="L240" s="107"/>
      <c r="M240" s="107"/>
      <c r="N240" s="107"/>
      <c r="O240" s="107"/>
      <c r="P240" s="107"/>
      <c r="Q240" s="107"/>
      <c r="R240" s="107"/>
      <c r="S240" s="107"/>
      <c r="T240" s="107"/>
      <c r="U240" s="107"/>
      <c r="V240" s="107"/>
      <c r="W240" s="107"/>
      <c r="X240" s="107"/>
      <c r="Y240" s="107"/>
      <c r="Z240" s="107"/>
    </row>
    <row r="241" ht="12.0" customHeight="1">
      <c r="G241" s="107"/>
      <c r="H241" s="107"/>
      <c r="I241" s="107"/>
      <c r="J241" s="107"/>
      <c r="K241" s="107"/>
      <c r="L241" s="107"/>
      <c r="M241" s="107"/>
      <c r="N241" s="107"/>
      <c r="O241" s="107"/>
      <c r="P241" s="107"/>
      <c r="Q241" s="107"/>
      <c r="R241" s="107"/>
      <c r="S241" s="107"/>
      <c r="T241" s="107"/>
      <c r="U241" s="107"/>
      <c r="V241" s="107"/>
      <c r="W241" s="107"/>
      <c r="X241" s="107"/>
      <c r="Y241" s="107"/>
      <c r="Z241" s="107"/>
    </row>
    <row r="242" ht="12.0" customHeight="1">
      <c r="G242" s="107"/>
      <c r="H242" s="107"/>
      <c r="I242" s="107"/>
      <c r="J242" s="107"/>
      <c r="K242" s="107"/>
      <c r="L242" s="107"/>
      <c r="M242" s="107"/>
      <c r="N242" s="107"/>
      <c r="O242" s="107"/>
      <c r="P242" s="107"/>
      <c r="Q242" s="107"/>
      <c r="R242" s="107"/>
      <c r="S242" s="107"/>
      <c r="T242" s="107"/>
      <c r="U242" s="107"/>
      <c r="V242" s="107"/>
      <c r="W242" s="107"/>
      <c r="X242" s="107"/>
      <c r="Y242" s="107"/>
      <c r="Z242" s="107"/>
    </row>
    <row r="243" ht="12.0" customHeight="1">
      <c r="G243" s="107"/>
      <c r="H243" s="107"/>
      <c r="I243" s="107"/>
      <c r="J243" s="107"/>
      <c r="K243" s="107"/>
      <c r="L243" s="107"/>
      <c r="M243" s="107"/>
      <c r="N243" s="107"/>
      <c r="O243" s="107"/>
      <c r="P243" s="107"/>
      <c r="Q243" s="107"/>
      <c r="R243" s="107"/>
      <c r="S243" s="107"/>
      <c r="T243" s="107"/>
      <c r="U243" s="107"/>
      <c r="V243" s="107"/>
      <c r="W243" s="107"/>
      <c r="X243" s="107"/>
      <c r="Y243" s="107"/>
      <c r="Z243" s="107"/>
    </row>
    <row r="244" ht="12.0" customHeight="1">
      <c r="G244" s="107"/>
      <c r="H244" s="107"/>
      <c r="I244" s="107"/>
      <c r="J244" s="107"/>
      <c r="K244" s="107"/>
      <c r="L244" s="107"/>
      <c r="M244" s="107"/>
      <c r="N244" s="107"/>
      <c r="O244" s="107"/>
      <c r="P244" s="107"/>
      <c r="Q244" s="107"/>
      <c r="R244" s="107"/>
      <c r="S244" s="107"/>
      <c r="T244" s="107"/>
      <c r="U244" s="107"/>
      <c r="V244" s="107"/>
      <c r="W244" s="107"/>
      <c r="X244" s="107"/>
      <c r="Y244" s="107"/>
      <c r="Z244" s="107"/>
    </row>
    <row r="245" ht="12.0" customHeight="1">
      <c r="G245" s="107"/>
      <c r="H245" s="107"/>
      <c r="I245" s="107"/>
      <c r="J245" s="107"/>
      <c r="K245" s="107"/>
      <c r="L245" s="107"/>
      <c r="M245" s="107"/>
      <c r="N245" s="107"/>
      <c r="O245" s="107"/>
      <c r="P245" s="107"/>
      <c r="Q245" s="107"/>
      <c r="R245" s="107"/>
      <c r="S245" s="107"/>
      <c r="T245" s="107"/>
      <c r="U245" s="107"/>
      <c r="V245" s="107"/>
      <c r="W245" s="107"/>
      <c r="X245" s="107"/>
      <c r="Y245" s="107"/>
      <c r="Z245" s="107"/>
    </row>
    <row r="246" ht="12.0" customHeight="1">
      <c r="G246" s="107"/>
      <c r="H246" s="107"/>
      <c r="I246" s="107"/>
      <c r="J246" s="107"/>
      <c r="K246" s="107"/>
      <c r="L246" s="107"/>
      <c r="M246" s="107"/>
      <c r="N246" s="107"/>
      <c r="O246" s="107"/>
      <c r="P246" s="107"/>
      <c r="Q246" s="107"/>
      <c r="R246" s="107"/>
      <c r="S246" s="107"/>
      <c r="T246" s="107"/>
      <c r="U246" s="107"/>
      <c r="V246" s="107"/>
      <c r="W246" s="107"/>
      <c r="X246" s="107"/>
      <c r="Y246" s="107"/>
      <c r="Z246" s="107"/>
    </row>
    <row r="247" ht="12.0" customHeight="1">
      <c r="G247" s="107"/>
      <c r="H247" s="107"/>
      <c r="I247" s="107"/>
      <c r="J247" s="107"/>
      <c r="K247" s="107"/>
      <c r="L247" s="107"/>
      <c r="M247" s="107"/>
      <c r="N247" s="107"/>
      <c r="O247" s="107"/>
      <c r="P247" s="107"/>
      <c r="Q247" s="107"/>
      <c r="R247" s="107"/>
      <c r="S247" s="107"/>
      <c r="T247" s="107"/>
      <c r="U247" s="107"/>
      <c r="V247" s="107"/>
      <c r="W247" s="107"/>
      <c r="X247" s="107"/>
      <c r="Y247" s="107"/>
      <c r="Z247" s="107"/>
    </row>
    <row r="248" ht="12.0" customHeight="1">
      <c r="G248" s="107"/>
      <c r="H248" s="107"/>
      <c r="I248" s="107"/>
      <c r="J248" s="107"/>
      <c r="K248" s="107"/>
      <c r="L248" s="107"/>
      <c r="M248" s="107"/>
      <c r="N248" s="107"/>
      <c r="O248" s="107"/>
      <c r="P248" s="107"/>
      <c r="Q248" s="107"/>
      <c r="R248" s="107"/>
      <c r="S248" s="107"/>
      <c r="T248" s="107"/>
      <c r="U248" s="107"/>
      <c r="V248" s="107"/>
      <c r="W248" s="107"/>
      <c r="X248" s="107"/>
      <c r="Y248" s="107"/>
      <c r="Z248" s="107"/>
    </row>
    <row r="249" ht="12.0" customHeight="1">
      <c r="G249" s="107"/>
      <c r="H249" s="107"/>
      <c r="I249" s="107"/>
      <c r="J249" s="107"/>
      <c r="K249" s="107"/>
      <c r="L249" s="107"/>
      <c r="M249" s="107"/>
      <c r="N249" s="107"/>
      <c r="O249" s="107"/>
      <c r="P249" s="107"/>
      <c r="Q249" s="107"/>
      <c r="R249" s="107"/>
      <c r="S249" s="107"/>
      <c r="T249" s="107"/>
      <c r="U249" s="107"/>
      <c r="V249" s="107"/>
      <c r="W249" s="107"/>
      <c r="X249" s="107"/>
      <c r="Y249" s="107"/>
      <c r="Z249" s="107"/>
    </row>
    <row r="250" ht="12.0" customHeight="1">
      <c r="G250" s="107"/>
      <c r="H250" s="107"/>
      <c r="I250" s="107"/>
      <c r="J250" s="107"/>
      <c r="K250" s="107"/>
      <c r="L250" s="107"/>
      <c r="M250" s="107"/>
      <c r="N250" s="107"/>
      <c r="O250" s="107"/>
      <c r="P250" s="107"/>
      <c r="Q250" s="107"/>
      <c r="R250" s="107"/>
      <c r="S250" s="107"/>
      <c r="T250" s="107"/>
      <c r="U250" s="107"/>
      <c r="V250" s="107"/>
      <c r="W250" s="107"/>
      <c r="X250" s="107"/>
      <c r="Y250" s="107"/>
      <c r="Z250" s="107"/>
    </row>
    <row r="251" ht="12.0" customHeight="1">
      <c r="G251" s="107"/>
      <c r="H251" s="107"/>
      <c r="I251" s="107"/>
      <c r="J251" s="107"/>
      <c r="K251" s="107"/>
      <c r="L251" s="107"/>
      <c r="M251" s="107"/>
      <c r="N251" s="107"/>
      <c r="O251" s="107"/>
      <c r="P251" s="107"/>
      <c r="Q251" s="107"/>
      <c r="R251" s="107"/>
      <c r="S251" s="107"/>
      <c r="T251" s="107"/>
      <c r="U251" s="107"/>
      <c r="V251" s="107"/>
      <c r="W251" s="107"/>
      <c r="X251" s="107"/>
      <c r="Y251" s="107"/>
      <c r="Z251" s="107"/>
    </row>
    <row r="252" ht="12.0" customHeight="1">
      <c r="G252" s="107"/>
      <c r="H252" s="107"/>
      <c r="I252" s="107"/>
      <c r="J252" s="107"/>
      <c r="K252" s="107"/>
      <c r="L252" s="107"/>
      <c r="M252" s="107"/>
      <c r="N252" s="107"/>
      <c r="O252" s="107"/>
      <c r="P252" s="107"/>
      <c r="Q252" s="107"/>
      <c r="R252" s="107"/>
      <c r="S252" s="107"/>
      <c r="T252" s="107"/>
      <c r="U252" s="107"/>
      <c r="V252" s="107"/>
      <c r="W252" s="107"/>
      <c r="X252" s="107"/>
      <c r="Y252" s="107"/>
      <c r="Z252" s="107"/>
    </row>
    <row r="253" ht="12.0" customHeight="1">
      <c r="G253" s="107"/>
      <c r="H253" s="107"/>
      <c r="I253" s="107"/>
      <c r="J253" s="107"/>
      <c r="K253" s="107"/>
      <c r="L253" s="107"/>
      <c r="M253" s="107"/>
      <c r="N253" s="107"/>
      <c r="O253" s="107"/>
      <c r="P253" s="107"/>
      <c r="Q253" s="107"/>
      <c r="R253" s="107"/>
      <c r="S253" s="107"/>
      <c r="T253" s="107"/>
      <c r="U253" s="107"/>
      <c r="V253" s="107"/>
      <c r="W253" s="107"/>
      <c r="X253" s="107"/>
      <c r="Y253" s="107"/>
      <c r="Z253" s="107"/>
    </row>
    <row r="254" ht="12.0" customHeight="1">
      <c r="G254" s="107"/>
      <c r="H254" s="107"/>
      <c r="I254" s="107"/>
      <c r="J254" s="107"/>
      <c r="K254" s="107"/>
      <c r="L254" s="107"/>
      <c r="M254" s="107"/>
      <c r="N254" s="107"/>
      <c r="O254" s="107"/>
      <c r="P254" s="107"/>
      <c r="Q254" s="107"/>
      <c r="R254" s="107"/>
      <c r="S254" s="107"/>
      <c r="T254" s="107"/>
      <c r="U254" s="107"/>
      <c r="V254" s="107"/>
      <c r="W254" s="107"/>
      <c r="X254" s="107"/>
      <c r="Y254" s="107"/>
      <c r="Z254" s="107"/>
    </row>
    <row r="255" ht="12.0" customHeight="1">
      <c r="G255" s="107"/>
      <c r="H255" s="107"/>
      <c r="I255" s="107"/>
      <c r="J255" s="107"/>
      <c r="K255" s="107"/>
      <c r="L255" s="107"/>
      <c r="M255" s="107"/>
      <c r="N255" s="107"/>
      <c r="O255" s="107"/>
      <c r="P255" s="107"/>
      <c r="Q255" s="107"/>
      <c r="R255" s="107"/>
      <c r="S255" s="107"/>
      <c r="T255" s="107"/>
      <c r="U255" s="107"/>
      <c r="V255" s="107"/>
      <c r="W255" s="107"/>
      <c r="X255" s="107"/>
      <c r="Y255" s="107"/>
      <c r="Z255" s="107"/>
    </row>
    <row r="256" ht="12.0" customHeight="1">
      <c r="G256" s="107"/>
      <c r="H256" s="107"/>
      <c r="I256" s="107"/>
      <c r="J256" s="107"/>
      <c r="K256" s="107"/>
      <c r="L256" s="107"/>
      <c r="M256" s="107"/>
      <c r="N256" s="107"/>
      <c r="O256" s="107"/>
      <c r="P256" s="107"/>
      <c r="Q256" s="107"/>
      <c r="R256" s="107"/>
      <c r="S256" s="107"/>
      <c r="T256" s="107"/>
      <c r="U256" s="107"/>
      <c r="V256" s="107"/>
      <c r="W256" s="107"/>
      <c r="X256" s="107"/>
      <c r="Y256" s="107"/>
      <c r="Z256" s="107"/>
    </row>
    <row r="257" ht="12.0" customHeight="1">
      <c r="G257" s="107"/>
      <c r="H257" s="107"/>
      <c r="I257" s="107"/>
      <c r="J257" s="107"/>
      <c r="K257" s="107"/>
      <c r="L257" s="107"/>
      <c r="M257" s="107"/>
      <c r="N257" s="107"/>
      <c r="O257" s="107"/>
      <c r="P257" s="107"/>
      <c r="Q257" s="107"/>
      <c r="R257" s="107"/>
      <c r="S257" s="107"/>
      <c r="T257" s="107"/>
      <c r="U257" s="107"/>
      <c r="V257" s="107"/>
      <c r="W257" s="107"/>
      <c r="X257" s="107"/>
      <c r="Y257" s="107"/>
      <c r="Z257" s="107"/>
    </row>
    <row r="258" ht="12.0" customHeight="1">
      <c r="G258" s="107"/>
      <c r="H258" s="107"/>
      <c r="I258" s="107"/>
      <c r="J258" s="107"/>
      <c r="K258" s="107"/>
      <c r="L258" s="107"/>
      <c r="M258" s="107"/>
      <c r="N258" s="107"/>
      <c r="O258" s="107"/>
      <c r="P258" s="107"/>
      <c r="Q258" s="107"/>
      <c r="R258" s="107"/>
      <c r="S258" s="107"/>
      <c r="T258" s="107"/>
      <c r="U258" s="107"/>
      <c r="V258" s="107"/>
      <c r="W258" s="107"/>
      <c r="X258" s="107"/>
      <c r="Y258" s="107"/>
      <c r="Z258" s="107"/>
    </row>
    <row r="259" ht="12.0" customHeight="1">
      <c r="G259" s="107"/>
      <c r="H259" s="107"/>
      <c r="I259" s="107"/>
      <c r="J259" s="107"/>
      <c r="K259" s="107"/>
      <c r="L259" s="107"/>
      <c r="M259" s="107"/>
      <c r="N259" s="107"/>
      <c r="O259" s="107"/>
      <c r="P259" s="107"/>
      <c r="Q259" s="107"/>
      <c r="R259" s="107"/>
      <c r="S259" s="107"/>
      <c r="T259" s="107"/>
      <c r="U259" s="107"/>
      <c r="V259" s="107"/>
      <c r="W259" s="107"/>
      <c r="X259" s="107"/>
      <c r="Y259" s="107"/>
      <c r="Z259" s="107"/>
    </row>
    <row r="260" ht="12.0" customHeight="1">
      <c r="G260" s="107"/>
      <c r="H260" s="107"/>
      <c r="I260" s="107"/>
      <c r="J260" s="107"/>
      <c r="K260" s="107"/>
      <c r="L260" s="107"/>
      <c r="M260" s="107"/>
      <c r="N260" s="107"/>
      <c r="O260" s="107"/>
      <c r="P260" s="107"/>
      <c r="Q260" s="107"/>
      <c r="R260" s="107"/>
      <c r="S260" s="107"/>
      <c r="T260" s="107"/>
      <c r="U260" s="107"/>
      <c r="V260" s="107"/>
      <c r="W260" s="107"/>
      <c r="X260" s="107"/>
      <c r="Y260" s="107"/>
      <c r="Z260" s="107"/>
    </row>
    <row r="261" ht="12.0" customHeight="1">
      <c r="G261" s="107"/>
      <c r="H261" s="107"/>
      <c r="I261" s="107"/>
      <c r="J261" s="107"/>
      <c r="K261" s="107"/>
      <c r="L261" s="107"/>
      <c r="M261" s="107"/>
      <c r="N261" s="107"/>
      <c r="O261" s="107"/>
      <c r="P261" s="107"/>
      <c r="Q261" s="107"/>
      <c r="R261" s="107"/>
      <c r="S261" s="107"/>
      <c r="T261" s="107"/>
      <c r="U261" s="107"/>
      <c r="V261" s="107"/>
      <c r="W261" s="107"/>
      <c r="X261" s="107"/>
      <c r="Y261" s="107"/>
      <c r="Z261" s="107"/>
    </row>
    <row r="262" ht="12.0" customHeight="1">
      <c r="G262" s="107"/>
      <c r="H262" s="107"/>
      <c r="I262" s="107"/>
      <c r="J262" s="107"/>
      <c r="K262" s="107"/>
      <c r="L262" s="107"/>
      <c r="M262" s="107"/>
      <c r="N262" s="107"/>
      <c r="O262" s="107"/>
      <c r="P262" s="107"/>
      <c r="Q262" s="107"/>
      <c r="R262" s="107"/>
      <c r="S262" s="107"/>
      <c r="T262" s="107"/>
      <c r="U262" s="107"/>
      <c r="V262" s="107"/>
      <c r="W262" s="107"/>
      <c r="X262" s="107"/>
      <c r="Y262" s="107"/>
      <c r="Z262" s="107"/>
    </row>
    <row r="263" ht="12.0" customHeight="1">
      <c r="G263" s="107"/>
      <c r="H263" s="107"/>
      <c r="I263" s="107"/>
      <c r="J263" s="107"/>
      <c r="K263" s="107"/>
      <c r="L263" s="107"/>
      <c r="M263" s="107"/>
      <c r="N263" s="107"/>
      <c r="O263" s="107"/>
      <c r="P263" s="107"/>
      <c r="Q263" s="107"/>
      <c r="R263" s="107"/>
      <c r="S263" s="107"/>
      <c r="T263" s="107"/>
      <c r="U263" s="107"/>
      <c r="V263" s="107"/>
      <c r="W263" s="107"/>
      <c r="X263" s="107"/>
      <c r="Y263" s="107"/>
      <c r="Z263" s="107"/>
    </row>
    <row r="264" ht="12.0" customHeight="1">
      <c r="G264" s="107"/>
      <c r="H264" s="107"/>
      <c r="I264" s="107"/>
      <c r="J264" s="107"/>
      <c r="K264" s="107"/>
      <c r="L264" s="107"/>
      <c r="M264" s="107"/>
      <c r="N264" s="107"/>
      <c r="O264" s="107"/>
      <c r="P264" s="107"/>
      <c r="Q264" s="107"/>
      <c r="R264" s="107"/>
      <c r="S264" s="107"/>
      <c r="T264" s="107"/>
      <c r="U264" s="107"/>
      <c r="V264" s="107"/>
      <c r="W264" s="107"/>
      <c r="X264" s="107"/>
      <c r="Y264" s="107"/>
      <c r="Z264" s="107"/>
    </row>
    <row r="265" ht="12.0" customHeight="1">
      <c r="G265" s="107"/>
      <c r="H265" s="107"/>
      <c r="I265" s="107"/>
      <c r="J265" s="107"/>
      <c r="K265" s="107"/>
      <c r="L265" s="107"/>
      <c r="M265" s="107"/>
      <c r="N265" s="107"/>
      <c r="O265" s="107"/>
      <c r="P265" s="107"/>
      <c r="Q265" s="107"/>
      <c r="R265" s="107"/>
      <c r="S265" s="107"/>
      <c r="T265" s="107"/>
      <c r="U265" s="107"/>
      <c r="V265" s="107"/>
      <c r="W265" s="107"/>
      <c r="X265" s="107"/>
      <c r="Y265" s="107"/>
      <c r="Z265" s="107"/>
    </row>
    <row r="266" ht="12.0" customHeight="1">
      <c r="G266" s="107"/>
      <c r="H266" s="107"/>
      <c r="I266" s="107"/>
      <c r="J266" s="107"/>
      <c r="K266" s="107"/>
      <c r="L266" s="107"/>
      <c r="M266" s="107"/>
      <c r="N266" s="107"/>
      <c r="O266" s="107"/>
      <c r="P266" s="107"/>
      <c r="Q266" s="107"/>
      <c r="R266" s="107"/>
      <c r="S266" s="107"/>
      <c r="T266" s="107"/>
      <c r="U266" s="107"/>
      <c r="V266" s="107"/>
      <c r="W266" s="107"/>
      <c r="X266" s="107"/>
      <c r="Y266" s="107"/>
      <c r="Z266" s="107"/>
    </row>
    <row r="267" ht="12.0" customHeight="1">
      <c r="G267" s="107"/>
      <c r="H267" s="107"/>
      <c r="I267" s="107"/>
      <c r="J267" s="107"/>
      <c r="K267" s="107"/>
      <c r="L267" s="107"/>
      <c r="M267" s="107"/>
      <c r="N267" s="107"/>
      <c r="O267" s="107"/>
      <c r="P267" s="107"/>
      <c r="Q267" s="107"/>
      <c r="R267" s="107"/>
      <c r="S267" s="107"/>
      <c r="T267" s="107"/>
      <c r="U267" s="107"/>
      <c r="V267" s="107"/>
      <c r="W267" s="107"/>
      <c r="X267" s="107"/>
      <c r="Y267" s="107"/>
      <c r="Z267" s="107"/>
    </row>
    <row r="268" ht="12.0" customHeight="1">
      <c r="G268" s="107"/>
      <c r="H268" s="107"/>
      <c r="I268" s="107"/>
      <c r="J268" s="107"/>
      <c r="K268" s="107"/>
      <c r="L268" s="107"/>
      <c r="M268" s="107"/>
      <c r="N268" s="107"/>
      <c r="O268" s="107"/>
      <c r="P268" s="107"/>
      <c r="Q268" s="107"/>
      <c r="R268" s="107"/>
      <c r="S268" s="107"/>
      <c r="T268" s="107"/>
      <c r="U268" s="107"/>
      <c r="V268" s="107"/>
      <c r="W268" s="107"/>
      <c r="X268" s="107"/>
      <c r="Y268" s="107"/>
      <c r="Z268" s="107"/>
    </row>
    <row r="269" ht="12.0" customHeight="1">
      <c r="G269" s="107"/>
      <c r="H269" s="107"/>
      <c r="I269" s="107"/>
      <c r="J269" s="107"/>
      <c r="K269" s="107"/>
      <c r="L269" s="107"/>
      <c r="M269" s="107"/>
      <c r="N269" s="107"/>
      <c r="O269" s="107"/>
      <c r="P269" s="107"/>
      <c r="Q269" s="107"/>
      <c r="R269" s="107"/>
      <c r="S269" s="107"/>
      <c r="T269" s="107"/>
      <c r="U269" s="107"/>
      <c r="V269" s="107"/>
      <c r="W269" s="107"/>
      <c r="X269" s="107"/>
      <c r="Y269" s="107"/>
      <c r="Z269" s="107"/>
    </row>
    <row r="270" ht="12.0" customHeight="1">
      <c r="G270" s="107"/>
      <c r="H270" s="107"/>
      <c r="I270" s="107"/>
      <c r="J270" s="107"/>
      <c r="K270" s="107"/>
      <c r="L270" s="107"/>
      <c r="M270" s="107"/>
      <c r="N270" s="107"/>
      <c r="O270" s="107"/>
      <c r="P270" s="107"/>
      <c r="Q270" s="107"/>
      <c r="R270" s="107"/>
      <c r="S270" s="107"/>
      <c r="T270" s="107"/>
      <c r="U270" s="107"/>
      <c r="V270" s="107"/>
      <c r="W270" s="107"/>
      <c r="X270" s="107"/>
      <c r="Y270" s="107"/>
      <c r="Z270" s="107"/>
    </row>
    <row r="271" ht="12.0" customHeight="1">
      <c r="G271" s="107"/>
      <c r="H271" s="107"/>
      <c r="I271" s="107"/>
      <c r="J271" s="107"/>
      <c r="K271" s="107"/>
      <c r="L271" s="107"/>
      <c r="M271" s="107"/>
      <c r="N271" s="107"/>
      <c r="O271" s="107"/>
      <c r="P271" s="107"/>
      <c r="Q271" s="107"/>
      <c r="R271" s="107"/>
      <c r="S271" s="107"/>
      <c r="T271" s="107"/>
      <c r="U271" s="107"/>
      <c r="V271" s="107"/>
      <c r="W271" s="107"/>
      <c r="X271" s="107"/>
      <c r="Y271" s="107"/>
      <c r="Z271" s="107"/>
    </row>
    <row r="272" ht="12.0" customHeight="1">
      <c r="G272" s="107"/>
      <c r="H272" s="107"/>
      <c r="I272" s="107"/>
      <c r="J272" s="107"/>
      <c r="K272" s="107"/>
      <c r="L272" s="107"/>
      <c r="M272" s="107"/>
      <c r="N272" s="107"/>
      <c r="O272" s="107"/>
      <c r="P272" s="107"/>
      <c r="Q272" s="107"/>
      <c r="R272" s="107"/>
      <c r="S272" s="107"/>
      <c r="T272" s="107"/>
      <c r="U272" s="107"/>
      <c r="V272" s="107"/>
      <c r="W272" s="107"/>
      <c r="X272" s="107"/>
      <c r="Y272" s="107"/>
      <c r="Z272" s="107"/>
    </row>
    <row r="273" ht="12.0" customHeight="1">
      <c r="G273" s="107"/>
      <c r="H273" s="107"/>
      <c r="I273" s="107"/>
      <c r="J273" s="107"/>
      <c r="K273" s="107"/>
      <c r="L273" s="107"/>
      <c r="M273" s="107"/>
      <c r="N273" s="107"/>
      <c r="O273" s="107"/>
      <c r="P273" s="107"/>
      <c r="Q273" s="107"/>
      <c r="R273" s="107"/>
      <c r="S273" s="107"/>
      <c r="T273" s="107"/>
      <c r="U273" s="107"/>
      <c r="V273" s="107"/>
      <c r="W273" s="107"/>
      <c r="X273" s="107"/>
      <c r="Y273" s="107"/>
      <c r="Z273" s="107"/>
    </row>
    <row r="274" ht="12.0" customHeight="1">
      <c r="G274" s="107"/>
      <c r="H274" s="107"/>
      <c r="I274" s="107"/>
      <c r="J274" s="107"/>
      <c r="K274" s="107"/>
      <c r="L274" s="107"/>
      <c r="M274" s="107"/>
      <c r="N274" s="107"/>
      <c r="O274" s="107"/>
      <c r="P274" s="107"/>
      <c r="Q274" s="107"/>
      <c r="R274" s="107"/>
      <c r="S274" s="107"/>
      <c r="T274" s="107"/>
      <c r="U274" s="107"/>
      <c r="V274" s="107"/>
      <c r="W274" s="107"/>
      <c r="X274" s="107"/>
      <c r="Y274" s="107"/>
      <c r="Z274" s="107"/>
    </row>
    <row r="275" ht="12.0" customHeight="1">
      <c r="G275" s="107"/>
      <c r="H275" s="107"/>
      <c r="I275" s="107"/>
      <c r="J275" s="107"/>
      <c r="K275" s="107"/>
      <c r="L275" s="107"/>
      <c r="M275" s="107"/>
      <c r="N275" s="107"/>
      <c r="O275" s="107"/>
      <c r="P275" s="107"/>
      <c r="Q275" s="107"/>
      <c r="R275" s="107"/>
      <c r="S275" s="107"/>
      <c r="T275" s="107"/>
      <c r="U275" s="107"/>
      <c r="V275" s="107"/>
      <c r="W275" s="107"/>
      <c r="X275" s="107"/>
      <c r="Y275" s="107"/>
      <c r="Z275" s="107"/>
    </row>
    <row r="276" ht="12.0" customHeight="1">
      <c r="G276" s="107"/>
      <c r="H276" s="107"/>
      <c r="I276" s="107"/>
      <c r="J276" s="107"/>
      <c r="K276" s="107"/>
      <c r="L276" s="107"/>
      <c r="M276" s="107"/>
      <c r="N276" s="107"/>
      <c r="O276" s="107"/>
      <c r="P276" s="107"/>
      <c r="Q276" s="107"/>
      <c r="R276" s="107"/>
      <c r="S276" s="107"/>
      <c r="T276" s="107"/>
      <c r="U276" s="107"/>
      <c r="V276" s="107"/>
      <c r="W276" s="107"/>
      <c r="X276" s="107"/>
      <c r="Y276" s="107"/>
      <c r="Z276" s="107"/>
    </row>
    <row r="277" ht="12.0" customHeight="1">
      <c r="G277" s="107"/>
      <c r="H277" s="107"/>
      <c r="I277" s="107"/>
      <c r="J277" s="107"/>
      <c r="K277" s="107"/>
      <c r="L277" s="107"/>
      <c r="M277" s="107"/>
      <c r="N277" s="107"/>
      <c r="O277" s="107"/>
      <c r="P277" s="107"/>
      <c r="Q277" s="107"/>
      <c r="R277" s="107"/>
      <c r="S277" s="107"/>
      <c r="T277" s="107"/>
      <c r="U277" s="107"/>
      <c r="V277" s="107"/>
      <c r="W277" s="107"/>
      <c r="X277" s="107"/>
      <c r="Y277" s="107"/>
      <c r="Z277" s="107"/>
    </row>
    <row r="278" ht="12.0" customHeight="1">
      <c r="G278" s="107"/>
      <c r="H278" s="107"/>
      <c r="I278" s="107"/>
      <c r="J278" s="107"/>
      <c r="K278" s="107"/>
      <c r="L278" s="107"/>
      <c r="M278" s="107"/>
      <c r="N278" s="107"/>
      <c r="O278" s="107"/>
      <c r="P278" s="107"/>
      <c r="Q278" s="107"/>
      <c r="R278" s="107"/>
      <c r="S278" s="107"/>
      <c r="T278" s="107"/>
      <c r="U278" s="107"/>
      <c r="V278" s="107"/>
      <c r="W278" s="107"/>
      <c r="X278" s="107"/>
      <c r="Y278" s="107"/>
      <c r="Z278" s="107"/>
    </row>
    <row r="279" ht="12.0" customHeight="1">
      <c r="G279" s="107"/>
      <c r="H279" s="107"/>
      <c r="I279" s="107"/>
      <c r="J279" s="107"/>
      <c r="K279" s="107"/>
      <c r="L279" s="107"/>
      <c r="M279" s="107"/>
      <c r="N279" s="107"/>
      <c r="O279" s="107"/>
      <c r="P279" s="107"/>
      <c r="Q279" s="107"/>
      <c r="R279" s="107"/>
      <c r="S279" s="107"/>
      <c r="T279" s="107"/>
      <c r="U279" s="107"/>
      <c r="V279" s="107"/>
      <c r="W279" s="107"/>
      <c r="X279" s="107"/>
      <c r="Y279" s="107"/>
      <c r="Z279" s="107"/>
    </row>
    <row r="280" ht="12.0" customHeight="1">
      <c r="G280" s="107"/>
      <c r="H280" s="107"/>
      <c r="I280" s="107"/>
      <c r="J280" s="107"/>
      <c r="K280" s="107"/>
      <c r="L280" s="107"/>
      <c r="M280" s="107"/>
      <c r="N280" s="107"/>
      <c r="O280" s="107"/>
      <c r="P280" s="107"/>
      <c r="Q280" s="107"/>
      <c r="R280" s="107"/>
      <c r="S280" s="107"/>
      <c r="T280" s="107"/>
      <c r="U280" s="107"/>
      <c r="V280" s="107"/>
      <c r="W280" s="107"/>
      <c r="X280" s="107"/>
      <c r="Y280" s="107"/>
      <c r="Z280" s="107"/>
    </row>
    <row r="281" ht="12.0" customHeight="1">
      <c r="G281" s="107"/>
      <c r="H281" s="107"/>
      <c r="I281" s="107"/>
      <c r="J281" s="107"/>
      <c r="K281" s="107"/>
      <c r="L281" s="107"/>
      <c r="M281" s="107"/>
      <c r="N281" s="107"/>
      <c r="O281" s="107"/>
      <c r="P281" s="107"/>
      <c r="Q281" s="107"/>
      <c r="R281" s="107"/>
      <c r="S281" s="107"/>
      <c r="T281" s="107"/>
      <c r="U281" s="107"/>
      <c r="V281" s="107"/>
      <c r="W281" s="107"/>
      <c r="X281" s="107"/>
      <c r="Y281" s="107"/>
      <c r="Z281" s="107"/>
    </row>
    <row r="282" ht="12.0" customHeight="1">
      <c r="G282" s="107"/>
      <c r="H282" s="107"/>
      <c r="I282" s="107"/>
      <c r="J282" s="107"/>
      <c r="K282" s="107"/>
      <c r="L282" s="107"/>
      <c r="M282" s="107"/>
      <c r="N282" s="107"/>
      <c r="O282" s="107"/>
      <c r="P282" s="107"/>
      <c r="Q282" s="107"/>
      <c r="R282" s="107"/>
      <c r="S282" s="107"/>
      <c r="T282" s="107"/>
      <c r="U282" s="107"/>
      <c r="V282" s="107"/>
      <c r="W282" s="107"/>
      <c r="X282" s="107"/>
      <c r="Y282" s="107"/>
      <c r="Z282" s="107"/>
    </row>
    <row r="283" ht="12.0" customHeight="1">
      <c r="G283" s="107"/>
      <c r="H283" s="107"/>
      <c r="I283" s="107"/>
      <c r="J283" s="107"/>
      <c r="K283" s="107"/>
      <c r="L283" s="107"/>
      <c r="M283" s="107"/>
      <c r="N283" s="107"/>
      <c r="O283" s="107"/>
      <c r="P283" s="107"/>
      <c r="Q283" s="107"/>
      <c r="R283" s="107"/>
      <c r="S283" s="107"/>
      <c r="T283" s="107"/>
      <c r="U283" s="107"/>
      <c r="V283" s="107"/>
      <c r="W283" s="107"/>
      <c r="X283" s="107"/>
      <c r="Y283" s="107"/>
      <c r="Z283" s="107"/>
    </row>
    <row r="284" ht="12.0" customHeight="1">
      <c r="G284" s="107"/>
      <c r="H284" s="107"/>
      <c r="I284" s="107"/>
      <c r="J284" s="107"/>
      <c r="K284" s="107"/>
      <c r="L284" s="107"/>
      <c r="M284" s="107"/>
      <c r="N284" s="107"/>
      <c r="O284" s="107"/>
      <c r="P284" s="107"/>
      <c r="Q284" s="107"/>
      <c r="R284" s="107"/>
      <c r="S284" s="107"/>
      <c r="T284" s="107"/>
      <c r="U284" s="107"/>
      <c r="V284" s="107"/>
      <c r="W284" s="107"/>
      <c r="X284" s="107"/>
      <c r="Y284" s="107"/>
      <c r="Z284" s="107"/>
    </row>
    <row r="285" ht="12.0" customHeight="1">
      <c r="G285" s="107"/>
      <c r="H285" s="107"/>
      <c r="I285" s="107"/>
      <c r="J285" s="107"/>
      <c r="K285" s="107"/>
      <c r="L285" s="107"/>
      <c r="M285" s="107"/>
      <c r="N285" s="107"/>
      <c r="O285" s="107"/>
      <c r="P285" s="107"/>
      <c r="Q285" s="107"/>
      <c r="R285" s="107"/>
      <c r="S285" s="107"/>
      <c r="T285" s="107"/>
      <c r="U285" s="107"/>
      <c r="V285" s="107"/>
      <c r="W285" s="107"/>
      <c r="X285" s="107"/>
      <c r="Y285" s="107"/>
      <c r="Z285" s="107"/>
    </row>
    <row r="286" ht="12.0" customHeight="1">
      <c r="G286" s="107"/>
      <c r="H286" s="107"/>
      <c r="I286" s="107"/>
      <c r="J286" s="107"/>
      <c r="K286" s="107"/>
      <c r="L286" s="107"/>
      <c r="M286" s="107"/>
      <c r="N286" s="107"/>
      <c r="O286" s="107"/>
      <c r="P286" s="107"/>
      <c r="Q286" s="107"/>
      <c r="R286" s="107"/>
      <c r="S286" s="107"/>
      <c r="T286" s="107"/>
      <c r="U286" s="107"/>
      <c r="V286" s="107"/>
      <c r="W286" s="107"/>
      <c r="X286" s="107"/>
      <c r="Y286" s="107"/>
      <c r="Z286" s="107"/>
    </row>
    <row r="287" ht="12.0" customHeight="1">
      <c r="G287" s="107"/>
      <c r="H287" s="107"/>
      <c r="I287" s="107"/>
      <c r="J287" s="107"/>
      <c r="K287" s="107"/>
      <c r="L287" s="107"/>
      <c r="M287" s="107"/>
      <c r="N287" s="107"/>
      <c r="O287" s="107"/>
      <c r="P287" s="107"/>
      <c r="Q287" s="107"/>
      <c r="R287" s="107"/>
      <c r="S287" s="107"/>
      <c r="T287" s="107"/>
      <c r="U287" s="107"/>
      <c r="V287" s="107"/>
      <c r="W287" s="107"/>
      <c r="X287" s="107"/>
      <c r="Y287" s="107"/>
      <c r="Z287" s="107"/>
    </row>
    <row r="288" ht="12.0" customHeight="1">
      <c r="G288" s="107"/>
      <c r="H288" s="107"/>
      <c r="I288" s="107"/>
      <c r="J288" s="107"/>
      <c r="K288" s="107"/>
      <c r="L288" s="107"/>
      <c r="M288" s="107"/>
      <c r="N288" s="107"/>
      <c r="O288" s="107"/>
      <c r="P288" s="107"/>
      <c r="Q288" s="107"/>
      <c r="R288" s="107"/>
      <c r="S288" s="107"/>
      <c r="T288" s="107"/>
      <c r="U288" s="107"/>
      <c r="V288" s="107"/>
      <c r="W288" s="107"/>
      <c r="X288" s="107"/>
      <c r="Y288" s="107"/>
      <c r="Z288" s="107"/>
    </row>
    <row r="289" ht="12.0" customHeight="1">
      <c r="G289" s="107"/>
      <c r="H289" s="107"/>
      <c r="I289" s="107"/>
      <c r="J289" s="107"/>
      <c r="K289" s="107"/>
      <c r="L289" s="107"/>
      <c r="M289" s="107"/>
      <c r="N289" s="107"/>
      <c r="O289" s="107"/>
      <c r="P289" s="107"/>
      <c r="Q289" s="107"/>
      <c r="R289" s="107"/>
      <c r="S289" s="107"/>
      <c r="T289" s="107"/>
      <c r="U289" s="107"/>
      <c r="V289" s="107"/>
      <c r="W289" s="107"/>
      <c r="X289" s="107"/>
      <c r="Y289" s="107"/>
      <c r="Z289" s="107"/>
    </row>
    <row r="290" ht="12.0" customHeight="1">
      <c r="G290" s="107"/>
      <c r="H290" s="107"/>
      <c r="I290" s="107"/>
      <c r="J290" s="107"/>
      <c r="K290" s="107"/>
      <c r="L290" s="107"/>
      <c r="M290" s="107"/>
      <c r="N290" s="107"/>
      <c r="O290" s="107"/>
      <c r="P290" s="107"/>
      <c r="Q290" s="107"/>
      <c r="R290" s="107"/>
      <c r="S290" s="107"/>
      <c r="T290" s="107"/>
      <c r="U290" s="107"/>
      <c r="V290" s="107"/>
      <c r="W290" s="107"/>
      <c r="X290" s="107"/>
      <c r="Y290" s="107"/>
      <c r="Z290" s="107"/>
    </row>
    <row r="291" ht="12.0" customHeight="1">
      <c r="G291" s="107"/>
      <c r="H291" s="107"/>
      <c r="I291" s="107"/>
      <c r="J291" s="107"/>
      <c r="K291" s="107"/>
      <c r="L291" s="107"/>
      <c r="M291" s="107"/>
      <c r="N291" s="107"/>
      <c r="O291" s="107"/>
      <c r="P291" s="107"/>
      <c r="Q291" s="107"/>
      <c r="R291" s="107"/>
      <c r="S291" s="107"/>
      <c r="T291" s="107"/>
      <c r="U291" s="107"/>
      <c r="V291" s="107"/>
      <c r="W291" s="107"/>
      <c r="X291" s="107"/>
      <c r="Y291" s="107"/>
      <c r="Z291" s="107"/>
    </row>
    <row r="292" ht="12.0" customHeight="1">
      <c r="G292" s="107"/>
      <c r="H292" s="107"/>
      <c r="I292" s="107"/>
      <c r="J292" s="107"/>
      <c r="K292" s="107"/>
      <c r="L292" s="107"/>
      <c r="M292" s="107"/>
      <c r="N292" s="107"/>
      <c r="O292" s="107"/>
      <c r="P292" s="107"/>
      <c r="Q292" s="107"/>
      <c r="R292" s="107"/>
      <c r="S292" s="107"/>
      <c r="T292" s="107"/>
      <c r="U292" s="107"/>
      <c r="V292" s="107"/>
      <c r="W292" s="107"/>
      <c r="X292" s="107"/>
      <c r="Y292" s="107"/>
      <c r="Z292" s="107"/>
    </row>
    <row r="293" ht="12.0" customHeight="1">
      <c r="G293" s="107"/>
      <c r="H293" s="107"/>
      <c r="I293" s="107"/>
      <c r="J293" s="107"/>
      <c r="K293" s="107"/>
      <c r="L293" s="107"/>
      <c r="M293" s="107"/>
      <c r="N293" s="107"/>
      <c r="O293" s="107"/>
      <c r="P293" s="107"/>
      <c r="Q293" s="107"/>
      <c r="R293" s="107"/>
      <c r="S293" s="107"/>
      <c r="T293" s="107"/>
      <c r="U293" s="107"/>
      <c r="V293" s="107"/>
      <c r="W293" s="107"/>
      <c r="X293" s="107"/>
      <c r="Y293" s="107"/>
      <c r="Z293" s="107"/>
    </row>
    <row r="294" ht="12.0" customHeight="1">
      <c r="G294" s="107"/>
      <c r="H294" s="107"/>
      <c r="I294" s="107"/>
      <c r="J294" s="107"/>
      <c r="K294" s="107"/>
      <c r="L294" s="107"/>
      <c r="M294" s="107"/>
      <c r="N294" s="107"/>
      <c r="O294" s="107"/>
      <c r="P294" s="107"/>
      <c r="Q294" s="107"/>
      <c r="R294" s="107"/>
      <c r="S294" s="107"/>
      <c r="T294" s="107"/>
      <c r="U294" s="107"/>
      <c r="V294" s="107"/>
      <c r="W294" s="107"/>
      <c r="X294" s="107"/>
      <c r="Y294" s="107"/>
      <c r="Z294" s="107"/>
    </row>
    <row r="295" ht="12.0" customHeight="1">
      <c r="G295" s="107"/>
      <c r="H295" s="107"/>
      <c r="I295" s="107"/>
      <c r="J295" s="107"/>
      <c r="K295" s="107"/>
      <c r="L295" s="107"/>
      <c r="M295" s="107"/>
      <c r="N295" s="107"/>
      <c r="O295" s="107"/>
      <c r="P295" s="107"/>
      <c r="Q295" s="107"/>
      <c r="R295" s="107"/>
      <c r="S295" s="107"/>
      <c r="T295" s="107"/>
      <c r="U295" s="107"/>
      <c r="V295" s="107"/>
      <c r="W295" s="107"/>
      <c r="X295" s="107"/>
      <c r="Y295" s="107"/>
      <c r="Z295" s="107"/>
    </row>
    <row r="296" ht="12.0" customHeight="1">
      <c r="G296" s="107"/>
      <c r="H296" s="107"/>
      <c r="I296" s="107"/>
      <c r="J296" s="107"/>
      <c r="K296" s="107"/>
      <c r="L296" s="107"/>
      <c r="M296" s="107"/>
      <c r="N296" s="107"/>
      <c r="O296" s="107"/>
      <c r="P296" s="107"/>
      <c r="Q296" s="107"/>
      <c r="R296" s="107"/>
      <c r="S296" s="107"/>
      <c r="T296" s="107"/>
      <c r="U296" s="107"/>
      <c r="V296" s="107"/>
      <c r="W296" s="107"/>
      <c r="X296" s="107"/>
      <c r="Y296" s="107"/>
      <c r="Z296" s="107"/>
    </row>
    <row r="297" ht="12.0" customHeight="1">
      <c r="G297" s="107"/>
      <c r="H297" s="107"/>
      <c r="I297" s="107"/>
      <c r="J297" s="107"/>
      <c r="K297" s="107"/>
      <c r="L297" s="107"/>
      <c r="M297" s="107"/>
      <c r="N297" s="107"/>
      <c r="O297" s="107"/>
      <c r="P297" s="107"/>
      <c r="Q297" s="107"/>
      <c r="R297" s="107"/>
      <c r="S297" s="107"/>
      <c r="T297" s="107"/>
      <c r="U297" s="107"/>
      <c r="V297" s="107"/>
      <c r="W297" s="107"/>
      <c r="X297" s="107"/>
      <c r="Y297" s="107"/>
      <c r="Z297" s="107"/>
    </row>
    <row r="298" ht="12.0" customHeight="1">
      <c r="G298" s="107"/>
      <c r="H298" s="107"/>
      <c r="I298" s="107"/>
      <c r="J298" s="107"/>
      <c r="K298" s="107"/>
      <c r="L298" s="107"/>
      <c r="M298" s="107"/>
      <c r="N298" s="107"/>
      <c r="O298" s="107"/>
      <c r="P298" s="107"/>
      <c r="Q298" s="107"/>
      <c r="R298" s="107"/>
      <c r="S298" s="107"/>
      <c r="T298" s="107"/>
      <c r="U298" s="107"/>
      <c r="V298" s="107"/>
      <c r="W298" s="107"/>
      <c r="X298" s="107"/>
      <c r="Y298" s="107"/>
      <c r="Z298" s="107"/>
    </row>
    <row r="299" ht="12.0" customHeight="1">
      <c r="G299" s="107"/>
      <c r="H299" s="107"/>
      <c r="I299" s="107"/>
      <c r="J299" s="107"/>
      <c r="K299" s="107"/>
      <c r="L299" s="107"/>
      <c r="M299" s="107"/>
      <c r="N299" s="107"/>
      <c r="O299" s="107"/>
      <c r="P299" s="107"/>
      <c r="Q299" s="107"/>
      <c r="R299" s="107"/>
      <c r="S299" s="107"/>
      <c r="T299" s="107"/>
      <c r="U299" s="107"/>
      <c r="V299" s="107"/>
      <c r="W299" s="107"/>
      <c r="X299" s="107"/>
      <c r="Y299" s="107"/>
      <c r="Z299" s="107"/>
    </row>
    <row r="300" ht="12.0" customHeight="1">
      <c r="G300" s="107"/>
      <c r="H300" s="107"/>
      <c r="I300" s="107"/>
      <c r="J300" s="107"/>
      <c r="K300" s="107"/>
      <c r="L300" s="107"/>
      <c r="M300" s="107"/>
      <c r="N300" s="107"/>
      <c r="O300" s="107"/>
      <c r="P300" s="107"/>
      <c r="Q300" s="107"/>
      <c r="R300" s="107"/>
      <c r="S300" s="107"/>
      <c r="T300" s="107"/>
      <c r="U300" s="107"/>
      <c r="V300" s="107"/>
      <c r="W300" s="107"/>
      <c r="X300" s="107"/>
      <c r="Y300" s="107"/>
      <c r="Z300" s="107"/>
    </row>
    <row r="301" ht="12.0" customHeight="1">
      <c r="G301" s="107"/>
      <c r="H301" s="107"/>
      <c r="I301" s="107"/>
      <c r="J301" s="107"/>
      <c r="K301" s="107"/>
      <c r="L301" s="107"/>
      <c r="M301" s="107"/>
      <c r="N301" s="107"/>
      <c r="O301" s="107"/>
      <c r="P301" s="107"/>
      <c r="Q301" s="107"/>
      <c r="R301" s="107"/>
      <c r="S301" s="107"/>
      <c r="T301" s="107"/>
      <c r="U301" s="107"/>
      <c r="V301" s="107"/>
      <c r="W301" s="107"/>
      <c r="X301" s="107"/>
      <c r="Y301" s="107"/>
      <c r="Z301" s="107"/>
    </row>
    <row r="302" ht="12.0" customHeight="1">
      <c r="G302" s="107"/>
      <c r="H302" s="107"/>
      <c r="I302" s="107"/>
      <c r="J302" s="107"/>
      <c r="K302" s="107"/>
      <c r="L302" s="107"/>
      <c r="M302" s="107"/>
      <c r="N302" s="107"/>
      <c r="O302" s="107"/>
      <c r="P302" s="107"/>
      <c r="Q302" s="107"/>
      <c r="R302" s="107"/>
      <c r="S302" s="107"/>
      <c r="T302" s="107"/>
      <c r="U302" s="107"/>
      <c r="V302" s="107"/>
      <c r="W302" s="107"/>
      <c r="X302" s="107"/>
      <c r="Y302" s="107"/>
      <c r="Z302" s="107"/>
    </row>
    <row r="303" ht="12.0" customHeight="1">
      <c r="G303" s="107"/>
      <c r="H303" s="107"/>
      <c r="I303" s="107"/>
      <c r="J303" s="107"/>
      <c r="K303" s="107"/>
      <c r="L303" s="107"/>
      <c r="M303" s="107"/>
      <c r="N303" s="107"/>
      <c r="O303" s="107"/>
      <c r="P303" s="107"/>
      <c r="Q303" s="107"/>
      <c r="R303" s="107"/>
      <c r="S303" s="107"/>
      <c r="T303" s="107"/>
      <c r="U303" s="107"/>
      <c r="V303" s="107"/>
      <c r="W303" s="107"/>
      <c r="X303" s="107"/>
      <c r="Y303" s="107"/>
      <c r="Z303" s="107"/>
    </row>
    <row r="304" ht="12.0" customHeight="1">
      <c r="G304" s="107"/>
      <c r="H304" s="107"/>
      <c r="I304" s="107"/>
      <c r="J304" s="107"/>
      <c r="K304" s="107"/>
      <c r="L304" s="107"/>
      <c r="M304" s="107"/>
      <c r="N304" s="107"/>
      <c r="O304" s="107"/>
      <c r="P304" s="107"/>
      <c r="Q304" s="107"/>
      <c r="R304" s="107"/>
      <c r="S304" s="107"/>
      <c r="T304" s="107"/>
      <c r="U304" s="107"/>
      <c r="V304" s="107"/>
      <c r="W304" s="107"/>
      <c r="X304" s="107"/>
      <c r="Y304" s="107"/>
      <c r="Z304" s="107"/>
    </row>
    <row r="305" ht="12.0" customHeight="1">
      <c r="G305" s="107"/>
      <c r="H305" s="107"/>
      <c r="I305" s="107"/>
      <c r="J305" s="107"/>
      <c r="K305" s="107"/>
      <c r="L305" s="107"/>
      <c r="M305" s="107"/>
      <c r="N305" s="107"/>
      <c r="O305" s="107"/>
      <c r="P305" s="107"/>
      <c r="Q305" s="107"/>
      <c r="R305" s="107"/>
      <c r="S305" s="107"/>
      <c r="T305" s="107"/>
      <c r="U305" s="107"/>
      <c r="V305" s="107"/>
      <c r="W305" s="107"/>
      <c r="X305" s="107"/>
      <c r="Y305" s="107"/>
      <c r="Z305" s="107"/>
    </row>
    <row r="306" ht="12.0" customHeight="1">
      <c r="G306" s="107"/>
      <c r="H306" s="107"/>
      <c r="I306" s="107"/>
      <c r="J306" s="107"/>
      <c r="K306" s="107"/>
      <c r="L306" s="107"/>
      <c r="M306" s="107"/>
      <c r="N306" s="107"/>
      <c r="O306" s="107"/>
      <c r="P306" s="107"/>
      <c r="Q306" s="107"/>
      <c r="R306" s="107"/>
      <c r="S306" s="107"/>
      <c r="T306" s="107"/>
      <c r="U306" s="107"/>
      <c r="V306" s="107"/>
      <c r="W306" s="107"/>
      <c r="X306" s="107"/>
      <c r="Y306" s="107"/>
      <c r="Z306" s="107"/>
    </row>
    <row r="307" ht="12.0" customHeight="1">
      <c r="G307" s="107"/>
      <c r="H307" s="107"/>
      <c r="I307" s="107"/>
      <c r="J307" s="107"/>
      <c r="K307" s="107"/>
      <c r="L307" s="107"/>
      <c r="M307" s="107"/>
      <c r="N307" s="107"/>
      <c r="O307" s="107"/>
      <c r="P307" s="107"/>
      <c r="Q307" s="107"/>
      <c r="R307" s="107"/>
      <c r="S307" s="107"/>
      <c r="T307" s="107"/>
      <c r="U307" s="107"/>
      <c r="V307" s="107"/>
      <c r="W307" s="107"/>
      <c r="X307" s="107"/>
      <c r="Y307" s="107"/>
      <c r="Z307" s="107"/>
    </row>
    <row r="308" ht="12.0" customHeight="1">
      <c r="G308" s="107"/>
      <c r="H308" s="107"/>
      <c r="I308" s="107"/>
      <c r="J308" s="107"/>
      <c r="K308" s="107"/>
      <c r="L308" s="107"/>
      <c r="M308" s="107"/>
      <c r="N308" s="107"/>
      <c r="O308" s="107"/>
      <c r="P308" s="107"/>
      <c r="Q308" s="107"/>
      <c r="R308" s="107"/>
      <c r="S308" s="107"/>
      <c r="T308" s="107"/>
      <c r="U308" s="107"/>
      <c r="V308" s="107"/>
      <c r="W308" s="107"/>
      <c r="X308" s="107"/>
      <c r="Y308" s="107"/>
      <c r="Z308" s="107"/>
    </row>
    <row r="309" ht="12.0" customHeight="1">
      <c r="G309" s="107"/>
      <c r="H309" s="107"/>
      <c r="I309" s="107"/>
      <c r="J309" s="107"/>
      <c r="K309" s="107"/>
      <c r="L309" s="107"/>
      <c r="M309" s="107"/>
      <c r="N309" s="107"/>
      <c r="O309" s="107"/>
      <c r="P309" s="107"/>
      <c r="Q309" s="107"/>
      <c r="R309" s="107"/>
      <c r="S309" s="107"/>
      <c r="T309" s="107"/>
      <c r="U309" s="107"/>
      <c r="V309" s="107"/>
      <c r="W309" s="107"/>
      <c r="X309" s="107"/>
      <c r="Y309" s="107"/>
      <c r="Z309" s="107"/>
    </row>
    <row r="310" ht="12.0" customHeight="1">
      <c r="G310" s="107"/>
      <c r="H310" s="107"/>
      <c r="I310" s="107"/>
      <c r="J310" s="107"/>
      <c r="K310" s="107"/>
      <c r="L310" s="107"/>
      <c r="M310" s="107"/>
      <c r="N310" s="107"/>
      <c r="O310" s="107"/>
      <c r="P310" s="107"/>
      <c r="Q310" s="107"/>
      <c r="R310" s="107"/>
      <c r="S310" s="107"/>
      <c r="T310" s="107"/>
      <c r="U310" s="107"/>
      <c r="V310" s="107"/>
      <c r="W310" s="107"/>
      <c r="X310" s="107"/>
      <c r="Y310" s="107"/>
      <c r="Z310" s="107"/>
    </row>
    <row r="311" ht="12.0" customHeight="1">
      <c r="G311" s="107"/>
      <c r="H311" s="107"/>
      <c r="I311" s="107"/>
      <c r="J311" s="107"/>
      <c r="K311" s="107"/>
      <c r="L311" s="107"/>
      <c r="M311" s="107"/>
      <c r="N311" s="107"/>
      <c r="O311" s="107"/>
      <c r="P311" s="107"/>
      <c r="Q311" s="107"/>
      <c r="R311" s="107"/>
      <c r="S311" s="107"/>
      <c r="T311" s="107"/>
      <c r="U311" s="107"/>
      <c r="V311" s="107"/>
      <c r="W311" s="107"/>
      <c r="X311" s="107"/>
      <c r="Y311" s="107"/>
      <c r="Z311" s="107"/>
    </row>
    <row r="312" ht="12.0" customHeight="1">
      <c r="G312" s="107"/>
      <c r="H312" s="107"/>
      <c r="I312" s="107"/>
      <c r="J312" s="107"/>
      <c r="K312" s="107"/>
      <c r="L312" s="107"/>
      <c r="M312" s="107"/>
      <c r="N312" s="107"/>
      <c r="O312" s="107"/>
      <c r="P312" s="107"/>
      <c r="Q312" s="107"/>
      <c r="R312" s="107"/>
      <c r="S312" s="107"/>
      <c r="T312" s="107"/>
      <c r="U312" s="107"/>
      <c r="V312" s="107"/>
      <c r="W312" s="107"/>
      <c r="X312" s="107"/>
      <c r="Y312" s="107"/>
      <c r="Z312" s="107"/>
    </row>
    <row r="313" ht="12.0" customHeight="1">
      <c r="G313" s="107"/>
      <c r="H313" s="107"/>
      <c r="I313" s="107"/>
      <c r="J313" s="107"/>
      <c r="K313" s="107"/>
      <c r="L313" s="107"/>
      <c r="M313" s="107"/>
      <c r="N313" s="107"/>
      <c r="O313" s="107"/>
      <c r="P313" s="107"/>
      <c r="Q313" s="107"/>
      <c r="R313" s="107"/>
      <c r="S313" s="107"/>
      <c r="T313" s="107"/>
      <c r="U313" s="107"/>
      <c r="V313" s="107"/>
      <c r="W313" s="107"/>
      <c r="X313" s="107"/>
      <c r="Y313" s="107"/>
      <c r="Z313" s="107"/>
    </row>
    <row r="314" ht="12.0" customHeight="1">
      <c r="G314" s="107"/>
      <c r="H314" s="107"/>
      <c r="I314" s="107"/>
      <c r="J314" s="107"/>
      <c r="K314" s="107"/>
      <c r="L314" s="107"/>
      <c r="M314" s="107"/>
      <c r="N314" s="107"/>
      <c r="O314" s="107"/>
      <c r="P314" s="107"/>
      <c r="Q314" s="107"/>
      <c r="R314" s="107"/>
      <c r="S314" s="107"/>
      <c r="T314" s="107"/>
      <c r="U314" s="107"/>
      <c r="V314" s="107"/>
      <c r="W314" s="107"/>
      <c r="X314" s="107"/>
      <c r="Y314" s="107"/>
      <c r="Z314" s="107"/>
    </row>
    <row r="315" ht="12.0" customHeight="1">
      <c r="G315" s="107"/>
      <c r="H315" s="107"/>
      <c r="I315" s="107"/>
      <c r="J315" s="107"/>
      <c r="K315" s="107"/>
      <c r="L315" s="107"/>
      <c r="M315" s="107"/>
      <c r="N315" s="107"/>
      <c r="O315" s="107"/>
      <c r="P315" s="107"/>
      <c r="Q315" s="107"/>
      <c r="R315" s="107"/>
      <c r="S315" s="107"/>
      <c r="T315" s="107"/>
      <c r="U315" s="107"/>
      <c r="V315" s="107"/>
      <c r="W315" s="107"/>
      <c r="X315" s="107"/>
      <c r="Y315" s="107"/>
      <c r="Z315" s="107"/>
    </row>
    <row r="316" ht="12.0" customHeight="1">
      <c r="G316" s="107"/>
      <c r="H316" s="107"/>
      <c r="I316" s="107"/>
      <c r="J316" s="107"/>
      <c r="K316" s="107"/>
      <c r="L316" s="107"/>
      <c r="M316" s="107"/>
      <c r="N316" s="107"/>
      <c r="O316" s="107"/>
      <c r="P316" s="107"/>
      <c r="Q316" s="107"/>
      <c r="R316" s="107"/>
      <c r="S316" s="107"/>
      <c r="T316" s="107"/>
      <c r="U316" s="107"/>
      <c r="V316" s="107"/>
      <c r="W316" s="107"/>
      <c r="X316" s="107"/>
      <c r="Y316" s="107"/>
      <c r="Z316" s="107"/>
    </row>
    <row r="317" ht="12.0" customHeight="1">
      <c r="G317" s="107"/>
      <c r="H317" s="107"/>
      <c r="I317" s="107"/>
      <c r="J317" s="107"/>
      <c r="K317" s="107"/>
      <c r="L317" s="107"/>
      <c r="M317" s="107"/>
      <c r="N317" s="107"/>
      <c r="O317" s="107"/>
      <c r="P317" s="107"/>
      <c r="Q317" s="107"/>
      <c r="R317" s="107"/>
      <c r="S317" s="107"/>
      <c r="T317" s="107"/>
      <c r="U317" s="107"/>
      <c r="V317" s="107"/>
      <c r="W317" s="107"/>
      <c r="X317" s="107"/>
      <c r="Y317" s="107"/>
      <c r="Z317" s="107"/>
    </row>
    <row r="318" ht="12.0" customHeight="1">
      <c r="G318" s="107"/>
      <c r="H318" s="107"/>
      <c r="I318" s="107"/>
      <c r="J318" s="107"/>
      <c r="K318" s="107"/>
      <c r="L318" s="107"/>
      <c r="M318" s="107"/>
      <c r="N318" s="107"/>
      <c r="O318" s="107"/>
      <c r="P318" s="107"/>
      <c r="Q318" s="107"/>
      <c r="R318" s="107"/>
      <c r="S318" s="107"/>
      <c r="T318" s="107"/>
      <c r="U318" s="107"/>
      <c r="V318" s="107"/>
      <c r="W318" s="107"/>
      <c r="X318" s="107"/>
      <c r="Y318" s="107"/>
      <c r="Z318" s="107"/>
    </row>
    <row r="319" ht="12.0" customHeight="1">
      <c r="G319" s="107"/>
      <c r="H319" s="107"/>
      <c r="I319" s="107"/>
      <c r="J319" s="107"/>
      <c r="K319" s="107"/>
      <c r="L319" s="107"/>
      <c r="M319" s="107"/>
      <c r="N319" s="107"/>
      <c r="O319" s="107"/>
      <c r="P319" s="107"/>
      <c r="Q319" s="107"/>
      <c r="R319" s="107"/>
      <c r="S319" s="107"/>
      <c r="T319" s="107"/>
      <c r="U319" s="107"/>
      <c r="V319" s="107"/>
      <c r="W319" s="107"/>
      <c r="X319" s="107"/>
      <c r="Y319" s="107"/>
      <c r="Z319" s="107"/>
    </row>
    <row r="320" ht="12.0" customHeight="1">
      <c r="G320" s="107"/>
      <c r="H320" s="107"/>
      <c r="I320" s="107"/>
      <c r="J320" s="107"/>
      <c r="K320" s="107"/>
      <c r="L320" s="107"/>
      <c r="M320" s="107"/>
      <c r="N320" s="107"/>
      <c r="O320" s="107"/>
      <c r="P320" s="107"/>
      <c r="Q320" s="107"/>
      <c r="R320" s="107"/>
      <c r="S320" s="107"/>
      <c r="T320" s="107"/>
      <c r="U320" s="107"/>
      <c r="V320" s="107"/>
      <c r="W320" s="107"/>
      <c r="X320" s="107"/>
      <c r="Y320" s="107"/>
      <c r="Z320" s="107"/>
    </row>
    <row r="321" ht="12.0" customHeight="1">
      <c r="G321" s="107"/>
      <c r="H321" s="107"/>
      <c r="I321" s="107"/>
      <c r="J321" s="107"/>
      <c r="K321" s="107"/>
      <c r="L321" s="107"/>
      <c r="M321" s="107"/>
      <c r="N321" s="107"/>
      <c r="O321" s="107"/>
      <c r="P321" s="107"/>
      <c r="Q321" s="107"/>
      <c r="R321" s="107"/>
      <c r="S321" s="107"/>
      <c r="T321" s="107"/>
      <c r="U321" s="107"/>
      <c r="V321" s="107"/>
      <c r="W321" s="107"/>
      <c r="X321" s="107"/>
      <c r="Y321" s="107"/>
      <c r="Z321" s="107"/>
    </row>
    <row r="322" ht="12.0" customHeight="1">
      <c r="G322" s="107"/>
      <c r="H322" s="107"/>
      <c r="I322" s="107"/>
      <c r="J322" s="107"/>
      <c r="K322" s="107"/>
      <c r="L322" s="107"/>
      <c r="M322" s="107"/>
      <c r="N322" s="107"/>
      <c r="O322" s="107"/>
      <c r="P322" s="107"/>
      <c r="Q322" s="107"/>
      <c r="R322" s="107"/>
      <c r="S322" s="107"/>
      <c r="T322" s="107"/>
      <c r="U322" s="107"/>
      <c r="V322" s="107"/>
      <c r="W322" s="107"/>
      <c r="X322" s="107"/>
      <c r="Y322" s="107"/>
      <c r="Z322" s="107"/>
    </row>
    <row r="323" ht="12.0" customHeight="1">
      <c r="G323" s="107"/>
      <c r="H323" s="107"/>
      <c r="I323" s="107"/>
      <c r="J323" s="107"/>
      <c r="K323" s="107"/>
      <c r="L323" s="107"/>
      <c r="M323" s="107"/>
      <c r="N323" s="107"/>
      <c r="O323" s="107"/>
      <c r="P323" s="107"/>
      <c r="Q323" s="107"/>
      <c r="R323" s="107"/>
      <c r="S323" s="107"/>
      <c r="T323" s="107"/>
      <c r="U323" s="107"/>
      <c r="V323" s="107"/>
      <c r="W323" s="107"/>
      <c r="X323" s="107"/>
      <c r="Y323" s="107"/>
      <c r="Z323" s="107"/>
    </row>
    <row r="324" ht="12.0" customHeight="1">
      <c r="G324" s="107"/>
      <c r="H324" s="107"/>
      <c r="I324" s="107"/>
      <c r="J324" s="107"/>
      <c r="K324" s="107"/>
      <c r="L324" s="107"/>
      <c r="M324" s="107"/>
      <c r="N324" s="107"/>
      <c r="O324" s="107"/>
      <c r="P324" s="107"/>
      <c r="Q324" s="107"/>
      <c r="R324" s="107"/>
      <c r="S324" s="107"/>
      <c r="T324" s="107"/>
      <c r="U324" s="107"/>
      <c r="V324" s="107"/>
      <c r="W324" s="107"/>
      <c r="X324" s="107"/>
      <c r="Y324" s="107"/>
      <c r="Z324" s="107"/>
    </row>
    <row r="325" ht="12.0" customHeight="1">
      <c r="G325" s="107"/>
      <c r="H325" s="107"/>
      <c r="I325" s="107"/>
      <c r="J325" s="107"/>
      <c r="K325" s="107"/>
      <c r="L325" s="107"/>
      <c r="M325" s="107"/>
      <c r="N325" s="107"/>
      <c r="O325" s="107"/>
      <c r="P325" s="107"/>
      <c r="Q325" s="107"/>
      <c r="R325" s="107"/>
      <c r="S325" s="107"/>
      <c r="T325" s="107"/>
      <c r="U325" s="107"/>
      <c r="V325" s="107"/>
      <c r="W325" s="107"/>
      <c r="X325" s="107"/>
      <c r="Y325" s="107"/>
      <c r="Z325" s="107"/>
    </row>
    <row r="326" ht="12.0" customHeight="1">
      <c r="G326" s="107"/>
      <c r="H326" s="107"/>
      <c r="I326" s="107"/>
      <c r="J326" s="107"/>
      <c r="K326" s="107"/>
      <c r="L326" s="107"/>
      <c r="M326" s="107"/>
      <c r="N326" s="107"/>
      <c r="O326" s="107"/>
      <c r="P326" s="107"/>
      <c r="Q326" s="107"/>
      <c r="R326" s="107"/>
      <c r="S326" s="107"/>
      <c r="T326" s="107"/>
      <c r="U326" s="107"/>
      <c r="V326" s="107"/>
      <c r="W326" s="107"/>
      <c r="X326" s="107"/>
      <c r="Y326" s="107"/>
      <c r="Z326" s="107"/>
    </row>
    <row r="327" ht="12.0" customHeight="1">
      <c r="G327" s="107"/>
      <c r="H327" s="107"/>
      <c r="I327" s="107"/>
      <c r="J327" s="107"/>
      <c r="K327" s="107"/>
      <c r="L327" s="107"/>
      <c r="M327" s="107"/>
      <c r="N327" s="107"/>
      <c r="O327" s="107"/>
      <c r="P327" s="107"/>
      <c r="Q327" s="107"/>
      <c r="R327" s="107"/>
      <c r="S327" s="107"/>
      <c r="T327" s="107"/>
      <c r="U327" s="107"/>
      <c r="V327" s="107"/>
      <c r="W327" s="107"/>
      <c r="X327" s="107"/>
      <c r="Y327" s="107"/>
      <c r="Z327" s="107"/>
    </row>
    <row r="328" ht="12.0" customHeight="1">
      <c r="G328" s="107"/>
      <c r="H328" s="107"/>
      <c r="I328" s="107"/>
      <c r="J328" s="107"/>
      <c r="K328" s="107"/>
      <c r="L328" s="107"/>
      <c r="M328" s="107"/>
      <c r="N328" s="107"/>
      <c r="O328" s="107"/>
      <c r="P328" s="107"/>
      <c r="Q328" s="107"/>
      <c r="R328" s="107"/>
      <c r="S328" s="107"/>
      <c r="T328" s="107"/>
      <c r="U328" s="107"/>
      <c r="V328" s="107"/>
      <c r="W328" s="107"/>
      <c r="X328" s="107"/>
      <c r="Y328" s="107"/>
      <c r="Z328" s="107"/>
    </row>
    <row r="329" ht="12.0" customHeight="1">
      <c r="G329" s="107"/>
      <c r="H329" s="107"/>
      <c r="I329" s="107"/>
      <c r="J329" s="107"/>
      <c r="K329" s="107"/>
      <c r="L329" s="107"/>
      <c r="M329" s="107"/>
      <c r="N329" s="107"/>
      <c r="O329" s="107"/>
      <c r="P329" s="107"/>
      <c r="Q329" s="107"/>
      <c r="R329" s="107"/>
      <c r="S329" s="107"/>
      <c r="T329" s="107"/>
      <c r="U329" s="107"/>
      <c r="V329" s="107"/>
      <c r="W329" s="107"/>
      <c r="X329" s="107"/>
      <c r="Y329" s="107"/>
      <c r="Z329" s="107"/>
    </row>
    <row r="330" ht="12.0" customHeight="1">
      <c r="G330" s="107"/>
      <c r="H330" s="107"/>
      <c r="I330" s="107"/>
      <c r="J330" s="107"/>
      <c r="K330" s="107"/>
      <c r="L330" s="107"/>
      <c r="M330" s="107"/>
      <c r="N330" s="107"/>
      <c r="O330" s="107"/>
      <c r="P330" s="107"/>
      <c r="Q330" s="107"/>
      <c r="R330" s="107"/>
      <c r="S330" s="107"/>
      <c r="T330" s="107"/>
      <c r="U330" s="107"/>
      <c r="V330" s="107"/>
      <c r="W330" s="107"/>
      <c r="X330" s="107"/>
      <c r="Y330" s="107"/>
      <c r="Z330" s="107"/>
    </row>
    <row r="331" ht="12.0" customHeight="1">
      <c r="G331" s="107"/>
      <c r="H331" s="107"/>
      <c r="I331" s="107"/>
      <c r="J331" s="107"/>
      <c r="K331" s="107"/>
      <c r="L331" s="107"/>
      <c r="M331" s="107"/>
      <c r="N331" s="107"/>
      <c r="O331" s="107"/>
      <c r="P331" s="107"/>
      <c r="Q331" s="107"/>
      <c r="R331" s="107"/>
      <c r="S331" s="107"/>
      <c r="T331" s="107"/>
      <c r="U331" s="107"/>
      <c r="V331" s="107"/>
      <c r="W331" s="107"/>
      <c r="X331" s="107"/>
      <c r="Y331" s="107"/>
      <c r="Z331" s="107"/>
    </row>
    <row r="332" ht="12.0" customHeight="1">
      <c r="G332" s="107"/>
      <c r="H332" s="107"/>
      <c r="I332" s="107"/>
      <c r="J332" s="107"/>
      <c r="K332" s="107"/>
      <c r="L332" s="107"/>
      <c r="M332" s="107"/>
      <c r="N332" s="107"/>
      <c r="O332" s="107"/>
      <c r="P332" s="107"/>
      <c r="Q332" s="107"/>
      <c r="R332" s="107"/>
      <c r="S332" s="107"/>
      <c r="T332" s="107"/>
      <c r="U332" s="107"/>
      <c r="V332" s="107"/>
      <c r="W332" s="107"/>
      <c r="X332" s="107"/>
      <c r="Y332" s="107"/>
      <c r="Z332" s="107"/>
    </row>
    <row r="333" ht="12.0" customHeight="1">
      <c r="G333" s="107"/>
      <c r="H333" s="107"/>
      <c r="I333" s="107"/>
      <c r="J333" s="107"/>
      <c r="K333" s="107"/>
      <c r="L333" s="107"/>
      <c r="M333" s="107"/>
      <c r="N333" s="107"/>
      <c r="O333" s="107"/>
      <c r="P333" s="107"/>
      <c r="Q333" s="107"/>
      <c r="R333" s="107"/>
      <c r="S333" s="107"/>
      <c r="T333" s="107"/>
      <c r="U333" s="107"/>
      <c r="V333" s="107"/>
      <c r="W333" s="107"/>
      <c r="X333" s="107"/>
      <c r="Y333" s="107"/>
      <c r="Z333" s="107"/>
    </row>
    <row r="334" ht="12.0" customHeight="1">
      <c r="G334" s="107"/>
      <c r="H334" s="107"/>
      <c r="I334" s="107"/>
      <c r="J334" s="107"/>
      <c r="K334" s="107"/>
      <c r="L334" s="107"/>
      <c r="M334" s="107"/>
      <c r="N334" s="107"/>
      <c r="O334" s="107"/>
      <c r="P334" s="107"/>
      <c r="Q334" s="107"/>
      <c r="R334" s="107"/>
      <c r="S334" s="107"/>
      <c r="T334" s="107"/>
      <c r="U334" s="107"/>
      <c r="V334" s="107"/>
      <c r="W334" s="107"/>
      <c r="X334" s="107"/>
      <c r="Y334" s="107"/>
      <c r="Z334" s="107"/>
    </row>
    <row r="335" ht="12.0" customHeight="1">
      <c r="G335" s="107"/>
      <c r="H335" s="107"/>
      <c r="I335" s="107"/>
      <c r="J335" s="107"/>
      <c r="K335" s="107"/>
      <c r="L335" s="107"/>
      <c r="M335" s="107"/>
      <c r="N335" s="107"/>
      <c r="O335" s="107"/>
      <c r="P335" s="107"/>
      <c r="Q335" s="107"/>
      <c r="R335" s="107"/>
      <c r="S335" s="107"/>
      <c r="T335" s="107"/>
      <c r="U335" s="107"/>
      <c r="V335" s="107"/>
      <c r="W335" s="107"/>
      <c r="X335" s="107"/>
      <c r="Y335" s="107"/>
      <c r="Z335" s="107"/>
    </row>
    <row r="336" ht="12.0" customHeight="1">
      <c r="G336" s="107"/>
      <c r="H336" s="107"/>
      <c r="I336" s="107"/>
      <c r="J336" s="107"/>
      <c r="K336" s="107"/>
      <c r="L336" s="107"/>
      <c r="M336" s="107"/>
      <c r="N336" s="107"/>
      <c r="O336" s="107"/>
      <c r="P336" s="107"/>
      <c r="Q336" s="107"/>
      <c r="R336" s="107"/>
      <c r="S336" s="107"/>
      <c r="T336" s="107"/>
      <c r="U336" s="107"/>
      <c r="V336" s="107"/>
      <c r="W336" s="107"/>
      <c r="X336" s="107"/>
      <c r="Y336" s="107"/>
      <c r="Z336" s="107"/>
    </row>
    <row r="337" ht="12.0" customHeight="1">
      <c r="G337" s="107"/>
      <c r="H337" s="107"/>
      <c r="I337" s="107"/>
      <c r="J337" s="107"/>
      <c r="K337" s="107"/>
      <c r="L337" s="107"/>
      <c r="M337" s="107"/>
      <c r="N337" s="107"/>
      <c r="O337" s="107"/>
      <c r="P337" s="107"/>
      <c r="Q337" s="107"/>
      <c r="R337" s="107"/>
      <c r="S337" s="107"/>
      <c r="T337" s="107"/>
      <c r="U337" s="107"/>
      <c r="V337" s="107"/>
      <c r="W337" s="107"/>
      <c r="X337" s="107"/>
      <c r="Y337" s="107"/>
      <c r="Z337" s="107"/>
    </row>
    <row r="338" ht="12.0" customHeight="1">
      <c r="G338" s="107"/>
      <c r="H338" s="107"/>
      <c r="I338" s="107"/>
      <c r="J338" s="107"/>
      <c r="K338" s="107"/>
      <c r="L338" s="107"/>
      <c r="M338" s="107"/>
      <c r="N338" s="107"/>
      <c r="O338" s="107"/>
      <c r="P338" s="107"/>
      <c r="Q338" s="107"/>
      <c r="R338" s="107"/>
      <c r="S338" s="107"/>
      <c r="T338" s="107"/>
      <c r="U338" s="107"/>
      <c r="V338" s="107"/>
      <c r="W338" s="107"/>
      <c r="X338" s="107"/>
      <c r="Y338" s="107"/>
      <c r="Z338" s="107"/>
    </row>
    <row r="339" ht="12.0" customHeight="1">
      <c r="G339" s="107"/>
      <c r="H339" s="107"/>
      <c r="I339" s="107"/>
      <c r="J339" s="107"/>
      <c r="K339" s="107"/>
      <c r="L339" s="107"/>
      <c r="M339" s="107"/>
      <c r="N339" s="107"/>
      <c r="O339" s="107"/>
      <c r="P339" s="107"/>
      <c r="Q339" s="107"/>
      <c r="R339" s="107"/>
      <c r="S339" s="107"/>
      <c r="T339" s="107"/>
      <c r="U339" s="107"/>
      <c r="V339" s="107"/>
      <c r="W339" s="107"/>
      <c r="X339" s="107"/>
      <c r="Y339" s="107"/>
      <c r="Z339" s="107"/>
    </row>
    <row r="340" ht="12.0" customHeight="1">
      <c r="G340" s="107"/>
      <c r="H340" s="107"/>
      <c r="I340" s="107"/>
      <c r="J340" s="107"/>
      <c r="K340" s="107"/>
      <c r="L340" s="107"/>
      <c r="M340" s="107"/>
      <c r="N340" s="107"/>
      <c r="O340" s="107"/>
      <c r="P340" s="107"/>
      <c r="Q340" s="107"/>
      <c r="R340" s="107"/>
      <c r="S340" s="107"/>
      <c r="T340" s="107"/>
      <c r="U340" s="107"/>
      <c r="V340" s="107"/>
      <c r="W340" s="107"/>
      <c r="X340" s="107"/>
      <c r="Y340" s="107"/>
      <c r="Z340" s="107"/>
    </row>
    <row r="341" ht="12.0" customHeight="1">
      <c r="G341" s="107"/>
      <c r="H341" s="107"/>
      <c r="I341" s="107"/>
      <c r="J341" s="107"/>
      <c r="K341" s="107"/>
      <c r="L341" s="107"/>
      <c r="M341" s="107"/>
      <c r="N341" s="107"/>
      <c r="O341" s="107"/>
      <c r="P341" s="107"/>
      <c r="Q341" s="107"/>
      <c r="R341" s="107"/>
      <c r="S341" s="107"/>
      <c r="T341" s="107"/>
      <c r="U341" s="107"/>
      <c r="V341" s="107"/>
      <c r="W341" s="107"/>
      <c r="X341" s="107"/>
      <c r="Y341" s="107"/>
      <c r="Z341" s="107"/>
    </row>
    <row r="342" ht="12.0" customHeight="1">
      <c r="G342" s="107"/>
      <c r="H342" s="107"/>
      <c r="I342" s="107"/>
      <c r="J342" s="107"/>
      <c r="K342" s="107"/>
      <c r="L342" s="107"/>
      <c r="M342" s="107"/>
      <c r="N342" s="107"/>
      <c r="O342" s="107"/>
      <c r="P342" s="107"/>
      <c r="Q342" s="107"/>
      <c r="R342" s="107"/>
      <c r="S342" s="107"/>
      <c r="T342" s="107"/>
      <c r="U342" s="107"/>
      <c r="V342" s="107"/>
      <c r="W342" s="107"/>
      <c r="X342" s="107"/>
      <c r="Y342" s="107"/>
      <c r="Z342" s="107"/>
    </row>
    <row r="343" ht="12.0" customHeight="1">
      <c r="G343" s="107"/>
      <c r="H343" s="107"/>
      <c r="I343" s="107"/>
      <c r="J343" s="107"/>
      <c r="K343" s="107"/>
      <c r="L343" s="107"/>
      <c r="M343" s="107"/>
      <c r="N343" s="107"/>
      <c r="O343" s="107"/>
      <c r="P343" s="107"/>
      <c r="Q343" s="107"/>
      <c r="R343" s="107"/>
      <c r="S343" s="107"/>
      <c r="T343" s="107"/>
      <c r="U343" s="107"/>
      <c r="V343" s="107"/>
      <c r="W343" s="107"/>
      <c r="X343" s="107"/>
      <c r="Y343" s="107"/>
      <c r="Z343" s="107"/>
    </row>
    <row r="344" ht="12.0" customHeight="1">
      <c r="G344" s="107"/>
      <c r="H344" s="107"/>
      <c r="I344" s="107"/>
      <c r="J344" s="107"/>
      <c r="K344" s="107"/>
      <c r="L344" s="107"/>
      <c r="M344" s="107"/>
      <c r="N344" s="107"/>
      <c r="O344" s="107"/>
      <c r="P344" s="107"/>
      <c r="Q344" s="107"/>
      <c r="R344" s="107"/>
      <c r="S344" s="107"/>
      <c r="T344" s="107"/>
      <c r="U344" s="107"/>
      <c r="V344" s="107"/>
      <c r="W344" s="107"/>
      <c r="X344" s="107"/>
      <c r="Y344" s="107"/>
      <c r="Z344" s="107"/>
    </row>
    <row r="345" ht="12.0" customHeight="1">
      <c r="G345" s="107"/>
      <c r="H345" s="107"/>
      <c r="I345" s="107"/>
      <c r="J345" s="107"/>
      <c r="K345" s="107"/>
      <c r="L345" s="107"/>
      <c r="M345" s="107"/>
      <c r="N345" s="107"/>
      <c r="O345" s="107"/>
      <c r="P345" s="107"/>
      <c r="Q345" s="107"/>
      <c r="R345" s="107"/>
      <c r="S345" s="107"/>
      <c r="T345" s="107"/>
      <c r="U345" s="107"/>
      <c r="V345" s="107"/>
      <c r="W345" s="107"/>
      <c r="X345" s="107"/>
      <c r="Y345" s="107"/>
      <c r="Z345" s="107"/>
    </row>
    <row r="346" ht="12.0" customHeight="1">
      <c r="G346" s="107"/>
      <c r="H346" s="107"/>
      <c r="I346" s="107"/>
      <c r="J346" s="107"/>
      <c r="K346" s="107"/>
      <c r="L346" s="107"/>
      <c r="M346" s="107"/>
      <c r="N346" s="107"/>
      <c r="O346" s="107"/>
      <c r="P346" s="107"/>
      <c r="Q346" s="107"/>
      <c r="R346" s="107"/>
      <c r="S346" s="107"/>
      <c r="T346" s="107"/>
      <c r="U346" s="107"/>
      <c r="V346" s="107"/>
      <c r="W346" s="107"/>
      <c r="X346" s="107"/>
      <c r="Y346" s="107"/>
      <c r="Z346" s="107"/>
    </row>
    <row r="347" ht="12.0" customHeight="1">
      <c r="G347" s="107"/>
      <c r="H347" s="107"/>
      <c r="I347" s="107"/>
      <c r="J347" s="107"/>
      <c r="K347" s="107"/>
      <c r="L347" s="107"/>
      <c r="M347" s="107"/>
      <c r="N347" s="107"/>
      <c r="O347" s="107"/>
      <c r="P347" s="107"/>
      <c r="Q347" s="107"/>
      <c r="R347" s="107"/>
      <c r="S347" s="107"/>
      <c r="T347" s="107"/>
      <c r="U347" s="107"/>
      <c r="V347" s="107"/>
      <c r="W347" s="107"/>
      <c r="X347" s="107"/>
      <c r="Y347" s="107"/>
      <c r="Z347" s="107"/>
    </row>
    <row r="348" ht="12.0" customHeight="1">
      <c r="G348" s="107"/>
      <c r="H348" s="107"/>
      <c r="I348" s="107"/>
      <c r="J348" s="107"/>
      <c r="K348" s="107"/>
      <c r="L348" s="107"/>
      <c r="M348" s="107"/>
      <c r="N348" s="107"/>
      <c r="O348" s="107"/>
      <c r="P348" s="107"/>
      <c r="Q348" s="107"/>
      <c r="R348" s="107"/>
      <c r="S348" s="107"/>
      <c r="T348" s="107"/>
      <c r="U348" s="107"/>
      <c r="V348" s="107"/>
      <c r="W348" s="107"/>
      <c r="X348" s="107"/>
      <c r="Y348" s="107"/>
      <c r="Z348" s="107"/>
    </row>
    <row r="349" ht="12.0" customHeight="1">
      <c r="G349" s="107"/>
      <c r="H349" s="107"/>
      <c r="I349" s="107"/>
      <c r="J349" s="107"/>
      <c r="K349" s="107"/>
      <c r="L349" s="107"/>
      <c r="M349" s="107"/>
      <c r="N349" s="107"/>
      <c r="O349" s="107"/>
      <c r="P349" s="107"/>
      <c r="Q349" s="107"/>
      <c r="R349" s="107"/>
      <c r="S349" s="107"/>
      <c r="T349" s="107"/>
      <c r="U349" s="107"/>
      <c r="V349" s="107"/>
      <c r="W349" s="107"/>
      <c r="X349" s="107"/>
      <c r="Y349" s="107"/>
      <c r="Z349" s="107"/>
    </row>
    <row r="350" ht="12.0" customHeight="1">
      <c r="G350" s="107"/>
      <c r="H350" s="107"/>
      <c r="I350" s="107"/>
      <c r="J350" s="107"/>
      <c r="K350" s="107"/>
      <c r="L350" s="107"/>
      <c r="M350" s="107"/>
      <c r="N350" s="107"/>
      <c r="O350" s="107"/>
      <c r="P350" s="107"/>
      <c r="Q350" s="107"/>
      <c r="R350" s="107"/>
      <c r="S350" s="107"/>
      <c r="T350" s="107"/>
      <c r="U350" s="107"/>
      <c r="V350" s="107"/>
      <c r="W350" s="107"/>
      <c r="X350" s="107"/>
      <c r="Y350" s="107"/>
      <c r="Z350" s="107"/>
    </row>
    <row r="351" ht="12.0" customHeight="1">
      <c r="G351" s="107"/>
      <c r="H351" s="107"/>
      <c r="I351" s="107"/>
      <c r="J351" s="107"/>
      <c r="K351" s="107"/>
      <c r="L351" s="107"/>
      <c r="M351" s="107"/>
      <c r="N351" s="107"/>
      <c r="O351" s="107"/>
      <c r="P351" s="107"/>
      <c r="Q351" s="107"/>
      <c r="R351" s="107"/>
      <c r="S351" s="107"/>
      <c r="T351" s="107"/>
      <c r="U351" s="107"/>
      <c r="V351" s="107"/>
      <c r="W351" s="107"/>
      <c r="X351" s="107"/>
      <c r="Y351" s="107"/>
      <c r="Z351" s="107"/>
    </row>
    <row r="352" ht="12.0" customHeight="1">
      <c r="G352" s="107"/>
      <c r="H352" s="107"/>
      <c r="I352" s="107"/>
      <c r="J352" s="107"/>
      <c r="K352" s="107"/>
      <c r="L352" s="107"/>
      <c r="M352" s="107"/>
      <c r="N352" s="107"/>
      <c r="O352" s="107"/>
      <c r="P352" s="107"/>
      <c r="Q352" s="107"/>
      <c r="R352" s="107"/>
      <c r="S352" s="107"/>
      <c r="T352" s="107"/>
      <c r="U352" s="107"/>
      <c r="V352" s="107"/>
      <c r="W352" s="107"/>
      <c r="X352" s="107"/>
      <c r="Y352" s="107"/>
      <c r="Z352" s="107"/>
    </row>
    <row r="353" ht="12.0" customHeight="1">
      <c r="G353" s="107"/>
      <c r="H353" s="107"/>
      <c r="I353" s="107"/>
      <c r="J353" s="107"/>
      <c r="K353" s="107"/>
      <c r="L353" s="107"/>
      <c r="M353" s="107"/>
      <c r="N353" s="107"/>
      <c r="O353" s="107"/>
      <c r="P353" s="107"/>
      <c r="Q353" s="107"/>
      <c r="R353" s="107"/>
      <c r="S353" s="107"/>
      <c r="T353" s="107"/>
      <c r="U353" s="107"/>
      <c r="V353" s="107"/>
      <c r="W353" s="107"/>
      <c r="X353" s="107"/>
      <c r="Y353" s="107"/>
      <c r="Z353" s="107"/>
    </row>
    <row r="354" ht="12.0" customHeight="1">
      <c r="G354" s="107"/>
      <c r="H354" s="107"/>
      <c r="I354" s="107"/>
      <c r="J354" s="107"/>
      <c r="K354" s="107"/>
      <c r="L354" s="107"/>
      <c r="M354" s="107"/>
      <c r="N354" s="107"/>
      <c r="O354" s="107"/>
      <c r="P354" s="107"/>
      <c r="Q354" s="107"/>
      <c r="R354" s="107"/>
      <c r="S354" s="107"/>
      <c r="T354" s="107"/>
      <c r="U354" s="107"/>
      <c r="V354" s="107"/>
      <c r="W354" s="107"/>
      <c r="X354" s="107"/>
      <c r="Y354" s="107"/>
      <c r="Z354" s="107"/>
    </row>
    <row r="355" ht="12.0" customHeight="1">
      <c r="G355" s="107"/>
      <c r="H355" s="107"/>
      <c r="I355" s="107"/>
      <c r="J355" s="107"/>
      <c r="K355" s="107"/>
      <c r="L355" s="107"/>
      <c r="M355" s="107"/>
      <c r="N355" s="107"/>
      <c r="O355" s="107"/>
      <c r="P355" s="107"/>
      <c r="Q355" s="107"/>
      <c r="R355" s="107"/>
      <c r="S355" s="107"/>
      <c r="T355" s="107"/>
      <c r="U355" s="107"/>
      <c r="V355" s="107"/>
      <c r="W355" s="107"/>
      <c r="X355" s="107"/>
      <c r="Y355" s="107"/>
      <c r="Z355" s="107"/>
    </row>
    <row r="356" ht="12.0" customHeight="1">
      <c r="G356" s="107"/>
      <c r="H356" s="107"/>
      <c r="I356" s="107"/>
      <c r="J356" s="107"/>
      <c r="K356" s="107"/>
      <c r="L356" s="107"/>
      <c r="M356" s="107"/>
      <c r="N356" s="107"/>
      <c r="O356" s="107"/>
      <c r="P356" s="107"/>
      <c r="Q356" s="107"/>
      <c r="R356" s="107"/>
      <c r="S356" s="107"/>
      <c r="T356" s="107"/>
      <c r="U356" s="107"/>
      <c r="V356" s="107"/>
      <c r="W356" s="107"/>
      <c r="X356" s="107"/>
      <c r="Y356" s="107"/>
      <c r="Z356" s="107"/>
    </row>
    <row r="357" ht="12.0" customHeight="1">
      <c r="G357" s="107"/>
      <c r="H357" s="107"/>
      <c r="I357" s="107"/>
      <c r="J357" s="107"/>
      <c r="K357" s="107"/>
      <c r="L357" s="107"/>
      <c r="M357" s="107"/>
      <c r="N357" s="107"/>
      <c r="O357" s="107"/>
      <c r="P357" s="107"/>
      <c r="Q357" s="107"/>
      <c r="R357" s="107"/>
      <c r="S357" s="107"/>
      <c r="T357" s="107"/>
      <c r="U357" s="107"/>
      <c r="V357" s="107"/>
      <c r="W357" s="107"/>
      <c r="X357" s="107"/>
      <c r="Y357" s="107"/>
      <c r="Z357" s="107"/>
    </row>
    <row r="358" ht="12.0" customHeight="1">
      <c r="G358" s="107"/>
      <c r="H358" s="107"/>
      <c r="I358" s="107"/>
      <c r="J358" s="107"/>
      <c r="K358" s="107"/>
      <c r="L358" s="107"/>
      <c r="M358" s="107"/>
      <c r="N358" s="107"/>
      <c r="O358" s="107"/>
      <c r="P358" s="107"/>
      <c r="Q358" s="107"/>
      <c r="R358" s="107"/>
      <c r="S358" s="107"/>
      <c r="T358" s="107"/>
      <c r="U358" s="107"/>
      <c r="V358" s="107"/>
      <c r="W358" s="107"/>
      <c r="X358" s="107"/>
      <c r="Y358" s="107"/>
      <c r="Z358" s="107"/>
    </row>
    <row r="359" ht="12.0" customHeight="1">
      <c r="G359" s="107"/>
      <c r="H359" s="107"/>
      <c r="I359" s="107"/>
      <c r="J359" s="107"/>
      <c r="K359" s="107"/>
      <c r="L359" s="107"/>
      <c r="M359" s="107"/>
      <c r="N359" s="107"/>
      <c r="O359" s="107"/>
      <c r="P359" s="107"/>
      <c r="Q359" s="107"/>
      <c r="R359" s="107"/>
      <c r="S359" s="107"/>
      <c r="T359" s="107"/>
      <c r="U359" s="107"/>
      <c r="V359" s="107"/>
      <c r="W359" s="107"/>
      <c r="X359" s="107"/>
      <c r="Y359" s="107"/>
      <c r="Z359" s="107"/>
    </row>
    <row r="360" ht="12.0" customHeight="1">
      <c r="G360" s="107"/>
      <c r="H360" s="107"/>
      <c r="I360" s="107"/>
      <c r="J360" s="107"/>
      <c r="K360" s="107"/>
      <c r="L360" s="107"/>
      <c r="M360" s="107"/>
      <c r="N360" s="107"/>
      <c r="O360" s="107"/>
      <c r="P360" s="107"/>
      <c r="Q360" s="107"/>
      <c r="R360" s="107"/>
      <c r="S360" s="107"/>
      <c r="T360" s="107"/>
      <c r="U360" s="107"/>
      <c r="V360" s="107"/>
      <c r="W360" s="107"/>
      <c r="X360" s="107"/>
      <c r="Y360" s="107"/>
      <c r="Z360" s="107"/>
    </row>
    <row r="361" ht="12.0" customHeight="1">
      <c r="G361" s="107"/>
      <c r="H361" s="107"/>
      <c r="I361" s="107"/>
      <c r="J361" s="107"/>
      <c r="K361" s="107"/>
      <c r="L361" s="107"/>
      <c r="M361" s="107"/>
      <c r="N361" s="107"/>
      <c r="O361" s="107"/>
      <c r="P361" s="107"/>
      <c r="Q361" s="107"/>
      <c r="R361" s="107"/>
      <c r="S361" s="107"/>
      <c r="T361" s="107"/>
      <c r="U361" s="107"/>
      <c r="V361" s="107"/>
      <c r="W361" s="107"/>
      <c r="X361" s="107"/>
      <c r="Y361" s="107"/>
      <c r="Z361" s="107"/>
    </row>
    <row r="362" ht="12.0" customHeight="1">
      <c r="G362" s="107"/>
      <c r="H362" s="107"/>
      <c r="I362" s="107"/>
      <c r="J362" s="107"/>
      <c r="K362" s="107"/>
      <c r="L362" s="107"/>
      <c r="M362" s="107"/>
      <c r="N362" s="107"/>
      <c r="O362" s="107"/>
      <c r="P362" s="107"/>
      <c r="Q362" s="107"/>
      <c r="R362" s="107"/>
      <c r="S362" s="107"/>
      <c r="T362" s="107"/>
      <c r="U362" s="107"/>
      <c r="V362" s="107"/>
      <c r="W362" s="107"/>
      <c r="X362" s="107"/>
      <c r="Y362" s="107"/>
      <c r="Z362" s="107"/>
    </row>
    <row r="363" ht="12.0" customHeight="1">
      <c r="G363" s="107"/>
      <c r="H363" s="107"/>
      <c r="I363" s="107"/>
      <c r="J363" s="107"/>
      <c r="K363" s="107"/>
      <c r="L363" s="107"/>
      <c r="M363" s="107"/>
      <c r="N363" s="107"/>
      <c r="O363" s="107"/>
      <c r="P363" s="107"/>
      <c r="Q363" s="107"/>
      <c r="R363" s="107"/>
      <c r="S363" s="107"/>
      <c r="T363" s="107"/>
      <c r="U363" s="107"/>
      <c r="V363" s="107"/>
      <c r="W363" s="107"/>
      <c r="X363" s="107"/>
      <c r="Y363" s="107"/>
      <c r="Z363" s="107"/>
    </row>
    <row r="364" ht="12.0" customHeight="1">
      <c r="G364" s="107"/>
      <c r="H364" s="107"/>
      <c r="I364" s="107"/>
      <c r="J364" s="107"/>
      <c r="K364" s="107"/>
      <c r="L364" s="107"/>
      <c r="M364" s="107"/>
      <c r="N364" s="107"/>
      <c r="O364" s="107"/>
      <c r="P364" s="107"/>
      <c r="Q364" s="107"/>
      <c r="R364" s="107"/>
      <c r="S364" s="107"/>
      <c r="T364" s="107"/>
      <c r="U364" s="107"/>
      <c r="V364" s="107"/>
      <c r="W364" s="107"/>
      <c r="X364" s="107"/>
      <c r="Y364" s="107"/>
      <c r="Z364" s="107"/>
    </row>
    <row r="365" ht="12.0" customHeight="1">
      <c r="G365" s="107"/>
      <c r="H365" s="107"/>
      <c r="I365" s="107"/>
      <c r="J365" s="107"/>
      <c r="K365" s="107"/>
      <c r="L365" s="107"/>
      <c r="M365" s="107"/>
      <c r="N365" s="107"/>
      <c r="O365" s="107"/>
      <c r="P365" s="107"/>
      <c r="Q365" s="107"/>
      <c r="R365" s="107"/>
      <c r="S365" s="107"/>
      <c r="T365" s="107"/>
      <c r="U365" s="107"/>
      <c r="V365" s="107"/>
      <c r="W365" s="107"/>
      <c r="X365" s="107"/>
      <c r="Y365" s="107"/>
      <c r="Z365" s="107"/>
    </row>
    <row r="366" ht="12.0" customHeight="1">
      <c r="G366" s="107"/>
      <c r="H366" s="107"/>
      <c r="I366" s="107"/>
      <c r="J366" s="107"/>
      <c r="K366" s="107"/>
      <c r="L366" s="107"/>
      <c r="M366" s="107"/>
      <c r="N366" s="107"/>
      <c r="O366" s="107"/>
      <c r="P366" s="107"/>
      <c r="Q366" s="107"/>
      <c r="R366" s="107"/>
      <c r="S366" s="107"/>
      <c r="T366" s="107"/>
      <c r="U366" s="107"/>
      <c r="V366" s="107"/>
      <c r="W366" s="107"/>
      <c r="X366" s="107"/>
      <c r="Y366" s="107"/>
      <c r="Z366" s="107"/>
    </row>
    <row r="367" ht="12.0" customHeight="1">
      <c r="G367" s="107"/>
      <c r="H367" s="107"/>
      <c r="I367" s="107"/>
      <c r="J367" s="107"/>
      <c r="K367" s="107"/>
      <c r="L367" s="107"/>
      <c r="M367" s="107"/>
      <c r="N367" s="107"/>
      <c r="O367" s="107"/>
      <c r="P367" s="107"/>
      <c r="Q367" s="107"/>
      <c r="R367" s="107"/>
      <c r="S367" s="107"/>
      <c r="T367" s="107"/>
      <c r="U367" s="107"/>
      <c r="V367" s="107"/>
      <c r="W367" s="107"/>
      <c r="X367" s="107"/>
      <c r="Y367" s="107"/>
      <c r="Z367" s="107"/>
    </row>
    <row r="368" ht="12.0" customHeight="1">
      <c r="G368" s="107"/>
      <c r="H368" s="107"/>
      <c r="I368" s="107"/>
      <c r="J368" s="107"/>
      <c r="K368" s="107"/>
      <c r="L368" s="107"/>
      <c r="M368" s="107"/>
      <c r="N368" s="107"/>
      <c r="O368" s="107"/>
      <c r="P368" s="107"/>
      <c r="Q368" s="107"/>
      <c r="R368" s="107"/>
      <c r="S368" s="107"/>
      <c r="T368" s="107"/>
      <c r="U368" s="107"/>
      <c r="V368" s="107"/>
      <c r="W368" s="107"/>
      <c r="X368" s="107"/>
      <c r="Y368" s="107"/>
      <c r="Z368" s="107"/>
    </row>
    <row r="369" ht="12.0" customHeight="1">
      <c r="G369" s="107"/>
      <c r="H369" s="107"/>
      <c r="I369" s="107"/>
      <c r="J369" s="107"/>
      <c r="K369" s="107"/>
      <c r="L369" s="107"/>
      <c r="M369" s="107"/>
      <c r="N369" s="107"/>
      <c r="O369" s="107"/>
      <c r="P369" s="107"/>
      <c r="Q369" s="107"/>
      <c r="R369" s="107"/>
      <c r="S369" s="107"/>
      <c r="T369" s="107"/>
      <c r="U369" s="107"/>
      <c r="V369" s="107"/>
      <c r="W369" s="107"/>
      <c r="X369" s="107"/>
      <c r="Y369" s="107"/>
      <c r="Z369" s="107"/>
    </row>
    <row r="370" ht="12.0" customHeight="1">
      <c r="G370" s="107"/>
      <c r="H370" s="107"/>
      <c r="I370" s="107"/>
      <c r="J370" s="107"/>
      <c r="K370" s="107"/>
      <c r="L370" s="107"/>
      <c r="M370" s="107"/>
      <c r="N370" s="107"/>
      <c r="O370" s="107"/>
      <c r="P370" s="107"/>
      <c r="Q370" s="107"/>
      <c r="R370" s="107"/>
      <c r="S370" s="107"/>
      <c r="T370" s="107"/>
      <c r="U370" s="107"/>
      <c r="V370" s="107"/>
      <c r="W370" s="107"/>
      <c r="X370" s="107"/>
      <c r="Y370" s="107"/>
      <c r="Z370" s="107"/>
    </row>
    <row r="371" ht="12.0" customHeight="1">
      <c r="G371" s="107"/>
      <c r="H371" s="107"/>
      <c r="I371" s="107"/>
      <c r="J371" s="107"/>
      <c r="K371" s="107"/>
      <c r="L371" s="107"/>
      <c r="M371" s="107"/>
      <c r="N371" s="107"/>
      <c r="O371" s="107"/>
      <c r="P371" s="107"/>
      <c r="Q371" s="107"/>
      <c r="R371" s="107"/>
      <c r="S371" s="107"/>
      <c r="T371" s="107"/>
      <c r="U371" s="107"/>
      <c r="V371" s="107"/>
      <c r="W371" s="107"/>
      <c r="X371" s="107"/>
      <c r="Y371" s="107"/>
      <c r="Z371" s="107"/>
    </row>
    <row r="372" ht="12.0" customHeight="1">
      <c r="G372" s="107"/>
      <c r="H372" s="107"/>
      <c r="I372" s="107"/>
      <c r="J372" s="107"/>
      <c r="K372" s="107"/>
      <c r="L372" s="107"/>
      <c r="M372" s="107"/>
      <c r="N372" s="107"/>
      <c r="O372" s="107"/>
      <c r="P372" s="107"/>
      <c r="Q372" s="107"/>
      <c r="R372" s="107"/>
      <c r="S372" s="107"/>
      <c r="T372" s="107"/>
      <c r="U372" s="107"/>
      <c r="V372" s="107"/>
      <c r="W372" s="107"/>
      <c r="X372" s="107"/>
      <c r="Y372" s="107"/>
      <c r="Z372" s="107"/>
    </row>
    <row r="373" ht="12.0" customHeight="1">
      <c r="G373" s="107"/>
      <c r="H373" s="107"/>
      <c r="I373" s="107"/>
      <c r="J373" s="107"/>
      <c r="K373" s="107"/>
      <c r="L373" s="107"/>
      <c r="M373" s="107"/>
      <c r="N373" s="107"/>
      <c r="O373" s="107"/>
      <c r="P373" s="107"/>
      <c r="Q373" s="107"/>
      <c r="R373" s="107"/>
      <c r="S373" s="107"/>
      <c r="T373" s="107"/>
      <c r="U373" s="107"/>
      <c r="V373" s="107"/>
      <c r="W373" s="107"/>
      <c r="X373" s="107"/>
      <c r="Y373" s="107"/>
      <c r="Z373" s="107"/>
    </row>
    <row r="374" ht="12.0" customHeight="1">
      <c r="G374" s="107"/>
      <c r="H374" s="107"/>
      <c r="I374" s="107"/>
      <c r="J374" s="107"/>
      <c r="K374" s="107"/>
      <c r="L374" s="107"/>
      <c r="M374" s="107"/>
      <c r="N374" s="107"/>
      <c r="O374" s="107"/>
      <c r="P374" s="107"/>
      <c r="Q374" s="107"/>
      <c r="R374" s="107"/>
      <c r="S374" s="107"/>
      <c r="T374" s="107"/>
      <c r="U374" s="107"/>
      <c r="V374" s="107"/>
      <c r="W374" s="107"/>
      <c r="X374" s="107"/>
      <c r="Y374" s="107"/>
      <c r="Z374" s="107"/>
    </row>
    <row r="375" ht="12.0" customHeight="1">
      <c r="G375" s="107"/>
      <c r="H375" s="107"/>
      <c r="I375" s="107"/>
      <c r="J375" s="107"/>
      <c r="K375" s="107"/>
      <c r="L375" s="107"/>
      <c r="M375" s="107"/>
      <c r="N375" s="107"/>
      <c r="O375" s="107"/>
      <c r="P375" s="107"/>
      <c r="Q375" s="107"/>
      <c r="R375" s="107"/>
      <c r="S375" s="107"/>
      <c r="T375" s="107"/>
      <c r="U375" s="107"/>
      <c r="V375" s="107"/>
      <c r="W375" s="107"/>
      <c r="X375" s="107"/>
      <c r="Y375" s="107"/>
      <c r="Z375" s="107"/>
    </row>
    <row r="376" ht="12.0" customHeight="1">
      <c r="G376" s="107"/>
      <c r="H376" s="107"/>
      <c r="I376" s="107"/>
      <c r="J376" s="107"/>
      <c r="K376" s="107"/>
      <c r="L376" s="107"/>
      <c r="M376" s="107"/>
      <c r="N376" s="107"/>
      <c r="O376" s="107"/>
      <c r="P376" s="107"/>
      <c r="Q376" s="107"/>
      <c r="R376" s="107"/>
      <c r="S376" s="107"/>
      <c r="T376" s="107"/>
      <c r="U376" s="107"/>
      <c r="V376" s="107"/>
      <c r="W376" s="107"/>
      <c r="X376" s="107"/>
      <c r="Y376" s="107"/>
      <c r="Z376" s="107"/>
    </row>
    <row r="377" ht="12.0" customHeight="1">
      <c r="G377" s="107"/>
      <c r="H377" s="107"/>
      <c r="I377" s="107"/>
      <c r="J377" s="107"/>
      <c r="K377" s="107"/>
      <c r="L377" s="107"/>
      <c r="M377" s="107"/>
      <c r="N377" s="107"/>
      <c r="O377" s="107"/>
      <c r="P377" s="107"/>
      <c r="Q377" s="107"/>
      <c r="R377" s="107"/>
      <c r="S377" s="107"/>
      <c r="T377" s="107"/>
      <c r="U377" s="107"/>
      <c r="V377" s="107"/>
      <c r="W377" s="107"/>
      <c r="X377" s="107"/>
      <c r="Y377" s="107"/>
      <c r="Z377" s="107"/>
    </row>
    <row r="378" ht="12.0" customHeight="1">
      <c r="G378" s="107"/>
      <c r="H378" s="107"/>
      <c r="I378" s="107"/>
      <c r="J378" s="107"/>
      <c r="K378" s="107"/>
      <c r="L378" s="107"/>
      <c r="M378" s="107"/>
      <c r="N378" s="107"/>
      <c r="O378" s="107"/>
      <c r="P378" s="107"/>
      <c r="Q378" s="107"/>
      <c r="R378" s="107"/>
      <c r="S378" s="107"/>
      <c r="T378" s="107"/>
      <c r="U378" s="107"/>
      <c r="V378" s="107"/>
      <c r="W378" s="107"/>
      <c r="X378" s="107"/>
      <c r="Y378" s="107"/>
      <c r="Z378" s="107"/>
    </row>
    <row r="379" ht="12.0" customHeight="1">
      <c r="G379" s="107"/>
      <c r="H379" s="107"/>
      <c r="I379" s="107"/>
      <c r="J379" s="107"/>
      <c r="K379" s="107"/>
      <c r="L379" s="107"/>
      <c r="M379" s="107"/>
      <c r="N379" s="107"/>
      <c r="O379" s="107"/>
      <c r="P379" s="107"/>
      <c r="Q379" s="107"/>
      <c r="R379" s="107"/>
      <c r="S379" s="107"/>
      <c r="T379" s="107"/>
      <c r="U379" s="107"/>
      <c r="V379" s="107"/>
      <c r="W379" s="107"/>
      <c r="X379" s="107"/>
      <c r="Y379" s="107"/>
      <c r="Z379" s="107"/>
    </row>
    <row r="380" ht="12.0" customHeight="1">
      <c r="G380" s="107"/>
      <c r="H380" s="107"/>
      <c r="I380" s="107"/>
      <c r="J380" s="107"/>
      <c r="K380" s="107"/>
      <c r="L380" s="107"/>
      <c r="M380" s="107"/>
      <c r="N380" s="107"/>
      <c r="O380" s="107"/>
      <c r="P380" s="107"/>
      <c r="Q380" s="107"/>
      <c r="R380" s="107"/>
      <c r="S380" s="107"/>
      <c r="T380" s="107"/>
      <c r="U380" s="107"/>
      <c r="V380" s="107"/>
      <c r="W380" s="107"/>
      <c r="X380" s="107"/>
      <c r="Y380" s="107"/>
      <c r="Z380" s="107"/>
    </row>
    <row r="381" ht="12.0" customHeight="1">
      <c r="G381" s="107"/>
      <c r="H381" s="107"/>
      <c r="I381" s="107"/>
      <c r="J381" s="107"/>
      <c r="K381" s="107"/>
      <c r="L381" s="107"/>
      <c r="M381" s="107"/>
      <c r="N381" s="107"/>
      <c r="O381" s="107"/>
      <c r="P381" s="107"/>
      <c r="Q381" s="107"/>
      <c r="R381" s="107"/>
      <c r="S381" s="107"/>
      <c r="T381" s="107"/>
      <c r="U381" s="107"/>
      <c r="V381" s="107"/>
      <c r="W381" s="107"/>
      <c r="X381" s="107"/>
      <c r="Y381" s="107"/>
      <c r="Z381" s="107"/>
    </row>
    <row r="382" ht="12.0" customHeight="1">
      <c r="G382" s="107"/>
      <c r="H382" s="107"/>
      <c r="I382" s="107"/>
      <c r="J382" s="107"/>
      <c r="K382" s="107"/>
      <c r="L382" s="107"/>
      <c r="M382" s="107"/>
      <c r="N382" s="107"/>
      <c r="O382" s="107"/>
      <c r="P382" s="107"/>
      <c r="Q382" s="107"/>
      <c r="R382" s="107"/>
      <c r="S382" s="107"/>
      <c r="T382" s="107"/>
      <c r="U382" s="107"/>
      <c r="V382" s="107"/>
      <c r="W382" s="107"/>
      <c r="X382" s="107"/>
      <c r="Y382" s="107"/>
      <c r="Z382" s="107"/>
    </row>
    <row r="383" ht="12.0" customHeight="1">
      <c r="G383" s="107"/>
      <c r="H383" s="107"/>
      <c r="I383" s="107"/>
      <c r="J383" s="107"/>
      <c r="K383" s="107"/>
      <c r="L383" s="107"/>
      <c r="M383" s="107"/>
      <c r="N383" s="107"/>
      <c r="O383" s="107"/>
      <c r="P383" s="107"/>
      <c r="Q383" s="107"/>
      <c r="R383" s="107"/>
      <c r="S383" s="107"/>
      <c r="T383" s="107"/>
      <c r="U383" s="107"/>
      <c r="V383" s="107"/>
      <c r="W383" s="107"/>
      <c r="X383" s="107"/>
      <c r="Y383" s="107"/>
      <c r="Z383" s="107"/>
    </row>
    <row r="384" ht="12.0" customHeight="1">
      <c r="G384" s="107"/>
      <c r="H384" s="107"/>
      <c r="I384" s="107"/>
      <c r="J384" s="107"/>
      <c r="K384" s="107"/>
      <c r="L384" s="107"/>
      <c r="M384" s="107"/>
      <c r="N384" s="107"/>
      <c r="O384" s="107"/>
      <c r="P384" s="107"/>
      <c r="Q384" s="107"/>
      <c r="R384" s="107"/>
      <c r="S384" s="107"/>
      <c r="T384" s="107"/>
      <c r="U384" s="107"/>
      <c r="V384" s="107"/>
      <c r="W384" s="107"/>
      <c r="X384" s="107"/>
      <c r="Y384" s="107"/>
      <c r="Z384" s="107"/>
    </row>
    <row r="385" ht="12.0" customHeight="1">
      <c r="G385" s="107"/>
      <c r="H385" s="107"/>
      <c r="I385" s="107"/>
      <c r="J385" s="107"/>
      <c r="K385" s="107"/>
      <c r="L385" s="107"/>
      <c r="M385" s="107"/>
      <c r="N385" s="107"/>
      <c r="O385" s="107"/>
      <c r="P385" s="107"/>
      <c r="Q385" s="107"/>
      <c r="R385" s="107"/>
      <c r="S385" s="107"/>
      <c r="T385" s="107"/>
      <c r="U385" s="107"/>
      <c r="V385" s="107"/>
      <c r="W385" s="107"/>
      <c r="X385" s="107"/>
      <c r="Y385" s="107"/>
      <c r="Z385" s="107"/>
    </row>
    <row r="386" ht="12.0" customHeight="1">
      <c r="G386" s="107"/>
      <c r="H386" s="107"/>
      <c r="I386" s="107"/>
      <c r="J386" s="107"/>
      <c r="K386" s="107"/>
      <c r="L386" s="107"/>
      <c r="M386" s="107"/>
      <c r="N386" s="107"/>
      <c r="O386" s="107"/>
      <c r="P386" s="107"/>
      <c r="Q386" s="107"/>
      <c r="R386" s="107"/>
      <c r="S386" s="107"/>
      <c r="T386" s="107"/>
      <c r="U386" s="107"/>
      <c r="V386" s="107"/>
      <c r="W386" s="107"/>
      <c r="X386" s="107"/>
      <c r="Y386" s="107"/>
      <c r="Z386" s="107"/>
    </row>
    <row r="387" ht="12.0" customHeight="1">
      <c r="G387" s="107"/>
      <c r="H387" s="107"/>
      <c r="I387" s="107"/>
      <c r="J387" s="107"/>
      <c r="K387" s="107"/>
      <c r="L387" s="107"/>
      <c r="M387" s="107"/>
      <c r="N387" s="107"/>
      <c r="O387" s="107"/>
      <c r="P387" s="107"/>
      <c r="Q387" s="107"/>
      <c r="R387" s="107"/>
      <c r="S387" s="107"/>
      <c r="T387" s="107"/>
      <c r="U387" s="107"/>
      <c r="V387" s="107"/>
      <c r="W387" s="107"/>
      <c r="X387" s="107"/>
      <c r="Y387" s="107"/>
      <c r="Z387" s="107"/>
    </row>
    <row r="388" ht="12.0" customHeight="1">
      <c r="G388" s="107"/>
      <c r="H388" s="107"/>
      <c r="I388" s="107"/>
      <c r="J388" s="107"/>
      <c r="K388" s="107"/>
      <c r="L388" s="107"/>
      <c r="M388" s="107"/>
      <c r="N388" s="107"/>
      <c r="O388" s="107"/>
      <c r="P388" s="107"/>
      <c r="Q388" s="107"/>
      <c r="R388" s="107"/>
      <c r="S388" s="107"/>
      <c r="T388" s="107"/>
      <c r="U388" s="107"/>
      <c r="V388" s="107"/>
      <c r="W388" s="107"/>
      <c r="X388" s="107"/>
      <c r="Y388" s="107"/>
      <c r="Z388" s="107"/>
    </row>
    <row r="389" ht="12.0" customHeight="1">
      <c r="G389" s="107"/>
      <c r="H389" s="107"/>
      <c r="I389" s="107"/>
      <c r="J389" s="107"/>
      <c r="K389" s="107"/>
      <c r="L389" s="107"/>
      <c r="M389" s="107"/>
      <c r="N389" s="107"/>
      <c r="O389" s="107"/>
      <c r="P389" s="107"/>
      <c r="Q389" s="107"/>
      <c r="R389" s="107"/>
      <c r="S389" s="107"/>
      <c r="T389" s="107"/>
      <c r="U389" s="107"/>
      <c r="V389" s="107"/>
      <c r="W389" s="107"/>
      <c r="X389" s="107"/>
      <c r="Y389" s="107"/>
      <c r="Z389" s="107"/>
    </row>
    <row r="390" ht="12.0" customHeight="1">
      <c r="G390" s="107"/>
      <c r="H390" s="107"/>
      <c r="I390" s="107"/>
      <c r="J390" s="107"/>
      <c r="K390" s="107"/>
      <c r="L390" s="107"/>
      <c r="M390" s="107"/>
      <c r="N390" s="107"/>
      <c r="O390" s="107"/>
      <c r="P390" s="107"/>
      <c r="Q390" s="107"/>
      <c r="R390" s="107"/>
      <c r="S390" s="107"/>
      <c r="T390" s="107"/>
      <c r="U390" s="107"/>
      <c r="V390" s="107"/>
      <c r="W390" s="107"/>
      <c r="X390" s="107"/>
      <c r="Y390" s="107"/>
      <c r="Z390" s="107"/>
    </row>
    <row r="391" ht="12.0" customHeight="1">
      <c r="G391" s="107"/>
      <c r="H391" s="107"/>
      <c r="I391" s="107"/>
      <c r="J391" s="107"/>
      <c r="K391" s="107"/>
      <c r="L391" s="107"/>
      <c r="M391" s="107"/>
      <c r="N391" s="107"/>
      <c r="O391" s="107"/>
      <c r="P391" s="107"/>
      <c r="Q391" s="107"/>
      <c r="R391" s="107"/>
      <c r="S391" s="107"/>
      <c r="T391" s="107"/>
      <c r="U391" s="107"/>
      <c r="V391" s="107"/>
      <c r="W391" s="107"/>
      <c r="X391" s="107"/>
      <c r="Y391" s="107"/>
      <c r="Z391" s="107"/>
    </row>
    <row r="392" ht="12.0" customHeight="1">
      <c r="G392" s="107"/>
      <c r="H392" s="107"/>
      <c r="I392" s="107"/>
      <c r="J392" s="107"/>
      <c r="K392" s="107"/>
      <c r="L392" s="107"/>
      <c r="M392" s="107"/>
      <c r="N392" s="107"/>
      <c r="O392" s="107"/>
      <c r="P392" s="107"/>
      <c r="Q392" s="107"/>
      <c r="R392" s="107"/>
      <c r="S392" s="107"/>
      <c r="T392" s="107"/>
      <c r="U392" s="107"/>
      <c r="V392" s="107"/>
      <c r="W392" s="107"/>
      <c r="X392" s="107"/>
      <c r="Y392" s="107"/>
      <c r="Z392" s="107"/>
    </row>
    <row r="393" ht="12.0" customHeight="1">
      <c r="G393" s="107"/>
      <c r="H393" s="107"/>
      <c r="I393" s="107"/>
      <c r="J393" s="107"/>
      <c r="K393" s="107"/>
      <c r="L393" s="107"/>
      <c r="M393" s="107"/>
      <c r="N393" s="107"/>
      <c r="O393" s="107"/>
      <c r="P393" s="107"/>
      <c r="Q393" s="107"/>
      <c r="R393" s="107"/>
      <c r="S393" s="107"/>
      <c r="T393" s="107"/>
      <c r="U393" s="107"/>
      <c r="V393" s="107"/>
      <c r="W393" s="107"/>
      <c r="X393" s="107"/>
      <c r="Y393" s="107"/>
      <c r="Z393" s="107"/>
    </row>
    <row r="394" ht="12.0" customHeight="1">
      <c r="G394" s="107"/>
      <c r="H394" s="107"/>
      <c r="I394" s="107"/>
      <c r="J394" s="107"/>
      <c r="K394" s="107"/>
      <c r="L394" s="107"/>
      <c r="M394" s="107"/>
      <c r="N394" s="107"/>
      <c r="O394" s="107"/>
      <c r="P394" s="107"/>
      <c r="Q394" s="107"/>
      <c r="R394" s="107"/>
      <c r="S394" s="107"/>
      <c r="T394" s="107"/>
      <c r="U394" s="107"/>
      <c r="V394" s="107"/>
      <c r="W394" s="107"/>
      <c r="X394" s="107"/>
      <c r="Y394" s="107"/>
      <c r="Z394" s="107"/>
    </row>
    <row r="395" ht="12.0" customHeight="1">
      <c r="G395" s="107"/>
      <c r="H395" s="107"/>
      <c r="I395" s="107"/>
      <c r="J395" s="107"/>
      <c r="K395" s="107"/>
      <c r="L395" s="107"/>
      <c r="M395" s="107"/>
      <c r="N395" s="107"/>
      <c r="O395" s="107"/>
      <c r="P395" s="107"/>
      <c r="Q395" s="107"/>
      <c r="R395" s="107"/>
      <c r="S395" s="107"/>
      <c r="T395" s="107"/>
      <c r="U395" s="107"/>
      <c r="V395" s="107"/>
      <c r="W395" s="107"/>
      <c r="X395" s="107"/>
      <c r="Y395" s="107"/>
      <c r="Z395" s="107"/>
    </row>
    <row r="396" ht="12.0" customHeight="1">
      <c r="G396" s="107"/>
      <c r="H396" s="107"/>
      <c r="I396" s="107"/>
      <c r="J396" s="107"/>
      <c r="K396" s="107"/>
      <c r="L396" s="107"/>
      <c r="M396" s="107"/>
      <c r="N396" s="107"/>
      <c r="O396" s="107"/>
      <c r="P396" s="107"/>
      <c r="Q396" s="107"/>
      <c r="R396" s="107"/>
      <c r="S396" s="107"/>
      <c r="T396" s="107"/>
      <c r="U396" s="107"/>
      <c r="V396" s="107"/>
      <c r="W396" s="107"/>
      <c r="X396" s="107"/>
      <c r="Y396" s="107"/>
      <c r="Z396" s="107"/>
    </row>
    <row r="397" ht="12.0" customHeight="1">
      <c r="G397" s="107"/>
      <c r="H397" s="107"/>
      <c r="I397" s="107"/>
      <c r="J397" s="107"/>
      <c r="K397" s="107"/>
      <c r="L397" s="107"/>
      <c r="M397" s="107"/>
      <c r="N397" s="107"/>
      <c r="O397" s="107"/>
      <c r="P397" s="107"/>
      <c r="Q397" s="107"/>
      <c r="R397" s="107"/>
      <c r="S397" s="107"/>
      <c r="T397" s="107"/>
      <c r="U397" s="107"/>
      <c r="V397" s="107"/>
      <c r="W397" s="107"/>
      <c r="X397" s="107"/>
      <c r="Y397" s="107"/>
      <c r="Z397" s="107"/>
    </row>
    <row r="398" ht="12.0" customHeight="1">
      <c r="G398" s="107"/>
      <c r="H398" s="107"/>
      <c r="I398" s="107"/>
      <c r="J398" s="107"/>
      <c r="K398" s="107"/>
      <c r="L398" s="107"/>
      <c r="M398" s="107"/>
      <c r="N398" s="107"/>
      <c r="O398" s="107"/>
      <c r="P398" s="107"/>
      <c r="Q398" s="107"/>
      <c r="R398" s="107"/>
      <c r="S398" s="107"/>
      <c r="T398" s="107"/>
      <c r="U398" s="107"/>
      <c r="V398" s="107"/>
      <c r="W398" s="107"/>
      <c r="X398" s="107"/>
      <c r="Y398" s="107"/>
      <c r="Z398" s="107"/>
    </row>
    <row r="399" ht="12.0" customHeight="1">
      <c r="G399" s="107"/>
      <c r="H399" s="107"/>
      <c r="I399" s="107"/>
      <c r="J399" s="107"/>
      <c r="K399" s="107"/>
      <c r="L399" s="107"/>
      <c r="M399" s="107"/>
      <c r="N399" s="107"/>
      <c r="O399" s="107"/>
      <c r="P399" s="107"/>
      <c r="Q399" s="107"/>
      <c r="R399" s="107"/>
      <c r="S399" s="107"/>
      <c r="T399" s="107"/>
      <c r="U399" s="107"/>
      <c r="V399" s="107"/>
      <c r="W399" s="107"/>
      <c r="X399" s="107"/>
      <c r="Y399" s="107"/>
      <c r="Z399" s="107"/>
    </row>
    <row r="400" ht="12.0" customHeight="1">
      <c r="G400" s="107"/>
      <c r="H400" s="107"/>
      <c r="I400" s="107"/>
      <c r="J400" s="107"/>
      <c r="K400" s="107"/>
      <c r="L400" s="107"/>
      <c r="M400" s="107"/>
      <c r="N400" s="107"/>
      <c r="O400" s="107"/>
      <c r="P400" s="107"/>
      <c r="Q400" s="107"/>
      <c r="R400" s="107"/>
      <c r="S400" s="107"/>
      <c r="T400" s="107"/>
      <c r="U400" s="107"/>
      <c r="V400" s="107"/>
      <c r="W400" s="107"/>
      <c r="X400" s="107"/>
      <c r="Y400" s="107"/>
      <c r="Z400" s="107"/>
    </row>
    <row r="401" ht="12.0" customHeight="1">
      <c r="G401" s="107"/>
      <c r="H401" s="107"/>
      <c r="I401" s="107"/>
      <c r="J401" s="107"/>
      <c r="K401" s="107"/>
      <c r="L401" s="107"/>
      <c r="M401" s="107"/>
      <c r="N401" s="107"/>
      <c r="O401" s="107"/>
      <c r="P401" s="107"/>
      <c r="Q401" s="107"/>
      <c r="R401" s="107"/>
      <c r="S401" s="107"/>
      <c r="T401" s="107"/>
      <c r="U401" s="107"/>
      <c r="V401" s="107"/>
      <c r="W401" s="107"/>
      <c r="X401" s="107"/>
      <c r="Y401" s="107"/>
      <c r="Z401" s="107"/>
    </row>
    <row r="402" ht="12.0" customHeight="1">
      <c r="G402" s="107"/>
      <c r="H402" s="107"/>
      <c r="I402" s="107"/>
      <c r="J402" s="107"/>
      <c r="K402" s="107"/>
      <c r="L402" s="107"/>
      <c r="M402" s="107"/>
      <c r="N402" s="107"/>
      <c r="O402" s="107"/>
      <c r="P402" s="107"/>
      <c r="Q402" s="107"/>
      <c r="R402" s="107"/>
      <c r="S402" s="107"/>
      <c r="T402" s="107"/>
      <c r="U402" s="107"/>
      <c r="V402" s="107"/>
      <c r="W402" s="107"/>
      <c r="X402" s="107"/>
      <c r="Y402" s="107"/>
      <c r="Z402" s="107"/>
    </row>
    <row r="403" ht="12.0" customHeight="1">
      <c r="G403" s="107"/>
      <c r="H403" s="107"/>
      <c r="I403" s="107"/>
      <c r="J403" s="107"/>
      <c r="K403" s="107"/>
      <c r="L403" s="107"/>
      <c r="M403" s="107"/>
      <c r="N403" s="107"/>
      <c r="O403" s="107"/>
      <c r="P403" s="107"/>
      <c r="Q403" s="107"/>
      <c r="R403" s="107"/>
      <c r="S403" s="107"/>
      <c r="T403" s="107"/>
      <c r="U403" s="107"/>
      <c r="V403" s="107"/>
      <c r="W403" s="107"/>
      <c r="X403" s="107"/>
      <c r="Y403" s="107"/>
      <c r="Z403" s="107"/>
    </row>
    <row r="404" ht="12.0" customHeight="1">
      <c r="G404" s="107"/>
      <c r="H404" s="107"/>
      <c r="I404" s="107"/>
      <c r="J404" s="107"/>
      <c r="K404" s="107"/>
      <c r="L404" s="107"/>
      <c r="M404" s="107"/>
      <c r="N404" s="107"/>
      <c r="O404" s="107"/>
      <c r="P404" s="107"/>
      <c r="Q404" s="107"/>
      <c r="R404" s="107"/>
      <c r="S404" s="107"/>
      <c r="T404" s="107"/>
      <c r="U404" s="107"/>
      <c r="V404" s="107"/>
      <c r="W404" s="107"/>
      <c r="X404" s="107"/>
      <c r="Y404" s="107"/>
      <c r="Z404" s="107"/>
    </row>
    <row r="405" ht="12.0" customHeight="1">
      <c r="G405" s="107"/>
      <c r="H405" s="107"/>
      <c r="I405" s="107"/>
      <c r="J405" s="107"/>
      <c r="K405" s="107"/>
      <c r="L405" s="107"/>
      <c r="M405" s="107"/>
      <c r="N405" s="107"/>
      <c r="O405" s="107"/>
      <c r="P405" s="107"/>
      <c r="Q405" s="107"/>
      <c r="R405" s="107"/>
      <c r="S405" s="107"/>
      <c r="T405" s="107"/>
      <c r="U405" s="107"/>
      <c r="V405" s="107"/>
      <c r="W405" s="107"/>
      <c r="X405" s="107"/>
      <c r="Y405" s="107"/>
      <c r="Z405" s="107"/>
    </row>
    <row r="406" ht="12.0" customHeight="1">
      <c r="G406" s="107"/>
      <c r="H406" s="107"/>
      <c r="I406" s="107"/>
      <c r="J406" s="107"/>
      <c r="K406" s="107"/>
      <c r="L406" s="107"/>
      <c r="M406" s="107"/>
      <c r="N406" s="107"/>
      <c r="O406" s="107"/>
      <c r="P406" s="107"/>
      <c r="Q406" s="107"/>
      <c r="R406" s="107"/>
      <c r="S406" s="107"/>
      <c r="T406" s="107"/>
      <c r="U406" s="107"/>
      <c r="V406" s="107"/>
      <c r="W406" s="107"/>
      <c r="X406" s="107"/>
      <c r="Y406" s="107"/>
      <c r="Z406" s="107"/>
    </row>
    <row r="407" ht="12.0" customHeight="1">
      <c r="G407" s="107"/>
      <c r="H407" s="107"/>
      <c r="I407" s="107"/>
      <c r="J407" s="107"/>
      <c r="K407" s="107"/>
      <c r="L407" s="107"/>
      <c r="M407" s="107"/>
      <c r="N407" s="107"/>
      <c r="O407" s="107"/>
      <c r="P407" s="107"/>
      <c r="Q407" s="107"/>
      <c r="R407" s="107"/>
      <c r="S407" s="107"/>
      <c r="T407" s="107"/>
      <c r="U407" s="107"/>
      <c r="V407" s="107"/>
      <c r="W407" s="107"/>
      <c r="X407" s="107"/>
      <c r="Y407" s="107"/>
      <c r="Z407" s="107"/>
    </row>
    <row r="408" ht="12.0" customHeight="1">
      <c r="G408" s="107"/>
      <c r="H408" s="107"/>
      <c r="I408" s="107"/>
      <c r="J408" s="107"/>
      <c r="K408" s="107"/>
      <c r="L408" s="107"/>
      <c r="M408" s="107"/>
      <c r="N408" s="107"/>
      <c r="O408" s="107"/>
      <c r="P408" s="107"/>
      <c r="Q408" s="107"/>
      <c r="R408" s="107"/>
      <c r="S408" s="107"/>
      <c r="T408" s="107"/>
      <c r="U408" s="107"/>
      <c r="V408" s="107"/>
      <c r="W408" s="107"/>
      <c r="X408" s="107"/>
      <c r="Y408" s="107"/>
      <c r="Z408" s="107"/>
    </row>
    <row r="409" ht="12.0" customHeight="1">
      <c r="G409" s="107"/>
      <c r="H409" s="107"/>
      <c r="I409" s="107"/>
      <c r="J409" s="107"/>
      <c r="K409" s="107"/>
      <c r="L409" s="107"/>
      <c r="M409" s="107"/>
      <c r="N409" s="107"/>
      <c r="O409" s="107"/>
      <c r="P409" s="107"/>
      <c r="Q409" s="107"/>
      <c r="R409" s="107"/>
      <c r="S409" s="107"/>
      <c r="T409" s="107"/>
      <c r="U409" s="107"/>
      <c r="V409" s="107"/>
      <c r="W409" s="107"/>
      <c r="X409" s="107"/>
      <c r="Y409" s="107"/>
      <c r="Z409" s="107"/>
    </row>
    <row r="410" ht="12.0" customHeight="1">
      <c r="G410" s="107"/>
      <c r="H410" s="107"/>
      <c r="I410" s="107"/>
      <c r="J410" s="107"/>
      <c r="K410" s="107"/>
      <c r="L410" s="107"/>
      <c r="M410" s="107"/>
      <c r="N410" s="107"/>
      <c r="O410" s="107"/>
      <c r="P410" s="107"/>
      <c r="Q410" s="107"/>
      <c r="R410" s="107"/>
      <c r="S410" s="107"/>
      <c r="T410" s="107"/>
      <c r="U410" s="107"/>
      <c r="V410" s="107"/>
      <c r="W410" s="107"/>
      <c r="X410" s="107"/>
      <c r="Y410" s="107"/>
      <c r="Z410" s="107"/>
    </row>
    <row r="411" ht="12.0" customHeight="1">
      <c r="G411" s="107"/>
      <c r="H411" s="107"/>
      <c r="I411" s="107"/>
      <c r="J411" s="107"/>
      <c r="K411" s="107"/>
      <c r="L411" s="107"/>
      <c r="M411" s="107"/>
      <c r="N411" s="107"/>
      <c r="O411" s="107"/>
      <c r="P411" s="107"/>
      <c r="Q411" s="107"/>
      <c r="R411" s="107"/>
      <c r="S411" s="107"/>
      <c r="T411" s="107"/>
      <c r="U411" s="107"/>
      <c r="V411" s="107"/>
      <c r="W411" s="107"/>
      <c r="X411" s="107"/>
      <c r="Y411" s="107"/>
      <c r="Z411" s="107"/>
    </row>
    <row r="412" ht="12.0" customHeight="1">
      <c r="G412" s="107"/>
      <c r="H412" s="107"/>
      <c r="I412" s="107"/>
      <c r="J412" s="107"/>
      <c r="K412" s="107"/>
      <c r="L412" s="107"/>
      <c r="M412" s="107"/>
      <c r="N412" s="107"/>
      <c r="O412" s="107"/>
      <c r="P412" s="107"/>
      <c r="Q412" s="107"/>
      <c r="R412" s="107"/>
      <c r="S412" s="107"/>
      <c r="T412" s="107"/>
      <c r="U412" s="107"/>
      <c r="V412" s="107"/>
      <c r="W412" s="107"/>
      <c r="X412" s="107"/>
      <c r="Y412" s="107"/>
      <c r="Z412" s="107"/>
    </row>
    <row r="413" ht="12.0" customHeight="1">
      <c r="G413" s="107"/>
      <c r="H413" s="107"/>
      <c r="I413" s="107"/>
      <c r="J413" s="107"/>
      <c r="K413" s="107"/>
      <c r="L413" s="107"/>
      <c r="M413" s="107"/>
      <c r="N413" s="107"/>
      <c r="O413" s="107"/>
      <c r="P413" s="107"/>
      <c r="Q413" s="107"/>
      <c r="R413" s="107"/>
      <c r="S413" s="107"/>
      <c r="T413" s="107"/>
      <c r="U413" s="107"/>
      <c r="V413" s="107"/>
      <c r="W413" s="107"/>
      <c r="X413" s="107"/>
      <c r="Y413" s="107"/>
      <c r="Z413" s="107"/>
    </row>
    <row r="414" ht="12.0" customHeight="1">
      <c r="G414" s="107"/>
      <c r="H414" s="107"/>
      <c r="I414" s="107"/>
      <c r="J414" s="107"/>
      <c r="K414" s="107"/>
      <c r="L414" s="107"/>
      <c r="M414" s="107"/>
      <c r="N414" s="107"/>
      <c r="O414" s="107"/>
      <c r="P414" s="107"/>
      <c r="Q414" s="107"/>
      <c r="R414" s="107"/>
      <c r="S414" s="107"/>
      <c r="T414" s="107"/>
      <c r="U414" s="107"/>
      <c r="V414" s="107"/>
      <c r="W414" s="107"/>
      <c r="X414" s="107"/>
      <c r="Y414" s="107"/>
      <c r="Z414" s="107"/>
    </row>
    <row r="415" ht="12.0" customHeight="1">
      <c r="G415" s="107"/>
      <c r="H415" s="107"/>
      <c r="I415" s="107"/>
      <c r="J415" s="107"/>
      <c r="K415" s="107"/>
      <c r="L415" s="107"/>
      <c r="M415" s="107"/>
      <c r="N415" s="107"/>
      <c r="O415" s="107"/>
      <c r="P415" s="107"/>
      <c r="Q415" s="107"/>
      <c r="R415" s="107"/>
      <c r="S415" s="107"/>
      <c r="T415" s="107"/>
      <c r="U415" s="107"/>
      <c r="V415" s="107"/>
      <c r="W415" s="107"/>
      <c r="X415" s="107"/>
      <c r="Y415" s="107"/>
      <c r="Z415" s="107"/>
    </row>
    <row r="416" ht="12.0" customHeight="1">
      <c r="G416" s="107"/>
      <c r="H416" s="107"/>
      <c r="I416" s="107"/>
      <c r="J416" s="107"/>
      <c r="K416" s="107"/>
      <c r="L416" s="107"/>
      <c r="M416" s="107"/>
      <c r="N416" s="107"/>
      <c r="O416" s="107"/>
      <c r="P416" s="107"/>
      <c r="Q416" s="107"/>
      <c r="R416" s="107"/>
      <c r="S416" s="107"/>
      <c r="T416" s="107"/>
      <c r="U416" s="107"/>
      <c r="V416" s="107"/>
      <c r="W416" s="107"/>
      <c r="X416" s="107"/>
      <c r="Y416" s="107"/>
      <c r="Z416" s="107"/>
    </row>
    <row r="417" ht="12.0" customHeight="1">
      <c r="G417" s="107"/>
      <c r="H417" s="107"/>
      <c r="I417" s="107"/>
      <c r="J417" s="107"/>
      <c r="K417" s="107"/>
      <c r="L417" s="107"/>
      <c r="M417" s="107"/>
      <c r="N417" s="107"/>
      <c r="O417" s="107"/>
      <c r="P417" s="107"/>
      <c r="Q417" s="107"/>
      <c r="R417" s="107"/>
      <c r="S417" s="107"/>
      <c r="T417" s="107"/>
      <c r="U417" s="107"/>
      <c r="V417" s="107"/>
      <c r="W417" s="107"/>
      <c r="X417" s="107"/>
      <c r="Y417" s="107"/>
      <c r="Z417" s="107"/>
    </row>
    <row r="418" ht="12.0" customHeight="1">
      <c r="G418" s="107"/>
      <c r="H418" s="107"/>
      <c r="I418" s="107"/>
      <c r="J418" s="107"/>
      <c r="K418" s="107"/>
      <c r="L418" s="107"/>
      <c r="M418" s="107"/>
      <c r="N418" s="107"/>
      <c r="O418" s="107"/>
      <c r="P418" s="107"/>
      <c r="Q418" s="107"/>
      <c r="R418" s="107"/>
      <c r="S418" s="107"/>
      <c r="T418" s="107"/>
      <c r="U418" s="107"/>
      <c r="V418" s="107"/>
      <c r="W418" s="107"/>
      <c r="X418" s="107"/>
      <c r="Y418" s="107"/>
      <c r="Z418" s="107"/>
    </row>
    <row r="419" ht="12.0" customHeight="1">
      <c r="G419" s="107"/>
      <c r="H419" s="107"/>
      <c r="I419" s="107"/>
      <c r="J419" s="107"/>
      <c r="K419" s="107"/>
      <c r="L419" s="107"/>
      <c r="M419" s="107"/>
      <c r="N419" s="107"/>
      <c r="O419" s="107"/>
      <c r="P419" s="107"/>
      <c r="Q419" s="107"/>
      <c r="R419" s="107"/>
      <c r="S419" s="107"/>
      <c r="T419" s="107"/>
      <c r="U419" s="107"/>
      <c r="V419" s="107"/>
      <c r="W419" s="107"/>
      <c r="X419" s="107"/>
      <c r="Y419" s="107"/>
      <c r="Z419" s="107"/>
    </row>
    <row r="420" ht="12.0" customHeight="1">
      <c r="G420" s="107"/>
      <c r="H420" s="107"/>
      <c r="I420" s="107"/>
      <c r="J420" s="107"/>
      <c r="K420" s="107"/>
      <c r="L420" s="107"/>
      <c r="M420" s="107"/>
      <c r="N420" s="107"/>
      <c r="O420" s="107"/>
      <c r="P420" s="107"/>
      <c r="Q420" s="107"/>
      <c r="R420" s="107"/>
      <c r="S420" s="107"/>
      <c r="T420" s="107"/>
      <c r="U420" s="107"/>
      <c r="V420" s="107"/>
      <c r="W420" s="107"/>
      <c r="X420" s="107"/>
      <c r="Y420" s="107"/>
      <c r="Z420" s="107"/>
    </row>
    <row r="421" ht="12.0" customHeight="1">
      <c r="G421" s="107"/>
      <c r="H421" s="107"/>
      <c r="I421" s="107"/>
      <c r="J421" s="107"/>
      <c r="K421" s="107"/>
      <c r="L421" s="107"/>
      <c r="M421" s="107"/>
      <c r="N421" s="107"/>
      <c r="O421" s="107"/>
      <c r="P421" s="107"/>
      <c r="Q421" s="107"/>
      <c r="R421" s="107"/>
      <c r="S421" s="107"/>
      <c r="T421" s="107"/>
      <c r="U421" s="107"/>
      <c r="V421" s="107"/>
      <c r="W421" s="107"/>
      <c r="X421" s="107"/>
      <c r="Y421" s="107"/>
      <c r="Z421" s="107"/>
    </row>
    <row r="422" ht="12.0" customHeight="1">
      <c r="G422" s="107"/>
      <c r="H422" s="107"/>
      <c r="I422" s="107"/>
      <c r="J422" s="107"/>
      <c r="K422" s="107"/>
      <c r="L422" s="107"/>
      <c r="M422" s="107"/>
      <c r="N422" s="107"/>
      <c r="O422" s="107"/>
      <c r="P422" s="107"/>
      <c r="Q422" s="107"/>
      <c r="R422" s="107"/>
      <c r="S422" s="107"/>
      <c r="T422" s="107"/>
      <c r="U422" s="107"/>
      <c r="V422" s="107"/>
      <c r="W422" s="107"/>
      <c r="X422" s="107"/>
      <c r="Y422" s="107"/>
      <c r="Z422" s="107"/>
    </row>
    <row r="423" ht="12.0" customHeight="1">
      <c r="G423" s="107"/>
      <c r="H423" s="107"/>
      <c r="I423" s="107"/>
      <c r="J423" s="107"/>
      <c r="K423" s="107"/>
      <c r="L423" s="107"/>
      <c r="M423" s="107"/>
      <c r="N423" s="107"/>
      <c r="O423" s="107"/>
      <c r="P423" s="107"/>
      <c r="Q423" s="107"/>
      <c r="R423" s="107"/>
      <c r="S423" s="107"/>
      <c r="T423" s="107"/>
      <c r="U423" s="107"/>
      <c r="V423" s="107"/>
      <c r="W423" s="107"/>
      <c r="X423" s="107"/>
      <c r="Y423" s="107"/>
      <c r="Z423" s="107"/>
    </row>
    <row r="424" ht="12.0" customHeight="1">
      <c r="G424" s="107"/>
      <c r="H424" s="107"/>
      <c r="I424" s="107"/>
      <c r="J424" s="107"/>
      <c r="K424" s="107"/>
      <c r="L424" s="107"/>
      <c r="M424" s="107"/>
      <c r="N424" s="107"/>
      <c r="O424" s="107"/>
      <c r="P424" s="107"/>
      <c r="Q424" s="107"/>
      <c r="R424" s="107"/>
      <c r="S424" s="107"/>
      <c r="T424" s="107"/>
      <c r="U424" s="107"/>
      <c r="V424" s="107"/>
      <c r="W424" s="107"/>
      <c r="X424" s="107"/>
      <c r="Y424" s="107"/>
      <c r="Z424" s="107"/>
    </row>
    <row r="425" ht="12.0" customHeight="1">
      <c r="G425" s="107"/>
      <c r="H425" s="107"/>
      <c r="I425" s="107"/>
      <c r="J425" s="107"/>
      <c r="K425" s="107"/>
      <c r="L425" s="107"/>
      <c r="M425" s="107"/>
      <c r="N425" s="107"/>
      <c r="O425" s="107"/>
      <c r="P425" s="107"/>
      <c r="Q425" s="107"/>
      <c r="R425" s="107"/>
      <c r="S425" s="107"/>
      <c r="T425" s="107"/>
      <c r="U425" s="107"/>
      <c r="V425" s="107"/>
      <c r="W425" s="107"/>
      <c r="X425" s="107"/>
      <c r="Y425" s="107"/>
      <c r="Z425" s="107"/>
    </row>
    <row r="426" ht="12.0" customHeight="1">
      <c r="G426" s="107"/>
      <c r="H426" s="107"/>
      <c r="I426" s="107"/>
      <c r="J426" s="107"/>
      <c r="K426" s="107"/>
      <c r="L426" s="107"/>
      <c r="M426" s="107"/>
      <c r="N426" s="107"/>
      <c r="O426" s="107"/>
      <c r="P426" s="107"/>
      <c r="Q426" s="107"/>
      <c r="R426" s="107"/>
      <c r="S426" s="107"/>
      <c r="T426" s="107"/>
      <c r="U426" s="107"/>
      <c r="V426" s="107"/>
      <c r="W426" s="107"/>
      <c r="X426" s="107"/>
      <c r="Y426" s="107"/>
      <c r="Z426" s="107"/>
    </row>
    <row r="427" ht="12.0" customHeight="1">
      <c r="G427" s="107"/>
      <c r="H427" s="107"/>
      <c r="I427" s="107"/>
      <c r="J427" s="107"/>
      <c r="K427" s="107"/>
      <c r="L427" s="107"/>
      <c r="M427" s="107"/>
      <c r="N427" s="107"/>
      <c r="O427" s="107"/>
      <c r="P427" s="107"/>
      <c r="Q427" s="107"/>
      <c r="R427" s="107"/>
      <c r="S427" s="107"/>
      <c r="T427" s="107"/>
      <c r="U427" s="107"/>
      <c r="V427" s="107"/>
      <c r="W427" s="107"/>
      <c r="X427" s="107"/>
      <c r="Y427" s="107"/>
      <c r="Z427" s="107"/>
    </row>
    <row r="428" ht="12.0" customHeight="1">
      <c r="G428" s="107"/>
      <c r="H428" s="107"/>
      <c r="I428" s="107"/>
      <c r="J428" s="107"/>
      <c r="K428" s="107"/>
      <c r="L428" s="107"/>
      <c r="M428" s="107"/>
      <c r="N428" s="107"/>
      <c r="O428" s="107"/>
      <c r="P428" s="107"/>
      <c r="Q428" s="107"/>
      <c r="R428" s="107"/>
      <c r="S428" s="107"/>
      <c r="T428" s="107"/>
      <c r="U428" s="107"/>
      <c r="V428" s="107"/>
      <c r="W428" s="107"/>
      <c r="X428" s="107"/>
      <c r="Y428" s="107"/>
      <c r="Z428" s="107"/>
    </row>
    <row r="429" ht="12.0" customHeight="1">
      <c r="G429" s="107"/>
      <c r="H429" s="107"/>
      <c r="I429" s="107"/>
      <c r="J429" s="107"/>
      <c r="K429" s="107"/>
      <c r="L429" s="107"/>
      <c r="M429" s="107"/>
      <c r="N429" s="107"/>
      <c r="O429" s="107"/>
      <c r="P429" s="107"/>
      <c r="Q429" s="107"/>
      <c r="R429" s="107"/>
      <c r="S429" s="107"/>
      <c r="T429" s="107"/>
      <c r="U429" s="107"/>
      <c r="V429" s="107"/>
      <c r="W429" s="107"/>
      <c r="X429" s="107"/>
      <c r="Y429" s="107"/>
      <c r="Z429" s="107"/>
    </row>
    <row r="430" ht="12.0" customHeight="1">
      <c r="G430" s="107"/>
      <c r="H430" s="107"/>
      <c r="I430" s="107"/>
      <c r="J430" s="107"/>
      <c r="K430" s="107"/>
      <c r="L430" s="107"/>
      <c r="M430" s="107"/>
      <c r="N430" s="107"/>
      <c r="O430" s="107"/>
      <c r="P430" s="107"/>
      <c r="Q430" s="107"/>
      <c r="R430" s="107"/>
      <c r="S430" s="107"/>
      <c r="T430" s="107"/>
      <c r="U430" s="107"/>
      <c r="V430" s="107"/>
      <c r="W430" s="107"/>
      <c r="X430" s="107"/>
      <c r="Y430" s="107"/>
      <c r="Z430" s="107"/>
    </row>
    <row r="431" ht="12.0" customHeight="1">
      <c r="G431" s="107"/>
      <c r="H431" s="107"/>
      <c r="I431" s="107"/>
      <c r="J431" s="107"/>
      <c r="K431" s="107"/>
      <c r="L431" s="107"/>
      <c r="M431" s="107"/>
      <c r="N431" s="107"/>
      <c r="O431" s="107"/>
      <c r="P431" s="107"/>
      <c r="Q431" s="107"/>
      <c r="R431" s="107"/>
      <c r="S431" s="107"/>
      <c r="T431" s="107"/>
      <c r="U431" s="107"/>
      <c r="V431" s="107"/>
      <c r="W431" s="107"/>
      <c r="X431" s="107"/>
      <c r="Y431" s="107"/>
      <c r="Z431" s="107"/>
    </row>
    <row r="432" ht="12.0" customHeight="1">
      <c r="G432" s="107"/>
      <c r="H432" s="107"/>
      <c r="I432" s="107"/>
      <c r="J432" s="107"/>
      <c r="K432" s="107"/>
      <c r="L432" s="107"/>
      <c r="M432" s="107"/>
      <c r="N432" s="107"/>
      <c r="O432" s="107"/>
      <c r="P432" s="107"/>
      <c r="Q432" s="107"/>
      <c r="R432" s="107"/>
      <c r="S432" s="107"/>
      <c r="T432" s="107"/>
      <c r="U432" s="107"/>
      <c r="V432" s="107"/>
      <c r="W432" s="107"/>
      <c r="X432" s="107"/>
      <c r="Y432" s="107"/>
      <c r="Z432" s="107"/>
    </row>
    <row r="433" ht="12.0" customHeight="1">
      <c r="G433" s="107"/>
      <c r="H433" s="107"/>
      <c r="I433" s="107"/>
      <c r="J433" s="107"/>
      <c r="K433" s="107"/>
      <c r="L433" s="107"/>
      <c r="M433" s="107"/>
      <c r="N433" s="107"/>
      <c r="O433" s="107"/>
      <c r="P433" s="107"/>
      <c r="Q433" s="107"/>
      <c r="R433" s="107"/>
      <c r="S433" s="107"/>
      <c r="T433" s="107"/>
      <c r="U433" s="107"/>
      <c r="V433" s="107"/>
      <c r="W433" s="107"/>
      <c r="X433" s="107"/>
      <c r="Y433" s="107"/>
      <c r="Z433" s="107"/>
    </row>
    <row r="434" ht="12.0" customHeight="1">
      <c r="G434" s="107"/>
      <c r="H434" s="107"/>
      <c r="I434" s="107"/>
      <c r="J434" s="107"/>
      <c r="K434" s="107"/>
      <c r="L434" s="107"/>
      <c r="M434" s="107"/>
      <c r="N434" s="107"/>
      <c r="O434" s="107"/>
      <c r="P434" s="107"/>
      <c r="Q434" s="107"/>
      <c r="R434" s="107"/>
      <c r="S434" s="107"/>
      <c r="T434" s="107"/>
      <c r="U434" s="107"/>
      <c r="V434" s="107"/>
      <c r="W434" s="107"/>
      <c r="X434" s="107"/>
      <c r="Y434" s="107"/>
      <c r="Z434" s="107"/>
    </row>
    <row r="435" ht="12.0" customHeight="1">
      <c r="G435" s="107"/>
      <c r="H435" s="107"/>
      <c r="I435" s="107"/>
      <c r="J435" s="107"/>
      <c r="K435" s="107"/>
      <c r="L435" s="107"/>
      <c r="M435" s="107"/>
      <c r="N435" s="107"/>
      <c r="O435" s="107"/>
      <c r="P435" s="107"/>
      <c r="Q435" s="107"/>
      <c r="R435" s="107"/>
      <c r="S435" s="107"/>
      <c r="T435" s="107"/>
      <c r="U435" s="107"/>
      <c r="V435" s="107"/>
      <c r="W435" s="107"/>
      <c r="X435" s="107"/>
      <c r="Y435" s="107"/>
      <c r="Z435" s="107"/>
    </row>
    <row r="436" ht="12.0" customHeight="1">
      <c r="G436" s="107"/>
      <c r="H436" s="107"/>
      <c r="I436" s="107"/>
      <c r="J436" s="107"/>
      <c r="K436" s="107"/>
      <c r="L436" s="107"/>
      <c r="M436" s="107"/>
      <c r="N436" s="107"/>
      <c r="O436" s="107"/>
      <c r="P436" s="107"/>
      <c r="Q436" s="107"/>
      <c r="R436" s="107"/>
      <c r="S436" s="107"/>
      <c r="T436" s="107"/>
      <c r="U436" s="107"/>
      <c r="V436" s="107"/>
      <c r="W436" s="107"/>
      <c r="X436" s="107"/>
      <c r="Y436" s="107"/>
      <c r="Z436" s="107"/>
    </row>
    <row r="437" ht="12.0" customHeight="1">
      <c r="G437" s="107"/>
      <c r="H437" s="107"/>
      <c r="I437" s="107"/>
      <c r="J437" s="107"/>
      <c r="K437" s="107"/>
      <c r="L437" s="107"/>
      <c r="M437" s="107"/>
      <c r="N437" s="107"/>
      <c r="O437" s="107"/>
      <c r="P437" s="107"/>
      <c r="Q437" s="107"/>
      <c r="R437" s="107"/>
      <c r="S437" s="107"/>
      <c r="T437" s="107"/>
      <c r="U437" s="107"/>
      <c r="V437" s="107"/>
      <c r="W437" s="107"/>
      <c r="X437" s="107"/>
      <c r="Y437" s="107"/>
      <c r="Z437" s="107"/>
    </row>
    <row r="438" ht="12.0" customHeight="1">
      <c r="G438" s="107"/>
      <c r="H438" s="107"/>
      <c r="I438" s="107"/>
      <c r="J438" s="107"/>
      <c r="K438" s="107"/>
      <c r="L438" s="107"/>
      <c r="M438" s="107"/>
      <c r="N438" s="107"/>
      <c r="O438" s="107"/>
      <c r="P438" s="107"/>
      <c r="Q438" s="107"/>
      <c r="R438" s="107"/>
      <c r="S438" s="107"/>
      <c r="T438" s="107"/>
      <c r="U438" s="107"/>
      <c r="V438" s="107"/>
      <c r="W438" s="107"/>
      <c r="X438" s="107"/>
      <c r="Y438" s="107"/>
      <c r="Z438" s="107"/>
    </row>
    <row r="439" ht="12.0" customHeight="1">
      <c r="G439" s="107"/>
      <c r="H439" s="107"/>
      <c r="I439" s="107"/>
      <c r="J439" s="107"/>
      <c r="K439" s="107"/>
      <c r="L439" s="107"/>
      <c r="M439" s="107"/>
      <c r="N439" s="107"/>
      <c r="O439" s="107"/>
      <c r="P439" s="107"/>
      <c r="Q439" s="107"/>
      <c r="R439" s="107"/>
      <c r="S439" s="107"/>
      <c r="T439" s="107"/>
      <c r="U439" s="107"/>
      <c r="V439" s="107"/>
      <c r="W439" s="107"/>
      <c r="X439" s="107"/>
      <c r="Y439" s="107"/>
      <c r="Z439" s="107"/>
    </row>
    <row r="440" ht="12.0" customHeight="1">
      <c r="G440" s="107"/>
      <c r="H440" s="107"/>
      <c r="I440" s="107"/>
      <c r="J440" s="107"/>
      <c r="K440" s="107"/>
      <c r="L440" s="107"/>
      <c r="M440" s="107"/>
      <c r="N440" s="107"/>
      <c r="O440" s="107"/>
      <c r="P440" s="107"/>
      <c r="Q440" s="107"/>
      <c r="R440" s="107"/>
      <c r="S440" s="107"/>
      <c r="T440" s="107"/>
      <c r="U440" s="107"/>
      <c r="V440" s="107"/>
      <c r="W440" s="107"/>
      <c r="X440" s="107"/>
      <c r="Y440" s="107"/>
      <c r="Z440" s="107"/>
    </row>
    <row r="441" ht="12.0" customHeight="1">
      <c r="G441" s="107"/>
      <c r="H441" s="107"/>
      <c r="I441" s="107"/>
      <c r="J441" s="107"/>
      <c r="K441" s="107"/>
      <c r="L441" s="107"/>
      <c r="M441" s="107"/>
      <c r="N441" s="107"/>
      <c r="O441" s="107"/>
      <c r="P441" s="107"/>
      <c r="Q441" s="107"/>
      <c r="R441" s="107"/>
      <c r="S441" s="107"/>
      <c r="T441" s="107"/>
      <c r="U441" s="107"/>
      <c r="V441" s="107"/>
      <c r="W441" s="107"/>
      <c r="X441" s="107"/>
      <c r="Y441" s="107"/>
      <c r="Z441" s="107"/>
    </row>
    <row r="442" ht="12.0" customHeight="1">
      <c r="G442" s="107"/>
      <c r="H442" s="107"/>
      <c r="I442" s="107"/>
      <c r="J442" s="107"/>
      <c r="K442" s="107"/>
      <c r="L442" s="107"/>
      <c r="M442" s="107"/>
      <c r="N442" s="107"/>
      <c r="O442" s="107"/>
      <c r="P442" s="107"/>
      <c r="Q442" s="107"/>
      <c r="R442" s="107"/>
      <c r="S442" s="107"/>
      <c r="T442" s="107"/>
      <c r="U442" s="107"/>
      <c r="V442" s="107"/>
      <c r="W442" s="107"/>
      <c r="X442" s="107"/>
      <c r="Y442" s="107"/>
      <c r="Z442" s="107"/>
    </row>
    <row r="443" ht="12.0" customHeight="1">
      <c r="G443" s="107"/>
      <c r="H443" s="107"/>
      <c r="I443" s="107"/>
      <c r="J443" s="107"/>
      <c r="K443" s="107"/>
      <c r="L443" s="107"/>
      <c r="M443" s="107"/>
      <c r="N443" s="107"/>
      <c r="O443" s="107"/>
      <c r="P443" s="107"/>
      <c r="Q443" s="107"/>
      <c r="R443" s="107"/>
      <c r="S443" s="107"/>
      <c r="T443" s="107"/>
      <c r="U443" s="107"/>
      <c r="V443" s="107"/>
      <c r="W443" s="107"/>
      <c r="X443" s="107"/>
      <c r="Y443" s="107"/>
      <c r="Z443" s="107"/>
    </row>
    <row r="444" ht="12.0" customHeight="1">
      <c r="G444" s="107"/>
      <c r="H444" s="107"/>
      <c r="I444" s="107"/>
      <c r="J444" s="107"/>
      <c r="K444" s="107"/>
      <c r="L444" s="107"/>
      <c r="M444" s="107"/>
      <c r="N444" s="107"/>
      <c r="O444" s="107"/>
      <c r="P444" s="107"/>
      <c r="Q444" s="107"/>
      <c r="R444" s="107"/>
      <c r="S444" s="107"/>
      <c r="T444" s="107"/>
      <c r="U444" s="107"/>
      <c r="V444" s="107"/>
      <c r="W444" s="107"/>
      <c r="X444" s="107"/>
      <c r="Y444" s="107"/>
      <c r="Z444" s="107"/>
    </row>
    <row r="445" ht="12.0" customHeight="1">
      <c r="G445" s="107"/>
      <c r="H445" s="107"/>
      <c r="I445" s="107"/>
      <c r="J445" s="107"/>
      <c r="K445" s="107"/>
      <c r="L445" s="107"/>
      <c r="M445" s="107"/>
      <c r="N445" s="107"/>
      <c r="O445" s="107"/>
      <c r="P445" s="107"/>
      <c r="Q445" s="107"/>
      <c r="R445" s="107"/>
      <c r="S445" s="107"/>
      <c r="T445" s="107"/>
      <c r="U445" s="107"/>
      <c r="V445" s="107"/>
      <c r="W445" s="107"/>
      <c r="X445" s="107"/>
      <c r="Y445" s="107"/>
      <c r="Z445" s="107"/>
    </row>
    <row r="446" ht="12.0" customHeight="1">
      <c r="G446" s="107"/>
      <c r="H446" s="107"/>
      <c r="I446" s="107"/>
      <c r="J446" s="107"/>
      <c r="K446" s="107"/>
      <c r="L446" s="107"/>
      <c r="M446" s="107"/>
      <c r="N446" s="107"/>
      <c r="O446" s="107"/>
      <c r="P446" s="107"/>
      <c r="Q446" s="107"/>
      <c r="R446" s="107"/>
      <c r="S446" s="107"/>
      <c r="T446" s="107"/>
      <c r="U446" s="107"/>
      <c r="V446" s="107"/>
      <c r="W446" s="107"/>
      <c r="X446" s="107"/>
      <c r="Y446" s="107"/>
      <c r="Z446" s="107"/>
    </row>
    <row r="447" ht="12.0" customHeight="1">
      <c r="G447" s="107"/>
      <c r="H447" s="107"/>
      <c r="I447" s="107"/>
      <c r="J447" s="107"/>
      <c r="K447" s="107"/>
      <c r="L447" s="107"/>
      <c r="M447" s="107"/>
      <c r="N447" s="107"/>
      <c r="O447" s="107"/>
      <c r="P447" s="107"/>
      <c r="Q447" s="107"/>
      <c r="R447" s="107"/>
      <c r="S447" s="107"/>
      <c r="T447" s="107"/>
      <c r="U447" s="107"/>
      <c r="V447" s="107"/>
      <c r="W447" s="107"/>
      <c r="X447" s="107"/>
      <c r="Y447" s="107"/>
      <c r="Z447" s="107"/>
    </row>
    <row r="448" ht="12.0" customHeight="1">
      <c r="G448" s="107"/>
      <c r="H448" s="107"/>
      <c r="I448" s="107"/>
      <c r="J448" s="107"/>
      <c r="K448" s="107"/>
      <c r="L448" s="107"/>
      <c r="M448" s="107"/>
      <c r="N448" s="107"/>
      <c r="O448" s="107"/>
      <c r="P448" s="107"/>
      <c r="Q448" s="107"/>
      <c r="R448" s="107"/>
      <c r="S448" s="107"/>
      <c r="T448" s="107"/>
      <c r="U448" s="107"/>
      <c r="V448" s="107"/>
      <c r="W448" s="107"/>
      <c r="X448" s="107"/>
      <c r="Y448" s="107"/>
      <c r="Z448" s="107"/>
    </row>
    <row r="449" ht="12.0" customHeight="1">
      <c r="G449" s="107"/>
      <c r="H449" s="107"/>
      <c r="I449" s="107"/>
      <c r="J449" s="107"/>
      <c r="K449" s="107"/>
      <c r="L449" s="107"/>
      <c r="M449" s="107"/>
      <c r="N449" s="107"/>
      <c r="O449" s="107"/>
      <c r="P449" s="107"/>
      <c r="Q449" s="107"/>
      <c r="R449" s="107"/>
      <c r="S449" s="107"/>
      <c r="T449" s="107"/>
      <c r="U449" s="107"/>
      <c r="V449" s="107"/>
      <c r="W449" s="107"/>
      <c r="X449" s="107"/>
      <c r="Y449" s="107"/>
      <c r="Z449" s="107"/>
    </row>
    <row r="450" ht="12.0" customHeight="1">
      <c r="G450" s="107"/>
      <c r="H450" s="107"/>
      <c r="I450" s="107"/>
      <c r="J450" s="107"/>
      <c r="K450" s="107"/>
      <c r="L450" s="107"/>
      <c r="M450" s="107"/>
      <c r="N450" s="107"/>
      <c r="O450" s="107"/>
      <c r="P450" s="107"/>
      <c r="Q450" s="107"/>
      <c r="R450" s="107"/>
      <c r="S450" s="107"/>
      <c r="T450" s="107"/>
      <c r="U450" s="107"/>
      <c r="V450" s="107"/>
      <c r="W450" s="107"/>
      <c r="X450" s="107"/>
      <c r="Y450" s="107"/>
      <c r="Z450" s="107"/>
    </row>
    <row r="451" ht="12.0" customHeight="1">
      <c r="G451" s="107"/>
      <c r="H451" s="107"/>
      <c r="I451" s="107"/>
      <c r="J451" s="107"/>
      <c r="K451" s="107"/>
      <c r="L451" s="107"/>
      <c r="M451" s="107"/>
      <c r="N451" s="107"/>
      <c r="O451" s="107"/>
      <c r="P451" s="107"/>
      <c r="Q451" s="107"/>
      <c r="R451" s="107"/>
      <c r="S451" s="107"/>
      <c r="T451" s="107"/>
      <c r="U451" s="107"/>
      <c r="V451" s="107"/>
      <c r="W451" s="107"/>
      <c r="X451" s="107"/>
      <c r="Y451" s="107"/>
      <c r="Z451" s="107"/>
    </row>
    <row r="452" ht="12.0" customHeight="1">
      <c r="G452" s="107"/>
      <c r="H452" s="107"/>
      <c r="I452" s="107"/>
      <c r="J452" s="107"/>
      <c r="K452" s="107"/>
      <c r="L452" s="107"/>
      <c r="M452" s="107"/>
      <c r="N452" s="107"/>
      <c r="O452" s="107"/>
      <c r="P452" s="107"/>
      <c r="Q452" s="107"/>
      <c r="R452" s="107"/>
      <c r="S452" s="107"/>
      <c r="T452" s="107"/>
      <c r="U452" s="107"/>
      <c r="V452" s="107"/>
      <c r="W452" s="107"/>
      <c r="X452" s="107"/>
      <c r="Y452" s="107"/>
      <c r="Z452" s="107"/>
    </row>
    <row r="453" ht="12.0" customHeight="1">
      <c r="G453" s="107"/>
      <c r="H453" s="107"/>
      <c r="I453" s="107"/>
      <c r="J453" s="107"/>
      <c r="K453" s="107"/>
      <c r="L453" s="107"/>
      <c r="M453" s="107"/>
      <c r="N453" s="107"/>
      <c r="O453" s="107"/>
      <c r="P453" s="107"/>
      <c r="Q453" s="107"/>
      <c r="R453" s="107"/>
      <c r="S453" s="107"/>
      <c r="T453" s="107"/>
      <c r="U453" s="107"/>
      <c r="V453" s="107"/>
      <c r="W453" s="107"/>
      <c r="X453" s="107"/>
      <c r="Y453" s="107"/>
      <c r="Z453" s="107"/>
    </row>
    <row r="454" ht="12.0" customHeight="1">
      <c r="G454" s="107"/>
      <c r="H454" s="107"/>
      <c r="I454" s="107"/>
      <c r="J454" s="107"/>
      <c r="K454" s="107"/>
      <c r="L454" s="107"/>
      <c r="M454" s="107"/>
      <c r="N454" s="107"/>
      <c r="O454" s="107"/>
      <c r="P454" s="107"/>
      <c r="Q454" s="107"/>
      <c r="R454" s="107"/>
      <c r="S454" s="107"/>
      <c r="T454" s="107"/>
      <c r="U454" s="107"/>
      <c r="V454" s="107"/>
      <c r="W454" s="107"/>
      <c r="X454" s="107"/>
      <c r="Y454" s="107"/>
      <c r="Z454" s="107"/>
    </row>
    <row r="455" ht="12.0" customHeight="1">
      <c r="G455" s="107"/>
      <c r="H455" s="107"/>
      <c r="I455" s="107"/>
      <c r="J455" s="107"/>
      <c r="K455" s="107"/>
      <c r="L455" s="107"/>
      <c r="M455" s="107"/>
      <c r="N455" s="107"/>
      <c r="O455" s="107"/>
      <c r="P455" s="107"/>
      <c r="Q455" s="107"/>
      <c r="R455" s="107"/>
      <c r="S455" s="107"/>
      <c r="T455" s="107"/>
      <c r="U455" s="107"/>
      <c r="V455" s="107"/>
      <c r="W455" s="107"/>
      <c r="X455" s="107"/>
      <c r="Y455" s="107"/>
      <c r="Z455" s="107"/>
    </row>
    <row r="456" ht="12.0" customHeight="1">
      <c r="G456" s="107"/>
      <c r="H456" s="107"/>
      <c r="I456" s="107"/>
      <c r="J456" s="107"/>
      <c r="K456" s="107"/>
      <c r="L456" s="107"/>
      <c r="M456" s="107"/>
      <c r="N456" s="107"/>
      <c r="O456" s="107"/>
      <c r="P456" s="107"/>
      <c r="Q456" s="107"/>
      <c r="R456" s="107"/>
      <c r="S456" s="107"/>
      <c r="T456" s="107"/>
      <c r="U456" s="107"/>
      <c r="V456" s="107"/>
      <c r="W456" s="107"/>
      <c r="X456" s="107"/>
      <c r="Y456" s="107"/>
      <c r="Z456" s="107"/>
    </row>
    <row r="457" ht="12.0" customHeight="1">
      <c r="G457" s="107"/>
      <c r="H457" s="107"/>
      <c r="I457" s="107"/>
      <c r="J457" s="107"/>
      <c r="K457" s="107"/>
      <c r="L457" s="107"/>
      <c r="M457" s="107"/>
      <c r="N457" s="107"/>
      <c r="O457" s="107"/>
      <c r="P457" s="107"/>
      <c r="Q457" s="107"/>
      <c r="R457" s="107"/>
      <c r="S457" s="107"/>
      <c r="T457" s="107"/>
      <c r="U457" s="107"/>
      <c r="V457" s="107"/>
      <c r="W457" s="107"/>
      <c r="X457" s="107"/>
      <c r="Y457" s="107"/>
      <c r="Z457" s="107"/>
    </row>
    <row r="458" ht="12.0" customHeight="1">
      <c r="G458" s="107"/>
      <c r="H458" s="107"/>
      <c r="I458" s="107"/>
      <c r="J458" s="107"/>
      <c r="K458" s="107"/>
      <c r="L458" s="107"/>
      <c r="M458" s="107"/>
      <c r="N458" s="107"/>
      <c r="O458" s="107"/>
      <c r="P458" s="107"/>
      <c r="Q458" s="107"/>
      <c r="R458" s="107"/>
      <c r="S458" s="107"/>
      <c r="T458" s="107"/>
      <c r="U458" s="107"/>
      <c r="V458" s="107"/>
      <c r="W458" s="107"/>
      <c r="X458" s="107"/>
      <c r="Y458" s="107"/>
      <c r="Z458" s="107"/>
    </row>
    <row r="459" ht="12.0" customHeight="1">
      <c r="G459" s="107"/>
      <c r="H459" s="107"/>
      <c r="I459" s="107"/>
      <c r="J459" s="107"/>
      <c r="K459" s="107"/>
      <c r="L459" s="107"/>
      <c r="M459" s="107"/>
      <c r="N459" s="107"/>
      <c r="O459" s="107"/>
      <c r="P459" s="107"/>
      <c r="Q459" s="107"/>
      <c r="R459" s="107"/>
      <c r="S459" s="107"/>
      <c r="T459" s="107"/>
      <c r="U459" s="107"/>
      <c r="V459" s="107"/>
      <c r="W459" s="107"/>
      <c r="X459" s="107"/>
      <c r="Y459" s="107"/>
      <c r="Z459" s="107"/>
    </row>
    <row r="460" ht="12.0" customHeight="1">
      <c r="G460" s="107"/>
      <c r="H460" s="107"/>
      <c r="I460" s="107"/>
      <c r="J460" s="107"/>
      <c r="K460" s="107"/>
      <c r="L460" s="107"/>
      <c r="M460" s="107"/>
      <c r="N460" s="107"/>
      <c r="O460" s="107"/>
      <c r="P460" s="107"/>
      <c r="Q460" s="107"/>
      <c r="R460" s="107"/>
      <c r="S460" s="107"/>
      <c r="T460" s="107"/>
      <c r="U460" s="107"/>
      <c r="V460" s="107"/>
      <c r="W460" s="107"/>
      <c r="X460" s="107"/>
      <c r="Y460" s="107"/>
      <c r="Z460" s="107"/>
    </row>
    <row r="461" ht="12.0" customHeight="1">
      <c r="G461" s="107"/>
      <c r="H461" s="107"/>
      <c r="I461" s="107"/>
      <c r="J461" s="107"/>
      <c r="K461" s="107"/>
      <c r="L461" s="107"/>
      <c r="M461" s="107"/>
      <c r="N461" s="107"/>
      <c r="O461" s="107"/>
      <c r="P461" s="107"/>
      <c r="Q461" s="107"/>
      <c r="R461" s="107"/>
      <c r="S461" s="107"/>
      <c r="T461" s="107"/>
      <c r="U461" s="107"/>
      <c r="V461" s="107"/>
      <c r="W461" s="107"/>
      <c r="X461" s="107"/>
      <c r="Y461" s="107"/>
      <c r="Z461" s="107"/>
    </row>
    <row r="462" ht="12.0" customHeight="1">
      <c r="G462" s="107"/>
      <c r="H462" s="107"/>
      <c r="I462" s="107"/>
      <c r="J462" s="107"/>
      <c r="K462" s="107"/>
      <c r="L462" s="107"/>
      <c r="M462" s="107"/>
      <c r="N462" s="107"/>
      <c r="O462" s="107"/>
      <c r="P462" s="107"/>
      <c r="Q462" s="107"/>
      <c r="R462" s="107"/>
      <c r="S462" s="107"/>
      <c r="T462" s="107"/>
      <c r="U462" s="107"/>
      <c r="V462" s="107"/>
      <c r="W462" s="107"/>
      <c r="X462" s="107"/>
      <c r="Y462" s="107"/>
      <c r="Z462" s="107"/>
    </row>
    <row r="463" ht="12.0" customHeight="1">
      <c r="G463" s="107"/>
      <c r="H463" s="107"/>
      <c r="I463" s="107"/>
      <c r="J463" s="107"/>
      <c r="K463" s="107"/>
      <c r="L463" s="107"/>
      <c r="M463" s="107"/>
      <c r="N463" s="107"/>
      <c r="O463" s="107"/>
      <c r="P463" s="107"/>
      <c r="Q463" s="107"/>
      <c r="R463" s="107"/>
      <c r="S463" s="107"/>
      <c r="T463" s="107"/>
      <c r="U463" s="107"/>
      <c r="V463" s="107"/>
      <c r="W463" s="107"/>
      <c r="X463" s="107"/>
      <c r="Y463" s="107"/>
      <c r="Z463" s="107"/>
    </row>
    <row r="464" ht="12.0" customHeight="1">
      <c r="G464" s="107"/>
      <c r="H464" s="107"/>
      <c r="I464" s="107"/>
      <c r="J464" s="107"/>
      <c r="K464" s="107"/>
      <c r="L464" s="107"/>
      <c r="M464" s="107"/>
      <c r="N464" s="107"/>
      <c r="O464" s="107"/>
      <c r="P464" s="107"/>
      <c r="Q464" s="107"/>
      <c r="R464" s="107"/>
      <c r="S464" s="107"/>
      <c r="T464" s="107"/>
      <c r="U464" s="107"/>
      <c r="V464" s="107"/>
      <c r="W464" s="107"/>
      <c r="X464" s="107"/>
      <c r="Y464" s="107"/>
      <c r="Z464" s="107"/>
    </row>
    <row r="465" ht="12.0" customHeight="1">
      <c r="G465" s="107"/>
      <c r="H465" s="107"/>
      <c r="I465" s="107"/>
      <c r="J465" s="107"/>
      <c r="K465" s="107"/>
      <c r="L465" s="107"/>
      <c r="M465" s="107"/>
      <c r="N465" s="107"/>
      <c r="O465" s="107"/>
      <c r="P465" s="107"/>
      <c r="Q465" s="107"/>
      <c r="R465" s="107"/>
      <c r="S465" s="107"/>
      <c r="T465" s="107"/>
      <c r="U465" s="107"/>
      <c r="V465" s="107"/>
      <c r="W465" s="107"/>
      <c r="X465" s="107"/>
      <c r="Y465" s="107"/>
      <c r="Z465" s="107"/>
    </row>
    <row r="466" ht="12.0" customHeight="1">
      <c r="G466" s="107"/>
      <c r="H466" s="107"/>
      <c r="I466" s="107"/>
      <c r="J466" s="107"/>
      <c r="K466" s="107"/>
      <c r="L466" s="107"/>
      <c r="M466" s="107"/>
      <c r="N466" s="107"/>
      <c r="O466" s="107"/>
      <c r="P466" s="107"/>
      <c r="Q466" s="107"/>
      <c r="R466" s="107"/>
      <c r="S466" s="107"/>
      <c r="T466" s="107"/>
      <c r="U466" s="107"/>
      <c r="V466" s="107"/>
      <c r="W466" s="107"/>
      <c r="X466" s="107"/>
      <c r="Y466" s="107"/>
      <c r="Z466" s="107"/>
    </row>
    <row r="467" ht="12.0" customHeight="1">
      <c r="G467" s="107"/>
      <c r="H467" s="107"/>
      <c r="I467" s="107"/>
      <c r="J467" s="107"/>
      <c r="K467" s="107"/>
      <c r="L467" s="107"/>
      <c r="M467" s="107"/>
      <c r="N467" s="107"/>
      <c r="O467" s="107"/>
      <c r="P467" s="107"/>
      <c r="Q467" s="107"/>
      <c r="R467" s="107"/>
      <c r="S467" s="107"/>
      <c r="T467" s="107"/>
      <c r="U467" s="107"/>
      <c r="V467" s="107"/>
      <c r="W467" s="107"/>
      <c r="X467" s="107"/>
      <c r="Y467" s="107"/>
      <c r="Z467" s="107"/>
    </row>
    <row r="468" ht="12.0" customHeight="1">
      <c r="G468" s="107"/>
      <c r="H468" s="107"/>
      <c r="I468" s="107"/>
      <c r="J468" s="107"/>
      <c r="K468" s="107"/>
      <c r="L468" s="107"/>
      <c r="M468" s="107"/>
      <c r="N468" s="107"/>
      <c r="O468" s="107"/>
      <c r="P468" s="107"/>
      <c r="Q468" s="107"/>
      <c r="R468" s="107"/>
      <c r="S468" s="107"/>
      <c r="T468" s="107"/>
      <c r="U468" s="107"/>
      <c r="V468" s="107"/>
      <c r="W468" s="107"/>
      <c r="X468" s="107"/>
      <c r="Y468" s="107"/>
      <c r="Z468" s="107"/>
    </row>
    <row r="469" ht="12.0" customHeight="1">
      <c r="G469" s="107"/>
      <c r="H469" s="107"/>
      <c r="I469" s="107"/>
      <c r="J469" s="107"/>
      <c r="K469" s="107"/>
      <c r="L469" s="107"/>
      <c r="M469" s="107"/>
      <c r="N469" s="107"/>
      <c r="O469" s="107"/>
      <c r="P469" s="107"/>
      <c r="Q469" s="107"/>
      <c r="R469" s="107"/>
      <c r="S469" s="107"/>
      <c r="T469" s="107"/>
      <c r="U469" s="107"/>
      <c r="V469" s="107"/>
      <c r="W469" s="107"/>
      <c r="X469" s="107"/>
      <c r="Y469" s="107"/>
      <c r="Z469" s="107"/>
    </row>
    <row r="470" ht="12.0" customHeight="1">
      <c r="G470" s="107"/>
      <c r="H470" s="107"/>
      <c r="I470" s="107"/>
      <c r="J470" s="107"/>
      <c r="K470" s="107"/>
      <c r="L470" s="107"/>
      <c r="M470" s="107"/>
      <c r="N470" s="107"/>
      <c r="O470" s="107"/>
      <c r="P470" s="107"/>
      <c r="Q470" s="107"/>
      <c r="R470" s="107"/>
      <c r="S470" s="107"/>
      <c r="T470" s="107"/>
      <c r="U470" s="107"/>
      <c r="V470" s="107"/>
      <c r="W470" s="107"/>
      <c r="X470" s="107"/>
      <c r="Y470" s="107"/>
      <c r="Z470" s="107"/>
    </row>
    <row r="471" ht="12.0" customHeight="1">
      <c r="G471" s="107"/>
      <c r="H471" s="107"/>
      <c r="I471" s="107"/>
      <c r="J471" s="107"/>
      <c r="K471" s="107"/>
      <c r="L471" s="107"/>
      <c r="M471" s="107"/>
      <c r="N471" s="107"/>
      <c r="O471" s="107"/>
      <c r="P471" s="107"/>
      <c r="Q471" s="107"/>
      <c r="R471" s="107"/>
      <c r="S471" s="107"/>
      <c r="T471" s="107"/>
      <c r="U471" s="107"/>
      <c r="V471" s="107"/>
      <c r="W471" s="107"/>
      <c r="X471" s="107"/>
      <c r="Y471" s="107"/>
      <c r="Z471" s="107"/>
    </row>
    <row r="472" ht="12.0" customHeight="1">
      <c r="G472" s="107"/>
      <c r="H472" s="107"/>
      <c r="I472" s="107"/>
      <c r="J472" s="107"/>
      <c r="K472" s="107"/>
      <c r="L472" s="107"/>
      <c r="M472" s="107"/>
      <c r="N472" s="107"/>
      <c r="O472" s="107"/>
      <c r="P472" s="107"/>
      <c r="Q472" s="107"/>
      <c r="R472" s="107"/>
      <c r="S472" s="107"/>
      <c r="T472" s="107"/>
      <c r="U472" s="107"/>
      <c r="V472" s="107"/>
      <c r="W472" s="107"/>
      <c r="X472" s="107"/>
      <c r="Y472" s="107"/>
      <c r="Z472" s="107"/>
    </row>
    <row r="473" ht="12.0" customHeight="1">
      <c r="G473" s="107"/>
      <c r="H473" s="107"/>
      <c r="I473" s="107"/>
      <c r="J473" s="107"/>
      <c r="K473" s="107"/>
      <c r="L473" s="107"/>
      <c r="M473" s="107"/>
      <c r="N473" s="107"/>
      <c r="O473" s="107"/>
      <c r="P473" s="107"/>
      <c r="Q473" s="107"/>
      <c r="R473" s="107"/>
      <c r="S473" s="107"/>
      <c r="T473" s="107"/>
      <c r="U473" s="107"/>
      <c r="V473" s="107"/>
      <c r="W473" s="107"/>
      <c r="X473" s="107"/>
      <c r="Y473" s="107"/>
      <c r="Z473" s="107"/>
    </row>
    <row r="474" ht="12.0" customHeight="1">
      <c r="G474" s="107"/>
      <c r="H474" s="107"/>
      <c r="I474" s="107"/>
      <c r="J474" s="107"/>
      <c r="K474" s="107"/>
      <c r="L474" s="107"/>
      <c r="M474" s="107"/>
      <c r="N474" s="107"/>
      <c r="O474" s="107"/>
      <c r="P474" s="107"/>
      <c r="Q474" s="107"/>
      <c r="R474" s="107"/>
      <c r="S474" s="107"/>
      <c r="T474" s="107"/>
      <c r="U474" s="107"/>
      <c r="V474" s="107"/>
      <c r="W474" s="107"/>
      <c r="X474" s="107"/>
      <c r="Y474" s="107"/>
      <c r="Z474" s="107"/>
    </row>
    <row r="475" ht="12.0" customHeight="1">
      <c r="G475" s="107"/>
      <c r="H475" s="107"/>
      <c r="I475" s="107"/>
      <c r="J475" s="107"/>
      <c r="K475" s="107"/>
      <c r="L475" s="107"/>
      <c r="M475" s="107"/>
      <c r="N475" s="107"/>
      <c r="O475" s="107"/>
      <c r="P475" s="107"/>
      <c r="Q475" s="107"/>
      <c r="R475" s="107"/>
      <c r="S475" s="107"/>
      <c r="T475" s="107"/>
      <c r="U475" s="107"/>
      <c r="V475" s="107"/>
      <c r="W475" s="107"/>
      <c r="X475" s="107"/>
      <c r="Y475" s="107"/>
      <c r="Z475" s="107"/>
    </row>
    <row r="476" ht="12.0" customHeight="1">
      <c r="G476" s="107"/>
      <c r="H476" s="107"/>
      <c r="I476" s="107"/>
      <c r="J476" s="107"/>
      <c r="K476" s="107"/>
      <c r="L476" s="107"/>
      <c r="M476" s="107"/>
      <c r="N476" s="107"/>
      <c r="O476" s="107"/>
      <c r="P476" s="107"/>
      <c r="Q476" s="107"/>
      <c r="R476" s="107"/>
      <c r="S476" s="107"/>
      <c r="T476" s="107"/>
      <c r="U476" s="107"/>
      <c r="V476" s="107"/>
      <c r="W476" s="107"/>
      <c r="X476" s="107"/>
      <c r="Y476" s="107"/>
      <c r="Z476" s="107"/>
    </row>
    <row r="477" ht="12.0" customHeight="1">
      <c r="G477" s="107"/>
      <c r="H477" s="107"/>
      <c r="I477" s="107"/>
      <c r="J477" s="107"/>
      <c r="K477" s="107"/>
      <c r="L477" s="107"/>
      <c r="M477" s="107"/>
      <c r="N477" s="107"/>
      <c r="O477" s="107"/>
      <c r="P477" s="107"/>
      <c r="Q477" s="107"/>
      <c r="R477" s="107"/>
      <c r="S477" s="107"/>
      <c r="T477" s="107"/>
      <c r="U477" s="107"/>
      <c r="V477" s="107"/>
      <c r="W477" s="107"/>
      <c r="X477" s="107"/>
      <c r="Y477" s="107"/>
      <c r="Z477" s="107"/>
    </row>
    <row r="478" ht="12.0" customHeight="1">
      <c r="G478" s="107"/>
      <c r="H478" s="107"/>
      <c r="I478" s="107"/>
      <c r="J478" s="107"/>
      <c r="K478" s="107"/>
      <c r="L478" s="107"/>
      <c r="M478" s="107"/>
      <c r="N478" s="107"/>
      <c r="O478" s="107"/>
      <c r="P478" s="107"/>
      <c r="Q478" s="107"/>
      <c r="R478" s="107"/>
      <c r="S478" s="107"/>
      <c r="T478" s="107"/>
      <c r="U478" s="107"/>
      <c r="V478" s="107"/>
      <c r="W478" s="107"/>
      <c r="X478" s="107"/>
      <c r="Y478" s="107"/>
      <c r="Z478" s="107"/>
    </row>
    <row r="479" ht="12.0" customHeight="1">
      <c r="G479" s="107"/>
      <c r="H479" s="107"/>
      <c r="I479" s="107"/>
      <c r="J479" s="107"/>
      <c r="K479" s="107"/>
      <c r="L479" s="107"/>
      <c r="M479" s="107"/>
      <c r="N479" s="107"/>
      <c r="O479" s="107"/>
      <c r="P479" s="107"/>
      <c r="Q479" s="107"/>
      <c r="R479" s="107"/>
      <c r="S479" s="107"/>
      <c r="T479" s="107"/>
      <c r="U479" s="107"/>
      <c r="V479" s="107"/>
      <c r="W479" s="107"/>
      <c r="X479" s="107"/>
      <c r="Y479" s="107"/>
      <c r="Z479" s="107"/>
    </row>
    <row r="480" ht="12.0" customHeight="1">
      <c r="G480" s="107"/>
      <c r="H480" s="107"/>
      <c r="I480" s="107"/>
      <c r="J480" s="107"/>
      <c r="K480" s="107"/>
      <c r="L480" s="107"/>
      <c r="M480" s="107"/>
      <c r="N480" s="107"/>
      <c r="O480" s="107"/>
      <c r="P480" s="107"/>
      <c r="Q480" s="107"/>
      <c r="R480" s="107"/>
      <c r="S480" s="107"/>
      <c r="T480" s="107"/>
      <c r="U480" s="107"/>
      <c r="V480" s="107"/>
      <c r="W480" s="107"/>
      <c r="X480" s="107"/>
      <c r="Y480" s="107"/>
      <c r="Z480" s="107"/>
    </row>
    <row r="481" ht="12.0" customHeight="1">
      <c r="G481" s="107"/>
      <c r="H481" s="107"/>
      <c r="I481" s="107"/>
      <c r="J481" s="107"/>
      <c r="K481" s="107"/>
      <c r="L481" s="107"/>
      <c r="M481" s="107"/>
      <c r="N481" s="107"/>
      <c r="O481" s="107"/>
      <c r="P481" s="107"/>
      <c r="Q481" s="107"/>
      <c r="R481" s="107"/>
      <c r="S481" s="107"/>
      <c r="T481" s="107"/>
      <c r="U481" s="107"/>
      <c r="V481" s="107"/>
      <c r="W481" s="107"/>
      <c r="X481" s="107"/>
      <c r="Y481" s="107"/>
      <c r="Z481" s="107"/>
    </row>
    <row r="482" ht="12.0" customHeight="1">
      <c r="G482" s="107"/>
      <c r="H482" s="107"/>
      <c r="I482" s="107"/>
      <c r="J482" s="107"/>
      <c r="K482" s="107"/>
      <c r="L482" s="107"/>
      <c r="M482" s="107"/>
      <c r="N482" s="107"/>
      <c r="O482" s="107"/>
      <c r="P482" s="107"/>
      <c r="Q482" s="107"/>
      <c r="R482" s="107"/>
      <c r="S482" s="107"/>
      <c r="T482" s="107"/>
      <c r="U482" s="107"/>
      <c r="V482" s="107"/>
      <c r="W482" s="107"/>
      <c r="X482" s="107"/>
      <c r="Y482" s="107"/>
      <c r="Z482" s="107"/>
    </row>
    <row r="483" ht="12.0" customHeight="1">
      <c r="G483" s="107"/>
      <c r="H483" s="107"/>
      <c r="I483" s="107"/>
      <c r="J483" s="107"/>
      <c r="K483" s="107"/>
      <c r="L483" s="107"/>
      <c r="M483" s="107"/>
      <c r="N483" s="107"/>
      <c r="O483" s="107"/>
      <c r="P483" s="107"/>
      <c r="Q483" s="107"/>
      <c r="R483" s="107"/>
      <c r="S483" s="107"/>
      <c r="T483" s="107"/>
      <c r="U483" s="107"/>
      <c r="V483" s="107"/>
      <c r="W483" s="107"/>
      <c r="X483" s="107"/>
      <c r="Y483" s="107"/>
      <c r="Z483" s="107"/>
    </row>
    <row r="484" ht="12.0" customHeight="1">
      <c r="G484" s="107"/>
      <c r="H484" s="107"/>
      <c r="I484" s="107"/>
      <c r="J484" s="107"/>
      <c r="K484" s="107"/>
      <c r="L484" s="107"/>
      <c r="M484" s="107"/>
      <c r="N484" s="107"/>
      <c r="O484" s="107"/>
      <c r="P484" s="107"/>
      <c r="Q484" s="107"/>
      <c r="R484" s="107"/>
      <c r="S484" s="107"/>
      <c r="T484" s="107"/>
      <c r="U484" s="107"/>
      <c r="V484" s="107"/>
      <c r="W484" s="107"/>
      <c r="X484" s="107"/>
      <c r="Y484" s="107"/>
      <c r="Z484" s="107"/>
    </row>
    <row r="485" ht="12.0" customHeight="1">
      <c r="G485" s="107"/>
      <c r="H485" s="107"/>
      <c r="I485" s="107"/>
      <c r="J485" s="107"/>
      <c r="K485" s="107"/>
      <c r="L485" s="107"/>
      <c r="M485" s="107"/>
      <c r="N485" s="107"/>
      <c r="O485" s="107"/>
      <c r="P485" s="107"/>
      <c r="Q485" s="107"/>
      <c r="R485" s="107"/>
      <c r="S485" s="107"/>
      <c r="T485" s="107"/>
      <c r="U485" s="107"/>
      <c r="V485" s="107"/>
      <c r="W485" s="107"/>
      <c r="X485" s="107"/>
      <c r="Y485" s="107"/>
      <c r="Z485" s="107"/>
    </row>
    <row r="486" ht="12.0" customHeight="1">
      <c r="G486" s="107"/>
      <c r="H486" s="107"/>
      <c r="I486" s="107"/>
      <c r="J486" s="107"/>
      <c r="K486" s="107"/>
      <c r="L486" s="107"/>
      <c r="M486" s="107"/>
      <c r="N486" s="107"/>
      <c r="O486" s="107"/>
      <c r="P486" s="107"/>
      <c r="Q486" s="107"/>
      <c r="R486" s="107"/>
      <c r="S486" s="107"/>
      <c r="T486" s="107"/>
      <c r="U486" s="107"/>
      <c r="V486" s="107"/>
      <c r="W486" s="107"/>
      <c r="X486" s="107"/>
      <c r="Y486" s="107"/>
      <c r="Z486" s="107"/>
    </row>
    <row r="487" ht="12.0" customHeight="1">
      <c r="G487" s="107"/>
      <c r="H487" s="107"/>
      <c r="I487" s="107"/>
      <c r="J487" s="107"/>
      <c r="K487" s="107"/>
      <c r="L487" s="107"/>
      <c r="M487" s="107"/>
      <c r="N487" s="107"/>
      <c r="O487" s="107"/>
      <c r="P487" s="107"/>
      <c r="Q487" s="107"/>
      <c r="R487" s="107"/>
      <c r="S487" s="107"/>
      <c r="T487" s="107"/>
      <c r="U487" s="107"/>
      <c r="V487" s="107"/>
      <c r="W487" s="107"/>
      <c r="X487" s="107"/>
      <c r="Y487" s="107"/>
      <c r="Z487" s="107"/>
    </row>
    <row r="488" ht="12.0" customHeight="1">
      <c r="G488" s="107"/>
      <c r="H488" s="107"/>
      <c r="I488" s="107"/>
      <c r="J488" s="107"/>
      <c r="K488" s="107"/>
      <c r="L488" s="107"/>
      <c r="M488" s="107"/>
      <c r="N488" s="107"/>
      <c r="O488" s="107"/>
      <c r="P488" s="107"/>
      <c r="Q488" s="107"/>
      <c r="R488" s="107"/>
      <c r="S488" s="107"/>
      <c r="T488" s="107"/>
      <c r="U488" s="107"/>
      <c r="V488" s="107"/>
      <c r="W488" s="107"/>
      <c r="X488" s="107"/>
      <c r="Y488" s="107"/>
      <c r="Z488" s="107"/>
    </row>
    <row r="489" ht="12.0" customHeight="1">
      <c r="G489" s="107"/>
      <c r="H489" s="107"/>
      <c r="I489" s="107"/>
      <c r="J489" s="107"/>
      <c r="K489" s="107"/>
      <c r="L489" s="107"/>
      <c r="M489" s="107"/>
      <c r="N489" s="107"/>
      <c r="O489" s="107"/>
      <c r="P489" s="107"/>
      <c r="Q489" s="107"/>
      <c r="R489" s="107"/>
      <c r="S489" s="107"/>
      <c r="T489" s="107"/>
      <c r="U489" s="107"/>
      <c r="V489" s="107"/>
      <c r="W489" s="107"/>
      <c r="X489" s="107"/>
      <c r="Y489" s="107"/>
      <c r="Z489" s="107"/>
    </row>
    <row r="490" ht="12.0" customHeight="1">
      <c r="G490" s="107"/>
      <c r="H490" s="107"/>
      <c r="I490" s="107"/>
      <c r="J490" s="107"/>
      <c r="K490" s="107"/>
      <c r="L490" s="107"/>
      <c r="M490" s="107"/>
      <c r="N490" s="107"/>
      <c r="O490" s="107"/>
      <c r="P490" s="107"/>
      <c r="Q490" s="107"/>
      <c r="R490" s="107"/>
      <c r="S490" s="107"/>
      <c r="T490" s="107"/>
      <c r="U490" s="107"/>
      <c r="V490" s="107"/>
      <c r="W490" s="107"/>
      <c r="X490" s="107"/>
      <c r="Y490" s="107"/>
      <c r="Z490" s="107"/>
    </row>
    <row r="491" ht="12.0" customHeight="1">
      <c r="G491" s="107"/>
      <c r="H491" s="107"/>
      <c r="I491" s="107"/>
      <c r="J491" s="107"/>
      <c r="K491" s="107"/>
      <c r="L491" s="107"/>
      <c r="M491" s="107"/>
      <c r="N491" s="107"/>
      <c r="O491" s="107"/>
      <c r="P491" s="107"/>
      <c r="Q491" s="107"/>
      <c r="R491" s="107"/>
      <c r="S491" s="107"/>
      <c r="T491" s="107"/>
      <c r="U491" s="107"/>
      <c r="V491" s="107"/>
      <c r="W491" s="107"/>
      <c r="X491" s="107"/>
      <c r="Y491" s="107"/>
      <c r="Z491" s="107"/>
    </row>
    <row r="492" ht="12.0" customHeight="1">
      <c r="G492" s="107"/>
      <c r="H492" s="107"/>
      <c r="I492" s="107"/>
      <c r="J492" s="107"/>
      <c r="K492" s="107"/>
      <c r="L492" s="107"/>
      <c r="M492" s="107"/>
      <c r="N492" s="107"/>
      <c r="O492" s="107"/>
      <c r="P492" s="107"/>
      <c r="Q492" s="107"/>
      <c r="R492" s="107"/>
      <c r="S492" s="107"/>
      <c r="T492" s="107"/>
      <c r="U492" s="107"/>
      <c r="V492" s="107"/>
      <c r="W492" s="107"/>
      <c r="X492" s="107"/>
      <c r="Y492" s="107"/>
      <c r="Z492" s="107"/>
    </row>
    <row r="493" ht="12.0" customHeight="1">
      <c r="G493" s="107"/>
      <c r="H493" s="107"/>
      <c r="I493" s="107"/>
      <c r="J493" s="107"/>
      <c r="K493" s="107"/>
      <c r="L493" s="107"/>
      <c r="M493" s="107"/>
      <c r="N493" s="107"/>
      <c r="O493" s="107"/>
      <c r="P493" s="107"/>
      <c r="Q493" s="107"/>
      <c r="R493" s="107"/>
      <c r="S493" s="107"/>
      <c r="T493" s="107"/>
      <c r="U493" s="107"/>
      <c r="V493" s="107"/>
      <c r="W493" s="107"/>
      <c r="X493" s="107"/>
      <c r="Y493" s="107"/>
      <c r="Z493" s="107"/>
    </row>
    <row r="494" ht="12.0" customHeight="1">
      <c r="G494" s="107"/>
      <c r="H494" s="107"/>
      <c r="I494" s="107"/>
      <c r="J494" s="107"/>
      <c r="K494" s="107"/>
      <c r="L494" s="107"/>
      <c r="M494" s="107"/>
      <c r="N494" s="107"/>
      <c r="O494" s="107"/>
      <c r="P494" s="107"/>
      <c r="Q494" s="107"/>
      <c r="R494" s="107"/>
      <c r="S494" s="107"/>
      <c r="T494" s="107"/>
      <c r="U494" s="107"/>
      <c r="V494" s="107"/>
      <c r="W494" s="107"/>
      <c r="X494" s="107"/>
      <c r="Y494" s="107"/>
      <c r="Z494" s="107"/>
    </row>
    <row r="495" ht="12.0" customHeight="1">
      <c r="G495" s="107"/>
      <c r="H495" s="107"/>
      <c r="I495" s="107"/>
      <c r="J495" s="107"/>
      <c r="K495" s="107"/>
      <c r="L495" s="107"/>
      <c r="M495" s="107"/>
      <c r="N495" s="107"/>
      <c r="O495" s="107"/>
      <c r="P495" s="107"/>
      <c r="Q495" s="107"/>
      <c r="R495" s="107"/>
      <c r="S495" s="107"/>
      <c r="T495" s="107"/>
      <c r="U495" s="107"/>
      <c r="V495" s="107"/>
      <c r="W495" s="107"/>
      <c r="X495" s="107"/>
      <c r="Y495" s="107"/>
      <c r="Z495" s="107"/>
    </row>
    <row r="496" ht="12.0" customHeight="1">
      <c r="G496" s="107"/>
      <c r="H496" s="107"/>
      <c r="I496" s="107"/>
      <c r="J496" s="107"/>
      <c r="K496" s="107"/>
      <c r="L496" s="107"/>
      <c r="M496" s="107"/>
      <c r="N496" s="107"/>
      <c r="O496" s="107"/>
      <c r="P496" s="107"/>
      <c r="Q496" s="107"/>
      <c r="R496" s="107"/>
      <c r="S496" s="107"/>
      <c r="T496" s="107"/>
      <c r="U496" s="107"/>
      <c r="V496" s="107"/>
      <c r="W496" s="107"/>
      <c r="X496" s="107"/>
      <c r="Y496" s="107"/>
      <c r="Z496" s="107"/>
    </row>
    <row r="497" ht="12.0" customHeight="1">
      <c r="G497" s="107"/>
      <c r="H497" s="107"/>
      <c r="I497" s="107"/>
      <c r="J497" s="107"/>
      <c r="K497" s="107"/>
      <c r="L497" s="107"/>
      <c r="M497" s="107"/>
      <c r="N497" s="107"/>
      <c r="O497" s="107"/>
      <c r="P497" s="107"/>
      <c r="Q497" s="107"/>
      <c r="R497" s="107"/>
      <c r="S497" s="107"/>
      <c r="T497" s="107"/>
      <c r="U497" s="107"/>
      <c r="V497" s="107"/>
      <c r="W497" s="107"/>
      <c r="X497" s="107"/>
      <c r="Y497" s="107"/>
      <c r="Z497" s="107"/>
    </row>
    <row r="498" ht="12.0" customHeight="1">
      <c r="G498" s="107"/>
      <c r="H498" s="107"/>
      <c r="I498" s="107"/>
      <c r="J498" s="107"/>
      <c r="K498" s="107"/>
      <c r="L498" s="107"/>
      <c r="M498" s="107"/>
      <c r="N498" s="107"/>
      <c r="O498" s="107"/>
      <c r="P498" s="107"/>
      <c r="Q498" s="107"/>
      <c r="R498" s="107"/>
      <c r="S498" s="107"/>
      <c r="T498" s="107"/>
      <c r="U498" s="107"/>
      <c r="V498" s="107"/>
      <c r="W498" s="107"/>
      <c r="X498" s="107"/>
      <c r="Y498" s="107"/>
      <c r="Z498" s="107"/>
    </row>
    <row r="499" ht="12.0" customHeight="1">
      <c r="G499" s="107"/>
      <c r="H499" s="107"/>
      <c r="I499" s="107"/>
      <c r="J499" s="107"/>
      <c r="K499" s="107"/>
      <c r="L499" s="107"/>
      <c r="M499" s="107"/>
      <c r="N499" s="107"/>
      <c r="O499" s="107"/>
      <c r="P499" s="107"/>
      <c r="Q499" s="107"/>
      <c r="R499" s="107"/>
      <c r="S499" s="107"/>
      <c r="T499" s="107"/>
      <c r="U499" s="107"/>
      <c r="V499" s="107"/>
      <c r="W499" s="107"/>
      <c r="X499" s="107"/>
      <c r="Y499" s="107"/>
      <c r="Z499" s="107"/>
    </row>
    <row r="500" ht="12.0" customHeight="1">
      <c r="G500" s="107"/>
      <c r="H500" s="107"/>
      <c r="I500" s="107"/>
      <c r="J500" s="107"/>
      <c r="K500" s="107"/>
      <c r="L500" s="107"/>
      <c r="M500" s="107"/>
      <c r="N500" s="107"/>
      <c r="O500" s="107"/>
      <c r="P500" s="107"/>
      <c r="Q500" s="107"/>
      <c r="R500" s="107"/>
      <c r="S500" s="107"/>
      <c r="T500" s="107"/>
      <c r="U500" s="107"/>
      <c r="V500" s="107"/>
      <c r="W500" s="107"/>
      <c r="X500" s="107"/>
      <c r="Y500" s="107"/>
      <c r="Z500" s="107"/>
    </row>
    <row r="501" ht="12.0" customHeight="1">
      <c r="G501" s="107"/>
      <c r="H501" s="107"/>
      <c r="I501" s="107"/>
      <c r="J501" s="107"/>
      <c r="K501" s="107"/>
      <c r="L501" s="107"/>
      <c r="M501" s="107"/>
      <c r="N501" s="107"/>
      <c r="O501" s="107"/>
      <c r="P501" s="107"/>
      <c r="Q501" s="107"/>
      <c r="R501" s="107"/>
      <c r="S501" s="107"/>
      <c r="T501" s="107"/>
      <c r="U501" s="107"/>
      <c r="V501" s="107"/>
      <c r="W501" s="107"/>
      <c r="X501" s="107"/>
      <c r="Y501" s="107"/>
      <c r="Z501" s="107"/>
    </row>
    <row r="502" ht="12.0" customHeight="1">
      <c r="G502" s="107"/>
      <c r="H502" s="107"/>
      <c r="I502" s="107"/>
      <c r="J502" s="107"/>
      <c r="K502" s="107"/>
      <c r="L502" s="107"/>
      <c r="M502" s="107"/>
      <c r="N502" s="107"/>
      <c r="O502" s="107"/>
      <c r="P502" s="107"/>
      <c r="Q502" s="107"/>
      <c r="R502" s="107"/>
      <c r="S502" s="107"/>
      <c r="T502" s="107"/>
      <c r="U502" s="107"/>
      <c r="V502" s="107"/>
      <c r="W502" s="107"/>
      <c r="X502" s="107"/>
      <c r="Y502" s="107"/>
      <c r="Z502" s="107"/>
    </row>
    <row r="503" ht="12.0" customHeight="1">
      <c r="G503" s="107"/>
      <c r="H503" s="107"/>
      <c r="I503" s="107"/>
      <c r="J503" s="107"/>
      <c r="K503" s="107"/>
      <c r="L503" s="107"/>
      <c r="M503" s="107"/>
      <c r="N503" s="107"/>
      <c r="O503" s="107"/>
      <c r="P503" s="107"/>
      <c r="Q503" s="107"/>
      <c r="R503" s="107"/>
      <c r="S503" s="107"/>
      <c r="T503" s="107"/>
      <c r="U503" s="107"/>
      <c r="V503" s="107"/>
      <c r="W503" s="107"/>
      <c r="X503" s="107"/>
      <c r="Y503" s="107"/>
      <c r="Z503" s="107"/>
    </row>
    <row r="504" ht="12.0" customHeight="1">
      <c r="G504" s="107"/>
      <c r="H504" s="107"/>
      <c r="I504" s="107"/>
      <c r="J504" s="107"/>
      <c r="K504" s="107"/>
      <c r="L504" s="107"/>
      <c r="M504" s="107"/>
      <c r="N504" s="107"/>
      <c r="O504" s="107"/>
      <c r="P504" s="107"/>
      <c r="Q504" s="107"/>
      <c r="R504" s="107"/>
      <c r="S504" s="107"/>
      <c r="T504" s="107"/>
      <c r="U504" s="107"/>
      <c r="V504" s="107"/>
      <c r="W504" s="107"/>
      <c r="X504" s="107"/>
      <c r="Y504" s="107"/>
      <c r="Z504" s="107"/>
    </row>
    <row r="505" ht="12.0" customHeight="1">
      <c r="G505" s="107"/>
      <c r="H505" s="107"/>
      <c r="I505" s="107"/>
      <c r="J505" s="107"/>
      <c r="K505" s="107"/>
      <c r="L505" s="107"/>
      <c r="M505" s="107"/>
      <c r="N505" s="107"/>
      <c r="O505" s="107"/>
      <c r="P505" s="107"/>
      <c r="Q505" s="107"/>
      <c r="R505" s="107"/>
      <c r="S505" s="107"/>
      <c r="T505" s="107"/>
      <c r="U505" s="107"/>
      <c r="V505" s="107"/>
      <c r="W505" s="107"/>
      <c r="X505" s="107"/>
      <c r="Y505" s="107"/>
      <c r="Z505" s="107"/>
    </row>
    <row r="506" ht="12.0" customHeight="1">
      <c r="G506" s="107"/>
      <c r="H506" s="107"/>
      <c r="I506" s="107"/>
      <c r="J506" s="107"/>
      <c r="K506" s="107"/>
      <c r="L506" s="107"/>
      <c r="M506" s="107"/>
      <c r="N506" s="107"/>
      <c r="O506" s="107"/>
      <c r="P506" s="107"/>
      <c r="Q506" s="107"/>
      <c r="R506" s="107"/>
      <c r="S506" s="107"/>
      <c r="T506" s="107"/>
      <c r="U506" s="107"/>
      <c r="V506" s="107"/>
      <c r="W506" s="107"/>
      <c r="X506" s="107"/>
      <c r="Y506" s="107"/>
      <c r="Z506" s="107"/>
    </row>
    <row r="507" ht="12.0" customHeight="1">
      <c r="G507" s="107"/>
      <c r="H507" s="107"/>
      <c r="I507" s="107"/>
      <c r="J507" s="107"/>
      <c r="K507" s="107"/>
      <c r="L507" s="107"/>
      <c r="M507" s="107"/>
      <c r="N507" s="107"/>
      <c r="O507" s="107"/>
      <c r="P507" s="107"/>
      <c r="Q507" s="107"/>
      <c r="R507" s="107"/>
      <c r="S507" s="107"/>
      <c r="T507" s="107"/>
      <c r="U507" s="107"/>
      <c r="V507" s="107"/>
      <c r="W507" s="107"/>
      <c r="X507" s="107"/>
      <c r="Y507" s="107"/>
      <c r="Z507" s="107"/>
    </row>
    <row r="508" ht="12.0" customHeight="1">
      <c r="G508" s="107"/>
      <c r="H508" s="107"/>
      <c r="I508" s="107"/>
      <c r="J508" s="107"/>
      <c r="K508" s="107"/>
      <c r="L508" s="107"/>
      <c r="M508" s="107"/>
      <c r="N508" s="107"/>
      <c r="O508" s="107"/>
      <c r="P508" s="107"/>
      <c r="Q508" s="107"/>
      <c r="R508" s="107"/>
      <c r="S508" s="107"/>
      <c r="T508" s="107"/>
      <c r="U508" s="107"/>
      <c r="V508" s="107"/>
      <c r="W508" s="107"/>
      <c r="X508" s="107"/>
      <c r="Y508" s="107"/>
      <c r="Z508" s="107"/>
    </row>
    <row r="509" ht="12.0" customHeight="1">
      <c r="G509" s="107"/>
      <c r="H509" s="107"/>
      <c r="I509" s="107"/>
      <c r="J509" s="107"/>
      <c r="K509" s="107"/>
      <c r="L509" s="107"/>
      <c r="M509" s="107"/>
      <c r="N509" s="107"/>
      <c r="O509" s="107"/>
      <c r="P509" s="107"/>
      <c r="Q509" s="107"/>
      <c r="R509" s="107"/>
      <c r="S509" s="107"/>
      <c r="T509" s="107"/>
      <c r="U509" s="107"/>
      <c r="V509" s="107"/>
      <c r="W509" s="107"/>
      <c r="X509" s="107"/>
      <c r="Y509" s="107"/>
      <c r="Z509" s="107"/>
    </row>
    <row r="510" ht="12.0" customHeight="1">
      <c r="G510" s="107"/>
      <c r="H510" s="107"/>
      <c r="I510" s="107"/>
      <c r="J510" s="107"/>
      <c r="K510" s="107"/>
      <c r="L510" s="107"/>
      <c r="M510" s="107"/>
      <c r="N510" s="107"/>
      <c r="O510" s="107"/>
      <c r="P510" s="107"/>
      <c r="Q510" s="107"/>
      <c r="R510" s="107"/>
      <c r="S510" s="107"/>
      <c r="T510" s="107"/>
      <c r="U510" s="107"/>
      <c r="V510" s="107"/>
      <c r="W510" s="107"/>
      <c r="X510" s="107"/>
      <c r="Y510" s="107"/>
      <c r="Z510" s="107"/>
    </row>
    <row r="511" ht="12.0" customHeight="1">
      <c r="G511" s="107"/>
      <c r="H511" s="107"/>
      <c r="I511" s="107"/>
      <c r="J511" s="107"/>
      <c r="K511" s="107"/>
      <c r="L511" s="107"/>
      <c r="M511" s="107"/>
      <c r="N511" s="107"/>
      <c r="O511" s="107"/>
      <c r="P511" s="107"/>
      <c r="Q511" s="107"/>
      <c r="R511" s="107"/>
      <c r="S511" s="107"/>
      <c r="T511" s="107"/>
      <c r="U511" s="107"/>
      <c r="V511" s="107"/>
      <c r="W511" s="107"/>
      <c r="X511" s="107"/>
      <c r="Y511" s="107"/>
      <c r="Z511" s="107"/>
    </row>
    <row r="512" ht="12.0" customHeight="1">
      <c r="G512" s="107"/>
      <c r="H512" s="107"/>
      <c r="I512" s="107"/>
      <c r="J512" s="107"/>
      <c r="K512" s="107"/>
      <c r="L512" s="107"/>
      <c r="M512" s="107"/>
      <c r="N512" s="107"/>
      <c r="O512" s="107"/>
      <c r="P512" s="107"/>
      <c r="Q512" s="107"/>
      <c r="R512" s="107"/>
      <c r="S512" s="107"/>
      <c r="T512" s="107"/>
      <c r="U512" s="107"/>
      <c r="V512" s="107"/>
      <c r="W512" s="107"/>
      <c r="X512" s="107"/>
      <c r="Y512" s="107"/>
      <c r="Z512" s="107"/>
    </row>
    <row r="513" ht="12.0" customHeight="1">
      <c r="G513" s="107"/>
      <c r="H513" s="107"/>
      <c r="I513" s="107"/>
      <c r="J513" s="107"/>
      <c r="K513" s="107"/>
      <c r="L513" s="107"/>
      <c r="M513" s="107"/>
      <c r="N513" s="107"/>
      <c r="O513" s="107"/>
      <c r="P513" s="107"/>
      <c r="Q513" s="107"/>
      <c r="R513" s="107"/>
      <c r="S513" s="107"/>
      <c r="T513" s="107"/>
      <c r="U513" s="107"/>
      <c r="V513" s="107"/>
      <c r="W513" s="107"/>
      <c r="X513" s="107"/>
      <c r="Y513" s="107"/>
      <c r="Z513" s="107"/>
    </row>
    <row r="514" ht="12.0" customHeight="1">
      <c r="G514" s="107"/>
      <c r="H514" s="107"/>
      <c r="I514" s="107"/>
      <c r="J514" s="107"/>
      <c r="K514" s="107"/>
      <c r="L514" s="107"/>
      <c r="M514" s="107"/>
      <c r="N514" s="107"/>
      <c r="O514" s="107"/>
      <c r="P514" s="107"/>
      <c r="Q514" s="107"/>
      <c r="R514" s="107"/>
      <c r="S514" s="107"/>
      <c r="T514" s="107"/>
      <c r="U514" s="107"/>
      <c r="V514" s="107"/>
      <c r="W514" s="107"/>
      <c r="X514" s="107"/>
      <c r="Y514" s="107"/>
      <c r="Z514" s="107"/>
    </row>
    <row r="515" ht="12.0" customHeight="1">
      <c r="G515" s="107"/>
      <c r="H515" s="107"/>
      <c r="I515" s="107"/>
      <c r="J515" s="107"/>
      <c r="K515" s="107"/>
      <c r="L515" s="107"/>
      <c r="M515" s="107"/>
      <c r="N515" s="107"/>
      <c r="O515" s="107"/>
      <c r="P515" s="107"/>
      <c r="Q515" s="107"/>
      <c r="R515" s="107"/>
      <c r="S515" s="107"/>
      <c r="T515" s="107"/>
      <c r="U515" s="107"/>
      <c r="V515" s="107"/>
      <c r="W515" s="107"/>
      <c r="X515" s="107"/>
      <c r="Y515" s="107"/>
      <c r="Z515" s="107"/>
    </row>
    <row r="516" ht="12.0" customHeight="1">
      <c r="G516" s="107"/>
      <c r="H516" s="107"/>
      <c r="I516" s="107"/>
      <c r="J516" s="107"/>
      <c r="K516" s="107"/>
      <c r="L516" s="107"/>
      <c r="M516" s="107"/>
      <c r="N516" s="107"/>
      <c r="O516" s="107"/>
      <c r="P516" s="107"/>
      <c r="Q516" s="107"/>
      <c r="R516" s="107"/>
      <c r="S516" s="107"/>
      <c r="T516" s="107"/>
      <c r="U516" s="107"/>
      <c r="V516" s="107"/>
      <c r="W516" s="107"/>
      <c r="X516" s="107"/>
      <c r="Y516" s="107"/>
      <c r="Z516" s="107"/>
    </row>
    <row r="517" ht="12.0" customHeight="1">
      <c r="G517" s="107"/>
      <c r="H517" s="107"/>
      <c r="I517" s="107"/>
      <c r="J517" s="107"/>
      <c r="K517" s="107"/>
      <c r="L517" s="107"/>
      <c r="M517" s="107"/>
      <c r="N517" s="107"/>
      <c r="O517" s="107"/>
      <c r="P517" s="107"/>
      <c r="Q517" s="107"/>
      <c r="R517" s="107"/>
      <c r="S517" s="107"/>
      <c r="T517" s="107"/>
      <c r="U517" s="107"/>
      <c r="V517" s="107"/>
      <c r="W517" s="107"/>
      <c r="X517" s="107"/>
      <c r="Y517" s="107"/>
      <c r="Z517" s="107"/>
    </row>
    <row r="518" ht="12.0" customHeight="1">
      <c r="G518" s="107"/>
      <c r="H518" s="107"/>
      <c r="I518" s="107"/>
      <c r="J518" s="107"/>
      <c r="K518" s="107"/>
      <c r="L518" s="107"/>
      <c r="M518" s="107"/>
      <c r="N518" s="107"/>
      <c r="O518" s="107"/>
      <c r="P518" s="107"/>
      <c r="Q518" s="107"/>
      <c r="R518" s="107"/>
      <c r="S518" s="107"/>
      <c r="T518" s="107"/>
      <c r="U518" s="107"/>
      <c r="V518" s="107"/>
      <c r="W518" s="107"/>
      <c r="X518" s="107"/>
      <c r="Y518" s="107"/>
      <c r="Z518" s="107"/>
    </row>
    <row r="519" ht="12.0" customHeight="1">
      <c r="G519" s="107"/>
      <c r="H519" s="107"/>
      <c r="I519" s="107"/>
      <c r="J519" s="107"/>
      <c r="K519" s="107"/>
      <c r="L519" s="107"/>
      <c r="M519" s="107"/>
      <c r="N519" s="107"/>
      <c r="O519" s="107"/>
      <c r="P519" s="107"/>
      <c r="Q519" s="107"/>
      <c r="R519" s="107"/>
      <c r="S519" s="107"/>
      <c r="T519" s="107"/>
      <c r="U519" s="107"/>
      <c r="V519" s="107"/>
      <c r="W519" s="107"/>
      <c r="X519" s="107"/>
      <c r="Y519" s="107"/>
      <c r="Z519" s="107"/>
    </row>
    <row r="520" ht="12.0" customHeight="1">
      <c r="G520" s="107"/>
      <c r="H520" s="107"/>
      <c r="I520" s="107"/>
      <c r="J520" s="107"/>
      <c r="K520" s="107"/>
      <c r="L520" s="107"/>
      <c r="M520" s="107"/>
      <c r="N520" s="107"/>
      <c r="O520" s="107"/>
      <c r="P520" s="107"/>
      <c r="Q520" s="107"/>
      <c r="R520" s="107"/>
      <c r="S520" s="107"/>
      <c r="T520" s="107"/>
      <c r="U520" s="107"/>
      <c r="V520" s="107"/>
      <c r="W520" s="107"/>
      <c r="X520" s="107"/>
      <c r="Y520" s="107"/>
      <c r="Z520" s="107"/>
    </row>
    <row r="521" ht="12.0" customHeight="1">
      <c r="G521" s="107"/>
      <c r="H521" s="107"/>
      <c r="I521" s="107"/>
      <c r="J521" s="107"/>
      <c r="K521" s="107"/>
      <c r="L521" s="107"/>
      <c r="M521" s="107"/>
      <c r="N521" s="107"/>
      <c r="O521" s="107"/>
      <c r="P521" s="107"/>
      <c r="Q521" s="107"/>
      <c r="R521" s="107"/>
      <c r="S521" s="107"/>
      <c r="T521" s="107"/>
      <c r="U521" s="107"/>
      <c r="V521" s="107"/>
      <c r="W521" s="107"/>
      <c r="X521" s="107"/>
      <c r="Y521" s="107"/>
      <c r="Z521" s="107"/>
    </row>
    <row r="522" ht="12.0" customHeight="1">
      <c r="G522" s="107"/>
      <c r="H522" s="107"/>
      <c r="I522" s="107"/>
      <c r="J522" s="107"/>
      <c r="K522" s="107"/>
      <c r="L522" s="107"/>
      <c r="M522" s="107"/>
      <c r="N522" s="107"/>
      <c r="O522" s="107"/>
      <c r="P522" s="107"/>
      <c r="Q522" s="107"/>
      <c r="R522" s="107"/>
      <c r="S522" s="107"/>
      <c r="T522" s="107"/>
      <c r="U522" s="107"/>
      <c r="V522" s="107"/>
      <c r="W522" s="107"/>
      <c r="X522" s="107"/>
      <c r="Y522" s="107"/>
      <c r="Z522" s="107"/>
    </row>
    <row r="523" ht="12.0" customHeight="1">
      <c r="G523" s="107"/>
      <c r="H523" s="107"/>
      <c r="I523" s="107"/>
      <c r="J523" s="107"/>
      <c r="K523" s="107"/>
      <c r="L523" s="107"/>
      <c r="M523" s="107"/>
      <c r="N523" s="107"/>
      <c r="O523" s="107"/>
      <c r="P523" s="107"/>
      <c r="Q523" s="107"/>
      <c r="R523" s="107"/>
      <c r="S523" s="107"/>
      <c r="T523" s="107"/>
      <c r="U523" s="107"/>
      <c r="V523" s="107"/>
      <c r="W523" s="107"/>
      <c r="X523" s="107"/>
      <c r="Y523" s="107"/>
      <c r="Z523" s="107"/>
    </row>
    <row r="524" ht="12.0" customHeight="1">
      <c r="G524" s="107"/>
      <c r="H524" s="107"/>
      <c r="I524" s="107"/>
      <c r="J524" s="107"/>
      <c r="K524" s="107"/>
      <c r="L524" s="107"/>
      <c r="M524" s="107"/>
      <c r="N524" s="107"/>
      <c r="O524" s="107"/>
      <c r="P524" s="107"/>
      <c r="Q524" s="107"/>
      <c r="R524" s="107"/>
      <c r="S524" s="107"/>
      <c r="T524" s="107"/>
      <c r="U524" s="107"/>
      <c r="V524" s="107"/>
      <c r="W524" s="107"/>
      <c r="X524" s="107"/>
      <c r="Y524" s="107"/>
      <c r="Z524" s="107"/>
    </row>
    <row r="525" ht="12.0" customHeight="1">
      <c r="G525" s="107"/>
      <c r="H525" s="107"/>
      <c r="I525" s="107"/>
      <c r="J525" s="107"/>
      <c r="K525" s="107"/>
      <c r="L525" s="107"/>
      <c r="M525" s="107"/>
      <c r="N525" s="107"/>
      <c r="O525" s="107"/>
      <c r="P525" s="107"/>
      <c r="Q525" s="107"/>
      <c r="R525" s="107"/>
      <c r="S525" s="107"/>
      <c r="T525" s="107"/>
      <c r="U525" s="107"/>
      <c r="V525" s="107"/>
      <c r="W525" s="107"/>
      <c r="X525" s="107"/>
      <c r="Y525" s="107"/>
      <c r="Z525" s="107"/>
    </row>
    <row r="526" ht="12.0" customHeight="1">
      <c r="G526" s="107"/>
      <c r="H526" s="107"/>
      <c r="I526" s="107"/>
      <c r="J526" s="107"/>
      <c r="K526" s="107"/>
      <c r="L526" s="107"/>
      <c r="M526" s="107"/>
      <c r="N526" s="107"/>
      <c r="O526" s="107"/>
      <c r="P526" s="107"/>
      <c r="Q526" s="107"/>
      <c r="R526" s="107"/>
      <c r="S526" s="107"/>
      <c r="T526" s="107"/>
      <c r="U526" s="107"/>
      <c r="V526" s="107"/>
      <c r="W526" s="107"/>
      <c r="X526" s="107"/>
      <c r="Y526" s="107"/>
      <c r="Z526" s="107"/>
    </row>
    <row r="527" ht="12.0" customHeight="1">
      <c r="G527" s="107"/>
      <c r="H527" s="107"/>
      <c r="I527" s="107"/>
      <c r="J527" s="107"/>
      <c r="K527" s="107"/>
      <c r="L527" s="107"/>
      <c r="M527" s="107"/>
      <c r="N527" s="107"/>
      <c r="O527" s="107"/>
      <c r="P527" s="107"/>
      <c r="Q527" s="107"/>
      <c r="R527" s="107"/>
      <c r="S527" s="107"/>
      <c r="T527" s="107"/>
      <c r="U527" s="107"/>
      <c r="V527" s="107"/>
      <c r="W527" s="107"/>
      <c r="X527" s="107"/>
      <c r="Y527" s="107"/>
      <c r="Z527" s="107"/>
    </row>
    <row r="528" ht="12.0" customHeight="1">
      <c r="G528" s="107"/>
      <c r="H528" s="107"/>
      <c r="I528" s="107"/>
      <c r="J528" s="107"/>
      <c r="K528" s="107"/>
      <c r="L528" s="107"/>
      <c r="M528" s="107"/>
      <c r="N528" s="107"/>
      <c r="O528" s="107"/>
      <c r="P528" s="107"/>
      <c r="Q528" s="107"/>
      <c r="R528" s="107"/>
      <c r="S528" s="107"/>
      <c r="T528" s="107"/>
      <c r="U528" s="107"/>
      <c r="V528" s="107"/>
      <c r="W528" s="107"/>
      <c r="X528" s="107"/>
      <c r="Y528" s="107"/>
      <c r="Z528" s="107"/>
    </row>
    <row r="529" ht="12.0" customHeight="1">
      <c r="G529" s="107"/>
      <c r="H529" s="107"/>
      <c r="I529" s="107"/>
      <c r="J529" s="107"/>
      <c r="K529" s="107"/>
      <c r="L529" s="107"/>
      <c r="M529" s="107"/>
      <c r="N529" s="107"/>
      <c r="O529" s="107"/>
      <c r="P529" s="107"/>
      <c r="Q529" s="107"/>
      <c r="R529" s="107"/>
      <c r="S529" s="107"/>
      <c r="T529" s="107"/>
      <c r="U529" s="107"/>
      <c r="V529" s="107"/>
      <c r="W529" s="107"/>
      <c r="X529" s="107"/>
      <c r="Y529" s="107"/>
      <c r="Z529" s="107"/>
    </row>
    <row r="530" ht="12.0" customHeight="1">
      <c r="G530" s="107"/>
      <c r="H530" s="107"/>
      <c r="I530" s="107"/>
      <c r="J530" s="107"/>
      <c r="K530" s="107"/>
      <c r="L530" s="107"/>
      <c r="M530" s="107"/>
      <c r="N530" s="107"/>
      <c r="O530" s="107"/>
      <c r="P530" s="107"/>
      <c r="Q530" s="107"/>
      <c r="R530" s="107"/>
      <c r="S530" s="107"/>
      <c r="T530" s="107"/>
      <c r="U530" s="107"/>
      <c r="V530" s="107"/>
      <c r="W530" s="107"/>
      <c r="X530" s="107"/>
      <c r="Y530" s="107"/>
      <c r="Z530" s="107"/>
    </row>
    <row r="531" ht="12.0" customHeight="1">
      <c r="G531" s="107"/>
      <c r="H531" s="107"/>
      <c r="I531" s="107"/>
      <c r="J531" s="107"/>
      <c r="K531" s="107"/>
      <c r="L531" s="107"/>
      <c r="M531" s="107"/>
      <c r="N531" s="107"/>
      <c r="O531" s="107"/>
      <c r="P531" s="107"/>
      <c r="Q531" s="107"/>
      <c r="R531" s="107"/>
      <c r="S531" s="107"/>
      <c r="T531" s="107"/>
      <c r="U531" s="107"/>
      <c r="V531" s="107"/>
      <c r="W531" s="107"/>
      <c r="X531" s="107"/>
      <c r="Y531" s="107"/>
      <c r="Z531" s="107"/>
    </row>
    <row r="532" ht="12.0" customHeight="1">
      <c r="G532" s="107"/>
      <c r="H532" s="107"/>
      <c r="I532" s="107"/>
      <c r="J532" s="107"/>
      <c r="K532" s="107"/>
      <c r="L532" s="107"/>
      <c r="M532" s="107"/>
      <c r="N532" s="107"/>
      <c r="O532" s="107"/>
      <c r="P532" s="107"/>
      <c r="Q532" s="107"/>
      <c r="R532" s="107"/>
      <c r="S532" s="107"/>
      <c r="T532" s="107"/>
      <c r="U532" s="107"/>
      <c r="V532" s="107"/>
      <c r="W532" s="107"/>
      <c r="X532" s="107"/>
      <c r="Y532" s="107"/>
      <c r="Z532" s="107"/>
    </row>
    <row r="533" ht="12.0" customHeight="1">
      <c r="G533" s="107"/>
      <c r="H533" s="107"/>
      <c r="I533" s="107"/>
      <c r="J533" s="107"/>
      <c r="K533" s="107"/>
      <c r="L533" s="107"/>
      <c r="M533" s="107"/>
      <c r="N533" s="107"/>
      <c r="O533" s="107"/>
      <c r="P533" s="107"/>
      <c r="Q533" s="107"/>
      <c r="R533" s="107"/>
      <c r="S533" s="107"/>
      <c r="T533" s="107"/>
      <c r="U533" s="107"/>
      <c r="V533" s="107"/>
      <c r="W533" s="107"/>
      <c r="X533" s="107"/>
      <c r="Y533" s="107"/>
      <c r="Z533" s="107"/>
    </row>
    <row r="534" ht="12.0" customHeight="1">
      <c r="G534" s="107"/>
      <c r="H534" s="107"/>
      <c r="I534" s="107"/>
      <c r="J534" s="107"/>
      <c r="K534" s="107"/>
      <c r="L534" s="107"/>
      <c r="M534" s="107"/>
      <c r="N534" s="107"/>
      <c r="O534" s="107"/>
      <c r="P534" s="107"/>
      <c r="Q534" s="107"/>
      <c r="R534" s="107"/>
      <c r="S534" s="107"/>
      <c r="T534" s="107"/>
      <c r="U534" s="107"/>
      <c r="V534" s="107"/>
      <c r="W534" s="107"/>
      <c r="X534" s="107"/>
      <c r="Y534" s="107"/>
      <c r="Z534" s="107"/>
    </row>
    <row r="535" ht="12.0" customHeight="1">
      <c r="G535" s="107"/>
      <c r="H535" s="107"/>
      <c r="I535" s="107"/>
      <c r="J535" s="107"/>
      <c r="K535" s="107"/>
      <c r="L535" s="107"/>
      <c r="M535" s="107"/>
      <c r="N535" s="107"/>
      <c r="O535" s="107"/>
      <c r="P535" s="107"/>
      <c r="Q535" s="107"/>
      <c r="R535" s="107"/>
      <c r="S535" s="107"/>
      <c r="T535" s="107"/>
      <c r="U535" s="107"/>
      <c r="V535" s="107"/>
      <c r="W535" s="107"/>
      <c r="X535" s="107"/>
      <c r="Y535" s="107"/>
      <c r="Z535" s="107"/>
    </row>
    <row r="536" ht="12.0" customHeight="1">
      <c r="G536" s="107"/>
      <c r="H536" s="107"/>
      <c r="I536" s="107"/>
      <c r="J536" s="107"/>
      <c r="K536" s="107"/>
      <c r="L536" s="107"/>
      <c r="M536" s="107"/>
      <c r="N536" s="107"/>
      <c r="O536" s="107"/>
      <c r="P536" s="107"/>
      <c r="Q536" s="107"/>
      <c r="R536" s="107"/>
      <c r="S536" s="107"/>
      <c r="T536" s="107"/>
      <c r="U536" s="107"/>
      <c r="V536" s="107"/>
      <c r="W536" s="107"/>
      <c r="X536" s="107"/>
      <c r="Y536" s="107"/>
      <c r="Z536" s="107"/>
    </row>
    <row r="537" ht="12.0" customHeight="1">
      <c r="G537" s="107"/>
      <c r="H537" s="107"/>
      <c r="I537" s="107"/>
      <c r="J537" s="107"/>
      <c r="K537" s="107"/>
      <c r="L537" s="107"/>
      <c r="M537" s="107"/>
      <c r="N537" s="107"/>
      <c r="O537" s="107"/>
      <c r="P537" s="107"/>
      <c r="Q537" s="107"/>
      <c r="R537" s="107"/>
      <c r="S537" s="107"/>
      <c r="T537" s="107"/>
      <c r="U537" s="107"/>
      <c r="V537" s="107"/>
      <c r="W537" s="107"/>
      <c r="X537" s="107"/>
      <c r="Y537" s="107"/>
      <c r="Z537" s="107"/>
    </row>
    <row r="538" ht="12.0" customHeight="1">
      <c r="G538" s="107"/>
      <c r="H538" s="107"/>
      <c r="I538" s="107"/>
      <c r="J538" s="107"/>
      <c r="K538" s="107"/>
      <c r="L538" s="107"/>
      <c r="M538" s="107"/>
      <c r="N538" s="107"/>
      <c r="O538" s="107"/>
      <c r="P538" s="107"/>
      <c r="Q538" s="107"/>
      <c r="R538" s="107"/>
      <c r="S538" s="107"/>
      <c r="T538" s="107"/>
      <c r="U538" s="107"/>
      <c r="V538" s="107"/>
      <c r="W538" s="107"/>
      <c r="X538" s="107"/>
      <c r="Y538" s="107"/>
      <c r="Z538" s="107"/>
    </row>
    <row r="539" ht="12.0" customHeight="1">
      <c r="G539" s="107"/>
      <c r="H539" s="107"/>
      <c r="I539" s="107"/>
      <c r="J539" s="107"/>
      <c r="K539" s="107"/>
      <c r="L539" s="107"/>
      <c r="M539" s="107"/>
      <c r="N539" s="107"/>
      <c r="O539" s="107"/>
      <c r="P539" s="107"/>
      <c r="Q539" s="107"/>
      <c r="R539" s="107"/>
      <c r="S539" s="107"/>
      <c r="T539" s="107"/>
      <c r="U539" s="107"/>
      <c r="V539" s="107"/>
      <c r="W539" s="107"/>
      <c r="X539" s="107"/>
      <c r="Y539" s="107"/>
      <c r="Z539" s="107"/>
    </row>
    <row r="540" ht="12.0" customHeight="1">
      <c r="G540" s="107"/>
      <c r="H540" s="107"/>
      <c r="I540" s="107"/>
      <c r="J540" s="107"/>
      <c r="K540" s="107"/>
      <c r="L540" s="107"/>
      <c r="M540" s="107"/>
      <c r="N540" s="107"/>
      <c r="O540" s="107"/>
      <c r="P540" s="107"/>
      <c r="Q540" s="107"/>
      <c r="R540" s="107"/>
      <c r="S540" s="107"/>
      <c r="T540" s="107"/>
      <c r="U540" s="107"/>
      <c r="V540" s="107"/>
      <c r="W540" s="107"/>
      <c r="X540" s="107"/>
      <c r="Y540" s="107"/>
      <c r="Z540" s="107"/>
    </row>
    <row r="541" ht="12.0" customHeight="1">
      <c r="G541" s="107"/>
      <c r="H541" s="107"/>
      <c r="I541" s="107"/>
      <c r="J541" s="107"/>
      <c r="K541" s="107"/>
      <c r="L541" s="107"/>
      <c r="M541" s="107"/>
      <c r="N541" s="107"/>
      <c r="O541" s="107"/>
      <c r="P541" s="107"/>
      <c r="Q541" s="107"/>
      <c r="R541" s="107"/>
      <c r="S541" s="107"/>
      <c r="T541" s="107"/>
      <c r="U541" s="107"/>
      <c r="V541" s="107"/>
      <c r="W541" s="107"/>
      <c r="X541" s="107"/>
      <c r="Y541" s="107"/>
      <c r="Z541" s="107"/>
    </row>
    <row r="542" ht="12.0" customHeight="1">
      <c r="G542" s="107"/>
      <c r="H542" s="107"/>
      <c r="I542" s="107"/>
      <c r="J542" s="107"/>
      <c r="K542" s="107"/>
      <c r="L542" s="107"/>
      <c r="M542" s="107"/>
      <c r="N542" s="107"/>
      <c r="O542" s="107"/>
      <c r="P542" s="107"/>
      <c r="Q542" s="107"/>
      <c r="R542" s="107"/>
      <c r="S542" s="107"/>
      <c r="T542" s="107"/>
      <c r="U542" s="107"/>
      <c r="V542" s="107"/>
      <c r="W542" s="107"/>
      <c r="X542" s="107"/>
      <c r="Y542" s="107"/>
      <c r="Z542" s="107"/>
    </row>
    <row r="543" ht="12.0" customHeight="1">
      <c r="G543" s="107"/>
      <c r="H543" s="107"/>
      <c r="I543" s="107"/>
      <c r="J543" s="107"/>
      <c r="K543" s="107"/>
      <c r="L543" s="107"/>
      <c r="M543" s="107"/>
      <c r="N543" s="107"/>
      <c r="O543" s="107"/>
      <c r="P543" s="107"/>
      <c r="Q543" s="107"/>
      <c r="R543" s="107"/>
      <c r="S543" s="107"/>
      <c r="T543" s="107"/>
      <c r="U543" s="107"/>
      <c r="V543" s="107"/>
      <c r="W543" s="107"/>
      <c r="X543" s="107"/>
      <c r="Y543" s="107"/>
      <c r="Z543" s="107"/>
    </row>
    <row r="544" ht="12.0" customHeight="1">
      <c r="G544" s="107"/>
      <c r="H544" s="107"/>
      <c r="I544" s="107"/>
      <c r="J544" s="107"/>
      <c r="K544" s="107"/>
      <c r="L544" s="107"/>
      <c r="M544" s="107"/>
      <c r="N544" s="107"/>
      <c r="O544" s="107"/>
      <c r="P544" s="107"/>
      <c r="Q544" s="107"/>
      <c r="R544" s="107"/>
      <c r="S544" s="107"/>
      <c r="T544" s="107"/>
      <c r="U544" s="107"/>
      <c r="V544" s="107"/>
      <c r="W544" s="107"/>
      <c r="X544" s="107"/>
      <c r="Y544" s="107"/>
      <c r="Z544" s="107"/>
    </row>
    <row r="545" ht="12.0" customHeight="1">
      <c r="G545" s="107"/>
      <c r="H545" s="107"/>
      <c r="I545" s="107"/>
      <c r="J545" s="107"/>
      <c r="K545" s="107"/>
      <c r="L545" s="107"/>
      <c r="M545" s="107"/>
      <c r="N545" s="107"/>
      <c r="O545" s="107"/>
      <c r="P545" s="107"/>
      <c r="Q545" s="107"/>
      <c r="R545" s="107"/>
      <c r="S545" s="107"/>
      <c r="T545" s="107"/>
      <c r="U545" s="107"/>
      <c r="V545" s="107"/>
      <c r="W545" s="107"/>
      <c r="X545" s="107"/>
      <c r="Y545" s="107"/>
      <c r="Z545" s="107"/>
    </row>
    <row r="546" ht="12.0" customHeight="1">
      <c r="G546" s="107"/>
      <c r="H546" s="107"/>
      <c r="I546" s="107"/>
      <c r="J546" s="107"/>
      <c r="K546" s="107"/>
      <c r="L546" s="107"/>
      <c r="M546" s="107"/>
      <c r="N546" s="107"/>
      <c r="O546" s="107"/>
      <c r="P546" s="107"/>
      <c r="Q546" s="107"/>
      <c r="R546" s="107"/>
      <c r="S546" s="107"/>
      <c r="T546" s="107"/>
      <c r="U546" s="107"/>
      <c r="V546" s="107"/>
      <c r="W546" s="107"/>
      <c r="X546" s="107"/>
      <c r="Y546" s="107"/>
      <c r="Z546" s="107"/>
    </row>
    <row r="547" ht="12.0" customHeight="1">
      <c r="G547" s="107"/>
      <c r="H547" s="107"/>
      <c r="I547" s="107"/>
      <c r="J547" s="107"/>
      <c r="K547" s="107"/>
      <c r="L547" s="107"/>
      <c r="M547" s="107"/>
      <c r="N547" s="107"/>
      <c r="O547" s="107"/>
      <c r="P547" s="107"/>
      <c r="Q547" s="107"/>
      <c r="R547" s="107"/>
      <c r="S547" s="107"/>
      <c r="T547" s="107"/>
      <c r="U547" s="107"/>
      <c r="V547" s="107"/>
      <c r="W547" s="107"/>
      <c r="X547" s="107"/>
      <c r="Y547" s="107"/>
      <c r="Z547" s="107"/>
    </row>
    <row r="548" ht="12.0" customHeight="1">
      <c r="G548" s="107"/>
      <c r="H548" s="107"/>
      <c r="I548" s="107"/>
      <c r="J548" s="107"/>
      <c r="K548" s="107"/>
      <c r="L548" s="107"/>
      <c r="M548" s="107"/>
      <c r="N548" s="107"/>
      <c r="O548" s="107"/>
      <c r="P548" s="107"/>
      <c r="Q548" s="107"/>
      <c r="R548" s="107"/>
      <c r="S548" s="107"/>
      <c r="T548" s="107"/>
      <c r="U548" s="107"/>
      <c r="V548" s="107"/>
      <c r="W548" s="107"/>
      <c r="X548" s="107"/>
      <c r="Y548" s="107"/>
      <c r="Z548" s="107"/>
    </row>
    <row r="549" ht="12.0" customHeight="1">
      <c r="G549" s="107"/>
      <c r="H549" s="107"/>
      <c r="I549" s="107"/>
      <c r="J549" s="107"/>
      <c r="K549" s="107"/>
      <c r="L549" s="107"/>
      <c r="M549" s="107"/>
      <c r="N549" s="107"/>
      <c r="O549" s="107"/>
      <c r="P549" s="107"/>
      <c r="Q549" s="107"/>
      <c r="R549" s="107"/>
      <c r="S549" s="107"/>
      <c r="T549" s="107"/>
      <c r="U549" s="107"/>
      <c r="V549" s="107"/>
      <c r="W549" s="107"/>
      <c r="X549" s="107"/>
      <c r="Y549" s="107"/>
      <c r="Z549" s="107"/>
    </row>
    <row r="550" ht="12.0" customHeight="1">
      <c r="G550" s="107"/>
      <c r="H550" s="107"/>
      <c r="I550" s="107"/>
      <c r="J550" s="107"/>
      <c r="K550" s="107"/>
      <c r="L550" s="107"/>
      <c r="M550" s="107"/>
      <c r="N550" s="107"/>
      <c r="O550" s="107"/>
      <c r="P550" s="107"/>
      <c r="Q550" s="107"/>
      <c r="R550" s="107"/>
      <c r="S550" s="107"/>
      <c r="T550" s="107"/>
      <c r="U550" s="107"/>
      <c r="V550" s="107"/>
      <c r="W550" s="107"/>
      <c r="X550" s="107"/>
      <c r="Y550" s="107"/>
      <c r="Z550" s="107"/>
    </row>
    <row r="551" ht="12.0" customHeight="1">
      <c r="G551" s="107"/>
      <c r="H551" s="107"/>
      <c r="I551" s="107"/>
      <c r="J551" s="107"/>
      <c r="K551" s="107"/>
      <c r="L551" s="107"/>
      <c r="M551" s="107"/>
      <c r="N551" s="107"/>
      <c r="O551" s="107"/>
      <c r="P551" s="107"/>
      <c r="Q551" s="107"/>
      <c r="R551" s="107"/>
      <c r="S551" s="107"/>
      <c r="T551" s="107"/>
      <c r="U551" s="107"/>
      <c r="V551" s="107"/>
      <c r="W551" s="107"/>
      <c r="X551" s="107"/>
      <c r="Y551" s="107"/>
      <c r="Z551" s="107"/>
    </row>
    <row r="552" ht="12.0" customHeight="1">
      <c r="G552" s="107"/>
      <c r="H552" s="107"/>
      <c r="I552" s="107"/>
      <c r="J552" s="107"/>
      <c r="K552" s="107"/>
      <c r="L552" s="107"/>
      <c r="M552" s="107"/>
      <c r="N552" s="107"/>
      <c r="O552" s="107"/>
      <c r="P552" s="107"/>
      <c r="Q552" s="107"/>
      <c r="R552" s="107"/>
      <c r="S552" s="107"/>
      <c r="T552" s="107"/>
      <c r="U552" s="107"/>
      <c r="V552" s="107"/>
      <c r="W552" s="107"/>
      <c r="X552" s="107"/>
      <c r="Y552" s="107"/>
      <c r="Z552" s="107"/>
    </row>
    <row r="553" ht="12.0" customHeight="1">
      <c r="G553" s="107"/>
      <c r="H553" s="107"/>
      <c r="I553" s="107"/>
      <c r="J553" s="107"/>
      <c r="K553" s="107"/>
      <c r="L553" s="107"/>
      <c r="M553" s="107"/>
      <c r="N553" s="107"/>
      <c r="O553" s="107"/>
      <c r="P553" s="107"/>
      <c r="Q553" s="107"/>
      <c r="R553" s="107"/>
      <c r="S553" s="107"/>
      <c r="T553" s="107"/>
      <c r="U553" s="107"/>
      <c r="V553" s="107"/>
      <c r="W553" s="107"/>
      <c r="X553" s="107"/>
      <c r="Y553" s="107"/>
      <c r="Z553" s="107"/>
    </row>
    <row r="554" ht="12.0" customHeight="1">
      <c r="G554" s="107"/>
      <c r="H554" s="107"/>
      <c r="I554" s="107"/>
      <c r="J554" s="107"/>
      <c r="K554" s="107"/>
      <c r="L554" s="107"/>
      <c r="M554" s="107"/>
      <c r="N554" s="107"/>
      <c r="O554" s="107"/>
      <c r="P554" s="107"/>
      <c r="Q554" s="107"/>
      <c r="R554" s="107"/>
      <c r="S554" s="107"/>
      <c r="T554" s="107"/>
      <c r="U554" s="107"/>
      <c r="V554" s="107"/>
      <c r="W554" s="107"/>
      <c r="X554" s="107"/>
      <c r="Y554" s="107"/>
      <c r="Z554" s="107"/>
    </row>
    <row r="555" ht="12.0" customHeight="1">
      <c r="G555" s="107"/>
      <c r="H555" s="107"/>
      <c r="I555" s="107"/>
      <c r="J555" s="107"/>
      <c r="K555" s="107"/>
      <c r="L555" s="107"/>
      <c r="M555" s="107"/>
      <c r="N555" s="107"/>
      <c r="O555" s="107"/>
      <c r="P555" s="107"/>
      <c r="Q555" s="107"/>
      <c r="R555" s="107"/>
      <c r="S555" s="107"/>
      <c r="T555" s="107"/>
      <c r="U555" s="107"/>
      <c r="V555" s="107"/>
      <c r="W555" s="107"/>
      <c r="X555" s="107"/>
      <c r="Y555" s="107"/>
      <c r="Z555" s="107"/>
    </row>
    <row r="556" ht="12.0" customHeight="1">
      <c r="G556" s="107"/>
      <c r="H556" s="107"/>
      <c r="I556" s="107"/>
      <c r="J556" s="107"/>
      <c r="K556" s="107"/>
      <c r="L556" s="107"/>
      <c r="M556" s="107"/>
      <c r="N556" s="107"/>
      <c r="O556" s="107"/>
      <c r="P556" s="107"/>
      <c r="Q556" s="107"/>
      <c r="R556" s="107"/>
      <c r="S556" s="107"/>
      <c r="T556" s="107"/>
      <c r="U556" s="107"/>
      <c r="V556" s="107"/>
      <c r="W556" s="107"/>
      <c r="X556" s="107"/>
      <c r="Y556" s="107"/>
      <c r="Z556" s="107"/>
    </row>
    <row r="557" ht="12.0" customHeight="1">
      <c r="G557" s="107"/>
      <c r="H557" s="107"/>
      <c r="I557" s="107"/>
      <c r="J557" s="107"/>
      <c r="K557" s="107"/>
      <c r="L557" s="107"/>
      <c r="M557" s="107"/>
      <c r="N557" s="107"/>
      <c r="O557" s="107"/>
      <c r="P557" s="107"/>
      <c r="Q557" s="107"/>
      <c r="R557" s="107"/>
      <c r="S557" s="107"/>
      <c r="T557" s="107"/>
      <c r="U557" s="107"/>
      <c r="V557" s="107"/>
      <c r="W557" s="107"/>
      <c r="X557" s="107"/>
      <c r="Y557" s="107"/>
      <c r="Z557" s="107"/>
    </row>
    <row r="558" ht="12.0" customHeight="1">
      <c r="G558" s="107"/>
      <c r="H558" s="107"/>
      <c r="I558" s="107"/>
      <c r="J558" s="107"/>
      <c r="K558" s="107"/>
      <c r="L558" s="107"/>
      <c r="M558" s="107"/>
      <c r="N558" s="107"/>
      <c r="O558" s="107"/>
      <c r="P558" s="107"/>
      <c r="Q558" s="107"/>
      <c r="R558" s="107"/>
      <c r="S558" s="107"/>
      <c r="T558" s="107"/>
      <c r="U558" s="107"/>
      <c r="V558" s="107"/>
      <c r="W558" s="107"/>
      <c r="X558" s="107"/>
      <c r="Y558" s="107"/>
      <c r="Z558" s="107"/>
    </row>
    <row r="559" ht="12.0" customHeight="1">
      <c r="G559" s="107"/>
      <c r="H559" s="107"/>
      <c r="I559" s="107"/>
      <c r="J559" s="107"/>
      <c r="K559" s="107"/>
      <c r="L559" s="107"/>
      <c r="M559" s="107"/>
      <c r="N559" s="107"/>
      <c r="O559" s="107"/>
      <c r="P559" s="107"/>
      <c r="Q559" s="107"/>
      <c r="R559" s="107"/>
      <c r="S559" s="107"/>
      <c r="T559" s="107"/>
      <c r="U559" s="107"/>
      <c r="V559" s="107"/>
      <c r="W559" s="107"/>
      <c r="X559" s="107"/>
      <c r="Y559" s="107"/>
      <c r="Z559" s="107"/>
    </row>
    <row r="560" ht="12.0" customHeight="1">
      <c r="G560" s="107"/>
      <c r="H560" s="107"/>
      <c r="I560" s="107"/>
      <c r="J560" s="107"/>
      <c r="K560" s="107"/>
      <c r="L560" s="107"/>
      <c r="M560" s="107"/>
      <c r="N560" s="107"/>
      <c r="O560" s="107"/>
      <c r="P560" s="107"/>
      <c r="Q560" s="107"/>
      <c r="R560" s="107"/>
      <c r="S560" s="107"/>
      <c r="T560" s="107"/>
      <c r="U560" s="107"/>
      <c r="V560" s="107"/>
      <c r="W560" s="107"/>
      <c r="X560" s="107"/>
      <c r="Y560" s="107"/>
      <c r="Z560" s="107"/>
    </row>
    <row r="561" ht="12.0" customHeight="1">
      <c r="G561" s="107"/>
      <c r="H561" s="107"/>
      <c r="I561" s="107"/>
      <c r="J561" s="107"/>
      <c r="K561" s="107"/>
      <c r="L561" s="107"/>
      <c r="M561" s="107"/>
      <c r="N561" s="107"/>
      <c r="O561" s="107"/>
      <c r="P561" s="107"/>
      <c r="Q561" s="107"/>
      <c r="R561" s="107"/>
      <c r="S561" s="107"/>
      <c r="T561" s="107"/>
      <c r="U561" s="107"/>
      <c r="V561" s="107"/>
      <c r="W561" s="107"/>
      <c r="X561" s="107"/>
      <c r="Y561" s="107"/>
      <c r="Z561" s="107"/>
    </row>
    <row r="562" ht="12.0" customHeight="1">
      <c r="G562" s="107"/>
      <c r="H562" s="107"/>
      <c r="I562" s="107"/>
      <c r="J562" s="107"/>
      <c r="K562" s="107"/>
      <c r="L562" s="107"/>
      <c r="M562" s="107"/>
      <c r="N562" s="107"/>
      <c r="O562" s="107"/>
      <c r="P562" s="107"/>
      <c r="Q562" s="107"/>
      <c r="R562" s="107"/>
      <c r="S562" s="107"/>
      <c r="T562" s="107"/>
      <c r="U562" s="107"/>
      <c r="V562" s="107"/>
      <c r="W562" s="107"/>
      <c r="X562" s="107"/>
      <c r="Y562" s="107"/>
      <c r="Z562" s="107"/>
    </row>
    <row r="563" ht="12.0" customHeight="1">
      <c r="G563" s="107"/>
      <c r="H563" s="107"/>
      <c r="I563" s="107"/>
      <c r="J563" s="107"/>
      <c r="K563" s="107"/>
      <c r="L563" s="107"/>
      <c r="M563" s="107"/>
      <c r="N563" s="107"/>
      <c r="O563" s="107"/>
      <c r="P563" s="107"/>
      <c r="Q563" s="107"/>
      <c r="R563" s="107"/>
      <c r="S563" s="107"/>
      <c r="T563" s="107"/>
      <c r="U563" s="107"/>
      <c r="V563" s="107"/>
      <c r="W563" s="107"/>
      <c r="X563" s="107"/>
      <c r="Y563" s="107"/>
      <c r="Z563" s="107"/>
    </row>
    <row r="564" ht="12.0" customHeight="1">
      <c r="G564" s="107"/>
      <c r="H564" s="107"/>
      <c r="I564" s="107"/>
      <c r="J564" s="107"/>
      <c r="K564" s="107"/>
      <c r="L564" s="107"/>
      <c r="M564" s="107"/>
      <c r="N564" s="107"/>
      <c r="O564" s="107"/>
      <c r="P564" s="107"/>
      <c r="Q564" s="107"/>
      <c r="R564" s="107"/>
      <c r="S564" s="107"/>
      <c r="T564" s="107"/>
      <c r="U564" s="107"/>
      <c r="V564" s="107"/>
      <c r="W564" s="107"/>
      <c r="X564" s="107"/>
      <c r="Y564" s="107"/>
      <c r="Z564" s="107"/>
    </row>
    <row r="565" ht="12.0" customHeight="1">
      <c r="G565" s="107"/>
      <c r="H565" s="107"/>
      <c r="I565" s="107"/>
      <c r="J565" s="107"/>
      <c r="K565" s="107"/>
      <c r="L565" s="107"/>
      <c r="M565" s="107"/>
      <c r="N565" s="107"/>
      <c r="O565" s="107"/>
      <c r="P565" s="107"/>
      <c r="Q565" s="107"/>
      <c r="R565" s="107"/>
      <c r="S565" s="107"/>
      <c r="T565" s="107"/>
      <c r="U565" s="107"/>
      <c r="V565" s="107"/>
      <c r="W565" s="107"/>
      <c r="X565" s="107"/>
      <c r="Y565" s="107"/>
      <c r="Z565" s="107"/>
    </row>
    <row r="566" ht="12.0" customHeight="1">
      <c r="G566" s="107"/>
      <c r="H566" s="107"/>
      <c r="I566" s="107"/>
      <c r="J566" s="107"/>
      <c r="K566" s="107"/>
      <c r="L566" s="107"/>
      <c r="M566" s="107"/>
      <c r="N566" s="107"/>
      <c r="O566" s="107"/>
      <c r="P566" s="107"/>
      <c r="Q566" s="107"/>
      <c r="R566" s="107"/>
      <c r="S566" s="107"/>
      <c r="T566" s="107"/>
      <c r="U566" s="107"/>
      <c r="V566" s="107"/>
      <c r="W566" s="107"/>
      <c r="X566" s="107"/>
      <c r="Y566" s="107"/>
      <c r="Z566" s="107"/>
    </row>
    <row r="567" ht="12.0" customHeight="1">
      <c r="G567" s="107"/>
      <c r="H567" s="107"/>
      <c r="I567" s="107"/>
      <c r="J567" s="107"/>
      <c r="K567" s="107"/>
      <c r="L567" s="107"/>
      <c r="M567" s="107"/>
      <c r="N567" s="107"/>
      <c r="O567" s="107"/>
      <c r="P567" s="107"/>
      <c r="Q567" s="107"/>
      <c r="R567" s="107"/>
      <c r="S567" s="107"/>
      <c r="T567" s="107"/>
      <c r="U567" s="107"/>
      <c r="V567" s="107"/>
      <c r="W567" s="107"/>
      <c r="X567" s="107"/>
      <c r="Y567" s="107"/>
      <c r="Z567" s="107"/>
    </row>
    <row r="568" ht="12.0" customHeight="1">
      <c r="G568" s="107"/>
      <c r="H568" s="107"/>
      <c r="I568" s="107"/>
      <c r="J568" s="107"/>
      <c r="K568" s="107"/>
      <c r="L568" s="107"/>
      <c r="M568" s="107"/>
      <c r="N568" s="107"/>
      <c r="O568" s="107"/>
      <c r="P568" s="107"/>
      <c r="Q568" s="107"/>
      <c r="R568" s="107"/>
      <c r="S568" s="107"/>
      <c r="T568" s="107"/>
      <c r="U568" s="107"/>
      <c r="V568" s="107"/>
      <c r="W568" s="107"/>
      <c r="X568" s="107"/>
      <c r="Y568" s="107"/>
      <c r="Z568" s="107"/>
    </row>
    <row r="569" ht="12.0" customHeight="1">
      <c r="G569" s="107"/>
      <c r="H569" s="107"/>
      <c r="I569" s="107"/>
      <c r="J569" s="107"/>
      <c r="K569" s="107"/>
      <c r="L569" s="107"/>
      <c r="M569" s="107"/>
      <c r="N569" s="107"/>
      <c r="O569" s="107"/>
      <c r="P569" s="107"/>
      <c r="Q569" s="107"/>
      <c r="R569" s="107"/>
      <c r="S569" s="107"/>
      <c r="T569" s="107"/>
      <c r="U569" s="107"/>
      <c r="V569" s="107"/>
      <c r="W569" s="107"/>
      <c r="X569" s="107"/>
      <c r="Y569" s="107"/>
      <c r="Z569" s="107"/>
    </row>
    <row r="570" ht="12.0" customHeight="1">
      <c r="G570" s="107"/>
      <c r="H570" s="107"/>
      <c r="I570" s="107"/>
      <c r="J570" s="107"/>
      <c r="K570" s="107"/>
      <c r="L570" s="107"/>
      <c r="M570" s="107"/>
      <c r="N570" s="107"/>
      <c r="O570" s="107"/>
      <c r="P570" s="107"/>
      <c r="Q570" s="107"/>
      <c r="R570" s="107"/>
      <c r="S570" s="107"/>
      <c r="T570" s="107"/>
      <c r="U570" s="107"/>
      <c r="V570" s="107"/>
      <c r="W570" s="107"/>
      <c r="X570" s="107"/>
      <c r="Y570" s="107"/>
      <c r="Z570" s="107"/>
    </row>
    <row r="571" ht="12.0" customHeight="1">
      <c r="G571" s="107"/>
      <c r="H571" s="107"/>
      <c r="I571" s="107"/>
      <c r="J571" s="107"/>
      <c r="K571" s="107"/>
      <c r="L571" s="107"/>
      <c r="M571" s="107"/>
      <c r="N571" s="107"/>
      <c r="O571" s="107"/>
      <c r="P571" s="107"/>
      <c r="Q571" s="107"/>
      <c r="R571" s="107"/>
      <c r="S571" s="107"/>
      <c r="T571" s="107"/>
      <c r="U571" s="107"/>
      <c r="V571" s="107"/>
      <c r="W571" s="107"/>
      <c r="X571" s="107"/>
      <c r="Y571" s="107"/>
      <c r="Z571" s="107"/>
    </row>
    <row r="572" ht="12.0" customHeight="1">
      <c r="G572" s="107"/>
      <c r="H572" s="107"/>
      <c r="I572" s="107"/>
      <c r="J572" s="107"/>
      <c r="K572" s="107"/>
      <c r="L572" s="107"/>
      <c r="M572" s="107"/>
      <c r="N572" s="107"/>
      <c r="O572" s="107"/>
      <c r="P572" s="107"/>
      <c r="Q572" s="107"/>
      <c r="R572" s="107"/>
      <c r="S572" s="107"/>
      <c r="T572" s="107"/>
      <c r="U572" s="107"/>
      <c r="V572" s="107"/>
      <c r="W572" s="107"/>
      <c r="X572" s="107"/>
      <c r="Y572" s="107"/>
      <c r="Z572" s="107"/>
    </row>
    <row r="573" ht="12.0" customHeight="1">
      <c r="G573" s="107"/>
      <c r="H573" s="107"/>
      <c r="I573" s="107"/>
      <c r="J573" s="107"/>
      <c r="K573" s="107"/>
      <c r="L573" s="107"/>
      <c r="M573" s="107"/>
      <c r="N573" s="107"/>
      <c r="O573" s="107"/>
      <c r="P573" s="107"/>
      <c r="Q573" s="107"/>
      <c r="R573" s="107"/>
      <c r="S573" s="107"/>
      <c r="T573" s="107"/>
      <c r="U573" s="107"/>
      <c r="V573" s="107"/>
      <c r="W573" s="107"/>
      <c r="X573" s="107"/>
      <c r="Y573" s="107"/>
      <c r="Z573" s="107"/>
    </row>
    <row r="574" ht="12.0" customHeight="1">
      <c r="G574" s="107"/>
      <c r="H574" s="107"/>
      <c r="I574" s="107"/>
      <c r="J574" s="107"/>
      <c r="K574" s="107"/>
      <c r="L574" s="107"/>
      <c r="M574" s="107"/>
      <c r="N574" s="107"/>
      <c r="O574" s="107"/>
      <c r="P574" s="107"/>
      <c r="Q574" s="107"/>
      <c r="R574" s="107"/>
      <c r="S574" s="107"/>
      <c r="T574" s="107"/>
      <c r="U574" s="107"/>
      <c r="V574" s="107"/>
      <c r="W574" s="107"/>
      <c r="X574" s="107"/>
      <c r="Y574" s="107"/>
      <c r="Z574" s="107"/>
    </row>
    <row r="575" ht="12.0" customHeight="1">
      <c r="G575" s="107"/>
      <c r="H575" s="107"/>
      <c r="I575" s="107"/>
      <c r="J575" s="107"/>
      <c r="K575" s="107"/>
      <c r="L575" s="107"/>
      <c r="M575" s="107"/>
      <c r="N575" s="107"/>
      <c r="O575" s="107"/>
      <c r="P575" s="107"/>
      <c r="Q575" s="107"/>
      <c r="R575" s="107"/>
      <c r="S575" s="107"/>
      <c r="T575" s="107"/>
      <c r="U575" s="107"/>
      <c r="V575" s="107"/>
      <c r="W575" s="107"/>
      <c r="X575" s="107"/>
      <c r="Y575" s="107"/>
      <c r="Z575" s="107"/>
    </row>
    <row r="576" ht="12.0" customHeight="1">
      <c r="G576" s="107"/>
      <c r="H576" s="107"/>
      <c r="I576" s="107"/>
      <c r="J576" s="107"/>
      <c r="K576" s="107"/>
      <c r="L576" s="107"/>
      <c r="M576" s="107"/>
      <c r="N576" s="107"/>
      <c r="O576" s="107"/>
      <c r="P576" s="107"/>
      <c r="Q576" s="107"/>
      <c r="R576" s="107"/>
      <c r="S576" s="107"/>
      <c r="T576" s="107"/>
      <c r="U576" s="107"/>
      <c r="V576" s="107"/>
      <c r="W576" s="107"/>
      <c r="X576" s="107"/>
      <c r="Y576" s="107"/>
      <c r="Z576" s="107"/>
    </row>
    <row r="577" ht="12.0" customHeight="1">
      <c r="G577" s="107"/>
      <c r="H577" s="107"/>
      <c r="I577" s="107"/>
      <c r="J577" s="107"/>
      <c r="K577" s="107"/>
      <c r="L577" s="107"/>
      <c r="M577" s="107"/>
      <c r="N577" s="107"/>
      <c r="O577" s="107"/>
      <c r="P577" s="107"/>
      <c r="Q577" s="107"/>
      <c r="R577" s="107"/>
      <c r="S577" s="107"/>
      <c r="T577" s="107"/>
      <c r="U577" s="107"/>
      <c r="V577" s="107"/>
      <c r="W577" s="107"/>
      <c r="X577" s="107"/>
      <c r="Y577" s="107"/>
      <c r="Z577" s="107"/>
    </row>
    <row r="578" ht="12.0" customHeight="1">
      <c r="G578" s="107"/>
      <c r="H578" s="107"/>
      <c r="I578" s="107"/>
      <c r="J578" s="107"/>
      <c r="K578" s="107"/>
      <c r="L578" s="107"/>
      <c r="M578" s="107"/>
      <c r="N578" s="107"/>
      <c r="O578" s="107"/>
      <c r="P578" s="107"/>
      <c r="Q578" s="107"/>
      <c r="R578" s="107"/>
      <c r="S578" s="107"/>
      <c r="T578" s="107"/>
      <c r="U578" s="107"/>
      <c r="V578" s="107"/>
      <c r="W578" s="107"/>
      <c r="X578" s="107"/>
      <c r="Y578" s="107"/>
      <c r="Z578" s="107"/>
    </row>
    <row r="579" ht="12.0" customHeight="1">
      <c r="G579" s="107"/>
      <c r="H579" s="107"/>
      <c r="I579" s="107"/>
      <c r="J579" s="107"/>
      <c r="K579" s="107"/>
      <c r="L579" s="107"/>
      <c r="M579" s="107"/>
      <c r="N579" s="107"/>
      <c r="O579" s="107"/>
      <c r="P579" s="107"/>
      <c r="Q579" s="107"/>
      <c r="R579" s="107"/>
      <c r="S579" s="107"/>
      <c r="T579" s="107"/>
      <c r="U579" s="107"/>
      <c r="V579" s="107"/>
      <c r="W579" s="107"/>
      <c r="X579" s="107"/>
      <c r="Y579" s="107"/>
      <c r="Z579" s="107"/>
    </row>
    <row r="580" ht="12.0" customHeight="1">
      <c r="G580" s="107"/>
      <c r="H580" s="107"/>
      <c r="I580" s="107"/>
      <c r="J580" s="107"/>
      <c r="K580" s="107"/>
      <c r="L580" s="107"/>
      <c r="M580" s="107"/>
      <c r="N580" s="107"/>
      <c r="O580" s="107"/>
      <c r="P580" s="107"/>
      <c r="Q580" s="107"/>
      <c r="R580" s="107"/>
      <c r="S580" s="107"/>
      <c r="T580" s="107"/>
      <c r="U580" s="107"/>
      <c r="V580" s="107"/>
      <c r="W580" s="107"/>
      <c r="X580" s="107"/>
      <c r="Y580" s="107"/>
      <c r="Z580" s="107"/>
    </row>
    <row r="581" ht="12.0" customHeight="1">
      <c r="G581" s="107"/>
      <c r="H581" s="107"/>
      <c r="I581" s="107"/>
      <c r="J581" s="107"/>
      <c r="K581" s="107"/>
      <c r="L581" s="107"/>
      <c r="M581" s="107"/>
      <c r="N581" s="107"/>
      <c r="O581" s="107"/>
      <c r="P581" s="107"/>
      <c r="Q581" s="107"/>
      <c r="R581" s="107"/>
      <c r="S581" s="107"/>
      <c r="T581" s="107"/>
      <c r="U581" s="107"/>
      <c r="V581" s="107"/>
      <c r="W581" s="107"/>
      <c r="X581" s="107"/>
      <c r="Y581" s="107"/>
      <c r="Z581" s="107"/>
    </row>
    <row r="582" ht="12.0" customHeight="1">
      <c r="G582" s="107"/>
      <c r="H582" s="107"/>
      <c r="I582" s="107"/>
      <c r="J582" s="107"/>
      <c r="K582" s="107"/>
      <c r="L582" s="107"/>
      <c r="M582" s="107"/>
      <c r="N582" s="107"/>
      <c r="O582" s="107"/>
      <c r="P582" s="107"/>
      <c r="Q582" s="107"/>
      <c r="R582" s="107"/>
      <c r="S582" s="107"/>
      <c r="T582" s="107"/>
      <c r="U582" s="107"/>
      <c r="V582" s="107"/>
      <c r="W582" s="107"/>
      <c r="X582" s="107"/>
      <c r="Y582" s="107"/>
      <c r="Z582" s="107"/>
    </row>
    <row r="583" ht="12.0" customHeight="1">
      <c r="G583" s="107"/>
      <c r="H583" s="107"/>
      <c r="I583" s="107"/>
      <c r="J583" s="107"/>
      <c r="K583" s="107"/>
      <c r="L583" s="107"/>
      <c r="M583" s="107"/>
      <c r="N583" s="107"/>
      <c r="O583" s="107"/>
      <c r="P583" s="107"/>
      <c r="Q583" s="107"/>
      <c r="R583" s="107"/>
      <c r="S583" s="107"/>
      <c r="T583" s="107"/>
      <c r="U583" s="107"/>
      <c r="V583" s="107"/>
      <c r="W583" s="107"/>
      <c r="X583" s="107"/>
      <c r="Y583" s="107"/>
      <c r="Z583" s="107"/>
    </row>
    <row r="584" ht="12.0" customHeight="1">
      <c r="G584" s="107"/>
      <c r="H584" s="107"/>
      <c r="I584" s="107"/>
      <c r="J584" s="107"/>
      <c r="K584" s="107"/>
      <c r="L584" s="107"/>
      <c r="M584" s="107"/>
      <c r="N584" s="107"/>
      <c r="O584" s="107"/>
      <c r="P584" s="107"/>
      <c r="Q584" s="107"/>
      <c r="R584" s="107"/>
      <c r="S584" s="107"/>
      <c r="T584" s="107"/>
      <c r="U584" s="107"/>
      <c r="V584" s="107"/>
      <c r="W584" s="107"/>
      <c r="X584" s="107"/>
      <c r="Y584" s="107"/>
      <c r="Z584" s="107"/>
    </row>
    <row r="585" ht="12.0" customHeight="1">
      <c r="G585" s="107"/>
      <c r="H585" s="107"/>
      <c r="I585" s="107"/>
      <c r="J585" s="107"/>
      <c r="K585" s="107"/>
      <c r="L585" s="107"/>
      <c r="M585" s="107"/>
      <c r="N585" s="107"/>
      <c r="O585" s="107"/>
      <c r="P585" s="107"/>
      <c r="Q585" s="107"/>
      <c r="R585" s="107"/>
      <c r="S585" s="107"/>
      <c r="T585" s="107"/>
      <c r="U585" s="107"/>
      <c r="V585" s="107"/>
      <c r="W585" s="107"/>
      <c r="X585" s="107"/>
      <c r="Y585" s="107"/>
      <c r="Z585" s="107"/>
    </row>
    <row r="586" ht="12.0" customHeight="1">
      <c r="G586" s="107"/>
      <c r="H586" s="107"/>
      <c r="I586" s="107"/>
      <c r="J586" s="107"/>
      <c r="K586" s="107"/>
      <c r="L586" s="107"/>
      <c r="M586" s="107"/>
      <c r="N586" s="107"/>
      <c r="O586" s="107"/>
      <c r="P586" s="107"/>
      <c r="Q586" s="107"/>
      <c r="R586" s="107"/>
      <c r="S586" s="107"/>
      <c r="T586" s="107"/>
      <c r="U586" s="107"/>
      <c r="V586" s="107"/>
      <c r="W586" s="107"/>
      <c r="X586" s="107"/>
      <c r="Y586" s="107"/>
      <c r="Z586" s="107"/>
    </row>
    <row r="587" ht="12.0" customHeight="1">
      <c r="G587" s="107"/>
      <c r="H587" s="107"/>
      <c r="I587" s="107"/>
      <c r="J587" s="107"/>
      <c r="K587" s="107"/>
      <c r="L587" s="107"/>
      <c r="M587" s="107"/>
      <c r="N587" s="107"/>
      <c r="O587" s="107"/>
      <c r="P587" s="107"/>
      <c r="Q587" s="107"/>
      <c r="R587" s="107"/>
      <c r="S587" s="107"/>
      <c r="T587" s="107"/>
      <c r="U587" s="107"/>
      <c r="V587" s="107"/>
      <c r="W587" s="107"/>
      <c r="X587" s="107"/>
      <c r="Y587" s="107"/>
      <c r="Z587" s="107"/>
    </row>
    <row r="588" ht="12.0" customHeight="1">
      <c r="G588" s="107"/>
      <c r="H588" s="107"/>
      <c r="I588" s="107"/>
      <c r="J588" s="107"/>
      <c r="K588" s="107"/>
      <c r="L588" s="107"/>
      <c r="M588" s="107"/>
      <c r="N588" s="107"/>
      <c r="O588" s="107"/>
      <c r="P588" s="107"/>
      <c r="Q588" s="107"/>
      <c r="R588" s="107"/>
      <c r="S588" s="107"/>
      <c r="T588" s="107"/>
      <c r="U588" s="107"/>
      <c r="V588" s="107"/>
      <c r="W588" s="107"/>
      <c r="X588" s="107"/>
      <c r="Y588" s="107"/>
      <c r="Z588" s="107"/>
    </row>
    <row r="589" ht="12.0" customHeight="1">
      <c r="G589" s="107"/>
      <c r="H589" s="107"/>
      <c r="I589" s="107"/>
      <c r="J589" s="107"/>
      <c r="K589" s="107"/>
      <c r="L589" s="107"/>
      <c r="M589" s="107"/>
      <c r="N589" s="107"/>
      <c r="O589" s="107"/>
      <c r="P589" s="107"/>
      <c r="Q589" s="107"/>
      <c r="R589" s="107"/>
      <c r="S589" s="107"/>
      <c r="T589" s="107"/>
      <c r="U589" s="107"/>
      <c r="V589" s="107"/>
      <c r="W589" s="107"/>
      <c r="X589" s="107"/>
      <c r="Y589" s="107"/>
      <c r="Z589" s="107"/>
    </row>
    <row r="590" ht="12.0" customHeight="1">
      <c r="G590" s="107"/>
      <c r="H590" s="107"/>
      <c r="I590" s="107"/>
      <c r="J590" s="107"/>
      <c r="K590" s="107"/>
      <c r="L590" s="107"/>
      <c r="M590" s="107"/>
      <c r="N590" s="107"/>
      <c r="O590" s="107"/>
      <c r="P590" s="107"/>
      <c r="Q590" s="107"/>
      <c r="R590" s="107"/>
      <c r="S590" s="107"/>
      <c r="T590" s="107"/>
      <c r="U590" s="107"/>
      <c r="V590" s="107"/>
      <c r="W590" s="107"/>
      <c r="X590" s="107"/>
      <c r="Y590" s="107"/>
      <c r="Z590" s="107"/>
    </row>
    <row r="591" ht="12.0" customHeight="1">
      <c r="G591" s="107"/>
      <c r="H591" s="107"/>
      <c r="I591" s="107"/>
      <c r="J591" s="107"/>
      <c r="K591" s="107"/>
      <c r="L591" s="107"/>
      <c r="M591" s="107"/>
      <c r="N591" s="107"/>
      <c r="O591" s="107"/>
      <c r="P591" s="107"/>
      <c r="Q591" s="107"/>
      <c r="R591" s="107"/>
      <c r="S591" s="107"/>
      <c r="T591" s="107"/>
      <c r="U591" s="107"/>
      <c r="V591" s="107"/>
      <c r="W591" s="107"/>
      <c r="X591" s="107"/>
      <c r="Y591" s="107"/>
      <c r="Z591" s="107"/>
    </row>
    <row r="592" ht="12.0" customHeight="1">
      <c r="G592" s="107"/>
      <c r="H592" s="107"/>
      <c r="I592" s="107"/>
      <c r="J592" s="107"/>
      <c r="K592" s="107"/>
      <c r="L592" s="107"/>
      <c r="M592" s="107"/>
      <c r="N592" s="107"/>
      <c r="O592" s="107"/>
      <c r="P592" s="107"/>
      <c r="Q592" s="107"/>
      <c r="R592" s="107"/>
      <c r="S592" s="107"/>
      <c r="T592" s="107"/>
      <c r="U592" s="107"/>
      <c r="V592" s="107"/>
      <c r="W592" s="107"/>
      <c r="X592" s="107"/>
      <c r="Y592" s="107"/>
      <c r="Z592" s="107"/>
    </row>
    <row r="593" ht="12.0" customHeight="1">
      <c r="G593" s="107"/>
      <c r="H593" s="107"/>
      <c r="I593" s="107"/>
      <c r="J593" s="107"/>
      <c r="K593" s="107"/>
      <c r="L593" s="107"/>
      <c r="M593" s="107"/>
      <c r="N593" s="107"/>
      <c r="O593" s="107"/>
      <c r="P593" s="107"/>
      <c r="Q593" s="107"/>
      <c r="R593" s="107"/>
      <c r="S593" s="107"/>
      <c r="T593" s="107"/>
      <c r="U593" s="107"/>
      <c r="V593" s="107"/>
      <c r="W593" s="107"/>
      <c r="X593" s="107"/>
      <c r="Y593" s="107"/>
      <c r="Z593" s="107"/>
    </row>
    <row r="594" ht="12.0" customHeight="1">
      <c r="G594" s="107"/>
      <c r="H594" s="107"/>
      <c r="I594" s="107"/>
      <c r="J594" s="107"/>
      <c r="K594" s="107"/>
      <c r="L594" s="107"/>
      <c r="M594" s="107"/>
      <c r="N594" s="107"/>
      <c r="O594" s="107"/>
      <c r="P594" s="107"/>
      <c r="Q594" s="107"/>
      <c r="R594" s="107"/>
      <c r="S594" s="107"/>
      <c r="T594" s="107"/>
      <c r="U594" s="107"/>
      <c r="V594" s="107"/>
      <c r="W594" s="107"/>
      <c r="X594" s="107"/>
      <c r="Y594" s="107"/>
      <c r="Z594" s="107"/>
    </row>
    <row r="595" ht="12.0" customHeight="1">
      <c r="G595" s="107"/>
      <c r="H595" s="107"/>
      <c r="I595" s="107"/>
      <c r="J595" s="107"/>
      <c r="K595" s="107"/>
      <c r="L595" s="107"/>
      <c r="M595" s="107"/>
      <c r="N595" s="107"/>
      <c r="O595" s="107"/>
      <c r="P595" s="107"/>
      <c r="Q595" s="107"/>
      <c r="R595" s="107"/>
      <c r="S595" s="107"/>
      <c r="T595" s="107"/>
      <c r="U595" s="107"/>
      <c r="V595" s="107"/>
      <c r="W595" s="107"/>
      <c r="X595" s="107"/>
      <c r="Y595" s="107"/>
      <c r="Z595" s="107"/>
    </row>
    <row r="596" ht="12.0" customHeight="1">
      <c r="G596" s="107"/>
      <c r="H596" s="107"/>
      <c r="I596" s="107"/>
      <c r="J596" s="107"/>
      <c r="K596" s="107"/>
      <c r="L596" s="107"/>
      <c r="M596" s="107"/>
      <c r="N596" s="107"/>
      <c r="O596" s="107"/>
      <c r="P596" s="107"/>
      <c r="Q596" s="107"/>
      <c r="R596" s="107"/>
      <c r="S596" s="107"/>
      <c r="T596" s="107"/>
      <c r="U596" s="107"/>
      <c r="V596" s="107"/>
      <c r="W596" s="107"/>
      <c r="X596" s="107"/>
      <c r="Y596" s="107"/>
      <c r="Z596" s="107"/>
    </row>
    <row r="597" ht="12.0" customHeight="1">
      <c r="G597" s="107"/>
      <c r="H597" s="107"/>
      <c r="I597" s="107"/>
      <c r="J597" s="107"/>
      <c r="K597" s="107"/>
      <c r="L597" s="107"/>
      <c r="M597" s="107"/>
      <c r="N597" s="107"/>
      <c r="O597" s="107"/>
      <c r="P597" s="107"/>
      <c r="Q597" s="107"/>
      <c r="R597" s="107"/>
      <c r="S597" s="107"/>
      <c r="T597" s="107"/>
      <c r="U597" s="107"/>
      <c r="V597" s="107"/>
      <c r="W597" s="107"/>
      <c r="X597" s="107"/>
      <c r="Y597" s="107"/>
      <c r="Z597" s="107"/>
    </row>
    <row r="598" ht="12.0" customHeight="1">
      <c r="G598" s="107"/>
      <c r="H598" s="107"/>
      <c r="I598" s="107"/>
      <c r="J598" s="107"/>
      <c r="K598" s="107"/>
      <c r="L598" s="107"/>
      <c r="M598" s="107"/>
      <c r="N598" s="107"/>
      <c r="O598" s="107"/>
      <c r="P598" s="107"/>
      <c r="Q598" s="107"/>
      <c r="R598" s="107"/>
      <c r="S598" s="107"/>
      <c r="T598" s="107"/>
      <c r="U598" s="107"/>
      <c r="V598" s="107"/>
      <c r="W598" s="107"/>
      <c r="X598" s="107"/>
      <c r="Y598" s="107"/>
      <c r="Z598" s="107"/>
    </row>
    <row r="599" ht="12.0" customHeight="1">
      <c r="G599" s="107"/>
      <c r="H599" s="107"/>
      <c r="I599" s="107"/>
      <c r="J599" s="107"/>
      <c r="K599" s="107"/>
      <c r="L599" s="107"/>
      <c r="M599" s="107"/>
      <c r="N599" s="107"/>
      <c r="O599" s="107"/>
      <c r="P599" s="107"/>
      <c r="Q599" s="107"/>
      <c r="R599" s="107"/>
      <c r="S599" s="107"/>
      <c r="T599" s="107"/>
      <c r="U599" s="107"/>
      <c r="V599" s="107"/>
      <c r="W599" s="107"/>
      <c r="X599" s="107"/>
      <c r="Y599" s="107"/>
      <c r="Z599" s="107"/>
    </row>
    <row r="600" ht="12.0" customHeight="1">
      <c r="G600" s="107"/>
      <c r="H600" s="107"/>
      <c r="I600" s="107"/>
      <c r="J600" s="107"/>
      <c r="K600" s="107"/>
      <c r="L600" s="107"/>
      <c r="M600" s="107"/>
      <c r="N600" s="107"/>
      <c r="O600" s="107"/>
      <c r="P600" s="107"/>
      <c r="Q600" s="107"/>
      <c r="R600" s="107"/>
      <c r="S600" s="107"/>
      <c r="T600" s="107"/>
      <c r="U600" s="107"/>
      <c r="V600" s="107"/>
      <c r="W600" s="107"/>
      <c r="X600" s="107"/>
      <c r="Y600" s="107"/>
      <c r="Z600" s="107"/>
    </row>
    <row r="601" ht="12.0" customHeight="1">
      <c r="G601" s="107"/>
      <c r="H601" s="107"/>
      <c r="I601" s="107"/>
      <c r="J601" s="107"/>
      <c r="K601" s="107"/>
      <c r="L601" s="107"/>
      <c r="M601" s="107"/>
      <c r="N601" s="107"/>
      <c r="O601" s="107"/>
      <c r="P601" s="107"/>
      <c r="Q601" s="107"/>
      <c r="R601" s="107"/>
      <c r="S601" s="107"/>
      <c r="T601" s="107"/>
      <c r="U601" s="107"/>
      <c r="V601" s="107"/>
      <c r="W601" s="107"/>
      <c r="X601" s="107"/>
      <c r="Y601" s="107"/>
      <c r="Z601" s="107"/>
    </row>
    <row r="602" ht="12.0" customHeight="1">
      <c r="G602" s="107"/>
      <c r="H602" s="107"/>
      <c r="I602" s="107"/>
      <c r="J602" s="107"/>
      <c r="K602" s="107"/>
      <c r="L602" s="107"/>
      <c r="M602" s="107"/>
      <c r="N602" s="107"/>
      <c r="O602" s="107"/>
      <c r="P602" s="107"/>
      <c r="Q602" s="107"/>
      <c r="R602" s="107"/>
      <c r="S602" s="107"/>
      <c r="T602" s="107"/>
      <c r="U602" s="107"/>
      <c r="V602" s="107"/>
      <c r="W602" s="107"/>
      <c r="X602" s="107"/>
      <c r="Y602" s="107"/>
      <c r="Z602" s="107"/>
    </row>
    <row r="603" ht="12.0" customHeight="1">
      <c r="G603" s="107"/>
      <c r="H603" s="107"/>
      <c r="I603" s="107"/>
      <c r="J603" s="107"/>
      <c r="K603" s="107"/>
      <c r="L603" s="107"/>
      <c r="M603" s="107"/>
      <c r="N603" s="107"/>
      <c r="O603" s="107"/>
      <c r="P603" s="107"/>
      <c r="Q603" s="107"/>
      <c r="R603" s="107"/>
      <c r="S603" s="107"/>
      <c r="T603" s="107"/>
      <c r="U603" s="107"/>
      <c r="V603" s="107"/>
      <c r="W603" s="107"/>
      <c r="X603" s="107"/>
      <c r="Y603" s="107"/>
      <c r="Z603" s="107"/>
    </row>
    <row r="604" ht="12.0" customHeight="1">
      <c r="G604" s="107"/>
      <c r="H604" s="107"/>
      <c r="I604" s="107"/>
      <c r="J604" s="107"/>
      <c r="K604" s="107"/>
      <c r="L604" s="107"/>
      <c r="M604" s="107"/>
      <c r="N604" s="107"/>
      <c r="O604" s="107"/>
      <c r="P604" s="107"/>
      <c r="Q604" s="107"/>
      <c r="R604" s="107"/>
      <c r="S604" s="107"/>
      <c r="T604" s="107"/>
      <c r="U604" s="107"/>
      <c r="V604" s="107"/>
      <c r="W604" s="107"/>
      <c r="X604" s="107"/>
      <c r="Y604" s="107"/>
      <c r="Z604" s="107"/>
    </row>
    <row r="605" ht="12.0" customHeight="1">
      <c r="G605" s="107"/>
      <c r="H605" s="107"/>
      <c r="I605" s="107"/>
      <c r="J605" s="107"/>
      <c r="K605" s="107"/>
      <c r="L605" s="107"/>
      <c r="M605" s="107"/>
      <c r="N605" s="107"/>
      <c r="O605" s="107"/>
      <c r="P605" s="107"/>
      <c r="Q605" s="107"/>
      <c r="R605" s="107"/>
      <c r="S605" s="107"/>
      <c r="T605" s="107"/>
      <c r="U605" s="107"/>
      <c r="V605" s="107"/>
      <c r="W605" s="107"/>
      <c r="X605" s="107"/>
      <c r="Y605" s="107"/>
      <c r="Z605" s="107"/>
    </row>
    <row r="606" ht="12.0" customHeight="1">
      <c r="G606" s="107"/>
      <c r="H606" s="107"/>
      <c r="I606" s="107"/>
      <c r="J606" s="107"/>
      <c r="K606" s="107"/>
      <c r="L606" s="107"/>
      <c r="M606" s="107"/>
      <c r="N606" s="107"/>
      <c r="O606" s="107"/>
      <c r="P606" s="107"/>
      <c r="Q606" s="107"/>
      <c r="R606" s="107"/>
      <c r="S606" s="107"/>
      <c r="T606" s="107"/>
      <c r="U606" s="107"/>
      <c r="V606" s="107"/>
      <c r="W606" s="107"/>
      <c r="X606" s="107"/>
      <c r="Y606" s="107"/>
      <c r="Z606" s="107"/>
    </row>
    <row r="607" ht="12.0" customHeight="1">
      <c r="G607" s="107"/>
      <c r="H607" s="107"/>
      <c r="I607" s="107"/>
      <c r="J607" s="107"/>
      <c r="K607" s="107"/>
      <c r="L607" s="107"/>
      <c r="M607" s="107"/>
      <c r="N607" s="107"/>
      <c r="O607" s="107"/>
      <c r="P607" s="107"/>
      <c r="Q607" s="107"/>
      <c r="R607" s="107"/>
      <c r="S607" s="107"/>
      <c r="T607" s="107"/>
      <c r="U607" s="107"/>
      <c r="V607" s="107"/>
      <c r="W607" s="107"/>
      <c r="X607" s="107"/>
      <c r="Y607" s="107"/>
      <c r="Z607" s="107"/>
    </row>
    <row r="608" ht="12.0" customHeight="1">
      <c r="G608" s="107"/>
      <c r="H608" s="107"/>
      <c r="I608" s="107"/>
      <c r="J608" s="107"/>
      <c r="K608" s="107"/>
      <c r="L608" s="107"/>
      <c r="M608" s="107"/>
      <c r="N608" s="107"/>
      <c r="O608" s="107"/>
      <c r="P608" s="107"/>
      <c r="Q608" s="107"/>
      <c r="R608" s="107"/>
      <c r="S608" s="107"/>
      <c r="T608" s="107"/>
      <c r="U608" s="107"/>
      <c r="V608" s="107"/>
      <c r="W608" s="107"/>
      <c r="X608" s="107"/>
      <c r="Y608" s="107"/>
      <c r="Z608" s="107"/>
    </row>
    <row r="609" ht="12.0" customHeight="1">
      <c r="G609" s="107"/>
      <c r="H609" s="107"/>
      <c r="I609" s="107"/>
      <c r="J609" s="107"/>
      <c r="K609" s="107"/>
      <c r="L609" s="107"/>
      <c r="M609" s="107"/>
      <c r="N609" s="107"/>
      <c r="O609" s="107"/>
      <c r="P609" s="107"/>
      <c r="Q609" s="107"/>
      <c r="R609" s="107"/>
      <c r="S609" s="107"/>
      <c r="T609" s="107"/>
      <c r="U609" s="107"/>
      <c r="V609" s="107"/>
      <c r="W609" s="107"/>
      <c r="X609" s="107"/>
      <c r="Y609" s="107"/>
      <c r="Z609" s="107"/>
    </row>
    <row r="610" ht="12.0" customHeight="1">
      <c r="G610" s="107"/>
      <c r="H610" s="107"/>
      <c r="I610" s="107"/>
      <c r="J610" s="107"/>
      <c r="K610" s="107"/>
      <c r="L610" s="107"/>
      <c r="M610" s="107"/>
      <c r="N610" s="107"/>
      <c r="O610" s="107"/>
      <c r="P610" s="107"/>
      <c r="Q610" s="107"/>
      <c r="R610" s="107"/>
      <c r="S610" s="107"/>
      <c r="T610" s="107"/>
      <c r="U610" s="107"/>
      <c r="V610" s="107"/>
      <c r="W610" s="107"/>
      <c r="X610" s="107"/>
      <c r="Y610" s="107"/>
      <c r="Z610" s="107"/>
    </row>
    <row r="611" ht="12.0" customHeight="1">
      <c r="G611" s="107"/>
      <c r="H611" s="107"/>
      <c r="I611" s="107"/>
      <c r="J611" s="107"/>
      <c r="K611" s="107"/>
      <c r="L611" s="107"/>
      <c r="M611" s="107"/>
      <c r="N611" s="107"/>
      <c r="O611" s="107"/>
      <c r="P611" s="107"/>
      <c r="Q611" s="107"/>
      <c r="R611" s="107"/>
      <c r="S611" s="107"/>
      <c r="T611" s="107"/>
      <c r="U611" s="107"/>
      <c r="V611" s="107"/>
      <c r="W611" s="107"/>
      <c r="X611" s="107"/>
      <c r="Y611" s="107"/>
      <c r="Z611" s="107"/>
    </row>
    <row r="612" ht="12.0" customHeight="1">
      <c r="G612" s="107"/>
      <c r="H612" s="107"/>
      <c r="I612" s="107"/>
      <c r="J612" s="107"/>
      <c r="K612" s="107"/>
      <c r="L612" s="107"/>
      <c r="M612" s="107"/>
      <c r="N612" s="107"/>
      <c r="O612" s="107"/>
      <c r="P612" s="107"/>
      <c r="Q612" s="107"/>
      <c r="R612" s="107"/>
      <c r="S612" s="107"/>
      <c r="T612" s="107"/>
      <c r="U612" s="107"/>
      <c r="V612" s="107"/>
      <c r="W612" s="107"/>
      <c r="X612" s="107"/>
      <c r="Y612" s="107"/>
      <c r="Z612" s="107"/>
    </row>
    <row r="613" ht="12.0" customHeight="1">
      <c r="G613" s="107"/>
      <c r="H613" s="107"/>
      <c r="I613" s="107"/>
      <c r="J613" s="107"/>
      <c r="K613" s="107"/>
      <c r="L613" s="107"/>
      <c r="M613" s="107"/>
      <c r="N613" s="107"/>
      <c r="O613" s="107"/>
      <c r="P613" s="107"/>
      <c r="Q613" s="107"/>
      <c r="R613" s="107"/>
      <c r="S613" s="107"/>
      <c r="T613" s="107"/>
      <c r="U613" s="107"/>
      <c r="V613" s="107"/>
      <c r="W613" s="107"/>
      <c r="X613" s="107"/>
      <c r="Y613" s="107"/>
      <c r="Z613" s="107"/>
    </row>
    <row r="614" ht="12.0" customHeight="1">
      <c r="G614" s="107"/>
      <c r="H614" s="107"/>
      <c r="I614" s="107"/>
      <c r="J614" s="107"/>
      <c r="K614" s="107"/>
      <c r="L614" s="107"/>
      <c r="M614" s="107"/>
      <c r="N614" s="107"/>
      <c r="O614" s="107"/>
      <c r="P614" s="107"/>
      <c r="Q614" s="107"/>
      <c r="R614" s="107"/>
      <c r="S614" s="107"/>
      <c r="T614" s="107"/>
      <c r="U614" s="107"/>
      <c r="V614" s="107"/>
      <c r="W614" s="107"/>
      <c r="X614" s="107"/>
      <c r="Y614" s="107"/>
      <c r="Z614" s="107"/>
    </row>
    <row r="615" ht="12.0" customHeight="1">
      <c r="G615" s="107"/>
      <c r="H615" s="107"/>
      <c r="I615" s="107"/>
      <c r="J615" s="107"/>
      <c r="K615" s="107"/>
      <c r="L615" s="107"/>
      <c r="M615" s="107"/>
      <c r="N615" s="107"/>
      <c r="O615" s="107"/>
      <c r="P615" s="107"/>
      <c r="Q615" s="107"/>
      <c r="R615" s="107"/>
      <c r="S615" s="107"/>
      <c r="T615" s="107"/>
      <c r="U615" s="107"/>
      <c r="V615" s="107"/>
      <c r="W615" s="107"/>
      <c r="X615" s="107"/>
      <c r="Y615" s="107"/>
      <c r="Z615" s="107"/>
    </row>
    <row r="616" ht="12.0" customHeight="1">
      <c r="G616" s="107"/>
      <c r="H616" s="107"/>
      <c r="I616" s="107"/>
      <c r="J616" s="107"/>
      <c r="K616" s="107"/>
      <c r="L616" s="107"/>
      <c r="M616" s="107"/>
      <c r="N616" s="107"/>
      <c r="O616" s="107"/>
      <c r="P616" s="107"/>
      <c r="Q616" s="107"/>
      <c r="R616" s="107"/>
      <c r="S616" s="107"/>
      <c r="T616" s="107"/>
      <c r="U616" s="107"/>
      <c r="V616" s="107"/>
      <c r="W616" s="107"/>
      <c r="X616" s="107"/>
      <c r="Y616" s="107"/>
      <c r="Z616" s="107"/>
    </row>
    <row r="617" ht="12.0" customHeight="1">
      <c r="G617" s="107"/>
      <c r="H617" s="107"/>
      <c r="I617" s="107"/>
      <c r="J617" s="107"/>
      <c r="K617" s="107"/>
      <c r="L617" s="107"/>
      <c r="M617" s="107"/>
      <c r="N617" s="107"/>
      <c r="O617" s="107"/>
      <c r="P617" s="107"/>
      <c r="Q617" s="107"/>
      <c r="R617" s="107"/>
      <c r="S617" s="107"/>
      <c r="T617" s="107"/>
      <c r="U617" s="107"/>
      <c r="V617" s="107"/>
      <c r="W617" s="107"/>
      <c r="X617" s="107"/>
      <c r="Y617" s="107"/>
      <c r="Z617" s="107"/>
    </row>
    <row r="618" ht="12.0" customHeight="1">
      <c r="G618" s="107"/>
      <c r="H618" s="107"/>
      <c r="I618" s="107"/>
      <c r="J618" s="107"/>
      <c r="K618" s="107"/>
      <c r="L618" s="107"/>
      <c r="M618" s="107"/>
      <c r="N618" s="107"/>
      <c r="O618" s="107"/>
      <c r="P618" s="107"/>
      <c r="Q618" s="107"/>
      <c r="R618" s="107"/>
      <c r="S618" s="107"/>
      <c r="T618" s="107"/>
      <c r="U618" s="107"/>
      <c r="V618" s="107"/>
      <c r="W618" s="107"/>
      <c r="X618" s="107"/>
      <c r="Y618" s="107"/>
      <c r="Z618" s="107"/>
    </row>
    <row r="619" ht="12.0" customHeight="1">
      <c r="G619" s="107"/>
      <c r="H619" s="107"/>
      <c r="I619" s="107"/>
      <c r="J619" s="107"/>
      <c r="K619" s="107"/>
      <c r="L619" s="107"/>
      <c r="M619" s="107"/>
      <c r="N619" s="107"/>
      <c r="O619" s="107"/>
      <c r="P619" s="107"/>
      <c r="Q619" s="107"/>
      <c r="R619" s="107"/>
      <c r="S619" s="107"/>
      <c r="T619" s="107"/>
      <c r="U619" s="107"/>
      <c r="V619" s="107"/>
      <c r="W619" s="107"/>
      <c r="X619" s="107"/>
      <c r="Y619" s="107"/>
      <c r="Z619" s="107"/>
    </row>
    <row r="620" ht="12.0" customHeight="1">
      <c r="G620" s="107"/>
      <c r="H620" s="107"/>
      <c r="I620" s="107"/>
      <c r="J620" s="107"/>
      <c r="K620" s="107"/>
      <c r="L620" s="107"/>
      <c r="M620" s="107"/>
      <c r="N620" s="107"/>
      <c r="O620" s="107"/>
      <c r="P620" s="107"/>
      <c r="Q620" s="107"/>
      <c r="R620" s="107"/>
      <c r="S620" s="107"/>
      <c r="T620" s="107"/>
      <c r="U620" s="107"/>
      <c r="V620" s="107"/>
      <c r="W620" s="107"/>
      <c r="X620" s="107"/>
      <c r="Y620" s="107"/>
      <c r="Z620" s="107"/>
    </row>
    <row r="621" ht="12.0" customHeight="1">
      <c r="G621" s="107"/>
      <c r="H621" s="107"/>
      <c r="I621" s="107"/>
      <c r="J621" s="107"/>
      <c r="K621" s="107"/>
      <c r="L621" s="107"/>
      <c r="M621" s="107"/>
      <c r="N621" s="107"/>
      <c r="O621" s="107"/>
      <c r="P621" s="107"/>
      <c r="Q621" s="107"/>
      <c r="R621" s="107"/>
      <c r="S621" s="107"/>
      <c r="T621" s="107"/>
      <c r="U621" s="107"/>
      <c r="V621" s="107"/>
      <c r="W621" s="107"/>
      <c r="X621" s="107"/>
      <c r="Y621" s="107"/>
      <c r="Z621" s="107"/>
    </row>
    <row r="622" ht="12.0" customHeight="1">
      <c r="G622" s="107"/>
      <c r="H622" s="107"/>
      <c r="I622" s="107"/>
      <c r="J622" s="107"/>
      <c r="K622" s="107"/>
      <c r="L622" s="107"/>
      <c r="M622" s="107"/>
      <c r="N622" s="107"/>
      <c r="O622" s="107"/>
      <c r="P622" s="107"/>
      <c r="Q622" s="107"/>
      <c r="R622" s="107"/>
      <c r="S622" s="107"/>
      <c r="T622" s="107"/>
      <c r="U622" s="107"/>
      <c r="V622" s="107"/>
      <c r="W622" s="107"/>
      <c r="X622" s="107"/>
      <c r="Y622" s="107"/>
      <c r="Z622" s="107"/>
    </row>
    <row r="623" ht="12.0" customHeight="1">
      <c r="G623" s="107"/>
      <c r="H623" s="107"/>
      <c r="I623" s="107"/>
      <c r="J623" s="107"/>
      <c r="K623" s="107"/>
      <c r="L623" s="107"/>
      <c r="M623" s="107"/>
      <c r="N623" s="107"/>
      <c r="O623" s="107"/>
      <c r="P623" s="107"/>
      <c r="Q623" s="107"/>
      <c r="R623" s="107"/>
      <c r="S623" s="107"/>
      <c r="T623" s="107"/>
      <c r="U623" s="107"/>
      <c r="V623" s="107"/>
      <c r="W623" s="107"/>
      <c r="X623" s="107"/>
      <c r="Y623" s="107"/>
      <c r="Z623" s="107"/>
    </row>
    <row r="624" ht="12.0" customHeight="1">
      <c r="G624" s="107"/>
      <c r="H624" s="107"/>
      <c r="I624" s="107"/>
      <c r="J624" s="107"/>
      <c r="K624" s="107"/>
      <c r="L624" s="107"/>
      <c r="M624" s="107"/>
      <c r="N624" s="107"/>
      <c r="O624" s="107"/>
      <c r="P624" s="107"/>
      <c r="Q624" s="107"/>
      <c r="R624" s="107"/>
      <c r="S624" s="107"/>
      <c r="T624" s="107"/>
      <c r="U624" s="107"/>
      <c r="V624" s="107"/>
      <c r="W624" s="107"/>
      <c r="X624" s="107"/>
      <c r="Y624" s="107"/>
      <c r="Z624" s="107"/>
    </row>
    <row r="625" ht="12.0" customHeight="1">
      <c r="G625" s="107"/>
      <c r="H625" s="107"/>
      <c r="I625" s="107"/>
      <c r="J625" s="107"/>
      <c r="K625" s="107"/>
      <c r="L625" s="107"/>
      <c r="M625" s="107"/>
      <c r="N625" s="107"/>
      <c r="O625" s="107"/>
      <c r="P625" s="107"/>
      <c r="Q625" s="107"/>
      <c r="R625" s="107"/>
      <c r="S625" s="107"/>
      <c r="T625" s="107"/>
      <c r="U625" s="107"/>
      <c r="V625" s="107"/>
      <c r="W625" s="107"/>
      <c r="X625" s="107"/>
      <c r="Y625" s="107"/>
      <c r="Z625" s="107"/>
    </row>
    <row r="626" ht="12.0" customHeight="1">
      <c r="G626" s="107"/>
      <c r="H626" s="107"/>
      <c r="I626" s="107"/>
      <c r="J626" s="107"/>
      <c r="K626" s="107"/>
      <c r="L626" s="107"/>
      <c r="M626" s="107"/>
      <c r="N626" s="107"/>
      <c r="O626" s="107"/>
      <c r="P626" s="107"/>
      <c r="Q626" s="107"/>
      <c r="R626" s="107"/>
      <c r="S626" s="107"/>
      <c r="T626" s="107"/>
      <c r="U626" s="107"/>
      <c r="V626" s="107"/>
      <c r="W626" s="107"/>
      <c r="X626" s="107"/>
      <c r="Y626" s="107"/>
      <c r="Z626" s="107"/>
    </row>
    <row r="627" ht="12.0" customHeight="1">
      <c r="G627" s="107"/>
      <c r="H627" s="107"/>
      <c r="I627" s="107"/>
      <c r="J627" s="107"/>
      <c r="K627" s="107"/>
      <c r="L627" s="107"/>
      <c r="M627" s="107"/>
      <c r="N627" s="107"/>
      <c r="O627" s="107"/>
      <c r="P627" s="107"/>
      <c r="Q627" s="107"/>
      <c r="R627" s="107"/>
      <c r="S627" s="107"/>
      <c r="T627" s="107"/>
      <c r="U627" s="107"/>
      <c r="V627" s="107"/>
      <c r="W627" s="107"/>
      <c r="X627" s="107"/>
      <c r="Y627" s="107"/>
      <c r="Z627" s="107"/>
    </row>
    <row r="628" ht="12.0" customHeight="1">
      <c r="G628" s="107"/>
      <c r="H628" s="107"/>
      <c r="I628" s="107"/>
      <c r="J628" s="107"/>
      <c r="K628" s="107"/>
      <c r="L628" s="107"/>
      <c r="M628" s="107"/>
      <c r="N628" s="107"/>
      <c r="O628" s="107"/>
      <c r="P628" s="107"/>
      <c r="Q628" s="107"/>
      <c r="R628" s="107"/>
      <c r="S628" s="107"/>
      <c r="T628" s="107"/>
      <c r="U628" s="107"/>
      <c r="V628" s="107"/>
      <c r="W628" s="107"/>
      <c r="X628" s="107"/>
      <c r="Y628" s="107"/>
      <c r="Z628" s="107"/>
    </row>
    <row r="629" ht="12.0" customHeight="1">
      <c r="G629" s="107"/>
      <c r="H629" s="107"/>
      <c r="I629" s="107"/>
      <c r="J629" s="107"/>
      <c r="K629" s="107"/>
      <c r="L629" s="107"/>
      <c r="M629" s="107"/>
      <c r="N629" s="107"/>
      <c r="O629" s="107"/>
      <c r="P629" s="107"/>
      <c r="Q629" s="107"/>
      <c r="R629" s="107"/>
      <c r="S629" s="107"/>
      <c r="T629" s="107"/>
      <c r="U629" s="107"/>
      <c r="V629" s="107"/>
      <c r="W629" s="107"/>
      <c r="X629" s="107"/>
      <c r="Y629" s="107"/>
      <c r="Z629" s="107"/>
    </row>
    <row r="630" ht="12.0" customHeight="1">
      <c r="G630" s="107"/>
      <c r="H630" s="107"/>
      <c r="I630" s="107"/>
      <c r="J630" s="107"/>
      <c r="K630" s="107"/>
      <c r="L630" s="107"/>
      <c r="M630" s="107"/>
      <c r="N630" s="107"/>
      <c r="O630" s="107"/>
      <c r="P630" s="107"/>
      <c r="Q630" s="107"/>
      <c r="R630" s="107"/>
      <c r="S630" s="107"/>
      <c r="T630" s="107"/>
      <c r="U630" s="107"/>
      <c r="V630" s="107"/>
      <c r="W630" s="107"/>
      <c r="X630" s="107"/>
      <c r="Y630" s="107"/>
      <c r="Z630" s="107"/>
    </row>
    <row r="631" ht="12.0" customHeight="1">
      <c r="G631" s="107"/>
      <c r="H631" s="107"/>
      <c r="I631" s="107"/>
      <c r="J631" s="107"/>
      <c r="K631" s="107"/>
      <c r="L631" s="107"/>
      <c r="M631" s="107"/>
      <c r="N631" s="107"/>
      <c r="O631" s="107"/>
      <c r="P631" s="107"/>
      <c r="Q631" s="107"/>
      <c r="R631" s="107"/>
      <c r="S631" s="107"/>
      <c r="T631" s="107"/>
      <c r="U631" s="107"/>
      <c r="V631" s="107"/>
      <c r="W631" s="107"/>
      <c r="X631" s="107"/>
      <c r="Y631" s="107"/>
      <c r="Z631" s="107"/>
    </row>
    <row r="632" ht="12.0" customHeight="1">
      <c r="G632" s="107"/>
      <c r="H632" s="107"/>
      <c r="I632" s="107"/>
      <c r="J632" s="107"/>
      <c r="K632" s="107"/>
      <c r="L632" s="107"/>
      <c r="M632" s="107"/>
      <c r="N632" s="107"/>
      <c r="O632" s="107"/>
      <c r="P632" s="107"/>
      <c r="Q632" s="107"/>
      <c r="R632" s="107"/>
      <c r="S632" s="107"/>
      <c r="T632" s="107"/>
      <c r="U632" s="107"/>
      <c r="V632" s="107"/>
      <c r="W632" s="107"/>
      <c r="X632" s="107"/>
      <c r="Y632" s="107"/>
      <c r="Z632" s="107"/>
    </row>
    <row r="633" ht="12.0" customHeight="1">
      <c r="G633" s="107"/>
      <c r="H633" s="107"/>
      <c r="I633" s="107"/>
      <c r="J633" s="107"/>
      <c r="K633" s="107"/>
      <c r="L633" s="107"/>
      <c r="M633" s="107"/>
      <c r="N633" s="107"/>
      <c r="O633" s="107"/>
      <c r="P633" s="107"/>
      <c r="Q633" s="107"/>
      <c r="R633" s="107"/>
      <c r="S633" s="107"/>
      <c r="T633" s="107"/>
      <c r="U633" s="107"/>
      <c r="V633" s="107"/>
      <c r="W633" s="107"/>
      <c r="X633" s="107"/>
      <c r="Y633" s="107"/>
      <c r="Z633" s="107"/>
    </row>
    <row r="634" ht="12.0" customHeight="1">
      <c r="G634" s="107"/>
      <c r="H634" s="107"/>
      <c r="I634" s="107"/>
      <c r="J634" s="107"/>
      <c r="K634" s="107"/>
      <c r="L634" s="107"/>
      <c r="M634" s="107"/>
      <c r="N634" s="107"/>
      <c r="O634" s="107"/>
      <c r="P634" s="107"/>
      <c r="Q634" s="107"/>
      <c r="R634" s="107"/>
      <c r="S634" s="107"/>
      <c r="T634" s="107"/>
      <c r="U634" s="107"/>
      <c r="V634" s="107"/>
      <c r="W634" s="107"/>
      <c r="X634" s="107"/>
      <c r="Y634" s="107"/>
      <c r="Z634" s="107"/>
    </row>
    <row r="635" ht="12.0" customHeight="1">
      <c r="G635" s="107"/>
      <c r="H635" s="107"/>
      <c r="I635" s="107"/>
      <c r="J635" s="107"/>
      <c r="K635" s="107"/>
      <c r="L635" s="107"/>
      <c r="M635" s="107"/>
      <c r="N635" s="107"/>
      <c r="O635" s="107"/>
      <c r="P635" s="107"/>
      <c r="Q635" s="107"/>
      <c r="R635" s="107"/>
      <c r="S635" s="107"/>
      <c r="T635" s="107"/>
      <c r="U635" s="107"/>
      <c r="V635" s="107"/>
      <c r="W635" s="107"/>
      <c r="X635" s="107"/>
      <c r="Y635" s="107"/>
      <c r="Z635" s="107"/>
    </row>
    <row r="636" ht="12.0" customHeight="1">
      <c r="G636" s="107"/>
      <c r="H636" s="107"/>
      <c r="I636" s="107"/>
      <c r="J636" s="107"/>
      <c r="K636" s="107"/>
      <c r="L636" s="107"/>
      <c r="M636" s="107"/>
      <c r="N636" s="107"/>
      <c r="O636" s="107"/>
      <c r="P636" s="107"/>
      <c r="Q636" s="107"/>
      <c r="R636" s="107"/>
      <c r="S636" s="107"/>
      <c r="T636" s="107"/>
      <c r="U636" s="107"/>
      <c r="V636" s="107"/>
      <c r="W636" s="107"/>
      <c r="X636" s="107"/>
      <c r="Y636" s="107"/>
      <c r="Z636" s="107"/>
    </row>
    <row r="637" ht="12.0" customHeight="1">
      <c r="G637" s="107"/>
      <c r="H637" s="107"/>
      <c r="I637" s="107"/>
      <c r="J637" s="107"/>
      <c r="K637" s="107"/>
      <c r="L637" s="107"/>
      <c r="M637" s="107"/>
      <c r="N637" s="107"/>
      <c r="O637" s="107"/>
      <c r="P637" s="107"/>
      <c r="Q637" s="107"/>
      <c r="R637" s="107"/>
      <c r="S637" s="107"/>
      <c r="T637" s="107"/>
      <c r="U637" s="107"/>
      <c r="V637" s="107"/>
      <c r="W637" s="107"/>
      <c r="X637" s="107"/>
      <c r="Y637" s="107"/>
      <c r="Z637" s="107"/>
    </row>
    <row r="638" ht="12.0" customHeight="1">
      <c r="G638" s="107"/>
      <c r="H638" s="107"/>
      <c r="I638" s="107"/>
      <c r="J638" s="107"/>
      <c r="K638" s="107"/>
      <c r="L638" s="107"/>
      <c r="M638" s="107"/>
      <c r="N638" s="107"/>
      <c r="O638" s="107"/>
      <c r="P638" s="107"/>
      <c r="Q638" s="107"/>
      <c r="R638" s="107"/>
      <c r="S638" s="107"/>
      <c r="T638" s="107"/>
      <c r="U638" s="107"/>
      <c r="V638" s="107"/>
      <c r="W638" s="107"/>
      <c r="X638" s="107"/>
      <c r="Y638" s="107"/>
      <c r="Z638" s="107"/>
    </row>
    <row r="639" ht="12.0" customHeight="1">
      <c r="G639" s="107"/>
      <c r="H639" s="107"/>
      <c r="I639" s="107"/>
      <c r="J639" s="107"/>
      <c r="K639" s="107"/>
      <c r="L639" s="107"/>
      <c r="M639" s="107"/>
      <c r="N639" s="107"/>
      <c r="O639" s="107"/>
      <c r="P639" s="107"/>
      <c r="Q639" s="107"/>
      <c r="R639" s="107"/>
      <c r="S639" s="107"/>
      <c r="T639" s="107"/>
      <c r="U639" s="107"/>
      <c r="V639" s="107"/>
      <c r="W639" s="107"/>
      <c r="X639" s="107"/>
      <c r="Y639" s="107"/>
      <c r="Z639" s="107"/>
    </row>
    <row r="640" ht="12.0" customHeight="1">
      <c r="G640" s="107"/>
      <c r="H640" s="107"/>
      <c r="I640" s="107"/>
      <c r="J640" s="107"/>
      <c r="K640" s="107"/>
      <c r="L640" s="107"/>
      <c r="M640" s="107"/>
      <c r="N640" s="107"/>
      <c r="O640" s="107"/>
      <c r="P640" s="107"/>
      <c r="Q640" s="107"/>
      <c r="R640" s="107"/>
      <c r="S640" s="107"/>
      <c r="T640" s="107"/>
      <c r="U640" s="107"/>
      <c r="V640" s="107"/>
      <c r="W640" s="107"/>
      <c r="X640" s="107"/>
      <c r="Y640" s="107"/>
      <c r="Z640" s="107"/>
    </row>
    <row r="641" ht="12.0" customHeight="1">
      <c r="G641" s="107"/>
      <c r="H641" s="107"/>
      <c r="I641" s="107"/>
      <c r="J641" s="107"/>
      <c r="K641" s="107"/>
      <c r="L641" s="107"/>
      <c r="M641" s="107"/>
      <c r="N641" s="107"/>
      <c r="O641" s="107"/>
      <c r="P641" s="107"/>
      <c r="Q641" s="107"/>
      <c r="R641" s="107"/>
      <c r="S641" s="107"/>
      <c r="T641" s="107"/>
      <c r="U641" s="107"/>
      <c r="V641" s="107"/>
      <c r="W641" s="107"/>
      <c r="X641" s="107"/>
      <c r="Y641" s="107"/>
      <c r="Z641" s="107"/>
    </row>
    <row r="642" ht="12.0" customHeight="1">
      <c r="G642" s="107"/>
      <c r="H642" s="107"/>
      <c r="I642" s="107"/>
      <c r="J642" s="107"/>
      <c r="K642" s="107"/>
      <c r="L642" s="107"/>
      <c r="M642" s="107"/>
      <c r="N642" s="107"/>
      <c r="O642" s="107"/>
      <c r="P642" s="107"/>
      <c r="Q642" s="107"/>
      <c r="R642" s="107"/>
      <c r="S642" s="107"/>
      <c r="T642" s="107"/>
      <c r="U642" s="107"/>
      <c r="V642" s="107"/>
      <c r="W642" s="107"/>
      <c r="X642" s="107"/>
      <c r="Y642" s="107"/>
      <c r="Z642" s="107"/>
    </row>
    <row r="643" ht="12.0" customHeight="1">
      <c r="G643" s="107"/>
      <c r="H643" s="107"/>
      <c r="I643" s="107"/>
      <c r="J643" s="107"/>
      <c r="K643" s="107"/>
      <c r="L643" s="107"/>
      <c r="M643" s="107"/>
      <c r="N643" s="107"/>
      <c r="O643" s="107"/>
      <c r="P643" s="107"/>
      <c r="Q643" s="107"/>
      <c r="R643" s="107"/>
      <c r="S643" s="107"/>
      <c r="T643" s="107"/>
      <c r="U643" s="107"/>
      <c r="V643" s="107"/>
      <c r="W643" s="107"/>
      <c r="X643" s="107"/>
      <c r="Y643" s="107"/>
      <c r="Z643" s="107"/>
    </row>
    <row r="644" ht="12.0" customHeight="1">
      <c r="G644" s="107"/>
      <c r="H644" s="107"/>
      <c r="I644" s="107"/>
      <c r="J644" s="107"/>
      <c r="K644" s="107"/>
      <c r="L644" s="107"/>
      <c r="M644" s="107"/>
      <c r="N644" s="107"/>
      <c r="O644" s="107"/>
      <c r="P644" s="107"/>
      <c r="Q644" s="107"/>
      <c r="R644" s="107"/>
      <c r="S644" s="107"/>
      <c r="T644" s="107"/>
      <c r="U644" s="107"/>
      <c r="V644" s="107"/>
      <c r="W644" s="107"/>
      <c r="X644" s="107"/>
      <c r="Y644" s="107"/>
      <c r="Z644" s="107"/>
    </row>
    <row r="645" ht="12.0" customHeight="1">
      <c r="G645" s="107"/>
      <c r="H645" s="107"/>
      <c r="I645" s="107"/>
      <c r="J645" s="107"/>
      <c r="K645" s="107"/>
      <c r="L645" s="107"/>
      <c r="M645" s="107"/>
      <c r="N645" s="107"/>
      <c r="O645" s="107"/>
      <c r="P645" s="107"/>
      <c r="Q645" s="107"/>
      <c r="R645" s="107"/>
      <c r="S645" s="107"/>
      <c r="T645" s="107"/>
      <c r="U645" s="107"/>
      <c r="V645" s="107"/>
      <c r="W645" s="107"/>
      <c r="X645" s="107"/>
      <c r="Y645" s="107"/>
      <c r="Z645" s="107"/>
    </row>
    <row r="646" ht="12.0" customHeight="1">
      <c r="G646" s="107"/>
      <c r="H646" s="107"/>
      <c r="I646" s="107"/>
      <c r="J646" s="107"/>
      <c r="K646" s="107"/>
      <c r="L646" s="107"/>
      <c r="M646" s="107"/>
      <c r="N646" s="107"/>
      <c r="O646" s="107"/>
      <c r="P646" s="107"/>
      <c r="Q646" s="107"/>
      <c r="R646" s="107"/>
      <c r="S646" s="107"/>
      <c r="T646" s="107"/>
      <c r="U646" s="107"/>
      <c r="V646" s="107"/>
      <c r="W646" s="107"/>
      <c r="X646" s="107"/>
      <c r="Y646" s="107"/>
      <c r="Z646" s="107"/>
    </row>
    <row r="647" ht="12.0" customHeight="1">
      <c r="G647" s="107"/>
      <c r="H647" s="107"/>
      <c r="I647" s="107"/>
      <c r="J647" s="107"/>
      <c r="K647" s="107"/>
      <c r="L647" s="107"/>
      <c r="M647" s="107"/>
      <c r="N647" s="107"/>
      <c r="O647" s="107"/>
      <c r="P647" s="107"/>
      <c r="Q647" s="107"/>
      <c r="R647" s="107"/>
      <c r="S647" s="107"/>
      <c r="T647" s="107"/>
      <c r="U647" s="107"/>
      <c r="V647" s="107"/>
      <c r="W647" s="107"/>
      <c r="X647" s="107"/>
      <c r="Y647" s="107"/>
      <c r="Z647" s="107"/>
    </row>
    <row r="648" ht="12.0" customHeight="1">
      <c r="G648" s="107"/>
      <c r="H648" s="107"/>
      <c r="I648" s="107"/>
      <c r="J648" s="107"/>
      <c r="K648" s="107"/>
      <c r="L648" s="107"/>
      <c r="M648" s="107"/>
      <c r="N648" s="107"/>
      <c r="O648" s="107"/>
      <c r="P648" s="107"/>
      <c r="Q648" s="107"/>
      <c r="R648" s="107"/>
      <c r="S648" s="107"/>
      <c r="T648" s="107"/>
      <c r="U648" s="107"/>
      <c r="V648" s="107"/>
      <c r="W648" s="107"/>
      <c r="X648" s="107"/>
      <c r="Y648" s="107"/>
      <c r="Z648" s="107"/>
    </row>
    <row r="649" ht="12.0" customHeight="1">
      <c r="G649" s="107"/>
      <c r="H649" s="107"/>
      <c r="I649" s="107"/>
      <c r="J649" s="107"/>
      <c r="K649" s="107"/>
      <c r="L649" s="107"/>
      <c r="M649" s="107"/>
      <c r="N649" s="107"/>
      <c r="O649" s="107"/>
      <c r="P649" s="107"/>
      <c r="Q649" s="107"/>
      <c r="R649" s="107"/>
      <c r="S649" s="107"/>
      <c r="T649" s="107"/>
      <c r="U649" s="107"/>
      <c r="V649" s="107"/>
      <c r="W649" s="107"/>
      <c r="X649" s="107"/>
      <c r="Y649" s="107"/>
      <c r="Z649" s="107"/>
    </row>
    <row r="650" ht="12.0" customHeight="1">
      <c r="G650" s="107"/>
      <c r="H650" s="107"/>
      <c r="I650" s="107"/>
      <c r="J650" s="107"/>
      <c r="K650" s="107"/>
      <c r="L650" s="107"/>
      <c r="M650" s="107"/>
      <c r="N650" s="107"/>
      <c r="O650" s="107"/>
      <c r="P650" s="107"/>
      <c r="Q650" s="107"/>
      <c r="R650" s="107"/>
      <c r="S650" s="107"/>
      <c r="T650" s="107"/>
      <c r="U650" s="107"/>
      <c r="V650" s="107"/>
      <c r="W650" s="107"/>
      <c r="X650" s="107"/>
      <c r="Y650" s="107"/>
      <c r="Z650" s="107"/>
    </row>
    <row r="651" ht="12.0" customHeight="1">
      <c r="G651" s="107"/>
      <c r="H651" s="107"/>
      <c r="I651" s="107"/>
      <c r="J651" s="107"/>
      <c r="K651" s="107"/>
      <c r="L651" s="107"/>
      <c r="M651" s="107"/>
      <c r="N651" s="107"/>
      <c r="O651" s="107"/>
      <c r="P651" s="107"/>
      <c r="Q651" s="107"/>
      <c r="R651" s="107"/>
      <c r="S651" s="107"/>
      <c r="T651" s="107"/>
      <c r="U651" s="107"/>
      <c r="V651" s="107"/>
      <c r="W651" s="107"/>
      <c r="X651" s="107"/>
      <c r="Y651" s="107"/>
      <c r="Z651" s="107"/>
    </row>
    <row r="652" ht="12.0" customHeight="1">
      <c r="G652" s="107"/>
      <c r="H652" s="107"/>
      <c r="I652" s="107"/>
      <c r="J652" s="107"/>
      <c r="K652" s="107"/>
      <c r="L652" s="107"/>
      <c r="M652" s="107"/>
      <c r="N652" s="107"/>
      <c r="O652" s="107"/>
      <c r="P652" s="107"/>
      <c r="Q652" s="107"/>
      <c r="R652" s="107"/>
      <c r="S652" s="107"/>
      <c r="T652" s="107"/>
      <c r="U652" s="107"/>
      <c r="V652" s="107"/>
      <c r="W652" s="107"/>
      <c r="X652" s="107"/>
      <c r="Y652" s="107"/>
      <c r="Z652" s="107"/>
    </row>
    <row r="653" ht="12.0" customHeight="1">
      <c r="G653" s="107"/>
      <c r="H653" s="107"/>
      <c r="I653" s="107"/>
      <c r="J653" s="107"/>
      <c r="K653" s="107"/>
      <c r="L653" s="107"/>
      <c r="M653" s="107"/>
      <c r="N653" s="107"/>
      <c r="O653" s="107"/>
      <c r="P653" s="107"/>
      <c r="Q653" s="107"/>
      <c r="R653" s="107"/>
      <c r="S653" s="107"/>
      <c r="T653" s="107"/>
      <c r="U653" s="107"/>
      <c r="V653" s="107"/>
      <c r="W653" s="107"/>
      <c r="X653" s="107"/>
      <c r="Y653" s="107"/>
      <c r="Z653" s="107"/>
    </row>
    <row r="654" ht="12.0" customHeight="1">
      <c r="G654" s="107"/>
      <c r="H654" s="107"/>
      <c r="I654" s="107"/>
      <c r="J654" s="107"/>
      <c r="K654" s="107"/>
      <c r="L654" s="107"/>
      <c r="M654" s="107"/>
      <c r="N654" s="107"/>
      <c r="O654" s="107"/>
      <c r="P654" s="107"/>
      <c r="Q654" s="107"/>
      <c r="R654" s="107"/>
      <c r="S654" s="107"/>
      <c r="T654" s="107"/>
      <c r="U654" s="107"/>
      <c r="V654" s="107"/>
      <c r="W654" s="107"/>
      <c r="X654" s="107"/>
      <c r="Y654" s="107"/>
      <c r="Z654" s="107"/>
    </row>
    <row r="655" ht="12.0" customHeight="1">
      <c r="G655" s="107"/>
      <c r="H655" s="107"/>
      <c r="I655" s="107"/>
      <c r="J655" s="107"/>
      <c r="K655" s="107"/>
      <c r="L655" s="107"/>
      <c r="M655" s="107"/>
      <c r="N655" s="107"/>
      <c r="O655" s="107"/>
      <c r="P655" s="107"/>
      <c r="Q655" s="107"/>
      <c r="R655" s="107"/>
      <c r="S655" s="107"/>
      <c r="T655" s="107"/>
      <c r="U655" s="107"/>
      <c r="V655" s="107"/>
      <c r="W655" s="107"/>
      <c r="X655" s="107"/>
      <c r="Y655" s="107"/>
      <c r="Z655" s="107"/>
    </row>
    <row r="656" ht="12.0" customHeight="1">
      <c r="G656" s="107"/>
      <c r="H656" s="107"/>
      <c r="I656" s="107"/>
      <c r="J656" s="107"/>
      <c r="K656" s="107"/>
      <c r="L656" s="107"/>
      <c r="M656" s="107"/>
      <c r="N656" s="107"/>
      <c r="O656" s="107"/>
      <c r="P656" s="107"/>
      <c r="Q656" s="107"/>
      <c r="R656" s="107"/>
      <c r="S656" s="107"/>
      <c r="T656" s="107"/>
      <c r="U656" s="107"/>
      <c r="V656" s="107"/>
      <c r="W656" s="107"/>
      <c r="X656" s="107"/>
      <c r="Y656" s="107"/>
      <c r="Z656" s="107"/>
    </row>
    <row r="657" ht="12.0" customHeight="1">
      <c r="G657" s="107"/>
      <c r="H657" s="107"/>
      <c r="I657" s="107"/>
      <c r="J657" s="107"/>
      <c r="K657" s="107"/>
      <c r="L657" s="107"/>
      <c r="M657" s="107"/>
      <c r="N657" s="107"/>
      <c r="O657" s="107"/>
      <c r="P657" s="107"/>
      <c r="Q657" s="107"/>
      <c r="R657" s="107"/>
      <c r="S657" s="107"/>
      <c r="T657" s="107"/>
      <c r="U657" s="107"/>
      <c r="V657" s="107"/>
      <c r="W657" s="107"/>
      <c r="X657" s="107"/>
      <c r="Y657" s="107"/>
      <c r="Z657" s="107"/>
    </row>
    <row r="658" ht="12.0" customHeight="1">
      <c r="G658" s="107"/>
      <c r="H658" s="107"/>
      <c r="I658" s="107"/>
      <c r="J658" s="107"/>
      <c r="K658" s="107"/>
      <c r="L658" s="107"/>
      <c r="M658" s="107"/>
      <c r="N658" s="107"/>
      <c r="O658" s="107"/>
      <c r="P658" s="107"/>
      <c r="Q658" s="107"/>
      <c r="R658" s="107"/>
      <c r="S658" s="107"/>
      <c r="T658" s="107"/>
      <c r="U658" s="107"/>
      <c r="V658" s="107"/>
      <c r="W658" s="107"/>
      <c r="X658" s="107"/>
      <c r="Y658" s="107"/>
      <c r="Z658" s="107"/>
    </row>
    <row r="659" ht="12.0" customHeight="1">
      <c r="G659" s="107"/>
      <c r="H659" s="107"/>
      <c r="I659" s="107"/>
      <c r="J659" s="107"/>
      <c r="K659" s="107"/>
      <c r="L659" s="107"/>
      <c r="M659" s="107"/>
      <c r="N659" s="107"/>
      <c r="O659" s="107"/>
      <c r="P659" s="107"/>
      <c r="Q659" s="107"/>
      <c r="R659" s="107"/>
      <c r="S659" s="107"/>
      <c r="T659" s="107"/>
      <c r="U659" s="107"/>
      <c r="V659" s="107"/>
      <c r="W659" s="107"/>
      <c r="X659" s="107"/>
      <c r="Y659" s="107"/>
      <c r="Z659" s="107"/>
    </row>
    <row r="660" ht="12.0" customHeight="1">
      <c r="G660" s="107"/>
      <c r="H660" s="107"/>
      <c r="I660" s="107"/>
      <c r="J660" s="107"/>
      <c r="K660" s="107"/>
      <c r="L660" s="107"/>
      <c r="M660" s="107"/>
      <c r="N660" s="107"/>
      <c r="O660" s="107"/>
      <c r="P660" s="107"/>
      <c r="Q660" s="107"/>
      <c r="R660" s="107"/>
      <c r="S660" s="107"/>
      <c r="T660" s="107"/>
      <c r="U660" s="107"/>
      <c r="V660" s="107"/>
      <c r="W660" s="107"/>
      <c r="X660" s="107"/>
      <c r="Y660" s="107"/>
      <c r="Z660" s="107"/>
    </row>
    <row r="661" ht="12.0" customHeight="1">
      <c r="G661" s="107"/>
      <c r="H661" s="107"/>
      <c r="I661" s="107"/>
      <c r="J661" s="107"/>
      <c r="K661" s="107"/>
      <c r="L661" s="107"/>
      <c r="M661" s="107"/>
      <c r="N661" s="107"/>
      <c r="O661" s="107"/>
      <c r="P661" s="107"/>
      <c r="Q661" s="107"/>
      <c r="R661" s="107"/>
      <c r="S661" s="107"/>
      <c r="T661" s="107"/>
      <c r="U661" s="107"/>
      <c r="V661" s="107"/>
      <c r="W661" s="107"/>
      <c r="X661" s="107"/>
      <c r="Y661" s="107"/>
      <c r="Z661" s="107"/>
    </row>
    <row r="662" ht="12.0" customHeight="1">
      <c r="G662" s="107"/>
      <c r="H662" s="107"/>
      <c r="I662" s="107"/>
      <c r="J662" s="107"/>
      <c r="K662" s="107"/>
      <c r="L662" s="107"/>
      <c r="M662" s="107"/>
      <c r="N662" s="107"/>
      <c r="O662" s="107"/>
      <c r="P662" s="107"/>
      <c r="Q662" s="107"/>
      <c r="R662" s="107"/>
      <c r="S662" s="107"/>
      <c r="T662" s="107"/>
      <c r="U662" s="107"/>
      <c r="V662" s="107"/>
      <c r="W662" s="107"/>
      <c r="X662" s="107"/>
      <c r="Y662" s="107"/>
      <c r="Z662" s="107"/>
    </row>
    <row r="663" ht="12.0" customHeight="1">
      <c r="G663" s="107"/>
      <c r="H663" s="107"/>
      <c r="I663" s="107"/>
      <c r="J663" s="107"/>
      <c r="K663" s="107"/>
      <c r="L663" s="107"/>
      <c r="M663" s="107"/>
      <c r="N663" s="107"/>
      <c r="O663" s="107"/>
      <c r="P663" s="107"/>
      <c r="Q663" s="107"/>
      <c r="R663" s="107"/>
      <c r="S663" s="107"/>
      <c r="T663" s="107"/>
      <c r="U663" s="107"/>
      <c r="V663" s="107"/>
      <c r="W663" s="107"/>
      <c r="X663" s="107"/>
      <c r="Y663" s="107"/>
      <c r="Z663" s="107"/>
    </row>
    <row r="664" ht="12.0" customHeight="1">
      <c r="G664" s="107"/>
      <c r="H664" s="107"/>
      <c r="I664" s="107"/>
      <c r="J664" s="107"/>
      <c r="K664" s="107"/>
      <c r="L664" s="107"/>
      <c r="M664" s="107"/>
      <c r="N664" s="107"/>
      <c r="O664" s="107"/>
      <c r="P664" s="107"/>
      <c r="Q664" s="107"/>
      <c r="R664" s="107"/>
      <c r="S664" s="107"/>
      <c r="T664" s="107"/>
      <c r="U664" s="107"/>
      <c r="V664" s="107"/>
      <c r="W664" s="107"/>
      <c r="X664" s="107"/>
      <c r="Y664" s="107"/>
      <c r="Z664" s="107"/>
    </row>
    <row r="665" ht="12.0" customHeight="1">
      <c r="G665" s="107"/>
      <c r="H665" s="107"/>
      <c r="I665" s="107"/>
      <c r="J665" s="107"/>
      <c r="K665" s="107"/>
      <c r="L665" s="107"/>
      <c r="M665" s="107"/>
      <c r="N665" s="107"/>
      <c r="O665" s="107"/>
      <c r="P665" s="107"/>
      <c r="Q665" s="107"/>
      <c r="R665" s="107"/>
      <c r="S665" s="107"/>
      <c r="T665" s="107"/>
      <c r="U665" s="107"/>
      <c r="V665" s="107"/>
      <c r="W665" s="107"/>
      <c r="X665" s="107"/>
      <c r="Y665" s="107"/>
      <c r="Z665" s="107"/>
    </row>
    <row r="666" ht="12.0" customHeight="1">
      <c r="G666" s="107"/>
      <c r="H666" s="107"/>
      <c r="I666" s="107"/>
      <c r="J666" s="107"/>
      <c r="K666" s="107"/>
      <c r="L666" s="107"/>
      <c r="M666" s="107"/>
      <c r="N666" s="107"/>
      <c r="O666" s="107"/>
      <c r="P666" s="107"/>
      <c r="Q666" s="107"/>
      <c r="R666" s="107"/>
      <c r="S666" s="107"/>
      <c r="T666" s="107"/>
      <c r="U666" s="107"/>
      <c r="V666" s="107"/>
      <c r="W666" s="107"/>
      <c r="X666" s="107"/>
      <c r="Y666" s="107"/>
      <c r="Z666" s="107"/>
    </row>
    <row r="667" ht="12.0" customHeight="1">
      <c r="G667" s="107"/>
      <c r="H667" s="107"/>
      <c r="I667" s="107"/>
      <c r="J667" s="107"/>
      <c r="K667" s="107"/>
      <c r="L667" s="107"/>
      <c r="M667" s="107"/>
      <c r="N667" s="107"/>
      <c r="O667" s="107"/>
      <c r="P667" s="107"/>
      <c r="Q667" s="107"/>
      <c r="R667" s="107"/>
      <c r="S667" s="107"/>
      <c r="T667" s="107"/>
      <c r="U667" s="107"/>
      <c r="V667" s="107"/>
      <c r="W667" s="107"/>
      <c r="X667" s="107"/>
      <c r="Y667" s="107"/>
      <c r="Z667" s="107"/>
    </row>
    <row r="668" ht="12.0" customHeight="1">
      <c r="G668" s="107"/>
      <c r="H668" s="107"/>
      <c r="I668" s="107"/>
      <c r="J668" s="107"/>
      <c r="K668" s="107"/>
      <c r="L668" s="107"/>
      <c r="M668" s="107"/>
      <c r="N668" s="107"/>
      <c r="O668" s="107"/>
      <c r="P668" s="107"/>
      <c r="Q668" s="107"/>
      <c r="R668" s="107"/>
      <c r="S668" s="107"/>
      <c r="T668" s="107"/>
      <c r="U668" s="107"/>
      <c r="V668" s="107"/>
      <c r="W668" s="107"/>
      <c r="X668" s="107"/>
      <c r="Y668" s="107"/>
      <c r="Z668" s="107"/>
    </row>
    <row r="669" ht="12.0" customHeight="1">
      <c r="G669" s="107"/>
      <c r="H669" s="107"/>
      <c r="I669" s="107"/>
      <c r="J669" s="107"/>
      <c r="K669" s="107"/>
      <c r="L669" s="107"/>
      <c r="M669" s="107"/>
      <c r="N669" s="107"/>
      <c r="O669" s="107"/>
      <c r="P669" s="107"/>
      <c r="Q669" s="107"/>
      <c r="R669" s="107"/>
      <c r="S669" s="107"/>
      <c r="T669" s="107"/>
      <c r="U669" s="107"/>
      <c r="V669" s="107"/>
      <c r="W669" s="107"/>
      <c r="X669" s="107"/>
      <c r="Y669" s="107"/>
      <c r="Z669" s="107"/>
    </row>
    <row r="670" ht="12.0" customHeight="1">
      <c r="G670" s="107"/>
      <c r="H670" s="107"/>
      <c r="I670" s="107"/>
      <c r="J670" s="107"/>
      <c r="K670" s="107"/>
      <c r="L670" s="107"/>
      <c r="M670" s="107"/>
      <c r="N670" s="107"/>
      <c r="O670" s="107"/>
      <c r="P670" s="107"/>
      <c r="Q670" s="107"/>
      <c r="R670" s="107"/>
      <c r="S670" s="107"/>
      <c r="T670" s="107"/>
      <c r="U670" s="107"/>
      <c r="V670" s="107"/>
      <c r="W670" s="107"/>
      <c r="X670" s="107"/>
      <c r="Y670" s="107"/>
      <c r="Z670" s="107"/>
    </row>
    <row r="671" ht="12.0" customHeight="1">
      <c r="G671" s="107"/>
      <c r="H671" s="107"/>
      <c r="I671" s="107"/>
      <c r="J671" s="107"/>
      <c r="K671" s="107"/>
      <c r="L671" s="107"/>
      <c r="M671" s="107"/>
      <c r="N671" s="107"/>
      <c r="O671" s="107"/>
      <c r="P671" s="107"/>
      <c r="Q671" s="107"/>
      <c r="R671" s="107"/>
      <c r="S671" s="107"/>
      <c r="T671" s="107"/>
      <c r="U671" s="107"/>
      <c r="V671" s="107"/>
      <c r="W671" s="107"/>
      <c r="X671" s="107"/>
      <c r="Y671" s="107"/>
      <c r="Z671" s="107"/>
    </row>
    <row r="672" ht="12.0" customHeight="1">
      <c r="G672" s="107"/>
      <c r="H672" s="107"/>
      <c r="I672" s="107"/>
      <c r="J672" s="107"/>
      <c r="K672" s="107"/>
      <c r="L672" s="107"/>
      <c r="M672" s="107"/>
      <c r="N672" s="107"/>
      <c r="O672" s="107"/>
      <c r="P672" s="107"/>
      <c r="Q672" s="107"/>
      <c r="R672" s="107"/>
      <c r="S672" s="107"/>
      <c r="T672" s="107"/>
      <c r="U672" s="107"/>
      <c r="V672" s="107"/>
      <c r="W672" s="107"/>
      <c r="X672" s="107"/>
      <c r="Y672" s="107"/>
      <c r="Z672" s="107"/>
    </row>
    <row r="673" ht="12.0" customHeight="1">
      <c r="G673" s="107"/>
      <c r="H673" s="107"/>
      <c r="I673" s="107"/>
      <c r="J673" s="107"/>
      <c r="K673" s="107"/>
      <c r="L673" s="107"/>
      <c r="M673" s="107"/>
      <c r="N673" s="107"/>
      <c r="O673" s="107"/>
      <c r="P673" s="107"/>
      <c r="Q673" s="107"/>
      <c r="R673" s="107"/>
      <c r="S673" s="107"/>
      <c r="T673" s="107"/>
      <c r="U673" s="107"/>
      <c r="V673" s="107"/>
      <c r="W673" s="107"/>
      <c r="X673" s="107"/>
      <c r="Y673" s="107"/>
      <c r="Z673" s="107"/>
    </row>
    <row r="674" ht="12.0" customHeight="1">
      <c r="G674" s="107"/>
      <c r="H674" s="107"/>
      <c r="I674" s="107"/>
      <c r="J674" s="107"/>
      <c r="K674" s="107"/>
      <c r="L674" s="107"/>
      <c r="M674" s="107"/>
      <c r="N674" s="107"/>
      <c r="O674" s="107"/>
      <c r="P674" s="107"/>
      <c r="Q674" s="107"/>
      <c r="R674" s="107"/>
      <c r="S674" s="107"/>
      <c r="T674" s="107"/>
      <c r="U674" s="107"/>
      <c r="V674" s="107"/>
      <c r="W674" s="107"/>
      <c r="X674" s="107"/>
      <c r="Y674" s="107"/>
      <c r="Z674" s="107"/>
    </row>
    <row r="675" ht="12.0" customHeight="1">
      <c r="G675" s="107"/>
      <c r="H675" s="107"/>
      <c r="I675" s="107"/>
      <c r="J675" s="107"/>
      <c r="K675" s="107"/>
      <c r="L675" s="107"/>
      <c r="M675" s="107"/>
      <c r="N675" s="107"/>
      <c r="O675" s="107"/>
      <c r="P675" s="107"/>
      <c r="Q675" s="107"/>
      <c r="R675" s="107"/>
      <c r="S675" s="107"/>
      <c r="T675" s="107"/>
      <c r="U675" s="107"/>
      <c r="V675" s="107"/>
      <c r="W675" s="107"/>
      <c r="X675" s="107"/>
      <c r="Y675" s="107"/>
      <c r="Z675" s="107"/>
    </row>
    <row r="676" ht="12.0" customHeight="1">
      <c r="G676" s="107"/>
      <c r="H676" s="107"/>
      <c r="I676" s="107"/>
      <c r="J676" s="107"/>
      <c r="K676" s="107"/>
      <c r="L676" s="107"/>
      <c r="M676" s="107"/>
      <c r="N676" s="107"/>
      <c r="O676" s="107"/>
      <c r="P676" s="107"/>
      <c r="Q676" s="107"/>
      <c r="R676" s="107"/>
      <c r="S676" s="107"/>
      <c r="T676" s="107"/>
      <c r="U676" s="107"/>
      <c r="V676" s="107"/>
      <c r="W676" s="107"/>
      <c r="X676" s="107"/>
      <c r="Y676" s="107"/>
      <c r="Z676" s="107"/>
    </row>
    <row r="677" ht="12.0" customHeight="1">
      <c r="G677" s="107"/>
      <c r="H677" s="107"/>
      <c r="I677" s="107"/>
      <c r="J677" s="107"/>
      <c r="K677" s="107"/>
      <c r="L677" s="107"/>
      <c r="M677" s="107"/>
      <c r="N677" s="107"/>
      <c r="O677" s="107"/>
      <c r="P677" s="107"/>
      <c r="Q677" s="107"/>
      <c r="R677" s="107"/>
      <c r="S677" s="107"/>
      <c r="T677" s="107"/>
      <c r="U677" s="107"/>
      <c r="V677" s="107"/>
      <c r="W677" s="107"/>
      <c r="X677" s="107"/>
      <c r="Y677" s="107"/>
      <c r="Z677" s="107"/>
    </row>
    <row r="678" ht="12.0" customHeight="1">
      <c r="G678" s="107"/>
      <c r="H678" s="107"/>
      <c r="I678" s="107"/>
      <c r="J678" s="107"/>
      <c r="K678" s="107"/>
      <c r="L678" s="107"/>
      <c r="M678" s="107"/>
      <c r="N678" s="107"/>
      <c r="O678" s="107"/>
      <c r="P678" s="107"/>
      <c r="Q678" s="107"/>
      <c r="R678" s="107"/>
      <c r="S678" s="107"/>
      <c r="T678" s="107"/>
      <c r="U678" s="107"/>
      <c r="V678" s="107"/>
      <c r="W678" s="107"/>
      <c r="X678" s="107"/>
      <c r="Y678" s="107"/>
      <c r="Z678" s="107"/>
    </row>
    <row r="679" ht="12.0" customHeight="1">
      <c r="G679" s="107"/>
      <c r="H679" s="107"/>
      <c r="I679" s="107"/>
      <c r="J679" s="107"/>
      <c r="K679" s="107"/>
      <c r="L679" s="107"/>
      <c r="M679" s="107"/>
      <c r="N679" s="107"/>
      <c r="O679" s="107"/>
      <c r="P679" s="107"/>
      <c r="Q679" s="107"/>
      <c r="R679" s="107"/>
      <c r="S679" s="107"/>
      <c r="T679" s="107"/>
      <c r="U679" s="107"/>
      <c r="V679" s="107"/>
      <c r="W679" s="107"/>
      <c r="X679" s="107"/>
      <c r="Y679" s="107"/>
      <c r="Z679" s="107"/>
    </row>
    <row r="680" ht="12.0" customHeight="1">
      <c r="G680" s="107"/>
      <c r="H680" s="107"/>
      <c r="I680" s="107"/>
      <c r="J680" s="107"/>
      <c r="K680" s="107"/>
      <c r="L680" s="107"/>
      <c r="M680" s="107"/>
      <c r="N680" s="107"/>
      <c r="O680" s="107"/>
      <c r="P680" s="107"/>
      <c r="Q680" s="107"/>
      <c r="R680" s="107"/>
      <c r="S680" s="107"/>
      <c r="T680" s="107"/>
      <c r="U680" s="107"/>
      <c r="V680" s="107"/>
      <c r="W680" s="107"/>
      <c r="X680" s="107"/>
      <c r="Y680" s="107"/>
      <c r="Z680" s="107"/>
    </row>
    <row r="681" ht="12.0" customHeight="1">
      <c r="G681" s="107"/>
      <c r="H681" s="107"/>
      <c r="I681" s="107"/>
      <c r="J681" s="107"/>
      <c r="K681" s="107"/>
      <c r="L681" s="107"/>
      <c r="M681" s="107"/>
      <c r="N681" s="107"/>
      <c r="O681" s="107"/>
      <c r="P681" s="107"/>
      <c r="Q681" s="107"/>
      <c r="R681" s="107"/>
      <c r="S681" s="107"/>
      <c r="T681" s="107"/>
      <c r="U681" s="107"/>
      <c r="V681" s="107"/>
      <c r="W681" s="107"/>
      <c r="X681" s="107"/>
      <c r="Y681" s="107"/>
      <c r="Z681" s="107"/>
    </row>
    <row r="682" ht="12.0" customHeight="1">
      <c r="G682" s="107"/>
      <c r="H682" s="107"/>
      <c r="I682" s="107"/>
      <c r="J682" s="107"/>
      <c r="K682" s="107"/>
      <c r="L682" s="107"/>
      <c r="M682" s="107"/>
      <c r="N682" s="107"/>
      <c r="O682" s="107"/>
      <c r="P682" s="107"/>
      <c r="Q682" s="107"/>
      <c r="R682" s="107"/>
      <c r="S682" s="107"/>
      <c r="T682" s="107"/>
      <c r="U682" s="107"/>
      <c r="V682" s="107"/>
      <c r="W682" s="107"/>
      <c r="X682" s="107"/>
      <c r="Y682" s="107"/>
      <c r="Z682" s="107"/>
    </row>
    <row r="683" ht="12.0" customHeight="1">
      <c r="G683" s="107"/>
      <c r="H683" s="107"/>
      <c r="I683" s="107"/>
      <c r="J683" s="107"/>
      <c r="K683" s="107"/>
      <c r="L683" s="107"/>
      <c r="M683" s="107"/>
      <c r="N683" s="107"/>
      <c r="O683" s="107"/>
      <c r="P683" s="107"/>
      <c r="Q683" s="107"/>
      <c r="R683" s="107"/>
      <c r="S683" s="107"/>
      <c r="T683" s="107"/>
      <c r="U683" s="107"/>
      <c r="V683" s="107"/>
      <c r="W683" s="107"/>
      <c r="X683" s="107"/>
      <c r="Y683" s="107"/>
      <c r="Z683" s="107"/>
    </row>
    <row r="684" ht="12.0" customHeight="1">
      <c r="G684" s="107"/>
      <c r="H684" s="107"/>
      <c r="I684" s="107"/>
      <c r="J684" s="107"/>
      <c r="K684" s="107"/>
      <c r="L684" s="107"/>
      <c r="M684" s="107"/>
      <c r="N684" s="107"/>
      <c r="O684" s="107"/>
      <c r="P684" s="107"/>
      <c r="Q684" s="107"/>
      <c r="R684" s="107"/>
      <c r="S684" s="107"/>
      <c r="T684" s="107"/>
      <c r="U684" s="107"/>
      <c r="V684" s="107"/>
      <c r="W684" s="107"/>
      <c r="X684" s="107"/>
      <c r="Y684" s="107"/>
      <c r="Z684" s="107"/>
    </row>
    <row r="685" ht="12.0" customHeight="1">
      <c r="G685" s="107"/>
      <c r="H685" s="107"/>
      <c r="I685" s="107"/>
      <c r="J685" s="107"/>
      <c r="K685" s="107"/>
      <c r="L685" s="107"/>
      <c r="M685" s="107"/>
      <c r="N685" s="107"/>
      <c r="O685" s="107"/>
      <c r="P685" s="107"/>
      <c r="Q685" s="107"/>
      <c r="R685" s="107"/>
      <c r="S685" s="107"/>
      <c r="T685" s="107"/>
      <c r="U685" s="107"/>
      <c r="V685" s="107"/>
      <c r="W685" s="107"/>
      <c r="X685" s="107"/>
      <c r="Y685" s="107"/>
      <c r="Z685" s="107"/>
    </row>
    <row r="686" ht="12.0" customHeight="1">
      <c r="G686" s="107"/>
      <c r="H686" s="107"/>
      <c r="I686" s="107"/>
      <c r="J686" s="107"/>
      <c r="K686" s="107"/>
      <c r="L686" s="107"/>
      <c r="M686" s="107"/>
      <c r="N686" s="107"/>
      <c r="O686" s="107"/>
      <c r="P686" s="107"/>
      <c r="Q686" s="107"/>
      <c r="R686" s="107"/>
      <c r="S686" s="107"/>
      <c r="T686" s="107"/>
      <c r="U686" s="107"/>
      <c r="V686" s="107"/>
      <c r="W686" s="107"/>
      <c r="X686" s="107"/>
      <c r="Y686" s="107"/>
      <c r="Z686" s="107"/>
    </row>
    <row r="687" ht="12.0" customHeight="1">
      <c r="G687" s="107"/>
      <c r="H687" s="107"/>
      <c r="I687" s="107"/>
      <c r="J687" s="107"/>
      <c r="K687" s="107"/>
      <c r="L687" s="107"/>
      <c r="M687" s="107"/>
      <c r="N687" s="107"/>
      <c r="O687" s="107"/>
      <c r="P687" s="107"/>
      <c r="Q687" s="107"/>
      <c r="R687" s="107"/>
      <c r="S687" s="107"/>
      <c r="T687" s="107"/>
      <c r="U687" s="107"/>
      <c r="V687" s="107"/>
      <c r="W687" s="107"/>
      <c r="X687" s="107"/>
      <c r="Y687" s="107"/>
      <c r="Z687" s="107"/>
    </row>
    <row r="688" ht="12.0" customHeight="1">
      <c r="G688" s="107"/>
      <c r="H688" s="107"/>
      <c r="I688" s="107"/>
      <c r="J688" s="107"/>
      <c r="K688" s="107"/>
      <c r="L688" s="107"/>
      <c r="M688" s="107"/>
      <c r="N688" s="107"/>
      <c r="O688" s="107"/>
      <c r="P688" s="107"/>
      <c r="Q688" s="107"/>
      <c r="R688" s="107"/>
      <c r="S688" s="107"/>
      <c r="T688" s="107"/>
      <c r="U688" s="107"/>
      <c r="V688" s="107"/>
      <c r="W688" s="107"/>
      <c r="X688" s="107"/>
      <c r="Y688" s="107"/>
      <c r="Z688" s="107"/>
    </row>
    <row r="689" ht="12.0" customHeight="1">
      <c r="G689" s="107"/>
      <c r="H689" s="107"/>
      <c r="I689" s="107"/>
      <c r="J689" s="107"/>
      <c r="K689" s="107"/>
      <c r="L689" s="107"/>
      <c r="M689" s="107"/>
      <c r="N689" s="107"/>
      <c r="O689" s="107"/>
      <c r="P689" s="107"/>
      <c r="Q689" s="107"/>
      <c r="R689" s="107"/>
      <c r="S689" s="107"/>
      <c r="T689" s="107"/>
      <c r="U689" s="107"/>
      <c r="V689" s="107"/>
      <c r="W689" s="107"/>
      <c r="X689" s="107"/>
      <c r="Y689" s="107"/>
      <c r="Z689" s="107"/>
    </row>
    <row r="690" ht="12.0" customHeight="1">
      <c r="G690" s="107"/>
      <c r="H690" s="107"/>
      <c r="I690" s="107"/>
      <c r="J690" s="107"/>
      <c r="K690" s="107"/>
      <c r="L690" s="107"/>
      <c r="M690" s="107"/>
      <c r="N690" s="107"/>
      <c r="O690" s="107"/>
      <c r="P690" s="107"/>
      <c r="Q690" s="107"/>
      <c r="R690" s="107"/>
      <c r="S690" s="107"/>
      <c r="T690" s="107"/>
      <c r="U690" s="107"/>
      <c r="V690" s="107"/>
      <c r="W690" s="107"/>
      <c r="X690" s="107"/>
      <c r="Y690" s="107"/>
      <c r="Z690" s="107"/>
    </row>
    <row r="691" ht="12.0" customHeight="1">
      <c r="G691" s="107"/>
      <c r="H691" s="107"/>
      <c r="I691" s="107"/>
      <c r="J691" s="107"/>
      <c r="K691" s="107"/>
      <c r="L691" s="107"/>
      <c r="M691" s="107"/>
      <c r="N691" s="107"/>
      <c r="O691" s="107"/>
      <c r="P691" s="107"/>
      <c r="Q691" s="107"/>
      <c r="R691" s="107"/>
      <c r="S691" s="107"/>
      <c r="T691" s="107"/>
      <c r="U691" s="107"/>
      <c r="V691" s="107"/>
      <c r="W691" s="107"/>
      <c r="X691" s="107"/>
      <c r="Y691" s="107"/>
      <c r="Z691" s="107"/>
    </row>
    <row r="692" ht="12.0" customHeight="1">
      <c r="G692" s="107"/>
      <c r="H692" s="107"/>
      <c r="I692" s="107"/>
      <c r="J692" s="107"/>
      <c r="K692" s="107"/>
      <c r="L692" s="107"/>
      <c r="M692" s="107"/>
      <c r="N692" s="107"/>
      <c r="O692" s="107"/>
      <c r="P692" s="107"/>
      <c r="Q692" s="107"/>
      <c r="R692" s="107"/>
      <c r="S692" s="107"/>
      <c r="T692" s="107"/>
      <c r="U692" s="107"/>
      <c r="V692" s="107"/>
      <c r="W692" s="107"/>
      <c r="X692" s="107"/>
      <c r="Y692" s="107"/>
      <c r="Z692" s="107"/>
    </row>
    <row r="693" ht="12.0" customHeight="1">
      <c r="G693" s="107"/>
      <c r="H693" s="107"/>
      <c r="I693" s="107"/>
      <c r="J693" s="107"/>
      <c r="K693" s="107"/>
      <c r="L693" s="107"/>
      <c r="M693" s="107"/>
      <c r="N693" s="107"/>
      <c r="O693" s="107"/>
      <c r="P693" s="107"/>
      <c r="Q693" s="107"/>
      <c r="R693" s="107"/>
      <c r="S693" s="107"/>
      <c r="T693" s="107"/>
      <c r="U693" s="107"/>
      <c r="V693" s="107"/>
      <c r="W693" s="107"/>
      <c r="X693" s="107"/>
      <c r="Y693" s="107"/>
      <c r="Z693" s="107"/>
    </row>
    <row r="694" ht="12.0" customHeight="1">
      <c r="G694" s="107"/>
      <c r="H694" s="107"/>
      <c r="I694" s="107"/>
      <c r="J694" s="107"/>
      <c r="K694" s="107"/>
      <c r="L694" s="107"/>
      <c r="M694" s="107"/>
      <c r="N694" s="107"/>
      <c r="O694" s="107"/>
      <c r="P694" s="107"/>
      <c r="Q694" s="107"/>
      <c r="R694" s="107"/>
      <c r="S694" s="107"/>
      <c r="T694" s="107"/>
      <c r="U694" s="107"/>
      <c r="V694" s="107"/>
      <c r="W694" s="107"/>
      <c r="X694" s="107"/>
      <c r="Y694" s="107"/>
      <c r="Z694" s="107"/>
    </row>
    <row r="695" ht="12.0" customHeight="1">
      <c r="G695" s="107"/>
      <c r="H695" s="107"/>
      <c r="I695" s="107"/>
      <c r="J695" s="107"/>
      <c r="K695" s="107"/>
      <c r="L695" s="107"/>
      <c r="M695" s="107"/>
      <c r="N695" s="107"/>
      <c r="O695" s="107"/>
      <c r="P695" s="107"/>
      <c r="Q695" s="107"/>
      <c r="R695" s="107"/>
      <c r="S695" s="107"/>
      <c r="T695" s="107"/>
      <c r="U695" s="107"/>
      <c r="V695" s="107"/>
      <c r="W695" s="107"/>
      <c r="X695" s="107"/>
      <c r="Y695" s="107"/>
      <c r="Z695" s="107"/>
    </row>
    <row r="696" ht="12.0" customHeight="1">
      <c r="G696" s="107"/>
      <c r="H696" s="107"/>
      <c r="I696" s="107"/>
      <c r="J696" s="107"/>
      <c r="K696" s="107"/>
      <c r="L696" s="107"/>
      <c r="M696" s="107"/>
      <c r="N696" s="107"/>
      <c r="O696" s="107"/>
      <c r="P696" s="107"/>
      <c r="Q696" s="107"/>
      <c r="R696" s="107"/>
      <c r="S696" s="107"/>
      <c r="T696" s="107"/>
      <c r="U696" s="107"/>
      <c r="V696" s="107"/>
      <c r="W696" s="107"/>
      <c r="X696" s="107"/>
      <c r="Y696" s="107"/>
      <c r="Z696" s="107"/>
    </row>
    <row r="697" ht="12.0" customHeight="1">
      <c r="G697" s="107"/>
      <c r="H697" s="107"/>
      <c r="I697" s="107"/>
      <c r="J697" s="107"/>
      <c r="K697" s="107"/>
      <c r="L697" s="107"/>
      <c r="M697" s="107"/>
      <c r="N697" s="107"/>
      <c r="O697" s="107"/>
      <c r="P697" s="107"/>
      <c r="Q697" s="107"/>
      <c r="R697" s="107"/>
      <c r="S697" s="107"/>
      <c r="T697" s="107"/>
      <c r="U697" s="107"/>
      <c r="V697" s="107"/>
      <c r="W697" s="107"/>
      <c r="X697" s="107"/>
      <c r="Y697" s="107"/>
      <c r="Z697" s="107"/>
    </row>
    <row r="698" ht="12.0" customHeight="1">
      <c r="G698" s="107"/>
      <c r="H698" s="107"/>
      <c r="I698" s="107"/>
      <c r="J698" s="107"/>
      <c r="K698" s="107"/>
      <c r="L698" s="107"/>
      <c r="M698" s="107"/>
      <c r="N698" s="107"/>
      <c r="O698" s="107"/>
      <c r="P698" s="107"/>
      <c r="Q698" s="107"/>
      <c r="R698" s="107"/>
      <c r="S698" s="107"/>
      <c r="T698" s="107"/>
      <c r="U698" s="107"/>
      <c r="V698" s="107"/>
      <c r="W698" s="107"/>
      <c r="X698" s="107"/>
      <c r="Y698" s="107"/>
      <c r="Z698" s="107"/>
    </row>
    <row r="699" ht="12.0" customHeight="1">
      <c r="G699" s="107"/>
      <c r="H699" s="107"/>
      <c r="I699" s="107"/>
      <c r="J699" s="107"/>
      <c r="K699" s="107"/>
      <c r="L699" s="107"/>
      <c r="M699" s="107"/>
      <c r="N699" s="107"/>
      <c r="O699" s="107"/>
      <c r="P699" s="107"/>
      <c r="Q699" s="107"/>
      <c r="R699" s="107"/>
      <c r="S699" s="107"/>
      <c r="T699" s="107"/>
      <c r="U699" s="107"/>
      <c r="V699" s="107"/>
      <c r="W699" s="107"/>
      <c r="X699" s="107"/>
      <c r="Y699" s="107"/>
      <c r="Z699" s="107"/>
    </row>
    <row r="700" ht="12.0" customHeight="1">
      <c r="G700" s="107"/>
      <c r="H700" s="107"/>
      <c r="I700" s="107"/>
      <c r="J700" s="107"/>
      <c r="K700" s="107"/>
      <c r="L700" s="107"/>
      <c r="M700" s="107"/>
      <c r="N700" s="107"/>
      <c r="O700" s="107"/>
      <c r="P700" s="107"/>
      <c r="Q700" s="107"/>
      <c r="R700" s="107"/>
      <c r="S700" s="107"/>
      <c r="T700" s="107"/>
      <c r="U700" s="107"/>
      <c r="V700" s="107"/>
      <c r="W700" s="107"/>
      <c r="X700" s="107"/>
      <c r="Y700" s="107"/>
      <c r="Z700" s="107"/>
    </row>
    <row r="701" ht="12.0" customHeight="1">
      <c r="G701" s="107"/>
      <c r="H701" s="107"/>
      <c r="I701" s="107"/>
      <c r="J701" s="107"/>
      <c r="K701" s="107"/>
      <c r="L701" s="107"/>
      <c r="M701" s="107"/>
      <c r="N701" s="107"/>
      <c r="O701" s="107"/>
      <c r="P701" s="107"/>
      <c r="Q701" s="107"/>
      <c r="R701" s="107"/>
      <c r="S701" s="107"/>
      <c r="T701" s="107"/>
      <c r="U701" s="107"/>
      <c r="V701" s="107"/>
      <c r="W701" s="107"/>
      <c r="X701" s="107"/>
      <c r="Y701" s="107"/>
      <c r="Z701" s="107"/>
    </row>
    <row r="702" ht="12.0" customHeight="1">
      <c r="G702" s="107"/>
      <c r="H702" s="107"/>
      <c r="I702" s="107"/>
      <c r="J702" s="107"/>
      <c r="K702" s="107"/>
      <c r="L702" s="107"/>
      <c r="M702" s="107"/>
      <c r="N702" s="107"/>
      <c r="O702" s="107"/>
      <c r="P702" s="107"/>
      <c r="Q702" s="107"/>
      <c r="R702" s="107"/>
      <c r="S702" s="107"/>
      <c r="T702" s="107"/>
      <c r="U702" s="107"/>
      <c r="V702" s="107"/>
      <c r="W702" s="107"/>
      <c r="X702" s="107"/>
      <c r="Y702" s="107"/>
      <c r="Z702" s="107"/>
    </row>
    <row r="703" ht="12.0" customHeight="1">
      <c r="G703" s="107"/>
      <c r="H703" s="107"/>
      <c r="I703" s="107"/>
      <c r="J703" s="107"/>
      <c r="K703" s="107"/>
      <c r="L703" s="107"/>
      <c r="M703" s="107"/>
      <c r="N703" s="107"/>
      <c r="O703" s="107"/>
      <c r="P703" s="107"/>
      <c r="Q703" s="107"/>
      <c r="R703" s="107"/>
      <c r="S703" s="107"/>
      <c r="T703" s="107"/>
      <c r="U703" s="107"/>
      <c r="V703" s="107"/>
      <c r="W703" s="107"/>
      <c r="X703" s="107"/>
      <c r="Y703" s="107"/>
      <c r="Z703" s="107"/>
    </row>
    <row r="704" ht="12.0" customHeight="1">
      <c r="G704" s="107"/>
      <c r="H704" s="107"/>
      <c r="I704" s="107"/>
      <c r="J704" s="107"/>
      <c r="K704" s="107"/>
      <c r="L704" s="107"/>
      <c r="M704" s="107"/>
      <c r="N704" s="107"/>
      <c r="O704" s="107"/>
      <c r="P704" s="107"/>
      <c r="Q704" s="107"/>
      <c r="R704" s="107"/>
      <c r="S704" s="107"/>
      <c r="T704" s="107"/>
      <c r="U704" s="107"/>
      <c r="V704" s="107"/>
      <c r="W704" s="107"/>
      <c r="X704" s="107"/>
      <c r="Y704" s="107"/>
      <c r="Z704" s="107"/>
    </row>
    <row r="705" ht="12.0" customHeight="1">
      <c r="G705" s="107"/>
      <c r="H705" s="107"/>
      <c r="I705" s="107"/>
      <c r="J705" s="107"/>
      <c r="K705" s="107"/>
      <c r="L705" s="107"/>
      <c r="M705" s="107"/>
      <c r="N705" s="107"/>
      <c r="O705" s="107"/>
      <c r="P705" s="107"/>
      <c r="Q705" s="107"/>
      <c r="R705" s="107"/>
      <c r="S705" s="107"/>
      <c r="T705" s="107"/>
      <c r="U705" s="107"/>
      <c r="V705" s="107"/>
      <c r="W705" s="107"/>
      <c r="X705" s="107"/>
      <c r="Y705" s="107"/>
      <c r="Z705" s="107"/>
    </row>
    <row r="706" ht="12.0" customHeight="1">
      <c r="G706" s="107"/>
      <c r="H706" s="107"/>
      <c r="I706" s="107"/>
      <c r="J706" s="107"/>
      <c r="K706" s="107"/>
      <c r="L706" s="107"/>
      <c r="M706" s="107"/>
      <c r="N706" s="107"/>
      <c r="O706" s="107"/>
      <c r="P706" s="107"/>
      <c r="Q706" s="107"/>
      <c r="R706" s="107"/>
      <c r="S706" s="107"/>
      <c r="T706" s="107"/>
      <c r="U706" s="107"/>
      <c r="V706" s="107"/>
      <c r="W706" s="107"/>
      <c r="X706" s="107"/>
      <c r="Y706" s="107"/>
      <c r="Z706" s="107"/>
    </row>
    <row r="707" ht="12.0" customHeight="1">
      <c r="G707" s="107"/>
      <c r="H707" s="107"/>
      <c r="I707" s="107"/>
      <c r="J707" s="107"/>
      <c r="K707" s="107"/>
      <c r="L707" s="107"/>
      <c r="M707" s="107"/>
      <c r="N707" s="107"/>
      <c r="O707" s="107"/>
      <c r="P707" s="107"/>
      <c r="Q707" s="107"/>
      <c r="R707" s="107"/>
      <c r="S707" s="107"/>
      <c r="T707" s="107"/>
      <c r="U707" s="107"/>
      <c r="V707" s="107"/>
      <c r="W707" s="107"/>
      <c r="X707" s="107"/>
      <c r="Y707" s="107"/>
      <c r="Z707" s="107"/>
    </row>
    <row r="708" ht="12.0" customHeight="1">
      <c r="G708" s="107"/>
      <c r="H708" s="107"/>
      <c r="I708" s="107"/>
      <c r="J708" s="107"/>
      <c r="K708" s="107"/>
      <c r="L708" s="107"/>
      <c r="M708" s="107"/>
      <c r="N708" s="107"/>
      <c r="O708" s="107"/>
      <c r="P708" s="107"/>
      <c r="Q708" s="107"/>
      <c r="R708" s="107"/>
      <c r="S708" s="107"/>
      <c r="T708" s="107"/>
      <c r="U708" s="107"/>
      <c r="V708" s="107"/>
      <c r="W708" s="107"/>
      <c r="X708" s="107"/>
      <c r="Y708" s="107"/>
      <c r="Z708" s="107"/>
    </row>
    <row r="709" ht="12.0" customHeight="1">
      <c r="G709" s="107"/>
      <c r="H709" s="107"/>
      <c r="I709" s="107"/>
      <c r="J709" s="107"/>
      <c r="K709" s="107"/>
      <c r="L709" s="107"/>
      <c r="M709" s="107"/>
      <c r="N709" s="107"/>
      <c r="O709" s="107"/>
      <c r="P709" s="107"/>
      <c r="Q709" s="107"/>
      <c r="R709" s="107"/>
      <c r="S709" s="107"/>
      <c r="T709" s="107"/>
      <c r="U709" s="107"/>
      <c r="V709" s="107"/>
      <c r="W709" s="107"/>
      <c r="X709" s="107"/>
      <c r="Y709" s="107"/>
      <c r="Z709" s="107"/>
    </row>
    <row r="710" ht="12.0" customHeight="1">
      <c r="G710" s="107"/>
      <c r="H710" s="107"/>
      <c r="I710" s="107"/>
      <c r="J710" s="107"/>
      <c r="K710" s="107"/>
      <c r="L710" s="107"/>
      <c r="M710" s="107"/>
      <c r="N710" s="107"/>
      <c r="O710" s="107"/>
      <c r="P710" s="107"/>
      <c r="Q710" s="107"/>
      <c r="R710" s="107"/>
      <c r="S710" s="107"/>
      <c r="T710" s="107"/>
      <c r="U710" s="107"/>
      <c r="V710" s="107"/>
      <c r="W710" s="107"/>
      <c r="X710" s="107"/>
      <c r="Y710" s="107"/>
      <c r="Z710" s="107"/>
    </row>
    <row r="711" ht="12.0" customHeight="1">
      <c r="G711" s="107"/>
      <c r="H711" s="107"/>
      <c r="I711" s="107"/>
      <c r="J711" s="107"/>
      <c r="K711" s="107"/>
      <c r="L711" s="107"/>
      <c r="M711" s="107"/>
      <c r="N711" s="107"/>
      <c r="O711" s="107"/>
      <c r="P711" s="107"/>
      <c r="Q711" s="107"/>
      <c r="R711" s="107"/>
      <c r="S711" s="107"/>
      <c r="T711" s="107"/>
      <c r="U711" s="107"/>
      <c r="V711" s="107"/>
      <c r="W711" s="107"/>
      <c r="X711" s="107"/>
      <c r="Y711" s="107"/>
      <c r="Z711" s="107"/>
    </row>
    <row r="712" ht="12.0" customHeight="1">
      <c r="G712" s="107"/>
      <c r="H712" s="107"/>
      <c r="I712" s="107"/>
      <c r="J712" s="107"/>
      <c r="K712" s="107"/>
      <c r="L712" s="107"/>
      <c r="M712" s="107"/>
      <c r="N712" s="107"/>
      <c r="O712" s="107"/>
      <c r="P712" s="107"/>
      <c r="Q712" s="107"/>
      <c r="R712" s="107"/>
      <c r="S712" s="107"/>
      <c r="T712" s="107"/>
      <c r="U712" s="107"/>
      <c r="V712" s="107"/>
      <c r="W712" s="107"/>
      <c r="X712" s="107"/>
      <c r="Y712" s="107"/>
      <c r="Z712" s="107"/>
    </row>
    <row r="713" ht="12.0" customHeight="1">
      <c r="G713" s="107"/>
      <c r="H713" s="107"/>
      <c r="I713" s="107"/>
      <c r="J713" s="107"/>
      <c r="K713" s="107"/>
      <c r="L713" s="107"/>
      <c r="M713" s="107"/>
      <c r="N713" s="107"/>
      <c r="O713" s="107"/>
      <c r="P713" s="107"/>
      <c r="Q713" s="107"/>
      <c r="R713" s="107"/>
      <c r="S713" s="107"/>
      <c r="T713" s="107"/>
      <c r="U713" s="107"/>
      <c r="V713" s="107"/>
      <c r="W713" s="107"/>
      <c r="X713" s="107"/>
      <c r="Y713" s="107"/>
      <c r="Z713" s="107"/>
    </row>
    <row r="714" ht="12.0" customHeight="1">
      <c r="G714" s="107"/>
      <c r="H714" s="107"/>
      <c r="I714" s="107"/>
      <c r="J714" s="107"/>
      <c r="K714" s="107"/>
      <c r="L714" s="107"/>
      <c r="M714" s="107"/>
      <c r="N714" s="107"/>
      <c r="O714" s="107"/>
      <c r="P714" s="107"/>
      <c r="Q714" s="107"/>
      <c r="R714" s="107"/>
      <c r="S714" s="107"/>
      <c r="T714" s="107"/>
      <c r="U714" s="107"/>
      <c r="V714" s="107"/>
      <c r="W714" s="107"/>
      <c r="X714" s="107"/>
      <c r="Y714" s="107"/>
      <c r="Z714" s="107"/>
    </row>
    <row r="715" ht="12.0" customHeight="1">
      <c r="G715" s="107"/>
      <c r="H715" s="107"/>
      <c r="I715" s="107"/>
      <c r="J715" s="107"/>
      <c r="K715" s="107"/>
      <c r="L715" s="107"/>
      <c r="M715" s="107"/>
      <c r="N715" s="107"/>
      <c r="O715" s="107"/>
      <c r="P715" s="107"/>
      <c r="Q715" s="107"/>
      <c r="R715" s="107"/>
      <c r="S715" s="107"/>
      <c r="T715" s="107"/>
      <c r="U715" s="107"/>
      <c r="V715" s="107"/>
      <c r="W715" s="107"/>
      <c r="X715" s="107"/>
      <c r="Y715" s="107"/>
      <c r="Z715" s="107"/>
    </row>
    <row r="716" ht="12.0" customHeight="1">
      <c r="G716" s="107"/>
      <c r="H716" s="107"/>
      <c r="I716" s="107"/>
      <c r="J716" s="107"/>
      <c r="K716" s="107"/>
      <c r="L716" s="107"/>
      <c r="M716" s="107"/>
      <c r="N716" s="107"/>
      <c r="O716" s="107"/>
      <c r="P716" s="107"/>
      <c r="Q716" s="107"/>
      <c r="R716" s="107"/>
      <c r="S716" s="107"/>
      <c r="T716" s="107"/>
      <c r="U716" s="107"/>
      <c r="V716" s="107"/>
      <c r="W716" s="107"/>
      <c r="X716" s="107"/>
      <c r="Y716" s="107"/>
      <c r="Z716" s="107"/>
    </row>
    <row r="717" ht="12.0" customHeight="1">
      <c r="G717" s="107"/>
      <c r="H717" s="107"/>
      <c r="I717" s="107"/>
      <c r="J717" s="107"/>
      <c r="K717" s="107"/>
      <c r="L717" s="107"/>
      <c r="M717" s="107"/>
      <c r="N717" s="107"/>
      <c r="O717" s="107"/>
      <c r="P717" s="107"/>
      <c r="Q717" s="107"/>
      <c r="R717" s="107"/>
      <c r="S717" s="107"/>
      <c r="T717" s="107"/>
      <c r="U717" s="107"/>
      <c r="V717" s="107"/>
      <c r="W717" s="107"/>
      <c r="X717" s="107"/>
      <c r="Y717" s="107"/>
      <c r="Z717" s="107"/>
    </row>
    <row r="718" ht="12.0" customHeight="1">
      <c r="G718" s="107"/>
      <c r="H718" s="107"/>
      <c r="I718" s="107"/>
      <c r="J718" s="107"/>
      <c r="K718" s="107"/>
      <c r="L718" s="107"/>
      <c r="M718" s="107"/>
      <c r="N718" s="107"/>
      <c r="O718" s="107"/>
      <c r="P718" s="107"/>
      <c r="Q718" s="107"/>
      <c r="R718" s="107"/>
      <c r="S718" s="107"/>
      <c r="T718" s="107"/>
      <c r="U718" s="107"/>
      <c r="V718" s="107"/>
      <c r="W718" s="107"/>
      <c r="X718" s="107"/>
      <c r="Y718" s="107"/>
      <c r="Z718" s="107"/>
    </row>
    <row r="719" ht="12.0" customHeight="1">
      <c r="G719" s="107"/>
      <c r="H719" s="107"/>
      <c r="I719" s="107"/>
      <c r="J719" s="107"/>
      <c r="K719" s="107"/>
      <c r="L719" s="107"/>
      <c r="M719" s="107"/>
      <c r="N719" s="107"/>
      <c r="O719" s="107"/>
      <c r="P719" s="107"/>
      <c r="Q719" s="107"/>
      <c r="R719" s="107"/>
      <c r="S719" s="107"/>
      <c r="T719" s="107"/>
      <c r="U719" s="107"/>
      <c r="V719" s="107"/>
      <c r="W719" s="107"/>
      <c r="X719" s="107"/>
      <c r="Y719" s="107"/>
      <c r="Z719" s="107"/>
    </row>
    <row r="720" ht="12.0" customHeight="1">
      <c r="G720" s="107"/>
      <c r="H720" s="107"/>
      <c r="I720" s="107"/>
      <c r="J720" s="107"/>
      <c r="K720" s="107"/>
      <c r="L720" s="107"/>
      <c r="M720" s="107"/>
      <c r="N720" s="107"/>
      <c r="O720" s="107"/>
      <c r="P720" s="107"/>
      <c r="Q720" s="107"/>
      <c r="R720" s="107"/>
      <c r="S720" s="107"/>
      <c r="T720" s="107"/>
      <c r="U720" s="107"/>
      <c r="V720" s="107"/>
      <c r="W720" s="107"/>
      <c r="X720" s="107"/>
      <c r="Y720" s="107"/>
      <c r="Z720" s="107"/>
    </row>
    <row r="721" ht="12.0" customHeight="1">
      <c r="G721" s="107"/>
      <c r="H721" s="107"/>
      <c r="I721" s="107"/>
      <c r="J721" s="107"/>
      <c r="K721" s="107"/>
      <c r="L721" s="107"/>
      <c r="M721" s="107"/>
      <c r="N721" s="107"/>
      <c r="O721" s="107"/>
      <c r="P721" s="107"/>
      <c r="Q721" s="107"/>
      <c r="R721" s="107"/>
      <c r="S721" s="107"/>
      <c r="T721" s="107"/>
      <c r="U721" s="107"/>
      <c r="V721" s="107"/>
      <c r="W721" s="107"/>
      <c r="X721" s="107"/>
      <c r="Y721" s="107"/>
      <c r="Z721" s="107"/>
    </row>
    <row r="722" ht="12.0" customHeight="1">
      <c r="G722" s="107"/>
      <c r="H722" s="107"/>
      <c r="I722" s="107"/>
      <c r="J722" s="107"/>
      <c r="K722" s="107"/>
      <c r="L722" s="107"/>
      <c r="M722" s="107"/>
      <c r="N722" s="107"/>
      <c r="O722" s="107"/>
      <c r="P722" s="107"/>
      <c r="Q722" s="107"/>
      <c r="R722" s="107"/>
      <c r="S722" s="107"/>
      <c r="T722" s="107"/>
      <c r="U722" s="107"/>
      <c r="V722" s="107"/>
      <c r="W722" s="107"/>
      <c r="X722" s="107"/>
      <c r="Y722" s="107"/>
      <c r="Z722" s="107"/>
    </row>
    <row r="723" ht="12.0" customHeight="1">
      <c r="G723" s="107"/>
      <c r="H723" s="107"/>
      <c r="I723" s="107"/>
      <c r="J723" s="107"/>
      <c r="K723" s="107"/>
      <c r="L723" s="107"/>
      <c r="M723" s="107"/>
      <c r="N723" s="107"/>
      <c r="O723" s="107"/>
      <c r="P723" s="107"/>
      <c r="Q723" s="107"/>
      <c r="R723" s="107"/>
      <c r="S723" s="107"/>
      <c r="T723" s="107"/>
      <c r="U723" s="107"/>
      <c r="V723" s="107"/>
      <c r="W723" s="107"/>
      <c r="X723" s="107"/>
      <c r="Y723" s="107"/>
      <c r="Z723" s="107"/>
    </row>
    <row r="724" ht="12.0" customHeight="1">
      <c r="G724" s="107"/>
      <c r="H724" s="107"/>
      <c r="I724" s="107"/>
      <c r="J724" s="107"/>
      <c r="K724" s="107"/>
      <c r="L724" s="107"/>
      <c r="M724" s="107"/>
      <c r="N724" s="107"/>
      <c r="O724" s="107"/>
      <c r="P724" s="107"/>
      <c r="Q724" s="107"/>
      <c r="R724" s="107"/>
      <c r="S724" s="107"/>
      <c r="T724" s="107"/>
      <c r="U724" s="107"/>
      <c r="V724" s="107"/>
      <c r="W724" s="107"/>
      <c r="X724" s="107"/>
      <c r="Y724" s="107"/>
      <c r="Z724" s="107"/>
    </row>
    <row r="725" ht="12.0" customHeight="1">
      <c r="G725" s="107"/>
      <c r="H725" s="107"/>
      <c r="I725" s="107"/>
      <c r="J725" s="107"/>
      <c r="K725" s="107"/>
      <c r="L725" s="107"/>
      <c r="M725" s="107"/>
      <c r="N725" s="107"/>
      <c r="O725" s="107"/>
      <c r="P725" s="107"/>
      <c r="Q725" s="107"/>
      <c r="R725" s="107"/>
      <c r="S725" s="107"/>
      <c r="T725" s="107"/>
      <c r="U725" s="107"/>
      <c r="V725" s="107"/>
      <c r="W725" s="107"/>
      <c r="X725" s="107"/>
      <c r="Y725" s="107"/>
      <c r="Z725" s="107"/>
    </row>
    <row r="726" ht="12.0" customHeight="1">
      <c r="G726" s="107"/>
      <c r="H726" s="107"/>
      <c r="I726" s="107"/>
      <c r="J726" s="107"/>
      <c r="K726" s="107"/>
      <c r="L726" s="107"/>
      <c r="M726" s="107"/>
      <c r="N726" s="107"/>
      <c r="O726" s="107"/>
      <c r="P726" s="107"/>
      <c r="Q726" s="107"/>
      <c r="R726" s="107"/>
      <c r="S726" s="107"/>
      <c r="T726" s="107"/>
      <c r="U726" s="107"/>
      <c r="V726" s="107"/>
      <c r="W726" s="107"/>
      <c r="X726" s="107"/>
      <c r="Y726" s="107"/>
      <c r="Z726" s="107"/>
    </row>
    <row r="727" ht="12.0" customHeight="1">
      <c r="G727" s="107"/>
      <c r="H727" s="107"/>
      <c r="I727" s="107"/>
      <c r="J727" s="107"/>
      <c r="K727" s="107"/>
      <c r="L727" s="107"/>
      <c r="M727" s="107"/>
      <c r="N727" s="107"/>
      <c r="O727" s="107"/>
      <c r="P727" s="107"/>
      <c r="Q727" s="107"/>
      <c r="R727" s="107"/>
      <c r="S727" s="107"/>
      <c r="T727" s="107"/>
      <c r="U727" s="107"/>
      <c r="V727" s="107"/>
      <c r="W727" s="107"/>
      <c r="X727" s="107"/>
      <c r="Y727" s="107"/>
      <c r="Z727" s="107"/>
    </row>
    <row r="728" ht="12.0" customHeight="1">
      <c r="G728" s="107"/>
      <c r="H728" s="107"/>
      <c r="I728" s="107"/>
      <c r="J728" s="107"/>
      <c r="K728" s="107"/>
      <c r="L728" s="107"/>
      <c r="M728" s="107"/>
      <c r="N728" s="107"/>
      <c r="O728" s="107"/>
      <c r="P728" s="107"/>
      <c r="Q728" s="107"/>
      <c r="R728" s="107"/>
      <c r="S728" s="107"/>
      <c r="T728" s="107"/>
      <c r="U728" s="107"/>
      <c r="V728" s="107"/>
      <c r="W728" s="107"/>
      <c r="X728" s="107"/>
      <c r="Y728" s="107"/>
      <c r="Z728" s="107"/>
    </row>
    <row r="729" ht="12.0" customHeight="1">
      <c r="G729" s="107"/>
      <c r="H729" s="107"/>
      <c r="I729" s="107"/>
      <c r="J729" s="107"/>
      <c r="K729" s="107"/>
      <c r="L729" s="107"/>
      <c r="M729" s="107"/>
      <c r="N729" s="107"/>
      <c r="O729" s="107"/>
      <c r="P729" s="107"/>
      <c r="Q729" s="107"/>
      <c r="R729" s="107"/>
      <c r="S729" s="107"/>
      <c r="T729" s="107"/>
      <c r="U729" s="107"/>
      <c r="V729" s="107"/>
      <c r="W729" s="107"/>
      <c r="X729" s="107"/>
      <c r="Y729" s="107"/>
      <c r="Z729" s="107"/>
    </row>
    <row r="730" ht="12.0" customHeight="1">
      <c r="G730" s="107"/>
      <c r="H730" s="107"/>
      <c r="I730" s="107"/>
      <c r="J730" s="107"/>
      <c r="K730" s="107"/>
      <c r="L730" s="107"/>
      <c r="M730" s="107"/>
      <c r="N730" s="107"/>
      <c r="O730" s="107"/>
      <c r="P730" s="107"/>
      <c r="Q730" s="107"/>
      <c r="R730" s="107"/>
      <c r="S730" s="107"/>
      <c r="T730" s="107"/>
      <c r="U730" s="107"/>
      <c r="V730" s="107"/>
      <c r="W730" s="107"/>
      <c r="X730" s="107"/>
      <c r="Y730" s="107"/>
      <c r="Z730" s="107"/>
    </row>
    <row r="731" ht="12.0" customHeight="1">
      <c r="G731" s="107"/>
      <c r="H731" s="107"/>
      <c r="I731" s="107"/>
      <c r="J731" s="107"/>
      <c r="K731" s="107"/>
      <c r="L731" s="107"/>
      <c r="M731" s="107"/>
      <c r="N731" s="107"/>
      <c r="O731" s="107"/>
      <c r="P731" s="107"/>
      <c r="Q731" s="107"/>
      <c r="R731" s="107"/>
      <c r="S731" s="107"/>
      <c r="T731" s="107"/>
      <c r="U731" s="107"/>
      <c r="V731" s="107"/>
      <c r="W731" s="107"/>
      <c r="X731" s="107"/>
      <c r="Y731" s="107"/>
      <c r="Z731" s="107"/>
    </row>
    <row r="732" ht="12.0" customHeight="1">
      <c r="G732" s="107"/>
      <c r="H732" s="107"/>
      <c r="I732" s="107"/>
      <c r="J732" s="107"/>
      <c r="K732" s="107"/>
      <c r="L732" s="107"/>
      <c r="M732" s="107"/>
      <c r="N732" s="107"/>
      <c r="O732" s="107"/>
      <c r="P732" s="107"/>
      <c r="Q732" s="107"/>
      <c r="R732" s="107"/>
      <c r="S732" s="107"/>
      <c r="T732" s="107"/>
      <c r="U732" s="107"/>
      <c r="V732" s="107"/>
      <c r="W732" s="107"/>
      <c r="X732" s="107"/>
      <c r="Y732" s="107"/>
      <c r="Z732" s="107"/>
    </row>
    <row r="733" ht="12.0" customHeight="1">
      <c r="G733" s="107"/>
      <c r="H733" s="107"/>
      <c r="I733" s="107"/>
      <c r="J733" s="107"/>
      <c r="K733" s="107"/>
      <c r="L733" s="107"/>
      <c r="M733" s="107"/>
      <c r="N733" s="107"/>
      <c r="O733" s="107"/>
      <c r="P733" s="107"/>
      <c r="Q733" s="107"/>
      <c r="R733" s="107"/>
      <c r="S733" s="107"/>
      <c r="T733" s="107"/>
      <c r="U733" s="107"/>
      <c r="V733" s="107"/>
      <c r="W733" s="107"/>
      <c r="X733" s="107"/>
      <c r="Y733" s="107"/>
      <c r="Z733" s="107"/>
    </row>
    <row r="734" ht="12.0" customHeight="1">
      <c r="G734" s="107"/>
      <c r="H734" s="107"/>
      <c r="I734" s="107"/>
      <c r="J734" s="107"/>
      <c r="K734" s="107"/>
      <c r="L734" s="107"/>
      <c r="M734" s="107"/>
      <c r="N734" s="107"/>
      <c r="O734" s="107"/>
      <c r="P734" s="107"/>
      <c r="Q734" s="107"/>
      <c r="R734" s="107"/>
      <c r="S734" s="107"/>
      <c r="T734" s="107"/>
      <c r="U734" s="107"/>
      <c r="V734" s="107"/>
      <c r="W734" s="107"/>
      <c r="X734" s="107"/>
      <c r="Y734" s="107"/>
      <c r="Z734" s="107"/>
    </row>
    <row r="735" ht="12.0" customHeight="1">
      <c r="G735" s="107"/>
      <c r="H735" s="107"/>
      <c r="I735" s="107"/>
      <c r="J735" s="107"/>
      <c r="K735" s="107"/>
      <c r="L735" s="107"/>
      <c r="M735" s="107"/>
      <c r="N735" s="107"/>
      <c r="O735" s="107"/>
      <c r="P735" s="107"/>
      <c r="Q735" s="107"/>
      <c r="R735" s="107"/>
      <c r="S735" s="107"/>
      <c r="T735" s="107"/>
      <c r="U735" s="107"/>
      <c r="V735" s="107"/>
      <c r="W735" s="107"/>
      <c r="X735" s="107"/>
      <c r="Y735" s="107"/>
      <c r="Z735" s="107"/>
    </row>
    <row r="736" ht="12.0" customHeight="1">
      <c r="G736" s="107"/>
      <c r="H736" s="107"/>
      <c r="I736" s="107"/>
      <c r="J736" s="107"/>
      <c r="K736" s="107"/>
      <c r="L736" s="107"/>
      <c r="M736" s="107"/>
      <c r="N736" s="107"/>
      <c r="O736" s="107"/>
      <c r="P736" s="107"/>
      <c r="Q736" s="107"/>
      <c r="R736" s="107"/>
      <c r="S736" s="107"/>
      <c r="T736" s="107"/>
      <c r="U736" s="107"/>
      <c r="V736" s="107"/>
      <c r="W736" s="107"/>
      <c r="X736" s="107"/>
      <c r="Y736" s="107"/>
      <c r="Z736" s="107"/>
    </row>
    <row r="737" ht="12.0" customHeight="1">
      <c r="G737" s="107"/>
      <c r="H737" s="107"/>
      <c r="I737" s="107"/>
      <c r="J737" s="107"/>
      <c r="K737" s="107"/>
      <c r="L737" s="107"/>
      <c r="M737" s="107"/>
      <c r="N737" s="107"/>
      <c r="O737" s="107"/>
      <c r="P737" s="107"/>
      <c r="Q737" s="107"/>
      <c r="R737" s="107"/>
      <c r="S737" s="107"/>
      <c r="T737" s="107"/>
      <c r="U737" s="107"/>
      <c r="V737" s="107"/>
      <c r="W737" s="107"/>
      <c r="X737" s="107"/>
      <c r="Y737" s="107"/>
      <c r="Z737" s="107"/>
    </row>
    <row r="738" ht="12.0" customHeight="1">
      <c r="G738" s="107"/>
      <c r="H738" s="107"/>
      <c r="I738" s="107"/>
      <c r="J738" s="107"/>
      <c r="K738" s="107"/>
      <c r="L738" s="107"/>
      <c r="M738" s="107"/>
      <c r="N738" s="107"/>
      <c r="O738" s="107"/>
      <c r="P738" s="107"/>
      <c r="Q738" s="107"/>
      <c r="R738" s="107"/>
      <c r="S738" s="107"/>
      <c r="T738" s="107"/>
      <c r="U738" s="107"/>
      <c r="V738" s="107"/>
      <c r="W738" s="107"/>
      <c r="X738" s="107"/>
      <c r="Y738" s="107"/>
      <c r="Z738" s="107"/>
    </row>
    <row r="739" ht="12.0" customHeight="1">
      <c r="G739" s="107"/>
      <c r="H739" s="107"/>
      <c r="I739" s="107"/>
      <c r="J739" s="107"/>
      <c r="K739" s="107"/>
      <c r="L739" s="107"/>
      <c r="M739" s="107"/>
      <c r="N739" s="107"/>
      <c r="O739" s="107"/>
      <c r="P739" s="107"/>
      <c r="Q739" s="107"/>
      <c r="R739" s="107"/>
      <c r="S739" s="107"/>
      <c r="T739" s="107"/>
      <c r="U739" s="107"/>
      <c r="V739" s="107"/>
      <c r="W739" s="107"/>
      <c r="X739" s="107"/>
      <c r="Y739" s="107"/>
      <c r="Z739" s="107"/>
    </row>
    <row r="740" ht="12.0" customHeight="1">
      <c r="G740" s="107"/>
      <c r="H740" s="107"/>
      <c r="I740" s="107"/>
      <c r="J740" s="107"/>
      <c r="K740" s="107"/>
      <c r="L740" s="107"/>
      <c r="M740" s="107"/>
      <c r="N740" s="107"/>
      <c r="O740" s="107"/>
      <c r="P740" s="107"/>
      <c r="Q740" s="107"/>
      <c r="R740" s="107"/>
      <c r="S740" s="107"/>
      <c r="T740" s="107"/>
      <c r="U740" s="107"/>
      <c r="V740" s="107"/>
      <c r="W740" s="107"/>
      <c r="X740" s="107"/>
      <c r="Y740" s="107"/>
      <c r="Z740" s="107"/>
    </row>
    <row r="741" ht="12.0" customHeight="1">
      <c r="G741" s="107"/>
      <c r="H741" s="107"/>
      <c r="I741" s="107"/>
      <c r="J741" s="107"/>
      <c r="K741" s="107"/>
      <c r="L741" s="107"/>
      <c r="M741" s="107"/>
      <c r="N741" s="107"/>
      <c r="O741" s="107"/>
      <c r="P741" s="107"/>
      <c r="Q741" s="107"/>
      <c r="R741" s="107"/>
      <c r="S741" s="107"/>
      <c r="T741" s="107"/>
      <c r="U741" s="107"/>
      <c r="V741" s="107"/>
      <c r="W741" s="107"/>
      <c r="X741" s="107"/>
      <c r="Y741" s="107"/>
      <c r="Z741" s="107"/>
    </row>
    <row r="742" ht="12.0" customHeight="1">
      <c r="G742" s="107"/>
      <c r="H742" s="107"/>
      <c r="I742" s="107"/>
      <c r="J742" s="107"/>
      <c r="K742" s="107"/>
      <c r="L742" s="107"/>
      <c r="M742" s="107"/>
      <c r="N742" s="107"/>
      <c r="O742" s="107"/>
      <c r="P742" s="107"/>
      <c r="Q742" s="107"/>
      <c r="R742" s="107"/>
      <c r="S742" s="107"/>
      <c r="T742" s="107"/>
      <c r="U742" s="107"/>
      <c r="V742" s="107"/>
      <c r="W742" s="107"/>
      <c r="X742" s="107"/>
      <c r="Y742" s="107"/>
      <c r="Z742" s="107"/>
    </row>
    <row r="743" ht="12.0" customHeight="1">
      <c r="G743" s="107"/>
      <c r="H743" s="107"/>
      <c r="I743" s="107"/>
      <c r="J743" s="107"/>
      <c r="K743" s="107"/>
      <c r="L743" s="107"/>
      <c r="M743" s="107"/>
      <c r="N743" s="107"/>
      <c r="O743" s="107"/>
      <c r="P743" s="107"/>
      <c r="Q743" s="107"/>
      <c r="R743" s="107"/>
      <c r="S743" s="107"/>
      <c r="T743" s="107"/>
      <c r="U743" s="107"/>
      <c r="V743" s="107"/>
      <c r="W743" s="107"/>
      <c r="X743" s="107"/>
      <c r="Y743" s="107"/>
      <c r="Z743" s="107"/>
    </row>
    <row r="744" ht="12.0" customHeight="1">
      <c r="G744" s="107"/>
      <c r="H744" s="107"/>
      <c r="I744" s="107"/>
      <c r="J744" s="107"/>
      <c r="K744" s="107"/>
      <c r="L744" s="107"/>
      <c r="M744" s="107"/>
      <c r="N744" s="107"/>
      <c r="O744" s="107"/>
      <c r="P744" s="107"/>
      <c r="Q744" s="107"/>
      <c r="R744" s="107"/>
      <c r="S744" s="107"/>
      <c r="T744" s="107"/>
      <c r="U744" s="107"/>
      <c r="V744" s="107"/>
      <c r="W744" s="107"/>
      <c r="X744" s="107"/>
      <c r="Y744" s="107"/>
      <c r="Z744" s="107"/>
    </row>
    <row r="745" ht="12.0" customHeight="1">
      <c r="G745" s="107"/>
      <c r="H745" s="107"/>
      <c r="I745" s="107"/>
      <c r="J745" s="107"/>
      <c r="K745" s="107"/>
      <c r="L745" s="107"/>
      <c r="M745" s="107"/>
      <c r="N745" s="107"/>
      <c r="O745" s="107"/>
      <c r="P745" s="107"/>
      <c r="Q745" s="107"/>
      <c r="R745" s="107"/>
      <c r="S745" s="107"/>
      <c r="T745" s="107"/>
      <c r="U745" s="107"/>
      <c r="V745" s="107"/>
      <c r="W745" s="107"/>
      <c r="X745" s="107"/>
      <c r="Y745" s="107"/>
      <c r="Z745" s="107"/>
    </row>
    <row r="746" ht="12.0" customHeight="1">
      <c r="G746" s="107"/>
      <c r="H746" s="107"/>
      <c r="I746" s="107"/>
      <c r="J746" s="107"/>
      <c r="K746" s="107"/>
      <c r="L746" s="107"/>
      <c r="M746" s="107"/>
      <c r="N746" s="107"/>
      <c r="O746" s="107"/>
      <c r="P746" s="107"/>
      <c r="Q746" s="107"/>
      <c r="R746" s="107"/>
      <c r="S746" s="107"/>
      <c r="T746" s="107"/>
      <c r="U746" s="107"/>
      <c r="V746" s="107"/>
      <c r="W746" s="107"/>
      <c r="X746" s="107"/>
      <c r="Y746" s="107"/>
      <c r="Z746" s="107"/>
    </row>
    <row r="747" ht="12.0" customHeight="1">
      <c r="G747" s="107"/>
      <c r="H747" s="107"/>
      <c r="I747" s="107"/>
      <c r="J747" s="107"/>
      <c r="K747" s="107"/>
      <c r="L747" s="107"/>
      <c r="M747" s="107"/>
      <c r="N747" s="107"/>
      <c r="O747" s="107"/>
      <c r="P747" s="107"/>
      <c r="Q747" s="107"/>
      <c r="R747" s="107"/>
      <c r="S747" s="107"/>
      <c r="T747" s="107"/>
      <c r="U747" s="107"/>
      <c r="V747" s="107"/>
      <c r="W747" s="107"/>
      <c r="X747" s="107"/>
      <c r="Y747" s="107"/>
      <c r="Z747" s="107"/>
    </row>
    <row r="748" ht="12.0" customHeight="1">
      <c r="G748" s="107"/>
      <c r="H748" s="107"/>
      <c r="I748" s="107"/>
      <c r="J748" s="107"/>
      <c r="K748" s="107"/>
      <c r="L748" s="107"/>
      <c r="M748" s="107"/>
      <c r="N748" s="107"/>
      <c r="O748" s="107"/>
      <c r="P748" s="107"/>
      <c r="Q748" s="107"/>
      <c r="R748" s="107"/>
      <c r="S748" s="107"/>
      <c r="T748" s="107"/>
      <c r="U748" s="107"/>
      <c r="V748" s="107"/>
      <c r="W748" s="107"/>
      <c r="X748" s="107"/>
      <c r="Y748" s="107"/>
      <c r="Z748" s="107"/>
    </row>
    <row r="749" ht="12.0" customHeight="1">
      <c r="G749" s="107"/>
      <c r="H749" s="107"/>
      <c r="I749" s="107"/>
      <c r="J749" s="107"/>
      <c r="K749" s="107"/>
      <c r="L749" s="107"/>
      <c r="M749" s="107"/>
      <c r="N749" s="107"/>
      <c r="O749" s="107"/>
      <c r="P749" s="107"/>
      <c r="Q749" s="107"/>
      <c r="R749" s="107"/>
      <c r="S749" s="107"/>
      <c r="T749" s="107"/>
      <c r="U749" s="107"/>
      <c r="V749" s="107"/>
      <c r="W749" s="107"/>
      <c r="X749" s="107"/>
      <c r="Y749" s="107"/>
      <c r="Z749" s="107"/>
    </row>
    <row r="750" ht="12.0" customHeight="1">
      <c r="G750" s="107"/>
      <c r="H750" s="107"/>
      <c r="I750" s="107"/>
      <c r="J750" s="107"/>
      <c r="K750" s="107"/>
      <c r="L750" s="107"/>
      <c r="M750" s="107"/>
      <c r="N750" s="107"/>
      <c r="O750" s="107"/>
      <c r="P750" s="107"/>
      <c r="Q750" s="107"/>
      <c r="R750" s="107"/>
      <c r="S750" s="107"/>
      <c r="T750" s="107"/>
      <c r="U750" s="107"/>
      <c r="V750" s="107"/>
      <c r="W750" s="107"/>
      <c r="X750" s="107"/>
      <c r="Y750" s="107"/>
      <c r="Z750" s="107"/>
    </row>
    <row r="751" ht="12.0" customHeight="1">
      <c r="G751" s="107"/>
      <c r="H751" s="107"/>
      <c r="I751" s="107"/>
      <c r="J751" s="107"/>
      <c r="K751" s="107"/>
      <c r="L751" s="107"/>
      <c r="M751" s="107"/>
      <c r="N751" s="107"/>
      <c r="O751" s="107"/>
      <c r="P751" s="107"/>
      <c r="Q751" s="107"/>
      <c r="R751" s="107"/>
      <c r="S751" s="107"/>
      <c r="T751" s="107"/>
      <c r="U751" s="107"/>
      <c r="V751" s="107"/>
      <c r="W751" s="107"/>
      <c r="X751" s="107"/>
      <c r="Y751" s="107"/>
      <c r="Z751" s="107"/>
    </row>
    <row r="752" ht="12.0" customHeight="1">
      <c r="G752" s="107"/>
      <c r="H752" s="107"/>
      <c r="I752" s="107"/>
      <c r="J752" s="107"/>
      <c r="K752" s="107"/>
      <c r="L752" s="107"/>
      <c r="M752" s="107"/>
      <c r="N752" s="107"/>
      <c r="O752" s="107"/>
      <c r="P752" s="107"/>
      <c r="Q752" s="107"/>
      <c r="R752" s="107"/>
      <c r="S752" s="107"/>
      <c r="T752" s="107"/>
      <c r="U752" s="107"/>
      <c r="V752" s="107"/>
      <c r="W752" s="107"/>
      <c r="X752" s="107"/>
      <c r="Y752" s="107"/>
      <c r="Z752" s="107"/>
    </row>
    <row r="753" ht="12.0" customHeight="1">
      <c r="G753" s="107"/>
      <c r="H753" s="107"/>
      <c r="I753" s="107"/>
      <c r="J753" s="107"/>
      <c r="K753" s="107"/>
      <c r="L753" s="107"/>
      <c r="M753" s="107"/>
      <c r="N753" s="107"/>
      <c r="O753" s="107"/>
      <c r="P753" s="107"/>
      <c r="Q753" s="107"/>
      <c r="R753" s="107"/>
      <c r="S753" s="107"/>
      <c r="T753" s="107"/>
      <c r="U753" s="107"/>
      <c r="V753" s="107"/>
      <c r="W753" s="107"/>
      <c r="X753" s="107"/>
      <c r="Y753" s="107"/>
      <c r="Z753" s="107"/>
    </row>
    <row r="754" ht="12.0" customHeight="1">
      <c r="G754" s="107"/>
      <c r="H754" s="107"/>
      <c r="I754" s="107"/>
      <c r="J754" s="107"/>
      <c r="K754" s="107"/>
      <c r="L754" s="107"/>
      <c r="M754" s="107"/>
      <c r="N754" s="107"/>
      <c r="O754" s="107"/>
      <c r="P754" s="107"/>
      <c r="Q754" s="107"/>
      <c r="R754" s="107"/>
      <c r="S754" s="107"/>
      <c r="T754" s="107"/>
      <c r="U754" s="107"/>
      <c r="V754" s="107"/>
      <c r="W754" s="107"/>
      <c r="X754" s="107"/>
      <c r="Y754" s="107"/>
      <c r="Z754" s="107"/>
    </row>
    <row r="755" ht="12.0" customHeight="1">
      <c r="G755" s="107"/>
      <c r="H755" s="107"/>
      <c r="I755" s="107"/>
      <c r="J755" s="107"/>
      <c r="K755" s="107"/>
      <c r="L755" s="107"/>
      <c r="M755" s="107"/>
      <c r="N755" s="107"/>
      <c r="O755" s="107"/>
      <c r="P755" s="107"/>
      <c r="Q755" s="107"/>
      <c r="R755" s="107"/>
      <c r="S755" s="107"/>
      <c r="T755" s="107"/>
      <c r="U755" s="107"/>
      <c r="V755" s="107"/>
      <c r="W755" s="107"/>
      <c r="X755" s="107"/>
      <c r="Y755" s="107"/>
      <c r="Z755" s="107"/>
    </row>
    <row r="756" ht="12.0" customHeight="1">
      <c r="G756" s="107"/>
      <c r="H756" s="107"/>
      <c r="I756" s="107"/>
      <c r="J756" s="107"/>
      <c r="K756" s="107"/>
      <c r="L756" s="107"/>
      <c r="M756" s="107"/>
      <c r="N756" s="107"/>
      <c r="O756" s="107"/>
      <c r="P756" s="107"/>
      <c r="Q756" s="107"/>
      <c r="R756" s="107"/>
      <c r="S756" s="107"/>
      <c r="T756" s="107"/>
      <c r="U756" s="107"/>
      <c r="V756" s="107"/>
      <c r="W756" s="107"/>
      <c r="X756" s="107"/>
      <c r="Y756" s="107"/>
      <c r="Z756" s="107"/>
    </row>
    <row r="757" ht="12.0" customHeight="1">
      <c r="G757" s="107"/>
      <c r="H757" s="107"/>
      <c r="I757" s="107"/>
      <c r="J757" s="107"/>
      <c r="K757" s="107"/>
      <c r="L757" s="107"/>
      <c r="M757" s="107"/>
      <c r="N757" s="107"/>
      <c r="O757" s="107"/>
      <c r="P757" s="107"/>
      <c r="Q757" s="107"/>
      <c r="R757" s="107"/>
      <c r="S757" s="107"/>
      <c r="T757" s="107"/>
      <c r="U757" s="107"/>
      <c r="V757" s="107"/>
      <c r="W757" s="107"/>
      <c r="X757" s="107"/>
      <c r="Y757" s="107"/>
      <c r="Z757" s="107"/>
    </row>
    <row r="758" ht="12.0" customHeight="1">
      <c r="G758" s="107"/>
      <c r="H758" s="107"/>
      <c r="I758" s="107"/>
      <c r="J758" s="107"/>
      <c r="K758" s="107"/>
      <c r="L758" s="107"/>
      <c r="M758" s="107"/>
      <c r="N758" s="107"/>
      <c r="O758" s="107"/>
      <c r="P758" s="107"/>
      <c r="Q758" s="107"/>
      <c r="R758" s="107"/>
      <c r="S758" s="107"/>
      <c r="T758" s="107"/>
      <c r="U758" s="107"/>
      <c r="V758" s="107"/>
      <c r="W758" s="107"/>
      <c r="X758" s="107"/>
      <c r="Y758" s="107"/>
      <c r="Z758" s="107"/>
    </row>
    <row r="759" ht="12.0" customHeight="1">
      <c r="G759" s="107"/>
      <c r="H759" s="107"/>
      <c r="I759" s="107"/>
      <c r="J759" s="107"/>
      <c r="K759" s="107"/>
      <c r="L759" s="107"/>
      <c r="M759" s="107"/>
      <c r="N759" s="107"/>
      <c r="O759" s="107"/>
      <c r="P759" s="107"/>
      <c r="Q759" s="107"/>
      <c r="R759" s="107"/>
      <c r="S759" s="107"/>
      <c r="T759" s="107"/>
      <c r="U759" s="107"/>
      <c r="V759" s="107"/>
      <c r="W759" s="107"/>
      <c r="X759" s="107"/>
      <c r="Y759" s="107"/>
      <c r="Z759" s="107"/>
    </row>
    <row r="760" ht="12.0" customHeight="1">
      <c r="G760" s="107"/>
      <c r="H760" s="107"/>
      <c r="I760" s="107"/>
      <c r="J760" s="107"/>
      <c r="K760" s="107"/>
      <c r="L760" s="107"/>
      <c r="M760" s="107"/>
      <c r="N760" s="107"/>
      <c r="O760" s="107"/>
      <c r="P760" s="107"/>
      <c r="Q760" s="107"/>
      <c r="R760" s="107"/>
      <c r="S760" s="107"/>
      <c r="T760" s="107"/>
      <c r="U760" s="107"/>
      <c r="V760" s="107"/>
      <c r="W760" s="107"/>
      <c r="X760" s="107"/>
      <c r="Y760" s="107"/>
      <c r="Z760" s="107"/>
    </row>
    <row r="761" ht="12.0" customHeight="1">
      <c r="G761" s="107"/>
      <c r="H761" s="107"/>
      <c r="I761" s="107"/>
      <c r="J761" s="107"/>
      <c r="K761" s="107"/>
      <c r="L761" s="107"/>
      <c r="M761" s="107"/>
      <c r="N761" s="107"/>
      <c r="O761" s="107"/>
      <c r="P761" s="107"/>
      <c r="Q761" s="107"/>
      <c r="R761" s="107"/>
      <c r="S761" s="107"/>
      <c r="T761" s="107"/>
      <c r="U761" s="107"/>
      <c r="V761" s="107"/>
      <c r="W761" s="107"/>
      <c r="X761" s="107"/>
      <c r="Y761" s="107"/>
      <c r="Z761" s="107"/>
    </row>
    <row r="762" ht="12.0" customHeight="1">
      <c r="G762" s="107"/>
      <c r="H762" s="107"/>
      <c r="I762" s="107"/>
      <c r="J762" s="107"/>
      <c r="K762" s="107"/>
      <c r="L762" s="107"/>
      <c r="M762" s="107"/>
      <c r="N762" s="107"/>
      <c r="O762" s="107"/>
      <c r="P762" s="107"/>
      <c r="Q762" s="107"/>
      <c r="R762" s="107"/>
      <c r="S762" s="107"/>
      <c r="T762" s="107"/>
      <c r="U762" s="107"/>
      <c r="V762" s="107"/>
      <c r="W762" s="107"/>
      <c r="X762" s="107"/>
      <c r="Y762" s="107"/>
      <c r="Z762" s="107"/>
    </row>
    <row r="763" ht="12.0" customHeight="1">
      <c r="G763" s="107"/>
      <c r="H763" s="107"/>
      <c r="I763" s="107"/>
      <c r="J763" s="107"/>
      <c r="K763" s="107"/>
      <c r="L763" s="107"/>
      <c r="M763" s="107"/>
      <c r="N763" s="107"/>
      <c r="O763" s="107"/>
      <c r="P763" s="107"/>
      <c r="Q763" s="107"/>
      <c r="R763" s="107"/>
      <c r="S763" s="107"/>
      <c r="T763" s="107"/>
      <c r="U763" s="107"/>
      <c r="V763" s="107"/>
      <c r="W763" s="107"/>
      <c r="X763" s="107"/>
      <c r="Y763" s="107"/>
      <c r="Z763" s="107"/>
    </row>
    <row r="764" ht="12.0" customHeight="1">
      <c r="G764" s="107"/>
      <c r="H764" s="107"/>
      <c r="I764" s="107"/>
      <c r="J764" s="107"/>
      <c r="K764" s="107"/>
      <c r="L764" s="107"/>
      <c r="M764" s="107"/>
      <c r="N764" s="107"/>
      <c r="O764" s="107"/>
      <c r="P764" s="107"/>
      <c r="Q764" s="107"/>
      <c r="R764" s="107"/>
      <c r="S764" s="107"/>
      <c r="T764" s="107"/>
      <c r="U764" s="107"/>
      <c r="V764" s="107"/>
      <c r="W764" s="107"/>
      <c r="X764" s="107"/>
      <c r="Y764" s="107"/>
      <c r="Z764" s="107"/>
    </row>
    <row r="765" ht="12.0" customHeight="1">
      <c r="G765" s="107"/>
      <c r="H765" s="107"/>
      <c r="I765" s="107"/>
      <c r="J765" s="107"/>
      <c r="K765" s="107"/>
      <c r="L765" s="107"/>
      <c r="M765" s="107"/>
      <c r="N765" s="107"/>
      <c r="O765" s="107"/>
      <c r="P765" s="107"/>
      <c r="Q765" s="107"/>
      <c r="R765" s="107"/>
      <c r="S765" s="107"/>
      <c r="T765" s="107"/>
      <c r="U765" s="107"/>
      <c r="V765" s="107"/>
      <c r="W765" s="107"/>
      <c r="X765" s="107"/>
      <c r="Y765" s="107"/>
      <c r="Z765" s="107"/>
    </row>
    <row r="766" ht="12.0" customHeight="1">
      <c r="G766" s="107"/>
      <c r="H766" s="107"/>
      <c r="I766" s="107"/>
      <c r="J766" s="107"/>
      <c r="K766" s="107"/>
      <c r="L766" s="107"/>
      <c r="M766" s="107"/>
      <c r="N766" s="107"/>
      <c r="O766" s="107"/>
      <c r="P766" s="107"/>
      <c r="Q766" s="107"/>
      <c r="R766" s="107"/>
      <c r="S766" s="107"/>
      <c r="T766" s="107"/>
      <c r="U766" s="107"/>
      <c r="V766" s="107"/>
      <c r="W766" s="107"/>
      <c r="X766" s="107"/>
      <c r="Y766" s="107"/>
      <c r="Z766" s="107"/>
    </row>
    <row r="767" ht="12.0" customHeight="1">
      <c r="G767" s="107"/>
      <c r="H767" s="107"/>
      <c r="I767" s="107"/>
      <c r="J767" s="107"/>
      <c r="K767" s="107"/>
      <c r="L767" s="107"/>
      <c r="M767" s="107"/>
      <c r="N767" s="107"/>
      <c r="O767" s="107"/>
      <c r="P767" s="107"/>
      <c r="Q767" s="107"/>
      <c r="R767" s="107"/>
      <c r="S767" s="107"/>
      <c r="T767" s="107"/>
      <c r="U767" s="107"/>
      <c r="V767" s="107"/>
      <c r="W767" s="107"/>
      <c r="X767" s="107"/>
      <c r="Y767" s="107"/>
      <c r="Z767" s="107"/>
    </row>
    <row r="768" ht="12.0" customHeight="1">
      <c r="G768" s="107"/>
      <c r="H768" s="107"/>
      <c r="I768" s="107"/>
      <c r="J768" s="107"/>
      <c r="K768" s="107"/>
      <c r="L768" s="107"/>
      <c r="M768" s="107"/>
      <c r="N768" s="107"/>
      <c r="O768" s="107"/>
      <c r="P768" s="107"/>
      <c r="Q768" s="107"/>
      <c r="R768" s="107"/>
      <c r="S768" s="107"/>
      <c r="T768" s="107"/>
      <c r="U768" s="107"/>
      <c r="V768" s="107"/>
      <c r="W768" s="107"/>
      <c r="X768" s="107"/>
      <c r="Y768" s="107"/>
      <c r="Z768" s="107"/>
    </row>
    <row r="769" ht="12.0" customHeight="1">
      <c r="G769" s="107"/>
      <c r="H769" s="107"/>
      <c r="I769" s="107"/>
      <c r="J769" s="107"/>
      <c r="K769" s="107"/>
      <c r="L769" s="107"/>
      <c r="M769" s="107"/>
      <c r="N769" s="107"/>
      <c r="O769" s="107"/>
      <c r="P769" s="107"/>
      <c r="Q769" s="107"/>
      <c r="R769" s="107"/>
      <c r="S769" s="107"/>
      <c r="T769" s="107"/>
      <c r="U769" s="107"/>
      <c r="V769" s="107"/>
      <c r="W769" s="107"/>
      <c r="X769" s="107"/>
      <c r="Y769" s="107"/>
      <c r="Z769" s="107"/>
    </row>
    <row r="770" ht="12.0" customHeight="1">
      <c r="G770" s="107"/>
      <c r="H770" s="107"/>
      <c r="I770" s="107"/>
      <c r="J770" s="107"/>
      <c r="K770" s="107"/>
      <c r="L770" s="107"/>
      <c r="M770" s="107"/>
      <c r="N770" s="107"/>
      <c r="O770" s="107"/>
      <c r="P770" s="107"/>
      <c r="Q770" s="107"/>
      <c r="R770" s="107"/>
      <c r="S770" s="107"/>
      <c r="T770" s="107"/>
      <c r="U770" s="107"/>
      <c r="V770" s="107"/>
      <c r="W770" s="107"/>
      <c r="X770" s="107"/>
      <c r="Y770" s="107"/>
      <c r="Z770" s="107"/>
    </row>
    <row r="771" ht="12.0" customHeight="1">
      <c r="G771" s="107"/>
      <c r="H771" s="107"/>
      <c r="I771" s="107"/>
      <c r="J771" s="107"/>
      <c r="K771" s="107"/>
      <c r="L771" s="107"/>
      <c r="M771" s="107"/>
      <c r="N771" s="107"/>
      <c r="O771" s="107"/>
      <c r="P771" s="107"/>
      <c r="Q771" s="107"/>
      <c r="R771" s="107"/>
      <c r="S771" s="107"/>
      <c r="T771" s="107"/>
      <c r="U771" s="107"/>
      <c r="V771" s="107"/>
      <c r="W771" s="107"/>
      <c r="X771" s="107"/>
      <c r="Y771" s="107"/>
      <c r="Z771" s="107"/>
    </row>
    <row r="772" ht="12.0" customHeight="1">
      <c r="G772" s="107"/>
      <c r="H772" s="107"/>
      <c r="I772" s="107"/>
      <c r="J772" s="107"/>
      <c r="K772" s="107"/>
      <c r="L772" s="107"/>
      <c r="M772" s="107"/>
      <c r="N772" s="107"/>
      <c r="O772" s="107"/>
      <c r="P772" s="107"/>
      <c r="Q772" s="107"/>
      <c r="R772" s="107"/>
      <c r="S772" s="107"/>
      <c r="T772" s="107"/>
      <c r="U772" s="107"/>
      <c r="V772" s="107"/>
      <c r="W772" s="107"/>
      <c r="X772" s="107"/>
      <c r="Y772" s="107"/>
      <c r="Z772" s="107"/>
    </row>
    <row r="773" ht="12.0" customHeight="1">
      <c r="G773" s="107"/>
      <c r="H773" s="107"/>
      <c r="I773" s="107"/>
      <c r="J773" s="107"/>
      <c r="K773" s="107"/>
      <c r="L773" s="107"/>
      <c r="M773" s="107"/>
      <c r="N773" s="107"/>
      <c r="O773" s="107"/>
      <c r="P773" s="107"/>
      <c r="Q773" s="107"/>
      <c r="R773" s="107"/>
      <c r="S773" s="107"/>
      <c r="T773" s="107"/>
      <c r="U773" s="107"/>
      <c r="V773" s="107"/>
      <c r="W773" s="107"/>
      <c r="X773" s="107"/>
      <c r="Y773" s="107"/>
      <c r="Z773" s="107"/>
    </row>
    <row r="774" ht="12.0" customHeight="1">
      <c r="G774" s="107"/>
      <c r="H774" s="107"/>
      <c r="I774" s="107"/>
      <c r="J774" s="107"/>
      <c r="K774" s="107"/>
      <c r="L774" s="107"/>
      <c r="M774" s="107"/>
      <c r="N774" s="107"/>
      <c r="O774" s="107"/>
      <c r="P774" s="107"/>
      <c r="Q774" s="107"/>
      <c r="R774" s="107"/>
      <c r="S774" s="107"/>
      <c r="T774" s="107"/>
      <c r="U774" s="107"/>
      <c r="V774" s="107"/>
      <c r="W774" s="107"/>
      <c r="X774" s="107"/>
      <c r="Y774" s="107"/>
      <c r="Z774" s="107"/>
    </row>
    <row r="775" ht="12.0" customHeight="1">
      <c r="G775" s="107"/>
      <c r="H775" s="107"/>
      <c r="I775" s="107"/>
      <c r="J775" s="107"/>
      <c r="K775" s="107"/>
      <c r="L775" s="107"/>
      <c r="M775" s="107"/>
      <c r="N775" s="107"/>
      <c r="O775" s="107"/>
      <c r="P775" s="107"/>
      <c r="Q775" s="107"/>
      <c r="R775" s="107"/>
      <c r="S775" s="107"/>
      <c r="T775" s="107"/>
      <c r="U775" s="107"/>
      <c r="V775" s="107"/>
      <c r="W775" s="107"/>
      <c r="X775" s="107"/>
      <c r="Y775" s="107"/>
      <c r="Z775" s="107"/>
    </row>
    <row r="776" ht="12.0" customHeight="1">
      <c r="G776" s="107"/>
      <c r="H776" s="107"/>
      <c r="I776" s="107"/>
      <c r="J776" s="107"/>
      <c r="K776" s="107"/>
      <c r="L776" s="107"/>
      <c r="M776" s="107"/>
      <c r="N776" s="107"/>
      <c r="O776" s="107"/>
      <c r="P776" s="107"/>
      <c r="Q776" s="107"/>
      <c r="R776" s="107"/>
      <c r="S776" s="107"/>
      <c r="T776" s="107"/>
      <c r="U776" s="107"/>
      <c r="V776" s="107"/>
      <c r="W776" s="107"/>
      <c r="X776" s="107"/>
      <c r="Y776" s="107"/>
      <c r="Z776" s="107"/>
    </row>
    <row r="777" ht="12.0" customHeight="1">
      <c r="G777" s="107"/>
      <c r="H777" s="107"/>
      <c r="I777" s="107"/>
      <c r="J777" s="107"/>
      <c r="K777" s="107"/>
      <c r="L777" s="107"/>
      <c r="M777" s="107"/>
      <c r="N777" s="107"/>
      <c r="O777" s="107"/>
      <c r="P777" s="107"/>
      <c r="Q777" s="107"/>
      <c r="R777" s="107"/>
      <c r="S777" s="107"/>
      <c r="T777" s="107"/>
      <c r="U777" s="107"/>
      <c r="V777" s="107"/>
      <c r="W777" s="107"/>
      <c r="X777" s="107"/>
      <c r="Y777" s="107"/>
      <c r="Z777" s="107"/>
    </row>
    <row r="778" ht="12.0" customHeight="1">
      <c r="G778" s="107"/>
      <c r="H778" s="107"/>
      <c r="I778" s="107"/>
      <c r="J778" s="107"/>
      <c r="K778" s="107"/>
      <c r="L778" s="107"/>
      <c r="M778" s="107"/>
      <c r="N778" s="107"/>
      <c r="O778" s="107"/>
      <c r="P778" s="107"/>
      <c r="Q778" s="107"/>
      <c r="R778" s="107"/>
      <c r="S778" s="107"/>
      <c r="T778" s="107"/>
      <c r="U778" s="107"/>
      <c r="V778" s="107"/>
      <c r="W778" s="107"/>
      <c r="X778" s="107"/>
      <c r="Y778" s="107"/>
      <c r="Z778" s="107"/>
    </row>
    <row r="779" ht="12.0" customHeight="1">
      <c r="G779" s="107"/>
      <c r="H779" s="107"/>
      <c r="I779" s="107"/>
      <c r="J779" s="107"/>
      <c r="K779" s="107"/>
      <c r="L779" s="107"/>
      <c r="M779" s="107"/>
      <c r="N779" s="107"/>
      <c r="O779" s="107"/>
      <c r="P779" s="107"/>
      <c r="Q779" s="107"/>
      <c r="R779" s="107"/>
      <c r="S779" s="107"/>
      <c r="T779" s="107"/>
      <c r="U779" s="107"/>
      <c r="V779" s="107"/>
      <c r="W779" s="107"/>
      <c r="X779" s="107"/>
      <c r="Y779" s="107"/>
      <c r="Z779" s="107"/>
    </row>
    <row r="780" ht="12.0" customHeight="1">
      <c r="G780" s="107"/>
      <c r="H780" s="107"/>
      <c r="I780" s="107"/>
      <c r="J780" s="107"/>
      <c r="K780" s="107"/>
      <c r="L780" s="107"/>
      <c r="M780" s="107"/>
      <c r="N780" s="107"/>
      <c r="O780" s="107"/>
      <c r="P780" s="107"/>
      <c r="Q780" s="107"/>
      <c r="R780" s="107"/>
      <c r="S780" s="107"/>
      <c r="T780" s="107"/>
      <c r="U780" s="107"/>
      <c r="V780" s="107"/>
      <c r="W780" s="107"/>
      <c r="X780" s="107"/>
      <c r="Y780" s="107"/>
      <c r="Z780" s="107"/>
    </row>
    <row r="781" ht="12.0" customHeight="1">
      <c r="G781" s="107"/>
      <c r="H781" s="107"/>
      <c r="I781" s="107"/>
      <c r="J781" s="107"/>
      <c r="K781" s="107"/>
      <c r="L781" s="107"/>
      <c r="M781" s="107"/>
      <c r="N781" s="107"/>
      <c r="O781" s="107"/>
      <c r="P781" s="107"/>
      <c r="Q781" s="107"/>
      <c r="R781" s="107"/>
      <c r="S781" s="107"/>
      <c r="T781" s="107"/>
      <c r="U781" s="107"/>
      <c r="V781" s="107"/>
      <c r="W781" s="107"/>
      <c r="X781" s="107"/>
      <c r="Y781" s="107"/>
      <c r="Z781" s="107"/>
    </row>
    <row r="782" ht="12.0" customHeight="1">
      <c r="G782" s="107"/>
      <c r="H782" s="107"/>
      <c r="I782" s="107"/>
      <c r="J782" s="107"/>
      <c r="K782" s="107"/>
      <c r="L782" s="107"/>
      <c r="M782" s="107"/>
      <c r="N782" s="107"/>
      <c r="O782" s="107"/>
      <c r="P782" s="107"/>
      <c r="Q782" s="107"/>
      <c r="R782" s="107"/>
      <c r="S782" s="107"/>
      <c r="T782" s="107"/>
      <c r="U782" s="107"/>
      <c r="V782" s="107"/>
      <c r="W782" s="107"/>
      <c r="X782" s="107"/>
      <c r="Y782" s="107"/>
      <c r="Z782" s="107"/>
    </row>
    <row r="783" ht="12.0" customHeight="1">
      <c r="G783" s="107"/>
      <c r="H783" s="107"/>
      <c r="I783" s="107"/>
      <c r="J783" s="107"/>
      <c r="K783" s="107"/>
      <c r="L783" s="107"/>
      <c r="M783" s="107"/>
      <c r="N783" s="107"/>
      <c r="O783" s="107"/>
      <c r="P783" s="107"/>
      <c r="Q783" s="107"/>
      <c r="R783" s="107"/>
      <c r="S783" s="107"/>
      <c r="T783" s="107"/>
      <c r="U783" s="107"/>
      <c r="V783" s="107"/>
      <c r="W783" s="107"/>
      <c r="X783" s="107"/>
      <c r="Y783" s="107"/>
      <c r="Z783" s="107"/>
    </row>
    <row r="784" ht="12.0" customHeight="1">
      <c r="G784" s="107"/>
      <c r="H784" s="107"/>
      <c r="I784" s="107"/>
      <c r="J784" s="107"/>
      <c r="K784" s="107"/>
      <c r="L784" s="107"/>
      <c r="M784" s="107"/>
      <c r="N784" s="107"/>
      <c r="O784" s="107"/>
      <c r="P784" s="107"/>
      <c r="Q784" s="107"/>
      <c r="R784" s="107"/>
      <c r="S784" s="107"/>
      <c r="T784" s="107"/>
      <c r="U784" s="107"/>
      <c r="V784" s="107"/>
      <c r="W784" s="107"/>
      <c r="X784" s="107"/>
      <c r="Y784" s="107"/>
      <c r="Z784" s="107"/>
    </row>
    <row r="785" ht="12.0" customHeight="1">
      <c r="G785" s="107"/>
      <c r="H785" s="107"/>
      <c r="I785" s="107"/>
      <c r="J785" s="107"/>
      <c r="K785" s="107"/>
      <c r="L785" s="107"/>
      <c r="M785" s="107"/>
      <c r="N785" s="107"/>
      <c r="O785" s="107"/>
      <c r="P785" s="107"/>
      <c r="Q785" s="107"/>
      <c r="R785" s="107"/>
      <c r="S785" s="107"/>
      <c r="T785" s="107"/>
      <c r="U785" s="107"/>
      <c r="V785" s="107"/>
      <c r="W785" s="107"/>
      <c r="X785" s="107"/>
      <c r="Y785" s="107"/>
      <c r="Z785" s="107"/>
    </row>
    <row r="786" ht="12.0" customHeight="1">
      <c r="G786" s="107"/>
      <c r="H786" s="107"/>
      <c r="I786" s="107"/>
      <c r="J786" s="107"/>
      <c r="K786" s="107"/>
      <c r="L786" s="107"/>
      <c r="M786" s="107"/>
      <c r="N786" s="107"/>
      <c r="O786" s="107"/>
      <c r="P786" s="107"/>
      <c r="Q786" s="107"/>
      <c r="R786" s="107"/>
      <c r="S786" s="107"/>
      <c r="T786" s="107"/>
      <c r="U786" s="107"/>
      <c r="V786" s="107"/>
      <c r="W786" s="107"/>
      <c r="X786" s="107"/>
      <c r="Y786" s="107"/>
      <c r="Z786" s="107"/>
    </row>
    <row r="787" ht="12.0" customHeight="1">
      <c r="G787" s="107"/>
      <c r="H787" s="107"/>
      <c r="I787" s="107"/>
      <c r="J787" s="107"/>
      <c r="K787" s="107"/>
      <c r="L787" s="107"/>
      <c r="M787" s="107"/>
      <c r="N787" s="107"/>
      <c r="O787" s="107"/>
      <c r="P787" s="107"/>
      <c r="Q787" s="107"/>
      <c r="R787" s="107"/>
      <c r="S787" s="107"/>
      <c r="T787" s="107"/>
      <c r="U787" s="107"/>
      <c r="V787" s="107"/>
      <c r="W787" s="107"/>
      <c r="X787" s="107"/>
      <c r="Y787" s="107"/>
      <c r="Z787" s="107"/>
    </row>
    <row r="788" ht="12.0" customHeight="1">
      <c r="G788" s="107"/>
      <c r="H788" s="107"/>
      <c r="I788" s="107"/>
      <c r="J788" s="107"/>
      <c r="K788" s="107"/>
      <c r="L788" s="107"/>
      <c r="M788" s="107"/>
      <c r="N788" s="107"/>
      <c r="O788" s="107"/>
      <c r="P788" s="107"/>
      <c r="Q788" s="107"/>
      <c r="R788" s="107"/>
      <c r="S788" s="107"/>
      <c r="T788" s="107"/>
      <c r="U788" s="107"/>
      <c r="V788" s="107"/>
      <c r="W788" s="107"/>
      <c r="X788" s="107"/>
      <c r="Y788" s="107"/>
      <c r="Z788" s="107"/>
    </row>
    <row r="789" ht="12.0" customHeight="1">
      <c r="G789" s="107"/>
      <c r="H789" s="107"/>
      <c r="I789" s="107"/>
      <c r="J789" s="107"/>
      <c r="K789" s="107"/>
      <c r="L789" s="107"/>
      <c r="M789" s="107"/>
      <c r="N789" s="107"/>
      <c r="O789" s="107"/>
      <c r="P789" s="107"/>
      <c r="Q789" s="107"/>
      <c r="R789" s="107"/>
      <c r="S789" s="107"/>
      <c r="T789" s="107"/>
      <c r="U789" s="107"/>
      <c r="V789" s="107"/>
      <c r="W789" s="107"/>
      <c r="X789" s="107"/>
      <c r="Y789" s="107"/>
      <c r="Z789" s="107"/>
    </row>
    <row r="790" ht="12.0" customHeight="1">
      <c r="G790" s="107"/>
      <c r="H790" s="107"/>
      <c r="I790" s="107"/>
      <c r="J790" s="107"/>
      <c r="K790" s="107"/>
      <c r="L790" s="107"/>
      <c r="M790" s="107"/>
      <c r="N790" s="107"/>
      <c r="O790" s="107"/>
      <c r="P790" s="107"/>
      <c r="Q790" s="107"/>
      <c r="R790" s="107"/>
      <c r="S790" s="107"/>
      <c r="T790" s="107"/>
      <c r="U790" s="107"/>
      <c r="V790" s="107"/>
      <c r="W790" s="107"/>
      <c r="X790" s="107"/>
      <c r="Y790" s="107"/>
      <c r="Z790" s="107"/>
    </row>
    <row r="791" ht="12.0" customHeight="1">
      <c r="G791" s="107"/>
      <c r="H791" s="107"/>
      <c r="I791" s="107"/>
      <c r="J791" s="107"/>
      <c r="K791" s="107"/>
      <c r="L791" s="107"/>
      <c r="M791" s="107"/>
      <c r="N791" s="107"/>
      <c r="O791" s="107"/>
      <c r="P791" s="107"/>
      <c r="Q791" s="107"/>
      <c r="R791" s="107"/>
      <c r="S791" s="107"/>
      <c r="T791" s="107"/>
      <c r="U791" s="107"/>
      <c r="V791" s="107"/>
      <c r="W791" s="107"/>
      <c r="X791" s="107"/>
      <c r="Y791" s="107"/>
      <c r="Z791" s="107"/>
    </row>
    <row r="792" ht="12.0" customHeight="1">
      <c r="G792" s="107"/>
      <c r="H792" s="107"/>
      <c r="I792" s="107"/>
      <c r="J792" s="107"/>
      <c r="K792" s="107"/>
      <c r="L792" s="107"/>
      <c r="M792" s="107"/>
      <c r="N792" s="107"/>
      <c r="O792" s="107"/>
      <c r="P792" s="107"/>
      <c r="Q792" s="107"/>
      <c r="R792" s="107"/>
      <c r="S792" s="107"/>
      <c r="T792" s="107"/>
      <c r="U792" s="107"/>
      <c r="V792" s="107"/>
      <c r="W792" s="107"/>
      <c r="X792" s="107"/>
      <c r="Y792" s="107"/>
      <c r="Z792" s="107"/>
    </row>
    <row r="793" ht="12.0" customHeight="1">
      <c r="G793" s="107"/>
      <c r="H793" s="107"/>
      <c r="I793" s="107"/>
      <c r="J793" s="107"/>
      <c r="K793" s="107"/>
      <c r="L793" s="107"/>
      <c r="M793" s="107"/>
      <c r="N793" s="107"/>
      <c r="O793" s="107"/>
      <c r="P793" s="107"/>
      <c r="Q793" s="107"/>
      <c r="R793" s="107"/>
      <c r="S793" s="107"/>
      <c r="T793" s="107"/>
      <c r="U793" s="107"/>
      <c r="V793" s="107"/>
      <c r="W793" s="107"/>
      <c r="X793" s="107"/>
      <c r="Y793" s="107"/>
      <c r="Z793" s="107"/>
    </row>
    <row r="794" ht="12.0" customHeight="1">
      <c r="G794" s="107"/>
      <c r="H794" s="107"/>
      <c r="I794" s="107"/>
      <c r="J794" s="107"/>
      <c r="K794" s="107"/>
      <c r="L794" s="107"/>
      <c r="M794" s="107"/>
      <c r="N794" s="107"/>
      <c r="O794" s="107"/>
      <c r="P794" s="107"/>
      <c r="Q794" s="107"/>
      <c r="R794" s="107"/>
      <c r="S794" s="107"/>
      <c r="T794" s="107"/>
      <c r="U794" s="107"/>
      <c r="V794" s="107"/>
      <c r="W794" s="107"/>
      <c r="X794" s="107"/>
      <c r="Y794" s="107"/>
      <c r="Z794" s="107"/>
    </row>
    <row r="795" ht="12.0" customHeight="1">
      <c r="G795" s="107"/>
      <c r="H795" s="107"/>
      <c r="I795" s="107"/>
      <c r="J795" s="107"/>
      <c r="K795" s="107"/>
      <c r="L795" s="107"/>
      <c r="M795" s="107"/>
      <c r="N795" s="107"/>
      <c r="O795" s="107"/>
      <c r="P795" s="107"/>
      <c r="Q795" s="107"/>
      <c r="R795" s="107"/>
      <c r="S795" s="107"/>
      <c r="T795" s="107"/>
      <c r="U795" s="107"/>
      <c r="V795" s="107"/>
      <c r="W795" s="107"/>
      <c r="X795" s="107"/>
      <c r="Y795" s="107"/>
      <c r="Z795" s="107"/>
    </row>
    <row r="796" ht="12.0" customHeight="1">
      <c r="G796" s="107"/>
      <c r="H796" s="107"/>
      <c r="I796" s="107"/>
      <c r="J796" s="107"/>
      <c r="K796" s="107"/>
      <c r="L796" s="107"/>
      <c r="M796" s="107"/>
      <c r="N796" s="107"/>
      <c r="O796" s="107"/>
      <c r="P796" s="107"/>
      <c r="Q796" s="107"/>
      <c r="R796" s="107"/>
      <c r="S796" s="107"/>
      <c r="T796" s="107"/>
      <c r="U796" s="107"/>
      <c r="V796" s="107"/>
      <c r="W796" s="107"/>
      <c r="X796" s="107"/>
      <c r="Y796" s="107"/>
      <c r="Z796" s="107"/>
    </row>
    <row r="797" ht="12.0" customHeight="1">
      <c r="G797" s="107"/>
      <c r="H797" s="107"/>
      <c r="I797" s="107"/>
      <c r="J797" s="107"/>
      <c r="K797" s="107"/>
      <c r="L797" s="107"/>
      <c r="M797" s="107"/>
      <c r="N797" s="107"/>
      <c r="O797" s="107"/>
      <c r="P797" s="107"/>
      <c r="Q797" s="107"/>
      <c r="R797" s="107"/>
      <c r="S797" s="107"/>
      <c r="T797" s="107"/>
      <c r="U797" s="107"/>
      <c r="V797" s="107"/>
      <c r="W797" s="107"/>
      <c r="X797" s="107"/>
      <c r="Y797" s="107"/>
      <c r="Z797" s="107"/>
    </row>
    <row r="798" ht="12.0" customHeight="1">
      <c r="G798" s="107"/>
      <c r="H798" s="107"/>
      <c r="I798" s="107"/>
      <c r="J798" s="107"/>
      <c r="K798" s="107"/>
      <c r="L798" s="107"/>
      <c r="M798" s="107"/>
      <c r="N798" s="107"/>
      <c r="O798" s="107"/>
      <c r="P798" s="107"/>
      <c r="Q798" s="107"/>
      <c r="R798" s="107"/>
      <c r="S798" s="107"/>
      <c r="T798" s="107"/>
      <c r="U798" s="107"/>
      <c r="V798" s="107"/>
      <c r="W798" s="107"/>
      <c r="X798" s="107"/>
      <c r="Y798" s="107"/>
      <c r="Z798" s="107"/>
    </row>
    <row r="799" ht="12.0" customHeight="1">
      <c r="G799" s="107"/>
      <c r="H799" s="107"/>
      <c r="I799" s="107"/>
      <c r="J799" s="107"/>
      <c r="K799" s="107"/>
      <c r="L799" s="107"/>
      <c r="M799" s="107"/>
      <c r="N799" s="107"/>
      <c r="O799" s="107"/>
      <c r="P799" s="107"/>
      <c r="Q799" s="107"/>
      <c r="R799" s="107"/>
      <c r="S799" s="107"/>
      <c r="T799" s="107"/>
      <c r="U799" s="107"/>
      <c r="V799" s="107"/>
      <c r="W799" s="107"/>
      <c r="X799" s="107"/>
      <c r="Y799" s="107"/>
      <c r="Z799" s="107"/>
    </row>
    <row r="800" ht="12.0" customHeight="1">
      <c r="G800" s="107"/>
      <c r="H800" s="107"/>
      <c r="I800" s="107"/>
      <c r="J800" s="107"/>
      <c r="K800" s="107"/>
      <c r="L800" s="107"/>
      <c r="M800" s="107"/>
      <c r="N800" s="107"/>
      <c r="O800" s="107"/>
      <c r="P800" s="107"/>
      <c r="Q800" s="107"/>
      <c r="R800" s="107"/>
      <c r="S800" s="107"/>
      <c r="T800" s="107"/>
      <c r="U800" s="107"/>
      <c r="V800" s="107"/>
      <c r="W800" s="107"/>
      <c r="X800" s="107"/>
      <c r="Y800" s="107"/>
      <c r="Z800" s="107"/>
    </row>
    <row r="801" ht="12.0" customHeight="1">
      <c r="G801" s="107"/>
      <c r="H801" s="107"/>
      <c r="I801" s="107"/>
      <c r="J801" s="107"/>
      <c r="K801" s="107"/>
      <c r="L801" s="107"/>
      <c r="M801" s="107"/>
      <c r="N801" s="107"/>
      <c r="O801" s="107"/>
      <c r="P801" s="107"/>
      <c r="Q801" s="107"/>
      <c r="R801" s="107"/>
      <c r="S801" s="107"/>
      <c r="T801" s="107"/>
      <c r="U801" s="107"/>
      <c r="V801" s="107"/>
      <c r="W801" s="107"/>
      <c r="X801" s="107"/>
      <c r="Y801" s="107"/>
      <c r="Z801" s="107"/>
    </row>
    <row r="802" ht="12.0" customHeight="1">
      <c r="G802" s="107"/>
      <c r="H802" s="107"/>
      <c r="I802" s="107"/>
      <c r="J802" s="107"/>
      <c r="K802" s="107"/>
      <c r="L802" s="107"/>
      <c r="M802" s="107"/>
      <c r="N802" s="107"/>
      <c r="O802" s="107"/>
      <c r="P802" s="107"/>
      <c r="Q802" s="107"/>
      <c r="R802" s="107"/>
      <c r="S802" s="107"/>
      <c r="T802" s="107"/>
      <c r="U802" s="107"/>
      <c r="V802" s="107"/>
      <c r="W802" s="107"/>
      <c r="X802" s="107"/>
      <c r="Y802" s="107"/>
      <c r="Z802" s="107"/>
    </row>
    <row r="803" ht="12.0" customHeight="1">
      <c r="G803" s="107"/>
      <c r="H803" s="107"/>
      <c r="I803" s="107"/>
      <c r="J803" s="107"/>
      <c r="K803" s="107"/>
      <c r="L803" s="107"/>
      <c r="M803" s="107"/>
      <c r="N803" s="107"/>
      <c r="O803" s="107"/>
      <c r="P803" s="107"/>
      <c r="Q803" s="107"/>
      <c r="R803" s="107"/>
      <c r="S803" s="107"/>
      <c r="T803" s="107"/>
      <c r="U803" s="107"/>
      <c r="V803" s="107"/>
      <c r="W803" s="107"/>
      <c r="X803" s="107"/>
      <c r="Y803" s="107"/>
      <c r="Z803" s="107"/>
    </row>
    <row r="804" ht="12.0" customHeight="1">
      <c r="G804" s="107"/>
      <c r="H804" s="107"/>
      <c r="I804" s="107"/>
      <c r="J804" s="107"/>
      <c r="K804" s="107"/>
      <c r="L804" s="107"/>
      <c r="M804" s="107"/>
      <c r="N804" s="107"/>
      <c r="O804" s="107"/>
      <c r="P804" s="107"/>
      <c r="Q804" s="107"/>
      <c r="R804" s="107"/>
      <c r="S804" s="107"/>
      <c r="T804" s="107"/>
      <c r="U804" s="107"/>
      <c r="V804" s="107"/>
      <c r="W804" s="107"/>
      <c r="X804" s="107"/>
      <c r="Y804" s="107"/>
      <c r="Z804" s="107"/>
    </row>
    <row r="805" ht="12.0" customHeight="1">
      <c r="G805" s="107"/>
      <c r="H805" s="107"/>
      <c r="I805" s="107"/>
      <c r="J805" s="107"/>
      <c r="K805" s="107"/>
      <c r="L805" s="107"/>
      <c r="M805" s="107"/>
      <c r="N805" s="107"/>
      <c r="O805" s="107"/>
      <c r="P805" s="107"/>
      <c r="Q805" s="107"/>
      <c r="R805" s="107"/>
      <c r="S805" s="107"/>
      <c r="T805" s="107"/>
      <c r="U805" s="107"/>
      <c r="V805" s="107"/>
      <c r="W805" s="107"/>
      <c r="X805" s="107"/>
      <c r="Y805" s="107"/>
      <c r="Z805" s="107"/>
    </row>
    <row r="806" ht="12.0" customHeight="1">
      <c r="G806" s="107"/>
      <c r="H806" s="107"/>
      <c r="I806" s="107"/>
      <c r="J806" s="107"/>
      <c r="K806" s="107"/>
      <c r="L806" s="107"/>
      <c r="M806" s="107"/>
      <c r="N806" s="107"/>
      <c r="O806" s="107"/>
      <c r="P806" s="107"/>
      <c r="Q806" s="107"/>
      <c r="R806" s="107"/>
      <c r="S806" s="107"/>
      <c r="T806" s="107"/>
      <c r="U806" s="107"/>
      <c r="V806" s="107"/>
      <c r="W806" s="107"/>
      <c r="X806" s="107"/>
      <c r="Y806" s="107"/>
      <c r="Z806" s="107"/>
    </row>
    <row r="807" ht="12.0" customHeight="1">
      <c r="G807" s="107"/>
      <c r="H807" s="107"/>
      <c r="I807" s="107"/>
      <c r="J807" s="107"/>
      <c r="K807" s="107"/>
      <c r="L807" s="107"/>
      <c r="M807" s="107"/>
      <c r="N807" s="107"/>
      <c r="O807" s="107"/>
      <c r="P807" s="107"/>
      <c r="Q807" s="107"/>
      <c r="R807" s="107"/>
      <c r="S807" s="107"/>
      <c r="T807" s="107"/>
      <c r="U807" s="107"/>
      <c r="V807" s="107"/>
      <c r="W807" s="107"/>
      <c r="X807" s="107"/>
      <c r="Y807" s="107"/>
      <c r="Z807" s="107"/>
    </row>
    <row r="808" ht="12.0" customHeight="1">
      <c r="G808" s="107"/>
      <c r="H808" s="107"/>
      <c r="I808" s="107"/>
      <c r="J808" s="107"/>
      <c r="K808" s="107"/>
      <c r="L808" s="107"/>
      <c r="M808" s="107"/>
      <c r="N808" s="107"/>
      <c r="O808" s="107"/>
      <c r="P808" s="107"/>
      <c r="Q808" s="107"/>
      <c r="R808" s="107"/>
      <c r="S808" s="107"/>
      <c r="T808" s="107"/>
      <c r="U808" s="107"/>
      <c r="V808" s="107"/>
      <c r="W808" s="107"/>
      <c r="X808" s="107"/>
      <c r="Y808" s="107"/>
      <c r="Z808" s="107"/>
    </row>
    <row r="809" ht="12.0" customHeight="1">
      <c r="G809" s="107"/>
      <c r="H809" s="107"/>
      <c r="I809" s="107"/>
      <c r="J809" s="107"/>
      <c r="K809" s="107"/>
      <c r="L809" s="107"/>
      <c r="M809" s="107"/>
      <c r="N809" s="107"/>
      <c r="O809" s="107"/>
      <c r="P809" s="107"/>
      <c r="Q809" s="107"/>
      <c r="R809" s="107"/>
      <c r="S809" s="107"/>
      <c r="T809" s="107"/>
      <c r="U809" s="107"/>
      <c r="V809" s="107"/>
      <c r="W809" s="107"/>
      <c r="X809" s="107"/>
      <c r="Y809" s="107"/>
      <c r="Z809" s="107"/>
    </row>
    <row r="810" ht="12.0" customHeight="1">
      <c r="G810" s="107"/>
      <c r="H810" s="107"/>
      <c r="I810" s="107"/>
      <c r="J810" s="107"/>
      <c r="K810" s="107"/>
      <c r="L810" s="107"/>
      <c r="M810" s="107"/>
      <c r="N810" s="107"/>
      <c r="O810" s="107"/>
      <c r="P810" s="107"/>
      <c r="Q810" s="107"/>
      <c r="R810" s="107"/>
      <c r="S810" s="107"/>
      <c r="T810" s="107"/>
      <c r="U810" s="107"/>
      <c r="V810" s="107"/>
      <c r="W810" s="107"/>
      <c r="X810" s="107"/>
      <c r="Y810" s="107"/>
      <c r="Z810" s="107"/>
    </row>
    <row r="811" ht="12.0" customHeight="1">
      <c r="G811" s="107"/>
      <c r="H811" s="107"/>
      <c r="I811" s="107"/>
      <c r="J811" s="107"/>
      <c r="K811" s="107"/>
      <c r="L811" s="107"/>
      <c r="M811" s="107"/>
      <c r="N811" s="107"/>
      <c r="O811" s="107"/>
      <c r="P811" s="107"/>
      <c r="Q811" s="107"/>
      <c r="R811" s="107"/>
      <c r="S811" s="107"/>
      <c r="T811" s="107"/>
      <c r="U811" s="107"/>
      <c r="V811" s="107"/>
      <c r="W811" s="107"/>
      <c r="X811" s="107"/>
      <c r="Y811" s="107"/>
      <c r="Z811" s="107"/>
    </row>
    <row r="812" ht="12.0" customHeight="1">
      <c r="G812" s="107"/>
      <c r="H812" s="107"/>
      <c r="I812" s="107"/>
      <c r="J812" s="107"/>
      <c r="K812" s="107"/>
      <c r="L812" s="107"/>
      <c r="M812" s="107"/>
      <c r="N812" s="107"/>
      <c r="O812" s="107"/>
      <c r="P812" s="107"/>
      <c r="Q812" s="107"/>
      <c r="R812" s="107"/>
      <c r="S812" s="107"/>
      <c r="T812" s="107"/>
      <c r="U812" s="107"/>
      <c r="V812" s="107"/>
      <c r="W812" s="107"/>
      <c r="X812" s="107"/>
      <c r="Y812" s="107"/>
      <c r="Z812" s="107"/>
    </row>
    <row r="813" ht="12.0" customHeight="1">
      <c r="G813" s="107"/>
      <c r="H813" s="107"/>
      <c r="I813" s="107"/>
      <c r="J813" s="107"/>
      <c r="K813" s="107"/>
      <c r="L813" s="107"/>
      <c r="M813" s="107"/>
      <c r="N813" s="107"/>
      <c r="O813" s="107"/>
      <c r="P813" s="107"/>
      <c r="Q813" s="107"/>
      <c r="R813" s="107"/>
      <c r="S813" s="107"/>
      <c r="T813" s="107"/>
      <c r="U813" s="107"/>
      <c r="V813" s="107"/>
      <c r="W813" s="107"/>
      <c r="X813" s="107"/>
      <c r="Y813" s="107"/>
      <c r="Z813" s="107"/>
    </row>
    <row r="814" ht="12.0" customHeight="1">
      <c r="G814" s="107"/>
      <c r="H814" s="107"/>
      <c r="I814" s="107"/>
      <c r="J814" s="107"/>
      <c r="K814" s="107"/>
      <c r="L814" s="107"/>
      <c r="M814" s="107"/>
      <c r="N814" s="107"/>
      <c r="O814" s="107"/>
      <c r="P814" s="107"/>
      <c r="Q814" s="107"/>
      <c r="R814" s="107"/>
      <c r="S814" s="107"/>
      <c r="T814" s="107"/>
      <c r="U814" s="107"/>
      <c r="V814" s="107"/>
      <c r="W814" s="107"/>
      <c r="X814" s="107"/>
      <c r="Y814" s="107"/>
      <c r="Z814" s="107"/>
    </row>
    <row r="815" ht="12.0" customHeight="1">
      <c r="G815" s="107"/>
      <c r="H815" s="107"/>
      <c r="I815" s="107"/>
      <c r="J815" s="107"/>
      <c r="K815" s="107"/>
      <c r="L815" s="107"/>
      <c r="M815" s="107"/>
      <c r="N815" s="107"/>
      <c r="O815" s="107"/>
      <c r="P815" s="107"/>
      <c r="Q815" s="107"/>
      <c r="R815" s="107"/>
      <c r="S815" s="107"/>
      <c r="T815" s="107"/>
      <c r="U815" s="107"/>
      <c r="V815" s="107"/>
      <c r="W815" s="107"/>
      <c r="X815" s="107"/>
      <c r="Y815" s="107"/>
      <c r="Z815" s="107"/>
    </row>
    <row r="816" ht="12.0" customHeight="1">
      <c r="G816" s="107"/>
      <c r="H816" s="107"/>
      <c r="I816" s="107"/>
      <c r="J816" s="107"/>
      <c r="K816" s="107"/>
      <c r="L816" s="107"/>
      <c r="M816" s="107"/>
      <c r="N816" s="107"/>
      <c r="O816" s="107"/>
      <c r="P816" s="107"/>
      <c r="Q816" s="107"/>
      <c r="R816" s="107"/>
      <c r="S816" s="107"/>
      <c r="T816" s="107"/>
      <c r="U816" s="107"/>
      <c r="V816" s="107"/>
      <c r="W816" s="107"/>
      <c r="X816" s="107"/>
      <c r="Y816" s="107"/>
      <c r="Z816" s="107"/>
    </row>
    <row r="817" ht="12.0" customHeight="1">
      <c r="G817" s="107"/>
      <c r="H817" s="107"/>
      <c r="I817" s="107"/>
      <c r="J817" s="107"/>
      <c r="K817" s="107"/>
      <c r="L817" s="107"/>
      <c r="M817" s="107"/>
      <c r="N817" s="107"/>
      <c r="O817" s="107"/>
      <c r="P817" s="107"/>
      <c r="Q817" s="107"/>
      <c r="R817" s="107"/>
      <c r="S817" s="107"/>
      <c r="T817" s="107"/>
      <c r="U817" s="107"/>
      <c r="V817" s="107"/>
      <c r="W817" s="107"/>
      <c r="X817" s="107"/>
      <c r="Y817" s="107"/>
      <c r="Z817" s="107"/>
    </row>
    <row r="818" ht="12.0" customHeight="1">
      <c r="G818" s="107"/>
      <c r="H818" s="107"/>
      <c r="I818" s="107"/>
      <c r="J818" s="107"/>
      <c r="K818" s="107"/>
      <c r="L818" s="107"/>
      <c r="M818" s="107"/>
      <c r="N818" s="107"/>
      <c r="O818" s="107"/>
      <c r="P818" s="107"/>
      <c r="Q818" s="107"/>
      <c r="R818" s="107"/>
      <c r="S818" s="107"/>
      <c r="T818" s="107"/>
      <c r="U818" s="107"/>
      <c r="V818" s="107"/>
      <c r="W818" s="107"/>
      <c r="X818" s="107"/>
      <c r="Y818" s="107"/>
      <c r="Z818" s="107"/>
    </row>
    <row r="819" ht="12.0" customHeight="1">
      <c r="G819" s="107"/>
      <c r="H819" s="107"/>
      <c r="I819" s="107"/>
      <c r="J819" s="107"/>
      <c r="K819" s="107"/>
      <c r="L819" s="107"/>
      <c r="M819" s="107"/>
      <c r="N819" s="107"/>
      <c r="O819" s="107"/>
      <c r="P819" s="107"/>
      <c r="Q819" s="107"/>
      <c r="R819" s="107"/>
      <c r="S819" s="107"/>
      <c r="T819" s="107"/>
      <c r="U819" s="107"/>
      <c r="V819" s="107"/>
      <c r="W819" s="107"/>
      <c r="X819" s="107"/>
      <c r="Y819" s="107"/>
      <c r="Z819" s="107"/>
    </row>
    <row r="820" ht="12.0" customHeight="1">
      <c r="G820" s="107"/>
      <c r="H820" s="107"/>
      <c r="I820" s="107"/>
      <c r="J820" s="107"/>
      <c r="K820" s="107"/>
      <c r="L820" s="107"/>
      <c r="M820" s="107"/>
      <c r="N820" s="107"/>
      <c r="O820" s="107"/>
      <c r="P820" s="107"/>
      <c r="Q820" s="107"/>
      <c r="R820" s="107"/>
      <c r="S820" s="107"/>
      <c r="T820" s="107"/>
      <c r="U820" s="107"/>
      <c r="V820" s="107"/>
      <c r="W820" s="107"/>
      <c r="X820" s="107"/>
      <c r="Y820" s="107"/>
      <c r="Z820" s="107"/>
    </row>
    <row r="821" ht="12.0" customHeight="1">
      <c r="G821" s="107"/>
      <c r="H821" s="107"/>
      <c r="I821" s="107"/>
      <c r="J821" s="107"/>
      <c r="K821" s="107"/>
      <c r="L821" s="107"/>
      <c r="M821" s="107"/>
      <c r="N821" s="107"/>
      <c r="O821" s="107"/>
      <c r="P821" s="107"/>
      <c r="Q821" s="107"/>
      <c r="R821" s="107"/>
      <c r="S821" s="107"/>
      <c r="T821" s="107"/>
      <c r="U821" s="107"/>
      <c r="V821" s="107"/>
      <c r="W821" s="107"/>
      <c r="X821" s="107"/>
      <c r="Y821" s="107"/>
      <c r="Z821" s="107"/>
    </row>
    <row r="822" ht="12.0" customHeight="1">
      <c r="G822" s="107"/>
      <c r="H822" s="107"/>
      <c r="I822" s="107"/>
      <c r="J822" s="107"/>
      <c r="K822" s="107"/>
      <c r="L822" s="107"/>
      <c r="M822" s="107"/>
      <c r="N822" s="107"/>
      <c r="O822" s="107"/>
      <c r="P822" s="107"/>
      <c r="Q822" s="107"/>
      <c r="R822" s="107"/>
      <c r="S822" s="107"/>
      <c r="T822" s="107"/>
      <c r="U822" s="107"/>
      <c r="V822" s="107"/>
      <c r="W822" s="107"/>
      <c r="X822" s="107"/>
      <c r="Y822" s="107"/>
      <c r="Z822" s="107"/>
    </row>
    <row r="823" ht="12.0" customHeight="1">
      <c r="G823" s="107"/>
      <c r="H823" s="107"/>
      <c r="I823" s="107"/>
      <c r="J823" s="107"/>
      <c r="K823" s="107"/>
      <c r="L823" s="107"/>
      <c r="M823" s="107"/>
      <c r="N823" s="107"/>
      <c r="O823" s="107"/>
      <c r="P823" s="107"/>
      <c r="Q823" s="107"/>
      <c r="R823" s="107"/>
      <c r="S823" s="107"/>
      <c r="T823" s="107"/>
      <c r="U823" s="107"/>
      <c r="V823" s="107"/>
      <c r="W823" s="107"/>
      <c r="X823" s="107"/>
      <c r="Y823" s="107"/>
      <c r="Z823" s="107"/>
    </row>
    <row r="824" ht="12.0" customHeight="1">
      <c r="G824" s="107"/>
      <c r="H824" s="107"/>
      <c r="I824" s="107"/>
      <c r="J824" s="107"/>
      <c r="K824" s="107"/>
      <c r="L824" s="107"/>
      <c r="M824" s="107"/>
      <c r="N824" s="107"/>
      <c r="O824" s="107"/>
      <c r="P824" s="107"/>
      <c r="Q824" s="107"/>
      <c r="R824" s="107"/>
      <c r="S824" s="107"/>
      <c r="T824" s="107"/>
      <c r="U824" s="107"/>
      <c r="V824" s="107"/>
      <c r="W824" s="107"/>
      <c r="X824" s="107"/>
      <c r="Y824" s="107"/>
      <c r="Z824" s="107"/>
    </row>
    <row r="825" ht="12.0" customHeight="1">
      <c r="G825" s="107"/>
      <c r="H825" s="107"/>
      <c r="I825" s="107"/>
      <c r="J825" s="107"/>
      <c r="K825" s="107"/>
      <c r="L825" s="107"/>
      <c r="M825" s="107"/>
      <c r="N825" s="107"/>
      <c r="O825" s="107"/>
      <c r="P825" s="107"/>
      <c r="Q825" s="107"/>
      <c r="R825" s="107"/>
      <c r="S825" s="107"/>
      <c r="T825" s="107"/>
      <c r="U825" s="107"/>
      <c r="V825" s="107"/>
      <c r="W825" s="107"/>
      <c r="X825" s="107"/>
      <c r="Y825" s="107"/>
      <c r="Z825" s="107"/>
    </row>
    <row r="826" ht="12.0" customHeight="1">
      <c r="G826" s="107"/>
      <c r="H826" s="107"/>
      <c r="I826" s="107"/>
      <c r="J826" s="107"/>
      <c r="K826" s="107"/>
      <c r="L826" s="107"/>
      <c r="M826" s="107"/>
      <c r="N826" s="107"/>
      <c r="O826" s="107"/>
      <c r="P826" s="107"/>
      <c r="Q826" s="107"/>
      <c r="R826" s="107"/>
      <c r="S826" s="107"/>
      <c r="T826" s="107"/>
      <c r="U826" s="107"/>
      <c r="V826" s="107"/>
      <c r="W826" s="107"/>
      <c r="X826" s="107"/>
      <c r="Y826" s="107"/>
      <c r="Z826" s="107"/>
    </row>
    <row r="827" ht="12.0" customHeight="1">
      <c r="G827" s="107"/>
      <c r="H827" s="107"/>
      <c r="I827" s="107"/>
      <c r="J827" s="107"/>
      <c r="K827" s="107"/>
      <c r="L827" s="107"/>
      <c r="M827" s="107"/>
      <c r="N827" s="107"/>
      <c r="O827" s="107"/>
      <c r="P827" s="107"/>
      <c r="Q827" s="107"/>
      <c r="R827" s="107"/>
      <c r="S827" s="107"/>
      <c r="T827" s="107"/>
      <c r="U827" s="107"/>
      <c r="V827" s="107"/>
      <c r="W827" s="107"/>
      <c r="X827" s="107"/>
      <c r="Y827" s="107"/>
      <c r="Z827" s="107"/>
    </row>
    <row r="828" ht="12.0" customHeight="1">
      <c r="G828" s="107"/>
      <c r="H828" s="107"/>
      <c r="I828" s="107"/>
      <c r="J828" s="107"/>
      <c r="K828" s="107"/>
      <c r="L828" s="107"/>
      <c r="M828" s="107"/>
      <c r="N828" s="107"/>
      <c r="O828" s="107"/>
      <c r="P828" s="107"/>
      <c r="Q828" s="107"/>
      <c r="R828" s="107"/>
      <c r="S828" s="107"/>
      <c r="T828" s="107"/>
      <c r="U828" s="107"/>
      <c r="V828" s="107"/>
      <c r="W828" s="107"/>
      <c r="X828" s="107"/>
      <c r="Y828" s="107"/>
      <c r="Z828" s="107"/>
    </row>
    <row r="829" ht="12.0" customHeight="1">
      <c r="G829" s="107"/>
      <c r="H829" s="107"/>
      <c r="I829" s="107"/>
      <c r="J829" s="107"/>
      <c r="K829" s="107"/>
      <c r="L829" s="107"/>
      <c r="M829" s="107"/>
      <c r="N829" s="107"/>
      <c r="O829" s="107"/>
      <c r="P829" s="107"/>
      <c r="Q829" s="107"/>
      <c r="R829" s="107"/>
      <c r="S829" s="107"/>
      <c r="T829" s="107"/>
      <c r="U829" s="107"/>
      <c r="V829" s="107"/>
      <c r="W829" s="107"/>
      <c r="X829" s="107"/>
      <c r="Y829" s="107"/>
      <c r="Z829" s="107"/>
    </row>
    <row r="830" ht="12.0" customHeight="1">
      <c r="G830" s="107"/>
      <c r="H830" s="107"/>
      <c r="I830" s="107"/>
      <c r="J830" s="107"/>
      <c r="K830" s="107"/>
      <c r="L830" s="107"/>
      <c r="M830" s="107"/>
      <c r="N830" s="107"/>
      <c r="O830" s="107"/>
      <c r="P830" s="107"/>
      <c r="Q830" s="107"/>
      <c r="R830" s="107"/>
      <c r="S830" s="107"/>
      <c r="T830" s="107"/>
      <c r="U830" s="107"/>
      <c r="V830" s="107"/>
      <c r="W830" s="107"/>
      <c r="X830" s="107"/>
      <c r="Y830" s="107"/>
      <c r="Z830" s="107"/>
    </row>
    <row r="831" ht="12.0" customHeight="1">
      <c r="G831" s="107"/>
      <c r="H831" s="107"/>
      <c r="I831" s="107"/>
      <c r="J831" s="107"/>
      <c r="K831" s="107"/>
      <c r="L831" s="107"/>
      <c r="M831" s="107"/>
      <c r="N831" s="107"/>
      <c r="O831" s="107"/>
      <c r="P831" s="107"/>
      <c r="Q831" s="107"/>
      <c r="R831" s="107"/>
      <c r="S831" s="107"/>
      <c r="T831" s="107"/>
      <c r="U831" s="107"/>
      <c r="V831" s="107"/>
      <c r="W831" s="107"/>
      <c r="X831" s="107"/>
      <c r="Y831" s="107"/>
      <c r="Z831" s="107"/>
    </row>
    <row r="832" ht="12.0" customHeight="1">
      <c r="G832" s="107"/>
      <c r="H832" s="107"/>
      <c r="I832" s="107"/>
      <c r="J832" s="107"/>
      <c r="K832" s="107"/>
      <c r="L832" s="107"/>
      <c r="M832" s="107"/>
      <c r="N832" s="107"/>
      <c r="O832" s="107"/>
      <c r="P832" s="107"/>
      <c r="Q832" s="107"/>
      <c r="R832" s="107"/>
      <c r="S832" s="107"/>
      <c r="T832" s="107"/>
      <c r="U832" s="107"/>
      <c r="V832" s="107"/>
      <c r="W832" s="107"/>
      <c r="X832" s="107"/>
      <c r="Y832" s="107"/>
      <c r="Z832" s="107"/>
    </row>
    <row r="833" ht="12.0" customHeight="1">
      <c r="G833" s="107"/>
      <c r="H833" s="107"/>
      <c r="I833" s="107"/>
      <c r="J833" s="107"/>
      <c r="K833" s="107"/>
      <c r="L833" s="107"/>
      <c r="M833" s="107"/>
      <c r="N833" s="107"/>
      <c r="O833" s="107"/>
      <c r="P833" s="107"/>
      <c r="Q833" s="107"/>
      <c r="R833" s="107"/>
      <c r="S833" s="107"/>
      <c r="T833" s="107"/>
      <c r="U833" s="107"/>
      <c r="V833" s="107"/>
      <c r="W833" s="107"/>
      <c r="X833" s="107"/>
      <c r="Y833" s="107"/>
      <c r="Z833" s="107"/>
    </row>
    <row r="834" ht="12.0" customHeight="1">
      <c r="G834" s="107"/>
      <c r="H834" s="107"/>
      <c r="I834" s="107"/>
      <c r="J834" s="107"/>
      <c r="K834" s="107"/>
      <c r="L834" s="107"/>
      <c r="M834" s="107"/>
      <c r="N834" s="107"/>
      <c r="O834" s="107"/>
      <c r="P834" s="107"/>
      <c r="Q834" s="107"/>
      <c r="R834" s="107"/>
      <c r="S834" s="107"/>
      <c r="T834" s="107"/>
      <c r="U834" s="107"/>
      <c r="V834" s="107"/>
      <c r="W834" s="107"/>
      <c r="X834" s="107"/>
      <c r="Y834" s="107"/>
      <c r="Z834" s="107"/>
    </row>
    <row r="835" ht="12.0" customHeight="1">
      <c r="G835" s="107"/>
      <c r="H835" s="107"/>
      <c r="I835" s="107"/>
      <c r="J835" s="107"/>
      <c r="K835" s="107"/>
      <c r="L835" s="107"/>
      <c r="M835" s="107"/>
      <c r="N835" s="107"/>
      <c r="O835" s="107"/>
      <c r="P835" s="107"/>
      <c r="Q835" s="107"/>
      <c r="R835" s="107"/>
      <c r="S835" s="107"/>
      <c r="T835" s="107"/>
      <c r="U835" s="107"/>
      <c r="V835" s="107"/>
      <c r="W835" s="107"/>
      <c r="X835" s="107"/>
      <c r="Y835" s="107"/>
      <c r="Z835" s="107"/>
    </row>
    <row r="836" ht="12.0" customHeight="1">
      <c r="G836" s="107"/>
      <c r="H836" s="107"/>
      <c r="I836" s="107"/>
      <c r="J836" s="107"/>
      <c r="K836" s="107"/>
      <c r="L836" s="107"/>
      <c r="M836" s="107"/>
      <c r="N836" s="107"/>
      <c r="O836" s="107"/>
      <c r="P836" s="107"/>
      <c r="Q836" s="107"/>
      <c r="R836" s="107"/>
      <c r="S836" s="107"/>
      <c r="T836" s="107"/>
      <c r="U836" s="107"/>
      <c r="V836" s="107"/>
      <c r="W836" s="107"/>
      <c r="X836" s="107"/>
      <c r="Y836" s="107"/>
      <c r="Z836" s="107"/>
    </row>
    <row r="837" ht="12.0" customHeight="1">
      <c r="G837" s="107"/>
      <c r="H837" s="107"/>
      <c r="I837" s="107"/>
      <c r="J837" s="107"/>
      <c r="K837" s="107"/>
      <c r="L837" s="107"/>
      <c r="M837" s="107"/>
      <c r="N837" s="107"/>
      <c r="O837" s="107"/>
      <c r="P837" s="107"/>
      <c r="Q837" s="107"/>
      <c r="R837" s="107"/>
      <c r="S837" s="107"/>
      <c r="T837" s="107"/>
      <c r="U837" s="107"/>
      <c r="V837" s="107"/>
      <c r="W837" s="107"/>
      <c r="X837" s="107"/>
      <c r="Y837" s="107"/>
      <c r="Z837" s="107"/>
    </row>
    <row r="838" ht="12.0" customHeight="1">
      <c r="G838" s="107"/>
      <c r="H838" s="107"/>
      <c r="I838" s="107"/>
      <c r="J838" s="107"/>
      <c r="K838" s="107"/>
      <c r="L838" s="107"/>
      <c r="M838" s="107"/>
      <c r="N838" s="107"/>
      <c r="O838" s="107"/>
      <c r="P838" s="107"/>
      <c r="Q838" s="107"/>
      <c r="R838" s="107"/>
      <c r="S838" s="107"/>
      <c r="T838" s="107"/>
      <c r="U838" s="107"/>
      <c r="V838" s="107"/>
      <c r="W838" s="107"/>
      <c r="X838" s="107"/>
      <c r="Y838" s="107"/>
      <c r="Z838" s="107"/>
    </row>
    <row r="839" ht="12.0" customHeight="1">
      <c r="G839" s="107"/>
      <c r="H839" s="107"/>
      <c r="I839" s="107"/>
      <c r="J839" s="107"/>
      <c r="K839" s="107"/>
      <c r="L839" s="107"/>
      <c r="M839" s="107"/>
      <c r="N839" s="107"/>
      <c r="O839" s="107"/>
      <c r="P839" s="107"/>
      <c r="Q839" s="107"/>
      <c r="R839" s="107"/>
      <c r="S839" s="107"/>
      <c r="T839" s="107"/>
      <c r="U839" s="107"/>
      <c r="V839" s="107"/>
      <c r="W839" s="107"/>
      <c r="X839" s="107"/>
      <c r="Y839" s="107"/>
      <c r="Z839" s="107"/>
    </row>
    <row r="840" ht="12.0" customHeight="1">
      <c r="G840" s="107"/>
      <c r="H840" s="107"/>
      <c r="I840" s="107"/>
      <c r="J840" s="107"/>
      <c r="K840" s="107"/>
      <c r="L840" s="107"/>
      <c r="M840" s="107"/>
      <c r="N840" s="107"/>
      <c r="O840" s="107"/>
      <c r="P840" s="107"/>
      <c r="Q840" s="107"/>
      <c r="R840" s="107"/>
      <c r="S840" s="107"/>
      <c r="T840" s="107"/>
      <c r="U840" s="107"/>
      <c r="V840" s="107"/>
      <c r="W840" s="107"/>
      <c r="X840" s="107"/>
      <c r="Y840" s="107"/>
      <c r="Z840" s="107"/>
    </row>
    <row r="841" ht="12.0" customHeight="1">
      <c r="G841" s="107"/>
      <c r="H841" s="107"/>
      <c r="I841" s="107"/>
      <c r="J841" s="107"/>
      <c r="K841" s="107"/>
      <c r="L841" s="107"/>
      <c r="M841" s="107"/>
      <c r="N841" s="107"/>
      <c r="O841" s="107"/>
      <c r="P841" s="107"/>
      <c r="Q841" s="107"/>
      <c r="R841" s="107"/>
      <c r="S841" s="107"/>
      <c r="T841" s="107"/>
      <c r="U841" s="107"/>
      <c r="V841" s="107"/>
      <c r="W841" s="107"/>
      <c r="X841" s="107"/>
      <c r="Y841" s="107"/>
      <c r="Z841" s="107"/>
    </row>
    <row r="842" ht="12.0" customHeight="1">
      <c r="G842" s="107"/>
      <c r="H842" s="107"/>
      <c r="I842" s="107"/>
      <c r="J842" s="107"/>
      <c r="K842" s="107"/>
      <c r="L842" s="107"/>
      <c r="M842" s="107"/>
      <c r="N842" s="107"/>
      <c r="O842" s="107"/>
      <c r="P842" s="107"/>
      <c r="Q842" s="107"/>
      <c r="R842" s="107"/>
      <c r="S842" s="107"/>
      <c r="T842" s="107"/>
      <c r="U842" s="107"/>
      <c r="V842" s="107"/>
      <c r="W842" s="107"/>
      <c r="X842" s="107"/>
      <c r="Y842" s="107"/>
      <c r="Z842" s="107"/>
    </row>
    <row r="843" ht="12.0" customHeight="1">
      <c r="G843" s="107"/>
      <c r="H843" s="107"/>
      <c r="I843" s="107"/>
      <c r="J843" s="107"/>
      <c r="K843" s="107"/>
      <c r="L843" s="107"/>
      <c r="M843" s="107"/>
      <c r="N843" s="107"/>
      <c r="O843" s="107"/>
      <c r="P843" s="107"/>
      <c r="Q843" s="107"/>
      <c r="R843" s="107"/>
      <c r="S843" s="107"/>
      <c r="T843" s="107"/>
      <c r="U843" s="107"/>
      <c r="V843" s="107"/>
      <c r="W843" s="107"/>
      <c r="X843" s="107"/>
      <c r="Y843" s="107"/>
      <c r="Z843" s="107"/>
    </row>
    <row r="844" ht="12.0" customHeight="1">
      <c r="G844" s="107"/>
      <c r="H844" s="107"/>
      <c r="I844" s="107"/>
      <c r="J844" s="107"/>
      <c r="K844" s="107"/>
      <c r="L844" s="107"/>
      <c r="M844" s="107"/>
      <c r="N844" s="107"/>
      <c r="O844" s="107"/>
      <c r="P844" s="107"/>
      <c r="Q844" s="107"/>
      <c r="R844" s="107"/>
      <c r="S844" s="107"/>
      <c r="T844" s="107"/>
      <c r="U844" s="107"/>
      <c r="V844" s="107"/>
      <c r="W844" s="107"/>
      <c r="X844" s="107"/>
      <c r="Y844" s="107"/>
      <c r="Z844" s="107"/>
    </row>
    <row r="845" ht="12.0" customHeight="1">
      <c r="G845" s="107"/>
      <c r="H845" s="107"/>
      <c r="I845" s="107"/>
      <c r="J845" s="107"/>
      <c r="K845" s="107"/>
      <c r="L845" s="107"/>
      <c r="M845" s="107"/>
      <c r="N845" s="107"/>
      <c r="O845" s="107"/>
      <c r="P845" s="107"/>
      <c r="Q845" s="107"/>
      <c r="R845" s="107"/>
      <c r="S845" s="107"/>
      <c r="T845" s="107"/>
      <c r="U845" s="107"/>
      <c r="V845" s="107"/>
      <c r="W845" s="107"/>
      <c r="X845" s="107"/>
      <c r="Y845" s="107"/>
      <c r="Z845" s="107"/>
    </row>
    <row r="846" ht="12.0" customHeight="1">
      <c r="G846" s="107"/>
      <c r="H846" s="107"/>
      <c r="I846" s="107"/>
      <c r="J846" s="107"/>
      <c r="K846" s="107"/>
      <c r="L846" s="107"/>
      <c r="M846" s="107"/>
      <c r="N846" s="107"/>
      <c r="O846" s="107"/>
      <c r="P846" s="107"/>
      <c r="Q846" s="107"/>
      <c r="R846" s="107"/>
      <c r="S846" s="107"/>
      <c r="T846" s="107"/>
      <c r="U846" s="107"/>
      <c r="V846" s="107"/>
      <c r="W846" s="107"/>
      <c r="X846" s="107"/>
      <c r="Y846" s="107"/>
      <c r="Z846" s="107"/>
    </row>
    <row r="847" ht="12.0" customHeight="1">
      <c r="G847" s="107"/>
      <c r="H847" s="107"/>
      <c r="I847" s="107"/>
      <c r="J847" s="107"/>
      <c r="K847" s="107"/>
      <c r="L847" s="107"/>
      <c r="M847" s="107"/>
      <c r="N847" s="107"/>
      <c r="O847" s="107"/>
      <c r="P847" s="107"/>
      <c r="Q847" s="107"/>
      <c r="R847" s="107"/>
      <c r="S847" s="107"/>
      <c r="T847" s="107"/>
      <c r="U847" s="107"/>
      <c r="V847" s="107"/>
      <c r="W847" s="107"/>
      <c r="X847" s="107"/>
      <c r="Y847" s="107"/>
      <c r="Z847" s="107"/>
    </row>
    <row r="848" ht="12.0" customHeight="1">
      <c r="G848" s="107"/>
      <c r="H848" s="107"/>
      <c r="I848" s="107"/>
      <c r="J848" s="107"/>
      <c r="K848" s="107"/>
      <c r="L848" s="107"/>
      <c r="M848" s="107"/>
      <c r="N848" s="107"/>
      <c r="O848" s="107"/>
      <c r="P848" s="107"/>
      <c r="Q848" s="107"/>
      <c r="R848" s="107"/>
      <c r="S848" s="107"/>
      <c r="T848" s="107"/>
      <c r="U848" s="107"/>
      <c r="V848" s="107"/>
      <c r="W848" s="107"/>
      <c r="X848" s="107"/>
      <c r="Y848" s="107"/>
      <c r="Z848" s="107"/>
    </row>
    <row r="849" ht="12.0" customHeight="1">
      <c r="G849" s="107"/>
      <c r="H849" s="107"/>
      <c r="I849" s="107"/>
      <c r="J849" s="107"/>
      <c r="K849" s="107"/>
      <c r="L849" s="107"/>
      <c r="M849" s="107"/>
      <c r="N849" s="107"/>
      <c r="O849" s="107"/>
      <c r="P849" s="107"/>
      <c r="Q849" s="107"/>
      <c r="R849" s="107"/>
      <c r="S849" s="107"/>
      <c r="T849" s="107"/>
      <c r="U849" s="107"/>
      <c r="V849" s="107"/>
      <c r="W849" s="107"/>
      <c r="X849" s="107"/>
      <c r="Y849" s="107"/>
      <c r="Z849" s="107"/>
    </row>
    <row r="850" ht="12.0" customHeight="1">
      <c r="G850" s="107"/>
      <c r="H850" s="107"/>
      <c r="I850" s="107"/>
      <c r="J850" s="107"/>
      <c r="K850" s="107"/>
      <c r="L850" s="107"/>
      <c r="M850" s="107"/>
      <c r="N850" s="107"/>
      <c r="O850" s="107"/>
      <c r="P850" s="107"/>
      <c r="Q850" s="107"/>
      <c r="R850" s="107"/>
      <c r="S850" s="107"/>
      <c r="T850" s="107"/>
      <c r="U850" s="107"/>
      <c r="V850" s="107"/>
      <c r="W850" s="107"/>
      <c r="X850" s="107"/>
      <c r="Y850" s="107"/>
      <c r="Z850" s="107"/>
    </row>
    <row r="851" ht="12.0" customHeight="1">
      <c r="G851" s="107"/>
      <c r="H851" s="107"/>
      <c r="I851" s="107"/>
      <c r="J851" s="107"/>
      <c r="K851" s="107"/>
      <c r="L851" s="107"/>
      <c r="M851" s="107"/>
      <c r="N851" s="107"/>
      <c r="O851" s="107"/>
      <c r="P851" s="107"/>
      <c r="Q851" s="107"/>
      <c r="R851" s="107"/>
      <c r="S851" s="107"/>
      <c r="T851" s="107"/>
      <c r="U851" s="107"/>
      <c r="V851" s="107"/>
      <c r="W851" s="107"/>
      <c r="X851" s="107"/>
      <c r="Y851" s="107"/>
      <c r="Z851" s="107"/>
    </row>
    <row r="852" ht="12.0" customHeight="1">
      <c r="G852" s="107"/>
      <c r="H852" s="107"/>
      <c r="I852" s="107"/>
      <c r="J852" s="107"/>
      <c r="K852" s="107"/>
      <c r="L852" s="107"/>
      <c r="M852" s="107"/>
      <c r="N852" s="107"/>
      <c r="O852" s="107"/>
      <c r="P852" s="107"/>
      <c r="Q852" s="107"/>
      <c r="R852" s="107"/>
      <c r="S852" s="107"/>
      <c r="T852" s="107"/>
      <c r="U852" s="107"/>
      <c r="V852" s="107"/>
      <c r="W852" s="107"/>
      <c r="X852" s="107"/>
      <c r="Y852" s="107"/>
      <c r="Z852" s="107"/>
    </row>
    <row r="853" ht="12.0" customHeight="1">
      <c r="G853" s="107"/>
      <c r="H853" s="107"/>
      <c r="I853" s="107"/>
      <c r="J853" s="107"/>
      <c r="K853" s="107"/>
      <c r="L853" s="107"/>
      <c r="M853" s="107"/>
      <c r="N853" s="107"/>
      <c r="O853" s="107"/>
      <c r="P853" s="107"/>
      <c r="Q853" s="107"/>
      <c r="R853" s="107"/>
      <c r="S853" s="107"/>
      <c r="T853" s="107"/>
      <c r="U853" s="107"/>
      <c r="V853" s="107"/>
      <c r="W853" s="107"/>
      <c r="X853" s="107"/>
      <c r="Y853" s="107"/>
      <c r="Z853" s="107"/>
    </row>
    <row r="854" ht="12.0" customHeight="1">
      <c r="G854" s="107"/>
      <c r="H854" s="107"/>
      <c r="I854" s="107"/>
      <c r="J854" s="107"/>
      <c r="K854" s="107"/>
      <c r="L854" s="107"/>
      <c r="M854" s="107"/>
      <c r="N854" s="107"/>
      <c r="O854" s="107"/>
      <c r="P854" s="107"/>
      <c r="Q854" s="107"/>
      <c r="R854" s="107"/>
      <c r="S854" s="107"/>
      <c r="T854" s="107"/>
      <c r="U854" s="107"/>
      <c r="V854" s="107"/>
      <c r="W854" s="107"/>
      <c r="X854" s="107"/>
      <c r="Y854" s="107"/>
      <c r="Z854" s="107"/>
    </row>
    <row r="855" ht="12.0" customHeight="1">
      <c r="G855" s="107"/>
      <c r="H855" s="107"/>
      <c r="I855" s="107"/>
      <c r="J855" s="107"/>
      <c r="K855" s="107"/>
      <c r="L855" s="107"/>
      <c r="M855" s="107"/>
      <c r="N855" s="107"/>
      <c r="O855" s="107"/>
      <c r="P855" s="107"/>
      <c r="Q855" s="107"/>
      <c r="R855" s="107"/>
      <c r="S855" s="107"/>
      <c r="T855" s="107"/>
      <c r="U855" s="107"/>
      <c r="V855" s="107"/>
      <c r="W855" s="107"/>
      <c r="X855" s="107"/>
      <c r="Y855" s="107"/>
      <c r="Z855" s="107"/>
    </row>
    <row r="856" ht="12.0" customHeight="1">
      <c r="G856" s="107"/>
      <c r="H856" s="107"/>
      <c r="I856" s="107"/>
      <c r="J856" s="107"/>
      <c r="K856" s="107"/>
      <c r="L856" s="107"/>
      <c r="M856" s="107"/>
      <c r="N856" s="107"/>
      <c r="O856" s="107"/>
      <c r="P856" s="107"/>
      <c r="Q856" s="107"/>
      <c r="R856" s="107"/>
      <c r="S856" s="107"/>
      <c r="T856" s="107"/>
      <c r="U856" s="107"/>
      <c r="V856" s="107"/>
      <c r="W856" s="107"/>
      <c r="X856" s="107"/>
      <c r="Y856" s="107"/>
      <c r="Z856" s="107"/>
    </row>
    <row r="857" ht="12.0" customHeight="1">
      <c r="G857" s="107"/>
      <c r="H857" s="107"/>
      <c r="I857" s="107"/>
      <c r="J857" s="107"/>
      <c r="K857" s="107"/>
      <c r="L857" s="107"/>
      <c r="M857" s="107"/>
      <c r="N857" s="107"/>
      <c r="O857" s="107"/>
      <c r="P857" s="107"/>
      <c r="Q857" s="107"/>
      <c r="R857" s="107"/>
      <c r="S857" s="107"/>
      <c r="T857" s="107"/>
      <c r="U857" s="107"/>
      <c r="V857" s="107"/>
      <c r="W857" s="107"/>
      <c r="X857" s="107"/>
      <c r="Y857" s="107"/>
      <c r="Z857" s="107"/>
    </row>
    <row r="858" ht="12.0" customHeight="1">
      <c r="G858" s="107"/>
      <c r="H858" s="107"/>
      <c r="I858" s="107"/>
      <c r="J858" s="107"/>
      <c r="K858" s="107"/>
      <c r="L858" s="107"/>
      <c r="M858" s="107"/>
      <c r="N858" s="107"/>
      <c r="O858" s="107"/>
      <c r="P858" s="107"/>
      <c r="Q858" s="107"/>
      <c r="R858" s="107"/>
      <c r="S858" s="107"/>
      <c r="T858" s="107"/>
      <c r="U858" s="107"/>
      <c r="V858" s="107"/>
      <c r="W858" s="107"/>
      <c r="X858" s="107"/>
      <c r="Y858" s="107"/>
      <c r="Z858" s="107"/>
    </row>
    <row r="859" ht="12.0" customHeight="1">
      <c r="G859" s="107"/>
      <c r="H859" s="107"/>
      <c r="I859" s="107"/>
      <c r="J859" s="107"/>
      <c r="K859" s="107"/>
      <c r="L859" s="107"/>
      <c r="M859" s="107"/>
      <c r="N859" s="107"/>
      <c r="O859" s="107"/>
      <c r="P859" s="107"/>
      <c r="Q859" s="107"/>
      <c r="R859" s="107"/>
      <c r="S859" s="107"/>
      <c r="T859" s="107"/>
      <c r="U859" s="107"/>
      <c r="V859" s="107"/>
      <c r="W859" s="107"/>
      <c r="X859" s="107"/>
      <c r="Y859" s="107"/>
      <c r="Z859" s="107"/>
    </row>
    <row r="860" ht="12.0" customHeight="1">
      <c r="G860" s="107"/>
      <c r="H860" s="107"/>
      <c r="I860" s="107"/>
      <c r="J860" s="107"/>
      <c r="K860" s="107"/>
      <c r="L860" s="107"/>
      <c r="M860" s="107"/>
      <c r="N860" s="107"/>
      <c r="O860" s="107"/>
      <c r="P860" s="107"/>
      <c r="Q860" s="107"/>
      <c r="R860" s="107"/>
      <c r="S860" s="107"/>
      <c r="T860" s="107"/>
      <c r="U860" s="107"/>
      <c r="V860" s="107"/>
      <c r="W860" s="107"/>
      <c r="X860" s="107"/>
      <c r="Y860" s="107"/>
      <c r="Z860" s="107"/>
    </row>
    <row r="861" ht="12.0" customHeight="1">
      <c r="G861" s="107"/>
      <c r="H861" s="107"/>
      <c r="I861" s="107"/>
      <c r="J861" s="107"/>
      <c r="K861" s="107"/>
      <c r="L861" s="107"/>
      <c r="M861" s="107"/>
      <c r="N861" s="107"/>
      <c r="O861" s="107"/>
      <c r="P861" s="107"/>
      <c r="Q861" s="107"/>
      <c r="R861" s="107"/>
      <c r="S861" s="107"/>
      <c r="T861" s="107"/>
      <c r="U861" s="107"/>
      <c r="V861" s="107"/>
      <c r="W861" s="107"/>
      <c r="X861" s="107"/>
      <c r="Y861" s="107"/>
      <c r="Z861" s="107"/>
    </row>
    <row r="862" ht="12.0" customHeight="1">
      <c r="G862" s="107"/>
      <c r="H862" s="107"/>
      <c r="I862" s="107"/>
      <c r="J862" s="107"/>
      <c r="K862" s="107"/>
      <c r="L862" s="107"/>
      <c r="M862" s="107"/>
      <c r="N862" s="107"/>
      <c r="O862" s="107"/>
      <c r="P862" s="107"/>
      <c r="Q862" s="107"/>
      <c r="R862" s="107"/>
      <c r="S862" s="107"/>
      <c r="T862" s="107"/>
      <c r="U862" s="107"/>
      <c r="V862" s="107"/>
      <c r="W862" s="107"/>
      <c r="X862" s="107"/>
      <c r="Y862" s="107"/>
      <c r="Z862" s="107"/>
    </row>
    <row r="863" ht="12.0" customHeight="1">
      <c r="G863" s="107"/>
      <c r="H863" s="107"/>
      <c r="I863" s="107"/>
      <c r="J863" s="107"/>
      <c r="K863" s="107"/>
      <c r="L863" s="107"/>
      <c r="M863" s="107"/>
      <c r="N863" s="107"/>
      <c r="O863" s="107"/>
      <c r="P863" s="107"/>
      <c r="Q863" s="107"/>
      <c r="R863" s="107"/>
      <c r="S863" s="107"/>
      <c r="T863" s="107"/>
      <c r="U863" s="107"/>
      <c r="V863" s="107"/>
      <c r="W863" s="107"/>
      <c r="X863" s="107"/>
      <c r="Y863" s="107"/>
      <c r="Z863" s="107"/>
    </row>
    <row r="864" ht="12.0" customHeight="1">
      <c r="G864" s="107"/>
      <c r="H864" s="107"/>
      <c r="I864" s="107"/>
      <c r="J864" s="107"/>
      <c r="K864" s="107"/>
      <c r="L864" s="107"/>
      <c r="M864" s="107"/>
      <c r="N864" s="107"/>
      <c r="O864" s="107"/>
      <c r="P864" s="107"/>
      <c r="Q864" s="107"/>
      <c r="R864" s="107"/>
      <c r="S864" s="107"/>
      <c r="T864" s="107"/>
      <c r="U864" s="107"/>
      <c r="V864" s="107"/>
      <c r="W864" s="107"/>
      <c r="X864" s="107"/>
      <c r="Y864" s="107"/>
      <c r="Z864" s="107"/>
    </row>
    <row r="865" ht="12.0" customHeight="1">
      <c r="G865" s="107"/>
      <c r="H865" s="107"/>
      <c r="I865" s="107"/>
      <c r="J865" s="107"/>
      <c r="K865" s="107"/>
      <c r="L865" s="107"/>
      <c r="M865" s="107"/>
      <c r="N865" s="107"/>
      <c r="O865" s="107"/>
      <c r="P865" s="107"/>
      <c r="Q865" s="107"/>
      <c r="R865" s="107"/>
      <c r="S865" s="107"/>
      <c r="T865" s="107"/>
      <c r="U865" s="107"/>
      <c r="V865" s="107"/>
      <c r="W865" s="107"/>
      <c r="X865" s="107"/>
      <c r="Y865" s="107"/>
      <c r="Z865" s="107"/>
    </row>
    <row r="866" ht="12.0" customHeight="1">
      <c r="G866" s="107"/>
      <c r="H866" s="107"/>
      <c r="I866" s="107"/>
      <c r="J866" s="107"/>
      <c r="K866" s="107"/>
      <c r="L866" s="107"/>
      <c r="M866" s="107"/>
      <c r="N866" s="107"/>
      <c r="O866" s="107"/>
      <c r="P866" s="107"/>
      <c r="Q866" s="107"/>
      <c r="R866" s="107"/>
      <c r="S866" s="107"/>
      <c r="T866" s="107"/>
      <c r="U866" s="107"/>
      <c r="V866" s="107"/>
      <c r="W866" s="107"/>
      <c r="X866" s="107"/>
      <c r="Y866" s="107"/>
      <c r="Z866" s="107"/>
    </row>
    <row r="867" ht="12.0" customHeight="1">
      <c r="G867" s="107"/>
      <c r="H867" s="107"/>
      <c r="I867" s="107"/>
      <c r="J867" s="107"/>
      <c r="K867" s="107"/>
      <c r="L867" s="107"/>
      <c r="M867" s="107"/>
      <c r="N867" s="107"/>
      <c r="O867" s="107"/>
      <c r="P867" s="107"/>
      <c r="Q867" s="107"/>
      <c r="R867" s="107"/>
      <c r="S867" s="107"/>
      <c r="T867" s="107"/>
      <c r="U867" s="107"/>
      <c r="V867" s="107"/>
      <c r="W867" s="107"/>
      <c r="X867" s="107"/>
      <c r="Y867" s="107"/>
      <c r="Z867" s="107"/>
    </row>
    <row r="868" ht="12.0" customHeight="1">
      <c r="G868" s="107"/>
      <c r="H868" s="107"/>
      <c r="I868" s="107"/>
      <c r="J868" s="107"/>
      <c r="K868" s="107"/>
      <c r="L868" s="107"/>
      <c r="M868" s="107"/>
      <c r="N868" s="107"/>
      <c r="O868" s="107"/>
      <c r="P868" s="107"/>
      <c r="Q868" s="107"/>
      <c r="R868" s="107"/>
      <c r="S868" s="107"/>
      <c r="T868" s="107"/>
      <c r="U868" s="107"/>
      <c r="V868" s="107"/>
      <c r="W868" s="107"/>
      <c r="X868" s="107"/>
      <c r="Y868" s="107"/>
      <c r="Z868" s="107"/>
    </row>
    <row r="869" ht="12.0" customHeight="1">
      <c r="G869" s="107"/>
      <c r="H869" s="107"/>
      <c r="I869" s="107"/>
      <c r="J869" s="107"/>
      <c r="K869" s="107"/>
      <c r="L869" s="107"/>
      <c r="M869" s="107"/>
      <c r="N869" s="107"/>
      <c r="O869" s="107"/>
      <c r="P869" s="107"/>
      <c r="Q869" s="107"/>
      <c r="R869" s="107"/>
      <c r="S869" s="107"/>
      <c r="T869" s="107"/>
      <c r="U869" s="107"/>
      <c r="V869" s="107"/>
      <c r="W869" s="107"/>
      <c r="X869" s="107"/>
      <c r="Y869" s="107"/>
      <c r="Z869" s="107"/>
    </row>
    <row r="870" ht="12.0" customHeight="1">
      <c r="G870" s="107"/>
      <c r="H870" s="107"/>
      <c r="I870" s="107"/>
      <c r="J870" s="107"/>
      <c r="K870" s="107"/>
      <c r="L870" s="107"/>
      <c r="M870" s="107"/>
      <c r="N870" s="107"/>
      <c r="O870" s="107"/>
      <c r="P870" s="107"/>
      <c r="Q870" s="107"/>
      <c r="R870" s="107"/>
      <c r="S870" s="107"/>
      <c r="T870" s="107"/>
      <c r="U870" s="107"/>
      <c r="V870" s="107"/>
      <c r="W870" s="107"/>
      <c r="X870" s="107"/>
      <c r="Y870" s="107"/>
      <c r="Z870" s="107"/>
    </row>
    <row r="871" ht="12.0" customHeight="1">
      <c r="G871" s="107"/>
      <c r="H871" s="107"/>
      <c r="I871" s="107"/>
      <c r="J871" s="107"/>
      <c r="K871" s="107"/>
      <c r="L871" s="107"/>
      <c r="M871" s="107"/>
      <c r="N871" s="107"/>
      <c r="O871" s="107"/>
      <c r="P871" s="107"/>
      <c r="Q871" s="107"/>
      <c r="R871" s="107"/>
      <c r="S871" s="107"/>
      <c r="T871" s="107"/>
      <c r="U871" s="107"/>
      <c r="V871" s="107"/>
      <c r="W871" s="107"/>
      <c r="X871" s="107"/>
      <c r="Y871" s="107"/>
      <c r="Z871" s="107"/>
    </row>
    <row r="872" ht="12.0" customHeight="1">
      <c r="G872" s="107"/>
      <c r="H872" s="107"/>
      <c r="I872" s="107"/>
      <c r="J872" s="107"/>
      <c r="K872" s="107"/>
      <c r="L872" s="107"/>
      <c r="M872" s="107"/>
      <c r="N872" s="107"/>
      <c r="O872" s="107"/>
      <c r="P872" s="107"/>
      <c r="Q872" s="107"/>
      <c r="R872" s="107"/>
      <c r="S872" s="107"/>
      <c r="T872" s="107"/>
      <c r="U872" s="107"/>
      <c r="V872" s="107"/>
      <c r="W872" s="107"/>
      <c r="X872" s="107"/>
      <c r="Y872" s="107"/>
      <c r="Z872" s="107"/>
    </row>
    <row r="873" ht="12.0" customHeight="1">
      <c r="G873" s="107"/>
      <c r="H873" s="107"/>
      <c r="I873" s="107"/>
      <c r="J873" s="107"/>
      <c r="K873" s="107"/>
      <c r="L873" s="107"/>
      <c r="M873" s="107"/>
      <c r="N873" s="107"/>
      <c r="O873" s="107"/>
      <c r="P873" s="107"/>
      <c r="Q873" s="107"/>
      <c r="R873" s="107"/>
      <c r="S873" s="107"/>
      <c r="T873" s="107"/>
      <c r="U873" s="107"/>
      <c r="V873" s="107"/>
      <c r="W873" s="107"/>
      <c r="X873" s="107"/>
      <c r="Y873" s="107"/>
      <c r="Z873" s="107"/>
    </row>
    <row r="874" ht="12.0" customHeight="1">
      <c r="G874" s="107"/>
      <c r="H874" s="107"/>
      <c r="I874" s="107"/>
      <c r="J874" s="107"/>
      <c r="K874" s="107"/>
      <c r="L874" s="107"/>
      <c r="M874" s="107"/>
      <c r="N874" s="107"/>
      <c r="O874" s="107"/>
      <c r="P874" s="107"/>
      <c r="Q874" s="107"/>
      <c r="R874" s="107"/>
      <c r="S874" s="107"/>
      <c r="T874" s="107"/>
      <c r="U874" s="107"/>
      <c r="V874" s="107"/>
      <c r="W874" s="107"/>
      <c r="X874" s="107"/>
      <c r="Y874" s="107"/>
      <c r="Z874" s="107"/>
    </row>
    <row r="875" ht="12.0" customHeight="1">
      <c r="G875" s="107"/>
      <c r="H875" s="107"/>
      <c r="I875" s="107"/>
      <c r="J875" s="107"/>
      <c r="K875" s="107"/>
      <c r="L875" s="107"/>
      <c r="M875" s="107"/>
      <c r="N875" s="107"/>
      <c r="O875" s="107"/>
      <c r="P875" s="107"/>
      <c r="Q875" s="107"/>
      <c r="R875" s="107"/>
      <c r="S875" s="107"/>
      <c r="T875" s="107"/>
      <c r="U875" s="107"/>
      <c r="V875" s="107"/>
      <c r="W875" s="107"/>
      <c r="X875" s="107"/>
      <c r="Y875" s="107"/>
      <c r="Z875" s="107"/>
    </row>
    <row r="876" ht="12.0" customHeight="1">
      <c r="G876" s="107"/>
      <c r="H876" s="107"/>
      <c r="I876" s="107"/>
      <c r="J876" s="107"/>
      <c r="K876" s="107"/>
      <c r="L876" s="107"/>
      <c r="M876" s="107"/>
      <c r="N876" s="107"/>
      <c r="O876" s="107"/>
      <c r="P876" s="107"/>
      <c r="Q876" s="107"/>
      <c r="R876" s="107"/>
      <c r="S876" s="107"/>
      <c r="T876" s="107"/>
      <c r="U876" s="107"/>
      <c r="V876" s="107"/>
      <c r="W876" s="107"/>
      <c r="X876" s="107"/>
      <c r="Y876" s="107"/>
      <c r="Z876" s="107"/>
    </row>
    <row r="877" ht="12.0" customHeight="1">
      <c r="G877" s="107"/>
      <c r="H877" s="107"/>
      <c r="I877" s="107"/>
      <c r="J877" s="107"/>
      <c r="K877" s="107"/>
      <c r="L877" s="107"/>
      <c r="M877" s="107"/>
      <c r="N877" s="107"/>
      <c r="O877" s="107"/>
      <c r="P877" s="107"/>
      <c r="Q877" s="107"/>
      <c r="R877" s="107"/>
      <c r="S877" s="107"/>
      <c r="T877" s="107"/>
      <c r="U877" s="107"/>
      <c r="V877" s="107"/>
      <c r="W877" s="107"/>
      <c r="X877" s="107"/>
      <c r="Y877" s="107"/>
      <c r="Z877" s="107"/>
    </row>
    <row r="878" ht="12.0" customHeight="1">
      <c r="G878" s="107"/>
      <c r="H878" s="107"/>
      <c r="I878" s="107"/>
      <c r="J878" s="107"/>
      <c r="K878" s="107"/>
      <c r="L878" s="107"/>
      <c r="M878" s="107"/>
      <c r="N878" s="107"/>
      <c r="O878" s="107"/>
      <c r="P878" s="107"/>
      <c r="Q878" s="107"/>
      <c r="R878" s="107"/>
      <c r="S878" s="107"/>
      <c r="T878" s="107"/>
      <c r="U878" s="107"/>
      <c r="V878" s="107"/>
      <c r="W878" s="107"/>
      <c r="X878" s="107"/>
      <c r="Y878" s="107"/>
      <c r="Z878" s="107"/>
    </row>
    <row r="879" ht="12.0" customHeight="1">
      <c r="G879" s="107"/>
      <c r="H879" s="107"/>
      <c r="I879" s="107"/>
      <c r="J879" s="107"/>
      <c r="K879" s="107"/>
      <c r="L879" s="107"/>
      <c r="M879" s="107"/>
      <c r="N879" s="107"/>
      <c r="O879" s="107"/>
      <c r="P879" s="107"/>
      <c r="Q879" s="107"/>
      <c r="R879" s="107"/>
      <c r="S879" s="107"/>
      <c r="T879" s="107"/>
      <c r="U879" s="107"/>
      <c r="V879" s="107"/>
      <c r="W879" s="107"/>
      <c r="X879" s="107"/>
      <c r="Y879" s="107"/>
      <c r="Z879" s="107"/>
    </row>
    <row r="880" ht="12.0" customHeight="1">
      <c r="G880" s="107"/>
      <c r="H880" s="107"/>
      <c r="I880" s="107"/>
      <c r="J880" s="107"/>
      <c r="K880" s="107"/>
      <c r="L880" s="107"/>
      <c r="M880" s="107"/>
      <c r="N880" s="107"/>
      <c r="O880" s="107"/>
      <c r="P880" s="107"/>
      <c r="Q880" s="107"/>
      <c r="R880" s="107"/>
      <c r="S880" s="107"/>
      <c r="T880" s="107"/>
      <c r="U880" s="107"/>
      <c r="V880" s="107"/>
      <c r="W880" s="107"/>
      <c r="X880" s="107"/>
      <c r="Y880" s="107"/>
      <c r="Z880" s="107"/>
    </row>
    <row r="881" ht="12.0" customHeight="1">
      <c r="G881" s="107"/>
      <c r="H881" s="107"/>
      <c r="I881" s="107"/>
      <c r="J881" s="107"/>
      <c r="K881" s="107"/>
      <c r="L881" s="107"/>
      <c r="M881" s="107"/>
      <c r="N881" s="107"/>
      <c r="O881" s="107"/>
      <c r="P881" s="107"/>
      <c r="Q881" s="107"/>
      <c r="R881" s="107"/>
      <c r="S881" s="107"/>
      <c r="T881" s="107"/>
      <c r="U881" s="107"/>
      <c r="V881" s="107"/>
      <c r="W881" s="107"/>
      <c r="X881" s="107"/>
      <c r="Y881" s="107"/>
      <c r="Z881" s="107"/>
    </row>
    <row r="882" ht="12.0" customHeight="1">
      <c r="G882" s="107"/>
      <c r="H882" s="107"/>
      <c r="I882" s="107"/>
      <c r="J882" s="107"/>
      <c r="K882" s="107"/>
      <c r="L882" s="107"/>
      <c r="M882" s="107"/>
      <c r="N882" s="107"/>
      <c r="O882" s="107"/>
      <c r="P882" s="107"/>
      <c r="Q882" s="107"/>
      <c r="R882" s="107"/>
      <c r="S882" s="107"/>
      <c r="T882" s="107"/>
      <c r="U882" s="107"/>
      <c r="V882" s="107"/>
      <c r="W882" s="107"/>
      <c r="X882" s="107"/>
      <c r="Y882" s="107"/>
      <c r="Z882" s="107"/>
    </row>
    <row r="883" ht="12.0" customHeight="1">
      <c r="G883" s="107"/>
      <c r="H883" s="107"/>
      <c r="I883" s="107"/>
      <c r="J883" s="107"/>
      <c r="K883" s="107"/>
      <c r="L883" s="107"/>
      <c r="M883" s="107"/>
      <c r="N883" s="107"/>
      <c r="O883" s="107"/>
      <c r="P883" s="107"/>
      <c r="Q883" s="107"/>
      <c r="R883" s="107"/>
      <c r="S883" s="107"/>
      <c r="T883" s="107"/>
      <c r="U883" s="107"/>
      <c r="V883" s="107"/>
      <c r="W883" s="107"/>
      <c r="X883" s="107"/>
      <c r="Y883" s="107"/>
      <c r="Z883" s="107"/>
    </row>
    <row r="884" ht="12.0" customHeight="1">
      <c r="G884" s="107"/>
      <c r="H884" s="107"/>
      <c r="I884" s="107"/>
      <c r="J884" s="107"/>
      <c r="K884" s="107"/>
      <c r="L884" s="107"/>
      <c r="M884" s="107"/>
      <c r="N884" s="107"/>
      <c r="O884" s="107"/>
      <c r="P884" s="107"/>
      <c r="Q884" s="107"/>
      <c r="R884" s="107"/>
      <c r="S884" s="107"/>
      <c r="T884" s="107"/>
      <c r="U884" s="107"/>
      <c r="V884" s="107"/>
      <c r="W884" s="107"/>
      <c r="X884" s="107"/>
      <c r="Y884" s="107"/>
      <c r="Z884" s="107"/>
    </row>
    <row r="885" ht="12.0" customHeight="1">
      <c r="G885" s="107"/>
      <c r="H885" s="107"/>
      <c r="I885" s="107"/>
      <c r="J885" s="107"/>
      <c r="K885" s="107"/>
      <c r="L885" s="107"/>
      <c r="M885" s="107"/>
      <c r="N885" s="107"/>
      <c r="O885" s="107"/>
      <c r="P885" s="107"/>
      <c r="Q885" s="107"/>
      <c r="R885" s="107"/>
      <c r="S885" s="107"/>
      <c r="T885" s="107"/>
      <c r="U885" s="107"/>
      <c r="V885" s="107"/>
      <c r="W885" s="107"/>
      <c r="X885" s="107"/>
      <c r="Y885" s="107"/>
      <c r="Z885" s="107"/>
    </row>
    <row r="886" ht="12.0" customHeight="1">
      <c r="G886" s="107"/>
      <c r="H886" s="107"/>
      <c r="I886" s="107"/>
      <c r="J886" s="107"/>
      <c r="K886" s="107"/>
      <c r="L886" s="107"/>
      <c r="M886" s="107"/>
      <c r="N886" s="107"/>
      <c r="O886" s="107"/>
      <c r="P886" s="107"/>
      <c r="Q886" s="107"/>
      <c r="R886" s="107"/>
      <c r="S886" s="107"/>
      <c r="T886" s="107"/>
      <c r="U886" s="107"/>
      <c r="V886" s="107"/>
      <c r="W886" s="107"/>
      <c r="X886" s="107"/>
      <c r="Y886" s="107"/>
      <c r="Z886" s="107"/>
    </row>
    <row r="887" ht="12.0" customHeight="1">
      <c r="G887" s="107"/>
      <c r="H887" s="107"/>
      <c r="I887" s="107"/>
      <c r="J887" s="107"/>
      <c r="K887" s="107"/>
      <c r="L887" s="107"/>
      <c r="M887" s="107"/>
      <c r="N887" s="107"/>
      <c r="O887" s="107"/>
      <c r="P887" s="107"/>
      <c r="Q887" s="107"/>
      <c r="R887" s="107"/>
      <c r="S887" s="107"/>
      <c r="T887" s="107"/>
      <c r="U887" s="107"/>
      <c r="V887" s="107"/>
      <c r="W887" s="107"/>
      <c r="X887" s="107"/>
      <c r="Y887" s="107"/>
      <c r="Z887" s="107"/>
    </row>
    <row r="888" ht="12.0" customHeight="1">
      <c r="G888" s="107"/>
      <c r="H888" s="107"/>
      <c r="I888" s="107"/>
      <c r="J888" s="107"/>
      <c r="K888" s="107"/>
      <c r="L888" s="107"/>
      <c r="M888" s="107"/>
      <c r="N888" s="107"/>
      <c r="O888" s="107"/>
      <c r="P888" s="107"/>
      <c r="Q888" s="107"/>
      <c r="R888" s="107"/>
      <c r="S888" s="107"/>
      <c r="T888" s="107"/>
      <c r="U888" s="107"/>
      <c r="V888" s="107"/>
      <c r="W888" s="107"/>
      <c r="X888" s="107"/>
      <c r="Y888" s="107"/>
      <c r="Z888" s="107"/>
    </row>
    <row r="889" ht="12.0" customHeight="1">
      <c r="G889" s="107"/>
      <c r="H889" s="107"/>
      <c r="I889" s="107"/>
      <c r="J889" s="107"/>
      <c r="K889" s="107"/>
      <c r="L889" s="107"/>
      <c r="M889" s="107"/>
      <c r="N889" s="107"/>
      <c r="O889" s="107"/>
      <c r="P889" s="107"/>
      <c r="Q889" s="107"/>
      <c r="R889" s="107"/>
      <c r="S889" s="107"/>
      <c r="T889" s="107"/>
      <c r="U889" s="107"/>
      <c r="V889" s="107"/>
      <c r="W889" s="107"/>
      <c r="X889" s="107"/>
      <c r="Y889" s="107"/>
      <c r="Z889" s="107"/>
    </row>
    <row r="890" ht="12.0" customHeight="1">
      <c r="G890" s="107"/>
      <c r="H890" s="107"/>
      <c r="I890" s="107"/>
      <c r="J890" s="107"/>
      <c r="K890" s="107"/>
      <c r="L890" s="107"/>
      <c r="M890" s="107"/>
      <c r="N890" s="107"/>
      <c r="O890" s="107"/>
      <c r="P890" s="107"/>
      <c r="Q890" s="107"/>
      <c r="R890" s="107"/>
      <c r="S890" s="107"/>
      <c r="T890" s="107"/>
      <c r="U890" s="107"/>
      <c r="V890" s="107"/>
      <c r="W890" s="107"/>
      <c r="X890" s="107"/>
      <c r="Y890" s="107"/>
      <c r="Z890" s="107"/>
    </row>
    <row r="891" ht="12.0" customHeight="1">
      <c r="G891" s="107"/>
      <c r="H891" s="107"/>
      <c r="I891" s="107"/>
      <c r="J891" s="107"/>
      <c r="K891" s="107"/>
      <c r="L891" s="107"/>
      <c r="M891" s="107"/>
      <c r="N891" s="107"/>
      <c r="O891" s="107"/>
      <c r="P891" s="107"/>
      <c r="Q891" s="107"/>
      <c r="R891" s="107"/>
      <c r="S891" s="107"/>
      <c r="T891" s="107"/>
      <c r="U891" s="107"/>
      <c r="V891" s="107"/>
      <c r="W891" s="107"/>
      <c r="X891" s="107"/>
      <c r="Y891" s="107"/>
      <c r="Z891" s="107"/>
    </row>
    <row r="892" ht="12.0" customHeight="1">
      <c r="G892" s="107"/>
      <c r="H892" s="107"/>
      <c r="I892" s="107"/>
      <c r="J892" s="107"/>
      <c r="K892" s="107"/>
      <c r="L892" s="107"/>
      <c r="M892" s="107"/>
      <c r="N892" s="107"/>
      <c r="O892" s="107"/>
      <c r="P892" s="107"/>
      <c r="Q892" s="107"/>
      <c r="R892" s="107"/>
      <c r="S892" s="107"/>
      <c r="T892" s="107"/>
      <c r="U892" s="107"/>
      <c r="V892" s="107"/>
      <c r="W892" s="107"/>
      <c r="X892" s="107"/>
      <c r="Y892" s="107"/>
      <c r="Z892" s="107"/>
    </row>
    <row r="893" ht="12.0" customHeight="1">
      <c r="G893" s="107"/>
      <c r="H893" s="107"/>
      <c r="I893" s="107"/>
      <c r="J893" s="107"/>
      <c r="K893" s="107"/>
      <c r="L893" s="107"/>
      <c r="M893" s="107"/>
      <c r="N893" s="107"/>
      <c r="O893" s="107"/>
      <c r="P893" s="107"/>
      <c r="Q893" s="107"/>
      <c r="R893" s="107"/>
      <c r="S893" s="107"/>
      <c r="T893" s="107"/>
      <c r="U893" s="107"/>
      <c r="V893" s="107"/>
      <c r="W893" s="107"/>
      <c r="X893" s="107"/>
      <c r="Y893" s="107"/>
      <c r="Z893" s="107"/>
    </row>
    <row r="894" ht="12.0" customHeight="1">
      <c r="G894" s="107"/>
      <c r="H894" s="107"/>
      <c r="I894" s="107"/>
      <c r="J894" s="107"/>
      <c r="K894" s="107"/>
      <c r="L894" s="107"/>
      <c r="M894" s="107"/>
      <c r="N894" s="107"/>
      <c r="O894" s="107"/>
      <c r="P894" s="107"/>
      <c r="Q894" s="107"/>
      <c r="R894" s="107"/>
      <c r="S894" s="107"/>
      <c r="T894" s="107"/>
      <c r="U894" s="107"/>
      <c r="V894" s="107"/>
      <c r="W894" s="107"/>
      <c r="X894" s="107"/>
      <c r="Y894" s="107"/>
      <c r="Z894" s="107"/>
    </row>
    <row r="895" ht="12.0" customHeight="1">
      <c r="G895" s="107"/>
      <c r="H895" s="107"/>
      <c r="I895" s="107"/>
      <c r="J895" s="107"/>
      <c r="K895" s="107"/>
      <c r="L895" s="107"/>
      <c r="M895" s="107"/>
      <c r="N895" s="107"/>
      <c r="O895" s="107"/>
      <c r="P895" s="107"/>
      <c r="Q895" s="107"/>
      <c r="R895" s="107"/>
      <c r="S895" s="107"/>
      <c r="T895" s="107"/>
      <c r="U895" s="107"/>
      <c r="V895" s="107"/>
      <c r="W895" s="107"/>
      <c r="X895" s="107"/>
      <c r="Y895" s="107"/>
      <c r="Z895" s="107"/>
    </row>
    <row r="896" ht="12.0" customHeight="1">
      <c r="G896" s="107"/>
      <c r="H896" s="107"/>
      <c r="I896" s="107"/>
      <c r="J896" s="107"/>
      <c r="K896" s="107"/>
      <c r="L896" s="107"/>
      <c r="M896" s="107"/>
      <c r="N896" s="107"/>
      <c r="O896" s="107"/>
      <c r="P896" s="107"/>
      <c r="Q896" s="107"/>
      <c r="R896" s="107"/>
      <c r="S896" s="107"/>
      <c r="T896" s="107"/>
      <c r="U896" s="107"/>
      <c r="V896" s="107"/>
      <c r="W896" s="107"/>
      <c r="X896" s="107"/>
      <c r="Y896" s="107"/>
      <c r="Z896" s="107"/>
    </row>
    <row r="897" ht="12.0" customHeight="1">
      <c r="G897" s="107"/>
      <c r="H897" s="107"/>
      <c r="I897" s="107"/>
      <c r="J897" s="107"/>
      <c r="K897" s="107"/>
      <c r="L897" s="107"/>
      <c r="M897" s="107"/>
      <c r="N897" s="107"/>
      <c r="O897" s="107"/>
      <c r="P897" s="107"/>
      <c r="Q897" s="107"/>
      <c r="R897" s="107"/>
      <c r="S897" s="107"/>
      <c r="T897" s="107"/>
      <c r="U897" s="107"/>
      <c r="V897" s="107"/>
      <c r="W897" s="107"/>
      <c r="X897" s="107"/>
      <c r="Y897" s="107"/>
      <c r="Z897" s="107"/>
    </row>
    <row r="898" ht="12.0" customHeight="1">
      <c r="G898" s="107"/>
      <c r="H898" s="107"/>
      <c r="I898" s="107"/>
      <c r="J898" s="107"/>
      <c r="K898" s="107"/>
      <c r="L898" s="107"/>
      <c r="M898" s="107"/>
      <c r="N898" s="107"/>
      <c r="O898" s="107"/>
      <c r="P898" s="107"/>
      <c r="Q898" s="107"/>
      <c r="R898" s="107"/>
      <c r="S898" s="107"/>
      <c r="T898" s="107"/>
      <c r="U898" s="107"/>
      <c r="V898" s="107"/>
      <c r="W898" s="107"/>
      <c r="X898" s="107"/>
      <c r="Y898" s="107"/>
      <c r="Z898" s="107"/>
    </row>
    <row r="899" ht="12.0" customHeight="1">
      <c r="G899" s="107"/>
      <c r="H899" s="107"/>
      <c r="I899" s="107"/>
      <c r="J899" s="107"/>
      <c r="K899" s="107"/>
      <c r="L899" s="107"/>
      <c r="M899" s="107"/>
      <c r="N899" s="107"/>
      <c r="O899" s="107"/>
      <c r="P899" s="107"/>
      <c r="Q899" s="107"/>
      <c r="R899" s="107"/>
      <c r="S899" s="107"/>
      <c r="T899" s="107"/>
      <c r="U899" s="107"/>
      <c r="V899" s="107"/>
      <c r="W899" s="107"/>
      <c r="X899" s="107"/>
      <c r="Y899" s="107"/>
      <c r="Z899" s="107"/>
    </row>
    <row r="900" ht="12.0" customHeight="1">
      <c r="G900" s="107"/>
      <c r="H900" s="107"/>
      <c r="I900" s="107"/>
      <c r="J900" s="107"/>
      <c r="K900" s="107"/>
      <c r="L900" s="107"/>
      <c r="M900" s="107"/>
      <c r="N900" s="107"/>
      <c r="O900" s="107"/>
      <c r="P900" s="107"/>
      <c r="Q900" s="107"/>
      <c r="R900" s="107"/>
      <c r="S900" s="107"/>
      <c r="T900" s="107"/>
      <c r="U900" s="107"/>
      <c r="V900" s="107"/>
      <c r="W900" s="107"/>
      <c r="X900" s="107"/>
      <c r="Y900" s="107"/>
      <c r="Z900" s="107"/>
    </row>
    <row r="901" ht="12.0" customHeight="1">
      <c r="G901" s="107"/>
      <c r="H901" s="107"/>
      <c r="I901" s="107"/>
      <c r="J901" s="107"/>
      <c r="K901" s="107"/>
      <c r="L901" s="107"/>
      <c r="M901" s="107"/>
      <c r="N901" s="107"/>
      <c r="O901" s="107"/>
      <c r="P901" s="107"/>
      <c r="Q901" s="107"/>
      <c r="R901" s="107"/>
      <c r="S901" s="107"/>
      <c r="T901" s="107"/>
      <c r="U901" s="107"/>
      <c r="V901" s="107"/>
      <c r="W901" s="107"/>
      <c r="X901" s="107"/>
      <c r="Y901" s="107"/>
      <c r="Z901" s="107"/>
    </row>
    <row r="902" ht="12.0" customHeight="1">
      <c r="G902" s="107"/>
      <c r="H902" s="107"/>
      <c r="I902" s="107"/>
      <c r="J902" s="107"/>
      <c r="K902" s="107"/>
      <c r="L902" s="107"/>
      <c r="M902" s="107"/>
      <c r="N902" s="107"/>
      <c r="O902" s="107"/>
      <c r="P902" s="107"/>
      <c r="Q902" s="107"/>
      <c r="R902" s="107"/>
      <c r="S902" s="107"/>
      <c r="T902" s="107"/>
      <c r="U902" s="107"/>
      <c r="V902" s="107"/>
      <c r="W902" s="107"/>
      <c r="X902" s="107"/>
      <c r="Y902" s="107"/>
      <c r="Z902" s="107"/>
    </row>
    <row r="903" ht="12.0" customHeight="1">
      <c r="G903" s="107"/>
      <c r="H903" s="107"/>
      <c r="I903" s="107"/>
      <c r="J903" s="107"/>
      <c r="K903" s="107"/>
      <c r="L903" s="107"/>
      <c r="M903" s="107"/>
      <c r="N903" s="107"/>
      <c r="O903" s="107"/>
      <c r="P903" s="107"/>
      <c r="Q903" s="107"/>
      <c r="R903" s="107"/>
      <c r="S903" s="107"/>
      <c r="T903" s="107"/>
      <c r="U903" s="107"/>
      <c r="V903" s="107"/>
      <c r="W903" s="107"/>
      <c r="X903" s="107"/>
      <c r="Y903" s="107"/>
      <c r="Z903" s="107"/>
    </row>
    <row r="904" ht="12.0" customHeight="1">
      <c r="G904" s="107"/>
      <c r="H904" s="107"/>
      <c r="I904" s="107"/>
      <c r="J904" s="107"/>
      <c r="K904" s="107"/>
      <c r="L904" s="107"/>
      <c r="M904" s="107"/>
      <c r="N904" s="107"/>
      <c r="O904" s="107"/>
      <c r="P904" s="107"/>
      <c r="Q904" s="107"/>
      <c r="R904" s="107"/>
      <c r="S904" s="107"/>
      <c r="T904" s="107"/>
      <c r="U904" s="107"/>
      <c r="V904" s="107"/>
      <c r="W904" s="107"/>
      <c r="X904" s="107"/>
      <c r="Y904" s="107"/>
      <c r="Z904" s="107"/>
    </row>
    <row r="905" ht="12.0" customHeight="1">
      <c r="G905" s="107"/>
      <c r="H905" s="107"/>
      <c r="I905" s="107"/>
      <c r="J905" s="107"/>
      <c r="K905" s="107"/>
      <c r="L905" s="107"/>
      <c r="M905" s="107"/>
      <c r="N905" s="107"/>
      <c r="O905" s="107"/>
      <c r="P905" s="107"/>
      <c r="Q905" s="107"/>
      <c r="R905" s="107"/>
      <c r="S905" s="107"/>
      <c r="T905" s="107"/>
      <c r="U905" s="107"/>
      <c r="V905" s="107"/>
      <c r="W905" s="107"/>
      <c r="X905" s="107"/>
      <c r="Y905" s="107"/>
      <c r="Z905" s="107"/>
    </row>
    <row r="906" ht="12.0" customHeight="1">
      <c r="G906" s="107"/>
      <c r="H906" s="107"/>
      <c r="I906" s="107"/>
      <c r="J906" s="107"/>
      <c r="K906" s="107"/>
      <c r="L906" s="107"/>
      <c r="M906" s="107"/>
      <c r="N906" s="107"/>
      <c r="O906" s="107"/>
      <c r="P906" s="107"/>
      <c r="Q906" s="107"/>
      <c r="R906" s="107"/>
      <c r="S906" s="107"/>
      <c r="T906" s="107"/>
      <c r="U906" s="107"/>
      <c r="V906" s="107"/>
      <c r="W906" s="107"/>
      <c r="X906" s="107"/>
      <c r="Y906" s="107"/>
      <c r="Z906" s="107"/>
    </row>
    <row r="907" ht="12.0" customHeight="1">
      <c r="G907" s="107"/>
      <c r="H907" s="107"/>
      <c r="I907" s="107"/>
      <c r="J907" s="107"/>
      <c r="K907" s="107"/>
      <c r="L907" s="107"/>
      <c r="M907" s="107"/>
      <c r="N907" s="107"/>
      <c r="O907" s="107"/>
      <c r="P907" s="107"/>
      <c r="Q907" s="107"/>
      <c r="R907" s="107"/>
      <c r="S907" s="107"/>
      <c r="T907" s="107"/>
      <c r="U907" s="107"/>
      <c r="V907" s="107"/>
      <c r="W907" s="107"/>
      <c r="X907" s="107"/>
      <c r="Y907" s="107"/>
      <c r="Z907" s="107"/>
    </row>
    <row r="908" ht="12.0" customHeight="1">
      <c r="G908" s="107"/>
      <c r="H908" s="107"/>
      <c r="I908" s="107"/>
      <c r="J908" s="107"/>
      <c r="K908" s="107"/>
      <c r="L908" s="107"/>
      <c r="M908" s="107"/>
      <c r="N908" s="107"/>
      <c r="O908" s="107"/>
      <c r="P908" s="107"/>
      <c r="Q908" s="107"/>
      <c r="R908" s="107"/>
      <c r="S908" s="107"/>
      <c r="T908" s="107"/>
      <c r="U908" s="107"/>
      <c r="V908" s="107"/>
      <c r="W908" s="107"/>
      <c r="X908" s="107"/>
      <c r="Y908" s="107"/>
      <c r="Z908" s="107"/>
    </row>
    <row r="909" ht="12.0" customHeight="1">
      <c r="G909" s="107"/>
      <c r="H909" s="107"/>
      <c r="I909" s="107"/>
      <c r="J909" s="107"/>
      <c r="K909" s="107"/>
      <c r="L909" s="107"/>
      <c r="M909" s="107"/>
      <c r="N909" s="107"/>
      <c r="O909" s="107"/>
      <c r="P909" s="107"/>
      <c r="Q909" s="107"/>
      <c r="R909" s="107"/>
      <c r="S909" s="107"/>
      <c r="T909" s="107"/>
      <c r="U909" s="107"/>
      <c r="V909" s="107"/>
      <c r="W909" s="107"/>
      <c r="X909" s="107"/>
      <c r="Y909" s="107"/>
      <c r="Z909" s="107"/>
    </row>
    <row r="910" ht="12.0" customHeight="1">
      <c r="G910" s="107"/>
      <c r="H910" s="107"/>
      <c r="I910" s="107"/>
      <c r="J910" s="107"/>
      <c r="K910" s="107"/>
      <c r="L910" s="107"/>
      <c r="M910" s="107"/>
      <c r="N910" s="107"/>
      <c r="O910" s="107"/>
      <c r="P910" s="107"/>
      <c r="Q910" s="107"/>
      <c r="R910" s="107"/>
      <c r="S910" s="107"/>
      <c r="T910" s="107"/>
      <c r="U910" s="107"/>
      <c r="V910" s="107"/>
      <c r="W910" s="107"/>
      <c r="X910" s="107"/>
      <c r="Y910" s="107"/>
      <c r="Z910" s="107"/>
    </row>
    <row r="911" ht="12.0" customHeight="1">
      <c r="G911" s="107"/>
      <c r="H911" s="107"/>
      <c r="I911" s="107"/>
      <c r="J911" s="107"/>
      <c r="K911" s="107"/>
      <c r="L911" s="107"/>
      <c r="M911" s="107"/>
      <c r="N911" s="107"/>
      <c r="O911" s="107"/>
      <c r="P911" s="107"/>
      <c r="Q911" s="107"/>
      <c r="R911" s="107"/>
      <c r="S911" s="107"/>
      <c r="T911" s="107"/>
      <c r="U911" s="107"/>
      <c r="V911" s="107"/>
      <c r="W911" s="107"/>
      <c r="X911" s="107"/>
      <c r="Y911" s="107"/>
      <c r="Z911" s="107"/>
    </row>
    <row r="912" ht="12.0" customHeight="1">
      <c r="G912" s="107"/>
      <c r="H912" s="107"/>
      <c r="I912" s="107"/>
      <c r="J912" s="107"/>
      <c r="K912" s="107"/>
      <c r="L912" s="107"/>
      <c r="M912" s="107"/>
      <c r="N912" s="107"/>
      <c r="O912" s="107"/>
      <c r="P912" s="107"/>
      <c r="Q912" s="107"/>
      <c r="R912" s="107"/>
      <c r="S912" s="107"/>
      <c r="T912" s="107"/>
      <c r="U912" s="107"/>
      <c r="V912" s="107"/>
      <c r="W912" s="107"/>
      <c r="X912" s="107"/>
      <c r="Y912" s="107"/>
      <c r="Z912" s="107"/>
    </row>
    <row r="913" ht="12.0" customHeight="1">
      <c r="G913" s="107"/>
      <c r="H913" s="107"/>
      <c r="I913" s="107"/>
      <c r="J913" s="107"/>
      <c r="K913" s="107"/>
      <c r="L913" s="107"/>
      <c r="M913" s="107"/>
      <c r="N913" s="107"/>
      <c r="O913" s="107"/>
      <c r="P913" s="107"/>
      <c r="Q913" s="107"/>
      <c r="R913" s="107"/>
      <c r="S913" s="107"/>
      <c r="T913" s="107"/>
      <c r="U913" s="107"/>
      <c r="V913" s="107"/>
      <c r="W913" s="107"/>
      <c r="X913" s="107"/>
      <c r="Y913" s="107"/>
      <c r="Z913" s="107"/>
    </row>
    <row r="914" ht="12.0" customHeight="1">
      <c r="G914" s="107"/>
      <c r="H914" s="107"/>
      <c r="I914" s="107"/>
      <c r="J914" s="107"/>
      <c r="K914" s="107"/>
      <c r="L914" s="107"/>
      <c r="M914" s="107"/>
      <c r="N914" s="107"/>
      <c r="O914" s="107"/>
      <c r="P914" s="107"/>
      <c r="Q914" s="107"/>
      <c r="R914" s="107"/>
      <c r="S914" s="107"/>
      <c r="T914" s="107"/>
      <c r="U914" s="107"/>
      <c r="V914" s="107"/>
      <c r="W914" s="107"/>
      <c r="X914" s="107"/>
      <c r="Y914" s="107"/>
      <c r="Z914" s="107"/>
    </row>
    <row r="915" ht="12.0" customHeight="1">
      <c r="G915" s="107"/>
      <c r="H915" s="107"/>
      <c r="I915" s="107"/>
      <c r="J915" s="107"/>
      <c r="K915" s="107"/>
      <c r="L915" s="107"/>
      <c r="M915" s="107"/>
      <c r="N915" s="107"/>
      <c r="O915" s="107"/>
      <c r="P915" s="107"/>
      <c r="Q915" s="107"/>
      <c r="R915" s="107"/>
      <c r="S915" s="107"/>
      <c r="T915" s="107"/>
      <c r="U915" s="107"/>
      <c r="V915" s="107"/>
      <c r="W915" s="107"/>
      <c r="X915" s="107"/>
      <c r="Y915" s="107"/>
      <c r="Z915" s="107"/>
    </row>
    <row r="916" ht="12.0" customHeight="1">
      <c r="G916" s="107"/>
      <c r="H916" s="107"/>
      <c r="I916" s="107"/>
      <c r="J916" s="107"/>
      <c r="K916" s="107"/>
      <c r="L916" s="107"/>
      <c r="M916" s="107"/>
      <c r="N916" s="107"/>
      <c r="O916" s="107"/>
      <c r="P916" s="107"/>
      <c r="Q916" s="107"/>
      <c r="R916" s="107"/>
      <c r="S916" s="107"/>
      <c r="T916" s="107"/>
      <c r="U916" s="107"/>
      <c r="V916" s="107"/>
      <c r="W916" s="107"/>
      <c r="X916" s="107"/>
      <c r="Y916" s="107"/>
      <c r="Z916" s="107"/>
    </row>
    <row r="917" ht="12.0" customHeight="1">
      <c r="G917" s="107"/>
      <c r="H917" s="107"/>
      <c r="I917" s="107"/>
      <c r="J917" s="107"/>
      <c r="K917" s="107"/>
      <c r="L917" s="107"/>
      <c r="M917" s="107"/>
      <c r="N917" s="107"/>
      <c r="O917" s="107"/>
      <c r="P917" s="107"/>
      <c r="Q917" s="107"/>
      <c r="R917" s="107"/>
      <c r="S917" s="107"/>
      <c r="T917" s="107"/>
      <c r="U917" s="107"/>
      <c r="V917" s="107"/>
      <c r="W917" s="107"/>
      <c r="X917" s="107"/>
      <c r="Y917" s="107"/>
      <c r="Z917" s="107"/>
    </row>
    <row r="918" ht="12.0" customHeight="1">
      <c r="G918" s="107"/>
      <c r="H918" s="107"/>
      <c r="I918" s="107"/>
      <c r="J918" s="107"/>
      <c r="K918" s="107"/>
      <c r="L918" s="107"/>
      <c r="M918" s="107"/>
      <c r="N918" s="107"/>
      <c r="O918" s="107"/>
      <c r="P918" s="107"/>
      <c r="Q918" s="107"/>
      <c r="R918" s="107"/>
      <c r="S918" s="107"/>
      <c r="T918" s="107"/>
      <c r="U918" s="107"/>
      <c r="V918" s="107"/>
      <c r="W918" s="107"/>
      <c r="X918" s="107"/>
      <c r="Y918" s="107"/>
      <c r="Z918" s="107"/>
    </row>
    <row r="919" ht="12.0" customHeight="1">
      <c r="G919" s="107"/>
      <c r="H919" s="107"/>
      <c r="I919" s="107"/>
      <c r="J919" s="107"/>
      <c r="K919" s="107"/>
      <c r="L919" s="107"/>
      <c r="M919" s="107"/>
      <c r="N919" s="107"/>
      <c r="O919" s="107"/>
      <c r="P919" s="107"/>
      <c r="Q919" s="107"/>
      <c r="R919" s="107"/>
      <c r="S919" s="107"/>
      <c r="T919" s="107"/>
      <c r="U919" s="107"/>
      <c r="V919" s="107"/>
      <c r="W919" s="107"/>
      <c r="X919" s="107"/>
      <c r="Y919" s="107"/>
      <c r="Z919" s="107"/>
    </row>
    <row r="920" ht="12.0" customHeight="1">
      <c r="G920" s="107"/>
      <c r="H920" s="107"/>
      <c r="I920" s="107"/>
      <c r="J920" s="107"/>
      <c r="K920" s="107"/>
      <c r="L920" s="107"/>
      <c r="M920" s="107"/>
      <c r="N920" s="107"/>
      <c r="O920" s="107"/>
      <c r="P920" s="107"/>
      <c r="Q920" s="107"/>
      <c r="R920" s="107"/>
      <c r="S920" s="107"/>
      <c r="T920" s="107"/>
      <c r="U920" s="107"/>
      <c r="V920" s="107"/>
      <c r="W920" s="107"/>
      <c r="X920" s="107"/>
      <c r="Y920" s="107"/>
      <c r="Z920" s="107"/>
    </row>
    <row r="921" ht="12.0" customHeight="1">
      <c r="G921" s="107"/>
      <c r="H921" s="107"/>
      <c r="I921" s="107"/>
      <c r="J921" s="107"/>
      <c r="K921" s="107"/>
      <c r="L921" s="107"/>
      <c r="M921" s="107"/>
      <c r="N921" s="107"/>
      <c r="O921" s="107"/>
      <c r="P921" s="107"/>
      <c r="Q921" s="107"/>
      <c r="R921" s="107"/>
      <c r="S921" s="107"/>
      <c r="T921" s="107"/>
      <c r="U921" s="107"/>
      <c r="V921" s="107"/>
      <c r="W921" s="107"/>
      <c r="X921" s="107"/>
      <c r="Y921" s="107"/>
      <c r="Z921" s="107"/>
    </row>
    <row r="922" ht="12.0" customHeight="1">
      <c r="G922" s="107"/>
      <c r="H922" s="107"/>
      <c r="I922" s="107"/>
      <c r="J922" s="107"/>
      <c r="K922" s="107"/>
      <c r="L922" s="107"/>
      <c r="M922" s="107"/>
      <c r="N922" s="107"/>
      <c r="O922" s="107"/>
      <c r="P922" s="107"/>
      <c r="Q922" s="107"/>
      <c r="R922" s="107"/>
      <c r="S922" s="107"/>
      <c r="T922" s="107"/>
      <c r="U922" s="107"/>
      <c r="V922" s="107"/>
      <c r="W922" s="107"/>
      <c r="X922" s="107"/>
      <c r="Y922" s="107"/>
      <c r="Z922" s="107"/>
    </row>
    <row r="923" ht="12.0" customHeight="1">
      <c r="G923" s="107"/>
      <c r="H923" s="107"/>
      <c r="I923" s="107"/>
      <c r="J923" s="107"/>
      <c r="K923" s="107"/>
      <c r="L923" s="107"/>
      <c r="M923" s="107"/>
      <c r="N923" s="107"/>
      <c r="O923" s="107"/>
      <c r="P923" s="107"/>
      <c r="Q923" s="107"/>
      <c r="R923" s="107"/>
      <c r="S923" s="107"/>
      <c r="T923" s="107"/>
      <c r="U923" s="107"/>
      <c r="V923" s="107"/>
      <c r="W923" s="107"/>
      <c r="X923" s="107"/>
      <c r="Y923" s="107"/>
      <c r="Z923" s="107"/>
    </row>
    <row r="924" ht="12.0" customHeight="1">
      <c r="G924" s="107"/>
      <c r="H924" s="107"/>
      <c r="I924" s="107"/>
      <c r="J924" s="107"/>
      <c r="K924" s="107"/>
      <c r="L924" s="107"/>
      <c r="M924" s="107"/>
      <c r="N924" s="107"/>
      <c r="O924" s="107"/>
      <c r="P924" s="107"/>
      <c r="Q924" s="107"/>
      <c r="R924" s="107"/>
      <c r="S924" s="107"/>
      <c r="T924" s="107"/>
      <c r="U924" s="107"/>
      <c r="V924" s="107"/>
      <c r="W924" s="107"/>
      <c r="X924" s="107"/>
      <c r="Y924" s="107"/>
      <c r="Z924" s="107"/>
    </row>
    <row r="925" ht="12.0" customHeight="1">
      <c r="G925" s="107"/>
      <c r="H925" s="107"/>
      <c r="I925" s="107"/>
      <c r="J925" s="107"/>
      <c r="K925" s="107"/>
      <c r="L925" s="107"/>
      <c r="M925" s="107"/>
      <c r="N925" s="107"/>
      <c r="O925" s="107"/>
      <c r="P925" s="107"/>
      <c r="Q925" s="107"/>
      <c r="R925" s="107"/>
      <c r="S925" s="107"/>
      <c r="T925" s="107"/>
      <c r="U925" s="107"/>
      <c r="V925" s="107"/>
      <c r="W925" s="107"/>
      <c r="X925" s="107"/>
      <c r="Y925" s="107"/>
      <c r="Z925" s="107"/>
    </row>
    <row r="926" ht="12.0" customHeight="1">
      <c r="G926" s="107"/>
      <c r="H926" s="107"/>
      <c r="I926" s="107"/>
      <c r="J926" s="107"/>
      <c r="K926" s="107"/>
      <c r="L926" s="107"/>
      <c r="M926" s="107"/>
      <c r="N926" s="107"/>
      <c r="O926" s="107"/>
      <c r="P926" s="107"/>
      <c r="Q926" s="107"/>
      <c r="R926" s="107"/>
      <c r="S926" s="107"/>
      <c r="T926" s="107"/>
      <c r="U926" s="107"/>
      <c r="V926" s="107"/>
      <c r="W926" s="107"/>
      <c r="X926" s="107"/>
      <c r="Y926" s="107"/>
      <c r="Z926" s="107"/>
    </row>
    <row r="927" ht="12.0" customHeight="1">
      <c r="G927" s="107"/>
      <c r="H927" s="107"/>
      <c r="I927" s="107"/>
      <c r="J927" s="107"/>
      <c r="K927" s="107"/>
      <c r="L927" s="107"/>
      <c r="M927" s="107"/>
      <c r="N927" s="107"/>
      <c r="O927" s="107"/>
      <c r="P927" s="107"/>
      <c r="Q927" s="107"/>
      <c r="R927" s="107"/>
      <c r="S927" s="107"/>
      <c r="T927" s="107"/>
      <c r="U927" s="107"/>
      <c r="V927" s="107"/>
      <c r="W927" s="107"/>
      <c r="X927" s="107"/>
      <c r="Y927" s="107"/>
      <c r="Z927" s="107"/>
    </row>
    <row r="928" ht="12.0" customHeight="1">
      <c r="G928" s="107"/>
      <c r="H928" s="107"/>
      <c r="I928" s="107"/>
      <c r="J928" s="107"/>
      <c r="K928" s="107"/>
      <c r="L928" s="107"/>
      <c r="M928" s="107"/>
      <c r="N928" s="107"/>
      <c r="O928" s="107"/>
      <c r="P928" s="107"/>
      <c r="Q928" s="107"/>
      <c r="R928" s="107"/>
      <c r="S928" s="107"/>
      <c r="T928" s="107"/>
      <c r="U928" s="107"/>
      <c r="V928" s="107"/>
      <c r="W928" s="107"/>
      <c r="X928" s="107"/>
      <c r="Y928" s="107"/>
      <c r="Z928" s="107"/>
    </row>
    <row r="929" ht="12.0" customHeight="1">
      <c r="G929" s="107"/>
      <c r="H929" s="107"/>
      <c r="I929" s="107"/>
      <c r="J929" s="107"/>
      <c r="K929" s="107"/>
      <c r="L929" s="107"/>
      <c r="M929" s="107"/>
      <c r="N929" s="107"/>
      <c r="O929" s="107"/>
      <c r="P929" s="107"/>
      <c r="Q929" s="107"/>
      <c r="R929" s="107"/>
      <c r="S929" s="107"/>
      <c r="T929" s="107"/>
      <c r="U929" s="107"/>
      <c r="V929" s="107"/>
      <c r="W929" s="107"/>
      <c r="X929" s="107"/>
      <c r="Y929" s="107"/>
      <c r="Z929" s="107"/>
    </row>
    <row r="930" ht="12.0" customHeight="1">
      <c r="G930" s="107"/>
      <c r="H930" s="107"/>
      <c r="I930" s="107"/>
      <c r="J930" s="107"/>
      <c r="K930" s="107"/>
      <c r="L930" s="107"/>
      <c r="M930" s="107"/>
      <c r="N930" s="107"/>
      <c r="O930" s="107"/>
      <c r="P930" s="107"/>
      <c r="Q930" s="107"/>
      <c r="R930" s="107"/>
      <c r="S930" s="107"/>
      <c r="T930" s="107"/>
      <c r="U930" s="107"/>
      <c r="V930" s="107"/>
      <c r="W930" s="107"/>
      <c r="X930" s="107"/>
      <c r="Y930" s="107"/>
      <c r="Z930" s="107"/>
    </row>
    <row r="931" ht="12.0" customHeight="1">
      <c r="G931" s="107"/>
      <c r="H931" s="107"/>
      <c r="I931" s="107"/>
      <c r="J931" s="107"/>
      <c r="K931" s="107"/>
      <c r="L931" s="107"/>
      <c r="M931" s="107"/>
      <c r="N931" s="107"/>
      <c r="O931" s="107"/>
      <c r="P931" s="107"/>
      <c r="Q931" s="107"/>
      <c r="R931" s="107"/>
      <c r="S931" s="107"/>
      <c r="T931" s="107"/>
      <c r="U931" s="107"/>
      <c r="V931" s="107"/>
      <c r="W931" s="107"/>
      <c r="X931" s="107"/>
      <c r="Y931" s="107"/>
      <c r="Z931" s="107"/>
    </row>
    <row r="932" ht="12.0" customHeight="1">
      <c r="G932" s="107"/>
      <c r="H932" s="107"/>
      <c r="I932" s="107"/>
      <c r="J932" s="107"/>
      <c r="K932" s="107"/>
      <c r="L932" s="107"/>
      <c r="M932" s="107"/>
      <c r="N932" s="107"/>
      <c r="O932" s="107"/>
      <c r="P932" s="107"/>
      <c r="Q932" s="107"/>
      <c r="R932" s="107"/>
      <c r="S932" s="107"/>
      <c r="T932" s="107"/>
      <c r="U932" s="107"/>
      <c r="V932" s="107"/>
      <c r="W932" s="107"/>
      <c r="X932" s="107"/>
      <c r="Y932" s="107"/>
      <c r="Z932" s="107"/>
    </row>
    <row r="933" ht="12.0" customHeight="1">
      <c r="G933" s="107"/>
      <c r="H933" s="107"/>
      <c r="I933" s="107"/>
      <c r="J933" s="107"/>
      <c r="K933" s="107"/>
      <c r="L933" s="107"/>
      <c r="M933" s="107"/>
      <c r="N933" s="107"/>
      <c r="O933" s="107"/>
      <c r="P933" s="107"/>
      <c r="Q933" s="107"/>
      <c r="R933" s="107"/>
      <c r="S933" s="107"/>
      <c r="T933" s="107"/>
      <c r="U933" s="107"/>
      <c r="V933" s="107"/>
      <c r="W933" s="107"/>
      <c r="X933" s="107"/>
      <c r="Y933" s="107"/>
      <c r="Z933" s="107"/>
    </row>
    <row r="934" ht="12.0" customHeight="1">
      <c r="G934" s="107"/>
      <c r="H934" s="107"/>
      <c r="I934" s="107"/>
      <c r="J934" s="107"/>
      <c r="K934" s="107"/>
      <c r="L934" s="107"/>
      <c r="M934" s="107"/>
      <c r="N934" s="107"/>
      <c r="O934" s="107"/>
      <c r="P934" s="107"/>
      <c r="Q934" s="107"/>
      <c r="R934" s="107"/>
      <c r="S934" s="107"/>
      <c r="T934" s="107"/>
      <c r="U934" s="107"/>
      <c r="V934" s="107"/>
      <c r="W934" s="107"/>
      <c r="X934" s="107"/>
      <c r="Y934" s="107"/>
      <c r="Z934" s="107"/>
    </row>
    <row r="935" ht="12.0" customHeight="1">
      <c r="G935" s="107"/>
      <c r="H935" s="107"/>
      <c r="I935" s="107"/>
      <c r="J935" s="107"/>
      <c r="K935" s="107"/>
      <c r="L935" s="107"/>
      <c r="M935" s="107"/>
      <c r="N935" s="107"/>
      <c r="O935" s="107"/>
      <c r="P935" s="107"/>
      <c r="Q935" s="107"/>
      <c r="R935" s="107"/>
      <c r="S935" s="107"/>
      <c r="T935" s="107"/>
      <c r="U935" s="107"/>
      <c r="V935" s="107"/>
      <c r="W935" s="107"/>
      <c r="X935" s="107"/>
      <c r="Y935" s="107"/>
      <c r="Z935" s="107"/>
    </row>
    <row r="936" ht="12.0" customHeight="1">
      <c r="G936" s="107"/>
      <c r="H936" s="107"/>
      <c r="I936" s="107"/>
      <c r="J936" s="107"/>
      <c r="K936" s="107"/>
      <c r="L936" s="107"/>
      <c r="M936" s="107"/>
      <c r="N936" s="107"/>
      <c r="O936" s="107"/>
      <c r="P936" s="107"/>
      <c r="Q936" s="107"/>
      <c r="R936" s="107"/>
      <c r="S936" s="107"/>
      <c r="T936" s="107"/>
      <c r="U936" s="107"/>
      <c r="V936" s="107"/>
      <c r="W936" s="107"/>
      <c r="X936" s="107"/>
      <c r="Y936" s="107"/>
      <c r="Z936" s="107"/>
    </row>
    <row r="937" ht="12.0" customHeight="1">
      <c r="G937" s="107"/>
      <c r="H937" s="107"/>
      <c r="I937" s="107"/>
      <c r="J937" s="107"/>
      <c r="K937" s="107"/>
      <c r="L937" s="107"/>
      <c r="M937" s="107"/>
      <c r="N937" s="107"/>
      <c r="O937" s="107"/>
      <c r="P937" s="107"/>
      <c r="Q937" s="107"/>
      <c r="R937" s="107"/>
      <c r="S937" s="107"/>
      <c r="T937" s="107"/>
      <c r="U937" s="107"/>
      <c r="V937" s="107"/>
      <c r="W937" s="107"/>
      <c r="X937" s="107"/>
      <c r="Y937" s="107"/>
      <c r="Z937" s="107"/>
    </row>
    <row r="938" ht="12.0" customHeight="1">
      <c r="G938" s="107"/>
      <c r="H938" s="107"/>
      <c r="I938" s="107"/>
      <c r="J938" s="107"/>
      <c r="K938" s="107"/>
      <c r="L938" s="107"/>
      <c r="M938" s="107"/>
      <c r="N938" s="107"/>
      <c r="O938" s="107"/>
      <c r="P938" s="107"/>
      <c r="Q938" s="107"/>
      <c r="R938" s="107"/>
      <c r="S938" s="107"/>
      <c r="T938" s="107"/>
      <c r="U938" s="107"/>
      <c r="V938" s="107"/>
      <c r="W938" s="107"/>
      <c r="X938" s="107"/>
      <c r="Y938" s="107"/>
      <c r="Z938" s="107"/>
    </row>
    <row r="939" ht="12.0" customHeight="1">
      <c r="G939" s="107"/>
      <c r="H939" s="107"/>
      <c r="I939" s="107"/>
      <c r="J939" s="107"/>
      <c r="K939" s="107"/>
      <c r="L939" s="107"/>
      <c r="M939" s="107"/>
      <c r="N939" s="107"/>
      <c r="O939" s="107"/>
      <c r="P939" s="107"/>
      <c r="Q939" s="107"/>
      <c r="R939" s="107"/>
      <c r="S939" s="107"/>
      <c r="T939" s="107"/>
      <c r="U939" s="107"/>
      <c r="V939" s="107"/>
      <c r="W939" s="107"/>
      <c r="X939" s="107"/>
      <c r="Y939" s="107"/>
      <c r="Z939" s="107"/>
    </row>
    <row r="940" ht="12.0" customHeight="1">
      <c r="G940" s="107"/>
      <c r="H940" s="107"/>
      <c r="I940" s="107"/>
      <c r="J940" s="107"/>
      <c r="K940" s="107"/>
      <c r="L940" s="107"/>
      <c r="M940" s="107"/>
      <c r="N940" s="107"/>
      <c r="O940" s="107"/>
      <c r="P940" s="107"/>
      <c r="Q940" s="107"/>
      <c r="R940" s="107"/>
      <c r="S940" s="107"/>
      <c r="T940" s="107"/>
      <c r="U940" s="107"/>
      <c r="V940" s="107"/>
      <c r="W940" s="107"/>
      <c r="X940" s="107"/>
      <c r="Y940" s="107"/>
      <c r="Z940" s="107"/>
    </row>
    <row r="941" ht="12.0" customHeight="1">
      <c r="G941" s="107"/>
      <c r="H941" s="107"/>
      <c r="I941" s="107"/>
      <c r="J941" s="107"/>
      <c r="K941" s="107"/>
      <c r="L941" s="107"/>
      <c r="M941" s="107"/>
      <c r="N941" s="107"/>
      <c r="O941" s="107"/>
      <c r="P941" s="107"/>
      <c r="Q941" s="107"/>
      <c r="R941" s="107"/>
      <c r="S941" s="107"/>
      <c r="T941" s="107"/>
      <c r="U941" s="107"/>
      <c r="V941" s="107"/>
      <c r="W941" s="107"/>
      <c r="X941" s="107"/>
      <c r="Y941" s="107"/>
      <c r="Z941" s="107"/>
    </row>
    <row r="942" ht="12.0" customHeight="1">
      <c r="G942" s="107"/>
      <c r="H942" s="107"/>
      <c r="I942" s="107"/>
      <c r="J942" s="107"/>
      <c r="K942" s="107"/>
      <c r="L942" s="107"/>
      <c r="M942" s="107"/>
      <c r="N942" s="107"/>
      <c r="O942" s="107"/>
      <c r="P942" s="107"/>
      <c r="Q942" s="107"/>
      <c r="R942" s="107"/>
      <c r="S942" s="107"/>
      <c r="T942" s="107"/>
      <c r="U942" s="107"/>
      <c r="V942" s="107"/>
      <c r="W942" s="107"/>
      <c r="X942" s="107"/>
      <c r="Y942" s="107"/>
      <c r="Z942" s="107"/>
    </row>
    <row r="943" ht="12.0" customHeight="1">
      <c r="G943" s="107"/>
      <c r="H943" s="107"/>
      <c r="I943" s="107"/>
      <c r="J943" s="107"/>
      <c r="K943" s="107"/>
      <c r="L943" s="107"/>
      <c r="M943" s="107"/>
      <c r="N943" s="107"/>
      <c r="O943" s="107"/>
      <c r="P943" s="107"/>
      <c r="Q943" s="107"/>
      <c r="R943" s="107"/>
      <c r="S943" s="107"/>
      <c r="T943" s="107"/>
      <c r="U943" s="107"/>
      <c r="V943" s="107"/>
      <c r="W943" s="107"/>
      <c r="X943" s="107"/>
      <c r="Y943" s="107"/>
      <c r="Z943" s="107"/>
    </row>
    <row r="944" ht="12.0" customHeight="1">
      <c r="G944" s="107"/>
      <c r="H944" s="107"/>
      <c r="I944" s="107"/>
      <c r="J944" s="107"/>
      <c r="K944" s="107"/>
      <c r="L944" s="107"/>
      <c r="M944" s="107"/>
      <c r="N944" s="107"/>
      <c r="O944" s="107"/>
      <c r="P944" s="107"/>
      <c r="Q944" s="107"/>
      <c r="R944" s="107"/>
      <c r="S944" s="107"/>
      <c r="T944" s="107"/>
      <c r="U944" s="107"/>
      <c r="V944" s="107"/>
      <c r="W944" s="107"/>
      <c r="X944" s="107"/>
      <c r="Y944" s="107"/>
      <c r="Z944" s="107"/>
    </row>
    <row r="945" ht="12.0" customHeight="1">
      <c r="G945" s="107"/>
      <c r="H945" s="107"/>
      <c r="I945" s="107"/>
      <c r="J945" s="107"/>
      <c r="K945" s="107"/>
      <c r="L945" s="107"/>
      <c r="M945" s="107"/>
      <c r="N945" s="107"/>
      <c r="O945" s="107"/>
      <c r="P945" s="107"/>
      <c r="Q945" s="107"/>
      <c r="R945" s="107"/>
      <c r="S945" s="107"/>
      <c r="T945" s="107"/>
      <c r="U945" s="107"/>
      <c r="V945" s="107"/>
      <c r="W945" s="107"/>
      <c r="X945" s="107"/>
      <c r="Y945" s="107"/>
      <c r="Z945" s="107"/>
    </row>
    <row r="946" ht="12.0" customHeight="1">
      <c r="G946" s="107"/>
      <c r="H946" s="107"/>
      <c r="I946" s="107"/>
      <c r="J946" s="107"/>
      <c r="K946" s="107"/>
      <c r="L946" s="107"/>
      <c r="M946" s="107"/>
      <c r="N946" s="107"/>
      <c r="O946" s="107"/>
      <c r="P946" s="107"/>
      <c r="Q946" s="107"/>
      <c r="R946" s="107"/>
      <c r="S946" s="107"/>
      <c r="T946" s="107"/>
      <c r="U946" s="107"/>
      <c r="V946" s="107"/>
      <c r="W946" s="107"/>
      <c r="X946" s="107"/>
      <c r="Y946" s="107"/>
      <c r="Z946" s="107"/>
    </row>
    <row r="947" ht="12.0" customHeight="1">
      <c r="G947" s="107"/>
      <c r="H947" s="107"/>
      <c r="I947" s="107"/>
      <c r="J947" s="107"/>
      <c r="K947" s="107"/>
      <c r="L947" s="107"/>
      <c r="M947" s="107"/>
      <c r="N947" s="107"/>
      <c r="O947" s="107"/>
      <c r="P947" s="107"/>
      <c r="Q947" s="107"/>
      <c r="R947" s="107"/>
      <c r="S947" s="107"/>
      <c r="T947" s="107"/>
      <c r="U947" s="107"/>
      <c r="V947" s="107"/>
      <c r="W947" s="107"/>
      <c r="X947" s="107"/>
      <c r="Y947" s="107"/>
      <c r="Z947" s="107"/>
    </row>
    <row r="948" ht="12.0" customHeight="1">
      <c r="G948" s="107"/>
      <c r="H948" s="107"/>
      <c r="I948" s="107"/>
      <c r="J948" s="107"/>
      <c r="K948" s="107"/>
      <c r="L948" s="107"/>
      <c r="M948" s="107"/>
      <c r="N948" s="107"/>
      <c r="O948" s="107"/>
      <c r="P948" s="107"/>
      <c r="Q948" s="107"/>
      <c r="R948" s="107"/>
      <c r="S948" s="107"/>
      <c r="T948" s="107"/>
      <c r="U948" s="107"/>
      <c r="V948" s="107"/>
      <c r="W948" s="107"/>
      <c r="X948" s="107"/>
      <c r="Y948" s="107"/>
      <c r="Z948" s="107"/>
    </row>
    <row r="949" ht="12.0" customHeight="1">
      <c r="G949" s="107"/>
      <c r="H949" s="107"/>
      <c r="I949" s="107"/>
      <c r="J949" s="107"/>
      <c r="K949" s="107"/>
      <c r="L949" s="107"/>
      <c r="M949" s="107"/>
      <c r="N949" s="107"/>
      <c r="O949" s="107"/>
      <c r="P949" s="107"/>
      <c r="Q949" s="107"/>
      <c r="R949" s="107"/>
      <c r="S949" s="107"/>
      <c r="T949" s="107"/>
      <c r="U949" s="107"/>
      <c r="V949" s="107"/>
      <c r="W949" s="107"/>
      <c r="X949" s="107"/>
      <c r="Y949" s="107"/>
      <c r="Z949" s="107"/>
    </row>
    <row r="950" ht="12.0" customHeight="1">
      <c r="G950" s="107"/>
      <c r="H950" s="107"/>
      <c r="I950" s="107"/>
      <c r="J950" s="107"/>
      <c r="K950" s="107"/>
      <c r="L950" s="107"/>
      <c r="M950" s="107"/>
      <c r="N950" s="107"/>
      <c r="O950" s="107"/>
      <c r="P950" s="107"/>
      <c r="Q950" s="107"/>
      <c r="R950" s="107"/>
      <c r="S950" s="107"/>
      <c r="T950" s="107"/>
      <c r="U950" s="107"/>
      <c r="V950" s="107"/>
      <c r="W950" s="107"/>
      <c r="X950" s="107"/>
      <c r="Y950" s="107"/>
      <c r="Z950" s="107"/>
    </row>
    <row r="951" ht="12.0" customHeight="1">
      <c r="G951" s="107"/>
      <c r="H951" s="107"/>
      <c r="I951" s="107"/>
      <c r="J951" s="107"/>
      <c r="K951" s="107"/>
      <c r="L951" s="107"/>
      <c r="M951" s="107"/>
      <c r="N951" s="107"/>
      <c r="O951" s="107"/>
      <c r="P951" s="107"/>
      <c r="Q951" s="107"/>
      <c r="R951" s="107"/>
      <c r="S951" s="107"/>
      <c r="T951" s="107"/>
      <c r="U951" s="107"/>
      <c r="V951" s="107"/>
      <c r="W951" s="107"/>
      <c r="X951" s="107"/>
      <c r="Y951" s="107"/>
      <c r="Z951" s="107"/>
    </row>
    <row r="952" ht="12.0" customHeight="1">
      <c r="G952" s="107"/>
      <c r="H952" s="107"/>
      <c r="I952" s="107"/>
      <c r="J952" s="107"/>
      <c r="K952" s="107"/>
      <c r="L952" s="107"/>
      <c r="M952" s="107"/>
      <c r="N952" s="107"/>
      <c r="O952" s="107"/>
      <c r="P952" s="107"/>
      <c r="Q952" s="107"/>
      <c r="R952" s="107"/>
      <c r="S952" s="107"/>
      <c r="T952" s="107"/>
      <c r="U952" s="107"/>
      <c r="V952" s="107"/>
      <c r="W952" s="107"/>
      <c r="X952" s="107"/>
      <c r="Y952" s="107"/>
      <c r="Z952" s="107"/>
    </row>
    <row r="953" ht="12.0" customHeight="1">
      <c r="G953" s="107"/>
      <c r="H953" s="107"/>
      <c r="I953" s="107"/>
      <c r="J953" s="107"/>
      <c r="K953" s="107"/>
      <c r="L953" s="107"/>
      <c r="M953" s="107"/>
      <c r="N953" s="107"/>
      <c r="O953" s="107"/>
      <c r="P953" s="107"/>
      <c r="Q953" s="107"/>
      <c r="R953" s="107"/>
      <c r="S953" s="107"/>
      <c r="T953" s="107"/>
      <c r="U953" s="107"/>
      <c r="V953" s="107"/>
      <c r="W953" s="107"/>
      <c r="X953" s="107"/>
      <c r="Y953" s="107"/>
      <c r="Z953" s="107"/>
    </row>
    <row r="954" ht="12.0" customHeight="1">
      <c r="G954" s="107"/>
      <c r="H954" s="107"/>
      <c r="I954" s="107"/>
      <c r="J954" s="107"/>
      <c r="K954" s="107"/>
      <c r="L954" s="107"/>
      <c r="M954" s="107"/>
      <c r="N954" s="107"/>
      <c r="O954" s="107"/>
      <c r="P954" s="107"/>
      <c r="Q954" s="107"/>
      <c r="R954" s="107"/>
      <c r="S954" s="107"/>
      <c r="T954" s="107"/>
      <c r="U954" s="107"/>
      <c r="V954" s="107"/>
      <c r="W954" s="107"/>
      <c r="X954" s="107"/>
      <c r="Y954" s="107"/>
      <c r="Z954" s="107"/>
    </row>
    <row r="955" ht="12.0" customHeight="1">
      <c r="G955" s="107"/>
      <c r="H955" s="107"/>
      <c r="I955" s="107"/>
      <c r="J955" s="107"/>
      <c r="K955" s="107"/>
      <c r="L955" s="107"/>
      <c r="M955" s="107"/>
      <c r="N955" s="107"/>
      <c r="O955" s="107"/>
      <c r="P955" s="107"/>
      <c r="Q955" s="107"/>
      <c r="R955" s="107"/>
      <c r="S955" s="107"/>
      <c r="T955" s="107"/>
      <c r="U955" s="107"/>
      <c r="V955" s="107"/>
      <c r="W955" s="107"/>
      <c r="X955" s="107"/>
      <c r="Y955" s="107"/>
      <c r="Z955" s="107"/>
    </row>
    <row r="956" ht="12.0" customHeight="1">
      <c r="G956" s="107"/>
      <c r="H956" s="107"/>
      <c r="I956" s="107"/>
      <c r="J956" s="107"/>
      <c r="K956" s="107"/>
      <c r="L956" s="107"/>
      <c r="M956" s="107"/>
      <c r="N956" s="107"/>
      <c r="O956" s="107"/>
      <c r="P956" s="107"/>
      <c r="Q956" s="107"/>
      <c r="R956" s="107"/>
      <c r="S956" s="107"/>
      <c r="T956" s="107"/>
      <c r="U956" s="107"/>
      <c r="V956" s="107"/>
      <c r="W956" s="107"/>
      <c r="X956" s="107"/>
      <c r="Y956" s="107"/>
      <c r="Z956" s="107"/>
    </row>
    <row r="957" ht="12.0" customHeight="1">
      <c r="G957" s="107"/>
      <c r="H957" s="107"/>
      <c r="I957" s="107"/>
      <c r="J957" s="107"/>
      <c r="K957" s="107"/>
      <c r="L957" s="107"/>
      <c r="M957" s="107"/>
      <c r="N957" s="107"/>
      <c r="O957" s="107"/>
      <c r="P957" s="107"/>
      <c r="Q957" s="107"/>
      <c r="R957" s="107"/>
      <c r="S957" s="107"/>
      <c r="T957" s="107"/>
      <c r="U957" s="107"/>
      <c r="V957" s="107"/>
      <c r="W957" s="107"/>
      <c r="X957" s="107"/>
      <c r="Y957" s="107"/>
      <c r="Z957" s="107"/>
    </row>
    <row r="958" ht="12.0" customHeight="1">
      <c r="G958" s="107"/>
      <c r="H958" s="107"/>
      <c r="I958" s="107"/>
      <c r="J958" s="107"/>
      <c r="K958" s="107"/>
      <c r="L958" s="107"/>
      <c r="M958" s="107"/>
      <c r="N958" s="107"/>
      <c r="O958" s="107"/>
      <c r="P958" s="107"/>
      <c r="Q958" s="107"/>
      <c r="R958" s="107"/>
      <c r="S958" s="107"/>
      <c r="T958" s="107"/>
      <c r="U958" s="107"/>
      <c r="V958" s="107"/>
      <c r="W958" s="107"/>
      <c r="X958" s="107"/>
      <c r="Y958" s="107"/>
      <c r="Z958" s="107"/>
    </row>
    <row r="959" ht="12.0" customHeight="1">
      <c r="G959" s="107"/>
      <c r="H959" s="107"/>
      <c r="I959" s="107"/>
      <c r="J959" s="107"/>
      <c r="K959" s="107"/>
      <c r="L959" s="107"/>
      <c r="M959" s="107"/>
      <c r="N959" s="107"/>
      <c r="O959" s="107"/>
      <c r="P959" s="107"/>
      <c r="Q959" s="107"/>
      <c r="R959" s="107"/>
      <c r="S959" s="107"/>
      <c r="T959" s="107"/>
      <c r="U959" s="107"/>
      <c r="V959" s="107"/>
      <c r="W959" s="107"/>
      <c r="X959" s="107"/>
      <c r="Y959" s="107"/>
      <c r="Z959" s="107"/>
    </row>
    <row r="960" ht="12.0" customHeight="1">
      <c r="G960" s="107"/>
      <c r="H960" s="107"/>
      <c r="I960" s="107"/>
      <c r="J960" s="107"/>
      <c r="K960" s="107"/>
      <c r="L960" s="107"/>
      <c r="M960" s="107"/>
      <c r="N960" s="107"/>
      <c r="O960" s="107"/>
      <c r="P960" s="107"/>
      <c r="Q960" s="107"/>
      <c r="R960" s="107"/>
      <c r="S960" s="107"/>
      <c r="T960" s="107"/>
      <c r="U960" s="107"/>
      <c r="V960" s="107"/>
      <c r="W960" s="107"/>
      <c r="X960" s="107"/>
      <c r="Y960" s="107"/>
      <c r="Z960" s="107"/>
    </row>
    <row r="961" ht="12.0" customHeight="1">
      <c r="G961" s="107"/>
      <c r="H961" s="107"/>
      <c r="I961" s="107"/>
      <c r="J961" s="107"/>
      <c r="K961" s="107"/>
      <c r="L961" s="107"/>
      <c r="M961" s="107"/>
      <c r="N961" s="107"/>
      <c r="O961" s="107"/>
      <c r="P961" s="107"/>
      <c r="Q961" s="107"/>
      <c r="R961" s="107"/>
      <c r="S961" s="107"/>
      <c r="T961" s="107"/>
      <c r="U961" s="107"/>
      <c r="V961" s="107"/>
      <c r="W961" s="107"/>
      <c r="X961" s="107"/>
      <c r="Y961" s="107"/>
      <c r="Z961" s="107"/>
    </row>
    <row r="962" ht="12.0" customHeight="1">
      <c r="G962" s="107"/>
      <c r="H962" s="107"/>
      <c r="I962" s="107"/>
      <c r="J962" s="107"/>
      <c r="K962" s="107"/>
      <c r="L962" s="107"/>
      <c r="M962" s="107"/>
      <c r="N962" s="107"/>
      <c r="O962" s="107"/>
      <c r="P962" s="107"/>
      <c r="Q962" s="107"/>
      <c r="R962" s="107"/>
      <c r="S962" s="107"/>
      <c r="T962" s="107"/>
      <c r="U962" s="107"/>
      <c r="V962" s="107"/>
      <c r="W962" s="107"/>
      <c r="X962" s="107"/>
      <c r="Y962" s="107"/>
      <c r="Z962" s="107"/>
    </row>
    <row r="963" ht="12.0" customHeight="1">
      <c r="G963" s="107"/>
      <c r="H963" s="107"/>
      <c r="I963" s="107"/>
      <c r="J963" s="107"/>
      <c r="K963" s="107"/>
      <c r="L963" s="107"/>
      <c r="M963" s="107"/>
      <c r="N963" s="107"/>
      <c r="O963" s="107"/>
      <c r="P963" s="107"/>
      <c r="Q963" s="107"/>
      <c r="R963" s="107"/>
      <c r="S963" s="107"/>
      <c r="T963" s="107"/>
      <c r="U963" s="107"/>
      <c r="V963" s="107"/>
      <c r="W963" s="107"/>
      <c r="X963" s="107"/>
      <c r="Y963" s="107"/>
      <c r="Z963" s="107"/>
    </row>
    <row r="964" ht="12.0" customHeight="1">
      <c r="G964" s="107"/>
      <c r="H964" s="107"/>
      <c r="I964" s="107"/>
      <c r="J964" s="107"/>
      <c r="K964" s="107"/>
      <c r="L964" s="107"/>
      <c r="M964" s="107"/>
      <c r="N964" s="107"/>
      <c r="O964" s="107"/>
      <c r="P964" s="107"/>
      <c r="Q964" s="107"/>
      <c r="R964" s="107"/>
      <c r="S964" s="107"/>
      <c r="T964" s="107"/>
      <c r="U964" s="107"/>
      <c r="V964" s="107"/>
      <c r="W964" s="107"/>
      <c r="X964" s="107"/>
      <c r="Y964" s="107"/>
      <c r="Z964" s="107"/>
    </row>
    <row r="965" ht="12.0" customHeight="1">
      <c r="G965" s="107"/>
      <c r="H965" s="107"/>
      <c r="I965" s="107"/>
      <c r="J965" s="107"/>
      <c r="K965" s="107"/>
      <c r="L965" s="107"/>
      <c r="M965" s="107"/>
      <c r="N965" s="107"/>
      <c r="O965" s="107"/>
      <c r="P965" s="107"/>
      <c r="Q965" s="107"/>
      <c r="R965" s="107"/>
      <c r="S965" s="107"/>
      <c r="T965" s="107"/>
      <c r="U965" s="107"/>
      <c r="V965" s="107"/>
      <c r="W965" s="107"/>
      <c r="X965" s="107"/>
      <c r="Y965" s="107"/>
      <c r="Z965" s="107"/>
    </row>
    <row r="966" ht="12.0" customHeight="1">
      <c r="G966" s="107"/>
      <c r="H966" s="107"/>
      <c r="I966" s="107"/>
      <c r="J966" s="107"/>
      <c r="K966" s="107"/>
      <c r="L966" s="107"/>
      <c r="M966" s="107"/>
      <c r="N966" s="107"/>
      <c r="O966" s="107"/>
      <c r="P966" s="107"/>
      <c r="Q966" s="107"/>
      <c r="R966" s="107"/>
      <c r="S966" s="107"/>
      <c r="T966" s="107"/>
      <c r="U966" s="107"/>
      <c r="V966" s="107"/>
      <c r="W966" s="107"/>
      <c r="X966" s="107"/>
      <c r="Y966" s="107"/>
      <c r="Z966" s="107"/>
    </row>
    <row r="967" ht="12.0" customHeight="1">
      <c r="G967" s="107"/>
      <c r="H967" s="107"/>
      <c r="I967" s="107"/>
      <c r="J967" s="107"/>
      <c r="K967" s="107"/>
      <c r="L967" s="107"/>
      <c r="M967" s="107"/>
      <c r="N967" s="107"/>
      <c r="O967" s="107"/>
      <c r="P967" s="107"/>
      <c r="Q967" s="107"/>
      <c r="R967" s="107"/>
      <c r="S967" s="107"/>
      <c r="T967" s="107"/>
      <c r="U967" s="107"/>
      <c r="V967" s="107"/>
      <c r="W967" s="107"/>
      <c r="X967" s="107"/>
      <c r="Y967" s="107"/>
      <c r="Z967" s="107"/>
    </row>
    <row r="968" ht="12.0" customHeight="1">
      <c r="G968" s="107"/>
      <c r="H968" s="107"/>
      <c r="I968" s="107"/>
      <c r="J968" s="107"/>
      <c r="K968" s="107"/>
      <c r="L968" s="107"/>
      <c r="M968" s="107"/>
      <c r="N968" s="107"/>
      <c r="O968" s="107"/>
      <c r="P968" s="107"/>
      <c r="Q968" s="107"/>
      <c r="R968" s="107"/>
      <c r="S968" s="107"/>
      <c r="T968" s="107"/>
      <c r="U968" s="107"/>
      <c r="V968" s="107"/>
      <c r="W968" s="107"/>
      <c r="X968" s="107"/>
      <c r="Y968" s="107"/>
      <c r="Z968" s="107"/>
    </row>
    <row r="969" ht="12.0" customHeight="1">
      <c r="G969" s="107"/>
      <c r="H969" s="107"/>
      <c r="I969" s="107"/>
      <c r="J969" s="107"/>
      <c r="K969" s="107"/>
      <c r="L969" s="107"/>
      <c r="M969" s="107"/>
      <c r="N969" s="107"/>
      <c r="O969" s="107"/>
      <c r="P969" s="107"/>
      <c r="Q969" s="107"/>
      <c r="R969" s="107"/>
      <c r="S969" s="107"/>
      <c r="T969" s="107"/>
      <c r="U969" s="107"/>
      <c r="V969" s="107"/>
      <c r="W969" s="107"/>
      <c r="X969" s="107"/>
      <c r="Y969" s="107"/>
      <c r="Z969" s="107"/>
    </row>
    <row r="970" ht="12.0" customHeight="1">
      <c r="G970" s="107"/>
      <c r="H970" s="107"/>
      <c r="I970" s="107"/>
      <c r="J970" s="107"/>
      <c r="K970" s="107"/>
      <c r="L970" s="107"/>
      <c r="M970" s="107"/>
      <c r="N970" s="107"/>
      <c r="O970" s="107"/>
      <c r="P970" s="107"/>
      <c r="Q970" s="107"/>
      <c r="R970" s="107"/>
      <c r="S970" s="107"/>
      <c r="T970" s="107"/>
      <c r="U970" s="107"/>
      <c r="V970" s="107"/>
      <c r="W970" s="107"/>
      <c r="X970" s="107"/>
      <c r="Y970" s="107"/>
      <c r="Z970" s="107"/>
    </row>
    <row r="971" ht="12.0" customHeight="1">
      <c r="G971" s="107"/>
      <c r="H971" s="107"/>
      <c r="I971" s="107"/>
      <c r="J971" s="107"/>
      <c r="K971" s="107"/>
      <c r="L971" s="107"/>
      <c r="M971" s="107"/>
      <c r="N971" s="107"/>
      <c r="O971" s="107"/>
      <c r="P971" s="107"/>
      <c r="Q971" s="107"/>
      <c r="R971" s="107"/>
      <c r="S971" s="107"/>
      <c r="T971" s="107"/>
      <c r="U971" s="107"/>
      <c r="V971" s="107"/>
      <c r="W971" s="107"/>
      <c r="X971" s="107"/>
      <c r="Y971" s="107"/>
      <c r="Z971" s="107"/>
    </row>
    <row r="972" ht="12.0" customHeight="1">
      <c r="G972" s="107"/>
      <c r="H972" s="107"/>
      <c r="I972" s="107"/>
      <c r="J972" s="107"/>
      <c r="K972" s="107"/>
      <c r="L972" s="107"/>
      <c r="M972" s="107"/>
      <c r="N972" s="107"/>
      <c r="O972" s="107"/>
      <c r="P972" s="107"/>
      <c r="Q972" s="107"/>
      <c r="R972" s="107"/>
      <c r="S972" s="107"/>
      <c r="T972" s="107"/>
      <c r="U972" s="107"/>
      <c r="V972" s="107"/>
      <c r="W972" s="107"/>
      <c r="X972" s="107"/>
      <c r="Y972" s="107"/>
      <c r="Z972" s="107"/>
    </row>
    <row r="973" ht="12.0" customHeight="1">
      <c r="G973" s="107"/>
      <c r="H973" s="107"/>
      <c r="I973" s="107"/>
      <c r="J973" s="107"/>
      <c r="K973" s="107"/>
      <c r="L973" s="107"/>
      <c r="M973" s="107"/>
      <c r="N973" s="107"/>
      <c r="O973" s="107"/>
      <c r="P973" s="107"/>
      <c r="Q973" s="107"/>
      <c r="R973" s="107"/>
      <c r="S973" s="107"/>
      <c r="T973" s="107"/>
      <c r="U973" s="107"/>
      <c r="V973" s="107"/>
      <c r="W973" s="107"/>
      <c r="X973" s="107"/>
      <c r="Y973" s="107"/>
      <c r="Z973" s="107"/>
    </row>
    <row r="974" ht="12.0" customHeight="1">
      <c r="G974" s="107"/>
      <c r="H974" s="107"/>
      <c r="I974" s="107"/>
      <c r="J974" s="107"/>
      <c r="K974" s="107"/>
      <c r="L974" s="107"/>
      <c r="M974" s="107"/>
      <c r="N974" s="107"/>
      <c r="O974" s="107"/>
      <c r="P974" s="107"/>
      <c r="Q974" s="107"/>
      <c r="R974" s="107"/>
      <c r="S974" s="107"/>
      <c r="T974" s="107"/>
      <c r="U974" s="107"/>
      <c r="V974" s="107"/>
      <c r="W974" s="107"/>
      <c r="X974" s="107"/>
      <c r="Y974" s="107"/>
      <c r="Z974" s="107"/>
    </row>
    <row r="975" ht="12.0" customHeight="1">
      <c r="G975" s="107"/>
      <c r="H975" s="107"/>
      <c r="I975" s="107"/>
      <c r="J975" s="107"/>
      <c r="K975" s="107"/>
      <c r="L975" s="107"/>
      <c r="M975" s="107"/>
      <c r="N975" s="107"/>
      <c r="O975" s="107"/>
      <c r="P975" s="107"/>
      <c r="Q975" s="107"/>
      <c r="R975" s="107"/>
      <c r="S975" s="107"/>
      <c r="T975" s="107"/>
      <c r="U975" s="107"/>
      <c r="V975" s="107"/>
      <c r="W975" s="107"/>
      <c r="X975" s="107"/>
      <c r="Y975" s="107"/>
      <c r="Z975" s="107"/>
    </row>
    <row r="976" ht="12.0" customHeight="1">
      <c r="G976" s="107"/>
      <c r="H976" s="107"/>
      <c r="I976" s="107"/>
      <c r="J976" s="107"/>
      <c r="K976" s="107"/>
      <c r="L976" s="107"/>
      <c r="M976" s="107"/>
      <c r="N976" s="107"/>
      <c r="O976" s="107"/>
      <c r="P976" s="107"/>
      <c r="Q976" s="107"/>
      <c r="R976" s="107"/>
      <c r="S976" s="107"/>
      <c r="T976" s="107"/>
      <c r="U976" s="107"/>
      <c r="V976" s="107"/>
      <c r="W976" s="107"/>
      <c r="X976" s="107"/>
      <c r="Y976" s="107"/>
      <c r="Z976" s="107"/>
    </row>
    <row r="977" ht="12.0" customHeight="1">
      <c r="G977" s="107"/>
      <c r="H977" s="107"/>
      <c r="I977" s="107"/>
      <c r="J977" s="107"/>
      <c r="K977" s="107"/>
      <c r="L977" s="107"/>
      <c r="M977" s="107"/>
      <c r="N977" s="107"/>
      <c r="O977" s="107"/>
      <c r="P977" s="107"/>
      <c r="Q977" s="107"/>
      <c r="R977" s="107"/>
      <c r="S977" s="107"/>
      <c r="T977" s="107"/>
      <c r="U977" s="107"/>
      <c r="V977" s="107"/>
      <c r="W977" s="107"/>
      <c r="X977" s="107"/>
      <c r="Y977" s="107"/>
      <c r="Z977" s="107"/>
    </row>
    <row r="978" ht="12.0" customHeight="1">
      <c r="G978" s="107"/>
      <c r="H978" s="107"/>
      <c r="I978" s="107"/>
      <c r="J978" s="107"/>
      <c r="K978" s="107"/>
      <c r="L978" s="107"/>
      <c r="M978" s="107"/>
      <c r="N978" s="107"/>
      <c r="O978" s="107"/>
      <c r="P978" s="107"/>
      <c r="Q978" s="107"/>
      <c r="R978" s="107"/>
      <c r="S978" s="107"/>
      <c r="T978" s="107"/>
      <c r="U978" s="107"/>
      <c r="V978" s="107"/>
      <c r="W978" s="107"/>
      <c r="X978" s="107"/>
      <c r="Y978" s="107"/>
      <c r="Z978" s="107"/>
    </row>
    <row r="979" ht="12.0" customHeight="1">
      <c r="G979" s="107"/>
      <c r="H979" s="107"/>
      <c r="I979" s="107"/>
      <c r="J979" s="107"/>
      <c r="K979" s="107"/>
      <c r="L979" s="107"/>
      <c r="M979" s="107"/>
      <c r="N979" s="107"/>
      <c r="O979" s="107"/>
      <c r="P979" s="107"/>
      <c r="Q979" s="107"/>
      <c r="R979" s="107"/>
      <c r="S979" s="107"/>
      <c r="T979" s="107"/>
      <c r="U979" s="107"/>
      <c r="V979" s="107"/>
      <c r="W979" s="107"/>
      <c r="X979" s="107"/>
      <c r="Y979" s="107"/>
      <c r="Z979" s="107"/>
    </row>
    <row r="980" ht="12.0" customHeight="1">
      <c r="G980" s="107"/>
      <c r="H980" s="107"/>
      <c r="I980" s="107"/>
      <c r="J980" s="107"/>
      <c r="K980" s="107"/>
      <c r="L980" s="107"/>
      <c r="M980" s="107"/>
      <c r="N980" s="107"/>
      <c r="O980" s="107"/>
      <c r="P980" s="107"/>
      <c r="Q980" s="107"/>
      <c r="R980" s="107"/>
      <c r="S980" s="107"/>
      <c r="T980" s="107"/>
      <c r="U980" s="107"/>
      <c r="V980" s="107"/>
      <c r="W980" s="107"/>
      <c r="X980" s="107"/>
      <c r="Y980" s="107"/>
      <c r="Z980" s="107"/>
    </row>
    <row r="981" ht="12.0" customHeight="1">
      <c r="G981" s="107"/>
      <c r="H981" s="107"/>
      <c r="I981" s="107"/>
      <c r="J981" s="107"/>
      <c r="K981" s="107"/>
      <c r="L981" s="107"/>
      <c r="M981" s="107"/>
      <c r="N981" s="107"/>
      <c r="O981" s="107"/>
      <c r="P981" s="107"/>
      <c r="Q981" s="107"/>
      <c r="R981" s="107"/>
      <c r="S981" s="107"/>
      <c r="T981" s="107"/>
      <c r="U981" s="107"/>
      <c r="V981" s="107"/>
      <c r="W981" s="107"/>
      <c r="X981" s="107"/>
      <c r="Y981" s="107"/>
      <c r="Z981" s="107"/>
    </row>
    <row r="982" ht="12.0" customHeight="1">
      <c r="G982" s="107"/>
      <c r="H982" s="107"/>
      <c r="I982" s="107"/>
      <c r="J982" s="107"/>
      <c r="K982" s="107"/>
      <c r="L982" s="107"/>
      <c r="M982" s="107"/>
      <c r="N982" s="107"/>
      <c r="O982" s="107"/>
      <c r="P982" s="107"/>
      <c r="Q982" s="107"/>
      <c r="R982" s="107"/>
      <c r="S982" s="107"/>
      <c r="T982" s="107"/>
      <c r="U982" s="107"/>
      <c r="V982" s="107"/>
      <c r="W982" s="107"/>
      <c r="X982" s="107"/>
      <c r="Y982" s="107"/>
      <c r="Z982" s="107"/>
    </row>
    <row r="983" ht="12.0" customHeight="1">
      <c r="G983" s="107"/>
      <c r="H983" s="107"/>
      <c r="I983" s="107"/>
      <c r="J983" s="107"/>
      <c r="K983" s="107"/>
      <c r="L983" s="107"/>
      <c r="M983" s="107"/>
      <c r="N983" s="107"/>
      <c r="O983" s="107"/>
      <c r="P983" s="107"/>
      <c r="Q983" s="107"/>
      <c r="R983" s="107"/>
      <c r="S983" s="107"/>
      <c r="T983" s="107"/>
      <c r="U983" s="107"/>
      <c r="V983" s="107"/>
      <c r="W983" s="107"/>
      <c r="X983" s="107"/>
      <c r="Y983" s="107"/>
      <c r="Z983" s="107"/>
    </row>
    <row r="984" ht="12.0" customHeight="1">
      <c r="G984" s="107"/>
      <c r="H984" s="107"/>
      <c r="I984" s="107"/>
      <c r="J984" s="107"/>
      <c r="K984" s="107"/>
      <c r="L984" s="107"/>
      <c r="M984" s="107"/>
      <c r="N984" s="107"/>
      <c r="O984" s="107"/>
      <c r="P984" s="107"/>
      <c r="Q984" s="107"/>
      <c r="R984" s="107"/>
      <c r="S984" s="107"/>
      <c r="T984" s="107"/>
      <c r="U984" s="107"/>
      <c r="V984" s="107"/>
      <c r="W984" s="107"/>
      <c r="X984" s="107"/>
      <c r="Y984" s="107"/>
      <c r="Z984" s="107"/>
    </row>
    <row r="985" ht="12.0" customHeight="1">
      <c r="G985" s="107"/>
      <c r="H985" s="107"/>
      <c r="I985" s="107"/>
      <c r="J985" s="107"/>
      <c r="K985" s="107"/>
      <c r="L985" s="107"/>
      <c r="M985" s="107"/>
      <c r="N985" s="107"/>
      <c r="O985" s="107"/>
      <c r="P985" s="107"/>
      <c r="Q985" s="107"/>
      <c r="R985" s="107"/>
      <c r="S985" s="107"/>
      <c r="T985" s="107"/>
      <c r="U985" s="107"/>
      <c r="V985" s="107"/>
      <c r="W985" s="107"/>
      <c r="X985" s="107"/>
      <c r="Y985" s="107"/>
      <c r="Z985" s="107"/>
    </row>
    <row r="986" ht="12.0" customHeight="1">
      <c r="G986" s="107"/>
      <c r="H986" s="107"/>
      <c r="I986" s="107"/>
      <c r="J986" s="107"/>
      <c r="K986" s="107"/>
      <c r="L986" s="107"/>
      <c r="M986" s="107"/>
      <c r="N986" s="107"/>
      <c r="O986" s="107"/>
      <c r="P986" s="107"/>
      <c r="Q986" s="107"/>
      <c r="R986" s="107"/>
      <c r="S986" s="107"/>
      <c r="T986" s="107"/>
      <c r="U986" s="107"/>
      <c r="V986" s="107"/>
      <c r="W986" s="107"/>
      <c r="X986" s="107"/>
      <c r="Y986" s="107"/>
      <c r="Z986" s="107"/>
    </row>
    <row r="987" ht="12.0" customHeight="1">
      <c r="G987" s="107"/>
      <c r="H987" s="107"/>
      <c r="I987" s="107"/>
      <c r="J987" s="107"/>
      <c r="K987" s="107"/>
      <c r="L987" s="107"/>
      <c r="M987" s="107"/>
      <c r="N987" s="107"/>
      <c r="O987" s="107"/>
      <c r="P987" s="107"/>
      <c r="Q987" s="107"/>
      <c r="R987" s="107"/>
      <c r="S987" s="107"/>
      <c r="T987" s="107"/>
      <c r="U987" s="107"/>
      <c r="V987" s="107"/>
      <c r="W987" s="107"/>
      <c r="X987" s="107"/>
      <c r="Y987" s="107"/>
      <c r="Z987" s="107"/>
    </row>
    <row r="988" ht="12.0" customHeight="1">
      <c r="G988" s="107"/>
      <c r="H988" s="107"/>
      <c r="I988" s="107"/>
      <c r="J988" s="107"/>
      <c r="K988" s="107"/>
      <c r="L988" s="107"/>
      <c r="M988" s="107"/>
      <c r="N988" s="107"/>
      <c r="O988" s="107"/>
      <c r="P988" s="107"/>
      <c r="Q988" s="107"/>
      <c r="R988" s="107"/>
      <c r="S988" s="107"/>
      <c r="T988" s="107"/>
      <c r="U988" s="107"/>
      <c r="V988" s="107"/>
      <c r="W988" s="107"/>
      <c r="X988" s="107"/>
      <c r="Y988" s="107"/>
      <c r="Z988" s="107"/>
    </row>
    <row r="989" ht="12.0" customHeight="1">
      <c r="G989" s="107"/>
      <c r="H989" s="107"/>
      <c r="I989" s="107"/>
      <c r="J989" s="107"/>
      <c r="K989" s="107"/>
      <c r="L989" s="107"/>
      <c r="M989" s="107"/>
      <c r="N989" s="107"/>
      <c r="O989" s="107"/>
      <c r="P989" s="107"/>
      <c r="Q989" s="107"/>
      <c r="R989" s="107"/>
      <c r="S989" s="107"/>
      <c r="T989" s="107"/>
      <c r="U989" s="107"/>
      <c r="V989" s="107"/>
      <c r="W989" s="107"/>
      <c r="X989" s="107"/>
      <c r="Y989" s="107"/>
      <c r="Z989" s="107"/>
    </row>
    <row r="990" ht="12.0" customHeight="1">
      <c r="G990" s="107"/>
      <c r="H990" s="107"/>
      <c r="I990" s="107"/>
      <c r="J990" s="107"/>
      <c r="K990" s="107"/>
      <c r="L990" s="107"/>
      <c r="M990" s="107"/>
      <c r="N990" s="107"/>
      <c r="O990" s="107"/>
      <c r="P990" s="107"/>
      <c r="Q990" s="107"/>
      <c r="R990" s="107"/>
      <c r="S990" s="107"/>
      <c r="T990" s="107"/>
      <c r="U990" s="107"/>
      <c r="V990" s="107"/>
      <c r="W990" s="107"/>
      <c r="X990" s="107"/>
      <c r="Y990" s="107"/>
      <c r="Z990" s="107"/>
    </row>
    <row r="991" ht="12.0" customHeight="1">
      <c r="G991" s="107"/>
      <c r="H991" s="107"/>
      <c r="I991" s="107"/>
      <c r="J991" s="107"/>
      <c r="K991" s="107"/>
      <c r="L991" s="107"/>
      <c r="M991" s="107"/>
      <c r="N991" s="107"/>
      <c r="O991" s="107"/>
      <c r="P991" s="107"/>
      <c r="Q991" s="107"/>
      <c r="R991" s="107"/>
      <c r="S991" s="107"/>
      <c r="T991" s="107"/>
      <c r="U991" s="107"/>
      <c r="V991" s="107"/>
      <c r="W991" s="107"/>
      <c r="X991" s="107"/>
      <c r="Y991" s="107"/>
      <c r="Z991" s="107"/>
    </row>
    <row r="992" ht="12.0" customHeight="1">
      <c r="G992" s="107"/>
      <c r="H992" s="107"/>
      <c r="I992" s="107"/>
      <c r="J992" s="107"/>
      <c r="K992" s="107"/>
      <c r="L992" s="107"/>
      <c r="M992" s="107"/>
      <c r="N992" s="107"/>
      <c r="O992" s="107"/>
      <c r="P992" s="107"/>
      <c r="Q992" s="107"/>
      <c r="R992" s="107"/>
      <c r="S992" s="107"/>
      <c r="T992" s="107"/>
      <c r="U992" s="107"/>
      <c r="V992" s="107"/>
      <c r="W992" s="107"/>
      <c r="X992" s="107"/>
      <c r="Y992" s="107"/>
      <c r="Z992" s="107"/>
    </row>
    <row r="993" ht="12.0" customHeight="1">
      <c r="G993" s="107"/>
      <c r="H993" s="107"/>
      <c r="I993" s="107"/>
      <c r="J993" s="107"/>
      <c r="K993" s="107"/>
      <c r="L993" s="107"/>
      <c r="M993" s="107"/>
      <c r="N993" s="107"/>
      <c r="O993" s="107"/>
      <c r="P993" s="107"/>
      <c r="Q993" s="107"/>
      <c r="R993" s="107"/>
      <c r="S993" s="107"/>
      <c r="T993" s="107"/>
      <c r="U993" s="107"/>
      <c r="V993" s="107"/>
      <c r="W993" s="107"/>
      <c r="X993" s="107"/>
      <c r="Y993" s="107"/>
      <c r="Z993" s="107"/>
    </row>
    <row r="994" ht="12.0" customHeight="1">
      <c r="G994" s="107"/>
      <c r="H994" s="107"/>
      <c r="I994" s="107"/>
      <c r="J994" s="107"/>
      <c r="K994" s="107"/>
      <c r="L994" s="107"/>
      <c r="M994" s="107"/>
      <c r="N994" s="107"/>
      <c r="O994" s="107"/>
      <c r="P994" s="107"/>
      <c r="Q994" s="107"/>
      <c r="R994" s="107"/>
      <c r="S994" s="107"/>
      <c r="T994" s="107"/>
      <c r="U994" s="107"/>
      <c r="V994" s="107"/>
      <c r="W994" s="107"/>
      <c r="X994" s="107"/>
      <c r="Y994" s="107"/>
      <c r="Z994" s="107"/>
    </row>
    <row r="995" ht="12.0" customHeight="1">
      <c r="G995" s="107"/>
      <c r="H995" s="107"/>
      <c r="I995" s="107"/>
      <c r="J995" s="107"/>
      <c r="K995" s="107"/>
      <c r="L995" s="107"/>
      <c r="M995" s="107"/>
      <c r="N995" s="107"/>
      <c r="O995" s="107"/>
      <c r="P995" s="107"/>
      <c r="Q995" s="107"/>
      <c r="R995" s="107"/>
      <c r="S995" s="107"/>
      <c r="T995" s="107"/>
      <c r="U995" s="107"/>
      <c r="V995" s="107"/>
      <c r="W995" s="107"/>
      <c r="X995" s="107"/>
      <c r="Y995" s="107"/>
      <c r="Z995" s="107"/>
    </row>
    <row r="996" ht="12.0" customHeight="1">
      <c r="G996" s="107"/>
      <c r="H996" s="107"/>
      <c r="I996" s="107"/>
      <c r="J996" s="107"/>
      <c r="K996" s="107"/>
      <c r="L996" s="107"/>
      <c r="M996" s="107"/>
      <c r="N996" s="107"/>
      <c r="O996" s="107"/>
      <c r="P996" s="107"/>
      <c r="Q996" s="107"/>
      <c r="R996" s="107"/>
      <c r="S996" s="107"/>
      <c r="T996" s="107"/>
      <c r="U996" s="107"/>
      <c r="V996" s="107"/>
      <c r="W996" s="107"/>
      <c r="X996" s="107"/>
      <c r="Y996" s="107"/>
      <c r="Z996" s="107"/>
    </row>
    <row r="997" ht="12.0" customHeight="1">
      <c r="G997" s="107"/>
      <c r="H997" s="107"/>
      <c r="I997" s="107"/>
      <c r="J997" s="107"/>
      <c r="K997" s="107"/>
      <c r="L997" s="107"/>
      <c r="M997" s="107"/>
      <c r="N997" s="107"/>
      <c r="O997" s="107"/>
      <c r="P997" s="107"/>
      <c r="Q997" s="107"/>
      <c r="R997" s="107"/>
      <c r="S997" s="107"/>
      <c r="T997" s="107"/>
      <c r="U997" s="107"/>
      <c r="V997" s="107"/>
      <c r="W997" s="107"/>
      <c r="X997" s="107"/>
      <c r="Y997" s="107"/>
      <c r="Z997" s="107"/>
    </row>
    <row r="998" ht="12.0" customHeight="1">
      <c r="G998" s="107"/>
      <c r="H998" s="107"/>
      <c r="I998" s="107"/>
      <c r="J998" s="107"/>
      <c r="K998" s="107"/>
      <c r="L998" s="107"/>
      <c r="M998" s="107"/>
      <c r="N998" s="107"/>
      <c r="O998" s="107"/>
      <c r="P998" s="107"/>
      <c r="Q998" s="107"/>
      <c r="R998" s="107"/>
      <c r="S998" s="107"/>
      <c r="T998" s="107"/>
      <c r="U998" s="107"/>
      <c r="V998" s="107"/>
      <c r="W998" s="107"/>
      <c r="X998" s="107"/>
      <c r="Y998" s="107"/>
      <c r="Z998" s="107"/>
    </row>
    <row r="999" ht="12.0" customHeight="1">
      <c r="G999" s="107"/>
      <c r="H999" s="107"/>
      <c r="I999" s="107"/>
      <c r="J999" s="107"/>
      <c r="K999" s="107"/>
      <c r="L999" s="107"/>
      <c r="M999" s="107"/>
      <c r="N999" s="107"/>
      <c r="O999" s="107"/>
      <c r="P999" s="107"/>
      <c r="Q999" s="107"/>
      <c r="R999" s="107"/>
      <c r="S999" s="107"/>
      <c r="T999" s="107"/>
      <c r="U999" s="107"/>
      <c r="V999" s="107"/>
      <c r="W999" s="107"/>
      <c r="X999" s="107"/>
      <c r="Y999" s="107"/>
      <c r="Z999" s="107"/>
    </row>
    <row r="1000" ht="12.0" customHeight="1">
      <c r="G1000" s="107"/>
      <c r="H1000" s="107"/>
      <c r="I1000" s="107"/>
      <c r="J1000" s="107"/>
      <c r="K1000" s="107"/>
      <c r="L1000" s="107"/>
      <c r="M1000" s="107"/>
      <c r="N1000" s="107"/>
      <c r="O1000" s="107"/>
      <c r="P1000" s="107"/>
      <c r="Q1000" s="107"/>
      <c r="R1000" s="107"/>
      <c r="S1000" s="107"/>
      <c r="T1000" s="107"/>
      <c r="U1000" s="107"/>
      <c r="V1000" s="107"/>
      <c r="W1000" s="107"/>
      <c r="X1000" s="107"/>
      <c r="Y1000" s="107"/>
      <c r="Z1000" s="107"/>
    </row>
  </sheetData>
  <mergeCells count="3">
    <mergeCell ref="C1:D1"/>
    <mergeCell ref="E1:F1"/>
    <mergeCell ref="A2:B2"/>
  </mergeCells>
  <conditionalFormatting sqref="C3:C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E2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3:D22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22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D0CECE"/>
    <outlinePr summaryBelow="0" summaryRight="0"/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4.43" defaultRowHeight="15.0"/>
  <cols>
    <col customWidth="1" min="1" max="1" width="12.57"/>
    <col customWidth="1" min="2" max="2" width="5.14"/>
    <col customWidth="1" min="3" max="40" width="8.14"/>
  </cols>
  <sheetData>
    <row r="1" ht="12.0" customHeight="1">
      <c r="A1" s="110" t="s">
        <v>11</v>
      </c>
      <c r="B1" s="137"/>
      <c r="C1" s="138" t="s">
        <v>41</v>
      </c>
      <c r="D1" s="139" t="s">
        <v>42</v>
      </c>
      <c r="E1" s="139" t="s">
        <v>43</v>
      </c>
      <c r="F1" s="139" t="s">
        <v>44</v>
      </c>
      <c r="G1" s="139" t="s">
        <v>45</v>
      </c>
      <c r="H1" s="139" t="s">
        <v>46</v>
      </c>
      <c r="I1" s="139" t="s">
        <v>47</v>
      </c>
      <c r="J1" s="139" t="s">
        <v>48</v>
      </c>
      <c r="K1" s="139" t="s">
        <v>49</v>
      </c>
      <c r="L1" s="139" t="s">
        <v>50</v>
      </c>
      <c r="M1" s="140" t="s">
        <v>51</v>
      </c>
      <c r="N1" s="140" t="s">
        <v>52</v>
      </c>
      <c r="O1" s="140" t="s">
        <v>53</v>
      </c>
      <c r="P1" s="140" t="s">
        <v>54</v>
      </c>
      <c r="Q1" s="140" t="s">
        <v>55</v>
      </c>
      <c r="R1" s="140" t="s">
        <v>56</v>
      </c>
      <c r="S1" s="140" t="s">
        <v>57</v>
      </c>
      <c r="T1" s="140" t="s">
        <v>58</v>
      </c>
      <c r="U1" s="140" t="s">
        <v>59</v>
      </c>
      <c r="V1" s="140" t="s">
        <v>60</v>
      </c>
      <c r="W1" s="140" t="s">
        <v>61</v>
      </c>
      <c r="X1" s="140" t="s">
        <v>62</v>
      </c>
      <c r="Y1" s="140" t="s">
        <v>63</v>
      </c>
      <c r="Z1" s="140" t="s">
        <v>64</v>
      </c>
      <c r="AA1" s="140" t="s">
        <v>65</v>
      </c>
      <c r="AB1" s="140" t="s">
        <v>66</v>
      </c>
      <c r="AC1" s="140" t="s">
        <v>67</v>
      </c>
      <c r="AD1" s="140" t="s">
        <v>68</v>
      </c>
      <c r="AE1" s="140" t="s">
        <v>69</v>
      </c>
      <c r="AF1" s="140" t="s">
        <v>70</v>
      </c>
      <c r="AG1" s="140" t="s">
        <v>71</v>
      </c>
      <c r="AH1" s="140" t="s">
        <v>72</v>
      </c>
      <c r="AI1" s="140" t="s">
        <v>73</v>
      </c>
      <c r="AJ1" s="140" t="s">
        <v>74</v>
      </c>
      <c r="AK1" s="140" t="s">
        <v>75</v>
      </c>
      <c r="AL1" s="140" t="s">
        <v>76</v>
      </c>
      <c r="AM1" s="140" t="s">
        <v>77</v>
      </c>
      <c r="AN1" s="140" t="s">
        <v>78</v>
      </c>
    </row>
    <row r="2" ht="12.0" customHeight="1">
      <c r="A2" s="112" t="s">
        <v>79</v>
      </c>
      <c r="B2" s="114" t="s">
        <v>80</v>
      </c>
      <c r="C2" s="141" t="s">
        <v>81</v>
      </c>
      <c r="D2" s="141" t="s">
        <v>82</v>
      </c>
      <c r="E2" s="141" t="s">
        <v>83</v>
      </c>
      <c r="F2" s="141" t="s">
        <v>84</v>
      </c>
      <c r="G2" s="141" t="s">
        <v>85</v>
      </c>
      <c r="H2" s="141" t="s">
        <v>86</v>
      </c>
      <c r="I2" s="141" t="s">
        <v>87</v>
      </c>
      <c r="J2" s="141" t="s">
        <v>88</v>
      </c>
      <c r="K2" s="141" t="s">
        <v>89</v>
      </c>
      <c r="L2" s="141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</row>
    <row r="3" ht="12.0" customHeight="1">
      <c r="A3" s="124" t="s">
        <v>119</v>
      </c>
      <c r="B3" s="125" t="s">
        <v>120</v>
      </c>
      <c r="C3" s="143" t="s">
        <v>104</v>
      </c>
      <c r="D3" s="144" t="s">
        <v>102</v>
      </c>
      <c r="E3" s="144" t="s">
        <v>86</v>
      </c>
      <c r="F3" s="144" t="s">
        <v>82</v>
      </c>
      <c r="G3" s="144" t="s">
        <v>89</v>
      </c>
      <c r="H3" s="144" t="s">
        <v>118</v>
      </c>
      <c r="I3" s="144" t="s">
        <v>115</v>
      </c>
      <c r="J3" s="144" t="s">
        <v>114</v>
      </c>
      <c r="K3" s="144" t="s">
        <v>107</v>
      </c>
      <c r="L3" s="144" t="s">
        <v>88</v>
      </c>
      <c r="M3" s="142" t="s">
        <v>110</v>
      </c>
      <c r="N3" s="142" t="s">
        <v>85</v>
      </c>
      <c r="O3" s="142" t="s">
        <v>121</v>
      </c>
      <c r="P3" s="142" t="s">
        <v>105</v>
      </c>
      <c r="Q3" s="142" t="s">
        <v>96</v>
      </c>
      <c r="R3" s="142" t="s">
        <v>91</v>
      </c>
      <c r="S3" s="142" t="s">
        <v>111</v>
      </c>
      <c r="T3" s="142" t="s">
        <v>117</v>
      </c>
      <c r="U3" s="142" t="s">
        <v>109</v>
      </c>
      <c r="V3" s="142" t="s">
        <v>95</v>
      </c>
      <c r="W3" s="142" t="s">
        <v>87</v>
      </c>
      <c r="X3" s="142" t="s">
        <v>113</v>
      </c>
      <c r="Y3" s="142" t="s">
        <v>83</v>
      </c>
      <c r="Z3" s="142" t="s">
        <v>103</v>
      </c>
      <c r="AA3" s="142" t="s">
        <v>84</v>
      </c>
      <c r="AB3" s="142" t="s">
        <v>100</v>
      </c>
      <c r="AC3" s="142" t="s">
        <v>92</v>
      </c>
      <c r="AD3" s="142" t="s">
        <v>122</v>
      </c>
      <c r="AE3" s="142" t="s">
        <v>81</v>
      </c>
      <c r="AF3" s="142" t="s">
        <v>106</v>
      </c>
      <c r="AG3" s="142" t="s">
        <v>112</v>
      </c>
      <c r="AH3" s="142" t="s">
        <v>116</v>
      </c>
      <c r="AI3" s="142" t="s">
        <v>98</v>
      </c>
      <c r="AJ3" s="142" t="s">
        <v>99</v>
      </c>
      <c r="AK3" s="142" t="s">
        <v>101</v>
      </c>
      <c r="AL3" s="142" t="s">
        <v>97</v>
      </c>
      <c r="AM3" s="142" t="s">
        <v>94</v>
      </c>
      <c r="AN3" s="142" t="s">
        <v>90</v>
      </c>
    </row>
    <row r="4" ht="12.0" customHeight="1">
      <c r="A4" s="124" t="s">
        <v>123</v>
      </c>
      <c r="B4" s="125" t="s">
        <v>124</v>
      </c>
      <c r="C4" s="143" t="s">
        <v>114</v>
      </c>
      <c r="D4" s="144" t="s">
        <v>110</v>
      </c>
      <c r="E4" s="144" t="s">
        <v>100</v>
      </c>
      <c r="F4" s="144" t="s">
        <v>101</v>
      </c>
      <c r="G4" s="144" t="s">
        <v>97</v>
      </c>
      <c r="H4" s="144" t="s">
        <v>94</v>
      </c>
      <c r="I4" s="144" t="s">
        <v>105</v>
      </c>
      <c r="J4" s="144" t="s">
        <v>83</v>
      </c>
      <c r="K4" s="144" t="s">
        <v>85</v>
      </c>
      <c r="L4" s="144" t="s">
        <v>92</v>
      </c>
      <c r="M4" s="142" t="s">
        <v>113</v>
      </c>
      <c r="N4" s="142" t="s">
        <v>84</v>
      </c>
      <c r="O4" s="142" t="s">
        <v>89</v>
      </c>
      <c r="P4" s="142" t="s">
        <v>106</v>
      </c>
      <c r="Q4" s="142" t="s">
        <v>115</v>
      </c>
      <c r="R4" s="142" t="s">
        <v>118</v>
      </c>
      <c r="S4" s="142" t="s">
        <v>103</v>
      </c>
      <c r="T4" s="142" t="s">
        <v>93</v>
      </c>
      <c r="U4" s="142" t="s">
        <v>121</v>
      </c>
      <c r="V4" s="142" t="s">
        <v>86</v>
      </c>
      <c r="W4" s="142" t="s">
        <v>102</v>
      </c>
      <c r="X4" s="142" t="s">
        <v>91</v>
      </c>
      <c r="Y4" s="142" t="s">
        <v>95</v>
      </c>
      <c r="Z4" s="142" t="s">
        <v>88</v>
      </c>
      <c r="AA4" s="142" t="s">
        <v>87</v>
      </c>
      <c r="AB4" s="142" t="s">
        <v>98</v>
      </c>
      <c r="AC4" s="142" t="s">
        <v>82</v>
      </c>
      <c r="AD4" s="142" t="s">
        <v>116</v>
      </c>
      <c r="AE4" s="142" t="s">
        <v>96</v>
      </c>
      <c r="AF4" s="142" t="s">
        <v>90</v>
      </c>
      <c r="AG4" s="142" t="s">
        <v>104</v>
      </c>
      <c r="AH4" s="142" t="s">
        <v>107</v>
      </c>
      <c r="AI4" s="142" t="s">
        <v>109</v>
      </c>
      <c r="AJ4" s="142" t="s">
        <v>108</v>
      </c>
      <c r="AK4" s="142" t="s">
        <v>111</v>
      </c>
      <c r="AL4" s="142" t="s">
        <v>112</v>
      </c>
      <c r="AM4" s="142" t="s">
        <v>122</v>
      </c>
      <c r="AN4" s="142" t="s">
        <v>81</v>
      </c>
    </row>
    <row r="5" ht="12.0" customHeight="1">
      <c r="A5" s="124" t="s">
        <v>125</v>
      </c>
      <c r="B5" s="125" t="s">
        <v>126</v>
      </c>
      <c r="C5" s="143" t="s">
        <v>97</v>
      </c>
      <c r="D5" s="144" t="s">
        <v>87</v>
      </c>
      <c r="E5" s="144" t="s">
        <v>88</v>
      </c>
      <c r="F5" s="144" t="s">
        <v>110</v>
      </c>
      <c r="G5" s="144" t="s">
        <v>111</v>
      </c>
      <c r="H5" s="144" t="s">
        <v>108</v>
      </c>
      <c r="I5" s="144" t="s">
        <v>84</v>
      </c>
      <c r="J5" s="144" t="s">
        <v>96</v>
      </c>
      <c r="K5" s="144" t="s">
        <v>105</v>
      </c>
      <c r="L5" s="144" t="s">
        <v>103</v>
      </c>
      <c r="M5" s="142" t="s">
        <v>102</v>
      </c>
      <c r="N5" s="142" t="s">
        <v>116</v>
      </c>
      <c r="O5" s="142" t="s">
        <v>112</v>
      </c>
      <c r="P5" s="142" t="s">
        <v>90</v>
      </c>
      <c r="Q5" s="142" t="s">
        <v>91</v>
      </c>
      <c r="R5" s="142" t="s">
        <v>117</v>
      </c>
      <c r="S5" s="142" t="s">
        <v>109</v>
      </c>
      <c r="T5" s="142" t="s">
        <v>122</v>
      </c>
      <c r="U5" s="142" t="s">
        <v>86</v>
      </c>
      <c r="V5" s="142" t="s">
        <v>83</v>
      </c>
      <c r="W5" s="142" t="s">
        <v>106</v>
      </c>
      <c r="X5" s="142" t="s">
        <v>101</v>
      </c>
      <c r="Y5" s="142" t="s">
        <v>114</v>
      </c>
      <c r="Z5" s="142" t="s">
        <v>95</v>
      </c>
      <c r="AA5" s="142" t="s">
        <v>107</v>
      </c>
      <c r="AB5" s="142" t="s">
        <v>99</v>
      </c>
      <c r="AC5" s="142" t="s">
        <v>94</v>
      </c>
      <c r="AD5" s="142" t="s">
        <v>85</v>
      </c>
      <c r="AE5" s="142" t="s">
        <v>115</v>
      </c>
      <c r="AF5" s="142" t="s">
        <v>100</v>
      </c>
      <c r="AG5" s="142" t="s">
        <v>89</v>
      </c>
      <c r="AH5" s="142" t="s">
        <v>92</v>
      </c>
      <c r="AI5" s="142" t="s">
        <v>93</v>
      </c>
      <c r="AJ5" s="142" t="s">
        <v>104</v>
      </c>
      <c r="AK5" s="142" t="s">
        <v>82</v>
      </c>
      <c r="AL5" s="142" t="s">
        <v>81</v>
      </c>
      <c r="AM5" s="142" t="s">
        <v>113</v>
      </c>
      <c r="AN5" s="142" t="s">
        <v>121</v>
      </c>
    </row>
    <row r="6" ht="12.0" customHeight="1">
      <c r="A6" s="124" t="s">
        <v>127</v>
      </c>
      <c r="B6" s="125" t="s">
        <v>128</v>
      </c>
      <c r="C6" s="143" t="s">
        <v>93</v>
      </c>
      <c r="D6" s="144" t="s">
        <v>112</v>
      </c>
      <c r="E6" s="144" t="s">
        <v>106</v>
      </c>
      <c r="F6" s="144" t="s">
        <v>121</v>
      </c>
      <c r="G6" s="144" t="s">
        <v>82</v>
      </c>
      <c r="H6" s="144" t="s">
        <v>81</v>
      </c>
      <c r="I6" s="144" t="s">
        <v>98</v>
      </c>
      <c r="J6" s="144" t="s">
        <v>109</v>
      </c>
      <c r="K6" s="144" t="s">
        <v>101</v>
      </c>
      <c r="L6" s="144" t="s">
        <v>100</v>
      </c>
      <c r="M6" s="142" t="s">
        <v>89</v>
      </c>
      <c r="N6" s="142" t="s">
        <v>117</v>
      </c>
      <c r="O6" s="142" t="s">
        <v>113</v>
      </c>
      <c r="P6" s="142" t="s">
        <v>92</v>
      </c>
      <c r="Q6" s="142" t="s">
        <v>102</v>
      </c>
      <c r="R6" s="142" t="s">
        <v>107</v>
      </c>
      <c r="S6" s="142" t="s">
        <v>114</v>
      </c>
      <c r="T6" s="142" t="s">
        <v>110</v>
      </c>
      <c r="U6" s="142" t="s">
        <v>90</v>
      </c>
      <c r="V6" s="142" t="s">
        <v>116</v>
      </c>
      <c r="W6" s="142" t="s">
        <v>94</v>
      </c>
      <c r="X6" s="142" t="s">
        <v>96</v>
      </c>
      <c r="Y6" s="142" t="s">
        <v>85</v>
      </c>
      <c r="Z6" s="142" t="s">
        <v>122</v>
      </c>
      <c r="AA6" s="142" t="s">
        <v>108</v>
      </c>
      <c r="AB6" s="142" t="s">
        <v>97</v>
      </c>
      <c r="AC6" s="142" t="s">
        <v>87</v>
      </c>
      <c r="AD6" s="142" t="s">
        <v>86</v>
      </c>
      <c r="AE6" s="142" t="s">
        <v>111</v>
      </c>
      <c r="AF6" s="142" t="s">
        <v>83</v>
      </c>
      <c r="AG6" s="142" t="s">
        <v>99</v>
      </c>
      <c r="AH6" s="142" t="s">
        <v>103</v>
      </c>
      <c r="AI6" s="142" t="s">
        <v>105</v>
      </c>
      <c r="AJ6" s="142" t="s">
        <v>118</v>
      </c>
      <c r="AK6" s="142" t="s">
        <v>91</v>
      </c>
      <c r="AL6" s="142" t="s">
        <v>88</v>
      </c>
      <c r="AM6" s="142" t="s">
        <v>115</v>
      </c>
      <c r="AN6" s="142" t="s">
        <v>95</v>
      </c>
    </row>
    <row r="7" ht="12.0" customHeight="1">
      <c r="A7" s="124" t="s">
        <v>129</v>
      </c>
      <c r="B7" s="125" t="s">
        <v>130</v>
      </c>
      <c r="C7" s="143" t="s">
        <v>106</v>
      </c>
      <c r="D7" s="144" t="s">
        <v>121</v>
      </c>
      <c r="E7" s="144" t="s">
        <v>85</v>
      </c>
      <c r="F7" s="144" t="s">
        <v>108</v>
      </c>
      <c r="G7" s="144" t="s">
        <v>104</v>
      </c>
      <c r="H7" s="144" t="s">
        <v>102</v>
      </c>
      <c r="I7" s="144" t="s">
        <v>91</v>
      </c>
      <c r="J7" s="144" t="s">
        <v>97</v>
      </c>
      <c r="K7" s="144" t="s">
        <v>110</v>
      </c>
      <c r="L7" s="144" t="s">
        <v>118</v>
      </c>
      <c r="M7" s="142" t="s">
        <v>115</v>
      </c>
      <c r="N7" s="142" t="s">
        <v>86</v>
      </c>
      <c r="O7" s="142" t="s">
        <v>109</v>
      </c>
      <c r="P7" s="142" t="s">
        <v>101</v>
      </c>
      <c r="Q7" s="142" t="s">
        <v>111</v>
      </c>
      <c r="R7" s="142" t="s">
        <v>81</v>
      </c>
      <c r="S7" s="142" t="s">
        <v>99</v>
      </c>
      <c r="T7" s="142" t="s">
        <v>89</v>
      </c>
      <c r="U7" s="142" t="s">
        <v>114</v>
      </c>
      <c r="V7" s="142" t="s">
        <v>90</v>
      </c>
      <c r="W7" s="142" t="s">
        <v>107</v>
      </c>
      <c r="X7" s="142" t="s">
        <v>112</v>
      </c>
      <c r="Y7" s="142" t="s">
        <v>122</v>
      </c>
      <c r="Z7" s="142" t="s">
        <v>93</v>
      </c>
      <c r="AA7" s="142" t="s">
        <v>96</v>
      </c>
      <c r="AB7" s="142" t="s">
        <v>105</v>
      </c>
      <c r="AC7" s="142" t="s">
        <v>117</v>
      </c>
      <c r="AD7" s="142" t="s">
        <v>94</v>
      </c>
      <c r="AE7" s="142" t="s">
        <v>88</v>
      </c>
      <c r="AF7" s="142" t="s">
        <v>92</v>
      </c>
      <c r="AG7" s="142" t="s">
        <v>113</v>
      </c>
      <c r="AH7" s="142" t="s">
        <v>84</v>
      </c>
      <c r="AI7" s="142" t="s">
        <v>83</v>
      </c>
      <c r="AJ7" s="142" t="s">
        <v>100</v>
      </c>
      <c r="AK7" s="142" t="s">
        <v>98</v>
      </c>
      <c r="AL7" s="142" t="s">
        <v>95</v>
      </c>
      <c r="AM7" s="142" t="s">
        <v>87</v>
      </c>
      <c r="AN7" s="142" t="s">
        <v>116</v>
      </c>
    </row>
    <row r="8" ht="12.0" customHeight="1">
      <c r="A8" s="124" t="s">
        <v>131</v>
      </c>
      <c r="B8" s="125" t="s">
        <v>132</v>
      </c>
      <c r="C8" s="143" t="s">
        <v>88</v>
      </c>
      <c r="D8" s="144" t="s">
        <v>91</v>
      </c>
      <c r="E8" s="144" t="s">
        <v>114</v>
      </c>
      <c r="F8" s="144" t="s">
        <v>107</v>
      </c>
      <c r="G8" s="144" t="s">
        <v>106</v>
      </c>
      <c r="H8" s="144" t="s">
        <v>112</v>
      </c>
      <c r="I8" s="144" t="s">
        <v>93</v>
      </c>
      <c r="J8" s="144" t="s">
        <v>92</v>
      </c>
      <c r="K8" s="144" t="s">
        <v>113</v>
      </c>
      <c r="L8" s="144" t="s">
        <v>121</v>
      </c>
      <c r="M8" s="142" t="s">
        <v>82</v>
      </c>
      <c r="N8" s="142" t="s">
        <v>94</v>
      </c>
      <c r="O8" s="142" t="s">
        <v>95</v>
      </c>
      <c r="P8" s="142" t="s">
        <v>98</v>
      </c>
      <c r="Q8" s="142" t="s">
        <v>99</v>
      </c>
      <c r="R8" s="142" t="s">
        <v>102</v>
      </c>
      <c r="S8" s="142" t="s">
        <v>89</v>
      </c>
      <c r="T8" s="142" t="s">
        <v>105</v>
      </c>
      <c r="U8" s="142" t="s">
        <v>104</v>
      </c>
      <c r="V8" s="142" t="s">
        <v>103</v>
      </c>
      <c r="W8" s="142" t="s">
        <v>111</v>
      </c>
      <c r="X8" s="142" t="s">
        <v>87</v>
      </c>
      <c r="Y8" s="142" t="s">
        <v>100</v>
      </c>
      <c r="Z8" s="142" t="s">
        <v>97</v>
      </c>
      <c r="AA8" s="142" t="s">
        <v>101</v>
      </c>
      <c r="AB8" s="142" t="s">
        <v>83</v>
      </c>
      <c r="AC8" s="142" t="s">
        <v>116</v>
      </c>
      <c r="AD8" s="142" t="s">
        <v>110</v>
      </c>
      <c r="AE8" s="142" t="s">
        <v>118</v>
      </c>
      <c r="AF8" s="142" t="s">
        <v>117</v>
      </c>
      <c r="AG8" s="142" t="s">
        <v>109</v>
      </c>
      <c r="AH8" s="142" t="s">
        <v>96</v>
      </c>
      <c r="AI8" s="142" t="s">
        <v>85</v>
      </c>
      <c r="AJ8" s="142" t="s">
        <v>81</v>
      </c>
      <c r="AK8" s="142" t="s">
        <v>122</v>
      </c>
      <c r="AL8" s="142" t="s">
        <v>86</v>
      </c>
      <c r="AM8" s="142" t="s">
        <v>84</v>
      </c>
      <c r="AN8" s="142" t="s">
        <v>108</v>
      </c>
    </row>
    <row r="9" ht="12.0" customHeight="1">
      <c r="A9" s="124" t="s">
        <v>133</v>
      </c>
      <c r="B9" s="125" t="s">
        <v>134</v>
      </c>
      <c r="C9" s="143" t="s">
        <v>111</v>
      </c>
      <c r="D9" s="144" t="s">
        <v>107</v>
      </c>
      <c r="E9" s="144" t="s">
        <v>93</v>
      </c>
      <c r="F9" s="144" t="s">
        <v>96</v>
      </c>
      <c r="G9" s="144" t="s">
        <v>83</v>
      </c>
      <c r="H9" s="144" t="s">
        <v>122</v>
      </c>
      <c r="I9" s="144" t="s">
        <v>101</v>
      </c>
      <c r="J9" s="144" t="s">
        <v>116</v>
      </c>
      <c r="K9" s="144" t="s">
        <v>115</v>
      </c>
      <c r="L9" s="144" t="s">
        <v>95</v>
      </c>
      <c r="M9" s="142" t="s">
        <v>117</v>
      </c>
      <c r="N9" s="142" t="s">
        <v>82</v>
      </c>
      <c r="O9" s="142" t="s">
        <v>104</v>
      </c>
      <c r="P9" s="142" t="s">
        <v>100</v>
      </c>
      <c r="Q9" s="142" t="s">
        <v>112</v>
      </c>
      <c r="R9" s="142" t="s">
        <v>87</v>
      </c>
      <c r="S9" s="142" t="s">
        <v>105</v>
      </c>
      <c r="T9" s="142" t="s">
        <v>94</v>
      </c>
      <c r="U9" s="142" t="s">
        <v>118</v>
      </c>
      <c r="V9" s="142" t="s">
        <v>99</v>
      </c>
      <c r="W9" s="142" t="s">
        <v>89</v>
      </c>
      <c r="X9" s="142" t="s">
        <v>108</v>
      </c>
      <c r="Y9" s="142" t="s">
        <v>97</v>
      </c>
      <c r="Z9" s="142" t="s">
        <v>106</v>
      </c>
      <c r="AA9" s="142" t="s">
        <v>92</v>
      </c>
      <c r="AB9" s="142" t="s">
        <v>114</v>
      </c>
      <c r="AC9" s="142" t="s">
        <v>81</v>
      </c>
      <c r="AD9" s="142" t="s">
        <v>84</v>
      </c>
      <c r="AE9" s="142" t="s">
        <v>91</v>
      </c>
      <c r="AF9" s="142" t="s">
        <v>85</v>
      </c>
      <c r="AG9" s="142" t="s">
        <v>103</v>
      </c>
      <c r="AH9" s="142" t="s">
        <v>102</v>
      </c>
      <c r="AI9" s="142" t="s">
        <v>121</v>
      </c>
      <c r="AJ9" s="142" t="s">
        <v>88</v>
      </c>
      <c r="AK9" s="142" t="s">
        <v>110</v>
      </c>
      <c r="AL9" s="142" t="s">
        <v>90</v>
      </c>
      <c r="AM9" s="142" t="s">
        <v>98</v>
      </c>
      <c r="AN9" s="142" t="s">
        <v>109</v>
      </c>
    </row>
    <row r="10" ht="12.0" customHeight="1">
      <c r="A10" s="124" t="s">
        <v>135</v>
      </c>
      <c r="B10" s="125" t="s">
        <v>136</v>
      </c>
      <c r="C10" s="143" t="s">
        <v>115</v>
      </c>
      <c r="D10" s="144" t="s">
        <v>109</v>
      </c>
      <c r="E10" s="144" t="s">
        <v>98</v>
      </c>
      <c r="F10" s="144" t="s">
        <v>99</v>
      </c>
      <c r="G10" s="144" t="s">
        <v>105</v>
      </c>
      <c r="H10" s="144" t="s">
        <v>87</v>
      </c>
      <c r="I10" s="144" t="s">
        <v>113</v>
      </c>
      <c r="J10" s="144" t="s">
        <v>121</v>
      </c>
      <c r="K10" s="144" t="s">
        <v>84</v>
      </c>
      <c r="L10" s="144" t="s">
        <v>108</v>
      </c>
      <c r="M10" s="142" t="s">
        <v>106</v>
      </c>
      <c r="N10" s="142" t="s">
        <v>100</v>
      </c>
      <c r="O10" s="142" t="s">
        <v>107</v>
      </c>
      <c r="P10" s="142" t="s">
        <v>82</v>
      </c>
      <c r="Q10" s="142" t="s">
        <v>89</v>
      </c>
      <c r="R10" s="142" t="s">
        <v>95</v>
      </c>
      <c r="S10" s="142" t="s">
        <v>83</v>
      </c>
      <c r="T10" s="142" t="s">
        <v>85</v>
      </c>
      <c r="U10" s="142" t="s">
        <v>92</v>
      </c>
      <c r="V10" s="142" t="s">
        <v>96</v>
      </c>
      <c r="W10" s="142" t="s">
        <v>122</v>
      </c>
      <c r="X10" s="142" t="s">
        <v>118</v>
      </c>
      <c r="Y10" s="142" t="s">
        <v>94</v>
      </c>
      <c r="Z10" s="142" t="s">
        <v>117</v>
      </c>
      <c r="AA10" s="142" t="s">
        <v>90</v>
      </c>
      <c r="AB10" s="142" t="s">
        <v>110</v>
      </c>
      <c r="AC10" s="142" t="s">
        <v>102</v>
      </c>
      <c r="AD10" s="142" t="s">
        <v>97</v>
      </c>
      <c r="AE10" s="142" t="s">
        <v>103</v>
      </c>
      <c r="AF10" s="142" t="s">
        <v>116</v>
      </c>
      <c r="AG10" s="142" t="s">
        <v>91</v>
      </c>
      <c r="AH10" s="142" t="s">
        <v>81</v>
      </c>
      <c r="AI10" s="142" t="s">
        <v>114</v>
      </c>
      <c r="AJ10" s="142" t="s">
        <v>86</v>
      </c>
      <c r="AK10" s="142" t="s">
        <v>93</v>
      </c>
      <c r="AL10" s="142" t="s">
        <v>104</v>
      </c>
      <c r="AM10" s="142" t="s">
        <v>111</v>
      </c>
      <c r="AN10" s="142" t="s">
        <v>112</v>
      </c>
    </row>
    <row r="11" ht="12.0" customHeight="1">
      <c r="A11" s="124" t="s">
        <v>137</v>
      </c>
      <c r="B11" s="125" t="s">
        <v>138</v>
      </c>
      <c r="C11" s="143" t="s">
        <v>103</v>
      </c>
      <c r="D11" s="144" t="s">
        <v>105</v>
      </c>
      <c r="E11" s="144" t="s">
        <v>104</v>
      </c>
      <c r="F11" s="144" t="s">
        <v>113</v>
      </c>
      <c r="G11" s="144" t="s">
        <v>115</v>
      </c>
      <c r="H11" s="144" t="s">
        <v>116</v>
      </c>
      <c r="I11" s="144" t="s">
        <v>94</v>
      </c>
      <c r="J11" s="144" t="s">
        <v>118</v>
      </c>
      <c r="K11" s="144" t="s">
        <v>91</v>
      </c>
      <c r="L11" s="144" t="s">
        <v>114</v>
      </c>
      <c r="M11" s="142" t="s">
        <v>101</v>
      </c>
      <c r="N11" s="142" t="s">
        <v>83</v>
      </c>
      <c r="O11" s="142" t="s">
        <v>111</v>
      </c>
      <c r="P11" s="142" t="s">
        <v>117</v>
      </c>
      <c r="Q11" s="142" t="s">
        <v>93</v>
      </c>
      <c r="R11" s="142" t="s">
        <v>122</v>
      </c>
      <c r="S11" s="142" t="s">
        <v>112</v>
      </c>
      <c r="T11" s="142" t="s">
        <v>107</v>
      </c>
      <c r="U11" s="142" t="s">
        <v>95</v>
      </c>
      <c r="V11" s="142" t="s">
        <v>88</v>
      </c>
      <c r="W11" s="142" t="s">
        <v>98</v>
      </c>
      <c r="X11" s="142" t="s">
        <v>84</v>
      </c>
      <c r="Y11" s="142" t="s">
        <v>81</v>
      </c>
      <c r="Z11" s="142" t="s">
        <v>86</v>
      </c>
      <c r="AA11" s="142" t="s">
        <v>82</v>
      </c>
      <c r="AB11" s="142" t="s">
        <v>121</v>
      </c>
      <c r="AC11" s="142" t="s">
        <v>85</v>
      </c>
      <c r="AD11" s="142" t="s">
        <v>92</v>
      </c>
      <c r="AE11" s="142" t="s">
        <v>99</v>
      </c>
      <c r="AF11" s="142" t="s">
        <v>108</v>
      </c>
      <c r="AG11" s="142" t="s">
        <v>102</v>
      </c>
      <c r="AH11" s="142" t="s">
        <v>90</v>
      </c>
      <c r="AI11" s="142" t="s">
        <v>89</v>
      </c>
      <c r="AJ11" s="142" t="s">
        <v>109</v>
      </c>
      <c r="AK11" s="142" t="s">
        <v>87</v>
      </c>
      <c r="AL11" s="142" t="s">
        <v>100</v>
      </c>
      <c r="AM11" s="142" t="s">
        <v>110</v>
      </c>
      <c r="AN11" s="142" t="s">
        <v>97</v>
      </c>
    </row>
    <row r="12" ht="12.0" customHeight="1">
      <c r="A12" s="124" t="s">
        <v>139</v>
      </c>
      <c r="B12" s="125" t="s">
        <v>140</v>
      </c>
      <c r="C12" s="143" t="s">
        <v>95</v>
      </c>
      <c r="D12" s="144" t="s">
        <v>92</v>
      </c>
      <c r="E12" s="144" t="s">
        <v>97</v>
      </c>
      <c r="F12" s="144" t="s">
        <v>91</v>
      </c>
      <c r="G12" s="144" t="s">
        <v>93</v>
      </c>
      <c r="H12" s="144" t="s">
        <v>96</v>
      </c>
      <c r="I12" s="144" t="s">
        <v>85</v>
      </c>
      <c r="J12" s="144" t="s">
        <v>86</v>
      </c>
      <c r="K12" s="144" t="s">
        <v>122</v>
      </c>
      <c r="L12" s="144" t="s">
        <v>83</v>
      </c>
      <c r="M12" s="142" t="s">
        <v>84</v>
      </c>
      <c r="N12" s="142" t="s">
        <v>98</v>
      </c>
      <c r="O12" s="142" t="s">
        <v>99</v>
      </c>
      <c r="P12" s="142" t="s">
        <v>87</v>
      </c>
      <c r="Q12" s="142" t="s">
        <v>88</v>
      </c>
      <c r="R12" s="142" t="s">
        <v>94</v>
      </c>
      <c r="S12" s="142" t="s">
        <v>90</v>
      </c>
      <c r="T12" s="142" t="s">
        <v>82</v>
      </c>
      <c r="U12" s="142" t="s">
        <v>81</v>
      </c>
      <c r="V12" s="142" t="s">
        <v>104</v>
      </c>
      <c r="W12" s="142" t="s">
        <v>113</v>
      </c>
      <c r="X12" s="142" t="s">
        <v>107</v>
      </c>
      <c r="Y12" s="142" t="s">
        <v>111</v>
      </c>
      <c r="Z12" s="142" t="s">
        <v>100</v>
      </c>
      <c r="AA12" s="142" t="s">
        <v>110</v>
      </c>
      <c r="AB12" s="142" t="s">
        <v>109</v>
      </c>
      <c r="AC12" s="142" t="s">
        <v>115</v>
      </c>
      <c r="AD12" s="142" t="s">
        <v>117</v>
      </c>
      <c r="AE12" s="142" t="s">
        <v>114</v>
      </c>
      <c r="AF12" s="142" t="s">
        <v>101</v>
      </c>
      <c r="AG12" s="142" t="s">
        <v>118</v>
      </c>
      <c r="AH12" s="142" t="s">
        <v>108</v>
      </c>
      <c r="AI12" s="142" t="s">
        <v>106</v>
      </c>
      <c r="AJ12" s="142" t="s">
        <v>112</v>
      </c>
      <c r="AK12" s="142" t="s">
        <v>102</v>
      </c>
      <c r="AL12" s="142" t="s">
        <v>121</v>
      </c>
      <c r="AM12" s="142" t="s">
        <v>105</v>
      </c>
      <c r="AN12" s="142" t="s">
        <v>103</v>
      </c>
    </row>
    <row r="13" ht="12.0" customHeight="1">
      <c r="A13" s="124" t="s">
        <v>141</v>
      </c>
      <c r="B13" s="125" t="s">
        <v>142</v>
      </c>
      <c r="C13" s="143" t="s">
        <v>83</v>
      </c>
      <c r="D13" s="144" t="s">
        <v>90</v>
      </c>
      <c r="E13" s="144" t="s">
        <v>117</v>
      </c>
      <c r="F13" s="144" t="s">
        <v>116</v>
      </c>
      <c r="G13" s="144" t="s">
        <v>109</v>
      </c>
      <c r="H13" s="144" t="s">
        <v>107</v>
      </c>
      <c r="I13" s="144" t="s">
        <v>82</v>
      </c>
      <c r="J13" s="144" t="s">
        <v>81</v>
      </c>
      <c r="K13" s="144" t="s">
        <v>106</v>
      </c>
      <c r="L13" s="144" t="s">
        <v>104</v>
      </c>
      <c r="M13" s="142" t="s">
        <v>122</v>
      </c>
      <c r="N13" s="142" t="s">
        <v>101</v>
      </c>
      <c r="O13" s="142" t="s">
        <v>114</v>
      </c>
      <c r="P13" s="142" t="s">
        <v>86</v>
      </c>
      <c r="Q13" s="142" t="s">
        <v>118</v>
      </c>
      <c r="R13" s="142" t="s">
        <v>93</v>
      </c>
      <c r="S13" s="142" t="s">
        <v>110</v>
      </c>
      <c r="T13" s="142" t="s">
        <v>111</v>
      </c>
      <c r="U13" s="142" t="s">
        <v>112</v>
      </c>
      <c r="V13" s="142" t="s">
        <v>121</v>
      </c>
      <c r="W13" s="142" t="s">
        <v>105</v>
      </c>
      <c r="X13" s="142" t="s">
        <v>99</v>
      </c>
      <c r="Y13" s="142" t="s">
        <v>115</v>
      </c>
      <c r="Z13" s="142" t="s">
        <v>89</v>
      </c>
      <c r="AA13" s="142" t="s">
        <v>102</v>
      </c>
      <c r="AB13" s="142" t="s">
        <v>108</v>
      </c>
      <c r="AC13" s="142" t="s">
        <v>95</v>
      </c>
      <c r="AD13" s="142" t="s">
        <v>87</v>
      </c>
      <c r="AE13" s="142" t="s">
        <v>113</v>
      </c>
      <c r="AF13" s="142" t="s">
        <v>98</v>
      </c>
      <c r="AG13" s="142" t="s">
        <v>88</v>
      </c>
      <c r="AH13" s="142" t="s">
        <v>94</v>
      </c>
      <c r="AI13" s="142" t="s">
        <v>97</v>
      </c>
      <c r="AJ13" s="142" t="s">
        <v>103</v>
      </c>
      <c r="AK13" s="142" t="s">
        <v>84</v>
      </c>
      <c r="AL13" s="142" t="s">
        <v>96</v>
      </c>
      <c r="AM13" s="142" t="s">
        <v>85</v>
      </c>
      <c r="AN13" s="142" t="s">
        <v>92</v>
      </c>
    </row>
    <row r="14" ht="12.0" customHeight="1">
      <c r="A14" s="124" t="s">
        <v>143</v>
      </c>
      <c r="B14" s="125" t="s">
        <v>144</v>
      </c>
      <c r="C14" s="143" t="s">
        <v>122</v>
      </c>
      <c r="D14" s="144" t="s">
        <v>96</v>
      </c>
      <c r="E14" s="144" t="s">
        <v>111</v>
      </c>
      <c r="F14" s="144" t="s">
        <v>112</v>
      </c>
      <c r="G14" s="144" t="s">
        <v>101</v>
      </c>
      <c r="H14" s="144" t="s">
        <v>84</v>
      </c>
      <c r="I14" s="144" t="s">
        <v>117</v>
      </c>
      <c r="J14" s="144" t="s">
        <v>100</v>
      </c>
      <c r="K14" s="144" t="s">
        <v>98</v>
      </c>
      <c r="L14" s="144" t="s">
        <v>109</v>
      </c>
      <c r="M14" s="142" t="s">
        <v>107</v>
      </c>
      <c r="N14" s="142" t="s">
        <v>110</v>
      </c>
      <c r="O14" s="142" t="s">
        <v>102</v>
      </c>
      <c r="P14" s="142" t="s">
        <v>108</v>
      </c>
      <c r="Q14" s="142" t="s">
        <v>114</v>
      </c>
      <c r="R14" s="142" t="s">
        <v>82</v>
      </c>
      <c r="S14" s="142" t="s">
        <v>86</v>
      </c>
      <c r="T14" s="142" t="s">
        <v>115</v>
      </c>
      <c r="U14" s="142" t="s">
        <v>116</v>
      </c>
      <c r="V14" s="142" t="s">
        <v>97</v>
      </c>
      <c r="W14" s="142" t="s">
        <v>91</v>
      </c>
      <c r="X14" s="142" t="s">
        <v>92</v>
      </c>
      <c r="Y14" s="142" t="s">
        <v>106</v>
      </c>
      <c r="Z14" s="142" t="s">
        <v>85</v>
      </c>
      <c r="AA14" s="142" t="s">
        <v>121</v>
      </c>
      <c r="AB14" s="142" t="s">
        <v>103</v>
      </c>
      <c r="AC14" s="142" t="s">
        <v>113</v>
      </c>
      <c r="AD14" s="142" t="s">
        <v>83</v>
      </c>
      <c r="AE14" s="142" t="s">
        <v>93</v>
      </c>
      <c r="AF14" s="142" t="s">
        <v>87</v>
      </c>
      <c r="AG14" s="142" t="s">
        <v>95</v>
      </c>
      <c r="AH14" s="142" t="s">
        <v>88</v>
      </c>
      <c r="AI14" s="142" t="s">
        <v>104</v>
      </c>
      <c r="AJ14" s="142" t="s">
        <v>90</v>
      </c>
      <c r="AK14" s="142" t="s">
        <v>94</v>
      </c>
      <c r="AL14" s="142" t="s">
        <v>118</v>
      </c>
      <c r="AM14" s="142" t="s">
        <v>89</v>
      </c>
      <c r="AN14" s="142" t="s">
        <v>99</v>
      </c>
    </row>
    <row r="15" ht="12.0" customHeight="1">
      <c r="A15" s="124" t="s">
        <v>145</v>
      </c>
      <c r="B15" s="125" t="s">
        <v>146</v>
      </c>
      <c r="C15" s="143" t="s">
        <v>89</v>
      </c>
      <c r="D15" s="144" t="s">
        <v>99</v>
      </c>
      <c r="E15" s="144" t="s">
        <v>94</v>
      </c>
      <c r="F15" s="144" t="s">
        <v>118</v>
      </c>
      <c r="G15" s="144" t="s">
        <v>114</v>
      </c>
      <c r="H15" s="144" t="s">
        <v>92</v>
      </c>
      <c r="I15" s="144" t="s">
        <v>102</v>
      </c>
      <c r="J15" s="144" t="s">
        <v>112</v>
      </c>
      <c r="K15" s="144" t="s">
        <v>82</v>
      </c>
      <c r="L15" s="144" t="s">
        <v>86</v>
      </c>
      <c r="M15" s="142" t="s">
        <v>93</v>
      </c>
      <c r="N15" s="142" t="s">
        <v>105</v>
      </c>
      <c r="O15" s="142" t="s">
        <v>115</v>
      </c>
      <c r="P15" s="142" t="s">
        <v>97</v>
      </c>
      <c r="Q15" s="142" t="s">
        <v>121</v>
      </c>
      <c r="R15" s="142" t="s">
        <v>101</v>
      </c>
      <c r="S15" s="142" t="s">
        <v>100</v>
      </c>
      <c r="T15" s="142" t="s">
        <v>84</v>
      </c>
      <c r="U15" s="142" t="s">
        <v>96</v>
      </c>
      <c r="V15" s="142" t="s">
        <v>108</v>
      </c>
      <c r="W15" s="142" t="s">
        <v>85</v>
      </c>
      <c r="X15" s="142" t="s">
        <v>109</v>
      </c>
      <c r="Y15" s="142" t="s">
        <v>117</v>
      </c>
      <c r="Z15" s="142" t="s">
        <v>98</v>
      </c>
      <c r="AA15" s="142" t="s">
        <v>116</v>
      </c>
      <c r="AB15" s="142" t="s">
        <v>88</v>
      </c>
      <c r="AC15" s="142" t="s">
        <v>91</v>
      </c>
      <c r="AD15" s="142" t="s">
        <v>90</v>
      </c>
      <c r="AE15" s="142" t="s">
        <v>107</v>
      </c>
      <c r="AF15" s="142" t="s">
        <v>122</v>
      </c>
      <c r="AG15" s="142" t="s">
        <v>81</v>
      </c>
      <c r="AH15" s="142" t="s">
        <v>87</v>
      </c>
      <c r="AI15" s="142" t="s">
        <v>111</v>
      </c>
      <c r="AJ15" s="142" t="s">
        <v>83</v>
      </c>
      <c r="AK15" s="142" t="s">
        <v>113</v>
      </c>
      <c r="AL15" s="142" t="s">
        <v>103</v>
      </c>
      <c r="AM15" s="142" t="s">
        <v>106</v>
      </c>
      <c r="AN15" s="142" t="s">
        <v>104</v>
      </c>
    </row>
    <row r="16" ht="12.0" customHeight="1">
      <c r="A16" s="124" t="s">
        <v>147</v>
      </c>
      <c r="B16" s="125" t="s">
        <v>148</v>
      </c>
      <c r="C16" s="143" t="s">
        <v>94</v>
      </c>
      <c r="D16" s="144" t="s">
        <v>84</v>
      </c>
      <c r="E16" s="144" t="s">
        <v>103</v>
      </c>
      <c r="F16" s="144" t="s">
        <v>105</v>
      </c>
      <c r="G16" s="144" t="s">
        <v>121</v>
      </c>
      <c r="H16" s="144" t="s">
        <v>90</v>
      </c>
      <c r="I16" s="144" t="s">
        <v>89</v>
      </c>
      <c r="J16" s="144" t="s">
        <v>95</v>
      </c>
      <c r="K16" s="144" t="s">
        <v>117</v>
      </c>
      <c r="L16" s="144" t="s">
        <v>97</v>
      </c>
      <c r="M16" s="142" t="s">
        <v>87</v>
      </c>
      <c r="N16" s="142" t="s">
        <v>108</v>
      </c>
      <c r="O16" s="142" t="s">
        <v>118</v>
      </c>
      <c r="P16" s="142" t="s">
        <v>83</v>
      </c>
      <c r="Q16" s="142" t="s">
        <v>92</v>
      </c>
      <c r="R16" s="142" t="s">
        <v>113</v>
      </c>
      <c r="S16" s="142" t="s">
        <v>106</v>
      </c>
      <c r="T16" s="142" t="s">
        <v>101</v>
      </c>
      <c r="U16" s="142" t="s">
        <v>100</v>
      </c>
      <c r="V16" s="142" t="s">
        <v>114</v>
      </c>
      <c r="W16" s="142" t="s">
        <v>110</v>
      </c>
      <c r="X16" s="142" t="s">
        <v>82</v>
      </c>
      <c r="Y16" s="142" t="s">
        <v>104</v>
      </c>
      <c r="Z16" s="142" t="s">
        <v>81</v>
      </c>
      <c r="AA16" s="142" t="s">
        <v>109</v>
      </c>
      <c r="AB16" s="142" t="s">
        <v>111</v>
      </c>
      <c r="AC16" s="142" t="s">
        <v>96</v>
      </c>
      <c r="AD16" s="142" t="s">
        <v>98</v>
      </c>
      <c r="AE16" s="142" t="s">
        <v>102</v>
      </c>
      <c r="AF16" s="142" t="s">
        <v>86</v>
      </c>
      <c r="AG16" s="142" t="s">
        <v>93</v>
      </c>
      <c r="AH16" s="142" t="s">
        <v>122</v>
      </c>
      <c r="AI16" s="142" t="s">
        <v>115</v>
      </c>
      <c r="AJ16" s="142" t="s">
        <v>116</v>
      </c>
      <c r="AK16" s="142" t="s">
        <v>107</v>
      </c>
      <c r="AL16" s="142" t="s">
        <v>99</v>
      </c>
      <c r="AM16" s="142" t="s">
        <v>91</v>
      </c>
      <c r="AN16" s="142" t="s">
        <v>88</v>
      </c>
    </row>
    <row r="17" ht="12.0" customHeight="1">
      <c r="A17" s="124" t="s">
        <v>149</v>
      </c>
      <c r="B17" s="125" t="s">
        <v>150</v>
      </c>
      <c r="C17" s="143" t="s">
        <v>98</v>
      </c>
      <c r="D17" s="144" t="s">
        <v>113</v>
      </c>
      <c r="E17" s="144" t="s">
        <v>89</v>
      </c>
      <c r="F17" s="144" t="s">
        <v>90</v>
      </c>
      <c r="G17" s="144" t="s">
        <v>117</v>
      </c>
      <c r="H17" s="144" t="s">
        <v>100</v>
      </c>
      <c r="I17" s="144" t="s">
        <v>111</v>
      </c>
      <c r="J17" s="144" t="s">
        <v>103</v>
      </c>
      <c r="K17" s="144" t="s">
        <v>93</v>
      </c>
      <c r="L17" s="144" t="s">
        <v>112</v>
      </c>
      <c r="M17" s="142" t="s">
        <v>105</v>
      </c>
      <c r="N17" s="142" t="s">
        <v>87</v>
      </c>
      <c r="O17" s="142" t="s">
        <v>88</v>
      </c>
      <c r="P17" s="142" t="s">
        <v>110</v>
      </c>
      <c r="Q17" s="142" t="s">
        <v>109</v>
      </c>
      <c r="R17" s="142" t="s">
        <v>84</v>
      </c>
      <c r="S17" s="142" t="s">
        <v>121</v>
      </c>
      <c r="T17" s="142" t="s">
        <v>106</v>
      </c>
      <c r="U17" s="142" t="s">
        <v>83</v>
      </c>
      <c r="V17" s="142" t="s">
        <v>81</v>
      </c>
      <c r="W17" s="142" t="s">
        <v>82</v>
      </c>
      <c r="X17" s="142" t="s">
        <v>116</v>
      </c>
      <c r="Y17" s="142" t="s">
        <v>86</v>
      </c>
      <c r="Z17" s="142" t="s">
        <v>115</v>
      </c>
      <c r="AA17" s="142" t="s">
        <v>118</v>
      </c>
      <c r="AB17" s="142" t="s">
        <v>104</v>
      </c>
      <c r="AC17" s="142" t="s">
        <v>122</v>
      </c>
      <c r="AD17" s="142" t="s">
        <v>101</v>
      </c>
      <c r="AE17" s="142" t="s">
        <v>95</v>
      </c>
      <c r="AF17" s="142" t="s">
        <v>94</v>
      </c>
      <c r="AG17" s="142" t="s">
        <v>114</v>
      </c>
      <c r="AH17" s="142" t="s">
        <v>99</v>
      </c>
      <c r="AI17" s="142" t="s">
        <v>91</v>
      </c>
      <c r="AJ17" s="142" t="s">
        <v>92</v>
      </c>
      <c r="AK17" s="142" t="s">
        <v>85</v>
      </c>
      <c r="AL17" s="142" t="s">
        <v>108</v>
      </c>
      <c r="AM17" s="142" t="s">
        <v>102</v>
      </c>
      <c r="AN17" s="142" t="s">
        <v>96</v>
      </c>
    </row>
    <row r="18" ht="12.0" customHeight="1">
      <c r="A18" s="124" t="s">
        <v>151</v>
      </c>
      <c r="B18" s="125" t="s">
        <v>152</v>
      </c>
      <c r="C18" s="143" t="s">
        <v>85</v>
      </c>
      <c r="D18" s="144" t="s">
        <v>101</v>
      </c>
      <c r="E18" s="144" t="s">
        <v>95</v>
      </c>
      <c r="F18" s="144" t="s">
        <v>114</v>
      </c>
      <c r="G18" s="144" t="s">
        <v>91</v>
      </c>
      <c r="H18" s="144" t="s">
        <v>99</v>
      </c>
      <c r="I18" s="144" t="s">
        <v>106</v>
      </c>
      <c r="J18" s="144" t="s">
        <v>104</v>
      </c>
      <c r="K18" s="144" t="s">
        <v>102</v>
      </c>
      <c r="L18" s="144" t="s">
        <v>81</v>
      </c>
      <c r="M18" s="142" t="s">
        <v>111</v>
      </c>
      <c r="N18" s="142" t="s">
        <v>90</v>
      </c>
      <c r="O18" s="142" t="s">
        <v>103</v>
      </c>
      <c r="P18" s="142" t="s">
        <v>122</v>
      </c>
      <c r="Q18" s="142" t="s">
        <v>107</v>
      </c>
      <c r="R18" s="142" t="s">
        <v>116</v>
      </c>
      <c r="S18" s="142" t="s">
        <v>98</v>
      </c>
      <c r="T18" s="142" t="s">
        <v>113</v>
      </c>
      <c r="U18" s="142" t="s">
        <v>108</v>
      </c>
      <c r="V18" s="142" t="s">
        <v>92</v>
      </c>
      <c r="W18" s="142" t="s">
        <v>84</v>
      </c>
      <c r="X18" s="142" t="s">
        <v>110</v>
      </c>
      <c r="Y18" s="142" t="s">
        <v>88</v>
      </c>
      <c r="Z18" s="142" t="s">
        <v>87</v>
      </c>
      <c r="AA18" s="142" t="s">
        <v>112</v>
      </c>
      <c r="AB18" s="142" t="s">
        <v>89</v>
      </c>
      <c r="AC18" s="142" t="s">
        <v>118</v>
      </c>
      <c r="AD18" s="142" t="s">
        <v>82</v>
      </c>
      <c r="AE18" s="142" t="s">
        <v>121</v>
      </c>
      <c r="AF18" s="142" t="s">
        <v>97</v>
      </c>
      <c r="AG18" s="142" t="s">
        <v>115</v>
      </c>
      <c r="AH18" s="142" t="s">
        <v>100</v>
      </c>
      <c r="AI18" s="142" t="s">
        <v>117</v>
      </c>
      <c r="AJ18" s="142" t="s">
        <v>96</v>
      </c>
      <c r="AK18" s="142" t="s">
        <v>105</v>
      </c>
      <c r="AL18" s="142" t="s">
        <v>83</v>
      </c>
      <c r="AM18" s="142" t="s">
        <v>93</v>
      </c>
      <c r="AN18" s="142" t="s">
        <v>86</v>
      </c>
    </row>
    <row r="19" ht="12.0" customHeight="1">
      <c r="A19" s="124" t="s">
        <v>153</v>
      </c>
      <c r="B19" s="125" t="s">
        <v>154</v>
      </c>
      <c r="C19" s="143" t="s">
        <v>117</v>
      </c>
      <c r="D19" s="144" t="s">
        <v>118</v>
      </c>
      <c r="E19" s="144" t="s">
        <v>115</v>
      </c>
      <c r="F19" s="144" t="s">
        <v>94</v>
      </c>
      <c r="G19" s="144" t="s">
        <v>110</v>
      </c>
      <c r="H19" s="144" t="s">
        <v>88</v>
      </c>
      <c r="I19" s="144" t="s">
        <v>122</v>
      </c>
      <c r="J19" s="144" t="s">
        <v>108</v>
      </c>
      <c r="K19" s="144" t="s">
        <v>111</v>
      </c>
      <c r="L19" s="144" t="s">
        <v>96</v>
      </c>
      <c r="M19" s="142" t="s">
        <v>85</v>
      </c>
      <c r="N19" s="142" t="s">
        <v>97</v>
      </c>
      <c r="O19" s="142" t="s">
        <v>91</v>
      </c>
      <c r="P19" s="142" t="s">
        <v>116</v>
      </c>
      <c r="Q19" s="142" t="s">
        <v>81</v>
      </c>
      <c r="R19" s="142" t="s">
        <v>113</v>
      </c>
      <c r="S19" s="142" t="s">
        <v>104</v>
      </c>
      <c r="T19" s="142" t="s">
        <v>102</v>
      </c>
      <c r="U19" s="142" t="s">
        <v>103</v>
      </c>
      <c r="V19" s="142" t="s">
        <v>112</v>
      </c>
      <c r="W19" s="142" t="s">
        <v>93</v>
      </c>
      <c r="X19" s="142" t="s">
        <v>90</v>
      </c>
      <c r="Y19" s="142" t="s">
        <v>98</v>
      </c>
      <c r="Z19" s="142" t="s">
        <v>109</v>
      </c>
      <c r="AA19" s="142" t="s">
        <v>99</v>
      </c>
      <c r="AB19" s="142" t="s">
        <v>86</v>
      </c>
      <c r="AC19" s="142" t="s">
        <v>84</v>
      </c>
      <c r="AD19" s="142" t="s">
        <v>100</v>
      </c>
      <c r="AE19" s="142" t="s">
        <v>89</v>
      </c>
      <c r="AF19" s="142" t="s">
        <v>105</v>
      </c>
      <c r="AG19" s="142" t="s">
        <v>107</v>
      </c>
      <c r="AH19" s="142" t="s">
        <v>95</v>
      </c>
      <c r="AI19" s="142" t="s">
        <v>101</v>
      </c>
      <c r="AJ19" s="142" t="s">
        <v>121</v>
      </c>
      <c r="AK19" s="142" t="s">
        <v>106</v>
      </c>
      <c r="AL19" s="142" t="s">
        <v>92</v>
      </c>
      <c r="AM19" s="142" t="s">
        <v>82</v>
      </c>
      <c r="AN19" s="142" t="s">
        <v>83</v>
      </c>
    </row>
    <row r="20" ht="12.0" customHeight="1">
      <c r="A20" s="124" t="s">
        <v>155</v>
      </c>
      <c r="B20" s="125" t="s">
        <v>156</v>
      </c>
      <c r="C20" s="143" t="s">
        <v>100</v>
      </c>
      <c r="D20" s="144" t="s">
        <v>108</v>
      </c>
      <c r="E20" s="144" t="s">
        <v>122</v>
      </c>
      <c r="F20" s="144" t="s">
        <v>92</v>
      </c>
      <c r="G20" s="144" t="s">
        <v>113</v>
      </c>
      <c r="H20" s="144" t="s">
        <v>103</v>
      </c>
      <c r="I20" s="144" t="s">
        <v>110</v>
      </c>
      <c r="J20" s="144" t="s">
        <v>99</v>
      </c>
      <c r="K20" s="144" t="s">
        <v>94</v>
      </c>
      <c r="L20" s="144" t="s">
        <v>116</v>
      </c>
      <c r="M20" s="142" t="s">
        <v>98</v>
      </c>
      <c r="N20" s="142" t="s">
        <v>106</v>
      </c>
      <c r="O20" s="142" t="s">
        <v>81</v>
      </c>
      <c r="P20" s="142" t="s">
        <v>85</v>
      </c>
      <c r="Q20" s="142" t="s">
        <v>104</v>
      </c>
      <c r="R20" s="142" t="s">
        <v>115</v>
      </c>
      <c r="S20" s="142" t="s">
        <v>88</v>
      </c>
      <c r="T20" s="142" t="s">
        <v>87</v>
      </c>
      <c r="U20" s="142" t="s">
        <v>97</v>
      </c>
      <c r="V20" s="142" t="s">
        <v>118</v>
      </c>
      <c r="W20" s="142" t="s">
        <v>117</v>
      </c>
      <c r="X20" s="142" t="s">
        <v>121</v>
      </c>
      <c r="Y20" s="142" t="s">
        <v>93</v>
      </c>
      <c r="Z20" s="142" t="s">
        <v>111</v>
      </c>
      <c r="AA20" s="142" t="s">
        <v>91</v>
      </c>
      <c r="AB20" s="142" t="s">
        <v>90</v>
      </c>
      <c r="AC20" s="142" t="s">
        <v>101</v>
      </c>
      <c r="AD20" s="142" t="s">
        <v>105</v>
      </c>
      <c r="AE20" s="142" t="s">
        <v>112</v>
      </c>
      <c r="AF20" s="142" t="s">
        <v>84</v>
      </c>
      <c r="AG20" s="142" t="s">
        <v>96</v>
      </c>
      <c r="AH20" s="142" t="s">
        <v>86</v>
      </c>
      <c r="AI20" s="142" t="s">
        <v>82</v>
      </c>
      <c r="AJ20" s="142" t="s">
        <v>95</v>
      </c>
      <c r="AK20" s="142" t="s">
        <v>89</v>
      </c>
      <c r="AL20" s="142" t="s">
        <v>109</v>
      </c>
      <c r="AM20" s="142" t="s">
        <v>107</v>
      </c>
      <c r="AN20" s="142" t="s">
        <v>114</v>
      </c>
    </row>
    <row r="21" ht="12.0" customHeight="1">
      <c r="A21" s="145" t="s">
        <v>157</v>
      </c>
      <c r="B21" s="146" t="s">
        <v>158</v>
      </c>
      <c r="C21" s="143" t="s">
        <v>86</v>
      </c>
      <c r="D21" s="144" t="s">
        <v>116</v>
      </c>
      <c r="E21" s="144" t="s">
        <v>81</v>
      </c>
      <c r="F21" s="144" t="s">
        <v>102</v>
      </c>
      <c r="G21" s="144" t="s">
        <v>98</v>
      </c>
      <c r="H21" s="144" t="s">
        <v>95</v>
      </c>
      <c r="I21" s="144" t="s">
        <v>107</v>
      </c>
      <c r="J21" s="144" t="s">
        <v>90</v>
      </c>
      <c r="K21" s="144" t="s">
        <v>87</v>
      </c>
      <c r="L21" s="144" t="s">
        <v>99</v>
      </c>
      <c r="M21" s="142" t="s">
        <v>94</v>
      </c>
      <c r="N21" s="142" t="s">
        <v>122</v>
      </c>
      <c r="O21" s="142" t="s">
        <v>96</v>
      </c>
      <c r="P21" s="142" t="s">
        <v>84</v>
      </c>
      <c r="Q21" s="142" t="s">
        <v>103</v>
      </c>
      <c r="R21" s="142" t="s">
        <v>85</v>
      </c>
      <c r="S21" s="142" t="s">
        <v>108</v>
      </c>
      <c r="T21" s="142" t="s">
        <v>91</v>
      </c>
      <c r="U21" s="142" t="s">
        <v>88</v>
      </c>
      <c r="V21" s="142" t="s">
        <v>109</v>
      </c>
      <c r="W21" s="142" t="s">
        <v>115</v>
      </c>
      <c r="X21" s="142" t="s">
        <v>105</v>
      </c>
      <c r="Y21" s="142" t="s">
        <v>89</v>
      </c>
      <c r="Z21" s="142" t="s">
        <v>83</v>
      </c>
      <c r="AA21" s="142" t="s">
        <v>113</v>
      </c>
      <c r="AB21" s="142" t="s">
        <v>112</v>
      </c>
      <c r="AC21" s="142" t="s">
        <v>93</v>
      </c>
      <c r="AD21" s="142" t="s">
        <v>106</v>
      </c>
      <c r="AE21" s="142" t="s">
        <v>104</v>
      </c>
      <c r="AF21" s="142" t="s">
        <v>82</v>
      </c>
      <c r="AG21" s="142" t="s">
        <v>121</v>
      </c>
      <c r="AH21" s="142" t="s">
        <v>118</v>
      </c>
      <c r="AI21" s="142" t="s">
        <v>110</v>
      </c>
      <c r="AJ21" s="142" t="s">
        <v>97</v>
      </c>
      <c r="AK21" s="142" t="s">
        <v>117</v>
      </c>
      <c r="AL21" s="142" t="s">
        <v>114</v>
      </c>
      <c r="AM21" s="142" t="s">
        <v>101</v>
      </c>
      <c r="AN21" s="142" t="s">
        <v>100</v>
      </c>
    </row>
    <row r="22" ht="12.0" customHeight="1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</row>
    <row r="23" ht="12.0" customHeight="1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</row>
    <row r="24" ht="12.0" customHeight="1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</row>
    <row r="25" ht="12.0" customHeight="1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</row>
    <row r="26" ht="12.0" customHeight="1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</row>
    <row r="27" ht="12.0" customHeight="1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</row>
    <row r="28" ht="12.0" customHeight="1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</row>
    <row r="29" ht="12.0" customHeight="1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</row>
    <row r="30" ht="12.0" customHeight="1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</row>
    <row r="31" ht="12.0" customHeight="1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</row>
    <row r="32" ht="12.0" customHeight="1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</row>
    <row r="33" ht="12.0" customHeight="1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</row>
    <row r="34" ht="12.0" customHeight="1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</row>
    <row r="35" ht="12.0" customHeight="1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</row>
    <row r="36" ht="12.0" customHeight="1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</row>
    <row r="37" ht="12.0" customHeight="1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</row>
    <row r="38" ht="12.0" customHeight="1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</row>
    <row r="39" ht="12.0" customHeight="1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</row>
    <row r="40" ht="12.0" customHeight="1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</row>
    <row r="41" ht="12.0" customHeight="1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</row>
    <row r="42" ht="12.0" customHeight="1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</row>
    <row r="43" ht="12.0" customHeight="1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</row>
    <row r="44" ht="12.0" customHeight="1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</row>
    <row r="45" ht="12.0" customHeight="1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</row>
    <row r="46" ht="12.0" customHeight="1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</row>
    <row r="47" ht="12.0" customHeight="1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</row>
    <row r="48" ht="12.0" customHeight="1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</row>
    <row r="49" ht="12.0" customHeight="1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</row>
    <row r="50" ht="12.0" customHeight="1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</row>
    <row r="51" ht="12.0" customHeight="1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</row>
    <row r="52" ht="12.0" customHeight="1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</row>
    <row r="53" ht="12.0" customHeight="1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</row>
    <row r="54" ht="12.0" customHeight="1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</row>
    <row r="55" ht="12.0" customHeight="1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</row>
    <row r="56" ht="12.0" customHeight="1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</row>
    <row r="57" ht="12.0" customHeight="1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</row>
    <row r="58" ht="12.0" customHeight="1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</row>
    <row r="59" ht="12.0" customHeight="1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</row>
    <row r="60" ht="12.0" customHeight="1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</row>
    <row r="61" ht="12.0" customHeight="1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</row>
    <row r="62" ht="12.0" customHeight="1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</row>
    <row r="63" ht="12.0" customHeight="1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</row>
    <row r="64" ht="12.0" customHeight="1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</row>
    <row r="65" ht="12.0" customHeight="1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</row>
    <row r="66" ht="12.0" customHeight="1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</row>
    <row r="67" ht="12.0" customHeight="1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</row>
    <row r="68" ht="12.0" customHeight="1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</row>
    <row r="69" ht="12.0" customHeight="1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</row>
    <row r="70" ht="12.0" customHeight="1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</row>
    <row r="71" ht="12.0" customHeight="1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</row>
    <row r="72" ht="12.0" customHeight="1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</row>
    <row r="73" ht="12.0" customHeight="1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</row>
    <row r="74" ht="12.0" customHeight="1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</row>
    <row r="75" ht="12.0" customHeight="1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</row>
    <row r="76" ht="12.0" customHeight="1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</row>
    <row r="77" ht="12.0" customHeight="1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</row>
    <row r="78" ht="12.0" customHeight="1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</row>
    <row r="79" ht="12.0" customHeight="1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</row>
    <row r="80" ht="12.0" customHeight="1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</row>
    <row r="81" ht="12.0" customHeight="1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</row>
    <row r="82" ht="12.0" customHeight="1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</row>
    <row r="83" ht="12.0" customHeight="1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</row>
    <row r="84" ht="12.0" customHeight="1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</row>
    <row r="85" ht="12.0" customHeight="1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</row>
    <row r="86" ht="12.0" customHeight="1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</row>
    <row r="87" ht="12.0" customHeight="1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</row>
    <row r="88" ht="12.0" customHeight="1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</row>
    <row r="89" ht="12.0" customHeight="1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</row>
    <row r="90" ht="12.0" customHeight="1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</row>
    <row r="91" ht="12.0" customHeight="1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</row>
    <row r="92" ht="12.0" customHeight="1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</row>
    <row r="93" ht="12.0" customHeight="1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</row>
    <row r="94" ht="12.0" customHeight="1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</row>
    <row r="95" ht="12.0" customHeight="1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</row>
    <row r="96" ht="12.0" customHeight="1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</row>
    <row r="97" ht="12.0" customHeight="1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</row>
    <row r="98" ht="12.0" customHeight="1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</row>
    <row r="99" ht="12.0" customHeight="1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</row>
    <row r="100" ht="12.0" customHeight="1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</row>
    <row r="101" ht="12.0" customHeight="1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</row>
    <row r="102" ht="12.0" customHeight="1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</row>
    <row r="103" ht="12.0" customHeight="1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</row>
    <row r="104" ht="12.0" customHeight="1">
      <c r="A104" s="1"/>
    </row>
    <row r="105" ht="12.0" customHeight="1">
      <c r="A105" s="1"/>
    </row>
    <row r="106" ht="12.0" customHeight="1">
      <c r="A106" s="1"/>
    </row>
    <row r="107" ht="12.0" customHeight="1">
      <c r="A107" s="1"/>
    </row>
    <row r="108" ht="12.0" customHeight="1">
      <c r="A108" s="1"/>
    </row>
    <row r="109" ht="12.0" customHeight="1">
      <c r="A109" s="1"/>
    </row>
    <row r="110" ht="12.0" customHeight="1">
      <c r="A110" s="1"/>
    </row>
    <row r="111" ht="12.0" customHeight="1">
      <c r="A111" s="1"/>
    </row>
    <row r="112" ht="12.0" customHeight="1">
      <c r="A112" s="1"/>
    </row>
    <row r="113" ht="12.0" customHeight="1">
      <c r="A113" s="1"/>
    </row>
    <row r="114" ht="12.0" customHeight="1">
      <c r="A114" s="1"/>
    </row>
    <row r="115" ht="12.0" customHeight="1">
      <c r="A115" s="1"/>
    </row>
    <row r="116" ht="12.0" customHeight="1">
      <c r="A116" s="1"/>
    </row>
    <row r="117" ht="12.0" customHeight="1">
      <c r="A117" s="1"/>
    </row>
    <row r="118" ht="12.0" customHeight="1">
      <c r="A118" s="1"/>
    </row>
    <row r="119" ht="12.0" customHeight="1">
      <c r="A119" s="1"/>
    </row>
    <row r="120" ht="12.0" customHeight="1">
      <c r="A120" s="1"/>
    </row>
    <row r="121" ht="12.0" customHeight="1">
      <c r="A121" s="1"/>
    </row>
    <row r="122" ht="12.0" customHeight="1">
      <c r="A122" s="1"/>
    </row>
    <row r="123" ht="12.0" customHeight="1">
      <c r="A123" s="1"/>
    </row>
    <row r="124" ht="12.0" customHeight="1">
      <c r="A124" s="1"/>
    </row>
    <row r="125" ht="12.0" customHeight="1">
      <c r="A125" s="1"/>
    </row>
    <row r="126" ht="12.0" customHeight="1">
      <c r="A126" s="1"/>
    </row>
    <row r="127" ht="12.0" customHeight="1">
      <c r="A127" s="1"/>
    </row>
    <row r="128" ht="12.0" customHeight="1">
      <c r="A128" s="1"/>
    </row>
    <row r="129" ht="12.0" customHeight="1">
      <c r="A129" s="1"/>
    </row>
    <row r="130" ht="12.0" customHeight="1">
      <c r="A130" s="1"/>
    </row>
    <row r="131" ht="12.0" customHeight="1">
      <c r="A131" s="1"/>
    </row>
    <row r="132" ht="12.0" customHeight="1">
      <c r="A132" s="1"/>
    </row>
    <row r="133" ht="12.0" customHeight="1">
      <c r="A133" s="1"/>
    </row>
    <row r="134" ht="12.0" customHeight="1">
      <c r="A134" s="1"/>
    </row>
    <row r="135" ht="12.0" customHeight="1">
      <c r="A135" s="1"/>
    </row>
    <row r="136" ht="12.0" customHeight="1">
      <c r="A136" s="1"/>
    </row>
    <row r="137" ht="12.0" customHeight="1">
      <c r="A137" s="1"/>
    </row>
    <row r="138" ht="12.0" customHeight="1">
      <c r="A138" s="1"/>
    </row>
    <row r="139" ht="12.0" customHeight="1">
      <c r="A139" s="1"/>
    </row>
    <row r="140" ht="12.0" customHeight="1">
      <c r="A140" s="1"/>
    </row>
    <row r="141" ht="12.0" customHeight="1">
      <c r="A141" s="1"/>
    </row>
    <row r="142" ht="12.0" customHeight="1">
      <c r="A142" s="1"/>
    </row>
    <row r="143" ht="12.0" customHeight="1">
      <c r="A143" s="1"/>
    </row>
    <row r="144" ht="12.0" customHeight="1">
      <c r="A144" s="1"/>
    </row>
    <row r="145" ht="12.0" customHeight="1">
      <c r="A145" s="1"/>
    </row>
    <row r="146" ht="12.0" customHeight="1">
      <c r="A146" s="1"/>
    </row>
    <row r="147" ht="12.0" customHeight="1">
      <c r="A147" s="1"/>
    </row>
    <row r="148" ht="12.0" customHeight="1">
      <c r="A148" s="1"/>
    </row>
    <row r="149" ht="12.0" customHeight="1">
      <c r="A149" s="1"/>
    </row>
    <row r="150" ht="12.0" customHeight="1">
      <c r="A150" s="1"/>
    </row>
    <row r="151" ht="12.0" customHeight="1">
      <c r="A151" s="1"/>
    </row>
    <row r="152" ht="12.0" customHeight="1">
      <c r="A152" s="1"/>
    </row>
    <row r="153" ht="12.0" customHeight="1">
      <c r="A153" s="1"/>
    </row>
    <row r="154" ht="12.0" customHeight="1">
      <c r="A154" s="1"/>
    </row>
    <row r="155" ht="12.0" customHeight="1">
      <c r="A155" s="1"/>
    </row>
    <row r="156" ht="12.0" customHeight="1">
      <c r="A156" s="1"/>
    </row>
    <row r="157" ht="12.0" customHeight="1">
      <c r="A157" s="1"/>
    </row>
    <row r="158" ht="12.0" customHeight="1">
      <c r="A158" s="1"/>
    </row>
    <row r="159" ht="12.0" customHeight="1">
      <c r="A159" s="1"/>
    </row>
    <row r="160" ht="12.0" customHeight="1">
      <c r="A160" s="1"/>
    </row>
    <row r="161" ht="12.0" customHeight="1">
      <c r="A161" s="1"/>
    </row>
    <row r="162" ht="12.0" customHeight="1">
      <c r="A162" s="1"/>
    </row>
    <row r="163" ht="12.0" customHeight="1">
      <c r="A163" s="1"/>
    </row>
    <row r="164" ht="12.0" customHeight="1">
      <c r="A164" s="1"/>
    </row>
    <row r="165" ht="12.0" customHeight="1">
      <c r="A165" s="1"/>
    </row>
    <row r="166" ht="12.0" customHeight="1">
      <c r="A166" s="1"/>
    </row>
    <row r="167" ht="12.0" customHeight="1">
      <c r="A167" s="1"/>
    </row>
    <row r="168" ht="12.0" customHeight="1">
      <c r="A168" s="1"/>
    </row>
    <row r="169" ht="12.0" customHeight="1">
      <c r="A169" s="1"/>
    </row>
    <row r="170" ht="12.0" customHeight="1">
      <c r="A170" s="1"/>
    </row>
    <row r="171" ht="12.0" customHeight="1">
      <c r="A171" s="1"/>
    </row>
    <row r="172" ht="12.0" customHeight="1">
      <c r="A172" s="1"/>
    </row>
    <row r="173" ht="12.0" customHeight="1">
      <c r="A173" s="1"/>
    </row>
    <row r="174" ht="12.0" customHeight="1">
      <c r="A174" s="1"/>
    </row>
    <row r="175" ht="12.0" customHeight="1">
      <c r="A175" s="1"/>
    </row>
    <row r="176" ht="12.0" customHeight="1">
      <c r="A176" s="1"/>
    </row>
    <row r="177" ht="12.0" customHeight="1">
      <c r="A177" s="1"/>
    </row>
    <row r="178" ht="12.0" customHeight="1">
      <c r="A178" s="1"/>
    </row>
    <row r="179" ht="12.0" customHeight="1">
      <c r="A179" s="1"/>
    </row>
    <row r="180" ht="12.0" customHeight="1">
      <c r="A180" s="1"/>
    </row>
    <row r="181" ht="12.0" customHeight="1">
      <c r="A181" s="1"/>
    </row>
    <row r="182" ht="12.0" customHeight="1">
      <c r="A182" s="1"/>
    </row>
    <row r="183" ht="12.0" customHeight="1">
      <c r="A183" s="1"/>
    </row>
    <row r="184" ht="12.0" customHeight="1">
      <c r="A184" s="1"/>
    </row>
    <row r="185" ht="12.0" customHeight="1">
      <c r="A185" s="1"/>
    </row>
    <row r="186" ht="12.0" customHeight="1">
      <c r="A186" s="1"/>
    </row>
    <row r="187" ht="12.0" customHeight="1">
      <c r="A187" s="1"/>
    </row>
    <row r="188" ht="12.0" customHeight="1">
      <c r="A188" s="1"/>
    </row>
    <row r="189" ht="12.0" customHeight="1">
      <c r="A189" s="1"/>
    </row>
    <row r="190" ht="12.0" customHeight="1">
      <c r="A190" s="1"/>
    </row>
    <row r="191" ht="12.0" customHeight="1">
      <c r="A191" s="1"/>
    </row>
    <row r="192" ht="12.0" customHeight="1">
      <c r="A192" s="1"/>
    </row>
    <row r="193" ht="12.0" customHeight="1">
      <c r="A193" s="1"/>
    </row>
    <row r="194" ht="12.0" customHeight="1">
      <c r="A194" s="1"/>
    </row>
    <row r="195" ht="12.0" customHeight="1">
      <c r="A195" s="1"/>
    </row>
    <row r="196" ht="12.0" customHeight="1">
      <c r="A196" s="1"/>
    </row>
    <row r="197" ht="12.0" customHeight="1">
      <c r="A197" s="1"/>
    </row>
    <row r="198" ht="12.0" customHeight="1">
      <c r="A198" s="1"/>
    </row>
    <row r="199" ht="12.0" customHeight="1">
      <c r="A199" s="1"/>
    </row>
    <row r="200" ht="12.0" customHeight="1">
      <c r="A200" s="1"/>
    </row>
    <row r="201" ht="12.0" customHeight="1">
      <c r="A201" s="1"/>
    </row>
    <row r="202" ht="12.0" customHeight="1">
      <c r="A202" s="1"/>
    </row>
    <row r="203" ht="12.0" customHeight="1">
      <c r="A203" s="1"/>
    </row>
    <row r="204" ht="12.0" customHeight="1">
      <c r="A204" s="1"/>
    </row>
    <row r="205" ht="12.0" customHeight="1">
      <c r="A205" s="1"/>
    </row>
    <row r="206" ht="12.0" customHeight="1">
      <c r="A206" s="1"/>
    </row>
    <row r="207" ht="12.0" customHeight="1">
      <c r="A207" s="1"/>
    </row>
    <row r="208" ht="12.0" customHeight="1">
      <c r="A208" s="1"/>
    </row>
    <row r="209" ht="12.0" customHeight="1">
      <c r="A209" s="1"/>
    </row>
    <row r="210" ht="12.0" customHeight="1">
      <c r="A210" s="1"/>
    </row>
    <row r="211" ht="12.0" customHeight="1">
      <c r="A211" s="1"/>
    </row>
    <row r="212" ht="12.0" customHeight="1">
      <c r="A212" s="1"/>
    </row>
    <row r="213" ht="12.0" customHeight="1">
      <c r="A213" s="1"/>
    </row>
    <row r="214" ht="12.0" customHeight="1">
      <c r="A214" s="1"/>
    </row>
    <row r="215" ht="12.0" customHeight="1">
      <c r="A215" s="1"/>
    </row>
    <row r="216" ht="12.0" customHeight="1">
      <c r="A216" s="1"/>
    </row>
    <row r="217" ht="12.0" customHeight="1">
      <c r="A217" s="1"/>
    </row>
    <row r="218" ht="12.0" customHeight="1">
      <c r="A218" s="1"/>
    </row>
    <row r="219" ht="12.0" customHeight="1">
      <c r="A219" s="1"/>
    </row>
    <row r="220" ht="12.0" customHeight="1">
      <c r="A220" s="1"/>
    </row>
    <row r="221" ht="12.0" customHeight="1">
      <c r="A221" s="1"/>
    </row>
    <row r="222" ht="12.0" customHeight="1">
      <c r="A222" s="1"/>
    </row>
    <row r="223" ht="12.0" customHeight="1">
      <c r="A223" s="1"/>
    </row>
    <row r="224" ht="12.0" customHeight="1">
      <c r="A224" s="1"/>
    </row>
    <row r="225" ht="12.0" customHeight="1">
      <c r="A225" s="1"/>
    </row>
    <row r="226" ht="12.0" customHeight="1">
      <c r="A226" s="1"/>
    </row>
    <row r="227" ht="12.0" customHeight="1">
      <c r="A227" s="1"/>
    </row>
    <row r="228" ht="12.0" customHeight="1">
      <c r="A228" s="1"/>
    </row>
    <row r="229" ht="12.0" customHeight="1">
      <c r="A229" s="1"/>
    </row>
    <row r="230" ht="12.0" customHeight="1">
      <c r="A230" s="1"/>
    </row>
    <row r="231" ht="12.0" customHeight="1">
      <c r="A231" s="1"/>
    </row>
    <row r="232" ht="12.0" customHeight="1">
      <c r="A232" s="1"/>
    </row>
    <row r="233" ht="12.0" customHeight="1">
      <c r="A233" s="1"/>
    </row>
    <row r="234" ht="12.0" customHeight="1">
      <c r="A234" s="1"/>
    </row>
    <row r="235" ht="12.0" customHeight="1">
      <c r="A235" s="1"/>
    </row>
    <row r="236" ht="12.0" customHeight="1">
      <c r="A236" s="1"/>
    </row>
    <row r="237" ht="12.0" customHeight="1">
      <c r="A237" s="1"/>
    </row>
    <row r="238" ht="12.0" customHeight="1">
      <c r="A238" s="1"/>
    </row>
    <row r="239" ht="12.0" customHeight="1">
      <c r="A239" s="1"/>
    </row>
    <row r="240" ht="12.0" customHeight="1">
      <c r="A240" s="1"/>
    </row>
    <row r="241" ht="12.0" customHeight="1">
      <c r="A241" s="1"/>
    </row>
    <row r="242" ht="12.0" customHeight="1">
      <c r="A242" s="1"/>
    </row>
    <row r="243" ht="12.0" customHeight="1">
      <c r="A243" s="1"/>
    </row>
    <row r="244" ht="12.0" customHeight="1">
      <c r="A244" s="1"/>
    </row>
    <row r="245" ht="12.0" customHeight="1">
      <c r="A245" s="1"/>
    </row>
    <row r="246" ht="12.0" customHeight="1">
      <c r="A246" s="1"/>
    </row>
    <row r="247" ht="12.0" customHeight="1">
      <c r="A247" s="1"/>
    </row>
    <row r="248" ht="12.0" customHeight="1">
      <c r="A248" s="1"/>
    </row>
    <row r="249" ht="12.0" customHeight="1">
      <c r="A249" s="1"/>
    </row>
    <row r="250" ht="12.0" customHeight="1">
      <c r="A250" s="1"/>
    </row>
    <row r="251" ht="12.0" customHeight="1">
      <c r="A251" s="1"/>
    </row>
    <row r="252" ht="12.0" customHeight="1">
      <c r="A252" s="1"/>
    </row>
    <row r="253" ht="12.0" customHeight="1">
      <c r="A253" s="1"/>
    </row>
    <row r="254" ht="12.0" customHeight="1">
      <c r="A254" s="1"/>
    </row>
    <row r="255" ht="12.0" customHeight="1">
      <c r="A255" s="1"/>
    </row>
    <row r="256" ht="12.0" customHeight="1">
      <c r="A256" s="1"/>
    </row>
    <row r="257" ht="12.0" customHeight="1">
      <c r="A257" s="1"/>
    </row>
    <row r="258" ht="12.0" customHeight="1">
      <c r="A258" s="1"/>
    </row>
    <row r="259" ht="12.0" customHeight="1">
      <c r="A259" s="1"/>
    </row>
    <row r="260" ht="12.0" customHeight="1">
      <c r="A260" s="1"/>
    </row>
    <row r="261" ht="12.0" customHeight="1">
      <c r="A261" s="1"/>
    </row>
    <row r="262" ht="12.0" customHeight="1">
      <c r="A262" s="1"/>
    </row>
    <row r="263" ht="12.0" customHeight="1">
      <c r="A263" s="1"/>
    </row>
    <row r="264" ht="12.0" customHeight="1">
      <c r="A264" s="1"/>
    </row>
    <row r="265" ht="12.0" customHeight="1">
      <c r="A265" s="1"/>
    </row>
    <row r="266" ht="12.0" customHeight="1">
      <c r="A266" s="1"/>
    </row>
    <row r="267" ht="12.0" customHeight="1">
      <c r="A267" s="1"/>
    </row>
    <row r="268" ht="12.0" customHeight="1">
      <c r="A268" s="1"/>
    </row>
    <row r="269" ht="12.0" customHeight="1">
      <c r="A269" s="1"/>
    </row>
    <row r="270" ht="12.0" customHeight="1">
      <c r="A270" s="1"/>
    </row>
    <row r="271" ht="12.0" customHeight="1">
      <c r="A271" s="1"/>
    </row>
    <row r="272" ht="12.0" customHeight="1">
      <c r="A272" s="1"/>
    </row>
    <row r="273" ht="12.0" customHeight="1">
      <c r="A273" s="1"/>
    </row>
    <row r="274" ht="12.0" customHeight="1">
      <c r="A274" s="1"/>
    </row>
    <row r="275" ht="12.0" customHeight="1">
      <c r="A275" s="1"/>
    </row>
    <row r="276" ht="12.0" customHeight="1">
      <c r="A276" s="1"/>
    </row>
    <row r="277" ht="12.0" customHeight="1">
      <c r="A277" s="1"/>
    </row>
    <row r="278" ht="12.0" customHeight="1">
      <c r="A278" s="1"/>
    </row>
    <row r="279" ht="12.0" customHeight="1">
      <c r="A279" s="1"/>
    </row>
    <row r="280" ht="12.0" customHeight="1">
      <c r="A280" s="1"/>
    </row>
    <row r="281" ht="12.0" customHeight="1">
      <c r="A281" s="1"/>
    </row>
    <row r="282" ht="12.0" customHeight="1">
      <c r="A282" s="1"/>
    </row>
    <row r="283" ht="12.0" customHeight="1">
      <c r="A283" s="1"/>
    </row>
    <row r="284" ht="12.0" customHeight="1">
      <c r="A284" s="1"/>
    </row>
    <row r="285" ht="12.0" customHeight="1">
      <c r="A285" s="1"/>
    </row>
    <row r="286" ht="12.0" customHeight="1">
      <c r="A286" s="1"/>
    </row>
    <row r="287" ht="12.0" customHeight="1">
      <c r="A287" s="1"/>
    </row>
    <row r="288" ht="12.0" customHeight="1">
      <c r="A288" s="1"/>
    </row>
    <row r="289" ht="12.0" customHeight="1">
      <c r="A289" s="1"/>
    </row>
    <row r="290" ht="12.0" customHeight="1">
      <c r="A290" s="1"/>
    </row>
    <row r="291" ht="12.0" customHeight="1">
      <c r="A291" s="1"/>
    </row>
    <row r="292" ht="12.0" customHeight="1">
      <c r="A292" s="1"/>
    </row>
    <row r="293" ht="12.0" customHeight="1">
      <c r="A293" s="1"/>
    </row>
    <row r="294" ht="12.0" customHeight="1">
      <c r="A294" s="1"/>
    </row>
    <row r="295" ht="12.0" customHeight="1">
      <c r="A295" s="1"/>
    </row>
    <row r="296" ht="12.0" customHeight="1">
      <c r="A296" s="1"/>
    </row>
    <row r="297" ht="12.0" customHeight="1">
      <c r="A297" s="1"/>
    </row>
    <row r="298" ht="12.0" customHeight="1">
      <c r="A298" s="1"/>
    </row>
    <row r="299" ht="12.0" customHeight="1">
      <c r="A299" s="1"/>
    </row>
    <row r="300" ht="12.0" customHeight="1">
      <c r="A300" s="1"/>
    </row>
    <row r="301" ht="12.0" customHeight="1">
      <c r="A301" s="1"/>
    </row>
    <row r="302" ht="12.0" customHeight="1">
      <c r="A302" s="1"/>
    </row>
    <row r="303" ht="12.0" customHeight="1">
      <c r="A303" s="1"/>
    </row>
    <row r="304" ht="12.0" customHeight="1">
      <c r="A304" s="1"/>
    </row>
    <row r="305" ht="12.0" customHeight="1">
      <c r="A305" s="1"/>
    </row>
    <row r="306" ht="12.0" customHeight="1">
      <c r="A306" s="1"/>
    </row>
    <row r="307" ht="12.0" customHeight="1">
      <c r="A307" s="1"/>
    </row>
    <row r="308" ht="12.0" customHeight="1">
      <c r="A308" s="1"/>
    </row>
    <row r="309" ht="12.0" customHeight="1">
      <c r="A309" s="1"/>
    </row>
    <row r="310" ht="12.0" customHeight="1">
      <c r="A310" s="1"/>
    </row>
    <row r="311" ht="12.0" customHeight="1">
      <c r="A311" s="1"/>
    </row>
    <row r="312" ht="12.0" customHeight="1">
      <c r="A312" s="1"/>
    </row>
    <row r="313" ht="12.0" customHeight="1">
      <c r="A313" s="1"/>
    </row>
    <row r="314" ht="12.0" customHeight="1">
      <c r="A314" s="1"/>
    </row>
    <row r="315" ht="12.0" customHeight="1">
      <c r="A315" s="1"/>
    </row>
    <row r="316" ht="12.0" customHeight="1">
      <c r="A316" s="1"/>
    </row>
    <row r="317" ht="12.0" customHeight="1">
      <c r="A317" s="1"/>
    </row>
    <row r="318" ht="12.0" customHeight="1">
      <c r="A318" s="1"/>
    </row>
    <row r="319" ht="12.0" customHeight="1">
      <c r="A319" s="1"/>
    </row>
    <row r="320" ht="12.0" customHeight="1">
      <c r="A320" s="1"/>
    </row>
    <row r="321" ht="12.0" customHeight="1">
      <c r="A321" s="1"/>
    </row>
    <row r="322" ht="12.0" customHeight="1">
      <c r="A322" s="1"/>
    </row>
    <row r="323" ht="12.0" customHeight="1">
      <c r="A323" s="1"/>
    </row>
    <row r="324" ht="12.0" customHeight="1">
      <c r="A324" s="1"/>
    </row>
    <row r="325" ht="12.0" customHeight="1">
      <c r="A325" s="1"/>
    </row>
    <row r="326" ht="12.0" customHeight="1">
      <c r="A326" s="1"/>
    </row>
    <row r="327" ht="12.0" customHeight="1">
      <c r="A327" s="1"/>
    </row>
    <row r="328" ht="12.0" customHeight="1">
      <c r="A328" s="1"/>
    </row>
    <row r="329" ht="12.0" customHeight="1">
      <c r="A329" s="1"/>
    </row>
    <row r="330" ht="12.0" customHeight="1">
      <c r="A330" s="1"/>
    </row>
    <row r="331" ht="12.0" customHeight="1">
      <c r="A331" s="1"/>
    </row>
    <row r="332" ht="12.0" customHeight="1">
      <c r="A332" s="1"/>
    </row>
    <row r="333" ht="12.0" customHeight="1">
      <c r="A333" s="1"/>
    </row>
    <row r="334" ht="12.0" customHeight="1">
      <c r="A334" s="1"/>
    </row>
    <row r="335" ht="12.0" customHeight="1">
      <c r="A335" s="1"/>
    </row>
    <row r="336" ht="12.0" customHeight="1">
      <c r="A336" s="1"/>
    </row>
    <row r="337" ht="12.0" customHeight="1">
      <c r="A337" s="1"/>
    </row>
    <row r="338" ht="12.0" customHeight="1">
      <c r="A338" s="1"/>
    </row>
    <row r="339" ht="12.0" customHeight="1">
      <c r="A339" s="1"/>
    </row>
    <row r="340" ht="12.0" customHeight="1">
      <c r="A340" s="1"/>
    </row>
    <row r="341" ht="12.0" customHeight="1">
      <c r="A341" s="1"/>
    </row>
    <row r="342" ht="12.0" customHeight="1">
      <c r="A342" s="1"/>
    </row>
    <row r="343" ht="12.0" customHeight="1">
      <c r="A343" s="1"/>
    </row>
    <row r="344" ht="12.0" customHeight="1">
      <c r="A344" s="1"/>
    </row>
    <row r="345" ht="12.0" customHeight="1">
      <c r="A345" s="1"/>
    </row>
    <row r="346" ht="12.0" customHeight="1">
      <c r="A346" s="1"/>
    </row>
    <row r="347" ht="12.0" customHeight="1">
      <c r="A347" s="1"/>
    </row>
    <row r="348" ht="12.0" customHeight="1">
      <c r="A348" s="1"/>
    </row>
    <row r="349" ht="12.0" customHeight="1">
      <c r="A349" s="1"/>
    </row>
    <row r="350" ht="12.0" customHeight="1">
      <c r="A350" s="1"/>
    </row>
    <row r="351" ht="12.0" customHeight="1">
      <c r="A351" s="1"/>
    </row>
    <row r="352" ht="12.0" customHeight="1">
      <c r="A352" s="1"/>
    </row>
    <row r="353" ht="12.0" customHeight="1">
      <c r="A353" s="1"/>
    </row>
    <row r="354" ht="12.0" customHeight="1">
      <c r="A354" s="1"/>
    </row>
    <row r="355" ht="12.0" customHeight="1">
      <c r="A355" s="1"/>
    </row>
    <row r="356" ht="12.0" customHeight="1">
      <c r="A356" s="1"/>
    </row>
    <row r="357" ht="12.0" customHeight="1">
      <c r="A357" s="1"/>
    </row>
    <row r="358" ht="12.0" customHeight="1">
      <c r="A358" s="1"/>
    </row>
    <row r="359" ht="12.0" customHeight="1">
      <c r="A359" s="1"/>
    </row>
    <row r="360" ht="12.0" customHeight="1">
      <c r="A360" s="1"/>
    </row>
    <row r="361" ht="12.0" customHeight="1">
      <c r="A361" s="1"/>
    </row>
    <row r="362" ht="12.0" customHeight="1">
      <c r="A362" s="1"/>
    </row>
    <row r="363" ht="12.0" customHeight="1">
      <c r="A363" s="1"/>
    </row>
    <row r="364" ht="12.0" customHeight="1">
      <c r="A364" s="1"/>
    </row>
    <row r="365" ht="12.0" customHeight="1">
      <c r="A365" s="1"/>
    </row>
    <row r="366" ht="12.0" customHeight="1">
      <c r="A366" s="1"/>
    </row>
    <row r="367" ht="12.0" customHeight="1">
      <c r="A367" s="1"/>
    </row>
    <row r="368" ht="12.0" customHeight="1">
      <c r="A368" s="1"/>
    </row>
    <row r="369" ht="12.0" customHeight="1">
      <c r="A369" s="1"/>
    </row>
    <row r="370" ht="12.0" customHeight="1">
      <c r="A370" s="1"/>
    </row>
    <row r="371" ht="12.0" customHeight="1">
      <c r="A371" s="1"/>
    </row>
    <row r="372" ht="12.0" customHeight="1">
      <c r="A372" s="1"/>
    </row>
    <row r="373" ht="12.0" customHeight="1">
      <c r="A373" s="1"/>
    </row>
    <row r="374" ht="12.0" customHeight="1">
      <c r="A374" s="1"/>
    </row>
    <row r="375" ht="12.0" customHeight="1">
      <c r="A375" s="1"/>
    </row>
    <row r="376" ht="12.0" customHeight="1">
      <c r="A376" s="1"/>
    </row>
    <row r="377" ht="12.0" customHeight="1">
      <c r="A377" s="1"/>
    </row>
    <row r="378" ht="12.0" customHeight="1">
      <c r="A378" s="1"/>
    </row>
    <row r="379" ht="12.0" customHeight="1">
      <c r="A379" s="1"/>
    </row>
    <row r="380" ht="12.0" customHeight="1">
      <c r="A380" s="1"/>
    </row>
    <row r="381" ht="12.0" customHeight="1">
      <c r="A381" s="1"/>
    </row>
    <row r="382" ht="12.0" customHeight="1">
      <c r="A382" s="1"/>
    </row>
    <row r="383" ht="12.0" customHeight="1">
      <c r="A383" s="1"/>
    </row>
    <row r="384" ht="12.0" customHeight="1">
      <c r="A384" s="1"/>
    </row>
    <row r="385" ht="12.0" customHeight="1">
      <c r="A385" s="1"/>
    </row>
    <row r="386" ht="12.0" customHeight="1">
      <c r="A386" s="1"/>
    </row>
    <row r="387" ht="12.0" customHeight="1">
      <c r="A387" s="1"/>
    </row>
    <row r="388" ht="12.0" customHeight="1">
      <c r="A388" s="1"/>
    </row>
    <row r="389" ht="12.0" customHeight="1">
      <c r="A389" s="1"/>
    </row>
    <row r="390" ht="12.0" customHeight="1">
      <c r="A390" s="1"/>
    </row>
    <row r="391" ht="12.0" customHeight="1">
      <c r="A391" s="1"/>
    </row>
    <row r="392" ht="12.0" customHeight="1">
      <c r="A392" s="1"/>
    </row>
    <row r="393" ht="12.0" customHeight="1">
      <c r="A393" s="1"/>
    </row>
    <row r="394" ht="12.0" customHeight="1">
      <c r="A394" s="1"/>
    </row>
    <row r="395" ht="12.0" customHeight="1">
      <c r="A395" s="1"/>
    </row>
    <row r="396" ht="12.0" customHeight="1">
      <c r="A396" s="1"/>
    </row>
    <row r="397" ht="12.0" customHeight="1">
      <c r="A397" s="1"/>
    </row>
    <row r="398" ht="12.0" customHeight="1">
      <c r="A398" s="1"/>
    </row>
    <row r="399" ht="12.0" customHeight="1">
      <c r="A399" s="1"/>
    </row>
    <row r="400" ht="12.0" customHeight="1">
      <c r="A400" s="1"/>
    </row>
    <row r="401" ht="12.0" customHeight="1">
      <c r="A401" s="1"/>
    </row>
    <row r="402" ht="12.0" customHeight="1">
      <c r="A402" s="1"/>
    </row>
    <row r="403" ht="12.0" customHeight="1">
      <c r="A403" s="1"/>
    </row>
    <row r="404" ht="12.0" customHeight="1">
      <c r="A404" s="1"/>
    </row>
    <row r="405" ht="12.0" customHeight="1">
      <c r="A405" s="1"/>
    </row>
    <row r="406" ht="12.0" customHeight="1">
      <c r="A406" s="1"/>
    </row>
    <row r="407" ht="12.0" customHeight="1">
      <c r="A407" s="1"/>
    </row>
    <row r="408" ht="12.0" customHeight="1">
      <c r="A408" s="1"/>
    </row>
    <row r="409" ht="12.0" customHeight="1">
      <c r="A409" s="1"/>
    </row>
    <row r="410" ht="12.0" customHeight="1">
      <c r="A410" s="1"/>
    </row>
    <row r="411" ht="12.0" customHeight="1">
      <c r="A411" s="1"/>
    </row>
    <row r="412" ht="12.0" customHeight="1">
      <c r="A412" s="1"/>
    </row>
    <row r="413" ht="12.0" customHeight="1">
      <c r="A413" s="1"/>
    </row>
    <row r="414" ht="12.0" customHeight="1">
      <c r="A414" s="1"/>
    </row>
    <row r="415" ht="12.0" customHeight="1">
      <c r="A415" s="1"/>
    </row>
    <row r="416" ht="12.0" customHeight="1">
      <c r="A416" s="1"/>
    </row>
    <row r="417" ht="12.0" customHeight="1">
      <c r="A417" s="1"/>
    </row>
    <row r="418" ht="12.0" customHeight="1">
      <c r="A418" s="1"/>
    </row>
    <row r="419" ht="12.0" customHeight="1">
      <c r="A419" s="1"/>
    </row>
    <row r="420" ht="12.0" customHeight="1">
      <c r="A420" s="1"/>
    </row>
    <row r="421" ht="12.0" customHeight="1">
      <c r="A421" s="1"/>
    </row>
    <row r="422" ht="12.0" customHeight="1">
      <c r="A422" s="1"/>
    </row>
    <row r="423" ht="12.0" customHeight="1">
      <c r="A423" s="1"/>
    </row>
    <row r="424" ht="12.0" customHeight="1">
      <c r="A424" s="1"/>
    </row>
    <row r="425" ht="12.0" customHeight="1">
      <c r="A425" s="1"/>
    </row>
    <row r="426" ht="12.0" customHeight="1">
      <c r="A426" s="1"/>
    </row>
    <row r="427" ht="12.0" customHeight="1">
      <c r="A427" s="1"/>
    </row>
    <row r="428" ht="12.0" customHeight="1">
      <c r="A428" s="1"/>
    </row>
    <row r="429" ht="12.0" customHeight="1">
      <c r="A429" s="1"/>
    </row>
    <row r="430" ht="12.0" customHeight="1">
      <c r="A430" s="1"/>
    </row>
    <row r="431" ht="12.0" customHeight="1">
      <c r="A431" s="1"/>
    </row>
    <row r="432" ht="12.0" customHeight="1">
      <c r="A432" s="1"/>
    </row>
    <row r="433" ht="12.0" customHeight="1">
      <c r="A433" s="1"/>
    </row>
    <row r="434" ht="12.0" customHeight="1">
      <c r="A434" s="1"/>
    </row>
    <row r="435" ht="12.0" customHeight="1">
      <c r="A435" s="1"/>
    </row>
    <row r="436" ht="12.0" customHeight="1">
      <c r="A436" s="1"/>
    </row>
    <row r="437" ht="12.0" customHeight="1">
      <c r="A437" s="1"/>
    </row>
    <row r="438" ht="12.0" customHeight="1">
      <c r="A438" s="1"/>
    </row>
    <row r="439" ht="12.0" customHeight="1">
      <c r="A439" s="1"/>
    </row>
    <row r="440" ht="12.0" customHeight="1">
      <c r="A440" s="1"/>
    </row>
    <row r="441" ht="12.0" customHeight="1">
      <c r="A441" s="1"/>
    </row>
    <row r="442" ht="12.0" customHeight="1">
      <c r="A442" s="1"/>
    </row>
    <row r="443" ht="12.0" customHeight="1">
      <c r="A443" s="1"/>
    </row>
    <row r="444" ht="12.0" customHeight="1">
      <c r="A444" s="1"/>
    </row>
    <row r="445" ht="12.0" customHeight="1">
      <c r="A445" s="1"/>
    </row>
    <row r="446" ht="12.0" customHeight="1">
      <c r="A446" s="1"/>
    </row>
    <row r="447" ht="12.0" customHeight="1">
      <c r="A447" s="1"/>
    </row>
    <row r="448" ht="12.0" customHeight="1">
      <c r="A448" s="1"/>
    </row>
    <row r="449" ht="12.0" customHeight="1">
      <c r="A449" s="1"/>
    </row>
    <row r="450" ht="12.0" customHeight="1">
      <c r="A450" s="1"/>
    </row>
    <row r="451" ht="12.0" customHeight="1">
      <c r="A451" s="1"/>
    </row>
    <row r="452" ht="12.0" customHeight="1">
      <c r="A452" s="1"/>
    </row>
    <row r="453" ht="12.0" customHeight="1">
      <c r="A453" s="1"/>
    </row>
    <row r="454" ht="12.0" customHeight="1">
      <c r="A454" s="1"/>
    </row>
    <row r="455" ht="12.0" customHeight="1">
      <c r="A455" s="1"/>
    </row>
    <row r="456" ht="12.0" customHeight="1">
      <c r="A456" s="1"/>
    </row>
    <row r="457" ht="12.0" customHeight="1">
      <c r="A457" s="1"/>
    </row>
    <row r="458" ht="12.0" customHeight="1">
      <c r="A458" s="1"/>
    </row>
    <row r="459" ht="12.0" customHeight="1">
      <c r="A459" s="1"/>
    </row>
    <row r="460" ht="12.0" customHeight="1">
      <c r="A460" s="1"/>
    </row>
    <row r="461" ht="12.0" customHeight="1">
      <c r="A461" s="1"/>
    </row>
    <row r="462" ht="12.0" customHeight="1">
      <c r="A462" s="1"/>
    </row>
    <row r="463" ht="12.0" customHeight="1">
      <c r="A463" s="1"/>
    </row>
    <row r="464" ht="12.0" customHeight="1">
      <c r="A464" s="1"/>
    </row>
    <row r="465" ht="12.0" customHeight="1">
      <c r="A465" s="1"/>
    </row>
    <row r="466" ht="12.0" customHeight="1">
      <c r="A466" s="1"/>
    </row>
    <row r="467" ht="12.0" customHeight="1">
      <c r="A467" s="1"/>
    </row>
    <row r="468" ht="12.0" customHeight="1">
      <c r="A468" s="1"/>
    </row>
    <row r="469" ht="12.0" customHeight="1">
      <c r="A469" s="1"/>
    </row>
    <row r="470" ht="12.0" customHeight="1">
      <c r="A470" s="1"/>
    </row>
    <row r="471" ht="12.0" customHeight="1">
      <c r="A471" s="1"/>
    </row>
    <row r="472" ht="12.0" customHeight="1">
      <c r="A472" s="1"/>
    </row>
    <row r="473" ht="12.0" customHeight="1">
      <c r="A473" s="1"/>
    </row>
    <row r="474" ht="12.0" customHeight="1">
      <c r="A474" s="1"/>
    </row>
    <row r="475" ht="12.0" customHeight="1">
      <c r="A475" s="1"/>
    </row>
    <row r="476" ht="12.0" customHeight="1">
      <c r="A476" s="1"/>
    </row>
    <row r="477" ht="12.0" customHeight="1">
      <c r="A477" s="1"/>
    </row>
    <row r="478" ht="12.0" customHeight="1">
      <c r="A478" s="1"/>
    </row>
    <row r="479" ht="12.0" customHeight="1">
      <c r="A479" s="1"/>
    </row>
    <row r="480" ht="12.0" customHeight="1">
      <c r="A480" s="1"/>
    </row>
    <row r="481" ht="12.0" customHeight="1">
      <c r="A481" s="1"/>
    </row>
    <row r="482" ht="12.0" customHeight="1">
      <c r="A482" s="1"/>
    </row>
    <row r="483" ht="12.0" customHeight="1">
      <c r="A483" s="1"/>
    </row>
    <row r="484" ht="12.0" customHeight="1">
      <c r="A484" s="1"/>
    </row>
    <row r="485" ht="12.0" customHeight="1">
      <c r="A485" s="1"/>
    </row>
    <row r="486" ht="12.0" customHeight="1">
      <c r="A486" s="1"/>
    </row>
    <row r="487" ht="12.0" customHeight="1">
      <c r="A487" s="1"/>
    </row>
    <row r="488" ht="12.0" customHeight="1">
      <c r="A488" s="1"/>
    </row>
    <row r="489" ht="12.0" customHeight="1">
      <c r="A489" s="1"/>
    </row>
    <row r="490" ht="12.0" customHeight="1">
      <c r="A490" s="1"/>
    </row>
    <row r="491" ht="12.0" customHeight="1">
      <c r="A491" s="1"/>
    </row>
    <row r="492" ht="12.0" customHeight="1">
      <c r="A492" s="1"/>
    </row>
    <row r="493" ht="12.0" customHeight="1">
      <c r="A493" s="1"/>
    </row>
    <row r="494" ht="12.0" customHeight="1">
      <c r="A494" s="1"/>
    </row>
    <row r="495" ht="12.0" customHeight="1">
      <c r="A495" s="1"/>
    </row>
    <row r="496" ht="12.0" customHeight="1">
      <c r="A496" s="1"/>
    </row>
    <row r="497" ht="12.0" customHeight="1">
      <c r="A497" s="1"/>
    </row>
    <row r="498" ht="12.0" customHeight="1">
      <c r="A498" s="1"/>
    </row>
    <row r="499" ht="12.0" customHeight="1">
      <c r="A499" s="1"/>
    </row>
    <row r="500" ht="12.0" customHeight="1">
      <c r="A500" s="1"/>
    </row>
    <row r="501" ht="12.0" customHeight="1">
      <c r="A501" s="1"/>
    </row>
    <row r="502" ht="12.0" customHeight="1">
      <c r="A502" s="1"/>
    </row>
    <row r="503" ht="12.0" customHeight="1">
      <c r="A503" s="1"/>
    </row>
    <row r="504" ht="12.0" customHeight="1">
      <c r="A504" s="1"/>
    </row>
    <row r="505" ht="12.0" customHeight="1">
      <c r="A505" s="1"/>
    </row>
    <row r="506" ht="12.0" customHeight="1">
      <c r="A506" s="1"/>
    </row>
    <row r="507" ht="12.0" customHeight="1">
      <c r="A507" s="1"/>
    </row>
    <row r="508" ht="12.0" customHeight="1">
      <c r="A508" s="1"/>
    </row>
    <row r="509" ht="12.0" customHeight="1">
      <c r="A509" s="1"/>
    </row>
    <row r="510" ht="12.0" customHeight="1">
      <c r="A510" s="1"/>
    </row>
    <row r="511" ht="12.0" customHeight="1">
      <c r="A511" s="1"/>
    </row>
    <row r="512" ht="12.0" customHeight="1">
      <c r="A512" s="1"/>
    </row>
    <row r="513" ht="12.0" customHeight="1">
      <c r="A513" s="1"/>
    </row>
    <row r="514" ht="12.0" customHeight="1">
      <c r="A514" s="1"/>
    </row>
    <row r="515" ht="12.0" customHeight="1">
      <c r="A515" s="1"/>
    </row>
    <row r="516" ht="12.0" customHeight="1">
      <c r="A516" s="1"/>
    </row>
    <row r="517" ht="12.0" customHeight="1">
      <c r="A517" s="1"/>
    </row>
    <row r="518" ht="12.0" customHeight="1">
      <c r="A518" s="1"/>
    </row>
    <row r="519" ht="12.0" customHeight="1">
      <c r="A519" s="1"/>
    </row>
    <row r="520" ht="12.0" customHeight="1">
      <c r="A520" s="1"/>
    </row>
    <row r="521" ht="12.0" customHeight="1">
      <c r="A521" s="1"/>
    </row>
    <row r="522" ht="12.0" customHeight="1">
      <c r="A522" s="1"/>
    </row>
    <row r="523" ht="12.0" customHeight="1">
      <c r="A523" s="1"/>
    </row>
    <row r="524" ht="12.0" customHeight="1">
      <c r="A524" s="1"/>
    </row>
    <row r="525" ht="12.0" customHeight="1">
      <c r="A525" s="1"/>
    </row>
    <row r="526" ht="12.0" customHeight="1">
      <c r="A526" s="1"/>
    </row>
    <row r="527" ht="12.0" customHeight="1">
      <c r="A527" s="1"/>
    </row>
    <row r="528" ht="12.0" customHeight="1">
      <c r="A528" s="1"/>
    </row>
    <row r="529" ht="12.0" customHeight="1">
      <c r="A529" s="1"/>
    </row>
    <row r="530" ht="12.0" customHeight="1">
      <c r="A530" s="1"/>
    </row>
    <row r="531" ht="12.0" customHeight="1">
      <c r="A531" s="1"/>
    </row>
    <row r="532" ht="12.0" customHeight="1">
      <c r="A532" s="1"/>
    </row>
    <row r="533" ht="12.0" customHeight="1">
      <c r="A533" s="1"/>
    </row>
    <row r="534" ht="12.0" customHeight="1">
      <c r="A534" s="1"/>
    </row>
    <row r="535" ht="12.0" customHeight="1">
      <c r="A535" s="1"/>
    </row>
    <row r="536" ht="12.0" customHeight="1">
      <c r="A536" s="1"/>
    </row>
    <row r="537" ht="12.0" customHeight="1">
      <c r="A537" s="1"/>
    </row>
    <row r="538" ht="12.0" customHeight="1">
      <c r="A538" s="1"/>
    </row>
    <row r="539" ht="12.0" customHeight="1">
      <c r="A539" s="1"/>
    </row>
    <row r="540" ht="12.0" customHeight="1">
      <c r="A540" s="1"/>
    </row>
    <row r="541" ht="12.0" customHeight="1">
      <c r="A541" s="1"/>
    </row>
    <row r="542" ht="12.0" customHeight="1">
      <c r="A542" s="1"/>
    </row>
    <row r="543" ht="12.0" customHeight="1">
      <c r="A543" s="1"/>
    </row>
    <row r="544" ht="12.0" customHeight="1">
      <c r="A544" s="1"/>
    </row>
    <row r="545" ht="12.0" customHeight="1">
      <c r="A545" s="1"/>
    </row>
    <row r="546" ht="12.0" customHeight="1">
      <c r="A546" s="1"/>
    </row>
    <row r="547" ht="12.0" customHeight="1">
      <c r="A547" s="1"/>
    </row>
    <row r="548" ht="12.0" customHeight="1">
      <c r="A548" s="1"/>
    </row>
    <row r="549" ht="12.0" customHeight="1">
      <c r="A549" s="1"/>
    </row>
    <row r="550" ht="12.0" customHeight="1">
      <c r="A550" s="1"/>
    </row>
    <row r="551" ht="12.0" customHeight="1">
      <c r="A551" s="1"/>
    </row>
    <row r="552" ht="12.0" customHeight="1">
      <c r="A552" s="1"/>
    </row>
    <row r="553" ht="12.0" customHeight="1">
      <c r="A553" s="1"/>
    </row>
    <row r="554" ht="12.0" customHeight="1">
      <c r="A554" s="1"/>
    </row>
    <row r="555" ht="12.0" customHeight="1">
      <c r="A555" s="1"/>
    </row>
    <row r="556" ht="12.0" customHeight="1">
      <c r="A556" s="1"/>
    </row>
    <row r="557" ht="12.0" customHeight="1">
      <c r="A557" s="1"/>
    </row>
    <row r="558" ht="12.0" customHeight="1">
      <c r="A558" s="1"/>
    </row>
    <row r="559" ht="12.0" customHeight="1">
      <c r="A559" s="1"/>
    </row>
    <row r="560" ht="12.0" customHeight="1">
      <c r="A560" s="1"/>
    </row>
    <row r="561" ht="12.0" customHeight="1">
      <c r="A561" s="1"/>
    </row>
    <row r="562" ht="12.0" customHeight="1">
      <c r="A562" s="1"/>
    </row>
    <row r="563" ht="12.0" customHeight="1">
      <c r="A563" s="1"/>
    </row>
    <row r="564" ht="12.0" customHeight="1">
      <c r="A564" s="1"/>
    </row>
    <row r="565" ht="12.0" customHeight="1">
      <c r="A565" s="1"/>
    </row>
    <row r="566" ht="12.0" customHeight="1">
      <c r="A566" s="1"/>
    </row>
    <row r="567" ht="12.0" customHeight="1">
      <c r="A567" s="1"/>
    </row>
    <row r="568" ht="12.0" customHeight="1">
      <c r="A568" s="1"/>
    </row>
    <row r="569" ht="12.0" customHeight="1">
      <c r="A569" s="1"/>
    </row>
    <row r="570" ht="12.0" customHeight="1">
      <c r="A570" s="1"/>
    </row>
    <row r="571" ht="12.0" customHeight="1">
      <c r="A571" s="1"/>
    </row>
    <row r="572" ht="12.0" customHeight="1">
      <c r="A572" s="1"/>
    </row>
    <row r="573" ht="12.0" customHeight="1">
      <c r="A573" s="1"/>
    </row>
    <row r="574" ht="12.0" customHeight="1">
      <c r="A574" s="1"/>
    </row>
    <row r="575" ht="12.0" customHeight="1">
      <c r="A575" s="1"/>
    </row>
    <row r="576" ht="12.0" customHeight="1">
      <c r="A576" s="1"/>
    </row>
    <row r="577" ht="12.0" customHeight="1">
      <c r="A577" s="1"/>
    </row>
    <row r="578" ht="12.0" customHeight="1">
      <c r="A578" s="1"/>
    </row>
    <row r="579" ht="12.0" customHeight="1">
      <c r="A579" s="1"/>
    </row>
    <row r="580" ht="12.0" customHeight="1">
      <c r="A580" s="1"/>
    </row>
    <row r="581" ht="12.0" customHeight="1">
      <c r="A581" s="1"/>
    </row>
    <row r="582" ht="12.0" customHeight="1">
      <c r="A582" s="1"/>
    </row>
    <row r="583" ht="12.0" customHeight="1">
      <c r="A583" s="1"/>
    </row>
    <row r="584" ht="12.0" customHeight="1">
      <c r="A584" s="1"/>
    </row>
    <row r="585" ht="12.0" customHeight="1">
      <c r="A585" s="1"/>
    </row>
    <row r="586" ht="12.0" customHeight="1">
      <c r="A586" s="1"/>
    </row>
    <row r="587" ht="12.0" customHeight="1">
      <c r="A587" s="1"/>
    </row>
    <row r="588" ht="12.0" customHeight="1">
      <c r="A588" s="1"/>
    </row>
    <row r="589" ht="12.0" customHeight="1">
      <c r="A589" s="1"/>
    </row>
    <row r="590" ht="12.0" customHeight="1">
      <c r="A590" s="1"/>
    </row>
    <row r="591" ht="12.0" customHeight="1">
      <c r="A591" s="1"/>
    </row>
    <row r="592" ht="12.0" customHeight="1">
      <c r="A592" s="1"/>
    </row>
    <row r="593" ht="12.0" customHeight="1">
      <c r="A593" s="1"/>
    </row>
    <row r="594" ht="12.0" customHeight="1">
      <c r="A594" s="1"/>
    </row>
    <row r="595" ht="12.0" customHeight="1">
      <c r="A595" s="1"/>
    </row>
    <row r="596" ht="12.0" customHeight="1">
      <c r="A596" s="1"/>
    </row>
    <row r="597" ht="12.0" customHeight="1">
      <c r="A597" s="1"/>
    </row>
    <row r="598" ht="12.0" customHeight="1">
      <c r="A598" s="1"/>
    </row>
    <row r="599" ht="12.0" customHeight="1">
      <c r="A599" s="1"/>
    </row>
    <row r="600" ht="12.0" customHeight="1">
      <c r="A600" s="1"/>
    </row>
    <row r="601" ht="12.0" customHeight="1">
      <c r="A601" s="1"/>
    </row>
    <row r="602" ht="12.0" customHeight="1">
      <c r="A602" s="1"/>
    </row>
    <row r="603" ht="12.0" customHeight="1">
      <c r="A603" s="1"/>
    </row>
    <row r="604" ht="12.0" customHeight="1">
      <c r="A604" s="1"/>
    </row>
    <row r="605" ht="12.0" customHeight="1">
      <c r="A605" s="1"/>
    </row>
    <row r="606" ht="12.0" customHeight="1">
      <c r="A606" s="1"/>
    </row>
    <row r="607" ht="12.0" customHeight="1">
      <c r="A607" s="1"/>
    </row>
    <row r="608" ht="12.0" customHeight="1">
      <c r="A608" s="1"/>
    </row>
    <row r="609" ht="12.0" customHeight="1">
      <c r="A609" s="1"/>
    </row>
    <row r="610" ht="12.0" customHeight="1">
      <c r="A610" s="1"/>
    </row>
    <row r="611" ht="12.0" customHeight="1">
      <c r="A611" s="1"/>
    </row>
    <row r="612" ht="12.0" customHeight="1">
      <c r="A612" s="1"/>
    </row>
    <row r="613" ht="12.0" customHeight="1">
      <c r="A613" s="1"/>
    </row>
    <row r="614" ht="12.0" customHeight="1">
      <c r="A614" s="1"/>
    </row>
    <row r="615" ht="12.0" customHeight="1">
      <c r="A615" s="1"/>
    </row>
    <row r="616" ht="12.0" customHeight="1">
      <c r="A616" s="1"/>
    </row>
    <row r="617" ht="12.0" customHeight="1">
      <c r="A617" s="1"/>
    </row>
    <row r="618" ht="12.0" customHeight="1">
      <c r="A618" s="1"/>
    </row>
    <row r="619" ht="12.0" customHeight="1">
      <c r="A619" s="1"/>
    </row>
    <row r="620" ht="12.0" customHeight="1">
      <c r="A620" s="1"/>
    </row>
    <row r="621" ht="12.0" customHeight="1">
      <c r="A621" s="1"/>
    </row>
    <row r="622" ht="12.0" customHeight="1">
      <c r="A622" s="1"/>
    </row>
    <row r="623" ht="12.0" customHeight="1">
      <c r="A623" s="1"/>
    </row>
    <row r="624" ht="12.0" customHeight="1">
      <c r="A624" s="1"/>
    </row>
    <row r="625" ht="12.0" customHeight="1">
      <c r="A625" s="1"/>
    </row>
    <row r="626" ht="12.0" customHeight="1">
      <c r="A626" s="1"/>
    </row>
    <row r="627" ht="12.0" customHeight="1">
      <c r="A627" s="1"/>
    </row>
    <row r="628" ht="12.0" customHeight="1">
      <c r="A628" s="1"/>
    </row>
    <row r="629" ht="12.0" customHeight="1">
      <c r="A629" s="1"/>
    </row>
    <row r="630" ht="12.0" customHeight="1">
      <c r="A630" s="1"/>
    </row>
    <row r="631" ht="12.0" customHeight="1">
      <c r="A631" s="1"/>
    </row>
    <row r="632" ht="12.0" customHeight="1">
      <c r="A632" s="1"/>
    </row>
    <row r="633" ht="12.0" customHeight="1">
      <c r="A633" s="1"/>
    </row>
    <row r="634" ht="12.0" customHeight="1">
      <c r="A634" s="1"/>
    </row>
    <row r="635" ht="12.0" customHeight="1">
      <c r="A635" s="1"/>
    </row>
    <row r="636" ht="12.0" customHeight="1">
      <c r="A636" s="1"/>
    </row>
    <row r="637" ht="12.0" customHeight="1">
      <c r="A637" s="1"/>
    </row>
    <row r="638" ht="12.0" customHeight="1">
      <c r="A638" s="1"/>
    </row>
    <row r="639" ht="12.0" customHeight="1">
      <c r="A639" s="1"/>
    </row>
    <row r="640" ht="12.0" customHeight="1">
      <c r="A640" s="1"/>
    </row>
    <row r="641" ht="12.0" customHeight="1">
      <c r="A641" s="1"/>
    </row>
    <row r="642" ht="12.0" customHeight="1">
      <c r="A642" s="1"/>
    </row>
    <row r="643" ht="12.0" customHeight="1">
      <c r="A643" s="1"/>
    </row>
    <row r="644" ht="12.0" customHeight="1">
      <c r="A644" s="1"/>
    </row>
    <row r="645" ht="12.0" customHeight="1">
      <c r="A645" s="1"/>
    </row>
    <row r="646" ht="12.0" customHeight="1">
      <c r="A646" s="1"/>
    </row>
    <row r="647" ht="12.0" customHeight="1">
      <c r="A647" s="1"/>
    </row>
    <row r="648" ht="12.0" customHeight="1">
      <c r="A648" s="1"/>
    </row>
    <row r="649" ht="12.0" customHeight="1">
      <c r="A649" s="1"/>
    </row>
    <row r="650" ht="12.0" customHeight="1">
      <c r="A650" s="1"/>
    </row>
    <row r="651" ht="12.0" customHeight="1">
      <c r="A651" s="1"/>
    </row>
    <row r="652" ht="12.0" customHeight="1">
      <c r="A652" s="1"/>
    </row>
    <row r="653" ht="12.0" customHeight="1">
      <c r="A653" s="1"/>
    </row>
    <row r="654" ht="12.0" customHeight="1">
      <c r="A654" s="1"/>
    </row>
    <row r="655" ht="12.0" customHeight="1">
      <c r="A655" s="1"/>
    </row>
    <row r="656" ht="12.0" customHeight="1">
      <c r="A656" s="1"/>
    </row>
    <row r="657" ht="12.0" customHeight="1">
      <c r="A657" s="1"/>
    </row>
    <row r="658" ht="12.0" customHeight="1">
      <c r="A658" s="1"/>
    </row>
    <row r="659" ht="12.0" customHeight="1">
      <c r="A659" s="1"/>
    </row>
    <row r="660" ht="12.0" customHeight="1">
      <c r="A660" s="1"/>
    </row>
    <row r="661" ht="12.0" customHeight="1">
      <c r="A661" s="1"/>
    </row>
    <row r="662" ht="12.0" customHeight="1">
      <c r="A662" s="1"/>
    </row>
    <row r="663" ht="12.0" customHeight="1">
      <c r="A663" s="1"/>
    </row>
    <row r="664" ht="12.0" customHeight="1">
      <c r="A664" s="1"/>
    </row>
    <row r="665" ht="12.0" customHeight="1">
      <c r="A665" s="1"/>
    </row>
    <row r="666" ht="12.0" customHeight="1">
      <c r="A666" s="1"/>
    </row>
    <row r="667" ht="12.0" customHeight="1">
      <c r="A667" s="1"/>
    </row>
    <row r="668" ht="12.0" customHeight="1">
      <c r="A668" s="1"/>
    </row>
    <row r="669" ht="12.0" customHeight="1">
      <c r="A669" s="1"/>
    </row>
    <row r="670" ht="12.0" customHeight="1">
      <c r="A670" s="1"/>
    </row>
    <row r="671" ht="12.0" customHeight="1">
      <c r="A671" s="1"/>
    </row>
    <row r="672" ht="12.0" customHeight="1">
      <c r="A672" s="1"/>
    </row>
    <row r="673" ht="12.0" customHeight="1">
      <c r="A673" s="1"/>
    </row>
    <row r="674" ht="12.0" customHeight="1">
      <c r="A674" s="1"/>
    </row>
    <row r="675" ht="12.0" customHeight="1">
      <c r="A675" s="1"/>
    </row>
    <row r="676" ht="12.0" customHeight="1">
      <c r="A676" s="1"/>
    </row>
    <row r="677" ht="12.0" customHeight="1">
      <c r="A677" s="1"/>
    </row>
    <row r="678" ht="12.0" customHeight="1">
      <c r="A678" s="1"/>
    </row>
    <row r="679" ht="12.0" customHeight="1">
      <c r="A679" s="1"/>
    </row>
    <row r="680" ht="12.0" customHeight="1">
      <c r="A680" s="1"/>
    </row>
    <row r="681" ht="12.0" customHeight="1">
      <c r="A681" s="1"/>
    </row>
    <row r="682" ht="12.0" customHeight="1">
      <c r="A682" s="1"/>
    </row>
    <row r="683" ht="12.0" customHeight="1">
      <c r="A683" s="1"/>
    </row>
    <row r="684" ht="12.0" customHeight="1">
      <c r="A684" s="1"/>
    </row>
    <row r="685" ht="12.0" customHeight="1">
      <c r="A685" s="1"/>
    </row>
    <row r="686" ht="12.0" customHeight="1">
      <c r="A686" s="1"/>
    </row>
    <row r="687" ht="12.0" customHeight="1">
      <c r="A687" s="1"/>
    </row>
    <row r="688" ht="12.0" customHeight="1">
      <c r="A688" s="1"/>
    </row>
    <row r="689" ht="12.0" customHeight="1">
      <c r="A689" s="1"/>
    </row>
    <row r="690" ht="12.0" customHeight="1">
      <c r="A690" s="1"/>
    </row>
    <row r="691" ht="12.0" customHeight="1">
      <c r="A691" s="1"/>
    </row>
    <row r="692" ht="12.0" customHeight="1">
      <c r="A692" s="1"/>
    </row>
    <row r="693" ht="12.0" customHeight="1">
      <c r="A693" s="1"/>
    </row>
    <row r="694" ht="12.0" customHeight="1">
      <c r="A694" s="1"/>
    </row>
    <row r="695" ht="12.0" customHeight="1">
      <c r="A695" s="1"/>
    </row>
    <row r="696" ht="12.0" customHeight="1">
      <c r="A696" s="1"/>
    </row>
    <row r="697" ht="12.0" customHeight="1">
      <c r="A697" s="1"/>
    </row>
    <row r="698" ht="12.0" customHeight="1">
      <c r="A698" s="1"/>
    </row>
    <row r="699" ht="12.0" customHeight="1">
      <c r="A699" s="1"/>
    </row>
    <row r="700" ht="12.0" customHeight="1">
      <c r="A700" s="1"/>
    </row>
    <row r="701" ht="12.0" customHeight="1">
      <c r="A701" s="1"/>
    </row>
    <row r="702" ht="12.0" customHeight="1">
      <c r="A702" s="1"/>
    </row>
    <row r="703" ht="12.0" customHeight="1">
      <c r="A703" s="1"/>
    </row>
    <row r="704" ht="12.0" customHeight="1">
      <c r="A704" s="1"/>
    </row>
    <row r="705" ht="12.0" customHeight="1">
      <c r="A705" s="1"/>
    </row>
    <row r="706" ht="12.0" customHeight="1">
      <c r="A706" s="1"/>
    </row>
    <row r="707" ht="12.0" customHeight="1">
      <c r="A707" s="1"/>
    </row>
    <row r="708" ht="12.0" customHeight="1">
      <c r="A708" s="1"/>
    </row>
    <row r="709" ht="12.0" customHeight="1">
      <c r="A709" s="1"/>
    </row>
    <row r="710" ht="12.0" customHeight="1">
      <c r="A710" s="1"/>
    </row>
    <row r="711" ht="12.0" customHeight="1">
      <c r="A711" s="1"/>
    </row>
    <row r="712" ht="12.0" customHeight="1">
      <c r="A712" s="1"/>
    </row>
    <row r="713" ht="12.0" customHeight="1">
      <c r="A713" s="1"/>
    </row>
    <row r="714" ht="12.0" customHeight="1">
      <c r="A714" s="1"/>
    </row>
    <row r="715" ht="12.0" customHeight="1">
      <c r="A715" s="1"/>
    </row>
    <row r="716" ht="12.0" customHeight="1">
      <c r="A716" s="1"/>
    </row>
    <row r="717" ht="12.0" customHeight="1">
      <c r="A717" s="1"/>
    </row>
    <row r="718" ht="12.0" customHeight="1">
      <c r="A718" s="1"/>
    </row>
    <row r="719" ht="12.0" customHeight="1">
      <c r="A719" s="1"/>
    </row>
    <row r="720" ht="12.0" customHeight="1">
      <c r="A720" s="1"/>
    </row>
    <row r="721" ht="12.0" customHeight="1">
      <c r="A721" s="1"/>
    </row>
    <row r="722" ht="12.0" customHeight="1">
      <c r="A722" s="1"/>
    </row>
    <row r="723" ht="12.0" customHeight="1">
      <c r="A723" s="1"/>
    </row>
    <row r="724" ht="12.0" customHeight="1">
      <c r="A724" s="1"/>
    </row>
    <row r="725" ht="12.0" customHeight="1">
      <c r="A725" s="1"/>
    </row>
    <row r="726" ht="12.0" customHeight="1">
      <c r="A726" s="1"/>
    </row>
    <row r="727" ht="12.0" customHeight="1">
      <c r="A727" s="1"/>
    </row>
    <row r="728" ht="12.0" customHeight="1">
      <c r="A728" s="1"/>
    </row>
    <row r="729" ht="12.0" customHeight="1">
      <c r="A729" s="1"/>
    </row>
    <row r="730" ht="12.0" customHeight="1">
      <c r="A730" s="1"/>
    </row>
    <row r="731" ht="12.0" customHeight="1">
      <c r="A731" s="1"/>
    </row>
    <row r="732" ht="12.0" customHeight="1">
      <c r="A732" s="1"/>
    </row>
    <row r="733" ht="12.0" customHeight="1">
      <c r="A733" s="1"/>
    </row>
    <row r="734" ht="12.0" customHeight="1">
      <c r="A734" s="1"/>
    </row>
    <row r="735" ht="12.0" customHeight="1">
      <c r="A735" s="1"/>
    </row>
    <row r="736" ht="12.0" customHeight="1">
      <c r="A736" s="1"/>
    </row>
    <row r="737" ht="12.0" customHeight="1">
      <c r="A737" s="1"/>
    </row>
    <row r="738" ht="12.0" customHeight="1">
      <c r="A738" s="1"/>
    </row>
    <row r="739" ht="12.0" customHeight="1">
      <c r="A739" s="1"/>
    </row>
    <row r="740" ht="12.0" customHeight="1">
      <c r="A740" s="1"/>
    </row>
    <row r="741" ht="12.0" customHeight="1">
      <c r="A741" s="1"/>
    </row>
    <row r="742" ht="12.0" customHeight="1">
      <c r="A742" s="1"/>
    </row>
    <row r="743" ht="12.0" customHeight="1">
      <c r="A743" s="1"/>
    </row>
    <row r="744" ht="12.0" customHeight="1">
      <c r="A744" s="1"/>
    </row>
    <row r="745" ht="12.0" customHeight="1">
      <c r="A745" s="1"/>
    </row>
    <row r="746" ht="12.0" customHeight="1">
      <c r="A746" s="1"/>
    </row>
    <row r="747" ht="12.0" customHeight="1">
      <c r="A747" s="1"/>
    </row>
    <row r="748" ht="12.0" customHeight="1">
      <c r="A748" s="1"/>
    </row>
    <row r="749" ht="12.0" customHeight="1">
      <c r="A749" s="1"/>
    </row>
    <row r="750" ht="12.0" customHeight="1">
      <c r="A750" s="1"/>
    </row>
    <row r="751" ht="12.0" customHeight="1">
      <c r="A751" s="1"/>
    </row>
    <row r="752" ht="12.0" customHeight="1">
      <c r="A752" s="1"/>
    </row>
    <row r="753" ht="12.0" customHeight="1">
      <c r="A753" s="1"/>
    </row>
    <row r="754" ht="12.0" customHeight="1">
      <c r="A754" s="1"/>
    </row>
    <row r="755" ht="12.0" customHeight="1">
      <c r="A755" s="1"/>
    </row>
    <row r="756" ht="12.0" customHeight="1">
      <c r="A756" s="1"/>
    </row>
    <row r="757" ht="12.0" customHeight="1">
      <c r="A757" s="1"/>
    </row>
    <row r="758" ht="12.0" customHeight="1">
      <c r="A758" s="1"/>
    </row>
    <row r="759" ht="12.0" customHeight="1">
      <c r="A759" s="1"/>
    </row>
    <row r="760" ht="12.0" customHeight="1">
      <c r="A760" s="1"/>
    </row>
    <row r="761" ht="12.0" customHeight="1">
      <c r="A761" s="1"/>
    </row>
    <row r="762" ht="12.0" customHeight="1">
      <c r="A762" s="1"/>
    </row>
    <row r="763" ht="12.0" customHeight="1">
      <c r="A763" s="1"/>
    </row>
    <row r="764" ht="12.0" customHeight="1">
      <c r="A764" s="1"/>
    </row>
    <row r="765" ht="12.0" customHeight="1">
      <c r="A765" s="1"/>
    </row>
    <row r="766" ht="12.0" customHeight="1">
      <c r="A766" s="1"/>
    </row>
    <row r="767" ht="12.0" customHeight="1">
      <c r="A767" s="1"/>
    </row>
    <row r="768" ht="12.0" customHeight="1">
      <c r="A768" s="1"/>
    </row>
    <row r="769" ht="12.0" customHeight="1">
      <c r="A769" s="1"/>
    </row>
    <row r="770" ht="12.0" customHeight="1">
      <c r="A770" s="1"/>
    </row>
    <row r="771" ht="12.0" customHeight="1">
      <c r="A771" s="1"/>
    </row>
    <row r="772" ht="12.0" customHeight="1">
      <c r="A772" s="1"/>
    </row>
    <row r="773" ht="12.0" customHeight="1">
      <c r="A773" s="1"/>
    </row>
    <row r="774" ht="12.0" customHeight="1">
      <c r="A774" s="1"/>
    </row>
    <row r="775" ht="12.0" customHeight="1">
      <c r="A775" s="1"/>
    </row>
    <row r="776" ht="12.0" customHeight="1">
      <c r="A776" s="1"/>
    </row>
    <row r="777" ht="12.0" customHeight="1">
      <c r="A777" s="1"/>
    </row>
    <row r="778" ht="12.0" customHeight="1">
      <c r="A778" s="1"/>
    </row>
    <row r="779" ht="12.0" customHeight="1">
      <c r="A779" s="1"/>
    </row>
    <row r="780" ht="12.0" customHeight="1">
      <c r="A780" s="1"/>
    </row>
    <row r="781" ht="12.0" customHeight="1">
      <c r="A781" s="1"/>
    </row>
    <row r="782" ht="12.0" customHeight="1">
      <c r="A782" s="1"/>
    </row>
    <row r="783" ht="12.0" customHeight="1">
      <c r="A783" s="1"/>
    </row>
    <row r="784" ht="12.0" customHeight="1">
      <c r="A784" s="1"/>
    </row>
    <row r="785" ht="12.0" customHeight="1">
      <c r="A785" s="1"/>
    </row>
    <row r="786" ht="12.0" customHeight="1">
      <c r="A786" s="1"/>
    </row>
    <row r="787" ht="12.0" customHeight="1">
      <c r="A787" s="1"/>
    </row>
    <row r="788" ht="12.0" customHeight="1">
      <c r="A788" s="1"/>
    </row>
    <row r="789" ht="12.0" customHeight="1">
      <c r="A789" s="1"/>
    </row>
    <row r="790" ht="12.0" customHeight="1">
      <c r="A790" s="1"/>
    </row>
    <row r="791" ht="12.0" customHeight="1">
      <c r="A791" s="1"/>
    </row>
    <row r="792" ht="12.0" customHeight="1">
      <c r="A792" s="1"/>
    </row>
    <row r="793" ht="12.0" customHeight="1">
      <c r="A793" s="1"/>
    </row>
    <row r="794" ht="12.0" customHeight="1">
      <c r="A794" s="1"/>
    </row>
    <row r="795" ht="12.0" customHeight="1">
      <c r="A795" s="1"/>
    </row>
    <row r="796" ht="12.0" customHeight="1">
      <c r="A796" s="1"/>
    </row>
    <row r="797" ht="12.0" customHeight="1">
      <c r="A797" s="1"/>
    </row>
    <row r="798" ht="12.0" customHeight="1">
      <c r="A798" s="1"/>
    </row>
    <row r="799" ht="12.0" customHeight="1">
      <c r="A799" s="1"/>
    </row>
    <row r="800" ht="12.0" customHeight="1">
      <c r="A800" s="1"/>
    </row>
    <row r="801" ht="12.0" customHeight="1">
      <c r="A801" s="1"/>
    </row>
    <row r="802" ht="12.0" customHeight="1">
      <c r="A802" s="1"/>
    </row>
    <row r="803" ht="12.0" customHeight="1">
      <c r="A803" s="1"/>
    </row>
    <row r="804" ht="12.0" customHeight="1">
      <c r="A804" s="1"/>
    </row>
    <row r="805" ht="12.0" customHeight="1">
      <c r="A805" s="1"/>
    </row>
    <row r="806" ht="12.0" customHeight="1">
      <c r="A806" s="1"/>
    </row>
    <row r="807" ht="12.0" customHeight="1">
      <c r="A807" s="1"/>
    </row>
    <row r="808" ht="12.0" customHeight="1">
      <c r="A808" s="1"/>
    </row>
    <row r="809" ht="12.0" customHeight="1">
      <c r="A809" s="1"/>
    </row>
    <row r="810" ht="12.0" customHeight="1">
      <c r="A810" s="1"/>
    </row>
    <row r="811" ht="12.0" customHeight="1">
      <c r="A811" s="1"/>
    </row>
    <row r="812" ht="12.0" customHeight="1">
      <c r="A812" s="1"/>
    </row>
    <row r="813" ht="12.0" customHeight="1">
      <c r="A813" s="1"/>
    </row>
    <row r="814" ht="12.0" customHeight="1">
      <c r="A814" s="1"/>
    </row>
    <row r="815" ht="12.0" customHeight="1">
      <c r="A815" s="1"/>
    </row>
    <row r="816" ht="12.0" customHeight="1">
      <c r="A816" s="1"/>
    </row>
    <row r="817" ht="12.0" customHeight="1">
      <c r="A817" s="1"/>
    </row>
    <row r="818" ht="12.0" customHeight="1">
      <c r="A818" s="1"/>
    </row>
    <row r="819" ht="12.0" customHeight="1">
      <c r="A819" s="1"/>
    </row>
    <row r="820" ht="12.0" customHeight="1">
      <c r="A820" s="1"/>
    </row>
    <row r="821" ht="12.0" customHeight="1">
      <c r="A821" s="1"/>
    </row>
    <row r="822" ht="12.0" customHeight="1">
      <c r="A822" s="1"/>
    </row>
    <row r="823" ht="12.0" customHeight="1">
      <c r="A823" s="1"/>
    </row>
    <row r="824" ht="12.0" customHeight="1">
      <c r="A824" s="1"/>
    </row>
    <row r="825" ht="12.0" customHeight="1">
      <c r="A825" s="1"/>
    </row>
    <row r="826" ht="12.0" customHeight="1">
      <c r="A826" s="1"/>
    </row>
    <row r="827" ht="12.0" customHeight="1">
      <c r="A827" s="1"/>
    </row>
    <row r="828" ht="12.0" customHeight="1">
      <c r="A828" s="1"/>
    </row>
    <row r="829" ht="12.0" customHeight="1">
      <c r="A829" s="1"/>
    </row>
    <row r="830" ht="12.0" customHeight="1">
      <c r="A830" s="1"/>
    </row>
    <row r="831" ht="12.0" customHeight="1">
      <c r="A831" s="1"/>
    </row>
    <row r="832" ht="12.0" customHeight="1">
      <c r="A832" s="1"/>
    </row>
    <row r="833" ht="12.0" customHeight="1">
      <c r="A833" s="1"/>
    </row>
    <row r="834" ht="12.0" customHeight="1">
      <c r="A834" s="1"/>
    </row>
    <row r="835" ht="12.0" customHeight="1">
      <c r="A835" s="1"/>
    </row>
    <row r="836" ht="12.0" customHeight="1">
      <c r="A836" s="1"/>
    </row>
    <row r="837" ht="12.0" customHeight="1">
      <c r="A837" s="1"/>
    </row>
    <row r="838" ht="12.0" customHeight="1">
      <c r="A838" s="1"/>
    </row>
    <row r="839" ht="12.0" customHeight="1">
      <c r="A839" s="1"/>
    </row>
    <row r="840" ht="12.0" customHeight="1">
      <c r="A840" s="1"/>
    </row>
    <row r="841" ht="12.0" customHeight="1">
      <c r="A841" s="1"/>
    </row>
    <row r="842" ht="12.0" customHeight="1">
      <c r="A842" s="1"/>
    </row>
    <row r="843" ht="12.0" customHeight="1">
      <c r="A843" s="1"/>
    </row>
    <row r="844" ht="12.0" customHeight="1">
      <c r="A844" s="1"/>
    </row>
    <row r="845" ht="12.0" customHeight="1">
      <c r="A845" s="1"/>
    </row>
    <row r="846" ht="12.0" customHeight="1">
      <c r="A846" s="1"/>
    </row>
    <row r="847" ht="12.0" customHeight="1">
      <c r="A847" s="1"/>
    </row>
    <row r="848" ht="12.0" customHeight="1">
      <c r="A848" s="1"/>
    </row>
    <row r="849" ht="12.0" customHeight="1">
      <c r="A849" s="1"/>
    </row>
    <row r="850" ht="12.0" customHeight="1">
      <c r="A850" s="1"/>
    </row>
    <row r="851" ht="12.0" customHeight="1">
      <c r="A851" s="1"/>
    </row>
    <row r="852" ht="12.0" customHeight="1">
      <c r="A852" s="1"/>
    </row>
    <row r="853" ht="12.0" customHeight="1">
      <c r="A853" s="1"/>
    </row>
    <row r="854" ht="12.0" customHeight="1">
      <c r="A854" s="1"/>
    </row>
    <row r="855" ht="12.0" customHeight="1">
      <c r="A855" s="1"/>
    </row>
    <row r="856" ht="12.0" customHeight="1">
      <c r="A856" s="1"/>
    </row>
    <row r="857" ht="12.0" customHeight="1">
      <c r="A857" s="1"/>
    </row>
    <row r="858" ht="12.0" customHeight="1">
      <c r="A858" s="1"/>
    </row>
    <row r="859" ht="12.0" customHeight="1">
      <c r="A859" s="1"/>
    </row>
    <row r="860" ht="12.0" customHeight="1">
      <c r="A860" s="1"/>
    </row>
    <row r="861" ht="12.0" customHeight="1">
      <c r="A861" s="1"/>
    </row>
    <row r="862" ht="12.0" customHeight="1">
      <c r="A862" s="1"/>
    </row>
    <row r="863" ht="12.0" customHeight="1">
      <c r="A863" s="1"/>
    </row>
    <row r="864" ht="12.0" customHeight="1">
      <c r="A864" s="1"/>
    </row>
    <row r="865" ht="12.0" customHeight="1">
      <c r="A865" s="1"/>
    </row>
    <row r="866" ht="12.0" customHeight="1">
      <c r="A866" s="1"/>
    </row>
    <row r="867" ht="12.0" customHeight="1">
      <c r="A867" s="1"/>
    </row>
    <row r="868" ht="12.0" customHeight="1">
      <c r="A868" s="1"/>
    </row>
    <row r="869" ht="12.0" customHeight="1">
      <c r="A869" s="1"/>
    </row>
    <row r="870" ht="12.0" customHeight="1">
      <c r="A870" s="1"/>
    </row>
    <row r="871" ht="12.0" customHeight="1">
      <c r="A871" s="1"/>
    </row>
    <row r="872" ht="12.0" customHeight="1">
      <c r="A872" s="1"/>
    </row>
    <row r="873" ht="12.0" customHeight="1">
      <c r="A873" s="1"/>
    </row>
    <row r="874" ht="12.0" customHeight="1">
      <c r="A874" s="1"/>
    </row>
    <row r="875" ht="12.0" customHeight="1">
      <c r="A875" s="1"/>
    </row>
    <row r="876" ht="12.0" customHeight="1">
      <c r="A876" s="1"/>
    </row>
    <row r="877" ht="12.0" customHeight="1">
      <c r="A877" s="1"/>
    </row>
    <row r="878" ht="12.0" customHeight="1">
      <c r="A878" s="1"/>
    </row>
    <row r="879" ht="12.0" customHeight="1">
      <c r="A879" s="1"/>
    </row>
    <row r="880" ht="12.0" customHeight="1">
      <c r="A880" s="1"/>
    </row>
    <row r="881" ht="12.0" customHeight="1">
      <c r="A881" s="1"/>
    </row>
    <row r="882" ht="12.0" customHeight="1">
      <c r="A882" s="1"/>
    </row>
    <row r="883" ht="12.0" customHeight="1">
      <c r="A883" s="1"/>
    </row>
    <row r="884" ht="12.0" customHeight="1">
      <c r="A884" s="1"/>
    </row>
    <row r="885" ht="12.0" customHeight="1">
      <c r="A885" s="1"/>
    </row>
    <row r="886" ht="12.0" customHeight="1">
      <c r="A886" s="1"/>
    </row>
    <row r="887" ht="12.0" customHeight="1">
      <c r="A887" s="1"/>
    </row>
    <row r="888" ht="12.0" customHeight="1">
      <c r="A888" s="1"/>
    </row>
    <row r="889" ht="12.0" customHeight="1">
      <c r="A889" s="1"/>
    </row>
    <row r="890" ht="12.0" customHeight="1">
      <c r="A890" s="1"/>
    </row>
    <row r="891" ht="12.0" customHeight="1">
      <c r="A891" s="1"/>
    </row>
    <row r="892" ht="12.0" customHeight="1">
      <c r="A892" s="1"/>
    </row>
    <row r="893" ht="12.0" customHeight="1">
      <c r="A893" s="1"/>
    </row>
    <row r="894" ht="12.0" customHeight="1">
      <c r="A894" s="1"/>
    </row>
    <row r="895" ht="12.0" customHeight="1">
      <c r="A895" s="1"/>
    </row>
    <row r="896" ht="12.0" customHeight="1">
      <c r="A896" s="1"/>
    </row>
    <row r="897" ht="12.0" customHeight="1">
      <c r="A897" s="1"/>
    </row>
    <row r="898" ht="12.0" customHeight="1">
      <c r="A898" s="1"/>
    </row>
    <row r="899" ht="12.0" customHeight="1">
      <c r="A899" s="1"/>
    </row>
    <row r="900" ht="12.0" customHeight="1">
      <c r="A900" s="1"/>
    </row>
    <row r="901" ht="12.0" customHeight="1">
      <c r="A901" s="1"/>
    </row>
    <row r="902" ht="12.0" customHeight="1">
      <c r="A902" s="1"/>
    </row>
    <row r="903" ht="12.0" customHeight="1">
      <c r="A903" s="1"/>
    </row>
    <row r="904" ht="12.0" customHeight="1">
      <c r="A904" s="1"/>
    </row>
    <row r="905" ht="12.0" customHeight="1">
      <c r="A905" s="1"/>
    </row>
    <row r="906" ht="12.0" customHeight="1">
      <c r="A906" s="1"/>
    </row>
    <row r="907" ht="12.0" customHeight="1">
      <c r="A907" s="1"/>
    </row>
    <row r="908" ht="12.0" customHeight="1">
      <c r="A908" s="1"/>
    </row>
    <row r="909" ht="12.0" customHeight="1">
      <c r="A909" s="1"/>
    </row>
    <row r="910" ht="12.0" customHeight="1">
      <c r="A910" s="1"/>
    </row>
    <row r="911" ht="12.0" customHeight="1">
      <c r="A911" s="1"/>
    </row>
    <row r="912" ht="12.0" customHeight="1">
      <c r="A912" s="1"/>
    </row>
    <row r="913" ht="12.0" customHeight="1">
      <c r="A913" s="1"/>
    </row>
    <row r="914" ht="12.0" customHeight="1">
      <c r="A914" s="1"/>
    </row>
    <row r="915" ht="12.0" customHeight="1">
      <c r="A915" s="1"/>
    </row>
    <row r="916" ht="12.0" customHeight="1">
      <c r="A916" s="1"/>
    </row>
    <row r="917" ht="12.0" customHeight="1">
      <c r="A917" s="1"/>
    </row>
    <row r="918" ht="12.0" customHeight="1">
      <c r="A918" s="1"/>
    </row>
    <row r="919" ht="12.0" customHeight="1">
      <c r="A919" s="1"/>
    </row>
    <row r="920" ht="12.0" customHeight="1">
      <c r="A920" s="1"/>
    </row>
    <row r="921" ht="12.0" customHeight="1">
      <c r="A921" s="1"/>
    </row>
    <row r="922" ht="12.0" customHeight="1">
      <c r="A922" s="1"/>
    </row>
    <row r="923" ht="12.0" customHeight="1">
      <c r="A923" s="1"/>
    </row>
    <row r="924" ht="12.0" customHeight="1">
      <c r="A924" s="1"/>
    </row>
    <row r="925" ht="12.0" customHeight="1">
      <c r="A925" s="1"/>
    </row>
    <row r="926" ht="12.0" customHeight="1">
      <c r="A926" s="1"/>
    </row>
    <row r="927" ht="12.0" customHeight="1">
      <c r="A927" s="1"/>
    </row>
    <row r="928" ht="12.0" customHeight="1">
      <c r="A928" s="1"/>
    </row>
    <row r="929" ht="12.0" customHeight="1">
      <c r="A929" s="1"/>
    </row>
    <row r="930" ht="12.0" customHeight="1">
      <c r="A930" s="1"/>
    </row>
    <row r="931" ht="12.0" customHeight="1">
      <c r="A931" s="1"/>
    </row>
    <row r="932" ht="12.0" customHeight="1">
      <c r="A932" s="1"/>
    </row>
    <row r="933" ht="12.0" customHeight="1">
      <c r="A933" s="1"/>
    </row>
    <row r="934" ht="12.0" customHeight="1">
      <c r="A934" s="1"/>
    </row>
    <row r="935" ht="12.0" customHeight="1">
      <c r="A935" s="1"/>
    </row>
    <row r="936" ht="12.0" customHeight="1">
      <c r="A936" s="1"/>
    </row>
    <row r="937" ht="12.0" customHeight="1">
      <c r="A937" s="1"/>
    </row>
    <row r="938" ht="12.0" customHeight="1">
      <c r="A938" s="1"/>
    </row>
    <row r="939" ht="12.0" customHeight="1">
      <c r="A939" s="1"/>
    </row>
    <row r="940" ht="12.0" customHeight="1">
      <c r="A940" s="1"/>
    </row>
    <row r="941" ht="12.0" customHeight="1">
      <c r="A941" s="1"/>
    </row>
    <row r="942" ht="12.0" customHeight="1">
      <c r="A942" s="1"/>
    </row>
    <row r="943" ht="12.0" customHeight="1">
      <c r="A943" s="1"/>
    </row>
    <row r="944" ht="12.0" customHeight="1">
      <c r="A944" s="1"/>
    </row>
    <row r="945" ht="12.0" customHeight="1">
      <c r="A945" s="1"/>
    </row>
    <row r="946" ht="12.0" customHeight="1">
      <c r="A946" s="1"/>
    </row>
    <row r="947" ht="12.0" customHeight="1">
      <c r="A947" s="1"/>
    </row>
    <row r="948" ht="12.0" customHeight="1">
      <c r="A948" s="1"/>
    </row>
    <row r="949" ht="12.0" customHeight="1">
      <c r="A949" s="1"/>
    </row>
    <row r="950" ht="12.0" customHeight="1">
      <c r="A950" s="1"/>
    </row>
    <row r="951" ht="12.0" customHeight="1">
      <c r="A951" s="1"/>
    </row>
    <row r="952" ht="12.0" customHeight="1">
      <c r="A952" s="1"/>
    </row>
    <row r="953" ht="12.0" customHeight="1">
      <c r="A953" s="1"/>
    </row>
    <row r="954" ht="12.0" customHeight="1">
      <c r="A954" s="1"/>
    </row>
    <row r="955" ht="12.0" customHeight="1">
      <c r="A955" s="1"/>
    </row>
    <row r="956" ht="12.0" customHeight="1">
      <c r="A956" s="1"/>
    </row>
    <row r="957" ht="12.0" customHeight="1">
      <c r="A957" s="1"/>
    </row>
    <row r="958" ht="12.0" customHeight="1">
      <c r="A958" s="1"/>
    </row>
    <row r="959" ht="12.0" customHeight="1">
      <c r="A959" s="1"/>
    </row>
    <row r="960" ht="12.0" customHeight="1">
      <c r="A960" s="1"/>
    </row>
    <row r="961" ht="12.0" customHeight="1">
      <c r="A961" s="1"/>
    </row>
    <row r="962" ht="12.0" customHeight="1">
      <c r="A962" s="1"/>
    </row>
    <row r="963" ht="12.0" customHeight="1">
      <c r="A963" s="1"/>
    </row>
    <row r="964" ht="12.0" customHeight="1">
      <c r="A964" s="1"/>
    </row>
    <row r="965" ht="12.0" customHeight="1">
      <c r="A965" s="1"/>
    </row>
    <row r="966" ht="12.0" customHeight="1">
      <c r="A966" s="1"/>
    </row>
    <row r="967" ht="12.0" customHeight="1">
      <c r="A967" s="1"/>
    </row>
    <row r="968" ht="12.0" customHeight="1">
      <c r="A968" s="1"/>
    </row>
    <row r="969" ht="12.0" customHeight="1">
      <c r="A969" s="1"/>
    </row>
    <row r="970" ht="12.0" customHeight="1">
      <c r="A970" s="1"/>
    </row>
    <row r="971" ht="12.0" customHeight="1">
      <c r="A971" s="1"/>
    </row>
    <row r="972" ht="12.0" customHeight="1">
      <c r="A972" s="1"/>
    </row>
    <row r="973" ht="12.0" customHeight="1">
      <c r="A973" s="1"/>
    </row>
    <row r="974" ht="12.0" customHeight="1">
      <c r="A974" s="1"/>
    </row>
    <row r="975" ht="12.0" customHeight="1">
      <c r="A975" s="1"/>
    </row>
    <row r="976" ht="12.0" customHeight="1">
      <c r="A976" s="1"/>
    </row>
    <row r="977" ht="12.0" customHeight="1">
      <c r="A977" s="1"/>
    </row>
    <row r="978" ht="12.0" customHeight="1">
      <c r="A978" s="1"/>
    </row>
    <row r="979" ht="12.0" customHeight="1">
      <c r="A979" s="1"/>
    </row>
    <row r="980" ht="12.0" customHeight="1">
      <c r="A980" s="1"/>
    </row>
    <row r="981" ht="12.0" customHeight="1">
      <c r="A981" s="1"/>
    </row>
    <row r="982" ht="12.0" customHeight="1">
      <c r="A982" s="1"/>
    </row>
    <row r="983" ht="12.0" customHeight="1">
      <c r="A983" s="1"/>
    </row>
    <row r="984" ht="12.0" customHeight="1">
      <c r="A984" s="1"/>
    </row>
    <row r="985" ht="12.0" customHeight="1">
      <c r="A985" s="1"/>
    </row>
    <row r="986" ht="12.0" customHeight="1">
      <c r="A986" s="1"/>
    </row>
    <row r="987" ht="12.0" customHeight="1">
      <c r="A987" s="1"/>
    </row>
    <row r="988" ht="12.0" customHeight="1">
      <c r="A988" s="1"/>
    </row>
    <row r="989" ht="12.0" customHeight="1">
      <c r="A989" s="1"/>
    </row>
    <row r="990" ht="12.0" customHeight="1">
      <c r="A990" s="1"/>
    </row>
    <row r="991" ht="12.0" customHeight="1">
      <c r="A991" s="1"/>
    </row>
    <row r="992" ht="12.0" customHeight="1">
      <c r="A992" s="1"/>
    </row>
    <row r="993" ht="12.0" customHeight="1">
      <c r="A993" s="1"/>
    </row>
    <row r="994" ht="12.0" customHeight="1">
      <c r="A994" s="1"/>
    </row>
    <row r="995" ht="12.0" customHeight="1">
      <c r="A995" s="1"/>
    </row>
    <row r="996" ht="12.0" customHeight="1">
      <c r="A996" s="1"/>
    </row>
    <row r="997" ht="12.0" customHeight="1">
      <c r="A997" s="1"/>
    </row>
    <row r="998" ht="12.0" customHeight="1">
      <c r="A998" s="1"/>
    </row>
    <row r="999" ht="12.0" customHeight="1">
      <c r="A999" s="1"/>
    </row>
    <row r="1000" ht="12.0" customHeight="1">
      <c r="A1000" s="1"/>
    </row>
  </sheetData>
  <conditionalFormatting sqref="F136:F100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6.43"/>
    <col customWidth="1" min="2" max="39" width="8.71"/>
  </cols>
  <sheetData>
    <row r="1" ht="15.75" customHeight="1">
      <c r="A1" s="147" t="s">
        <v>11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8"/>
    </row>
    <row r="2" ht="12.75" customHeight="1">
      <c r="A2" s="139" t="s">
        <v>159</v>
      </c>
      <c r="B2" s="139" t="s">
        <v>41</v>
      </c>
      <c r="C2" s="139" t="s">
        <v>42</v>
      </c>
      <c r="D2" s="139" t="s">
        <v>43</v>
      </c>
      <c r="E2" s="139" t="s">
        <v>44</v>
      </c>
      <c r="F2" s="139" t="s">
        <v>45</v>
      </c>
      <c r="G2" s="139" t="s">
        <v>46</v>
      </c>
      <c r="H2" s="139" t="s">
        <v>47</v>
      </c>
      <c r="I2" s="139" t="s">
        <v>48</v>
      </c>
      <c r="J2" s="139" t="s">
        <v>49</v>
      </c>
      <c r="K2" s="139" t="s">
        <v>50</v>
      </c>
      <c r="L2" s="140" t="s">
        <v>51</v>
      </c>
      <c r="M2" s="140" t="s">
        <v>52</v>
      </c>
      <c r="N2" s="140" t="s">
        <v>53</v>
      </c>
      <c r="O2" s="140" t="s">
        <v>54</v>
      </c>
      <c r="P2" s="140" t="s">
        <v>55</v>
      </c>
      <c r="Q2" s="140" t="s">
        <v>56</v>
      </c>
      <c r="R2" s="140" t="s">
        <v>57</v>
      </c>
      <c r="S2" s="140" t="s">
        <v>58</v>
      </c>
      <c r="T2" s="140" t="s">
        <v>59</v>
      </c>
      <c r="U2" s="140" t="s">
        <v>60</v>
      </c>
      <c r="V2" s="140" t="s">
        <v>61</v>
      </c>
      <c r="W2" s="140" t="s">
        <v>62</v>
      </c>
      <c r="X2" s="140" t="s">
        <v>63</v>
      </c>
      <c r="Y2" s="140" t="s">
        <v>64</v>
      </c>
      <c r="Z2" s="140" t="s">
        <v>65</v>
      </c>
      <c r="AA2" s="140" t="s">
        <v>66</v>
      </c>
      <c r="AB2" s="140" t="s">
        <v>67</v>
      </c>
      <c r="AC2" s="140" t="s">
        <v>68</v>
      </c>
      <c r="AD2" s="140" t="s">
        <v>69</v>
      </c>
      <c r="AE2" s="140" t="s">
        <v>70</v>
      </c>
      <c r="AF2" s="140" t="s">
        <v>71</v>
      </c>
      <c r="AG2" s="140" t="s">
        <v>72</v>
      </c>
      <c r="AH2" s="140" t="s">
        <v>73</v>
      </c>
      <c r="AI2" s="140" t="s">
        <v>74</v>
      </c>
      <c r="AJ2" s="140" t="s">
        <v>75</v>
      </c>
      <c r="AK2" s="140" t="s">
        <v>76</v>
      </c>
      <c r="AL2" s="140" t="s">
        <v>77</v>
      </c>
      <c r="AM2" s="140" t="s">
        <v>78</v>
      </c>
    </row>
    <row r="3" ht="12.75" customHeight="1">
      <c r="A3" s="140" t="str">
        <f>Difficulties!A3</f>
        <v>Arsenal</v>
      </c>
      <c r="B3" s="142" t="str">
        <f>LEFT(Fixtures!C2,(LEN(Fixtures!C2)-4))</f>
        <v>MCI</v>
      </c>
      <c r="C3" s="142" t="str">
        <f>LEFT(Fixtures!D2,(LEN(Fixtures!D2)-4))</f>
        <v>CHE</v>
      </c>
      <c r="D3" s="142" t="str">
        <f>LEFT(Fixtures!E2,(LEN(Fixtures!E2)-4))</f>
        <v>WHU</v>
      </c>
      <c r="E3" s="142" t="str">
        <f>LEFT(Fixtures!F2,(LEN(Fixtures!F2)-4))</f>
        <v>CAR</v>
      </c>
      <c r="F3" s="142" t="str">
        <f>LEFT(Fixtures!G2,(LEN(Fixtures!G2)-4))</f>
        <v>NEW</v>
      </c>
      <c r="G3" s="142" t="str">
        <f>LEFT(Fixtures!H2,(LEN(Fixtures!H2)-4))</f>
        <v>EVE</v>
      </c>
      <c r="H3" s="142" t="str">
        <f>LEFT(Fixtures!I2,(LEN(Fixtures!I2)-4))</f>
        <v>WAT</v>
      </c>
      <c r="I3" s="142" t="str">
        <f>LEFT(Fixtures!J2,(LEN(Fixtures!J2)-4))</f>
        <v>FUL</v>
      </c>
      <c r="J3" s="142" t="str">
        <f>LEFT(Fixtures!K2,(LEN(Fixtures!K2)-4))</f>
        <v>LEI</v>
      </c>
      <c r="K3" s="142" t="str">
        <f>LEFT(Fixtures!L2,(LEN(Fixtures!L2)-4))</f>
        <v>CRY</v>
      </c>
      <c r="L3" s="142" t="str">
        <f>LEFT(Fixtures!M2,(LEN(Fixtures!M2)-4))</f>
        <v>LIV</v>
      </c>
      <c r="M3" s="142" t="str">
        <f>LEFT(Fixtures!N2,(LEN(Fixtures!N2)-4))</f>
        <v>WOL</v>
      </c>
      <c r="N3" s="142" t="str">
        <f>LEFT(Fixtures!O2,(LEN(Fixtures!O2)-4))</f>
        <v>BOU</v>
      </c>
      <c r="O3" s="142" t="str">
        <f>LEFT(Fixtures!P2,(LEN(Fixtures!P2)-4))</f>
        <v>TOT</v>
      </c>
      <c r="P3" s="142" t="str">
        <f>LEFT(Fixtures!Q2,(LEN(Fixtures!Q2)-4))</f>
        <v>MNU</v>
      </c>
      <c r="Q3" s="142" t="str">
        <f>LEFT(Fixtures!R2,(LEN(Fixtures!R2)-4))</f>
        <v>HUD</v>
      </c>
      <c r="R3" s="142" t="str">
        <f>LEFT(Fixtures!S2,(LEN(Fixtures!S2)-4))</f>
        <v>SOU</v>
      </c>
      <c r="S3" s="142" t="str">
        <f>LEFT(Fixtures!T2,(LEN(Fixtures!T2)-4))</f>
        <v>BUR</v>
      </c>
      <c r="T3" s="142" t="str">
        <f>LEFT(Fixtures!U2,(LEN(Fixtures!U2)-4))</f>
        <v>BHA</v>
      </c>
      <c r="U3" s="142" t="str">
        <f>LEFT(Fixtures!V2,(LEN(Fixtures!V2)-4))</f>
        <v>LIV</v>
      </c>
      <c r="V3" s="142" t="str">
        <f>LEFT(Fixtures!W2,(LEN(Fixtures!W2)-4))</f>
        <v>FUL</v>
      </c>
      <c r="W3" s="142" t="str">
        <f>LEFT(Fixtures!X2,(LEN(Fixtures!X2)-4))</f>
        <v>WHU</v>
      </c>
      <c r="X3" s="142" t="str">
        <f>LEFT(Fixtures!Y2,(LEN(Fixtures!Y2)-4))</f>
        <v>CHE</v>
      </c>
      <c r="Y3" s="142" t="str">
        <f>LEFT(Fixtures!Z2,(LEN(Fixtures!Z2)-4))</f>
        <v>CAR</v>
      </c>
      <c r="Z3" s="142" t="str">
        <f>LEFT(Fixtures!AA2,(LEN(Fixtures!AA2)-4))</f>
        <v>MCI</v>
      </c>
      <c r="AA3" s="142" t="str">
        <f>LEFT(Fixtures!AB2,(LEN(Fixtures!AB2)-4))</f>
        <v>HUD</v>
      </c>
      <c r="AB3" s="142" t="str">
        <f>LEFT(Fixtures!AC2,(LEN(Fixtures!AC2)-4))</f>
        <v>SOU</v>
      </c>
      <c r="AC3" s="142" t="str">
        <f>LEFT(Fixtures!AD2,(LEN(Fixtures!AD2)-4))</f>
        <v>BOU</v>
      </c>
      <c r="AD3" s="142" t="str">
        <f>LEFT(Fixtures!AE2,(LEN(Fixtures!AE2)-4))</f>
        <v>TOT</v>
      </c>
      <c r="AE3" s="142" t="str">
        <f>LEFT(Fixtures!AF2,(LEN(Fixtures!AF2)-4))</f>
        <v>MNU</v>
      </c>
      <c r="AF3" s="142" t="str">
        <f>LEFT(Fixtures!AG2,(LEN(Fixtures!AG2)-4))</f>
        <v>WOL</v>
      </c>
      <c r="AG3" s="142" t="str">
        <f>LEFT(Fixtures!AH2,(LEN(Fixtures!AH2)-4))</f>
        <v>NEW</v>
      </c>
      <c r="AH3" s="142" t="str">
        <f>LEFT(Fixtures!AI2,(LEN(Fixtures!AI2)-4))</f>
        <v>EVE</v>
      </c>
      <c r="AI3" s="142" t="str">
        <f>LEFT(Fixtures!AJ2,(LEN(Fixtures!AJ2)-4))</f>
        <v>WAT</v>
      </c>
      <c r="AJ3" s="142" t="str">
        <f>LEFT(Fixtures!AK2,(LEN(Fixtures!AK2)-4))</f>
        <v>CRY</v>
      </c>
      <c r="AK3" s="142" t="str">
        <f>LEFT(Fixtures!AL2,(LEN(Fixtures!AL2)-4))</f>
        <v>LEI</v>
      </c>
      <c r="AL3" s="142" t="str">
        <f>LEFT(Fixtures!AM2,(LEN(Fixtures!AM2)-4))</f>
        <v>BHA</v>
      </c>
      <c r="AM3" s="142" t="str">
        <f>LEFT(Fixtures!AN2,(LEN(Fixtures!AN2)-4))</f>
        <v>BUR</v>
      </c>
    </row>
    <row r="4" ht="12.75" customHeight="1">
      <c r="A4" s="140" t="str">
        <f>Difficulties!A4</f>
        <v>Bournemouth</v>
      </c>
      <c r="B4" s="142" t="str">
        <f>LEFT(Fixtures!C3,(LEN(Fixtures!C3)-4))</f>
        <v>CAR</v>
      </c>
      <c r="C4" s="142" t="str">
        <f>LEFT(Fixtures!D3,(LEN(Fixtures!D3)-4))</f>
        <v>WHU</v>
      </c>
      <c r="D4" s="142" t="str">
        <f>LEFT(Fixtures!E3,(LEN(Fixtures!E3)-4))</f>
        <v>EVE</v>
      </c>
      <c r="E4" s="142" t="str">
        <f>LEFT(Fixtures!F3,(LEN(Fixtures!F3)-4))</f>
        <v>CHE</v>
      </c>
      <c r="F4" s="142" t="str">
        <f>LEFT(Fixtures!G3,(LEN(Fixtures!G3)-4))</f>
        <v>LEI</v>
      </c>
      <c r="G4" s="142" t="str">
        <f>LEFT(Fixtures!H3,(LEN(Fixtures!H3)-4))</f>
        <v>BUR</v>
      </c>
      <c r="H4" s="142" t="str">
        <f>LEFT(Fixtures!I3,(LEN(Fixtures!I3)-4))</f>
        <v>CRY</v>
      </c>
      <c r="I4" s="142" t="str">
        <f>LEFT(Fixtures!J3,(LEN(Fixtures!J3)-4))</f>
        <v>WAT</v>
      </c>
      <c r="J4" s="142" t="str">
        <f>LEFT(Fixtures!K3,(LEN(Fixtures!K3)-4))</f>
        <v>SOU</v>
      </c>
      <c r="K4" s="142" t="str">
        <f>LEFT(Fixtures!L3,(LEN(Fixtures!L3)-4))</f>
        <v>FUL</v>
      </c>
      <c r="L4" s="142" t="str">
        <f>LEFT(Fixtures!M3,(LEN(Fixtures!M3)-4))</f>
        <v>MNU</v>
      </c>
      <c r="M4" s="142" t="str">
        <f>LEFT(Fixtures!N3,(LEN(Fixtures!N3)-4))</f>
        <v>NEW</v>
      </c>
      <c r="N4" s="142" t="str">
        <f>LEFT(Fixtures!O3,(LEN(Fixtures!O3)-4))</f>
        <v>ARS</v>
      </c>
      <c r="O4" s="142" t="str">
        <f>LEFT(Fixtures!P3,(LEN(Fixtures!P3)-4))</f>
        <v>MCI</v>
      </c>
      <c r="P4" s="142" t="str">
        <f>LEFT(Fixtures!Q3,(LEN(Fixtures!Q3)-4))</f>
        <v>HUD</v>
      </c>
      <c r="Q4" s="142" t="str">
        <f>LEFT(Fixtures!R3,(LEN(Fixtures!R3)-4))</f>
        <v>LIV</v>
      </c>
      <c r="R4" s="142" t="str">
        <f>LEFT(Fixtures!S3,(LEN(Fixtures!S3)-4))</f>
        <v>WOL</v>
      </c>
      <c r="S4" s="142" t="str">
        <f>LEFT(Fixtures!T3,(LEN(Fixtures!T3)-4))</f>
        <v>BHA</v>
      </c>
      <c r="T4" s="142" t="str">
        <f>LEFT(Fixtures!U3,(LEN(Fixtures!U3)-4))</f>
        <v>TOT</v>
      </c>
      <c r="U4" s="142" t="str">
        <f>LEFT(Fixtures!V3,(LEN(Fixtures!V3)-4))</f>
        <v>MNU</v>
      </c>
      <c r="V4" s="142" t="str">
        <f>LEFT(Fixtures!W3,(LEN(Fixtures!W3)-4))</f>
        <v>WAT</v>
      </c>
      <c r="W4" s="142" t="str">
        <f>LEFT(Fixtures!X3,(LEN(Fixtures!X3)-4))</f>
        <v>EVE</v>
      </c>
      <c r="X4" s="142" t="str">
        <f>LEFT(Fixtures!Y3,(LEN(Fixtures!Y3)-4))</f>
        <v>WHU</v>
      </c>
      <c r="Y4" s="142" t="str">
        <f>LEFT(Fixtures!Z3,(LEN(Fixtures!Z3)-4))</f>
        <v>CHE</v>
      </c>
      <c r="Z4" s="142" t="str">
        <f>LEFT(Fixtures!AA3,(LEN(Fixtures!AA3)-4))</f>
        <v>CAR</v>
      </c>
      <c r="AA4" s="142" t="str">
        <f>LEFT(Fixtures!AB3,(LEN(Fixtures!AB3)-4))</f>
        <v>LIV</v>
      </c>
      <c r="AB4" s="142" t="str">
        <f>LEFT(Fixtures!AC3,(LEN(Fixtures!AC3)-4))</f>
        <v>WOL</v>
      </c>
      <c r="AC4" s="142" t="str">
        <f>LEFT(Fixtures!AD3,(LEN(Fixtures!AD3)-4))</f>
        <v>ARS</v>
      </c>
      <c r="AD4" s="142" t="str">
        <f>LEFT(Fixtures!AE3,(LEN(Fixtures!AE3)-4))</f>
        <v>MCI</v>
      </c>
      <c r="AE4" s="142" t="str">
        <f>LEFT(Fixtures!AF3,(LEN(Fixtures!AF3)-4))</f>
        <v>HUD</v>
      </c>
      <c r="AF4" s="142" t="str">
        <f>LEFT(Fixtures!AG3,(LEN(Fixtures!AG3)-4))</f>
        <v>NEW</v>
      </c>
      <c r="AG4" s="142" t="str">
        <f>LEFT(Fixtures!AH3,(LEN(Fixtures!AH3)-4))</f>
        <v>LEI</v>
      </c>
      <c r="AH4" s="142" t="str">
        <f>LEFT(Fixtures!AI3,(LEN(Fixtures!AI3)-4))</f>
        <v>BUR</v>
      </c>
      <c r="AI4" s="142" t="str">
        <f>LEFT(Fixtures!AJ3,(LEN(Fixtures!AJ3)-4))</f>
        <v>BHA</v>
      </c>
      <c r="AJ4" s="142" t="str">
        <f>LEFT(Fixtures!AK3,(LEN(Fixtures!AK3)-4))</f>
        <v>FUL</v>
      </c>
      <c r="AK4" s="142" t="str">
        <f>LEFT(Fixtures!AL3,(LEN(Fixtures!AL3)-4))</f>
        <v>SOU</v>
      </c>
      <c r="AL4" s="142" t="str">
        <f>LEFT(Fixtures!AM3,(LEN(Fixtures!AM3)-4))</f>
        <v>TOT</v>
      </c>
      <c r="AM4" s="142" t="str">
        <f>LEFT(Fixtures!AN3,(LEN(Fixtures!AN3)-4))</f>
        <v>CRY</v>
      </c>
    </row>
    <row r="5" ht="12.75" customHeight="1">
      <c r="A5" s="140" t="str">
        <f>Difficulties!A5</f>
        <v>Brighton</v>
      </c>
      <c r="B5" s="142" t="str">
        <f>LEFT(Fixtures!C4,(LEN(Fixtures!C4)-4))</f>
        <v>WAT</v>
      </c>
      <c r="C5" s="142" t="str">
        <f>LEFT(Fixtures!D4,(LEN(Fixtures!D4)-4))</f>
        <v>MNU</v>
      </c>
      <c r="D5" s="142" t="str">
        <f>LEFT(Fixtures!E4,(LEN(Fixtures!E4)-4))</f>
        <v>LIV</v>
      </c>
      <c r="E5" s="142" t="str">
        <f>LEFT(Fixtures!F4,(LEN(Fixtures!F4)-4))</f>
        <v>FUL</v>
      </c>
      <c r="F5" s="142" t="str">
        <f>LEFT(Fixtures!G4,(LEN(Fixtures!G4)-4))</f>
        <v>SOU</v>
      </c>
      <c r="G5" s="142" t="str">
        <f>LEFT(Fixtures!H4,(LEN(Fixtures!H4)-4))</f>
        <v>TOT</v>
      </c>
      <c r="H5" s="142" t="str">
        <f>LEFT(Fixtures!I4,(LEN(Fixtures!I4)-4))</f>
        <v>MCI</v>
      </c>
      <c r="I5" s="142" t="str">
        <f>LEFT(Fixtures!J4,(LEN(Fixtures!J4)-4))</f>
        <v>WHU</v>
      </c>
      <c r="J5" s="142" t="str">
        <f>LEFT(Fixtures!K4,(LEN(Fixtures!K4)-4))</f>
        <v>NEW</v>
      </c>
      <c r="K5" s="142" t="str">
        <f>LEFT(Fixtures!L4,(LEN(Fixtures!L4)-4))</f>
        <v>WOL</v>
      </c>
      <c r="L5" s="142" t="str">
        <f>LEFT(Fixtures!M4,(LEN(Fixtures!M4)-4))</f>
        <v>EVE</v>
      </c>
      <c r="M5" s="142" t="str">
        <f>LEFT(Fixtures!N4,(LEN(Fixtures!N4)-4))</f>
        <v>CAR</v>
      </c>
      <c r="N5" s="142" t="str">
        <f>LEFT(Fixtures!O4,(LEN(Fixtures!O4)-4))</f>
        <v>LEI</v>
      </c>
      <c r="O5" s="142" t="str">
        <f>LEFT(Fixtures!P4,(LEN(Fixtures!P4)-4))</f>
        <v>HUD</v>
      </c>
      <c r="P5" s="142" t="str">
        <f>LEFT(Fixtures!Q4,(LEN(Fixtures!Q4)-4))</f>
        <v>CRY</v>
      </c>
      <c r="Q5" s="142" t="str">
        <f>LEFT(Fixtures!R4,(LEN(Fixtures!R4)-4))</f>
        <v>BUR</v>
      </c>
      <c r="R5" s="142" t="str">
        <f>LEFT(Fixtures!S4,(LEN(Fixtures!S4)-4))</f>
        <v>CHE</v>
      </c>
      <c r="S5" s="142" t="str">
        <f>LEFT(Fixtures!T4,(LEN(Fixtures!T4)-4))</f>
        <v>BOU</v>
      </c>
      <c r="T5" s="142" t="str">
        <f>LEFT(Fixtures!U4,(LEN(Fixtures!U4)-4))</f>
        <v>ARS</v>
      </c>
      <c r="U5" s="142" t="str">
        <f>LEFT(Fixtures!V4,(LEN(Fixtures!V4)-4))</f>
        <v>EVE</v>
      </c>
      <c r="V5" s="142" t="str">
        <f>LEFT(Fixtures!W4,(LEN(Fixtures!W4)-4))</f>
        <v>WHU</v>
      </c>
      <c r="W5" s="142" t="str">
        <f>LEFT(Fixtures!X4,(LEN(Fixtures!X4)-4))</f>
        <v>LIV</v>
      </c>
      <c r="X5" s="142" t="str">
        <f>LEFT(Fixtures!Y4,(LEN(Fixtures!Y4)-4))</f>
        <v>MNU</v>
      </c>
      <c r="Y5" s="142" t="str">
        <f>LEFT(Fixtures!Z4,(LEN(Fixtures!Z4)-4))</f>
        <v>FUL</v>
      </c>
      <c r="Z5" s="142" t="str">
        <f>LEFT(Fixtures!AA4,(LEN(Fixtures!AA4)-4))</f>
        <v>WAT</v>
      </c>
      <c r="AA5" s="142" t="str">
        <f>LEFT(Fixtures!AB4,(LEN(Fixtures!AB4)-4))</f>
        <v>BUR</v>
      </c>
      <c r="AB5" s="142" t="str">
        <f>LEFT(Fixtures!AC4,(LEN(Fixtures!AC4)-4))</f>
        <v>CHE</v>
      </c>
      <c r="AC5" s="142" t="str">
        <f>LEFT(Fixtures!AD4,(LEN(Fixtures!AD4)-4))</f>
        <v>LEI</v>
      </c>
      <c r="AD5" s="142" t="str">
        <f>LEFT(Fixtures!AE4,(LEN(Fixtures!AE4)-4))</f>
        <v>HUD</v>
      </c>
      <c r="AE5" s="142" t="str">
        <f>LEFT(Fixtures!AF4,(LEN(Fixtures!AF4)-4))</f>
        <v>CRY</v>
      </c>
      <c r="AF5" s="142" t="str">
        <f>LEFT(Fixtures!AG4,(LEN(Fixtures!AG4)-4))</f>
        <v>CAR</v>
      </c>
      <c r="AG5" s="142" t="str">
        <f>LEFT(Fixtures!AH4,(LEN(Fixtures!AH4)-4))</f>
        <v>SOU</v>
      </c>
      <c r="AH5" s="142" t="str">
        <f>LEFT(Fixtures!AI4,(LEN(Fixtures!AI4)-4))</f>
        <v>TOT</v>
      </c>
      <c r="AI5" s="142" t="str">
        <f>LEFT(Fixtures!AJ4,(LEN(Fixtures!AJ4)-4))</f>
        <v>BOU</v>
      </c>
      <c r="AJ5" s="142" t="str">
        <f>LEFT(Fixtures!AK4,(LEN(Fixtures!AK4)-4))</f>
        <v>WOL</v>
      </c>
      <c r="AK5" s="142" t="str">
        <f>LEFT(Fixtures!AL4,(LEN(Fixtures!AL4)-4))</f>
        <v>NEW</v>
      </c>
      <c r="AL5" s="142" t="str">
        <f>LEFT(Fixtures!AM4,(LEN(Fixtures!AM4)-4))</f>
        <v>ARS</v>
      </c>
      <c r="AM5" s="142" t="str">
        <f>LEFT(Fixtures!AN4,(LEN(Fixtures!AN4)-4))</f>
        <v>MCI</v>
      </c>
    </row>
    <row r="6" ht="12.75" customHeight="1">
      <c r="A6" s="140" t="str">
        <f>Difficulties!A6</f>
        <v>Burnley</v>
      </c>
      <c r="B6" s="142" t="str">
        <f>LEFT(Fixtures!C5,(LEN(Fixtures!C5)-4))</f>
        <v>SOU</v>
      </c>
      <c r="C6" s="142" t="str">
        <f>LEFT(Fixtures!D5,(LEN(Fixtures!D5)-4))</f>
        <v>WAT</v>
      </c>
      <c r="D6" s="142" t="str">
        <f>LEFT(Fixtures!E5,(LEN(Fixtures!E5)-4))</f>
        <v>FUL</v>
      </c>
      <c r="E6" s="142" t="str">
        <f>LEFT(Fixtures!F5,(LEN(Fixtures!F5)-4))</f>
        <v>MNU</v>
      </c>
      <c r="F6" s="142" t="str">
        <f>LEFT(Fixtures!G5,(LEN(Fixtures!G5)-4))</f>
        <v>WOL</v>
      </c>
      <c r="G6" s="142" t="str">
        <f>LEFT(Fixtures!H5,(LEN(Fixtures!H5)-4))</f>
        <v>BOU</v>
      </c>
      <c r="H6" s="142" t="str">
        <f>LEFT(Fixtures!I5,(LEN(Fixtures!I5)-4))</f>
        <v>CAR</v>
      </c>
      <c r="I6" s="142" t="str">
        <f>LEFT(Fixtures!J5,(LEN(Fixtures!J5)-4))</f>
        <v>HUD</v>
      </c>
      <c r="J6" s="142" t="str">
        <f>LEFT(Fixtures!K5,(LEN(Fixtures!K5)-4))</f>
        <v>MCI</v>
      </c>
      <c r="K6" s="142" t="str">
        <f>LEFT(Fixtures!L5,(LEN(Fixtures!L5)-4))</f>
        <v>CHE</v>
      </c>
      <c r="L6" s="142" t="str">
        <f>LEFT(Fixtures!M5,(LEN(Fixtures!M5)-4))</f>
        <v>WHU</v>
      </c>
      <c r="M6" s="142" t="str">
        <f>LEFT(Fixtures!N5,(LEN(Fixtures!N5)-4))</f>
        <v>LEI</v>
      </c>
      <c r="N6" s="142" t="str">
        <f>LEFT(Fixtures!O5,(LEN(Fixtures!O5)-4))</f>
        <v>NEW</v>
      </c>
      <c r="O6" s="142" t="str">
        <f>LEFT(Fixtures!P5,(LEN(Fixtures!P5)-4))</f>
        <v>CRY</v>
      </c>
      <c r="P6" s="142" t="str">
        <f>LEFT(Fixtures!Q5,(LEN(Fixtures!Q5)-4))</f>
        <v>LIV</v>
      </c>
      <c r="Q6" s="142" t="str">
        <f>LEFT(Fixtures!R5,(LEN(Fixtures!R5)-4))</f>
        <v>BHA</v>
      </c>
      <c r="R6" s="142" t="str">
        <f>LEFT(Fixtures!S5,(LEN(Fixtures!S5)-4))</f>
        <v>TOT</v>
      </c>
      <c r="S6" s="142" t="str">
        <f>LEFT(Fixtures!T5,(LEN(Fixtures!T5)-4))</f>
        <v>ARS</v>
      </c>
      <c r="T6" s="142" t="str">
        <f>LEFT(Fixtures!U5,(LEN(Fixtures!U5)-4))</f>
        <v>EVE</v>
      </c>
      <c r="U6" s="142" t="str">
        <f>LEFT(Fixtures!V5,(LEN(Fixtures!V5)-4))</f>
        <v>WHU</v>
      </c>
      <c r="V6" s="142" t="str">
        <f>LEFT(Fixtures!W5,(LEN(Fixtures!W5)-4))</f>
        <v>HUD</v>
      </c>
      <c r="W6" s="142" t="str">
        <f>LEFT(Fixtures!X5,(LEN(Fixtures!X5)-4))</f>
        <v>FUL</v>
      </c>
      <c r="X6" s="142" t="str">
        <f>LEFT(Fixtures!Y5,(LEN(Fixtures!Y5)-4))</f>
        <v>WAT</v>
      </c>
      <c r="Y6" s="142" t="str">
        <f>LEFT(Fixtures!Z5,(LEN(Fixtures!Z5)-4))</f>
        <v>MNU</v>
      </c>
      <c r="Z6" s="142" t="str">
        <f>LEFT(Fixtures!AA5,(LEN(Fixtures!AA5)-4))</f>
        <v>SOU</v>
      </c>
      <c r="AA6" s="142" t="str">
        <f>LEFT(Fixtures!AB5,(LEN(Fixtures!AB5)-4))</f>
        <v>BHA</v>
      </c>
      <c r="AB6" s="142" t="str">
        <f>LEFT(Fixtures!AC5,(LEN(Fixtures!AC5)-4))</f>
        <v>TOT</v>
      </c>
      <c r="AC6" s="142" t="str">
        <f>LEFT(Fixtures!AD5,(LEN(Fixtures!AD5)-4))</f>
        <v>NEW</v>
      </c>
      <c r="AD6" s="142" t="str">
        <f>LEFT(Fixtures!AE5,(LEN(Fixtures!AE5)-4))</f>
        <v>CRY</v>
      </c>
      <c r="AE6" s="142" t="str">
        <f>LEFT(Fixtures!AF5,(LEN(Fixtures!AF5)-4))</f>
        <v>LIV</v>
      </c>
      <c r="AF6" s="142" t="str">
        <f>LEFT(Fixtures!AG5,(LEN(Fixtures!AG5)-4))</f>
        <v>LEI</v>
      </c>
      <c r="AG6" s="142" t="str">
        <f>LEFT(Fixtures!AH5,(LEN(Fixtures!AH5)-4))</f>
        <v>WOL</v>
      </c>
      <c r="AH6" s="142" t="str">
        <f>LEFT(Fixtures!AI5,(LEN(Fixtures!AI5)-4))</f>
        <v>BOU</v>
      </c>
      <c r="AI6" s="142" t="str">
        <f>LEFT(Fixtures!AJ5,(LEN(Fixtures!AJ5)-4))</f>
        <v>CAR</v>
      </c>
      <c r="AJ6" s="142" t="str">
        <f>LEFT(Fixtures!AK5,(LEN(Fixtures!AK5)-4))</f>
        <v>CHE</v>
      </c>
      <c r="AK6" s="142" t="str">
        <f>LEFT(Fixtures!AL5,(LEN(Fixtures!AL5)-4))</f>
        <v>MCI</v>
      </c>
      <c r="AL6" s="142" t="str">
        <f>LEFT(Fixtures!AM5,(LEN(Fixtures!AM5)-4))</f>
        <v>EVE</v>
      </c>
      <c r="AM6" s="142" t="str">
        <f>LEFT(Fixtures!AN5,(LEN(Fixtures!AN5)-4))</f>
        <v>ARS</v>
      </c>
    </row>
    <row r="7" ht="12.75" customHeight="1">
      <c r="A7" s="140" t="str">
        <f>Difficulties!A7</f>
        <v>Cardiff</v>
      </c>
      <c r="B7" s="142" t="str">
        <f>LEFT(Fixtures!C6,(LEN(Fixtures!C6)-4))</f>
        <v>BOU</v>
      </c>
      <c r="C7" s="142" t="str">
        <f>LEFT(Fixtures!D6,(LEN(Fixtures!D6)-4))</f>
        <v>NEW</v>
      </c>
      <c r="D7" s="142" t="str">
        <f>LEFT(Fixtures!E6,(LEN(Fixtures!E6)-4))</f>
        <v>HUD</v>
      </c>
      <c r="E7" s="142" t="str">
        <f>LEFT(Fixtures!F6,(LEN(Fixtures!F6)-4))</f>
        <v>ARS</v>
      </c>
      <c r="F7" s="142" t="str">
        <f>LEFT(Fixtures!G6,(LEN(Fixtures!G6)-4))</f>
        <v>CHE</v>
      </c>
      <c r="G7" s="142" t="str">
        <f>LEFT(Fixtures!H6,(LEN(Fixtures!H6)-4))</f>
        <v>MCI</v>
      </c>
      <c r="H7" s="142" t="str">
        <f>LEFT(Fixtures!I6,(LEN(Fixtures!I6)-4))</f>
        <v>BUR</v>
      </c>
      <c r="I7" s="142" t="str">
        <f>LEFT(Fixtures!J6,(LEN(Fixtures!J6)-4))</f>
        <v>TOT</v>
      </c>
      <c r="J7" s="142" t="str">
        <f>LEFT(Fixtures!K6,(LEN(Fixtures!K6)-4))</f>
        <v>FUL</v>
      </c>
      <c r="K7" s="142" t="str">
        <f>LEFT(Fixtures!L6,(LEN(Fixtures!L6)-4))</f>
        <v>LIV</v>
      </c>
      <c r="L7" s="142" t="str">
        <f>LEFT(Fixtures!M6,(LEN(Fixtures!M6)-4))</f>
        <v>LEI</v>
      </c>
      <c r="M7" s="142" t="str">
        <f>LEFT(Fixtures!N6,(LEN(Fixtures!N6)-4))</f>
        <v>BHA</v>
      </c>
      <c r="N7" s="142" t="str">
        <f>LEFT(Fixtures!O6,(LEN(Fixtures!O6)-4))</f>
        <v>EVE</v>
      </c>
      <c r="O7" s="142" t="str">
        <f>LEFT(Fixtures!P6,(LEN(Fixtures!P6)-4))</f>
        <v>WOL</v>
      </c>
      <c r="P7" s="142" t="str">
        <f>LEFT(Fixtures!Q6,(LEN(Fixtures!Q6)-4))</f>
        <v>WHU</v>
      </c>
      <c r="Q7" s="142" t="str">
        <f>LEFT(Fixtures!R6,(LEN(Fixtures!R6)-4))</f>
        <v>SOU</v>
      </c>
      <c r="R7" s="142" t="str">
        <f>LEFT(Fixtures!S6,(LEN(Fixtures!S6)-4))</f>
        <v>WAT</v>
      </c>
      <c r="S7" s="142" t="str">
        <f>LEFT(Fixtures!T6,(LEN(Fixtures!T6)-4))</f>
        <v>MNU</v>
      </c>
      <c r="T7" s="142" t="str">
        <f>LEFT(Fixtures!U6,(LEN(Fixtures!U6)-4))</f>
        <v>CRY</v>
      </c>
      <c r="U7" s="142" t="str">
        <f>LEFT(Fixtures!V6,(LEN(Fixtures!V6)-4))</f>
        <v>LEI</v>
      </c>
      <c r="V7" s="142" t="str">
        <f>LEFT(Fixtures!W6,(LEN(Fixtures!W6)-4))</f>
        <v>TOT</v>
      </c>
      <c r="W7" s="142" t="str">
        <f>LEFT(Fixtures!X6,(LEN(Fixtures!X6)-4))</f>
        <v>HUD</v>
      </c>
      <c r="X7" s="142" t="str">
        <f>LEFT(Fixtures!Y6,(LEN(Fixtures!Y6)-4))</f>
        <v>NEW</v>
      </c>
      <c r="Y7" s="142" t="str">
        <f>LEFT(Fixtures!Z6,(LEN(Fixtures!Z6)-4))</f>
        <v>ARS</v>
      </c>
      <c r="Z7" s="142" t="str">
        <f>LEFT(Fixtures!AA6,(LEN(Fixtures!AA6)-4))</f>
        <v>BOU</v>
      </c>
      <c r="AA7" s="142" t="str">
        <f>LEFT(Fixtures!AB6,(LEN(Fixtures!AB6)-4))</f>
        <v>SOU</v>
      </c>
      <c r="AB7" s="142" t="str">
        <f>LEFT(Fixtures!AC6,(LEN(Fixtures!AC6)-4))</f>
        <v>WAT</v>
      </c>
      <c r="AC7" s="142" t="str">
        <f>LEFT(Fixtures!AD6,(LEN(Fixtures!AD6)-4))</f>
        <v>EVE</v>
      </c>
      <c r="AD7" s="142" t="str">
        <f>LEFT(Fixtures!AE6,(LEN(Fixtures!AE6)-4))</f>
        <v>WOL</v>
      </c>
      <c r="AE7" s="142" t="str">
        <f>LEFT(Fixtures!AF6,(LEN(Fixtures!AF6)-4))</f>
        <v>WHU</v>
      </c>
      <c r="AF7" s="142" t="str">
        <f>LEFT(Fixtures!AG6,(LEN(Fixtures!AG6)-4))</f>
        <v>BHA</v>
      </c>
      <c r="AG7" s="142" t="str">
        <f>LEFT(Fixtures!AH6,(LEN(Fixtures!AH6)-4))</f>
        <v>CHE</v>
      </c>
      <c r="AH7" s="142" t="str">
        <f>LEFT(Fixtures!AI6,(LEN(Fixtures!AI6)-4))</f>
        <v>MCI</v>
      </c>
      <c r="AI7" s="142" t="str">
        <f>LEFT(Fixtures!AJ6,(LEN(Fixtures!AJ6)-4))</f>
        <v>BUR</v>
      </c>
      <c r="AJ7" s="142" t="str">
        <f>LEFT(Fixtures!AK6,(LEN(Fixtures!AK6)-4))</f>
        <v>LIV</v>
      </c>
      <c r="AK7" s="142" t="str">
        <f>LEFT(Fixtures!AL6,(LEN(Fixtures!AL6)-4))</f>
        <v>FUL</v>
      </c>
      <c r="AL7" s="142" t="str">
        <f>LEFT(Fixtures!AM6,(LEN(Fixtures!AM6)-4))</f>
        <v>CRY</v>
      </c>
      <c r="AM7" s="142" t="str">
        <f>LEFT(Fixtures!AN6,(LEN(Fixtures!AN6)-4))</f>
        <v>MNU</v>
      </c>
    </row>
    <row r="8" ht="12.75" customHeight="1">
      <c r="A8" s="140" t="str">
        <f>Difficulties!A8</f>
        <v>Chelsea</v>
      </c>
      <c r="B8" s="142" t="str">
        <f>LEFT(Fixtures!C7,(LEN(Fixtures!C7)-4))</f>
        <v>HUD</v>
      </c>
      <c r="C8" s="142" t="str">
        <f>LEFT(Fixtures!D7,(LEN(Fixtures!D7)-4))</f>
        <v>ARS</v>
      </c>
      <c r="D8" s="142" t="str">
        <f>LEFT(Fixtures!E7,(LEN(Fixtures!E7)-4))</f>
        <v>NEW</v>
      </c>
      <c r="E8" s="142" t="str">
        <f>LEFT(Fixtures!F7,(LEN(Fixtures!F7)-4))</f>
        <v>BOU</v>
      </c>
      <c r="F8" s="142" t="str">
        <f>LEFT(Fixtures!G7,(LEN(Fixtures!G7)-4))</f>
        <v>CAR</v>
      </c>
      <c r="G8" s="142" t="str">
        <f>LEFT(Fixtures!H7,(LEN(Fixtures!H7)-4))</f>
        <v>WHU</v>
      </c>
      <c r="H8" s="142" t="str">
        <f>LEFT(Fixtures!I7,(LEN(Fixtures!I7)-4))</f>
        <v>LIV</v>
      </c>
      <c r="I8" s="142" t="str">
        <f>LEFT(Fixtures!J7,(LEN(Fixtures!J7)-4))</f>
        <v>SOU</v>
      </c>
      <c r="J8" s="142" t="str">
        <f>LEFT(Fixtures!K7,(LEN(Fixtures!K7)-4))</f>
        <v>MNU</v>
      </c>
      <c r="K8" s="142" t="str">
        <f>LEFT(Fixtures!L7,(LEN(Fixtures!L7)-4))</f>
        <v>BUR</v>
      </c>
      <c r="L8" s="142" t="str">
        <f>LEFT(Fixtures!M7,(LEN(Fixtures!M7)-4))</f>
        <v>CRY</v>
      </c>
      <c r="M8" s="142" t="str">
        <f>LEFT(Fixtures!N7,(LEN(Fixtures!N7)-4))</f>
        <v>EVE</v>
      </c>
      <c r="N8" s="142" t="str">
        <f>LEFT(Fixtures!O7,(LEN(Fixtures!O7)-4))</f>
        <v>TOT</v>
      </c>
      <c r="O8" s="142" t="str">
        <f>LEFT(Fixtures!P7,(LEN(Fixtures!P7)-4))</f>
        <v>FUL</v>
      </c>
      <c r="P8" s="142" t="str">
        <f>LEFT(Fixtures!Q7,(LEN(Fixtures!Q7)-4))</f>
        <v>WOL</v>
      </c>
      <c r="Q8" s="142" t="str">
        <f>LEFT(Fixtures!R7,(LEN(Fixtures!R7)-4))</f>
        <v>MCI</v>
      </c>
      <c r="R8" s="142" t="str">
        <f>LEFT(Fixtures!S7,(LEN(Fixtures!S7)-4))</f>
        <v>BHA</v>
      </c>
      <c r="S8" s="142" t="str">
        <f>LEFT(Fixtures!T7,(LEN(Fixtures!T7)-4))</f>
        <v>LEI</v>
      </c>
      <c r="T8" s="142" t="str">
        <f>LEFT(Fixtures!U7,(LEN(Fixtures!U7)-4))</f>
        <v>WAT</v>
      </c>
      <c r="U8" s="142" t="str">
        <f>LEFT(Fixtures!V7,(LEN(Fixtures!V7)-4))</f>
        <v>CRY</v>
      </c>
      <c r="V8" s="142" t="str">
        <f>LEFT(Fixtures!W7,(LEN(Fixtures!W7)-4))</f>
        <v>SOU</v>
      </c>
      <c r="W8" s="142" t="str">
        <f>LEFT(Fixtures!X7,(LEN(Fixtures!X7)-4))</f>
        <v>NEW</v>
      </c>
      <c r="X8" s="142" t="str">
        <f>LEFT(Fixtures!Y7,(LEN(Fixtures!Y7)-4))</f>
        <v>ARS</v>
      </c>
      <c r="Y8" s="142" t="str">
        <f>LEFT(Fixtures!Z7,(LEN(Fixtures!Z7)-4))</f>
        <v>BOU</v>
      </c>
      <c r="Z8" s="142" t="str">
        <f>LEFT(Fixtures!AA7,(LEN(Fixtures!AA7)-4))</f>
        <v>HUD</v>
      </c>
      <c r="AA8" s="142" t="str">
        <f>LEFT(Fixtures!AB7,(LEN(Fixtures!AB7)-4))</f>
        <v>MCI</v>
      </c>
      <c r="AB8" s="142" t="str">
        <f>LEFT(Fixtures!AC7,(LEN(Fixtures!AC7)-4))</f>
        <v>BHA</v>
      </c>
      <c r="AC8" s="142" t="str">
        <f>LEFT(Fixtures!AD7,(LEN(Fixtures!AD7)-4))</f>
        <v>TOT</v>
      </c>
      <c r="AD8" s="142" t="str">
        <f>LEFT(Fixtures!AE7,(LEN(Fixtures!AE7)-4))</f>
        <v>FUL</v>
      </c>
      <c r="AE8" s="142" t="str">
        <f>LEFT(Fixtures!AF7,(LEN(Fixtures!AF7)-4))</f>
        <v>WOL</v>
      </c>
      <c r="AF8" s="142" t="str">
        <f>LEFT(Fixtures!AG7,(LEN(Fixtures!AG7)-4))</f>
        <v>EVE</v>
      </c>
      <c r="AG8" s="142" t="str">
        <f>LEFT(Fixtures!AH7,(LEN(Fixtures!AH7)-4))</f>
        <v>CAR</v>
      </c>
      <c r="AH8" s="142" t="str">
        <f>LEFT(Fixtures!AI7,(LEN(Fixtures!AI7)-4))</f>
        <v>WHU</v>
      </c>
      <c r="AI8" s="142" t="str">
        <f>LEFT(Fixtures!AJ7,(LEN(Fixtures!AJ7)-4))</f>
        <v>LIV</v>
      </c>
      <c r="AJ8" s="142" t="str">
        <f>LEFT(Fixtures!AK7,(LEN(Fixtures!AK7)-4))</f>
        <v>BUR</v>
      </c>
      <c r="AK8" s="142" t="str">
        <f>LEFT(Fixtures!AL7,(LEN(Fixtures!AL7)-4))</f>
        <v>MNU</v>
      </c>
      <c r="AL8" s="142" t="str">
        <f>LEFT(Fixtures!AM7,(LEN(Fixtures!AM7)-4))</f>
        <v>WAT</v>
      </c>
      <c r="AM8" s="142" t="str">
        <f>LEFT(Fixtures!AN7,(LEN(Fixtures!AN7)-4))</f>
        <v>LEI</v>
      </c>
    </row>
    <row r="9" ht="12.75" customHeight="1">
      <c r="A9" s="140" t="str">
        <f>Difficulties!A9</f>
        <v>Crystal Palace</v>
      </c>
      <c r="B9" s="142" t="str">
        <f>LEFT(Fixtures!C8,(LEN(Fixtures!C8)-4))</f>
        <v>FUL</v>
      </c>
      <c r="C9" s="142" t="str">
        <f>LEFT(Fixtures!D8,(LEN(Fixtures!D8)-4))</f>
        <v>LIV</v>
      </c>
      <c r="D9" s="142" t="str">
        <f>LEFT(Fixtures!E8,(LEN(Fixtures!E8)-4))</f>
        <v>WAT</v>
      </c>
      <c r="E9" s="142" t="str">
        <f>LEFT(Fixtures!F8,(LEN(Fixtures!F8)-4))</f>
        <v>SOU</v>
      </c>
      <c r="F9" s="142" t="str">
        <f>LEFT(Fixtures!G8,(LEN(Fixtures!G8)-4))</f>
        <v>HUD</v>
      </c>
      <c r="G9" s="142" t="str">
        <f>LEFT(Fixtures!H8,(LEN(Fixtures!H8)-4))</f>
        <v>NEW</v>
      </c>
      <c r="H9" s="142" t="str">
        <f>LEFT(Fixtures!I8,(LEN(Fixtures!I8)-4))</f>
        <v>BOU</v>
      </c>
      <c r="I9" s="142" t="str">
        <f>LEFT(Fixtures!J8,(LEN(Fixtures!J8)-4))</f>
        <v>WOL</v>
      </c>
      <c r="J9" s="142" t="str">
        <f>LEFT(Fixtures!K8,(LEN(Fixtures!K8)-4))</f>
        <v>EVE</v>
      </c>
      <c r="K9" s="142" t="str">
        <f>LEFT(Fixtures!L8,(LEN(Fixtures!L8)-4))</f>
        <v>ARS</v>
      </c>
      <c r="L9" s="142" t="str">
        <f>LEFT(Fixtures!M8,(LEN(Fixtures!M8)-4))</f>
        <v>CHE</v>
      </c>
      <c r="M9" s="142" t="str">
        <f>LEFT(Fixtures!N8,(LEN(Fixtures!N8)-4))</f>
        <v>TOT</v>
      </c>
      <c r="N9" s="142" t="str">
        <f>LEFT(Fixtures!O8,(LEN(Fixtures!O8)-4))</f>
        <v>MNU</v>
      </c>
      <c r="O9" s="142" t="str">
        <f>LEFT(Fixtures!P8,(LEN(Fixtures!P8)-4))</f>
        <v>BUR</v>
      </c>
      <c r="P9" s="142" t="str">
        <f>LEFT(Fixtures!Q8,(LEN(Fixtures!Q8)-4))</f>
        <v>BHA</v>
      </c>
      <c r="Q9" s="142" t="str">
        <f>LEFT(Fixtures!R8,(LEN(Fixtures!R8)-4))</f>
        <v>WHU</v>
      </c>
      <c r="R9" s="142" t="str">
        <f>LEFT(Fixtures!S8,(LEN(Fixtures!S8)-4))</f>
        <v>LEI</v>
      </c>
      <c r="S9" s="142" t="str">
        <f>LEFT(Fixtures!T8,(LEN(Fixtures!T8)-4))</f>
        <v>MCI</v>
      </c>
      <c r="T9" s="142" t="str">
        <f>LEFT(Fixtures!U8,(LEN(Fixtures!U8)-4))</f>
        <v>CAR</v>
      </c>
      <c r="U9" s="142" t="str">
        <f>LEFT(Fixtures!V8,(LEN(Fixtures!V8)-4))</f>
        <v>CHE</v>
      </c>
      <c r="V9" s="142" t="str">
        <f>LEFT(Fixtures!W8,(LEN(Fixtures!W8)-4))</f>
        <v>WOL</v>
      </c>
      <c r="W9" s="142" t="str">
        <f>LEFT(Fixtures!X8,(LEN(Fixtures!X8)-4))</f>
        <v>WAT</v>
      </c>
      <c r="X9" s="142" t="str">
        <f>LEFT(Fixtures!Y8,(LEN(Fixtures!Y8)-4))</f>
        <v>LIV</v>
      </c>
      <c r="Y9" s="142" t="str">
        <f>LEFT(Fixtures!Z8,(LEN(Fixtures!Z8)-4))</f>
        <v>SOU</v>
      </c>
      <c r="Z9" s="142" t="str">
        <f>LEFT(Fixtures!AA8,(LEN(Fixtures!AA8)-4))</f>
        <v>FUL</v>
      </c>
      <c r="AA9" s="142" t="str">
        <f>LEFT(Fixtures!AB8,(LEN(Fixtures!AB8)-4))</f>
        <v>WHU</v>
      </c>
      <c r="AB9" s="142" t="str">
        <f>LEFT(Fixtures!AC8,(LEN(Fixtures!AC8)-4))</f>
        <v>LEI</v>
      </c>
      <c r="AC9" s="142" t="str">
        <f>LEFT(Fixtures!AD8,(LEN(Fixtures!AD8)-4))</f>
        <v>MNU</v>
      </c>
      <c r="AD9" s="142" t="str">
        <f>LEFT(Fixtures!AE8,(LEN(Fixtures!AE8)-4))</f>
        <v>BUR</v>
      </c>
      <c r="AE9" s="142" t="str">
        <f>LEFT(Fixtures!AF8,(LEN(Fixtures!AF8)-4))</f>
        <v>BHA</v>
      </c>
      <c r="AF9" s="142" t="str">
        <f>LEFT(Fixtures!AG8,(LEN(Fixtures!AG8)-4))</f>
        <v>TOT</v>
      </c>
      <c r="AG9" s="142" t="str">
        <f>LEFT(Fixtures!AH8,(LEN(Fixtures!AH8)-4))</f>
        <v>HUD</v>
      </c>
      <c r="AH9" s="142" t="str">
        <f>LEFT(Fixtures!AI8,(LEN(Fixtures!AI8)-4))</f>
        <v>NEW</v>
      </c>
      <c r="AI9" s="142" t="str">
        <f>LEFT(Fixtures!AJ8,(LEN(Fixtures!AJ8)-4))</f>
        <v>MCI</v>
      </c>
      <c r="AJ9" s="142" t="str">
        <f>LEFT(Fixtures!AK8,(LEN(Fixtures!AK8)-4))</f>
        <v>ARS</v>
      </c>
      <c r="AK9" s="142" t="str">
        <f>LEFT(Fixtures!AL8,(LEN(Fixtures!AL8)-4))</f>
        <v>EVE</v>
      </c>
      <c r="AL9" s="142" t="str">
        <f>LEFT(Fixtures!AM8,(LEN(Fixtures!AM8)-4))</f>
        <v>CAR</v>
      </c>
      <c r="AM9" s="142" t="str">
        <f>LEFT(Fixtures!AN8,(LEN(Fixtures!AN8)-4))</f>
        <v>BOU</v>
      </c>
    </row>
    <row r="10" ht="12.75" customHeight="1">
      <c r="A10" s="140" t="str">
        <f>Difficulties!A10</f>
        <v>Everton</v>
      </c>
      <c r="B10" s="142" t="str">
        <f>LEFT(Fixtures!C9,(LEN(Fixtures!C9)-4))</f>
        <v>WOL</v>
      </c>
      <c r="C10" s="142" t="str">
        <f>LEFT(Fixtures!D9,(LEN(Fixtures!D9)-4))</f>
        <v>SOU</v>
      </c>
      <c r="D10" s="142" t="str">
        <f>LEFT(Fixtures!E9,(LEN(Fixtures!E9)-4))</f>
        <v>BOU</v>
      </c>
      <c r="E10" s="142" t="str">
        <f>LEFT(Fixtures!F9,(LEN(Fixtures!F9)-4))</f>
        <v>HUD</v>
      </c>
      <c r="F10" s="142" t="str">
        <f>LEFT(Fixtures!G9,(LEN(Fixtures!G9)-4))</f>
        <v>WHU</v>
      </c>
      <c r="G10" s="142" t="str">
        <f>LEFT(Fixtures!H9,(LEN(Fixtures!H9)-4))</f>
        <v>ARS</v>
      </c>
      <c r="H10" s="142" t="str">
        <f>LEFT(Fixtures!I9,(LEN(Fixtures!I9)-4))</f>
        <v>FUL</v>
      </c>
      <c r="I10" s="142" t="str">
        <f>LEFT(Fixtures!J9,(LEN(Fixtures!J9)-4))</f>
        <v>LEI</v>
      </c>
      <c r="J10" s="142" t="str">
        <f>LEFT(Fixtures!K9,(LEN(Fixtures!K9)-4))</f>
        <v>CRY</v>
      </c>
      <c r="K10" s="142" t="str">
        <f>LEFT(Fixtures!L9,(LEN(Fixtures!L9)-4))</f>
        <v>MNU</v>
      </c>
      <c r="L10" s="142" t="str">
        <f>LEFT(Fixtures!M9,(LEN(Fixtures!M9)-4))</f>
        <v>BHA</v>
      </c>
      <c r="M10" s="142" t="str">
        <f>LEFT(Fixtures!N9,(LEN(Fixtures!N9)-4))</f>
        <v>CHE</v>
      </c>
      <c r="N10" s="142" t="str">
        <f>LEFT(Fixtures!O9,(LEN(Fixtures!O9)-4))</f>
        <v>CAR</v>
      </c>
      <c r="O10" s="142" t="str">
        <f>LEFT(Fixtures!P9,(LEN(Fixtures!P9)-4))</f>
        <v>LIV</v>
      </c>
      <c r="P10" s="142" t="str">
        <f>LEFT(Fixtures!Q9,(LEN(Fixtures!Q9)-4))</f>
        <v>NEW</v>
      </c>
      <c r="Q10" s="142" t="str">
        <f>LEFT(Fixtures!R9,(LEN(Fixtures!R9)-4))</f>
        <v>WAT</v>
      </c>
      <c r="R10" s="142" t="str">
        <f>LEFT(Fixtures!S9,(LEN(Fixtures!S9)-4))</f>
        <v>MCI</v>
      </c>
      <c r="S10" s="142" t="str">
        <f>LEFT(Fixtures!T9,(LEN(Fixtures!T9)-4))</f>
        <v>TOT</v>
      </c>
      <c r="T10" s="142" t="str">
        <f>LEFT(Fixtures!U9,(LEN(Fixtures!U9)-4))</f>
        <v>BUR</v>
      </c>
      <c r="U10" s="142" t="str">
        <f>LEFT(Fixtures!V9,(LEN(Fixtures!V9)-4))</f>
        <v>BHA</v>
      </c>
      <c r="V10" s="142" t="str">
        <f>LEFT(Fixtures!W9,(LEN(Fixtures!W9)-4))</f>
        <v>LEI</v>
      </c>
      <c r="W10" s="142" t="str">
        <f>LEFT(Fixtures!X9,(LEN(Fixtures!X9)-4))</f>
        <v>BOU</v>
      </c>
      <c r="X10" s="142" t="str">
        <f>LEFT(Fixtures!Y9,(LEN(Fixtures!Y9)-4))</f>
        <v>SOU</v>
      </c>
      <c r="Y10" s="142" t="str">
        <f>LEFT(Fixtures!Z9,(LEN(Fixtures!Z9)-4))</f>
        <v>HUD</v>
      </c>
      <c r="Z10" s="142" t="str">
        <f>LEFT(Fixtures!AA9,(LEN(Fixtures!AA9)-4))</f>
        <v>WOL</v>
      </c>
      <c r="AA10" s="142" t="str">
        <f>LEFT(Fixtures!AB9,(LEN(Fixtures!AB9)-4))</f>
        <v>WAT</v>
      </c>
      <c r="AB10" s="142" t="str">
        <f>LEFT(Fixtures!AC9,(LEN(Fixtures!AC9)-4))</f>
        <v>MCI</v>
      </c>
      <c r="AC10" s="142" t="str">
        <f>LEFT(Fixtures!AD9,(LEN(Fixtures!AD9)-4))</f>
        <v>CAR</v>
      </c>
      <c r="AD10" s="142" t="str">
        <f>LEFT(Fixtures!AE9,(LEN(Fixtures!AE9)-4))</f>
        <v>LIV</v>
      </c>
      <c r="AE10" s="142" t="str">
        <f>LEFT(Fixtures!AF9,(LEN(Fixtures!AF9)-4))</f>
        <v>NEW</v>
      </c>
      <c r="AF10" s="142" t="str">
        <f>LEFT(Fixtures!AG9,(LEN(Fixtures!AG9)-4))</f>
        <v>CHE</v>
      </c>
      <c r="AG10" s="142" t="str">
        <f>LEFT(Fixtures!AH9,(LEN(Fixtures!AH9)-4))</f>
        <v>WHU</v>
      </c>
      <c r="AH10" s="142" t="str">
        <f>LEFT(Fixtures!AI9,(LEN(Fixtures!AI9)-4))</f>
        <v>ARS</v>
      </c>
      <c r="AI10" s="142" t="str">
        <f>LEFT(Fixtures!AJ9,(LEN(Fixtures!AJ9)-4))</f>
        <v>FUL</v>
      </c>
      <c r="AJ10" s="142" t="str">
        <f>LEFT(Fixtures!AK9,(LEN(Fixtures!AK9)-4))</f>
        <v>MNU</v>
      </c>
      <c r="AK10" s="142" t="str">
        <f>LEFT(Fixtures!AL9,(LEN(Fixtures!AL9)-4))</f>
        <v>CRY</v>
      </c>
      <c r="AL10" s="142" t="str">
        <f>LEFT(Fixtures!AM9,(LEN(Fixtures!AM9)-4))</f>
        <v>BUR</v>
      </c>
      <c r="AM10" s="142" t="str">
        <f>LEFT(Fixtures!AN9,(LEN(Fixtures!AN9)-4))</f>
        <v>TOT</v>
      </c>
    </row>
    <row r="11" ht="12.75" customHeight="1">
      <c r="A11" s="140" t="str">
        <f>Difficulties!A11</f>
        <v>Fulham</v>
      </c>
      <c r="B11" s="142" t="str">
        <f>LEFT(Fixtures!C10,(LEN(Fixtures!C10)-4))</f>
        <v>CRY</v>
      </c>
      <c r="C11" s="142" t="str">
        <f>LEFT(Fixtures!D10,(LEN(Fixtures!D10)-4))</f>
        <v>TOT</v>
      </c>
      <c r="D11" s="142" t="str">
        <f>LEFT(Fixtures!E10,(LEN(Fixtures!E10)-4))</f>
        <v>BUR</v>
      </c>
      <c r="E11" s="142" t="str">
        <f>LEFT(Fixtures!F10,(LEN(Fixtures!F10)-4))</f>
        <v>BHA</v>
      </c>
      <c r="F11" s="142" t="str">
        <f>LEFT(Fixtures!G10,(LEN(Fixtures!G10)-4))</f>
        <v>MCI</v>
      </c>
      <c r="G11" s="142" t="str">
        <f>LEFT(Fixtures!H10,(LEN(Fixtures!H10)-4))</f>
        <v>WAT</v>
      </c>
      <c r="H11" s="142" t="str">
        <f>LEFT(Fixtures!I10,(LEN(Fixtures!I10)-4))</f>
        <v>EVE</v>
      </c>
      <c r="I11" s="142" t="str">
        <f>LEFT(Fixtures!J10,(LEN(Fixtures!J10)-4))</f>
        <v>ARS</v>
      </c>
      <c r="J11" s="142" t="str">
        <f>LEFT(Fixtures!K10,(LEN(Fixtures!K10)-4))</f>
        <v>CAR</v>
      </c>
      <c r="K11" s="142" t="str">
        <f>LEFT(Fixtures!L10,(LEN(Fixtures!L10)-4))</f>
        <v>BOU</v>
      </c>
      <c r="L11" s="142" t="str">
        <f>LEFT(Fixtures!M10,(LEN(Fixtures!M10)-4))</f>
        <v>HUD</v>
      </c>
      <c r="M11" s="142" t="str">
        <f>LEFT(Fixtures!N10,(LEN(Fixtures!N10)-4))</f>
        <v>LIV</v>
      </c>
      <c r="N11" s="142" t="str">
        <f>LEFT(Fixtures!O10,(LEN(Fixtures!O10)-4))</f>
        <v>SOU</v>
      </c>
      <c r="O11" s="142" t="str">
        <f>LEFT(Fixtures!P10,(LEN(Fixtures!P10)-4))</f>
        <v>CHE</v>
      </c>
      <c r="P11" s="142" t="str">
        <f>LEFT(Fixtures!Q10,(LEN(Fixtures!Q10)-4))</f>
        <v>LEI</v>
      </c>
      <c r="Q11" s="142" t="str">
        <f>LEFT(Fixtures!R10,(LEN(Fixtures!R10)-4))</f>
        <v>MNU</v>
      </c>
      <c r="R11" s="142" t="str">
        <f>LEFT(Fixtures!S10,(LEN(Fixtures!S10)-4))</f>
        <v>WHU</v>
      </c>
      <c r="S11" s="142" t="str">
        <f>LEFT(Fixtures!T10,(LEN(Fixtures!T10)-4))</f>
        <v>NEW</v>
      </c>
      <c r="T11" s="142" t="str">
        <f>LEFT(Fixtures!U10,(LEN(Fixtures!U10)-4))</f>
        <v>WOL</v>
      </c>
      <c r="U11" s="142" t="str">
        <f>LEFT(Fixtures!V10,(LEN(Fixtures!V10)-4))</f>
        <v>HUD</v>
      </c>
      <c r="V11" s="142" t="str">
        <f>LEFT(Fixtures!W10,(LEN(Fixtures!W10)-4))</f>
        <v>ARS</v>
      </c>
      <c r="W11" s="142" t="str">
        <f>LEFT(Fixtures!X10,(LEN(Fixtures!X10)-4))</f>
        <v>BUR</v>
      </c>
      <c r="X11" s="142" t="str">
        <f>LEFT(Fixtures!Y10,(LEN(Fixtures!Y10)-4))</f>
        <v>TOT</v>
      </c>
      <c r="Y11" s="142" t="str">
        <f>LEFT(Fixtures!Z10,(LEN(Fixtures!Z10)-4))</f>
        <v>BHA</v>
      </c>
      <c r="Z11" s="142" t="str">
        <f>LEFT(Fixtures!AA10,(LEN(Fixtures!AA10)-4))</f>
        <v>CRY</v>
      </c>
      <c r="AA11" s="142" t="str">
        <f>LEFT(Fixtures!AB10,(LEN(Fixtures!AB10)-4))</f>
        <v>MNU</v>
      </c>
      <c r="AB11" s="142" t="str">
        <f>LEFT(Fixtures!AC10,(LEN(Fixtures!AC10)-4))</f>
        <v>WHU</v>
      </c>
      <c r="AC11" s="142" t="str">
        <f>LEFT(Fixtures!AD10,(LEN(Fixtures!AD10)-4))</f>
        <v>SOU</v>
      </c>
      <c r="AD11" s="142" t="str">
        <f>LEFT(Fixtures!AE10,(LEN(Fixtures!AE10)-4))</f>
        <v>CHE</v>
      </c>
      <c r="AE11" s="142" t="str">
        <f>LEFT(Fixtures!AF10,(LEN(Fixtures!AF10)-4))</f>
        <v>LEI</v>
      </c>
      <c r="AF11" s="142" t="str">
        <f>LEFT(Fixtures!AG10,(LEN(Fixtures!AG10)-4))</f>
        <v>LIV</v>
      </c>
      <c r="AG11" s="142" t="str">
        <f>LEFT(Fixtures!AH10,(LEN(Fixtures!AH10)-4))</f>
        <v>MCI</v>
      </c>
      <c r="AH11" s="142" t="str">
        <f>LEFT(Fixtures!AI10,(LEN(Fixtures!AI10)-4))</f>
        <v>WAT</v>
      </c>
      <c r="AI11" s="142" t="str">
        <f>LEFT(Fixtures!AJ10,(LEN(Fixtures!AJ10)-4))</f>
        <v>EVE</v>
      </c>
      <c r="AJ11" s="142" t="str">
        <f>LEFT(Fixtures!AK10,(LEN(Fixtures!AK10)-4))</f>
        <v>BOU</v>
      </c>
      <c r="AK11" s="142" t="str">
        <f>LEFT(Fixtures!AL10,(LEN(Fixtures!AL10)-4))</f>
        <v>CAR</v>
      </c>
      <c r="AL11" s="142" t="str">
        <f>LEFT(Fixtures!AM10,(LEN(Fixtures!AM10)-4))</f>
        <v>WOL</v>
      </c>
      <c r="AM11" s="142" t="str">
        <f>LEFT(Fixtures!AN10,(LEN(Fixtures!AN10)-4))</f>
        <v>NEW</v>
      </c>
    </row>
    <row r="12" ht="12.75" customHeight="1">
      <c r="A12" s="140" t="str">
        <f>Difficulties!A12</f>
        <v>Huddersfield</v>
      </c>
      <c r="B12" s="142" t="str">
        <f>LEFT(Fixtures!C11,(LEN(Fixtures!C11)-4))</f>
        <v>CHE</v>
      </c>
      <c r="C12" s="142" t="str">
        <f>LEFT(Fixtures!D11,(LEN(Fixtures!D11)-4))</f>
        <v>MCI</v>
      </c>
      <c r="D12" s="142" t="str">
        <f>LEFT(Fixtures!E11,(LEN(Fixtures!E11)-4))</f>
        <v>CAR</v>
      </c>
      <c r="E12" s="142" t="str">
        <f>LEFT(Fixtures!F11,(LEN(Fixtures!F11)-4))</f>
        <v>EVE</v>
      </c>
      <c r="F12" s="142" t="str">
        <f>LEFT(Fixtures!G11,(LEN(Fixtures!G11)-4))</f>
        <v>CRY</v>
      </c>
      <c r="G12" s="142" t="str">
        <f>LEFT(Fixtures!H11,(LEN(Fixtures!H11)-4))</f>
        <v>LEI</v>
      </c>
      <c r="H12" s="142" t="str">
        <f>LEFT(Fixtures!I11,(LEN(Fixtures!I11)-4))</f>
        <v>TOT</v>
      </c>
      <c r="I12" s="142" t="str">
        <f>LEFT(Fixtures!J11,(LEN(Fixtures!J11)-4))</f>
        <v>BUR</v>
      </c>
      <c r="J12" s="142" t="str">
        <f>LEFT(Fixtures!K11,(LEN(Fixtures!K11)-4))</f>
        <v>LIV</v>
      </c>
      <c r="K12" s="142" t="str">
        <f>LEFT(Fixtures!L11,(LEN(Fixtures!L11)-4))</f>
        <v>WAT</v>
      </c>
      <c r="L12" s="142" t="str">
        <f>LEFT(Fixtures!M11,(LEN(Fixtures!M11)-4))</f>
        <v>FUL</v>
      </c>
      <c r="M12" s="142" t="str">
        <f>LEFT(Fixtures!N11,(LEN(Fixtures!N11)-4))</f>
        <v>WHU</v>
      </c>
      <c r="N12" s="142" t="str">
        <f>LEFT(Fixtures!O11,(LEN(Fixtures!O11)-4))</f>
        <v>WOL</v>
      </c>
      <c r="O12" s="142" t="str">
        <f>LEFT(Fixtures!P11,(LEN(Fixtures!P11)-4))</f>
        <v>BHA</v>
      </c>
      <c r="P12" s="142" t="str">
        <f>LEFT(Fixtures!Q11,(LEN(Fixtures!Q11)-4))</f>
        <v>BOU</v>
      </c>
      <c r="Q12" s="142" t="str">
        <f>LEFT(Fixtures!R11,(LEN(Fixtures!R11)-4))</f>
        <v>ARS</v>
      </c>
      <c r="R12" s="142" t="str">
        <f>LEFT(Fixtures!S11,(LEN(Fixtures!S11)-4))</f>
        <v>NEW</v>
      </c>
      <c r="S12" s="142" t="str">
        <f>LEFT(Fixtures!T11,(LEN(Fixtures!T11)-4))</f>
        <v>SOU</v>
      </c>
      <c r="T12" s="142" t="str">
        <f>LEFT(Fixtures!U11,(LEN(Fixtures!U11)-4))</f>
        <v>MNU</v>
      </c>
      <c r="U12" s="142" t="str">
        <f>LEFT(Fixtures!V11,(LEN(Fixtures!V11)-4))</f>
        <v>FUL</v>
      </c>
      <c r="V12" s="142" t="str">
        <f>LEFT(Fixtures!W11,(LEN(Fixtures!W11)-4))</f>
        <v>BUR</v>
      </c>
      <c r="W12" s="142" t="str">
        <f>LEFT(Fixtures!X11,(LEN(Fixtures!X11)-4))</f>
        <v>CAR</v>
      </c>
      <c r="X12" s="142" t="str">
        <f>LEFT(Fixtures!Y11,(LEN(Fixtures!Y11)-4))</f>
        <v>MCI</v>
      </c>
      <c r="Y12" s="142" t="str">
        <f>LEFT(Fixtures!Z11,(LEN(Fixtures!Z11)-4))</f>
        <v>EVE</v>
      </c>
      <c r="Z12" s="142" t="str">
        <f>LEFT(Fixtures!AA11,(LEN(Fixtures!AA11)-4))</f>
        <v>CHE</v>
      </c>
      <c r="AA12" s="142" t="str">
        <f>LEFT(Fixtures!AB11,(LEN(Fixtures!AB11)-4))</f>
        <v>ARS</v>
      </c>
      <c r="AB12" s="142" t="str">
        <f>LEFT(Fixtures!AC11,(LEN(Fixtures!AC11)-4))</f>
        <v>NEW</v>
      </c>
      <c r="AC12" s="142" t="str">
        <f>LEFT(Fixtures!AD11,(LEN(Fixtures!AD11)-4))</f>
        <v>WOL</v>
      </c>
      <c r="AD12" s="142" t="str">
        <f>LEFT(Fixtures!AE11,(LEN(Fixtures!AE11)-4))</f>
        <v>BHA</v>
      </c>
      <c r="AE12" s="142" t="str">
        <f>LEFT(Fixtures!AF11,(LEN(Fixtures!AF11)-4))</f>
        <v>BOU</v>
      </c>
      <c r="AF12" s="142" t="str">
        <f>LEFT(Fixtures!AG11,(LEN(Fixtures!AG11)-4))</f>
        <v>WHU</v>
      </c>
      <c r="AG12" s="142" t="str">
        <f>LEFT(Fixtures!AH11,(LEN(Fixtures!AH11)-4))</f>
        <v>CRY</v>
      </c>
      <c r="AH12" s="142" t="str">
        <f>LEFT(Fixtures!AI11,(LEN(Fixtures!AI11)-4))</f>
        <v>LEI</v>
      </c>
      <c r="AI12" s="142" t="str">
        <f>LEFT(Fixtures!AJ11,(LEN(Fixtures!AJ11)-4))</f>
        <v>TOT</v>
      </c>
      <c r="AJ12" s="142" t="str">
        <f>LEFT(Fixtures!AK11,(LEN(Fixtures!AK11)-4))</f>
        <v>WAT</v>
      </c>
      <c r="AK12" s="142" t="str">
        <f>LEFT(Fixtures!AL11,(LEN(Fixtures!AL11)-4))</f>
        <v>LIV</v>
      </c>
      <c r="AL12" s="142" t="str">
        <f>LEFT(Fixtures!AM11,(LEN(Fixtures!AM11)-4))</f>
        <v>MNU</v>
      </c>
      <c r="AM12" s="142" t="str">
        <f>LEFT(Fixtures!AN11,(LEN(Fixtures!AN11)-4))</f>
        <v>SOU</v>
      </c>
    </row>
    <row r="13" ht="12.75" customHeight="1">
      <c r="A13" s="140" t="str">
        <f>Difficulties!A13</f>
        <v>Leicester</v>
      </c>
      <c r="B13" s="142" t="str">
        <f>LEFT(Fixtures!C12,(LEN(Fixtures!C12)-4))</f>
        <v>MNU</v>
      </c>
      <c r="C13" s="142" t="str">
        <f>LEFT(Fixtures!D12,(LEN(Fixtures!D12)-4))</f>
        <v>WOL</v>
      </c>
      <c r="D13" s="142" t="str">
        <f>LEFT(Fixtures!E12,(LEN(Fixtures!E12)-4))</f>
        <v>SOU</v>
      </c>
      <c r="E13" s="142" t="str">
        <f>LEFT(Fixtures!F12,(LEN(Fixtures!F12)-4))</f>
        <v>LIV</v>
      </c>
      <c r="F13" s="142" t="str">
        <f>LEFT(Fixtures!G12,(LEN(Fixtures!G12)-4))</f>
        <v>BOU</v>
      </c>
      <c r="G13" s="142" t="str">
        <f>LEFT(Fixtures!H12,(LEN(Fixtures!H12)-4))</f>
        <v>HUD</v>
      </c>
      <c r="H13" s="142" t="str">
        <f>LEFT(Fixtures!I12,(LEN(Fixtures!I12)-4))</f>
        <v>NEW</v>
      </c>
      <c r="I13" s="142" t="str">
        <f>LEFT(Fixtures!J12,(LEN(Fixtures!J12)-4))</f>
        <v>EVE</v>
      </c>
      <c r="J13" s="142" t="str">
        <f>LEFT(Fixtures!K12,(LEN(Fixtures!K12)-4))</f>
        <v>ARS</v>
      </c>
      <c r="K13" s="142" t="str">
        <f>LEFT(Fixtures!L12,(LEN(Fixtures!L12)-4))</f>
        <v>WHU</v>
      </c>
      <c r="L13" s="142" t="str">
        <f>LEFT(Fixtures!M12,(LEN(Fixtures!M12)-4))</f>
        <v>CAR</v>
      </c>
      <c r="M13" s="142" t="str">
        <f>LEFT(Fixtures!N12,(LEN(Fixtures!N12)-4))</f>
        <v>BUR</v>
      </c>
      <c r="N13" s="142" t="str">
        <f>LEFT(Fixtures!O12,(LEN(Fixtures!O12)-4))</f>
        <v>BHA</v>
      </c>
      <c r="O13" s="142" t="str">
        <f>LEFT(Fixtures!P12,(LEN(Fixtures!P12)-4))</f>
        <v>WAT</v>
      </c>
      <c r="P13" s="142" t="str">
        <f>LEFT(Fixtures!Q12,(LEN(Fixtures!Q12)-4))</f>
        <v>FUL</v>
      </c>
      <c r="Q13" s="142" t="str">
        <f>LEFT(Fixtures!R12,(LEN(Fixtures!R12)-4))</f>
        <v>TOT</v>
      </c>
      <c r="R13" s="142" t="str">
        <f>LEFT(Fixtures!S12,(LEN(Fixtures!S12)-4))</f>
        <v>CRY</v>
      </c>
      <c r="S13" s="142" t="str">
        <f>LEFT(Fixtures!T12,(LEN(Fixtures!T12)-4))</f>
        <v>CHE</v>
      </c>
      <c r="T13" s="142" t="str">
        <f>LEFT(Fixtures!U12,(LEN(Fixtures!U12)-4))</f>
        <v>MCI</v>
      </c>
      <c r="U13" s="142" t="str">
        <f>LEFT(Fixtures!V12,(LEN(Fixtures!V12)-4))</f>
        <v>CAR</v>
      </c>
      <c r="V13" s="142" t="str">
        <f>LEFT(Fixtures!W12,(LEN(Fixtures!W12)-4))</f>
        <v>EVE</v>
      </c>
      <c r="W13" s="142" t="str">
        <f>LEFT(Fixtures!X12,(LEN(Fixtures!X12)-4))</f>
        <v>SOU</v>
      </c>
      <c r="X13" s="142" t="str">
        <f>LEFT(Fixtures!Y12,(LEN(Fixtures!Y12)-4))</f>
        <v>WOL</v>
      </c>
      <c r="Y13" s="142" t="str">
        <f>LEFT(Fixtures!Z12,(LEN(Fixtures!Z12)-4))</f>
        <v>LIV</v>
      </c>
      <c r="Z13" s="142" t="str">
        <f>LEFT(Fixtures!AA12,(LEN(Fixtures!AA12)-4))</f>
        <v>MNU</v>
      </c>
      <c r="AA13" s="142" t="str">
        <f>LEFT(Fixtures!AB12,(LEN(Fixtures!AB12)-4))</f>
        <v>TOT</v>
      </c>
      <c r="AB13" s="142" t="str">
        <f>LEFT(Fixtures!AC12,(LEN(Fixtures!AC12)-4))</f>
        <v>CRY</v>
      </c>
      <c r="AC13" s="142" t="str">
        <f>LEFT(Fixtures!AD12,(LEN(Fixtures!AD12)-4))</f>
        <v>BHA</v>
      </c>
      <c r="AD13" s="142" t="str">
        <f>LEFT(Fixtures!AE12,(LEN(Fixtures!AE12)-4))</f>
        <v>WAT</v>
      </c>
      <c r="AE13" s="142" t="str">
        <f>LEFT(Fixtures!AF12,(LEN(Fixtures!AF12)-4))</f>
        <v>FUL</v>
      </c>
      <c r="AF13" s="142" t="str">
        <f>LEFT(Fixtures!AG12,(LEN(Fixtures!AG12)-4))</f>
        <v>BUR</v>
      </c>
      <c r="AG13" s="142" t="str">
        <f>LEFT(Fixtures!AH12,(LEN(Fixtures!AH12)-4))</f>
        <v>BOU</v>
      </c>
      <c r="AH13" s="142" t="str">
        <f>LEFT(Fixtures!AI12,(LEN(Fixtures!AI12)-4))</f>
        <v>HUD</v>
      </c>
      <c r="AI13" s="142" t="str">
        <f>LEFT(Fixtures!AJ12,(LEN(Fixtures!AJ12)-4))</f>
        <v>NEW</v>
      </c>
      <c r="AJ13" s="142" t="str">
        <f>LEFT(Fixtures!AK12,(LEN(Fixtures!AK12)-4))</f>
        <v>WHU</v>
      </c>
      <c r="AK13" s="142" t="str">
        <f>LEFT(Fixtures!AL12,(LEN(Fixtures!AL12)-4))</f>
        <v>ARS</v>
      </c>
      <c r="AL13" s="142" t="str">
        <f>LEFT(Fixtures!AM12,(LEN(Fixtures!AM12)-4))</f>
        <v>MCI</v>
      </c>
      <c r="AM13" s="142" t="str">
        <f>LEFT(Fixtures!AN12,(LEN(Fixtures!AN12)-4))</f>
        <v>CHE</v>
      </c>
    </row>
    <row r="14" ht="12.75" customHeight="1">
      <c r="A14" s="140" t="str">
        <f>Difficulties!A14</f>
        <v>Liverpool</v>
      </c>
      <c r="B14" s="142" t="str">
        <f>LEFT(Fixtures!C13,(LEN(Fixtures!C13)-4))</f>
        <v>WHU</v>
      </c>
      <c r="C14" s="142" t="str">
        <f>LEFT(Fixtures!D13,(LEN(Fixtures!D13)-4))</f>
        <v>CRY</v>
      </c>
      <c r="D14" s="142" t="str">
        <f>LEFT(Fixtures!E13,(LEN(Fixtures!E13)-4))</f>
        <v>BHA</v>
      </c>
      <c r="E14" s="142" t="str">
        <f>LEFT(Fixtures!F13,(LEN(Fixtures!F13)-4))</f>
        <v>LEI</v>
      </c>
      <c r="F14" s="142" t="str">
        <f>LEFT(Fixtures!G13,(LEN(Fixtures!G13)-4))</f>
        <v>TOT</v>
      </c>
      <c r="G14" s="142" t="str">
        <f>LEFT(Fixtures!H13,(LEN(Fixtures!H13)-4))</f>
        <v>SOU</v>
      </c>
      <c r="H14" s="142" t="str">
        <f>LEFT(Fixtures!I13,(LEN(Fixtures!I13)-4))</f>
        <v>CHE</v>
      </c>
      <c r="I14" s="142" t="str">
        <f>LEFT(Fixtures!J13,(LEN(Fixtures!J13)-4))</f>
        <v>MCI</v>
      </c>
      <c r="J14" s="142" t="str">
        <f>LEFT(Fixtures!K13,(LEN(Fixtures!K13)-4))</f>
        <v>HUD</v>
      </c>
      <c r="K14" s="142" t="str">
        <f>LEFT(Fixtures!L13,(LEN(Fixtures!L13)-4))</f>
        <v>CAR</v>
      </c>
      <c r="L14" s="142" t="str">
        <f>LEFT(Fixtures!M13,(LEN(Fixtures!M13)-4))</f>
        <v>ARS</v>
      </c>
      <c r="M14" s="142" t="str">
        <f>LEFT(Fixtures!N13,(LEN(Fixtures!N13)-4))</f>
        <v>FUL</v>
      </c>
      <c r="N14" s="142" t="str">
        <f>LEFT(Fixtures!O13,(LEN(Fixtures!O13)-4))</f>
        <v>WAT</v>
      </c>
      <c r="O14" s="142" t="str">
        <f>LEFT(Fixtures!P13,(LEN(Fixtures!P13)-4))</f>
        <v>EVE</v>
      </c>
      <c r="P14" s="142" t="str">
        <f>LEFT(Fixtures!Q13,(LEN(Fixtures!Q13)-4))</f>
        <v>BUR</v>
      </c>
      <c r="Q14" s="142" t="str">
        <f>LEFT(Fixtures!R13,(LEN(Fixtures!R13)-4))</f>
        <v>BOU</v>
      </c>
      <c r="R14" s="142" t="str">
        <f>LEFT(Fixtures!S13,(LEN(Fixtures!S13)-4))</f>
        <v>MNU</v>
      </c>
      <c r="S14" s="142" t="str">
        <f>LEFT(Fixtures!T13,(LEN(Fixtures!T13)-4))</f>
        <v>WOL</v>
      </c>
      <c r="T14" s="142" t="str">
        <f>LEFT(Fixtures!U13,(LEN(Fixtures!U13)-4))</f>
        <v>NEW</v>
      </c>
      <c r="U14" s="142" t="str">
        <f>LEFT(Fixtures!V13,(LEN(Fixtures!V13)-4))</f>
        <v>ARS</v>
      </c>
      <c r="V14" s="142" t="str">
        <f>LEFT(Fixtures!W13,(LEN(Fixtures!W13)-4))</f>
        <v>MCI</v>
      </c>
      <c r="W14" s="142" t="str">
        <f>LEFT(Fixtures!X13,(LEN(Fixtures!X13)-4))</f>
        <v>BHA</v>
      </c>
      <c r="X14" s="142" t="str">
        <f>LEFT(Fixtures!Y13,(LEN(Fixtures!Y13)-4))</f>
        <v>CRY</v>
      </c>
      <c r="Y14" s="142" t="str">
        <f>LEFT(Fixtures!Z13,(LEN(Fixtures!Z13)-4))</f>
        <v>LEI</v>
      </c>
      <c r="Z14" s="142" t="str">
        <f>LEFT(Fixtures!AA13,(LEN(Fixtures!AA13)-4))</f>
        <v>WHU</v>
      </c>
      <c r="AA14" s="142" t="str">
        <f>LEFT(Fixtures!AB13,(LEN(Fixtures!AB13)-4))</f>
        <v>BOU</v>
      </c>
      <c r="AB14" s="142" t="str">
        <f>LEFT(Fixtures!AC13,(LEN(Fixtures!AC13)-4))</f>
        <v>MNU</v>
      </c>
      <c r="AC14" s="142" t="str">
        <f>LEFT(Fixtures!AD13,(LEN(Fixtures!AD13)-4))</f>
        <v>WAT</v>
      </c>
      <c r="AD14" s="142" t="str">
        <f>LEFT(Fixtures!AE13,(LEN(Fixtures!AE13)-4))</f>
        <v>EVE</v>
      </c>
      <c r="AE14" s="142" t="str">
        <f>LEFT(Fixtures!AF13,(LEN(Fixtures!AF13)-4))</f>
        <v>BUR</v>
      </c>
      <c r="AF14" s="142" t="str">
        <f>LEFT(Fixtures!AG13,(LEN(Fixtures!AG13)-4))</f>
        <v>FUL</v>
      </c>
      <c r="AG14" s="142" t="str">
        <f>LEFT(Fixtures!AH13,(LEN(Fixtures!AH13)-4))</f>
        <v>TOT</v>
      </c>
      <c r="AH14" s="142" t="str">
        <f>LEFT(Fixtures!AI13,(LEN(Fixtures!AI13)-4))</f>
        <v>SOU</v>
      </c>
      <c r="AI14" s="142" t="str">
        <f>LEFT(Fixtures!AJ13,(LEN(Fixtures!AJ13)-4))</f>
        <v>CHE</v>
      </c>
      <c r="AJ14" s="142" t="str">
        <f>LEFT(Fixtures!AK13,(LEN(Fixtures!AK13)-4))</f>
        <v>CAR</v>
      </c>
      <c r="AK14" s="142" t="str">
        <f>LEFT(Fixtures!AL13,(LEN(Fixtures!AL13)-4))</f>
        <v>HUD</v>
      </c>
      <c r="AL14" s="142" t="str">
        <f>LEFT(Fixtures!AM13,(LEN(Fixtures!AM13)-4))</f>
        <v>NEW</v>
      </c>
      <c r="AM14" s="142" t="str">
        <f>LEFT(Fixtures!AN13,(LEN(Fixtures!AN13)-4))</f>
        <v>WOL</v>
      </c>
    </row>
    <row r="15" ht="12.75" customHeight="1">
      <c r="A15" s="140" t="str">
        <f>Difficulties!A15</f>
        <v>Man City</v>
      </c>
      <c r="B15" s="142" t="str">
        <f>LEFT(Fixtures!C14,(LEN(Fixtures!C14)-4))</f>
        <v>ARS</v>
      </c>
      <c r="C15" s="142" t="str">
        <f>LEFT(Fixtures!D14,(LEN(Fixtures!D14)-4))</f>
        <v>HUD</v>
      </c>
      <c r="D15" s="142" t="str">
        <f>LEFT(Fixtures!E14,(LEN(Fixtures!E14)-4))</f>
        <v>WOL</v>
      </c>
      <c r="E15" s="142" t="str">
        <f>LEFT(Fixtures!F14,(LEN(Fixtures!F14)-4))</f>
        <v>NEW</v>
      </c>
      <c r="F15" s="142" t="str">
        <f>LEFT(Fixtures!G14,(LEN(Fixtures!G14)-4))</f>
        <v>FUL</v>
      </c>
      <c r="G15" s="142" t="str">
        <f>LEFT(Fixtures!H14,(LEN(Fixtures!H14)-4))</f>
        <v>CAR</v>
      </c>
      <c r="H15" s="142" t="str">
        <f>LEFT(Fixtures!I14,(LEN(Fixtures!I14)-4))</f>
        <v>BHA</v>
      </c>
      <c r="I15" s="142" t="str">
        <f>LEFT(Fixtures!J14,(LEN(Fixtures!J14)-4))</f>
        <v>LIV</v>
      </c>
      <c r="J15" s="142" t="str">
        <f>LEFT(Fixtures!K14,(LEN(Fixtures!K14)-4))</f>
        <v>BUR</v>
      </c>
      <c r="K15" s="142" t="str">
        <f>LEFT(Fixtures!L14,(LEN(Fixtures!L14)-4))</f>
        <v>TOT</v>
      </c>
      <c r="L15" s="142" t="str">
        <f>LEFT(Fixtures!M14,(LEN(Fixtures!M14)-4))</f>
        <v>SOU</v>
      </c>
      <c r="M15" s="142" t="str">
        <f>LEFT(Fixtures!N14,(LEN(Fixtures!N14)-4))</f>
        <v>MNU</v>
      </c>
      <c r="N15" s="142" t="str">
        <f>LEFT(Fixtures!O14,(LEN(Fixtures!O14)-4))</f>
        <v>WHU</v>
      </c>
      <c r="O15" s="142" t="str">
        <f>LEFT(Fixtures!P14,(LEN(Fixtures!P14)-4))</f>
        <v>BOU</v>
      </c>
      <c r="P15" s="142" t="str">
        <f>LEFT(Fixtures!Q14,(LEN(Fixtures!Q14)-4))</f>
        <v>WAT</v>
      </c>
      <c r="Q15" s="142" t="str">
        <f>LEFT(Fixtures!R14,(LEN(Fixtures!R14)-4))</f>
        <v>CHE</v>
      </c>
      <c r="R15" s="142" t="str">
        <f>LEFT(Fixtures!S14,(LEN(Fixtures!S14)-4))</f>
        <v>EVE</v>
      </c>
      <c r="S15" s="142" t="str">
        <f>LEFT(Fixtures!T14,(LEN(Fixtures!T14)-4))</f>
        <v>CRY</v>
      </c>
      <c r="T15" s="142" t="str">
        <f>LEFT(Fixtures!U14,(LEN(Fixtures!U14)-4))</f>
        <v>LEI</v>
      </c>
      <c r="U15" s="142" t="str">
        <f>LEFT(Fixtures!V14,(LEN(Fixtures!V14)-4))</f>
        <v>SOU</v>
      </c>
      <c r="V15" s="142" t="str">
        <f>LEFT(Fixtures!W14,(LEN(Fixtures!W14)-4))</f>
        <v>LIV</v>
      </c>
      <c r="W15" s="142" t="str">
        <f>LEFT(Fixtures!X14,(LEN(Fixtures!X14)-4))</f>
        <v>WOL</v>
      </c>
      <c r="X15" s="142" t="str">
        <f>LEFT(Fixtures!Y14,(LEN(Fixtures!Y14)-4))</f>
        <v>HUD</v>
      </c>
      <c r="Y15" s="142" t="str">
        <f>LEFT(Fixtures!Z14,(LEN(Fixtures!Z14)-4))</f>
        <v>NEW</v>
      </c>
      <c r="Z15" s="142" t="str">
        <f>LEFT(Fixtures!AA14,(LEN(Fixtures!AA14)-4))</f>
        <v>ARS</v>
      </c>
      <c r="AA15" s="142" t="str">
        <f>LEFT(Fixtures!AB14,(LEN(Fixtures!AB14)-4))</f>
        <v>CHE</v>
      </c>
      <c r="AB15" s="142" t="str">
        <f>LEFT(Fixtures!AC14,(LEN(Fixtures!AC14)-4))</f>
        <v>EVE</v>
      </c>
      <c r="AC15" s="142" t="str">
        <f>LEFT(Fixtures!AD14,(LEN(Fixtures!AD14)-4))</f>
        <v>WHU</v>
      </c>
      <c r="AD15" s="142" t="str">
        <f>LEFT(Fixtures!AE14,(LEN(Fixtures!AE14)-4))</f>
        <v>BOU</v>
      </c>
      <c r="AE15" s="142" t="str">
        <f>LEFT(Fixtures!AF14,(LEN(Fixtures!AF14)-4))</f>
        <v>WAT</v>
      </c>
      <c r="AF15" s="142" t="str">
        <f>LEFT(Fixtures!AG14,(LEN(Fixtures!AG14)-4))</f>
        <v>MNU</v>
      </c>
      <c r="AG15" s="142" t="str">
        <f>LEFT(Fixtures!AH14,(LEN(Fixtures!AH14)-4))</f>
        <v>FUL</v>
      </c>
      <c r="AH15" s="142" t="str">
        <f>LEFT(Fixtures!AI14,(LEN(Fixtures!AI14)-4))</f>
        <v>CAR</v>
      </c>
      <c r="AI15" s="142" t="str">
        <f>LEFT(Fixtures!AJ14,(LEN(Fixtures!AJ14)-4))</f>
        <v>CRY</v>
      </c>
      <c r="AJ15" s="142" t="str">
        <f>LEFT(Fixtures!AK14,(LEN(Fixtures!AK14)-4))</f>
        <v>TOT</v>
      </c>
      <c r="AK15" s="142" t="str">
        <f>LEFT(Fixtures!AL14,(LEN(Fixtures!AL14)-4))</f>
        <v>BUR</v>
      </c>
      <c r="AL15" s="142" t="str">
        <f>LEFT(Fixtures!AM14,(LEN(Fixtures!AM14)-4))</f>
        <v>LEI</v>
      </c>
      <c r="AM15" s="142" t="str">
        <f>LEFT(Fixtures!AN14,(LEN(Fixtures!AN14)-4))</f>
        <v>BHA</v>
      </c>
    </row>
    <row r="16" ht="12.75" customHeight="1">
      <c r="A16" s="140" t="str">
        <f>Difficulties!A16</f>
        <v>Man Utd</v>
      </c>
      <c r="B16" s="142" t="str">
        <f>LEFT(Fixtures!C15,(LEN(Fixtures!C15)-4))</f>
        <v>LEI</v>
      </c>
      <c r="C16" s="142" t="str">
        <f>LEFT(Fixtures!D15,(LEN(Fixtures!D15)-4))</f>
        <v>BHA</v>
      </c>
      <c r="D16" s="142" t="str">
        <f>LEFT(Fixtures!E15,(LEN(Fixtures!E15)-4))</f>
        <v>TOT</v>
      </c>
      <c r="E16" s="142" t="str">
        <f>LEFT(Fixtures!F15,(LEN(Fixtures!F15)-4))</f>
        <v>BUR</v>
      </c>
      <c r="F16" s="142" t="str">
        <f>LEFT(Fixtures!G15,(LEN(Fixtures!G15)-4))</f>
        <v>WAT</v>
      </c>
      <c r="G16" s="142" t="str">
        <f>LEFT(Fixtures!H15,(LEN(Fixtures!H15)-4))</f>
        <v>WOL</v>
      </c>
      <c r="H16" s="142" t="str">
        <f>LEFT(Fixtures!I15,(LEN(Fixtures!I15)-4))</f>
        <v>WHU</v>
      </c>
      <c r="I16" s="142" t="str">
        <f>LEFT(Fixtures!J15,(LEN(Fixtures!J15)-4))</f>
        <v>NEW</v>
      </c>
      <c r="J16" s="142" t="str">
        <f>LEFT(Fixtures!K15,(LEN(Fixtures!K15)-4))</f>
        <v>CHE</v>
      </c>
      <c r="K16" s="142" t="str">
        <f>LEFT(Fixtures!L15,(LEN(Fixtures!L15)-4))</f>
        <v>EVE</v>
      </c>
      <c r="L16" s="142" t="str">
        <f>LEFT(Fixtures!M15,(LEN(Fixtures!M15)-4))</f>
        <v>BOU</v>
      </c>
      <c r="M16" s="142" t="str">
        <f>LEFT(Fixtures!N15,(LEN(Fixtures!N15)-4))</f>
        <v>MCI</v>
      </c>
      <c r="N16" s="142" t="str">
        <f>LEFT(Fixtures!O15,(LEN(Fixtures!O15)-4))</f>
        <v>CRY</v>
      </c>
      <c r="O16" s="142" t="str">
        <f>LEFT(Fixtures!P15,(LEN(Fixtures!P15)-4))</f>
        <v>SOU</v>
      </c>
      <c r="P16" s="142" t="str">
        <f>LEFT(Fixtures!Q15,(LEN(Fixtures!Q15)-4))</f>
        <v>ARS</v>
      </c>
      <c r="Q16" s="142" t="str">
        <f>LEFT(Fixtures!R15,(LEN(Fixtures!R15)-4))</f>
        <v>FUL</v>
      </c>
      <c r="R16" s="142" t="str">
        <f>LEFT(Fixtures!S15,(LEN(Fixtures!S15)-4))</f>
        <v>LIV</v>
      </c>
      <c r="S16" s="142" t="str">
        <f>LEFT(Fixtures!T15,(LEN(Fixtures!T15)-4))</f>
        <v>CAR</v>
      </c>
      <c r="T16" s="142" t="str">
        <f>LEFT(Fixtures!U15,(LEN(Fixtures!U15)-4))</f>
        <v>HUD</v>
      </c>
      <c r="U16" s="142" t="str">
        <f>LEFT(Fixtures!V15,(LEN(Fixtures!V15)-4))</f>
        <v>BOU</v>
      </c>
      <c r="V16" s="142" t="str">
        <f>LEFT(Fixtures!W15,(LEN(Fixtures!W15)-4))</f>
        <v>NEW</v>
      </c>
      <c r="W16" s="142" t="str">
        <f>LEFT(Fixtures!X15,(LEN(Fixtures!X15)-4))</f>
        <v>TOT</v>
      </c>
      <c r="X16" s="142" t="str">
        <f>LEFT(Fixtures!Y15,(LEN(Fixtures!Y15)-4))</f>
        <v>BHA</v>
      </c>
      <c r="Y16" s="142" t="str">
        <f>LEFT(Fixtures!Z15,(LEN(Fixtures!Z15)-4))</f>
        <v>BUR</v>
      </c>
      <c r="Z16" s="142" t="str">
        <f>LEFT(Fixtures!AA15,(LEN(Fixtures!AA15)-4))</f>
        <v>LEI</v>
      </c>
      <c r="AA16" s="142" t="str">
        <f>LEFT(Fixtures!AB15,(LEN(Fixtures!AB15)-4))</f>
        <v>FUL</v>
      </c>
      <c r="AB16" s="142" t="str">
        <f>LEFT(Fixtures!AC15,(LEN(Fixtures!AC15)-4))</f>
        <v>LIV</v>
      </c>
      <c r="AC16" s="142" t="str">
        <f>LEFT(Fixtures!AD15,(LEN(Fixtures!AD15)-4))</f>
        <v>CRY</v>
      </c>
      <c r="AD16" s="142" t="str">
        <f>LEFT(Fixtures!AE15,(LEN(Fixtures!AE15)-4))</f>
        <v>SOU</v>
      </c>
      <c r="AE16" s="142" t="str">
        <f>LEFT(Fixtures!AF15,(LEN(Fixtures!AF15)-4))</f>
        <v>ARS</v>
      </c>
      <c r="AF16" s="142" t="str">
        <f>LEFT(Fixtures!AG15,(LEN(Fixtures!AG15)-4))</f>
        <v>MCI</v>
      </c>
      <c r="AG16" s="142" t="str">
        <f>LEFT(Fixtures!AH15,(LEN(Fixtures!AH15)-4))</f>
        <v>WAT</v>
      </c>
      <c r="AH16" s="142" t="str">
        <f>LEFT(Fixtures!AI15,(LEN(Fixtures!AI15)-4))</f>
        <v>WOL</v>
      </c>
      <c r="AI16" s="142" t="str">
        <f>LEFT(Fixtures!AJ15,(LEN(Fixtures!AJ15)-4))</f>
        <v>WHU</v>
      </c>
      <c r="AJ16" s="142" t="str">
        <f>LEFT(Fixtures!AK15,(LEN(Fixtures!AK15)-4))</f>
        <v>EVE</v>
      </c>
      <c r="AK16" s="142" t="str">
        <f>LEFT(Fixtures!AL15,(LEN(Fixtures!AL15)-4))</f>
        <v>CHE</v>
      </c>
      <c r="AL16" s="142" t="str">
        <f>LEFT(Fixtures!AM15,(LEN(Fixtures!AM15)-4))</f>
        <v>HUD</v>
      </c>
      <c r="AM16" s="142" t="str">
        <f>LEFT(Fixtures!AN15,(LEN(Fixtures!AN15)-4))</f>
        <v>CAR</v>
      </c>
    </row>
    <row r="17" ht="12.75" customHeight="1">
      <c r="A17" s="140" t="str">
        <f>Difficulties!A17</f>
        <v>Newcastle</v>
      </c>
      <c r="B17" s="142" t="str">
        <f>LEFT(Fixtures!C16,(LEN(Fixtures!C16)-4))</f>
        <v>TOT</v>
      </c>
      <c r="C17" s="142" t="str">
        <f>LEFT(Fixtures!D16,(LEN(Fixtures!D16)-4))</f>
        <v>CAR</v>
      </c>
      <c r="D17" s="142" t="str">
        <f>LEFT(Fixtures!E16,(LEN(Fixtures!E16)-4))</f>
        <v>CHE</v>
      </c>
      <c r="E17" s="142" t="str">
        <f>LEFT(Fixtures!F16,(LEN(Fixtures!F16)-4))</f>
        <v>MCI</v>
      </c>
      <c r="F17" s="142" t="str">
        <f>LEFT(Fixtures!G16,(LEN(Fixtures!G16)-4))</f>
        <v>ARS</v>
      </c>
      <c r="G17" s="142" t="str">
        <f>LEFT(Fixtures!H16,(LEN(Fixtures!H16)-4))</f>
        <v>CRY</v>
      </c>
      <c r="H17" s="142" t="str">
        <f>LEFT(Fixtures!I16,(LEN(Fixtures!I16)-4))</f>
        <v>LEI</v>
      </c>
      <c r="I17" s="142" t="str">
        <f>LEFT(Fixtures!J16,(LEN(Fixtures!J16)-4))</f>
        <v>MNU</v>
      </c>
      <c r="J17" s="142" t="str">
        <f>LEFT(Fixtures!K16,(LEN(Fixtures!K16)-4))</f>
        <v>BHA</v>
      </c>
      <c r="K17" s="142" t="str">
        <f>LEFT(Fixtures!L16,(LEN(Fixtures!L16)-4))</f>
        <v>SOU</v>
      </c>
      <c r="L17" s="142" t="str">
        <f>LEFT(Fixtures!M16,(LEN(Fixtures!M16)-4))</f>
        <v>WAT</v>
      </c>
      <c r="M17" s="142" t="str">
        <f>LEFT(Fixtures!N16,(LEN(Fixtures!N16)-4))</f>
        <v>BOU</v>
      </c>
      <c r="N17" s="142" t="str">
        <f>LEFT(Fixtures!O16,(LEN(Fixtures!O16)-4))</f>
        <v>BUR</v>
      </c>
      <c r="O17" s="142" t="str">
        <f>LEFT(Fixtures!P16,(LEN(Fixtures!P16)-4))</f>
        <v>WHU</v>
      </c>
      <c r="P17" s="142" t="str">
        <f>LEFT(Fixtures!Q16,(LEN(Fixtures!Q16)-4))</f>
        <v>WOL</v>
      </c>
      <c r="Q17" s="142" t="str">
        <f>LEFT(Fixtures!R16,(LEN(Fixtures!R16)-4))</f>
        <v>EVE</v>
      </c>
      <c r="R17" s="142" t="str">
        <f>LEFT(Fixtures!S16,(LEN(Fixtures!S16)-4))</f>
        <v>HUD</v>
      </c>
      <c r="S17" s="142" t="str">
        <f>LEFT(Fixtures!T16,(LEN(Fixtures!T16)-4))</f>
        <v>FUL</v>
      </c>
      <c r="T17" s="142" t="str">
        <f>LEFT(Fixtures!U16,(LEN(Fixtures!U16)-4))</f>
        <v>LIV</v>
      </c>
      <c r="U17" s="142" t="str">
        <f>LEFT(Fixtures!V16,(LEN(Fixtures!V16)-4))</f>
        <v>WAT</v>
      </c>
      <c r="V17" s="142" t="str">
        <f>LEFT(Fixtures!W16,(LEN(Fixtures!W16)-4))</f>
        <v>MNU</v>
      </c>
      <c r="W17" s="142" t="str">
        <f>LEFT(Fixtures!X16,(LEN(Fixtures!X16)-4))</f>
        <v>CHE</v>
      </c>
      <c r="X17" s="142" t="str">
        <f>LEFT(Fixtures!Y16,(LEN(Fixtures!Y16)-4))</f>
        <v>CAR</v>
      </c>
      <c r="Y17" s="142" t="str">
        <f>LEFT(Fixtures!Z16,(LEN(Fixtures!Z16)-4))</f>
        <v>MCI</v>
      </c>
      <c r="Z17" s="142" t="str">
        <f>LEFT(Fixtures!AA16,(LEN(Fixtures!AA16)-4))</f>
        <v>TOT</v>
      </c>
      <c r="AA17" s="142" t="str">
        <f>LEFT(Fixtures!AB16,(LEN(Fixtures!AB16)-4))</f>
        <v>WOL</v>
      </c>
      <c r="AB17" s="142" t="str">
        <f>LEFT(Fixtures!AC16,(LEN(Fixtures!AC16)-4))</f>
        <v>HUD</v>
      </c>
      <c r="AC17" s="142" t="str">
        <f>LEFT(Fixtures!AD16,(LEN(Fixtures!AD16)-4))</f>
        <v>BUR</v>
      </c>
      <c r="AD17" s="142" t="str">
        <f>LEFT(Fixtures!AE16,(LEN(Fixtures!AE16)-4))</f>
        <v>WHU</v>
      </c>
      <c r="AE17" s="142" t="str">
        <f>LEFT(Fixtures!AF16,(LEN(Fixtures!AF16)-4))</f>
        <v>EVE</v>
      </c>
      <c r="AF17" s="142" t="str">
        <f>LEFT(Fixtures!AG16,(LEN(Fixtures!AG16)-4))</f>
        <v>BOU</v>
      </c>
      <c r="AG17" s="142" t="str">
        <f>LEFT(Fixtures!AH16,(LEN(Fixtures!AH16)-4))</f>
        <v>ARS</v>
      </c>
      <c r="AH17" s="142" t="str">
        <f>LEFT(Fixtures!AI16,(LEN(Fixtures!AI16)-4))</f>
        <v>CRY</v>
      </c>
      <c r="AI17" s="142" t="str">
        <f>LEFT(Fixtures!AJ16,(LEN(Fixtures!AJ16)-4))</f>
        <v>LEI</v>
      </c>
      <c r="AJ17" s="142" t="str">
        <f>LEFT(Fixtures!AK16,(LEN(Fixtures!AK16)-4))</f>
        <v>SOU</v>
      </c>
      <c r="AK17" s="142" t="str">
        <f>LEFT(Fixtures!AL16,(LEN(Fixtures!AL16)-4))</f>
        <v>BHA</v>
      </c>
      <c r="AL17" s="142" t="str">
        <f>LEFT(Fixtures!AM16,(LEN(Fixtures!AM16)-4))</f>
        <v>LIV</v>
      </c>
      <c r="AM17" s="142" t="str">
        <f>LEFT(Fixtures!AN16,(LEN(Fixtures!AN16)-4))</f>
        <v>FUL</v>
      </c>
    </row>
    <row r="18" ht="12.75" customHeight="1">
      <c r="A18" s="140" t="str">
        <f>Difficulties!A18</f>
        <v>Southampton</v>
      </c>
      <c r="B18" s="142" t="str">
        <f>LEFT(Fixtures!C17,(LEN(Fixtures!C17)-4))</f>
        <v>BUR</v>
      </c>
      <c r="C18" s="142" t="str">
        <f>LEFT(Fixtures!D17,(LEN(Fixtures!D17)-4))</f>
        <v>EVE</v>
      </c>
      <c r="D18" s="142" t="str">
        <f>LEFT(Fixtures!E17,(LEN(Fixtures!E17)-4))</f>
        <v>LEI</v>
      </c>
      <c r="E18" s="142" t="str">
        <f>LEFT(Fixtures!F17,(LEN(Fixtures!F17)-4))</f>
        <v>CRY</v>
      </c>
      <c r="F18" s="142" t="str">
        <f>LEFT(Fixtures!G17,(LEN(Fixtures!G17)-4))</f>
        <v>BHA</v>
      </c>
      <c r="G18" s="142" t="str">
        <f>LEFT(Fixtures!H17,(LEN(Fixtures!H17)-4))</f>
        <v>LIV</v>
      </c>
      <c r="H18" s="142" t="str">
        <f>LEFT(Fixtures!I17,(LEN(Fixtures!I17)-4))</f>
        <v>WOL</v>
      </c>
      <c r="I18" s="142" t="str">
        <f>LEFT(Fixtures!J17,(LEN(Fixtures!J17)-4))</f>
        <v>CHE</v>
      </c>
      <c r="J18" s="142" t="str">
        <f>LEFT(Fixtures!K17,(LEN(Fixtures!K17)-4))</f>
        <v>BOU</v>
      </c>
      <c r="K18" s="142" t="str">
        <f>LEFT(Fixtures!L17,(LEN(Fixtures!L17)-4))</f>
        <v>NEW</v>
      </c>
      <c r="L18" s="142" t="str">
        <f>LEFT(Fixtures!M17,(LEN(Fixtures!M17)-4))</f>
        <v>MCI</v>
      </c>
      <c r="M18" s="142" t="str">
        <f>LEFT(Fixtures!N17,(LEN(Fixtures!N17)-4))</f>
        <v>WAT</v>
      </c>
      <c r="N18" s="142" t="str">
        <f>LEFT(Fixtures!O17,(LEN(Fixtures!O17)-4))</f>
        <v>FUL</v>
      </c>
      <c r="O18" s="142" t="str">
        <f>LEFT(Fixtures!P17,(LEN(Fixtures!P17)-4))</f>
        <v>MNU</v>
      </c>
      <c r="P18" s="142" t="str">
        <f>LEFT(Fixtures!Q17,(LEN(Fixtures!Q17)-4))</f>
        <v>TOT</v>
      </c>
      <c r="Q18" s="142" t="str">
        <f>LEFT(Fixtures!R17,(LEN(Fixtures!R17)-4))</f>
        <v>CAR</v>
      </c>
      <c r="R18" s="142" t="str">
        <f>LEFT(Fixtures!S17,(LEN(Fixtures!S17)-4))</f>
        <v>ARS</v>
      </c>
      <c r="S18" s="142" t="str">
        <f>LEFT(Fixtures!T17,(LEN(Fixtures!T17)-4))</f>
        <v>HUD</v>
      </c>
      <c r="T18" s="142" t="str">
        <f>LEFT(Fixtures!U17,(LEN(Fixtures!U17)-4))</f>
        <v>WHU</v>
      </c>
      <c r="U18" s="142" t="str">
        <f>LEFT(Fixtures!V17,(LEN(Fixtures!V17)-4))</f>
        <v>MCI</v>
      </c>
      <c r="V18" s="142" t="str">
        <f>LEFT(Fixtures!W17,(LEN(Fixtures!W17)-4))</f>
        <v>CHE</v>
      </c>
      <c r="W18" s="142" t="str">
        <f>LEFT(Fixtures!X17,(LEN(Fixtures!X17)-4))</f>
        <v>LEI</v>
      </c>
      <c r="X18" s="142" t="str">
        <f>LEFT(Fixtures!Y17,(LEN(Fixtures!Y17)-4))</f>
        <v>EVE</v>
      </c>
      <c r="Y18" s="142" t="str">
        <f>LEFT(Fixtures!Z17,(LEN(Fixtures!Z17)-4))</f>
        <v>CRY</v>
      </c>
      <c r="Z18" s="142" t="str">
        <f>LEFT(Fixtures!AA17,(LEN(Fixtures!AA17)-4))</f>
        <v>BUR</v>
      </c>
      <c r="AA18" s="142" t="str">
        <f>LEFT(Fixtures!AB17,(LEN(Fixtures!AB17)-4))</f>
        <v>CAR</v>
      </c>
      <c r="AB18" s="142" t="str">
        <f>LEFT(Fixtures!AC17,(LEN(Fixtures!AC17)-4))</f>
        <v>ARS</v>
      </c>
      <c r="AC18" s="142" t="str">
        <f>LEFT(Fixtures!AD17,(LEN(Fixtures!AD17)-4))</f>
        <v>FUL</v>
      </c>
      <c r="AD18" s="142" t="str">
        <f>LEFT(Fixtures!AE17,(LEN(Fixtures!AE17)-4))</f>
        <v>MNU</v>
      </c>
      <c r="AE18" s="142" t="str">
        <f>LEFT(Fixtures!AF17,(LEN(Fixtures!AF17)-4))</f>
        <v>TOT</v>
      </c>
      <c r="AF18" s="142" t="str">
        <f>LEFT(Fixtures!AG17,(LEN(Fixtures!AG17)-4))</f>
        <v>WAT</v>
      </c>
      <c r="AG18" s="142" t="str">
        <f>LEFT(Fixtures!AH17,(LEN(Fixtures!AH17)-4))</f>
        <v>BHA</v>
      </c>
      <c r="AH18" s="142" t="str">
        <f>LEFT(Fixtures!AI17,(LEN(Fixtures!AI17)-4))</f>
        <v>LIV</v>
      </c>
      <c r="AI18" s="142" t="str">
        <f>LEFT(Fixtures!AJ17,(LEN(Fixtures!AJ17)-4))</f>
        <v>WOL</v>
      </c>
      <c r="AJ18" s="142" t="str">
        <f>LEFT(Fixtures!AK17,(LEN(Fixtures!AK17)-4))</f>
        <v>NEW</v>
      </c>
      <c r="AK18" s="142" t="str">
        <f>LEFT(Fixtures!AL17,(LEN(Fixtures!AL17)-4))</f>
        <v>BOU</v>
      </c>
      <c r="AL18" s="142" t="str">
        <f>LEFT(Fixtures!AM17,(LEN(Fixtures!AM17)-4))</f>
        <v>WHU</v>
      </c>
      <c r="AM18" s="142" t="str">
        <f>LEFT(Fixtures!AN17,(LEN(Fixtures!AN17)-4))</f>
        <v>HUD</v>
      </c>
    </row>
    <row r="19" ht="12.75" customHeight="1">
      <c r="A19" s="140" t="str">
        <f>Difficulties!A19</f>
        <v>Tottenham</v>
      </c>
      <c r="B19" s="142" t="str">
        <f>LEFT(Fixtures!C18,(LEN(Fixtures!C18)-4))</f>
        <v>NEW</v>
      </c>
      <c r="C19" s="142" t="str">
        <f>LEFT(Fixtures!D18,(LEN(Fixtures!D18)-4))</f>
        <v>FUL</v>
      </c>
      <c r="D19" s="142" t="str">
        <f>LEFT(Fixtures!E18,(LEN(Fixtures!E18)-4))</f>
        <v>MNU</v>
      </c>
      <c r="E19" s="142" t="str">
        <f>LEFT(Fixtures!F18,(LEN(Fixtures!F18)-4))</f>
        <v>WAT</v>
      </c>
      <c r="F19" s="142" t="str">
        <f>LEFT(Fixtures!G18,(LEN(Fixtures!G18)-4))</f>
        <v>LIV</v>
      </c>
      <c r="G19" s="142" t="str">
        <f>LEFT(Fixtures!H18,(LEN(Fixtures!H18)-4))</f>
        <v>BHA</v>
      </c>
      <c r="H19" s="142" t="str">
        <f>LEFT(Fixtures!I18,(LEN(Fixtures!I18)-4))</f>
        <v>HUD</v>
      </c>
      <c r="I19" s="142" t="str">
        <f>LEFT(Fixtures!J18,(LEN(Fixtures!J18)-4))</f>
        <v>CAR</v>
      </c>
      <c r="J19" s="142" t="str">
        <f>LEFT(Fixtures!K18,(LEN(Fixtures!K18)-4))</f>
        <v>WHU</v>
      </c>
      <c r="K19" s="142" t="str">
        <f>LEFT(Fixtures!L18,(LEN(Fixtures!L18)-4))</f>
        <v>MCI</v>
      </c>
      <c r="L19" s="142" t="str">
        <f>LEFT(Fixtures!M18,(LEN(Fixtures!M18)-4))</f>
        <v>WOL</v>
      </c>
      <c r="M19" s="142" t="str">
        <f>LEFT(Fixtures!N18,(LEN(Fixtures!N18)-4))</f>
        <v>CRY</v>
      </c>
      <c r="N19" s="142" t="str">
        <f>LEFT(Fixtures!O18,(LEN(Fixtures!O18)-4))</f>
        <v>CHE</v>
      </c>
      <c r="O19" s="142" t="str">
        <f>LEFT(Fixtures!P18,(LEN(Fixtures!P18)-4))</f>
        <v>ARS</v>
      </c>
      <c r="P19" s="142" t="str">
        <f>LEFT(Fixtures!Q18,(LEN(Fixtures!Q18)-4))</f>
        <v>SOU</v>
      </c>
      <c r="Q19" s="142" t="str">
        <f>LEFT(Fixtures!R18,(LEN(Fixtures!R18)-4))</f>
        <v>LEI</v>
      </c>
      <c r="R19" s="142" t="str">
        <f>LEFT(Fixtures!S18,(LEN(Fixtures!S18)-4))</f>
        <v>BUR</v>
      </c>
      <c r="S19" s="142" t="str">
        <f>LEFT(Fixtures!T18,(LEN(Fixtures!T18)-4))</f>
        <v>EVE</v>
      </c>
      <c r="T19" s="142" t="str">
        <f>LEFT(Fixtures!U18,(LEN(Fixtures!U18)-4))</f>
        <v>BOU</v>
      </c>
      <c r="U19" s="142" t="str">
        <f>LEFT(Fixtures!V18,(LEN(Fixtures!V18)-4))</f>
        <v>WOL</v>
      </c>
      <c r="V19" s="142" t="str">
        <f>LEFT(Fixtures!W18,(LEN(Fixtures!W18)-4))</f>
        <v>CAR</v>
      </c>
      <c r="W19" s="142" t="str">
        <f>LEFT(Fixtures!X18,(LEN(Fixtures!X18)-4))</f>
        <v>MNU</v>
      </c>
      <c r="X19" s="142" t="str">
        <f>LEFT(Fixtures!Y18,(LEN(Fixtures!Y18)-4))</f>
        <v>FUL</v>
      </c>
      <c r="Y19" s="142" t="str">
        <f>LEFT(Fixtures!Z18,(LEN(Fixtures!Z18)-4))</f>
        <v>WAT</v>
      </c>
      <c r="Z19" s="142" t="str">
        <f>LEFT(Fixtures!AA18,(LEN(Fixtures!AA18)-4))</f>
        <v>NEW</v>
      </c>
      <c r="AA19" s="142" t="str">
        <f>LEFT(Fixtures!AB18,(LEN(Fixtures!AB18)-4))</f>
        <v>LEI</v>
      </c>
      <c r="AB19" s="142" t="str">
        <f>LEFT(Fixtures!AC18,(LEN(Fixtures!AC18)-4))</f>
        <v>BUR</v>
      </c>
      <c r="AC19" s="142" t="str">
        <f>LEFT(Fixtures!AD18,(LEN(Fixtures!AD18)-4))</f>
        <v>CHE</v>
      </c>
      <c r="AD19" s="142" t="str">
        <f>LEFT(Fixtures!AE18,(LEN(Fixtures!AE18)-4))</f>
        <v>ARS</v>
      </c>
      <c r="AE19" s="142" t="str">
        <f>LEFT(Fixtures!AF18,(LEN(Fixtures!AF18)-4))</f>
        <v>SOU</v>
      </c>
      <c r="AF19" s="142" t="str">
        <f>LEFT(Fixtures!AG18,(LEN(Fixtures!AG18)-4))</f>
        <v>CRY</v>
      </c>
      <c r="AG19" s="142" t="str">
        <f>LEFT(Fixtures!AH18,(LEN(Fixtures!AH18)-4))</f>
        <v>LIV</v>
      </c>
      <c r="AH19" s="142" t="str">
        <f>LEFT(Fixtures!AI18,(LEN(Fixtures!AI18)-4))</f>
        <v>BHA</v>
      </c>
      <c r="AI19" s="142" t="str">
        <f>LEFT(Fixtures!AJ18,(LEN(Fixtures!AJ18)-4))</f>
        <v>HUD</v>
      </c>
      <c r="AJ19" s="142" t="str">
        <f>LEFT(Fixtures!AK18,(LEN(Fixtures!AK18)-4))</f>
        <v>MCI</v>
      </c>
      <c r="AK19" s="142" t="str">
        <f>LEFT(Fixtures!AL18,(LEN(Fixtures!AL18)-4))</f>
        <v>WHU</v>
      </c>
      <c r="AL19" s="142" t="str">
        <f>LEFT(Fixtures!AM18,(LEN(Fixtures!AM18)-4))</f>
        <v>BOU</v>
      </c>
      <c r="AM19" s="142" t="str">
        <f>LEFT(Fixtures!AN18,(LEN(Fixtures!AN18)-4))</f>
        <v>EVE</v>
      </c>
    </row>
    <row r="20" ht="12.75" customHeight="1">
      <c r="A20" s="140" t="str">
        <f>Difficulties!A20</f>
        <v>Watford</v>
      </c>
      <c r="B20" s="142" t="str">
        <f>LEFT(Fixtures!C19,(LEN(Fixtures!C19)-4))</f>
        <v>BHA</v>
      </c>
      <c r="C20" s="142" t="str">
        <f>LEFT(Fixtures!D19,(LEN(Fixtures!D19)-4))</f>
        <v>BUR</v>
      </c>
      <c r="D20" s="142" t="str">
        <f>LEFT(Fixtures!E19,(LEN(Fixtures!E19)-4))</f>
        <v>CRY</v>
      </c>
      <c r="E20" s="142" t="str">
        <f>LEFT(Fixtures!F19,(LEN(Fixtures!F19)-4))</f>
        <v>TOT</v>
      </c>
      <c r="F20" s="142" t="str">
        <f>LEFT(Fixtures!G19,(LEN(Fixtures!G19)-4))</f>
        <v>MNU</v>
      </c>
      <c r="G20" s="142" t="str">
        <f>LEFT(Fixtures!H19,(LEN(Fixtures!H19)-4))</f>
        <v>FUL</v>
      </c>
      <c r="H20" s="142" t="str">
        <f>LEFT(Fixtures!I19,(LEN(Fixtures!I19)-4))</f>
        <v>ARS</v>
      </c>
      <c r="I20" s="142" t="str">
        <f>LEFT(Fixtures!J19,(LEN(Fixtures!J19)-4))</f>
        <v>BOU</v>
      </c>
      <c r="J20" s="142" t="str">
        <f>LEFT(Fixtures!K19,(LEN(Fixtures!K19)-4))</f>
        <v>WOL</v>
      </c>
      <c r="K20" s="142" t="str">
        <f>LEFT(Fixtures!L19,(LEN(Fixtures!L19)-4))</f>
        <v>HUD</v>
      </c>
      <c r="L20" s="142" t="str">
        <f>LEFT(Fixtures!M19,(LEN(Fixtures!M19)-4))</f>
        <v>NEW</v>
      </c>
      <c r="M20" s="142" t="str">
        <f>LEFT(Fixtures!N19,(LEN(Fixtures!N19)-4))</f>
        <v>SOU</v>
      </c>
      <c r="N20" s="142" t="str">
        <f>LEFT(Fixtures!O19,(LEN(Fixtures!O19)-4))</f>
        <v>LIV</v>
      </c>
      <c r="O20" s="142" t="str">
        <f>LEFT(Fixtures!P19,(LEN(Fixtures!P19)-4))</f>
        <v>LEI</v>
      </c>
      <c r="P20" s="142" t="str">
        <f>LEFT(Fixtures!Q19,(LEN(Fixtures!Q19)-4))</f>
        <v>MCI</v>
      </c>
      <c r="Q20" s="142" t="str">
        <f>LEFT(Fixtures!R19,(LEN(Fixtures!R19)-4))</f>
        <v>EVE</v>
      </c>
      <c r="R20" s="142" t="str">
        <f>LEFT(Fixtures!S19,(LEN(Fixtures!S19)-4))</f>
        <v>CAR</v>
      </c>
      <c r="S20" s="142" t="str">
        <f>LEFT(Fixtures!T19,(LEN(Fixtures!T19)-4))</f>
        <v>WHU</v>
      </c>
      <c r="T20" s="142" t="str">
        <f>LEFT(Fixtures!U19,(LEN(Fixtures!U19)-4))</f>
        <v>CHE</v>
      </c>
      <c r="U20" s="142" t="str">
        <f>LEFT(Fixtures!V19,(LEN(Fixtures!V19)-4))</f>
        <v>NEW</v>
      </c>
      <c r="V20" s="142" t="str">
        <f>LEFT(Fixtures!W19,(LEN(Fixtures!W19)-4))</f>
        <v>BOU</v>
      </c>
      <c r="W20" s="142" t="str">
        <f>LEFT(Fixtures!X19,(LEN(Fixtures!X19)-4))</f>
        <v>CRY</v>
      </c>
      <c r="X20" s="142" t="str">
        <f>LEFT(Fixtures!Y19,(LEN(Fixtures!Y19)-4))</f>
        <v>BUR</v>
      </c>
      <c r="Y20" s="142" t="str">
        <f>LEFT(Fixtures!Z19,(LEN(Fixtures!Z19)-4))</f>
        <v>TOT</v>
      </c>
      <c r="Z20" s="142" t="str">
        <f>LEFT(Fixtures!AA19,(LEN(Fixtures!AA19)-4))</f>
        <v>BHA</v>
      </c>
      <c r="AA20" s="142" t="str">
        <f>LEFT(Fixtures!AB19,(LEN(Fixtures!AB19)-4))</f>
        <v>EVE</v>
      </c>
      <c r="AB20" s="142" t="str">
        <f>LEFT(Fixtures!AC19,(LEN(Fixtures!AC19)-4))</f>
        <v>CAR</v>
      </c>
      <c r="AC20" s="142" t="str">
        <f>LEFT(Fixtures!AD19,(LEN(Fixtures!AD19)-4))</f>
        <v>LIV</v>
      </c>
      <c r="AD20" s="142" t="str">
        <f>LEFT(Fixtures!AE19,(LEN(Fixtures!AE19)-4))</f>
        <v>LEI</v>
      </c>
      <c r="AE20" s="142" t="str">
        <f>LEFT(Fixtures!AF19,(LEN(Fixtures!AF19)-4))</f>
        <v>MCI</v>
      </c>
      <c r="AF20" s="142" t="str">
        <f>LEFT(Fixtures!AG19,(LEN(Fixtures!AG19)-4))</f>
        <v>SOU</v>
      </c>
      <c r="AG20" s="142" t="str">
        <f>LEFT(Fixtures!AH19,(LEN(Fixtures!AH19)-4))</f>
        <v>MNU</v>
      </c>
      <c r="AH20" s="142" t="str">
        <f>LEFT(Fixtures!AI19,(LEN(Fixtures!AI19)-4))</f>
        <v>FUL</v>
      </c>
      <c r="AI20" s="142" t="str">
        <f>LEFT(Fixtures!AJ19,(LEN(Fixtures!AJ19)-4))</f>
        <v>ARS</v>
      </c>
      <c r="AJ20" s="142" t="str">
        <f>LEFT(Fixtures!AK19,(LEN(Fixtures!AK19)-4))</f>
        <v>HUD</v>
      </c>
      <c r="AK20" s="142" t="str">
        <f>LEFT(Fixtures!AL19,(LEN(Fixtures!AL19)-4))</f>
        <v>WOL</v>
      </c>
      <c r="AL20" s="142" t="str">
        <f>LEFT(Fixtures!AM19,(LEN(Fixtures!AM19)-4))</f>
        <v>CHE</v>
      </c>
      <c r="AM20" s="142" t="str">
        <f>LEFT(Fixtures!AN19,(LEN(Fixtures!AN19)-4))</f>
        <v>WHU</v>
      </c>
    </row>
    <row r="21" ht="12.75" customHeight="1">
      <c r="A21" s="140" t="str">
        <f>Difficulties!A21</f>
        <v>West Ham</v>
      </c>
      <c r="B21" s="142" t="str">
        <f>LEFT(Fixtures!C20,(LEN(Fixtures!C20)-4))</f>
        <v>LIV</v>
      </c>
      <c r="C21" s="142" t="str">
        <f>LEFT(Fixtures!D20,(LEN(Fixtures!D20)-4))</f>
        <v>BOU</v>
      </c>
      <c r="D21" s="142" t="str">
        <f>LEFT(Fixtures!E20,(LEN(Fixtures!E20)-4))</f>
        <v>ARS</v>
      </c>
      <c r="E21" s="142" t="str">
        <f>LEFT(Fixtures!F20,(LEN(Fixtures!F20)-4))</f>
        <v>WOL</v>
      </c>
      <c r="F21" s="142" t="str">
        <f>LEFT(Fixtures!G20,(LEN(Fixtures!G20)-4))</f>
        <v>EVE</v>
      </c>
      <c r="G21" s="142" t="str">
        <f>LEFT(Fixtures!H20,(LEN(Fixtures!H20)-4))</f>
        <v>CHE</v>
      </c>
      <c r="H21" s="142" t="str">
        <f>LEFT(Fixtures!I20,(LEN(Fixtures!I20)-4))</f>
        <v>MNU</v>
      </c>
      <c r="I21" s="142" t="str">
        <f>LEFT(Fixtures!J20,(LEN(Fixtures!J20)-4))</f>
        <v>BHA</v>
      </c>
      <c r="J21" s="142" t="str">
        <f>LEFT(Fixtures!K20,(LEN(Fixtures!K20)-4))</f>
        <v>TOT</v>
      </c>
      <c r="K21" s="142" t="str">
        <f>LEFT(Fixtures!L20,(LEN(Fixtures!L20)-4))</f>
        <v>LEI</v>
      </c>
      <c r="L21" s="142" t="str">
        <f>LEFT(Fixtures!M20,(LEN(Fixtures!M20)-4))</f>
        <v>BUR</v>
      </c>
      <c r="M21" s="142" t="str">
        <f>LEFT(Fixtures!N20,(LEN(Fixtures!N20)-4))</f>
        <v>HUD</v>
      </c>
      <c r="N21" s="142" t="str">
        <f>LEFT(Fixtures!O20,(LEN(Fixtures!O20)-4))</f>
        <v>MCI</v>
      </c>
      <c r="O21" s="142" t="str">
        <f>LEFT(Fixtures!P20,(LEN(Fixtures!P20)-4))</f>
        <v>NEW</v>
      </c>
      <c r="P21" s="142" t="str">
        <f>LEFT(Fixtures!Q20,(LEN(Fixtures!Q20)-4))</f>
        <v>CAR</v>
      </c>
      <c r="Q21" s="142" t="str">
        <f>LEFT(Fixtures!R20,(LEN(Fixtures!R20)-4))</f>
        <v>CRY</v>
      </c>
      <c r="R21" s="142" t="str">
        <f>LEFT(Fixtures!S20,(LEN(Fixtures!S20)-4))</f>
        <v>FUL</v>
      </c>
      <c r="S21" s="142" t="str">
        <f>LEFT(Fixtures!T20,(LEN(Fixtures!T20)-4))</f>
        <v>WAT</v>
      </c>
      <c r="T21" s="142" t="str">
        <f>LEFT(Fixtures!U20,(LEN(Fixtures!U20)-4))</f>
        <v>SOU</v>
      </c>
      <c r="U21" s="142" t="str">
        <f>LEFT(Fixtures!V20,(LEN(Fixtures!V20)-4))</f>
        <v>BUR</v>
      </c>
      <c r="V21" s="142" t="str">
        <f>LEFT(Fixtures!W20,(LEN(Fixtures!W20)-4))</f>
        <v>BHA</v>
      </c>
      <c r="W21" s="142" t="str">
        <f>LEFT(Fixtures!X20,(LEN(Fixtures!X20)-4))</f>
        <v>ARS</v>
      </c>
      <c r="X21" s="142" t="str">
        <f>LEFT(Fixtures!Y20,(LEN(Fixtures!Y20)-4))</f>
        <v>BOU</v>
      </c>
      <c r="Y21" s="142" t="str">
        <f>LEFT(Fixtures!Z20,(LEN(Fixtures!Z20)-4))</f>
        <v>WOL</v>
      </c>
      <c r="Z21" s="142" t="str">
        <f>LEFT(Fixtures!AA20,(LEN(Fixtures!AA20)-4))</f>
        <v>LIV</v>
      </c>
      <c r="AA21" s="142" t="str">
        <f>LEFT(Fixtures!AB20,(LEN(Fixtures!AB20)-4))</f>
        <v>CRY</v>
      </c>
      <c r="AB21" s="142" t="str">
        <f>LEFT(Fixtures!AC20,(LEN(Fixtures!AC20)-4))</f>
        <v>FUL</v>
      </c>
      <c r="AC21" s="142" t="str">
        <f>LEFT(Fixtures!AD20,(LEN(Fixtures!AD20)-4))</f>
        <v>MCI</v>
      </c>
      <c r="AD21" s="142" t="str">
        <f>LEFT(Fixtures!AE20,(LEN(Fixtures!AE20)-4))</f>
        <v>NEW</v>
      </c>
      <c r="AE21" s="142" t="str">
        <f>LEFT(Fixtures!AF20,(LEN(Fixtures!AF20)-4))</f>
        <v>CAR</v>
      </c>
      <c r="AF21" s="142" t="str">
        <f>LEFT(Fixtures!AG20,(LEN(Fixtures!AG20)-4))</f>
        <v>HUD</v>
      </c>
      <c r="AG21" s="142" t="str">
        <f>LEFT(Fixtures!AH20,(LEN(Fixtures!AH20)-4))</f>
        <v>EVE</v>
      </c>
      <c r="AH21" s="142" t="str">
        <f>LEFT(Fixtures!AI20,(LEN(Fixtures!AI20)-4))</f>
        <v>CHE</v>
      </c>
      <c r="AI21" s="142" t="str">
        <f>LEFT(Fixtures!AJ20,(LEN(Fixtures!AJ20)-4))</f>
        <v>MNU</v>
      </c>
      <c r="AJ21" s="142" t="str">
        <f>LEFT(Fixtures!AK20,(LEN(Fixtures!AK20)-4))</f>
        <v>LEI</v>
      </c>
      <c r="AK21" s="142" t="str">
        <f>LEFT(Fixtures!AL20,(LEN(Fixtures!AL20)-4))</f>
        <v>TOT</v>
      </c>
      <c r="AL21" s="142" t="str">
        <f>LEFT(Fixtures!AM20,(LEN(Fixtures!AM20)-4))</f>
        <v>SOU</v>
      </c>
      <c r="AM21" s="142" t="str">
        <f>LEFT(Fixtures!AN20,(LEN(Fixtures!AN20)-4))</f>
        <v>WAT</v>
      </c>
    </row>
    <row r="22" ht="12.75" customHeight="1">
      <c r="A22" s="140" t="str">
        <f>Difficulties!A22</f>
        <v>Wolves</v>
      </c>
      <c r="B22" s="142" t="str">
        <f>LEFT(Fixtures!C21,(LEN(Fixtures!C21)-4))</f>
        <v>EVE</v>
      </c>
      <c r="C22" s="142" t="str">
        <f>LEFT(Fixtures!D21,(LEN(Fixtures!D21)-4))</f>
        <v>LEI</v>
      </c>
      <c r="D22" s="142" t="str">
        <f>LEFT(Fixtures!E21,(LEN(Fixtures!E21)-4))</f>
        <v>MCI</v>
      </c>
      <c r="E22" s="142" t="str">
        <f>LEFT(Fixtures!F21,(LEN(Fixtures!F21)-4))</f>
        <v>WHU</v>
      </c>
      <c r="F22" s="142" t="str">
        <f>LEFT(Fixtures!G21,(LEN(Fixtures!G21)-4))</f>
        <v>BUR</v>
      </c>
      <c r="G22" s="142" t="str">
        <f>LEFT(Fixtures!H21,(LEN(Fixtures!H21)-4))</f>
        <v>MNU</v>
      </c>
      <c r="H22" s="142" t="str">
        <f>LEFT(Fixtures!I21,(LEN(Fixtures!I21)-4))</f>
        <v>SOU</v>
      </c>
      <c r="I22" s="142" t="str">
        <f>LEFT(Fixtures!J21,(LEN(Fixtures!J21)-4))</f>
        <v>CRY</v>
      </c>
      <c r="J22" s="142" t="str">
        <f>LEFT(Fixtures!K21,(LEN(Fixtures!K21)-4))</f>
        <v>WAT</v>
      </c>
      <c r="K22" s="142" t="str">
        <f>LEFT(Fixtures!L21,(LEN(Fixtures!L21)-4))</f>
        <v>BHA</v>
      </c>
      <c r="L22" s="142" t="str">
        <f>LEFT(Fixtures!M21,(LEN(Fixtures!M21)-4))</f>
        <v>TOT</v>
      </c>
      <c r="M22" s="142" t="str">
        <f>LEFT(Fixtures!N21,(LEN(Fixtures!N21)-4))</f>
        <v>ARS</v>
      </c>
      <c r="N22" s="142" t="str">
        <f>LEFT(Fixtures!O21,(LEN(Fixtures!O21)-4))</f>
        <v>HUD</v>
      </c>
      <c r="O22" s="142" t="str">
        <f>LEFT(Fixtures!P21,(LEN(Fixtures!P21)-4))</f>
        <v>CAR</v>
      </c>
      <c r="P22" s="142" t="str">
        <f>LEFT(Fixtures!Q21,(LEN(Fixtures!Q21)-4))</f>
        <v>CHE</v>
      </c>
      <c r="Q22" s="142" t="str">
        <f>LEFT(Fixtures!R21,(LEN(Fixtures!R21)-4))</f>
        <v>NEW</v>
      </c>
      <c r="R22" s="142" t="str">
        <f>LEFT(Fixtures!S21,(LEN(Fixtures!S21)-4))</f>
        <v>BOU</v>
      </c>
      <c r="S22" s="142" t="str">
        <f>LEFT(Fixtures!T21,(LEN(Fixtures!T21)-4))</f>
        <v>LIV</v>
      </c>
      <c r="T22" s="142" t="str">
        <f>LEFT(Fixtures!U21,(LEN(Fixtures!U21)-4))</f>
        <v>FUL</v>
      </c>
      <c r="U22" s="142" t="str">
        <f>LEFT(Fixtures!V21,(LEN(Fixtures!V21)-4))</f>
        <v>TOT</v>
      </c>
      <c r="V22" s="142" t="str">
        <f>LEFT(Fixtures!W21,(LEN(Fixtures!W21)-4))</f>
        <v>CRY</v>
      </c>
      <c r="W22" s="142" t="str">
        <f>LEFT(Fixtures!X21,(LEN(Fixtures!X21)-4))</f>
        <v>MCI</v>
      </c>
      <c r="X22" s="142" t="str">
        <f>LEFT(Fixtures!Y21,(LEN(Fixtures!Y21)-4))</f>
        <v>LEI</v>
      </c>
      <c r="Y22" s="142" t="str">
        <f>LEFT(Fixtures!Z21,(LEN(Fixtures!Z21)-4))</f>
        <v>WHU</v>
      </c>
      <c r="Z22" s="142" t="str">
        <f>LEFT(Fixtures!AA21,(LEN(Fixtures!AA21)-4))</f>
        <v>EVE</v>
      </c>
      <c r="AA22" s="142" t="str">
        <f>LEFT(Fixtures!AB21,(LEN(Fixtures!AB21)-4))</f>
        <v>NEW</v>
      </c>
      <c r="AB22" s="142" t="str">
        <f>LEFT(Fixtures!AC21,(LEN(Fixtures!AC21)-4))</f>
        <v>BOU</v>
      </c>
      <c r="AC22" s="142" t="str">
        <f>LEFT(Fixtures!AD21,(LEN(Fixtures!AD21)-4))</f>
        <v>HUD</v>
      </c>
      <c r="AD22" s="142" t="str">
        <f>LEFT(Fixtures!AE21,(LEN(Fixtures!AE21)-4))</f>
        <v>CAR</v>
      </c>
      <c r="AE22" s="142" t="str">
        <f>LEFT(Fixtures!AF21,(LEN(Fixtures!AF21)-4))</f>
        <v>CHE</v>
      </c>
      <c r="AF22" s="142" t="str">
        <f>LEFT(Fixtures!AG21,(LEN(Fixtures!AG21)-4))</f>
        <v>ARS</v>
      </c>
      <c r="AG22" s="142" t="str">
        <f>LEFT(Fixtures!AH21,(LEN(Fixtures!AH21)-4))</f>
        <v>BUR</v>
      </c>
      <c r="AH22" s="142" t="str">
        <f>LEFT(Fixtures!AI21,(LEN(Fixtures!AI21)-4))</f>
        <v>MNU</v>
      </c>
      <c r="AI22" s="142" t="str">
        <f>LEFT(Fixtures!AJ21,(LEN(Fixtures!AJ21)-4))</f>
        <v>SOU</v>
      </c>
      <c r="AJ22" s="142" t="str">
        <f>LEFT(Fixtures!AK21,(LEN(Fixtures!AK21)-4))</f>
        <v>BHA</v>
      </c>
      <c r="AK22" s="142" t="str">
        <f>LEFT(Fixtures!AL21,(LEN(Fixtures!AL21)-4))</f>
        <v>WAT</v>
      </c>
      <c r="AL22" s="142" t="str">
        <f>LEFT(Fixtures!AM21,(LEN(Fixtures!AM21)-4))</f>
        <v>FUL</v>
      </c>
      <c r="AM22" s="142" t="str">
        <f>LEFT(Fixtures!AN21,(LEN(Fixtures!AN21)-4))</f>
        <v>LIV</v>
      </c>
    </row>
    <row r="23" ht="15.75" customHeight="1">
      <c r="A23" s="147" t="s">
        <v>160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</row>
    <row r="24" ht="12.75" customHeight="1">
      <c r="A24" s="139" t="s">
        <v>159</v>
      </c>
      <c r="B24" s="139" t="s">
        <v>41</v>
      </c>
      <c r="C24" s="139" t="s">
        <v>42</v>
      </c>
      <c r="D24" s="139" t="s">
        <v>43</v>
      </c>
      <c r="E24" s="139" t="s">
        <v>44</v>
      </c>
      <c r="F24" s="139" t="s">
        <v>45</v>
      </c>
      <c r="G24" s="139" t="s">
        <v>46</v>
      </c>
      <c r="H24" s="139" t="s">
        <v>47</v>
      </c>
      <c r="I24" s="139" t="s">
        <v>48</v>
      </c>
      <c r="J24" s="139" t="s">
        <v>49</v>
      </c>
      <c r="K24" s="139" t="s">
        <v>50</v>
      </c>
      <c r="L24" s="140" t="s">
        <v>51</v>
      </c>
      <c r="M24" s="140" t="s">
        <v>52</v>
      </c>
      <c r="N24" s="140" t="s">
        <v>53</v>
      </c>
      <c r="O24" s="140" t="s">
        <v>54</v>
      </c>
      <c r="P24" s="140" t="s">
        <v>55</v>
      </c>
      <c r="Q24" s="140" t="s">
        <v>56</v>
      </c>
      <c r="R24" s="140" t="s">
        <v>57</v>
      </c>
      <c r="S24" s="140" t="s">
        <v>58</v>
      </c>
      <c r="T24" s="140" t="s">
        <v>59</v>
      </c>
      <c r="U24" s="140" t="s">
        <v>60</v>
      </c>
      <c r="V24" s="140" t="s">
        <v>61</v>
      </c>
      <c r="W24" s="140" t="s">
        <v>62</v>
      </c>
      <c r="X24" s="140" t="s">
        <v>63</v>
      </c>
      <c r="Y24" s="140" t="s">
        <v>64</v>
      </c>
      <c r="Z24" s="140" t="s">
        <v>65</v>
      </c>
      <c r="AA24" s="140" t="s">
        <v>66</v>
      </c>
      <c r="AB24" s="140" t="s">
        <v>67</v>
      </c>
      <c r="AC24" s="140" t="s">
        <v>68</v>
      </c>
      <c r="AD24" s="140" t="s">
        <v>69</v>
      </c>
      <c r="AE24" s="140" t="s">
        <v>70</v>
      </c>
      <c r="AF24" s="140" t="s">
        <v>71</v>
      </c>
      <c r="AG24" s="140" t="s">
        <v>72</v>
      </c>
      <c r="AH24" s="140" t="s">
        <v>73</v>
      </c>
      <c r="AI24" s="140" t="s">
        <v>74</v>
      </c>
      <c r="AJ24" s="140" t="s">
        <v>75</v>
      </c>
      <c r="AK24" s="140" t="s">
        <v>76</v>
      </c>
      <c r="AL24" s="140" t="s">
        <v>77</v>
      </c>
      <c r="AM24" s="140" t="s">
        <v>78</v>
      </c>
    </row>
    <row r="25" ht="12.75" customHeight="1">
      <c r="A25" s="140" t="str">
        <f t="shared" ref="A25:A44" si="1">A3</f>
        <v>Arsenal</v>
      </c>
      <c r="B25" s="142" t="str">
        <f>LEFT(RIGHT(Fixtures!C2,2),1)</f>
        <v>H</v>
      </c>
      <c r="C25" s="142" t="str">
        <f>LEFT(RIGHT(Fixtures!D2,2),1)</f>
        <v>A</v>
      </c>
      <c r="D25" s="142" t="str">
        <f>LEFT(RIGHT(Fixtures!E2,2),1)</f>
        <v>H</v>
      </c>
      <c r="E25" s="142" t="str">
        <f>LEFT(RIGHT(Fixtures!F2,2),1)</f>
        <v>A</v>
      </c>
      <c r="F25" s="142" t="str">
        <f>LEFT(RIGHT(Fixtures!G2,2),1)</f>
        <v>A</v>
      </c>
      <c r="G25" s="142" t="str">
        <f>LEFT(RIGHT(Fixtures!H2,2),1)</f>
        <v>H</v>
      </c>
      <c r="H25" s="142" t="str">
        <f>LEFT(RIGHT(Fixtures!I2,2),1)</f>
        <v>H</v>
      </c>
      <c r="I25" s="142" t="str">
        <f>LEFT(RIGHT(Fixtures!J2,2),1)</f>
        <v>A</v>
      </c>
      <c r="J25" s="142" t="str">
        <f>LEFT(RIGHT(Fixtures!K2,2),1)</f>
        <v>H</v>
      </c>
      <c r="K25" s="142" t="str">
        <f>LEFT(RIGHT(Fixtures!L2,2),1)</f>
        <v>A</v>
      </c>
      <c r="L25" s="142" t="str">
        <f>LEFT(RIGHT(Fixtures!M2,2),1)</f>
        <v>H</v>
      </c>
      <c r="M25" s="142" t="str">
        <f>LEFT(RIGHT(Fixtures!N2,2),1)</f>
        <v>H</v>
      </c>
      <c r="N25" s="142" t="str">
        <f>LEFT(RIGHT(Fixtures!O2,2),1)</f>
        <v>A</v>
      </c>
      <c r="O25" s="142" t="str">
        <f>LEFT(RIGHT(Fixtures!P2,2),1)</f>
        <v>H</v>
      </c>
      <c r="P25" s="142" t="str">
        <f>LEFT(RIGHT(Fixtures!Q2,2),1)</f>
        <v>A</v>
      </c>
      <c r="Q25" s="142" t="str">
        <f>LEFT(RIGHT(Fixtures!R2,2),1)</f>
        <v>H</v>
      </c>
      <c r="R25" s="142" t="str">
        <f>LEFT(RIGHT(Fixtures!S2,2),1)</f>
        <v>A</v>
      </c>
      <c r="S25" s="142" t="str">
        <f>LEFT(RIGHT(Fixtures!T2,2),1)</f>
        <v>H</v>
      </c>
      <c r="T25" s="142" t="str">
        <f>LEFT(RIGHT(Fixtures!U2,2),1)</f>
        <v>A</v>
      </c>
      <c r="U25" s="142" t="str">
        <f>LEFT(RIGHT(Fixtures!V2,2),1)</f>
        <v>A</v>
      </c>
      <c r="V25" s="142" t="str">
        <f>LEFT(RIGHT(Fixtures!W2,2),1)</f>
        <v>H</v>
      </c>
      <c r="W25" s="142" t="str">
        <f>LEFT(RIGHT(Fixtures!X2,2),1)</f>
        <v>A</v>
      </c>
      <c r="X25" s="142" t="str">
        <f>LEFT(RIGHT(Fixtures!Y2,2),1)</f>
        <v>H</v>
      </c>
      <c r="Y25" s="142" t="str">
        <f>LEFT(RIGHT(Fixtures!Z2,2),1)</f>
        <v>H</v>
      </c>
      <c r="Z25" s="142" t="str">
        <f>LEFT(RIGHT(Fixtures!AA2,2),1)</f>
        <v>A</v>
      </c>
      <c r="AA25" s="142" t="str">
        <f>LEFT(RIGHT(Fixtures!AB2,2),1)</f>
        <v>A</v>
      </c>
      <c r="AB25" s="142" t="str">
        <f>LEFT(RIGHT(Fixtures!AC2,2),1)</f>
        <v>H</v>
      </c>
      <c r="AC25" s="142" t="str">
        <f>LEFT(RIGHT(Fixtures!AD2,2),1)</f>
        <v>H</v>
      </c>
      <c r="AD25" s="142" t="str">
        <f>LEFT(RIGHT(Fixtures!AE2,2),1)</f>
        <v>A</v>
      </c>
      <c r="AE25" s="142" t="str">
        <f>LEFT(RIGHT(Fixtures!AF2,2),1)</f>
        <v>H</v>
      </c>
      <c r="AF25" s="142" t="str">
        <f>LEFT(RIGHT(Fixtures!AG2,2),1)</f>
        <v>A</v>
      </c>
      <c r="AG25" s="142" t="str">
        <f>LEFT(RIGHT(Fixtures!AH2,2),1)</f>
        <v>H</v>
      </c>
      <c r="AH25" s="142" t="str">
        <f>LEFT(RIGHT(Fixtures!AI2,2),1)</f>
        <v>A</v>
      </c>
      <c r="AI25" s="142" t="str">
        <f>LEFT(RIGHT(Fixtures!AJ2,2),1)</f>
        <v>A</v>
      </c>
      <c r="AJ25" s="142" t="str">
        <f>LEFT(RIGHT(Fixtures!AK2,2),1)</f>
        <v>H</v>
      </c>
      <c r="AK25" s="142" t="str">
        <f>LEFT(RIGHT(Fixtures!AL2,2),1)</f>
        <v>A</v>
      </c>
      <c r="AL25" s="142" t="str">
        <f>LEFT(RIGHT(Fixtures!AM2,2),1)</f>
        <v>H</v>
      </c>
      <c r="AM25" s="142" t="str">
        <f>LEFT(RIGHT(Fixtures!AN2,2),1)</f>
        <v>A</v>
      </c>
    </row>
    <row r="26" ht="12.75" customHeight="1">
      <c r="A26" s="140" t="str">
        <f t="shared" si="1"/>
        <v>Bournemouth</v>
      </c>
      <c r="B26" s="142" t="str">
        <f>LEFT(RIGHT(Fixtures!C3,2),1)</f>
        <v>H</v>
      </c>
      <c r="C26" s="142" t="str">
        <f>LEFT(RIGHT(Fixtures!D3,2),1)</f>
        <v>A</v>
      </c>
      <c r="D26" s="142" t="str">
        <f>LEFT(RIGHT(Fixtures!E3,2),1)</f>
        <v>H</v>
      </c>
      <c r="E26" s="142" t="str">
        <f>LEFT(RIGHT(Fixtures!F3,2),1)</f>
        <v>A</v>
      </c>
      <c r="F26" s="142" t="str">
        <f>LEFT(RIGHT(Fixtures!G3,2),1)</f>
        <v>H</v>
      </c>
      <c r="G26" s="142" t="str">
        <f>LEFT(RIGHT(Fixtures!H3,2),1)</f>
        <v>A</v>
      </c>
      <c r="H26" s="142" t="str">
        <f>LEFT(RIGHT(Fixtures!I3,2),1)</f>
        <v>H</v>
      </c>
      <c r="I26" s="142" t="str">
        <f>LEFT(RIGHT(Fixtures!J3,2),1)</f>
        <v>A</v>
      </c>
      <c r="J26" s="142" t="str">
        <f>LEFT(RIGHT(Fixtures!K3,2),1)</f>
        <v>H</v>
      </c>
      <c r="K26" s="142" t="str">
        <f>LEFT(RIGHT(Fixtures!L3,2),1)</f>
        <v>A</v>
      </c>
      <c r="L26" s="142" t="str">
        <f>LEFT(RIGHT(Fixtures!M3,2),1)</f>
        <v>H</v>
      </c>
      <c r="M26" s="142" t="str">
        <f>LEFT(RIGHT(Fixtures!N3,2),1)</f>
        <v>A</v>
      </c>
      <c r="N26" s="142" t="str">
        <f>LEFT(RIGHT(Fixtures!O3,2),1)</f>
        <v>H</v>
      </c>
      <c r="O26" s="142" t="str">
        <f>LEFT(RIGHT(Fixtures!P3,2),1)</f>
        <v>A</v>
      </c>
      <c r="P26" s="142" t="str">
        <f>LEFT(RIGHT(Fixtures!Q3,2),1)</f>
        <v>H</v>
      </c>
      <c r="Q26" s="142" t="str">
        <f>LEFT(RIGHT(Fixtures!R3,2),1)</f>
        <v>H</v>
      </c>
      <c r="R26" s="142" t="str">
        <f>LEFT(RIGHT(Fixtures!S3,2),1)</f>
        <v>A</v>
      </c>
      <c r="S26" s="142" t="str">
        <f>LEFT(RIGHT(Fixtures!T3,2),1)</f>
        <v>H</v>
      </c>
      <c r="T26" s="142" t="str">
        <f>LEFT(RIGHT(Fixtures!U3,2),1)</f>
        <v>A</v>
      </c>
      <c r="U26" s="142" t="str">
        <f>LEFT(RIGHT(Fixtures!V3,2),1)</f>
        <v>A</v>
      </c>
      <c r="V26" s="142" t="str">
        <f>LEFT(RIGHT(Fixtures!W3,2),1)</f>
        <v>H</v>
      </c>
      <c r="W26" s="142" t="str">
        <f>LEFT(RIGHT(Fixtures!X3,2),1)</f>
        <v>A</v>
      </c>
      <c r="X26" s="142" t="str">
        <f>LEFT(RIGHT(Fixtures!Y3,2),1)</f>
        <v>H</v>
      </c>
      <c r="Y26" s="142" t="str">
        <f>LEFT(RIGHT(Fixtures!Z3,2),1)</f>
        <v>H</v>
      </c>
      <c r="Z26" s="142" t="str">
        <f>LEFT(RIGHT(Fixtures!AA3,2),1)</f>
        <v>A</v>
      </c>
      <c r="AA26" s="142" t="str">
        <f>LEFT(RIGHT(Fixtures!AB3,2),1)</f>
        <v>A</v>
      </c>
      <c r="AB26" s="142" t="str">
        <f>LEFT(RIGHT(Fixtures!AC3,2),1)</f>
        <v>H</v>
      </c>
      <c r="AC26" s="142" t="str">
        <f>LEFT(RIGHT(Fixtures!AD3,2),1)</f>
        <v>A</v>
      </c>
      <c r="AD26" s="142" t="str">
        <f>LEFT(RIGHT(Fixtures!AE3,2),1)</f>
        <v>H</v>
      </c>
      <c r="AE26" s="142" t="str">
        <f>LEFT(RIGHT(Fixtures!AF3,2),1)</f>
        <v>A</v>
      </c>
      <c r="AF26" s="142" t="str">
        <f>LEFT(RIGHT(Fixtures!AG3,2),1)</f>
        <v>H</v>
      </c>
      <c r="AG26" s="142" t="str">
        <f>LEFT(RIGHT(Fixtures!AH3,2),1)</f>
        <v>A</v>
      </c>
      <c r="AH26" s="142" t="str">
        <f>LEFT(RIGHT(Fixtures!AI3,2),1)</f>
        <v>H</v>
      </c>
      <c r="AI26" s="142" t="str">
        <f>LEFT(RIGHT(Fixtures!AJ3,2),1)</f>
        <v>A</v>
      </c>
      <c r="AJ26" s="142" t="str">
        <f>LEFT(RIGHT(Fixtures!AK3,2),1)</f>
        <v>H</v>
      </c>
      <c r="AK26" s="142" t="str">
        <f>LEFT(RIGHT(Fixtures!AL3,2),1)</f>
        <v>A</v>
      </c>
      <c r="AL26" s="142" t="str">
        <f>LEFT(RIGHT(Fixtures!AM3,2),1)</f>
        <v>H</v>
      </c>
      <c r="AM26" s="142" t="str">
        <f>LEFT(RIGHT(Fixtures!AN3,2),1)</f>
        <v>A</v>
      </c>
    </row>
    <row r="27" ht="12.75" customHeight="1">
      <c r="A27" s="140" t="str">
        <f t="shared" si="1"/>
        <v>Brighton</v>
      </c>
      <c r="B27" s="142" t="str">
        <f>LEFT(RIGHT(Fixtures!C4,2),1)</f>
        <v>A</v>
      </c>
      <c r="C27" s="142" t="str">
        <f>LEFT(RIGHT(Fixtures!D4,2),1)</f>
        <v>H</v>
      </c>
      <c r="D27" s="142" t="str">
        <f>LEFT(RIGHT(Fixtures!E4,2),1)</f>
        <v>A</v>
      </c>
      <c r="E27" s="142" t="str">
        <f>LEFT(RIGHT(Fixtures!F4,2),1)</f>
        <v>H</v>
      </c>
      <c r="F27" s="142" t="str">
        <f>LEFT(RIGHT(Fixtures!G4,2),1)</f>
        <v>A</v>
      </c>
      <c r="G27" s="142" t="str">
        <f>LEFT(RIGHT(Fixtures!H4,2),1)</f>
        <v>H</v>
      </c>
      <c r="H27" s="142" t="str">
        <f>LEFT(RIGHT(Fixtures!I4,2),1)</f>
        <v>A</v>
      </c>
      <c r="I27" s="142" t="str">
        <f>LEFT(RIGHT(Fixtures!J4,2),1)</f>
        <v>H</v>
      </c>
      <c r="J27" s="142" t="str">
        <f>LEFT(RIGHT(Fixtures!K4,2),1)</f>
        <v>A</v>
      </c>
      <c r="K27" s="142" t="str">
        <f>LEFT(RIGHT(Fixtures!L4,2),1)</f>
        <v>H</v>
      </c>
      <c r="L27" s="142" t="str">
        <f>LEFT(RIGHT(Fixtures!M4,2),1)</f>
        <v>A</v>
      </c>
      <c r="M27" s="142" t="str">
        <f>LEFT(RIGHT(Fixtures!N4,2),1)</f>
        <v>A</v>
      </c>
      <c r="N27" s="142" t="str">
        <f>LEFT(RIGHT(Fixtures!O4,2),1)</f>
        <v>H</v>
      </c>
      <c r="O27" s="142" t="str">
        <f>LEFT(RIGHT(Fixtures!P4,2),1)</f>
        <v>A</v>
      </c>
      <c r="P27" s="142" t="str">
        <f>LEFT(RIGHT(Fixtures!Q4,2),1)</f>
        <v>H</v>
      </c>
      <c r="Q27" s="142" t="str">
        <f>LEFT(RIGHT(Fixtures!R4,2),1)</f>
        <v>A</v>
      </c>
      <c r="R27" s="142" t="str">
        <f>LEFT(RIGHT(Fixtures!S4,2),1)</f>
        <v>H</v>
      </c>
      <c r="S27" s="142" t="str">
        <f>LEFT(RIGHT(Fixtures!T4,2),1)</f>
        <v>A</v>
      </c>
      <c r="T27" s="142" t="str">
        <f>LEFT(RIGHT(Fixtures!U4,2),1)</f>
        <v>H</v>
      </c>
      <c r="U27" s="142" t="str">
        <f>LEFT(RIGHT(Fixtures!V4,2),1)</f>
        <v>H</v>
      </c>
      <c r="V27" s="142" t="str">
        <f>LEFT(RIGHT(Fixtures!W4,2),1)</f>
        <v>A</v>
      </c>
      <c r="W27" s="142" t="str">
        <f>LEFT(RIGHT(Fixtures!X4,2),1)</f>
        <v>H</v>
      </c>
      <c r="X27" s="142" t="str">
        <f>LEFT(RIGHT(Fixtures!Y4,2),1)</f>
        <v>A</v>
      </c>
      <c r="Y27" s="142" t="str">
        <f>LEFT(RIGHT(Fixtures!Z4,2),1)</f>
        <v>A</v>
      </c>
      <c r="Z27" s="142" t="str">
        <f>LEFT(RIGHT(Fixtures!AA4,2),1)</f>
        <v>H</v>
      </c>
      <c r="AA27" s="142" t="str">
        <f>LEFT(RIGHT(Fixtures!AB4,2),1)</f>
        <v>H</v>
      </c>
      <c r="AB27" s="142" t="str">
        <f>LEFT(RIGHT(Fixtures!AC4,2),1)</f>
        <v>A</v>
      </c>
      <c r="AC27" s="142" t="str">
        <f>LEFT(RIGHT(Fixtures!AD4,2),1)</f>
        <v>A</v>
      </c>
      <c r="AD27" s="142" t="str">
        <f>LEFT(RIGHT(Fixtures!AE4,2),1)</f>
        <v>H</v>
      </c>
      <c r="AE27" s="142" t="str">
        <f>LEFT(RIGHT(Fixtures!AF4,2),1)</f>
        <v>A</v>
      </c>
      <c r="AF27" s="142" t="str">
        <f>LEFT(RIGHT(Fixtures!AG4,2),1)</f>
        <v>H</v>
      </c>
      <c r="AG27" s="142" t="str">
        <f>LEFT(RIGHT(Fixtures!AH4,2),1)</f>
        <v>H</v>
      </c>
      <c r="AH27" s="142" t="str">
        <f>LEFT(RIGHT(Fixtures!AI4,2),1)</f>
        <v>A</v>
      </c>
      <c r="AI27" s="142" t="str">
        <f>LEFT(RIGHT(Fixtures!AJ4,2),1)</f>
        <v>H</v>
      </c>
      <c r="AJ27" s="142" t="str">
        <f>LEFT(RIGHT(Fixtures!AK4,2),1)</f>
        <v>A</v>
      </c>
      <c r="AK27" s="142" t="str">
        <f>LEFT(RIGHT(Fixtures!AL4,2),1)</f>
        <v>H</v>
      </c>
      <c r="AL27" s="142" t="str">
        <f>LEFT(RIGHT(Fixtures!AM4,2),1)</f>
        <v>A</v>
      </c>
      <c r="AM27" s="142" t="str">
        <f>LEFT(RIGHT(Fixtures!AN4,2),1)</f>
        <v>H</v>
      </c>
    </row>
    <row r="28" ht="12.75" customHeight="1">
      <c r="A28" s="140" t="str">
        <f t="shared" si="1"/>
        <v>Burnley</v>
      </c>
      <c r="B28" s="142" t="str">
        <f>LEFT(RIGHT(Fixtures!C5,2),1)</f>
        <v>A</v>
      </c>
      <c r="C28" s="142" t="str">
        <f>LEFT(RIGHT(Fixtures!D5,2),1)</f>
        <v>H</v>
      </c>
      <c r="D28" s="142" t="str">
        <f>LEFT(RIGHT(Fixtures!E5,2),1)</f>
        <v>A</v>
      </c>
      <c r="E28" s="142" t="str">
        <f>LEFT(RIGHT(Fixtures!F5,2),1)</f>
        <v>H</v>
      </c>
      <c r="F28" s="142" t="str">
        <f>LEFT(RIGHT(Fixtures!G5,2),1)</f>
        <v>A</v>
      </c>
      <c r="G28" s="142" t="str">
        <f>LEFT(RIGHT(Fixtures!H5,2),1)</f>
        <v>H</v>
      </c>
      <c r="H28" s="142" t="str">
        <f>LEFT(RIGHT(Fixtures!I5,2),1)</f>
        <v>A</v>
      </c>
      <c r="I28" s="142" t="str">
        <f>LEFT(RIGHT(Fixtures!J5,2),1)</f>
        <v>H</v>
      </c>
      <c r="J28" s="142" t="str">
        <f>LEFT(RIGHT(Fixtures!K5,2),1)</f>
        <v>A</v>
      </c>
      <c r="K28" s="142" t="str">
        <f>LEFT(RIGHT(Fixtures!L5,2),1)</f>
        <v>H</v>
      </c>
      <c r="L28" s="142" t="str">
        <f>LEFT(RIGHT(Fixtures!M5,2),1)</f>
        <v>A</v>
      </c>
      <c r="M28" s="142" t="str">
        <f>LEFT(RIGHT(Fixtures!N5,2),1)</f>
        <v>A</v>
      </c>
      <c r="N28" s="142" t="str">
        <f>LEFT(RIGHT(Fixtures!O5,2),1)</f>
        <v>H</v>
      </c>
      <c r="O28" s="142" t="str">
        <f>LEFT(RIGHT(Fixtures!P5,2),1)</f>
        <v>A</v>
      </c>
      <c r="P28" s="142" t="str">
        <f>LEFT(RIGHT(Fixtures!Q5,2),1)</f>
        <v>H</v>
      </c>
      <c r="Q28" s="142" t="str">
        <f>LEFT(RIGHT(Fixtures!R5,2),1)</f>
        <v>H</v>
      </c>
      <c r="R28" s="142" t="str">
        <f>LEFT(RIGHT(Fixtures!S5,2),1)</f>
        <v>A</v>
      </c>
      <c r="S28" s="142" t="str">
        <f>LEFT(RIGHT(Fixtures!T5,2),1)</f>
        <v>A</v>
      </c>
      <c r="T28" s="142" t="str">
        <f>LEFT(RIGHT(Fixtures!U5,2),1)</f>
        <v>H</v>
      </c>
      <c r="U28" s="142" t="str">
        <f>LEFT(RIGHT(Fixtures!V5,2),1)</f>
        <v>H</v>
      </c>
      <c r="V28" s="142" t="str">
        <f>LEFT(RIGHT(Fixtures!W5,2),1)</f>
        <v>A</v>
      </c>
      <c r="W28" s="142" t="str">
        <f>LEFT(RIGHT(Fixtures!X5,2),1)</f>
        <v>H</v>
      </c>
      <c r="X28" s="142" t="str">
        <f>LEFT(RIGHT(Fixtures!Y5,2),1)</f>
        <v>A</v>
      </c>
      <c r="Y28" s="142" t="str">
        <f>LEFT(RIGHT(Fixtures!Z5,2),1)</f>
        <v>A</v>
      </c>
      <c r="Z28" s="142" t="str">
        <f>LEFT(RIGHT(Fixtures!AA5,2),1)</f>
        <v>H</v>
      </c>
      <c r="AA28" s="142" t="str">
        <f>LEFT(RIGHT(Fixtures!AB5,2),1)</f>
        <v>A</v>
      </c>
      <c r="AB28" s="142" t="str">
        <f>LEFT(RIGHT(Fixtures!AC5,2),1)</f>
        <v>H</v>
      </c>
      <c r="AC28" s="142" t="str">
        <f>LEFT(RIGHT(Fixtures!AD5,2),1)</f>
        <v>A</v>
      </c>
      <c r="AD28" s="142" t="str">
        <f>LEFT(RIGHT(Fixtures!AE5,2),1)</f>
        <v>H</v>
      </c>
      <c r="AE28" s="142" t="str">
        <f>LEFT(RIGHT(Fixtures!AF5,2),1)</f>
        <v>A</v>
      </c>
      <c r="AF28" s="142" t="str">
        <f>LEFT(RIGHT(Fixtures!AG5,2),1)</f>
        <v>H</v>
      </c>
      <c r="AG28" s="142" t="str">
        <f>LEFT(RIGHT(Fixtures!AH5,2),1)</f>
        <v>H</v>
      </c>
      <c r="AH28" s="142" t="str">
        <f>LEFT(RIGHT(Fixtures!AI5,2),1)</f>
        <v>A</v>
      </c>
      <c r="AI28" s="142" t="str">
        <f>LEFT(RIGHT(Fixtures!AJ5,2),1)</f>
        <v>H</v>
      </c>
      <c r="AJ28" s="142" t="str">
        <f>LEFT(RIGHT(Fixtures!AK5,2),1)</f>
        <v>A</v>
      </c>
      <c r="AK28" s="142" t="str">
        <f>LEFT(RIGHT(Fixtures!AL5,2),1)</f>
        <v>H</v>
      </c>
      <c r="AL28" s="142" t="str">
        <f>LEFT(RIGHT(Fixtures!AM5,2),1)</f>
        <v>A</v>
      </c>
      <c r="AM28" s="142" t="str">
        <f>LEFT(RIGHT(Fixtures!AN5,2),1)</f>
        <v>H</v>
      </c>
    </row>
    <row r="29" ht="12.75" customHeight="1">
      <c r="A29" s="140" t="str">
        <f t="shared" si="1"/>
        <v>Cardiff</v>
      </c>
      <c r="B29" s="142" t="str">
        <f>LEFT(RIGHT(Fixtures!C6,2),1)</f>
        <v>A</v>
      </c>
      <c r="C29" s="142" t="str">
        <f>LEFT(RIGHT(Fixtures!D6,2),1)</f>
        <v>H</v>
      </c>
      <c r="D29" s="142" t="str">
        <f>LEFT(RIGHT(Fixtures!E6,2),1)</f>
        <v>A</v>
      </c>
      <c r="E29" s="142" t="str">
        <f>LEFT(RIGHT(Fixtures!F6,2),1)</f>
        <v>H</v>
      </c>
      <c r="F29" s="142" t="str">
        <f>LEFT(RIGHT(Fixtures!G6,2),1)</f>
        <v>A</v>
      </c>
      <c r="G29" s="142" t="str">
        <f>LEFT(RIGHT(Fixtures!H6,2),1)</f>
        <v>H</v>
      </c>
      <c r="H29" s="142" t="str">
        <f>LEFT(RIGHT(Fixtures!I6,2),1)</f>
        <v>H</v>
      </c>
      <c r="I29" s="142" t="str">
        <f>LEFT(RIGHT(Fixtures!J6,2),1)</f>
        <v>A</v>
      </c>
      <c r="J29" s="142" t="str">
        <f>LEFT(RIGHT(Fixtures!K6,2),1)</f>
        <v>H</v>
      </c>
      <c r="K29" s="142" t="str">
        <f>LEFT(RIGHT(Fixtures!L6,2),1)</f>
        <v>A</v>
      </c>
      <c r="L29" s="142" t="str">
        <f>LEFT(RIGHT(Fixtures!M6,2),1)</f>
        <v>H</v>
      </c>
      <c r="M29" s="142" t="str">
        <f>LEFT(RIGHT(Fixtures!N6,2),1)</f>
        <v>H</v>
      </c>
      <c r="N29" s="142" t="str">
        <f>LEFT(RIGHT(Fixtures!O6,2),1)</f>
        <v>A</v>
      </c>
      <c r="O29" s="142" t="str">
        <f>LEFT(RIGHT(Fixtures!P6,2),1)</f>
        <v>H</v>
      </c>
      <c r="P29" s="142" t="str">
        <f>LEFT(RIGHT(Fixtures!Q6,2),1)</f>
        <v>A</v>
      </c>
      <c r="Q29" s="142" t="str">
        <f>LEFT(RIGHT(Fixtures!R6,2),1)</f>
        <v>H</v>
      </c>
      <c r="R29" s="142" t="str">
        <f>LEFT(RIGHT(Fixtures!S6,2),1)</f>
        <v>A</v>
      </c>
      <c r="S29" s="142" t="str">
        <f>LEFT(RIGHT(Fixtures!T6,2),1)</f>
        <v>H</v>
      </c>
      <c r="T29" s="142" t="str">
        <f>LEFT(RIGHT(Fixtures!U6,2),1)</f>
        <v>A</v>
      </c>
      <c r="U29" s="142" t="str">
        <f>LEFT(RIGHT(Fixtures!V6,2),1)</f>
        <v>A</v>
      </c>
      <c r="V29" s="142" t="str">
        <f>LEFT(RIGHT(Fixtures!W6,2),1)</f>
        <v>H</v>
      </c>
      <c r="W29" s="142" t="str">
        <f>LEFT(RIGHT(Fixtures!X6,2),1)</f>
        <v>H</v>
      </c>
      <c r="X29" s="142" t="str">
        <f>LEFT(RIGHT(Fixtures!Y6,2),1)</f>
        <v>A</v>
      </c>
      <c r="Y29" s="142" t="str">
        <f>LEFT(RIGHT(Fixtures!Z6,2),1)</f>
        <v>A</v>
      </c>
      <c r="Z29" s="142" t="str">
        <f>LEFT(RIGHT(Fixtures!AA6,2),1)</f>
        <v>H</v>
      </c>
      <c r="AA29" s="142" t="str">
        <f>LEFT(RIGHT(Fixtures!AB6,2),1)</f>
        <v>A</v>
      </c>
      <c r="AB29" s="142" t="str">
        <f>LEFT(RIGHT(Fixtures!AC6,2),1)</f>
        <v>H</v>
      </c>
      <c r="AC29" s="142" t="str">
        <f>LEFT(RIGHT(Fixtures!AD6,2),1)</f>
        <v>H</v>
      </c>
      <c r="AD29" s="142" t="str">
        <f>LEFT(RIGHT(Fixtures!AE6,2),1)</f>
        <v>A</v>
      </c>
      <c r="AE29" s="142" t="str">
        <f>LEFT(RIGHT(Fixtures!AF6,2),1)</f>
        <v>H</v>
      </c>
      <c r="AF29" s="142" t="str">
        <f>LEFT(RIGHT(Fixtures!AG6,2),1)</f>
        <v>A</v>
      </c>
      <c r="AG29" s="142" t="str">
        <f>LEFT(RIGHT(Fixtures!AH6,2),1)</f>
        <v>H</v>
      </c>
      <c r="AH29" s="142" t="str">
        <f>LEFT(RIGHT(Fixtures!AI6,2),1)</f>
        <v>A</v>
      </c>
      <c r="AI29" s="142" t="str">
        <f>LEFT(RIGHT(Fixtures!AJ6,2),1)</f>
        <v>A</v>
      </c>
      <c r="AJ29" s="142" t="str">
        <f>LEFT(RIGHT(Fixtures!AK6,2),1)</f>
        <v>H</v>
      </c>
      <c r="AK29" s="142" t="str">
        <f>LEFT(RIGHT(Fixtures!AL6,2),1)</f>
        <v>A</v>
      </c>
      <c r="AL29" s="142" t="str">
        <f>LEFT(RIGHT(Fixtures!AM6,2),1)</f>
        <v>H</v>
      </c>
      <c r="AM29" s="142" t="str">
        <f>LEFT(RIGHT(Fixtures!AN6,2),1)</f>
        <v>A</v>
      </c>
    </row>
    <row r="30" ht="12.75" customHeight="1">
      <c r="A30" s="140" t="str">
        <f t="shared" si="1"/>
        <v>Chelsea</v>
      </c>
      <c r="B30" s="142" t="str">
        <f>LEFT(RIGHT(Fixtures!C7,2),1)</f>
        <v>A</v>
      </c>
      <c r="C30" s="142" t="str">
        <f>LEFT(RIGHT(Fixtures!D7,2),1)</f>
        <v>H</v>
      </c>
      <c r="D30" s="142" t="str">
        <f>LEFT(RIGHT(Fixtures!E7,2),1)</f>
        <v>A</v>
      </c>
      <c r="E30" s="142" t="str">
        <f>LEFT(RIGHT(Fixtures!F7,2),1)</f>
        <v>H</v>
      </c>
      <c r="F30" s="142" t="str">
        <f>LEFT(RIGHT(Fixtures!G7,2),1)</f>
        <v>H</v>
      </c>
      <c r="G30" s="142" t="str">
        <f>LEFT(RIGHT(Fixtures!H7,2),1)</f>
        <v>A</v>
      </c>
      <c r="H30" s="142" t="str">
        <f>LEFT(RIGHT(Fixtures!I7,2),1)</f>
        <v>H</v>
      </c>
      <c r="I30" s="142" t="str">
        <f>LEFT(RIGHT(Fixtures!J7,2),1)</f>
        <v>A</v>
      </c>
      <c r="J30" s="142" t="str">
        <f>LEFT(RIGHT(Fixtures!K7,2),1)</f>
        <v>H</v>
      </c>
      <c r="K30" s="142" t="str">
        <f>LEFT(RIGHT(Fixtures!L7,2),1)</f>
        <v>A</v>
      </c>
      <c r="L30" s="142" t="str">
        <f>LEFT(RIGHT(Fixtures!M7,2),1)</f>
        <v>H</v>
      </c>
      <c r="M30" s="142" t="str">
        <f>LEFT(RIGHT(Fixtures!N7,2),1)</f>
        <v>H</v>
      </c>
      <c r="N30" s="142" t="str">
        <f>LEFT(RIGHT(Fixtures!O7,2),1)</f>
        <v>A</v>
      </c>
      <c r="O30" s="142" t="str">
        <f>LEFT(RIGHT(Fixtures!P7,2),1)</f>
        <v>H</v>
      </c>
      <c r="P30" s="142" t="str">
        <f>LEFT(RIGHT(Fixtures!Q7,2),1)</f>
        <v>A</v>
      </c>
      <c r="Q30" s="142" t="str">
        <f>LEFT(RIGHT(Fixtures!R7,2),1)</f>
        <v>H</v>
      </c>
      <c r="R30" s="142" t="str">
        <f>LEFT(RIGHT(Fixtures!S7,2),1)</f>
        <v>A</v>
      </c>
      <c r="S30" s="142" t="str">
        <f>LEFT(RIGHT(Fixtures!T7,2),1)</f>
        <v>H</v>
      </c>
      <c r="T30" s="142" t="str">
        <f>LEFT(RIGHT(Fixtures!U7,2),1)</f>
        <v>A</v>
      </c>
      <c r="U30" s="142" t="str">
        <f>LEFT(RIGHT(Fixtures!V7,2),1)</f>
        <v>A</v>
      </c>
      <c r="V30" s="142" t="str">
        <f>LEFT(RIGHT(Fixtures!W7,2),1)</f>
        <v>H</v>
      </c>
      <c r="W30" s="142" t="str">
        <f>LEFT(RIGHT(Fixtures!X7,2),1)</f>
        <v>H</v>
      </c>
      <c r="X30" s="142" t="str">
        <f>LEFT(RIGHT(Fixtures!Y7,2),1)</f>
        <v>A</v>
      </c>
      <c r="Y30" s="142" t="str">
        <f>LEFT(RIGHT(Fixtures!Z7,2),1)</f>
        <v>A</v>
      </c>
      <c r="Z30" s="142" t="str">
        <f>LEFT(RIGHT(Fixtures!AA7,2),1)</f>
        <v>H</v>
      </c>
      <c r="AA30" s="142" t="str">
        <f>LEFT(RIGHT(Fixtures!AB7,2),1)</f>
        <v>A</v>
      </c>
      <c r="AB30" s="142" t="str">
        <f>LEFT(RIGHT(Fixtures!AC7,2),1)</f>
        <v>H</v>
      </c>
      <c r="AC30" s="142" t="str">
        <f>LEFT(RIGHT(Fixtures!AD7,2),1)</f>
        <v>H</v>
      </c>
      <c r="AD30" s="142" t="str">
        <f>LEFT(RIGHT(Fixtures!AE7,2),1)</f>
        <v>A</v>
      </c>
      <c r="AE30" s="142" t="str">
        <f>LEFT(RIGHT(Fixtures!AF7,2),1)</f>
        <v>H</v>
      </c>
      <c r="AF30" s="142" t="str">
        <f>LEFT(RIGHT(Fixtures!AG7,2),1)</f>
        <v>A</v>
      </c>
      <c r="AG30" s="142" t="str">
        <f>LEFT(RIGHT(Fixtures!AH7,2),1)</f>
        <v>A</v>
      </c>
      <c r="AH30" s="142" t="str">
        <f>LEFT(RIGHT(Fixtures!AI7,2),1)</f>
        <v>H</v>
      </c>
      <c r="AI30" s="142" t="str">
        <f>LEFT(RIGHT(Fixtures!AJ7,2),1)</f>
        <v>A</v>
      </c>
      <c r="AJ30" s="142" t="str">
        <f>LEFT(RIGHT(Fixtures!AK7,2),1)</f>
        <v>H</v>
      </c>
      <c r="AK30" s="142" t="str">
        <f>LEFT(RIGHT(Fixtures!AL7,2),1)</f>
        <v>A</v>
      </c>
      <c r="AL30" s="142" t="str">
        <f>LEFT(RIGHT(Fixtures!AM7,2),1)</f>
        <v>H</v>
      </c>
      <c r="AM30" s="142" t="str">
        <f>LEFT(RIGHT(Fixtures!AN7,2),1)</f>
        <v>A</v>
      </c>
    </row>
    <row r="31" ht="12.75" customHeight="1">
      <c r="A31" s="140" t="str">
        <f t="shared" si="1"/>
        <v>Crystal Palace</v>
      </c>
      <c r="B31" s="142" t="str">
        <f>LEFT(RIGHT(Fixtures!C8,2),1)</f>
        <v>A</v>
      </c>
      <c r="C31" s="142" t="str">
        <f>LEFT(RIGHT(Fixtures!D8,2),1)</f>
        <v>H</v>
      </c>
      <c r="D31" s="142" t="str">
        <f>LEFT(RIGHT(Fixtures!E8,2),1)</f>
        <v>A</v>
      </c>
      <c r="E31" s="142" t="str">
        <f>LEFT(RIGHT(Fixtures!F8,2),1)</f>
        <v>H</v>
      </c>
      <c r="F31" s="142" t="str">
        <f>LEFT(RIGHT(Fixtures!G8,2),1)</f>
        <v>A</v>
      </c>
      <c r="G31" s="142" t="str">
        <f>LEFT(RIGHT(Fixtures!H8,2),1)</f>
        <v>H</v>
      </c>
      <c r="H31" s="142" t="str">
        <f>LEFT(RIGHT(Fixtures!I8,2),1)</f>
        <v>A</v>
      </c>
      <c r="I31" s="142" t="str">
        <f>LEFT(RIGHT(Fixtures!J8,2),1)</f>
        <v>H</v>
      </c>
      <c r="J31" s="142" t="str">
        <f>LEFT(RIGHT(Fixtures!K8,2),1)</f>
        <v>A</v>
      </c>
      <c r="K31" s="142" t="str">
        <f>LEFT(RIGHT(Fixtures!L8,2),1)</f>
        <v>H</v>
      </c>
      <c r="L31" s="142" t="str">
        <f>LEFT(RIGHT(Fixtures!M8,2),1)</f>
        <v>A</v>
      </c>
      <c r="M31" s="142" t="str">
        <f>LEFT(RIGHT(Fixtures!N8,2),1)</f>
        <v>H</v>
      </c>
      <c r="N31" s="142" t="str">
        <f>LEFT(RIGHT(Fixtures!O8,2),1)</f>
        <v>A</v>
      </c>
      <c r="O31" s="142" t="str">
        <f>LEFT(RIGHT(Fixtures!P8,2),1)</f>
        <v>H</v>
      </c>
      <c r="P31" s="142" t="str">
        <f>LEFT(RIGHT(Fixtures!Q8,2),1)</f>
        <v>A</v>
      </c>
      <c r="Q31" s="142" t="str">
        <f>LEFT(RIGHT(Fixtures!R8,2),1)</f>
        <v>A</v>
      </c>
      <c r="R31" s="142" t="str">
        <f>LEFT(RIGHT(Fixtures!S8,2),1)</f>
        <v>H</v>
      </c>
      <c r="S31" s="142" t="str">
        <f>LEFT(RIGHT(Fixtures!T8,2),1)</f>
        <v>A</v>
      </c>
      <c r="T31" s="142" t="str">
        <f>LEFT(RIGHT(Fixtures!U8,2),1)</f>
        <v>H</v>
      </c>
      <c r="U31" s="142" t="str">
        <f>LEFT(RIGHT(Fixtures!V8,2),1)</f>
        <v>H</v>
      </c>
      <c r="V31" s="142" t="str">
        <f>LEFT(RIGHT(Fixtures!W8,2),1)</f>
        <v>A</v>
      </c>
      <c r="W31" s="142" t="str">
        <f>LEFT(RIGHT(Fixtures!X8,2),1)</f>
        <v>H</v>
      </c>
      <c r="X31" s="142" t="str">
        <f>LEFT(RIGHT(Fixtures!Y8,2),1)</f>
        <v>A</v>
      </c>
      <c r="Y31" s="142" t="str">
        <f>LEFT(RIGHT(Fixtures!Z8,2),1)</f>
        <v>A</v>
      </c>
      <c r="Z31" s="142" t="str">
        <f>LEFT(RIGHT(Fixtures!AA8,2),1)</f>
        <v>H</v>
      </c>
      <c r="AA31" s="142" t="str">
        <f>LEFT(RIGHT(Fixtures!AB8,2),1)</f>
        <v>H</v>
      </c>
      <c r="AB31" s="142" t="str">
        <f>LEFT(RIGHT(Fixtures!AC8,2),1)</f>
        <v>A</v>
      </c>
      <c r="AC31" s="142" t="str">
        <f>LEFT(RIGHT(Fixtures!AD8,2),1)</f>
        <v>H</v>
      </c>
      <c r="AD31" s="142" t="str">
        <f>LEFT(RIGHT(Fixtures!AE8,2),1)</f>
        <v>A</v>
      </c>
      <c r="AE31" s="142" t="str">
        <f>LEFT(RIGHT(Fixtures!AF8,2),1)</f>
        <v>H</v>
      </c>
      <c r="AF31" s="142" t="str">
        <f>LEFT(RIGHT(Fixtures!AG8,2),1)</f>
        <v>A</v>
      </c>
      <c r="AG31" s="142" t="str">
        <f>LEFT(RIGHT(Fixtures!AH8,2),1)</f>
        <v>H</v>
      </c>
      <c r="AH31" s="142" t="str">
        <f>LEFT(RIGHT(Fixtures!AI8,2),1)</f>
        <v>A</v>
      </c>
      <c r="AI31" s="142" t="str">
        <f>LEFT(RIGHT(Fixtures!AJ8,2),1)</f>
        <v>H</v>
      </c>
      <c r="AJ31" s="142" t="str">
        <f>LEFT(RIGHT(Fixtures!AK8,2),1)</f>
        <v>A</v>
      </c>
      <c r="AK31" s="142" t="str">
        <f>LEFT(RIGHT(Fixtures!AL8,2),1)</f>
        <v>H</v>
      </c>
      <c r="AL31" s="142" t="str">
        <f>LEFT(RIGHT(Fixtures!AM8,2),1)</f>
        <v>A</v>
      </c>
      <c r="AM31" s="142" t="str">
        <f>LEFT(RIGHT(Fixtures!AN8,2),1)</f>
        <v>H</v>
      </c>
    </row>
    <row r="32" ht="12.75" customHeight="1">
      <c r="A32" s="140" t="str">
        <f t="shared" si="1"/>
        <v>Everton</v>
      </c>
      <c r="B32" s="142" t="str">
        <f>LEFT(RIGHT(Fixtures!C9,2),1)</f>
        <v>A</v>
      </c>
      <c r="C32" s="142" t="str">
        <f>LEFT(RIGHT(Fixtures!D9,2),1)</f>
        <v>H</v>
      </c>
      <c r="D32" s="142" t="str">
        <f>LEFT(RIGHT(Fixtures!E9,2),1)</f>
        <v>A</v>
      </c>
      <c r="E32" s="142" t="str">
        <f>LEFT(RIGHT(Fixtures!F9,2),1)</f>
        <v>H</v>
      </c>
      <c r="F32" s="142" t="str">
        <f>LEFT(RIGHT(Fixtures!G9,2),1)</f>
        <v>H</v>
      </c>
      <c r="G32" s="142" t="str">
        <f>LEFT(RIGHT(Fixtures!H9,2),1)</f>
        <v>A</v>
      </c>
      <c r="H32" s="142" t="str">
        <f>LEFT(RIGHT(Fixtures!I9,2),1)</f>
        <v>H</v>
      </c>
      <c r="I32" s="142" t="str">
        <f>LEFT(RIGHT(Fixtures!J9,2),1)</f>
        <v>A</v>
      </c>
      <c r="J32" s="142" t="str">
        <f>LEFT(RIGHT(Fixtures!K9,2),1)</f>
        <v>H</v>
      </c>
      <c r="K32" s="142" t="str">
        <f>LEFT(RIGHT(Fixtures!L9,2),1)</f>
        <v>A</v>
      </c>
      <c r="L32" s="142" t="str">
        <f>LEFT(RIGHT(Fixtures!M9,2),1)</f>
        <v>H</v>
      </c>
      <c r="M32" s="142" t="str">
        <f>LEFT(RIGHT(Fixtures!N9,2),1)</f>
        <v>A</v>
      </c>
      <c r="N32" s="142" t="str">
        <f>LEFT(RIGHT(Fixtures!O9,2),1)</f>
        <v>H</v>
      </c>
      <c r="O32" s="142" t="str">
        <f>LEFT(RIGHT(Fixtures!P9,2),1)</f>
        <v>A</v>
      </c>
      <c r="P32" s="142" t="str">
        <f>LEFT(RIGHT(Fixtures!Q9,2),1)</f>
        <v>H</v>
      </c>
      <c r="Q32" s="142" t="str">
        <f>LEFT(RIGHT(Fixtures!R9,2),1)</f>
        <v>H</v>
      </c>
      <c r="R32" s="142" t="str">
        <f>LEFT(RIGHT(Fixtures!S9,2),1)</f>
        <v>A</v>
      </c>
      <c r="S32" s="142" t="str">
        <f>LEFT(RIGHT(Fixtures!T9,2),1)</f>
        <v>H</v>
      </c>
      <c r="T32" s="142" t="str">
        <f>LEFT(RIGHT(Fixtures!U9,2),1)</f>
        <v>A</v>
      </c>
      <c r="U32" s="142" t="str">
        <f>LEFT(RIGHT(Fixtures!V9,2),1)</f>
        <v>A</v>
      </c>
      <c r="V32" s="142" t="str">
        <f>LEFT(RIGHT(Fixtures!W9,2),1)</f>
        <v>H</v>
      </c>
      <c r="W32" s="142" t="str">
        <f>LEFT(RIGHT(Fixtures!X9,2),1)</f>
        <v>H</v>
      </c>
      <c r="X32" s="142" t="str">
        <f>LEFT(RIGHT(Fixtures!Y9,2),1)</f>
        <v>A</v>
      </c>
      <c r="Y32" s="142" t="str">
        <f>LEFT(RIGHT(Fixtures!Z9,2),1)</f>
        <v>A</v>
      </c>
      <c r="Z32" s="142" t="str">
        <f>LEFT(RIGHT(Fixtures!AA9,2),1)</f>
        <v>H</v>
      </c>
      <c r="AA32" s="142" t="str">
        <f>LEFT(RIGHT(Fixtures!AB9,2),1)</f>
        <v>A</v>
      </c>
      <c r="AB32" s="142" t="str">
        <f>LEFT(RIGHT(Fixtures!AC9,2),1)</f>
        <v>H</v>
      </c>
      <c r="AC32" s="142" t="str">
        <f>LEFT(RIGHT(Fixtures!AD9,2),1)</f>
        <v>A</v>
      </c>
      <c r="AD32" s="142" t="str">
        <f>LEFT(RIGHT(Fixtures!AE9,2),1)</f>
        <v>H</v>
      </c>
      <c r="AE32" s="142" t="str">
        <f>LEFT(RIGHT(Fixtures!AF9,2),1)</f>
        <v>A</v>
      </c>
      <c r="AF32" s="142" t="str">
        <f>LEFT(RIGHT(Fixtures!AG9,2),1)</f>
        <v>H</v>
      </c>
      <c r="AG32" s="142" t="str">
        <f>LEFT(RIGHT(Fixtures!AH9,2),1)</f>
        <v>A</v>
      </c>
      <c r="AH32" s="142" t="str">
        <f>LEFT(RIGHT(Fixtures!AI9,2),1)</f>
        <v>H</v>
      </c>
      <c r="AI32" s="142" t="str">
        <f>LEFT(RIGHT(Fixtures!AJ9,2),1)</f>
        <v>A</v>
      </c>
      <c r="AJ32" s="142" t="str">
        <f>LEFT(RIGHT(Fixtures!AK9,2),1)</f>
        <v>H</v>
      </c>
      <c r="AK32" s="142" t="str">
        <f>LEFT(RIGHT(Fixtures!AL9,2),1)</f>
        <v>A</v>
      </c>
      <c r="AL32" s="142" t="str">
        <f>LEFT(RIGHT(Fixtures!AM9,2),1)</f>
        <v>H</v>
      </c>
      <c r="AM32" s="142" t="str">
        <f>LEFT(RIGHT(Fixtures!AN9,2),1)</f>
        <v>A</v>
      </c>
    </row>
    <row r="33" ht="12.75" customHeight="1">
      <c r="A33" s="140" t="str">
        <f t="shared" si="1"/>
        <v>Fulham</v>
      </c>
      <c r="B33" s="142" t="str">
        <f>LEFT(RIGHT(Fixtures!C10,2),1)</f>
        <v>H</v>
      </c>
      <c r="C33" s="142" t="str">
        <f>LEFT(RIGHT(Fixtures!D10,2),1)</f>
        <v>A</v>
      </c>
      <c r="D33" s="142" t="str">
        <f>LEFT(RIGHT(Fixtures!E10,2),1)</f>
        <v>H</v>
      </c>
      <c r="E33" s="142" t="str">
        <f>LEFT(RIGHT(Fixtures!F10,2),1)</f>
        <v>A</v>
      </c>
      <c r="F33" s="142" t="str">
        <f>LEFT(RIGHT(Fixtures!G10,2),1)</f>
        <v>A</v>
      </c>
      <c r="G33" s="142" t="str">
        <f>LEFT(RIGHT(Fixtures!H10,2),1)</f>
        <v>H</v>
      </c>
      <c r="H33" s="142" t="str">
        <f>LEFT(RIGHT(Fixtures!I10,2),1)</f>
        <v>A</v>
      </c>
      <c r="I33" s="142" t="str">
        <f>LEFT(RIGHT(Fixtures!J10,2),1)</f>
        <v>H</v>
      </c>
      <c r="J33" s="142" t="str">
        <f>LEFT(RIGHT(Fixtures!K10,2),1)</f>
        <v>A</v>
      </c>
      <c r="K33" s="142" t="str">
        <f>LEFT(RIGHT(Fixtures!L10,2),1)</f>
        <v>H</v>
      </c>
      <c r="L33" s="142" t="str">
        <f>LEFT(RIGHT(Fixtures!M10,2),1)</f>
        <v>A</v>
      </c>
      <c r="M33" s="142" t="str">
        <f>LEFT(RIGHT(Fixtures!N10,2),1)</f>
        <v>A</v>
      </c>
      <c r="N33" s="142" t="str">
        <f>LEFT(RIGHT(Fixtures!O10,2),1)</f>
        <v>H</v>
      </c>
      <c r="O33" s="142" t="str">
        <f>LEFT(RIGHT(Fixtures!P10,2),1)</f>
        <v>A</v>
      </c>
      <c r="P33" s="142" t="str">
        <f>LEFT(RIGHT(Fixtures!Q10,2),1)</f>
        <v>H</v>
      </c>
      <c r="Q33" s="142" t="str">
        <f>LEFT(RIGHT(Fixtures!R10,2),1)</f>
        <v>A</v>
      </c>
      <c r="R33" s="142" t="str">
        <f>LEFT(RIGHT(Fixtures!S10,2),1)</f>
        <v>H</v>
      </c>
      <c r="S33" s="142" t="str">
        <f>LEFT(RIGHT(Fixtures!T10,2),1)</f>
        <v>A</v>
      </c>
      <c r="T33" s="142" t="str">
        <f>LEFT(RIGHT(Fixtures!U10,2),1)</f>
        <v>H</v>
      </c>
      <c r="U33" s="142" t="str">
        <f>LEFT(RIGHT(Fixtures!V10,2),1)</f>
        <v>H</v>
      </c>
      <c r="V33" s="142" t="str">
        <f>LEFT(RIGHT(Fixtures!W10,2),1)</f>
        <v>A</v>
      </c>
      <c r="W33" s="142" t="str">
        <f>LEFT(RIGHT(Fixtures!X10,2),1)</f>
        <v>A</v>
      </c>
      <c r="X33" s="142" t="str">
        <f>LEFT(RIGHT(Fixtures!Y10,2),1)</f>
        <v>H</v>
      </c>
      <c r="Y33" s="142" t="str">
        <f>LEFT(RIGHT(Fixtures!Z10,2),1)</f>
        <v>H</v>
      </c>
      <c r="Z33" s="142" t="str">
        <f>LEFT(RIGHT(Fixtures!AA10,2),1)</f>
        <v>A</v>
      </c>
      <c r="AA33" s="142" t="str">
        <f>LEFT(RIGHT(Fixtures!AB10,2),1)</f>
        <v>H</v>
      </c>
      <c r="AB33" s="142" t="str">
        <f>LEFT(RIGHT(Fixtures!AC10,2),1)</f>
        <v>A</v>
      </c>
      <c r="AC33" s="142" t="str">
        <f>LEFT(RIGHT(Fixtures!AD10,2),1)</f>
        <v>A</v>
      </c>
      <c r="AD33" s="142" t="str">
        <f>LEFT(RIGHT(Fixtures!AE10,2),1)</f>
        <v>H</v>
      </c>
      <c r="AE33" s="142" t="str">
        <f>LEFT(RIGHT(Fixtures!AF10,2),1)</f>
        <v>A</v>
      </c>
      <c r="AF33" s="142" t="str">
        <f>LEFT(RIGHT(Fixtures!AG10,2),1)</f>
        <v>H</v>
      </c>
      <c r="AG33" s="142" t="str">
        <f>LEFT(RIGHT(Fixtures!AH10,2),1)</f>
        <v>H</v>
      </c>
      <c r="AH33" s="142" t="str">
        <f>LEFT(RIGHT(Fixtures!AI10,2),1)</f>
        <v>A</v>
      </c>
      <c r="AI33" s="142" t="str">
        <f>LEFT(RIGHT(Fixtures!AJ10,2),1)</f>
        <v>H</v>
      </c>
      <c r="AJ33" s="142" t="str">
        <f>LEFT(RIGHT(Fixtures!AK10,2),1)</f>
        <v>A</v>
      </c>
      <c r="AK33" s="142" t="str">
        <f>LEFT(RIGHT(Fixtures!AL10,2),1)</f>
        <v>H</v>
      </c>
      <c r="AL33" s="142" t="str">
        <f>LEFT(RIGHT(Fixtures!AM10,2),1)</f>
        <v>A</v>
      </c>
      <c r="AM33" s="142" t="str">
        <f>LEFT(RIGHT(Fixtures!AN10,2),1)</f>
        <v>H</v>
      </c>
    </row>
    <row r="34" ht="12.75" customHeight="1">
      <c r="A34" s="140" t="str">
        <f t="shared" si="1"/>
        <v>Huddersfield</v>
      </c>
      <c r="B34" s="142" t="str">
        <f>LEFT(RIGHT(Fixtures!C11,2),1)</f>
        <v>H</v>
      </c>
      <c r="C34" s="142" t="str">
        <f>LEFT(RIGHT(Fixtures!D11,2),1)</f>
        <v>A</v>
      </c>
      <c r="D34" s="142" t="str">
        <f>LEFT(RIGHT(Fixtures!E11,2),1)</f>
        <v>H</v>
      </c>
      <c r="E34" s="142" t="str">
        <f>LEFT(RIGHT(Fixtures!F11,2),1)</f>
        <v>A</v>
      </c>
      <c r="F34" s="142" t="str">
        <f>LEFT(RIGHT(Fixtures!G11,2),1)</f>
        <v>H</v>
      </c>
      <c r="G34" s="142" t="str">
        <f>LEFT(RIGHT(Fixtures!H11,2),1)</f>
        <v>A</v>
      </c>
      <c r="H34" s="142" t="str">
        <f>LEFT(RIGHT(Fixtures!I11,2),1)</f>
        <v>H</v>
      </c>
      <c r="I34" s="142" t="str">
        <f>LEFT(RIGHT(Fixtures!J11,2),1)</f>
        <v>A</v>
      </c>
      <c r="J34" s="142" t="str">
        <f>LEFT(RIGHT(Fixtures!K11,2),1)</f>
        <v>H</v>
      </c>
      <c r="K34" s="142" t="str">
        <f>LEFT(RIGHT(Fixtures!L11,2),1)</f>
        <v>A</v>
      </c>
      <c r="L34" s="142" t="str">
        <f>LEFT(RIGHT(Fixtures!M11,2),1)</f>
        <v>H</v>
      </c>
      <c r="M34" s="142" t="str">
        <f>LEFT(RIGHT(Fixtures!N11,2),1)</f>
        <v>H</v>
      </c>
      <c r="N34" s="142" t="str">
        <f>LEFT(RIGHT(Fixtures!O11,2),1)</f>
        <v>A</v>
      </c>
      <c r="O34" s="142" t="str">
        <f>LEFT(RIGHT(Fixtures!P11,2),1)</f>
        <v>H</v>
      </c>
      <c r="P34" s="142" t="str">
        <f>LEFT(RIGHT(Fixtures!Q11,2),1)</f>
        <v>A</v>
      </c>
      <c r="Q34" s="142" t="str">
        <f>LEFT(RIGHT(Fixtures!R11,2),1)</f>
        <v>A</v>
      </c>
      <c r="R34" s="142" t="str">
        <f>LEFT(RIGHT(Fixtures!S11,2),1)</f>
        <v>H</v>
      </c>
      <c r="S34" s="142" t="str">
        <f>LEFT(RIGHT(Fixtures!T11,2),1)</f>
        <v>H</v>
      </c>
      <c r="T34" s="142" t="str">
        <f>LEFT(RIGHT(Fixtures!U11,2),1)</f>
        <v>A</v>
      </c>
      <c r="U34" s="142" t="str">
        <f>LEFT(RIGHT(Fixtures!V11,2),1)</f>
        <v>A</v>
      </c>
      <c r="V34" s="142" t="str">
        <f>LEFT(RIGHT(Fixtures!W11,2),1)</f>
        <v>H</v>
      </c>
      <c r="W34" s="142" t="str">
        <f>LEFT(RIGHT(Fixtures!X11,2),1)</f>
        <v>A</v>
      </c>
      <c r="X34" s="142" t="str">
        <f>LEFT(RIGHT(Fixtures!Y11,2),1)</f>
        <v>H</v>
      </c>
      <c r="Y34" s="142" t="str">
        <f>LEFT(RIGHT(Fixtures!Z11,2),1)</f>
        <v>H</v>
      </c>
      <c r="Z34" s="142" t="str">
        <f>LEFT(RIGHT(Fixtures!AA11,2),1)</f>
        <v>A</v>
      </c>
      <c r="AA34" s="142" t="str">
        <f>LEFT(RIGHT(Fixtures!AB11,2),1)</f>
        <v>H</v>
      </c>
      <c r="AB34" s="142" t="str">
        <f>LEFT(RIGHT(Fixtures!AC11,2),1)</f>
        <v>A</v>
      </c>
      <c r="AC34" s="142" t="str">
        <f>LEFT(RIGHT(Fixtures!AD11,2),1)</f>
        <v>H</v>
      </c>
      <c r="AD34" s="142" t="str">
        <f>LEFT(RIGHT(Fixtures!AE11,2),1)</f>
        <v>A</v>
      </c>
      <c r="AE34" s="142" t="str">
        <f>LEFT(RIGHT(Fixtures!AF11,2),1)</f>
        <v>H</v>
      </c>
      <c r="AF34" s="142" t="str">
        <f>LEFT(RIGHT(Fixtures!AG11,2),1)</f>
        <v>A</v>
      </c>
      <c r="AG34" s="142" t="str">
        <f>LEFT(RIGHT(Fixtures!AH11,2),1)</f>
        <v>A</v>
      </c>
      <c r="AH34" s="142" t="str">
        <f>LEFT(RIGHT(Fixtures!AI11,2),1)</f>
        <v>H</v>
      </c>
      <c r="AI34" s="142" t="str">
        <f>LEFT(RIGHT(Fixtures!AJ11,2),1)</f>
        <v>A</v>
      </c>
      <c r="AJ34" s="142" t="str">
        <f>LEFT(RIGHT(Fixtures!AK11,2),1)</f>
        <v>H</v>
      </c>
      <c r="AK34" s="142" t="str">
        <f>LEFT(RIGHT(Fixtures!AL11,2),1)</f>
        <v>A</v>
      </c>
      <c r="AL34" s="142" t="str">
        <f>LEFT(RIGHT(Fixtures!AM11,2),1)</f>
        <v>H</v>
      </c>
      <c r="AM34" s="142" t="str">
        <f>LEFT(RIGHT(Fixtures!AN11,2),1)</f>
        <v>A</v>
      </c>
    </row>
    <row r="35" ht="12.75" customHeight="1">
      <c r="A35" s="140" t="str">
        <f t="shared" si="1"/>
        <v>Leicester</v>
      </c>
      <c r="B35" s="142" t="str">
        <f>LEFT(RIGHT(Fixtures!C12,2),1)</f>
        <v>A</v>
      </c>
      <c r="C35" s="142" t="str">
        <f>LEFT(RIGHT(Fixtures!D12,2),1)</f>
        <v>H</v>
      </c>
      <c r="D35" s="142" t="str">
        <f>LEFT(RIGHT(Fixtures!E12,2),1)</f>
        <v>A</v>
      </c>
      <c r="E35" s="142" t="str">
        <f>LEFT(RIGHT(Fixtures!F12,2),1)</f>
        <v>H</v>
      </c>
      <c r="F35" s="142" t="str">
        <f>LEFT(RIGHT(Fixtures!G12,2),1)</f>
        <v>A</v>
      </c>
      <c r="G35" s="142" t="str">
        <f>LEFT(RIGHT(Fixtures!H12,2),1)</f>
        <v>H</v>
      </c>
      <c r="H35" s="142" t="str">
        <f>LEFT(RIGHT(Fixtures!I12,2),1)</f>
        <v>A</v>
      </c>
      <c r="I35" s="142" t="str">
        <f>LEFT(RIGHT(Fixtures!J12,2),1)</f>
        <v>H</v>
      </c>
      <c r="J35" s="142" t="str">
        <f>LEFT(RIGHT(Fixtures!K12,2),1)</f>
        <v>A</v>
      </c>
      <c r="K35" s="142" t="str">
        <f>LEFT(RIGHT(Fixtures!L12,2),1)</f>
        <v>H</v>
      </c>
      <c r="L35" s="142" t="str">
        <f>LEFT(RIGHT(Fixtures!M12,2),1)</f>
        <v>A</v>
      </c>
      <c r="M35" s="142" t="str">
        <f>LEFT(RIGHT(Fixtures!N12,2),1)</f>
        <v>H</v>
      </c>
      <c r="N35" s="142" t="str">
        <f>LEFT(RIGHT(Fixtures!O12,2),1)</f>
        <v>A</v>
      </c>
      <c r="O35" s="142" t="str">
        <f>LEFT(RIGHT(Fixtures!P12,2),1)</f>
        <v>H</v>
      </c>
      <c r="P35" s="142" t="str">
        <f>LEFT(RIGHT(Fixtures!Q12,2),1)</f>
        <v>A</v>
      </c>
      <c r="Q35" s="142" t="str">
        <f>LEFT(RIGHT(Fixtures!R12,2),1)</f>
        <v>H</v>
      </c>
      <c r="R35" s="142" t="str">
        <f>LEFT(RIGHT(Fixtures!S12,2),1)</f>
        <v>A</v>
      </c>
      <c r="S35" s="142" t="str">
        <f>LEFT(RIGHT(Fixtures!T12,2),1)</f>
        <v>A</v>
      </c>
      <c r="T35" s="142" t="str">
        <f>LEFT(RIGHT(Fixtures!U12,2),1)</f>
        <v>H</v>
      </c>
      <c r="U35" s="142" t="str">
        <f>LEFT(RIGHT(Fixtures!V12,2),1)</f>
        <v>H</v>
      </c>
      <c r="V35" s="142" t="str">
        <f>LEFT(RIGHT(Fixtures!W12,2),1)</f>
        <v>A</v>
      </c>
      <c r="W35" s="142" t="str">
        <f>LEFT(RIGHT(Fixtures!X12,2),1)</f>
        <v>H</v>
      </c>
      <c r="X35" s="142" t="str">
        <f>LEFT(RIGHT(Fixtures!Y12,2),1)</f>
        <v>A</v>
      </c>
      <c r="Y35" s="142" t="str">
        <f>LEFT(RIGHT(Fixtures!Z12,2),1)</f>
        <v>A</v>
      </c>
      <c r="Z35" s="142" t="str">
        <f>LEFT(RIGHT(Fixtures!AA12,2),1)</f>
        <v>H</v>
      </c>
      <c r="AA35" s="142" t="str">
        <f>LEFT(RIGHT(Fixtures!AB12,2),1)</f>
        <v>A</v>
      </c>
      <c r="AB35" s="142" t="str">
        <f>LEFT(RIGHT(Fixtures!AC12,2),1)</f>
        <v>H</v>
      </c>
      <c r="AC35" s="142" t="str">
        <f>LEFT(RIGHT(Fixtures!AD12,2),1)</f>
        <v>H</v>
      </c>
      <c r="AD35" s="142" t="str">
        <f>LEFT(RIGHT(Fixtures!AE12,2),1)</f>
        <v>A</v>
      </c>
      <c r="AE35" s="142" t="str">
        <f>LEFT(RIGHT(Fixtures!AF12,2),1)</f>
        <v>H</v>
      </c>
      <c r="AF35" s="142" t="str">
        <f>LEFT(RIGHT(Fixtures!AG12,2),1)</f>
        <v>A</v>
      </c>
      <c r="AG35" s="142" t="str">
        <f>LEFT(RIGHT(Fixtures!AH12,2),1)</f>
        <v>H</v>
      </c>
      <c r="AH35" s="142" t="str">
        <f>LEFT(RIGHT(Fixtures!AI12,2),1)</f>
        <v>A</v>
      </c>
      <c r="AI35" s="142" t="str">
        <f>LEFT(RIGHT(Fixtures!AJ12,2),1)</f>
        <v>H</v>
      </c>
      <c r="AJ35" s="142" t="str">
        <f>LEFT(RIGHT(Fixtures!AK12,2),1)</f>
        <v>A</v>
      </c>
      <c r="AK35" s="142" t="str">
        <f>LEFT(RIGHT(Fixtures!AL12,2),1)</f>
        <v>H</v>
      </c>
      <c r="AL35" s="142" t="str">
        <f>LEFT(RIGHT(Fixtures!AM12,2),1)</f>
        <v>A</v>
      </c>
      <c r="AM35" s="142" t="str">
        <f>LEFT(RIGHT(Fixtures!AN12,2),1)</f>
        <v>H</v>
      </c>
    </row>
    <row r="36" ht="12.75" customHeight="1">
      <c r="A36" s="140" t="str">
        <f t="shared" si="1"/>
        <v>Liverpool</v>
      </c>
      <c r="B36" s="142" t="str">
        <f>LEFT(RIGHT(Fixtures!C13,2),1)</f>
        <v>H</v>
      </c>
      <c r="C36" s="142" t="str">
        <f>LEFT(RIGHT(Fixtures!D13,2),1)</f>
        <v>A</v>
      </c>
      <c r="D36" s="142" t="str">
        <f>LEFT(RIGHT(Fixtures!E13,2),1)</f>
        <v>H</v>
      </c>
      <c r="E36" s="142" t="str">
        <f>LEFT(RIGHT(Fixtures!F13,2),1)</f>
        <v>A</v>
      </c>
      <c r="F36" s="142" t="str">
        <f>LEFT(RIGHT(Fixtures!G13,2),1)</f>
        <v>A</v>
      </c>
      <c r="G36" s="142" t="str">
        <f>LEFT(RIGHT(Fixtures!H13,2),1)</f>
        <v>H</v>
      </c>
      <c r="H36" s="142" t="str">
        <f>LEFT(RIGHT(Fixtures!I13,2),1)</f>
        <v>A</v>
      </c>
      <c r="I36" s="142" t="str">
        <f>LEFT(RIGHT(Fixtures!J13,2),1)</f>
        <v>H</v>
      </c>
      <c r="J36" s="142" t="str">
        <f>LEFT(RIGHT(Fixtures!K13,2),1)</f>
        <v>A</v>
      </c>
      <c r="K36" s="142" t="str">
        <f>LEFT(RIGHT(Fixtures!L13,2),1)</f>
        <v>H</v>
      </c>
      <c r="L36" s="142" t="str">
        <f>LEFT(RIGHT(Fixtures!M13,2),1)</f>
        <v>A</v>
      </c>
      <c r="M36" s="142" t="str">
        <f>LEFT(RIGHT(Fixtures!N13,2),1)</f>
        <v>H</v>
      </c>
      <c r="N36" s="142" t="str">
        <f>LEFT(RIGHT(Fixtures!O13,2),1)</f>
        <v>A</v>
      </c>
      <c r="O36" s="142" t="str">
        <f>LEFT(RIGHT(Fixtures!P13,2),1)</f>
        <v>H</v>
      </c>
      <c r="P36" s="142" t="str">
        <f>LEFT(RIGHT(Fixtures!Q13,2),1)</f>
        <v>A</v>
      </c>
      <c r="Q36" s="142" t="str">
        <f>LEFT(RIGHT(Fixtures!R13,2),1)</f>
        <v>A</v>
      </c>
      <c r="R36" s="142" t="str">
        <f>LEFT(RIGHT(Fixtures!S13,2),1)</f>
        <v>H</v>
      </c>
      <c r="S36" s="142" t="str">
        <f>LEFT(RIGHT(Fixtures!T13,2),1)</f>
        <v>A</v>
      </c>
      <c r="T36" s="142" t="str">
        <f>LEFT(RIGHT(Fixtures!U13,2),1)</f>
        <v>H</v>
      </c>
      <c r="U36" s="142" t="str">
        <f>LEFT(RIGHT(Fixtures!V13,2),1)</f>
        <v>H</v>
      </c>
      <c r="V36" s="142" t="str">
        <f>LEFT(RIGHT(Fixtures!W13,2),1)</f>
        <v>A</v>
      </c>
      <c r="W36" s="142" t="str">
        <f>LEFT(RIGHT(Fixtures!X13,2),1)</f>
        <v>A</v>
      </c>
      <c r="X36" s="142" t="str">
        <f>LEFT(RIGHT(Fixtures!Y13,2),1)</f>
        <v>H</v>
      </c>
      <c r="Y36" s="142" t="str">
        <f>LEFT(RIGHT(Fixtures!Z13,2),1)</f>
        <v>H</v>
      </c>
      <c r="Z36" s="142" t="str">
        <f>LEFT(RIGHT(Fixtures!AA13,2),1)</f>
        <v>A</v>
      </c>
      <c r="AA36" s="142" t="str">
        <f>LEFT(RIGHT(Fixtures!AB13,2),1)</f>
        <v>H</v>
      </c>
      <c r="AB36" s="142" t="str">
        <f>LEFT(RIGHT(Fixtures!AC13,2),1)</f>
        <v>A</v>
      </c>
      <c r="AC36" s="142" t="str">
        <f>LEFT(RIGHT(Fixtures!AD13,2),1)</f>
        <v>H</v>
      </c>
      <c r="AD36" s="142" t="str">
        <f>LEFT(RIGHT(Fixtures!AE13,2),1)</f>
        <v>A</v>
      </c>
      <c r="AE36" s="142" t="str">
        <f>LEFT(RIGHT(Fixtures!AF13,2),1)</f>
        <v>H</v>
      </c>
      <c r="AF36" s="142" t="str">
        <f>LEFT(RIGHT(Fixtures!AG13,2),1)</f>
        <v>A</v>
      </c>
      <c r="AG36" s="142" t="str">
        <f>LEFT(RIGHT(Fixtures!AH13,2),1)</f>
        <v>H</v>
      </c>
      <c r="AH36" s="142" t="str">
        <f>LEFT(RIGHT(Fixtures!AI13,2),1)</f>
        <v>A</v>
      </c>
      <c r="AI36" s="142" t="str">
        <f>LEFT(RIGHT(Fixtures!AJ13,2),1)</f>
        <v>H</v>
      </c>
      <c r="AJ36" s="142" t="str">
        <f>LEFT(RIGHT(Fixtures!AK13,2),1)</f>
        <v>A</v>
      </c>
      <c r="AK36" s="142" t="str">
        <f>LEFT(RIGHT(Fixtures!AL13,2),1)</f>
        <v>H</v>
      </c>
      <c r="AL36" s="142" t="str">
        <f>LEFT(RIGHT(Fixtures!AM13,2),1)</f>
        <v>A</v>
      </c>
      <c r="AM36" s="142" t="str">
        <f>LEFT(RIGHT(Fixtures!AN13,2),1)</f>
        <v>H</v>
      </c>
    </row>
    <row r="37" ht="12.75" customHeight="1">
      <c r="A37" s="140" t="str">
        <f t="shared" si="1"/>
        <v>Man City</v>
      </c>
      <c r="B37" s="142" t="str">
        <f>LEFT(RIGHT(Fixtures!C14,2),1)</f>
        <v>A</v>
      </c>
      <c r="C37" s="142" t="str">
        <f>LEFT(RIGHT(Fixtures!D14,2),1)</f>
        <v>H</v>
      </c>
      <c r="D37" s="142" t="str">
        <f>LEFT(RIGHT(Fixtures!E14,2),1)</f>
        <v>A</v>
      </c>
      <c r="E37" s="142" t="str">
        <f>LEFT(RIGHT(Fixtures!F14,2),1)</f>
        <v>H</v>
      </c>
      <c r="F37" s="142" t="str">
        <f>LEFT(RIGHT(Fixtures!G14,2),1)</f>
        <v>H</v>
      </c>
      <c r="G37" s="142" t="str">
        <f>LEFT(RIGHT(Fixtures!H14,2),1)</f>
        <v>A</v>
      </c>
      <c r="H37" s="142" t="str">
        <f>LEFT(RIGHT(Fixtures!I14,2),1)</f>
        <v>H</v>
      </c>
      <c r="I37" s="142" t="str">
        <f>LEFT(RIGHT(Fixtures!J14,2),1)</f>
        <v>A</v>
      </c>
      <c r="J37" s="142" t="str">
        <f>LEFT(RIGHT(Fixtures!K14,2),1)</f>
        <v>H</v>
      </c>
      <c r="K37" s="142" t="str">
        <f>LEFT(RIGHT(Fixtures!L14,2),1)</f>
        <v>A</v>
      </c>
      <c r="L37" s="142" t="str">
        <f>LEFT(RIGHT(Fixtures!M14,2),1)</f>
        <v>H</v>
      </c>
      <c r="M37" s="142" t="str">
        <f>LEFT(RIGHT(Fixtures!N14,2),1)</f>
        <v>H</v>
      </c>
      <c r="N37" s="142" t="str">
        <f>LEFT(RIGHT(Fixtures!O14,2),1)</f>
        <v>A</v>
      </c>
      <c r="O37" s="142" t="str">
        <f>LEFT(RIGHT(Fixtures!P14,2),1)</f>
        <v>H</v>
      </c>
      <c r="P37" s="142" t="str">
        <f>LEFT(RIGHT(Fixtures!Q14,2),1)</f>
        <v>A</v>
      </c>
      <c r="Q37" s="142" t="str">
        <f>LEFT(RIGHT(Fixtures!R14,2),1)</f>
        <v>A</v>
      </c>
      <c r="R37" s="142" t="str">
        <f>LEFT(RIGHT(Fixtures!S14,2),1)</f>
        <v>H</v>
      </c>
      <c r="S37" s="142" t="str">
        <f>LEFT(RIGHT(Fixtures!T14,2),1)</f>
        <v>H</v>
      </c>
      <c r="T37" s="142" t="str">
        <f>LEFT(RIGHT(Fixtures!U14,2),1)</f>
        <v>A</v>
      </c>
      <c r="U37" s="142" t="str">
        <f>LEFT(RIGHT(Fixtures!V14,2),1)</f>
        <v>A</v>
      </c>
      <c r="V37" s="142" t="str">
        <f>LEFT(RIGHT(Fixtures!W14,2),1)</f>
        <v>H</v>
      </c>
      <c r="W37" s="142" t="str">
        <f>LEFT(RIGHT(Fixtures!X14,2),1)</f>
        <v>H</v>
      </c>
      <c r="X37" s="142" t="str">
        <f>LEFT(RIGHT(Fixtures!Y14,2),1)</f>
        <v>A</v>
      </c>
      <c r="Y37" s="142" t="str">
        <f>LEFT(RIGHT(Fixtures!Z14,2),1)</f>
        <v>A</v>
      </c>
      <c r="Z37" s="142" t="str">
        <f>LEFT(RIGHT(Fixtures!AA14,2),1)</f>
        <v>H</v>
      </c>
      <c r="AA37" s="142" t="str">
        <f>LEFT(RIGHT(Fixtures!AB14,2),1)</f>
        <v>H</v>
      </c>
      <c r="AB37" s="142" t="str">
        <f>LEFT(RIGHT(Fixtures!AC14,2),1)</f>
        <v>A</v>
      </c>
      <c r="AC37" s="142" t="str">
        <f>LEFT(RIGHT(Fixtures!AD14,2),1)</f>
        <v>H</v>
      </c>
      <c r="AD37" s="142" t="str">
        <f>LEFT(RIGHT(Fixtures!AE14,2),1)</f>
        <v>A</v>
      </c>
      <c r="AE37" s="142" t="str">
        <f>LEFT(RIGHT(Fixtures!AF14,2),1)</f>
        <v>H</v>
      </c>
      <c r="AF37" s="142" t="str">
        <f>LEFT(RIGHT(Fixtures!AG14,2),1)</f>
        <v>A</v>
      </c>
      <c r="AG37" s="142" t="str">
        <f>LEFT(RIGHT(Fixtures!AH14,2),1)</f>
        <v>A</v>
      </c>
      <c r="AH37" s="142" t="str">
        <f>LEFT(RIGHT(Fixtures!AI14,2),1)</f>
        <v>H</v>
      </c>
      <c r="AI37" s="142" t="str">
        <f>LEFT(RIGHT(Fixtures!AJ14,2),1)</f>
        <v>A</v>
      </c>
      <c r="AJ37" s="142" t="str">
        <f>LEFT(RIGHT(Fixtures!AK14,2),1)</f>
        <v>H</v>
      </c>
      <c r="AK37" s="142" t="str">
        <f>LEFT(RIGHT(Fixtures!AL14,2),1)</f>
        <v>A</v>
      </c>
      <c r="AL37" s="142" t="str">
        <f>LEFT(RIGHT(Fixtures!AM14,2),1)</f>
        <v>H</v>
      </c>
      <c r="AM37" s="142" t="str">
        <f>LEFT(RIGHT(Fixtures!AN14,2),1)</f>
        <v>A</v>
      </c>
    </row>
    <row r="38" ht="12.75" customHeight="1">
      <c r="A38" s="140" t="str">
        <f t="shared" si="1"/>
        <v>Man Utd</v>
      </c>
      <c r="B38" s="142" t="str">
        <f>LEFT(RIGHT(Fixtures!C15,2),1)</f>
        <v>H</v>
      </c>
      <c r="C38" s="142" t="str">
        <f>LEFT(RIGHT(Fixtures!D15,2),1)</f>
        <v>A</v>
      </c>
      <c r="D38" s="142" t="str">
        <f>LEFT(RIGHT(Fixtures!E15,2),1)</f>
        <v>H</v>
      </c>
      <c r="E38" s="142" t="str">
        <f>LEFT(RIGHT(Fixtures!F15,2),1)</f>
        <v>A</v>
      </c>
      <c r="F38" s="142" t="str">
        <f>LEFT(RIGHT(Fixtures!G15,2),1)</f>
        <v>A</v>
      </c>
      <c r="G38" s="142" t="str">
        <f>LEFT(RIGHT(Fixtures!H15,2),1)</f>
        <v>H</v>
      </c>
      <c r="H38" s="142" t="str">
        <f>LEFT(RIGHT(Fixtures!I15,2),1)</f>
        <v>A</v>
      </c>
      <c r="I38" s="142" t="str">
        <f>LEFT(RIGHT(Fixtures!J15,2),1)</f>
        <v>H</v>
      </c>
      <c r="J38" s="142" t="str">
        <f>LEFT(RIGHT(Fixtures!K15,2),1)</f>
        <v>A</v>
      </c>
      <c r="K38" s="142" t="str">
        <f>LEFT(RIGHT(Fixtures!L15,2),1)</f>
        <v>H</v>
      </c>
      <c r="L38" s="142" t="str">
        <f>LEFT(RIGHT(Fixtures!M15,2),1)</f>
        <v>A</v>
      </c>
      <c r="M38" s="142" t="str">
        <f>LEFT(RIGHT(Fixtures!N15,2),1)</f>
        <v>A</v>
      </c>
      <c r="N38" s="142" t="str">
        <f>LEFT(RIGHT(Fixtures!O15,2),1)</f>
        <v>H</v>
      </c>
      <c r="O38" s="142" t="str">
        <f>LEFT(RIGHT(Fixtures!P15,2),1)</f>
        <v>A</v>
      </c>
      <c r="P38" s="142" t="str">
        <f>LEFT(RIGHT(Fixtures!Q15,2),1)</f>
        <v>H</v>
      </c>
      <c r="Q38" s="142" t="str">
        <f>LEFT(RIGHT(Fixtures!R15,2),1)</f>
        <v>H</v>
      </c>
      <c r="R38" s="142" t="str">
        <f>LEFT(RIGHT(Fixtures!S15,2),1)</f>
        <v>A</v>
      </c>
      <c r="S38" s="142" t="str">
        <f>LEFT(RIGHT(Fixtures!T15,2),1)</f>
        <v>A</v>
      </c>
      <c r="T38" s="142" t="str">
        <f>LEFT(RIGHT(Fixtures!U15,2),1)</f>
        <v>H</v>
      </c>
      <c r="U38" s="142" t="str">
        <f>LEFT(RIGHT(Fixtures!V15,2),1)</f>
        <v>H</v>
      </c>
      <c r="V38" s="142" t="str">
        <f>LEFT(RIGHT(Fixtures!W15,2),1)</f>
        <v>A</v>
      </c>
      <c r="W38" s="142" t="str">
        <f>LEFT(RIGHT(Fixtures!X15,2),1)</f>
        <v>A</v>
      </c>
      <c r="X38" s="142" t="str">
        <f>LEFT(RIGHT(Fixtures!Y15,2),1)</f>
        <v>H</v>
      </c>
      <c r="Y38" s="142" t="str">
        <f>LEFT(RIGHT(Fixtures!Z15,2),1)</f>
        <v>H</v>
      </c>
      <c r="Z38" s="142" t="str">
        <f>LEFT(RIGHT(Fixtures!AA15,2),1)</f>
        <v>A</v>
      </c>
      <c r="AA38" s="142" t="str">
        <f>LEFT(RIGHT(Fixtures!AB15,2),1)</f>
        <v>A</v>
      </c>
      <c r="AB38" s="142" t="str">
        <f>LEFT(RIGHT(Fixtures!AC15,2),1)</f>
        <v>H</v>
      </c>
      <c r="AC38" s="142" t="str">
        <f>LEFT(RIGHT(Fixtures!AD15,2),1)</f>
        <v>A</v>
      </c>
      <c r="AD38" s="142" t="str">
        <f>LEFT(RIGHT(Fixtures!AE15,2),1)</f>
        <v>H</v>
      </c>
      <c r="AE38" s="142" t="str">
        <f>LEFT(RIGHT(Fixtures!AF15,2),1)</f>
        <v>A</v>
      </c>
      <c r="AF38" s="142" t="str">
        <f>LEFT(RIGHT(Fixtures!AG15,2),1)</f>
        <v>H</v>
      </c>
      <c r="AG38" s="142" t="str">
        <f>LEFT(RIGHT(Fixtures!AH15,2),1)</f>
        <v>H</v>
      </c>
      <c r="AH38" s="142" t="str">
        <f>LEFT(RIGHT(Fixtures!AI15,2),1)</f>
        <v>A</v>
      </c>
      <c r="AI38" s="142" t="str">
        <f>LEFT(RIGHT(Fixtures!AJ15,2),1)</f>
        <v>H</v>
      </c>
      <c r="AJ38" s="142" t="str">
        <f>LEFT(RIGHT(Fixtures!AK15,2),1)</f>
        <v>A</v>
      </c>
      <c r="AK38" s="142" t="str">
        <f>LEFT(RIGHT(Fixtures!AL15,2),1)</f>
        <v>H</v>
      </c>
      <c r="AL38" s="142" t="str">
        <f>LEFT(RIGHT(Fixtures!AM15,2),1)</f>
        <v>A</v>
      </c>
      <c r="AM38" s="142" t="str">
        <f>LEFT(RIGHT(Fixtures!AN15,2),1)</f>
        <v>H</v>
      </c>
    </row>
    <row r="39" ht="12.75" customHeight="1">
      <c r="A39" s="140" t="str">
        <f t="shared" si="1"/>
        <v>Newcastle</v>
      </c>
      <c r="B39" s="142" t="str">
        <f>LEFT(RIGHT(Fixtures!C16,2),1)</f>
        <v>H</v>
      </c>
      <c r="C39" s="142" t="str">
        <f>LEFT(RIGHT(Fixtures!D16,2),1)</f>
        <v>A</v>
      </c>
      <c r="D39" s="142" t="str">
        <f>LEFT(RIGHT(Fixtures!E16,2),1)</f>
        <v>H</v>
      </c>
      <c r="E39" s="142" t="str">
        <f>LEFT(RIGHT(Fixtures!F16,2),1)</f>
        <v>A</v>
      </c>
      <c r="F39" s="142" t="str">
        <f>LEFT(RIGHT(Fixtures!G16,2),1)</f>
        <v>H</v>
      </c>
      <c r="G39" s="142" t="str">
        <f>LEFT(RIGHT(Fixtures!H16,2),1)</f>
        <v>A</v>
      </c>
      <c r="H39" s="142" t="str">
        <f>LEFT(RIGHT(Fixtures!I16,2),1)</f>
        <v>H</v>
      </c>
      <c r="I39" s="142" t="str">
        <f>LEFT(RIGHT(Fixtures!J16,2),1)</f>
        <v>A</v>
      </c>
      <c r="J39" s="142" t="str">
        <f>LEFT(RIGHT(Fixtures!K16,2),1)</f>
        <v>H</v>
      </c>
      <c r="K39" s="142" t="str">
        <f>LEFT(RIGHT(Fixtures!L16,2),1)</f>
        <v>A</v>
      </c>
      <c r="L39" s="142" t="str">
        <f>LEFT(RIGHT(Fixtures!M16,2),1)</f>
        <v>H</v>
      </c>
      <c r="M39" s="142" t="str">
        <f>LEFT(RIGHT(Fixtures!N16,2),1)</f>
        <v>H</v>
      </c>
      <c r="N39" s="142" t="str">
        <f>LEFT(RIGHT(Fixtures!O16,2),1)</f>
        <v>A</v>
      </c>
      <c r="O39" s="142" t="str">
        <f>LEFT(RIGHT(Fixtures!P16,2),1)</f>
        <v>H</v>
      </c>
      <c r="P39" s="142" t="str">
        <f>LEFT(RIGHT(Fixtures!Q16,2),1)</f>
        <v>H</v>
      </c>
      <c r="Q39" s="142" t="str">
        <f>LEFT(RIGHT(Fixtures!R16,2),1)</f>
        <v>A</v>
      </c>
      <c r="R39" s="142" t="str">
        <f>LEFT(RIGHT(Fixtures!S16,2),1)</f>
        <v>A</v>
      </c>
      <c r="S39" s="142" t="str">
        <f>LEFT(RIGHT(Fixtures!T16,2),1)</f>
        <v>H</v>
      </c>
      <c r="T39" s="142" t="str">
        <f>LEFT(RIGHT(Fixtures!U16,2),1)</f>
        <v>A</v>
      </c>
      <c r="U39" s="142" t="str">
        <f>LEFT(RIGHT(Fixtures!V16,2),1)</f>
        <v>A</v>
      </c>
      <c r="V39" s="142" t="str">
        <f>LEFT(RIGHT(Fixtures!W16,2),1)</f>
        <v>H</v>
      </c>
      <c r="W39" s="142" t="str">
        <f>LEFT(RIGHT(Fixtures!X16,2),1)</f>
        <v>A</v>
      </c>
      <c r="X39" s="142" t="str">
        <f>LEFT(RIGHT(Fixtures!Y16,2),1)</f>
        <v>H</v>
      </c>
      <c r="Y39" s="142" t="str">
        <f>LEFT(RIGHT(Fixtures!Z16,2),1)</f>
        <v>H</v>
      </c>
      <c r="Z39" s="142" t="str">
        <f>LEFT(RIGHT(Fixtures!AA16,2),1)</f>
        <v>A</v>
      </c>
      <c r="AA39" s="142" t="str">
        <f>LEFT(RIGHT(Fixtures!AB16,2),1)</f>
        <v>A</v>
      </c>
      <c r="AB39" s="142" t="str">
        <f>LEFT(RIGHT(Fixtures!AC16,2),1)</f>
        <v>H</v>
      </c>
      <c r="AC39" s="142" t="str">
        <f>LEFT(RIGHT(Fixtures!AD16,2),1)</f>
        <v>H</v>
      </c>
      <c r="AD39" s="142" t="str">
        <f>LEFT(RIGHT(Fixtures!AE16,2),1)</f>
        <v>A</v>
      </c>
      <c r="AE39" s="142" t="str">
        <f>LEFT(RIGHT(Fixtures!AF16,2),1)</f>
        <v>H</v>
      </c>
      <c r="AF39" s="142" t="str">
        <f>LEFT(RIGHT(Fixtures!AG16,2),1)</f>
        <v>A</v>
      </c>
      <c r="AG39" s="142" t="str">
        <f>LEFT(RIGHT(Fixtures!AH16,2),1)</f>
        <v>A</v>
      </c>
      <c r="AH39" s="142" t="str">
        <f>LEFT(RIGHT(Fixtures!AI16,2),1)</f>
        <v>H</v>
      </c>
      <c r="AI39" s="142" t="str">
        <f>LEFT(RIGHT(Fixtures!AJ16,2),1)</f>
        <v>A</v>
      </c>
      <c r="AJ39" s="142" t="str">
        <f>LEFT(RIGHT(Fixtures!AK16,2),1)</f>
        <v>H</v>
      </c>
      <c r="AK39" s="142" t="str">
        <f>LEFT(RIGHT(Fixtures!AL16,2),1)</f>
        <v>A</v>
      </c>
      <c r="AL39" s="142" t="str">
        <f>LEFT(RIGHT(Fixtures!AM16,2),1)</f>
        <v>H</v>
      </c>
      <c r="AM39" s="142" t="str">
        <f>LEFT(RIGHT(Fixtures!AN16,2),1)</f>
        <v>A</v>
      </c>
    </row>
    <row r="40" ht="12.75" customHeight="1">
      <c r="A40" s="140" t="str">
        <f t="shared" si="1"/>
        <v>Southampton</v>
      </c>
      <c r="B40" s="142" t="str">
        <f>LEFT(RIGHT(Fixtures!C17,2),1)</f>
        <v>H</v>
      </c>
      <c r="C40" s="142" t="str">
        <f>LEFT(RIGHT(Fixtures!D17,2),1)</f>
        <v>A</v>
      </c>
      <c r="D40" s="142" t="str">
        <f>LEFT(RIGHT(Fixtures!E17,2),1)</f>
        <v>H</v>
      </c>
      <c r="E40" s="142" t="str">
        <f>LEFT(RIGHT(Fixtures!F17,2),1)</f>
        <v>A</v>
      </c>
      <c r="F40" s="142" t="str">
        <f>LEFT(RIGHT(Fixtures!G17,2),1)</f>
        <v>H</v>
      </c>
      <c r="G40" s="142" t="str">
        <f>LEFT(RIGHT(Fixtures!H17,2),1)</f>
        <v>A</v>
      </c>
      <c r="H40" s="142" t="str">
        <f>LEFT(RIGHT(Fixtures!I17,2),1)</f>
        <v>A</v>
      </c>
      <c r="I40" s="142" t="str">
        <f>LEFT(RIGHT(Fixtures!J17,2),1)</f>
        <v>H</v>
      </c>
      <c r="J40" s="142" t="str">
        <f>LEFT(RIGHT(Fixtures!K17,2),1)</f>
        <v>A</v>
      </c>
      <c r="K40" s="142" t="str">
        <f>LEFT(RIGHT(Fixtures!L17,2),1)</f>
        <v>H</v>
      </c>
      <c r="L40" s="142" t="str">
        <f>LEFT(RIGHT(Fixtures!M17,2),1)</f>
        <v>A</v>
      </c>
      <c r="M40" s="142" t="str">
        <f>LEFT(RIGHT(Fixtures!N17,2),1)</f>
        <v>H</v>
      </c>
      <c r="N40" s="142" t="str">
        <f>LEFT(RIGHT(Fixtures!O17,2),1)</f>
        <v>A</v>
      </c>
      <c r="O40" s="142" t="str">
        <f>LEFT(RIGHT(Fixtures!P17,2),1)</f>
        <v>H</v>
      </c>
      <c r="P40" s="142" t="str">
        <f>LEFT(RIGHT(Fixtures!Q17,2),1)</f>
        <v>A</v>
      </c>
      <c r="Q40" s="142" t="str">
        <f>LEFT(RIGHT(Fixtures!R17,2),1)</f>
        <v>A</v>
      </c>
      <c r="R40" s="142" t="str">
        <f>LEFT(RIGHT(Fixtures!S17,2),1)</f>
        <v>H</v>
      </c>
      <c r="S40" s="142" t="str">
        <f>LEFT(RIGHT(Fixtures!T17,2),1)</f>
        <v>A</v>
      </c>
      <c r="T40" s="142" t="str">
        <f>LEFT(RIGHT(Fixtures!U17,2),1)</f>
        <v>H</v>
      </c>
      <c r="U40" s="142" t="str">
        <f>LEFT(RIGHT(Fixtures!V17,2),1)</f>
        <v>H</v>
      </c>
      <c r="V40" s="142" t="str">
        <f>LEFT(RIGHT(Fixtures!W17,2),1)</f>
        <v>A</v>
      </c>
      <c r="W40" s="142" t="str">
        <f>LEFT(RIGHT(Fixtures!X17,2),1)</f>
        <v>A</v>
      </c>
      <c r="X40" s="142" t="str">
        <f>LEFT(RIGHT(Fixtures!Y17,2),1)</f>
        <v>H</v>
      </c>
      <c r="Y40" s="142" t="str">
        <f>LEFT(RIGHT(Fixtures!Z17,2),1)</f>
        <v>H</v>
      </c>
      <c r="Z40" s="142" t="str">
        <f>LEFT(RIGHT(Fixtures!AA17,2),1)</f>
        <v>A</v>
      </c>
      <c r="AA40" s="142" t="str">
        <f>LEFT(RIGHT(Fixtures!AB17,2),1)</f>
        <v>H</v>
      </c>
      <c r="AB40" s="142" t="str">
        <f>LEFT(RIGHT(Fixtures!AC17,2),1)</f>
        <v>A</v>
      </c>
      <c r="AC40" s="142" t="str">
        <f>LEFT(RIGHT(Fixtures!AD17,2),1)</f>
        <v>H</v>
      </c>
      <c r="AD40" s="142" t="str">
        <f>LEFT(RIGHT(Fixtures!AE17,2),1)</f>
        <v>A</v>
      </c>
      <c r="AE40" s="142" t="str">
        <f>LEFT(RIGHT(Fixtures!AF17,2),1)</f>
        <v>H</v>
      </c>
      <c r="AF40" s="142" t="str">
        <f>LEFT(RIGHT(Fixtures!AG17,2),1)</f>
        <v>A</v>
      </c>
      <c r="AG40" s="142" t="str">
        <f>LEFT(RIGHT(Fixtures!AH17,2),1)</f>
        <v>A</v>
      </c>
      <c r="AH40" s="142" t="str">
        <f>LEFT(RIGHT(Fixtures!AI17,2),1)</f>
        <v>H</v>
      </c>
      <c r="AI40" s="142" t="str">
        <f>LEFT(RIGHT(Fixtures!AJ17,2),1)</f>
        <v>H</v>
      </c>
      <c r="AJ40" s="142" t="str">
        <f>LEFT(RIGHT(Fixtures!AK17,2),1)</f>
        <v>A</v>
      </c>
      <c r="AK40" s="142" t="str">
        <f>LEFT(RIGHT(Fixtures!AL17,2),1)</f>
        <v>H</v>
      </c>
      <c r="AL40" s="142" t="str">
        <f>LEFT(RIGHT(Fixtures!AM17,2),1)</f>
        <v>A</v>
      </c>
      <c r="AM40" s="142" t="str">
        <f>LEFT(RIGHT(Fixtures!AN17,2),1)</f>
        <v>H</v>
      </c>
    </row>
    <row r="41" ht="12.75" customHeight="1">
      <c r="A41" s="140" t="str">
        <f t="shared" si="1"/>
        <v>Tottenham</v>
      </c>
      <c r="B41" s="142" t="str">
        <f>LEFT(RIGHT(Fixtures!C18,2),1)</f>
        <v>A</v>
      </c>
      <c r="C41" s="142" t="str">
        <f>LEFT(RIGHT(Fixtures!D18,2),1)</f>
        <v>H</v>
      </c>
      <c r="D41" s="142" t="str">
        <f>LEFT(RIGHT(Fixtures!E18,2),1)</f>
        <v>A</v>
      </c>
      <c r="E41" s="142" t="str">
        <f>LEFT(RIGHT(Fixtures!F18,2),1)</f>
        <v>A</v>
      </c>
      <c r="F41" s="142" t="str">
        <f>LEFT(RIGHT(Fixtures!G18,2),1)</f>
        <v>H</v>
      </c>
      <c r="G41" s="142" t="str">
        <f>LEFT(RIGHT(Fixtures!H18,2),1)</f>
        <v>A</v>
      </c>
      <c r="H41" s="142" t="str">
        <f>LEFT(RIGHT(Fixtures!I18,2),1)</f>
        <v>A</v>
      </c>
      <c r="I41" s="142" t="str">
        <f>LEFT(RIGHT(Fixtures!J18,2),1)</f>
        <v>H</v>
      </c>
      <c r="J41" s="142" t="str">
        <f>LEFT(RIGHT(Fixtures!K18,2),1)</f>
        <v>A</v>
      </c>
      <c r="K41" s="142" t="str">
        <f>LEFT(RIGHT(Fixtures!L18,2),1)</f>
        <v>H</v>
      </c>
      <c r="L41" s="142" t="str">
        <f>LEFT(RIGHT(Fixtures!M18,2),1)</f>
        <v>A</v>
      </c>
      <c r="M41" s="142" t="str">
        <f>LEFT(RIGHT(Fixtures!N18,2),1)</f>
        <v>A</v>
      </c>
      <c r="N41" s="142" t="str">
        <f>LEFT(RIGHT(Fixtures!O18,2),1)</f>
        <v>H</v>
      </c>
      <c r="O41" s="142" t="str">
        <f>LEFT(RIGHT(Fixtures!P18,2),1)</f>
        <v>A</v>
      </c>
      <c r="P41" s="142" t="str">
        <f>LEFT(RIGHT(Fixtures!Q18,2),1)</f>
        <v>H</v>
      </c>
      <c r="Q41" s="142" t="str">
        <f>LEFT(RIGHT(Fixtures!R18,2),1)</f>
        <v>A</v>
      </c>
      <c r="R41" s="142" t="str">
        <f>LEFT(RIGHT(Fixtures!S18,2),1)</f>
        <v>H</v>
      </c>
      <c r="S41" s="142" t="str">
        <f>LEFT(RIGHT(Fixtures!T18,2),1)</f>
        <v>A</v>
      </c>
      <c r="T41" s="142" t="str">
        <f>LEFT(RIGHT(Fixtures!U18,2),1)</f>
        <v>H</v>
      </c>
      <c r="U41" s="142" t="str">
        <f>LEFT(RIGHT(Fixtures!V18,2),1)</f>
        <v>H</v>
      </c>
      <c r="V41" s="142" t="str">
        <f>LEFT(RIGHT(Fixtures!W18,2),1)</f>
        <v>A</v>
      </c>
      <c r="W41" s="142" t="str">
        <f>LEFT(RIGHT(Fixtures!X18,2),1)</f>
        <v>H</v>
      </c>
      <c r="X41" s="142" t="str">
        <f>LEFT(RIGHT(Fixtures!Y18,2),1)</f>
        <v>A</v>
      </c>
      <c r="Y41" s="142" t="str">
        <f>LEFT(RIGHT(Fixtures!Z18,2),1)</f>
        <v>H</v>
      </c>
      <c r="Z41" s="142" t="str">
        <f>LEFT(RIGHT(Fixtures!AA18,2),1)</f>
        <v>H</v>
      </c>
      <c r="AA41" s="142" t="str">
        <f>LEFT(RIGHT(Fixtures!AB18,2),1)</f>
        <v>H</v>
      </c>
      <c r="AB41" s="142" t="str">
        <f>LEFT(RIGHT(Fixtures!AC18,2),1)</f>
        <v>A</v>
      </c>
      <c r="AC41" s="142" t="str">
        <f>LEFT(RIGHT(Fixtures!AD18,2),1)</f>
        <v>A</v>
      </c>
      <c r="AD41" s="142" t="str">
        <f>LEFT(RIGHT(Fixtures!AE18,2),1)</f>
        <v>H</v>
      </c>
      <c r="AE41" s="142" t="str">
        <f>LEFT(RIGHT(Fixtures!AF18,2),1)</f>
        <v>A</v>
      </c>
      <c r="AF41" s="142" t="str">
        <f>LEFT(RIGHT(Fixtures!AG18,2),1)</f>
        <v>H</v>
      </c>
      <c r="AG41" s="142" t="str">
        <f>LEFT(RIGHT(Fixtures!AH18,2),1)</f>
        <v>A</v>
      </c>
      <c r="AH41" s="142" t="str">
        <f>LEFT(RIGHT(Fixtures!AI18,2),1)</f>
        <v>H</v>
      </c>
      <c r="AI41" s="142" t="str">
        <f>LEFT(RIGHT(Fixtures!AJ18,2),1)</f>
        <v>H</v>
      </c>
      <c r="AJ41" s="142" t="str">
        <f>LEFT(RIGHT(Fixtures!AK18,2),1)</f>
        <v>A</v>
      </c>
      <c r="AK41" s="142" t="str">
        <f>LEFT(RIGHT(Fixtures!AL18,2),1)</f>
        <v>H</v>
      </c>
      <c r="AL41" s="142" t="str">
        <f>LEFT(RIGHT(Fixtures!AM18,2),1)</f>
        <v>A</v>
      </c>
      <c r="AM41" s="142" t="str">
        <f>LEFT(RIGHT(Fixtures!AN18,2),1)</f>
        <v>H</v>
      </c>
    </row>
    <row r="42" ht="12.75" customHeight="1">
      <c r="A42" s="140" t="str">
        <f t="shared" si="1"/>
        <v>Watford</v>
      </c>
      <c r="B42" s="142" t="str">
        <f>LEFT(RIGHT(Fixtures!C19,2),1)</f>
        <v>H</v>
      </c>
      <c r="C42" s="142" t="str">
        <f>LEFT(RIGHT(Fixtures!D19,2),1)</f>
        <v>A</v>
      </c>
      <c r="D42" s="142" t="str">
        <f>LEFT(RIGHT(Fixtures!E19,2),1)</f>
        <v>H</v>
      </c>
      <c r="E42" s="142" t="str">
        <f>LEFT(RIGHT(Fixtures!F19,2),1)</f>
        <v>H</v>
      </c>
      <c r="F42" s="142" t="str">
        <f>LEFT(RIGHT(Fixtures!G19,2),1)</f>
        <v>H</v>
      </c>
      <c r="G42" s="142" t="str">
        <f>LEFT(RIGHT(Fixtures!H19,2),1)</f>
        <v>A</v>
      </c>
      <c r="H42" s="142" t="str">
        <f>LEFT(RIGHT(Fixtures!I19,2),1)</f>
        <v>A</v>
      </c>
      <c r="I42" s="142" t="str">
        <f>LEFT(RIGHT(Fixtures!J19,2),1)</f>
        <v>H</v>
      </c>
      <c r="J42" s="142" t="str">
        <f>LEFT(RIGHT(Fixtures!K19,2),1)</f>
        <v>A</v>
      </c>
      <c r="K42" s="142" t="str">
        <f>LEFT(RIGHT(Fixtures!L19,2),1)</f>
        <v>H</v>
      </c>
      <c r="L42" s="142" t="str">
        <f>LEFT(RIGHT(Fixtures!M19,2),1)</f>
        <v>A</v>
      </c>
      <c r="M42" s="142" t="str">
        <f>LEFT(RIGHT(Fixtures!N19,2),1)</f>
        <v>A</v>
      </c>
      <c r="N42" s="142" t="str">
        <f>LEFT(RIGHT(Fixtures!O19,2),1)</f>
        <v>H</v>
      </c>
      <c r="O42" s="142" t="str">
        <f>LEFT(RIGHT(Fixtures!P19,2),1)</f>
        <v>A</v>
      </c>
      <c r="P42" s="142" t="str">
        <f>LEFT(RIGHT(Fixtures!Q19,2),1)</f>
        <v>H</v>
      </c>
      <c r="Q42" s="142" t="str">
        <f>LEFT(RIGHT(Fixtures!R19,2),1)</f>
        <v>A</v>
      </c>
      <c r="R42" s="142" t="str">
        <f>LEFT(RIGHT(Fixtures!S19,2),1)</f>
        <v>H</v>
      </c>
      <c r="S42" s="142" t="str">
        <f>LEFT(RIGHT(Fixtures!T19,2),1)</f>
        <v>A</v>
      </c>
      <c r="T42" s="142" t="str">
        <f>LEFT(RIGHT(Fixtures!U19,2),1)</f>
        <v>H</v>
      </c>
      <c r="U42" s="142" t="str">
        <f>LEFT(RIGHT(Fixtures!V19,2),1)</f>
        <v>H</v>
      </c>
      <c r="V42" s="142" t="str">
        <f>LEFT(RIGHT(Fixtures!W19,2),1)</f>
        <v>A</v>
      </c>
      <c r="W42" s="142" t="str">
        <f>LEFT(RIGHT(Fixtures!X19,2),1)</f>
        <v>A</v>
      </c>
      <c r="X42" s="142" t="str">
        <f>LEFT(RIGHT(Fixtures!Y19,2),1)</f>
        <v>H</v>
      </c>
      <c r="Y42" s="142" t="str">
        <f>LEFT(RIGHT(Fixtures!Z19,2),1)</f>
        <v>A</v>
      </c>
      <c r="Z42" s="142" t="str">
        <f>LEFT(RIGHT(Fixtures!AA19,2),1)</f>
        <v>A</v>
      </c>
      <c r="AA42" s="142" t="str">
        <f>LEFT(RIGHT(Fixtures!AB19,2),1)</f>
        <v>H</v>
      </c>
      <c r="AB42" s="142" t="str">
        <f>LEFT(RIGHT(Fixtures!AC19,2),1)</f>
        <v>A</v>
      </c>
      <c r="AC42" s="142" t="str">
        <f>LEFT(RIGHT(Fixtures!AD19,2),1)</f>
        <v>A</v>
      </c>
      <c r="AD42" s="142" t="str">
        <f>LEFT(RIGHT(Fixtures!AE19,2),1)</f>
        <v>H</v>
      </c>
      <c r="AE42" s="142" t="str">
        <f>LEFT(RIGHT(Fixtures!AF19,2),1)</f>
        <v>A</v>
      </c>
      <c r="AF42" s="142" t="str">
        <f>LEFT(RIGHT(Fixtures!AG19,2),1)</f>
        <v>H</v>
      </c>
      <c r="AG42" s="142" t="str">
        <f>LEFT(RIGHT(Fixtures!AH19,2),1)</f>
        <v>A</v>
      </c>
      <c r="AH42" s="142" t="str">
        <f>LEFT(RIGHT(Fixtures!AI19,2),1)</f>
        <v>H</v>
      </c>
      <c r="AI42" s="142" t="str">
        <f>LEFT(RIGHT(Fixtures!AJ19,2),1)</f>
        <v>H</v>
      </c>
      <c r="AJ42" s="142" t="str">
        <f>LEFT(RIGHT(Fixtures!AK19,2),1)</f>
        <v>A</v>
      </c>
      <c r="AK42" s="142" t="str">
        <f>LEFT(RIGHT(Fixtures!AL19,2),1)</f>
        <v>H</v>
      </c>
      <c r="AL42" s="142" t="str">
        <f>LEFT(RIGHT(Fixtures!AM19,2),1)</f>
        <v>A</v>
      </c>
      <c r="AM42" s="142" t="str">
        <f>LEFT(RIGHT(Fixtures!AN19,2),1)</f>
        <v>H</v>
      </c>
    </row>
    <row r="43" ht="12.75" customHeight="1">
      <c r="A43" s="140" t="str">
        <f t="shared" si="1"/>
        <v>West Ham</v>
      </c>
      <c r="B43" s="142" t="str">
        <f>LEFT(RIGHT(Fixtures!C20,2),1)</f>
        <v>A</v>
      </c>
      <c r="C43" s="142" t="str">
        <f>LEFT(RIGHT(Fixtures!D20,2),1)</f>
        <v>H</v>
      </c>
      <c r="D43" s="142" t="str">
        <f>LEFT(RIGHT(Fixtures!E20,2),1)</f>
        <v>A</v>
      </c>
      <c r="E43" s="142" t="str">
        <f>LEFT(RIGHT(Fixtures!F20,2),1)</f>
        <v>H</v>
      </c>
      <c r="F43" s="142" t="str">
        <f>LEFT(RIGHT(Fixtures!G20,2),1)</f>
        <v>A</v>
      </c>
      <c r="G43" s="142" t="str">
        <f>LEFT(RIGHT(Fixtures!H20,2),1)</f>
        <v>H</v>
      </c>
      <c r="H43" s="142" t="str">
        <f>LEFT(RIGHT(Fixtures!I20,2),1)</f>
        <v>H</v>
      </c>
      <c r="I43" s="142" t="str">
        <f>LEFT(RIGHT(Fixtures!J20,2),1)</f>
        <v>A</v>
      </c>
      <c r="J43" s="142" t="str">
        <f>LEFT(RIGHT(Fixtures!K20,2),1)</f>
        <v>H</v>
      </c>
      <c r="K43" s="142" t="str">
        <f>LEFT(RIGHT(Fixtures!L20,2),1)</f>
        <v>A</v>
      </c>
      <c r="L43" s="142" t="str">
        <f>LEFT(RIGHT(Fixtures!M20,2),1)</f>
        <v>H</v>
      </c>
      <c r="M43" s="142" t="str">
        <f>LEFT(RIGHT(Fixtures!N20,2),1)</f>
        <v>A</v>
      </c>
      <c r="N43" s="142" t="str">
        <f>LEFT(RIGHT(Fixtures!O20,2),1)</f>
        <v>H</v>
      </c>
      <c r="O43" s="142" t="str">
        <f>LEFT(RIGHT(Fixtures!P20,2),1)</f>
        <v>A</v>
      </c>
      <c r="P43" s="142" t="str">
        <f>LEFT(RIGHT(Fixtures!Q20,2),1)</f>
        <v>H</v>
      </c>
      <c r="Q43" s="142" t="str">
        <f>LEFT(RIGHT(Fixtures!R20,2),1)</f>
        <v>H</v>
      </c>
      <c r="R43" s="142" t="str">
        <f>LEFT(RIGHT(Fixtures!S20,2),1)</f>
        <v>A</v>
      </c>
      <c r="S43" s="142" t="str">
        <f>LEFT(RIGHT(Fixtures!T20,2),1)</f>
        <v>H</v>
      </c>
      <c r="T43" s="142" t="str">
        <f>LEFT(RIGHT(Fixtures!U20,2),1)</f>
        <v>A</v>
      </c>
      <c r="U43" s="142" t="str">
        <f>LEFT(RIGHT(Fixtures!V20,2),1)</f>
        <v>A</v>
      </c>
      <c r="V43" s="142" t="str">
        <f>LEFT(RIGHT(Fixtures!W20,2),1)</f>
        <v>H</v>
      </c>
      <c r="W43" s="142" t="str">
        <f>LEFT(RIGHT(Fixtures!X20,2),1)</f>
        <v>H</v>
      </c>
      <c r="X43" s="142" t="str">
        <f>LEFT(RIGHT(Fixtures!Y20,2),1)</f>
        <v>A</v>
      </c>
      <c r="Y43" s="142" t="str">
        <f>LEFT(RIGHT(Fixtures!Z20,2),1)</f>
        <v>A</v>
      </c>
      <c r="Z43" s="142" t="str">
        <f>LEFT(RIGHT(Fixtures!AA20,2),1)</f>
        <v>H</v>
      </c>
      <c r="AA43" s="142" t="str">
        <f>LEFT(RIGHT(Fixtures!AB20,2),1)</f>
        <v>A</v>
      </c>
      <c r="AB43" s="142" t="str">
        <f>LEFT(RIGHT(Fixtures!AC20,2),1)</f>
        <v>H</v>
      </c>
      <c r="AC43" s="142" t="str">
        <f>LEFT(RIGHT(Fixtures!AD20,2),1)</f>
        <v>A</v>
      </c>
      <c r="AD43" s="142" t="str">
        <f>LEFT(RIGHT(Fixtures!AE20,2),1)</f>
        <v>H</v>
      </c>
      <c r="AE43" s="142" t="str">
        <f>LEFT(RIGHT(Fixtures!AF20,2),1)</f>
        <v>A</v>
      </c>
      <c r="AF43" s="142" t="str">
        <f>LEFT(RIGHT(Fixtures!AG20,2),1)</f>
        <v>H</v>
      </c>
      <c r="AG43" s="142" t="str">
        <f>LEFT(RIGHT(Fixtures!AH20,2),1)</f>
        <v>H</v>
      </c>
      <c r="AH43" s="142" t="str">
        <f>LEFT(RIGHT(Fixtures!AI20,2),1)</f>
        <v>A</v>
      </c>
      <c r="AI43" s="142" t="str">
        <f>LEFT(RIGHT(Fixtures!AJ20,2),1)</f>
        <v>A</v>
      </c>
      <c r="AJ43" s="142" t="str">
        <f>LEFT(RIGHT(Fixtures!AK20,2),1)</f>
        <v>H</v>
      </c>
      <c r="AK43" s="142" t="str">
        <f>LEFT(RIGHT(Fixtures!AL20,2),1)</f>
        <v>A</v>
      </c>
      <c r="AL43" s="142" t="str">
        <f>LEFT(RIGHT(Fixtures!AM20,2),1)</f>
        <v>H</v>
      </c>
      <c r="AM43" s="142" t="str">
        <f>LEFT(RIGHT(Fixtures!AN20,2),1)</f>
        <v>A</v>
      </c>
    </row>
    <row r="44" ht="12.75" customHeight="1">
      <c r="A44" s="140" t="str">
        <f t="shared" si="1"/>
        <v>Wolves</v>
      </c>
      <c r="B44" s="142" t="str">
        <f>LEFT(RIGHT(Fixtures!C21,2),1)</f>
        <v>H</v>
      </c>
      <c r="C44" s="142" t="str">
        <f>LEFT(RIGHT(Fixtures!D21,2),1)</f>
        <v>A</v>
      </c>
      <c r="D44" s="142" t="str">
        <f>LEFT(RIGHT(Fixtures!E21,2),1)</f>
        <v>H</v>
      </c>
      <c r="E44" s="142" t="str">
        <f>LEFT(RIGHT(Fixtures!F21,2),1)</f>
        <v>A</v>
      </c>
      <c r="F44" s="142" t="str">
        <f>LEFT(RIGHT(Fixtures!G21,2),1)</f>
        <v>H</v>
      </c>
      <c r="G44" s="142" t="str">
        <f>LEFT(RIGHT(Fixtures!H21,2),1)</f>
        <v>A</v>
      </c>
      <c r="H44" s="142" t="str">
        <f>LEFT(RIGHT(Fixtures!I21,2),1)</f>
        <v>H</v>
      </c>
      <c r="I44" s="142" t="str">
        <f>LEFT(RIGHT(Fixtures!J21,2),1)</f>
        <v>A</v>
      </c>
      <c r="J44" s="142" t="str">
        <f>LEFT(RIGHT(Fixtures!K21,2),1)</f>
        <v>H</v>
      </c>
      <c r="K44" s="142" t="str">
        <f>LEFT(RIGHT(Fixtures!L21,2),1)</f>
        <v>A</v>
      </c>
      <c r="L44" s="142" t="str">
        <f>LEFT(RIGHT(Fixtures!M21,2),1)</f>
        <v>H</v>
      </c>
      <c r="M44" s="142" t="str">
        <f>LEFT(RIGHT(Fixtures!N21,2),1)</f>
        <v>A</v>
      </c>
      <c r="N44" s="142" t="str">
        <f>LEFT(RIGHT(Fixtures!O21,2),1)</f>
        <v>H</v>
      </c>
      <c r="O44" s="142" t="str">
        <f>LEFT(RIGHT(Fixtures!P21,2),1)</f>
        <v>A</v>
      </c>
      <c r="P44" s="142" t="str">
        <f>LEFT(RIGHT(Fixtures!Q21,2),1)</f>
        <v>H</v>
      </c>
      <c r="Q44" s="142" t="str">
        <f>LEFT(RIGHT(Fixtures!R21,2),1)</f>
        <v>A</v>
      </c>
      <c r="R44" s="142" t="str">
        <f>LEFT(RIGHT(Fixtures!S21,2),1)</f>
        <v>H</v>
      </c>
      <c r="S44" s="142" t="str">
        <f>LEFT(RIGHT(Fixtures!T21,2),1)</f>
        <v>H</v>
      </c>
      <c r="T44" s="142" t="str">
        <f>LEFT(RIGHT(Fixtures!U21,2),1)</f>
        <v>A</v>
      </c>
      <c r="U44" s="142" t="str">
        <f>LEFT(RIGHT(Fixtures!V21,2),1)</f>
        <v>A</v>
      </c>
      <c r="V44" s="142" t="str">
        <f>LEFT(RIGHT(Fixtures!W21,2),1)</f>
        <v>H</v>
      </c>
      <c r="W44" s="142" t="str">
        <f>LEFT(RIGHT(Fixtures!X21,2),1)</f>
        <v>A</v>
      </c>
      <c r="X44" s="142" t="str">
        <f>LEFT(RIGHT(Fixtures!Y21,2),1)</f>
        <v>H</v>
      </c>
      <c r="Y44" s="142" t="str">
        <f>LEFT(RIGHT(Fixtures!Z21,2),1)</f>
        <v>H</v>
      </c>
      <c r="Z44" s="142" t="str">
        <f>LEFT(RIGHT(Fixtures!AA21,2),1)</f>
        <v>A</v>
      </c>
      <c r="AA44" s="142" t="str">
        <f>LEFT(RIGHT(Fixtures!AB21,2),1)</f>
        <v>H</v>
      </c>
      <c r="AB44" s="142" t="str">
        <f>LEFT(RIGHT(Fixtures!AC21,2),1)</f>
        <v>A</v>
      </c>
      <c r="AC44" s="142" t="str">
        <f>LEFT(RIGHT(Fixtures!AD21,2),1)</f>
        <v>A</v>
      </c>
      <c r="AD44" s="142" t="str">
        <f>LEFT(RIGHT(Fixtures!AE21,2),1)</f>
        <v>H</v>
      </c>
      <c r="AE44" s="142" t="str">
        <f>LEFT(RIGHT(Fixtures!AF21,2),1)</f>
        <v>A</v>
      </c>
      <c r="AF44" s="142" t="str">
        <f>LEFT(RIGHT(Fixtures!AG21,2),1)</f>
        <v>H</v>
      </c>
      <c r="AG44" s="142" t="str">
        <f>LEFT(RIGHT(Fixtures!AH21,2),1)</f>
        <v>A</v>
      </c>
      <c r="AH44" s="142" t="str">
        <f>LEFT(RIGHT(Fixtures!AI21,2),1)</f>
        <v>H</v>
      </c>
      <c r="AI44" s="142" t="str">
        <f>LEFT(RIGHT(Fixtures!AJ21,2),1)</f>
        <v>A</v>
      </c>
      <c r="AJ44" s="142" t="str">
        <f>LEFT(RIGHT(Fixtures!AK21,2),1)</f>
        <v>H</v>
      </c>
      <c r="AK44" s="142" t="str">
        <f>LEFT(RIGHT(Fixtures!AL21,2),1)</f>
        <v>A</v>
      </c>
      <c r="AL44" s="142" t="str">
        <f>LEFT(RIGHT(Fixtures!AM21,2),1)</f>
        <v>H</v>
      </c>
      <c r="AM44" s="142" t="str">
        <f>LEFT(RIGHT(Fixtures!AN21,2),1)</f>
        <v>A</v>
      </c>
    </row>
    <row r="45" ht="15.75" customHeight="1">
      <c r="A45" s="147" t="s">
        <v>161</v>
      </c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</row>
    <row r="46" ht="12.75" customHeight="1">
      <c r="A46" s="139" t="s">
        <v>159</v>
      </c>
      <c r="B46" s="139" t="s">
        <v>41</v>
      </c>
      <c r="C46" s="139" t="s">
        <v>42</v>
      </c>
      <c r="D46" s="139" t="s">
        <v>43</v>
      </c>
      <c r="E46" s="139" t="s">
        <v>44</v>
      </c>
      <c r="F46" s="139" t="s">
        <v>45</v>
      </c>
      <c r="G46" s="139" t="s">
        <v>46</v>
      </c>
      <c r="H46" s="139" t="s">
        <v>47</v>
      </c>
      <c r="I46" s="139" t="s">
        <v>48</v>
      </c>
      <c r="J46" s="139" t="s">
        <v>49</v>
      </c>
      <c r="K46" s="139" t="s">
        <v>50</v>
      </c>
      <c r="L46" s="140" t="s">
        <v>51</v>
      </c>
      <c r="M46" s="140" t="s">
        <v>52</v>
      </c>
      <c r="N46" s="140" t="s">
        <v>53</v>
      </c>
      <c r="O46" s="140" t="s">
        <v>54</v>
      </c>
      <c r="P46" s="140" t="s">
        <v>55</v>
      </c>
      <c r="Q46" s="140" t="s">
        <v>56</v>
      </c>
      <c r="R46" s="140" t="s">
        <v>57</v>
      </c>
      <c r="S46" s="140" t="s">
        <v>58</v>
      </c>
      <c r="T46" s="140" t="s">
        <v>59</v>
      </c>
      <c r="U46" s="140" t="s">
        <v>60</v>
      </c>
      <c r="V46" s="140" t="s">
        <v>61</v>
      </c>
      <c r="W46" s="140" t="s">
        <v>62</v>
      </c>
      <c r="X46" s="140" t="s">
        <v>63</v>
      </c>
      <c r="Y46" s="140" t="s">
        <v>64</v>
      </c>
      <c r="Z46" s="140" t="s">
        <v>65</v>
      </c>
      <c r="AA46" s="140" t="s">
        <v>66</v>
      </c>
      <c r="AB46" s="140" t="s">
        <v>67</v>
      </c>
      <c r="AC46" s="140" t="s">
        <v>68</v>
      </c>
      <c r="AD46" s="140" t="s">
        <v>69</v>
      </c>
      <c r="AE46" s="140" t="s">
        <v>70</v>
      </c>
      <c r="AF46" s="140" t="s">
        <v>71</v>
      </c>
      <c r="AG46" s="140" t="s">
        <v>72</v>
      </c>
      <c r="AH46" s="140" t="s">
        <v>73</v>
      </c>
      <c r="AI46" s="140" t="s">
        <v>74</v>
      </c>
      <c r="AJ46" s="140" t="s">
        <v>75</v>
      </c>
      <c r="AK46" s="140" t="s">
        <v>76</v>
      </c>
      <c r="AL46" s="140" t="s">
        <v>77</v>
      </c>
      <c r="AM46" s="140" t="s">
        <v>78</v>
      </c>
    </row>
    <row r="47" ht="12.75" customHeight="1">
      <c r="A47" s="140" t="str">
        <f t="shared" ref="A47:A66" si="2">A3</f>
        <v>Arsenal</v>
      </c>
      <c r="B47" s="149">
        <f>VLOOKUP(B3,Difficulties!$B$3:$F$22,IF(Calc_OppDef!B25="H",4,2),FALSE)</f>
        <v>1.768172828</v>
      </c>
      <c r="C47" s="149">
        <f>VLOOKUP(C3,Difficulties!$B$3:$F$22,IF(Calc_OppDef!C25="H",4,2),FALSE)</f>
        <v>1.178781636</v>
      </c>
      <c r="D47" s="149">
        <f>VLOOKUP(D3,Difficulties!$B$3:$F$22,IF(Calc_OppDef!D25="H",4,2),FALSE)</f>
        <v>0.9430256077</v>
      </c>
      <c r="E47" s="149">
        <f>VLOOKUP(E3,Difficulties!$B$3:$F$22,IF(Calc_OppDef!E25="H",4,2),FALSE)</f>
        <v>0.7322834646</v>
      </c>
      <c r="F47" s="149">
        <f>VLOOKUP(F3,Difficulties!$B$3:$F$22,IF(Calc_OppDef!F25="H",4,2),FALSE)</f>
        <v>0.8251472201</v>
      </c>
      <c r="G47" s="149">
        <f>VLOOKUP(G3,Difficulties!$B$3:$F$22,IF(Calc_OppDef!G25="H",4,2),FALSE)</f>
        <v>0.6286834896</v>
      </c>
      <c r="H47" s="149">
        <f>VLOOKUP(H3,Difficulties!$B$3:$F$22,IF(Calc_OppDef!H25="H",4,2),FALSE)</f>
        <v>0.6679765344</v>
      </c>
      <c r="I47" s="149">
        <f>VLOOKUP(I3,Difficulties!$B$3:$F$22,IF(Calc_OppDef!I25="H",4,2),FALSE)</f>
        <v>0.7322834646</v>
      </c>
      <c r="J47" s="149">
        <f>VLOOKUP(J3,Difficulties!$B$3:$F$22,IF(Calc_OppDef!J25="H",4,2),FALSE)</f>
        <v>1.218074681</v>
      </c>
      <c r="K47" s="149">
        <f>VLOOKUP(K3,Difficulties!$B$3:$F$22,IF(Calc_OppDef!K25="H",4,2),FALSE)</f>
        <v>1.139489338</v>
      </c>
      <c r="L47" s="149">
        <f>VLOOKUP(L3,Difficulties!$B$3:$F$22,IF(Calc_OppDef!L25="H",4,2),FALSE)</f>
        <v>1.532416799</v>
      </c>
      <c r="M47" s="149">
        <f>VLOOKUP(M3,Difficulties!$B$3:$F$22,IF(Calc_OppDef!M25="H",4,2),FALSE)</f>
        <v>0.4995145631</v>
      </c>
      <c r="N47" s="149">
        <f>VLOOKUP(N3,Difficulties!$B$3:$F$22,IF(Calc_OppDef!N25="H",4,2),FALSE)</f>
        <v>1.021610951</v>
      </c>
      <c r="O47" s="149">
        <f>VLOOKUP(O3,Difficulties!$B$3:$F$22,IF(Calc_OppDef!O25="H",4,2),FALSE)</f>
        <v>1.335953069</v>
      </c>
      <c r="P47" s="149">
        <f>VLOOKUP(P3,Difficulties!$B$3:$F$22,IF(Calc_OppDef!P25="H",4,2),FALSE)</f>
        <v>1.493123755</v>
      </c>
      <c r="Q47" s="149">
        <f>VLOOKUP(Q3,Difficulties!$B$3:$F$22,IF(Calc_OppDef!Q25="H",4,2),FALSE)</f>
        <v>0.4715128039</v>
      </c>
      <c r="R47" s="149">
        <f>VLOOKUP(R3,Difficulties!$B$3:$F$22,IF(Calc_OppDef!R25="H",4,2),FALSE)</f>
        <v>0.785854922</v>
      </c>
      <c r="S47" s="149">
        <f>VLOOKUP(S3,Difficulties!$B$3:$F$22,IF(Calc_OppDef!S25="H",4,2),FALSE)</f>
        <v>0.785854922</v>
      </c>
      <c r="T47" s="149">
        <f>VLOOKUP(T3,Difficulties!$B$3:$F$22,IF(Calc_OppDef!T25="H",4,2),FALSE)</f>
        <v>0.9430256077</v>
      </c>
      <c r="U47" s="149">
        <f>VLOOKUP(U3,Difficulties!$B$3:$F$22,IF(Calc_OppDef!U25="H",4,2),FALSE)</f>
        <v>1.768172828</v>
      </c>
      <c r="V47" s="149">
        <f>VLOOKUP(V3,Difficulties!$B$3:$F$22,IF(Calc_OppDef!V25="H",4,2),FALSE)</f>
        <v>0.5566019417</v>
      </c>
      <c r="W47" s="149">
        <f>VLOOKUP(W3,Difficulties!$B$3:$F$22,IF(Calc_OppDef!W25="H",4,2),FALSE)</f>
        <v>0.9430256077</v>
      </c>
      <c r="X47" s="149">
        <f>VLOOKUP(X3,Difficulties!$B$3:$F$22,IF(Calc_OppDef!X25="H",4,2),FALSE)</f>
        <v>1.257367726</v>
      </c>
      <c r="Y47" s="149">
        <f>VLOOKUP(Y3,Difficulties!$B$3:$F$22,IF(Calc_OppDef!Y25="H",4,2),FALSE)</f>
        <v>0.4138834951</v>
      </c>
      <c r="Z47" s="149">
        <f>VLOOKUP(Z3,Difficulties!$B$3:$F$22,IF(Calc_OppDef!Z25="H",4,2),FALSE)</f>
        <v>2.396856318</v>
      </c>
      <c r="AA47" s="149">
        <f>VLOOKUP(AA3,Difficulties!$B$3:$F$22,IF(Calc_OppDef!AA25="H",4,2),FALSE)</f>
        <v>0.6286834896</v>
      </c>
      <c r="AB47" s="149">
        <f>VLOOKUP(AB3,Difficulties!$B$3:$F$22,IF(Calc_OppDef!AB25="H",4,2),FALSE)</f>
        <v>0.6679765344</v>
      </c>
      <c r="AC47" s="149">
        <f>VLOOKUP(AC3,Difficulties!$B$3:$F$22,IF(Calc_OppDef!AC25="H",4,2),FALSE)</f>
        <v>0.7465618773</v>
      </c>
      <c r="AD47" s="149">
        <f>VLOOKUP(AD3,Difficulties!$B$3:$F$22,IF(Calc_OppDef!AD25="H",4,2),FALSE)</f>
        <v>1.571709097</v>
      </c>
      <c r="AE47" s="149">
        <f>VLOOKUP(AE3,Difficulties!$B$3:$F$22,IF(Calc_OppDef!AE25="H",4,2),FALSE)</f>
        <v>1.178781636</v>
      </c>
      <c r="AF47" s="149">
        <f>VLOOKUP(AF3,Difficulties!$B$3:$F$22,IF(Calc_OppDef!AF25="H",4,2),FALSE)</f>
        <v>0.8604330709</v>
      </c>
      <c r="AG47" s="149">
        <f>VLOOKUP(AG3,Difficulties!$B$3:$F$22,IF(Calc_OppDef!AG25="H",4,2),FALSE)</f>
        <v>0.7072688325</v>
      </c>
      <c r="AH47" s="149">
        <f>VLOOKUP(AH3,Difficulties!$B$3:$F$22,IF(Calc_OppDef!AH25="H",4,2),FALSE)</f>
        <v>1.100196294</v>
      </c>
      <c r="AI47" s="149">
        <f>VLOOKUP(AI3,Difficulties!$B$3:$F$22,IF(Calc_OppDef!AI25="H",4,2),FALSE)</f>
        <v>1.060903995</v>
      </c>
      <c r="AJ47" s="149">
        <f>VLOOKUP(AJ3,Difficulties!$B$3:$F$22,IF(Calc_OppDef!AJ25="H",4,2),FALSE)</f>
        <v>0.6286834896</v>
      </c>
      <c r="AK47" s="149">
        <f>VLOOKUP(AK3,Difficulties!$B$3:$F$22,IF(Calc_OppDef!AK25="H",4,2),FALSE)</f>
        <v>0.9823179059</v>
      </c>
      <c r="AL47" s="149">
        <f>VLOOKUP(AL3,Difficulties!$B$3:$F$22,IF(Calc_OppDef!AL25="H",4,2),FALSE)</f>
        <v>0.392927461</v>
      </c>
      <c r="AM47" s="149">
        <f>VLOOKUP(AM3,Difficulties!$B$3:$F$22,IF(Calc_OppDef!AM25="H",4,2),FALSE)</f>
        <v>0.6286834896</v>
      </c>
    </row>
    <row r="48" ht="12.75" customHeight="1">
      <c r="A48" s="140" t="str">
        <f t="shared" si="2"/>
        <v>Bournemouth</v>
      </c>
      <c r="B48" s="149">
        <f>VLOOKUP(B4,Difficulties!$B$3:$F$22,IF(Calc_OppDef!B26="H",4,2),FALSE)</f>
        <v>0.4138834951</v>
      </c>
      <c r="C48" s="149">
        <f>VLOOKUP(C4,Difficulties!$B$3:$F$22,IF(Calc_OppDef!C26="H",4,2),FALSE)</f>
        <v>0.9430256077</v>
      </c>
      <c r="D48" s="149">
        <f>VLOOKUP(D4,Difficulties!$B$3:$F$22,IF(Calc_OppDef!D26="H",4,2),FALSE)</f>
        <v>0.6286834896</v>
      </c>
      <c r="E48" s="149">
        <f>VLOOKUP(E4,Difficulties!$B$3:$F$22,IF(Calc_OppDef!E26="H",4,2),FALSE)</f>
        <v>1.178781636</v>
      </c>
      <c r="F48" s="149">
        <f>VLOOKUP(F4,Difficulties!$B$3:$F$22,IF(Calc_OppDef!F26="H",4,2),FALSE)</f>
        <v>1.218074681</v>
      </c>
      <c r="G48" s="149">
        <f>VLOOKUP(G4,Difficulties!$B$3:$F$22,IF(Calc_OppDef!G26="H",4,2),FALSE)</f>
        <v>0.6286834896</v>
      </c>
      <c r="H48" s="149">
        <f>VLOOKUP(H4,Difficulties!$B$3:$F$22,IF(Calc_OppDef!H26="H",4,2),FALSE)</f>
        <v>0.6286834896</v>
      </c>
      <c r="I48" s="149">
        <f>VLOOKUP(I4,Difficulties!$B$3:$F$22,IF(Calc_OppDef!I26="H",4,2),FALSE)</f>
        <v>1.060903995</v>
      </c>
      <c r="J48" s="149">
        <f>VLOOKUP(J4,Difficulties!$B$3:$F$22,IF(Calc_OppDef!J26="H",4,2),FALSE)</f>
        <v>0.6679765344</v>
      </c>
      <c r="K48" s="149">
        <f>VLOOKUP(K4,Difficulties!$B$3:$F$22,IF(Calc_OppDef!K26="H",4,2),FALSE)</f>
        <v>0.7322834646</v>
      </c>
      <c r="L48" s="149">
        <f>VLOOKUP(L4,Difficulties!$B$3:$F$22,IF(Calc_OppDef!L26="H",4,2),FALSE)</f>
        <v>1.178781636</v>
      </c>
      <c r="M48" s="149">
        <f>VLOOKUP(M4,Difficulties!$B$3:$F$22,IF(Calc_OppDef!M26="H",4,2),FALSE)</f>
        <v>0.8251472201</v>
      </c>
      <c r="N48" s="149">
        <f>VLOOKUP(N4,Difficulties!$B$3:$F$22,IF(Calc_OppDef!N26="H",4,2),FALSE)</f>
        <v>0.785854922</v>
      </c>
      <c r="O48" s="149">
        <f>VLOOKUP(O4,Difficulties!$B$3:$F$22,IF(Calc_OppDef!O26="H",4,2),FALSE)</f>
        <v>2.396856318</v>
      </c>
      <c r="P48" s="149">
        <f>VLOOKUP(P4,Difficulties!$B$3:$F$22,IF(Calc_OppDef!P26="H",4,2),FALSE)</f>
        <v>0.4715128039</v>
      </c>
      <c r="Q48" s="149">
        <f>VLOOKUP(Q4,Difficulties!$B$3:$F$22,IF(Calc_OppDef!Q26="H",4,2),FALSE)</f>
        <v>1.532416799</v>
      </c>
      <c r="R48" s="149">
        <f>VLOOKUP(R4,Difficulties!$B$3:$F$22,IF(Calc_OppDef!R26="H",4,2),FALSE)</f>
        <v>0.8604330709</v>
      </c>
      <c r="S48" s="149">
        <f>VLOOKUP(S4,Difficulties!$B$3:$F$22,IF(Calc_OppDef!S26="H",4,2),FALSE)</f>
        <v>0.392927461</v>
      </c>
      <c r="T48" s="149">
        <f>VLOOKUP(T4,Difficulties!$B$3:$F$22,IF(Calc_OppDef!T26="H",4,2),FALSE)</f>
        <v>1.571709097</v>
      </c>
      <c r="U48" s="149">
        <f>VLOOKUP(U4,Difficulties!$B$3:$F$22,IF(Calc_OppDef!U26="H",4,2),FALSE)</f>
        <v>1.493123755</v>
      </c>
      <c r="V48" s="149">
        <f>VLOOKUP(V4,Difficulties!$B$3:$F$22,IF(Calc_OppDef!V26="H",4,2),FALSE)</f>
        <v>0.6679765344</v>
      </c>
      <c r="W48" s="149">
        <f>VLOOKUP(W4,Difficulties!$B$3:$F$22,IF(Calc_OppDef!W26="H",4,2),FALSE)</f>
        <v>1.100196294</v>
      </c>
      <c r="X48" s="149">
        <f>VLOOKUP(X4,Difficulties!$B$3:$F$22,IF(Calc_OppDef!X26="H",4,2),FALSE)</f>
        <v>0.9430256077</v>
      </c>
      <c r="Y48" s="149">
        <f>VLOOKUP(Y4,Difficulties!$B$3:$F$22,IF(Calc_OppDef!Y26="H",4,2),FALSE)</f>
        <v>1.257367726</v>
      </c>
      <c r="Z48" s="149">
        <f>VLOOKUP(Z4,Difficulties!$B$3:$F$22,IF(Calc_OppDef!Z26="H",4,2),FALSE)</f>
        <v>0.7322834646</v>
      </c>
      <c r="AA48" s="149">
        <f>VLOOKUP(AA4,Difficulties!$B$3:$F$22,IF(Calc_OppDef!AA26="H",4,2),FALSE)</f>
        <v>1.768172828</v>
      </c>
      <c r="AB48" s="149">
        <f>VLOOKUP(AB4,Difficulties!$B$3:$F$22,IF(Calc_OppDef!AB26="H",4,2),FALSE)</f>
        <v>0.4995145631</v>
      </c>
      <c r="AC48" s="149">
        <f>VLOOKUP(AC4,Difficulties!$B$3:$F$22,IF(Calc_OppDef!AC26="H",4,2),FALSE)</f>
        <v>2.121807244</v>
      </c>
      <c r="AD48" s="149">
        <f>VLOOKUP(AD4,Difficulties!$B$3:$F$22,IF(Calc_OppDef!AD26="H",4,2),FALSE)</f>
        <v>1.768172828</v>
      </c>
      <c r="AE48" s="149">
        <f>VLOOKUP(AE4,Difficulties!$B$3:$F$22,IF(Calc_OppDef!AE26="H",4,2),FALSE)</f>
        <v>0.6286834896</v>
      </c>
      <c r="AF48" s="149">
        <f>VLOOKUP(AF4,Difficulties!$B$3:$F$22,IF(Calc_OppDef!AF26="H",4,2),FALSE)</f>
        <v>0.7072688325</v>
      </c>
      <c r="AG48" s="149">
        <f>VLOOKUP(AG4,Difficulties!$B$3:$F$22,IF(Calc_OppDef!AG26="H",4,2),FALSE)</f>
        <v>0.9823179059</v>
      </c>
      <c r="AH48" s="149">
        <f>VLOOKUP(AH4,Difficulties!$B$3:$F$22,IF(Calc_OppDef!AH26="H",4,2),FALSE)</f>
        <v>0.785854922</v>
      </c>
      <c r="AI48" s="149">
        <f>VLOOKUP(AI4,Difficulties!$B$3:$F$22,IF(Calc_OppDef!AI26="H",4,2),FALSE)</f>
        <v>0.9430256077</v>
      </c>
      <c r="AJ48" s="149">
        <f>VLOOKUP(AJ4,Difficulties!$B$3:$F$22,IF(Calc_OppDef!AJ26="H",4,2),FALSE)</f>
        <v>0.5566019417</v>
      </c>
      <c r="AK48" s="149">
        <f>VLOOKUP(AK4,Difficulties!$B$3:$F$22,IF(Calc_OppDef!AK26="H",4,2),FALSE)</f>
        <v>0.785854922</v>
      </c>
      <c r="AL48" s="149">
        <f>VLOOKUP(AL4,Difficulties!$B$3:$F$22,IF(Calc_OppDef!AL26="H",4,2),FALSE)</f>
        <v>1.335953069</v>
      </c>
      <c r="AM48" s="149">
        <f>VLOOKUP(AM4,Difficulties!$B$3:$F$22,IF(Calc_OppDef!AM26="H",4,2),FALSE)</f>
        <v>1.139489338</v>
      </c>
    </row>
    <row r="49" ht="12.75" customHeight="1">
      <c r="A49" s="140" t="str">
        <f t="shared" si="2"/>
        <v>Brighton</v>
      </c>
      <c r="B49" s="149">
        <f>VLOOKUP(B5,Difficulties!$B$3:$F$22,IF(Calc_OppDef!B27="H",4,2),FALSE)</f>
        <v>1.060903995</v>
      </c>
      <c r="C49" s="149">
        <f>VLOOKUP(C5,Difficulties!$B$3:$F$22,IF(Calc_OppDef!C27="H",4,2),FALSE)</f>
        <v>1.178781636</v>
      </c>
      <c r="D49" s="149">
        <f>VLOOKUP(D5,Difficulties!$B$3:$F$22,IF(Calc_OppDef!D27="H",4,2),FALSE)</f>
        <v>1.768172828</v>
      </c>
      <c r="E49" s="149">
        <f>VLOOKUP(E5,Difficulties!$B$3:$F$22,IF(Calc_OppDef!E27="H",4,2),FALSE)</f>
        <v>0.5566019417</v>
      </c>
      <c r="F49" s="149">
        <f>VLOOKUP(F5,Difficulties!$B$3:$F$22,IF(Calc_OppDef!F27="H",4,2),FALSE)</f>
        <v>0.785854922</v>
      </c>
      <c r="G49" s="149">
        <f>VLOOKUP(G5,Difficulties!$B$3:$F$22,IF(Calc_OppDef!G27="H",4,2),FALSE)</f>
        <v>1.335953069</v>
      </c>
      <c r="H49" s="149">
        <f>VLOOKUP(H5,Difficulties!$B$3:$F$22,IF(Calc_OppDef!H27="H",4,2),FALSE)</f>
        <v>2.396856318</v>
      </c>
      <c r="I49" s="149">
        <f>VLOOKUP(I5,Difficulties!$B$3:$F$22,IF(Calc_OppDef!I27="H",4,2),FALSE)</f>
        <v>0.9430256077</v>
      </c>
      <c r="J49" s="149">
        <f>VLOOKUP(J5,Difficulties!$B$3:$F$22,IF(Calc_OppDef!J27="H",4,2),FALSE)</f>
        <v>0.8251472201</v>
      </c>
      <c r="K49" s="149">
        <f>VLOOKUP(K5,Difficulties!$B$3:$F$22,IF(Calc_OppDef!K27="H",4,2),FALSE)</f>
        <v>0.4995145631</v>
      </c>
      <c r="L49" s="149">
        <f>VLOOKUP(L5,Difficulties!$B$3:$F$22,IF(Calc_OppDef!L27="H",4,2),FALSE)</f>
        <v>1.100196294</v>
      </c>
      <c r="M49" s="149">
        <f>VLOOKUP(M5,Difficulties!$B$3:$F$22,IF(Calc_OppDef!M27="H",4,2),FALSE)</f>
        <v>0.7322834646</v>
      </c>
      <c r="N49" s="149">
        <f>VLOOKUP(N5,Difficulties!$B$3:$F$22,IF(Calc_OppDef!N27="H",4,2),FALSE)</f>
        <v>1.218074681</v>
      </c>
      <c r="O49" s="149">
        <f>VLOOKUP(O5,Difficulties!$B$3:$F$22,IF(Calc_OppDef!O27="H",4,2),FALSE)</f>
        <v>0.6286834896</v>
      </c>
      <c r="P49" s="149">
        <f>VLOOKUP(P5,Difficulties!$B$3:$F$22,IF(Calc_OppDef!P27="H",4,2),FALSE)</f>
        <v>0.6286834896</v>
      </c>
      <c r="Q49" s="149">
        <f>VLOOKUP(Q5,Difficulties!$B$3:$F$22,IF(Calc_OppDef!Q27="H",4,2),FALSE)</f>
        <v>0.6286834896</v>
      </c>
      <c r="R49" s="149">
        <f>VLOOKUP(R5,Difficulties!$B$3:$F$22,IF(Calc_OppDef!R27="H",4,2),FALSE)</f>
        <v>1.257367726</v>
      </c>
      <c r="S49" s="149">
        <f>VLOOKUP(S5,Difficulties!$B$3:$F$22,IF(Calc_OppDef!S27="H",4,2),FALSE)</f>
        <v>1.021610951</v>
      </c>
      <c r="T49" s="149">
        <f>VLOOKUP(T5,Difficulties!$B$3:$F$22,IF(Calc_OppDef!T27="H",4,2),FALSE)</f>
        <v>0.785854922</v>
      </c>
      <c r="U49" s="149">
        <f>VLOOKUP(U5,Difficulties!$B$3:$F$22,IF(Calc_OppDef!U27="H",4,2),FALSE)</f>
        <v>0.6286834896</v>
      </c>
      <c r="V49" s="149">
        <f>VLOOKUP(V5,Difficulties!$B$3:$F$22,IF(Calc_OppDef!V27="H",4,2),FALSE)</f>
        <v>0.9430256077</v>
      </c>
      <c r="W49" s="149">
        <f>VLOOKUP(W5,Difficulties!$B$3:$F$22,IF(Calc_OppDef!W27="H",4,2),FALSE)</f>
        <v>1.532416799</v>
      </c>
      <c r="X49" s="149">
        <f>VLOOKUP(X5,Difficulties!$B$3:$F$22,IF(Calc_OppDef!X27="H",4,2),FALSE)</f>
        <v>1.493123755</v>
      </c>
      <c r="Y49" s="149">
        <f>VLOOKUP(Y5,Difficulties!$B$3:$F$22,IF(Calc_OppDef!Y27="H",4,2),FALSE)</f>
        <v>0.7322834646</v>
      </c>
      <c r="Z49" s="149">
        <f>VLOOKUP(Z5,Difficulties!$B$3:$F$22,IF(Calc_OppDef!Z27="H",4,2),FALSE)</f>
        <v>0.6679765344</v>
      </c>
      <c r="AA49" s="149">
        <f>VLOOKUP(AA5,Difficulties!$B$3:$F$22,IF(Calc_OppDef!AA27="H",4,2),FALSE)</f>
        <v>0.785854922</v>
      </c>
      <c r="AB49" s="149">
        <f>VLOOKUP(AB5,Difficulties!$B$3:$F$22,IF(Calc_OppDef!AB27="H",4,2),FALSE)</f>
        <v>1.178781636</v>
      </c>
      <c r="AC49" s="149">
        <f>VLOOKUP(AC5,Difficulties!$B$3:$F$22,IF(Calc_OppDef!AC27="H",4,2),FALSE)</f>
        <v>0.9823179059</v>
      </c>
      <c r="AD49" s="149">
        <f>VLOOKUP(AD5,Difficulties!$B$3:$F$22,IF(Calc_OppDef!AD27="H",4,2),FALSE)</f>
        <v>0.4715128039</v>
      </c>
      <c r="AE49" s="149">
        <f>VLOOKUP(AE5,Difficulties!$B$3:$F$22,IF(Calc_OppDef!AE27="H",4,2),FALSE)</f>
        <v>1.139489338</v>
      </c>
      <c r="AF49" s="149">
        <f>VLOOKUP(AF5,Difficulties!$B$3:$F$22,IF(Calc_OppDef!AF27="H",4,2),FALSE)</f>
        <v>0.4138834951</v>
      </c>
      <c r="AG49" s="149">
        <f>VLOOKUP(AG5,Difficulties!$B$3:$F$22,IF(Calc_OppDef!AG27="H",4,2),FALSE)</f>
        <v>0.6679765344</v>
      </c>
      <c r="AH49" s="149">
        <f>VLOOKUP(AH5,Difficulties!$B$3:$F$22,IF(Calc_OppDef!AH27="H",4,2),FALSE)</f>
        <v>1.571709097</v>
      </c>
      <c r="AI49" s="149">
        <f>VLOOKUP(AI5,Difficulties!$B$3:$F$22,IF(Calc_OppDef!AI27="H",4,2),FALSE)</f>
        <v>0.7465618773</v>
      </c>
      <c r="AJ49" s="149">
        <f>VLOOKUP(AJ5,Difficulties!$B$3:$F$22,IF(Calc_OppDef!AJ27="H",4,2),FALSE)</f>
        <v>0.8604330709</v>
      </c>
      <c r="AK49" s="149">
        <f>VLOOKUP(AK5,Difficulties!$B$3:$F$22,IF(Calc_OppDef!AK27="H",4,2),FALSE)</f>
        <v>0.7072688325</v>
      </c>
      <c r="AL49" s="149">
        <f>VLOOKUP(AL5,Difficulties!$B$3:$F$22,IF(Calc_OppDef!AL27="H",4,2),FALSE)</f>
        <v>2.121807244</v>
      </c>
      <c r="AM49" s="149">
        <f>VLOOKUP(AM5,Difficulties!$B$3:$F$22,IF(Calc_OppDef!AM27="H",4,2),FALSE)</f>
        <v>1.768172828</v>
      </c>
    </row>
    <row r="50" ht="12.75" customHeight="1">
      <c r="A50" s="140" t="str">
        <f t="shared" si="2"/>
        <v>Burnley</v>
      </c>
      <c r="B50" s="149">
        <f>VLOOKUP(B6,Difficulties!$B$3:$F$22,IF(Calc_OppDef!B28="H",4,2),FALSE)</f>
        <v>0.785854922</v>
      </c>
      <c r="C50" s="149">
        <f>VLOOKUP(C6,Difficulties!$B$3:$F$22,IF(Calc_OppDef!C28="H",4,2),FALSE)</f>
        <v>0.6679765344</v>
      </c>
      <c r="D50" s="149">
        <f>VLOOKUP(D6,Difficulties!$B$3:$F$22,IF(Calc_OppDef!D28="H",4,2),FALSE)</f>
        <v>0.7322834646</v>
      </c>
      <c r="E50" s="149">
        <f>VLOOKUP(E6,Difficulties!$B$3:$F$22,IF(Calc_OppDef!E28="H",4,2),FALSE)</f>
        <v>1.178781636</v>
      </c>
      <c r="F50" s="149">
        <f>VLOOKUP(F6,Difficulties!$B$3:$F$22,IF(Calc_OppDef!F28="H",4,2),FALSE)</f>
        <v>0.8604330709</v>
      </c>
      <c r="G50" s="149">
        <f>VLOOKUP(G6,Difficulties!$B$3:$F$22,IF(Calc_OppDef!G28="H",4,2),FALSE)</f>
        <v>0.7465618773</v>
      </c>
      <c r="H50" s="149">
        <f>VLOOKUP(H6,Difficulties!$B$3:$F$22,IF(Calc_OppDef!H28="H",4,2),FALSE)</f>
        <v>0.7322834646</v>
      </c>
      <c r="I50" s="149">
        <f>VLOOKUP(I6,Difficulties!$B$3:$F$22,IF(Calc_OppDef!I28="H",4,2),FALSE)</f>
        <v>0.4715128039</v>
      </c>
      <c r="J50" s="149">
        <f>VLOOKUP(J6,Difficulties!$B$3:$F$22,IF(Calc_OppDef!J28="H",4,2),FALSE)</f>
        <v>2.396856318</v>
      </c>
      <c r="K50" s="149">
        <f>VLOOKUP(K6,Difficulties!$B$3:$F$22,IF(Calc_OppDef!K28="H",4,2),FALSE)</f>
        <v>1.257367726</v>
      </c>
      <c r="L50" s="149">
        <f>VLOOKUP(L6,Difficulties!$B$3:$F$22,IF(Calc_OppDef!L28="H",4,2),FALSE)</f>
        <v>0.9430256077</v>
      </c>
      <c r="M50" s="149">
        <f>VLOOKUP(M6,Difficulties!$B$3:$F$22,IF(Calc_OppDef!M28="H",4,2),FALSE)</f>
        <v>0.9823179059</v>
      </c>
      <c r="N50" s="149">
        <f>VLOOKUP(N6,Difficulties!$B$3:$F$22,IF(Calc_OppDef!N28="H",4,2),FALSE)</f>
        <v>0.7072688325</v>
      </c>
      <c r="O50" s="149">
        <f>VLOOKUP(O6,Difficulties!$B$3:$F$22,IF(Calc_OppDef!O28="H",4,2),FALSE)</f>
        <v>1.139489338</v>
      </c>
      <c r="P50" s="149">
        <f>VLOOKUP(P6,Difficulties!$B$3:$F$22,IF(Calc_OppDef!P28="H",4,2),FALSE)</f>
        <v>1.532416799</v>
      </c>
      <c r="Q50" s="149">
        <f>VLOOKUP(Q6,Difficulties!$B$3:$F$22,IF(Calc_OppDef!Q28="H",4,2),FALSE)</f>
        <v>0.392927461</v>
      </c>
      <c r="R50" s="149">
        <f>VLOOKUP(R6,Difficulties!$B$3:$F$22,IF(Calc_OppDef!R28="H",4,2),FALSE)</f>
        <v>1.571709097</v>
      </c>
      <c r="S50" s="149">
        <f>VLOOKUP(S6,Difficulties!$B$3:$F$22,IF(Calc_OppDef!S28="H",4,2),FALSE)</f>
        <v>2.121807244</v>
      </c>
      <c r="T50" s="149">
        <f>VLOOKUP(T6,Difficulties!$B$3:$F$22,IF(Calc_OppDef!T28="H",4,2),FALSE)</f>
        <v>0.6286834896</v>
      </c>
      <c r="U50" s="149">
        <f>VLOOKUP(U6,Difficulties!$B$3:$F$22,IF(Calc_OppDef!U28="H",4,2),FALSE)</f>
        <v>0.9430256077</v>
      </c>
      <c r="V50" s="149">
        <f>VLOOKUP(V6,Difficulties!$B$3:$F$22,IF(Calc_OppDef!V28="H",4,2),FALSE)</f>
        <v>0.6286834896</v>
      </c>
      <c r="W50" s="149">
        <f>VLOOKUP(W6,Difficulties!$B$3:$F$22,IF(Calc_OppDef!W28="H",4,2),FALSE)</f>
        <v>0.5566019417</v>
      </c>
      <c r="X50" s="149">
        <f>VLOOKUP(X6,Difficulties!$B$3:$F$22,IF(Calc_OppDef!X28="H",4,2),FALSE)</f>
        <v>1.060903995</v>
      </c>
      <c r="Y50" s="149">
        <f>VLOOKUP(Y6,Difficulties!$B$3:$F$22,IF(Calc_OppDef!Y28="H",4,2),FALSE)</f>
        <v>1.493123755</v>
      </c>
      <c r="Z50" s="149">
        <f>VLOOKUP(Z6,Difficulties!$B$3:$F$22,IF(Calc_OppDef!Z28="H",4,2),FALSE)</f>
        <v>0.6679765344</v>
      </c>
      <c r="AA50" s="149">
        <f>VLOOKUP(AA6,Difficulties!$B$3:$F$22,IF(Calc_OppDef!AA28="H",4,2),FALSE)</f>
        <v>0.9430256077</v>
      </c>
      <c r="AB50" s="149">
        <f>VLOOKUP(AB6,Difficulties!$B$3:$F$22,IF(Calc_OppDef!AB28="H",4,2),FALSE)</f>
        <v>1.335953069</v>
      </c>
      <c r="AC50" s="149">
        <f>VLOOKUP(AC6,Difficulties!$B$3:$F$22,IF(Calc_OppDef!AC28="H",4,2),FALSE)</f>
        <v>0.8251472201</v>
      </c>
      <c r="AD50" s="149">
        <f>VLOOKUP(AD6,Difficulties!$B$3:$F$22,IF(Calc_OppDef!AD28="H",4,2),FALSE)</f>
        <v>0.6286834896</v>
      </c>
      <c r="AE50" s="149">
        <f>VLOOKUP(AE6,Difficulties!$B$3:$F$22,IF(Calc_OppDef!AE28="H",4,2),FALSE)</f>
        <v>1.768172828</v>
      </c>
      <c r="AF50" s="149">
        <f>VLOOKUP(AF6,Difficulties!$B$3:$F$22,IF(Calc_OppDef!AF28="H",4,2),FALSE)</f>
        <v>1.218074681</v>
      </c>
      <c r="AG50" s="149">
        <f>VLOOKUP(AG6,Difficulties!$B$3:$F$22,IF(Calc_OppDef!AG28="H",4,2),FALSE)</f>
        <v>0.4995145631</v>
      </c>
      <c r="AH50" s="149">
        <f>VLOOKUP(AH6,Difficulties!$B$3:$F$22,IF(Calc_OppDef!AH28="H",4,2),FALSE)</f>
        <v>1.021610951</v>
      </c>
      <c r="AI50" s="149">
        <f>VLOOKUP(AI6,Difficulties!$B$3:$F$22,IF(Calc_OppDef!AI28="H",4,2),FALSE)</f>
        <v>0.4138834951</v>
      </c>
      <c r="AJ50" s="149">
        <f>VLOOKUP(AJ6,Difficulties!$B$3:$F$22,IF(Calc_OppDef!AJ28="H",4,2),FALSE)</f>
        <v>1.178781636</v>
      </c>
      <c r="AK50" s="149">
        <f>VLOOKUP(AK6,Difficulties!$B$3:$F$22,IF(Calc_OppDef!AK28="H",4,2),FALSE)</f>
        <v>1.768172828</v>
      </c>
      <c r="AL50" s="149">
        <f>VLOOKUP(AL6,Difficulties!$B$3:$F$22,IF(Calc_OppDef!AL28="H",4,2),FALSE)</f>
        <v>1.100196294</v>
      </c>
      <c r="AM50" s="149">
        <f>VLOOKUP(AM6,Difficulties!$B$3:$F$22,IF(Calc_OppDef!AM28="H",4,2),FALSE)</f>
        <v>0.785854922</v>
      </c>
    </row>
    <row r="51" ht="12.75" customHeight="1">
      <c r="A51" s="140" t="str">
        <f t="shared" si="2"/>
        <v>Cardiff</v>
      </c>
      <c r="B51" s="149">
        <f>VLOOKUP(B7,Difficulties!$B$3:$F$22,IF(Calc_OppDef!B29="H",4,2),FALSE)</f>
        <v>1.021610951</v>
      </c>
      <c r="C51" s="149">
        <f>VLOOKUP(C7,Difficulties!$B$3:$F$22,IF(Calc_OppDef!C29="H",4,2),FALSE)</f>
        <v>0.7072688325</v>
      </c>
      <c r="D51" s="149">
        <f>VLOOKUP(D7,Difficulties!$B$3:$F$22,IF(Calc_OppDef!D29="H",4,2),FALSE)</f>
        <v>0.6286834896</v>
      </c>
      <c r="E51" s="149">
        <f>VLOOKUP(E7,Difficulties!$B$3:$F$22,IF(Calc_OppDef!E29="H",4,2),FALSE)</f>
        <v>0.785854922</v>
      </c>
      <c r="F51" s="149">
        <f>VLOOKUP(F7,Difficulties!$B$3:$F$22,IF(Calc_OppDef!F29="H",4,2),FALSE)</f>
        <v>1.178781636</v>
      </c>
      <c r="G51" s="149">
        <f>VLOOKUP(G7,Difficulties!$B$3:$F$22,IF(Calc_OppDef!G29="H",4,2),FALSE)</f>
        <v>1.768172828</v>
      </c>
      <c r="H51" s="149">
        <f>VLOOKUP(H7,Difficulties!$B$3:$F$22,IF(Calc_OppDef!H29="H",4,2),FALSE)</f>
        <v>0.785854922</v>
      </c>
      <c r="I51" s="149">
        <f>VLOOKUP(I7,Difficulties!$B$3:$F$22,IF(Calc_OppDef!I29="H",4,2),FALSE)</f>
        <v>1.571709097</v>
      </c>
      <c r="J51" s="149">
        <f>VLOOKUP(J7,Difficulties!$B$3:$F$22,IF(Calc_OppDef!J29="H",4,2),FALSE)</f>
        <v>0.5566019417</v>
      </c>
      <c r="K51" s="149">
        <f>VLOOKUP(K7,Difficulties!$B$3:$F$22,IF(Calc_OppDef!K29="H",4,2),FALSE)</f>
        <v>1.768172828</v>
      </c>
      <c r="L51" s="149">
        <f>VLOOKUP(L7,Difficulties!$B$3:$F$22,IF(Calc_OppDef!L29="H",4,2),FALSE)</f>
        <v>1.218074681</v>
      </c>
      <c r="M51" s="149">
        <f>VLOOKUP(M7,Difficulties!$B$3:$F$22,IF(Calc_OppDef!M29="H",4,2),FALSE)</f>
        <v>0.392927461</v>
      </c>
      <c r="N51" s="149">
        <f>VLOOKUP(N7,Difficulties!$B$3:$F$22,IF(Calc_OppDef!N29="H",4,2),FALSE)</f>
        <v>1.100196294</v>
      </c>
      <c r="O51" s="149">
        <f>VLOOKUP(O7,Difficulties!$B$3:$F$22,IF(Calc_OppDef!O29="H",4,2),FALSE)</f>
        <v>0.4995145631</v>
      </c>
      <c r="P51" s="149">
        <f>VLOOKUP(P7,Difficulties!$B$3:$F$22,IF(Calc_OppDef!P29="H",4,2),FALSE)</f>
        <v>0.9430256077</v>
      </c>
      <c r="Q51" s="149">
        <f>VLOOKUP(Q7,Difficulties!$B$3:$F$22,IF(Calc_OppDef!Q29="H",4,2),FALSE)</f>
        <v>0.6679765344</v>
      </c>
      <c r="R51" s="149">
        <f>VLOOKUP(R7,Difficulties!$B$3:$F$22,IF(Calc_OppDef!R29="H",4,2),FALSE)</f>
        <v>1.060903995</v>
      </c>
      <c r="S51" s="149">
        <f>VLOOKUP(S7,Difficulties!$B$3:$F$22,IF(Calc_OppDef!S29="H",4,2),FALSE)</f>
        <v>1.178781636</v>
      </c>
      <c r="T51" s="149">
        <f>VLOOKUP(T7,Difficulties!$B$3:$F$22,IF(Calc_OppDef!T29="H",4,2),FALSE)</f>
        <v>1.139489338</v>
      </c>
      <c r="U51" s="149">
        <f>VLOOKUP(U7,Difficulties!$B$3:$F$22,IF(Calc_OppDef!U29="H",4,2),FALSE)</f>
        <v>0.9823179059</v>
      </c>
      <c r="V51" s="149">
        <f>VLOOKUP(V7,Difficulties!$B$3:$F$22,IF(Calc_OppDef!V29="H",4,2),FALSE)</f>
        <v>1.335953069</v>
      </c>
      <c r="W51" s="149">
        <f>VLOOKUP(W7,Difficulties!$B$3:$F$22,IF(Calc_OppDef!W29="H",4,2),FALSE)</f>
        <v>0.4715128039</v>
      </c>
      <c r="X51" s="149">
        <f>VLOOKUP(X7,Difficulties!$B$3:$F$22,IF(Calc_OppDef!X29="H",4,2),FALSE)</f>
        <v>0.8251472201</v>
      </c>
      <c r="Y51" s="149">
        <f>VLOOKUP(Y7,Difficulties!$B$3:$F$22,IF(Calc_OppDef!Y29="H",4,2),FALSE)</f>
        <v>2.121807244</v>
      </c>
      <c r="Z51" s="149">
        <f>VLOOKUP(Z7,Difficulties!$B$3:$F$22,IF(Calc_OppDef!Z29="H",4,2),FALSE)</f>
        <v>0.7465618773</v>
      </c>
      <c r="AA51" s="149">
        <f>VLOOKUP(AA7,Difficulties!$B$3:$F$22,IF(Calc_OppDef!AA29="H",4,2),FALSE)</f>
        <v>0.785854922</v>
      </c>
      <c r="AB51" s="149">
        <f>VLOOKUP(AB7,Difficulties!$B$3:$F$22,IF(Calc_OppDef!AB29="H",4,2),FALSE)</f>
        <v>0.6679765344</v>
      </c>
      <c r="AC51" s="149">
        <f>VLOOKUP(AC7,Difficulties!$B$3:$F$22,IF(Calc_OppDef!AC29="H",4,2),FALSE)</f>
        <v>0.6286834896</v>
      </c>
      <c r="AD51" s="149">
        <f>VLOOKUP(AD7,Difficulties!$B$3:$F$22,IF(Calc_OppDef!AD29="H",4,2),FALSE)</f>
        <v>0.8604330709</v>
      </c>
      <c r="AE51" s="149">
        <f>VLOOKUP(AE7,Difficulties!$B$3:$F$22,IF(Calc_OppDef!AE29="H",4,2),FALSE)</f>
        <v>0.9430256077</v>
      </c>
      <c r="AF51" s="149">
        <f>VLOOKUP(AF7,Difficulties!$B$3:$F$22,IF(Calc_OppDef!AF29="H",4,2),FALSE)</f>
        <v>0.9430256077</v>
      </c>
      <c r="AG51" s="149">
        <f>VLOOKUP(AG7,Difficulties!$B$3:$F$22,IF(Calc_OppDef!AG29="H",4,2),FALSE)</f>
        <v>1.257367726</v>
      </c>
      <c r="AH51" s="149">
        <f>VLOOKUP(AH7,Difficulties!$B$3:$F$22,IF(Calc_OppDef!AH29="H",4,2),FALSE)</f>
        <v>2.396856318</v>
      </c>
      <c r="AI51" s="149">
        <f>VLOOKUP(AI7,Difficulties!$B$3:$F$22,IF(Calc_OppDef!AI29="H",4,2),FALSE)</f>
        <v>0.6286834896</v>
      </c>
      <c r="AJ51" s="149">
        <f>VLOOKUP(AJ7,Difficulties!$B$3:$F$22,IF(Calc_OppDef!AJ29="H",4,2),FALSE)</f>
        <v>1.532416799</v>
      </c>
      <c r="AK51" s="149">
        <f>VLOOKUP(AK7,Difficulties!$B$3:$F$22,IF(Calc_OppDef!AK29="H",4,2),FALSE)</f>
        <v>0.7322834646</v>
      </c>
      <c r="AL51" s="149">
        <f>VLOOKUP(AL7,Difficulties!$B$3:$F$22,IF(Calc_OppDef!AL29="H",4,2),FALSE)</f>
        <v>0.6286834896</v>
      </c>
      <c r="AM51" s="149">
        <f>VLOOKUP(AM7,Difficulties!$B$3:$F$22,IF(Calc_OppDef!AM29="H",4,2),FALSE)</f>
        <v>1.493123755</v>
      </c>
    </row>
    <row r="52" ht="12.75" customHeight="1">
      <c r="A52" s="140" t="str">
        <f t="shared" si="2"/>
        <v>Chelsea</v>
      </c>
      <c r="B52" s="149">
        <f>VLOOKUP(B8,Difficulties!$B$3:$F$22,IF(Calc_OppDef!B30="H",4,2),FALSE)</f>
        <v>0.6286834896</v>
      </c>
      <c r="C52" s="149">
        <f>VLOOKUP(C8,Difficulties!$B$3:$F$22,IF(Calc_OppDef!C30="H",4,2),FALSE)</f>
        <v>0.785854922</v>
      </c>
      <c r="D52" s="149">
        <f>VLOOKUP(D8,Difficulties!$B$3:$F$22,IF(Calc_OppDef!D30="H",4,2),FALSE)</f>
        <v>0.8251472201</v>
      </c>
      <c r="E52" s="149">
        <f>VLOOKUP(E8,Difficulties!$B$3:$F$22,IF(Calc_OppDef!E30="H",4,2),FALSE)</f>
        <v>0.7465618773</v>
      </c>
      <c r="F52" s="149">
        <f>VLOOKUP(F8,Difficulties!$B$3:$F$22,IF(Calc_OppDef!F30="H",4,2),FALSE)</f>
        <v>0.4138834951</v>
      </c>
      <c r="G52" s="149">
        <f>VLOOKUP(G8,Difficulties!$B$3:$F$22,IF(Calc_OppDef!G30="H",4,2),FALSE)</f>
        <v>0.9430256077</v>
      </c>
      <c r="H52" s="149">
        <f>VLOOKUP(H8,Difficulties!$B$3:$F$22,IF(Calc_OppDef!H30="H",4,2),FALSE)</f>
        <v>1.532416799</v>
      </c>
      <c r="I52" s="149">
        <f>VLOOKUP(I8,Difficulties!$B$3:$F$22,IF(Calc_OppDef!I30="H",4,2),FALSE)</f>
        <v>0.785854922</v>
      </c>
      <c r="J52" s="149">
        <f>VLOOKUP(J8,Difficulties!$B$3:$F$22,IF(Calc_OppDef!J30="H",4,2),FALSE)</f>
        <v>1.178781636</v>
      </c>
      <c r="K52" s="149">
        <f>VLOOKUP(K8,Difficulties!$B$3:$F$22,IF(Calc_OppDef!K30="H",4,2),FALSE)</f>
        <v>0.6286834896</v>
      </c>
      <c r="L52" s="149">
        <f>VLOOKUP(L8,Difficulties!$B$3:$F$22,IF(Calc_OppDef!L30="H",4,2),FALSE)</f>
        <v>0.6286834896</v>
      </c>
      <c r="M52" s="149">
        <f>VLOOKUP(M8,Difficulties!$B$3:$F$22,IF(Calc_OppDef!M30="H",4,2),FALSE)</f>
        <v>0.6286834896</v>
      </c>
      <c r="N52" s="149">
        <f>VLOOKUP(N8,Difficulties!$B$3:$F$22,IF(Calc_OppDef!N30="H",4,2),FALSE)</f>
        <v>1.571709097</v>
      </c>
      <c r="O52" s="149">
        <f>VLOOKUP(O8,Difficulties!$B$3:$F$22,IF(Calc_OppDef!O30="H",4,2),FALSE)</f>
        <v>0.5566019417</v>
      </c>
      <c r="P52" s="149">
        <f>VLOOKUP(P8,Difficulties!$B$3:$F$22,IF(Calc_OppDef!P30="H",4,2),FALSE)</f>
        <v>0.8604330709</v>
      </c>
      <c r="Q52" s="149">
        <f>VLOOKUP(Q8,Difficulties!$B$3:$F$22,IF(Calc_OppDef!Q30="H",4,2),FALSE)</f>
        <v>1.768172828</v>
      </c>
      <c r="R52" s="149">
        <f>VLOOKUP(R8,Difficulties!$B$3:$F$22,IF(Calc_OppDef!R30="H",4,2),FALSE)</f>
        <v>0.9430256077</v>
      </c>
      <c r="S52" s="149">
        <f>VLOOKUP(S8,Difficulties!$B$3:$F$22,IF(Calc_OppDef!S30="H",4,2),FALSE)</f>
        <v>1.218074681</v>
      </c>
      <c r="T52" s="149">
        <f>VLOOKUP(T8,Difficulties!$B$3:$F$22,IF(Calc_OppDef!T30="H",4,2),FALSE)</f>
        <v>1.060903995</v>
      </c>
      <c r="U52" s="149">
        <f>VLOOKUP(U8,Difficulties!$B$3:$F$22,IF(Calc_OppDef!U30="H",4,2),FALSE)</f>
        <v>1.139489338</v>
      </c>
      <c r="V52" s="149">
        <f>VLOOKUP(V8,Difficulties!$B$3:$F$22,IF(Calc_OppDef!V30="H",4,2),FALSE)</f>
        <v>0.6679765344</v>
      </c>
      <c r="W52" s="149">
        <f>VLOOKUP(W8,Difficulties!$B$3:$F$22,IF(Calc_OppDef!W30="H",4,2),FALSE)</f>
        <v>0.7072688325</v>
      </c>
      <c r="X52" s="149">
        <f>VLOOKUP(X8,Difficulties!$B$3:$F$22,IF(Calc_OppDef!X30="H",4,2),FALSE)</f>
        <v>2.121807244</v>
      </c>
      <c r="Y52" s="149">
        <f>VLOOKUP(Y8,Difficulties!$B$3:$F$22,IF(Calc_OppDef!Y30="H",4,2),FALSE)</f>
        <v>1.021610951</v>
      </c>
      <c r="Z52" s="149">
        <f>VLOOKUP(Z8,Difficulties!$B$3:$F$22,IF(Calc_OppDef!Z30="H",4,2),FALSE)</f>
        <v>0.4715128039</v>
      </c>
      <c r="AA52" s="149">
        <f>VLOOKUP(AA8,Difficulties!$B$3:$F$22,IF(Calc_OppDef!AA30="H",4,2),FALSE)</f>
        <v>2.396856318</v>
      </c>
      <c r="AB52" s="149">
        <f>VLOOKUP(AB8,Difficulties!$B$3:$F$22,IF(Calc_OppDef!AB30="H",4,2),FALSE)</f>
        <v>0.392927461</v>
      </c>
      <c r="AC52" s="149">
        <f>VLOOKUP(AC8,Difficulties!$B$3:$F$22,IF(Calc_OppDef!AC30="H",4,2),FALSE)</f>
        <v>1.335953069</v>
      </c>
      <c r="AD52" s="149">
        <f>VLOOKUP(AD8,Difficulties!$B$3:$F$22,IF(Calc_OppDef!AD30="H",4,2),FALSE)</f>
        <v>0.7322834646</v>
      </c>
      <c r="AE52" s="149">
        <f>VLOOKUP(AE8,Difficulties!$B$3:$F$22,IF(Calc_OppDef!AE30="H",4,2),FALSE)</f>
        <v>0.4995145631</v>
      </c>
      <c r="AF52" s="149">
        <f>VLOOKUP(AF8,Difficulties!$B$3:$F$22,IF(Calc_OppDef!AF30="H",4,2),FALSE)</f>
        <v>1.100196294</v>
      </c>
      <c r="AG52" s="149">
        <f>VLOOKUP(AG8,Difficulties!$B$3:$F$22,IF(Calc_OppDef!AG30="H",4,2),FALSE)</f>
        <v>0.7322834646</v>
      </c>
      <c r="AH52" s="149">
        <f>VLOOKUP(AH8,Difficulties!$B$3:$F$22,IF(Calc_OppDef!AH30="H",4,2),FALSE)</f>
        <v>0.9430256077</v>
      </c>
      <c r="AI52" s="149">
        <f>VLOOKUP(AI8,Difficulties!$B$3:$F$22,IF(Calc_OppDef!AI30="H",4,2),FALSE)</f>
        <v>1.768172828</v>
      </c>
      <c r="AJ52" s="149">
        <f>VLOOKUP(AJ8,Difficulties!$B$3:$F$22,IF(Calc_OppDef!AJ30="H",4,2),FALSE)</f>
        <v>0.785854922</v>
      </c>
      <c r="AK52" s="149">
        <f>VLOOKUP(AK8,Difficulties!$B$3:$F$22,IF(Calc_OppDef!AK30="H",4,2),FALSE)</f>
        <v>1.493123755</v>
      </c>
      <c r="AL52" s="149">
        <f>VLOOKUP(AL8,Difficulties!$B$3:$F$22,IF(Calc_OppDef!AL30="H",4,2),FALSE)</f>
        <v>0.6679765344</v>
      </c>
      <c r="AM52" s="149">
        <f>VLOOKUP(AM8,Difficulties!$B$3:$F$22,IF(Calc_OppDef!AM30="H",4,2),FALSE)</f>
        <v>0.9823179059</v>
      </c>
    </row>
    <row r="53" ht="12.75" customHeight="1">
      <c r="A53" s="140" t="str">
        <f t="shared" si="2"/>
        <v>Crystal Palace</v>
      </c>
      <c r="B53" s="149">
        <f>VLOOKUP(B9,Difficulties!$B$3:$F$22,IF(Calc_OppDef!B31="H",4,2),FALSE)</f>
        <v>0.7322834646</v>
      </c>
      <c r="C53" s="149">
        <f>VLOOKUP(C9,Difficulties!$B$3:$F$22,IF(Calc_OppDef!C31="H",4,2),FALSE)</f>
        <v>1.532416799</v>
      </c>
      <c r="D53" s="149">
        <f>VLOOKUP(D9,Difficulties!$B$3:$F$22,IF(Calc_OppDef!D31="H",4,2),FALSE)</f>
        <v>1.060903995</v>
      </c>
      <c r="E53" s="149">
        <f>VLOOKUP(E9,Difficulties!$B$3:$F$22,IF(Calc_OppDef!E31="H",4,2),FALSE)</f>
        <v>0.6679765344</v>
      </c>
      <c r="F53" s="149">
        <f>VLOOKUP(F9,Difficulties!$B$3:$F$22,IF(Calc_OppDef!F31="H",4,2),FALSE)</f>
        <v>0.6286834896</v>
      </c>
      <c r="G53" s="149">
        <f>VLOOKUP(G9,Difficulties!$B$3:$F$22,IF(Calc_OppDef!G31="H",4,2),FALSE)</f>
        <v>0.7072688325</v>
      </c>
      <c r="H53" s="149">
        <f>VLOOKUP(H9,Difficulties!$B$3:$F$22,IF(Calc_OppDef!H31="H",4,2),FALSE)</f>
        <v>1.021610951</v>
      </c>
      <c r="I53" s="149">
        <f>VLOOKUP(I9,Difficulties!$B$3:$F$22,IF(Calc_OppDef!I31="H",4,2),FALSE)</f>
        <v>0.4995145631</v>
      </c>
      <c r="J53" s="149">
        <f>VLOOKUP(J9,Difficulties!$B$3:$F$22,IF(Calc_OppDef!J31="H",4,2),FALSE)</f>
        <v>1.100196294</v>
      </c>
      <c r="K53" s="149">
        <f>VLOOKUP(K9,Difficulties!$B$3:$F$22,IF(Calc_OppDef!K31="H",4,2),FALSE)</f>
        <v>0.785854922</v>
      </c>
      <c r="L53" s="149">
        <f>VLOOKUP(L9,Difficulties!$B$3:$F$22,IF(Calc_OppDef!L31="H",4,2),FALSE)</f>
        <v>1.178781636</v>
      </c>
      <c r="M53" s="149">
        <f>VLOOKUP(M9,Difficulties!$B$3:$F$22,IF(Calc_OppDef!M31="H",4,2),FALSE)</f>
        <v>1.335953069</v>
      </c>
      <c r="N53" s="149">
        <f>VLOOKUP(N9,Difficulties!$B$3:$F$22,IF(Calc_OppDef!N31="H",4,2),FALSE)</f>
        <v>1.493123755</v>
      </c>
      <c r="O53" s="149">
        <f>VLOOKUP(O9,Difficulties!$B$3:$F$22,IF(Calc_OppDef!O31="H",4,2),FALSE)</f>
        <v>0.785854922</v>
      </c>
      <c r="P53" s="149">
        <f>VLOOKUP(P9,Difficulties!$B$3:$F$22,IF(Calc_OppDef!P31="H",4,2),FALSE)</f>
        <v>0.9430256077</v>
      </c>
      <c r="Q53" s="149">
        <f>VLOOKUP(Q9,Difficulties!$B$3:$F$22,IF(Calc_OppDef!Q31="H",4,2),FALSE)</f>
        <v>0.9430256077</v>
      </c>
      <c r="R53" s="149">
        <f>VLOOKUP(R9,Difficulties!$B$3:$F$22,IF(Calc_OppDef!R31="H",4,2),FALSE)</f>
        <v>1.218074681</v>
      </c>
      <c r="S53" s="149">
        <f>VLOOKUP(S9,Difficulties!$B$3:$F$22,IF(Calc_OppDef!S31="H",4,2),FALSE)</f>
        <v>2.396856318</v>
      </c>
      <c r="T53" s="149">
        <f>VLOOKUP(T9,Difficulties!$B$3:$F$22,IF(Calc_OppDef!T31="H",4,2),FALSE)</f>
        <v>0.4138834951</v>
      </c>
      <c r="U53" s="149">
        <f>VLOOKUP(U9,Difficulties!$B$3:$F$22,IF(Calc_OppDef!U31="H",4,2),FALSE)</f>
        <v>1.257367726</v>
      </c>
      <c r="V53" s="149">
        <f>VLOOKUP(V9,Difficulties!$B$3:$F$22,IF(Calc_OppDef!V31="H",4,2),FALSE)</f>
        <v>0.8604330709</v>
      </c>
      <c r="W53" s="149">
        <f>VLOOKUP(W9,Difficulties!$B$3:$F$22,IF(Calc_OppDef!W31="H",4,2),FALSE)</f>
        <v>0.6679765344</v>
      </c>
      <c r="X53" s="149">
        <f>VLOOKUP(X9,Difficulties!$B$3:$F$22,IF(Calc_OppDef!X31="H",4,2),FALSE)</f>
        <v>1.768172828</v>
      </c>
      <c r="Y53" s="149">
        <f>VLOOKUP(Y9,Difficulties!$B$3:$F$22,IF(Calc_OppDef!Y31="H",4,2),FALSE)</f>
        <v>0.785854922</v>
      </c>
      <c r="Z53" s="149">
        <f>VLOOKUP(Z9,Difficulties!$B$3:$F$22,IF(Calc_OppDef!Z31="H",4,2),FALSE)</f>
        <v>0.5566019417</v>
      </c>
      <c r="AA53" s="149">
        <f>VLOOKUP(AA9,Difficulties!$B$3:$F$22,IF(Calc_OppDef!AA31="H",4,2),FALSE)</f>
        <v>0.9430256077</v>
      </c>
      <c r="AB53" s="149">
        <f>VLOOKUP(AB9,Difficulties!$B$3:$F$22,IF(Calc_OppDef!AB31="H",4,2),FALSE)</f>
        <v>0.9823179059</v>
      </c>
      <c r="AC53" s="149">
        <f>VLOOKUP(AC9,Difficulties!$B$3:$F$22,IF(Calc_OppDef!AC31="H",4,2),FALSE)</f>
        <v>1.178781636</v>
      </c>
      <c r="AD53" s="149">
        <f>VLOOKUP(AD9,Difficulties!$B$3:$F$22,IF(Calc_OppDef!AD31="H",4,2),FALSE)</f>
        <v>0.6286834896</v>
      </c>
      <c r="AE53" s="149">
        <f>VLOOKUP(AE9,Difficulties!$B$3:$F$22,IF(Calc_OppDef!AE31="H",4,2),FALSE)</f>
        <v>0.392927461</v>
      </c>
      <c r="AF53" s="149">
        <f>VLOOKUP(AF9,Difficulties!$B$3:$F$22,IF(Calc_OppDef!AF31="H",4,2),FALSE)</f>
        <v>1.571709097</v>
      </c>
      <c r="AG53" s="149">
        <f>VLOOKUP(AG9,Difficulties!$B$3:$F$22,IF(Calc_OppDef!AG31="H",4,2),FALSE)</f>
        <v>0.4715128039</v>
      </c>
      <c r="AH53" s="149">
        <f>VLOOKUP(AH9,Difficulties!$B$3:$F$22,IF(Calc_OppDef!AH31="H",4,2),FALSE)</f>
        <v>0.8251472201</v>
      </c>
      <c r="AI53" s="149">
        <f>VLOOKUP(AI9,Difficulties!$B$3:$F$22,IF(Calc_OppDef!AI31="H",4,2),FALSE)</f>
        <v>1.768172828</v>
      </c>
      <c r="AJ53" s="149">
        <f>VLOOKUP(AJ9,Difficulties!$B$3:$F$22,IF(Calc_OppDef!AJ31="H",4,2),FALSE)</f>
        <v>2.121807244</v>
      </c>
      <c r="AK53" s="149">
        <f>VLOOKUP(AK9,Difficulties!$B$3:$F$22,IF(Calc_OppDef!AK31="H",4,2),FALSE)</f>
        <v>0.6286834896</v>
      </c>
      <c r="AL53" s="149">
        <f>VLOOKUP(AL9,Difficulties!$B$3:$F$22,IF(Calc_OppDef!AL31="H",4,2),FALSE)</f>
        <v>0.7322834646</v>
      </c>
      <c r="AM53" s="149">
        <f>VLOOKUP(AM9,Difficulties!$B$3:$F$22,IF(Calc_OppDef!AM31="H",4,2),FALSE)</f>
        <v>0.7465618773</v>
      </c>
    </row>
    <row r="54" ht="12.75" customHeight="1">
      <c r="A54" s="140" t="str">
        <f t="shared" si="2"/>
        <v>Everton</v>
      </c>
      <c r="B54" s="149">
        <f>VLOOKUP(B10,Difficulties!$B$3:$F$22,IF(Calc_OppDef!B32="H",4,2),FALSE)</f>
        <v>0.8604330709</v>
      </c>
      <c r="C54" s="149">
        <f>VLOOKUP(C10,Difficulties!$B$3:$F$22,IF(Calc_OppDef!C32="H",4,2),FALSE)</f>
        <v>0.6679765344</v>
      </c>
      <c r="D54" s="149">
        <f>VLOOKUP(D10,Difficulties!$B$3:$F$22,IF(Calc_OppDef!D32="H",4,2),FALSE)</f>
        <v>1.021610951</v>
      </c>
      <c r="E54" s="149">
        <f>VLOOKUP(E10,Difficulties!$B$3:$F$22,IF(Calc_OppDef!E32="H",4,2),FALSE)</f>
        <v>0.4715128039</v>
      </c>
      <c r="F54" s="149">
        <f>VLOOKUP(F10,Difficulties!$B$3:$F$22,IF(Calc_OppDef!F32="H",4,2),FALSE)</f>
        <v>0.9430256077</v>
      </c>
      <c r="G54" s="149">
        <f>VLOOKUP(G10,Difficulties!$B$3:$F$22,IF(Calc_OppDef!G32="H",4,2),FALSE)</f>
        <v>2.121807244</v>
      </c>
      <c r="H54" s="149">
        <f>VLOOKUP(H10,Difficulties!$B$3:$F$22,IF(Calc_OppDef!H32="H",4,2),FALSE)</f>
        <v>0.5566019417</v>
      </c>
      <c r="I54" s="149">
        <f>VLOOKUP(I10,Difficulties!$B$3:$F$22,IF(Calc_OppDef!I32="H",4,2),FALSE)</f>
        <v>0.9823179059</v>
      </c>
      <c r="J54" s="149">
        <f>VLOOKUP(J10,Difficulties!$B$3:$F$22,IF(Calc_OppDef!J32="H",4,2),FALSE)</f>
        <v>0.6286834896</v>
      </c>
      <c r="K54" s="149">
        <f>VLOOKUP(K10,Difficulties!$B$3:$F$22,IF(Calc_OppDef!K32="H",4,2),FALSE)</f>
        <v>1.493123755</v>
      </c>
      <c r="L54" s="149">
        <f>VLOOKUP(L10,Difficulties!$B$3:$F$22,IF(Calc_OppDef!L32="H",4,2),FALSE)</f>
        <v>0.392927461</v>
      </c>
      <c r="M54" s="149">
        <f>VLOOKUP(M10,Difficulties!$B$3:$F$22,IF(Calc_OppDef!M32="H",4,2),FALSE)</f>
        <v>1.178781636</v>
      </c>
      <c r="N54" s="149">
        <f>VLOOKUP(N10,Difficulties!$B$3:$F$22,IF(Calc_OppDef!N32="H",4,2),FALSE)</f>
        <v>0.4138834951</v>
      </c>
      <c r="O54" s="149">
        <f>VLOOKUP(O10,Difficulties!$B$3:$F$22,IF(Calc_OppDef!O32="H",4,2),FALSE)</f>
        <v>1.768172828</v>
      </c>
      <c r="P54" s="149">
        <f>VLOOKUP(P10,Difficulties!$B$3:$F$22,IF(Calc_OppDef!P32="H",4,2),FALSE)</f>
        <v>0.7072688325</v>
      </c>
      <c r="Q54" s="149">
        <f>VLOOKUP(Q10,Difficulties!$B$3:$F$22,IF(Calc_OppDef!Q32="H",4,2),FALSE)</f>
        <v>0.6679765344</v>
      </c>
      <c r="R54" s="149">
        <f>VLOOKUP(R10,Difficulties!$B$3:$F$22,IF(Calc_OppDef!R32="H",4,2),FALSE)</f>
        <v>2.396856318</v>
      </c>
      <c r="S54" s="149">
        <f>VLOOKUP(S10,Difficulties!$B$3:$F$22,IF(Calc_OppDef!S32="H",4,2),FALSE)</f>
        <v>1.335953069</v>
      </c>
      <c r="T54" s="149">
        <f>VLOOKUP(T10,Difficulties!$B$3:$F$22,IF(Calc_OppDef!T32="H",4,2),FALSE)</f>
        <v>0.6286834896</v>
      </c>
      <c r="U54" s="149">
        <f>VLOOKUP(U10,Difficulties!$B$3:$F$22,IF(Calc_OppDef!U32="H",4,2),FALSE)</f>
        <v>0.9430256077</v>
      </c>
      <c r="V54" s="149">
        <f>VLOOKUP(V10,Difficulties!$B$3:$F$22,IF(Calc_OppDef!V32="H",4,2),FALSE)</f>
        <v>1.218074681</v>
      </c>
      <c r="W54" s="149">
        <f>VLOOKUP(W10,Difficulties!$B$3:$F$22,IF(Calc_OppDef!W32="H",4,2),FALSE)</f>
        <v>0.7465618773</v>
      </c>
      <c r="X54" s="149">
        <f>VLOOKUP(X10,Difficulties!$B$3:$F$22,IF(Calc_OppDef!X32="H",4,2),FALSE)</f>
        <v>0.785854922</v>
      </c>
      <c r="Y54" s="149">
        <f>VLOOKUP(Y10,Difficulties!$B$3:$F$22,IF(Calc_OppDef!Y32="H",4,2),FALSE)</f>
        <v>0.6286834896</v>
      </c>
      <c r="Z54" s="149">
        <f>VLOOKUP(Z10,Difficulties!$B$3:$F$22,IF(Calc_OppDef!Z32="H",4,2),FALSE)</f>
        <v>0.4995145631</v>
      </c>
      <c r="AA54" s="149">
        <f>VLOOKUP(AA10,Difficulties!$B$3:$F$22,IF(Calc_OppDef!AA32="H",4,2),FALSE)</f>
        <v>1.060903995</v>
      </c>
      <c r="AB54" s="149">
        <f>VLOOKUP(AB10,Difficulties!$B$3:$F$22,IF(Calc_OppDef!AB32="H",4,2),FALSE)</f>
        <v>1.768172828</v>
      </c>
      <c r="AC54" s="149">
        <f>VLOOKUP(AC10,Difficulties!$B$3:$F$22,IF(Calc_OppDef!AC32="H",4,2),FALSE)</f>
        <v>0.7322834646</v>
      </c>
      <c r="AD54" s="149">
        <f>VLOOKUP(AD10,Difficulties!$B$3:$F$22,IF(Calc_OppDef!AD32="H",4,2),FALSE)</f>
        <v>1.532416799</v>
      </c>
      <c r="AE54" s="149">
        <f>VLOOKUP(AE10,Difficulties!$B$3:$F$22,IF(Calc_OppDef!AE32="H",4,2),FALSE)</f>
        <v>0.8251472201</v>
      </c>
      <c r="AF54" s="149">
        <f>VLOOKUP(AF10,Difficulties!$B$3:$F$22,IF(Calc_OppDef!AF32="H",4,2),FALSE)</f>
        <v>1.257367726</v>
      </c>
      <c r="AG54" s="149">
        <f>VLOOKUP(AG10,Difficulties!$B$3:$F$22,IF(Calc_OppDef!AG32="H",4,2),FALSE)</f>
        <v>0.9430256077</v>
      </c>
      <c r="AH54" s="149">
        <f>VLOOKUP(AH10,Difficulties!$B$3:$F$22,IF(Calc_OppDef!AH32="H",4,2),FALSE)</f>
        <v>0.785854922</v>
      </c>
      <c r="AI54" s="149">
        <f>VLOOKUP(AI10,Difficulties!$B$3:$F$22,IF(Calc_OppDef!AI32="H",4,2),FALSE)</f>
        <v>0.7322834646</v>
      </c>
      <c r="AJ54" s="149">
        <f>VLOOKUP(AJ10,Difficulties!$B$3:$F$22,IF(Calc_OppDef!AJ32="H",4,2),FALSE)</f>
        <v>1.178781636</v>
      </c>
      <c r="AK54" s="149">
        <f>VLOOKUP(AK10,Difficulties!$B$3:$F$22,IF(Calc_OppDef!AK32="H",4,2),FALSE)</f>
        <v>1.139489338</v>
      </c>
      <c r="AL54" s="149">
        <f>VLOOKUP(AL10,Difficulties!$B$3:$F$22,IF(Calc_OppDef!AL32="H",4,2),FALSE)</f>
        <v>0.785854922</v>
      </c>
      <c r="AM54" s="149">
        <f>VLOOKUP(AM10,Difficulties!$B$3:$F$22,IF(Calc_OppDef!AM32="H",4,2),FALSE)</f>
        <v>1.571709097</v>
      </c>
    </row>
    <row r="55" ht="12.75" customHeight="1">
      <c r="A55" s="140" t="str">
        <f t="shared" si="2"/>
        <v>Fulham</v>
      </c>
      <c r="B55" s="149">
        <f>VLOOKUP(B11,Difficulties!$B$3:$F$22,IF(Calc_OppDef!B33="H",4,2),FALSE)</f>
        <v>0.6286834896</v>
      </c>
      <c r="C55" s="149">
        <f>VLOOKUP(C11,Difficulties!$B$3:$F$22,IF(Calc_OppDef!C33="H",4,2),FALSE)</f>
        <v>1.571709097</v>
      </c>
      <c r="D55" s="149">
        <f>VLOOKUP(D11,Difficulties!$B$3:$F$22,IF(Calc_OppDef!D33="H",4,2),FALSE)</f>
        <v>0.785854922</v>
      </c>
      <c r="E55" s="149">
        <f>VLOOKUP(E11,Difficulties!$B$3:$F$22,IF(Calc_OppDef!E33="H",4,2),FALSE)</f>
        <v>0.9430256077</v>
      </c>
      <c r="F55" s="149">
        <f>VLOOKUP(F11,Difficulties!$B$3:$F$22,IF(Calc_OppDef!F33="H",4,2),FALSE)</f>
        <v>2.396856318</v>
      </c>
      <c r="G55" s="149">
        <f>VLOOKUP(G11,Difficulties!$B$3:$F$22,IF(Calc_OppDef!G33="H",4,2),FALSE)</f>
        <v>0.6679765344</v>
      </c>
      <c r="H55" s="149">
        <f>VLOOKUP(H11,Difficulties!$B$3:$F$22,IF(Calc_OppDef!H33="H",4,2),FALSE)</f>
        <v>1.100196294</v>
      </c>
      <c r="I55" s="149">
        <f>VLOOKUP(I11,Difficulties!$B$3:$F$22,IF(Calc_OppDef!I33="H",4,2),FALSE)</f>
        <v>0.785854922</v>
      </c>
      <c r="J55" s="149">
        <f>VLOOKUP(J11,Difficulties!$B$3:$F$22,IF(Calc_OppDef!J33="H",4,2),FALSE)</f>
        <v>0.7322834646</v>
      </c>
      <c r="K55" s="149">
        <f>VLOOKUP(K11,Difficulties!$B$3:$F$22,IF(Calc_OppDef!K33="H",4,2),FALSE)</f>
        <v>0.7465618773</v>
      </c>
      <c r="L55" s="149">
        <f>VLOOKUP(L11,Difficulties!$B$3:$F$22,IF(Calc_OppDef!L33="H",4,2),FALSE)</f>
        <v>0.6286834896</v>
      </c>
      <c r="M55" s="149">
        <f>VLOOKUP(M11,Difficulties!$B$3:$F$22,IF(Calc_OppDef!M33="H",4,2),FALSE)</f>
        <v>1.768172828</v>
      </c>
      <c r="N55" s="149">
        <f>VLOOKUP(N11,Difficulties!$B$3:$F$22,IF(Calc_OppDef!N33="H",4,2),FALSE)</f>
        <v>0.6679765344</v>
      </c>
      <c r="O55" s="149">
        <f>VLOOKUP(O11,Difficulties!$B$3:$F$22,IF(Calc_OppDef!O33="H",4,2),FALSE)</f>
        <v>1.178781636</v>
      </c>
      <c r="P55" s="149">
        <f>VLOOKUP(P11,Difficulties!$B$3:$F$22,IF(Calc_OppDef!P33="H",4,2),FALSE)</f>
        <v>1.218074681</v>
      </c>
      <c r="Q55" s="149">
        <f>VLOOKUP(Q11,Difficulties!$B$3:$F$22,IF(Calc_OppDef!Q33="H",4,2),FALSE)</f>
        <v>1.493123755</v>
      </c>
      <c r="R55" s="149">
        <f>VLOOKUP(R11,Difficulties!$B$3:$F$22,IF(Calc_OppDef!R33="H",4,2),FALSE)</f>
        <v>0.9430256077</v>
      </c>
      <c r="S55" s="149">
        <f>VLOOKUP(S11,Difficulties!$B$3:$F$22,IF(Calc_OppDef!S33="H",4,2),FALSE)</f>
        <v>0.8251472201</v>
      </c>
      <c r="T55" s="149">
        <f>VLOOKUP(T11,Difficulties!$B$3:$F$22,IF(Calc_OppDef!T33="H",4,2),FALSE)</f>
        <v>0.4995145631</v>
      </c>
      <c r="U55" s="149">
        <f>VLOOKUP(U11,Difficulties!$B$3:$F$22,IF(Calc_OppDef!U33="H",4,2),FALSE)</f>
        <v>0.4715128039</v>
      </c>
      <c r="V55" s="149">
        <f>VLOOKUP(V11,Difficulties!$B$3:$F$22,IF(Calc_OppDef!V33="H",4,2),FALSE)</f>
        <v>2.121807244</v>
      </c>
      <c r="W55" s="149">
        <f>VLOOKUP(W11,Difficulties!$B$3:$F$22,IF(Calc_OppDef!W33="H",4,2),FALSE)</f>
        <v>0.6286834896</v>
      </c>
      <c r="X55" s="149">
        <f>VLOOKUP(X11,Difficulties!$B$3:$F$22,IF(Calc_OppDef!X33="H",4,2),FALSE)</f>
        <v>1.335953069</v>
      </c>
      <c r="Y55" s="149">
        <f>VLOOKUP(Y11,Difficulties!$B$3:$F$22,IF(Calc_OppDef!Y33="H",4,2),FALSE)</f>
        <v>0.392927461</v>
      </c>
      <c r="Z55" s="149">
        <f>VLOOKUP(Z11,Difficulties!$B$3:$F$22,IF(Calc_OppDef!Z33="H",4,2),FALSE)</f>
        <v>1.139489338</v>
      </c>
      <c r="AA55" s="149">
        <f>VLOOKUP(AA11,Difficulties!$B$3:$F$22,IF(Calc_OppDef!AA33="H",4,2),FALSE)</f>
        <v>1.178781636</v>
      </c>
      <c r="AB55" s="149">
        <f>VLOOKUP(AB11,Difficulties!$B$3:$F$22,IF(Calc_OppDef!AB33="H",4,2),FALSE)</f>
        <v>0.9430256077</v>
      </c>
      <c r="AC55" s="149">
        <f>VLOOKUP(AC11,Difficulties!$B$3:$F$22,IF(Calc_OppDef!AC33="H",4,2),FALSE)</f>
        <v>0.785854922</v>
      </c>
      <c r="AD55" s="149">
        <f>VLOOKUP(AD11,Difficulties!$B$3:$F$22,IF(Calc_OppDef!AD33="H",4,2),FALSE)</f>
        <v>1.257367726</v>
      </c>
      <c r="AE55" s="149">
        <f>VLOOKUP(AE11,Difficulties!$B$3:$F$22,IF(Calc_OppDef!AE33="H",4,2),FALSE)</f>
        <v>0.9823179059</v>
      </c>
      <c r="AF55" s="149">
        <f>VLOOKUP(AF11,Difficulties!$B$3:$F$22,IF(Calc_OppDef!AF33="H",4,2),FALSE)</f>
        <v>1.532416799</v>
      </c>
      <c r="AG55" s="149">
        <f>VLOOKUP(AG11,Difficulties!$B$3:$F$22,IF(Calc_OppDef!AG33="H",4,2),FALSE)</f>
        <v>1.768172828</v>
      </c>
      <c r="AH55" s="149">
        <f>VLOOKUP(AH11,Difficulties!$B$3:$F$22,IF(Calc_OppDef!AH33="H",4,2),FALSE)</f>
        <v>1.060903995</v>
      </c>
      <c r="AI55" s="149">
        <f>VLOOKUP(AI11,Difficulties!$B$3:$F$22,IF(Calc_OppDef!AI33="H",4,2),FALSE)</f>
        <v>0.6286834896</v>
      </c>
      <c r="AJ55" s="149">
        <f>VLOOKUP(AJ11,Difficulties!$B$3:$F$22,IF(Calc_OppDef!AJ33="H",4,2),FALSE)</f>
        <v>1.021610951</v>
      </c>
      <c r="AK55" s="149">
        <f>VLOOKUP(AK11,Difficulties!$B$3:$F$22,IF(Calc_OppDef!AK33="H",4,2),FALSE)</f>
        <v>0.4138834951</v>
      </c>
      <c r="AL55" s="149">
        <f>VLOOKUP(AL11,Difficulties!$B$3:$F$22,IF(Calc_OppDef!AL33="H",4,2),FALSE)</f>
        <v>0.8604330709</v>
      </c>
      <c r="AM55" s="149">
        <f>VLOOKUP(AM11,Difficulties!$B$3:$F$22,IF(Calc_OppDef!AM33="H",4,2),FALSE)</f>
        <v>0.7072688325</v>
      </c>
    </row>
    <row r="56" ht="12.75" customHeight="1">
      <c r="A56" s="140" t="str">
        <f t="shared" si="2"/>
        <v>Huddersfield</v>
      </c>
      <c r="B56" s="149">
        <f>VLOOKUP(B12,Difficulties!$B$3:$F$22,IF(Calc_OppDef!B34="H",4,2),FALSE)</f>
        <v>1.257367726</v>
      </c>
      <c r="C56" s="149">
        <f>VLOOKUP(C12,Difficulties!$B$3:$F$22,IF(Calc_OppDef!C34="H",4,2),FALSE)</f>
        <v>2.396856318</v>
      </c>
      <c r="D56" s="149">
        <f>VLOOKUP(D12,Difficulties!$B$3:$F$22,IF(Calc_OppDef!D34="H",4,2),FALSE)</f>
        <v>0.4138834951</v>
      </c>
      <c r="E56" s="149">
        <f>VLOOKUP(E12,Difficulties!$B$3:$F$22,IF(Calc_OppDef!E34="H",4,2),FALSE)</f>
        <v>1.100196294</v>
      </c>
      <c r="F56" s="149">
        <f>VLOOKUP(F12,Difficulties!$B$3:$F$22,IF(Calc_OppDef!F34="H",4,2),FALSE)</f>
        <v>0.6286834896</v>
      </c>
      <c r="G56" s="149">
        <f>VLOOKUP(G12,Difficulties!$B$3:$F$22,IF(Calc_OppDef!G34="H",4,2),FALSE)</f>
        <v>0.9823179059</v>
      </c>
      <c r="H56" s="149">
        <f>VLOOKUP(H12,Difficulties!$B$3:$F$22,IF(Calc_OppDef!H34="H",4,2),FALSE)</f>
        <v>1.335953069</v>
      </c>
      <c r="I56" s="149">
        <f>VLOOKUP(I12,Difficulties!$B$3:$F$22,IF(Calc_OppDef!I34="H",4,2),FALSE)</f>
        <v>0.6286834896</v>
      </c>
      <c r="J56" s="149">
        <f>VLOOKUP(J12,Difficulties!$B$3:$F$22,IF(Calc_OppDef!J34="H",4,2),FALSE)</f>
        <v>1.532416799</v>
      </c>
      <c r="K56" s="149">
        <f>VLOOKUP(K12,Difficulties!$B$3:$F$22,IF(Calc_OppDef!K34="H",4,2),FALSE)</f>
        <v>1.060903995</v>
      </c>
      <c r="L56" s="149">
        <f>VLOOKUP(L12,Difficulties!$B$3:$F$22,IF(Calc_OppDef!L34="H",4,2),FALSE)</f>
        <v>0.5566019417</v>
      </c>
      <c r="M56" s="149">
        <f>VLOOKUP(M12,Difficulties!$B$3:$F$22,IF(Calc_OppDef!M34="H",4,2),FALSE)</f>
        <v>0.9430256077</v>
      </c>
      <c r="N56" s="149">
        <f>VLOOKUP(N12,Difficulties!$B$3:$F$22,IF(Calc_OppDef!N34="H",4,2),FALSE)</f>
        <v>0.8604330709</v>
      </c>
      <c r="O56" s="149">
        <f>VLOOKUP(O12,Difficulties!$B$3:$F$22,IF(Calc_OppDef!O34="H",4,2),FALSE)</f>
        <v>0.392927461</v>
      </c>
      <c r="P56" s="149">
        <f>VLOOKUP(P12,Difficulties!$B$3:$F$22,IF(Calc_OppDef!P34="H",4,2),FALSE)</f>
        <v>1.021610951</v>
      </c>
      <c r="Q56" s="149">
        <f>VLOOKUP(Q12,Difficulties!$B$3:$F$22,IF(Calc_OppDef!Q34="H",4,2),FALSE)</f>
        <v>2.121807244</v>
      </c>
      <c r="R56" s="149">
        <f>VLOOKUP(R12,Difficulties!$B$3:$F$22,IF(Calc_OppDef!R34="H",4,2),FALSE)</f>
        <v>0.7072688325</v>
      </c>
      <c r="S56" s="149">
        <f>VLOOKUP(S12,Difficulties!$B$3:$F$22,IF(Calc_OppDef!S34="H",4,2),FALSE)</f>
        <v>0.6679765344</v>
      </c>
      <c r="T56" s="149">
        <f>VLOOKUP(T12,Difficulties!$B$3:$F$22,IF(Calc_OppDef!T34="H",4,2),FALSE)</f>
        <v>1.493123755</v>
      </c>
      <c r="U56" s="149">
        <f>VLOOKUP(U12,Difficulties!$B$3:$F$22,IF(Calc_OppDef!U34="H",4,2),FALSE)</f>
        <v>0.7322834646</v>
      </c>
      <c r="V56" s="149">
        <f>VLOOKUP(V12,Difficulties!$B$3:$F$22,IF(Calc_OppDef!V34="H",4,2),FALSE)</f>
        <v>0.785854922</v>
      </c>
      <c r="W56" s="149">
        <f>VLOOKUP(W12,Difficulties!$B$3:$F$22,IF(Calc_OppDef!W34="H",4,2),FALSE)</f>
        <v>0.7322834646</v>
      </c>
      <c r="X56" s="149">
        <f>VLOOKUP(X12,Difficulties!$B$3:$F$22,IF(Calc_OppDef!X34="H",4,2),FALSE)</f>
        <v>1.768172828</v>
      </c>
      <c r="Y56" s="149">
        <f>VLOOKUP(Y12,Difficulties!$B$3:$F$22,IF(Calc_OppDef!Y34="H",4,2),FALSE)</f>
        <v>0.6286834896</v>
      </c>
      <c r="Z56" s="149">
        <f>VLOOKUP(Z12,Difficulties!$B$3:$F$22,IF(Calc_OppDef!Z34="H",4,2),FALSE)</f>
        <v>1.178781636</v>
      </c>
      <c r="AA56" s="149">
        <f>VLOOKUP(AA12,Difficulties!$B$3:$F$22,IF(Calc_OppDef!AA34="H",4,2),FALSE)</f>
        <v>0.785854922</v>
      </c>
      <c r="AB56" s="149">
        <f>VLOOKUP(AB12,Difficulties!$B$3:$F$22,IF(Calc_OppDef!AB34="H",4,2),FALSE)</f>
        <v>0.8251472201</v>
      </c>
      <c r="AC56" s="149">
        <f>VLOOKUP(AC12,Difficulties!$B$3:$F$22,IF(Calc_OppDef!AC34="H",4,2),FALSE)</f>
        <v>0.4995145631</v>
      </c>
      <c r="AD56" s="149">
        <f>VLOOKUP(AD12,Difficulties!$B$3:$F$22,IF(Calc_OppDef!AD34="H",4,2),FALSE)</f>
        <v>0.9430256077</v>
      </c>
      <c r="AE56" s="149">
        <f>VLOOKUP(AE12,Difficulties!$B$3:$F$22,IF(Calc_OppDef!AE34="H",4,2),FALSE)</f>
        <v>0.7465618773</v>
      </c>
      <c r="AF56" s="149">
        <f>VLOOKUP(AF12,Difficulties!$B$3:$F$22,IF(Calc_OppDef!AF34="H",4,2),FALSE)</f>
        <v>0.9430256077</v>
      </c>
      <c r="AG56" s="149">
        <f>VLOOKUP(AG12,Difficulties!$B$3:$F$22,IF(Calc_OppDef!AG34="H",4,2),FALSE)</f>
        <v>1.139489338</v>
      </c>
      <c r="AH56" s="149">
        <f>VLOOKUP(AH12,Difficulties!$B$3:$F$22,IF(Calc_OppDef!AH34="H",4,2),FALSE)</f>
        <v>1.218074681</v>
      </c>
      <c r="AI56" s="149">
        <f>VLOOKUP(AI12,Difficulties!$B$3:$F$22,IF(Calc_OppDef!AI34="H",4,2),FALSE)</f>
        <v>1.571709097</v>
      </c>
      <c r="AJ56" s="149">
        <f>VLOOKUP(AJ12,Difficulties!$B$3:$F$22,IF(Calc_OppDef!AJ34="H",4,2),FALSE)</f>
        <v>0.6679765344</v>
      </c>
      <c r="AK56" s="149">
        <f>VLOOKUP(AK12,Difficulties!$B$3:$F$22,IF(Calc_OppDef!AK34="H",4,2),FALSE)</f>
        <v>1.768172828</v>
      </c>
      <c r="AL56" s="149">
        <f>VLOOKUP(AL12,Difficulties!$B$3:$F$22,IF(Calc_OppDef!AL34="H",4,2),FALSE)</f>
        <v>1.178781636</v>
      </c>
      <c r="AM56" s="149">
        <f>VLOOKUP(AM12,Difficulties!$B$3:$F$22,IF(Calc_OppDef!AM34="H",4,2),FALSE)</f>
        <v>0.785854922</v>
      </c>
    </row>
    <row r="57" ht="12.75" customHeight="1">
      <c r="A57" s="140" t="str">
        <f t="shared" si="2"/>
        <v>Leicester</v>
      </c>
      <c r="B57" s="149">
        <f>VLOOKUP(B13,Difficulties!$B$3:$F$22,IF(Calc_OppDef!B35="H",4,2),FALSE)</f>
        <v>1.493123755</v>
      </c>
      <c r="C57" s="149">
        <f>VLOOKUP(C13,Difficulties!$B$3:$F$22,IF(Calc_OppDef!C35="H",4,2),FALSE)</f>
        <v>0.4995145631</v>
      </c>
      <c r="D57" s="149">
        <f>VLOOKUP(D13,Difficulties!$B$3:$F$22,IF(Calc_OppDef!D35="H",4,2),FALSE)</f>
        <v>0.785854922</v>
      </c>
      <c r="E57" s="149">
        <f>VLOOKUP(E13,Difficulties!$B$3:$F$22,IF(Calc_OppDef!E35="H",4,2),FALSE)</f>
        <v>1.532416799</v>
      </c>
      <c r="F57" s="149">
        <f>VLOOKUP(F13,Difficulties!$B$3:$F$22,IF(Calc_OppDef!F35="H",4,2),FALSE)</f>
        <v>1.021610951</v>
      </c>
      <c r="G57" s="149">
        <f>VLOOKUP(G13,Difficulties!$B$3:$F$22,IF(Calc_OppDef!G35="H",4,2),FALSE)</f>
        <v>0.4715128039</v>
      </c>
      <c r="H57" s="149">
        <f>VLOOKUP(H13,Difficulties!$B$3:$F$22,IF(Calc_OppDef!H35="H",4,2),FALSE)</f>
        <v>0.8251472201</v>
      </c>
      <c r="I57" s="149">
        <f>VLOOKUP(I13,Difficulties!$B$3:$F$22,IF(Calc_OppDef!I35="H",4,2),FALSE)</f>
        <v>0.6286834896</v>
      </c>
      <c r="J57" s="149">
        <f>VLOOKUP(J13,Difficulties!$B$3:$F$22,IF(Calc_OppDef!J35="H",4,2),FALSE)</f>
        <v>2.121807244</v>
      </c>
      <c r="K57" s="149">
        <f>VLOOKUP(K13,Difficulties!$B$3:$F$22,IF(Calc_OppDef!K35="H",4,2),FALSE)</f>
        <v>0.9430256077</v>
      </c>
      <c r="L57" s="149">
        <f>VLOOKUP(L13,Difficulties!$B$3:$F$22,IF(Calc_OppDef!L35="H",4,2),FALSE)</f>
        <v>0.7322834646</v>
      </c>
      <c r="M57" s="149">
        <f>VLOOKUP(M13,Difficulties!$B$3:$F$22,IF(Calc_OppDef!M35="H",4,2),FALSE)</f>
        <v>0.785854922</v>
      </c>
      <c r="N57" s="149">
        <f>VLOOKUP(N13,Difficulties!$B$3:$F$22,IF(Calc_OppDef!N35="H",4,2),FALSE)</f>
        <v>0.9430256077</v>
      </c>
      <c r="O57" s="149">
        <f>VLOOKUP(O13,Difficulties!$B$3:$F$22,IF(Calc_OppDef!O35="H",4,2),FALSE)</f>
        <v>0.6679765344</v>
      </c>
      <c r="P57" s="149">
        <f>VLOOKUP(P13,Difficulties!$B$3:$F$22,IF(Calc_OppDef!P35="H",4,2),FALSE)</f>
        <v>0.7322834646</v>
      </c>
      <c r="Q57" s="149">
        <f>VLOOKUP(Q13,Difficulties!$B$3:$F$22,IF(Calc_OppDef!Q35="H",4,2),FALSE)</f>
        <v>1.335953069</v>
      </c>
      <c r="R57" s="149">
        <f>VLOOKUP(R13,Difficulties!$B$3:$F$22,IF(Calc_OppDef!R35="H",4,2),FALSE)</f>
        <v>1.139489338</v>
      </c>
      <c r="S57" s="149">
        <f>VLOOKUP(S13,Difficulties!$B$3:$F$22,IF(Calc_OppDef!S35="H",4,2),FALSE)</f>
        <v>1.178781636</v>
      </c>
      <c r="T57" s="149">
        <f>VLOOKUP(T13,Difficulties!$B$3:$F$22,IF(Calc_OppDef!T35="H",4,2),FALSE)</f>
        <v>1.768172828</v>
      </c>
      <c r="U57" s="149">
        <f>VLOOKUP(U13,Difficulties!$B$3:$F$22,IF(Calc_OppDef!U35="H",4,2),FALSE)</f>
        <v>0.4138834951</v>
      </c>
      <c r="V57" s="149">
        <f>VLOOKUP(V13,Difficulties!$B$3:$F$22,IF(Calc_OppDef!V35="H",4,2),FALSE)</f>
        <v>1.100196294</v>
      </c>
      <c r="W57" s="149">
        <f>VLOOKUP(W13,Difficulties!$B$3:$F$22,IF(Calc_OppDef!W35="H",4,2),FALSE)</f>
        <v>0.6679765344</v>
      </c>
      <c r="X57" s="149">
        <f>VLOOKUP(X13,Difficulties!$B$3:$F$22,IF(Calc_OppDef!X35="H",4,2),FALSE)</f>
        <v>0.8604330709</v>
      </c>
      <c r="Y57" s="149">
        <f>VLOOKUP(Y13,Difficulties!$B$3:$F$22,IF(Calc_OppDef!Y35="H",4,2),FALSE)</f>
        <v>1.768172828</v>
      </c>
      <c r="Z57" s="149">
        <f>VLOOKUP(Z13,Difficulties!$B$3:$F$22,IF(Calc_OppDef!Z35="H",4,2),FALSE)</f>
        <v>1.178781636</v>
      </c>
      <c r="AA57" s="149">
        <f>VLOOKUP(AA13,Difficulties!$B$3:$F$22,IF(Calc_OppDef!AA35="H",4,2),FALSE)</f>
        <v>1.571709097</v>
      </c>
      <c r="AB57" s="149">
        <f>VLOOKUP(AB13,Difficulties!$B$3:$F$22,IF(Calc_OppDef!AB35="H",4,2),FALSE)</f>
        <v>0.6286834896</v>
      </c>
      <c r="AC57" s="149">
        <f>VLOOKUP(AC13,Difficulties!$B$3:$F$22,IF(Calc_OppDef!AC35="H",4,2),FALSE)</f>
        <v>0.392927461</v>
      </c>
      <c r="AD57" s="149">
        <f>VLOOKUP(AD13,Difficulties!$B$3:$F$22,IF(Calc_OppDef!AD35="H",4,2),FALSE)</f>
        <v>1.060903995</v>
      </c>
      <c r="AE57" s="149">
        <f>VLOOKUP(AE13,Difficulties!$B$3:$F$22,IF(Calc_OppDef!AE35="H",4,2),FALSE)</f>
        <v>0.5566019417</v>
      </c>
      <c r="AF57" s="149">
        <f>VLOOKUP(AF13,Difficulties!$B$3:$F$22,IF(Calc_OppDef!AF35="H",4,2),FALSE)</f>
        <v>0.6286834896</v>
      </c>
      <c r="AG57" s="149">
        <f>VLOOKUP(AG13,Difficulties!$B$3:$F$22,IF(Calc_OppDef!AG35="H",4,2),FALSE)</f>
        <v>0.7465618773</v>
      </c>
      <c r="AH57" s="149">
        <f>VLOOKUP(AH13,Difficulties!$B$3:$F$22,IF(Calc_OppDef!AH35="H",4,2),FALSE)</f>
        <v>0.6286834896</v>
      </c>
      <c r="AI57" s="149">
        <f>VLOOKUP(AI13,Difficulties!$B$3:$F$22,IF(Calc_OppDef!AI35="H",4,2),FALSE)</f>
        <v>0.7072688325</v>
      </c>
      <c r="AJ57" s="149">
        <f>VLOOKUP(AJ13,Difficulties!$B$3:$F$22,IF(Calc_OppDef!AJ35="H",4,2),FALSE)</f>
        <v>0.9430256077</v>
      </c>
      <c r="AK57" s="149">
        <f>VLOOKUP(AK13,Difficulties!$B$3:$F$22,IF(Calc_OppDef!AK35="H",4,2),FALSE)</f>
        <v>0.785854922</v>
      </c>
      <c r="AL57" s="149">
        <f>VLOOKUP(AL13,Difficulties!$B$3:$F$22,IF(Calc_OppDef!AL35="H",4,2),FALSE)</f>
        <v>2.396856318</v>
      </c>
      <c r="AM57" s="149">
        <f>VLOOKUP(AM13,Difficulties!$B$3:$F$22,IF(Calc_OppDef!AM35="H",4,2),FALSE)</f>
        <v>1.257367726</v>
      </c>
    </row>
    <row r="58" ht="12.75" customHeight="1">
      <c r="A58" s="140" t="str">
        <f t="shared" si="2"/>
        <v>Liverpool</v>
      </c>
      <c r="B58" s="149">
        <f>VLOOKUP(B14,Difficulties!$B$3:$F$22,IF(Calc_OppDef!B36="H",4,2),FALSE)</f>
        <v>0.9430256077</v>
      </c>
      <c r="C58" s="149">
        <f>VLOOKUP(C14,Difficulties!$B$3:$F$22,IF(Calc_OppDef!C36="H",4,2),FALSE)</f>
        <v>1.139489338</v>
      </c>
      <c r="D58" s="149">
        <f>VLOOKUP(D14,Difficulties!$B$3:$F$22,IF(Calc_OppDef!D36="H",4,2),FALSE)</f>
        <v>0.392927461</v>
      </c>
      <c r="E58" s="149">
        <f>VLOOKUP(E14,Difficulties!$B$3:$F$22,IF(Calc_OppDef!E36="H",4,2),FALSE)</f>
        <v>0.9823179059</v>
      </c>
      <c r="F58" s="149">
        <f>VLOOKUP(F14,Difficulties!$B$3:$F$22,IF(Calc_OppDef!F36="H",4,2),FALSE)</f>
        <v>1.571709097</v>
      </c>
      <c r="G58" s="149">
        <f>VLOOKUP(G14,Difficulties!$B$3:$F$22,IF(Calc_OppDef!G36="H",4,2),FALSE)</f>
        <v>0.6679765344</v>
      </c>
      <c r="H58" s="149">
        <f>VLOOKUP(H14,Difficulties!$B$3:$F$22,IF(Calc_OppDef!H36="H",4,2),FALSE)</f>
        <v>1.178781636</v>
      </c>
      <c r="I58" s="149">
        <f>VLOOKUP(I14,Difficulties!$B$3:$F$22,IF(Calc_OppDef!I36="H",4,2),FALSE)</f>
        <v>1.768172828</v>
      </c>
      <c r="J58" s="149">
        <f>VLOOKUP(J14,Difficulties!$B$3:$F$22,IF(Calc_OppDef!J36="H",4,2),FALSE)</f>
        <v>0.6286834896</v>
      </c>
      <c r="K58" s="149">
        <f>VLOOKUP(K14,Difficulties!$B$3:$F$22,IF(Calc_OppDef!K36="H",4,2),FALSE)</f>
        <v>0.4138834951</v>
      </c>
      <c r="L58" s="149">
        <f>VLOOKUP(L14,Difficulties!$B$3:$F$22,IF(Calc_OppDef!L36="H",4,2),FALSE)</f>
        <v>2.121807244</v>
      </c>
      <c r="M58" s="149">
        <f>VLOOKUP(M14,Difficulties!$B$3:$F$22,IF(Calc_OppDef!M36="H",4,2),FALSE)</f>
        <v>0.5566019417</v>
      </c>
      <c r="N58" s="149">
        <f>VLOOKUP(N14,Difficulties!$B$3:$F$22,IF(Calc_OppDef!N36="H",4,2),FALSE)</f>
        <v>1.060903995</v>
      </c>
      <c r="O58" s="149">
        <f>VLOOKUP(O14,Difficulties!$B$3:$F$22,IF(Calc_OppDef!O36="H",4,2),FALSE)</f>
        <v>0.6286834896</v>
      </c>
      <c r="P58" s="149">
        <f>VLOOKUP(P14,Difficulties!$B$3:$F$22,IF(Calc_OppDef!P36="H",4,2),FALSE)</f>
        <v>0.6286834896</v>
      </c>
      <c r="Q58" s="149">
        <f>VLOOKUP(Q14,Difficulties!$B$3:$F$22,IF(Calc_OppDef!Q36="H",4,2),FALSE)</f>
        <v>1.021610951</v>
      </c>
      <c r="R58" s="149">
        <f>VLOOKUP(R14,Difficulties!$B$3:$F$22,IF(Calc_OppDef!R36="H",4,2),FALSE)</f>
        <v>1.178781636</v>
      </c>
      <c r="S58" s="149">
        <f>VLOOKUP(S14,Difficulties!$B$3:$F$22,IF(Calc_OppDef!S36="H",4,2),FALSE)</f>
        <v>0.8604330709</v>
      </c>
      <c r="T58" s="149">
        <f>VLOOKUP(T14,Difficulties!$B$3:$F$22,IF(Calc_OppDef!T36="H",4,2),FALSE)</f>
        <v>0.7072688325</v>
      </c>
      <c r="U58" s="149">
        <f>VLOOKUP(U14,Difficulties!$B$3:$F$22,IF(Calc_OppDef!U36="H",4,2),FALSE)</f>
        <v>0.785854922</v>
      </c>
      <c r="V58" s="149">
        <f>VLOOKUP(V14,Difficulties!$B$3:$F$22,IF(Calc_OppDef!V36="H",4,2),FALSE)</f>
        <v>2.396856318</v>
      </c>
      <c r="W58" s="149">
        <f>VLOOKUP(W14,Difficulties!$B$3:$F$22,IF(Calc_OppDef!W36="H",4,2),FALSE)</f>
        <v>0.9430256077</v>
      </c>
      <c r="X58" s="149">
        <f>VLOOKUP(X14,Difficulties!$B$3:$F$22,IF(Calc_OppDef!X36="H",4,2),FALSE)</f>
        <v>0.6286834896</v>
      </c>
      <c r="Y58" s="149">
        <f>VLOOKUP(Y14,Difficulties!$B$3:$F$22,IF(Calc_OppDef!Y36="H",4,2),FALSE)</f>
        <v>1.218074681</v>
      </c>
      <c r="Z58" s="149">
        <f>VLOOKUP(Z14,Difficulties!$B$3:$F$22,IF(Calc_OppDef!Z36="H",4,2),FALSE)</f>
        <v>0.9430256077</v>
      </c>
      <c r="AA58" s="149">
        <f>VLOOKUP(AA14,Difficulties!$B$3:$F$22,IF(Calc_OppDef!AA36="H",4,2),FALSE)</f>
        <v>0.7465618773</v>
      </c>
      <c r="AB58" s="149">
        <f>VLOOKUP(AB14,Difficulties!$B$3:$F$22,IF(Calc_OppDef!AB36="H",4,2),FALSE)</f>
        <v>1.493123755</v>
      </c>
      <c r="AC58" s="149">
        <f>VLOOKUP(AC14,Difficulties!$B$3:$F$22,IF(Calc_OppDef!AC36="H",4,2),FALSE)</f>
        <v>0.6679765344</v>
      </c>
      <c r="AD58" s="149">
        <f>VLOOKUP(AD14,Difficulties!$B$3:$F$22,IF(Calc_OppDef!AD36="H",4,2),FALSE)</f>
        <v>1.100196294</v>
      </c>
      <c r="AE58" s="149">
        <f>VLOOKUP(AE14,Difficulties!$B$3:$F$22,IF(Calc_OppDef!AE36="H",4,2),FALSE)</f>
        <v>0.785854922</v>
      </c>
      <c r="AF58" s="149">
        <f>VLOOKUP(AF14,Difficulties!$B$3:$F$22,IF(Calc_OppDef!AF36="H",4,2),FALSE)</f>
        <v>0.7322834646</v>
      </c>
      <c r="AG58" s="149">
        <f>VLOOKUP(AG14,Difficulties!$B$3:$F$22,IF(Calc_OppDef!AG36="H",4,2),FALSE)</f>
        <v>1.335953069</v>
      </c>
      <c r="AH58" s="149">
        <f>VLOOKUP(AH14,Difficulties!$B$3:$F$22,IF(Calc_OppDef!AH36="H",4,2),FALSE)</f>
        <v>0.785854922</v>
      </c>
      <c r="AI58" s="149">
        <f>VLOOKUP(AI14,Difficulties!$B$3:$F$22,IF(Calc_OppDef!AI36="H",4,2),FALSE)</f>
        <v>1.257367726</v>
      </c>
      <c r="AJ58" s="149">
        <f>VLOOKUP(AJ14,Difficulties!$B$3:$F$22,IF(Calc_OppDef!AJ36="H",4,2),FALSE)</f>
        <v>0.7322834646</v>
      </c>
      <c r="AK58" s="149">
        <f>VLOOKUP(AK14,Difficulties!$B$3:$F$22,IF(Calc_OppDef!AK36="H",4,2),FALSE)</f>
        <v>0.4715128039</v>
      </c>
      <c r="AL58" s="149">
        <f>VLOOKUP(AL14,Difficulties!$B$3:$F$22,IF(Calc_OppDef!AL36="H",4,2),FALSE)</f>
        <v>0.8251472201</v>
      </c>
      <c r="AM58" s="149">
        <f>VLOOKUP(AM14,Difficulties!$B$3:$F$22,IF(Calc_OppDef!AM36="H",4,2),FALSE)</f>
        <v>0.4995145631</v>
      </c>
    </row>
    <row r="59" ht="12.75" customHeight="1">
      <c r="A59" s="140" t="str">
        <f t="shared" si="2"/>
        <v>Man City</v>
      </c>
      <c r="B59" s="149">
        <f>VLOOKUP(B15,Difficulties!$B$3:$F$22,IF(Calc_OppDef!B37="H",4,2),FALSE)</f>
        <v>2.121807244</v>
      </c>
      <c r="C59" s="149">
        <f>VLOOKUP(C15,Difficulties!$B$3:$F$22,IF(Calc_OppDef!C37="H",4,2),FALSE)</f>
        <v>0.4715128039</v>
      </c>
      <c r="D59" s="149">
        <f>VLOOKUP(D15,Difficulties!$B$3:$F$22,IF(Calc_OppDef!D37="H",4,2),FALSE)</f>
        <v>0.8604330709</v>
      </c>
      <c r="E59" s="149">
        <f>VLOOKUP(E15,Difficulties!$B$3:$F$22,IF(Calc_OppDef!E37="H",4,2),FALSE)</f>
        <v>0.7072688325</v>
      </c>
      <c r="F59" s="149">
        <f>VLOOKUP(F15,Difficulties!$B$3:$F$22,IF(Calc_OppDef!F37="H",4,2),FALSE)</f>
        <v>0.5566019417</v>
      </c>
      <c r="G59" s="149">
        <f>VLOOKUP(G15,Difficulties!$B$3:$F$22,IF(Calc_OppDef!G37="H",4,2),FALSE)</f>
        <v>0.7322834646</v>
      </c>
      <c r="H59" s="149">
        <f>VLOOKUP(H15,Difficulties!$B$3:$F$22,IF(Calc_OppDef!H37="H",4,2),FALSE)</f>
        <v>0.392927461</v>
      </c>
      <c r="I59" s="149">
        <f>VLOOKUP(I15,Difficulties!$B$3:$F$22,IF(Calc_OppDef!I37="H",4,2),FALSE)</f>
        <v>1.768172828</v>
      </c>
      <c r="J59" s="149">
        <f>VLOOKUP(J15,Difficulties!$B$3:$F$22,IF(Calc_OppDef!J37="H",4,2),FALSE)</f>
        <v>0.785854922</v>
      </c>
      <c r="K59" s="149">
        <f>VLOOKUP(K15,Difficulties!$B$3:$F$22,IF(Calc_OppDef!K37="H",4,2),FALSE)</f>
        <v>1.571709097</v>
      </c>
      <c r="L59" s="149">
        <f>VLOOKUP(L15,Difficulties!$B$3:$F$22,IF(Calc_OppDef!L37="H",4,2),FALSE)</f>
        <v>0.6679765344</v>
      </c>
      <c r="M59" s="149">
        <f>VLOOKUP(M15,Difficulties!$B$3:$F$22,IF(Calc_OppDef!M37="H",4,2),FALSE)</f>
        <v>1.178781636</v>
      </c>
      <c r="N59" s="149">
        <f>VLOOKUP(N15,Difficulties!$B$3:$F$22,IF(Calc_OppDef!N37="H",4,2),FALSE)</f>
        <v>0.9430256077</v>
      </c>
      <c r="O59" s="149">
        <f>VLOOKUP(O15,Difficulties!$B$3:$F$22,IF(Calc_OppDef!O37="H",4,2),FALSE)</f>
        <v>0.7465618773</v>
      </c>
      <c r="P59" s="149">
        <f>VLOOKUP(P15,Difficulties!$B$3:$F$22,IF(Calc_OppDef!P37="H",4,2),FALSE)</f>
        <v>1.060903995</v>
      </c>
      <c r="Q59" s="149">
        <f>VLOOKUP(Q15,Difficulties!$B$3:$F$22,IF(Calc_OppDef!Q37="H",4,2),FALSE)</f>
        <v>1.178781636</v>
      </c>
      <c r="R59" s="149">
        <f>VLOOKUP(R15,Difficulties!$B$3:$F$22,IF(Calc_OppDef!R37="H",4,2),FALSE)</f>
        <v>0.6286834896</v>
      </c>
      <c r="S59" s="149">
        <f>VLOOKUP(S15,Difficulties!$B$3:$F$22,IF(Calc_OppDef!S37="H",4,2),FALSE)</f>
        <v>0.6286834896</v>
      </c>
      <c r="T59" s="149">
        <f>VLOOKUP(T15,Difficulties!$B$3:$F$22,IF(Calc_OppDef!T37="H",4,2),FALSE)</f>
        <v>0.9823179059</v>
      </c>
      <c r="U59" s="149">
        <f>VLOOKUP(U15,Difficulties!$B$3:$F$22,IF(Calc_OppDef!U37="H",4,2),FALSE)</f>
        <v>0.785854922</v>
      </c>
      <c r="V59" s="149">
        <f>VLOOKUP(V15,Difficulties!$B$3:$F$22,IF(Calc_OppDef!V37="H",4,2),FALSE)</f>
        <v>1.532416799</v>
      </c>
      <c r="W59" s="149">
        <f>VLOOKUP(W15,Difficulties!$B$3:$F$22,IF(Calc_OppDef!W37="H",4,2),FALSE)</f>
        <v>0.4995145631</v>
      </c>
      <c r="X59" s="149">
        <f>VLOOKUP(X15,Difficulties!$B$3:$F$22,IF(Calc_OppDef!X37="H",4,2),FALSE)</f>
        <v>0.6286834896</v>
      </c>
      <c r="Y59" s="149">
        <f>VLOOKUP(Y15,Difficulties!$B$3:$F$22,IF(Calc_OppDef!Y37="H",4,2),FALSE)</f>
        <v>0.8251472201</v>
      </c>
      <c r="Z59" s="149">
        <f>VLOOKUP(Z15,Difficulties!$B$3:$F$22,IF(Calc_OppDef!Z37="H",4,2),FALSE)</f>
        <v>0.785854922</v>
      </c>
      <c r="AA59" s="149">
        <f>VLOOKUP(AA15,Difficulties!$B$3:$F$22,IF(Calc_OppDef!AA37="H",4,2),FALSE)</f>
        <v>1.257367726</v>
      </c>
      <c r="AB59" s="149">
        <f>VLOOKUP(AB15,Difficulties!$B$3:$F$22,IF(Calc_OppDef!AB37="H",4,2),FALSE)</f>
        <v>1.100196294</v>
      </c>
      <c r="AC59" s="149">
        <f>VLOOKUP(AC15,Difficulties!$B$3:$F$22,IF(Calc_OppDef!AC37="H",4,2),FALSE)</f>
        <v>0.9430256077</v>
      </c>
      <c r="AD59" s="149">
        <f>VLOOKUP(AD15,Difficulties!$B$3:$F$22,IF(Calc_OppDef!AD37="H",4,2),FALSE)</f>
        <v>1.021610951</v>
      </c>
      <c r="AE59" s="149">
        <f>VLOOKUP(AE15,Difficulties!$B$3:$F$22,IF(Calc_OppDef!AE37="H",4,2),FALSE)</f>
        <v>0.6679765344</v>
      </c>
      <c r="AF59" s="149">
        <f>VLOOKUP(AF15,Difficulties!$B$3:$F$22,IF(Calc_OppDef!AF37="H",4,2),FALSE)</f>
        <v>1.493123755</v>
      </c>
      <c r="AG59" s="149">
        <f>VLOOKUP(AG15,Difficulties!$B$3:$F$22,IF(Calc_OppDef!AG37="H",4,2),FALSE)</f>
        <v>0.7322834646</v>
      </c>
      <c r="AH59" s="149">
        <f>VLOOKUP(AH15,Difficulties!$B$3:$F$22,IF(Calc_OppDef!AH37="H",4,2),FALSE)</f>
        <v>0.4138834951</v>
      </c>
      <c r="AI59" s="149">
        <f>VLOOKUP(AI15,Difficulties!$B$3:$F$22,IF(Calc_OppDef!AI37="H",4,2),FALSE)</f>
        <v>1.139489338</v>
      </c>
      <c r="AJ59" s="149">
        <f>VLOOKUP(AJ15,Difficulties!$B$3:$F$22,IF(Calc_OppDef!AJ37="H",4,2),FALSE)</f>
        <v>1.335953069</v>
      </c>
      <c r="AK59" s="149">
        <f>VLOOKUP(AK15,Difficulties!$B$3:$F$22,IF(Calc_OppDef!AK37="H",4,2),FALSE)</f>
        <v>0.6286834896</v>
      </c>
      <c r="AL59" s="149">
        <f>VLOOKUP(AL15,Difficulties!$B$3:$F$22,IF(Calc_OppDef!AL37="H",4,2),FALSE)</f>
        <v>1.218074681</v>
      </c>
      <c r="AM59" s="149">
        <f>VLOOKUP(AM15,Difficulties!$B$3:$F$22,IF(Calc_OppDef!AM37="H",4,2),FALSE)</f>
        <v>0.9430256077</v>
      </c>
    </row>
    <row r="60" ht="12.75" customHeight="1">
      <c r="A60" s="140" t="str">
        <f t="shared" si="2"/>
        <v>Man Utd</v>
      </c>
      <c r="B60" s="149">
        <f>VLOOKUP(B16,Difficulties!$B$3:$F$22,IF(Calc_OppDef!B38="H",4,2),FALSE)</f>
        <v>1.218074681</v>
      </c>
      <c r="C60" s="149">
        <f>VLOOKUP(C16,Difficulties!$B$3:$F$22,IF(Calc_OppDef!C38="H",4,2),FALSE)</f>
        <v>0.9430256077</v>
      </c>
      <c r="D60" s="149">
        <f>VLOOKUP(D16,Difficulties!$B$3:$F$22,IF(Calc_OppDef!D38="H",4,2),FALSE)</f>
        <v>1.335953069</v>
      </c>
      <c r="E60" s="149">
        <f>VLOOKUP(E16,Difficulties!$B$3:$F$22,IF(Calc_OppDef!E38="H",4,2),FALSE)</f>
        <v>0.6286834896</v>
      </c>
      <c r="F60" s="149">
        <f>VLOOKUP(F16,Difficulties!$B$3:$F$22,IF(Calc_OppDef!F38="H",4,2),FALSE)</f>
        <v>1.060903995</v>
      </c>
      <c r="G60" s="149">
        <f>VLOOKUP(G16,Difficulties!$B$3:$F$22,IF(Calc_OppDef!G38="H",4,2),FALSE)</f>
        <v>0.4995145631</v>
      </c>
      <c r="H60" s="149">
        <f>VLOOKUP(H16,Difficulties!$B$3:$F$22,IF(Calc_OppDef!H38="H",4,2),FALSE)</f>
        <v>0.9430256077</v>
      </c>
      <c r="I60" s="149">
        <f>VLOOKUP(I16,Difficulties!$B$3:$F$22,IF(Calc_OppDef!I38="H",4,2),FALSE)</f>
        <v>0.7072688325</v>
      </c>
      <c r="J60" s="149">
        <f>VLOOKUP(J16,Difficulties!$B$3:$F$22,IF(Calc_OppDef!J38="H",4,2),FALSE)</f>
        <v>1.178781636</v>
      </c>
      <c r="K60" s="149">
        <f>VLOOKUP(K16,Difficulties!$B$3:$F$22,IF(Calc_OppDef!K38="H",4,2),FALSE)</f>
        <v>0.6286834896</v>
      </c>
      <c r="L60" s="149">
        <f>VLOOKUP(L16,Difficulties!$B$3:$F$22,IF(Calc_OppDef!L38="H",4,2),FALSE)</f>
        <v>1.021610951</v>
      </c>
      <c r="M60" s="149">
        <f>VLOOKUP(M16,Difficulties!$B$3:$F$22,IF(Calc_OppDef!M38="H",4,2),FALSE)</f>
        <v>2.396856318</v>
      </c>
      <c r="N60" s="149">
        <f>VLOOKUP(N16,Difficulties!$B$3:$F$22,IF(Calc_OppDef!N38="H",4,2),FALSE)</f>
        <v>0.6286834896</v>
      </c>
      <c r="O60" s="149">
        <f>VLOOKUP(O16,Difficulties!$B$3:$F$22,IF(Calc_OppDef!O38="H",4,2),FALSE)</f>
        <v>0.785854922</v>
      </c>
      <c r="P60" s="149">
        <f>VLOOKUP(P16,Difficulties!$B$3:$F$22,IF(Calc_OppDef!P38="H",4,2),FALSE)</f>
        <v>0.785854922</v>
      </c>
      <c r="Q60" s="149">
        <f>VLOOKUP(Q16,Difficulties!$B$3:$F$22,IF(Calc_OppDef!Q38="H",4,2),FALSE)</f>
        <v>0.5566019417</v>
      </c>
      <c r="R60" s="149">
        <f>VLOOKUP(R16,Difficulties!$B$3:$F$22,IF(Calc_OppDef!R38="H",4,2),FALSE)</f>
        <v>1.768172828</v>
      </c>
      <c r="S60" s="149">
        <f>VLOOKUP(S16,Difficulties!$B$3:$F$22,IF(Calc_OppDef!S38="H",4,2),FALSE)</f>
        <v>0.7322834646</v>
      </c>
      <c r="T60" s="149">
        <f>VLOOKUP(T16,Difficulties!$B$3:$F$22,IF(Calc_OppDef!T38="H",4,2),FALSE)</f>
        <v>0.4715128039</v>
      </c>
      <c r="U60" s="149">
        <f>VLOOKUP(U16,Difficulties!$B$3:$F$22,IF(Calc_OppDef!U38="H",4,2),FALSE)</f>
        <v>0.7465618773</v>
      </c>
      <c r="V60" s="149">
        <f>VLOOKUP(V16,Difficulties!$B$3:$F$22,IF(Calc_OppDef!V38="H",4,2),FALSE)</f>
        <v>0.8251472201</v>
      </c>
      <c r="W60" s="149">
        <f>VLOOKUP(W16,Difficulties!$B$3:$F$22,IF(Calc_OppDef!W38="H",4,2),FALSE)</f>
        <v>1.571709097</v>
      </c>
      <c r="X60" s="149">
        <f>VLOOKUP(X16,Difficulties!$B$3:$F$22,IF(Calc_OppDef!X38="H",4,2),FALSE)</f>
        <v>0.392927461</v>
      </c>
      <c r="Y60" s="149">
        <f>VLOOKUP(Y16,Difficulties!$B$3:$F$22,IF(Calc_OppDef!Y38="H",4,2),FALSE)</f>
        <v>0.785854922</v>
      </c>
      <c r="Z60" s="149">
        <f>VLOOKUP(Z16,Difficulties!$B$3:$F$22,IF(Calc_OppDef!Z38="H",4,2),FALSE)</f>
        <v>0.9823179059</v>
      </c>
      <c r="AA60" s="149">
        <f>VLOOKUP(AA16,Difficulties!$B$3:$F$22,IF(Calc_OppDef!AA38="H",4,2),FALSE)</f>
        <v>0.7322834646</v>
      </c>
      <c r="AB60" s="149">
        <f>VLOOKUP(AB16,Difficulties!$B$3:$F$22,IF(Calc_OppDef!AB38="H",4,2),FALSE)</f>
        <v>1.532416799</v>
      </c>
      <c r="AC60" s="149">
        <f>VLOOKUP(AC16,Difficulties!$B$3:$F$22,IF(Calc_OppDef!AC38="H",4,2),FALSE)</f>
        <v>1.139489338</v>
      </c>
      <c r="AD60" s="149">
        <f>VLOOKUP(AD16,Difficulties!$B$3:$F$22,IF(Calc_OppDef!AD38="H",4,2),FALSE)</f>
        <v>0.6679765344</v>
      </c>
      <c r="AE60" s="149">
        <f>VLOOKUP(AE16,Difficulties!$B$3:$F$22,IF(Calc_OppDef!AE38="H",4,2),FALSE)</f>
        <v>2.121807244</v>
      </c>
      <c r="AF60" s="149">
        <f>VLOOKUP(AF16,Difficulties!$B$3:$F$22,IF(Calc_OppDef!AF38="H",4,2),FALSE)</f>
        <v>1.768172828</v>
      </c>
      <c r="AG60" s="149">
        <f>VLOOKUP(AG16,Difficulties!$B$3:$F$22,IF(Calc_OppDef!AG38="H",4,2),FALSE)</f>
        <v>0.6679765344</v>
      </c>
      <c r="AH60" s="149">
        <f>VLOOKUP(AH16,Difficulties!$B$3:$F$22,IF(Calc_OppDef!AH38="H",4,2),FALSE)</f>
        <v>0.8604330709</v>
      </c>
      <c r="AI60" s="149">
        <f>VLOOKUP(AI16,Difficulties!$B$3:$F$22,IF(Calc_OppDef!AI38="H",4,2),FALSE)</f>
        <v>0.9430256077</v>
      </c>
      <c r="AJ60" s="149">
        <f>VLOOKUP(AJ16,Difficulties!$B$3:$F$22,IF(Calc_OppDef!AJ38="H",4,2),FALSE)</f>
        <v>1.100196294</v>
      </c>
      <c r="AK60" s="149">
        <f>VLOOKUP(AK16,Difficulties!$B$3:$F$22,IF(Calc_OppDef!AK38="H",4,2),FALSE)</f>
        <v>1.257367726</v>
      </c>
      <c r="AL60" s="149">
        <f>VLOOKUP(AL16,Difficulties!$B$3:$F$22,IF(Calc_OppDef!AL38="H",4,2),FALSE)</f>
        <v>0.6286834896</v>
      </c>
      <c r="AM60" s="149">
        <f>VLOOKUP(AM16,Difficulties!$B$3:$F$22,IF(Calc_OppDef!AM38="H",4,2),FALSE)</f>
        <v>0.4138834951</v>
      </c>
    </row>
    <row r="61" ht="12.75" customHeight="1">
      <c r="A61" s="140" t="str">
        <f t="shared" si="2"/>
        <v>Newcastle</v>
      </c>
      <c r="B61" s="149">
        <f>VLOOKUP(B17,Difficulties!$B$3:$F$22,IF(Calc_OppDef!B39="H",4,2),FALSE)</f>
        <v>1.335953069</v>
      </c>
      <c r="C61" s="149">
        <f>VLOOKUP(C17,Difficulties!$B$3:$F$22,IF(Calc_OppDef!C39="H",4,2),FALSE)</f>
        <v>0.7322834646</v>
      </c>
      <c r="D61" s="149">
        <f>VLOOKUP(D17,Difficulties!$B$3:$F$22,IF(Calc_OppDef!D39="H",4,2),FALSE)</f>
        <v>1.257367726</v>
      </c>
      <c r="E61" s="149">
        <f>VLOOKUP(E17,Difficulties!$B$3:$F$22,IF(Calc_OppDef!E39="H",4,2),FALSE)</f>
        <v>2.396856318</v>
      </c>
      <c r="F61" s="149">
        <f>VLOOKUP(F17,Difficulties!$B$3:$F$22,IF(Calc_OppDef!F39="H",4,2),FALSE)</f>
        <v>0.785854922</v>
      </c>
      <c r="G61" s="149">
        <f>VLOOKUP(G17,Difficulties!$B$3:$F$22,IF(Calc_OppDef!G39="H",4,2),FALSE)</f>
        <v>1.139489338</v>
      </c>
      <c r="H61" s="149">
        <f>VLOOKUP(H17,Difficulties!$B$3:$F$22,IF(Calc_OppDef!H39="H",4,2),FALSE)</f>
        <v>1.218074681</v>
      </c>
      <c r="I61" s="149">
        <f>VLOOKUP(I17,Difficulties!$B$3:$F$22,IF(Calc_OppDef!I39="H",4,2),FALSE)</f>
        <v>1.493123755</v>
      </c>
      <c r="J61" s="149">
        <f>VLOOKUP(J17,Difficulties!$B$3:$F$22,IF(Calc_OppDef!J39="H",4,2),FALSE)</f>
        <v>0.392927461</v>
      </c>
      <c r="K61" s="149">
        <f>VLOOKUP(K17,Difficulties!$B$3:$F$22,IF(Calc_OppDef!K39="H",4,2),FALSE)</f>
        <v>0.785854922</v>
      </c>
      <c r="L61" s="149">
        <f>VLOOKUP(L17,Difficulties!$B$3:$F$22,IF(Calc_OppDef!L39="H",4,2),FALSE)</f>
        <v>0.6679765344</v>
      </c>
      <c r="M61" s="149">
        <f>VLOOKUP(M17,Difficulties!$B$3:$F$22,IF(Calc_OppDef!M39="H",4,2),FALSE)</f>
        <v>0.7465618773</v>
      </c>
      <c r="N61" s="149">
        <f>VLOOKUP(N17,Difficulties!$B$3:$F$22,IF(Calc_OppDef!N39="H",4,2),FALSE)</f>
        <v>0.6286834896</v>
      </c>
      <c r="O61" s="149">
        <f>VLOOKUP(O17,Difficulties!$B$3:$F$22,IF(Calc_OppDef!O39="H",4,2),FALSE)</f>
        <v>0.9430256077</v>
      </c>
      <c r="P61" s="149">
        <f>VLOOKUP(P17,Difficulties!$B$3:$F$22,IF(Calc_OppDef!P39="H",4,2),FALSE)</f>
        <v>0.4995145631</v>
      </c>
      <c r="Q61" s="149">
        <f>VLOOKUP(Q17,Difficulties!$B$3:$F$22,IF(Calc_OppDef!Q39="H",4,2),FALSE)</f>
        <v>1.100196294</v>
      </c>
      <c r="R61" s="149">
        <f>VLOOKUP(R17,Difficulties!$B$3:$F$22,IF(Calc_OppDef!R39="H",4,2),FALSE)</f>
        <v>0.6286834896</v>
      </c>
      <c r="S61" s="149">
        <f>VLOOKUP(S17,Difficulties!$B$3:$F$22,IF(Calc_OppDef!S39="H",4,2),FALSE)</f>
        <v>0.5566019417</v>
      </c>
      <c r="T61" s="149">
        <f>VLOOKUP(T17,Difficulties!$B$3:$F$22,IF(Calc_OppDef!T39="H",4,2),FALSE)</f>
        <v>1.768172828</v>
      </c>
      <c r="U61" s="149">
        <f>VLOOKUP(U17,Difficulties!$B$3:$F$22,IF(Calc_OppDef!U39="H",4,2),FALSE)</f>
        <v>1.060903995</v>
      </c>
      <c r="V61" s="149">
        <f>VLOOKUP(V17,Difficulties!$B$3:$F$22,IF(Calc_OppDef!V39="H",4,2),FALSE)</f>
        <v>1.178781636</v>
      </c>
      <c r="W61" s="149">
        <f>VLOOKUP(W17,Difficulties!$B$3:$F$22,IF(Calc_OppDef!W39="H",4,2),FALSE)</f>
        <v>1.178781636</v>
      </c>
      <c r="X61" s="149">
        <f>VLOOKUP(X17,Difficulties!$B$3:$F$22,IF(Calc_OppDef!X39="H",4,2),FALSE)</f>
        <v>0.4138834951</v>
      </c>
      <c r="Y61" s="149">
        <f>VLOOKUP(Y17,Difficulties!$B$3:$F$22,IF(Calc_OppDef!Y39="H",4,2),FALSE)</f>
        <v>1.768172828</v>
      </c>
      <c r="Z61" s="149">
        <f>VLOOKUP(Z17,Difficulties!$B$3:$F$22,IF(Calc_OppDef!Z39="H",4,2),FALSE)</f>
        <v>1.571709097</v>
      </c>
      <c r="AA61" s="149">
        <f>VLOOKUP(AA17,Difficulties!$B$3:$F$22,IF(Calc_OppDef!AA39="H",4,2),FALSE)</f>
        <v>0.8604330709</v>
      </c>
      <c r="AB61" s="149">
        <f>VLOOKUP(AB17,Difficulties!$B$3:$F$22,IF(Calc_OppDef!AB39="H",4,2),FALSE)</f>
        <v>0.4715128039</v>
      </c>
      <c r="AC61" s="149">
        <f>VLOOKUP(AC17,Difficulties!$B$3:$F$22,IF(Calc_OppDef!AC39="H",4,2),FALSE)</f>
        <v>0.785854922</v>
      </c>
      <c r="AD61" s="149">
        <f>VLOOKUP(AD17,Difficulties!$B$3:$F$22,IF(Calc_OppDef!AD39="H",4,2),FALSE)</f>
        <v>0.9430256077</v>
      </c>
      <c r="AE61" s="149">
        <f>VLOOKUP(AE17,Difficulties!$B$3:$F$22,IF(Calc_OppDef!AE39="H",4,2),FALSE)</f>
        <v>0.6286834896</v>
      </c>
      <c r="AF61" s="149">
        <f>VLOOKUP(AF17,Difficulties!$B$3:$F$22,IF(Calc_OppDef!AF39="H",4,2),FALSE)</f>
        <v>1.021610951</v>
      </c>
      <c r="AG61" s="149">
        <f>VLOOKUP(AG17,Difficulties!$B$3:$F$22,IF(Calc_OppDef!AG39="H",4,2),FALSE)</f>
        <v>2.121807244</v>
      </c>
      <c r="AH61" s="149">
        <f>VLOOKUP(AH17,Difficulties!$B$3:$F$22,IF(Calc_OppDef!AH39="H",4,2),FALSE)</f>
        <v>0.6286834896</v>
      </c>
      <c r="AI61" s="149">
        <f>VLOOKUP(AI17,Difficulties!$B$3:$F$22,IF(Calc_OppDef!AI39="H",4,2),FALSE)</f>
        <v>0.9823179059</v>
      </c>
      <c r="AJ61" s="149">
        <f>VLOOKUP(AJ17,Difficulties!$B$3:$F$22,IF(Calc_OppDef!AJ39="H",4,2),FALSE)</f>
        <v>0.6679765344</v>
      </c>
      <c r="AK61" s="149">
        <f>VLOOKUP(AK17,Difficulties!$B$3:$F$22,IF(Calc_OppDef!AK39="H",4,2),FALSE)</f>
        <v>0.9430256077</v>
      </c>
      <c r="AL61" s="149">
        <f>VLOOKUP(AL17,Difficulties!$B$3:$F$22,IF(Calc_OppDef!AL39="H",4,2),FALSE)</f>
        <v>1.532416799</v>
      </c>
      <c r="AM61" s="149">
        <f>VLOOKUP(AM17,Difficulties!$B$3:$F$22,IF(Calc_OppDef!AM39="H",4,2),FALSE)</f>
        <v>0.7322834646</v>
      </c>
    </row>
    <row r="62" ht="12.75" customHeight="1">
      <c r="A62" s="140" t="str">
        <f t="shared" si="2"/>
        <v>Southampton</v>
      </c>
      <c r="B62" s="149">
        <f>VLOOKUP(B18,Difficulties!$B$3:$F$22,IF(Calc_OppDef!B40="H",4,2),FALSE)</f>
        <v>0.785854922</v>
      </c>
      <c r="C62" s="149">
        <f>VLOOKUP(C18,Difficulties!$B$3:$F$22,IF(Calc_OppDef!C40="H",4,2),FALSE)</f>
        <v>1.100196294</v>
      </c>
      <c r="D62" s="149">
        <f>VLOOKUP(D18,Difficulties!$B$3:$F$22,IF(Calc_OppDef!D40="H",4,2),FALSE)</f>
        <v>1.218074681</v>
      </c>
      <c r="E62" s="149">
        <f>VLOOKUP(E18,Difficulties!$B$3:$F$22,IF(Calc_OppDef!E40="H",4,2),FALSE)</f>
        <v>1.139489338</v>
      </c>
      <c r="F62" s="149">
        <f>VLOOKUP(F18,Difficulties!$B$3:$F$22,IF(Calc_OppDef!F40="H",4,2),FALSE)</f>
        <v>0.392927461</v>
      </c>
      <c r="G62" s="149">
        <f>VLOOKUP(G18,Difficulties!$B$3:$F$22,IF(Calc_OppDef!G40="H",4,2),FALSE)</f>
        <v>1.768172828</v>
      </c>
      <c r="H62" s="149">
        <f>VLOOKUP(H18,Difficulties!$B$3:$F$22,IF(Calc_OppDef!H40="H",4,2),FALSE)</f>
        <v>0.8604330709</v>
      </c>
      <c r="I62" s="149">
        <f>VLOOKUP(I18,Difficulties!$B$3:$F$22,IF(Calc_OppDef!I40="H",4,2),FALSE)</f>
        <v>1.257367726</v>
      </c>
      <c r="J62" s="149">
        <f>VLOOKUP(J18,Difficulties!$B$3:$F$22,IF(Calc_OppDef!J40="H",4,2),FALSE)</f>
        <v>1.021610951</v>
      </c>
      <c r="K62" s="149">
        <f>VLOOKUP(K18,Difficulties!$B$3:$F$22,IF(Calc_OppDef!K40="H",4,2),FALSE)</f>
        <v>0.7072688325</v>
      </c>
      <c r="L62" s="149">
        <f>VLOOKUP(L18,Difficulties!$B$3:$F$22,IF(Calc_OppDef!L40="H",4,2),FALSE)</f>
        <v>2.396856318</v>
      </c>
      <c r="M62" s="149">
        <f>VLOOKUP(M18,Difficulties!$B$3:$F$22,IF(Calc_OppDef!M40="H",4,2),FALSE)</f>
        <v>0.6679765344</v>
      </c>
      <c r="N62" s="149">
        <f>VLOOKUP(N18,Difficulties!$B$3:$F$22,IF(Calc_OppDef!N40="H",4,2),FALSE)</f>
        <v>0.7322834646</v>
      </c>
      <c r="O62" s="149">
        <f>VLOOKUP(O18,Difficulties!$B$3:$F$22,IF(Calc_OppDef!O40="H",4,2),FALSE)</f>
        <v>1.178781636</v>
      </c>
      <c r="P62" s="149">
        <f>VLOOKUP(P18,Difficulties!$B$3:$F$22,IF(Calc_OppDef!P40="H",4,2),FALSE)</f>
        <v>1.571709097</v>
      </c>
      <c r="Q62" s="149">
        <f>VLOOKUP(Q18,Difficulties!$B$3:$F$22,IF(Calc_OppDef!Q40="H",4,2),FALSE)</f>
        <v>0.7322834646</v>
      </c>
      <c r="R62" s="149">
        <f>VLOOKUP(R18,Difficulties!$B$3:$F$22,IF(Calc_OppDef!R40="H",4,2),FALSE)</f>
        <v>0.785854922</v>
      </c>
      <c r="S62" s="149">
        <f>VLOOKUP(S18,Difficulties!$B$3:$F$22,IF(Calc_OppDef!S40="H",4,2),FALSE)</f>
        <v>0.6286834896</v>
      </c>
      <c r="T62" s="149">
        <f>VLOOKUP(T18,Difficulties!$B$3:$F$22,IF(Calc_OppDef!T40="H",4,2),FALSE)</f>
        <v>0.9430256077</v>
      </c>
      <c r="U62" s="149">
        <f>VLOOKUP(U18,Difficulties!$B$3:$F$22,IF(Calc_OppDef!U40="H",4,2),FALSE)</f>
        <v>1.768172828</v>
      </c>
      <c r="V62" s="149">
        <f>VLOOKUP(V18,Difficulties!$B$3:$F$22,IF(Calc_OppDef!V40="H",4,2),FALSE)</f>
        <v>1.178781636</v>
      </c>
      <c r="W62" s="149">
        <f>VLOOKUP(W18,Difficulties!$B$3:$F$22,IF(Calc_OppDef!W40="H",4,2),FALSE)</f>
        <v>0.9823179059</v>
      </c>
      <c r="X62" s="149">
        <f>VLOOKUP(X18,Difficulties!$B$3:$F$22,IF(Calc_OppDef!X40="H",4,2),FALSE)</f>
        <v>0.6286834896</v>
      </c>
      <c r="Y62" s="149">
        <f>VLOOKUP(Y18,Difficulties!$B$3:$F$22,IF(Calc_OppDef!Y40="H",4,2),FALSE)</f>
        <v>0.6286834896</v>
      </c>
      <c r="Z62" s="149">
        <f>VLOOKUP(Z18,Difficulties!$B$3:$F$22,IF(Calc_OppDef!Z40="H",4,2),FALSE)</f>
        <v>0.6286834896</v>
      </c>
      <c r="AA62" s="149">
        <f>VLOOKUP(AA18,Difficulties!$B$3:$F$22,IF(Calc_OppDef!AA40="H",4,2),FALSE)</f>
        <v>0.4138834951</v>
      </c>
      <c r="AB62" s="149">
        <f>VLOOKUP(AB18,Difficulties!$B$3:$F$22,IF(Calc_OppDef!AB40="H",4,2),FALSE)</f>
        <v>2.121807244</v>
      </c>
      <c r="AC62" s="149">
        <f>VLOOKUP(AC18,Difficulties!$B$3:$F$22,IF(Calc_OppDef!AC40="H",4,2),FALSE)</f>
        <v>0.5566019417</v>
      </c>
      <c r="AD62" s="149">
        <f>VLOOKUP(AD18,Difficulties!$B$3:$F$22,IF(Calc_OppDef!AD40="H",4,2),FALSE)</f>
        <v>1.493123755</v>
      </c>
      <c r="AE62" s="149">
        <f>VLOOKUP(AE18,Difficulties!$B$3:$F$22,IF(Calc_OppDef!AE40="H",4,2),FALSE)</f>
        <v>1.335953069</v>
      </c>
      <c r="AF62" s="149">
        <f>VLOOKUP(AF18,Difficulties!$B$3:$F$22,IF(Calc_OppDef!AF40="H",4,2),FALSE)</f>
        <v>1.060903995</v>
      </c>
      <c r="AG62" s="149">
        <f>VLOOKUP(AG18,Difficulties!$B$3:$F$22,IF(Calc_OppDef!AG40="H",4,2),FALSE)</f>
        <v>0.9430256077</v>
      </c>
      <c r="AH62" s="149">
        <f>VLOOKUP(AH18,Difficulties!$B$3:$F$22,IF(Calc_OppDef!AH40="H",4,2),FALSE)</f>
        <v>1.532416799</v>
      </c>
      <c r="AI62" s="149">
        <f>VLOOKUP(AI18,Difficulties!$B$3:$F$22,IF(Calc_OppDef!AI40="H",4,2),FALSE)</f>
        <v>0.4995145631</v>
      </c>
      <c r="AJ62" s="149">
        <f>VLOOKUP(AJ18,Difficulties!$B$3:$F$22,IF(Calc_OppDef!AJ40="H",4,2),FALSE)</f>
        <v>0.8251472201</v>
      </c>
      <c r="AK62" s="149">
        <f>VLOOKUP(AK18,Difficulties!$B$3:$F$22,IF(Calc_OppDef!AK40="H",4,2),FALSE)</f>
        <v>0.7465618773</v>
      </c>
      <c r="AL62" s="149">
        <f>VLOOKUP(AL18,Difficulties!$B$3:$F$22,IF(Calc_OppDef!AL40="H",4,2),FALSE)</f>
        <v>0.9430256077</v>
      </c>
      <c r="AM62" s="149">
        <f>VLOOKUP(AM18,Difficulties!$B$3:$F$22,IF(Calc_OppDef!AM40="H",4,2),FALSE)</f>
        <v>0.4715128039</v>
      </c>
    </row>
    <row r="63" ht="12.75" customHeight="1">
      <c r="A63" s="140" t="str">
        <f t="shared" si="2"/>
        <v>Tottenham</v>
      </c>
      <c r="B63" s="149">
        <f>VLOOKUP(B19,Difficulties!$B$3:$F$22,IF(Calc_OppDef!B41="H",4,2),FALSE)</f>
        <v>0.8251472201</v>
      </c>
      <c r="C63" s="149">
        <f>VLOOKUP(C19,Difficulties!$B$3:$F$22,IF(Calc_OppDef!C41="H",4,2),FALSE)</f>
        <v>0.5566019417</v>
      </c>
      <c r="D63" s="149">
        <f>VLOOKUP(D19,Difficulties!$B$3:$F$22,IF(Calc_OppDef!D41="H",4,2),FALSE)</f>
        <v>1.493123755</v>
      </c>
      <c r="E63" s="149">
        <f>VLOOKUP(E19,Difficulties!$B$3:$F$22,IF(Calc_OppDef!E41="H",4,2),FALSE)</f>
        <v>1.060903995</v>
      </c>
      <c r="F63" s="149">
        <f>VLOOKUP(F19,Difficulties!$B$3:$F$22,IF(Calc_OppDef!F41="H",4,2),FALSE)</f>
        <v>1.532416799</v>
      </c>
      <c r="G63" s="149">
        <f>VLOOKUP(G19,Difficulties!$B$3:$F$22,IF(Calc_OppDef!G41="H",4,2),FALSE)</f>
        <v>0.9430256077</v>
      </c>
      <c r="H63" s="149">
        <f>VLOOKUP(H19,Difficulties!$B$3:$F$22,IF(Calc_OppDef!H41="H",4,2),FALSE)</f>
        <v>0.6286834896</v>
      </c>
      <c r="I63" s="149">
        <f>VLOOKUP(I19,Difficulties!$B$3:$F$22,IF(Calc_OppDef!I41="H",4,2),FALSE)</f>
        <v>0.4138834951</v>
      </c>
      <c r="J63" s="149">
        <f>VLOOKUP(J19,Difficulties!$B$3:$F$22,IF(Calc_OppDef!J41="H",4,2),FALSE)</f>
        <v>0.9430256077</v>
      </c>
      <c r="K63" s="149">
        <f>VLOOKUP(K19,Difficulties!$B$3:$F$22,IF(Calc_OppDef!K41="H",4,2),FALSE)</f>
        <v>1.768172828</v>
      </c>
      <c r="L63" s="149">
        <f>VLOOKUP(L19,Difficulties!$B$3:$F$22,IF(Calc_OppDef!L41="H",4,2),FALSE)</f>
        <v>0.8604330709</v>
      </c>
      <c r="M63" s="149">
        <f>VLOOKUP(M19,Difficulties!$B$3:$F$22,IF(Calc_OppDef!M41="H",4,2),FALSE)</f>
        <v>1.139489338</v>
      </c>
      <c r="N63" s="149">
        <f>VLOOKUP(N19,Difficulties!$B$3:$F$22,IF(Calc_OppDef!N41="H",4,2),FALSE)</f>
        <v>1.257367726</v>
      </c>
      <c r="O63" s="149">
        <f>VLOOKUP(O19,Difficulties!$B$3:$F$22,IF(Calc_OppDef!O41="H",4,2),FALSE)</f>
        <v>2.121807244</v>
      </c>
      <c r="P63" s="149">
        <f>VLOOKUP(P19,Difficulties!$B$3:$F$22,IF(Calc_OppDef!P41="H",4,2),FALSE)</f>
        <v>0.6679765344</v>
      </c>
      <c r="Q63" s="149">
        <f>VLOOKUP(Q19,Difficulties!$B$3:$F$22,IF(Calc_OppDef!Q41="H",4,2),FALSE)</f>
        <v>0.9823179059</v>
      </c>
      <c r="R63" s="149">
        <f>VLOOKUP(R19,Difficulties!$B$3:$F$22,IF(Calc_OppDef!R41="H",4,2),FALSE)</f>
        <v>0.785854922</v>
      </c>
      <c r="S63" s="149">
        <f>VLOOKUP(S19,Difficulties!$B$3:$F$22,IF(Calc_OppDef!S41="H",4,2),FALSE)</f>
        <v>1.100196294</v>
      </c>
      <c r="T63" s="149">
        <f>VLOOKUP(T19,Difficulties!$B$3:$F$22,IF(Calc_OppDef!T41="H",4,2),FALSE)</f>
        <v>0.7465618773</v>
      </c>
      <c r="U63" s="149">
        <f>VLOOKUP(U19,Difficulties!$B$3:$F$22,IF(Calc_OppDef!U41="H",4,2),FALSE)</f>
        <v>0.4995145631</v>
      </c>
      <c r="V63" s="149">
        <f>VLOOKUP(V19,Difficulties!$B$3:$F$22,IF(Calc_OppDef!V41="H",4,2),FALSE)</f>
        <v>0.7322834646</v>
      </c>
      <c r="W63" s="149">
        <f>VLOOKUP(W19,Difficulties!$B$3:$F$22,IF(Calc_OppDef!W41="H",4,2),FALSE)</f>
        <v>1.178781636</v>
      </c>
      <c r="X63" s="149">
        <f>VLOOKUP(X19,Difficulties!$B$3:$F$22,IF(Calc_OppDef!X41="H",4,2),FALSE)</f>
        <v>0.7322834646</v>
      </c>
      <c r="Y63" s="149">
        <f>VLOOKUP(Y19,Difficulties!$B$3:$F$22,IF(Calc_OppDef!Y41="H",4,2),FALSE)</f>
        <v>0.6679765344</v>
      </c>
      <c r="Z63" s="149">
        <f>VLOOKUP(Z19,Difficulties!$B$3:$F$22,IF(Calc_OppDef!Z41="H",4,2),FALSE)</f>
        <v>0.7072688325</v>
      </c>
      <c r="AA63" s="149">
        <f>VLOOKUP(AA19,Difficulties!$B$3:$F$22,IF(Calc_OppDef!AA41="H",4,2),FALSE)</f>
        <v>1.218074681</v>
      </c>
      <c r="AB63" s="149">
        <f>VLOOKUP(AB19,Difficulties!$B$3:$F$22,IF(Calc_OppDef!AB41="H",4,2),FALSE)</f>
        <v>0.6286834896</v>
      </c>
      <c r="AC63" s="149">
        <f>VLOOKUP(AC19,Difficulties!$B$3:$F$22,IF(Calc_OppDef!AC41="H",4,2),FALSE)</f>
        <v>1.178781636</v>
      </c>
      <c r="AD63" s="149">
        <f>VLOOKUP(AD19,Difficulties!$B$3:$F$22,IF(Calc_OppDef!AD41="H",4,2),FALSE)</f>
        <v>0.785854922</v>
      </c>
      <c r="AE63" s="149">
        <f>VLOOKUP(AE19,Difficulties!$B$3:$F$22,IF(Calc_OppDef!AE41="H",4,2),FALSE)</f>
        <v>0.785854922</v>
      </c>
      <c r="AF63" s="149">
        <f>VLOOKUP(AF19,Difficulties!$B$3:$F$22,IF(Calc_OppDef!AF41="H",4,2),FALSE)</f>
        <v>0.6286834896</v>
      </c>
      <c r="AG63" s="149">
        <f>VLOOKUP(AG19,Difficulties!$B$3:$F$22,IF(Calc_OppDef!AG41="H",4,2),FALSE)</f>
        <v>1.768172828</v>
      </c>
      <c r="AH63" s="149">
        <f>VLOOKUP(AH19,Difficulties!$B$3:$F$22,IF(Calc_OppDef!AH41="H",4,2),FALSE)</f>
        <v>0.392927461</v>
      </c>
      <c r="AI63" s="149">
        <f>VLOOKUP(AI19,Difficulties!$B$3:$F$22,IF(Calc_OppDef!AI41="H",4,2),FALSE)</f>
        <v>0.4715128039</v>
      </c>
      <c r="AJ63" s="149">
        <f>VLOOKUP(AJ19,Difficulties!$B$3:$F$22,IF(Calc_OppDef!AJ41="H",4,2),FALSE)</f>
        <v>2.396856318</v>
      </c>
      <c r="AK63" s="149">
        <f>VLOOKUP(AK19,Difficulties!$B$3:$F$22,IF(Calc_OppDef!AK41="H",4,2),FALSE)</f>
        <v>0.9430256077</v>
      </c>
      <c r="AL63" s="149">
        <f>VLOOKUP(AL19,Difficulties!$B$3:$F$22,IF(Calc_OppDef!AL41="H",4,2),FALSE)</f>
        <v>1.021610951</v>
      </c>
      <c r="AM63" s="149">
        <f>VLOOKUP(AM19,Difficulties!$B$3:$F$22,IF(Calc_OppDef!AM41="H",4,2),FALSE)</f>
        <v>0.6286834896</v>
      </c>
    </row>
    <row r="64" ht="12.75" customHeight="1">
      <c r="A64" s="140" t="str">
        <f t="shared" si="2"/>
        <v>Watford</v>
      </c>
      <c r="B64" s="149">
        <f>VLOOKUP(B20,Difficulties!$B$3:$F$22,IF(Calc_OppDef!B42="H",4,2),FALSE)</f>
        <v>0.392927461</v>
      </c>
      <c r="C64" s="149">
        <f>VLOOKUP(C20,Difficulties!$B$3:$F$22,IF(Calc_OppDef!C42="H",4,2),FALSE)</f>
        <v>0.6286834896</v>
      </c>
      <c r="D64" s="149">
        <f>VLOOKUP(D20,Difficulties!$B$3:$F$22,IF(Calc_OppDef!D42="H",4,2),FALSE)</f>
        <v>0.6286834896</v>
      </c>
      <c r="E64" s="149">
        <f>VLOOKUP(E20,Difficulties!$B$3:$F$22,IF(Calc_OppDef!E42="H",4,2),FALSE)</f>
        <v>1.335953069</v>
      </c>
      <c r="F64" s="149">
        <f>VLOOKUP(F20,Difficulties!$B$3:$F$22,IF(Calc_OppDef!F42="H",4,2),FALSE)</f>
        <v>1.178781636</v>
      </c>
      <c r="G64" s="149">
        <f>VLOOKUP(G20,Difficulties!$B$3:$F$22,IF(Calc_OppDef!G42="H",4,2),FALSE)</f>
        <v>0.7322834646</v>
      </c>
      <c r="H64" s="149">
        <f>VLOOKUP(H20,Difficulties!$B$3:$F$22,IF(Calc_OppDef!H42="H",4,2),FALSE)</f>
        <v>2.121807244</v>
      </c>
      <c r="I64" s="149">
        <f>VLOOKUP(I20,Difficulties!$B$3:$F$22,IF(Calc_OppDef!I42="H",4,2),FALSE)</f>
        <v>0.7465618773</v>
      </c>
      <c r="J64" s="149">
        <f>VLOOKUP(J20,Difficulties!$B$3:$F$22,IF(Calc_OppDef!J42="H",4,2),FALSE)</f>
        <v>0.8604330709</v>
      </c>
      <c r="K64" s="149">
        <f>VLOOKUP(K20,Difficulties!$B$3:$F$22,IF(Calc_OppDef!K42="H",4,2),FALSE)</f>
        <v>0.4715128039</v>
      </c>
      <c r="L64" s="149">
        <f>VLOOKUP(L20,Difficulties!$B$3:$F$22,IF(Calc_OppDef!L42="H",4,2),FALSE)</f>
        <v>0.8251472201</v>
      </c>
      <c r="M64" s="149">
        <f>VLOOKUP(M20,Difficulties!$B$3:$F$22,IF(Calc_OppDef!M42="H",4,2),FALSE)</f>
        <v>0.785854922</v>
      </c>
      <c r="N64" s="149">
        <f>VLOOKUP(N20,Difficulties!$B$3:$F$22,IF(Calc_OppDef!N42="H",4,2),FALSE)</f>
        <v>1.532416799</v>
      </c>
      <c r="O64" s="149">
        <f>VLOOKUP(O20,Difficulties!$B$3:$F$22,IF(Calc_OppDef!O42="H",4,2),FALSE)</f>
        <v>0.9823179059</v>
      </c>
      <c r="P64" s="149">
        <f>VLOOKUP(P20,Difficulties!$B$3:$F$22,IF(Calc_OppDef!P42="H",4,2),FALSE)</f>
        <v>1.768172828</v>
      </c>
      <c r="Q64" s="149">
        <f>VLOOKUP(Q20,Difficulties!$B$3:$F$22,IF(Calc_OppDef!Q42="H",4,2),FALSE)</f>
        <v>1.100196294</v>
      </c>
      <c r="R64" s="149">
        <f>VLOOKUP(R20,Difficulties!$B$3:$F$22,IF(Calc_OppDef!R42="H",4,2),FALSE)</f>
        <v>0.4138834951</v>
      </c>
      <c r="S64" s="149">
        <f>VLOOKUP(S20,Difficulties!$B$3:$F$22,IF(Calc_OppDef!S42="H",4,2),FALSE)</f>
        <v>0.9430256077</v>
      </c>
      <c r="T64" s="149">
        <f>VLOOKUP(T20,Difficulties!$B$3:$F$22,IF(Calc_OppDef!T42="H",4,2),FALSE)</f>
        <v>1.257367726</v>
      </c>
      <c r="U64" s="149">
        <f>VLOOKUP(U20,Difficulties!$B$3:$F$22,IF(Calc_OppDef!U42="H",4,2),FALSE)</f>
        <v>0.7072688325</v>
      </c>
      <c r="V64" s="149">
        <f>VLOOKUP(V20,Difficulties!$B$3:$F$22,IF(Calc_OppDef!V42="H",4,2),FALSE)</f>
        <v>1.021610951</v>
      </c>
      <c r="W64" s="149">
        <f>VLOOKUP(W20,Difficulties!$B$3:$F$22,IF(Calc_OppDef!W42="H",4,2),FALSE)</f>
        <v>1.139489338</v>
      </c>
      <c r="X64" s="149">
        <f>VLOOKUP(X20,Difficulties!$B$3:$F$22,IF(Calc_OppDef!X42="H",4,2),FALSE)</f>
        <v>0.785854922</v>
      </c>
      <c r="Y64" s="149">
        <f>VLOOKUP(Y20,Difficulties!$B$3:$F$22,IF(Calc_OppDef!Y42="H",4,2),FALSE)</f>
        <v>1.571709097</v>
      </c>
      <c r="Z64" s="149">
        <f>VLOOKUP(Z20,Difficulties!$B$3:$F$22,IF(Calc_OppDef!Z42="H",4,2),FALSE)</f>
        <v>0.9430256077</v>
      </c>
      <c r="AA64" s="149">
        <f>VLOOKUP(AA20,Difficulties!$B$3:$F$22,IF(Calc_OppDef!AA42="H",4,2),FALSE)</f>
        <v>0.6286834896</v>
      </c>
      <c r="AB64" s="149">
        <f>VLOOKUP(AB20,Difficulties!$B$3:$F$22,IF(Calc_OppDef!AB42="H",4,2),FALSE)</f>
        <v>0.7322834646</v>
      </c>
      <c r="AC64" s="149">
        <f>VLOOKUP(AC20,Difficulties!$B$3:$F$22,IF(Calc_OppDef!AC42="H",4,2),FALSE)</f>
        <v>1.768172828</v>
      </c>
      <c r="AD64" s="149">
        <f>VLOOKUP(AD20,Difficulties!$B$3:$F$22,IF(Calc_OppDef!AD42="H",4,2),FALSE)</f>
        <v>1.218074681</v>
      </c>
      <c r="AE64" s="149">
        <f>VLOOKUP(AE20,Difficulties!$B$3:$F$22,IF(Calc_OppDef!AE42="H",4,2),FALSE)</f>
        <v>2.396856318</v>
      </c>
      <c r="AF64" s="149">
        <f>VLOOKUP(AF20,Difficulties!$B$3:$F$22,IF(Calc_OppDef!AF42="H",4,2),FALSE)</f>
        <v>0.6679765344</v>
      </c>
      <c r="AG64" s="149">
        <f>VLOOKUP(AG20,Difficulties!$B$3:$F$22,IF(Calc_OppDef!AG42="H",4,2),FALSE)</f>
        <v>1.493123755</v>
      </c>
      <c r="AH64" s="149">
        <f>VLOOKUP(AH20,Difficulties!$B$3:$F$22,IF(Calc_OppDef!AH42="H",4,2),FALSE)</f>
        <v>0.5566019417</v>
      </c>
      <c r="AI64" s="149">
        <f>VLOOKUP(AI20,Difficulties!$B$3:$F$22,IF(Calc_OppDef!AI42="H",4,2),FALSE)</f>
        <v>0.785854922</v>
      </c>
      <c r="AJ64" s="149">
        <f>VLOOKUP(AJ20,Difficulties!$B$3:$F$22,IF(Calc_OppDef!AJ42="H",4,2),FALSE)</f>
        <v>0.6286834896</v>
      </c>
      <c r="AK64" s="149">
        <f>VLOOKUP(AK20,Difficulties!$B$3:$F$22,IF(Calc_OppDef!AK42="H",4,2),FALSE)</f>
        <v>0.4995145631</v>
      </c>
      <c r="AL64" s="149">
        <f>VLOOKUP(AL20,Difficulties!$B$3:$F$22,IF(Calc_OppDef!AL42="H",4,2),FALSE)</f>
        <v>1.178781636</v>
      </c>
      <c r="AM64" s="149">
        <f>VLOOKUP(AM20,Difficulties!$B$3:$F$22,IF(Calc_OppDef!AM42="H",4,2),FALSE)</f>
        <v>0.9430256077</v>
      </c>
    </row>
    <row r="65" ht="12.75" customHeight="1">
      <c r="A65" s="140" t="str">
        <f t="shared" si="2"/>
        <v>West Ham</v>
      </c>
      <c r="B65" s="149">
        <f>VLOOKUP(B21,Difficulties!$B$3:$F$22,IF(Calc_OppDef!B43="H",4,2),FALSE)</f>
        <v>1.768172828</v>
      </c>
      <c r="C65" s="149">
        <f>VLOOKUP(C21,Difficulties!$B$3:$F$22,IF(Calc_OppDef!C43="H",4,2),FALSE)</f>
        <v>0.7465618773</v>
      </c>
      <c r="D65" s="149">
        <f>VLOOKUP(D21,Difficulties!$B$3:$F$22,IF(Calc_OppDef!D43="H",4,2),FALSE)</f>
        <v>2.121807244</v>
      </c>
      <c r="E65" s="149">
        <f>VLOOKUP(E21,Difficulties!$B$3:$F$22,IF(Calc_OppDef!E43="H",4,2),FALSE)</f>
        <v>0.4995145631</v>
      </c>
      <c r="F65" s="149">
        <f>VLOOKUP(F21,Difficulties!$B$3:$F$22,IF(Calc_OppDef!F43="H",4,2),FALSE)</f>
        <v>1.100196294</v>
      </c>
      <c r="G65" s="149">
        <f>VLOOKUP(G21,Difficulties!$B$3:$F$22,IF(Calc_OppDef!G43="H",4,2),FALSE)</f>
        <v>1.257367726</v>
      </c>
      <c r="H65" s="149">
        <f>VLOOKUP(H21,Difficulties!$B$3:$F$22,IF(Calc_OppDef!H43="H",4,2),FALSE)</f>
        <v>1.178781636</v>
      </c>
      <c r="I65" s="149">
        <f>VLOOKUP(I21,Difficulties!$B$3:$F$22,IF(Calc_OppDef!I43="H",4,2),FALSE)</f>
        <v>0.9430256077</v>
      </c>
      <c r="J65" s="149">
        <f>VLOOKUP(J21,Difficulties!$B$3:$F$22,IF(Calc_OppDef!J43="H",4,2),FALSE)</f>
        <v>1.335953069</v>
      </c>
      <c r="K65" s="149">
        <f>VLOOKUP(K21,Difficulties!$B$3:$F$22,IF(Calc_OppDef!K43="H",4,2),FALSE)</f>
        <v>0.9823179059</v>
      </c>
      <c r="L65" s="149">
        <f>VLOOKUP(L21,Difficulties!$B$3:$F$22,IF(Calc_OppDef!L43="H",4,2),FALSE)</f>
        <v>0.785854922</v>
      </c>
      <c r="M65" s="149">
        <f>VLOOKUP(M21,Difficulties!$B$3:$F$22,IF(Calc_OppDef!M43="H",4,2),FALSE)</f>
        <v>0.6286834896</v>
      </c>
      <c r="N65" s="149">
        <f>VLOOKUP(N21,Difficulties!$B$3:$F$22,IF(Calc_OppDef!N43="H",4,2),FALSE)</f>
        <v>1.768172828</v>
      </c>
      <c r="O65" s="149">
        <f>VLOOKUP(O21,Difficulties!$B$3:$F$22,IF(Calc_OppDef!O43="H",4,2),FALSE)</f>
        <v>0.8251472201</v>
      </c>
      <c r="P65" s="149">
        <f>VLOOKUP(P21,Difficulties!$B$3:$F$22,IF(Calc_OppDef!P43="H",4,2),FALSE)</f>
        <v>0.4138834951</v>
      </c>
      <c r="Q65" s="149">
        <f>VLOOKUP(Q21,Difficulties!$B$3:$F$22,IF(Calc_OppDef!Q43="H",4,2),FALSE)</f>
        <v>0.6286834896</v>
      </c>
      <c r="R65" s="149">
        <f>VLOOKUP(R21,Difficulties!$B$3:$F$22,IF(Calc_OppDef!R43="H",4,2),FALSE)</f>
        <v>0.7322834646</v>
      </c>
      <c r="S65" s="149">
        <f>VLOOKUP(S21,Difficulties!$B$3:$F$22,IF(Calc_OppDef!S43="H",4,2),FALSE)</f>
        <v>0.6679765344</v>
      </c>
      <c r="T65" s="149">
        <f>VLOOKUP(T21,Difficulties!$B$3:$F$22,IF(Calc_OppDef!T43="H",4,2),FALSE)</f>
        <v>0.785854922</v>
      </c>
      <c r="U65" s="149">
        <f>VLOOKUP(U21,Difficulties!$B$3:$F$22,IF(Calc_OppDef!U43="H",4,2),FALSE)</f>
        <v>0.6286834896</v>
      </c>
      <c r="V65" s="149">
        <f>VLOOKUP(V21,Difficulties!$B$3:$F$22,IF(Calc_OppDef!V43="H",4,2),FALSE)</f>
        <v>0.392927461</v>
      </c>
      <c r="W65" s="149">
        <f>VLOOKUP(W21,Difficulties!$B$3:$F$22,IF(Calc_OppDef!W43="H",4,2),FALSE)</f>
        <v>0.785854922</v>
      </c>
      <c r="X65" s="149">
        <f>VLOOKUP(X21,Difficulties!$B$3:$F$22,IF(Calc_OppDef!X43="H",4,2),FALSE)</f>
        <v>1.021610951</v>
      </c>
      <c r="Y65" s="149">
        <f>VLOOKUP(Y21,Difficulties!$B$3:$F$22,IF(Calc_OppDef!Y43="H",4,2),FALSE)</f>
        <v>0.8604330709</v>
      </c>
      <c r="Z65" s="149">
        <f>VLOOKUP(Z21,Difficulties!$B$3:$F$22,IF(Calc_OppDef!Z43="H",4,2),FALSE)</f>
        <v>1.532416799</v>
      </c>
      <c r="AA65" s="149">
        <f>VLOOKUP(AA21,Difficulties!$B$3:$F$22,IF(Calc_OppDef!AA43="H",4,2),FALSE)</f>
        <v>1.139489338</v>
      </c>
      <c r="AB65" s="149">
        <f>VLOOKUP(AB21,Difficulties!$B$3:$F$22,IF(Calc_OppDef!AB43="H",4,2),FALSE)</f>
        <v>0.5566019417</v>
      </c>
      <c r="AC65" s="149">
        <f>VLOOKUP(AC21,Difficulties!$B$3:$F$22,IF(Calc_OppDef!AC43="H",4,2),FALSE)</f>
        <v>2.396856318</v>
      </c>
      <c r="AD65" s="149">
        <f>VLOOKUP(AD21,Difficulties!$B$3:$F$22,IF(Calc_OppDef!AD43="H",4,2),FALSE)</f>
        <v>0.7072688325</v>
      </c>
      <c r="AE65" s="149">
        <f>VLOOKUP(AE21,Difficulties!$B$3:$F$22,IF(Calc_OppDef!AE43="H",4,2),FALSE)</f>
        <v>0.7322834646</v>
      </c>
      <c r="AF65" s="149">
        <f>VLOOKUP(AF21,Difficulties!$B$3:$F$22,IF(Calc_OppDef!AF43="H",4,2),FALSE)</f>
        <v>0.4715128039</v>
      </c>
      <c r="AG65" s="149">
        <f>VLOOKUP(AG21,Difficulties!$B$3:$F$22,IF(Calc_OppDef!AG43="H",4,2),FALSE)</f>
        <v>0.6286834896</v>
      </c>
      <c r="AH65" s="149">
        <f>VLOOKUP(AH21,Difficulties!$B$3:$F$22,IF(Calc_OppDef!AH43="H",4,2),FALSE)</f>
        <v>1.178781636</v>
      </c>
      <c r="AI65" s="149">
        <f>VLOOKUP(AI21,Difficulties!$B$3:$F$22,IF(Calc_OppDef!AI43="H",4,2),FALSE)</f>
        <v>1.493123755</v>
      </c>
      <c r="AJ65" s="149">
        <f>VLOOKUP(AJ21,Difficulties!$B$3:$F$22,IF(Calc_OppDef!AJ43="H",4,2),FALSE)</f>
        <v>1.218074681</v>
      </c>
      <c r="AK65" s="149">
        <f>VLOOKUP(AK21,Difficulties!$B$3:$F$22,IF(Calc_OppDef!AK43="H",4,2),FALSE)</f>
        <v>1.571709097</v>
      </c>
      <c r="AL65" s="149">
        <f>VLOOKUP(AL21,Difficulties!$B$3:$F$22,IF(Calc_OppDef!AL43="H",4,2),FALSE)</f>
        <v>0.6679765344</v>
      </c>
      <c r="AM65" s="149">
        <f>VLOOKUP(AM21,Difficulties!$B$3:$F$22,IF(Calc_OppDef!AM43="H",4,2),FALSE)</f>
        <v>1.060903995</v>
      </c>
    </row>
    <row r="66" ht="12.75" customHeight="1">
      <c r="A66" s="140" t="str">
        <f t="shared" si="2"/>
        <v>Wolves</v>
      </c>
      <c r="B66" s="149">
        <f>VLOOKUP(B22,Difficulties!$B$3:$F$22,IF(Calc_OppDef!B44="H",4,2),FALSE)</f>
        <v>0.6286834896</v>
      </c>
      <c r="C66" s="149">
        <f>VLOOKUP(C22,Difficulties!$B$3:$F$22,IF(Calc_OppDef!C44="H",4,2),FALSE)</f>
        <v>0.9823179059</v>
      </c>
      <c r="D66" s="149">
        <f>VLOOKUP(D22,Difficulties!$B$3:$F$22,IF(Calc_OppDef!D44="H",4,2),FALSE)</f>
        <v>1.768172828</v>
      </c>
      <c r="E66" s="149">
        <f>VLOOKUP(E22,Difficulties!$B$3:$F$22,IF(Calc_OppDef!E44="H",4,2),FALSE)</f>
        <v>0.9430256077</v>
      </c>
      <c r="F66" s="149">
        <f>VLOOKUP(F22,Difficulties!$B$3:$F$22,IF(Calc_OppDef!F44="H",4,2),FALSE)</f>
        <v>0.785854922</v>
      </c>
      <c r="G66" s="149">
        <f>VLOOKUP(G22,Difficulties!$B$3:$F$22,IF(Calc_OppDef!G44="H",4,2),FALSE)</f>
        <v>1.493123755</v>
      </c>
      <c r="H66" s="149">
        <f>VLOOKUP(H22,Difficulties!$B$3:$F$22,IF(Calc_OppDef!H44="H",4,2),FALSE)</f>
        <v>0.6679765344</v>
      </c>
      <c r="I66" s="149">
        <f>VLOOKUP(I22,Difficulties!$B$3:$F$22,IF(Calc_OppDef!I44="H",4,2),FALSE)</f>
        <v>1.139489338</v>
      </c>
      <c r="J66" s="149">
        <f>VLOOKUP(J22,Difficulties!$B$3:$F$22,IF(Calc_OppDef!J44="H",4,2),FALSE)</f>
        <v>0.6679765344</v>
      </c>
      <c r="K66" s="149">
        <f>VLOOKUP(K22,Difficulties!$B$3:$F$22,IF(Calc_OppDef!K44="H",4,2),FALSE)</f>
        <v>0.9430256077</v>
      </c>
      <c r="L66" s="149">
        <f>VLOOKUP(L22,Difficulties!$B$3:$F$22,IF(Calc_OppDef!L44="H",4,2),FALSE)</f>
        <v>1.335953069</v>
      </c>
      <c r="M66" s="149">
        <f>VLOOKUP(M22,Difficulties!$B$3:$F$22,IF(Calc_OppDef!M44="H",4,2),FALSE)</f>
        <v>2.121807244</v>
      </c>
      <c r="N66" s="149">
        <f>VLOOKUP(N22,Difficulties!$B$3:$F$22,IF(Calc_OppDef!N44="H",4,2),FALSE)</f>
        <v>0.4715128039</v>
      </c>
      <c r="O66" s="149">
        <f>VLOOKUP(O22,Difficulties!$B$3:$F$22,IF(Calc_OppDef!O44="H",4,2),FALSE)</f>
        <v>0.7322834646</v>
      </c>
      <c r="P66" s="149">
        <f>VLOOKUP(P22,Difficulties!$B$3:$F$22,IF(Calc_OppDef!P44="H",4,2),FALSE)</f>
        <v>1.257367726</v>
      </c>
      <c r="Q66" s="149">
        <f>VLOOKUP(Q22,Difficulties!$B$3:$F$22,IF(Calc_OppDef!Q44="H",4,2),FALSE)</f>
        <v>0.8251472201</v>
      </c>
      <c r="R66" s="149">
        <f>VLOOKUP(R22,Difficulties!$B$3:$F$22,IF(Calc_OppDef!R44="H",4,2),FALSE)</f>
        <v>0.7465618773</v>
      </c>
      <c r="S66" s="149">
        <f>VLOOKUP(S22,Difficulties!$B$3:$F$22,IF(Calc_OppDef!S44="H",4,2),FALSE)</f>
        <v>1.532416799</v>
      </c>
      <c r="T66" s="149">
        <f>VLOOKUP(T22,Difficulties!$B$3:$F$22,IF(Calc_OppDef!T44="H",4,2),FALSE)</f>
        <v>0.7322834646</v>
      </c>
      <c r="U66" s="149">
        <f>VLOOKUP(U22,Difficulties!$B$3:$F$22,IF(Calc_OppDef!U44="H",4,2),FALSE)</f>
        <v>1.571709097</v>
      </c>
      <c r="V66" s="149">
        <f>VLOOKUP(V22,Difficulties!$B$3:$F$22,IF(Calc_OppDef!V44="H",4,2),FALSE)</f>
        <v>0.6286834896</v>
      </c>
      <c r="W66" s="149">
        <f>VLOOKUP(W22,Difficulties!$B$3:$F$22,IF(Calc_OppDef!W44="H",4,2),FALSE)</f>
        <v>2.396856318</v>
      </c>
      <c r="X66" s="149">
        <f>VLOOKUP(X22,Difficulties!$B$3:$F$22,IF(Calc_OppDef!X44="H",4,2),FALSE)</f>
        <v>1.218074681</v>
      </c>
      <c r="Y66" s="149">
        <f>VLOOKUP(Y22,Difficulties!$B$3:$F$22,IF(Calc_OppDef!Y44="H",4,2),FALSE)</f>
        <v>0.9430256077</v>
      </c>
      <c r="Z66" s="149">
        <f>VLOOKUP(Z22,Difficulties!$B$3:$F$22,IF(Calc_OppDef!Z44="H",4,2),FALSE)</f>
        <v>1.100196294</v>
      </c>
      <c r="AA66" s="149">
        <f>VLOOKUP(AA22,Difficulties!$B$3:$F$22,IF(Calc_OppDef!AA44="H",4,2),FALSE)</f>
        <v>0.7072688325</v>
      </c>
      <c r="AB66" s="149">
        <f>VLOOKUP(AB22,Difficulties!$B$3:$F$22,IF(Calc_OppDef!AB44="H",4,2),FALSE)</f>
        <v>1.021610951</v>
      </c>
      <c r="AC66" s="149">
        <f>VLOOKUP(AC22,Difficulties!$B$3:$F$22,IF(Calc_OppDef!AC44="H",4,2),FALSE)</f>
        <v>0.6286834896</v>
      </c>
      <c r="AD66" s="149">
        <f>VLOOKUP(AD22,Difficulties!$B$3:$F$22,IF(Calc_OppDef!AD44="H",4,2),FALSE)</f>
        <v>0.4138834951</v>
      </c>
      <c r="AE66" s="149">
        <f>VLOOKUP(AE22,Difficulties!$B$3:$F$22,IF(Calc_OppDef!AE44="H",4,2),FALSE)</f>
        <v>1.178781636</v>
      </c>
      <c r="AF66" s="149">
        <f>VLOOKUP(AF22,Difficulties!$B$3:$F$22,IF(Calc_OppDef!AF44="H",4,2),FALSE)</f>
        <v>0.785854922</v>
      </c>
      <c r="AG66" s="149">
        <f>VLOOKUP(AG22,Difficulties!$B$3:$F$22,IF(Calc_OppDef!AG44="H",4,2),FALSE)</f>
        <v>0.6286834896</v>
      </c>
      <c r="AH66" s="149">
        <f>VLOOKUP(AH22,Difficulties!$B$3:$F$22,IF(Calc_OppDef!AH44="H",4,2),FALSE)</f>
        <v>1.178781636</v>
      </c>
      <c r="AI66" s="149">
        <f>VLOOKUP(AI22,Difficulties!$B$3:$F$22,IF(Calc_OppDef!AI44="H",4,2),FALSE)</f>
        <v>0.785854922</v>
      </c>
      <c r="AJ66" s="149">
        <f>VLOOKUP(AJ22,Difficulties!$B$3:$F$22,IF(Calc_OppDef!AJ44="H",4,2),FALSE)</f>
        <v>0.392927461</v>
      </c>
      <c r="AK66" s="149">
        <f>VLOOKUP(AK22,Difficulties!$B$3:$F$22,IF(Calc_OppDef!AK44="H",4,2),FALSE)</f>
        <v>1.060903995</v>
      </c>
      <c r="AL66" s="149">
        <f>VLOOKUP(AL22,Difficulties!$B$3:$F$22,IF(Calc_OppDef!AL44="H",4,2),FALSE)</f>
        <v>0.5566019417</v>
      </c>
      <c r="AM66" s="149">
        <f>VLOOKUP(AM22,Difficulties!$B$3:$F$22,IF(Calc_OppDef!AM44="H",4,2),FALSE)</f>
        <v>1.768172828</v>
      </c>
    </row>
    <row r="67" ht="15.75" customHeight="1">
      <c r="A67" s="147" t="s">
        <v>162</v>
      </c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</row>
    <row r="68" ht="12.75" customHeight="1">
      <c r="A68" s="139" t="s">
        <v>163</v>
      </c>
      <c r="B68" s="139">
        <v>1.0</v>
      </c>
      <c r="C68" s="139">
        <v>2.0</v>
      </c>
      <c r="D68" s="139">
        <v>3.0</v>
      </c>
      <c r="E68" s="139">
        <v>4.0</v>
      </c>
      <c r="F68" s="139">
        <v>5.0</v>
      </c>
      <c r="G68" s="139">
        <v>6.0</v>
      </c>
      <c r="H68" s="139">
        <v>7.0</v>
      </c>
      <c r="I68" s="139">
        <v>8.0</v>
      </c>
      <c r="J68" s="139">
        <v>9.0</v>
      </c>
      <c r="K68" s="139">
        <v>10.0</v>
      </c>
      <c r="L68" s="139">
        <v>11.0</v>
      </c>
      <c r="M68" s="139">
        <v>12.0</v>
      </c>
      <c r="N68" s="139">
        <v>13.0</v>
      </c>
      <c r="O68" s="139">
        <v>14.0</v>
      </c>
      <c r="P68" s="139">
        <v>15.0</v>
      </c>
      <c r="Q68" s="139">
        <v>16.0</v>
      </c>
      <c r="R68" s="139">
        <v>17.0</v>
      </c>
      <c r="S68" s="139">
        <v>18.0</v>
      </c>
      <c r="T68" s="139">
        <v>19.0</v>
      </c>
      <c r="U68" s="139">
        <v>20.0</v>
      </c>
      <c r="V68" s="139">
        <v>21.0</v>
      </c>
      <c r="W68" s="139">
        <v>22.0</v>
      </c>
      <c r="X68" s="139">
        <v>23.0</v>
      </c>
      <c r="Y68" s="139">
        <v>24.0</v>
      </c>
      <c r="Z68" s="139">
        <v>25.0</v>
      </c>
      <c r="AA68" s="139">
        <v>26.0</v>
      </c>
      <c r="AB68" s="139">
        <v>27.0</v>
      </c>
      <c r="AC68" s="139">
        <v>28.0</v>
      </c>
      <c r="AD68" s="139">
        <v>29.0</v>
      </c>
      <c r="AE68" s="139">
        <v>30.0</v>
      </c>
      <c r="AF68" s="139">
        <v>31.0</v>
      </c>
      <c r="AG68" s="139">
        <v>32.0</v>
      </c>
      <c r="AH68" s="139">
        <v>33.0</v>
      </c>
      <c r="AI68" s="139">
        <v>34.0</v>
      </c>
      <c r="AJ68" s="139">
        <v>35.0</v>
      </c>
      <c r="AK68" s="139">
        <v>36.0</v>
      </c>
      <c r="AL68" s="139">
        <v>37.0</v>
      </c>
      <c r="AM68" s="139">
        <v>38.0</v>
      </c>
    </row>
    <row r="69" ht="12.75" customHeight="1">
      <c r="A69" s="139" t="s">
        <v>164</v>
      </c>
      <c r="B69" s="139">
        <f>B68+Intro!$C$13-1</f>
        <v>6</v>
      </c>
      <c r="C69" s="139">
        <f>C68+Intro!$C$13-1</f>
        <v>7</v>
      </c>
      <c r="D69" s="139">
        <f>D68+Intro!$C$13-1</f>
        <v>8</v>
      </c>
      <c r="E69" s="139">
        <f>E68+Intro!$C$13-1</f>
        <v>9</v>
      </c>
      <c r="F69" s="139">
        <f>F68+Intro!$C$13-1</f>
        <v>10</v>
      </c>
      <c r="G69" s="139">
        <f>G68+Intro!$C$13-1</f>
        <v>11</v>
      </c>
      <c r="H69" s="139">
        <f>H68+Intro!$C$13-1</f>
        <v>12</v>
      </c>
      <c r="I69" s="139">
        <f>I68+Intro!$C$13-1</f>
        <v>13</v>
      </c>
      <c r="J69" s="139">
        <f>J68+Intro!$C$13-1</f>
        <v>14</v>
      </c>
      <c r="K69" s="139">
        <f>K68+Intro!$C$13-1</f>
        <v>15</v>
      </c>
      <c r="L69" s="139">
        <f>L68+Intro!$C$13-1</f>
        <v>16</v>
      </c>
      <c r="M69" s="139">
        <f>M68+Intro!$C$13-1</f>
        <v>17</v>
      </c>
      <c r="N69" s="139">
        <f>N68+Intro!$C$13-1</f>
        <v>18</v>
      </c>
      <c r="O69" s="139">
        <f>O68+Intro!$C$13-1</f>
        <v>19</v>
      </c>
      <c r="P69" s="139">
        <f>P68+Intro!$C$13-1</f>
        <v>20</v>
      </c>
      <c r="Q69" s="139">
        <f>Q68+Intro!$C$13-1</f>
        <v>21</v>
      </c>
      <c r="R69" s="139">
        <f>R68+Intro!$C$13-1</f>
        <v>22</v>
      </c>
      <c r="S69" s="139">
        <f>S68+Intro!$C$13-1</f>
        <v>23</v>
      </c>
      <c r="T69" s="139">
        <f>T68+Intro!$C$13-1</f>
        <v>24</v>
      </c>
      <c r="U69" s="139">
        <f>U68+Intro!$C$13-1</f>
        <v>25</v>
      </c>
      <c r="V69" s="139">
        <f>V68+Intro!$C$13-1</f>
        <v>26</v>
      </c>
      <c r="W69" s="139">
        <f>W68+Intro!$C$13-1</f>
        <v>27</v>
      </c>
      <c r="X69" s="139">
        <f>X68+Intro!$C$13-1</f>
        <v>28</v>
      </c>
      <c r="Y69" s="139">
        <f>Y68+Intro!$C$13-1</f>
        <v>29</v>
      </c>
      <c r="Z69" s="139">
        <f>Z68+Intro!$C$13-1</f>
        <v>30</v>
      </c>
      <c r="AA69" s="139">
        <f>AA68+Intro!$C$13-1</f>
        <v>31</v>
      </c>
      <c r="AB69" s="139">
        <f>AB68+Intro!$C$13-1</f>
        <v>32</v>
      </c>
      <c r="AC69" s="139">
        <f>AC68+Intro!$C$13-1</f>
        <v>33</v>
      </c>
      <c r="AD69" s="139">
        <f>AD68+Intro!$C$13-1</f>
        <v>34</v>
      </c>
      <c r="AE69" s="139">
        <f>AE68+Intro!$C$13-1</f>
        <v>35</v>
      </c>
      <c r="AF69" s="139">
        <f>AF68+Intro!$C$13-1</f>
        <v>36</v>
      </c>
      <c r="AG69" s="139">
        <f>AG68+Intro!$C$13-1</f>
        <v>37</v>
      </c>
      <c r="AH69" s="139">
        <f>AH68+Intro!$C$13-1</f>
        <v>38</v>
      </c>
      <c r="AI69" s="139">
        <f>AI68+Intro!$C$13-1</f>
        <v>39</v>
      </c>
      <c r="AJ69" s="139">
        <f>AJ68+Intro!$C$13-1</f>
        <v>40</v>
      </c>
      <c r="AK69" s="139">
        <f>AK68+Intro!$C$13-1</f>
        <v>41</v>
      </c>
      <c r="AL69" s="139">
        <f>AL68+Intro!$C$13-1</f>
        <v>42</v>
      </c>
      <c r="AM69" s="139">
        <f>AM68+Intro!$C$13-1</f>
        <v>43</v>
      </c>
    </row>
    <row r="70" ht="12.75" customHeight="1">
      <c r="A70" s="140" t="str">
        <f t="shared" ref="A70:A89" si="4">A3</f>
        <v>Arsenal</v>
      </c>
      <c r="B70" s="142">
        <f t="shared" ref="B70:AM70" si="3">IF(B$69&lt;=38,ROUND(SUMIFS($B47:$AM47,$B$68:$AM$68,"&lt;="&amp;B$69,$B$68:$AM$68,"&gt;="&amp;B$68),3),"")</f>
        <v>6.076</v>
      </c>
      <c r="C70" s="142">
        <f t="shared" si="3"/>
        <v>4.976</v>
      </c>
      <c r="D70" s="142">
        <f t="shared" si="3"/>
        <v>4.529</v>
      </c>
      <c r="E70" s="142">
        <f t="shared" si="3"/>
        <v>4.804</v>
      </c>
      <c r="F70" s="142">
        <f t="shared" si="3"/>
        <v>5.212</v>
      </c>
      <c r="G70" s="142">
        <f t="shared" si="3"/>
        <v>5.919</v>
      </c>
      <c r="H70" s="142">
        <f t="shared" si="3"/>
        <v>5.79</v>
      </c>
      <c r="I70" s="142">
        <f t="shared" si="3"/>
        <v>6.143</v>
      </c>
      <c r="J70" s="142">
        <f t="shared" si="3"/>
        <v>6.747</v>
      </c>
      <c r="K70" s="142">
        <f t="shared" si="3"/>
        <v>7.022</v>
      </c>
      <c r="L70" s="142">
        <f t="shared" si="3"/>
        <v>6.354</v>
      </c>
      <c r="M70" s="142">
        <f t="shared" si="3"/>
        <v>5.608</v>
      </c>
      <c r="N70" s="142">
        <f t="shared" si="3"/>
        <v>5.894</v>
      </c>
      <c r="O70" s="142">
        <f t="shared" si="3"/>
        <v>5.815</v>
      </c>
      <c r="P70" s="142">
        <f t="shared" si="3"/>
        <v>6.248</v>
      </c>
      <c r="Q70" s="142">
        <f t="shared" si="3"/>
        <v>5.311</v>
      </c>
      <c r="R70" s="142">
        <f t="shared" si="3"/>
        <v>5.783</v>
      </c>
      <c r="S70" s="142">
        <f t="shared" si="3"/>
        <v>6.254</v>
      </c>
      <c r="T70" s="142">
        <f t="shared" si="3"/>
        <v>5.882</v>
      </c>
      <c r="U70" s="142">
        <f t="shared" si="3"/>
        <v>7.336</v>
      </c>
      <c r="V70" s="142">
        <f t="shared" si="3"/>
        <v>6.196</v>
      </c>
      <c r="W70" s="142">
        <f t="shared" si="3"/>
        <v>6.308</v>
      </c>
      <c r="X70" s="142">
        <f t="shared" si="3"/>
        <v>6.111</v>
      </c>
      <c r="Y70" s="142">
        <f t="shared" si="3"/>
        <v>6.426</v>
      </c>
      <c r="Z70" s="142">
        <f t="shared" si="3"/>
        <v>7.191</v>
      </c>
      <c r="AA70" s="142">
        <f t="shared" si="3"/>
        <v>5.654</v>
      </c>
      <c r="AB70" s="142">
        <f t="shared" si="3"/>
        <v>5.733</v>
      </c>
      <c r="AC70" s="142">
        <f t="shared" si="3"/>
        <v>6.165</v>
      </c>
      <c r="AD70" s="142">
        <f t="shared" si="3"/>
        <v>6.479</v>
      </c>
      <c r="AE70" s="142">
        <f t="shared" si="3"/>
        <v>5.536</v>
      </c>
      <c r="AF70" s="142">
        <f t="shared" si="3"/>
        <v>5.34</v>
      </c>
      <c r="AG70" s="142">
        <f t="shared" si="3"/>
        <v>4.872</v>
      </c>
      <c r="AH70" s="142">
        <f t="shared" si="3"/>
        <v>4.794</v>
      </c>
      <c r="AI70" s="142" t="str">
        <f t="shared" si="3"/>
        <v/>
      </c>
      <c r="AJ70" s="142" t="str">
        <f t="shared" si="3"/>
        <v/>
      </c>
      <c r="AK70" s="142" t="str">
        <f t="shared" si="3"/>
        <v/>
      </c>
      <c r="AL70" s="142" t="str">
        <f t="shared" si="3"/>
        <v/>
      </c>
      <c r="AM70" s="142" t="str">
        <f t="shared" si="3"/>
        <v/>
      </c>
    </row>
    <row r="71" ht="12.75" customHeight="1">
      <c r="A71" s="140" t="str">
        <f t="shared" si="4"/>
        <v>Bournemouth</v>
      </c>
      <c r="B71" s="142">
        <f t="shared" ref="B71:AM71" si="5">IF(B$69&lt;=38,ROUND(SUMIFS($B48:$AM48,$B$68:$AM$68,"&lt;="&amp;B$69,$B$68:$AM$68,"&gt;="&amp;B$68),3),"")</f>
        <v>5.011</v>
      </c>
      <c r="C71" s="142">
        <f t="shared" si="5"/>
        <v>5.226</v>
      </c>
      <c r="D71" s="142">
        <f t="shared" si="5"/>
        <v>5.344</v>
      </c>
      <c r="E71" s="142">
        <f t="shared" si="5"/>
        <v>5.383</v>
      </c>
      <c r="F71" s="142">
        <f t="shared" si="5"/>
        <v>4.937</v>
      </c>
      <c r="G71" s="142">
        <f t="shared" si="5"/>
        <v>4.897</v>
      </c>
      <c r="H71" s="142">
        <f t="shared" si="5"/>
        <v>5.094</v>
      </c>
      <c r="I71" s="142">
        <f t="shared" si="5"/>
        <v>5.251</v>
      </c>
      <c r="J71" s="142">
        <f t="shared" si="5"/>
        <v>6.587</v>
      </c>
      <c r="K71" s="142">
        <f t="shared" si="5"/>
        <v>6.39</v>
      </c>
      <c r="L71" s="142">
        <f t="shared" si="5"/>
        <v>7.191</v>
      </c>
      <c r="M71" s="142">
        <f t="shared" si="5"/>
        <v>6.872</v>
      </c>
      <c r="N71" s="142">
        <f t="shared" si="5"/>
        <v>6.44</v>
      </c>
      <c r="O71" s="142">
        <f t="shared" si="5"/>
        <v>7.226</v>
      </c>
      <c r="P71" s="142">
        <f t="shared" si="5"/>
        <v>6.322</v>
      </c>
      <c r="Q71" s="142">
        <f t="shared" si="5"/>
        <v>6.519</v>
      </c>
      <c r="R71" s="142">
        <f t="shared" si="5"/>
        <v>6.086</v>
      </c>
      <c r="S71" s="142">
        <f t="shared" si="5"/>
        <v>6.169</v>
      </c>
      <c r="T71" s="142">
        <f t="shared" si="5"/>
        <v>7.033</v>
      </c>
      <c r="U71" s="142">
        <f t="shared" si="5"/>
        <v>6.194</v>
      </c>
      <c r="V71" s="142">
        <f t="shared" si="5"/>
        <v>6.469</v>
      </c>
      <c r="W71" s="142">
        <f t="shared" si="5"/>
        <v>6.301</v>
      </c>
      <c r="X71" s="142">
        <f t="shared" si="5"/>
        <v>7.322</v>
      </c>
      <c r="Y71" s="142">
        <f t="shared" si="5"/>
        <v>8.147</v>
      </c>
      <c r="Z71" s="142">
        <f t="shared" si="5"/>
        <v>7.519</v>
      </c>
      <c r="AA71" s="142">
        <f t="shared" si="5"/>
        <v>7.494</v>
      </c>
      <c r="AB71" s="142">
        <f t="shared" si="5"/>
        <v>6.708</v>
      </c>
      <c r="AC71" s="142">
        <f t="shared" si="5"/>
        <v>6.994</v>
      </c>
      <c r="AD71" s="142">
        <f t="shared" si="5"/>
        <v>5.815</v>
      </c>
      <c r="AE71" s="142">
        <f t="shared" si="5"/>
        <v>4.604</v>
      </c>
      <c r="AF71" s="142">
        <f t="shared" si="5"/>
        <v>4.761</v>
      </c>
      <c r="AG71" s="142">
        <f t="shared" si="5"/>
        <v>5.39</v>
      </c>
      <c r="AH71" s="142">
        <f t="shared" si="5"/>
        <v>5.547</v>
      </c>
      <c r="AI71" s="142" t="str">
        <f t="shared" si="5"/>
        <v/>
      </c>
      <c r="AJ71" s="142" t="str">
        <f t="shared" si="5"/>
        <v/>
      </c>
      <c r="AK71" s="142" t="str">
        <f t="shared" si="5"/>
        <v/>
      </c>
      <c r="AL71" s="142" t="str">
        <f t="shared" si="5"/>
        <v/>
      </c>
      <c r="AM71" s="142" t="str">
        <f t="shared" si="5"/>
        <v/>
      </c>
    </row>
    <row r="72" ht="12.75" customHeight="1">
      <c r="A72" s="140" t="str">
        <f t="shared" si="4"/>
        <v>Brighton</v>
      </c>
      <c r="B72" s="142">
        <f t="shared" ref="B72:AM72" si="6">IF(B$69&lt;=38,ROUND(SUMIFS($B49:$AM49,$B$68:$AM$68,"&lt;="&amp;B$69,$B$68:$AM$68,"&gt;="&amp;B$68),3),"")</f>
        <v>6.686</v>
      </c>
      <c r="C72" s="142">
        <f t="shared" si="6"/>
        <v>8.022</v>
      </c>
      <c r="D72" s="142">
        <f t="shared" si="6"/>
        <v>7.786</v>
      </c>
      <c r="E72" s="142">
        <f t="shared" si="6"/>
        <v>6.843</v>
      </c>
      <c r="F72" s="142">
        <f t="shared" si="6"/>
        <v>6.786</v>
      </c>
      <c r="G72" s="142">
        <f t="shared" si="6"/>
        <v>7.101</v>
      </c>
      <c r="H72" s="142">
        <f t="shared" si="6"/>
        <v>6.497</v>
      </c>
      <c r="I72" s="142">
        <f t="shared" si="6"/>
        <v>5.318</v>
      </c>
      <c r="J72" s="142">
        <f t="shared" si="6"/>
        <v>5.004</v>
      </c>
      <c r="K72" s="142">
        <f t="shared" si="6"/>
        <v>4.807</v>
      </c>
      <c r="L72" s="142">
        <f t="shared" si="6"/>
        <v>4.937</v>
      </c>
      <c r="M72" s="142">
        <f t="shared" si="6"/>
        <v>5.094</v>
      </c>
      <c r="N72" s="142">
        <f t="shared" si="6"/>
        <v>5.383</v>
      </c>
      <c r="O72" s="142">
        <f t="shared" si="6"/>
        <v>4.951</v>
      </c>
      <c r="P72" s="142">
        <f t="shared" si="6"/>
        <v>4.951</v>
      </c>
      <c r="Q72" s="142">
        <f t="shared" si="6"/>
        <v>5.265</v>
      </c>
      <c r="R72" s="142">
        <f t="shared" si="6"/>
        <v>6.169</v>
      </c>
      <c r="S72" s="142">
        <f t="shared" si="6"/>
        <v>6.405</v>
      </c>
      <c r="T72" s="142">
        <f t="shared" si="6"/>
        <v>6.115</v>
      </c>
      <c r="U72" s="142">
        <f t="shared" si="6"/>
        <v>5.998</v>
      </c>
      <c r="V72" s="142">
        <f t="shared" si="6"/>
        <v>6.155</v>
      </c>
      <c r="W72" s="142">
        <f t="shared" si="6"/>
        <v>6.39</v>
      </c>
      <c r="X72" s="142">
        <f t="shared" si="6"/>
        <v>5.84</v>
      </c>
      <c r="Y72" s="142">
        <f t="shared" si="6"/>
        <v>4.819</v>
      </c>
      <c r="Z72" s="142">
        <f t="shared" si="6"/>
        <v>5.226</v>
      </c>
      <c r="AA72" s="142">
        <f t="shared" si="6"/>
        <v>4.972</v>
      </c>
      <c r="AB72" s="142">
        <f t="shared" si="6"/>
        <v>4.854</v>
      </c>
      <c r="AC72" s="142">
        <f t="shared" si="6"/>
        <v>5.247</v>
      </c>
      <c r="AD72" s="142">
        <f t="shared" si="6"/>
        <v>5.011</v>
      </c>
      <c r="AE72" s="142">
        <f t="shared" si="6"/>
        <v>5.4</v>
      </c>
      <c r="AF72" s="142">
        <f t="shared" si="6"/>
        <v>4.968</v>
      </c>
      <c r="AG72" s="142">
        <f t="shared" si="6"/>
        <v>6.676</v>
      </c>
      <c r="AH72" s="142">
        <f t="shared" si="6"/>
        <v>7.776</v>
      </c>
      <c r="AI72" s="142" t="str">
        <f t="shared" si="6"/>
        <v/>
      </c>
      <c r="AJ72" s="142" t="str">
        <f t="shared" si="6"/>
        <v/>
      </c>
      <c r="AK72" s="142" t="str">
        <f t="shared" si="6"/>
        <v/>
      </c>
      <c r="AL72" s="142" t="str">
        <f t="shared" si="6"/>
        <v/>
      </c>
      <c r="AM72" s="142" t="str">
        <f t="shared" si="6"/>
        <v/>
      </c>
    </row>
    <row r="73" ht="12.75" customHeight="1">
      <c r="A73" s="140" t="str">
        <f t="shared" si="4"/>
        <v>Burnley</v>
      </c>
      <c r="B73" s="142">
        <f t="shared" ref="B73:AM73" si="7">IF(B$69&lt;=38,ROUND(SUMIFS($B50:$AM50,$B$68:$AM$68,"&lt;="&amp;B$69,$B$68:$AM$68,"&gt;="&amp;B$68),3),"")</f>
        <v>4.972</v>
      </c>
      <c r="C73" s="142">
        <f t="shared" si="7"/>
        <v>4.918</v>
      </c>
      <c r="D73" s="142">
        <f t="shared" si="7"/>
        <v>4.722</v>
      </c>
      <c r="E73" s="142">
        <f t="shared" si="7"/>
        <v>6.386</v>
      </c>
      <c r="F73" s="142">
        <f t="shared" si="7"/>
        <v>6.465</v>
      </c>
      <c r="G73" s="142">
        <f t="shared" si="7"/>
        <v>6.548</v>
      </c>
      <c r="H73" s="142">
        <f t="shared" si="7"/>
        <v>6.783</v>
      </c>
      <c r="I73" s="142">
        <f t="shared" si="7"/>
        <v>6.758</v>
      </c>
      <c r="J73" s="142">
        <f t="shared" si="7"/>
        <v>7.426</v>
      </c>
      <c r="K73" s="142">
        <f t="shared" si="7"/>
        <v>6.562</v>
      </c>
      <c r="L73" s="142">
        <f t="shared" si="7"/>
        <v>5.697</v>
      </c>
      <c r="M73" s="142">
        <f t="shared" si="7"/>
        <v>6.326</v>
      </c>
      <c r="N73" s="142">
        <f t="shared" si="7"/>
        <v>7.466</v>
      </c>
      <c r="O73" s="142">
        <f t="shared" si="7"/>
        <v>7.387</v>
      </c>
      <c r="P73" s="142">
        <f t="shared" si="7"/>
        <v>7.191</v>
      </c>
      <c r="Q73" s="142">
        <f t="shared" si="7"/>
        <v>6.287</v>
      </c>
      <c r="R73" s="142">
        <f t="shared" si="7"/>
        <v>6.451</v>
      </c>
      <c r="S73" s="142">
        <f t="shared" si="7"/>
        <v>5.94</v>
      </c>
      <c r="T73" s="142">
        <f t="shared" si="7"/>
        <v>5.311</v>
      </c>
      <c r="U73" s="142">
        <f t="shared" si="7"/>
        <v>5.35</v>
      </c>
      <c r="V73" s="142">
        <f t="shared" si="7"/>
        <v>5.35</v>
      </c>
      <c r="W73" s="142">
        <f t="shared" si="7"/>
        <v>6.058</v>
      </c>
      <c r="X73" s="142">
        <f t="shared" si="7"/>
        <v>6.326</v>
      </c>
      <c r="Y73" s="142">
        <f t="shared" si="7"/>
        <v>5.894</v>
      </c>
      <c r="Z73" s="142">
        <f t="shared" si="7"/>
        <v>6.169</v>
      </c>
      <c r="AA73" s="142">
        <f t="shared" si="7"/>
        <v>6.719</v>
      </c>
      <c r="AB73" s="142">
        <f t="shared" si="7"/>
        <v>6.276</v>
      </c>
      <c r="AC73" s="142">
        <f t="shared" si="7"/>
        <v>5.961</v>
      </c>
      <c r="AD73" s="142">
        <f t="shared" si="7"/>
        <v>5.55</v>
      </c>
      <c r="AE73" s="142">
        <f t="shared" si="7"/>
        <v>6.1</v>
      </c>
      <c r="AF73" s="142">
        <f t="shared" si="7"/>
        <v>6.1</v>
      </c>
      <c r="AG73" s="142">
        <f t="shared" si="7"/>
        <v>5.982</v>
      </c>
      <c r="AH73" s="142">
        <f t="shared" si="7"/>
        <v>6.269</v>
      </c>
      <c r="AI73" s="142" t="str">
        <f t="shared" si="7"/>
        <v/>
      </c>
      <c r="AJ73" s="142" t="str">
        <f t="shared" si="7"/>
        <v/>
      </c>
      <c r="AK73" s="142" t="str">
        <f t="shared" si="7"/>
        <v/>
      </c>
      <c r="AL73" s="142" t="str">
        <f t="shared" si="7"/>
        <v/>
      </c>
      <c r="AM73" s="142" t="str">
        <f t="shared" si="7"/>
        <v/>
      </c>
    </row>
    <row r="74" ht="12.75" customHeight="1">
      <c r="A74" s="140" t="str">
        <f t="shared" si="4"/>
        <v>Cardiff</v>
      </c>
      <c r="B74" s="142">
        <f t="shared" ref="B74:AM74" si="8">IF(B$69&lt;=38,ROUND(SUMIFS($B51:$AM51,$B$68:$AM$68,"&lt;="&amp;B$69,$B$68:$AM$68,"&gt;="&amp;B$68),3),"")</f>
        <v>6.09</v>
      </c>
      <c r="C74" s="142">
        <f t="shared" si="8"/>
        <v>5.855</v>
      </c>
      <c r="D74" s="142">
        <f t="shared" si="8"/>
        <v>6.719</v>
      </c>
      <c r="E74" s="142">
        <f t="shared" si="8"/>
        <v>6.647</v>
      </c>
      <c r="F74" s="142">
        <f t="shared" si="8"/>
        <v>7.629</v>
      </c>
      <c r="G74" s="142">
        <f t="shared" si="8"/>
        <v>7.669</v>
      </c>
      <c r="H74" s="142">
        <f t="shared" si="8"/>
        <v>6.293</v>
      </c>
      <c r="I74" s="142">
        <f t="shared" si="8"/>
        <v>6.608</v>
      </c>
      <c r="J74" s="142">
        <f t="shared" si="8"/>
        <v>5.535</v>
      </c>
      <c r="K74" s="142">
        <f t="shared" si="8"/>
        <v>5.922</v>
      </c>
      <c r="L74" s="142">
        <f t="shared" si="8"/>
        <v>4.822</v>
      </c>
      <c r="M74" s="142">
        <f t="shared" si="8"/>
        <v>4.665</v>
      </c>
      <c r="N74" s="142">
        <f t="shared" si="8"/>
        <v>5.45</v>
      </c>
      <c r="O74" s="142">
        <f t="shared" si="8"/>
        <v>5.49</v>
      </c>
      <c r="P74" s="142">
        <f t="shared" si="8"/>
        <v>5.972</v>
      </c>
      <c r="Q74" s="142">
        <f t="shared" si="8"/>
        <v>6.365</v>
      </c>
      <c r="R74" s="142">
        <f t="shared" si="8"/>
        <v>6.169</v>
      </c>
      <c r="S74" s="142">
        <f t="shared" si="8"/>
        <v>5.933</v>
      </c>
      <c r="T74" s="142">
        <f t="shared" si="8"/>
        <v>6.876</v>
      </c>
      <c r="U74" s="142">
        <f t="shared" si="8"/>
        <v>6.483</v>
      </c>
      <c r="V74" s="142">
        <f t="shared" si="8"/>
        <v>6.287</v>
      </c>
      <c r="W74" s="142">
        <f t="shared" si="8"/>
        <v>5.619</v>
      </c>
      <c r="X74" s="142">
        <f t="shared" si="8"/>
        <v>5.776</v>
      </c>
      <c r="Y74" s="142">
        <f t="shared" si="8"/>
        <v>5.811</v>
      </c>
      <c r="Z74" s="142">
        <f t="shared" si="8"/>
        <v>4.633</v>
      </c>
      <c r="AA74" s="142">
        <f t="shared" si="8"/>
        <v>4.829</v>
      </c>
      <c r="AB74" s="142">
        <f t="shared" si="8"/>
        <v>5.301</v>
      </c>
      <c r="AC74" s="142">
        <f t="shared" si="8"/>
        <v>7.029</v>
      </c>
      <c r="AD74" s="142">
        <f t="shared" si="8"/>
        <v>7.029</v>
      </c>
      <c r="AE74" s="142">
        <f t="shared" si="8"/>
        <v>7.701</v>
      </c>
      <c r="AF74" s="142">
        <f t="shared" si="8"/>
        <v>7.491</v>
      </c>
      <c r="AG74" s="142">
        <f t="shared" si="8"/>
        <v>7.176</v>
      </c>
      <c r="AH74" s="142">
        <f t="shared" si="8"/>
        <v>7.412</v>
      </c>
      <c r="AI74" s="142" t="str">
        <f t="shared" si="8"/>
        <v/>
      </c>
      <c r="AJ74" s="142" t="str">
        <f t="shared" si="8"/>
        <v/>
      </c>
      <c r="AK74" s="142" t="str">
        <f t="shared" si="8"/>
        <v/>
      </c>
      <c r="AL74" s="142" t="str">
        <f t="shared" si="8"/>
        <v/>
      </c>
      <c r="AM74" s="142" t="str">
        <f t="shared" si="8"/>
        <v/>
      </c>
    </row>
    <row r="75" ht="12.75" customHeight="1">
      <c r="A75" s="140" t="str">
        <f t="shared" si="4"/>
        <v>Chelsea</v>
      </c>
      <c r="B75" s="142">
        <f t="shared" ref="B75:AM75" si="9">IF(B$69&lt;=38,ROUND(SUMIFS($B52:$AM52,$B$68:$AM$68,"&lt;="&amp;B$69,$B$68:$AM$68,"&gt;="&amp;B$68),3),"")</f>
        <v>4.343</v>
      </c>
      <c r="C75" s="142">
        <f t="shared" si="9"/>
        <v>5.247</v>
      </c>
      <c r="D75" s="142">
        <f t="shared" si="9"/>
        <v>5.247</v>
      </c>
      <c r="E75" s="142">
        <f t="shared" si="9"/>
        <v>5.601</v>
      </c>
      <c r="F75" s="142">
        <f t="shared" si="9"/>
        <v>5.483</v>
      </c>
      <c r="G75" s="142">
        <f t="shared" si="9"/>
        <v>5.697</v>
      </c>
      <c r="H75" s="142">
        <f t="shared" si="9"/>
        <v>5.383</v>
      </c>
      <c r="I75" s="142">
        <f t="shared" si="9"/>
        <v>5.422</v>
      </c>
      <c r="J75" s="142">
        <f t="shared" si="9"/>
        <v>5.193</v>
      </c>
      <c r="K75" s="142">
        <f t="shared" si="9"/>
        <v>4.875</v>
      </c>
      <c r="L75" s="142">
        <f t="shared" si="9"/>
        <v>6.014</v>
      </c>
      <c r="M75" s="142">
        <f t="shared" si="9"/>
        <v>6.329</v>
      </c>
      <c r="N75" s="142">
        <f t="shared" si="9"/>
        <v>6.918</v>
      </c>
      <c r="O75" s="142">
        <f t="shared" si="9"/>
        <v>6.407</v>
      </c>
      <c r="P75" s="142">
        <f t="shared" si="9"/>
        <v>6.99</v>
      </c>
      <c r="Q75" s="142">
        <f t="shared" si="9"/>
        <v>6.798</v>
      </c>
      <c r="R75" s="142">
        <f t="shared" si="9"/>
        <v>5.737</v>
      </c>
      <c r="S75" s="142">
        <f t="shared" si="9"/>
        <v>6.916</v>
      </c>
      <c r="T75" s="142">
        <f t="shared" si="9"/>
        <v>6.719</v>
      </c>
      <c r="U75" s="142">
        <f t="shared" si="9"/>
        <v>6.13</v>
      </c>
      <c r="V75" s="142">
        <f t="shared" si="9"/>
        <v>7.387</v>
      </c>
      <c r="W75" s="142">
        <f t="shared" si="9"/>
        <v>7.112</v>
      </c>
      <c r="X75" s="142">
        <f t="shared" si="9"/>
        <v>7.741</v>
      </c>
      <c r="Y75" s="142">
        <f t="shared" si="9"/>
        <v>6.351</v>
      </c>
      <c r="Z75" s="142">
        <f t="shared" si="9"/>
        <v>5.829</v>
      </c>
      <c r="AA75" s="142">
        <f t="shared" si="9"/>
        <v>6.458</v>
      </c>
      <c r="AB75" s="142">
        <f t="shared" si="9"/>
        <v>4.793</v>
      </c>
      <c r="AC75" s="142">
        <f t="shared" si="9"/>
        <v>5.343</v>
      </c>
      <c r="AD75" s="142">
        <f t="shared" si="9"/>
        <v>5.775</v>
      </c>
      <c r="AE75" s="142">
        <f t="shared" si="9"/>
        <v>5.829</v>
      </c>
      <c r="AF75" s="142">
        <f t="shared" si="9"/>
        <v>6.823</v>
      </c>
      <c r="AG75" s="142">
        <f t="shared" si="9"/>
        <v>6.39</v>
      </c>
      <c r="AH75" s="142">
        <f t="shared" si="9"/>
        <v>6.64</v>
      </c>
      <c r="AI75" s="142" t="str">
        <f t="shared" si="9"/>
        <v/>
      </c>
      <c r="AJ75" s="142" t="str">
        <f t="shared" si="9"/>
        <v/>
      </c>
      <c r="AK75" s="142" t="str">
        <f t="shared" si="9"/>
        <v/>
      </c>
      <c r="AL75" s="142" t="str">
        <f t="shared" si="9"/>
        <v/>
      </c>
      <c r="AM75" s="142" t="str">
        <f t="shared" si="9"/>
        <v/>
      </c>
    </row>
    <row r="76" ht="12.75" customHeight="1">
      <c r="A76" s="140" t="str">
        <f t="shared" si="4"/>
        <v>Crystal Palace</v>
      </c>
      <c r="B76" s="142">
        <f t="shared" ref="B76:AM76" si="10">IF(B$69&lt;=38,ROUND(SUMIFS($B53:$AM53,$B$68:$AM$68,"&lt;="&amp;B$69,$B$68:$AM$68,"&gt;="&amp;B$68),3),"")</f>
        <v>5.33</v>
      </c>
      <c r="C76" s="142">
        <f t="shared" si="10"/>
        <v>5.619</v>
      </c>
      <c r="D76" s="142">
        <f t="shared" si="10"/>
        <v>4.586</v>
      </c>
      <c r="E76" s="142">
        <f t="shared" si="10"/>
        <v>4.625</v>
      </c>
      <c r="F76" s="142">
        <f t="shared" si="10"/>
        <v>4.743</v>
      </c>
      <c r="G76" s="142">
        <f t="shared" si="10"/>
        <v>5.293</v>
      </c>
      <c r="H76" s="142">
        <f t="shared" si="10"/>
        <v>5.922</v>
      </c>
      <c r="I76" s="142">
        <f t="shared" si="10"/>
        <v>6.393</v>
      </c>
      <c r="J76" s="142">
        <f t="shared" si="10"/>
        <v>6.68</v>
      </c>
      <c r="K76" s="142">
        <f t="shared" si="10"/>
        <v>6.523</v>
      </c>
      <c r="L76" s="142">
        <f t="shared" si="10"/>
        <v>6.68</v>
      </c>
      <c r="M76" s="142">
        <f t="shared" si="10"/>
        <v>6.719</v>
      </c>
      <c r="N76" s="142">
        <f t="shared" si="10"/>
        <v>7.78</v>
      </c>
      <c r="O76" s="142">
        <f t="shared" si="10"/>
        <v>6.701</v>
      </c>
      <c r="P76" s="142">
        <f t="shared" si="10"/>
        <v>7.172</v>
      </c>
      <c r="Q76" s="142">
        <f t="shared" si="10"/>
        <v>7.09</v>
      </c>
      <c r="R76" s="142">
        <f t="shared" si="10"/>
        <v>6.815</v>
      </c>
      <c r="S76" s="142">
        <f t="shared" si="10"/>
        <v>7.365</v>
      </c>
      <c r="T76" s="142">
        <f t="shared" si="10"/>
        <v>5.754</v>
      </c>
      <c r="U76" s="142">
        <f t="shared" si="10"/>
        <v>5.896</v>
      </c>
      <c r="V76" s="142">
        <f t="shared" si="10"/>
        <v>5.582</v>
      </c>
      <c r="W76" s="142">
        <f t="shared" si="10"/>
        <v>5.704</v>
      </c>
      <c r="X76" s="142">
        <f t="shared" si="10"/>
        <v>6.215</v>
      </c>
      <c r="Y76" s="142">
        <f t="shared" si="10"/>
        <v>5.075</v>
      </c>
      <c r="Z76" s="142">
        <f t="shared" si="10"/>
        <v>4.682</v>
      </c>
      <c r="AA76" s="142">
        <f t="shared" si="10"/>
        <v>5.697</v>
      </c>
      <c r="AB76" s="142">
        <f t="shared" si="10"/>
        <v>5.226</v>
      </c>
      <c r="AC76" s="142">
        <f t="shared" si="10"/>
        <v>5.069</v>
      </c>
      <c r="AD76" s="142">
        <f t="shared" si="10"/>
        <v>5.658</v>
      </c>
      <c r="AE76" s="142">
        <f t="shared" si="10"/>
        <v>7.151</v>
      </c>
      <c r="AF76" s="142">
        <f t="shared" si="10"/>
        <v>7.387</v>
      </c>
      <c r="AG76" s="142">
        <f t="shared" si="10"/>
        <v>6.548</v>
      </c>
      <c r="AH76" s="142">
        <f t="shared" si="10"/>
        <v>6.823</v>
      </c>
      <c r="AI76" s="142" t="str">
        <f t="shared" si="10"/>
        <v/>
      </c>
      <c r="AJ76" s="142" t="str">
        <f t="shared" si="10"/>
        <v/>
      </c>
      <c r="AK76" s="142" t="str">
        <f t="shared" si="10"/>
        <v/>
      </c>
      <c r="AL76" s="142" t="str">
        <f t="shared" si="10"/>
        <v/>
      </c>
      <c r="AM76" s="142" t="str">
        <f t="shared" si="10"/>
        <v/>
      </c>
    </row>
    <row r="77" ht="12.75" customHeight="1">
      <c r="A77" s="140" t="str">
        <f t="shared" si="4"/>
        <v>Everton</v>
      </c>
      <c r="B77" s="142">
        <f t="shared" ref="B77:AM77" si="11">IF(B$69&lt;=38,ROUND(SUMIFS($B54:$AM54,$B$68:$AM$68,"&lt;="&amp;B$69,$B$68:$AM$68,"&gt;="&amp;B$68),3),"")</f>
        <v>6.086</v>
      </c>
      <c r="C77" s="142">
        <f t="shared" si="11"/>
        <v>5.783</v>
      </c>
      <c r="D77" s="142">
        <f t="shared" si="11"/>
        <v>6.097</v>
      </c>
      <c r="E77" s="142">
        <f t="shared" si="11"/>
        <v>5.704</v>
      </c>
      <c r="F77" s="142">
        <f t="shared" si="11"/>
        <v>6.726</v>
      </c>
      <c r="G77" s="142">
        <f t="shared" si="11"/>
        <v>6.175</v>
      </c>
      <c r="H77" s="142">
        <f t="shared" si="11"/>
        <v>5.232</v>
      </c>
      <c r="I77" s="142">
        <f t="shared" si="11"/>
        <v>5.09</v>
      </c>
      <c r="J77" s="142">
        <f t="shared" si="11"/>
        <v>5.876</v>
      </c>
      <c r="K77" s="142">
        <f t="shared" si="11"/>
        <v>5.954</v>
      </c>
      <c r="L77" s="142">
        <f t="shared" si="11"/>
        <v>5.129</v>
      </c>
      <c r="M77" s="142">
        <f t="shared" si="11"/>
        <v>7.133</v>
      </c>
      <c r="N77" s="142">
        <f t="shared" si="11"/>
        <v>7.29</v>
      </c>
      <c r="O77" s="142">
        <f t="shared" si="11"/>
        <v>7.505</v>
      </c>
      <c r="P77" s="142">
        <f t="shared" si="11"/>
        <v>6.68</v>
      </c>
      <c r="Q77" s="142">
        <f t="shared" si="11"/>
        <v>7.191</v>
      </c>
      <c r="R77" s="142">
        <f t="shared" si="11"/>
        <v>7.269</v>
      </c>
      <c r="S77" s="142">
        <f t="shared" si="11"/>
        <v>5.658</v>
      </c>
      <c r="T77" s="142">
        <f t="shared" si="11"/>
        <v>4.951</v>
      </c>
      <c r="U77" s="142">
        <f t="shared" si="11"/>
        <v>4.822</v>
      </c>
      <c r="V77" s="142">
        <f t="shared" si="11"/>
        <v>4.94</v>
      </c>
      <c r="W77" s="142">
        <f t="shared" si="11"/>
        <v>5.49</v>
      </c>
      <c r="X77" s="142">
        <f t="shared" si="11"/>
        <v>5.475</v>
      </c>
      <c r="Y77" s="142">
        <f t="shared" si="11"/>
        <v>6.222</v>
      </c>
      <c r="Z77" s="142">
        <f t="shared" si="11"/>
        <v>6.418</v>
      </c>
      <c r="AA77" s="142">
        <f t="shared" si="11"/>
        <v>7.176</v>
      </c>
      <c r="AB77" s="142">
        <f t="shared" si="11"/>
        <v>7.058</v>
      </c>
      <c r="AC77" s="142">
        <f t="shared" si="11"/>
        <v>6.076</v>
      </c>
      <c r="AD77" s="142">
        <f t="shared" si="11"/>
        <v>6.076</v>
      </c>
      <c r="AE77" s="142">
        <f t="shared" si="11"/>
        <v>5.722</v>
      </c>
      <c r="AF77" s="142">
        <f t="shared" si="11"/>
        <v>6.037</v>
      </c>
      <c r="AG77" s="142">
        <f t="shared" si="11"/>
        <v>5.565</v>
      </c>
      <c r="AH77" s="142">
        <f t="shared" si="11"/>
        <v>6.194</v>
      </c>
      <c r="AI77" s="142" t="str">
        <f t="shared" si="11"/>
        <v/>
      </c>
      <c r="AJ77" s="142" t="str">
        <f t="shared" si="11"/>
        <v/>
      </c>
      <c r="AK77" s="142" t="str">
        <f t="shared" si="11"/>
        <v/>
      </c>
      <c r="AL77" s="142" t="str">
        <f t="shared" si="11"/>
        <v/>
      </c>
      <c r="AM77" s="142" t="str">
        <f t="shared" si="11"/>
        <v/>
      </c>
    </row>
    <row r="78" ht="12.75" customHeight="1">
      <c r="A78" s="140" t="str">
        <f t="shared" si="4"/>
        <v>Fulham</v>
      </c>
      <c r="B78" s="142">
        <f t="shared" ref="B78:AM78" si="12">IF(B$69&lt;=38,ROUND(SUMIFS($B55:$AM55,$B$68:$AM$68,"&lt;="&amp;B$69,$B$68:$AM$68,"&gt;="&amp;B$68),3),"")</f>
        <v>6.994</v>
      </c>
      <c r="C78" s="142">
        <f t="shared" si="12"/>
        <v>7.466</v>
      </c>
      <c r="D78" s="142">
        <f t="shared" si="12"/>
        <v>6.68</v>
      </c>
      <c r="E78" s="142">
        <f t="shared" si="12"/>
        <v>6.626</v>
      </c>
      <c r="F78" s="142">
        <f t="shared" si="12"/>
        <v>6.43</v>
      </c>
      <c r="G78" s="142">
        <f t="shared" si="12"/>
        <v>4.662</v>
      </c>
      <c r="H78" s="142">
        <f t="shared" si="12"/>
        <v>5.762</v>
      </c>
      <c r="I78" s="142">
        <f t="shared" si="12"/>
        <v>5.33</v>
      </c>
      <c r="J78" s="142">
        <f t="shared" si="12"/>
        <v>5.722</v>
      </c>
      <c r="K78" s="142">
        <f t="shared" si="12"/>
        <v>6.208</v>
      </c>
      <c r="L78" s="142">
        <f t="shared" si="12"/>
        <v>6.955</v>
      </c>
      <c r="M78" s="142">
        <f t="shared" si="12"/>
        <v>7.269</v>
      </c>
      <c r="N78" s="142">
        <f t="shared" si="12"/>
        <v>6.326</v>
      </c>
      <c r="O78" s="142">
        <f t="shared" si="12"/>
        <v>6.158</v>
      </c>
      <c r="P78" s="142">
        <f t="shared" si="12"/>
        <v>5.45</v>
      </c>
      <c r="Q78" s="142">
        <f t="shared" si="12"/>
        <v>6.354</v>
      </c>
      <c r="R78" s="142">
        <f t="shared" si="12"/>
        <v>5.49</v>
      </c>
      <c r="S78" s="142">
        <f t="shared" si="12"/>
        <v>5.883</v>
      </c>
      <c r="T78" s="142">
        <f t="shared" si="12"/>
        <v>5.45</v>
      </c>
      <c r="U78" s="142">
        <f t="shared" si="12"/>
        <v>6.09</v>
      </c>
      <c r="V78" s="142">
        <f t="shared" si="12"/>
        <v>6.798</v>
      </c>
      <c r="W78" s="142">
        <f t="shared" si="12"/>
        <v>5.619</v>
      </c>
      <c r="X78" s="142">
        <f t="shared" si="12"/>
        <v>5.776</v>
      </c>
      <c r="Y78" s="142">
        <f t="shared" si="12"/>
        <v>5.697</v>
      </c>
      <c r="Z78" s="142">
        <f t="shared" si="12"/>
        <v>6.287</v>
      </c>
      <c r="AA78" s="142">
        <f t="shared" si="12"/>
        <v>6.68</v>
      </c>
      <c r="AB78" s="142">
        <f t="shared" si="12"/>
        <v>7.269</v>
      </c>
      <c r="AC78" s="142">
        <f t="shared" si="12"/>
        <v>7.387</v>
      </c>
      <c r="AD78" s="142">
        <f t="shared" si="12"/>
        <v>7.23</v>
      </c>
      <c r="AE78" s="142">
        <f t="shared" si="12"/>
        <v>6.994</v>
      </c>
      <c r="AF78" s="142">
        <f t="shared" si="12"/>
        <v>6.426</v>
      </c>
      <c r="AG78" s="142">
        <f t="shared" si="12"/>
        <v>5.754</v>
      </c>
      <c r="AH78" s="142">
        <f t="shared" si="12"/>
        <v>4.693</v>
      </c>
      <c r="AI78" s="142" t="str">
        <f t="shared" si="12"/>
        <v/>
      </c>
      <c r="AJ78" s="142" t="str">
        <f t="shared" si="12"/>
        <v/>
      </c>
      <c r="AK78" s="142" t="str">
        <f t="shared" si="12"/>
        <v/>
      </c>
      <c r="AL78" s="142" t="str">
        <f t="shared" si="12"/>
        <v/>
      </c>
      <c r="AM78" s="142" t="str">
        <f t="shared" si="12"/>
        <v/>
      </c>
    </row>
    <row r="79" ht="12.75" customHeight="1">
      <c r="A79" s="140" t="str">
        <f t="shared" si="4"/>
        <v>Huddersfield</v>
      </c>
      <c r="B79" s="142">
        <f t="shared" ref="B79:AM79" si="13">IF(B$69&lt;=38,ROUND(SUMIFS($B56:$AM56,$B$68:$AM$68,"&lt;="&amp;B$69,$B$68:$AM$68,"&gt;="&amp;B$68),3),"")</f>
        <v>6.779</v>
      </c>
      <c r="C79" s="142">
        <f t="shared" si="13"/>
        <v>6.858</v>
      </c>
      <c r="D79" s="142">
        <f t="shared" si="13"/>
        <v>5.09</v>
      </c>
      <c r="E79" s="142">
        <f t="shared" si="13"/>
        <v>6.208</v>
      </c>
      <c r="F79" s="142">
        <f t="shared" si="13"/>
        <v>6.169</v>
      </c>
      <c r="G79" s="142">
        <f t="shared" si="13"/>
        <v>6.097</v>
      </c>
      <c r="H79" s="142">
        <f t="shared" si="13"/>
        <v>6.058</v>
      </c>
      <c r="I79" s="142">
        <f t="shared" si="13"/>
        <v>5.582</v>
      </c>
      <c r="J79" s="142">
        <f t="shared" si="13"/>
        <v>5.346</v>
      </c>
      <c r="K79" s="142">
        <f t="shared" si="13"/>
        <v>4.836</v>
      </c>
      <c r="L79" s="142">
        <f t="shared" si="13"/>
        <v>5.896</v>
      </c>
      <c r="M79" s="142">
        <f t="shared" si="13"/>
        <v>6.047</v>
      </c>
      <c r="N79" s="142">
        <f t="shared" si="13"/>
        <v>5.772</v>
      </c>
      <c r="O79" s="142">
        <f t="shared" si="13"/>
        <v>6.405</v>
      </c>
      <c r="P79" s="142">
        <f t="shared" si="13"/>
        <v>6.744</v>
      </c>
      <c r="Q79" s="142">
        <f t="shared" si="13"/>
        <v>6.508</v>
      </c>
      <c r="R79" s="142">
        <f t="shared" si="13"/>
        <v>5.119</v>
      </c>
      <c r="S79" s="142">
        <f t="shared" si="13"/>
        <v>6.18</v>
      </c>
      <c r="T79" s="142">
        <f t="shared" si="13"/>
        <v>6.14</v>
      </c>
      <c r="U79" s="142">
        <f t="shared" si="13"/>
        <v>5.826</v>
      </c>
      <c r="V79" s="142">
        <f t="shared" si="13"/>
        <v>5.88</v>
      </c>
      <c r="W79" s="142">
        <f t="shared" si="13"/>
        <v>5.919</v>
      </c>
      <c r="X79" s="142">
        <f t="shared" si="13"/>
        <v>5.686</v>
      </c>
      <c r="Y79" s="142">
        <f t="shared" si="13"/>
        <v>4.861</v>
      </c>
      <c r="Z79" s="142">
        <f t="shared" si="13"/>
        <v>4.979</v>
      </c>
      <c r="AA79" s="142">
        <f t="shared" si="13"/>
        <v>4.743</v>
      </c>
      <c r="AB79" s="142">
        <f t="shared" si="13"/>
        <v>5.097</v>
      </c>
      <c r="AC79" s="142">
        <f t="shared" si="13"/>
        <v>5.49</v>
      </c>
      <c r="AD79" s="142">
        <f t="shared" si="13"/>
        <v>6.562</v>
      </c>
      <c r="AE79" s="142">
        <f t="shared" si="13"/>
        <v>6.287</v>
      </c>
      <c r="AF79" s="142">
        <f t="shared" si="13"/>
        <v>7.308</v>
      </c>
      <c r="AG79" s="142">
        <f t="shared" si="13"/>
        <v>7.544</v>
      </c>
      <c r="AH79" s="142">
        <f t="shared" si="13"/>
        <v>7.191</v>
      </c>
      <c r="AI79" s="142" t="str">
        <f t="shared" si="13"/>
        <v/>
      </c>
      <c r="AJ79" s="142" t="str">
        <f t="shared" si="13"/>
        <v/>
      </c>
      <c r="AK79" s="142" t="str">
        <f t="shared" si="13"/>
        <v/>
      </c>
      <c r="AL79" s="142" t="str">
        <f t="shared" si="13"/>
        <v/>
      </c>
      <c r="AM79" s="142" t="str">
        <f t="shared" si="13"/>
        <v/>
      </c>
    </row>
    <row r="80" ht="12.75" customHeight="1">
      <c r="A80" s="140" t="str">
        <f t="shared" si="4"/>
        <v>Leicester</v>
      </c>
      <c r="B80" s="142">
        <f t="shared" ref="B80:AM80" si="14">IF(B$69&lt;=38,ROUND(SUMIFS($B57:$AM57,$B$68:$AM$68,"&lt;="&amp;B$69,$B$68:$AM$68,"&gt;="&amp;B$68),3),"")</f>
        <v>5.804</v>
      </c>
      <c r="C80" s="142">
        <f t="shared" si="14"/>
        <v>5.136</v>
      </c>
      <c r="D80" s="142">
        <f t="shared" si="14"/>
        <v>5.265</v>
      </c>
      <c r="E80" s="142">
        <f t="shared" si="14"/>
        <v>6.601</v>
      </c>
      <c r="F80" s="142">
        <f t="shared" si="14"/>
        <v>6.012</v>
      </c>
      <c r="G80" s="142">
        <f t="shared" si="14"/>
        <v>5.722</v>
      </c>
      <c r="H80" s="142">
        <f t="shared" si="14"/>
        <v>6.037</v>
      </c>
      <c r="I80" s="142">
        <f t="shared" si="14"/>
        <v>6.155</v>
      </c>
      <c r="J80" s="142">
        <f t="shared" si="14"/>
        <v>6.194</v>
      </c>
      <c r="K80" s="142">
        <f t="shared" si="14"/>
        <v>4.804</v>
      </c>
      <c r="L80" s="142">
        <f t="shared" si="14"/>
        <v>5.197</v>
      </c>
      <c r="M80" s="142">
        <f t="shared" si="14"/>
        <v>5.605</v>
      </c>
      <c r="N80" s="142">
        <f t="shared" si="14"/>
        <v>5.998</v>
      </c>
      <c r="O80" s="142">
        <f t="shared" si="14"/>
        <v>6.823</v>
      </c>
      <c r="P80" s="142">
        <f t="shared" si="14"/>
        <v>6.569</v>
      </c>
      <c r="Q80" s="142">
        <f t="shared" si="14"/>
        <v>6.936</v>
      </c>
      <c r="R80" s="142">
        <f t="shared" si="14"/>
        <v>6.269</v>
      </c>
      <c r="S80" s="142">
        <f t="shared" si="14"/>
        <v>5.989</v>
      </c>
      <c r="T80" s="142">
        <f t="shared" si="14"/>
        <v>6.579</v>
      </c>
      <c r="U80" s="142">
        <f t="shared" si="14"/>
        <v>5.989</v>
      </c>
      <c r="V80" s="142">
        <f t="shared" si="14"/>
        <v>7.147</v>
      </c>
      <c r="W80" s="142">
        <f t="shared" si="14"/>
        <v>6.676</v>
      </c>
      <c r="X80" s="142">
        <f t="shared" si="14"/>
        <v>6.401</v>
      </c>
      <c r="Y80" s="142">
        <f t="shared" si="14"/>
        <v>6.601</v>
      </c>
      <c r="Z80" s="142">
        <f t="shared" si="14"/>
        <v>5.39</v>
      </c>
      <c r="AA80" s="142">
        <f t="shared" si="14"/>
        <v>4.84</v>
      </c>
      <c r="AB80" s="142">
        <f t="shared" si="14"/>
        <v>4.014</v>
      </c>
      <c r="AC80" s="142">
        <f t="shared" si="14"/>
        <v>4.014</v>
      </c>
      <c r="AD80" s="142">
        <f t="shared" si="14"/>
        <v>4.329</v>
      </c>
      <c r="AE80" s="142">
        <f t="shared" si="14"/>
        <v>4.211</v>
      </c>
      <c r="AF80" s="142">
        <f t="shared" si="14"/>
        <v>4.44</v>
      </c>
      <c r="AG80" s="142">
        <f t="shared" si="14"/>
        <v>6.208</v>
      </c>
      <c r="AH80" s="142">
        <f t="shared" si="14"/>
        <v>6.719</v>
      </c>
      <c r="AI80" s="142" t="str">
        <f t="shared" si="14"/>
        <v/>
      </c>
      <c r="AJ80" s="142" t="str">
        <f t="shared" si="14"/>
        <v/>
      </c>
      <c r="AK80" s="142" t="str">
        <f t="shared" si="14"/>
        <v/>
      </c>
      <c r="AL80" s="142" t="str">
        <f t="shared" si="14"/>
        <v/>
      </c>
      <c r="AM80" s="142" t="str">
        <f t="shared" si="14"/>
        <v/>
      </c>
    </row>
    <row r="81" ht="12.75" customHeight="1">
      <c r="A81" s="140" t="str">
        <f t="shared" si="4"/>
        <v>Liverpool</v>
      </c>
      <c r="B81" s="142">
        <f t="shared" ref="B81:AM81" si="15">IF(B$69&lt;=38,ROUND(SUMIFS($B58:$AM58,$B$68:$AM$68,"&lt;="&amp;B$69,$B$68:$AM$68,"&gt;="&amp;B$68),3),"")</f>
        <v>5.697</v>
      </c>
      <c r="C81" s="142">
        <f t="shared" si="15"/>
        <v>5.933</v>
      </c>
      <c r="D81" s="142">
        <f t="shared" si="15"/>
        <v>6.562</v>
      </c>
      <c r="E81" s="142">
        <f t="shared" si="15"/>
        <v>6.798</v>
      </c>
      <c r="F81" s="142">
        <f t="shared" si="15"/>
        <v>6.229</v>
      </c>
      <c r="G81" s="142">
        <f t="shared" si="15"/>
        <v>6.779</v>
      </c>
      <c r="H81" s="142">
        <f t="shared" si="15"/>
        <v>6.668</v>
      </c>
      <c r="I81" s="142">
        <f t="shared" si="15"/>
        <v>6.55</v>
      </c>
      <c r="J81" s="142">
        <f t="shared" si="15"/>
        <v>5.411</v>
      </c>
      <c r="K81" s="142">
        <f t="shared" si="15"/>
        <v>5.411</v>
      </c>
      <c r="L81" s="142">
        <f t="shared" si="15"/>
        <v>6.018</v>
      </c>
      <c r="M81" s="142">
        <f t="shared" si="15"/>
        <v>5.075</v>
      </c>
      <c r="N81" s="142">
        <f t="shared" si="15"/>
        <v>5.379</v>
      </c>
      <c r="O81" s="142">
        <f t="shared" si="15"/>
        <v>5.025</v>
      </c>
      <c r="P81" s="142">
        <f t="shared" si="15"/>
        <v>5.183</v>
      </c>
      <c r="Q81" s="142">
        <f t="shared" si="15"/>
        <v>6.951</v>
      </c>
      <c r="R81" s="142">
        <f t="shared" si="15"/>
        <v>6.872</v>
      </c>
      <c r="S81" s="142">
        <f t="shared" si="15"/>
        <v>6.322</v>
      </c>
      <c r="T81" s="142">
        <f t="shared" si="15"/>
        <v>6.68</v>
      </c>
      <c r="U81" s="142">
        <f t="shared" si="15"/>
        <v>6.916</v>
      </c>
      <c r="V81" s="142">
        <f t="shared" si="15"/>
        <v>6.876</v>
      </c>
      <c r="W81" s="142">
        <f t="shared" si="15"/>
        <v>5.972</v>
      </c>
      <c r="X81" s="142">
        <f t="shared" si="15"/>
        <v>5.697</v>
      </c>
      <c r="Y81" s="142">
        <f t="shared" si="15"/>
        <v>6.169</v>
      </c>
      <c r="Z81" s="142">
        <f t="shared" si="15"/>
        <v>5.737</v>
      </c>
      <c r="AA81" s="142">
        <f t="shared" si="15"/>
        <v>5.526</v>
      </c>
      <c r="AB81" s="142">
        <f t="shared" si="15"/>
        <v>6.115</v>
      </c>
      <c r="AC81" s="142">
        <f t="shared" si="15"/>
        <v>5.408</v>
      </c>
      <c r="AD81" s="142">
        <f t="shared" si="15"/>
        <v>5.998</v>
      </c>
      <c r="AE81" s="142">
        <f t="shared" si="15"/>
        <v>5.63</v>
      </c>
      <c r="AF81" s="142">
        <f t="shared" si="15"/>
        <v>5.315</v>
      </c>
      <c r="AG81" s="142">
        <f t="shared" si="15"/>
        <v>5.408</v>
      </c>
      <c r="AH81" s="142">
        <f t="shared" si="15"/>
        <v>4.572</v>
      </c>
      <c r="AI81" s="142" t="str">
        <f t="shared" si="15"/>
        <v/>
      </c>
      <c r="AJ81" s="142" t="str">
        <f t="shared" si="15"/>
        <v/>
      </c>
      <c r="AK81" s="142" t="str">
        <f t="shared" si="15"/>
        <v/>
      </c>
      <c r="AL81" s="142" t="str">
        <f t="shared" si="15"/>
        <v/>
      </c>
      <c r="AM81" s="142" t="str">
        <f t="shared" si="15"/>
        <v/>
      </c>
    </row>
    <row r="82" ht="12.75" customHeight="1">
      <c r="A82" s="140" t="str">
        <f t="shared" si="4"/>
        <v>Man City</v>
      </c>
      <c r="B82" s="142">
        <f t="shared" ref="B82:AM82" si="16">IF(B$69&lt;=38,ROUND(SUMIFS($B59:$AM59,$B$68:$AM$68,"&lt;="&amp;B$69,$B$68:$AM$68,"&gt;="&amp;B$68),3),"")</f>
        <v>5.45</v>
      </c>
      <c r="C82" s="142">
        <f t="shared" si="16"/>
        <v>3.721</v>
      </c>
      <c r="D82" s="142">
        <f t="shared" si="16"/>
        <v>5.018</v>
      </c>
      <c r="E82" s="142">
        <f t="shared" si="16"/>
        <v>4.943</v>
      </c>
      <c r="F82" s="142">
        <f t="shared" si="16"/>
        <v>5.808</v>
      </c>
      <c r="G82" s="142">
        <f t="shared" si="16"/>
        <v>5.919</v>
      </c>
      <c r="H82" s="142">
        <f t="shared" si="16"/>
        <v>6.365</v>
      </c>
      <c r="I82" s="142">
        <f t="shared" si="16"/>
        <v>6.916</v>
      </c>
      <c r="J82" s="142">
        <f t="shared" si="16"/>
        <v>5.894</v>
      </c>
      <c r="K82" s="142">
        <f t="shared" si="16"/>
        <v>6.169</v>
      </c>
      <c r="L82" s="142">
        <f t="shared" si="16"/>
        <v>5.776</v>
      </c>
      <c r="M82" s="142">
        <f t="shared" si="16"/>
        <v>5.737</v>
      </c>
      <c r="N82" s="142">
        <f t="shared" si="16"/>
        <v>5.187</v>
      </c>
      <c r="O82" s="142">
        <f t="shared" si="16"/>
        <v>5.226</v>
      </c>
      <c r="P82" s="142">
        <f t="shared" si="16"/>
        <v>5.265</v>
      </c>
      <c r="Q82" s="142">
        <f t="shared" si="16"/>
        <v>5.737</v>
      </c>
      <c r="R82" s="142">
        <f t="shared" si="16"/>
        <v>5.057</v>
      </c>
      <c r="S82" s="142">
        <f t="shared" si="16"/>
        <v>5.057</v>
      </c>
      <c r="T82" s="142">
        <f t="shared" si="16"/>
        <v>5.254</v>
      </c>
      <c r="U82" s="142">
        <f t="shared" si="16"/>
        <v>5.057</v>
      </c>
      <c r="V82" s="142">
        <f t="shared" si="16"/>
        <v>5.529</v>
      </c>
      <c r="W82" s="142">
        <f t="shared" si="16"/>
        <v>5.097</v>
      </c>
      <c r="X82" s="142">
        <f t="shared" si="16"/>
        <v>5.54</v>
      </c>
      <c r="Y82" s="142">
        <f t="shared" si="16"/>
        <v>5.933</v>
      </c>
      <c r="Z82" s="142">
        <f t="shared" si="16"/>
        <v>5.776</v>
      </c>
      <c r="AA82" s="142">
        <f t="shared" si="16"/>
        <v>6.483</v>
      </c>
      <c r="AB82" s="142">
        <f t="shared" si="16"/>
        <v>5.958</v>
      </c>
      <c r="AC82" s="142">
        <f t="shared" si="16"/>
        <v>5.272</v>
      </c>
      <c r="AD82" s="142">
        <f t="shared" si="16"/>
        <v>5.468</v>
      </c>
      <c r="AE82" s="142">
        <f t="shared" si="16"/>
        <v>5.783</v>
      </c>
      <c r="AF82" s="142">
        <f t="shared" si="16"/>
        <v>5.743</v>
      </c>
      <c r="AG82" s="142">
        <f t="shared" si="16"/>
        <v>5.468</v>
      </c>
      <c r="AH82" s="142">
        <f t="shared" si="16"/>
        <v>5.679</v>
      </c>
      <c r="AI82" s="142" t="str">
        <f t="shared" si="16"/>
        <v/>
      </c>
      <c r="AJ82" s="142" t="str">
        <f t="shared" si="16"/>
        <v/>
      </c>
      <c r="AK82" s="142" t="str">
        <f t="shared" si="16"/>
        <v/>
      </c>
      <c r="AL82" s="142" t="str">
        <f t="shared" si="16"/>
        <v/>
      </c>
      <c r="AM82" s="142" t="str">
        <f t="shared" si="16"/>
        <v/>
      </c>
    </row>
    <row r="83" ht="12.75" customHeight="1">
      <c r="A83" s="140" t="str">
        <f t="shared" si="4"/>
        <v>Man Utd</v>
      </c>
      <c r="B83" s="142">
        <f t="shared" ref="B83:AM83" si="17">IF(B$69&lt;=38,ROUND(SUMIFS($B60:$AM60,$B$68:$AM$68,"&lt;="&amp;B$69,$B$68:$AM$68,"&gt;="&amp;B$68),3),"")</f>
        <v>5.686</v>
      </c>
      <c r="C83" s="142">
        <f t="shared" si="17"/>
        <v>5.411</v>
      </c>
      <c r="D83" s="142">
        <f t="shared" si="17"/>
        <v>5.175</v>
      </c>
      <c r="E83" s="142">
        <f t="shared" si="17"/>
        <v>5.018</v>
      </c>
      <c r="F83" s="142">
        <f t="shared" si="17"/>
        <v>5.018</v>
      </c>
      <c r="G83" s="142">
        <f t="shared" si="17"/>
        <v>4.979</v>
      </c>
      <c r="H83" s="142">
        <f t="shared" si="17"/>
        <v>6.876</v>
      </c>
      <c r="I83" s="142">
        <f t="shared" si="17"/>
        <v>6.562</v>
      </c>
      <c r="J83" s="142">
        <f t="shared" si="17"/>
        <v>6.64</v>
      </c>
      <c r="K83" s="142">
        <f t="shared" si="17"/>
        <v>6.248</v>
      </c>
      <c r="L83" s="142">
        <f t="shared" si="17"/>
        <v>6.175</v>
      </c>
      <c r="M83" s="142">
        <f t="shared" si="17"/>
        <v>6.922</v>
      </c>
      <c r="N83" s="142">
        <f t="shared" si="17"/>
        <v>5.257</v>
      </c>
      <c r="O83" s="142">
        <f t="shared" si="17"/>
        <v>5.1</v>
      </c>
      <c r="P83" s="142">
        <f t="shared" si="17"/>
        <v>5.061</v>
      </c>
      <c r="Q83" s="142">
        <f t="shared" si="17"/>
        <v>5.1</v>
      </c>
      <c r="R83" s="142">
        <f t="shared" si="17"/>
        <v>6.115</v>
      </c>
      <c r="S83" s="142">
        <f t="shared" si="17"/>
        <v>4.74</v>
      </c>
      <c r="T83" s="142">
        <f t="shared" si="17"/>
        <v>4.794</v>
      </c>
      <c r="U83" s="142">
        <f t="shared" si="17"/>
        <v>5.305</v>
      </c>
      <c r="V83" s="142">
        <f t="shared" si="17"/>
        <v>5.29</v>
      </c>
      <c r="W83" s="142">
        <f t="shared" si="17"/>
        <v>5.998</v>
      </c>
      <c r="X83" s="142">
        <f t="shared" si="17"/>
        <v>5.565</v>
      </c>
      <c r="Y83" s="142">
        <f t="shared" si="17"/>
        <v>5.84</v>
      </c>
      <c r="Z83" s="142">
        <f t="shared" si="17"/>
        <v>7.176</v>
      </c>
      <c r="AA83" s="142">
        <f t="shared" si="17"/>
        <v>7.962</v>
      </c>
      <c r="AB83" s="142">
        <f t="shared" si="17"/>
        <v>7.898</v>
      </c>
      <c r="AC83" s="142">
        <f t="shared" si="17"/>
        <v>7.226</v>
      </c>
      <c r="AD83" s="142">
        <f t="shared" si="17"/>
        <v>7.029</v>
      </c>
      <c r="AE83" s="142">
        <f t="shared" si="17"/>
        <v>7.462</v>
      </c>
      <c r="AF83" s="142">
        <f t="shared" si="17"/>
        <v>6.597</v>
      </c>
      <c r="AG83" s="142">
        <f t="shared" si="17"/>
        <v>5.458</v>
      </c>
      <c r="AH83" s="142">
        <f t="shared" si="17"/>
        <v>5.204</v>
      </c>
      <c r="AI83" s="142" t="str">
        <f t="shared" si="17"/>
        <v/>
      </c>
      <c r="AJ83" s="142" t="str">
        <f t="shared" si="17"/>
        <v/>
      </c>
      <c r="AK83" s="142" t="str">
        <f t="shared" si="17"/>
        <v/>
      </c>
      <c r="AL83" s="142" t="str">
        <f t="shared" si="17"/>
        <v/>
      </c>
      <c r="AM83" s="142" t="str">
        <f t="shared" si="17"/>
        <v/>
      </c>
    </row>
    <row r="84" ht="12.75" customHeight="1">
      <c r="A84" s="140" t="str">
        <f t="shared" si="4"/>
        <v>Newcastle</v>
      </c>
      <c r="B84" s="142">
        <f t="shared" ref="B84:AM84" si="18">IF(B$69&lt;=38,ROUND(SUMIFS($B61:$AM61,$B$68:$AM$68,"&lt;="&amp;B$69,$B$68:$AM$68,"&gt;="&amp;B$68),3),"")</f>
        <v>7.648</v>
      </c>
      <c r="C84" s="142">
        <f t="shared" si="18"/>
        <v>7.53</v>
      </c>
      <c r="D84" s="142">
        <f t="shared" si="18"/>
        <v>8.291</v>
      </c>
      <c r="E84" s="142">
        <f t="shared" si="18"/>
        <v>7.426</v>
      </c>
      <c r="F84" s="142">
        <f t="shared" si="18"/>
        <v>5.815</v>
      </c>
      <c r="G84" s="142">
        <f t="shared" si="18"/>
        <v>5.697</v>
      </c>
      <c r="H84" s="142">
        <f t="shared" si="18"/>
        <v>5.305</v>
      </c>
      <c r="I84" s="142">
        <f t="shared" si="18"/>
        <v>4.715</v>
      </c>
      <c r="J84" s="142">
        <f t="shared" si="18"/>
        <v>4.165</v>
      </c>
      <c r="K84" s="142">
        <f t="shared" si="18"/>
        <v>4.272</v>
      </c>
      <c r="L84" s="142">
        <f t="shared" si="18"/>
        <v>4.586</v>
      </c>
      <c r="M84" s="142">
        <f t="shared" si="18"/>
        <v>4.547</v>
      </c>
      <c r="N84" s="142">
        <f t="shared" si="18"/>
        <v>4.357</v>
      </c>
      <c r="O84" s="142">
        <f t="shared" si="18"/>
        <v>5.496</v>
      </c>
      <c r="P84" s="142">
        <f t="shared" si="18"/>
        <v>5.614</v>
      </c>
      <c r="Q84" s="142">
        <f t="shared" si="18"/>
        <v>6.293</v>
      </c>
      <c r="R84" s="142">
        <f t="shared" si="18"/>
        <v>6.372</v>
      </c>
      <c r="S84" s="142">
        <f t="shared" si="18"/>
        <v>6.157</v>
      </c>
      <c r="T84" s="142">
        <f t="shared" si="18"/>
        <v>7.369</v>
      </c>
      <c r="U84" s="142">
        <f t="shared" si="18"/>
        <v>7.172</v>
      </c>
      <c r="V84" s="142">
        <f t="shared" si="18"/>
        <v>6.972</v>
      </c>
      <c r="W84" s="142">
        <f t="shared" si="18"/>
        <v>6.264</v>
      </c>
      <c r="X84" s="142">
        <f t="shared" si="18"/>
        <v>5.872</v>
      </c>
      <c r="Y84" s="142">
        <f t="shared" si="18"/>
        <v>6.401</v>
      </c>
      <c r="Z84" s="142">
        <f t="shared" si="18"/>
        <v>5.261</v>
      </c>
      <c r="AA84" s="142">
        <f t="shared" si="18"/>
        <v>4.711</v>
      </c>
      <c r="AB84" s="142">
        <f t="shared" si="18"/>
        <v>5.972</v>
      </c>
      <c r="AC84" s="142">
        <f t="shared" si="18"/>
        <v>6.13</v>
      </c>
      <c r="AD84" s="142">
        <f t="shared" si="18"/>
        <v>6.326</v>
      </c>
      <c r="AE84" s="142">
        <f t="shared" si="18"/>
        <v>6.051</v>
      </c>
      <c r="AF84" s="142">
        <f t="shared" si="18"/>
        <v>6.365</v>
      </c>
      <c r="AG84" s="142">
        <f t="shared" si="18"/>
        <v>6.876</v>
      </c>
      <c r="AH84" s="142">
        <f t="shared" si="18"/>
        <v>5.487</v>
      </c>
      <c r="AI84" s="142" t="str">
        <f t="shared" si="18"/>
        <v/>
      </c>
      <c r="AJ84" s="142" t="str">
        <f t="shared" si="18"/>
        <v/>
      </c>
      <c r="AK84" s="142" t="str">
        <f t="shared" si="18"/>
        <v/>
      </c>
      <c r="AL84" s="142" t="str">
        <f t="shared" si="18"/>
        <v/>
      </c>
      <c r="AM84" s="142" t="str">
        <f t="shared" si="18"/>
        <v/>
      </c>
    </row>
    <row r="85" ht="12.75" customHeight="1">
      <c r="A85" s="140" t="str">
        <f t="shared" si="4"/>
        <v>Southampton</v>
      </c>
      <c r="B85" s="142">
        <f t="shared" ref="B85:AM85" si="19">IF(B$69&lt;=38,ROUND(SUMIFS($B62:$AM62,$B$68:$AM$68,"&lt;="&amp;B$69,$B$68:$AM$68,"&gt;="&amp;B$68),3),"")</f>
        <v>6.405</v>
      </c>
      <c r="C85" s="142">
        <f t="shared" si="19"/>
        <v>6.479</v>
      </c>
      <c r="D85" s="142">
        <f t="shared" si="19"/>
        <v>6.636</v>
      </c>
      <c r="E85" s="142">
        <f t="shared" si="19"/>
        <v>6.44</v>
      </c>
      <c r="F85" s="142">
        <f t="shared" si="19"/>
        <v>6.008</v>
      </c>
      <c r="G85" s="142">
        <f t="shared" si="19"/>
        <v>8.012</v>
      </c>
      <c r="H85" s="142">
        <f t="shared" si="19"/>
        <v>6.912</v>
      </c>
      <c r="I85" s="142">
        <f t="shared" si="19"/>
        <v>6.783</v>
      </c>
      <c r="J85" s="142">
        <f t="shared" si="19"/>
        <v>6.705</v>
      </c>
      <c r="K85" s="142">
        <f t="shared" si="19"/>
        <v>7.255</v>
      </c>
      <c r="L85" s="142">
        <f t="shared" si="19"/>
        <v>7.28</v>
      </c>
      <c r="M85" s="142">
        <f t="shared" si="19"/>
        <v>5.669</v>
      </c>
      <c r="N85" s="142">
        <f t="shared" si="19"/>
        <v>5.63</v>
      </c>
      <c r="O85" s="142">
        <f t="shared" si="19"/>
        <v>5.84</v>
      </c>
      <c r="P85" s="142">
        <f t="shared" si="19"/>
        <v>6.43</v>
      </c>
      <c r="Q85" s="142">
        <f t="shared" si="19"/>
        <v>6.037</v>
      </c>
      <c r="R85" s="142">
        <f t="shared" si="19"/>
        <v>6.287</v>
      </c>
      <c r="S85" s="142">
        <f t="shared" si="19"/>
        <v>6.13</v>
      </c>
      <c r="T85" s="142">
        <f t="shared" si="19"/>
        <v>6.13</v>
      </c>
      <c r="U85" s="142">
        <f t="shared" si="19"/>
        <v>5.815</v>
      </c>
      <c r="V85" s="142">
        <f t="shared" si="19"/>
        <v>4.461</v>
      </c>
      <c r="W85" s="142">
        <f t="shared" si="19"/>
        <v>5.404</v>
      </c>
      <c r="X85" s="142">
        <f t="shared" si="19"/>
        <v>4.978</v>
      </c>
      <c r="Y85" s="142">
        <f t="shared" si="19"/>
        <v>5.843</v>
      </c>
      <c r="Z85" s="142">
        <f t="shared" si="19"/>
        <v>6.55</v>
      </c>
      <c r="AA85" s="142">
        <f t="shared" si="19"/>
        <v>6.982</v>
      </c>
      <c r="AB85" s="142">
        <f t="shared" si="19"/>
        <v>7.511</v>
      </c>
      <c r="AC85" s="142">
        <f t="shared" si="19"/>
        <v>6.922</v>
      </c>
      <c r="AD85" s="142">
        <f t="shared" si="19"/>
        <v>6.865</v>
      </c>
      <c r="AE85" s="142">
        <f t="shared" si="19"/>
        <v>6.197</v>
      </c>
      <c r="AF85" s="142">
        <f t="shared" si="19"/>
        <v>5.608</v>
      </c>
      <c r="AG85" s="142">
        <f t="shared" si="19"/>
        <v>5.49</v>
      </c>
      <c r="AH85" s="142">
        <f t="shared" si="19"/>
        <v>5.018</v>
      </c>
      <c r="AI85" s="142" t="str">
        <f t="shared" si="19"/>
        <v/>
      </c>
      <c r="AJ85" s="142" t="str">
        <f t="shared" si="19"/>
        <v/>
      </c>
      <c r="AK85" s="142" t="str">
        <f t="shared" si="19"/>
        <v/>
      </c>
      <c r="AL85" s="142" t="str">
        <f t="shared" si="19"/>
        <v/>
      </c>
      <c r="AM85" s="142" t="str">
        <f t="shared" si="19"/>
        <v/>
      </c>
    </row>
    <row r="86" ht="12.75" customHeight="1">
      <c r="A86" s="140" t="str">
        <f t="shared" si="4"/>
        <v>Tottenham</v>
      </c>
      <c r="B86" s="142">
        <f t="shared" ref="B86:AM86" si="20">IF(B$69&lt;=38,ROUND(SUMIFS($B63:$AM63,$B$68:$AM$68,"&lt;="&amp;B$69,$B$68:$AM$68,"&gt;="&amp;B$68),3),"")</f>
        <v>6.411</v>
      </c>
      <c r="C86" s="142">
        <f t="shared" si="20"/>
        <v>6.215</v>
      </c>
      <c r="D86" s="142">
        <f t="shared" si="20"/>
        <v>6.072</v>
      </c>
      <c r="E86" s="142">
        <f t="shared" si="20"/>
        <v>5.522</v>
      </c>
      <c r="F86" s="142">
        <f t="shared" si="20"/>
        <v>6.229</v>
      </c>
      <c r="G86" s="142">
        <f t="shared" si="20"/>
        <v>5.557</v>
      </c>
      <c r="H86" s="142">
        <f t="shared" si="20"/>
        <v>5.754</v>
      </c>
      <c r="I86" s="142">
        <f t="shared" si="20"/>
        <v>6.382</v>
      </c>
      <c r="J86" s="142">
        <f t="shared" si="20"/>
        <v>8.09</v>
      </c>
      <c r="K86" s="142">
        <f t="shared" si="20"/>
        <v>7.815</v>
      </c>
      <c r="L86" s="142">
        <f t="shared" si="20"/>
        <v>7.029</v>
      </c>
      <c r="M86" s="142">
        <f t="shared" si="20"/>
        <v>6.955</v>
      </c>
      <c r="N86" s="142">
        <f t="shared" si="20"/>
        <v>6.916</v>
      </c>
      <c r="O86" s="142">
        <f t="shared" si="20"/>
        <v>6.405</v>
      </c>
      <c r="P86" s="142">
        <f t="shared" si="20"/>
        <v>4.782</v>
      </c>
      <c r="Q86" s="142">
        <f t="shared" si="20"/>
        <v>4.847</v>
      </c>
      <c r="R86" s="142">
        <f t="shared" si="20"/>
        <v>5.043</v>
      </c>
      <c r="S86" s="142">
        <f t="shared" si="20"/>
        <v>4.99</v>
      </c>
      <c r="T86" s="142">
        <f t="shared" si="20"/>
        <v>4.557</v>
      </c>
      <c r="U86" s="142">
        <f t="shared" si="20"/>
        <v>4.518</v>
      </c>
      <c r="V86" s="142">
        <f t="shared" si="20"/>
        <v>5.237</v>
      </c>
      <c r="W86" s="142">
        <f t="shared" si="20"/>
        <v>5.133</v>
      </c>
      <c r="X86" s="142">
        <f t="shared" si="20"/>
        <v>5.133</v>
      </c>
      <c r="Y86" s="142">
        <f t="shared" si="20"/>
        <v>5.187</v>
      </c>
      <c r="Z86" s="142">
        <f t="shared" si="20"/>
        <v>5.305</v>
      </c>
      <c r="AA86" s="142">
        <f t="shared" si="20"/>
        <v>5.226</v>
      </c>
      <c r="AB86" s="142">
        <f t="shared" si="20"/>
        <v>5.776</v>
      </c>
      <c r="AC86" s="142">
        <f t="shared" si="20"/>
        <v>5.54</v>
      </c>
      <c r="AD86" s="142">
        <f t="shared" si="20"/>
        <v>4.833</v>
      </c>
      <c r="AE86" s="142">
        <f t="shared" si="20"/>
        <v>6.444</v>
      </c>
      <c r="AF86" s="142">
        <f t="shared" si="20"/>
        <v>6.601</v>
      </c>
      <c r="AG86" s="142">
        <f t="shared" si="20"/>
        <v>6.994</v>
      </c>
      <c r="AH86" s="142">
        <f t="shared" si="20"/>
        <v>5.855</v>
      </c>
      <c r="AI86" s="142" t="str">
        <f t="shared" si="20"/>
        <v/>
      </c>
      <c r="AJ86" s="142" t="str">
        <f t="shared" si="20"/>
        <v/>
      </c>
      <c r="AK86" s="142" t="str">
        <f t="shared" si="20"/>
        <v/>
      </c>
      <c r="AL86" s="142" t="str">
        <f t="shared" si="20"/>
        <v/>
      </c>
      <c r="AM86" s="142" t="str">
        <f t="shared" si="20"/>
        <v/>
      </c>
    </row>
    <row r="87" ht="12.75" customHeight="1">
      <c r="A87" s="140" t="str">
        <f t="shared" si="4"/>
        <v>Watford</v>
      </c>
      <c r="B87" s="142">
        <f t="shared" ref="B87:AM87" si="21">IF(B$69&lt;=38,ROUND(SUMIFS($B64:$AM64,$B$68:$AM$68,"&lt;="&amp;B$69,$B$68:$AM$68,"&gt;="&amp;B$68),3),"")</f>
        <v>4.897</v>
      </c>
      <c r="C87" s="142">
        <f t="shared" si="21"/>
        <v>6.626</v>
      </c>
      <c r="D87" s="142">
        <f t="shared" si="21"/>
        <v>6.744</v>
      </c>
      <c r="E87" s="142">
        <f t="shared" si="21"/>
        <v>6.976</v>
      </c>
      <c r="F87" s="142">
        <f t="shared" si="21"/>
        <v>6.111</v>
      </c>
      <c r="G87" s="142">
        <f t="shared" si="21"/>
        <v>5.758</v>
      </c>
      <c r="H87" s="142">
        <f t="shared" si="21"/>
        <v>5.811</v>
      </c>
      <c r="I87" s="142">
        <f t="shared" si="21"/>
        <v>5.222</v>
      </c>
      <c r="J87" s="142">
        <f t="shared" si="21"/>
        <v>5.458</v>
      </c>
      <c r="K87" s="142">
        <f t="shared" si="21"/>
        <v>6.365</v>
      </c>
      <c r="L87" s="142">
        <f t="shared" si="21"/>
        <v>6.994</v>
      </c>
      <c r="M87" s="142">
        <f t="shared" si="21"/>
        <v>6.583</v>
      </c>
      <c r="N87" s="142">
        <f t="shared" si="21"/>
        <v>6.74</v>
      </c>
      <c r="O87" s="142">
        <f t="shared" si="21"/>
        <v>6.465</v>
      </c>
      <c r="P87" s="142">
        <f t="shared" si="21"/>
        <v>6.19</v>
      </c>
      <c r="Q87" s="142">
        <f t="shared" si="21"/>
        <v>5.443</v>
      </c>
      <c r="R87" s="142">
        <f t="shared" si="21"/>
        <v>5.483</v>
      </c>
      <c r="S87" s="142">
        <f t="shared" si="21"/>
        <v>5.855</v>
      </c>
      <c r="T87" s="142">
        <f t="shared" si="21"/>
        <v>6.483</v>
      </c>
      <c r="U87" s="142">
        <f t="shared" si="21"/>
        <v>6.169</v>
      </c>
      <c r="V87" s="142">
        <f t="shared" si="21"/>
        <v>6.09</v>
      </c>
      <c r="W87" s="142">
        <f t="shared" si="21"/>
        <v>5.801</v>
      </c>
      <c r="X87" s="142">
        <f t="shared" si="21"/>
        <v>6.43</v>
      </c>
      <c r="Y87" s="142">
        <f t="shared" si="21"/>
        <v>6.862</v>
      </c>
      <c r="Z87" s="142">
        <f t="shared" si="21"/>
        <v>7.687</v>
      </c>
      <c r="AA87" s="142">
        <f t="shared" si="21"/>
        <v>7.412</v>
      </c>
      <c r="AB87" s="142">
        <f t="shared" si="21"/>
        <v>8.276</v>
      </c>
      <c r="AC87" s="142">
        <f t="shared" si="21"/>
        <v>8.101</v>
      </c>
      <c r="AD87" s="142">
        <f t="shared" si="21"/>
        <v>7.118</v>
      </c>
      <c r="AE87" s="142">
        <f t="shared" si="21"/>
        <v>6.529</v>
      </c>
      <c r="AF87" s="142">
        <f t="shared" si="21"/>
        <v>4.632</v>
      </c>
      <c r="AG87" s="142">
        <f t="shared" si="21"/>
        <v>5.143</v>
      </c>
      <c r="AH87" s="142">
        <f t="shared" si="21"/>
        <v>4.592</v>
      </c>
      <c r="AI87" s="142" t="str">
        <f t="shared" si="21"/>
        <v/>
      </c>
      <c r="AJ87" s="142" t="str">
        <f t="shared" si="21"/>
        <v/>
      </c>
      <c r="AK87" s="142" t="str">
        <f t="shared" si="21"/>
        <v/>
      </c>
      <c r="AL87" s="142" t="str">
        <f t="shared" si="21"/>
        <v/>
      </c>
      <c r="AM87" s="142" t="str">
        <f t="shared" si="21"/>
        <v/>
      </c>
    </row>
    <row r="88" ht="12.75" customHeight="1">
      <c r="A88" s="140" t="str">
        <f t="shared" si="4"/>
        <v>West Ham</v>
      </c>
      <c r="B88" s="142">
        <f t="shared" ref="B88:AM88" si="22">IF(B$69&lt;=38,ROUND(SUMIFS($B65:$AM65,$B$68:$AM$68,"&lt;="&amp;B$69,$B$68:$AM$68,"&gt;="&amp;B$68),3),"")</f>
        <v>7.494</v>
      </c>
      <c r="C88" s="142">
        <f t="shared" si="22"/>
        <v>6.904</v>
      </c>
      <c r="D88" s="142">
        <f t="shared" si="22"/>
        <v>7.101</v>
      </c>
      <c r="E88" s="142">
        <f t="shared" si="22"/>
        <v>6.315</v>
      </c>
      <c r="F88" s="142">
        <f t="shared" si="22"/>
        <v>6.798</v>
      </c>
      <c r="G88" s="142">
        <f t="shared" si="22"/>
        <v>6.483</v>
      </c>
      <c r="H88" s="142">
        <f t="shared" si="22"/>
        <v>5.855</v>
      </c>
      <c r="I88" s="142">
        <f t="shared" si="22"/>
        <v>6.444</v>
      </c>
      <c r="J88" s="142">
        <f t="shared" si="22"/>
        <v>6.326</v>
      </c>
      <c r="K88" s="142">
        <f t="shared" si="22"/>
        <v>5.404</v>
      </c>
      <c r="L88" s="142">
        <f t="shared" si="22"/>
        <v>5.05</v>
      </c>
      <c r="M88" s="142">
        <f t="shared" si="22"/>
        <v>4.997</v>
      </c>
      <c r="N88" s="142">
        <f t="shared" si="22"/>
        <v>5.036</v>
      </c>
      <c r="O88" s="142">
        <f t="shared" si="22"/>
        <v>4.054</v>
      </c>
      <c r="P88" s="142">
        <f t="shared" si="22"/>
        <v>3.857</v>
      </c>
      <c r="Q88" s="142">
        <f t="shared" si="22"/>
        <v>3.836</v>
      </c>
      <c r="R88" s="142">
        <f t="shared" si="22"/>
        <v>3.994</v>
      </c>
      <c r="S88" s="142">
        <f t="shared" si="22"/>
        <v>4.283</v>
      </c>
      <c r="T88" s="142">
        <f t="shared" si="22"/>
        <v>4.475</v>
      </c>
      <c r="U88" s="142">
        <f t="shared" si="22"/>
        <v>5.222</v>
      </c>
      <c r="V88" s="142">
        <f t="shared" si="22"/>
        <v>5.733</v>
      </c>
      <c r="W88" s="142">
        <f t="shared" si="22"/>
        <v>5.896</v>
      </c>
      <c r="X88" s="142">
        <f t="shared" si="22"/>
        <v>7.507</v>
      </c>
      <c r="Y88" s="142">
        <f t="shared" si="22"/>
        <v>7.193</v>
      </c>
      <c r="Z88" s="142">
        <f t="shared" si="22"/>
        <v>7.065</v>
      </c>
      <c r="AA88" s="142">
        <f t="shared" si="22"/>
        <v>6.004</v>
      </c>
      <c r="AB88" s="142">
        <f t="shared" si="22"/>
        <v>5.493</v>
      </c>
      <c r="AC88" s="142">
        <f t="shared" si="22"/>
        <v>6.115</v>
      </c>
      <c r="AD88" s="142">
        <f t="shared" si="22"/>
        <v>5.212</v>
      </c>
      <c r="AE88" s="142">
        <f t="shared" si="22"/>
        <v>5.722</v>
      </c>
      <c r="AF88" s="142">
        <f t="shared" si="22"/>
        <v>6.562</v>
      </c>
      <c r="AG88" s="142">
        <f t="shared" si="22"/>
        <v>6.758</v>
      </c>
      <c r="AH88" s="142">
        <f t="shared" si="22"/>
        <v>7.191</v>
      </c>
      <c r="AI88" s="142" t="str">
        <f t="shared" si="22"/>
        <v/>
      </c>
      <c r="AJ88" s="142" t="str">
        <f t="shared" si="22"/>
        <v/>
      </c>
      <c r="AK88" s="142" t="str">
        <f t="shared" si="22"/>
        <v/>
      </c>
      <c r="AL88" s="142" t="str">
        <f t="shared" si="22"/>
        <v/>
      </c>
      <c r="AM88" s="142" t="str">
        <f t="shared" si="22"/>
        <v/>
      </c>
    </row>
    <row r="89" ht="12.75" customHeight="1">
      <c r="A89" s="140" t="str">
        <f t="shared" si="4"/>
        <v>Wolves</v>
      </c>
      <c r="B89" s="142">
        <f t="shared" ref="B89:AM89" si="23">IF(B$69&lt;=38,ROUND(SUMIFS($B66:$AM66,$B$68:$AM$68,"&lt;="&amp;B$69,$B$68:$AM$68,"&gt;="&amp;B$68),3),"")</f>
        <v>6.601</v>
      </c>
      <c r="C89" s="142">
        <f t="shared" si="23"/>
        <v>6.64</v>
      </c>
      <c r="D89" s="142">
        <f t="shared" si="23"/>
        <v>6.798</v>
      </c>
      <c r="E89" s="142">
        <f t="shared" si="23"/>
        <v>5.697</v>
      </c>
      <c r="F89" s="142">
        <f t="shared" si="23"/>
        <v>5.697</v>
      </c>
      <c r="G89" s="142">
        <f t="shared" si="23"/>
        <v>6.248</v>
      </c>
      <c r="H89" s="142">
        <f t="shared" si="23"/>
        <v>6.876</v>
      </c>
      <c r="I89" s="142">
        <f t="shared" si="23"/>
        <v>6.68</v>
      </c>
      <c r="J89" s="142">
        <f t="shared" si="23"/>
        <v>6.273</v>
      </c>
      <c r="K89" s="142">
        <f t="shared" si="23"/>
        <v>6.862</v>
      </c>
      <c r="L89" s="142">
        <f t="shared" si="23"/>
        <v>6.744</v>
      </c>
      <c r="M89" s="142">
        <f t="shared" si="23"/>
        <v>6.155</v>
      </c>
      <c r="N89" s="142">
        <f t="shared" si="23"/>
        <v>5.565</v>
      </c>
      <c r="O89" s="142">
        <f t="shared" si="23"/>
        <v>5.826</v>
      </c>
      <c r="P89" s="142">
        <f t="shared" si="23"/>
        <v>6.665</v>
      </c>
      <c r="Q89" s="142">
        <f t="shared" si="23"/>
        <v>6.037</v>
      </c>
      <c r="R89" s="142">
        <f t="shared" si="23"/>
        <v>7.609</v>
      </c>
      <c r="S89" s="142">
        <f t="shared" si="23"/>
        <v>8.08</v>
      </c>
      <c r="T89" s="142">
        <f t="shared" si="23"/>
        <v>7.491</v>
      </c>
      <c r="U89" s="142">
        <f t="shared" si="23"/>
        <v>7.859</v>
      </c>
      <c r="V89" s="142">
        <f t="shared" si="23"/>
        <v>6.994</v>
      </c>
      <c r="W89" s="142">
        <f t="shared" si="23"/>
        <v>7.387</v>
      </c>
      <c r="X89" s="142">
        <f t="shared" si="23"/>
        <v>5.619</v>
      </c>
      <c r="Y89" s="142">
        <f t="shared" si="23"/>
        <v>4.815</v>
      </c>
      <c r="Z89" s="142">
        <f t="shared" si="23"/>
        <v>5.05</v>
      </c>
      <c r="AA89" s="142">
        <f t="shared" si="23"/>
        <v>4.736</v>
      </c>
      <c r="AB89" s="142">
        <f t="shared" si="23"/>
        <v>4.657</v>
      </c>
      <c r="AC89" s="142">
        <f t="shared" si="23"/>
        <v>4.815</v>
      </c>
      <c r="AD89" s="142">
        <f t="shared" si="23"/>
        <v>4.972</v>
      </c>
      <c r="AE89" s="142">
        <f t="shared" si="23"/>
        <v>4.951</v>
      </c>
      <c r="AF89" s="142">
        <f t="shared" si="23"/>
        <v>4.833</v>
      </c>
      <c r="AG89" s="142">
        <f t="shared" si="23"/>
        <v>4.604</v>
      </c>
      <c r="AH89" s="142">
        <f t="shared" si="23"/>
        <v>5.743</v>
      </c>
      <c r="AI89" s="142" t="str">
        <f t="shared" si="23"/>
        <v/>
      </c>
      <c r="AJ89" s="142" t="str">
        <f t="shared" si="23"/>
        <v/>
      </c>
      <c r="AK89" s="142" t="str">
        <f t="shared" si="23"/>
        <v/>
      </c>
      <c r="AL89" s="142" t="str">
        <f t="shared" si="23"/>
        <v/>
      </c>
      <c r="AM89" s="142" t="str">
        <f t="shared" si="23"/>
        <v/>
      </c>
    </row>
    <row r="90" ht="15.75" customHeight="1">
      <c r="A90" s="147" t="s">
        <v>165</v>
      </c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</row>
    <row r="91" ht="12.75" customHeight="1">
      <c r="A91" s="139" t="s">
        <v>159</v>
      </c>
      <c r="B91" s="139" t="s">
        <v>41</v>
      </c>
      <c r="C91" s="139" t="s">
        <v>42</v>
      </c>
      <c r="D91" s="139" t="s">
        <v>43</v>
      </c>
      <c r="E91" s="139" t="s">
        <v>44</v>
      </c>
      <c r="F91" s="139" t="s">
        <v>45</v>
      </c>
      <c r="G91" s="139" t="s">
        <v>46</v>
      </c>
      <c r="H91" s="139" t="s">
        <v>47</v>
      </c>
      <c r="I91" s="139" t="s">
        <v>48</v>
      </c>
      <c r="J91" s="139" t="s">
        <v>49</v>
      </c>
      <c r="K91" s="139" t="s">
        <v>50</v>
      </c>
      <c r="L91" s="140" t="s">
        <v>51</v>
      </c>
      <c r="M91" s="140" t="s">
        <v>52</v>
      </c>
      <c r="N91" s="140" t="s">
        <v>53</v>
      </c>
      <c r="O91" s="140" t="s">
        <v>54</v>
      </c>
      <c r="P91" s="140" t="s">
        <v>55</v>
      </c>
      <c r="Q91" s="140" t="s">
        <v>56</v>
      </c>
      <c r="R91" s="140" t="s">
        <v>57</v>
      </c>
      <c r="S91" s="140" t="s">
        <v>58</v>
      </c>
      <c r="T91" s="140" t="s">
        <v>59</v>
      </c>
      <c r="U91" s="140" t="s">
        <v>60</v>
      </c>
      <c r="V91" s="140" t="s">
        <v>61</v>
      </c>
      <c r="W91" s="140" t="s">
        <v>62</v>
      </c>
      <c r="X91" s="140" t="s">
        <v>63</v>
      </c>
      <c r="Y91" s="140" t="s">
        <v>64</v>
      </c>
      <c r="Z91" s="140" t="s">
        <v>65</v>
      </c>
      <c r="AA91" s="140" t="s">
        <v>66</v>
      </c>
      <c r="AB91" s="140" t="s">
        <v>67</v>
      </c>
      <c r="AC91" s="140" t="s">
        <v>68</v>
      </c>
      <c r="AD91" s="140" t="s">
        <v>69</v>
      </c>
      <c r="AE91" s="140" t="s">
        <v>70</v>
      </c>
      <c r="AF91" s="140" t="s">
        <v>71</v>
      </c>
      <c r="AG91" s="140" t="s">
        <v>72</v>
      </c>
      <c r="AH91" s="140" t="s">
        <v>73</v>
      </c>
      <c r="AI91" s="140" t="s">
        <v>74</v>
      </c>
      <c r="AJ91" s="140" t="s">
        <v>75</v>
      </c>
      <c r="AK91" s="140" t="s">
        <v>76</v>
      </c>
      <c r="AL91" s="140" t="s">
        <v>77</v>
      </c>
      <c r="AM91" s="140" t="s">
        <v>78</v>
      </c>
    </row>
    <row r="92" ht="12.75" customHeight="1">
      <c r="A92" s="140" t="str">
        <f t="shared" ref="A92:A111" si="25">A3</f>
        <v>Arsenal</v>
      </c>
      <c r="B92" s="142">
        <f t="shared" ref="B92:AM92" si="24">IF(ISERROR(RANK(B70,B$70:B$89,1)+COUNTIF(B$70:B70,B70)-1),"",RANK(B70,B$70:B$89,1)+COUNTIF(B$70:B70,B70)-1)</f>
        <v>10</v>
      </c>
      <c r="C92" s="142">
        <f t="shared" si="24"/>
        <v>3</v>
      </c>
      <c r="D92" s="142">
        <f t="shared" si="24"/>
        <v>1</v>
      </c>
      <c r="E92" s="142">
        <f t="shared" si="24"/>
        <v>2</v>
      </c>
      <c r="F92" s="142">
        <f t="shared" si="24"/>
        <v>4</v>
      </c>
      <c r="G92" s="142">
        <f t="shared" si="24"/>
        <v>10</v>
      </c>
      <c r="H92" s="142">
        <f t="shared" si="24"/>
        <v>7</v>
      </c>
      <c r="I92" s="142">
        <f t="shared" si="24"/>
        <v>9</v>
      </c>
      <c r="J92" s="142">
        <f t="shared" si="24"/>
        <v>18</v>
      </c>
      <c r="K92" s="142">
        <f t="shared" si="24"/>
        <v>18</v>
      </c>
      <c r="L92" s="142">
        <f t="shared" si="24"/>
        <v>13</v>
      </c>
      <c r="M92" s="142">
        <f t="shared" si="24"/>
        <v>7</v>
      </c>
      <c r="N92" s="142">
        <f t="shared" si="24"/>
        <v>11</v>
      </c>
      <c r="O92" s="142">
        <f t="shared" si="24"/>
        <v>8</v>
      </c>
      <c r="P92" s="142">
        <f t="shared" si="24"/>
        <v>11</v>
      </c>
      <c r="Q92" s="142">
        <f t="shared" si="24"/>
        <v>5</v>
      </c>
      <c r="R92" s="142">
        <f t="shared" si="24"/>
        <v>8</v>
      </c>
      <c r="S92" s="142">
        <f t="shared" si="24"/>
        <v>15</v>
      </c>
      <c r="T92" s="142">
        <f t="shared" si="24"/>
        <v>9</v>
      </c>
      <c r="U92" s="142">
        <f t="shared" si="24"/>
        <v>19</v>
      </c>
      <c r="V92" s="142">
        <f t="shared" si="24"/>
        <v>12</v>
      </c>
      <c r="W92" s="142">
        <f t="shared" si="24"/>
        <v>16</v>
      </c>
      <c r="X92" s="142">
        <f t="shared" si="24"/>
        <v>13</v>
      </c>
      <c r="Y92" s="142">
        <f t="shared" si="24"/>
        <v>16</v>
      </c>
      <c r="Z92" s="142">
        <f t="shared" si="24"/>
        <v>18</v>
      </c>
      <c r="AA92" s="142">
        <f t="shared" si="24"/>
        <v>9</v>
      </c>
      <c r="AB92" s="142">
        <f t="shared" si="24"/>
        <v>9</v>
      </c>
      <c r="AC92" s="142">
        <f t="shared" si="24"/>
        <v>14</v>
      </c>
      <c r="AD92" s="142">
        <f t="shared" si="24"/>
        <v>14</v>
      </c>
      <c r="AE92" s="142">
        <f t="shared" si="24"/>
        <v>5</v>
      </c>
      <c r="AF92" s="142">
        <f t="shared" si="24"/>
        <v>7</v>
      </c>
      <c r="AG92" s="142">
        <f t="shared" si="24"/>
        <v>2</v>
      </c>
      <c r="AH92" s="142">
        <f t="shared" si="24"/>
        <v>4</v>
      </c>
      <c r="AI92" s="142" t="str">
        <f t="shared" si="24"/>
        <v/>
      </c>
      <c r="AJ92" s="142" t="str">
        <f t="shared" si="24"/>
        <v/>
      </c>
      <c r="AK92" s="142" t="str">
        <f t="shared" si="24"/>
        <v/>
      </c>
      <c r="AL92" s="142" t="str">
        <f t="shared" si="24"/>
        <v/>
      </c>
      <c r="AM92" s="142" t="str">
        <f t="shared" si="24"/>
        <v/>
      </c>
    </row>
    <row r="93" ht="12.75" customHeight="1">
      <c r="A93" s="140" t="str">
        <f t="shared" si="25"/>
        <v>Bournemouth</v>
      </c>
      <c r="B93" s="142">
        <f t="shared" ref="B93:AM93" si="26">IF(ISERROR(RANK(B71,B$70:B$89,1)+COUNTIF(B$70:B71,B71)-1),"",RANK(B71,B$70:B$89,1)+COUNTIF(B$70:B71,B71)-1)</f>
        <v>4</v>
      </c>
      <c r="C93" s="142">
        <f t="shared" si="26"/>
        <v>5</v>
      </c>
      <c r="D93" s="142">
        <f t="shared" si="26"/>
        <v>9</v>
      </c>
      <c r="E93" s="142">
        <f t="shared" si="26"/>
        <v>5</v>
      </c>
      <c r="F93" s="142">
        <f t="shared" si="26"/>
        <v>2</v>
      </c>
      <c r="G93" s="142">
        <f t="shared" si="26"/>
        <v>2</v>
      </c>
      <c r="H93" s="142">
        <f t="shared" si="26"/>
        <v>1</v>
      </c>
      <c r="I93" s="142">
        <f t="shared" si="26"/>
        <v>4</v>
      </c>
      <c r="J93" s="142">
        <f t="shared" si="26"/>
        <v>14</v>
      </c>
      <c r="K93" s="142">
        <f t="shared" si="26"/>
        <v>14</v>
      </c>
      <c r="L93" s="142">
        <f t="shared" si="26"/>
        <v>19</v>
      </c>
      <c r="M93" s="142">
        <f t="shared" si="26"/>
        <v>16</v>
      </c>
      <c r="N93" s="142">
        <f t="shared" si="26"/>
        <v>14</v>
      </c>
      <c r="O93" s="142">
        <f t="shared" si="26"/>
        <v>18</v>
      </c>
      <c r="P93" s="142">
        <f t="shared" si="26"/>
        <v>12</v>
      </c>
      <c r="Q93" s="142">
        <f t="shared" si="26"/>
        <v>15</v>
      </c>
      <c r="R93" s="142">
        <f t="shared" si="26"/>
        <v>9</v>
      </c>
      <c r="S93" s="142">
        <f t="shared" si="26"/>
        <v>13</v>
      </c>
      <c r="T93" s="142">
        <f t="shared" si="26"/>
        <v>18</v>
      </c>
      <c r="U93" s="142">
        <f t="shared" si="26"/>
        <v>15</v>
      </c>
      <c r="V93" s="142">
        <f t="shared" si="26"/>
        <v>14</v>
      </c>
      <c r="W93" s="142">
        <f t="shared" si="26"/>
        <v>15</v>
      </c>
      <c r="X93" s="142">
        <f t="shared" si="26"/>
        <v>18</v>
      </c>
      <c r="Y93" s="142">
        <f t="shared" si="26"/>
        <v>20</v>
      </c>
      <c r="Z93" s="142">
        <f t="shared" si="26"/>
        <v>19</v>
      </c>
      <c r="AA93" s="142">
        <f t="shared" si="26"/>
        <v>19</v>
      </c>
      <c r="AB93" s="142">
        <f t="shared" si="26"/>
        <v>15</v>
      </c>
      <c r="AC93" s="142">
        <f t="shared" si="26"/>
        <v>16</v>
      </c>
      <c r="AD93" s="142">
        <f t="shared" si="26"/>
        <v>10</v>
      </c>
      <c r="AE93" s="142">
        <f t="shared" si="26"/>
        <v>2</v>
      </c>
      <c r="AF93" s="142">
        <f t="shared" si="26"/>
        <v>3</v>
      </c>
      <c r="AG93" s="142">
        <f t="shared" si="26"/>
        <v>4</v>
      </c>
      <c r="AH93" s="142">
        <f t="shared" si="26"/>
        <v>8</v>
      </c>
      <c r="AI93" s="142" t="str">
        <f t="shared" si="26"/>
        <v/>
      </c>
      <c r="AJ93" s="142" t="str">
        <f t="shared" si="26"/>
        <v/>
      </c>
      <c r="AK93" s="142" t="str">
        <f t="shared" si="26"/>
        <v/>
      </c>
      <c r="AL93" s="142" t="str">
        <f t="shared" si="26"/>
        <v/>
      </c>
      <c r="AM93" s="142" t="str">
        <f t="shared" si="26"/>
        <v/>
      </c>
    </row>
    <row r="94" ht="12.75" customHeight="1">
      <c r="A94" s="140" t="str">
        <f t="shared" si="25"/>
        <v>Brighton</v>
      </c>
      <c r="B94" s="142">
        <f t="shared" ref="B94:AM94" si="27">IF(ISERROR(RANK(B72,B$70:B$89,1)+COUNTIF(B$70:B72,B72)-1),"",RANK(B72,B$70:B$89,1)+COUNTIF(B$70:B72,B72)-1)</f>
        <v>16</v>
      </c>
      <c r="C94" s="142">
        <f t="shared" si="27"/>
        <v>20</v>
      </c>
      <c r="D94" s="142">
        <f t="shared" si="27"/>
        <v>19</v>
      </c>
      <c r="E94" s="142">
        <f t="shared" si="27"/>
        <v>18</v>
      </c>
      <c r="F94" s="142">
        <f t="shared" si="27"/>
        <v>18</v>
      </c>
      <c r="G94" s="142">
        <f t="shared" si="27"/>
        <v>18</v>
      </c>
      <c r="H94" s="142">
        <f t="shared" si="27"/>
        <v>15</v>
      </c>
      <c r="I94" s="142">
        <f t="shared" si="27"/>
        <v>5</v>
      </c>
      <c r="J94" s="142">
        <f t="shared" si="27"/>
        <v>2</v>
      </c>
      <c r="K94" s="142">
        <f t="shared" si="27"/>
        <v>3</v>
      </c>
      <c r="L94" s="142">
        <f t="shared" si="27"/>
        <v>3</v>
      </c>
      <c r="M94" s="142">
        <f t="shared" si="27"/>
        <v>5</v>
      </c>
      <c r="N94" s="142">
        <f t="shared" si="27"/>
        <v>6</v>
      </c>
      <c r="O94" s="142">
        <f t="shared" si="27"/>
        <v>2</v>
      </c>
      <c r="P94" s="142">
        <f t="shared" si="27"/>
        <v>3</v>
      </c>
      <c r="Q94" s="142">
        <f t="shared" si="27"/>
        <v>4</v>
      </c>
      <c r="R94" s="142">
        <f t="shared" si="27"/>
        <v>11</v>
      </c>
      <c r="S94" s="142">
        <f t="shared" si="27"/>
        <v>17</v>
      </c>
      <c r="T94" s="142">
        <f t="shared" si="27"/>
        <v>10</v>
      </c>
      <c r="U94" s="142">
        <f t="shared" si="27"/>
        <v>11</v>
      </c>
      <c r="V94" s="142">
        <f t="shared" si="27"/>
        <v>11</v>
      </c>
      <c r="W94" s="142">
        <f t="shared" si="27"/>
        <v>17</v>
      </c>
      <c r="X94" s="142">
        <f t="shared" si="27"/>
        <v>11</v>
      </c>
      <c r="Y94" s="142">
        <f t="shared" si="27"/>
        <v>2</v>
      </c>
      <c r="Z94" s="142">
        <f t="shared" si="27"/>
        <v>5</v>
      </c>
      <c r="AA94" s="142">
        <f t="shared" si="27"/>
        <v>6</v>
      </c>
      <c r="AB94" s="142">
        <f t="shared" si="27"/>
        <v>4</v>
      </c>
      <c r="AC94" s="142">
        <f t="shared" si="27"/>
        <v>4</v>
      </c>
      <c r="AD94" s="142">
        <f t="shared" si="27"/>
        <v>4</v>
      </c>
      <c r="AE94" s="142">
        <f t="shared" si="27"/>
        <v>4</v>
      </c>
      <c r="AF94" s="142">
        <f t="shared" si="27"/>
        <v>5</v>
      </c>
      <c r="AG94" s="142">
        <f t="shared" si="27"/>
        <v>15</v>
      </c>
      <c r="AH94" s="142">
        <f t="shared" si="27"/>
        <v>20</v>
      </c>
      <c r="AI94" s="142" t="str">
        <f t="shared" si="27"/>
        <v/>
      </c>
      <c r="AJ94" s="142" t="str">
        <f t="shared" si="27"/>
        <v/>
      </c>
      <c r="AK94" s="142" t="str">
        <f t="shared" si="27"/>
        <v/>
      </c>
      <c r="AL94" s="142" t="str">
        <f t="shared" si="27"/>
        <v/>
      </c>
      <c r="AM94" s="142" t="str">
        <f t="shared" si="27"/>
        <v/>
      </c>
    </row>
    <row r="95" ht="12.75" customHeight="1">
      <c r="A95" s="140" t="str">
        <f t="shared" si="25"/>
        <v>Burnley</v>
      </c>
      <c r="B95" s="142">
        <f t="shared" ref="B95:AM95" si="28">IF(ISERROR(RANK(B73,B$70:B$89,1)+COUNTIF(B$70:B73,B73)-1),"",RANK(B73,B$70:B$89,1)+COUNTIF(B$70:B73,B73)-1)</f>
        <v>3</v>
      </c>
      <c r="C95" s="142">
        <f t="shared" si="28"/>
        <v>2</v>
      </c>
      <c r="D95" s="142">
        <f t="shared" si="28"/>
        <v>3</v>
      </c>
      <c r="E95" s="142">
        <f t="shared" si="28"/>
        <v>12</v>
      </c>
      <c r="F95" s="142">
        <f t="shared" si="28"/>
        <v>16</v>
      </c>
      <c r="G95" s="142">
        <f t="shared" si="28"/>
        <v>16</v>
      </c>
      <c r="H95" s="142">
        <f t="shared" si="28"/>
        <v>17</v>
      </c>
      <c r="I95" s="142">
        <f t="shared" si="28"/>
        <v>18</v>
      </c>
      <c r="J95" s="142">
        <f t="shared" si="28"/>
        <v>19</v>
      </c>
      <c r="K95" s="142">
        <f t="shared" si="28"/>
        <v>16</v>
      </c>
      <c r="L95" s="142">
        <f t="shared" si="28"/>
        <v>7</v>
      </c>
      <c r="M95" s="142">
        <f t="shared" si="28"/>
        <v>12</v>
      </c>
      <c r="N95" s="142">
        <f t="shared" si="28"/>
        <v>19</v>
      </c>
      <c r="O95" s="142">
        <f t="shared" si="28"/>
        <v>19</v>
      </c>
      <c r="P95" s="142">
        <f t="shared" si="28"/>
        <v>20</v>
      </c>
      <c r="Q95" s="142">
        <f t="shared" si="28"/>
        <v>10</v>
      </c>
      <c r="R95" s="142">
        <f t="shared" si="28"/>
        <v>16</v>
      </c>
      <c r="S95" s="142">
        <f t="shared" si="28"/>
        <v>9</v>
      </c>
      <c r="T95" s="142">
        <f t="shared" si="28"/>
        <v>6</v>
      </c>
      <c r="U95" s="142">
        <f t="shared" si="28"/>
        <v>6</v>
      </c>
      <c r="V95" s="142">
        <f t="shared" si="28"/>
        <v>5</v>
      </c>
      <c r="W95" s="142">
        <f t="shared" si="28"/>
        <v>13</v>
      </c>
      <c r="X95" s="142">
        <f t="shared" si="28"/>
        <v>15</v>
      </c>
      <c r="Y95" s="142">
        <f t="shared" si="28"/>
        <v>10</v>
      </c>
      <c r="Z95" s="142">
        <f t="shared" si="28"/>
        <v>12</v>
      </c>
      <c r="AA95" s="142">
        <f t="shared" si="28"/>
        <v>15</v>
      </c>
      <c r="AB95" s="142">
        <f t="shared" si="28"/>
        <v>14</v>
      </c>
      <c r="AC95" s="142">
        <f t="shared" si="28"/>
        <v>10</v>
      </c>
      <c r="AD95" s="142">
        <f t="shared" si="28"/>
        <v>7</v>
      </c>
      <c r="AE95" s="142">
        <f t="shared" si="28"/>
        <v>12</v>
      </c>
      <c r="AF95" s="142">
        <f t="shared" si="28"/>
        <v>11</v>
      </c>
      <c r="AG95" s="142">
        <f t="shared" si="28"/>
        <v>11</v>
      </c>
      <c r="AH95" s="142">
        <f t="shared" si="28"/>
        <v>13</v>
      </c>
      <c r="AI95" s="142" t="str">
        <f t="shared" si="28"/>
        <v/>
      </c>
      <c r="AJ95" s="142" t="str">
        <f t="shared" si="28"/>
        <v/>
      </c>
      <c r="AK95" s="142" t="str">
        <f t="shared" si="28"/>
        <v/>
      </c>
      <c r="AL95" s="142" t="str">
        <f t="shared" si="28"/>
        <v/>
      </c>
      <c r="AM95" s="142" t="str">
        <f t="shared" si="28"/>
        <v/>
      </c>
    </row>
    <row r="96" ht="12.75" customHeight="1">
      <c r="A96" s="140" t="str">
        <f t="shared" si="25"/>
        <v>Cardiff</v>
      </c>
      <c r="B96" s="142">
        <f t="shared" ref="B96:AM96" si="29">IF(ISERROR(RANK(B74,B$70:B$89,1)+COUNTIF(B$70:B74,B74)-1),"",RANK(B74,B$70:B$89,1)+COUNTIF(B$70:B74,B74)-1)</f>
        <v>12</v>
      </c>
      <c r="C96" s="142">
        <f t="shared" si="29"/>
        <v>10</v>
      </c>
      <c r="D96" s="142">
        <f t="shared" si="29"/>
        <v>15</v>
      </c>
      <c r="E96" s="142">
        <f t="shared" si="29"/>
        <v>16</v>
      </c>
      <c r="F96" s="142">
        <f t="shared" si="29"/>
        <v>20</v>
      </c>
      <c r="G96" s="142">
        <f t="shared" si="29"/>
        <v>19</v>
      </c>
      <c r="H96" s="142">
        <f t="shared" si="29"/>
        <v>13</v>
      </c>
      <c r="I96" s="142">
        <f t="shared" si="29"/>
        <v>16</v>
      </c>
      <c r="J96" s="142">
        <f t="shared" si="29"/>
        <v>7</v>
      </c>
      <c r="K96" s="142">
        <f t="shared" si="29"/>
        <v>8</v>
      </c>
      <c r="L96" s="142">
        <f t="shared" si="29"/>
        <v>2</v>
      </c>
      <c r="M96" s="142">
        <f t="shared" si="29"/>
        <v>2</v>
      </c>
      <c r="N96" s="142">
        <f t="shared" si="29"/>
        <v>7</v>
      </c>
      <c r="O96" s="142">
        <f t="shared" si="29"/>
        <v>6</v>
      </c>
      <c r="P96" s="142">
        <f t="shared" si="29"/>
        <v>9</v>
      </c>
      <c r="Q96" s="142">
        <f t="shared" si="29"/>
        <v>13</v>
      </c>
      <c r="R96" s="142">
        <f t="shared" si="29"/>
        <v>12</v>
      </c>
      <c r="S96" s="142">
        <f t="shared" si="29"/>
        <v>8</v>
      </c>
      <c r="T96" s="142">
        <f t="shared" si="29"/>
        <v>17</v>
      </c>
      <c r="U96" s="142">
        <f t="shared" si="29"/>
        <v>16</v>
      </c>
      <c r="V96" s="142">
        <f t="shared" si="29"/>
        <v>13</v>
      </c>
      <c r="W96" s="142">
        <f t="shared" si="29"/>
        <v>5</v>
      </c>
      <c r="X96" s="142">
        <f t="shared" si="29"/>
        <v>9</v>
      </c>
      <c r="Y96" s="142">
        <f t="shared" si="29"/>
        <v>7</v>
      </c>
      <c r="Z96" s="142">
        <f t="shared" si="29"/>
        <v>1</v>
      </c>
      <c r="AA96" s="142">
        <f t="shared" si="29"/>
        <v>4</v>
      </c>
      <c r="AB96" s="142">
        <f t="shared" si="29"/>
        <v>7</v>
      </c>
      <c r="AC96" s="142">
        <f t="shared" si="29"/>
        <v>17</v>
      </c>
      <c r="AD96" s="142">
        <f t="shared" si="29"/>
        <v>17</v>
      </c>
      <c r="AE96" s="142">
        <f t="shared" si="29"/>
        <v>20</v>
      </c>
      <c r="AF96" s="142">
        <f t="shared" si="29"/>
        <v>20</v>
      </c>
      <c r="AG96" s="142">
        <f t="shared" si="29"/>
        <v>19</v>
      </c>
      <c r="AH96" s="142">
        <f t="shared" si="29"/>
        <v>19</v>
      </c>
      <c r="AI96" s="142" t="str">
        <f t="shared" si="29"/>
        <v/>
      </c>
      <c r="AJ96" s="142" t="str">
        <f t="shared" si="29"/>
        <v/>
      </c>
      <c r="AK96" s="142" t="str">
        <f t="shared" si="29"/>
        <v/>
      </c>
      <c r="AL96" s="142" t="str">
        <f t="shared" si="29"/>
        <v/>
      </c>
      <c r="AM96" s="142" t="str">
        <f t="shared" si="29"/>
        <v/>
      </c>
    </row>
    <row r="97" ht="12.75" customHeight="1">
      <c r="A97" s="140" t="str">
        <f t="shared" si="25"/>
        <v>Chelsea</v>
      </c>
      <c r="B97" s="142">
        <f t="shared" ref="B97:AM97" si="30">IF(ISERROR(RANK(B75,B$70:B$89,1)+COUNTIF(B$70:B75,B75)-1),"",RANK(B75,B$70:B$89,1)+COUNTIF(B$70:B75,B75)-1)</f>
        <v>1</v>
      </c>
      <c r="C97" s="142">
        <f t="shared" si="30"/>
        <v>6</v>
      </c>
      <c r="D97" s="142">
        <f t="shared" si="30"/>
        <v>7</v>
      </c>
      <c r="E97" s="142">
        <f t="shared" si="30"/>
        <v>7</v>
      </c>
      <c r="F97" s="142">
        <f t="shared" si="30"/>
        <v>5</v>
      </c>
      <c r="G97" s="142">
        <f t="shared" si="30"/>
        <v>6</v>
      </c>
      <c r="H97" s="142">
        <f t="shared" si="30"/>
        <v>4</v>
      </c>
      <c r="I97" s="142">
        <f t="shared" si="30"/>
        <v>7</v>
      </c>
      <c r="J97" s="142">
        <f t="shared" si="30"/>
        <v>3</v>
      </c>
      <c r="K97" s="142">
        <f t="shared" si="30"/>
        <v>5</v>
      </c>
      <c r="L97" s="142">
        <f t="shared" si="30"/>
        <v>10</v>
      </c>
      <c r="M97" s="142">
        <f t="shared" si="30"/>
        <v>13</v>
      </c>
      <c r="N97" s="142">
        <f t="shared" si="30"/>
        <v>17</v>
      </c>
      <c r="O97" s="142">
        <f t="shared" si="30"/>
        <v>14</v>
      </c>
      <c r="P97" s="142">
        <f t="shared" si="30"/>
        <v>18</v>
      </c>
      <c r="Q97" s="142">
        <f t="shared" si="30"/>
        <v>16</v>
      </c>
      <c r="R97" s="142">
        <f t="shared" si="30"/>
        <v>7</v>
      </c>
      <c r="S97" s="142">
        <f t="shared" si="30"/>
        <v>18</v>
      </c>
      <c r="T97" s="142">
        <f t="shared" si="30"/>
        <v>16</v>
      </c>
      <c r="U97" s="142">
        <f t="shared" si="30"/>
        <v>13</v>
      </c>
      <c r="V97" s="142">
        <f t="shared" si="30"/>
        <v>20</v>
      </c>
      <c r="W97" s="142">
        <f t="shared" si="30"/>
        <v>19</v>
      </c>
      <c r="X97" s="142">
        <f t="shared" si="30"/>
        <v>20</v>
      </c>
      <c r="Y97" s="142">
        <f t="shared" si="30"/>
        <v>14</v>
      </c>
      <c r="Z97" s="142">
        <f t="shared" si="30"/>
        <v>11</v>
      </c>
      <c r="AA97" s="142">
        <f t="shared" si="30"/>
        <v>12</v>
      </c>
      <c r="AB97" s="142">
        <f t="shared" si="30"/>
        <v>3</v>
      </c>
      <c r="AC97" s="142">
        <f t="shared" si="30"/>
        <v>6</v>
      </c>
      <c r="AD97" s="142">
        <f t="shared" si="30"/>
        <v>9</v>
      </c>
      <c r="AE97" s="142">
        <f t="shared" si="30"/>
        <v>10</v>
      </c>
      <c r="AF97" s="142">
        <f t="shared" si="30"/>
        <v>17</v>
      </c>
      <c r="AG97" s="142">
        <f t="shared" si="30"/>
        <v>13</v>
      </c>
      <c r="AH97" s="142">
        <f t="shared" si="30"/>
        <v>14</v>
      </c>
      <c r="AI97" s="142" t="str">
        <f t="shared" si="30"/>
        <v/>
      </c>
      <c r="AJ97" s="142" t="str">
        <f t="shared" si="30"/>
        <v/>
      </c>
      <c r="AK97" s="142" t="str">
        <f t="shared" si="30"/>
        <v/>
      </c>
      <c r="AL97" s="142" t="str">
        <f t="shared" si="30"/>
        <v/>
      </c>
      <c r="AM97" s="142" t="str">
        <f t="shared" si="30"/>
        <v/>
      </c>
    </row>
    <row r="98" ht="12.75" customHeight="1">
      <c r="A98" s="140" t="str">
        <f t="shared" si="25"/>
        <v>Crystal Palace</v>
      </c>
      <c r="B98" s="142">
        <f t="shared" ref="B98:AM98" si="31">IF(ISERROR(RANK(B76,B$70:B$89,1)+COUNTIF(B$70:B76,B76)-1),"",RANK(B76,B$70:B$89,1)+COUNTIF(B$70:B76,B76)-1)</f>
        <v>5</v>
      </c>
      <c r="C98" s="142">
        <f t="shared" si="31"/>
        <v>8</v>
      </c>
      <c r="D98" s="142">
        <f t="shared" si="31"/>
        <v>2</v>
      </c>
      <c r="E98" s="142">
        <f t="shared" si="31"/>
        <v>1</v>
      </c>
      <c r="F98" s="142">
        <f t="shared" si="31"/>
        <v>1</v>
      </c>
      <c r="G98" s="142">
        <f t="shared" si="31"/>
        <v>4</v>
      </c>
      <c r="H98" s="142">
        <f t="shared" si="31"/>
        <v>10</v>
      </c>
      <c r="I98" s="142">
        <f t="shared" si="31"/>
        <v>12</v>
      </c>
      <c r="J98" s="142">
        <f t="shared" si="31"/>
        <v>16</v>
      </c>
      <c r="K98" s="142">
        <f t="shared" si="31"/>
        <v>15</v>
      </c>
      <c r="L98" s="142">
        <f t="shared" si="31"/>
        <v>14</v>
      </c>
      <c r="M98" s="142">
        <f t="shared" si="31"/>
        <v>15</v>
      </c>
      <c r="N98" s="142">
        <f t="shared" si="31"/>
        <v>20</v>
      </c>
      <c r="O98" s="142">
        <f t="shared" si="31"/>
        <v>16</v>
      </c>
      <c r="P98" s="142">
        <f t="shared" si="31"/>
        <v>19</v>
      </c>
      <c r="Q98" s="142">
        <f t="shared" si="31"/>
        <v>19</v>
      </c>
      <c r="R98" s="142">
        <f t="shared" si="31"/>
        <v>17</v>
      </c>
      <c r="S98" s="142">
        <f t="shared" si="31"/>
        <v>19</v>
      </c>
      <c r="T98" s="142">
        <f t="shared" si="31"/>
        <v>8</v>
      </c>
      <c r="U98" s="142">
        <f t="shared" si="31"/>
        <v>9</v>
      </c>
      <c r="V98" s="142">
        <f t="shared" si="31"/>
        <v>7</v>
      </c>
      <c r="W98" s="142">
        <f t="shared" si="31"/>
        <v>7</v>
      </c>
      <c r="X98" s="142">
        <f t="shared" si="31"/>
        <v>14</v>
      </c>
      <c r="Y98" s="142">
        <f t="shared" si="31"/>
        <v>4</v>
      </c>
      <c r="Z98" s="142">
        <f t="shared" si="31"/>
        <v>2</v>
      </c>
      <c r="AA98" s="142">
        <f t="shared" si="31"/>
        <v>10</v>
      </c>
      <c r="AB98" s="142">
        <f t="shared" si="31"/>
        <v>6</v>
      </c>
      <c r="AC98" s="142">
        <f t="shared" si="31"/>
        <v>3</v>
      </c>
      <c r="AD98" s="142">
        <f t="shared" si="31"/>
        <v>8</v>
      </c>
      <c r="AE98" s="142">
        <f t="shared" si="31"/>
        <v>18</v>
      </c>
      <c r="AF98" s="142">
        <f t="shared" si="31"/>
        <v>19</v>
      </c>
      <c r="AG98" s="142">
        <f t="shared" si="31"/>
        <v>14</v>
      </c>
      <c r="AH98" s="142">
        <f t="shared" si="31"/>
        <v>16</v>
      </c>
      <c r="AI98" s="142" t="str">
        <f t="shared" si="31"/>
        <v/>
      </c>
      <c r="AJ98" s="142" t="str">
        <f t="shared" si="31"/>
        <v/>
      </c>
      <c r="AK98" s="142" t="str">
        <f t="shared" si="31"/>
        <v/>
      </c>
      <c r="AL98" s="142" t="str">
        <f t="shared" si="31"/>
        <v/>
      </c>
      <c r="AM98" s="142" t="str">
        <f t="shared" si="31"/>
        <v/>
      </c>
    </row>
    <row r="99" ht="12.75" customHeight="1">
      <c r="A99" s="140" t="str">
        <f t="shared" si="25"/>
        <v>Everton</v>
      </c>
      <c r="B99" s="142">
        <f t="shared" ref="B99:AM99" si="32">IF(ISERROR(RANK(B77,B$70:B$89,1)+COUNTIF(B$70:B77,B77)-1),"",RANK(B77,B$70:B$89,1)+COUNTIF(B$70:B77,B77)-1)</f>
        <v>11</v>
      </c>
      <c r="C99" s="142">
        <f t="shared" si="32"/>
        <v>9</v>
      </c>
      <c r="D99" s="142">
        <f t="shared" si="32"/>
        <v>11</v>
      </c>
      <c r="E99" s="142">
        <f t="shared" si="32"/>
        <v>9</v>
      </c>
      <c r="F99" s="142">
        <f t="shared" si="32"/>
        <v>17</v>
      </c>
      <c r="G99" s="142">
        <f t="shared" si="32"/>
        <v>13</v>
      </c>
      <c r="H99" s="142">
        <f t="shared" si="32"/>
        <v>2</v>
      </c>
      <c r="I99" s="142">
        <f t="shared" si="32"/>
        <v>2</v>
      </c>
      <c r="J99" s="142">
        <f t="shared" si="32"/>
        <v>9</v>
      </c>
      <c r="K99" s="142">
        <f t="shared" si="32"/>
        <v>9</v>
      </c>
      <c r="L99" s="142">
        <f t="shared" si="32"/>
        <v>5</v>
      </c>
      <c r="M99" s="142">
        <f t="shared" si="32"/>
        <v>19</v>
      </c>
      <c r="N99" s="142">
        <f t="shared" si="32"/>
        <v>18</v>
      </c>
      <c r="O99" s="142">
        <f t="shared" si="32"/>
        <v>20</v>
      </c>
      <c r="P99" s="142">
        <f t="shared" si="32"/>
        <v>16</v>
      </c>
      <c r="Q99" s="142">
        <f t="shared" si="32"/>
        <v>20</v>
      </c>
      <c r="R99" s="142">
        <f t="shared" si="32"/>
        <v>19</v>
      </c>
      <c r="S99" s="142">
        <f t="shared" si="32"/>
        <v>5</v>
      </c>
      <c r="T99" s="142">
        <f t="shared" si="32"/>
        <v>4</v>
      </c>
      <c r="U99" s="142">
        <f t="shared" si="32"/>
        <v>2</v>
      </c>
      <c r="V99" s="142">
        <f t="shared" si="32"/>
        <v>2</v>
      </c>
      <c r="W99" s="142">
        <f t="shared" si="32"/>
        <v>4</v>
      </c>
      <c r="X99" s="142">
        <f t="shared" si="32"/>
        <v>3</v>
      </c>
      <c r="Y99" s="142">
        <f t="shared" si="32"/>
        <v>13</v>
      </c>
      <c r="Z99" s="142">
        <f t="shared" si="32"/>
        <v>14</v>
      </c>
      <c r="AA99" s="142">
        <f t="shared" si="32"/>
        <v>17</v>
      </c>
      <c r="AB99" s="142">
        <f t="shared" si="32"/>
        <v>16</v>
      </c>
      <c r="AC99" s="142">
        <f t="shared" si="32"/>
        <v>11</v>
      </c>
      <c r="AD99" s="142">
        <f t="shared" si="32"/>
        <v>12</v>
      </c>
      <c r="AE99" s="142">
        <f t="shared" si="32"/>
        <v>7</v>
      </c>
      <c r="AF99" s="142">
        <f t="shared" si="32"/>
        <v>10</v>
      </c>
      <c r="AG99" s="142">
        <f t="shared" si="32"/>
        <v>9</v>
      </c>
      <c r="AH99" s="142">
        <f t="shared" si="32"/>
        <v>12</v>
      </c>
      <c r="AI99" s="142" t="str">
        <f t="shared" si="32"/>
        <v/>
      </c>
      <c r="AJ99" s="142" t="str">
        <f t="shared" si="32"/>
        <v/>
      </c>
      <c r="AK99" s="142" t="str">
        <f t="shared" si="32"/>
        <v/>
      </c>
      <c r="AL99" s="142" t="str">
        <f t="shared" si="32"/>
        <v/>
      </c>
      <c r="AM99" s="142" t="str">
        <f t="shared" si="32"/>
        <v/>
      </c>
    </row>
    <row r="100" ht="12.75" customHeight="1">
      <c r="A100" s="140" t="str">
        <f t="shared" si="25"/>
        <v>Fulham</v>
      </c>
      <c r="B100" s="142">
        <f t="shared" ref="B100:AM100" si="33">IF(ISERROR(RANK(B78,B$70:B$89,1)+COUNTIF(B$70:B78,B78)-1),"",RANK(B78,B$70:B$89,1)+COUNTIF(B$70:B78,B78)-1)</f>
        <v>18</v>
      </c>
      <c r="C100" s="142">
        <f t="shared" si="33"/>
        <v>18</v>
      </c>
      <c r="D100" s="142">
        <f t="shared" si="33"/>
        <v>14</v>
      </c>
      <c r="E100" s="142">
        <f t="shared" si="33"/>
        <v>15</v>
      </c>
      <c r="F100" s="142">
        <f t="shared" si="33"/>
        <v>15</v>
      </c>
      <c r="G100" s="142">
        <f t="shared" si="33"/>
        <v>1</v>
      </c>
      <c r="H100" s="142">
        <f t="shared" si="33"/>
        <v>6</v>
      </c>
      <c r="I100" s="142">
        <f t="shared" si="33"/>
        <v>6</v>
      </c>
      <c r="J100" s="142">
        <f t="shared" si="33"/>
        <v>8</v>
      </c>
      <c r="K100" s="142">
        <f t="shared" si="33"/>
        <v>11</v>
      </c>
      <c r="L100" s="142">
        <f t="shared" si="33"/>
        <v>16</v>
      </c>
      <c r="M100" s="142">
        <f t="shared" si="33"/>
        <v>20</v>
      </c>
      <c r="N100" s="142">
        <f t="shared" si="33"/>
        <v>13</v>
      </c>
      <c r="O100" s="142">
        <f t="shared" si="33"/>
        <v>11</v>
      </c>
      <c r="P100" s="142">
        <f t="shared" si="33"/>
        <v>7</v>
      </c>
      <c r="Q100" s="142">
        <f t="shared" si="33"/>
        <v>12</v>
      </c>
      <c r="R100" s="142">
        <f t="shared" si="33"/>
        <v>6</v>
      </c>
      <c r="S100" s="142">
        <f t="shared" si="33"/>
        <v>7</v>
      </c>
      <c r="T100" s="142">
        <f t="shared" si="33"/>
        <v>7</v>
      </c>
      <c r="U100" s="142">
        <f t="shared" si="33"/>
        <v>12</v>
      </c>
      <c r="V100" s="142">
        <f t="shared" si="33"/>
        <v>15</v>
      </c>
      <c r="W100" s="142">
        <f t="shared" si="33"/>
        <v>6</v>
      </c>
      <c r="X100" s="142">
        <f t="shared" si="33"/>
        <v>10</v>
      </c>
      <c r="Y100" s="142">
        <f t="shared" si="33"/>
        <v>6</v>
      </c>
      <c r="Z100" s="142">
        <f t="shared" si="33"/>
        <v>13</v>
      </c>
      <c r="AA100" s="142">
        <f t="shared" si="33"/>
        <v>14</v>
      </c>
      <c r="AB100" s="142">
        <f t="shared" si="33"/>
        <v>17</v>
      </c>
      <c r="AC100" s="142">
        <f t="shared" si="33"/>
        <v>19</v>
      </c>
      <c r="AD100" s="142">
        <f t="shared" si="33"/>
        <v>20</v>
      </c>
      <c r="AE100" s="142">
        <f t="shared" si="33"/>
        <v>17</v>
      </c>
      <c r="AF100" s="142">
        <f t="shared" si="33"/>
        <v>13</v>
      </c>
      <c r="AG100" s="142">
        <f t="shared" si="33"/>
        <v>10</v>
      </c>
      <c r="AH100" s="142">
        <f t="shared" si="33"/>
        <v>3</v>
      </c>
      <c r="AI100" s="142" t="str">
        <f t="shared" si="33"/>
        <v/>
      </c>
      <c r="AJ100" s="142" t="str">
        <f t="shared" si="33"/>
        <v/>
      </c>
      <c r="AK100" s="142" t="str">
        <f t="shared" si="33"/>
        <v/>
      </c>
      <c r="AL100" s="142" t="str">
        <f t="shared" si="33"/>
        <v/>
      </c>
      <c r="AM100" s="142" t="str">
        <f t="shared" si="33"/>
        <v/>
      </c>
    </row>
    <row r="101" ht="12.75" customHeight="1">
      <c r="A101" s="140" t="str">
        <f t="shared" si="25"/>
        <v>Huddersfield</v>
      </c>
      <c r="B101" s="142">
        <f t="shared" ref="B101:AM101" si="34">IF(ISERROR(RANK(B79,B$70:B$89,1)+COUNTIF(B$70:B79,B79)-1),"",RANK(B79,B$70:B$89,1)+COUNTIF(B$70:B79,B79)-1)</f>
        <v>17</v>
      </c>
      <c r="C101" s="142">
        <f t="shared" si="34"/>
        <v>16</v>
      </c>
      <c r="D101" s="142">
        <f t="shared" si="34"/>
        <v>5</v>
      </c>
      <c r="E101" s="142">
        <f t="shared" si="34"/>
        <v>10</v>
      </c>
      <c r="F101" s="142">
        <f t="shared" si="34"/>
        <v>12</v>
      </c>
      <c r="G101" s="142">
        <f t="shared" si="34"/>
        <v>12</v>
      </c>
      <c r="H101" s="142">
        <f t="shared" si="34"/>
        <v>12</v>
      </c>
      <c r="I101" s="142">
        <f t="shared" si="34"/>
        <v>8</v>
      </c>
      <c r="J101" s="142">
        <f t="shared" si="34"/>
        <v>4</v>
      </c>
      <c r="K101" s="142">
        <f t="shared" si="34"/>
        <v>4</v>
      </c>
      <c r="L101" s="142">
        <f t="shared" si="34"/>
        <v>9</v>
      </c>
      <c r="M101" s="142">
        <f t="shared" si="34"/>
        <v>10</v>
      </c>
      <c r="N101" s="142">
        <f t="shared" si="34"/>
        <v>10</v>
      </c>
      <c r="O101" s="142">
        <f t="shared" si="34"/>
        <v>12</v>
      </c>
      <c r="P101" s="142">
        <f t="shared" si="34"/>
        <v>17</v>
      </c>
      <c r="Q101" s="142">
        <f t="shared" si="34"/>
        <v>14</v>
      </c>
      <c r="R101" s="142">
        <f t="shared" si="34"/>
        <v>4</v>
      </c>
      <c r="S101" s="142">
        <f t="shared" si="34"/>
        <v>14</v>
      </c>
      <c r="T101" s="142">
        <f t="shared" si="34"/>
        <v>12</v>
      </c>
      <c r="U101" s="142">
        <f t="shared" si="34"/>
        <v>8</v>
      </c>
      <c r="V101" s="142">
        <f t="shared" si="34"/>
        <v>9</v>
      </c>
      <c r="W101" s="142">
        <f t="shared" si="34"/>
        <v>10</v>
      </c>
      <c r="X101" s="142">
        <f t="shared" si="34"/>
        <v>7</v>
      </c>
      <c r="Y101" s="142">
        <f t="shared" si="34"/>
        <v>3</v>
      </c>
      <c r="Z101" s="142">
        <f t="shared" si="34"/>
        <v>3</v>
      </c>
      <c r="AA101" s="142">
        <f t="shared" si="34"/>
        <v>3</v>
      </c>
      <c r="AB101" s="142">
        <f t="shared" si="34"/>
        <v>5</v>
      </c>
      <c r="AC101" s="142">
        <f t="shared" si="34"/>
        <v>8</v>
      </c>
      <c r="AD101" s="142">
        <f t="shared" si="34"/>
        <v>15</v>
      </c>
      <c r="AE101" s="142">
        <f t="shared" si="34"/>
        <v>14</v>
      </c>
      <c r="AF101" s="142">
        <f t="shared" si="34"/>
        <v>18</v>
      </c>
      <c r="AG101" s="142">
        <f t="shared" si="34"/>
        <v>20</v>
      </c>
      <c r="AH101" s="142">
        <f t="shared" si="34"/>
        <v>17</v>
      </c>
      <c r="AI101" s="142" t="str">
        <f t="shared" si="34"/>
        <v/>
      </c>
      <c r="AJ101" s="142" t="str">
        <f t="shared" si="34"/>
        <v/>
      </c>
      <c r="AK101" s="142" t="str">
        <f t="shared" si="34"/>
        <v/>
      </c>
      <c r="AL101" s="142" t="str">
        <f t="shared" si="34"/>
        <v/>
      </c>
      <c r="AM101" s="142" t="str">
        <f t="shared" si="34"/>
        <v/>
      </c>
    </row>
    <row r="102" ht="12.75" customHeight="1">
      <c r="A102" s="140" t="str">
        <f t="shared" si="25"/>
        <v>Leicester</v>
      </c>
      <c r="B102" s="142">
        <f t="shared" ref="B102:AM102" si="35">IF(ISERROR(RANK(B80,B$70:B$89,1)+COUNTIF(B$70:B80,B80)-1),"",RANK(B80,B$70:B$89,1)+COUNTIF(B$70:B80,B80)-1)</f>
        <v>9</v>
      </c>
      <c r="C102" s="142">
        <f t="shared" si="35"/>
        <v>4</v>
      </c>
      <c r="D102" s="142">
        <f t="shared" si="35"/>
        <v>8</v>
      </c>
      <c r="E102" s="142">
        <f t="shared" si="35"/>
        <v>14</v>
      </c>
      <c r="F102" s="142">
        <f t="shared" si="35"/>
        <v>10</v>
      </c>
      <c r="G102" s="142">
        <f t="shared" si="35"/>
        <v>8</v>
      </c>
      <c r="H102" s="142">
        <f t="shared" si="35"/>
        <v>11</v>
      </c>
      <c r="I102" s="142">
        <f t="shared" si="35"/>
        <v>10</v>
      </c>
      <c r="J102" s="142">
        <f t="shared" si="35"/>
        <v>11</v>
      </c>
      <c r="K102" s="142">
        <f t="shared" si="35"/>
        <v>2</v>
      </c>
      <c r="L102" s="142">
        <f t="shared" si="35"/>
        <v>6</v>
      </c>
      <c r="M102" s="142">
        <f t="shared" si="35"/>
        <v>6</v>
      </c>
      <c r="N102" s="142">
        <f t="shared" si="35"/>
        <v>12</v>
      </c>
      <c r="O102" s="142">
        <f t="shared" si="35"/>
        <v>17</v>
      </c>
      <c r="P102" s="142">
        <f t="shared" si="35"/>
        <v>14</v>
      </c>
      <c r="Q102" s="142">
        <f t="shared" si="35"/>
        <v>17</v>
      </c>
      <c r="R102" s="142">
        <f t="shared" si="35"/>
        <v>13</v>
      </c>
      <c r="S102" s="142">
        <f t="shared" si="35"/>
        <v>10</v>
      </c>
      <c r="T102" s="142">
        <f t="shared" si="35"/>
        <v>14</v>
      </c>
      <c r="U102" s="142">
        <f t="shared" si="35"/>
        <v>10</v>
      </c>
      <c r="V102" s="142">
        <f t="shared" si="35"/>
        <v>19</v>
      </c>
      <c r="W102" s="142">
        <f t="shared" si="35"/>
        <v>18</v>
      </c>
      <c r="X102" s="142">
        <f t="shared" si="35"/>
        <v>16</v>
      </c>
      <c r="Y102" s="142">
        <f t="shared" si="35"/>
        <v>17</v>
      </c>
      <c r="Z102" s="142">
        <f t="shared" si="35"/>
        <v>8</v>
      </c>
      <c r="AA102" s="142">
        <f t="shared" si="35"/>
        <v>5</v>
      </c>
      <c r="AB102" s="142">
        <f t="shared" si="35"/>
        <v>1</v>
      </c>
      <c r="AC102" s="142">
        <f t="shared" si="35"/>
        <v>1</v>
      </c>
      <c r="AD102" s="142">
        <f t="shared" si="35"/>
        <v>1</v>
      </c>
      <c r="AE102" s="142">
        <f t="shared" si="35"/>
        <v>1</v>
      </c>
      <c r="AF102" s="142">
        <f t="shared" si="35"/>
        <v>1</v>
      </c>
      <c r="AG102" s="142">
        <f t="shared" si="35"/>
        <v>12</v>
      </c>
      <c r="AH102" s="142">
        <f t="shared" si="35"/>
        <v>15</v>
      </c>
      <c r="AI102" s="142" t="str">
        <f t="shared" si="35"/>
        <v/>
      </c>
      <c r="AJ102" s="142" t="str">
        <f t="shared" si="35"/>
        <v/>
      </c>
      <c r="AK102" s="142" t="str">
        <f t="shared" si="35"/>
        <v/>
      </c>
      <c r="AL102" s="142" t="str">
        <f t="shared" si="35"/>
        <v/>
      </c>
      <c r="AM102" s="142" t="str">
        <f t="shared" si="35"/>
        <v/>
      </c>
    </row>
    <row r="103" ht="12.75" customHeight="1">
      <c r="A103" s="140" t="str">
        <f t="shared" si="25"/>
        <v>Liverpool</v>
      </c>
      <c r="B103" s="142">
        <f t="shared" ref="B103:AM103" si="36">IF(ISERROR(RANK(B81,B$70:B$89,1)+COUNTIF(B$70:B81,B81)-1),"",RANK(B81,B$70:B$89,1)+COUNTIF(B$70:B81,B81)-1)</f>
        <v>8</v>
      </c>
      <c r="C103" s="142">
        <f t="shared" si="36"/>
        <v>11</v>
      </c>
      <c r="D103" s="142">
        <f t="shared" si="36"/>
        <v>12</v>
      </c>
      <c r="E103" s="142">
        <f t="shared" si="36"/>
        <v>17</v>
      </c>
      <c r="F103" s="142">
        <f t="shared" si="36"/>
        <v>13</v>
      </c>
      <c r="G103" s="142">
        <f t="shared" si="36"/>
        <v>17</v>
      </c>
      <c r="H103" s="142">
        <f t="shared" si="36"/>
        <v>16</v>
      </c>
      <c r="I103" s="142">
        <f t="shared" si="36"/>
        <v>14</v>
      </c>
      <c r="J103" s="142">
        <f t="shared" si="36"/>
        <v>5</v>
      </c>
      <c r="K103" s="142">
        <f t="shared" si="36"/>
        <v>7</v>
      </c>
      <c r="L103" s="142">
        <f t="shared" si="36"/>
        <v>11</v>
      </c>
      <c r="M103" s="142">
        <f t="shared" si="36"/>
        <v>4</v>
      </c>
      <c r="N103" s="142">
        <f t="shared" si="36"/>
        <v>5</v>
      </c>
      <c r="O103" s="142">
        <f t="shared" si="36"/>
        <v>3</v>
      </c>
      <c r="P103" s="142">
        <f t="shared" si="36"/>
        <v>5</v>
      </c>
      <c r="Q103" s="142">
        <f t="shared" si="36"/>
        <v>18</v>
      </c>
      <c r="R103" s="142">
        <f t="shared" si="36"/>
        <v>18</v>
      </c>
      <c r="S103" s="142">
        <f t="shared" si="36"/>
        <v>16</v>
      </c>
      <c r="T103" s="142">
        <f t="shared" si="36"/>
        <v>15</v>
      </c>
      <c r="U103" s="142">
        <f t="shared" si="36"/>
        <v>17</v>
      </c>
      <c r="V103" s="142">
        <f t="shared" si="36"/>
        <v>16</v>
      </c>
      <c r="W103" s="142">
        <f t="shared" si="36"/>
        <v>11</v>
      </c>
      <c r="X103" s="142">
        <f t="shared" si="36"/>
        <v>8</v>
      </c>
      <c r="Y103" s="142">
        <f t="shared" si="36"/>
        <v>12</v>
      </c>
      <c r="Z103" s="142">
        <f t="shared" si="36"/>
        <v>9</v>
      </c>
      <c r="AA103" s="142">
        <f t="shared" si="36"/>
        <v>8</v>
      </c>
      <c r="AB103" s="142">
        <f t="shared" si="36"/>
        <v>13</v>
      </c>
      <c r="AC103" s="142">
        <f t="shared" si="36"/>
        <v>7</v>
      </c>
      <c r="AD103" s="142">
        <f t="shared" si="36"/>
        <v>11</v>
      </c>
      <c r="AE103" s="142">
        <f t="shared" si="36"/>
        <v>6</v>
      </c>
      <c r="AF103" s="142">
        <f t="shared" si="36"/>
        <v>6</v>
      </c>
      <c r="AG103" s="142">
        <f t="shared" si="36"/>
        <v>5</v>
      </c>
      <c r="AH103" s="142">
        <f t="shared" si="36"/>
        <v>1</v>
      </c>
      <c r="AI103" s="142" t="str">
        <f t="shared" si="36"/>
        <v/>
      </c>
      <c r="AJ103" s="142" t="str">
        <f t="shared" si="36"/>
        <v/>
      </c>
      <c r="AK103" s="142" t="str">
        <f t="shared" si="36"/>
        <v/>
      </c>
      <c r="AL103" s="142" t="str">
        <f t="shared" si="36"/>
        <v/>
      </c>
      <c r="AM103" s="142" t="str">
        <f t="shared" si="36"/>
        <v/>
      </c>
    </row>
    <row r="104" ht="12.75" customHeight="1">
      <c r="A104" s="140" t="str">
        <f t="shared" si="25"/>
        <v>Man City</v>
      </c>
      <c r="B104" s="142">
        <f t="shared" ref="B104:AM104" si="37">IF(ISERROR(RANK(B82,B$70:B$89,1)+COUNTIF(B$70:B82,B82)-1),"",RANK(B82,B$70:B$89,1)+COUNTIF(B$70:B82,B82)-1)</f>
        <v>6</v>
      </c>
      <c r="C104" s="142">
        <f t="shared" si="37"/>
        <v>1</v>
      </c>
      <c r="D104" s="142">
        <f t="shared" si="37"/>
        <v>4</v>
      </c>
      <c r="E104" s="142">
        <f t="shared" si="37"/>
        <v>3</v>
      </c>
      <c r="F104" s="142">
        <f t="shared" si="37"/>
        <v>7</v>
      </c>
      <c r="G104" s="142">
        <f t="shared" si="37"/>
        <v>11</v>
      </c>
      <c r="H104" s="142">
        <f t="shared" si="37"/>
        <v>14</v>
      </c>
      <c r="I104" s="142">
        <f t="shared" si="37"/>
        <v>20</v>
      </c>
      <c r="J104" s="142">
        <f t="shared" si="37"/>
        <v>10</v>
      </c>
      <c r="K104" s="142">
        <f t="shared" si="37"/>
        <v>10</v>
      </c>
      <c r="L104" s="142">
        <f t="shared" si="37"/>
        <v>8</v>
      </c>
      <c r="M104" s="142">
        <f t="shared" si="37"/>
        <v>9</v>
      </c>
      <c r="N104" s="142">
        <f t="shared" si="37"/>
        <v>3</v>
      </c>
      <c r="O104" s="142">
        <f t="shared" si="37"/>
        <v>5</v>
      </c>
      <c r="P104" s="142">
        <f t="shared" si="37"/>
        <v>6</v>
      </c>
      <c r="Q104" s="142">
        <f t="shared" si="37"/>
        <v>7</v>
      </c>
      <c r="R104" s="142">
        <f t="shared" si="37"/>
        <v>3</v>
      </c>
      <c r="S104" s="142">
        <f t="shared" si="37"/>
        <v>4</v>
      </c>
      <c r="T104" s="142">
        <f t="shared" si="37"/>
        <v>5</v>
      </c>
      <c r="U104" s="142">
        <f t="shared" si="37"/>
        <v>3</v>
      </c>
      <c r="V104" s="142">
        <f t="shared" si="37"/>
        <v>6</v>
      </c>
      <c r="W104" s="142">
        <f t="shared" si="37"/>
        <v>1</v>
      </c>
      <c r="X104" s="142">
        <f t="shared" si="37"/>
        <v>4</v>
      </c>
      <c r="Y104" s="142">
        <f t="shared" si="37"/>
        <v>11</v>
      </c>
      <c r="Z104" s="142">
        <f t="shared" si="37"/>
        <v>10</v>
      </c>
      <c r="AA104" s="142">
        <f t="shared" si="37"/>
        <v>13</v>
      </c>
      <c r="AB104" s="142">
        <f t="shared" si="37"/>
        <v>11</v>
      </c>
      <c r="AC104" s="142">
        <f t="shared" si="37"/>
        <v>5</v>
      </c>
      <c r="AD104" s="142">
        <f t="shared" si="37"/>
        <v>6</v>
      </c>
      <c r="AE104" s="142">
        <f t="shared" si="37"/>
        <v>9</v>
      </c>
      <c r="AF104" s="142">
        <f t="shared" si="37"/>
        <v>9</v>
      </c>
      <c r="AG104" s="142">
        <f t="shared" si="37"/>
        <v>7</v>
      </c>
      <c r="AH104" s="142">
        <f t="shared" si="37"/>
        <v>9</v>
      </c>
      <c r="AI104" s="142" t="str">
        <f t="shared" si="37"/>
        <v/>
      </c>
      <c r="AJ104" s="142" t="str">
        <f t="shared" si="37"/>
        <v/>
      </c>
      <c r="AK104" s="142" t="str">
        <f t="shared" si="37"/>
        <v/>
      </c>
      <c r="AL104" s="142" t="str">
        <f t="shared" si="37"/>
        <v/>
      </c>
      <c r="AM104" s="142" t="str">
        <f t="shared" si="37"/>
        <v/>
      </c>
    </row>
    <row r="105" ht="12.75" customHeight="1">
      <c r="A105" s="140" t="str">
        <f t="shared" si="25"/>
        <v>Man Utd</v>
      </c>
      <c r="B105" s="142">
        <f t="shared" ref="B105:AM105" si="38">IF(ISERROR(RANK(B83,B$70:B$89,1)+COUNTIF(B$70:B83,B83)-1),"",RANK(B83,B$70:B$89,1)+COUNTIF(B$70:B83,B83)-1)</f>
        <v>7</v>
      </c>
      <c r="C105" s="142">
        <f t="shared" si="38"/>
        <v>7</v>
      </c>
      <c r="D105" s="142">
        <f t="shared" si="38"/>
        <v>6</v>
      </c>
      <c r="E105" s="142">
        <f t="shared" si="38"/>
        <v>4</v>
      </c>
      <c r="F105" s="142">
        <f t="shared" si="38"/>
        <v>3</v>
      </c>
      <c r="G105" s="142">
        <f t="shared" si="38"/>
        <v>3</v>
      </c>
      <c r="H105" s="142">
        <f t="shared" si="38"/>
        <v>18</v>
      </c>
      <c r="I105" s="142">
        <f t="shared" si="38"/>
        <v>15</v>
      </c>
      <c r="J105" s="142">
        <f t="shared" si="38"/>
        <v>15</v>
      </c>
      <c r="K105" s="142">
        <f t="shared" si="38"/>
        <v>12</v>
      </c>
      <c r="L105" s="142">
        <f t="shared" si="38"/>
        <v>12</v>
      </c>
      <c r="M105" s="142">
        <f t="shared" si="38"/>
        <v>17</v>
      </c>
      <c r="N105" s="142">
        <f t="shared" si="38"/>
        <v>4</v>
      </c>
      <c r="O105" s="142">
        <f t="shared" si="38"/>
        <v>4</v>
      </c>
      <c r="P105" s="142">
        <f t="shared" si="38"/>
        <v>4</v>
      </c>
      <c r="Q105" s="142">
        <f t="shared" si="38"/>
        <v>3</v>
      </c>
      <c r="R105" s="142">
        <f t="shared" si="38"/>
        <v>10</v>
      </c>
      <c r="S105" s="142">
        <f t="shared" si="38"/>
        <v>2</v>
      </c>
      <c r="T105" s="142">
        <f t="shared" si="38"/>
        <v>3</v>
      </c>
      <c r="U105" s="142">
        <f t="shared" si="38"/>
        <v>5</v>
      </c>
      <c r="V105" s="142">
        <f t="shared" si="38"/>
        <v>4</v>
      </c>
      <c r="W105" s="142">
        <f t="shared" si="38"/>
        <v>12</v>
      </c>
      <c r="X105" s="142">
        <f t="shared" si="38"/>
        <v>5</v>
      </c>
      <c r="Y105" s="142">
        <f t="shared" si="38"/>
        <v>8</v>
      </c>
      <c r="Z105" s="142">
        <f t="shared" si="38"/>
        <v>17</v>
      </c>
      <c r="AA105" s="142">
        <f t="shared" si="38"/>
        <v>20</v>
      </c>
      <c r="AB105" s="142">
        <f t="shared" si="38"/>
        <v>19</v>
      </c>
      <c r="AC105" s="142">
        <f t="shared" si="38"/>
        <v>18</v>
      </c>
      <c r="AD105" s="142">
        <f t="shared" si="38"/>
        <v>18</v>
      </c>
      <c r="AE105" s="142">
        <f t="shared" si="38"/>
        <v>19</v>
      </c>
      <c r="AF105" s="142">
        <f t="shared" si="38"/>
        <v>15</v>
      </c>
      <c r="AG105" s="142">
        <f t="shared" si="38"/>
        <v>6</v>
      </c>
      <c r="AH105" s="142">
        <f t="shared" si="38"/>
        <v>6</v>
      </c>
      <c r="AI105" s="142" t="str">
        <f t="shared" si="38"/>
        <v/>
      </c>
      <c r="AJ105" s="142" t="str">
        <f t="shared" si="38"/>
        <v/>
      </c>
      <c r="AK105" s="142" t="str">
        <f t="shared" si="38"/>
        <v/>
      </c>
      <c r="AL105" s="142" t="str">
        <f t="shared" si="38"/>
        <v/>
      </c>
      <c r="AM105" s="142" t="str">
        <f t="shared" si="38"/>
        <v/>
      </c>
    </row>
    <row r="106" ht="12.75" customHeight="1">
      <c r="A106" s="140" t="str">
        <f t="shared" si="25"/>
        <v>Newcastle</v>
      </c>
      <c r="B106" s="142">
        <f t="shared" ref="B106:AM106" si="39">IF(ISERROR(RANK(B84,B$70:B$89,1)+COUNTIF(B$70:B84,B84)-1),"",RANK(B84,B$70:B$89,1)+COUNTIF(B$70:B84,B84)-1)</f>
        <v>20</v>
      </c>
      <c r="C106" s="142">
        <f t="shared" si="39"/>
        <v>19</v>
      </c>
      <c r="D106" s="142">
        <f t="shared" si="39"/>
        <v>20</v>
      </c>
      <c r="E106" s="142">
        <f t="shared" si="39"/>
        <v>20</v>
      </c>
      <c r="F106" s="142">
        <f t="shared" si="39"/>
        <v>8</v>
      </c>
      <c r="G106" s="142">
        <f t="shared" si="39"/>
        <v>7</v>
      </c>
      <c r="H106" s="142">
        <f t="shared" si="39"/>
        <v>3</v>
      </c>
      <c r="I106" s="142">
        <f t="shared" si="39"/>
        <v>1</v>
      </c>
      <c r="J106" s="142">
        <f t="shared" si="39"/>
        <v>1</v>
      </c>
      <c r="K106" s="142">
        <f t="shared" si="39"/>
        <v>1</v>
      </c>
      <c r="L106" s="142">
        <f t="shared" si="39"/>
        <v>1</v>
      </c>
      <c r="M106" s="142">
        <f t="shared" si="39"/>
        <v>1</v>
      </c>
      <c r="N106" s="142">
        <f t="shared" si="39"/>
        <v>1</v>
      </c>
      <c r="O106" s="142">
        <f t="shared" si="39"/>
        <v>7</v>
      </c>
      <c r="P106" s="142">
        <f t="shared" si="39"/>
        <v>8</v>
      </c>
      <c r="Q106" s="142">
        <f t="shared" si="39"/>
        <v>11</v>
      </c>
      <c r="R106" s="142">
        <f t="shared" si="39"/>
        <v>15</v>
      </c>
      <c r="S106" s="142">
        <f t="shared" si="39"/>
        <v>12</v>
      </c>
      <c r="T106" s="142">
        <f t="shared" si="39"/>
        <v>19</v>
      </c>
      <c r="U106" s="142">
        <f t="shared" si="39"/>
        <v>18</v>
      </c>
      <c r="V106" s="142">
        <f t="shared" si="39"/>
        <v>17</v>
      </c>
      <c r="W106" s="142">
        <f t="shared" si="39"/>
        <v>14</v>
      </c>
      <c r="X106" s="142">
        <f t="shared" si="39"/>
        <v>12</v>
      </c>
      <c r="Y106" s="142">
        <f t="shared" si="39"/>
        <v>15</v>
      </c>
      <c r="Z106" s="142">
        <f t="shared" si="39"/>
        <v>6</v>
      </c>
      <c r="AA106" s="142">
        <f t="shared" si="39"/>
        <v>1</v>
      </c>
      <c r="AB106" s="142">
        <f t="shared" si="39"/>
        <v>12</v>
      </c>
      <c r="AC106" s="142">
        <f t="shared" si="39"/>
        <v>13</v>
      </c>
      <c r="AD106" s="142">
        <f t="shared" si="39"/>
        <v>13</v>
      </c>
      <c r="AE106" s="142">
        <f t="shared" si="39"/>
        <v>11</v>
      </c>
      <c r="AF106" s="142">
        <f t="shared" si="39"/>
        <v>12</v>
      </c>
      <c r="AG106" s="142">
        <f t="shared" si="39"/>
        <v>17</v>
      </c>
      <c r="AH106" s="142">
        <f t="shared" si="39"/>
        <v>7</v>
      </c>
      <c r="AI106" s="142" t="str">
        <f t="shared" si="39"/>
        <v/>
      </c>
      <c r="AJ106" s="142" t="str">
        <f t="shared" si="39"/>
        <v/>
      </c>
      <c r="AK106" s="142" t="str">
        <f t="shared" si="39"/>
        <v/>
      </c>
      <c r="AL106" s="142" t="str">
        <f t="shared" si="39"/>
        <v/>
      </c>
      <c r="AM106" s="142" t="str">
        <f t="shared" si="39"/>
        <v/>
      </c>
    </row>
    <row r="107" ht="12.75" customHeight="1">
      <c r="A107" s="140" t="str">
        <f t="shared" si="25"/>
        <v>Southampton</v>
      </c>
      <c r="B107" s="142">
        <f t="shared" ref="B107:AM107" si="40">IF(ISERROR(RANK(B85,B$70:B$89,1)+COUNTIF(B$70:B85,B85)-1),"",RANK(B85,B$70:B$89,1)+COUNTIF(B$70:B85,B85)-1)</f>
        <v>13</v>
      </c>
      <c r="C107" s="142">
        <f t="shared" si="40"/>
        <v>13</v>
      </c>
      <c r="D107" s="142">
        <f t="shared" si="40"/>
        <v>13</v>
      </c>
      <c r="E107" s="142">
        <f t="shared" si="40"/>
        <v>13</v>
      </c>
      <c r="F107" s="142">
        <f t="shared" si="40"/>
        <v>9</v>
      </c>
      <c r="G107" s="142">
        <f t="shared" si="40"/>
        <v>20</v>
      </c>
      <c r="H107" s="142">
        <f t="shared" si="40"/>
        <v>20</v>
      </c>
      <c r="I107" s="142">
        <f t="shared" si="40"/>
        <v>19</v>
      </c>
      <c r="J107" s="142">
        <f t="shared" si="40"/>
        <v>17</v>
      </c>
      <c r="K107" s="142">
        <f t="shared" si="40"/>
        <v>19</v>
      </c>
      <c r="L107" s="142">
        <f t="shared" si="40"/>
        <v>20</v>
      </c>
      <c r="M107" s="142">
        <f t="shared" si="40"/>
        <v>8</v>
      </c>
      <c r="N107" s="142">
        <f t="shared" si="40"/>
        <v>9</v>
      </c>
      <c r="O107" s="142">
        <f t="shared" si="40"/>
        <v>10</v>
      </c>
      <c r="P107" s="142">
        <f t="shared" si="40"/>
        <v>13</v>
      </c>
      <c r="Q107" s="142">
        <f t="shared" si="40"/>
        <v>8</v>
      </c>
      <c r="R107" s="142">
        <f t="shared" si="40"/>
        <v>14</v>
      </c>
      <c r="S107" s="142">
        <f t="shared" si="40"/>
        <v>11</v>
      </c>
      <c r="T107" s="142">
        <f t="shared" si="40"/>
        <v>11</v>
      </c>
      <c r="U107" s="142">
        <f t="shared" si="40"/>
        <v>7</v>
      </c>
      <c r="V107" s="142">
        <f t="shared" si="40"/>
        <v>1</v>
      </c>
      <c r="W107" s="142">
        <f t="shared" si="40"/>
        <v>3</v>
      </c>
      <c r="X107" s="142">
        <f t="shared" si="40"/>
        <v>1</v>
      </c>
      <c r="Y107" s="142">
        <f t="shared" si="40"/>
        <v>9</v>
      </c>
      <c r="Z107" s="142">
        <f t="shared" si="40"/>
        <v>15</v>
      </c>
      <c r="AA107" s="142">
        <f t="shared" si="40"/>
        <v>16</v>
      </c>
      <c r="AB107" s="142">
        <f t="shared" si="40"/>
        <v>18</v>
      </c>
      <c r="AC107" s="142">
        <f t="shared" si="40"/>
        <v>15</v>
      </c>
      <c r="AD107" s="142">
        <f t="shared" si="40"/>
        <v>16</v>
      </c>
      <c r="AE107" s="142">
        <f t="shared" si="40"/>
        <v>13</v>
      </c>
      <c r="AF107" s="142">
        <f t="shared" si="40"/>
        <v>8</v>
      </c>
      <c r="AG107" s="142">
        <f t="shared" si="40"/>
        <v>8</v>
      </c>
      <c r="AH107" s="142">
        <f t="shared" si="40"/>
        <v>5</v>
      </c>
      <c r="AI107" s="142" t="str">
        <f t="shared" si="40"/>
        <v/>
      </c>
      <c r="AJ107" s="142" t="str">
        <f t="shared" si="40"/>
        <v/>
      </c>
      <c r="AK107" s="142" t="str">
        <f t="shared" si="40"/>
        <v/>
      </c>
      <c r="AL107" s="142" t="str">
        <f t="shared" si="40"/>
        <v/>
      </c>
      <c r="AM107" s="142" t="str">
        <f t="shared" si="40"/>
        <v/>
      </c>
    </row>
    <row r="108" ht="12.75" customHeight="1">
      <c r="A108" s="140" t="str">
        <f t="shared" si="25"/>
        <v>Tottenham</v>
      </c>
      <c r="B108" s="142">
        <f t="shared" ref="B108:AM108" si="41">IF(ISERROR(RANK(B86,B$70:B$89,1)+COUNTIF(B$70:B86,B86)-1),"",RANK(B86,B$70:B$89,1)+COUNTIF(B$70:B86,B86)-1)</f>
        <v>14</v>
      </c>
      <c r="C108" s="142">
        <f t="shared" si="41"/>
        <v>12</v>
      </c>
      <c r="D108" s="142">
        <f t="shared" si="41"/>
        <v>10</v>
      </c>
      <c r="E108" s="142">
        <f t="shared" si="41"/>
        <v>6</v>
      </c>
      <c r="F108" s="142">
        <f t="shared" si="41"/>
        <v>14</v>
      </c>
      <c r="G108" s="142">
        <f t="shared" si="41"/>
        <v>5</v>
      </c>
      <c r="H108" s="142">
        <f t="shared" si="41"/>
        <v>5</v>
      </c>
      <c r="I108" s="142">
        <f t="shared" si="41"/>
        <v>11</v>
      </c>
      <c r="J108" s="142">
        <f t="shared" si="41"/>
        <v>20</v>
      </c>
      <c r="K108" s="142">
        <f t="shared" si="41"/>
        <v>20</v>
      </c>
      <c r="L108" s="142">
        <f t="shared" si="41"/>
        <v>18</v>
      </c>
      <c r="M108" s="142">
        <f t="shared" si="41"/>
        <v>18</v>
      </c>
      <c r="N108" s="142">
        <f t="shared" si="41"/>
        <v>16</v>
      </c>
      <c r="O108" s="142">
        <f t="shared" si="41"/>
        <v>13</v>
      </c>
      <c r="P108" s="142">
        <f t="shared" si="41"/>
        <v>2</v>
      </c>
      <c r="Q108" s="142">
        <f t="shared" si="41"/>
        <v>2</v>
      </c>
      <c r="R108" s="142">
        <f t="shared" si="41"/>
        <v>2</v>
      </c>
      <c r="S108" s="142">
        <f t="shared" si="41"/>
        <v>3</v>
      </c>
      <c r="T108" s="142">
        <f t="shared" si="41"/>
        <v>2</v>
      </c>
      <c r="U108" s="142">
        <f t="shared" si="41"/>
        <v>1</v>
      </c>
      <c r="V108" s="142">
        <f t="shared" si="41"/>
        <v>3</v>
      </c>
      <c r="W108" s="142">
        <f t="shared" si="41"/>
        <v>2</v>
      </c>
      <c r="X108" s="142">
        <f t="shared" si="41"/>
        <v>2</v>
      </c>
      <c r="Y108" s="142">
        <f t="shared" si="41"/>
        <v>5</v>
      </c>
      <c r="Z108" s="142">
        <f t="shared" si="41"/>
        <v>7</v>
      </c>
      <c r="AA108" s="142">
        <f t="shared" si="41"/>
        <v>7</v>
      </c>
      <c r="AB108" s="142">
        <f t="shared" si="41"/>
        <v>10</v>
      </c>
      <c r="AC108" s="142">
        <f t="shared" si="41"/>
        <v>9</v>
      </c>
      <c r="AD108" s="142">
        <f t="shared" si="41"/>
        <v>2</v>
      </c>
      <c r="AE108" s="142">
        <f t="shared" si="41"/>
        <v>15</v>
      </c>
      <c r="AF108" s="142">
        <f t="shared" si="41"/>
        <v>16</v>
      </c>
      <c r="AG108" s="142">
        <f t="shared" si="41"/>
        <v>18</v>
      </c>
      <c r="AH108" s="142">
        <f t="shared" si="41"/>
        <v>11</v>
      </c>
      <c r="AI108" s="142" t="str">
        <f t="shared" si="41"/>
        <v/>
      </c>
      <c r="AJ108" s="142" t="str">
        <f t="shared" si="41"/>
        <v/>
      </c>
      <c r="AK108" s="142" t="str">
        <f t="shared" si="41"/>
        <v/>
      </c>
      <c r="AL108" s="142" t="str">
        <f t="shared" si="41"/>
        <v/>
      </c>
      <c r="AM108" s="142" t="str">
        <f t="shared" si="41"/>
        <v/>
      </c>
    </row>
    <row r="109" ht="12.75" customHeight="1">
      <c r="A109" s="140" t="str">
        <f t="shared" si="25"/>
        <v>Watford</v>
      </c>
      <c r="B109" s="142">
        <f t="shared" ref="B109:AM109" si="42">IF(ISERROR(RANK(B87,B$70:B$89,1)+COUNTIF(B$70:B87,B87)-1),"",RANK(B87,B$70:B$89,1)+COUNTIF(B$70:B87,B87)-1)</f>
        <v>2</v>
      </c>
      <c r="C109" s="142">
        <f t="shared" si="42"/>
        <v>14</v>
      </c>
      <c r="D109" s="142">
        <f t="shared" si="42"/>
        <v>16</v>
      </c>
      <c r="E109" s="142">
        <f t="shared" si="42"/>
        <v>19</v>
      </c>
      <c r="F109" s="142">
        <f t="shared" si="42"/>
        <v>11</v>
      </c>
      <c r="G109" s="142">
        <f t="shared" si="42"/>
        <v>9</v>
      </c>
      <c r="H109" s="142">
        <f t="shared" si="42"/>
        <v>8</v>
      </c>
      <c r="I109" s="142">
        <f t="shared" si="42"/>
        <v>3</v>
      </c>
      <c r="J109" s="142">
        <f t="shared" si="42"/>
        <v>6</v>
      </c>
      <c r="K109" s="142">
        <f t="shared" si="42"/>
        <v>13</v>
      </c>
      <c r="L109" s="142">
        <f t="shared" si="42"/>
        <v>17</v>
      </c>
      <c r="M109" s="142">
        <f t="shared" si="42"/>
        <v>14</v>
      </c>
      <c r="N109" s="142">
        <f t="shared" si="42"/>
        <v>15</v>
      </c>
      <c r="O109" s="142">
        <f t="shared" si="42"/>
        <v>15</v>
      </c>
      <c r="P109" s="142">
        <f t="shared" si="42"/>
        <v>10</v>
      </c>
      <c r="Q109" s="142">
        <f t="shared" si="42"/>
        <v>6</v>
      </c>
      <c r="R109" s="142">
        <f t="shared" si="42"/>
        <v>5</v>
      </c>
      <c r="S109" s="142">
        <f t="shared" si="42"/>
        <v>6</v>
      </c>
      <c r="T109" s="142">
        <f t="shared" si="42"/>
        <v>13</v>
      </c>
      <c r="U109" s="142">
        <f t="shared" si="42"/>
        <v>14</v>
      </c>
      <c r="V109" s="142">
        <f t="shared" si="42"/>
        <v>10</v>
      </c>
      <c r="W109" s="142">
        <f t="shared" si="42"/>
        <v>8</v>
      </c>
      <c r="X109" s="142">
        <f t="shared" si="42"/>
        <v>17</v>
      </c>
      <c r="Y109" s="142">
        <f t="shared" si="42"/>
        <v>18</v>
      </c>
      <c r="Z109" s="142">
        <f t="shared" si="42"/>
        <v>20</v>
      </c>
      <c r="AA109" s="142">
        <f t="shared" si="42"/>
        <v>18</v>
      </c>
      <c r="AB109" s="142">
        <f t="shared" si="42"/>
        <v>20</v>
      </c>
      <c r="AC109" s="142">
        <f t="shared" si="42"/>
        <v>20</v>
      </c>
      <c r="AD109" s="142">
        <f t="shared" si="42"/>
        <v>19</v>
      </c>
      <c r="AE109" s="142">
        <f t="shared" si="42"/>
        <v>16</v>
      </c>
      <c r="AF109" s="142">
        <f t="shared" si="42"/>
        <v>2</v>
      </c>
      <c r="AG109" s="142">
        <f t="shared" si="42"/>
        <v>3</v>
      </c>
      <c r="AH109" s="142">
        <f t="shared" si="42"/>
        <v>2</v>
      </c>
      <c r="AI109" s="142" t="str">
        <f t="shared" si="42"/>
        <v/>
      </c>
      <c r="AJ109" s="142" t="str">
        <f t="shared" si="42"/>
        <v/>
      </c>
      <c r="AK109" s="142" t="str">
        <f t="shared" si="42"/>
        <v/>
      </c>
      <c r="AL109" s="142" t="str">
        <f t="shared" si="42"/>
        <v/>
      </c>
      <c r="AM109" s="142" t="str">
        <f t="shared" si="42"/>
        <v/>
      </c>
    </row>
    <row r="110" ht="12.75" customHeight="1">
      <c r="A110" s="140" t="str">
        <f t="shared" si="25"/>
        <v>West Ham</v>
      </c>
      <c r="B110" s="142">
        <f t="shared" ref="B110:AM110" si="43">IF(ISERROR(RANK(B88,B$70:B$89,1)+COUNTIF(B$70:B88,B88)-1),"",RANK(B88,B$70:B$89,1)+COUNTIF(B$70:B88,B88)-1)</f>
        <v>19</v>
      </c>
      <c r="C110" s="142">
        <f t="shared" si="43"/>
        <v>17</v>
      </c>
      <c r="D110" s="142">
        <f t="shared" si="43"/>
        <v>18</v>
      </c>
      <c r="E110" s="142">
        <f t="shared" si="43"/>
        <v>11</v>
      </c>
      <c r="F110" s="142">
        <f t="shared" si="43"/>
        <v>19</v>
      </c>
      <c r="G110" s="142">
        <f t="shared" si="43"/>
        <v>15</v>
      </c>
      <c r="H110" s="142">
        <f t="shared" si="43"/>
        <v>9</v>
      </c>
      <c r="I110" s="142">
        <f t="shared" si="43"/>
        <v>13</v>
      </c>
      <c r="J110" s="142">
        <f t="shared" si="43"/>
        <v>13</v>
      </c>
      <c r="K110" s="142">
        <f t="shared" si="43"/>
        <v>6</v>
      </c>
      <c r="L110" s="142">
        <f t="shared" si="43"/>
        <v>4</v>
      </c>
      <c r="M110" s="142">
        <f t="shared" si="43"/>
        <v>3</v>
      </c>
      <c r="N110" s="142">
        <f t="shared" si="43"/>
        <v>2</v>
      </c>
      <c r="O110" s="142">
        <f t="shared" si="43"/>
        <v>1</v>
      </c>
      <c r="P110" s="142">
        <f t="shared" si="43"/>
        <v>1</v>
      </c>
      <c r="Q110" s="142">
        <f t="shared" si="43"/>
        <v>1</v>
      </c>
      <c r="R110" s="142">
        <f t="shared" si="43"/>
        <v>1</v>
      </c>
      <c r="S110" s="142">
        <f t="shared" si="43"/>
        <v>1</v>
      </c>
      <c r="T110" s="142">
        <f t="shared" si="43"/>
        <v>1</v>
      </c>
      <c r="U110" s="142">
        <f t="shared" si="43"/>
        <v>4</v>
      </c>
      <c r="V110" s="142">
        <f t="shared" si="43"/>
        <v>8</v>
      </c>
      <c r="W110" s="142">
        <f t="shared" si="43"/>
        <v>9</v>
      </c>
      <c r="X110" s="142">
        <f t="shared" si="43"/>
        <v>19</v>
      </c>
      <c r="Y110" s="142">
        <f t="shared" si="43"/>
        <v>19</v>
      </c>
      <c r="Z110" s="142">
        <f t="shared" si="43"/>
        <v>16</v>
      </c>
      <c r="AA110" s="142">
        <f t="shared" si="43"/>
        <v>11</v>
      </c>
      <c r="AB110" s="142">
        <f t="shared" si="43"/>
        <v>8</v>
      </c>
      <c r="AC110" s="142">
        <f t="shared" si="43"/>
        <v>12</v>
      </c>
      <c r="AD110" s="142">
        <f t="shared" si="43"/>
        <v>5</v>
      </c>
      <c r="AE110" s="142">
        <f t="shared" si="43"/>
        <v>8</v>
      </c>
      <c r="AF110" s="142">
        <f t="shared" si="43"/>
        <v>14</v>
      </c>
      <c r="AG110" s="142">
        <f t="shared" si="43"/>
        <v>16</v>
      </c>
      <c r="AH110" s="142">
        <f t="shared" si="43"/>
        <v>18</v>
      </c>
      <c r="AI110" s="142" t="str">
        <f t="shared" si="43"/>
        <v/>
      </c>
      <c r="AJ110" s="142" t="str">
        <f t="shared" si="43"/>
        <v/>
      </c>
      <c r="AK110" s="142" t="str">
        <f t="shared" si="43"/>
        <v/>
      </c>
      <c r="AL110" s="142" t="str">
        <f t="shared" si="43"/>
        <v/>
      </c>
      <c r="AM110" s="142" t="str">
        <f t="shared" si="43"/>
        <v/>
      </c>
    </row>
    <row r="111" ht="12.75" customHeight="1">
      <c r="A111" s="140" t="str">
        <f t="shared" si="25"/>
        <v>Wolves</v>
      </c>
      <c r="B111" s="142">
        <f t="shared" ref="B111:AM111" si="44">IF(ISERROR(RANK(B89,B$70:B$89,1)+COUNTIF(B$70:B89,B89)-1),"",RANK(B89,B$70:B$89,1)+COUNTIF(B$70:B89,B89)-1)</f>
        <v>15</v>
      </c>
      <c r="C111" s="142">
        <f t="shared" si="44"/>
        <v>15</v>
      </c>
      <c r="D111" s="142">
        <f t="shared" si="44"/>
        <v>17</v>
      </c>
      <c r="E111" s="142">
        <f t="shared" si="44"/>
        <v>8</v>
      </c>
      <c r="F111" s="142">
        <f t="shared" si="44"/>
        <v>6</v>
      </c>
      <c r="G111" s="142">
        <f t="shared" si="44"/>
        <v>14</v>
      </c>
      <c r="H111" s="142">
        <f t="shared" si="44"/>
        <v>19</v>
      </c>
      <c r="I111" s="142">
        <f t="shared" si="44"/>
        <v>17</v>
      </c>
      <c r="J111" s="142">
        <f t="shared" si="44"/>
        <v>12</v>
      </c>
      <c r="K111" s="142">
        <f t="shared" si="44"/>
        <v>17</v>
      </c>
      <c r="L111" s="142">
        <f t="shared" si="44"/>
        <v>15</v>
      </c>
      <c r="M111" s="142">
        <f t="shared" si="44"/>
        <v>11</v>
      </c>
      <c r="N111" s="142">
        <f t="shared" si="44"/>
        <v>8</v>
      </c>
      <c r="O111" s="142">
        <f t="shared" si="44"/>
        <v>9</v>
      </c>
      <c r="P111" s="142">
        <f t="shared" si="44"/>
        <v>15</v>
      </c>
      <c r="Q111" s="142">
        <f t="shared" si="44"/>
        <v>9</v>
      </c>
      <c r="R111" s="142">
        <f t="shared" si="44"/>
        <v>20</v>
      </c>
      <c r="S111" s="142">
        <f t="shared" si="44"/>
        <v>20</v>
      </c>
      <c r="T111" s="142">
        <f t="shared" si="44"/>
        <v>20</v>
      </c>
      <c r="U111" s="142">
        <f t="shared" si="44"/>
        <v>20</v>
      </c>
      <c r="V111" s="142">
        <f t="shared" si="44"/>
        <v>18</v>
      </c>
      <c r="W111" s="142">
        <f t="shared" si="44"/>
        <v>20</v>
      </c>
      <c r="X111" s="142">
        <f t="shared" si="44"/>
        <v>6</v>
      </c>
      <c r="Y111" s="142">
        <f t="shared" si="44"/>
        <v>1</v>
      </c>
      <c r="Z111" s="142">
        <f t="shared" si="44"/>
        <v>4</v>
      </c>
      <c r="AA111" s="142">
        <f t="shared" si="44"/>
        <v>2</v>
      </c>
      <c r="AB111" s="142">
        <f t="shared" si="44"/>
        <v>2</v>
      </c>
      <c r="AC111" s="142">
        <f t="shared" si="44"/>
        <v>2</v>
      </c>
      <c r="AD111" s="142">
        <f t="shared" si="44"/>
        <v>3</v>
      </c>
      <c r="AE111" s="142">
        <f t="shared" si="44"/>
        <v>3</v>
      </c>
      <c r="AF111" s="142">
        <f t="shared" si="44"/>
        <v>4</v>
      </c>
      <c r="AG111" s="142">
        <f t="shared" si="44"/>
        <v>1</v>
      </c>
      <c r="AH111" s="142">
        <f t="shared" si="44"/>
        <v>10</v>
      </c>
      <c r="AI111" s="142" t="str">
        <f t="shared" si="44"/>
        <v/>
      </c>
      <c r="AJ111" s="142" t="str">
        <f t="shared" si="44"/>
        <v/>
      </c>
      <c r="AK111" s="142" t="str">
        <f t="shared" si="44"/>
        <v/>
      </c>
      <c r="AL111" s="142" t="str">
        <f t="shared" si="44"/>
        <v/>
      </c>
      <c r="AM111" s="142" t="str">
        <f t="shared" si="44"/>
        <v/>
      </c>
    </row>
    <row r="112" ht="15.75" customHeight="1">
      <c r="A112" s="150" t="s">
        <v>166</v>
      </c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</row>
    <row r="113" ht="12.75" customHeight="1">
      <c r="A113" s="139" t="s">
        <v>159</v>
      </c>
      <c r="B113" s="139" t="s">
        <v>41</v>
      </c>
      <c r="C113" s="139" t="s">
        <v>42</v>
      </c>
      <c r="D113" s="139" t="s">
        <v>43</v>
      </c>
      <c r="E113" s="139" t="s">
        <v>44</v>
      </c>
      <c r="F113" s="139" t="s">
        <v>45</v>
      </c>
      <c r="G113" s="139" t="s">
        <v>46</v>
      </c>
      <c r="H113" s="139" t="s">
        <v>47</v>
      </c>
      <c r="I113" s="139" t="s">
        <v>48</v>
      </c>
      <c r="J113" s="139" t="s">
        <v>49</v>
      </c>
      <c r="K113" s="139" t="s">
        <v>50</v>
      </c>
      <c r="L113" s="140" t="s">
        <v>51</v>
      </c>
      <c r="M113" s="140" t="s">
        <v>52</v>
      </c>
      <c r="N113" s="140" t="s">
        <v>53</v>
      </c>
      <c r="O113" s="140" t="s">
        <v>54</v>
      </c>
      <c r="P113" s="140" t="s">
        <v>55</v>
      </c>
      <c r="Q113" s="140" t="s">
        <v>56</v>
      </c>
      <c r="R113" s="140" t="s">
        <v>57</v>
      </c>
      <c r="S113" s="140" t="s">
        <v>58</v>
      </c>
      <c r="T113" s="140" t="s">
        <v>59</v>
      </c>
      <c r="U113" s="140" t="s">
        <v>60</v>
      </c>
      <c r="V113" s="140" t="s">
        <v>61</v>
      </c>
      <c r="W113" s="140" t="s">
        <v>62</v>
      </c>
      <c r="X113" s="140" t="s">
        <v>63</v>
      </c>
      <c r="Y113" s="140" t="s">
        <v>64</v>
      </c>
      <c r="Z113" s="140" t="s">
        <v>65</v>
      </c>
      <c r="AA113" s="140" t="s">
        <v>66</v>
      </c>
      <c r="AB113" s="140" t="s">
        <v>67</v>
      </c>
      <c r="AC113" s="140" t="s">
        <v>68</v>
      </c>
      <c r="AD113" s="140" t="s">
        <v>69</v>
      </c>
      <c r="AE113" s="140" t="s">
        <v>70</v>
      </c>
      <c r="AF113" s="140" t="s">
        <v>71</v>
      </c>
      <c r="AG113" s="140" t="s">
        <v>72</v>
      </c>
      <c r="AH113" s="140" t="s">
        <v>73</v>
      </c>
      <c r="AI113" s="140" t="s">
        <v>74</v>
      </c>
      <c r="AJ113" s="140" t="s">
        <v>75</v>
      </c>
      <c r="AK113" s="140" t="s">
        <v>76</v>
      </c>
      <c r="AL113" s="140" t="s">
        <v>77</v>
      </c>
      <c r="AM113" s="140" t="s">
        <v>78</v>
      </c>
    </row>
    <row r="114" ht="12.75" customHeight="1">
      <c r="A114" s="139" t="s">
        <v>167</v>
      </c>
      <c r="B114" s="142">
        <f t="shared" ref="B114:AM114" si="45">IF(B$69&lt;=38,MAX(B$70:B$89),"")</f>
        <v>7.648</v>
      </c>
      <c r="C114" s="142">
        <f t="shared" si="45"/>
        <v>8.022</v>
      </c>
      <c r="D114" s="142">
        <f t="shared" si="45"/>
        <v>8.291</v>
      </c>
      <c r="E114" s="142">
        <f t="shared" si="45"/>
        <v>7.426</v>
      </c>
      <c r="F114" s="142">
        <f t="shared" si="45"/>
        <v>7.629</v>
      </c>
      <c r="G114" s="142">
        <f t="shared" si="45"/>
        <v>8.012</v>
      </c>
      <c r="H114" s="142">
        <f t="shared" si="45"/>
        <v>6.912</v>
      </c>
      <c r="I114" s="142">
        <f t="shared" si="45"/>
        <v>6.916</v>
      </c>
      <c r="J114" s="142">
        <f t="shared" si="45"/>
        <v>8.09</v>
      </c>
      <c r="K114" s="142">
        <f t="shared" si="45"/>
        <v>7.815</v>
      </c>
      <c r="L114" s="142">
        <f t="shared" si="45"/>
        <v>7.28</v>
      </c>
      <c r="M114" s="142">
        <f t="shared" si="45"/>
        <v>7.269</v>
      </c>
      <c r="N114" s="142">
        <f t="shared" si="45"/>
        <v>7.78</v>
      </c>
      <c r="O114" s="142">
        <f t="shared" si="45"/>
        <v>7.505</v>
      </c>
      <c r="P114" s="142">
        <f t="shared" si="45"/>
        <v>7.191</v>
      </c>
      <c r="Q114" s="142">
        <f t="shared" si="45"/>
        <v>7.191</v>
      </c>
      <c r="R114" s="142">
        <f t="shared" si="45"/>
        <v>7.609</v>
      </c>
      <c r="S114" s="142">
        <f t="shared" si="45"/>
        <v>8.08</v>
      </c>
      <c r="T114" s="142">
        <f t="shared" si="45"/>
        <v>7.491</v>
      </c>
      <c r="U114" s="142">
        <f t="shared" si="45"/>
        <v>7.859</v>
      </c>
      <c r="V114" s="142">
        <f t="shared" si="45"/>
        <v>7.387</v>
      </c>
      <c r="W114" s="142">
        <f t="shared" si="45"/>
        <v>7.387</v>
      </c>
      <c r="X114" s="142">
        <f t="shared" si="45"/>
        <v>7.741</v>
      </c>
      <c r="Y114" s="142">
        <f t="shared" si="45"/>
        <v>8.147</v>
      </c>
      <c r="Z114" s="142">
        <f t="shared" si="45"/>
        <v>7.687</v>
      </c>
      <c r="AA114" s="142">
        <f t="shared" si="45"/>
        <v>7.962</v>
      </c>
      <c r="AB114" s="142">
        <f t="shared" si="45"/>
        <v>8.276</v>
      </c>
      <c r="AC114" s="142">
        <f t="shared" si="45"/>
        <v>8.101</v>
      </c>
      <c r="AD114" s="142">
        <f t="shared" si="45"/>
        <v>7.23</v>
      </c>
      <c r="AE114" s="142">
        <f t="shared" si="45"/>
        <v>7.701</v>
      </c>
      <c r="AF114" s="142">
        <f t="shared" si="45"/>
        <v>7.491</v>
      </c>
      <c r="AG114" s="142">
        <f t="shared" si="45"/>
        <v>7.544</v>
      </c>
      <c r="AH114" s="142">
        <f t="shared" si="45"/>
        <v>7.776</v>
      </c>
      <c r="AI114" s="142" t="str">
        <f t="shared" si="45"/>
        <v/>
      </c>
      <c r="AJ114" s="142" t="str">
        <f t="shared" si="45"/>
        <v/>
      </c>
      <c r="AK114" s="142" t="str">
        <f t="shared" si="45"/>
        <v/>
      </c>
      <c r="AL114" s="142" t="str">
        <f t="shared" si="45"/>
        <v/>
      </c>
      <c r="AM114" s="142" t="str">
        <f t="shared" si="45"/>
        <v/>
      </c>
    </row>
    <row r="115" ht="12.75" customHeight="1">
      <c r="A115" s="139" t="s">
        <v>168</v>
      </c>
      <c r="B115" s="142">
        <f t="shared" ref="B115:AM115" si="46">IF(B$69&lt;=38,MIN(B$70:B$89),"")</f>
        <v>4.343</v>
      </c>
      <c r="C115" s="142">
        <f t="shared" si="46"/>
        <v>3.721</v>
      </c>
      <c r="D115" s="142">
        <f t="shared" si="46"/>
        <v>4.529</v>
      </c>
      <c r="E115" s="142">
        <f t="shared" si="46"/>
        <v>4.625</v>
      </c>
      <c r="F115" s="142">
        <f t="shared" si="46"/>
        <v>4.743</v>
      </c>
      <c r="G115" s="142">
        <f t="shared" si="46"/>
        <v>4.662</v>
      </c>
      <c r="H115" s="142">
        <f t="shared" si="46"/>
        <v>5.094</v>
      </c>
      <c r="I115" s="142">
        <f t="shared" si="46"/>
        <v>4.715</v>
      </c>
      <c r="J115" s="142">
        <f t="shared" si="46"/>
        <v>4.165</v>
      </c>
      <c r="K115" s="142">
        <f t="shared" si="46"/>
        <v>4.272</v>
      </c>
      <c r="L115" s="142">
        <f t="shared" si="46"/>
        <v>4.586</v>
      </c>
      <c r="M115" s="142">
        <f t="shared" si="46"/>
        <v>4.547</v>
      </c>
      <c r="N115" s="142">
        <f t="shared" si="46"/>
        <v>4.357</v>
      </c>
      <c r="O115" s="142">
        <f t="shared" si="46"/>
        <v>4.054</v>
      </c>
      <c r="P115" s="142">
        <f t="shared" si="46"/>
        <v>3.857</v>
      </c>
      <c r="Q115" s="142">
        <f t="shared" si="46"/>
        <v>3.836</v>
      </c>
      <c r="R115" s="142">
        <f t="shared" si="46"/>
        <v>3.994</v>
      </c>
      <c r="S115" s="142">
        <f t="shared" si="46"/>
        <v>4.283</v>
      </c>
      <c r="T115" s="142">
        <f t="shared" si="46"/>
        <v>4.475</v>
      </c>
      <c r="U115" s="142">
        <f t="shared" si="46"/>
        <v>4.518</v>
      </c>
      <c r="V115" s="142">
        <f t="shared" si="46"/>
        <v>4.461</v>
      </c>
      <c r="W115" s="142">
        <f t="shared" si="46"/>
        <v>5.097</v>
      </c>
      <c r="X115" s="142">
        <f t="shared" si="46"/>
        <v>4.978</v>
      </c>
      <c r="Y115" s="142">
        <f t="shared" si="46"/>
        <v>4.815</v>
      </c>
      <c r="Z115" s="142">
        <f t="shared" si="46"/>
        <v>4.633</v>
      </c>
      <c r="AA115" s="142">
        <f t="shared" si="46"/>
        <v>4.711</v>
      </c>
      <c r="AB115" s="142">
        <f t="shared" si="46"/>
        <v>4.014</v>
      </c>
      <c r="AC115" s="142">
        <f t="shared" si="46"/>
        <v>4.014</v>
      </c>
      <c r="AD115" s="142">
        <f t="shared" si="46"/>
        <v>4.329</v>
      </c>
      <c r="AE115" s="142">
        <f t="shared" si="46"/>
        <v>4.211</v>
      </c>
      <c r="AF115" s="142">
        <f t="shared" si="46"/>
        <v>4.44</v>
      </c>
      <c r="AG115" s="142">
        <f t="shared" si="46"/>
        <v>4.604</v>
      </c>
      <c r="AH115" s="142">
        <f t="shared" si="46"/>
        <v>4.572</v>
      </c>
      <c r="AI115" s="142" t="str">
        <f t="shared" si="46"/>
        <v/>
      </c>
      <c r="AJ115" s="142" t="str">
        <f t="shared" si="46"/>
        <v/>
      </c>
      <c r="AK115" s="142" t="str">
        <f t="shared" si="46"/>
        <v/>
      </c>
      <c r="AL115" s="142" t="str">
        <f t="shared" si="46"/>
        <v/>
      </c>
      <c r="AM115" s="142" t="str">
        <f t="shared" si="46"/>
        <v/>
      </c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</sheetData>
  <conditionalFormatting sqref="B70:AM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AM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AM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4:AM1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6.43"/>
    <col customWidth="1" min="2" max="39" width="8.71"/>
  </cols>
  <sheetData>
    <row r="1" ht="15.75" customHeight="1">
      <c r="A1" s="147" t="s">
        <v>11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8"/>
    </row>
    <row r="2" ht="12.75" customHeight="1">
      <c r="A2" s="139" t="s">
        <v>159</v>
      </c>
      <c r="B2" s="139" t="s">
        <v>41</v>
      </c>
      <c r="C2" s="139" t="s">
        <v>42</v>
      </c>
      <c r="D2" s="139" t="s">
        <v>43</v>
      </c>
      <c r="E2" s="139" t="s">
        <v>44</v>
      </c>
      <c r="F2" s="139" t="s">
        <v>45</v>
      </c>
      <c r="G2" s="139" t="s">
        <v>46</v>
      </c>
      <c r="H2" s="139" t="s">
        <v>47</v>
      </c>
      <c r="I2" s="139" t="s">
        <v>48</v>
      </c>
      <c r="J2" s="139" t="s">
        <v>49</v>
      </c>
      <c r="K2" s="139" t="s">
        <v>50</v>
      </c>
      <c r="L2" s="140" t="s">
        <v>51</v>
      </c>
      <c r="M2" s="140" t="s">
        <v>52</v>
      </c>
      <c r="N2" s="140" t="s">
        <v>53</v>
      </c>
      <c r="O2" s="140" t="s">
        <v>54</v>
      </c>
      <c r="P2" s="140" t="s">
        <v>55</v>
      </c>
      <c r="Q2" s="140" t="s">
        <v>56</v>
      </c>
      <c r="R2" s="140" t="s">
        <v>57</v>
      </c>
      <c r="S2" s="140" t="s">
        <v>58</v>
      </c>
      <c r="T2" s="140" t="s">
        <v>59</v>
      </c>
      <c r="U2" s="140" t="s">
        <v>60</v>
      </c>
      <c r="V2" s="140" t="s">
        <v>61</v>
      </c>
      <c r="W2" s="140" t="s">
        <v>62</v>
      </c>
      <c r="X2" s="140" t="s">
        <v>63</v>
      </c>
      <c r="Y2" s="140" t="s">
        <v>64</v>
      </c>
      <c r="Z2" s="140" t="s">
        <v>65</v>
      </c>
      <c r="AA2" s="140" t="s">
        <v>66</v>
      </c>
      <c r="AB2" s="140" t="s">
        <v>67</v>
      </c>
      <c r="AC2" s="140" t="s">
        <v>68</v>
      </c>
      <c r="AD2" s="140" t="s">
        <v>69</v>
      </c>
      <c r="AE2" s="140" t="s">
        <v>70</v>
      </c>
      <c r="AF2" s="140" t="s">
        <v>71</v>
      </c>
      <c r="AG2" s="140" t="s">
        <v>72</v>
      </c>
      <c r="AH2" s="140" t="s">
        <v>73</v>
      </c>
      <c r="AI2" s="140" t="s">
        <v>74</v>
      </c>
      <c r="AJ2" s="140" t="s">
        <v>75</v>
      </c>
      <c r="AK2" s="140" t="s">
        <v>76</v>
      </c>
      <c r="AL2" s="140" t="s">
        <v>77</v>
      </c>
      <c r="AM2" s="140" t="s">
        <v>78</v>
      </c>
    </row>
    <row r="3" ht="12.75" customHeight="1">
      <c r="A3" s="140" t="str">
        <f>Difficulties!A3</f>
        <v>Arsenal</v>
      </c>
      <c r="B3" s="142" t="str">
        <f>LEFT(Fixtures!C2,(LEN(Fixtures!C2)-4))</f>
        <v>MCI</v>
      </c>
      <c r="C3" s="142" t="str">
        <f>LEFT(Fixtures!D2,(LEN(Fixtures!D2)-4))</f>
        <v>CHE</v>
      </c>
      <c r="D3" s="142" t="str">
        <f>LEFT(Fixtures!E2,(LEN(Fixtures!E2)-4))</f>
        <v>WHU</v>
      </c>
      <c r="E3" s="142" t="str">
        <f>LEFT(Fixtures!F2,(LEN(Fixtures!F2)-4))</f>
        <v>CAR</v>
      </c>
      <c r="F3" s="142" t="str">
        <f>LEFT(Fixtures!G2,(LEN(Fixtures!G2)-4))</f>
        <v>NEW</v>
      </c>
      <c r="G3" s="142" t="str">
        <f>LEFT(Fixtures!H2,(LEN(Fixtures!H2)-4))</f>
        <v>EVE</v>
      </c>
      <c r="H3" s="142" t="str">
        <f>LEFT(Fixtures!I2,(LEN(Fixtures!I2)-4))</f>
        <v>WAT</v>
      </c>
      <c r="I3" s="142" t="str">
        <f>LEFT(Fixtures!J2,(LEN(Fixtures!J2)-4))</f>
        <v>FUL</v>
      </c>
      <c r="J3" s="142" t="str">
        <f>LEFT(Fixtures!K2,(LEN(Fixtures!K2)-4))</f>
        <v>LEI</v>
      </c>
      <c r="K3" s="142" t="str">
        <f>LEFT(Fixtures!L2,(LEN(Fixtures!L2)-4))</f>
        <v>CRY</v>
      </c>
      <c r="L3" s="142" t="str">
        <f>LEFT(Fixtures!M2,(LEN(Fixtures!M2)-4))</f>
        <v>LIV</v>
      </c>
      <c r="M3" s="142" t="str">
        <f>LEFT(Fixtures!N2,(LEN(Fixtures!N2)-4))</f>
        <v>WOL</v>
      </c>
      <c r="N3" s="142" t="str">
        <f>LEFT(Fixtures!O2,(LEN(Fixtures!O2)-4))</f>
        <v>BOU</v>
      </c>
      <c r="O3" s="142" t="str">
        <f>LEFT(Fixtures!P2,(LEN(Fixtures!P2)-4))</f>
        <v>TOT</v>
      </c>
      <c r="P3" s="142" t="str">
        <f>LEFT(Fixtures!Q2,(LEN(Fixtures!Q2)-4))</f>
        <v>MNU</v>
      </c>
      <c r="Q3" s="142" t="str">
        <f>LEFT(Fixtures!R2,(LEN(Fixtures!R2)-4))</f>
        <v>HUD</v>
      </c>
      <c r="R3" s="142" t="str">
        <f>LEFT(Fixtures!S2,(LEN(Fixtures!S2)-4))</f>
        <v>SOU</v>
      </c>
      <c r="S3" s="142" t="str">
        <f>LEFT(Fixtures!T2,(LEN(Fixtures!T2)-4))</f>
        <v>BUR</v>
      </c>
      <c r="T3" s="142" t="str">
        <f>LEFT(Fixtures!U2,(LEN(Fixtures!U2)-4))</f>
        <v>BHA</v>
      </c>
      <c r="U3" s="142" t="str">
        <f>LEFT(Fixtures!V2,(LEN(Fixtures!V2)-4))</f>
        <v>LIV</v>
      </c>
      <c r="V3" s="142" t="str">
        <f>LEFT(Fixtures!W2,(LEN(Fixtures!W2)-4))</f>
        <v>FUL</v>
      </c>
      <c r="W3" s="142" t="str">
        <f>LEFT(Fixtures!X2,(LEN(Fixtures!X2)-4))</f>
        <v>WHU</v>
      </c>
      <c r="X3" s="142" t="str">
        <f>LEFT(Fixtures!Y2,(LEN(Fixtures!Y2)-4))</f>
        <v>CHE</v>
      </c>
      <c r="Y3" s="142" t="str">
        <f>LEFT(Fixtures!Z2,(LEN(Fixtures!Z2)-4))</f>
        <v>CAR</v>
      </c>
      <c r="Z3" s="142" t="str">
        <f>LEFT(Fixtures!AA2,(LEN(Fixtures!AA2)-4))</f>
        <v>MCI</v>
      </c>
      <c r="AA3" s="142" t="str">
        <f>LEFT(Fixtures!AB2,(LEN(Fixtures!AB2)-4))</f>
        <v>HUD</v>
      </c>
      <c r="AB3" s="142" t="str">
        <f>LEFT(Fixtures!AC2,(LEN(Fixtures!AC2)-4))</f>
        <v>SOU</v>
      </c>
      <c r="AC3" s="142" t="str">
        <f>LEFT(Fixtures!AD2,(LEN(Fixtures!AD2)-4))</f>
        <v>BOU</v>
      </c>
      <c r="AD3" s="142" t="str">
        <f>LEFT(Fixtures!AE2,(LEN(Fixtures!AE2)-4))</f>
        <v>TOT</v>
      </c>
      <c r="AE3" s="142" t="str">
        <f>LEFT(Fixtures!AF2,(LEN(Fixtures!AF2)-4))</f>
        <v>MNU</v>
      </c>
      <c r="AF3" s="142" t="str">
        <f>LEFT(Fixtures!AG2,(LEN(Fixtures!AG2)-4))</f>
        <v>WOL</v>
      </c>
      <c r="AG3" s="142" t="str">
        <f>LEFT(Fixtures!AH2,(LEN(Fixtures!AH2)-4))</f>
        <v>NEW</v>
      </c>
      <c r="AH3" s="142" t="str">
        <f>LEFT(Fixtures!AI2,(LEN(Fixtures!AI2)-4))</f>
        <v>EVE</v>
      </c>
      <c r="AI3" s="142" t="str">
        <f>LEFT(Fixtures!AJ2,(LEN(Fixtures!AJ2)-4))</f>
        <v>WAT</v>
      </c>
      <c r="AJ3" s="142" t="str">
        <f>LEFT(Fixtures!AK2,(LEN(Fixtures!AK2)-4))</f>
        <v>CRY</v>
      </c>
      <c r="AK3" s="142" t="str">
        <f>LEFT(Fixtures!AL2,(LEN(Fixtures!AL2)-4))</f>
        <v>LEI</v>
      </c>
      <c r="AL3" s="142" t="str">
        <f>LEFT(Fixtures!AM2,(LEN(Fixtures!AM2)-4))</f>
        <v>BHA</v>
      </c>
      <c r="AM3" s="142" t="str">
        <f>LEFT(Fixtures!AN2,(LEN(Fixtures!AN2)-4))</f>
        <v>BUR</v>
      </c>
    </row>
    <row r="4" ht="12.75" customHeight="1">
      <c r="A4" s="140" t="str">
        <f>Difficulties!A4</f>
        <v>Bournemouth</v>
      </c>
      <c r="B4" s="142" t="str">
        <f>LEFT(Fixtures!C3,(LEN(Fixtures!C3)-4))</f>
        <v>CAR</v>
      </c>
      <c r="C4" s="142" t="str">
        <f>LEFT(Fixtures!D3,(LEN(Fixtures!D3)-4))</f>
        <v>WHU</v>
      </c>
      <c r="D4" s="142" t="str">
        <f>LEFT(Fixtures!E3,(LEN(Fixtures!E3)-4))</f>
        <v>EVE</v>
      </c>
      <c r="E4" s="142" t="str">
        <f>LEFT(Fixtures!F3,(LEN(Fixtures!F3)-4))</f>
        <v>CHE</v>
      </c>
      <c r="F4" s="142" t="str">
        <f>LEFT(Fixtures!G3,(LEN(Fixtures!G3)-4))</f>
        <v>LEI</v>
      </c>
      <c r="G4" s="142" t="str">
        <f>LEFT(Fixtures!H3,(LEN(Fixtures!H3)-4))</f>
        <v>BUR</v>
      </c>
      <c r="H4" s="142" t="str">
        <f>LEFT(Fixtures!I3,(LEN(Fixtures!I3)-4))</f>
        <v>CRY</v>
      </c>
      <c r="I4" s="142" t="str">
        <f>LEFT(Fixtures!J3,(LEN(Fixtures!J3)-4))</f>
        <v>WAT</v>
      </c>
      <c r="J4" s="142" t="str">
        <f>LEFT(Fixtures!K3,(LEN(Fixtures!K3)-4))</f>
        <v>SOU</v>
      </c>
      <c r="K4" s="142" t="str">
        <f>LEFT(Fixtures!L3,(LEN(Fixtures!L3)-4))</f>
        <v>FUL</v>
      </c>
      <c r="L4" s="142" t="str">
        <f>LEFT(Fixtures!M3,(LEN(Fixtures!M3)-4))</f>
        <v>MNU</v>
      </c>
      <c r="M4" s="142" t="str">
        <f>LEFT(Fixtures!N3,(LEN(Fixtures!N3)-4))</f>
        <v>NEW</v>
      </c>
      <c r="N4" s="142" t="str">
        <f>LEFT(Fixtures!O3,(LEN(Fixtures!O3)-4))</f>
        <v>ARS</v>
      </c>
      <c r="O4" s="142" t="str">
        <f>LEFT(Fixtures!P3,(LEN(Fixtures!P3)-4))</f>
        <v>MCI</v>
      </c>
      <c r="P4" s="142" t="str">
        <f>LEFT(Fixtures!Q3,(LEN(Fixtures!Q3)-4))</f>
        <v>HUD</v>
      </c>
      <c r="Q4" s="142" t="str">
        <f>LEFT(Fixtures!R3,(LEN(Fixtures!R3)-4))</f>
        <v>LIV</v>
      </c>
      <c r="R4" s="142" t="str">
        <f>LEFT(Fixtures!S3,(LEN(Fixtures!S3)-4))</f>
        <v>WOL</v>
      </c>
      <c r="S4" s="142" t="str">
        <f>LEFT(Fixtures!T3,(LEN(Fixtures!T3)-4))</f>
        <v>BHA</v>
      </c>
      <c r="T4" s="142" t="str">
        <f>LEFT(Fixtures!U3,(LEN(Fixtures!U3)-4))</f>
        <v>TOT</v>
      </c>
      <c r="U4" s="142" t="str">
        <f>LEFT(Fixtures!V3,(LEN(Fixtures!V3)-4))</f>
        <v>MNU</v>
      </c>
      <c r="V4" s="142" t="str">
        <f>LEFT(Fixtures!W3,(LEN(Fixtures!W3)-4))</f>
        <v>WAT</v>
      </c>
      <c r="W4" s="142" t="str">
        <f>LEFT(Fixtures!X3,(LEN(Fixtures!X3)-4))</f>
        <v>EVE</v>
      </c>
      <c r="X4" s="142" t="str">
        <f>LEFT(Fixtures!Y3,(LEN(Fixtures!Y3)-4))</f>
        <v>WHU</v>
      </c>
      <c r="Y4" s="142" t="str">
        <f>LEFT(Fixtures!Z3,(LEN(Fixtures!Z3)-4))</f>
        <v>CHE</v>
      </c>
      <c r="Z4" s="142" t="str">
        <f>LEFT(Fixtures!AA3,(LEN(Fixtures!AA3)-4))</f>
        <v>CAR</v>
      </c>
      <c r="AA4" s="142" t="str">
        <f>LEFT(Fixtures!AB3,(LEN(Fixtures!AB3)-4))</f>
        <v>LIV</v>
      </c>
      <c r="AB4" s="142" t="str">
        <f>LEFT(Fixtures!AC3,(LEN(Fixtures!AC3)-4))</f>
        <v>WOL</v>
      </c>
      <c r="AC4" s="142" t="str">
        <f>LEFT(Fixtures!AD3,(LEN(Fixtures!AD3)-4))</f>
        <v>ARS</v>
      </c>
      <c r="AD4" s="142" t="str">
        <f>LEFT(Fixtures!AE3,(LEN(Fixtures!AE3)-4))</f>
        <v>MCI</v>
      </c>
      <c r="AE4" s="142" t="str">
        <f>LEFT(Fixtures!AF3,(LEN(Fixtures!AF3)-4))</f>
        <v>HUD</v>
      </c>
      <c r="AF4" s="142" t="str">
        <f>LEFT(Fixtures!AG3,(LEN(Fixtures!AG3)-4))</f>
        <v>NEW</v>
      </c>
      <c r="AG4" s="142" t="str">
        <f>LEFT(Fixtures!AH3,(LEN(Fixtures!AH3)-4))</f>
        <v>LEI</v>
      </c>
      <c r="AH4" s="142" t="str">
        <f>LEFT(Fixtures!AI3,(LEN(Fixtures!AI3)-4))</f>
        <v>BUR</v>
      </c>
      <c r="AI4" s="142" t="str">
        <f>LEFT(Fixtures!AJ3,(LEN(Fixtures!AJ3)-4))</f>
        <v>BHA</v>
      </c>
      <c r="AJ4" s="142" t="str">
        <f>LEFT(Fixtures!AK3,(LEN(Fixtures!AK3)-4))</f>
        <v>FUL</v>
      </c>
      <c r="AK4" s="142" t="str">
        <f>LEFT(Fixtures!AL3,(LEN(Fixtures!AL3)-4))</f>
        <v>SOU</v>
      </c>
      <c r="AL4" s="142" t="str">
        <f>LEFT(Fixtures!AM3,(LEN(Fixtures!AM3)-4))</f>
        <v>TOT</v>
      </c>
      <c r="AM4" s="142" t="str">
        <f>LEFT(Fixtures!AN3,(LEN(Fixtures!AN3)-4))</f>
        <v>CRY</v>
      </c>
    </row>
    <row r="5" ht="12.75" customHeight="1">
      <c r="A5" s="140" t="str">
        <f>Difficulties!A5</f>
        <v>Brighton</v>
      </c>
      <c r="B5" s="142" t="str">
        <f>LEFT(Fixtures!C4,(LEN(Fixtures!C4)-4))</f>
        <v>WAT</v>
      </c>
      <c r="C5" s="142" t="str">
        <f>LEFT(Fixtures!D4,(LEN(Fixtures!D4)-4))</f>
        <v>MNU</v>
      </c>
      <c r="D5" s="142" t="str">
        <f>LEFT(Fixtures!E4,(LEN(Fixtures!E4)-4))</f>
        <v>LIV</v>
      </c>
      <c r="E5" s="142" t="str">
        <f>LEFT(Fixtures!F4,(LEN(Fixtures!F4)-4))</f>
        <v>FUL</v>
      </c>
      <c r="F5" s="142" t="str">
        <f>LEFT(Fixtures!G4,(LEN(Fixtures!G4)-4))</f>
        <v>SOU</v>
      </c>
      <c r="G5" s="142" t="str">
        <f>LEFT(Fixtures!H4,(LEN(Fixtures!H4)-4))</f>
        <v>TOT</v>
      </c>
      <c r="H5" s="142" t="str">
        <f>LEFT(Fixtures!I4,(LEN(Fixtures!I4)-4))</f>
        <v>MCI</v>
      </c>
      <c r="I5" s="142" t="str">
        <f>LEFT(Fixtures!J4,(LEN(Fixtures!J4)-4))</f>
        <v>WHU</v>
      </c>
      <c r="J5" s="142" t="str">
        <f>LEFT(Fixtures!K4,(LEN(Fixtures!K4)-4))</f>
        <v>NEW</v>
      </c>
      <c r="K5" s="142" t="str">
        <f>LEFT(Fixtures!L4,(LEN(Fixtures!L4)-4))</f>
        <v>WOL</v>
      </c>
      <c r="L5" s="142" t="str">
        <f>LEFT(Fixtures!M4,(LEN(Fixtures!M4)-4))</f>
        <v>EVE</v>
      </c>
      <c r="M5" s="142" t="str">
        <f>LEFT(Fixtures!N4,(LEN(Fixtures!N4)-4))</f>
        <v>CAR</v>
      </c>
      <c r="N5" s="142" t="str">
        <f>LEFT(Fixtures!O4,(LEN(Fixtures!O4)-4))</f>
        <v>LEI</v>
      </c>
      <c r="O5" s="142" t="str">
        <f>LEFT(Fixtures!P4,(LEN(Fixtures!P4)-4))</f>
        <v>HUD</v>
      </c>
      <c r="P5" s="142" t="str">
        <f>LEFT(Fixtures!Q4,(LEN(Fixtures!Q4)-4))</f>
        <v>CRY</v>
      </c>
      <c r="Q5" s="142" t="str">
        <f>LEFT(Fixtures!R4,(LEN(Fixtures!R4)-4))</f>
        <v>BUR</v>
      </c>
      <c r="R5" s="142" t="str">
        <f>LEFT(Fixtures!S4,(LEN(Fixtures!S4)-4))</f>
        <v>CHE</v>
      </c>
      <c r="S5" s="142" t="str">
        <f>LEFT(Fixtures!T4,(LEN(Fixtures!T4)-4))</f>
        <v>BOU</v>
      </c>
      <c r="T5" s="142" t="str">
        <f>LEFT(Fixtures!U4,(LEN(Fixtures!U4)-4))</f>
        <v>ARS</v>
      </c>
      <c r="U5" s="142" t="str">
        <f>LEFT(Fixtures!V4,(LEN(Fixtures!V4)-4))</f>
        <v>EVE</v>
      </c>
      <c r="V5" s="142" t="str">
        <f>LEFT(Fixtures!W4,(LEN(Fixtures!W4)-4))</f>
        <v>WHU</v>
      </c>
      <c r="W5" s="142" t="str">
        <f>LEFT(Fixtures!X4,(LEN(Fixtures!X4)-4))</f>
        <v>LIV</v>
      </c>
      <c r="X5" s="142" t="str">
        <f>LEFT(Fixtures!Y4,(LEN(Fixtures!Y4)-4))</f>
        <v>MNU</v>
      </c>
      <c r="Y5" s="142" t="str">
        <f>LEFT(Fixtures!Z4,(LEN(Fixtures!Z4)-4))</f>
        <v>FUL</v>
      </c>
      <c r="Z5" s="142" t="str">
        <f>LEFT(Fixtures!AA4,(LEN(Fixtures!AA4)-4))</f>
        <v>WAT</v>
      </c>
      <c r="AA5" s="142" t="str">
        <f>LEFT(Fixtures!AB4,(LEN(Fixtures!AB4)-4))</f>
        <v>BUR</v>
      </c>
      <c r="AB5" s="142" t="str">
        <f>LEFT(Fixtures!AC4,(LEN(Fixtures!AC4)-4))</f>
        <v>CHE</v>
      </c>
      <c r="AC5" s="142" t="str">
        <f>LEFT(Fixtures!AD4,(LEN(Fixtures!AD4)-4))</f>
        <v>LEI</v>
      </c>
      <c r="AD5" s="142" t="str">
        <f>LEFT(Fixtures!AE4,(LEN(Fixtures!AE4)-4))</f>
        <v>HUD</v>
      </c>
      <c r="AE5" s="142" t="str">
        <f>LEFT(Fixtures!AF4,(LEN(Fixtures!AF4)-4))</f>
        <v>CRY</v>
      </c>
      <c r="AF5" s="142" t="str">
        <f>LEFT(Fixtures!AG4,(LEN(Fixtures!AG4)-4))</f>
        <v>CAR</v>
      </c>
      <c r="AG5" s="142" t="str">
        <f>LEFT(Fixtures!AH4,(LEN(Fixtures!AH4)-4))</f>
        <v>SOU</v>
      </c>
      <c r="AH5" s="142" t="str">
        <f>LEFT(Fixtures!AI4,(LEN(Fixtures!AI4)-4))</f>
        <v>TOT</v>
      </c>
      <c r="AI5" s="142" t="str">
        <f>LEFT(Fixtures!AJ4,(LEN(Fixtures!AJ4)-4))</f>
        <v>BOU</v>
      </c>
      <c r="AJ5" s="142" t="str">
        <f>LEFT(Fixtures!AK4,(LEN(Fixtures!AK4)-4))</f>
        <v>WOL</v>
      </c>
      <c r="AK5" s="142" t="str">
        <f>LEFT(Fixtures!AL4,(LEN(Fixtures!AL4)-4))</f>
        <v>NEW</v>
      </c>
      <c r="AL5" s="142" t="str">
        <f>LEFT(Fixtures!AM4,(LEN(Fixtures!AM4)-4))</f>
        <v>ARS</v>
      </c>
      <c r="AM5" s="142" t="str">
        <f>LEFT(Fixtures!AN4,(LEN(Fixtures!AN4)-4))</f>
        <v>MCI</v>
      </c>
    </row>
    <row r="6" ht="12.75" customHeight="1">
      <c r="A6" s="140" t="str">
        <f>Difficulties!A6</f>
        <v>Burnley</v>
      </c>
      <c r="B6" s="142" t="str">
        <f>LEFT(Fixtures!C5,(LEN(Fixtures!C5)-4))</f>
        <v>SOU</v>
      </c>
      <c r="C6" s="142" t="str">
        <f>LEFT(Fixtures!D5,(LEN(Fixtures!D5)-4))</f>
        <v>WAT</v>
      </c>
      <c r="D6" s="142" t="str">
        <f>LEFT(Fixtures!E5,(LEN(Fixtures!E5)-4))</f>
        <v>FUL</v>
      </c>
      <c r="E6" s="142" t="str">
        <f>LEFT(Fixtures!F5,(LEN(Fixtures!F5)-4))</f>
        <v>MNU</v>
      </c>
      <c r="F6" s="142" t="str">
        <f>LEFT(Fixtures!G5,(LEN(Fixtures!G5)-4))</f>
        <v>WOL</v>
      </c>
      <c r="G6" s="142" t="str">
        <f>LEFT(Fixtures!H5,(LEN(Fixtures!H5)-4))</f>
        <v>BOU</v>
      </c>
      <c r="H6" s="142" t="str">
        <f>LEFT(Fixtures!I5,(LEN(Fixtures!I5)-4))</f>
        <v>CAR</v>
      </c>
      <c r="I6" s="142" t="str">
        <f>LEFT(Fixtures!J5,(LEN(Fixtures!J5)-4))</f>
        <v>HUD</v>
      </c>
      <c r="J6" s="142" t="str">
        <f>LEFT(Fixtures!K5,(LEN(Fixtures!K5)-4))</f>
        <v>MCI</v>
      </c>
      <c r="K6" s="142" t="str">
        <f>LEFT(Fixtures!L5,(LEN(Fixtures!L5)-4))</f>
        <v>CHE</v>
      </c>
      <c r="L6" s="142" t="str">
        <f>LEFT(Fixtures!M5,(LEN(Fixtures!M5)-4))</f>
        <v>WHU</v>
      </c>
      <c r="M6" s="142" t="str">
        <f>LEFT(Fixtures!N5,(LEN(Fixtures!N5)-4))</f>
        <v>LEI</v>
      </c>
      <c r="N6" s="142" t="str">
        <f>LEFT(Fixtures!O5,(LEN(Fixtures!O5)-4))</f>
        <v>NEW</v>
      </c>
      <c r="O6" s="142" t="str">
        <f>LEFT(Fixtures!P5,(LEN(Fixtures!P5)-4))</f>
        <v>CRY</v>
      </c>
      <c r="P6" s="142" t="str">
        <f>LEFT(Fixtures!Q5,(LEN(Fixtures!Q5)-4))</f>
        <v>LIV</v>
      </c>
      <c r="Q6" s="142" t="str">
        <f>LEFT(Fixtures!R5,(LEN(Fixtures!R5)-4))</f>
        <v>BHA</v>
      </c>
      <c r="R6" s="142" t="str">
        <f>LEFT(Fixtures!S5,(LEN(Fixtures!S5)-4))</f>
        <v>TOT</v>
      </c>
      <c r="S6" s="142" t="str">
        <f>LEFT(Fixtures!T5,(LEN(Fixtures!T5)-4))</f>
        <v>ARS</v>
      </c>
      <c r="T6" s="142" t="str">
        <f>LEFT(Fixtures!U5,(LEN(Fixtures!U5)-4))</f>
        <v>EVE</v>
      </c>
      <c r="U6" s="142" t="str">
        <f>LEFT(Fixtures!V5,(LEN(Fixtures!V5)-4))</f>
        <v>WHU</v>
      </c>
      <c r="V6" s="142" t="str">
        <f>LEFT(Fixtures!W5,(LEN(Fixtures!W5)-4))</f>
        <v>HUD</v>
      </c>
      <c r="W6" s="142" t="str">
        <f>LEFT(Fixtures!X5,(LEN(Fixtures!X5)-4))</f>
        <v>FUL</v>
      </c>
      <c r="X6" s="142" t="str">
        <f>LEFT(Fixtures!Y5,(LEN(Fixtures!Y5)-4))</f>
        <v>WAT</v>
      </c>
      <c r="Y6" s="142" t="str">
        <f>LEFT(Fixtures!Z5,(LEN(Fixtures!Z5)-4))</f>
        <v>MNU</v>
      </c>
      <c r="Z6" s="142" t="str">
        <f>LEFT(Fixtures!AA5,(LEN(Fixtures!AA5)-4))</f>
        <v>SOU</v>
      </c>
      <c r="AA6" s="142" t="str">
        <f>LEFT(Fixtures!AB5,(LEN(Fixtures!AB5)-4))</f>
        <v>BHA</v>
      </c>
      <c r="AB6" s="142" t="str">
        <f>LEFT(Fixtures!AC5,(LEN(Fixtures!AC5)-4))</f>
        <v>TOT</v>
      </c>
      <c r="AC6" s="142" t="str">
        <f>LEFT(Fixtures!AD5,(LEN(Fixtures!AD5)-4))</f>
        <v>NEW</v>
      </c>
      <c r="AD6" s="142" t="str">
        <f>LEFT(Fixtures!AE5,(LEN(Fixtures!AE5)-4))</f>
        <v>CRY</v>
      </c>
      <c r="AE6" s="142" t="str">
        <f>LEFT(Fixtures!AF5,(LEN(Fixtures!AF5)-4))</f>
        <v>LIV</v>
      </c>
      <c r="AF6" s="142" t="str">
        <f>LEFT(Fixtures!AG5,(LEN(Fixtures!AG5)-4))</f>
        <v>LEI</v>
      </c>
      <c r="AG6" s="142" t="str">
        <f>LEFT(Fixtures!AH5,(LEN(Fixtures!AH5)-4))</f>
        <v>WOL</v>
      </c>
      <c r="AH6" s="142" t="str">
        <f>LEFT(Fixtures!AI5,(LEN(Fixtures!AI5)-4))</f>
        <v>BOU</v>
      </c>
      <c r="AI6" s="142" t="str">
        <f>LEFT(Fixtures!AJ5,(LEN(Fixtures!AJ5)-4))</f>
        <v>CAR</v>
      </c>
      <c r="AJ6" s="142" t="str">
        <f>LEFT(Fixtures!AK5,(LEN(Fixtures!AK5)-4))</f>
        <v>CHE</v>
      </c>
      <c r="AK6" s="142" t="str">
        <f>LEFT(Fixtures!AL5,(LEN(Fixtures!AL5)-4))</f>
        <v>MCI</v>
      </c>
      <c r="AL6" s="142" t="str">
        <f>LEFT(Fixtures!AM5,(LEN(Fixtures!AM5)-4))</f>
        <v>EVE</v>
      </c>
      <c r="AM6" s="142" t="str">
        <f>LEFT(Fixtures!AN5,(LEN(Fixtures!AN5)-4))</f>
        <v>ARS</v>
      </c>
    </row>
    <row r="7" ht="12.75" customHeight="1">
      <c r="A7" s="140" t="str">
        <f>Difficulties!A7</f>
        <v>Cardiff</v>
      </c>
      <c r="B7" s="142" t="str">
        <f>LEFT(Fixtures!C6,(LEN(Fixtures!C6)-4))</f>
        <v>BOU</v>
      </c>
      <c r="C7" s="142" t="str">
        <f>LEFT(Fixtures!D6,(LEN(Fixtures!D6)-4))</f>
        <v>NEW</v>
      </c>
      <c r="D7" s="142" t="str">
        <f>LEFT(Fixtures!E6,(LEN(Fixtures!E6)-4))</f>
        <v>HUD</v>
      </c>
      <c r="E7" s="142" t="str">
        <f>LEFT(Fixtures!F6,(LEN(Fixtures!F6)-4))</f>
        <v>ARS</v>
      </c>
      <c r="F7" s="142" t="str">
        <f>LEFT(Fixtures!G6,(LEN(Fixtures!G6)-4))</f>
        <v>CHE</v>
      </c>
      <c r="G7" s="142" t="str">
        <f>LEFT(Fixtures!H6,(LEN(Fixtures!H6)-4))</f>
        <v>MCI</v>
      </c>
      <c r="H7" s="142" t="str">
        <f>LEFT(Fixtures!I6,(LEN(Fixtures!I6)-4))</f>
        <v>BUR</v>
      </c>
      <c r="I7" s="142" t="str">
        <f>LEFT(Fixtures!J6,(LEN(Fixtures!J6)-4))</f>
        <v>TOT</v>
      </c>
      <c r="J7" s="142" t="str">
        <f>LEFT(Fixtures!K6,(LEN(Fixtures!K6)-4))</f>
        <v>FUL</v>
      </c>
      <c r="K7" s="142" t="str">
        <f>LEFT(Fixtures!L6,(LEN(Fixtures!L6)-4))</f>
        <v>LIV</v>
      </c>
      <c r="L7" s="142" t="str">
        <f>LEFT(Fixtures!M6,(LEN(Fixtures!M6)-4))</f>
        <v>LEI</v>
      </c>
      <c r="M7" s="142" t="str">
        <f>LEFT(Fixtures!N6,(LEN(Fixtures!N6)-4))</f>
        <v>BHA</v>
      </c>
      <c r="N7" s="142" t="str">
        <f>LEFT(Fixtures!O6,(LEN(Fixtures!O6)-4))</f>
        <v>EVE</v>
      </c>
      <c r="O7" s="142" t="str">
        <f>LEFT(Fixtures!P6,(LEN(Fixtures!P6)-4))</f>
        <v>WOL</v>
      </c>
      <c r="P7" s="142" t="str">
        <f>LEFT(Fixtures!Q6,(LEN(Fixtures!Q6)-4))</f>
        <v>WHU</v>
      </c>
      <c r="Q7" s="142" t="str">
        <f>LEFT(Fixtures!R6,(LEN(Fixtures!R6)-4))</f>
        <v>SOU</v>
      </c>
      <c r="R7" s="142" t="str">
        <f>LEFT(Fixtures!S6,(LEN(Fixtures!S6)-4))</f>
        <v>WAT</v>
      </c>
      <c r="S7" s="142" t="str">
        <f>LEFT(Fixtures!T6,(LEN(Fixtures!T6)-4))</f>
        <v>MNU</v>
      </c>
      <c r="T7" s="142" t="str">
        <f>LEFT(Fixtures!U6,(LEN(Fixtures!U6)-4))</f>
        <v>CRY</v>
      </c>
      <c r="U7" s="142" t="str">
        <f>LEFT(Fixtures!V6,(LEN(Fixtures!V6)-4))</f>
        <v>LEI</v>
      </c>
      <c r="V7" s="142" t="str">
        <f>LEFT(Fixtures!W6,(LEN(Fixtures!W6)-4))</f>
        <v>TOT</v>
      </c>
      <c r="W7" s="142" t="str">
        <f>LEFT(Fixtures!X6,(LEN(Fixtures!X6)-4))</f>
        <v>HUD</v>
      </c>
      <c r="X7" s="142" t="str">
        <f>LEFT(Fixtures!Y6,(LEN(Fixtures!Y6)-4))</f>
        <v>NEW</v>
      </c>
      <c r="Y7" s="142" t="str">
        <f>LEFT(Fixtures!Z6,(LEN(Fixtures!Z6)-4))</f>
        <v>ARS</v>
      </c>
      <c r="Z7" s="142" t="str">
        <f>LEFT(Fixtures!AA6,(LEN(Fixtures!AA6)-4))</f>
        <v>BOU</v>
      </c>
      <c r="AA7" s="142" t="str">
        <f>LEFT(Fixtures!AB6,(LEN(Fixtures!AB6)-4))</f>
        <v>SOU</v>
      </c>
      <c r="AB7" s="142" t="str">
        <f>LEFT(Fixtures!AC6,(LEN(Fixtures!AC6)-4))</f>
        <v>WAT</v>
      </c>
      <c r="AC7" s="142" t="str">
        <f>LEFT(Fixtures!AD6,(LEN(Fixtures!AD6)-4))</f>
        <v>EVE</v>
      </c>
      <c r="AD7" s="142" t="str">
        <f>LEFT(Fixtures!AE6,(LEN(Fixtures!AE6)-4))</f>
        <v>WOL</v>
      </c>
      <c r="AE7" s="142" t="str">
        <f>LEFT(Fixtures!AF6,(LEN(Fixtures!AF6)-4))</f>
        <v>WHU</v>
      </c>
      <c r="AF7" s="142" t="str">
        <f>LEFT(Fixtures!AG6,(LEN(Fixtures!AG6)-4))</f>
        <v>BHA</v>
      </c>
      <c r="AG7" s="142" t="str">
        <f>LEFT(Fixtures!AH6,(LEN(Fixtures!AH6)-4))</f>
        <v>CHE</v>
      </c>
      <c r="AH7" s="142" t="str">
        <f>LEFT(Fixtures!AI6,(LEN(Fixtures!AI6)-4))</f>
        <v>MCI</v>
      </c>
      <c r="AI7" s="142" t="str">
        <f>LEFT(Fixtures!AJ6,(LEN(Fixtures!AJ6)-4))</f>
        <v>BUR</v>
      </c>
      <c r="AJ7" s="142" t="str">
        <f>LEFT(Fixtures!AK6,(LEN(Fixtures!AK6)-4))</f>
        <v>LIV</v>
      </c>
      <c r="AK7" s="142" t="str">
        <f>LEFT(Fixtures!AL6,(LEN(Fixtures!AL6)-4))</f>
        <v>FUL</v>
      </c>
      <c r="AL7" s="142" t="str">
        <f>LEFT(Fixtures!AM6,(LEN(Fixtures!AM6)-4))</f>
        <v>CRY</v>
      </c>
      <c r="AM7" s="142" t="str">
        <f>LEFT(Fixtures!AN6,(LEN(Fixtures!AN6)-4))</f>
        <v>MNU</v>
      </c>
    </row>
    <row r="8" ht="12.75" customHeight="1">
      <c r="A8" s="140" t="str">
        <f>Difficulties!A8</f>
        <v>Chelsea</v>
      </c>
      <c r="B8" s="142" t="str">
        <f>LEFT(Fixtures!C7,(LEN(Fixtures!C7)-4))</f>
        <v>HUD</v>
      </c>
      <c r="C8" s="142" t="str">
        <f>LEFT(Fixtures!D7,(LEN(Fixtures!D7)-4))</f>
        <v>ARS</v>
      </c>
      <c r="D8" s="142" t="str">
        <f>LEFT(Fixtures!E7,(LEN(Fixtures!E7)-4))</f>
        <v>NEW</v>
      </c>
      <c r="E8" s="142" t="str">
        <f>LEFT(Fixtures!F7,(LEN(Fixtures!F7)-4))</f>
        <v>BOU</v>
      </c>
      <c r="F8" s="142" t="str">
        <f>LEFT(Fixtures!G7,(LEN(Fixtures!G7)-4))</f>
        <v>CAR</v>
      </c>
      <c r="G8" s="142" t="str">
        <f>LEFT(Fixtures!H7,(LEN(Fixtures!H7)-4))</f>
        <v>WHU</v>
      </c>
      <c r="H8" s="142" t="str">
        <f>LEFT(Fixtures!I7,(LEN(Fixtures!I7)-4))</f>
        <v>LIV</v>
      </c>
      <c r="I8" s="142" t="str">
        <f>LEFT(Fixtures!J7,(LEN(Fixtures!J7)-4))</f>
        <v>SOU</v>
      </c>
      <c r="J8" s="142" t="str">
        <f>LEFT(Fixtures!K7,(LEN(Fixtures!K7)-4))</f>
        <v>MNU</v>
      </c>
      <c r="K8" s="142" t="str">
        <f>LEFT(Fixtures!L7,(LEN(Fixtures!L7)-4))</f>
        <v>BUR</v>
      </c>
      <c r="L8" s="142" t="str">
        <f>LEFT(Fixtures!M7,(LEN(Fixtures!M7)-4))</f>
        <v>CRY</v>
      </c>
      <c r="M8" s="142" t="str">
        <f>LEFT(Fixtures!N7,(LEN(Fixtures!N7)-4))</f>
        <v>EVE</v>
      </c>
      <c r="N8" s="142" t="str">
        <f>LEFT(Fixtures!O7,(LEN(Fixtures!O7)-4))</f>
        <v>TOT</v>
      </c>
      <c r="O8" s="142" t="str">
        <f>LEFT(Fixtures!P7,(LEN(Fixtures!P7)-4))</f>
        <v>FUL</v>
      </c>
      <c r="P8" s="142" t="str">
        <f>LEFT(Fixtures!Q7,(LEN(Fixtures!Q7)-4))</f>
        <v>WOL</v>
      </c>
      <c r="Q8" s="142" t="str">
        <f>LEFT(Fixtures!R7,(LEN(Fixtures!R7)-4))</f>
        <v>MCI</v>
      </c>
      <c r="R8" s="142" t="str">
        <f>LEFT(Fixtures!S7,(LEN(Fixtures!S7)-4))</f>
        <v>BHA</v>
      </c>
      <c r="S8" s="142" t="str">
        <f>LEFT(Fixtures!T7,(LEN(Fixtures!T7)-4))</f>
        <v>LEI</v>
      </c>
      <c r="T8" s="142" t="str">
        <f>LEFT(Fixtures!U7,(LEN(Fixtures!U7)-4))</f>
        <v>WAT</v>
      </c>
      <c r="U8" s="142" t="str">
        <f>LEFT(Fixtures!V7,(LEN(Fixtures!V7)-4))</f>
        <v>CRY</v>
      </c>
      <c r="V8" s="142" t="str">
        <f>LEFT(Fixtures!W7,(LEN(Fixtures!W7)-4))</f>
        <v>SOU</v>
      </c>
      <c r="W8" s="142" t="str">
        <f>LEFT(Fixtures!X7,(LEN(Fixtures!X7)-4))</f>
        <v>NEW</v>
      </c>
      <c r="X8" s="142" t="str">
        <f>LEFT(Fixtures!Y7,(LEN(Fixtures!Y7)-4))</f>
        <v>ARS</v>
      </c>
      <c r="Y8" s="142" t="str">
        <f>LEFT(Fixtures!Z7,(LEN(Fixtures!Z7)-4))</f>
        <v>BOU</v>
      </c>
      <c r="Z8" s="142" t="str">
        <f>LEFT(Fixtures!AA7,(LEN(Fixtures!AA7)-4))</f>
        <v>HUD</v>
      </c>
      <c r="AA8" s="142" t="str">
        <f>LEFT(Fixtures!AB7,(LEN(Fixtures!AB7)-4))</f>
        <v>MCI</v>
      </c>
      <c r="AB8" s="142" t="str">
        <f>LEFT(Fixtures!AC7,(LEN(Fixtures!AC7)-4))</f>
        <v>BHA</v>
      </c>
      <c r="AC8" s="142" t="str">
        <f>LEFT(Fixtures!AD7,(LEN(Fixtures!AD7)-4))</f>
        <v>TOT</v>
      </c>
      <c r="AD8" s="142" t="str">
        <f>LEFT(Fixtures!AE7,(LEN(Fixtures!AE7)-4))</f>
        <v>FUL</v>
      </c>
      <c r="AE8" s="142" t="str">
        <f>LEFT(Fixtures!AF7,(LEN(Fixtures!AF7)-4))</f>
        <v>WOL</v>
      </c>
      <c r="AF8" s="142" t="str">
        <f>LEFT(Fixtures!AG7,(LEN(Fixtures!AG7)-4))</f>
        <v>EVE</v>
      </c>
      <c r="AG8" s="142" t="str">
        <f>LEFT(Fixtures!AH7,(LEN(Fixtures!AH7)-4))</f>
        <v>CAR</v>
      </c>
      <c r="AH8" s="142" t="str">
        <f>LEFT(Fixtures!AI7,(LEN(Fixtures!AI7)-4))</f>
        <v>WHU</v>
      </c>
      <c r="AI8" s="142" t="str">
        <f>LEFT(Fixtures!AJ7,(LEN(Fixtures!AJ7)-4))</f>
        <v>LIV</v>
      </c>
      <c r="AJ8" s="142" t="str">
        <f>LEFT(Fixtures!AK7,(LEN(Fixtures!AK7)-4))</f>
        <v>BUR</v>
      </c>
      <c r="AK8" s="142" t="str">
        <f>LEFT(Fixtures!AL7,(LEN(Fixtures!AL7)-4))</f>
        <v>MNU</v>
      </c>
      <c r="AL8" s="142" t="str">
        <f>LEFT(Fixtures!AM7,(LEN(Fixtures!AM7)-4))</f>
        <v>WAT</v>
      </c>
      <c r="AM8" s="142" t="str">
        <f>LEFT(Fixtures!AN7,(LEN(Fixtures!AN7)-4))</f>
        <v>LEI</v>
      </c>
    </row>
    <row r="9" ht="12.75" customHeight="1">
      <c r="A9" s="140" t="str">
        <f>Difficulties!A9</f>
        <v>Crystal Palace</v>
      </c>
      <c r="B9" s="142" t="str">
        <f>LEFT(Fixtures!C8,(LEN(Fixtures!C8)-4))</f>
        <v>FUL</v>
      </c>
      <c r="C9" s="142" t="str">
        <f>LEFT(Fixtures!D8,(LEN(Fixtures!D8)-4))</f>
        <v>LIV</v>
      </c>
      <c r="D9" s="142" t="str">
        <f>LEFT(Fixtures!E8,(LEN(Fixtures!E8)-4))</f>
        <v>WAT</v>
      </c>
      <c r="E9" s="142" t="str">
        <f>LEFT(Fixtures!F8,(LEN(Fixtures!F8)-4))</f>
        <v>SOU</v>
      </c>
      <c r="F9" s="142" t="str">
        <f>LEFT(Fixtures!G8,(LEN(Fixtures!G8)-4))</f>
        <v>HUD</v>
      </c>
      <c r="G9" s="142" t="str">
        <f>LEFT(Fixtures!H8,(LEN(Fixtures!H8)-4))</f>
        <v>NEW</v>
      </c>
      <c r="H9" s="142" t="str">
        <f>LEFT(Fixtures!I8,(LEN(Fixtures!I8)-4))</f>
        <v>BOU</v>
      </c>
      <c r="I9" s="142" t="str">
        <f>LEFT(Fixtures!J8,(LEN(Fixtures!J8)-4))</f>
        <v>WOL</v>
      </c>
      <c r="J9" s="142" t="str">
        <f>LEFT(Fixtures!K8,(LEN(Fixtures!K8)-4))</f>
        <v>EVE</v>
      </c>
      <c r="K9" s="142" t="str">
        <f>LEFT(Fixtures!L8,(LEN(Fixtures!L8)-4))</f>
        <v>ARS</v>
      </c>
      <c r="L9" s="142" t="str">
        <f>LEFT(Fixtures!M8,(LEN(Fixtures!M8)-4))</f>
        <v>CHE</v>
      </c>
      <c r="M9" s="142" t="str">
        <f>LEFT(Fixtures!N8,(LEN(Fixtures!N8)-4))</f>
        <v>TOT</v>
      </c>
      <c r="N9" s="142" t="str">
        <f>LEFT(Fixtures!O8,(LEN(Fixtures!O8)-4))</f>
        <v>MNU</v>
      </c>
      <c r="O9" s="142" t="str">
        <f>LEFT(Fixtures!P8,(LEN(Fixtures!P8)-4))</f>
        <v>BUR</v>
      </c>
      <c r="P9" s="142" t="str">
        <f>LEFT(Fixtures!Q8,(LEN(Fixtures!Q8)-4))</f>
        <v>BHA</v>
      </c>
      <c r="Q9" s="142" t="str">
        <f>LEFT(Fixtures!R8,(LEN(Fixtures!R8)-4))</f>
        <v>WHU</v>
      </c>
      <c r="R9" s="142" t="str">
        <f>LEFT(Fixtures!S8,(LEN(Fixtures!S8)-4))</f>
        <v>LEI</v>
      </c>
      <c r="S9" s="142" t="str">
        <f>LEFT(Fixtures!T8,(LEN(Fixtures!T8)-4))</f>
        <v>MCI</v>
      </c>
      <c r="T9" s="142" t="str">
        <f>LEFT(Fixtures!U8,(LEN(Fixtures!U8)-4))</f>
        <v>CAR</v>
      </c>
      <c r="U9" s="142" t="str">
        <f>LEFT(Fixtures!V8,(LEN(Fixtures!V8)-4))</f>
        <v>CHE</v>
      </c>
      <c r="V9" s="142" t="str">
        <f>LEFT(Fixtures!W8,(LEN(Fixtures!W8)-4))</f>
        <v>WOL</v>
      </c>
      <c r="W9" s="142" t="str">
        <f>LEFT(Fixtures!X8,(LEN(Fixtures!X8)-4))</f>
        <v>WAT</v>
      </c>
      <c r="X9" s="142" t="str">
        <f>LEFT(Fixtures!Y8,(LEN(Fixtures!Y8)-4))</f>
        <v>LIV</v>
      </c>
      <c r="Y9" s="142" t="str">
        <f>LEFT(Fixtures!Z8,(LEN(Fixtures!Z8)-4))</f>
        <v>SOU</v>
      </c>
      <c r="Z9" s="142" t="str">
        <f>LEFT(Fixtures!AA8,(LEN(Fixtures!AA8)-4))</f>
        <v>FUL</v>
      </c>
      <c r="AA9" s="142" t="str">
        <f>LEFT(Fixtures!AB8,(LEN(Fixtures!AB8)-4))</f>
        <v>WHU</v>
      </c>
      <c r="AB9" s="142" t="str">
        <f>LEFT(Fixtures!AC8,(LEN(Fixtures!AC8)-4))</f>
        <v>LEI</v>
      </c>
      <c r="AC9" s="142" t="str">
        <f>LEFT(Fixtures!AD8,(LEN(Fixtures!AD8)-4))</f>
        <v>MNU</v>
      </c>
      <c r="AD9" s="142" t="str">
        <f>LEFT(Fixtures!AE8,(LEN(Fixtures!AE8)-4))</f>
        <v>BUR</v>
      </c>
      <c r="AE9" s="142" t="str">
        <f>LEFT(Fixtures!AF8,(LEN(Fixtures!AF8)-4))</f>
        <v>BHA</v>
      </c>
      <c r="AF9" s="142" t="str">
        <f>LEFT(Fixtures!AG8,(LEN(Fixtures!AG8)-4))</f>
        <v>TOT</v>
      </c>
      <c r="AG9" s="142" t="str">
        <f>LEFT(Fixtures!AH8,(LEN(Fixtures!AH8)-4))</f>
        <v>HUD</v>
      </c>
      <c r="AH9" s="142" t="str">
        <f>LEFT(Fixtures!AI8,(LEN(Fixtures!AI8)-4))</f>
        <v>NEW</v>
      </c>
      <c r="AI9" s="142" t="str">
        <f>LEFT(Fixtures!AJ8,(LEN(Fixtures!AJ8)-4))</f>
        <v>MCI</v>
      </c>
      <c r="AJ9" s="142" t="str">
        <f>LEFT(Fixtures!AK8,(LEN(Fixtures!AK8)-4))</f>
        <v>ARS</v>
      </c>
      <c r="AK9" s="142" t="str">
        <f>LEFT(Fixtures!AL8,(LEN(Fixtures!AL8)-4))</f>
        <v>EVE</v>
      </c>
      <c r="AL9" s="142" t="str">
        <f>LEFT(Fixtures!AM8,(LEN(Fixtures!AM8)-4))</f>
        <v>CAR</v>
      </c>
      <c r="AM9" s="142" t="str">
        <f>LEFT(Fixtures!AN8,(LEN(Fixtures!AN8)-4))</f>
        <v>BOU</v>
      </c>
    </row>
    <row r="10" ht="12.75" customHeight="1">
      <c r="A10" s="140" t="str">
        <f>Difficulties!A10</f>
        <v>Everton</v>
      </c>
      <c r="B10" s="142" t="str">
        <f>LEFT(Fixtures!C9,(LEN(Fixtures!C9)-4))</f>
        <v>WOL</v>
      </c>
      <c r="C10" s="142" t="str">
        <f>LEFT(Fixtures!D9,(LEN(Fixtures!D9)-4))</f>
        <v>SOU</v>
      </c>
      <c r="D10" s="142" t="str">
        <f>LEFT(Fixtures!E9,(LEN(Fixtures!E9)-4))</f>
        <v>BOU</v>
      </c>
      <c r="E10" s="142" t="str">
        <f>LEFT(Fixtures!F9,(LEN(Fixtures!F9)-4))</f>
        <v>HUD</v>
      </c>
      <c r="F10" s="142" t="str">
        <f>LEFT(Fixtures!G9,(LEN(Fixtures!G9)-4))</f>
        <v>WHU</v>
      </c>
      <c r="G10" s="142" t="str">
        <f>LEFT(Fixtures!H9,(LEN(Fixtures!H9)-4))</f>
        <v>ARS</v>
      </c>
      <c r="H10" s="142" t="str">
        <f>LEFT(Fixtures!I9,(LEN(Fixtures!I9)-4))</f>
        <v>FUL</v>
      </c>
      <c r="I10" s="142" t="str">
        <f>LEFT(Fixtures!J9,(LEN(Fixtures!J9)-4))</f>
        <v>LEI</v>
      </c>
      <c r="J10" s="142" t="str">
        <f>LEFT(Fixtures!K9,(LEN(Fixtures!K9)-4))</f>
        <v>CRY</v>
      </c>
      <c r="K10" s="142" t="str">
        <f>LEFT(Fixtures!L9,(LEN(Fixtures!L9)-4))</f>
        <v>MNU</v>
      </c>
      <c r="L10" s="142" t="str">
        <f>LEFT(Fixtures!M9,(LEN(Fixtures!M9)-4))</f>
        <v>BHA</v>
      </c>
      <c r="M10" s="142" t="str">
        <f>LEFT(Fixtures!N9,(LEN(Fixtures!N9)-4))</f>
        <v>CHE</v>
      </c>
      <c r="N10" s="142" t="str">
        <f>LEFT(Fixtures!O9,(LEN(Fixtures!O9)-4))</f>
        <v>CAR</v>
      </c>
      <c r="O10" s="142" t="str">
        <f>LEFT(Fixtures!P9,(LEN(Fixtures!P9)-4))</f>
        <v>LIV</v>
      </c>
      <c r="P10" s="142" t="str">
        <f>LEFT(Fixtures!Q9,(LEN(Fixtures!Q9)-4))</f>
        <v>NEW</v>
      </c>
      <c r="Q10" s="142" t="str">
        <f>LEFT(Fixtures!R9,(LEN(Fixtures!R9)-4))</f>
        <v>WAT</v>
      </c>
      <c r="R10" s="142" t="str">
        <f>LEFT(Fixtures!S9,(LEN(Fixtures!S9)-4))</f>
        <v>MCI</v>
      </c>
      <c r="S10" s="142" t="str">
        <f>LEFT(Fixtures!T9,(LEN(Fixtures!T9)-4))</f>
        <v>TOT</v>
      </c>
      <c r="T10" s="142" t="str">
        <f>LEFT(Fixtures!U9,(LEN(Fixtures!U9)-4))</f>
        <v>BUR</v>
      </c>
      <c r="U10" s="142" t="str">
        <f>LEFT(Fixtures!V9,(LEN(Fixtures!V9)-4))</f>
        <v>BHA</v>
      </c>
      <c r="V10" s="142" t="str">
        <f>LEFT(Fixtures!W9,(LEN(Fixtures!W9)-4))</f>
        <v>LEI</v>
      </c>
      <c r="W10" s="142" t="str">
        <f>LEFT(Fixtures!X9,(LEN(Fixtures!X9)-4))</f>
        <v>BOU</v>
      </c>
      <c r="X10" s="142" t="str">
        <f>LEFT(Fixtures!Y9,(LEN(Fixtures!Y9)-4))</f>
        <v>SOU</v>
      </c>
      <c r="Y10" s="142" t="str">
        <f>LEFT(Fixtures!Z9,(LEN(Fixtures!Z9)-4))</f>
        <v>HUD</v>
      </c>
      <c r="Z10" s="142" t="str">
        <f>LEFT(Fixtures!AA9,(LEN(Fixtures!AA9)-4))</f>
        <v>WOL</v>
      </c>
      <c r="AA10" s="142" t="str">
        <f>LEFT(Fixtures!AB9,(LEN(Fixtures!AB9)-4))</f>
        <v>WAT</v>
      </c>
      <c r="AB10" s="142" t="str">
        <f>LEFT(Fixtures!AC9,(LEN(Fixtures!AC9)-4))</f>
        <v>MCI</v>
      </c>
      <c r="AC10" s="142" t="str">
        <f>LEFT(Fixtures!AD9,(LEN(Fixtures!AD9)-4))</f>
        <v>CAR</v>
      </c>
      <c r="AD10" s="142" t="str">
        <f>LEFT(Fixtures!AE9,(LEN(Fixtures!AE9)-4))</f>
        <v>LIV</v>
      </c>
      <c r="AE10" s="142" t="str">
        <f>LEFT(Fixtures!AF9,(LEN(Fixtures!AF9)-4))</f>
        <v>NEW</v>
      </c>
      <c r="AF10" s="142" t="str">
        <f>LEFT(Fixtures!AG9,(LEN(Fixtures!AG9)-4))</f>
        <v>CHE</v>
      </c>
      <c r="AG10" s="142" t="str">
        <f>LEFT(Fixtures!AH9,(LEN(Fixtures!AH9)-4))</f>
        <v>WHU</v>
      </c>
      <c r="AH10" s="142" t="str">
        <f>LEFT(Fixtures!AI9,(LEN(Fixtures!AI9)-4))</f>
        <v>ARS</v>
      </c>
      <c r="AI10" s="142" t="str">
        <f>LEFT(Fixtures!AJ9,(LEN(Fixtures!AJ9)-4))</f>
        <v>FUL</v>
      </c>
      <c r="AJ10" s="142" t="str">
        <f>LEFT(Fixtures!AK9,(LEN(Fixtures!AK9)-4))</f>
        <v>MNU</v>
      </c>
      <c r="AK10" s="142" t="str">
        <f>LEFT(Fixtures!AL9,(LEN(Fixtures!AL9)-4))</f>
        <v>CRY</v>
      </c>
      <c r="AL10" s="142" t="str">
        <f>LEFT(Fixtures!AM9,(LEN(Fixtures!AM9)-4))</f>
        <v>BUR</v>
      </c>
      <c r="AM10" s="142" t="str">
        <f>LEFT(Fixtures!AN9,(LEN(Fixtures!AN9)-4))</f>
        <v>TOT</v>
      </c>
    </row>
    <row r="11" ht="12.75" customHeight="1">
      <c r="A11" s="140" t="str">
        <f>Difficulties!A11</f>
        <v>Fulham</v>
      </c>
      <c r="B11" s="142" t="str">
        <f>LEFT(Fixtures!C10,(LEN(Fixtures!C10)-4))</f>
        <v>CRY</v>
      </c>
      <c r="C11" s="142" t="str">
        <f>LEFT(Fixtures!D10,(LEN(Fixtures!D10)-4))</f>
        <v>TOT</v>
      </c>
      <c r="D11" s="142" t="str">
        <f>LEFT(Fixtures!E10,(LEN(Fixtures!E10)-4))</f>
        <v>BUR</v>
      </c>
      <c r="E11" s="142" t="str">
        <f>LEFT(Fixtures!F10,(LEN(Fixtures!F10)-4))</f>
        <v>BHA</v>
      </c>
      <c r="F11" s="142" t="str">
        <f>LEFT(Fixtures!G10,(LEN(Fixtures!G10)-4))</f>
        <v>MCI</v>
      </c>
      <c r="G11" s="142" t="str">
        <f>LEFT(Fixtures!H10,(LEN(Fixtures!H10)-4))</f>
        <v>WAT</v>
      </c>
      <c r="H11" s="142" t="str">
        <f>LEFT(Fixtures!I10,(LEN(Fixtures!I10)-4))</f>
        <v>EVE</v>
      </c>
      <c r="I11" s="142" t="str">
        <f>LEFT(Fixtures!J10,(LEN(Fixtures!J10)-4))</f>
        <v>ARS</v>
      </c>
      <c r="J11" s="142" t="str">
        <f>LEFT(Fixtures!K10,(LEN(Fixtures!K10)-4))</f>
        <v>CAR</v>
      </c>
      <c r="K11" s="142" t="str">
        <f>LEFT(Fixtures!L10,(LEN(Fixtures!L10)-4))</f>
        <v>BOU</v>
      </c>
      <c r="L11" s="142" t="str">
        <f>LEFT(Fixtures!M10,(LEN(Fixtures!M10)-4))</f>
        <v>HUD</v>
      </c>
      <c r="M11" s="142" t="str">
        <f>LEFT(Fixtures!N10,(LEN(Fixtures!N10)-4))</f>
        <v>LIV</v>
      </c>
      <c r="N11" s="142" t="str">
        <f>LEFT(Fixtures!O10,(LEN(Fixtures!O10)-4))</f>
        <v>SOU</v>
      </c>
      <c r="O11" s="142" t="str">
        <f>LEFT(Fixtures!P10,(LEN(Fixtures!P10)-4))</f>
        <v>CHE</v>
      </c>
      <c r="P11" s="142" t="str">
        <f>LEFT(Fixtures!Q10,(LEN(Fixtures!Q10)-4))</f>
        <v>LEI</v>
      </c>
      <c r="Q11" s="142" t="str">
        <f>LEFT(Fixtures!R10,(LEN(Fixtures!R10)-4))</f>
        <v>MNU</v>
      </c>
      <c r="R11" s="142" t="str">
        <f>LEFT(Fixtures!S10,(LEN(Fixtures!S10)-4))</f>
        <v>WHU</v>
      </c>
      <c r="S11" s="142" t="str">
        <f>LEFT(Fixtures!T10,(LEN(Fixtures!T10)-4))</f>
        <v>NEW</v>
      </c>
      <c r="T11" s="142" t="str">
        <f>LEFT(Fixtures!U10,(LEN(Fixtures!U10)-4))</f>
        <v>WOL</v>
      </c>
      <c r="U11" s="142" t="str">
        <f>LEFT(Fixtures!V10,(LEN(Fixtures!V10)-4))</f>
        <v>HUD</v>
      </c>
      <c r="V11" s="142" t="str">
        <f>LEFT(Fixtures!W10,(LEN(Fixtures!W10)-4))</f>
        <v>ARS</v>
      </c>
      <c r="W11" s="142" t="str">
        <f>LEFT(Fixtures!X10,(LEN(Fixtures!X10)-4))</f>
        <v>BUR</v>
      </c>
      <c r="X11" s="142" t="str">
        <f>LEFT(Fixtures!Y10,(LEN(Fixtures!Y10)-4))</f>
        <v>TOT</v>
      </c>
      <c r="Y11" s="142" t="str">
        <f>LEFT(Fixtures!Z10,(LEN(Fixtures!Z10)-4))</f>
        <v>BHA</v>
      </c>
      <c r="Z11" s="142" t="str">
        <f>LEFT(Fixtures!AA10,(LEN(Fixtures!AA10)-4))</f>
        <v>CRY</v>
      </c>
      <c r="AA11" s="142" t="str">
        <f>LEFT(Fixtures!AB10,(LEN(Fixtures!AB10)-4))</f>
        <v>MNU</v>
      </c>
      <c r="AB11" s="142" t="str">
        <f>LEFT(Fixtures!AC10,(LEN(Fixtures!AC10)-4))</f>
        <v>WHU</v>
      </c>
      <c r="AC11" s="142" t="str">
        <f>LEFT(Fixtures!AD10,(LEN(Fixtures!AD10)-4))</f>
        <v>SOU</v>
      </c>
      <c r="AD11" s="142" t="str">
        <f>LEFT(Fixtures!AE10,(LEN(Fixtures!AE10)-4))</f>
        <v>CHE</v>
      </c>
      <c r="AE11" s="142" t="str">
        <f>LEFT(Fixtures!AF10,(LEN(Fixtures!AF10)-4))</f>
        <v>LEI</v>
      </c>
      <c r="AF11" s="142" t="str">
        <f>LEFT(Fixtures!AG10,(LEN(Fixtures!AG10)-4))</f>
        <v>LIV</v>
      </c>
      <c r="AG11" s="142" t="str">
        <f>LEFT(Fixtures!AH10,(LEN(Fixtures!AH10)-4))</f>
        <v>MCI</v>
      </c>
      <c r="AH11" s="142" t="str">
        <f>LEFT(Fixtures!AI10,(LEN(Fixtures!AI10)-4))</f>
        <v>WAT</v>
      </c>
      <c r="AI11" s="142" t="str">
        <f>LEFT(Fixtures!AJ10,(LEN(Fixtures!AJ10)-4))</f>
        <v>EVE</v>
      </c>
      <c r="AJ11" s="142" t="str">
        <f>LEFT(Fixtures!AK10,(LEN(Fixtures!AK10)-4))</f>
        <v>BOU</v>
      </c>
      <c r="AK11" s="142" t="str">
        <f>LEFT(Fixtures!AL10,(LEN(Fixtures!AL10)-4))</f>
        <v>CAR</v>
      </c>
      <c r="AL11" s="142" t="str">
        <f>LEFT(Fixtures!AM10,(LEN(Fixtures!AM10)-4))</f>
        <v>WOL</v>
      </c>
      <c r="AM11" s="142" t="str">
        <f>LEFT(Fixtures!AN10,(LEN(Fixtures!AN10)-4))</f>
        <v>NEW</v>
      </c>
    </row>
    <row r="12" ht="12.75" customHeight="1">
      <c r="A12" s="140" t="str">
        <f>Difficulties!A12</f>
        <v>Huddersfield</v>
      </c>
      <c r="B12" s="142" t="str">
        <f>LEFT(Fixtures!C11,(LEN(Fixtures!C11)-4))</f>
        <v>CHE</v>
      </c>
      <c r="C12" s="142" t="str">
        <f>LEFT(Fixtures!D11,(LEN(Fixtures!D11)-4))</f>
        <v>MCI</v>
      </c>
      <c r="D12" s="142" t="str">
        <f>LEFT(Fixtures!E11,(LEN(Fixtures!E11)-4))</f>
        <v>CAR</v>
      </c>
      <c r="E12" s="142" t="str">
        <f>LEFT(Fixtures!F11,(LEN(Fixtures!F11)-4))</f>
        <v>EVE</v>
      </c>
      <c r="F12" s="142" t="str">
        <f>LEFT(Fixtures!G11,(LEN(Fixtures!G11)-4))</f>
        <v>CRY</v>
      </c>
      <c r="G12" s="142" t="str">
        <f>LEFT(Fixtures!H11,(LEN(Fixtures!H11)-4))</f>
        <v>LEI</v>
      </c>
      <c r="H12" s="142" t="str">
        <f>LEFT(Fixtures!I11,(LEN(Fixtures!I11)-4))</f>
        <v>TOT</v>
      </c>
      <c r="I12" s="142" t="str">
        <f>LEFT(Fixtures!J11,(LEN(Fixtures!J11)-4))</f>
        <v>BUR</v>
      </c>
      <c r="J12" s="142" t="str">
        <f>LEFT(Fixtures!K11,(LEN(Fixtures!K11)-4))</f>
        <v>LIV</v>
      </c>
      <c r="K12" s="142" t="str">
        <f>LEFT(Fixtures!L11,(LEN(Fixtures!L11)-4))</f>
        <v>WAT</v>
      </c>
      <c r="L12" s="142" t="str">
        <f>LEFT(Fixtures!M11,(LEN(Fixtures!M11)-4))</f>
        <v>FUL</v>
      </c>
      <c r="M12" s="142" t="str">
        <f>LEFT(Fixtures!N11,(LEN(Fixtures!N11)-4))</f>
        <v>WHU</v>
      </c>
      <c r="N12" s="142" t="str">
        <f>LEFT(Fixtures!O11,(LEN(Fixtures!O11)-4))</f>
        <v>WOL</v>
      </c>
      <c r="O12" s="142" t="str">
        <f>LEFT(Fixtures!P11,(LEN(Fixtures!P11)-4))</f>
        <v>BHA</v>
      </c>
      <c r="P12" s="142" t="str">
        <f>LEFT(Fixtures!Q11,(LEN(Fixtures!Q11)-4))</f>
        <v>BOU</v>
      </c>
      <c r="Q12" s="142" t="str">
        <f>LEFT(Fixtures!R11,(LEN(Fixtures!R11)-4))</f>
        <v>ARS</v>
      </c>
      <c r="R12" s="142" t="str">
        <f>LEFT(Fixtures!S11,(LEN(Fixtures!S11)-4))</f>
        <v>NEW</v>
      </c>
      <c r="S12" s="142" t="str">
        <f>LEFT(Fixtures!T11,(LEN(Fixtures!T11)-4))</f>
        <v>SOU</v>
      </c>
      <c r="T12" s="142" t="str">
        <f>LEFT(Fixtures!U11,(LEN(Fixtures!U11)-4))</f>
        <v>MNU</v>
      </c>
      <c r="U12" s="142" t="str">
        <f>LEFT(Fixtures!V11,(LEN(Fixtures!V11)-4))</f>
        <v>FUL</v>
      </c>
      <c r="V12" s="142" t="str">
        <f>LEFT(Fixtures!W11,(LEN(Fixtures!W11)-4))</f>
        <v>BUR</v>
      </c>
      <c r="W12" s="142" t="str">
        <f>LEFT(Fixtures!X11,(LEN(Fixtures!X11)-4))</f>
        <v>CAR</v>
      </c>
      <c r="X12" s="142" t="str">
        <f>LEFT(Fixtures!Y11,(LEN(Fixtures!Y11)-4))</f>
        <v>MCI</v>
      </c>
      <c r="Y12" s="142" t="str">
        <f>LEFT(Fixtures!Z11,(LEN(Fixtures!Z11)-4))</f>
        <v>EVE</v>
      </c>
      <c r="Z12" s="142" t="str">
        <f>LEFT(Fixtures!AA11,(LEN(Fixtures!AA11)-4))</f>
        <v>CHE</v>
      </c>
      <c r="AA12" s="142" t="str">
        <f>LEFT(Fixtures!AB11,(LEN(Fixtures!AB11)-4))</f>
        <v>ARS</v>
      </c>
      <c r="AB12" s="142" t="str">
        <f>LEFT(Fixtures!AC11,(LEN(Fixtures!AC11)-4))</f>
        <v>NEW</v>
      </c>
      <c r="AC12" s="142" t="str">
        <f>LEFT(Fixtures!AD11,(LEN(Fixtures!AD11)-4))</f>
        <v>WOL</v>
      </c>
      <c r="AD12" s="142" t="str">
        <f>LEFT(Fixtures!AE11,(LEN(Fixtures!AE11)-4))</f>
        <v>BHA</v>
      </c>
      <c r="AE12" s="142" t="str">
        <f>LEFT(Fixtures!AF11,(LEN(Fixtures!AF11)-4))</f>
        <v>BOU</v>
      </c>
      <c r="AF12" s="142" t="str">
        <f>LEFT(Fixtures!AG11,(LEN(Fixtures!AG11)-4))</f>
        <v>WHU</v>
      </c>
      <c r="AG12" s="142" t="str">
        <f>LEFT(Fixtures!AH11,(LEN(Fixtures!AH11)-4))</f>
        <v>CRY</v>
      </c>
      <c r="AH12" s="142" t="str">
        <f>LEFT(Fixtures!AI11,(LEN(Fixtures!AI11)-4))</f>
        <v>LEI</v>
      </c>
      <c r="AI12" s="142" t="str">
        <f>LEFT(Fixtures!AJ11,(LEN(Fixtures!AJ11)-4))</f>
        <v>TOT</v>
      </c>
      <c r="AJ12" s="142" t="str">
        <f>LEFT(Fixtures!AK11,(LEN(Fixtures!AK11)-4))</f>
        <v>WAT</v>
      </c>
      <c r="AK12" s="142" t="str">
        <f>LEFT(Fixtures!AL11,(LEN(Fixtures!AL11)-4))</f>
        <v>LIV</v>
      </c>
      <c r="AL12" s="142" t="str">
        <f>LEFT(Fixtures!AM11,(LEN(Fixtures!AM11)-4))</f>
        <v>MNU</v>
      </c>
      <c r="AM12" s="142" t="str">
        <f>LEFT(Fixtures!AN11,(LEN(Fixtures!AN11)-4))</f>
        <v>SOU</v>
      </c>
    </row>
    <row r="13" ht="12.75" customHeight="1">
      <c r="A13" s="140" t="str">
        <f>Difficulties!A13</f>
        <v>Leicester</v>
      </c>
      <c r="B13" s="142" t="str">
        <f>LEFT(Fixtures!C12,(LEN(Fixtures!C12)-4))</f>
        <v>MNU</v>
      </c>
      <c r="C13" s="142" t="str">
        <f>LEFT(Fixtures!D12,(LEN(Fixtures!D12)-4))</f>
        <v>WOL</v>
      </c>
      <c r="D13" s="142" t="str">
        <f>LEFT(Fixtures!E12,(LEN(Fixtures!E12)-4))</f>
        <v>SOU</v>
      </c>
      <c r="E13" s="142" t="str">
        <f>LEFT(Fixtures!F12,(LEN(Fixtures!F12)-4))</f>
        <v>LIV</v>
      </c>
      <c r="F13" s="142" t="str">
        <f>LEFT(Fixtures!G12,(LEN(Fixtures!G12)-4))</f>
        <v>BOU</v>
      </c>
      <c r="G13" s="142" t="str">
        <f>LEFT(Fixtures!H12,(LEN(Fixtures!H12)-4))</f>
        <v>HUD</v>
      </c>
      <c r="H13" s="142" t="str">
        <f>LEFT(Fixtures!I12,(LEN(Fixtures!I12)-4))</f>
        <v>NEW</v>
      </c>
      <c r="I13" s="142" t="str">
        <f>LEFT(Fixtures!J12,(LEN(Fixtures!J12)-4))</f>
        <v>EVE</v>
      </c>
      <c r="J13" s="142" t="str">
        <f>LEFT(Fixtures!K12,(LEN(Fixtures!K12)-4))</f>
        <v>ARS</v>
      </c>
      <c r="K13" s="142" t="str">
        <f>LEFT(Fixtures!L12,(LEN(Fixtures!L12)-4))</f>
        <v>WHU</v>
      </c>
      <c r="L13" s="142" t="str">
        <f>LEFT(Fixtures!M12,(LEN(Fixtures!M12)-4))</f>
        <v>CAR</v>
      </c>
      <c r="M13" s="142" t="str">
        <f>LEFT(Fixtures!N12,(LEN(Fixtures!N12)-4))</f>
        <v>BUR</v>
      </c>
      <c r="N13" s="142" t="str">
        <f>LEFT(Fixtures!O12,(LEN(Fixtures!O12)-4))</f>
        <v>BHA</v>
      </c>
      <c r="O13" s="142" t="str">
        <f>LEFT(Fixtures!P12,(LEN(Fixtures!P12)-4))</f>
        <v>WAT</v>
      </c>
      <c r="P13" s="142" t="str">
        <f>LEFT(Fixtures!Q12,(LEN(Fixtures!Q12)-4))</f>
        <v>FUL</v>
      </c>
      <c r="Q13" s="142" t="str">
        <f>LEFT(Fixtures!R12,(LEN(Fixtures!R12)-4))</f>
        <v>TOT</v>
      </c>
      <c r="R13" s="142" t="str">
        <f>LEFT(Fixtures!S12,(LEN(Fixtures!S12)-4))</f>
        <v>CRY</v>
      </c>
      <c r="S13" s="142" t="str">
        <f>LEFT(Fixtures!T12,(LEN(Fixtures!T12)-4))</f>
        <v>CHE</v>
      </c>
      <c r="T13" s="142" t="str">
        <f>LEFT(Fixtures!U12,(LEN(Fixtures!U12)-4))</f>
        <v>MCI</v>
      </c>
      <c r="U13" s="142" t="str">
        <f>LEFT(Fixtures!V12,(LEN(Fixtures!V12)-4))</f>
        <v>CAR</v>
      </c>
      <c r="V13" s="142" t="str">
        <f>LEFT(Fixtures!W12,(LEN(Fixtures!W12)-4))</f>
        <v>EVE</v>
      </c>
      <c r="W13" s="142" t="str">
        <f>LEFT(Fixtures!X12,(LEN(Fixtures!X12)-4))</f>
        <v>SOU</v>
      </c>
      <c r="X13" s="142" t="str">
        <f>LEFT(Fixtures!Y12,(LEN(Fixtures!Y12)-4))</f>
        <v>WOL</v>
      </c>
      <c r="Y13" s="142" t="str">
        <f>LEFT(Fixtures!Z12,(LEN(Fixtures!Z12)-4))</f>
        <v>LIV</v>
      </c>
      <c r="Z13" s="142" t="str">
        <f>LEFT(Fixtures!AA12,(LEN(Fixtures!AA12)-4))</f>
        <v>MNU</v>
      </c>
      <c r="AA13" s="142" t="str">
        <f>LEFT(Fixtures!AB12,(LEN(Fixtures!AB12)-4))</f>
        <v>TOT</v>
      </c>
      <c r="AB13" s="142" t="str">
        <f>LEFT(Fixtures!AC12,(LEN(Fixtures!AC12)-4))</f>
        <v>CRY</v>
      </c>
      <c r="AC13" s="142" t="str">
        <f>LEFT(Fixtures!AD12,(LEN(Fixtures!AD12)-4))</f>
        <v>BHA</v>
      </c>
      <c r="AD13" s="142" t="str">
        <f>LEFT(Fixtures!AE12,(LEN(Fixtures!AE12)-4))</f>
        <v>WAT</v>
      </c>
      <c r="AE13" s="142" t="str">
        <f>LEFT(Fixtures!AF12,(LEN(Fixtures!AF12)-4))</f>
        <v>FUL</v>
      </c>
      <c r="AF13" s="142" t="str">
        <f>LEFT(Fixtures!AG12,(LEN(Fixtures!AG12)-4))</f>
        <v>BUR</v>
      </c>
      <c r="AG13" s="142" t="str">
        <f>LEFT(Fixtures!AH12,(LEN(Fixtures!AH12)-4))</f>
        <v>BOU</v>
      </c>
      <c r="AH13" s="142" t="str">
        <f>LEFT(Fixtures!AI12,(LEN(Fixtures!AI12)-4))</f>
        <v>HUD</v>
      </c>
      <c r="AI13" s="142" t="str">
        <f>LEFT(Fixtures!AJ12,(LEN(Fixtures!AJ12)-4))</f>
        <v>NEW</v>
      </c>
      <c r="AJ13" s="142" t="str">
        <f>LEFT(Fixtures!AK12,(LEN(Fixtures!AK12)-4))</f>
        <v>WHU</v>
      </c>
      <c r="AK13" s="142" t="str">
        <f>LEFT(Fixtures!AL12,(LEN(Fixtures!AL12)-4))</f>
        <v>ARS</v>
      </c>
      <c r="AL13" s="142" t="str">
        <f>LEFT(Fixtures!AM12,(LEN(Fixtures!AM12)-4))</f>
        <v>MCI</v>
      </c>
      <c r="AM13" s="142" t="str">
        <f>LEFT(Fixtures!AN12,(LEN(Fixtures!AN12)-4))</f>
        <v>CHE</v>
      </c>
    </row>
    <row r="14" ht="12.75" customHeight="1">
      <c r="A14" s="140" t="str">
        <f>Difficulties!A14</f>
        <v>Liverpool</v>
      </c>
      <c r="B14" s="142" t="str">
        <f>LEFT(Fixtures!C13,(LEN(Fixtures!C13)-4))</f>
        <v>WHU</v>
      </c>
      <c r="C14" s="142" t="str">
        <f>LEFT(Fixtures!D13,(LEN(Fixtures!D13)-4))</f>
        <v>CRY</v>
      </c>
      <c r="D14" s="142" t="str">
        <f>LEFT(Fixtures!E13,(LEN(Fixtures!E13)-4))</f>
        <v>BHA</v>
      </c>
      <c r="E14" s="142" t="str">
        <f>LEFT(Fixtures!F13,(LEN(Fixtures!F13)-4))</f>
        <v>LEI</v>
      </c>
      <c r="F14" s="142" t="str">
        <f>LEFT(Fixtures!G13,(LEN(Fixtures!G13)-4))</f>
        <v>TOT</v>
      </c>
      <c r="G14" s="142" t="str">
        <f>LEFT(Fixtures!H13,(LEN(Fixtures!H13)-4))</f>
        <v>SOU</v>
      </c>
      <c r="H14" s="142" t="str">
        <f>LEFT(Fixtures!I13,(LEN(Fixtures!I13)-4))</f>
        <v>CHE</v>
      </c>
      <c r="I14" s="142" t="str">
        <f>LEFT(Fixtures!J13,(LEN(Fixtures!J13)-4))</f>
        <v>MCI</v>
      </c>
      <c r="J14" s="142" t="str">
        <f>LEFT(Fixtures!K13,(LEN(Fixtures!K13)-4))</f>
        <v>HUD</v>
      </c>
      <c r="K14" s="142" t="str">
        <f>LEFT(Fixtures!L13,(LEN(Fixtures!L13)-4))</f>
        <v>CAR</v>
      </c>
      <c r="L14" s="142" t="str">
        <f>LEFT(Fixtures!M13,(LEN(Fixtures!M13)-4))</f>
        <v>ARS</v>
      </c>
      <c r="M14" s="142" t="str">
        <f>LEFT(Fixtures!N13,(LEN(Fixtures!N13)-4))</f>
        <v>FUL</v>
      </c>
      <c r="N14" s="142" t="str">
        <f>LEFT(Fixtures!O13,(LEN(Fixtures!O13)-4))</f>
        <v>WAT</v>
      </c>
      <c r="O14" s="142" t="str">
        <f>LEFT(Fixtures!P13,(LEN(Fixtures!P13)-4))</f>
        <v>EVE</v>
      </c>
      <c r="P14" s="142" t="str">
        <f>LEFT(Fixtures!Q13,(LEN(Fixtures!Q13)-4))</f>
        <v>BUR</v>
      </c>
      <c r="Q14" s="142" t="str">
        <f>LEFT(Fixtures!R13,(LEN(Fixtures!R13)-4))</f>
        <v>BOU</v>
      </c>
      <c r="R14" s="142" t="str">
        <f>LEFT(Fixtures!S13,(LEN(Fixtures!S13)-4))</f>
        <v>MNU</v>
      </c>
      <c r="S14" s="142" t="str">
        <f>LEFT(Fixtures!T13,(LEN(Fixtures!T13)-4))</f>
        <v>WOL</v>
      </c>
      <c r="T14" s="142" t="str">
        <f>LEFT(Fixtures!U13,(LEN(Fixtures!U13)-4))</f>
        <v>NEW</v>
      </c>
      <c r="U14" s="142" t="str">
        <f>LEFT(Fixtures!V13,(LEN(Fixtures!V13)-4))</f>
        <v>ARS</v>
      </c>
      <c r="V14" s="142" t="str">
        <f>LEFT(Fixtures!W13,(LEN(Fixtures!W13)-4))</f>
        <v>MCI</v>
      </c>
      <c r="W14" s="142" t="str">
        <f>LEFT(Fixtures!X13,(LEN(Fixtures!X13)-4))</f>
        <v>BHA</v>
      </c>
      <c r="X14" s="142" t="str">
        <f>LEFT(Fixtures!Y13,(LEN(Fixtures!Y13)-4))</f>
        <v>CRY</v>
      </c>
      <c r="Y14" s="142" t="str">
        <f>LEFT(Fixtures!Z13,(LEN(Fixtures!Z13)-4))</f>
        <v>LEI</v>
      </c>
      <c r="Z14" s="142" t="str">
        <f>LEFT(Fixtures!AA13,(LEN(Fixtures!AA13)-4))</f>
        <v>WHU</v>
      </c>
      <c r="AA14" s="142" t="str">
        <f>LEFT(Fixtures!AB13,(LEN(Fixtures!AB13)-4))</f>
        <v>BOU</v>
      </c>
      <c r="AB14" s="142" t="str">
        <f>LEFT(Fixtures!AC13,(LEN(Fixtures!AC13)-4))</f>
        <v>MNU</v>
      </c>
      <c r="AC14" s="142" t="str">
        <f>LEFT(Fixtures!AD13,(LEN(Fixtures!AD13)-4))</f>
        <v>WAT</v>
      </c>
      <c r="AD14" s="142" t="str">
        <f>LEFT(Fixtures!AE13,(LEN(Fixtures!AE13)-4))</f>
        <v>EVE</v>
      </c>
      <c r="AE14" s="142" t="str">
        <f>LEFT(Fixtures!AF13,(LEN(Fixtures!AF13)-4))</f>
        <v>BUR</v>
      </c>
      <c r="AF14" s="142" t="str">
        <f>LEFT(Fixtures!AG13,(LEN(Fixtures!AG13)-4))</f>
        <v>FUL</v>
      </c>
      <c r="AG14" s="142" t="str">
        <f>LEFT(Fixtures!AH13,(LEN(Fixtures!AH13)-4))</f>
        <v>TOT</v>
      </c>
      <c r="AH14" s="142" t="str">
        <f>LEFT(Fixtures!AI13,(LEN(Fixtures!AI13)-4))</f>
        <v>SOU</v>
      </c>
      <c r="AI14" s="142" t="str">
        <f>LEFT(Fixtures!AJ13,(LEN(Fixtures!AJ13)-4))</f>
        <v>CHE</v>
      </c>
      <c r="AJ14" s="142" t="str">
        <f>LEFT(Fixtures!AK13,(LEN(Fixtures!AK13)-4))</f>
        <v>CAR</v>
      </c>
      <c r="AK14" s="142" t="str">
        <f>LEFT(Fixtures!AL13,(LEN(Fixtures!AL13)-4))</f>
        <v>HUD</v>
      </c>
      <c r="AL14" s="142" t="str">
        <f>LEFT(Fixtures!AM13,(LEN(Fixtures!AM13)-4))</f>
        <v>NEW</v>
      </c>
      <c r="AM14" s="142" t="str">
        <f>LEFT(Fixtures!AN13,(LEN(Fixtures!AN13)-4))</f>
        <v>WOL</v>
      </c>
    </row>
    <row r="15" ht="12.75" customHeight="1">
      <c r="A15" s="140" t="str">
        <f>Difficulties!A15</f>
        <v>Man City</v>
      </c>
      <c r="B15" s="142" t="str">
        <f>LEFT(Fixtures!C14,(LEN(Fixtures!C14)-4))</f>
        <v>ARS</v>
      </c>
      <c r="C15" s="142" t="str">
        <f>LEFT(Fixtures!D14,(LEN(Fixtures!D14)-4))</f>
        <v>HUD</v>
      </c>
      <c r="D15" s="142" t="str">
        <f>LEFT(Fixtures!E14,(LEN(Fixtures!E14)-4))</f>
        <v>WOL</v>
      </c>
      <c r="E15" s="142" t="str">
        <f>LEFT(Fixtures!F14,(LEN(Fixtures!F14)-4))</f>
        <v>NEW</v>
      </c>
      <c r="F15" s="142" t="str">
        <f>LEFT(Fixtures!G14,(LEN(Fixtures!G14)-4))</f>
        <v>FUL</v>
      </c>
      <c r="G15" s="142" t="str">
        <f>LEFT(Fixtures!H14,(LEN(Fixtures!H14)-4))</f>
        <v>CAR</v>
      </c>
      <c r="H15" s="142" t="str">
        <f>LEFT(Fixtures!I14,(LEN(Fixtures!I14)-4))</f>
        <v>BHA</v>
      </c>
      <c r="I15" s="142" t="str">
        <f>LEFT(Fixtures!J14,(LEN(Fixtures!J14)-4))</f>
        <v>LIV</v>
      </c>
      <c r="J15" s="142" t="str">
        <f>LEFT(Fixtures!K14,(LEN(Fixtures!K14)-4))</f>
        <v>BUR</v>
      </c>
      <c r="K15" s="142" t="str">
        <f>LEFT(Fixtures!L14,(LEN(Fixtures!L14)-4))</f>
        <v>TOT</v>
      </c>
      <c r="L15" s="142" t="str">
        <f>LEFT(Fixtures!M14,(LEN(Fixtures!M14)-4))</f>
        <v>SOU</v>
      </c>
      <c r="M15" s="142" t="str">
        <f>LEFT(Fixtures!N14,(LEN(Fixtures!N14)-4))</f>
        <v>MNU</v>
      </c>
      <c r="N15" s="142" t="str">
        <f>LEFT(Fixtures!O14,(LEN(Fixtures!O14)-4))</f>
        <v>WHU</v>
      </c>
      <c r="O15" s="142" t="str">
        <f>LEFT(Fixtures!P14,(LEN(Fixtures!P14)-4))</f>
        <v>BOU</v>
      </c>
      <c r="P15" s="142" t="str">
        <f>LEFT(Fixtures!Q14,(LEN(Fixtures!Q14)-4))</f>
        <v>WAT</v>
      </c>
      <c r="Q15" s="142" t="str">
        <f>LEFT(Fixtures!R14,(LEN(Fixtures!R14)-4))</f>
        <v>CHE</v>
      </c>
      <c r="R15" s="142" t="str">
        <f>LEFT(Fixtures!S14,(LEN(Fixtures!S14)-4))</f>
        <v>EVE</v>
      </c>
      <c r="S15" s="142" t="str">
        <f>LEFT(Fixtures!T14,(LEN(Fixtures!T14)-4))</f>
        <v>CRY</v>
      </c>
      <c r="T15" s="142" t="str">
        <f>LEFT(Fixtures!U14,(LEN(Fixtures!U14)-4))</f>
        <v>LEI</v>
      </c>
      <c r="U15" s="142" t="str">
        <f>LEFT(Fixtures!V14,(LEN(Fixtures!V14)-4))</f>
        <v>SOU</v>
      </c>
      <c r="V15" s="142" t="str">
        <f>LEFT(Fixtures!W14,(LEN(Fixtures!W14)-4))</f>
        <v>LIV</v>
      </c>
      <c r="W15" s="142" t="str">
        <f>LEFT(Fixtures!X14,(LEN(Fixtures!X14)-4))</f>
        <v>WOL</v>
      </c>
      <c r="X15" s="142" t="str">
        <f>LEFT(Fixtures!Y14,(LEN(Fixtures!Y14)-4))</f>
        <v>HUD</v>
      </c>
      <c r="Y15" s="142" t="str">
        <f>LEFT(Fixtures!Z14,(LEN(Fixtures!Z14)-4))</f>
        <v>NEW</v>
      </c>
      <c r="Z15" s="142" t="str">
        <f>LEFT(Fixtures!AA14,(LEN(Fixtures!AA14)-4))</f>
        <v>ARS</v>
      </c>
      <c r="AA15" s="142" t="str">
        <f>LEFT(Fixtures!AB14,(LEN(Fixtures!AB14)-4))</f>
        <v>CHE</v>
      </c>
      <c r="AB15" s="142" t="str">
        <f>LEFT(Fixtures!AC14,(LEN(Fixtures!AC14)-4))</f>
        <v>EVE</v>
      </c>
      <c r="AC15" s="142" t="str">
        <f>LEFT(Fixtures!AD14,(LEN(Fixtures!AD14)-4))</f>
        <v>WHU</v>
      </c>
      <c r="AD15" s="142" t="str">
        <f>LEFT(Fixtures!AE14,(LEN(Fixtures!AE14)-4))</f>
        <v>BOU</v>
      </c>
      <c r="AE15" s="142" t="str">
        <f>LEFT(Fixtures!AF14,(LEN(Fixtures!AF14)-4))</f>
        <v>WAT</v>
      </c>
      <c r="AF15" s="142" t="str">
        <f>LEFT(Fixtures!AG14,(LEN(Fixtures!AG14)-4))</f>
        <v>MNU</v>
      </c>
      <c r="AG15" s="142" t="str">
        <f>LEFT(Fixtures!AH14,(LEN(Fixtures!AH14)-4))</f>
        <v>FUL</v>
      </c>
      <c r="AH15" s="142" t="str">
        <f>LEFT(Fixtures!AI14,(LEN(Fixtures!AI14)-4))</f>
        <v>CAR</v>
      </c>
      <c r="AI15" s="142" t="str">
        <f>LEFT(Fixtures!AJ14,(LEN(Fixtures!AJ14)-4))</f>
        <v>CRY</v>
      </c>
      <c r="AJ15" s="142" t="str">
        <f>LEFT(Fixtures!AK14,(LEN(Fixtures!AK14)-4))</f>
        <v>TOT</v>
      </c>
      <c r="AK15" s="142" t="str">
        <f>LEFT(Fixtures!AL14,(LEN(Fixtures!AL14)-4))</f>
        <v>BUR</v>
      </c>
      <c r="AL15" s="142" t="str">
        <f>LEFT(Fixtures!AM14,(LEN(Fixtures!AM14)-4))</f>
        <v>LEI</v>
      </c>
      <c r="AM15" s="142" t="str">
        <f>LEFT(Fixtures!AN14,(LEN(Fixtures!AN14)-4))</f>
        <v>BHA</v>
      </c>
    </row>
    <row r="16" ht="12.75" customHeight="1">
      <c r="A16" s="140" t="str">
        <f>Difficulties!A16</f>
        <v>Man Utd</v>
      </c>
      <c r="B16" s="142" t="str">
        <f>LEFT(Fixtures!C15,(LEN(Fixtures!C15)-4))</f>
        <v>LEI</v>
      </c>
      <c r="C16" s="142" t="str">
        <f>LEFT(Fixtures!D15,(LEN(Fixtures!D15)-4))</f>
        <v>BHA</v>
      </c>
      <c r="D16" s="142" t="str">
        <f>LEFT(Fixtures!E15,(LEN(Fixtures!E15)-4))</f>
        <v>TOT</v>
      </c>
      <c r="E16" s="142" t="str">
        <f>LEFT(Fixtures!F15,(LEN(Fixtures!F15)-4))</f>
        <v>BUR</v>
      </c>
      <c r="F16" s="142" t="str">
        <f>LEFT(Fixtures!G15,(LEN(Fixtures!G15)-4))</f>
        <v>WAT</v>
      </c>
      <c r="G16" s="142" t="str">
        <f>LEFT(Fixtures!H15,(LEN(Fixtures!H15)-4))</f>
        <v>WOL</v>
      </c>
      <c r="H16" s="142" t="str">
        <f>LEFT(Fixtures!I15,(LEN(Fixtures!I15)-4))</f>
        <v>WHU</v>
      </c>
      <c r="I16" s="142" t="str">
        <f>LEFT(Fixtures!J15,(LEN(Fixtures!J15)-4))</f>
        <v>NEW</v>
      </c>
      <c r="J16" s="142" t="str">
        <f>LEFT(Fixtures!K15,(LEN(Fixtures!K15)-4))</f>
        <v>CHE</v>
      </c>
      <c r="K16" s="142" t="str">
        <f>LEFT(Fixtures!L15,(LEN(Fixtures!L15)-4))</f>
        <v>EVE</v>
      </c>
      <c r="L16" s="142" t="str">
        <f>LEFT(Fixtures!M15,(LEN(Fixtures!M15)-4))</f>
        <v>BOU</v>
      </c>
      <c r="M16" s="142" t="str">
        <f>LEFT(Fixtures!N15,(LEN(Fixtures!N15)-4))</f>
        <v>MCI</v>
      </c>
      <c r="N16" s="142" t="str">
        <f>LEFT(Fixtures!O15,(LEN(Fixtures!O15)-4))</f>
        <v>CRY</v>
      </c>
      <c r="O16" s="142" t="str">
        <f>LEFT(Fixtures!P15,(LEN(Fixtures!P15)-4))</f>
        <v>SOU</v>
      </c>
      <c r="P16" s="142" t="str">
        <f>LEFT(Fixtures!Q15,(LEN(Fixtures!Q15)-4))</f>
        <v>ARS</v>
      </c>
      <c r="Q16" s="142" t="str">
        <f>LEFT(Fixtures!R15,(LEN(Fixtures!R15)-4))</f>
        <v>FUL</v>
      </c>
      <c r="R16" s="142" t="str">
        <f>LEFT(Fixtures!S15,(LEN(Fixtures!S15)-4))</f>
        <v>LIV</v>
      </c>
      <c r="S16" s="142" t="str">
        <f>LEFT(Fixtures!T15,(LEN(Fixtures!T15)-4))</f>
        <v>CAR</v>
      </c>
      <c r="T16" s="142" t="str">
        <f>LEFT(Fixtures!U15,(LEN(Fixtures!U15)-4))</f>
        <v>HUD</v>
      </c>
      <c r="U16" s="142" t="str">
        <f>LEFT(Fixtures!V15,(LEN(Fixtures!V15)-4))</f>
        <v>BOU</v>
      </c>
      <c r="V16" s="142" t="str">
        <f>LEFT(Fixtures!W15,(LEN(Fixtures!W15)-4))</f>
        <v>NEW</v>
      </c>
      <c r="W16" s="142" t="str">
        <f>LEFT(Fixtures!X15,(LEN(Fixtures!X15)-4))</f>
        <v>TOT</v>
      </c>
      <c r="X16" s="142" t="str">
        <f>LEFT(Fixtures!Y15,(LEN(Fixtures!Y15)-4))</f>
        <v>BHA</v>
      </c>
      <c r="Y16" s="142" t="str">
        <f>LEFT(Fixtures!Z15,(LEN(Fixtures!Z15)-4))</f>
        <v>BUR</v>
      </c>
      <c r="Z16" s="142" t="str">
        <f>LEFT(Fixtures!AA15,(LEN(Fixtures!AA15)-4))</f>
        <v>LEI</v>
      </c>
      <c r="AA16" s="142" t="str">
        <f>LEFT(Fixtures!AB15,(LEN(Fixtures!AB15)-4))</f>
        <v>FUL</v>
      </c>
      <c r="AB16" s="142" t="str">
        <f>LEFT(Fixtures!AC15,(LEN(Fixtures!AC15)-4))</f>
        <v>LIV</v>
      </c>
      <c r="AC16" s="142" t="str">
        <f>LEFT(Fixtures!AD15,(LEN(Fixtures!AD15)-4))</f>
        <v>CRY</v>
      </c>
      <c r="AD16" s="142" t="str">
        <f>LEFT(Fixtures!AE15,(LEN(Fixtures!AE15)-4))</f>
        <v>SOU</v>
      </c>
      <c r="AE16" s="142" t="str">
        <f>LEFT(Fixtures!AF15,(LEN(Fixtures!AF15)-4))</f>
        <v>ARS</v>
      </c>
      <c r="AF16" s="142" t="str">
        <f>LEFT(Fixtures!AG15,(LEN(Fixtures!AG15)-4))</f>
        <v>MCI</v>
      </c>
      <c r="AG16" s="142" t="str">
        <f>LEFT(Fixtures!AH15,(LEN(Fixtures!AH15)-4))</f>
        <v>WAT</v>
      </c>
      <c r="AH16" s="142" t="str">
        <f>LEFT(Fixtures!AI15,(LEN(Fixtures!AI15)-4))</f>
        <v>WOL</v>
      </c>
      <c r="AI16" s="142" t="str">
        <f>LEFT(Fixtures!AJ15,(LEN(Fixtures!AJ15)-4))</f>
        <v>WHU</v>
      </c>
      <c r="AJ16" s="142" t="str">
        <f>LEFT(Fixtures!AK15,(LEN(Fixtures!AK15)-4))</f>
        <v>EVE</v>
      </c>
      <c r="AK16" s="142" t="str">
        <f>LEFT(Fixtures!AL15,(LEN(Fixtures!AL15)-4))</f>
        <v>CHE</v>
      </c>
      <c r="AL16" s="142" t="str">
        <f>LEFT(Fixtures!AM15,(LEN(Fixtures!AM15)-4))</f>
        <v>HUD</v>
      </c>
      <c r="AM16" s="142" t="str">
        <f>LEFT(Fixtures!AN15,(LEN(Fixtures!AN15)-4))</f>
        <v>CAR</v>
      </c>
    </row>
    <row r="17" ht="12.75" customHeight="1">
      <c r="A17" s="140" t="str">
        <f>Difficulties!A17</f>
        <v>Newcastle</v>
      </c>
      <c r="B17" s="142" t="str">
        <f>LEFT(Fixtures!C16,(LEN(Fixtures!C16)-4))</f>
        <v>TOT</v>
      </c>
      <c r="C17" s="142" t="str">
        <f>LEFT(Fixtures!D16,(LEN(Fixtures!D16)-4))</f>
        <v>CAR</v>
      </c>
      <c r="D17" s="142" t="str">
        <f>LEFT(Fixtures!E16,(LEN(Fixtures!E16)-4))</f>
        <v>CHE</v>
      </c>
      <c r="E17" s="142" t="str">
        <f>LEFT(Fixtures!F16,(LEN(Fixtures!F16)-4))</f>
        <v>MCI</v>
      </c>
      <c r="F17" s="142" t="str">
        <f>LEFT(Fixtures!G16,(LEN(Fixtures!G16)-4))</f>
        <v>ARS</v>
      </c>
      <c r="G17" s="142" t="str">
        <f>LEFT(Fixtures!H16,(LEN(Fixtures!H16)-4))</f>
        <v>CRY</v>
      </c>
      <c r="H17" s="142" t="str">
        <f>LEFT(Fixtures!I16,(LEN(Fixtures!I16)-4))</f>
        <v>LEI</v>
      </c>
      <c r="I17" s="142" t="str">
        <f>LEFT(Fixtures!J16,(LEN(Fixtures!J16)-4))</f>
        <v>MNU</v>
      </c>
      <c r="J17" s="142" t="str">
        <f>LEFT(Fixtures!K16,(LEN(Fixtures!K16)-4))</f>
        <v>BHA</v>
      </c>
      <c r="K17" s="142" t="str">
        <f>LEFT(Fixtures!L16,(LEN(Fixtures!L16)-4))</f>
        <v>SOU</v>
      </c>
      <c r="L17" s="142" t="str">
        <f>LEFT(Fixtures!M16,(LEN(Fixtures!M16)-4))</f>
        <v>WAT</v>
      </c>
      <c r="M17" s="142" t="str">
        <f>LEFT(Fixtures!N16,(LEN(Fixtures!N16)-4))</f>
        <v>BOU</v>
      </c>
      <c r="N17" s="142" t="str">
        <f>LEFT(Fixtures!O16,(LEN(Fixtures!O16)-4))</f>
        <v>BUR</v>
      </c>
      <c r="O17" s="142" t="str">
        <f>LEFT(Fixtures!P16,(LEN(Fixtures!P16)-4))</f>
        <v>WHU</v>
      </c>
      <c r="P17" s="142" t="str">
        <f>LEFT(Fixtures!Q16,(LEN(Fixtures!Q16)-4))</f>
        <v>WOL</v>
      </c>
      <c r="Q17" s="142" t="str">
        <f>LEFT(Fixtures!R16,(LEN(Fixtures!R16)-4))</f>
        <v>EVE</v>
      </c>
      <c r="R17" s="142" t="str">
        <f>LEFT(Fixtures!S16,(LEN(Fixtures!S16)-4))</f>
        <v>HUD</v>
      </c>
      <c r="S17" s="142" t="str">
        <f>LEFT(Fixtures!T16,(LEN(Fixtures!T16)-4))</f>
        <v>FUL</v>
      </c>
      <c r="T17" s="142" t="str">
        <f>LEFT(Fixtures!U16,(LEN(Fixtures!U16)-4))</f>
        <v>LIV</v>
      </c>
      <c r="U17" s="142" t="str">
        <f>LEFT(Fixtures!V16,(LEN(Fixtures!V16)-4))</f>
        <v>WAT</v>
      </c>
      <c r="V17" s="142" t="str">
        <f>LEFT(Fixtures!W16,(LEN(Fixtures!W16)-4))</f>
        <v>MNU</v>
      </c>
      <c r="W17" s="142" t="str">
        <f>LEFT(Fixtures!X16,(LEN(Fixtures!X16)-4))</f>
        <v>CHE</v>
      </c>
      <c r="X17" s="142" t="str">
        <f>LEFT(Fixtures!Y16,(LEN(Fixtures!Y16)-4))</f>
        <v>CAR</v>
      </c>
      <c r="Y17" s="142" t="str">
        <f>LEFT(Fixtures!Z16,(LEN(Fixtures!Z16)-4))</f>
        <v>MCI</v>
      </c>
      <c r="Z17" s="142" t="str">
        <f>LEFT(Fixtures!AA16,(LEN(Fixtures!AA16)-4))</f>
        <v>TOT</v>
      </c>
      <c r="AA17" s="142" t="str">
        <f>LEFT(Fixtures!AB16,(LEN(Fixtures!AB16)-4))</f>
        <v>WOL</v>
      </c>
      <c r="AB17" s="142" t="str">
        <f>LEFT(Fixtures!AC16,(LEN(Fixtures!AC16)-4))</f>
        <v>HUD</v>
      </c>
      <c r="AC17" s="142" t="str">
        <f>LEFT(Fixtures!AD16,(LEN(Fixtures!AD16)-4))</f>
        <v>BUR</v>
      </c>
      <c r="AD17" s="142" t="str">
        <f>LEFT(Fixtures!AE16,(LEN(Fixtures!AE16)-4))</f>
        <v>WHU</v>
      </c>
      <c r="AE17" s="142" t="str">
        <f>LEFT(Fixtures!AF16,(LEN(Fixtures!AF16)-4))</f>
        <v>EVE</v>
      </c>
      <c r="AF17" s="142" t="str">
        <f>LEFT(Fixtures!AG16,(LEN(Fixtures!AG16)-4))</f>
        <v>BOU</v>
      </c>
      <c r="AG17" s="142" t="str">
        <f>LEFT(Fixtures!AH16,(LEN(Fixtures!AH16)-4))</f>
        <v>ARS</v>
      </c>
      <c r="AH17" s="142" t="str">
        <f>LEFT(Fixtures!AI16,(LEN(Fixtures!AI16)-4))</f>
        <v>CRY</v>
      </c>
      <c r="AI17" s="142" t="str">
        <f>LEFT(Fixtures!AJ16,(LEN(Fixtures!AJ16)-4))</f>
        <v>LEI</v>
      </c>
      <c r="AJ17" s="142" t="str">
        <f>LEFT(Fixtures!AK16,(LEN(Fixtures!AK16)-4))</f>
        <v>SOU</v>
      </c>
      <c r="AK17" s="142" t="str">
        <f>LEFT(Fixtures!AL16,(LEN(Fixtures!AL16)-4))</f>
        <v>BHA</v>
      </c>
      <c r="AL17" s="142" t="str">
        <f>LEFT(Fixtures!AM16,(LEN(Fixtures!AM16)-4))</f>
        <v>LIV</v>
      </c>
      <c r="AM17" s="142" t="str">
        <f>LEFT(Fixtures!AN16,(LEN(Fixtures!AN16)-4))</f>
        <v>FUL</v>
      </c>
    </row>
    <row r="18" ht="12.75" customHeight="1">
      <c r="A18" s="140" t="str">
        <f>Difficulties!A18</f>
        <v>Southampton</v>
      </c>
      <c r="B18" s="142" t="str">
        <f>LEFT(Fixtures!C17,(LEN(Fixtures!C17)-4))</f>
        <v>BUR</v>
      </c>
      <c r="C18" s="142" t="str">
        <f>LEFT(Fixtures!D17,(LEN(Fixtures!D17)-4))</f>
        <v>EVE</v>
      </c>
      <c r="D18" s="142" t="str">
        <f>LEFT(Fixtures!E17,(LEN(Fixtures!E17)-4))</f>
        <v>LEI</v>
      </c>
      <c r="E18" s="142" t="str">
        <f>LEFT(Fixtures!F17,(LEN(Fixtures!F17)-4))</f>
        <v>CRY</v>
      </c>
      <c r="F18" s="142" t="str">
        <f>LEFT(Fixtures!G17,(LEN(Fixtures!G17)-4))</f>
        <v>BHA</v>
      </c>
      <c r="G18" s="142" t="str">
        <f>LEFT(Fixtures!H17,(LEN(Fixtures!H17)-4))</f>
        <v>LIV</v>
      </c>
      <c r="H18" s="142" t="str">
        <f>LEFT(Fixtures!I17,(LEN(Fixtures!I17)-4))</f>
        <v>WOL</v>
      </c>
      <c r="I18" s="142" t="str">
        <f>LEFT(Fixtures!J17,(LEN(Fixtures!J17)-4))</f>
        <v>CHE</v>
      </c>
      <c r="J18" s="142" t="str">
        <f>LEFT(Fixtures!K17,(LEN(Fixtures!K17)-4))</f>
        <v>BOU</v>
      </c>
      <c r="K18" s="142" t="str">
        <f>LEFT(Fixtures!L17,(LEN(Fixtures!L17)-4))</f>
        <v>NEW</v>
      </c>
      <c r="L18" s="142" t="str">
        <f>LEFT(Fixtures!M17,(LEN(Fixtures!M17)-4))</f>
        <v>MCI</v>
      </c>
      <c r="M18" s="142" t="str">
        <f>LEFT(Fixtures!N17,(LEN(Fixtures!N17)-4))</f>
        <v>WAT</v>
      </c>
      <c r="N18" s="142" t="str">
        <f>LEFT(Fixtures!O17,(LEN(Fixtures!O17)-4))</f>
        <v>FUL</v>
      </c>
      <c r="O18" s="142" t="str">
        <f>LEFT(Fixtures!P17,(LEN(Fixtures!P17)-4))</f>
        <v>MNU</v>
      </c>
      <c r="P18" s="142" t="str">
        <f>LEFT(Fixtures!Q17,(LEN(Fixtures!Q17)-4))</f>
        <v>TOT</v>
      </c>
      <c r="Q18" s="142" t="str">
        <f>LEFT(Fixtures!R17,(LEN(Fixtures!R17)-4))</f>
        <v>CAR</v>
      </c>
      <c r="R18" s="142" t="str">
        <f>LEFT(Fixtures!S17,(LEN(Fixtures!S17)-4))</f>
        <v>ARS</v>
      </c>
      <c r="S18" s="142" t="str">
        <f>LEFT(Fixtures!T17,(LEN(Fixtures!T17)-4))</f>
        <v>HUD</v>
      </c>
      <c r="T18" s="142" t="str">
        <f>LEFT(Fixtures!U17,(LEN(Fixtures!U17)-4))</f>
        <v>WHU</v>
      </c>
      <c r="U18" s="142" t="str">
        <f>LEFT(Fixtures!V17,(LEN(Fixtures!V17)-4))</f>
        <v>MCI</v>
      </c>
      <c r="V18" s="142" t="str">
        <f>LEFT(Fixtures!W17,(LEN(Fixtures!W17)-4))</f>
        <v>CHE</v>
      </c>
      <c r="W18" s="142" t="str">
        <f>LEFT(Fixtures!X17,(LEN(Fixtures!X17)-4))</f>
        <v>LEI</v>
      </c>
      <c r="X18" s="142" t="str">
        <f>LEFT(Fixtures!Y17,(LEN(Fixtures!Y17)-4))</f>
        <v>EVE</v>
      </c>
      <c r="Y18" s="142" t="str">
        <f>LEFT(Fixtures!Z17,(LEN(Fixtures!Z17)-4))</f>
        <v>CRY</v>
      </c>
      <c r="Z18" s="142" t="str">
        <f>LEFT(Fixtures!AA17,(LEN(Fixtures!AA17)-4))</f>
        <v>BUR</v>
      </c>
      <c r="AA18" s="142" t="str">
        <f>LEFT(Fixtures!AB17,(LEN(Fixtures!AB17)-4))</f>
        <v>CAR</v>
      </c>
      <c r="AB18" s="142" t="str">
        <f>LEFT(Fixtures!AC17,(LEN(Fixtures!AC17)-4))</f>
        <v>ARS</v>
      </c>
      <c r="AC18" s="142" t="str">
        <f>LEFT(Fixtures!AD17,(LEN(Fixtures!AD17)-4))</f>
        <v>FUL</v>
      </c>
      <c r="AD18" s="142" t="str">
        <f>LEFT(Fixtures!AE17,(LEN(Fixtures!AE17)-4))</f>
        <v>MNU</v>
      </c>
      <c r="AE18" s="142" t="str">
        <f>LEFT(Fixtures!AF17,(LEN(Fixtures!AF17)-4))</f>
        <v>TOT</v>
      </c>
      <c r="AF18" s="142" t="str">
        <f>LEFT(Fixtures!AG17,(LEN(Fixtures!AG17)-4))</f>
        <v>WAT</v>
      </c>
      <c r="AG18" s="142" t="str">
        <f>LEFT(Fixtures!AH17,(LEN(Fixtures!AH17)-4))</f>
        <v>BHA</v>
      </c>
      <c r="AH18" s="142" t="str">
        <f>LEFT(Fixtures!AI17,(LEN(Fixtures!AI17)-4))</f>
        <v>LIV</v>
      </c>
      <c r="AI18" s="142" t="str">
        <f>LEFT(Fixtures!AJ17,(LEN(Fixtures!AJ17)-4))</f>
        <v>WOL</v>
      </c>
      <c r="AJ18" s="142" t="str">
        <f>LEFT(Fixtures!AK17,(LEN(Fixtures!AK17)-4))</f>
        <v>NEW</v>
      </c>
      <c r="AK18" s="142" t="str">
        <f>LEFT(Fixtures!AL17,(LEN(Fixtures!AL17)-4))</f>
        <v>BOU</v>
      </c>
      <c r="AL18" s="142" t="str">
        <f>LEFT(Fixtures!AM17,(LEN(Fixtures!AM17)-4))</f>
        <v>WHU</v>
      </c>
      <c r="AM18" s="142" t="str">
        <f>LEFT(Fixtures!AN17,(LEN(Fixtures!AN17)-4))</f>
        <v>HUD</v>
      </c>
    </row>
    <row r="19" ht="12.75" customHeight="1">
      <c r="A19" s="140" t="str">
        <f>Difficulties!A19</f>
        <v>Tottenham</v>
      </c>
      <c r="B19" s="142" t="str">
        <f>LEFT(Fixtures!C18,(LEN(Fixtures!C18)-4))</f>
        <v>NEW</v>
      </c>
      <c r="C19" s="142" t="str">
        <f>LEFT(Fixtures!D18,(LEN(Fixtures!D18)-4))</f>
        <v>FUL</v>
      </c>
      <c r="D19" s="142" t="str">
        <f>LEFT(Fixtures!E18,(LEN(Fixtures!E18)-4))</f>
        <v>MNU</v>
      </c>
      <c r="E19" s="142" t="str">
        <f>LEFT(Fixtures!F18,(LEN(Fixtures!F18)-4))</f>
        <v>WAT</v>
      </c>
      <c r="F19" s="142" t="str">
        <f>LEFT(Fixtures!G18,(LEN(Fixtures!G18)-4))</f>
        <v>LIV</v>
      </c>
      <c r="G19" s="142" t="str">
        <f>LEFT(Fixtures!H18,(LEN(Fixtures!H18)-4))</f>
        <v>BHA</v>
      </c>
      <c r="H19" s="142" t="str">
        <f>LEFT(Fixtures!I18,(LEN(Fixtures!I18)-4))</f>
        <v>HUD</v>
      </c>
      <c r="I19" s="142" t="str">
        <f>LEFT(Fixtures!J18,(LEN(Fixtures!J18)-4))</f>
        <v>CAR</v>
      </c>
      <c r="J19" s="142" t="str">
        <f>LEFT(Fixtures!K18,(LEN(Fixtures!K18)-4))</f>
        <v>WHU</v>
      </c>
      <c r="K19" s="142" t="str">
        <f>LEFT(Fixtures!L18,(LEN(Fixtures!L18)-4))</f>
        <v>MCI</v>
      </c>
      <c r="L19" s="142" t="str">
        <f>LEFT(Fixtures!M18,(LEN(Fixtures!M18)-4))</f>
        <v>WOL</v>
      </c>
      <c r="M19" s="142" t="str">
        <f>LEFT(Fixtures!N18,(LEN(Fixtures!N18)-4))</f>
        <v>CRY</v>
      </c>
      <c r="N19" s="142" t="str">
        <f>LEFT(Fixtures!O18,(LEN(Fixtures!O18)-4))</f>
        <v>CHE</v>
      </c>
      <c r="O19" s="142" t="str">
        <f>LEFT(Fixtures!P18,(LEN(Fixtures!P18)-4))</f>
        <v>ARS</v>
      </c>
      <c r="P19" s="142" t="str">
        <f>LEFT(Fixtures!Q18,(LEN(Fixtures!Q18)-4))</f>
        <v>SOU</v>
      </c>
      <c r="Q19" s="142" t="str">
        <f>LEFT(Fixtures!R18,(LEN(Fixtures!R18)-4))</f>
        <v>LEI</v>
      </c>
      <c r="R19" s="142" t="str">
        <f>LEFT(Fixtures!S18,(LEN(Fixtures!S18)-4))</f>
        <v>BUR</v>
      </c>
      <c r="S19" s="142" t="str">
        <f>LEFT(Fixtures!T18,(LEN(Fixtures!T18)-4))</f>
        <v>EVE</v>
      </c>
      <c r="T19" s="142" t="str">
        <f>LEFT(Fixtures!U18,(LEN(Fixtures!U18)-4))</f>
        <v>BOU</v>
      </c>
      <c r="U19" s="142" t="str">
        <f>LEFT(Fixtures!V18,(LEN(Fixtures!V18)-4))</f>
        <v>WOL</v>
      </c>
      <c r="V19" s="142" t="str">
        <f>LEFT(Fixtures!W18,(LEN(Fixtures!W18)-4))</f>
        <v>CAR</v>
      </c>
      <c r="W19" s="142" t="str">
        <f>LEFT(Fixtures!X18,(LEN(Fixtures!X18)-4))</f>
        <v>MNU</v>
      </c>
      <c r="X19" s="142" t="str">
        <f>LEFT(Fixtures!Y18,(LEN(Fixtures!Y18)-4))</f>
        <v>FUL</v>
      </c>
      <c r="Y19" s="142" t="str">
        <f>LEFT(Fixtures!Z18,(LEN(Fixtures!Z18)-4))</f>
        <v>WAT</v>
      </c>
      <c r="Z19" s="142" t="str">
        <f>LEFT(Fixtures!AA18,(LEN(Fixtures!AA18)-4))</f>
        <v>NEW</v>
      </c>
      <c r="AA19" s="142" t="str">
        <f>LEFT(Fixtures!AB18,(LEN(Fixtures!AB18)-4))</f>
        <v>LEI</v>
      </c>
      <c r="AB19" s="142" t="str">
        <f>LEFT(Fixtures!AC18,(LEN(Fixtures!AC18)-4))</f>
        <v>BUR</v>
      </c>
      <c r="AC19" s="142" t="str">
        <f>LEFT(Fixtures!AD18,(LEN(Fixtures!AD18)-4))</f>
        <v>CHE</v>
      </c>
      <c r="AD19" s="142" t="str">
        <f>LEFT(Fixtures!AE18,(LEN(Fixtures!AE18)-4))</f>
        <v>ARS</v>
      </c>
      <c r="AE19" s="142" t="str">
        <f>LEFT(Fixtures!AF18,(LEN(Fixtures!AF18)-4))</f>
        <v>SOU</v>
      </c>
      <c r="AF19" s="142" t="str">
        <f>LEFT(Fixtures!AG18,(LEN(Fixtures!AG18)-4))</f>
        <v>CRY</v>
      </c>
      <c r="AG19" s="142" t="str">
        <f>LEFT(Fixtures!AH18,(LEN(Fixtures!AH18)-4))</f>
        <v>LIV</v>
      </c>
      <c r="AH19" s="142" t="str">
        <f>LEFT(Fixtures!AI18,(LEN(Fixtures!AI18)-4))</f>
        <v>BHA</v>
      </c>
      <c r="AI19" s="142" t="str">
        <f>LEFT(Fixtures!AJ18,(LEN(Fixtures!AJ18)-4))</f>
        <v>HUD</v>
      </c>
      <c r="AJ19" s="142" t="str">
        <f>LEFT(Fixtures!AK18,(LEN(Fixtures!AK18)-4))</f>
        <v>MCI</v>
      </c>
      <c r="AK19" s="142" t="str">
        <f>LEFT(Fixtures!AL18,(LEN(Fixtures!AL18)-4))</f>
        <v>WHU</v>
      </c>
      <c r="AL19" s="142" t="str">
        <f>LEFT(Fixtures!AM18,(LEN(Fixtures!AM18)-4))</f>
        <v>BOU</v>
      </c>
      <c r="AM19" s="142" t="str">
        <f>LEFT(Fixtures!AN18,(LEN(Fixtures!AN18)-4))</f>
        <v>EVE</v>
      </c>
    </row>
    <row r="20" ht="12.75" customHeight="1">
      <c r="A20" s="140" t="str">
        <f>Difficulties!A20</f>
        <v>Watford</v>
      </c>
      <c r="B20" s="142" t="str">
        <f>LEFT(Fixtures!C19,(LEN(Fixtures!C19)-4))</f>
        <v>BHA</v>
      </c>
      <c r="C20" s="142" t="str">
        <f>LEFT(Fixtures!D19,(LEN(Fixtures!D19)-4))</f>
        <v>BUR</v>
      </c>
      <c r="D20" s="142" t="str">
        <f>LEFT(Fixtures!E19,(LEN(Fixtures!E19)-4))</f>
        <v>CRY</v>
      </c>
      <c r="E20" s="142" t="str">
        <f>LEFT(Fixtures!F19,(LEN(Fixtures!F19)-4))</f>
        <v>TOT</v>
      </c>
      <c r="F20" s="142" t="str">
        <f>LEFT(Fixtures!G19,(LEN(Fixtures!G19)-4))</f>
        <v>MNU</v>
      </c>
      <c r="G20" s="142" t="str">
        <f>LEFT(Fixtures!H19,(LEN(Fixtures!H19)-4))</f>
        <v>FUL</v>
      </c>
      <c r="H20" s="142" t="str">
        <f>LEFT(Fixtures!I19,(LEN(Fixtures!I19)-4))</f>
        <v>ARS</v>
      </c>
      <c r="I20" s="142" t="str">
        <f>LEFT(Fixtures!J19,(LEN(Fixtures!J19)-4))</f>
        <v>BOU</v>
      </c>
      <c r="J20" s="142" t="str">
        <f>LEFT(Fixtures!K19,(LEN(Fixtures!K19)-4))</f>
        <v>WOL</v>
      </c>
      <c r="K20" s="142" t="str">
        <f>LEFT(Fixtures!L19,(LEN(Fixtures!L19)-4))</f>
        <v>HUD</v>
      </c>
      <c r="L20" s="142" t="str">
        <f>LEFT(Fixtures!M19,(LEN(Fixtures!M19)-4))</f>
        <v>NEW</v>
      </c>
      <c r="M20" s="142" t="str">
        <f>LEFT(Fixtures!N19,(LEN(Fixtures!N19)-4))</f>
        <v>SOU</v>
      </c>
      <c r="N20" s="142" t="str">
        <f>LEFT(Fixtures!O19,(LEN(Fixtures!O19)-4))</f>
        <v>LIV</v>
      </c>
      <c r="O20" s="142" t="str">
        <f>LEFT(Fixtures!P19,(LEN(Fixtures!P19)-4))</f>
        <v>LEI</v>
      </c>
      <c r="P20" s="142" t="str">
        <f>LEFT(Fixtures!Q19,(LEN(Fixtures!Q19)-4))</f>
        <v>MCI</v>
      </c>
      <c r="Q20" s="142" t="str">
        <f>LEFT(Fixtures!R19,(LEN(Fixtures!R19)-4))</f>
        <v>EVE</v>
      </c>
      <c r="R20" s="142" t="str">
        <f>LEFT(Fixtures!S19,(LEN(Fixtures!S19)-4))</f>
        <v>CAR</v>
      </c>
      <c r="S20" s="142" t="str">
        <f>LEFT(Fixtures!T19,(LEN(Fixtures!T19)-4))</f>
        <v>WHU</v>
      </c>
      <c r="T20" s="142" t="str">
        <f>LEFT(Fixtures!U19,(LEN(Fixtures!U19)-4))</f>
        <v>CHE</v>
      </c>
      <c r="U20" s="142" t="str">
        <f>LEFT(Fixtures!V19,(LEN(Fixtures!V19)-4))</f>
        <v>NEW</v>
      </c>
      <c r="V20" s="142" t="str">
        <f>LEFT(Fixtures!W19,(LEN(Fixtures!W19)-4))</f>
        <v>BOU</v>
      </c>
      <c r="W20" s="142" t="str">
        <f>LEFT(Fixtures!X19,(LEN(Fixtures!X19)-4))</f>
        <v>CRY</v>
      </c>
      <c r="X20" s="142" t="str">
        <f>LEFT(Fixtures!Y19,(LEN(Fixtures!Y19)-4))</f>
        <v>BUR</v>
      </c>
      <c r="Y20" s="142" t="str">
        <f>LEFT(Fixtures!Z19,(LEN(Fixtures!Z19)-4))</f>
        <v>TOT</v>
      </c>
      <c r="Z20" s="142" t="str">
        <f>LEFT(Fixtures!AA19,(LEN(Fixtures!AA19)-4))</f>
        <v>BHA</v>
      </c>
      <c r="AA20" s="142" t="str">
        <f>LEFT(Fixtures!AB19,(LEN(Fixtures!AB19)-4))</f>
        <v>EVE</v>
      </c>
      <c r="AB20" s="142" t="str">
        <f>LEFT(Fixtures!AC19,(LEN(Fixtures!AC19)-4))</f>
        <v>CAR</v>
      </c>
      <c r="AC20" s="142" t="str">
        <f>LEFT(Fixtures!AD19,(LEN(Fixtures!AD19)-4))</f>
        <v>LIV</v>
      </c>
      <c r="AD20" s="142" t="str">
        <f>LEFT(Fixtures!AE19,(LEN(Fixtures!AE19)-4))</f>
        <v>LEI</v>
      </c>
      <c r="AE20" s="142" t="str">
        <f>LEFT(Fixtures!AF19,(LEN(Fixtures!AF19)-4))</f>
        <v>MCI</v>
      </c>
      <c r="AF20" s="142" t="str">
        <f>LEFT(Fixtures!AG19,(LEN(Fixtures!AG19)-4))</f>
        <v>SOU</v>
      </c>
      <c r="AG20" s="142" t="str">
        <f>LEFT(Fixtures!AH19,(LEN(Fixtures!AH19)-4))</f>
        <v>MNU</v>
      </c>
      <c r="AH20" s="142" t="str">
        <f>LEFT(Fixtures!AI19,(LEN(Fixtures!AI19)-4))</f>
        <v>FUL</v>
      </c>
      <c r="AI20" s="142" t="str">
        <f>LEFT(Fixtures!AJ19,(LEN(Fixtures!AJ19)-4))</f>
        <v>ARS</v>
      </c>
      <c r="AJ20" s="142" t="str">
        <f>LEFT(Fixtures!AK19,(LEN(Fixtures!AK19)-4))</f>
        <v>HUD</v>
      </c>
      <c r="AK20" s="142" t="str">
        <f>LEFT(Fixtures!AL19,(LEN(Fixtures!AL19)-4))</f>
        <v>WOL</v>
      </c>
      <c r="AL20" s="142" t="str">
        <f>LEFT(Fixtures!AM19,(LEN(Fixtures!AM19)-4))</f>
        <v>CHE</v>
      </c>
      <c r="AM20" s="142" t="str">
        <f>LEFT(Fixtures!AN19,(LEN(Fixtures!AN19)-4))</f>
        <v>WHU</v>
      </c>
    </row>
    <row r="21" ht="12.75" customHeight="1">
      <c r="A21" s="140" t="str">
        <f>Difficulties!A21</f>
        <v>West Ham</v>
      </c>
      <c r="B21" s="142" t="str">
        <f>LEFT(Fixtures!C20,(LEN(Fixtures!C20)-4))</f>
        <v>LIV</v>
      </c>
      <c r="C21" s="142" t="str">
        <f>LEFT(Fixtures!D20,(LEN(Fixtures!D20)-4))</f>
        <v>BOU</v>
      </c>
      <c r="D21" s="142" t="str">
        <f>LEFT(Fixtures!E20,(LEN(Fixtures!E20)-4))</f>
        <v>ARS</v>
      </c>
      <c r="E21" s="142" t="str">
        <f>LEFT(Fixtures!F20,(LEN(Fixtures!F20)-4))</f>
        <v>WOL</v>
      </c>
      <c r="F21" s="142" t="str">
        <f>LEFT(Fixtures!G20,(LEN(Fixtures!G20)-4))</f>
        <v>EVE</v>
      </c>
      <c r="G21" s="142" t="str">
        <f>LEFT(Fixtures!H20,(LEN(Fixtures!H20)-4))</f>
        <v>CHE</v>
      </c>
      <c r="H21" s="142" t="str">
        <f>LEFT(Fixtures!I20,(LEN(Fixtures!I20)-4))</f>
        <v>MNU</v>
      </c>
      <c r="I21" s="142" t="str">
        <f>LEFT(Fixtures!J20,(LEN(Fixtures!J20)-4))</f>
        <v>BHA</v>
      </c>
      <c r="J21" s="142" t="str">
        <f>LEFT(Fixtures!K20,(LEN(Fixtures!K20)-4))</f>
        <v>TOT</v>
      </c>
      <c r="K21" s="142" t="str">
        <f>LEFT(Fixtures!L20,(LEN(Fixtures!L20)-4))</f>
        <v>LEI</v>
      </c>
      <c r="L21" s="142" t="str">
        <f>LEFT(Fixtures!M20,(LEN(Fixtures!M20)-4))</f>
        <v>BUR</v>
      </c>
      <c r="M21" s="142" t="str">
        <f>LEFT(Fixtures!N20,(LEN(Fixtures!N20)-4))</f>
        <v>HUD</v>
      </c>
      <c r="N21" s="142" t="str">
        <f>LEFT(Fixtures!O20,(LEN(Fixtures!O20)-4))</f>
        <v>MCI</v>
      </c>
      <c r="O21" s="142" t="str">
        <f>LEFT(Fixtures!P20,(LEN(Fixtures!P20)-4))</f>
        <v>NEW</v>
      </c>
      <c r="P21" s="142" t="str">
        <f>LEFT(Fixtures!Q20,(LEN(Fixtures!Q20)-4))</f>
        <v>CAR</v>
      </c>
      <c r="Q21" s="142" t="str">
        <f>LEFT(Fixtures!R20,(LEN(Fixtures!R20)-4))</f>
        <v>CRY</v>
      </c>
      <c r="R21" s="142" t="str">
        <f>LEFT(Fixtures!S20,(LEN(Fixtures!S20)-4))</f>
        <v>FUL</v>
      </c>
      <c r="S21" s="142" t="str">
        <f>LEFT(Fixtures!T20,(LEN(Fixtures!T20)-4))</f>
        <v>WAT</v>
      </c>
      <c r="T21" s="142" t="str">
        <f>LEFT(Fixtures!U20,(LEN(Fixtures!U20)-4))</f>
        <v>SOU</v>
      </c>
      <c r="U21" s="142" t="str">
        <f>LEFT(Fixtures!V20,(LEN(Fixtures!V20)-4))</f>
        <v>BUR</v>
      </c>
      <c r="V21" s="142" t="str">
        <f>LEFT(Fixtures!W20,(LEN(Fixtures!W20)-4))</f>
        <v>BHA</v>
      </c>
      <c r="W21" s="142" t="str">
        <f>LEFT(Fixtures!X20,(LEN(Fixtures!X20)-4))</f>
        <v>ARS</v>
      </c>
      <c r="X21" s="142" t="str">
        <f>LEFT(Fixtures!Y20,(LEN(Fixtures!Y20)-4))</f>
        <v>BOU</v>
      </c>
      <c r="Y21" s="142" t="str">
        <f>LEFT(Fixtures!Z20,(LEN(Fixtures!Z20)-4))</f>
        <v>WOL</v>
      </c>
      <c r="Z21" s="142" t="str">
        <f>LEFT(Fixtures!AA20,(LEN(Fixtures!AA20)-4))</f>
        <v>LIV</v>
      </c>
      <c r="AA21" s="142" t="str">
        <f>LEFT(Fixtures!AB20,(LEN(Fixtures!AB20)-4))</f>
        <v>CRY</v>
      </c>
      <c r="AB21" s="142" t="str">
        <f>LEFT(Fixtures!AC20,(LEN(Fixtures!AC20)-4))</f>
        <v>FUL</v>
      </c>
      <c r="AC21" s="142" t="str">
        <f>LEFT(Fixtures!AD20,(LEN(Fixtures!AD20)-4))</f>
        <v>MCI</v>
      </c>
      <c r="AD21" s="142" t="str">
        <f>LEFT(Fixtures!AE20,(LEN(Fixtures!AE20)-4))</f>
        <v>NEW</v>
      </c>
      <c r="AE21" s="142" t="str">
        <f>LEFT(Fixtures!AF20,(LEN(Fixtures!AF20)-4))</f>
        <v>CAR</v>
      </c>
      <c r="AF21" s="142" t="str">
        <f>LEFT(Fixtures!AG20,(LEN(Fixtures!AG20)-4))</f>
        <v>HUD</v>
      </c>
      <c r="AG21" s="142" t="str">
        <f>LEFT(Fixtures!AH20,(LEN(Fixtures!AH20)-4))</f>
        <v>EVE</v>
      </c>
      <c r="AH21" s="142" t="str">
        <f>LEFT(Fixtures!AI20,(LEN(Fixtures!AI20)-4))</f>
        <v>CHE</v>
      </c>
      <c r="AI21" s="142" t="str">
        <f>LEFT(Fixtures!AJ20,(LEN(Fixtures!AJ20)-4))</f>
        <v>MNU</v>
      </c>
      <c r="AJ21" s="142" t="str">
        <f>LEFT(Fixtures!AK20,(LEN(Fixtures!AK20)-4))</f>
        <v>LEI</v>
      </c>
      <c r="AK21" s="142" t="str">
        <f>LEFT(Fixtures!AL20,(LEN(Fixtures!AL20)-4))</f>
        <v>TOT</v>
      </c>
      <c r="AL21" s="142" t="str">
        <f>LEFT(Fixtures!AM20,(LEN(Fixtures!AM20)-4))</f>
        <v>SOU</v>
      </c>
      <c r="AM21" s="142" t="str">
        <f>LEFT(Fixtures!AN20,(LEN(Fixtures!AN20)-4))</f>
        <v>WAT</v>
      </c>
    </row>
    <row r="22" ht="12.75" customHeight="1">
      <c r="A22" s="140" t="str">
        <f>Difficulties!A22</f>
        <v>Wolves</v>
      </c>
      <c r="B22" s="142" t="str">
        <f>LEFT(Fixtures!C21,(LEN(Fixtures!C21)-4))</f>
        <v>EVE</v>
      </c>
      <c r="C22" s="142" t="str">
        <f>LEFT(Fixtures!D21,(LEN(Fixtures!D21)-4))</f>
        <v>LEI</v>
      </c>
      <c r="D22" s="142" t="str">
        <f>LEFT(Fixtures!E21,(LEN(Fixtures!E21)-4))</f>
        <v>MCI</v>
      </c>
      <c r="E22" s="142" t="str">
        <f>LEFT(Fixtures!F21,(LEN(Fixtures!F21)-4))</f>
        <v>WHU</v>
      </c>
      <c r="F22" s="142" t="str">
        <f>LEFT(Fixtures!G21,(LEN(Fixtures!G21)-4))</f>
        <v>BUR</v>
      </c>
      <c r="G22" s="142" t="str">
        <f>LEFT(Fixtures!H21,(LEN(Fixtures!H21)-4))</f>
        <v>MNU</v>
      </c>
      <c r="H22" s="142" t="str">
        <f>LEFT(Fixtures!I21,(LEN(Fixtures!I21)-4))</f>
        <v>SOU</v>
      </c>
      <c r="I22" s="142" t="str">
        <f>LEFT(Fixtures!J21,(LEN(Fixtures!J21)-4))</f>
        <v>CRY</v>
      </c>
      <c r="J22" s="142" t="str">
        <f>LEFT(Fixtures!K21,(LEN(Fixtures!K21)-4))</f>
        <v>WAT</v>
      </c>
      <c r="K22" s="142" t="str">
        <f>LEFT(Fixtures!L21,(LEN(Fixtures!L21)-4))</f>
        <v>BHA</v>
      </c>
      <c r="L22" s="142" t="str">
        <f>LEFT(Fixtures!M21,(LEN(Fixtures!M21)-4))</f>
        <v>TOT</v>
      </c>
      <c r="M22" s="142" t="str">
        <f>LEFT(Fixtures!N21,(LEN(Fixtures!N21)-4))</f>
        <v>ARS</v>
      </c>
      <c r="N22" s="142" t="str">
        <f>LEFT(Fixtures!O21,(LEN(Fixtures!O21)-4))</f>
        <v>HUD</v>
      </c>
      <c r="O22" s="142" t="str">
        <f>LEFT(Fixtures!P21,(LEN(Fixtures!P21)-4))</f>
        <v>CAR</v>
      </c>
      <c r="P22" s="142" t="str">
        <f>LEFT(Fixtures!Q21,(LEN(Fixtures!Q21)-4))</f>
        <v>CHE</v>
      </c>
      <c r="Q22" s="142" t="str">
        <f>LEFT(Fixtures!R21,(LEN(Fixtures!R21)-4))</f>
        <v>NEW</v>
      </c>
      <c r="R22" s="142" t="str">
        <f>LEFT(Fixtures!S21,(LEN(Fixtures!S21)-4))</f>
        <v>BOU</v>
      </c>
      <c r="S22" s="142" t="str">
        <f>LEFT(Fixtures!T21,(LEN(Fixtures!T21)-4))</f>
        <v>LIV</v>
      </c>
      <c r="T22" s="142" t="str">
        <f>LEFT(Fixtures!U21,(LEN(Fixtures!U21)-4))</f>
        <v>FUL</v>
      </c>
      <c r="U22" s="142" t="str">
        <f>LEFT(Fixtures!V21,(LEN(Fixtures!V21)-4))</f>
        <v>TOT</v>
      </c>
      <c r="V22" s="142" t="str">
        <f>LEFT(Fixtures!W21,(LEN(Fixtures!W21)-4))</f>
        <v>CRY</v>
      </c>
      <c r="W22" s="142" t="str">
        <f>LEFT(Fixtures!X21,(LEN(Fixtures!X21)-4))</f>
        <v>MCI</v>
      </c>
      <c r="X22" s="142" t="str">
        <f>LEFT(Fixtures!Y21,(LEN(Fixtures!Y21)-4))</f>
        <v>LEI</v>
      </c>
      <c r="Y22" s="142" t="str">
        <f>LEFT(Fixtures!Z21,(LEN(Fixtures!Z21)-4))</f>
        <v>WHU</v>
      </c>
      <c r="Z22" s="142" t="str">
        <f>LEFT(Fixtures!AA21,(LEN(Fixtures!AA21)-4))</f>
        <v>EVE</v>
      </c>
      <c r="AA22" s="142" t="str">
        <f>LEFT(Fixtures!AB21,(LEN(Fixtures!AB21)-4))</f>
        <v>NEW</v>
      </c>
      <c r="AB22" s="142" t="str">
        <f>LEFT(Fixtures!AC21,(LEN(Fixtures!AC21)-4))</f>
        <v>BOU</v>
      </c>
      <c r="AC22" s="142" t="str">
        <f>LEFT(Fixtures!AD21,(LEN(Fixtures!AD21)-4))</f>
        <v>HUD</v>
      </c>
      <c r="AD22" s="142" t="str">
        <f>LEFT(Fixtures!AE21,(LEN(Fixtures!AE21)-4))</f>
        <v>CAR</v>
      </c>
      <c r="AE22" s="142" t="str">
        <f>LEFT(Fixtures!AF21,(LEN(Fixtures!AF21)-4))</f>
        <v>CHE</v>
      </c>
      <c r="AF22" s="142" t="str">
        <f>LEFT(Fixtures!AG21,(LEN(Fixtures!AG21)-4))</f>
        <v>ARS</v>
      </c>
      <c r="AG22" s="142" t="str">
        <f>LEFT(Fixtures!AH21,(LEN(Fixtures!AH21)-4))</f>
        <v>BUR</v>
      </c>
      <c r="AH22" s="142" t="str">
        <f>LEFT(Fixtures!AI21,(LEN(Fixtures!AI21)-4))</f>
        <v>MNU</v>
      </c>
      <c r="AI22" s="142" t="str">
        <f>LEFT(Fixtures!AJ21,(LEN(Fixtures!AJ21)-4))</f>
        <v>SOU</v>
      </c>
      <c r="AJ22" s="142" t="str">
        <f>LEFT(Fixtures!AK21,(LEN(Fixtures!AK21)-4))</f>
        <v>BHA</v>
      </c>
      <c r="AK22" s="142" t="str">
        <f>LEFT(Fixtures!AL21,(LEN(Fixtures!AL21)-4))</f>
        <v>WAT</v>
      </c>
      <c r="AL22" s="142" t="str">
        <f>LEFT(Fixtures!AM21,(LEN(Fixtures!AM21)-4))</f>
        <v>FUL</v>
      </c>
      <c r="AM22" s="142" t="str">
        <f>LEFT(Fixtures!AN21,(LEN(Fixtures!AN21)-4))</f>
        <v>LIV</v>
      </c>
    </row>
    <row r="23" ht="15.75" customHeight="1">
      <c r="A23" s="147" t="s">
        <v>160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</row>
    <row r="24" ht="12.75" customHeight="1">
      <c r="A24" s="139" t="s">
        <v>159</v>
      </c>
      <c r="B24" s="139" t="s">
        <v>41</v>
      </c>
      <c r="C24" s="139" t="s">
        <v>42</v>
      </c>
      <c r="D24" s="139" t="s">
        <v>43</v>
      </c>
      <c r="E24" s="139" t="s">
        <v>44</v>
      </c>
      <c r="F24" s="139" t="s">
        <v>45</v>
      </c>
      <c r="G24" s="139" t="s">
        <v>46</v>
      </c>
      <c r="H24" s="139" t="s">
        <v>47</v>
      </c>
      <c r="I24" s="139" t="s">
        <v>48</v>
      </c>
      <c r="J24" s="139" t="s">
        <v>49</v>
      </c>
      <c r="K24" s="139" t="s">
        <v>50</v>
      </c>
      <c r="L24" s="140" t="s">
        <v>51</v>
      </c>
      <c r="M24" s="140" t="s">
        <v>52</v>
      </c>
      <c r="N24" s="140" t="s">
        <v>53</v>
      </c>
      <c r="O24" s="140" t="s">
        <v>54</v>
      </c>
      <c r="P24" s="140" t="s">
        <v>55</v>
      </c>
      <c r="Q24" s="140" t="s">
        <v>56</v>
      </c>
      <c r="R24" s="140" t="s">
        <v>57</v>
      </c>
      <c r="S24" s="140" t="s">
        <v>58</v>
      </c>
      <c r="T24" s="140" t="s">
        <v>59</v>
      </c>
      <c r="U24" s="140" t="s">
        <v>60</v>
      </c>
      <c r="V24" s="140" t="s">
        <v>61</v>
      </c>
      <c r="W24" s="140" t="s">
        <v>62</v>
      </c>
      <c r="X24" s="140" t="s">
        <v>63</v>
      </c>
      <c r="Y24" s="140" t="s">
        <v>64</v>
      </c>
      <c r="Z24" s="140" t="s">
        <v>65</v>
      </c>
      <c r="AA24" s="140" t="s">
        <v>66</v>
      </c>
      <c r="AB24" s="140" t="s">
        <v>67</v>
      </c>
      <c r="AC24" s="140" t="s">
        <v>68</v>
      </c>
      <c r="AD24" s="140" t="s">
        <v>69</v>
      </c>
      <c r="AE24" s="140" t="s">
        <v>70</v>
      </c>
      <c r="AF24" s="140" t="s">
        <v>71</v>
      </c>
      <c r="AG24" s="140" t="s">
        <v>72</v>
      </c>
      <c r="AH24" s="140" t="s">
        <v>73</v>
      </c>
      <c r="AI24" s="140" t="s">
        <v>74</v>
      </c>
      <c r="AJ24" s="140" t="s">
        <v>75</v>
      </c>
      <c r="AK24" s="140" t="s">
        <v>76</v>
      </c>
      <c r="AL24" s="140" t="s">
        <v>77</v>
      </c>
      <c r="AM24" s="140" t="s">
        <v>78</v>
      </c>
    </row>
    <row r="25" ht="12.75" customHeight="1">
      <c r="A25" s="140" t="str">
        <f t="shared" ref="A25:A44" si="1">A3</f>
        <v>Arsenal</v>
      </c>
      <c r="B25" s="142" t="str">
        <f>LEFT(RIGHT(Fixtures!C2,2),1)</f>
        <v>H</v>
      </c>
      <c r="C25" s="142" t="str">
        <f>LEFT(RIGHT(Fixtures!D2,2),1)</f>
        <v>A</v>
      </c>
      <c r="D25" s="142" t="str">
        <f>LEFT(RIGHT(Fixtures!E2,2),1)</f>
        <v>H</v>
      </c>
      <c r="E25" s="142" t="str">
        <f>LEFT(RIGHT(Fixtures!F2,2),1)</f>
        <v>A</v>
      </c>
      <c r="F25" s="142" t="str">
        <f>LEFT(RIGHT(Fixtures!G2,2),1)</f>
        <v>A</v>
      </c>
      <c r="G25" s="142" t="str">
        <f>LEFT(RIGHT(Fixtures!H2,2),1)</f>
        <v>H</v>
      </c>
      <c r="H25" s="142" t="str">
        <f>LEFT(RIGHT(Fixtures!I2,2),1)</f>
        <v>H</v>
      </c>
      <c r="I25" s="142" t="str">
        <f>LEFT(RIGHT(Fixtures!J2,2),1)</f>
        <v>A</v>
      </c>
      <c r="J25" s="142" t="str">
        <f>LEFT(RIGHT(Fixtures!K2,2),1)</f>
        <v>H</v>
      </c>
      <c r="K25" s="142" t="str">
        <f>LEFT(RIGHT(Fixtures!L2,2),1)</f>
        <v>A</v>
      </c>
      <c r="L25" s="142" t="str">
        <f>LEFT(RIGHT(Fixtures!M2,2),1)</f>
        <v>H</v>
      </c>
      <c r="M25" s="142" t="str">
        <f>LEFT(RIGHT(Fixtures!N2,2),1)</f>
        <v>H</v>
      </c>
      <c r="N25" s="142" t="str">
        <f>LEFT(RIGHT(Fixtures!O2,2),1)</f>
        <v>A</v>
      </c>
      <c r="O25" s="142" t="str">
        <f>LEFT(RIGHT(Fixtures!P2,2),1)</f>
        <v>H</v>
      </c>
      <c r="P25" s="142" t="str">
        <f>LEFT(RIGHT(Fixtures!Q2,2),1)</f>
        <v>A</v>
      </c>
      <c r="Q25" s="142" t="str">
        <f>LEFT(RIGHT(Fixtures!R2,2),1)</f>
        <v>H</v>
      </c>
      <c r="R25" s="142" t="str">
        <f>LEFT(RIGHT(Fixtures!S2,2),1)</f>
        <v>A</v>
      </c>
      <c r="S25" s="142" t="str">
        <f>LEFT(RIGHT(Fixtures!T2,2),1)</f>
        <v>H</v>
      </c>
      <c r="T25" s="142" t="str">
        <f>LEFT(RIGHT(Fixtures!U2,2),1)</f>
        <v>A</v>
      </c>
      <c r="U25" s="142" t="str">
        <f>LEFT(RIGHT(Fixtures!V2,2),1)</f>
        <v>A</v>
      </c>
      <c r="V25" s="142" t="str">
        <f>LEFT(RIGHT(Fixtures!W2,2),1)</f>
        <v>H</v>
      </c>
      <c r="W25" s="142" t="str">
        <f>LEFT(RIGHT(Fixtures!X2,2),1)</f>
        <v>A</v>
      </c>
      <c r="X25" s="142" t="str">
        <f>LEFT(RIGHT(Fixtures!Y2,2),1)</f>
        <v>H</v>
      </c>
      <c r="Y25" s="142" t="str">
        <f>LEFT(RIGHT(Fixtures!Z2,2),1)</f>
        <v>H</v>
      </c>
      <c r="Z25" s="142" t="str">
        <f>LEFT(RIGHT(Fixtures!AA2,2),1)</f>
        <v>A</v>
      </c>
      <c r="AA25" s="142" t="str">
        <f>LEFT(RIGHT(Fixtures!AB2,2),1)</f>
        <v>A</v>
      </c>
      <c r="AB25" s="142" t="str">
        <f>LEFT(RIGHT(Fixtures!AC2,2),1)</f>
        <v>H</v>
      </c>
      <c r="AC25" s="142" t="str">
        <f>LEFT(RIGHT(Fixtures!AD2,2),1)</f>
        <v>H</v>
      </c>
      <c r="AD25" s="142" t="str">
        <f>LEFT(RIGHT(Fixtures!AE2,2),1)</f>
        <v>A</v>
      </c>
      <c r="AE25" s="142" t="str">
        <f>LEFT(RIGHT(Fixtures!AF2,2),1)</f>
        <v>H</v>
      </c>
      <c r="AF25" s="142" t="str">
        <f>LEFT(RIGHT(Fixtures!AG2,2),1)</f>
        <v>A</v>
      </c>
      <c r="AG25" s="142" t="str">
        <f>LEFT(RIGHT(Fixtures!AH2,2),1)</f>
        <v>H</v>
      </c>
      <c r="AH25" s="142" t="str">
        <f>LEFT(RIGHT(Fixtures!AI2,2),1)</f>
        <v>A</v>
      </c>
      <c r="AI25" s="142" t="str">
        <f>LEFT(RIGHT(Fixtures!AJ2,2),1)</f>
        <v>A</v>
      </c>
      <c r="AJ25" s="142" t="str">
        <f>LEFT(RIGHT(Fixtures!AK2,2),1)</f>
        <v>H</v>
      </c>
      <c r="AK25" s="142" t="str">
        <f>LEFT(RIGHT(Fixtures!AL2,2),1)</f>
        <v>A</v>
      </c>
      <c r="AL25" s="142" t="str">
        <f>LEFT(RIGHT(Fixtures!AM2,2),1)</f>
        <v>H</v>
      </c>
      <c r="AM25" s="142" t="str">
        <f>LEFT(RIGHT(Fixtures!AN2,2),1)</f>
        <v>A</v>
      </c>
    </row>
    <row r="26" ht="12.75" customHeight="1">
      <c r="A26" s="140" t="str">
        <f t="shared" si="1"/>
        <v>Bournemouth</v>
      </c>
      <c r="B26" s="142" t="str">
        <f>LEFT(RIGHT(Fixtures!C3,2),1)</f>
        <v>H</v>
      </c>
      <c r="C26" s="142" t="str">
        <f>LEFT(RIGHT(Fixtures!D3,2),1)</f>
        <v>A</v>
      </c>
      <c r="D26" s="142" t="str">
        <f>LEFT(RIGHT(Fixtures!E3,2),1)</f>
        <v>H</v>
      </c>
      <c r="E26" s="142" t="str">
        <f>LEFT(RIGHT(Fixtures!F3,2),1)</f>
        <v>A</v>
      </c>
      <c r="F26" s="142" t="str">
        <f>LEFT(RIGHT(Fixtures!G3,2),1)</f>
        <v>H</v>
      </c>
      <c r="G26" s="142" t="str">
        <f>LEFT(RIGHT(Fixtures!H3,2),1)</f>
        <v>A</v>
      </c>
      <c r="H26" s="142" t="str">
        <f>LEFT(RIGHT(Fixtures!I3,2),1)</f>
        <v>H</v>
      </c>
      <c r="I26" s="142" t="str">
        <f>LEFT(RIGHT(Fixtures!J3,2),1)</f>
        <v>A</v>
      </c>
      <c r="J26" s="142" t="str">
        <f>LEFT(RIGHT(Fixtures!K3,2),1)</f>
        <v>H</v>
      </c>
      <c r="K26" s="142" t="str">
        <f>LEFT(RIGHT(Fixtures!L3,2),1)</f>
        <v>A</v>
      </c>
      <c r="L26" s="142" t="str">
        <f>LEFT(RIGHT(Fixtures!M3,2),1)</f>
        <v>H</v>
      </c>
      <c r="M26" s="142" t="str">
        <f>LEFT(RIGHT(Fixtures!N3,2),1)</f>
        <v>A</v>
      </c>
      <c r="N26" s="142" t="str">
        <f>LEFT(RIGHT(Fixtures!O3,2),1)</f>
        <v>H</v>
      </c>
      <c r="O26" s="142" t="str">
        <f>LEFT(RIGHT(Fixtures!P3,2),1)</f>
        <v>A</v>
      </c>
      <c r="P26" s="142" t="str">
        <f>LEFT(RIGHT(Fixtures!Q3,2),1)</f>
        <v>H</v>
      </c>
      <c r="Q26" s="142" t="str">
        <f>LEFT(RIGHT(Fixtures!R3,2),1)</f>
        <v>H</v>
      </c>
      <c r="R26" s="142" t="str">
        <f>LEFT(RIGHT(Fixtures!S3,2),1)</f>
        <v>A</v>
      </c>
      <c r="S26" s="142" t="str">
        <f>LEFT(RIGHT(Fixtures!T3,2),1)</f>
        <v>H</v>
      </c>
      <c r="T26" s="142" t="str">
        <f>LEFT(RIGHT(Fixtures!U3,2),1)</f>
        <v>A</v>
      </c>
      <c r="U26" s="142" t="str">
        <f>LEFT(RIGHT(Fixtures!V3,2),1)</f>
        <v>A</v>
      </c>
      <c r="V26" s="142" t="str">
        <f>LEFT(RIGHT(Fixtures!W3,2),1)</f>
        <v>H</v>
      </c>
      <c r="W26" s="142" t="str">
        <f>LEFT(RIGHT(Fixtures!X3,2),1)</f>
        <v>A</v>
      </c>
      <c r="X26" s="142" t="str">
        <f>LEFT(RIGHT(Fixtures!Y3,2),1)</f>
        <v>H</v>
      </c>
      <c r="Y26" s="142" t="str">
        <f>LEFT(RIGHT(Fixtures!Z3,2),1)</f>
        <v>H</v>
      </c>
      <c r="Z26" s="142" t="str">
        <f>LEFT(RIGHT(Fixtures!AA3,2),1)</f>
        <v>A</v>
      </c>
      <c r="AA26" s="142" t="str">
        <f>LEFT(RIGHT(Fixtures!AB3,2),1)</f>
        <v>A</v>
      </c>
      <c r="AB26" s="142" t="str">
        <f>LEFT(RIGHT(Fixtures!AC3,2),1)</f>
        <v>H</v>
      </c>
      <c r="AC26" s="142" t="str">
        <f>LEFT(RIGHT(Fixtures!AD3,2),1)</f>
        <v>A</v>
      </c>
      <c r="AD26" s="142" t="str">
        <f>LEFT(RIGHT(Fixtures!AE3,2),1)</f>
        <v>H</v>
      </c>
      <c r="AE26" s="142" t="str">
        <f>LEFT(RIGHT(Fixtures!AF3,2),1)</f>
        <v>A</v>
      </c>
      <c r="AF26" s="142" t="str">
        <f>LEFT(RIGHT(Fixtures!AG3,2),1)</f>
        <v>H</v>
      </c>
      <c r="AG26" s="142" t="str">
        <f>LEFT(RIGHT(Fixtures!AH3,2),1)</f>
        <v>A</v>
      </c>
      <c r="AH26" s="142" t="str">
        <f>LEFT(RIGHT(Fixtures!AI3,2),1)</f>
        <v>H</v>
      </c>
      <c r="AI26" s="142" t="str">
        <f>LEFT(RIGHT(Fixtures!AJ3,2),1)</f>
        <v>A</v>
      </c>
      <c r="AJ26" s="142" t="str">
        <f>LEFT(RIGHT(Fixtures!AK3,2),1)</f>
        <v>H</v>
      </c>
      <c r="AK26" s="142" t="str">
        <f>LEFT(RIGHT(Fixtures!AL3,2),1)</f>
        <v>A</v>
      </c>
      <c r="AL26" s="142" t="str">
        <f>LEFT(RIGHT(Fixtures!AM3,2),1)</f>
        <v>H</v>
      </c>
      <c r="AM26" s="142" t="str">
        <f>LEFT(RIGHT(Fixtures!AN3,2),1)</f>
        <v>A</v>
      </c>
    </row>
    <row r="27" ht="12.75" customHeight="1">
      <c r="A27" s="140" t="str">
        <f t="shared" si="1"/>
        <v>Brighton</v>
      </c>
      <c r="B27" s="142" t="str">
        <f>LEFT(RIGHT(Fixtures!C4,2),1)</f>
        <v>A</v>
      </c>
      <c r="C27" s="142" t="str">
        <f>LEFT(RIGHT(Fixtures!D4,2),1)</f>
        <v>H</v>
      </c>
      <c r="D27" s="142" t="str">
        <f>LEFT(RIGHT(Fixtures!E4,2),1)</f>
        <v>A</v>
      </c>
      <c r="E27" s="142" t="str">
        <f>LEFT(RIGHT(Fixtures!F4,2),1)</f>
        <v>H</v>
      </c>
      <c r="F27" s="142" t="str">
        <f>LEFT(RIGHT(Fixtures!G4,2),1)</f>
        <v>A</v>
      </c>
      <c r="G27" s="142" t="str">
        <f>LEFT(RIGHT(Fixtures!H4,2),1)</f>
        <v>H</v>
      </c>
      <c r="H27" s="142" t="str">
        <f>LEFT(RIGHT(Fixtures!I4,2),1)</f>
        <v>A</v>
      </c>
      <c r="I27" s="142" t="str">
        <f>LEFT(RIGHT(Fixtures!J4,2),1)</f>
        <v>H</v>
      </c>
      <c r="J27" s="142" t="str">
        <f>LEFT(RIGHT(Fixtures!K4,2),1)</f>
        <v>A</v>
      </c>
      <c r="K27" s="142" t="str">
        <f>LEFT(RIGHT(Fixtures!L4,2),1)</f>
        <v>H</v>
      </c>
      <c r="L27" s="142" t="str">
        <f>LEFT(RIGHT(Fixtures!M4,2),1)</f>
        <v>A</v>
      </c>
      <c r="M27" s="142" t="str">
        <f>LEFT(RIGHT(Fixtures!N4,2),1)</f>
        <v>A</v>
      </c>
      <c r="N27" s="142" t="str">
        <f>LEFT(RIGHT(Fixtures!O4,2),1)</f>
        <v>H</v>
      </c>
      <c r="O27" s="142" t="str">
        <f>LEFT(RIGHT(Fixtures!P4,2),1)</f>
        <v>A</v>
      </c>
      <c r="P27" s="142" t="str">
        <f>LEFT(RIGHT(Fixtures!Q4,2),1)</f>
        <v>H</v>
      </c>
      <c r="Q27" s="142" t="str">
        <f>LEFT(RIGHT(Fixtures!R4,2),1)</f>
        <v>A</v>
      </c>
      <c r="R27" s="142" t="str">
        <f>LEFT(RIGHT(Fixtures!S4,2),1)</f>
        <v>H</v>
      </c>
      <c r="S27" s="142" t="str">
        <f>LEFT(RIGHT(Fixtures!T4,2),1)</f>
        <v>A</v>
      </c>
      <c r="T27" s="142" t="str">
        <f>LEFT(RIGHT(Fixtures!U4,2),1)</f>
        <v>H</v>
      </c>
      <c r="U27" s="142" t="str">
        <f>LEFT(RIGHT(Fixtures!V4,2),1)</f>
        <v>H</v>
      </c>
      <c r="V27" s="142" t="str">
        <f>LEFT(RIGHT(Fixtures!W4,2),1)</f>
        <v>A</v>
      </c>
      <c r="W27" s="142" t="str">
        <f>LEFT(RIGHT(Fixtures!X4,2),1)</f>
        <v>H</v>
      </c>
      <c r="X27" s="142" t="str">
        <f>LEFT(RIGHT(Fixtures!Y4,2),1)</f>
        <v>A</v>
      </c>
      <c r="Y27" s="142" t="str">
        <f>LEFT(RIGHT(Fixtures!Z4,2),1)</f>
        <v>A</v>
      </c>
      <c r="Z27" s="142" t="str">
        <f>LEFT(RIGHT(Fixtures!AA4,2),1)</f>
        <v>H</v>
      </c>
      <c r="AA27" s="142" t="str">
        <f>LEFT(RIGHT(Fixtures!AB4,2),1)</f>
        <v>H</v>
      </c>
      <c r="AB27" s="142" t="str">
        <f>LEFT(RIGHT(Fixtures!AC4,2),1)</f>
        <v>A</v>
      </c>
      <c r="AC27" s="142" t="str">
        <f>LEFT(RIGHT(Fixtures!AD4,2),1)</f>
        <v>A</v>
      </c>
      <c r="AD27" s="142" t="str">
        <f>LEFT(RIGHT(Fixtures!AE4,2),1)</f>
        <v>H</v>
      </c>
      <c r="AE27" s="142" t="str">
        <f>LEFT(RIGHT(Fixtures!AF4,2),1)</f>
        <v>A</v>
      </c>
      <c r="AF27" s="142" t="str">
        <f>LEFT(RIGHT(Fixtures!AG4,2),1)</f>
        <v>H</v>
      </c>
      <c r="AG27" s="142" t="str">
        <f>LEFT(RIGHT(Fixtures!AH4,2),1)</f>
        <v>H</v>
      </c>
      <c r="AH27" s="142" t="str">
        <f>LEFT(RIGHT(Fixtures!AI4,2),1)</f>
        <v>A</v>
      </c>
      <c r="AI27" s="142" t="str">
        <f>LEFT(RIGHT(Fixtures!AJ4,2),1)</f>
        <v>H</v>
      </c>
      <c r="AJ27" s="142" t="str">
        <f>LEFT(RIGHT(Fixtures!AK4,2),1)</f>
        <v>A</v>
      </c>
      <c r="AK27" s="142" t="str">
        <f>LEFT(RIGHT(Fixtures!AL4,2),1)</f>
        <v>H</v>
      </c>
      <c r="AL27" s="142" t="str">
        <f>LEFT(RIGHT(Fixtures!AM4,2),1)</f>
        <v>A</v>
      </c>
      <c r="AM27" s="142" t="str">
        <f>LEFT(RIGHT(Fixtures!AN4,2),1)</f>
        <v>H</v>
      </c>
    </row>
    <row r="28" ht="12.75" customHeight="1">
      <c r="A28" s="140" t="str">
        <f t="shared" si="1"/>
        <v>Burnley</v>
      </c>
      <c r="B28" s="142" t="str">
        <f>LEFT(RIGHT(Fixtures!C5,2),1)</f>
        <v>A</v>
      </c>
      <c r="C28" s="142" t="str">
        <f>LEFT(RIGHT(Fixtures!D5,2),1)</f>
        <v>H</v>
      </c>
      <c r="D28" s="142" t="str">
        <f>LEFT(RIGHT(Fixtures!E5,2),1)</f>
        <v>A</v>
      </c>
      <c r="E28" s="142" t="str">
        <f>LEFT(RIGHT(Fixtures!F5,2),1)</f>
        <v>H</v>
      </c>
      <c r="F28" s="142" t="str">
        <f>LEFT(RIGHT(Fixtures!G5,2),1)</f>
        <v>A</v>
      </c>
      <c r="G28" s="142" t="str">
        <f>LEFT(RIGHT(Fixtures!H5,2),1)</f>
        <v>H</v>
      </c>
      <c r="H28" s="142" t="str">
        <f>LEFT(RIGHT(Fixtures!I5,2),1)</f>
        <v>A</v>
      </c>
      <c r="I28" s="142" t="str">
        <f>LEFT(RIGHT(Fixtures!J5,2),1)</f>
        <v>H</v>
      </c>
      <c r="J28" s="142" t="str">
        <f>LEFT(RIGHT(Fixtures!K5,2),1)</f>
        <v>A</v>
      </c>
      <c r="K28" s="142" t="str">
        <f>LEFT(RIGHT(Fixtures!L5,2),1)</f>
        <v>H</v>
      </c>
      <c r="L28" s="142" t="str">
        <f>LEFT(RIGHT(Fixtures!M5,2),1)</f>
        <v>A</v>
      </c>
      <c r="M28" s="142" t="str">
        <f>LEFT(RIGHT(Fixtures!N5,2),1)</f>
        <v>A</v>
      </c>
      <c r="N28" s="142" t="str">
        <f>LEFT(RIGHT(Fixtures!O5,2),1)</f>
        <v>H</v>
      </c>
      <c r="O28" s="142" t="str">
        <f>LEFT(RIGHT(Fixtures!P5,2),1)</f>
        <v>A</v>
      </c>
      <c r="P28" s="142" t="str">
        <f>LEFT(RIGHT(Fixtures!Q5,2),1)</f>
        <v>H</v>
      </c>
      <c r="Q28" s="142" t="str">
        <f>LEFT(RIGHT(Fixtures!R5,2),1)</f>
        <v>H</v>
      </c>
      <c r="R28" s="142" t="str">
        <f>LEFT(RIGHT(Fixtures!S5,2),1)</f>
        <v>A</v>
      </c>
      <c r="S28" s="142" t="str">
        <f>LEFT(RIGHT(Fixtures!T5,2),1)</f>
        <v>A</v>
      </c>
      <c r="T28" s="142" t="str">
        <f>LEFT(RIGHT(Fixtures!U5,2),1)</f>
        <v>H</v>
      </c>
      <c r="U28" s="142" t="str">
        <f>LEFT(RIGHT(Fixtures!V5,2),1)</f>
        <v>H</v>
      </c>
      <c r="V28" s="142" t="str">
        <f>LEFT(RIGHT(Fixtures!W5,2),1)</f>
        <v>A</v>
      </c>
      <c r="W28" s="142" t="str">
        <f>LEFT(RIGHT(Fixtures!X5,2),1)</f>
        <v>H</v>
      </c>
      <c r="X28" s="142" t="str">
        <f>LEFT(RIGHT(Fixtures!Y5,2),1)</f>
        <v>A</v>
      </c>
      <c r="Y28" s="142" t="str">
        <f>LEFT(RIGHT(Fixtures!Z5,2),1)</f>
        <v>A</v>
      </c>
      <c r="Z28" s="142" t="str">
        <f>LEFT(RIGHT(Fixtures!AA5,2),1)</f>
        <v>H</v>
      </c>
      <c r="AA28" s="142" t="str">
        <f>LEFT(RIGHT(Fixtures!AB5,2),1)</f>
        <v>A</v>
      </c>
      <c r="AB28" s="142" t="str">
        <f>LEFT(RIGHT(Fixtures!AC5,2),1)</f>
        <v>H</v>
      </c>
      <c r="AC28" s="142" t="str">
        <f>LEFT(RIGHT(Fixtures!AD5,2),1)</f>
        <v>A</v>
      </c>
      <c r="AD28" s="142" t="str">
        <f>LEFT(RIGHT(Fixtures!AE5,2),1)</f>
        <v>H</v>
      </c>
      <c r="AE28" s="142" t="str">
        <f>LEFT(RIGHT(Fixtures!AF5,2),1)</f>
        <v>A</v>
      </c>
      <c r="AF28" s="142" t="str">
        <f>LEFT(RIGHT(Fixtures!AG5,2),1)</f>
        <v>H</v>
      </c>
      <c r="AG28" s="142" t="str">
        <f>LEFT(RIGHT(Fixtures!AH5,2),1)</f>
        <v>H</v>
      </c>
      <c r="AH28" s="142" t="str">
        <f>LEFT(RIGHT(Fixtures!AI5,2),1)</f>
        <v>A</v>
      </c>
      <c r="AI28" s="142" t="str">
        <f>LEFT(RIGHT(Fixtures!AJ5,2),1)</f>
        <v>H</v>
      </c>
      <c r="AJ28" s="142" t="str">
        <f>LEFT(RIGHT(Fixtures!AK5,2),1)</f>
        <v>A</v>
      </c>
      <c r="AK28" s="142" t="str">
        <f>LEFT(RIGHT(Fixtures!AL5,2),1)</f>
        <v>H</v>
      </c>
      <c r="AL28" s="142" t="str">
        <f>LEFT(RIGHT(Fixtures!AM5,2),1)</f>
        <v>A</v>
      </c>
      <c r="AM28" s="142" t="str">
        <f>LEFT(RIGHT(Fixtures!AN5,2),1)</f>
        <v>H</v>
      </c>
    </row>
    <row r="29" ht="12.75" customHeight="1">
      <c r="A29" s="140" t="str">
        <f t="shared" si="1"/>
        <v>Cardiff</v>
      </c>
      <c r="B29" s="142" t="str">
        <f>LEFT(RIGHT(Fixtures!C6,2),1)</f>
        <v>A</v>
      </c>
      <c r="C29" s="142" t="str">
        <f>LEFT(RIGHT(Fixtures!D6,2),1)</f>
        <v>H</v>
      </c>
      <c r="D29" s="142" t="str">
        <f>LEFT(RIGHT(Fixtures!E6,2),1)</f>
        <v>A</v>
      </c>
      <c r="E29" s="142" t="str">
        <f>LEFT(RIGHT(Fixtures!F6,2),1)</f>
        <v>H</v>
      </c>
      <c r="F29" s="142" t="str">
        <f>LEFT(RIGHT(Fixtures!G6,2),1)</f>
        <v>A</v>
      </c>
      <c r="G29" s="142" t="str">
        <f>LEFT(RIGHT(Fixtures!H6,2),1)</f>
        <v>H</v>
      </c>
      <c r="H29" s="142" t="str">
        <f>LEFT(RIGHT(Fixtures!I6,2),1)</f>
        <v>H</v>
      </c>
      <c r="I29" s="142" t="str">
        <f>LEFT(RIGHT(Fixtures!J6,2),1)</f>
        <v>A</v>
      </c>
      <c r="J29" s="142" t="str">
        <f>LEFT(RIGHT(Fixtures!K6,2),1)</f>
        <v>H</v>
      </c>
      <c r="K29" s="142" t="str">
        <f>LEFT(RIGHT(Fixtures!L6,2),1)</f>
        <v>A</v>
      </c>
      <c r="L29" s="142" t="str">
        <f>LEFT(RIGHT(Fixtures!M6,2),1)</f>
        <v>H</v>
      </c>
      <c r="M29" s="142" t="str">
        <f>LEFT(RIGHT(Fixtures!N6,2),1)</f>
        <v>H</v>
      </c>
      <c r="N29" s="142" t="str">
        <f>LEFT(RIGHT(Fixtures!O6,2),1)</f>
        <v>A</v>
      </c>
      <c r="O29" s="142" t="str">
        <f>LEFT(RIGHT(Fixtures!P6,2),1)</f>
        <v>H</v>
      </c>
      <c r="P29" s="142" t="str">
        <f>LEFT(RIGHT(Fixtures!Q6,2),1)</f>
        <v>A</v>
      </c>
      <c r="Q29" s="142" t="str">
        <f>LEFT(RIGHT(Fixtures!R6,2),1)</f>
        <v>H</v>
      </c>
      <c r="R29" s="142" t="str">
        <f>LEFT(RIGHT(Fixtures!S6,2),1)</f>
        <v>A</v>
      </c>
      <c r="S29" s="142" t="str">
        <f>LEFT(RIGHT(Fixtures!T6,2),1)</f>
        <v>H</v>
      </c>
      <c r="T29" s="142" t="str">
        <f>LEFT(RIGHT(Fixtures!U6,2),1)</f>
        <v>A</v>
      </c>
      <c r="U29" s="142" t="str">
        <f>LEFT(RIGHT(Fixtures!V6,2),1)</f>
        <v>A</v>
      </c>
      <c r="V29" s="142" t="str">
        <f>LEFT(RIGHT(Fixtures!W6,2),1)</f>
        <v>H</v>
      </c>
      <c r="W29" s="142" t="str">
        <f>LEFT(RIGHT(Fixtures!X6,2),1)</f>
        <v>H</v>
      </c>
      <c r="X29" s="142" t="str">
        <f>LEFT(RIGHT(Fixtures!Y6,2),1)</f>
        <v>A</v>
      </c>
      <c r="Y29" s="142" t="str">
        <f>LEFT(RIGHT(Fixtures!Z6,2),1)</f>
        <v>A</v>
      </c>
      <c r="Z29" s="142" t="str">
        <f>LEFT(RIGHT(Fixtures!AA6,2),1)</f>
        <v>H</v>
      </c>
      <c r="AA29" s="142" t="str">
        <f>LEFT(RIGHT(Fixtures!AB6,2),1)</f>
        <v>A</v>
      </c>
      <c r="AB29" s="142" t="str">
        <f>LEFT(RIGHT(Fixtures!AC6,2),1)</f>
        <v>H</v>
      </c>
      <c r="AC29" s="142" t="str">
        <f>LEFT(RIGHT(Fixtures!AD6,2),1)</f>
        <v>H</v>
      </c>
      <c r="AD29" s="142" t="str">
        <f>LEFT(RIGHT(Fixtures!AE6,2),1)</f>
        <v>A</v>
      </c>
      <c r="AE29" s="142" t="str">
        <f>LEFT(RIGHT(Fixtures!AF6,2),1)</f>
        <v>H</v>
      </c>
      <c r="AF29" s="142" t="str">
        <f>LEFT(RIGHT(Fixtures!AG6,2),1)</f>
        <v>A</v>
      </c>
      <c r="AG29" s="142" t="str">
        <f>LEFT(RIGHT(Fixtures!AH6,2),1)</f>
        <v>H</v>
      </c>
      <c r="AH29" s="142" t="str">
        <f>LEFT(RIGHT(Fixtures!AI6,2),1)</f>
        <v>A</v>
      </c>
      <c r="AI29" s="142" t="str">
        <f>LEFT(RIGHT(Fixtures!AJ6,2),1)</f>
        <v>A</v>
      </c>
      <c r="AJ29" s="142" t="str">
        <f>LEFT(RIGHT(Fixtures!AK6,2),1)</f>
        <v>H</v>
      </c>
      <c r="AK29" s="142" t="str">
        <f>LEFT(RIGHT(Fixtures!AL6,2),1)</f>
        <v>A</v>
      </c>
      <c r="AL29" s="142" t="str">
        <f>LEFT(RIGHT(Fixtures!AM6,2),1)</f>
        <v>H</v>
      </c>
      <c r="AM29" s="142" t="str">
        <f>LEFT(RIGHT(Fixtures!AN6,2),1)</f>
        <v>A</v>
      </c>
    </row>
    <row r="30" ht="12.75" customHeight="1">
      <c r="A30" s="140" t="str">
        <f t="shared" si="1"/>
        <v>Chelsea</v>
      </c>
      <c r="B30" s="142" t="str">
        <f>LEFT(RIGHT(Fixtures!C7,2),1)</f>
        <v>A</v>
      </c>
      <c r="C30" s="142" t="str">
        <f>LEFT(RIGHT(Fixtures!D7,2),1)</f>
        <v>H</v>
      </c>
      <c r="D30" s="142" t="str">
        <f>LEFT(RIGHT(Fixtures!E7,2),1)</f>
        <v>A</v>
      </c>
      <c r="E30" s="142" t="str">
        <f>LEFT(RIGHT(Fixtures!F7,2),1)</f>
        <v>H</v>
      </c>
      <c r="F30" s="142" t="str">
        <f>LEFT(RIGHT(Fixtures!G7,2),1)</f>
        <v>H</v>
      </c>
      <c r="G30" s="142" t="str">
        <f>LEFT(RIGHT(Fixtures!H7,2),1)</f>
        <v>A</v>
      </c>
      <c r="H30" s="142" t="str">
        <f>LEFT(RIGHT(Fixtures!I7,2),1)</f>
        <v>H</v>
      </c>
      <c r="I30" s="142" t="str">
        <f>LEFT(RIGHT(Fixtures!J7,2),1)</f>
        <v>A</v>
      </c>
      <c r="J30" s="142" t="str">
        <f>LEFT(RIGHT(Fixtures!K7,2),1)</f>
        <v>H</v>
      </c>
      <c r="K30" s="142" t="str">
        <f>LEFT(RIGHT(Fixtures!L7,2),1)</f>
        <v>A</v>
      </c>
      <c r="L30" s="142" t="str">
        <f>LEFT(RIGHT(Fixtures!M7,2),1)</f>
        <v>H</v>
      </c>
      <c r="M30" s="142" t="str">
        <f>LEFT(RIGHT(Fixtures!N7,2),1)</f>
        <v>H</v>
      </c>
      <c r="N30" s="142" t="str">
        <f>LEFT(RIGHT(Fixtures!O7,2),1)</f>
        <v>A</v>
      </c>
      <c r="O30" s="142" t="str">
        <f>LEFT(RIGHT(Fixtures!P7,2),1)</f>
        <v>H</v>
      </c>
      <c r="P30" s="142" t="str">
        <f>LEFT(RIGHT(Fixtures!Q7,2),1)</f>
        <v>A</v>
      </c>
      <c r="Q30" s="142" t="str">
        <f>LEFT(RIGHT(Fixtures!R7,2),1)</f>
        <v>H</v>
      </c>
      <c r="R30" s="142" t="str">
        <f>LEFT(RIGHT(Fixtures!S7,2),1)</f>
        <v>A</v>
      </c>
      <c r="S30" s="142" t="str">
        <f>LEFT(RIGHT(Fixtures!T7,2),1)</f>
        <v>H</v>
      </c>
      <c r="T30" s="142" t="str">
        <f>LEFT(RIGHT(Fixtures!U7,2),1)</f>
        <v>A</v>
      </c>
      <c r="U30" s="142" t="str">
        <f>LEFT(RIGHT(Fixtures!V7,2),1)</f>
        <v>A</v>
      </c>
      <c r="V30" s="142" t="str">
        <f>LEFT(RIGHT(Fixtures!W7,2),1)</f>
        <v>H</v>
      </c>
      <c r="W30" s="142" t="str">
        <f>LEFT(RIGHT(Fixtures!X7,2),1)</f>
        <v>H</v>
      </c>
      <c r="X30" s="142" t="str">
        <f>LEFT(RIGHT(Fixtures!Y7,2),1)</f>
        <v>A</v>
      </c>
      <c r="Y30" s="142" t="str">
        <f>LEFT(RIGHT(Fixtures!Z7,2),1)</f>
        <v>A</v>
      </c>
      <c r="Z30" s="142" t="str">
        <f>LEFT(RIGHT(Fixtures!AA7,2),1)</f>
        <v>H</v>
      </c>
      <c r="AA30" s="142" t="str">
        <f>LEFT(RIGHT(Fixtures!AB7,2),1)</f>
        <v>A</v>
      </c>
      <c r="AB30" s="142" t="str">
        <f>LEFT(RIGHT(Fixtures!AC7,2),1)</f>
        <v>H</v>
      </c>
      <c r="AC30" s="142" t="str">
        <f>LEFT(RIGHT(Fixtures!AD7,2),1)</f>
        <v>H</v>
      </c>
      <c r="AD30" s="142" t="str">
        <f>LEFT(RIGHT(Fixtures!AE7,2),1)</f>
        <v>A</v>
      </c>
      <c r="AE30" s="142" t="str">
        <f>LEFT(RIGHT(Fixtures!AF7,2),1)</f>
        <v>H</v>
      </c>
      <c r="AF30" s="142" t="str">
        <f>LEFT(RIGHT(Fixtures!AG7,2),1)</f>
        <v>A</v>
      </c>
      <c r="AG30" s="142" t="str">
        <f>LEFT(RIGHT(Fixtures!AH7,2),1)</f>
        <v>A</v>
      </c>
      <c r="AH30" s="142" t="str">
        <f>LEFT(RIGHT(Fixtures!AI7,2),1)</f>
        <v>H</v>
      </c>
      <c r="AI30" s="142" t="str">
        <f>LEFT(RIGHT(Fixtures!AJ7,2),1)</f>
        <v>A</v>
      </c>
      <c r="AJ30" s="142" t="str">
        <f>LEFT(RIGHT(Fixtures!AK7,2),1)</f>
        <v>H</v>
      </c>
      <c r="AK30" s="142" t="str">
        <f>LEFT(RIGHT(Fixtures!AL7,2),1)</f>
        <v>A</v>
      </c>
      <c r="AL30" s="142" t="str">
        <f>LEFT(RIGHT(Fixtures!AM7,2),1)</f>
        <v>H</v>
      </c>
      <c r="AM30" s="142" t="str">
        <f>LEFT(RIGHT(Fixtures!AN7,2),1)</f>
        <v>A</v>
      </c>
    </row>
    <row r="31" ht="12.75" customHeight="1">
      <c r="A31" s="140" t="str">
        <f t="shared" si="1"/>
        <v>Crystal Palace</v>
      </c>
      <c r="B31" s="142" t="str">
        <f>LEFT(RIGHT(Fixtures!C8,2),1)</f>
        <v>A</v>
      </c>
      <c r="C31" s="142" t="str">
        <f>LEFT(RIGHT(Fixtures!D8,2),1)</f>
        <v>H</v>
      </c>
      <c r="D31" s="142" t="str">
        <f>LEFT(RIGHT(Fixtures!E8,2),1)</f>
        <v>A</v>
      </c>
      <c r="E31" s="142" t="str">
        <f>LEFT(RIGHT(Fixtures!F8,2),1)</f>
        <v>H</v>
      </c>
      <c r="F31" s="142" t="str">
        <f>LEFT(RIGHT(Fixtures!G8,2),1)</f>
        <v>A</v>
      </c>
      <c r="G31" s="142" t="str">
        <f>LEFT(RIGHT(Fixtures!H8,2),1)</f>
        <v>H</v>
      </c>
      <c r="H31" s="142" t="str">
        <f>LEFT(RIGHT(Fixtures!I8,2),1)</f>
        <v>A</v>
      </c>
      <c r="I31" s="142" t="str">
        <f>LEFT(RIGHT(Fixtures!J8,2),1)</f>
        <v>H</v>
      </c>
      <c r="J31" s="142" t="str">
        <f>LEFT(RIGHT(Fixtures!K8,2),1)</f>
        <v>A</v>
      </c>
      <c r="K31" s="142" t="str">
        <f>LEFT(RIGHT(Fixtures!L8,2),1)</f>
        <v>H</v>
      </c>
      <c r="L31" s="142" t="str">
        <f>LEFT(RIGHT(Fixtures!M8,2),1)</f>
        <v>A</v>
      </c>
      <c r="M31" s="142" t="str">
        <f>LEFT(RIGHT(Fixtures!N8,2),1)</f>
        <v>H</v>
      </c>
      <c r="N31" s="142" t="str">
        <f>LEFT(RIGHT(Fixtures!O8,2),1)</f>
        <v>A</v>
      </c>
      <c r="O31" s="142" t="str">
        <f>LEFT(RIGHT(Fixtures!P8,2),1)</f>
        <v>H</v>
      </c>
      <c r="P31" s="142" t="str">
        <f>LEFT(RIGHT(Fixtures!Q8,2),1)</f>
        <v>A</v>
      </c>
      <c r="Q31" s="142" t="str">
        <f>LEFT(RIGHT(Fixtures!R8,2),1)</f>
        <v>A</v>
      </c>
      <c r="R31" s="142" t="str">
        <f>LEFT(RIGHT(Fixtures!S8,2),1)</f>
        <v>H</v>
      </c>
      <c r="S31" s="142" t="str">
        <f>LEFT(RIGHT(Fixtures!T8,2),1)</f>
        <v>A</v>
      </c>
      <c r="T31" s="142" t="str">
        <f>LEFT(RIGHT(Fixtures!U8,2),1)</f>
        <v>H</v>
      </c>
      <c r="U31" s="142" t="str">
        <f>LEFT(RIGHT(Fixtures!V8,2),1)</f>
        <v>H</v>
      </c>
      <c r="V31" s="142" t="str">
        <f>LEFT(RIGHT(Fixtures!W8,2),1)</f>
        <v>A</v>
      </c>
      <c r="W31" s="142" t="str">
        <f>LEFT(RIGHT(Fixtures!X8,2),1)</f>
        <v>H</v>
      </c>
      <c r="X31" s="142" t="str">
        <f>LEFT(RIGHT(Fixtures!Y8,2),1)</f>
        <v>A</v>
      </c>
      <c r="Y31" s="142" t="str">
        <f>LEFT(RIGHT(Fixtures!Z8,2),1)</f>
        <v>A</v>
      </c>
      <c r="Z31" s="142" t="str">
        <f>LEFT(RIGHT(Fixtures!AA8,2),1)</f>
        <v>H</v>
      </c>
      <c r="AA31" s="142" t="str">
        <f>LEFT(RIGHT(Fixtures!AB8,2),1)</f>
        <v>H</v>
      </c>
      <c r="AB31" s="142" t="str">
        <f>LEFT(RIGHT(Fixtures!AC8,2),1)</f>
        <v>A</v>
      </c>
      <c r="AC31" s="142" t="str">
        <f>LEFT(RIGHT(Fixtures!AD8,2),1)</f>
        <v>H</v>
      </c>
      <c r="AD31" s="142" t="str">
        <f>LEFT(RIGHT(Fixtures!AE8,2),1)</f>
        <v>A</v>
      </c>
      <c r="AE31" s="142" t="str">
        <f>LEFT(RIGHT(Fixtures!AF8,2),1)</f>
        <v>H</v>
      </c>
      <c r="AF31" s="142" t="str">
        <f>LEFT(RIGHT(Fixtures!AG8,2),1)</f>
        <v>A</v>
      </c>
      <c r="AG31" s="142" t="str">
        <f>LEFT(RIGHT(Fixtures!AH8,2),1)</f>
        <v>H</v>
      </c>
      <c r="AH31" s="142" t="str">
        <f>LEFT(RIGHT(Fixtures!AI8,2),1)</f>
        <v>A</v>
      </c>
      <c r="AI31" s="142" t="str">
        <f>LEFT(RIGHT(Fixtures!AJ8,2),1)</f>
        <v>H</v>
      </c>
      <c r="AJ31" s="142" t="str">
        <f>LEFT(RIGHT(Fixtures!AK8,2),1)</f>
        <v>A</v>
      </c>
      <c r="AK31" s="142" t="str">
        <f>LEFT(RIGHT(Fixtures!AL8,2),1)</f>
        <v>H</v>
      </c>
      <c r="AL31" s="142" t="str">
        <f>LEFT(RIGHT(Fixtures!AM8,2),1)</f>
        <v>A</v>
      </c>
      <c r="AM31" s="142" t="str">
        <f>LEFT(RIGHT(Fixtures!AN8,2),1)</f>
        <v>H</v>
      </c>
    </row>
    <row r="32" ht="12.75" customHeight="1">
      <c r="A32" s="140" t="str">
        <f t="shared" si="1"/>
        <v>Everton</v>
      </c>
      <c r="B32" s="142" t="str">
        <f>LEFT(RIGHT(Fixtures!C9,2),1)</f>
        <v>A</v>
      </c>
      <c r="C32" s="142" t="str">
        <f>LEFT(RIGHT(Fixtures!D9,2),1)</f>
        <v>H</v>
      </c>
      <c r="D32" s="142" t="str">
        <f>LEFT(RIGHT(Fixtures!E9,2),1)</f>
        <v>A</v>
      </c>
      <c r="E32" s="142" t="str">
        <f>LEFT(RIGHT(Fixtures!F9,2),1)</f>
        <v>H</v>
      </c>
      <c r="F32" s="142" t="str">
        <f>LEFT(RIGHT(Fixtures!G9,2),1)</f>
        <v>H</v>
      </c>
      <c r="G32" s="142" t="str">
        <f>LEFT(RIGHT(Fixtures!H9,2),1)</f>
        <v>A</v>
      </c>
      <c r="H32" s="142" t="str">
        <f>LEFT(RIGHT(Fixtures!I9,2),1)</f>
        <v>H</v>
      </c>
      <c r="I32" s="142" t="str">
        <f>LEFT(RIGHT(Fixtures!J9,2),1)</f>
        <v>A</v>
      </c>
      <c r="J32" s="142" t="str">
        <f>LEFT(RIGHT(Fixtures!K9,2),1)</f>
        <v>H</v>
      </c>
      <c r="K32" s="142" t="str">
        <f>LEFT(RIGHT(Fixtures!L9,2),1)</f>
        <v>A</v>
      </c>
      <c r="L32" s="142" t="str">
        <f>LEFT(RIGHT(Fixtures!M9,2),1)</f>
        <v>H</v>
      </c>
      <c r="M32" s="142" t="str">
        <f>LEFT(RIGHT(Fixtures!N9,2),1)</f>
        <v>A</v>
      </c>
      <c r="N32" s="142" t="str">
        <f>LEFT(RIGHT(Fixtures!O9,2),1)</f>
        <v>H</v>
      </c>
      <c r="O32" s="142" t="str">
        <f>LEFT(RIGHT(Fixtures!P9,2),1)</f>
        <v>A</v>
      </c>
      <c r="P32" s="142" t="str">
        <f>LEFT(RIGHT(Fixtures!Q9,2),1)</f>
        <v>H</v>
      </c>
      <c r="Q32" s="142" t="str">
        <f>LEFT(RIGHT(Fixtures!R9,2),1)</f>
        <v>H</v>
      </c>
      <c r="R32" s="142" t="str">
        <f>LEFT(RIGHT(Fixtures!S9,2),1)</f>
        <v>A</v>
      </c>
      <c r="S32" s="142" t="str">
        <f>LEFT(RIGHT(Fixtures!T9,2),1)</f>
        <v>H</v>
      </c>
      <c r="T32" s="142" t="str">
        <f>LEFT(RIGHT(Fixtures!U9,2),1)</f>
        <v>A</v>
      </c>
      <c r="U32" s="142" t="str">
        <f>LEFT(RIGHT(Fixtures!V9,2),1)</f>
        <v>A</v>
      </c>
      <c r="V32" s="142" t="str">
        <f>LEFT(RIGHT(Fixtures!W9,2),1)</f>
        <v>H</v>
      </c>
      <c r="W32" s="142" t="str">
        <f>LEFT(RIGHT(Fixtures!X9,2),1)</f>
        <v>H</v>
      </c>
      <c r="X32" s="142" t="str">
        <f>LEFT(RIGHT(Fixtures!Y9,2),1)</f>
        <v>A</v>
      </c>
      <c r="Y32" s="142" t="str">
        <f>LEFT(RIGHT(Fixtures!Z9,2),1)</f>
        <v>A</v>
      </c>
      <c r="Z32" s="142" t="str">
        <f>LEFT(RIGHT(Fixtures!AA9,2),1)</f>
        <v>H</v>
      </c>
      <c r="AA32" s="142" t="str">
        <f>LEFT(RIGHT(Fixtures!AB9,2),1)</f>
        <v>A</v>
      </c>
      <c r="AB32" s="142" t="str">
        <f>LEFT(RIGHT(Fixtures!AC9,2),1)</f>
        <v>H</v>
      </c>
      <c r="AC32" s="142" t="str">
        <f>LEFT(RIGHT(Fixtures!AD9,2),1)</f>
        <v>A</v>
      </c>
      <c r="AD32" s="142" t="str">
        <f>LEFT(RIGHT(Fixtures!AE9,2),1)</f>
        <v>H</v>
      </c>
      <c r="AE32" s="142" t="str">
        <f>LEFT(RIGHT(Fixtures!AF9,2),1)</f>
        <v>A</v>
      </c>
      <c r="AF32" s="142" t="str">
        <f>LEFT(RIGHT(Fixtures!AG9,2),1)</f>
        <v>H</v>
      </c>
      <c r="AG32" s="142" t="str">
        <f>LEFT(RIGHT(Fixtures!AH9,2),1)</f>
        <v>A</v>
      </c>
      <c r="AH32" s="142" t="str">
        <f>LEFT(RIGHT(Fixtures!AI9,2),1)</f>
        <v>H</v>
      </c>
      <c r="AI32" s="142" t="str">
        <f>LEFT(RIGHT(Fixtures!AJ9,2),1)</f>
        <v>A</v>
      </c>
      <c r="AJ32" s="142" t="str">
        <f>LEFT(RIGHT(Fixtures!AK9,2),1)</f>
        <v>H</v>
      </c>
      <c r="AK32" s="142" t="str">
        <f>LEFT(RIGHT(Fixtures!AL9,2),1)</f>
        <v>A</v>
      </c>
      <c r="AL32" s="142" t="str">
        <f>LEFT(RIGHT(Fixtures!AM9,2),1)</f>
        <v>H</v>
      </c>
      <c r="AM32" s="142" t="str">
        <f>LEFT(RIGHT(Fixtures!AN9,2),1)</f>
        <v>A</v>
      </c>
    </row>
    <row r="33" ht="12.75" customHeight="1">
      <c r="A33" s="140" t="str">
        <f t="shared" si="1"/>
        <v>Fulham</v>
      </c>
      <c r="B33" s="142" t="str">
        <f>LEFT(RIGHT(Fixtures!C10,2),1)</f>
        <v>H</v>
      </c>
      <c r="C33" s="142" t="str">
        <f>LEFT(RIGHT(Fixtures!D10,2),1)</f>
        <v>A</v>
      </c>
      <c r="D33" s="142" t="str">
        <f>LEFT(RIGHT(Fixtures!E10,2),1)</f>
        <v>H</v>
      </c>
      <c r="E33" s="142" t="str">
        <f>LEFT(RIGHT(Fixtures!F10,2),1)</f>
        <v>A</v>
      </c>
      <c r="F33" s="142" t="str">
        <f>LEFT(RIGHT(Fixtures!G10,2),1)</f>
        <v>A</v>
      </c>
      <c r="G33" s="142" t="str">
        <f>LEFT(RIGHT(Fixtures!H10,2),1)</f>
        <v>H</v>
      </c>
      <c r="H33" s="142" t="str">
        <f>LEFT(RIGHT(Fixtures!I10,2),1)</f>
        <v>A</v>
      </c>
      <c r="I33" s="142" t="str">
        <f>LEFT(RIGHT(Fixtures!J10,2),1)</f>
        <v>H</v>
      </c>
      <c r="J33" s="142" t="str">
        <f>LEFT(RIGHT(Fixtures!K10,2),1)</f>
        <v>A</v>
      </c>
      <c r="K33" s="142" t="str">
        <f>LEFT(RIGHT(Fixtures!L10,2),1)</f>
        <v>H</v>
      </c>
      <c r="L33" s="142" t="str">
        <f>LEFT(RIGHT(Fixtures!M10,2),1)</f>
        <v>A</v>
      </c>
      <c r="M33" s="142" t="str">
        <f>LEFT(RIGHT(Fixtures!N10,2),1)</f>
        <v>A</v>
      </c>
      <c r="N33" s="142" t="str">
        <f>LEFT(RIGHT(Fixtures!O10,2),1)</f>
        <v>H</v>
      </c>
      <c r="O33" s="142" t="str">
        <f>LEFT(RIGHT(Fixtures!P10,2),1)</f>
        <v>A</v>
      </c>
      <c r="P33" s="142" t="str">
        <f>LEFT(RIGHT(Fixtures!Q10,2),1)</f>
        <v>H</v>
      </c>
      <c r="Q33" s="142" t="str">
        <f>LEFT(RIGHT(Fixtures!R10,2),1)</f>
        <v>A</v>
      </c>
      <c r="R33" s="142" t="str">
        <f>LEFT(RIGHT(Fixtures!S10,2),1)</f>
        <v>H</v>
      </c>
      <c r="S33" s="142" t="str">
        <f>LEFT(RIGHT(Fixtures!T10,2),1)</f>
        <v>A</v>
      </c>
      <c r="T33" s="142" t="str">
        <f>LEFT(RIGHT(Fixtures!U10,2),1)</f>
        <v>H</v>
      </c>
      <c r="U33" s="142" t="str">
        <f>LEFT(RIGHT(Fixtures!V10,2),1)</f>
        <v>H</v>
      </c>
      <c r="V33" s="142" t="str">
        <f>LEFT(RIGHT(Fixtures!W10,2),1)</f>
        <v>A</v>
      </c>
      <c r="W33" s="142" t="str">
        <f>LEFT(RIGHT(Fixtures!X10,2),1)</f>
        <v>A</v>
      </c>
      <c r="X33" s="142" t="str">
        <f>LEFT(RIGHT(Fixtures!Y10,2),1)</f>
        <v>H</v>
      </c>
      <c r="Y33" s="142" t="str">
        <f>LEFT(RIGHT(Fixtures!Z10,2),1)</f>
        <v>H</v>
      </c>
      <c r="Z33" s="142" t="str">
        <f>LEFT(RIGHT(Fixtures!AA10,2),1)</f>
        <v>A</v>
      </c>
      <c r="AA33" s="142" t="str">
        <f>LEFT(RIGHT(Fixtures!AB10,2),1)</f>
        <v>H</v>
      </c>
      <c r="AB33" s="142" t="str">
        <f>LEFT(RIGHT(Fixtures!AC10,2),1)</f>
        <v>A</v>
      </c>
      <c r="AC33" s="142" t="str">
        <f>LEFT(RIGHT(Fixtures!AD10,2),1)</f>
        <v>A</v>
      </c>
      <c r="AD33" s="142" t="str">
        <f>LEFT(RIGHT(Fixtures!AE10,2),1)</f>
        <v>H</v>
      </c>
      <c r="AE33" s="142" t="str">
        <f>LEFT(RIGHT(Fixtures!AF10,2),1)</f>
        <v>A</v>
      </c>
      <c r="AF33" s="142" t="str">
        <f>LEFT(RIGHT(Fixtures!AG10,2),1)</f>
        <v>H</v>
      </c>
      <c r="AG33" s="142" t="str">
        <f>LEFT(RIGHT(Fixtures!AH10,2),1)</f>
        <v>H</v>
      </c>
      <c r="AH33" s="142" t="str">
        <f>LEFT(RIGHT(Fixtures!AI10,2),1)</f>
        <v>A</v>
      </c>
      <c r="AI33" s="142" t="str">
        <f>LEFT(RIGHT(Fixtures!AJ10,2),1)</f>
        <v>H</v>
      </c>
      <c r="AJ33" s="142" t="str">
        <f>LEFT(RIGHT(Fixtures!AK10,2),1)</f>
        <v>A</v>
      </c>
      <c r="AK33" s="142" t="str">
        <f>LEFT(RIGHT(Fixtures!AL10,2),1)</f>
        <v>H</v>
      </c>
      <c r="AL33" s="142" t="str">
        <f>LEFT(RIGHT(Fixtures!AM10,2),1)</f>
        <v>A</v>
      </c>
      <c r="AM33" s="142" t="str">
        <f>LEFT(RIGHT(Fixtures!AN10,2),1)</f>
        <v>H</v>
      </c>
    </row>
    <row r="34" ht="12.75" customHeight="1">
      <c r="A34" s="140" t="str">
        <f t="shared" si="1"/>
        <v>Huddersfield</v>
      </c>
      <c r="B34" s="142" t="str">
        <f>LEFT(RIGHT(Fixtures!C11,2),1)</f>
        <v>H</v>
      </c>
      <c r="C34" s="142" t="str">
        <f>LEFT(RIGHT(Fixtures!D11,2),1)</f>
        <v>A</v>
      </c>
      <c r="D34" s="142" t="str">
        <f>LEFT(RIGHT(Fixtures!E11,2),1)</f>
        <v>H</v>
      </c>
      <c r="E34" s="142" t="str">
        <f>LEFT(RIGHT(Fixtures!F11,2),1)</f>
        <v>A</v>
      </c>
      <c r="F34" s="142" t="str">
        <f>LEFT(RIGHT(Fixtures!G11,2),1)</f>
        <v>H</v>
      </c>
      <c r="G34" s="142" t="str">
        <f>LEFT(RIGHT(Fixtures!H11,2),1)</f>
        <v>A</v>
      </c>
      <c r="H34" s="142" t="str">
        <f>LEFT(RIGHT(Fixtures!I11,2),1)</f>
        <v>H</v>
      </c>
      <c r="I34" s="142" t="str">
        <f>LEFT(RIGHT(Fixtures!J11,2),1)</f>
        <v>A</v>
      </c>
      <c r="J34" s="142" t="str">
        <f>LEFT(RIGHT(Fixtures!K11,2),1)</f>
        <v>H</v>
      </c>
      <c r="K34" s="142" t="str">
        <f>LEFT(RIGHT(Fixtures!L11,2),1)</f>
        <v>A</v>
      </c>
      <c r="L34" s="142" t="str">
        <f>LEFT(RIGHT(Fixtures!M11,2),1)</f>
        <v>H</v>
      </c>
      <c r="M34" s="142" t="str">
        <f>LEFT(RIGHT(Fixtures!N11,2),1)</f>
        <v>H</v>
      </c>
      <c r="N34" s="142" t="str">
        <f>LEFT(RIGHT(Fixtures!O11,2),1)</f>
        <v>A</v>
      </c>
      <c r="O34" s="142" t="str">
        <f>LEFT(RIGHT(Fixtures!P11,2),1)</f>
        <v>H</v>
      </c>
      <c r="P34" s="142" t="str">
        <f>LEFT(RIGHT(Fixtures!Q11,2),1)</f>
        <v>A</v>
      </c>
      <c r="Q34" s="142" t="str">
        <f>LEFT(RIGHT(Fixtures!R11,2),1)</f>
        <v>A</v>
      </c>
      <c r="R34" s="142" t="str">
        <f>LEFT(RIGHT(Fixtures!S11,2),1)</f>
        <v>H</v>
      </c>
      <c r="S34" s="142" t="str">
        <f>LEFT(RIGHT(Fixtures!T11,2),1)</f>
        <v>H</v>
      </c>
      <c r="T34" s="142" t="str">
        <f>LEFT(RIGHT(Fixtures!U11,2),1)</f>
        <v>A</v>
      </c>
      <c r="U34" s="142" t="str">
        <f>LEFT(RIGHT(Fixtures!V11,2),1)</f>
        <v>A</v>
      </c>
      <c r="V34" s="142" t="str">
        <f>LEFT(RIGHT(Fixtures!W11,2),1)</f>
        <v>H</v>
      </c>
      <c r="W34" s="142" t="str">
        <f>LEFT(RIGHT(Fixtures!X11,2),1)</f>
        <v>A</v>
      </c>
      <c r="X34" s="142" t="str">
        <f>LEFT(RIGHT(Fixtures!Y11,2),1)</f>
        <v>H</v>
      </c>
      <c r="Y34" s="142" t="str">
        <f>LEFT(RIGHT(Fixtures!Z11,2),1)</f>
        <v>H</v>
      </c>
      <c r="Z34" s="142" t="str">
        <f>LEFT(RIGHT(Fixtures!AA11,2),1)</f>
        <v>A</v>
      </c>
      <c r="AA34" s="142" t="str">
        <f>LEFT(RIGHT(Fixtures!AB11,2),1)</f>
        <v>H</v>
      </c>
      <c r="AB34" s="142" t="str">
        <f>LEFT(RIGHT(Fixtures!AC11,2),1)</f>
        <v>A</v>
      </c>
      <c r="AC34" s="142" t="str">
        <f>LEFT(RIGHT(Fixtures!AD11,2),1)</f>
        <v>H</v>
      </c>
      <c r="AD34" s="142" t="str">
        <f>LEFT(RIGHT(Fixtures!AE11,2),1)</f>
        <v>A</v>
      </c>
      <c r="AE34" s="142" t="str">
        <f>LEFT(RIGHT(Fixtures!AF11,2),1)</f>
        <v>H</v>
      </c>
      <c r="AF34" s="142" t="str">
        <f>LEFT(RIGHT(Fixtures!AG11,2),1)</f>
        <v>A</v>
      </c>
      <c r="AG34" s="142" t="str">
        <f>LEFT(RIGHT(Fixtures!AH11,2),1)</f>
        <v>A</v>
      </c>
      <c r="AH34" s="142" t="str">
        <f>LEFT(RIGHT(Fixtures!AI11,2),1)</f>
        <v>H</v>
      </c>
      <c r="AI34" s="142" t="str">
        <f>LEFT(RIGHT(Fixtures!AJ11,2),1)</f>
        <v>A</v>
      </c>
      <c r="AJ34" s="142" t="str">
        <f>LEFT(RIGHT(Fixtures!AK11,2),1)</f>
        <v>H</v>
      </c>
      <c r="AK34" s="142" t="str">
        <f>LEFT(RIGHT(Fixtures!AL11,2),1)</f>
        <v>A</v>
      </c>
      <c r="AL34" s="142" t="str">
        <f>LEFT(RIGHT(Fixtures!AM11,2),1)</f>
        <v>H</v>
      </c>
      <c r="AM34" s="142" t="str">
        <f>LEFT(RIGHT(Fixtures!AN11,2),1)</f>
        <v>A</v>
      </c>
    </row>
    <row r="35" ht="12.75" customHeight="1">
      <c r="A35" s="140" t="str">
        <f t="shared" si="1"/>
        <v>Leicester</v>
      </c>
      <c r="B35" s="142" t="str">
        <f>LEFT(RIGHT(Fixtures!C12,2),1)</f>
        <v>A</v>
      </c>
      <c r="C35" s="142" t="str">
        <f>LEFT(RIGHT(Fixtures!D12,2),1)</f>
        <v>H</v>
      </c>
      <c r="D35" s="142" t="str">
        <f>LEFT(RIGHT(Fixtures!E12,2),1)</f>
        <v>A</v>
      </c>
      <c r="E35" s="142" t="str">
        <f>LEFT(RIGHT(Fixtures!F12,2),1)</f>
        <v>H</v>
      </c>
      <c r="F35" s="142" t="str">
        <f>LEFT(RIGHT(Fixtures!G12,2),1)</f>
        <v>A</v>
      </c>
      <c r="G35" s="142" t="str">
        <f>LEFT(RIGHT(Fixtures!H12,2),1)</f>
        <v>H</v>
      </c>
      <c r="H35" s="142" t="str">
        <f>LEFT(RIGHT(Fixtures!I12,2),1)</f>
        <v>A</v>
      </c>
      <c r="I35" s="142" t="str">
        <f>LEFT(RIGHT(Fixtures!J12,2),1)</f>
        <v>H</v>
      </c>
      <c r="J35" s="142" t="str">
        <f>LEFT(RIGHT(Fixtures!K12,2),1)</f>
        <v>A</v>
      </c>
      <c r="K35" s="142" t="str">
        <f>LEFT(RIGHT(Fixtures!L12,2),1)</f>
        <v>H</v>
      </c>
      <c r="L35" s="142" t="str">
        <f>LEFT(RIGHT(Fixtures!M12,2),1)</f>
        <v>A</v>
      </c>
      <c r="M35" s="142" t="str">
        <f>LEFT(RIGHT(Fixtures!N12,2),1)</f>
        <v>H</v>
      </c>
      <c r="N35" s="142" t="str">
        <f>LEFT(RIGHT(Fixtures!O12,2),1)</f>
        <v>A</v>
      </c>
      <c r="O35" s="142" t="str">
        <f>LEFT(RIGHT(Fixtures!P12,2),1)</f>
        <v>H</v>
      </c>
      <c r="P35" s="142" t="str">
        <f>LEFT(RIGHT(Fixtures!Q12,2),1)</f>
        <v>A</v>
      </c>
      <c r="Q35" s="142" t="str">
        <f>LEFT(RIGHT(Fixtures!R12,2),1)</f>
        <v>H</v>
      </c>
      <c r="R35" s="142" t="str">
        <f>LEFT(RIGHT(Fixtures!S12,2),1)</f>
        <v>A</v>
      </c>
      <c r="S35" s="142" t="str">
        <f>LEFT(RIGHT(Fixtures!T12,2),1)</f>
        <v>A</v>
      </c>
      <c r="T35" s="142" t="str">
        <f>LEFT(RIGHT(Fixtures!U12,2),1)</f>
        <v>H</v>
      </c>
      <c r="U35" s="142" t="str">
        <f>LEFT(RIGHT(Fixtures!V12,2),1)</f>
        <v>H</v>
      </c>
      <c r="V35" s="142" t="str">
        <f>LEFT(RIGHT(Fixtures!W12,2),1)</f>
        <v>A</v>
      </c>
      <c r="W35" s="142" t="str">
        <f>LEFT(RIGHT(Fixtures!X12,2),1)</f>
        <v>H</v>
      </c>
      <c r="X35" s="142" t="str">
        <f>LEFT(RIGHT(Fixtures!Y12,2),1)</f>
        <v>A</v>
      </c>
      <c r="Y35" s="142" t="str">
        <f>LEFT(RIGHT(Fixtures!Z12,2),1)</f>
        <v>A</v>
      </c>
      <c r="Z35" s="142" t="str">
        <f>LEFT(RIGHT(Fixtures!AA12,2),1)</f>
        <v>H</v>
      </c>
      <c r="AA35" s="142" t="str">
        <f>LEFT(RIGHT(Fixtures!AB12,2),1)</f>
        <v>A</v>
      </c>
      <c r="AB35" s="142" t="str">
        <f>LEFT(RIGHT(Fixtures!AC12,2),1)</f>
        <v>H</v>
      </c>
      <c r="AC35" s="142" t="str">
        <f>LEFT(RIGHT(Fixtures!AD12,2),1)</f>
        <v>H</v>
      </c>
      <c r="AD35" s="142" t="str">
        <f>LEFT(RIGHT(Fixtures!AE12,2),1)</f>
        <v>A</v>
      </c>
      <c r="AE35" s="142" t="str">
        <f>LEFT(RIGHT(Fixtures!AF12,2),1)</f>
        <v>H</v>
      </c>
      <c r="AF35" s="142" t="str">
        <f>LEFT(RIGHT(Fixtures!AG12,2),1)</f>
        <v>A</v>
      </c>
      <c r="AG35" s="142" t="str">
        <f>LEFT(RIGHT(Fixtures!AH12,2),1)</f>
        <v>H</v>
      </c>
      <c r="AH35" s="142" t="str">
        <f>LEFT(RIGHT(Fixtures!AI12,2),1)</f>
        <v>A</v>
      </c>
      <c r="AI35" s="142" t="str">
        <f>LEFT(RIGHT(Fixtures!AJ12,2),1)</f>
        <v>H</v>
      </c>
      <c r="AJ35" s="142" t="str">
        <f>LEFT(RIGHT(Fixtures!AK12,2),1)</f>
        <v>A</v>
      </c>
      <c r="AK35" s="142" t="str">
        <f>LEFT(RIGHT(Fixtures!AL12,2),1)</f>
        <v>H</v>
      </c>
      <c r="AL35" s="142" t="str">
        <f>LEFT(RIGHT(Fixtures!AM12,2),1)</f>
        <v>A</v>
      </c>
      <c r="AM35" s="142" t="str">
        <f>LEFT(RIGHT(Fixtures!AN12,2),1)</f>
        <v>H</v>
      </c>
    </row>
    <row r="36" ht="12.75" customHeight="1">
      <c r="A36" s="140" t="str">
        <f t="shared" si="1"/>
        <v>Liverpool</v>
      </c>
      <c r="B36" s="142" t="str">
        <f>LEFT(RIGHT(Fixtures!C13,2),1)</f>
        <v>H</v>
      </c>
      <c r="C36" s="142" t="str">
        <f>LEFT(RIGHT(Fixtures!D13,2),1)</f>
        <v>A</v>
      </c>
      <c r="D36" s="142" t="str">
        <f>LEFT(RIGHT(Fixtures!E13,2),1)</f>
        <v>H</v>
      </c>
      <c r="E36" s="142" t="str">
        <f>LEFT(RIGHT(Fixtures!F13,2),1)</f>
        <v>A</v>
      </c>
      <c r="F36" s="142" t="str">
        <f>LEFT(RIGHT(Fixtures!G13,2),1)</f>
        <v>A</v>
      </c>
      <c r="G36" s="142" t="str">
        <f>LEFT(RIGHT(Fixtures!H13,2),1)</f>
        <v>H</v>
      </c>
      <c r="H36" s="142" t="str">
        <f>LEFT(RIGHT(Fixtures!I13,2),1)</f>
        <v>A</v>
      </c>
      <c r="I36" s="142" t="str">
        <f>LEFT(RIGHT(Fixtures!J13,2),1)</f>
        <v>H</v>
      </c>
      <c r="J36" s="142" t="str">
        <f>LEFT(RIGHT(Fixtures!K13,2),1)</f>
        <v>A</v>
      </c>
      <c r="K36" s="142" t="str">
        <f>LEFT(RIGHT(Fixtures!L13,2),1)</f>
        <v>H</v>
      </c>
      <c r="L36" s="142" t="str">
        <f>LEFT(RIGHT(Fixtures!M13,2),1)</f>
        <v>A</v>
      </c>
      <c r="M36" s="142" t="str">
        <f>LEFT(RIGHT(Fixtures!N13,2),1)</f>
        <v>H</v>
      </c>
      <c r="N36" s="142" t="str">
        <f>LEFT(RIGHT(Fixtures!O13,2),1)</f>
        <v>A</v>
      </c>
      <c r="O36" s="142" t="str">
        <f>LEFT(RIGHT(Fixtures!P13,2),1)</f>
        <v>H</v>
      </c>
      <c r="P36" s="142" t="str">
        <f>LEFT(RIGHT(Fixtures!Q13,2),1)</f>
        <v>A</v>
      </c>
      <c r="Q36" s="142" t="str">
        <f>LEFT(RIGHT(Fixtures!R13,2),1)</f>
        <v>A</v>
      </c>
      <c r="R36" s="142" t="str">
        <f>LEFT(RIGHT(Fixtures!S13,2),1)</f>
        <v>H</v>
      </c>
      <c r="S36" s="142" t="str">
        <f>LEFT(RIGHT(Fixtures!T13,2),1)</f>
        <v>A</v>
      </c>
      <c r="T36" s="142" t="str">
        <f>LEFT(RIGHT(Fixtures!U13,2),1)</f>
        <v>H</v>
      </c>
      <c r="U36" s="142" t="str">
        <f>LEFT(RIGHT(Fixtures!V13,2),1)</f>
        <v>H</v>
      </c>
      <c r="V36" s="142" t="str">
        <f>LEFT(RIGHT(Fixtures!W13,2),1)</f>
        <v>A</v>
      </c>
      <c r="W36" s="142" t="str">
        <f>LEFT(RIGHT(Fixtures!X13,2),1)</f>
        <v>A</v>
      </c>
      <c r="X36" s="142" t="str">
        <f>LEFT(RIGHT(Fixtures!Y13,2),1)</f>
        <v>H</v>
      </c>
      <c r="Y36" s="142" t="str">
        <f>LEFT(RIGHT(Fixtures!Z13,2),1)</f>
        <v>H</v>
      </c>
      <c r="Z36" s="142" t="str">
        <f>LEFT(RIGHT(Fixtures!AA13,2),1)</f>
        <v>A</v>
      </c>
      <c r="AA36" s="142" t="str">
        <f>LEFT(RIGHT(Fixtures!AB13,2),1)</f>
        <v>H</v>
      </c>
      <c r="AB36" s="142" t="str">
        <f>LEFT(RIGHT(Fixtures!AC13,2),1)</f>
        <v>A</v>
      </c>
      <c r="AC36" s="142" t="str">
        <f>LEFT(RIGHT(Fixtures!AD13,2),1)</f>
        <v>H</v>
      </c>
      <c r="AD36" s="142" t="str">
        <f>LEFT(RIGHT(Fixtures!AE13,2),1)</f>
        <v>A</v>
      </c>
      <c r="AE36" s="142" t="str">
        <f>LEFT(RIGHT(Fixtures!AF13,2),1)</f>
        <v>H</v>
      </c>
      <c r="AF36" s="142" t="str">
        <f>LEFT(RIGHT(Fixtures!AG13,2),1)</f>
        <v>A</v>
      </c>
      <c r="AG36" s="142" t="str">
        <f>LEFT(RIGHT(Fixtures!AH13,2),1)</f>
        <v>H</v>
      </c>
      <c r="AH36" s="142" t="str">
        <f>LEFT(RIGHT(Fixtures!AI13,2),1)</f>
        <v>A</v>
      </c>
      <c r="AI36" s="142" t="str">
        <f>LEFT(RIGHT(Fixtures!AJ13,2),1)</f>
        <v>H</v>
      </c>
      <c r="AJ36" s="142" t="str">
        <f>LEFT(RIGHT(Fixtures!AK13,2),1)</f>
        <v>A</v>
      </c>
      <c r="AK36" s="142" t="str">
        <f>LEFT(RIGHT(Fixtures!AL13,2),1)</f>
        <v>H</v>
      </c>
      <c r="AL36" s="142" t="str">
        <f>LEFT(RIGHT(Fixtures!AM13,2),1)</f>
        <v>A</v>
      </c>
      <c r="AM36" s="142" t="str">
        <f>LEFT(RIGHT(Fixtures!AN13,2),1)</f>
        <v>H</v>
      </c>
    </row>
    <row r="37" ht="12.75" customHeight="1">
      <c r="A37" s="140" t="str">
        <f t="shared" si="1"/>
        <v>Man City</v>
      </c>
      <c r="B37" s="142" t="str">
        <f>LEFT(RIGHT(Fixtures!C14,2),1)</f>
        <v>A</v>
      </c>
      <c r="C37" s="142" t="str">
        <f>LEFT(RIGHT(Fixtures!D14,2),1)</f>
        <v>H</v>
      </c>
      <c r="D37" s="142" t="str">
        <f>LEFT(RIGHT(Fixtures!E14,2),1)</f>
        <v>A</v>
      </c>
      <c r="E37" s="142" t="str">
        <f>LEFT(RIGHT(Fixtures!F14,2),1)</f>
        <v>H</v>
      </c>
      <c r="F37" s="142" t="str">
        <f>LEFT(RIGHT(Fixtures!G14,2),1)</f>
        <v>H</v>
      </c>
      <c r="G37" s="142" t="str">
        <f>LEFT(RIGHT(Fixtures!H14,2),1)</f>
        <v>A</v>
      </c>
      <c r="H37" s="142" t="str">
        <f>LEFT(RIGHT(Fixtures!I14,2),1)</f>
        <v>H</v>
      </c>
      <c r="I37" s="142" t="str">
        <f>LEFT(RIGHT(Fixtures!J14,2),1)</f>
        <v>A</v>
      </c>
      <c r="J37" s="142" t="str">
        <f>LEFT(RIGHT(Fixtures!K14,2),1)</f>
        <v>H</v>
      </c>
      <c r="K37" s="142" t="str">
        <f>LEFT(RIGHT(Fixtures!L14,2),1)</f>
        <v>A</v>
      </c>
      <c r="L37" s="142" t="str">
        <f>LEFT(RIGHT(Fixtures!M14,2),1)</f>
        <v>H</v>
      </c>
      <c r="M37" s="142" t="str">
        <f>LEFT(RIGHT(Fixtures!N14,2),1)</f>
        <v>H</v>
      </c>
      <c r="N37" s="142" t="str">
        <f>LEFT(RIGHT(Fixtures!O14,2),1)</f>
        <v>A</v>
      </c>
      <c r="O37" s="142" t="str">
        <f>LEFT(RIGHT(Fixtures!P14,2),1)</f>
        <v>H</v>
      </c>
      <c r="P37" s="142" t="str">
        <f>LEFT(RIGHT(Fixtures!Q14,2),1)</f>
        <v>A</v>
      </c>
      <c r="Q37" s="142" t="str">
        <f>LEFT(RIGHT(Fixtures!R14,2),1)</f>
        <v>A</v>
      </c>
      <c r="R37" s="142" t="str">
        <f>LEFT(RIGHT(Fixtures!S14,2),1)</f>
        <v>H</v>
      </c>
      <c r="S37" s="142" t="str">
        <f>LEFT(RIGHT(Fixtures!T14,2),1)</f>
        <v>H</v>
      </c>
      <c r="T37" s="142" t="str">
        <f>LEFT(RIGHT(Fixtures!U14,2),1)</f>
        <v>A</v>
      </c>
      <c r="U37" s="142" t="str">
        <f>LEFT(RIGHT(Fixtures!V14,2),1)</f>
        <v>A</v>
      </c>
      <c r="V37" s="142" t="str">
        <f>LEFT(RIGHT(Fixtures!W14,2),1)</f>
        <v>H</v>
      </c>
      <c r="W37" s="142" t="str">
        <f>LEFT(RIGHT(Fixtures!X14,2),1)</f>
        <v>H</v>
      </c>
      <c r="X37" s="142" t="str">
        <f>LEFT(RIGHT(Fixtures!Y14,2),1)</f>
        <v>A</v>
      </c>
      <c r="Y37" s="142" t="str">
        <f>LEFT(RIGHT(Fixtures!Z14,2),1)</f>
        <v>A</v>
      </c>
      <c r="Z37" s="142" t="str">
        <f>LEFT(RIGHT(Fixtures!AA14,2),1)</f>
        <v>H</v>
      </c>
      <c r="AA37" s="142" t="str">
        <f>LEFT(RIGHT(Fixtures!AB14,2),1)</f>
        <v>H</v>
      </c>
      <c r="AB37" s="142" t="str">
        <f>LEFT(RIGHT(Fixtures!AC14,2),1)</f>
        <v>A</v>
      </c>
      <c r="AC37" s="142" t="str">
        <f>LEFT(RIGHT(Fixtures!AD14,2),1)</f>
        <v>H</v>
      </c>
      <c r="AD37" s="142" t="str">
        <f>LEFT(RIGHT(Fixtures!AE14,2),1)</f>
        <v>A</v>
      </c>
      <c r="AE37" s="142" t="str">
        <f>LEFT(RIGHT(Fixtures!AF14,2),1)</f>
        <v>H</v>
      </c>
      <c r="AF37" s="142" t="str">
        <f>LEFT(RIGHT(Fixtures!AG14,2),1)</f>
        <v>A</v>
      </c>
      <c r="AG37" s="142" t="str">
        <f>LEFT(RIGHT(Fixtures!AH14,2),1)</f>
        <v>A</v>
      </c>
      <c r="AH37" s="142" t="str">
        <f>LEFT(RIGHT(Fixtures!AI14,2),1)</f>
        <v>H</v>
      </c>
      <c r="AI37" s="142" t="str">
        <f>LEFT(RIGHT(Fixtures!AJ14,2),1)</f>
        <v>A</v>
      </c>
      <c r="AJ37" s="142" t="str">
        <f>LEFT(RIGHT(Fixtures!AK14,2),1)</f>
        <v>H</v>
      </c>
      <c r="AK37" s="142" t="str">
        <f>LEFT(RIGHT(Fixtures!AL14,2),1)</f>
        <v>A</v>
      </c>
      <c r="AL37" s="142" t="str">
        <f>LEFT(RIGHT(Fixtures!AM14,2),1)</f>
        <v>H</v>
      </c>
      <c r="AM37" s="142" t="str">
        <f>LEFT(RIGHT(Fixtures!AN14,2),1)</f>
        <v>A</v>
      </c>
    </row>
    <row r="38" ht="12.75" customHeight="1">
      <c r="A38" s="140" t="str">
        <f t="shared" si="1"/>
        <v>Man Utd</v>
      </c>
      <c r="B38" s="142" t="str">
        <f>LEFT(RIGHT(Fixtures!C15,2),1)</f>
        <v>H</v>
      </c>
      <c r="C38" s="142" t="str">
        <f>LEFT(RIGHT(Fixtures!D15,2),1)</f>
        <v>A</v>
      </c>
      <c r="D38" s="142" t="str">
        <f>LEFT(RIGHT(Fixtures!E15,2),1)</f>
        <v>H</v>
      </c>
      <c r="E38" s="142" t="str">
        <f>LEFT(RIGHT(Fixtures!F15,2),1)</f>
        <v>A</v>
      </c>
      <c r="F38" s="142" t="str">
        <f>LEFT(RIGHT(Fixtures!G15,2),1)</f>
        <v>A</v>
      </c>
      <c r="G38" s="142" t="str">
        <f>LEFT(RIGHT(Fixtures!H15,2),1)</f>
        <v>H</v>
      </c>
      <c r="H38" s="142" t="str">
        <f>LEFT(RIGHT(Fixtures!I15,2),1)</f>
        <v>A</v>
      </c>
      <c r="I38" s="142" t="str">
        <f>LEFT(RIGHT(Fixtures!J15,2),1)</f>
        <v>H</v>
      </c>
      <c r="J38" s="142" t="str">
        <f>LEFT(RIGHT(Fixtures!K15,2),1)</f>
        <v>A</v>
      </c>
      <c r="K38" s="142" t="str">
        <f>LEFT(RIGHT(Fixtures!L15,2),1)</f>
        <v>H</v>
      </c>
      <c r="L38" s="142" t="str">
        <f>LEFT(RIGHT(Fixtures!M15,2),1)</f>
        <v>A</v>
      </c>
      <c r="M38" s="142" t="str">
        <f>LEFT(RIGHT(Fixtures!N15,2),1)</f>
        <v>A</v>
      </c>
      <c r="N38" s="142" t="str">
        <f>LEFT(RIGHT(Fixtures!O15,2),1)</f>
        <v>H</v>
      </c>
      <c r="O38" s="142" t="str">
        <f>LEFT(RIGHT(Fixtures!P15,2),1)</f>
        <v>A</v>
      </c>
      <c r="P38" s="142" t="str">
        <f>LEFT(RIGHT(Fixtures!Q15,2),1)</f>
        <v>H</v>
      </c>
      <c r="Q38" s="142" t="str">
        <f>LEFT(RIGHT(Fixtures!R15,2),1)</f>
        <v>H</v>
      </c>
      <c r="R38" s="142" t="str">
        <f>LEFT(RIGHT(Fixtures!S15,2),1)</f>
        <v>A</v>
      </c>
      <c r="S38" s="142" t="str">
        <f>LEFT(RIGHT(Fixtures!T15,2),1)</f>
        <v>A</v>
      </c>
      <c r="T38" s="142" t="str">
        <f>LEFT(RIGHT(Fixtures!U15,2),1)</f>
        <v>H</v>
      </c>
      <c r="U38" s="142" t="str">
        <f>LEFT(RIGHT(Fixtures!V15,2),1)</f>
        <v>H</v>
      </c>
      <c r="V38" s="142" t="str">
        <f>LEFT(RIGHT(Fixtures!W15,2),1)</f>
        <v>A</v>
      </c>
      <c r="W38" s="142" t="str">
        <f>LEFT(RIGHT(Fixtures!X15,2),1)</f>
        <v>A</v>
      </c>
      <c r="X38" s="142" t="str">
        <f>LEFT(RIGHT(Fixtures!Y15,2),1)</f>
        <v>H</v>
      </c>
      <c r="Y38" s="142" t="str">
        <f>LEFT(RIGHT(Fixtures!Z15,2),1)</f>
        <v>H</v>
      </c>
      <c r="Z38" s="142" t="str">
        <f>LEFT(RIGHT(Fixtures!AA15,2),1)</f>
        <v>A</v>
      </c>
      <c r="AA38" s="142" t="str">
        <f>LEFT(RIGHT(Fixtures!AB15,2),1)</f>
        <v>A</v>
      </c>
      <c r="AB38" s="142" t="str">
        <f>LEFT(RIGHT(Fixtures!AC15,2),1)</f>
        <v>H</v>
      </c>
      <c r="AC38" s="142" t="str">
        <f>LEFT(RIGHT(Fixtures!AD15,2),1)</f>
        <v>A</v>
      </c>
      <c r="AD38" s="142" t="str">
        <f>LEFT(RIGHT(Fixtures!AE15,2),1)</f>
        <v>H</v>
      </c>
      <c r="AE38" s="142" t="str">
        <f>LEFT(RIGHT(Fixtures!AF15,2),1)</f>
        <v>A</v>
      </c>
      <c r="AF38" s="142" t="str">
        <f>LEFT(RIGHT(Fixtures!AG15,2),1)</f>
        <v>H</v>
      </c>
      <c r="AG38" s="142" t="str">
        <f>LEFT(RIGHT(Fixtures!AH15,2),1)</f>
        <v>H</v>
      </c>
      <c r="AH38" s="142" t="str">
        <f>LEFT(RIGHT(Fixtures!AI15,2),1)</f>
        <v>A</v>
      </c>
      <c r="AI38" s="142" t="str">
        <f>LEFT(RIGHT(Fixtures!AJ15,2),1)</f>
        <v>H</v>
      </c>
      <c r="AJ38" s="142" t="str">
        <f>LEFT(RIGHT(Fixtures!AK15,2),1)</f>
        <v>A</v>
      </c>
      <c r="AK38" s="142" t="str">
        <f>LEFT(RIGHT(Fixtures!AL15,2),1)</f>
        <v>H</v>
      </c>
      <c r="AL38" s="142" t="str">
        <f>LEFT(RIGHT(Fixtures!AM15,2),1)</f>
        <v>A</v>
      </c>
      <c r="AM38" s="142" t="str">
        <f>LEFT(RIGHT(Fixtures!AN15,2),1)</f>
        <v>H</v>
      </c>
    </row>
    <row r="39" ht="12.75" customHeight="1">
      <c r="A39" s="140" t="str">
        <f t="shared" si="1"/>
        <v>Newcastle</v>
      </c>
      <c r="B39" s="142" t="str">
        <f>LEFT(RIGHT(Fixtures!C16,2),1)</f>
        <v>H</v>
      </c>
      <c r="C39" s="142" t="str">
        <f>LEFT(RIGHT(Fixtures!D16,2),1)</f>
        <v>A</v>
      </c>
      <c r="D39" s="142" t="str">
        <f>LEFT(RIGHT(Fixtures!E16,2),1)</f>
        <v>H</v>
      </c>
      <c r="E39" s="142" t="str">
        <f>LEFT(RIGHT(Fixtures!F16,2),1)</f>
        <v>A</v>
      </c>
      <c r="F39" s="142" t="str">
        <f>LEFT(RIGHT(Fixtures!G16,2),1)</f>
        <v>H</v>
      </c>
      <c r="G39" s="142" t="str">
        <f>LEFT(RIGHT(Fixtures!H16,2),1)</f>
        <v>A</v>
      </c>
      <c r="H39" s="142" t="str">
        <f>LEFT(RIGHT(Fixtures!I16,2),1)</f>
        <v>H</v>
      </c>
      <c r="I39" s="142" t="str">
        <f>LEFT(RIGHT(Fixtures!J16,2),1)</f>
        <v>A</v>
      </c>
      <c r="J39" s="142" t="str">
        <f>LEFT(RIGHT(Fixtures!K16,2),1)</f>
        <v>H</v>
      </c>
      <c r="K39" s="142" t="str">
        <f>LEFT(RIGHT(Fixtures!L16,2),1)</f>
        <v>A</v>
      </c>
      <c r="L39" s="142" t="str">
        <f>LEFT(RIGHT(Fixtures!M16,2),1)</f>
        <v>H</v>
      </c>
      <c r="M39" s="142" t="str">
        <f>LEFT(RIGHT(Fixtures!N16,2),1)</f>
        <v>H</v>
      </c>
      <c r="N39" s="142" t="str">
        <f>LEFT(RIGHT(Fixtures!O16,2),1)</f>
        <v>A</v>
      </c>
      <c r="O39" s="142" t="str">
        <f>LEFT(RIGHT(Fixtures!P16,2),1)</f>
        <v>H</v>
      </c>
      <c r="P39" s="142" t="str">
        <f>LEFT(RIGHT(Fixtures!Q16,2),1)</f>
        <v>H</v>
      </c>
      <c r="Q39" s="142" t="str">
        <f>LEFT(RIGHT(Fixtures!R16,2),1)</f>
        <v>A</v>
      </c>
      <c r="R39" s="142" t="str">
        <f>LEFT(RIGHT(Fixtures!S16,2),1)</f>
        <v>A</v>
      </c>
      <c r="S39" s="142" t="str">
        <f>LEFT(RIGHT(Fixtures!T16,2),1)</f>
        <v>H</v>
      </c>
      <c r="T39" s="142" t="str">
        <f>LEFT(RIGHT(Fixtures!U16,2),1)</f>
        <v>A</v>
      </c>
      <c r="U39" s="142" t="str">
        <f>LEFT(RIGHT(Fixtures!V16,2),1)</f>
        <v>A</v>
      </c>
      <c r="V39" s="142" t="str">
        <f>LEFT(RIGHT(Fixtures!W16,2),1)</f>
        <v>H</v>
      </c>
      <c r="W39" s="142" t="str">
        <f>LEFT(RIGHT(Fixtures!X16,2),1)</f>
        <v>A</v>
      </c>
      <c r="X39" s="142" t="str">
        <f>LEFT(RIGHT(Fixtures!Y16,2),1)</f>
        <v>H</v>
      </c>
      <c r="Y39" s="142" t="str">
        <f>LEFT(RIGHT(Fixtures!Z16,2),1)</f>
        <v>H</v>
      </c>
      <c r="Z39" s="142" t="str">
        <f>LEFT(RIGHT(Fixtures!AA16,2),1)</f>
        <v>A</v>
      </c>
      <c r="AA39" s="142" t="str">
        <f>LEFT(RIGHT(Fixtures!AB16,2),1)</f>
        <v>A</v>
      </c>
      <c r="AB39" s="142" t="str">
        <f>LEFT(RIGHT(Fixtures!AC16,2),1)</f>
        <v>H</v>
      </c>
      <c r="AC39" s="142" t="str">
        <f>LEFT(RIGHT(Fixtures!AD16,2),1)</f>
        <v>H</v>
      </c>
      <c r="AD39" s="142" t="str">
        <f>LEFT(RIGHT(Fixtures!AE16,2),1)</f>
        <v>A</v>
      </c>
      <c r="AE39" s="142" t="str">
        <f>LEFT(RIGHT(Fixtures!AF16,2),1)</f>
        <v>H</v>
      </c>
      <c r="AF39" s="142" t="str">
        <f>LEFT(RIGHT(Fixtures!AG16,2),1)</f>
        <v>A</v>
      </c>
      <c r="AG39" s="142" t="str">
        <f>LEFT(RIGHT(Fixtures!AH16,2),1)</f>
        <v>A</v>
      </c>
      <c r="AH39" s="142" t="str">
        <f>LEFT(RIGHT(Fixtures!AI16,2),1)</f>
        <v>H</v>
      </c>
      <c r="AI39" s="142" t="str">
        <f>LEFT(RIGHT(Fixtures!AJ16,2),1)</f>
        <v>A</v>
      </c>
      <c r="AJ39" s="142" t="str">
        <f>LEFT(RIGHT(Fixtures!AK16,2),1)</f>
        <v>H</v>
      </c>
      <c r="AK39" s="142" t="str">
        <f>LEFT(RIGHT(Fixtures!AL16,2),1)</f>
        <v>A</v>
      </c>
      <c r="AL39" s="142" t="str">
        <f>LEFT(RIGHT(Fixtures!AM16,2),1)</f>
        <v>H</v>
      </c>
      <c r="AM39" s="142" t="str">
        <f>LEFT(RIGHT(Fixtures!AN16,2),1)</f>
        <v>A</v>
      </c>
    </row>
    <row r="40" ht="12.75" customHeight="1">
      <c r="A40" s="140" t="str">
        <f t="shared" si="1"/>
        <v>Southampton</v>
      </c>
      <c r="B40" s="142" t="str">
        <f>LEFT(RIGHT(Fixtures!C17,2),1)</f>
        <v>H</v>
      </c>
      <c r="C40" s="142" t="str">
        <f>LEFT(RIGHT(Fixtures!D17,2),1)</f>
        <v>A</v>
      </c>
      <c r="D40" s="142" t="str">
        <f>LEFT(RIGHT(Fixtures!E17,2),1)</f>
        <v>H</v>
      </c>
      <c r="E40" s="142" t="str">
        <f>LEFT(RIGHT(Fixtures!F17,2),1)</f>
        <v>A</v>
      </c>
      <c r="F40" s="142" t="str">
        <f>LEFT(RIGHT(Fixtures!G17,2),1)</f>
        <v>H</v>
      </c>
      <c r="G40" s="142" t="str">
        <f>LEFT(RIGHT(Fixtures!H17,2),1)</f>
        <v>A</v>
      </c>
      <c r="H40" s="142" t="str">
        <f>LEFT(RIGHT(Fixtures!I17,2),1)</f>
        <v>A</v>
      </c>
      <c r="I40" s="142" t="str">
        <f>LEFT(RIGHT(Fixtures!J17,2),1)</f>
        <v>H</v>
      </c>
      <c r="J40" s="142" t="str">
        <f>LEFT(RIGHT(Fixtures!K17,2),1)</f>
        <v>A</v>
      </c>
      <c r="K40" s="142" t="str">
        <f>LEFT(RIGHT(Fixtures!L17,2),1)</f>
        <v>H</v>
      </c>
      <c r="L40" s="142" t="str">
        <f>LEFT(RIGHT(Fixtures!M17,2),1)</f>
        <v>A</v>
      </c>
      <c r="M40" s="142" t="str">
        <f>LEFT(RIGHT(Fixtures!N17,2),1)</f>
        <v>H</v>
      </c>
      <c r="N40" s="142" t="str">
        <f>LEFT(RIGHT(Fixtures!O17,2),1)</f>
        <v>A</v>
      </c>
      <c r="O40" s="142" t="str">
        <f>LEFT(RIGHT(Fixtures!P17,2),1)</f>
        <v>H</v>
      </c>
      <c r="P40" s="142" t="str">
        <f>LEFT(RIGHT(Fixtures!Q17,2),1)</f>
        <v>A</v>
      </c>
      <c r="Q40" s="142" t="str">
        <f>LEFT(RIGHT(Fixtures!R17,2),1)</f>
        <v>A</v>
      </c>
      <c r="R40" s="142" t="str">
        <f>LEFT(RIGHT(Fixtures!S17,2),1)</f>
        <v>H</v>
      </c>
      <c r="S40" s="142" t="str">
        <f>LEFT(RIGHT(Fixtures!T17,2),1)</f>
        <v>A</v>
      </c>
      <c r="T40" s="142" t="str">
        <f>LEFT(RIGHT(Fixtures!U17,2),1)</f>
        <v>H</v>
      </c>
      <c r="U40" s="142" t="str">
        <f>LEFT(RIGHT(Fixtures!V17,2),1)</f>
        <v>H</v>
      </c>
      <c r="V40" s="142" t="str">
        <f>LEFT(RIGHT(Fixtures!W17,2),1)</f>
        <v>A</v>
      </c>
      <c r="W40" s="142" t="str">
        <f>LEFT(RIGHT(Fixtures!X17,2),1)</f>
        <v>A</v>
      </c>
      <c r="X40" s="142" t="str">
        <f>LEFT(RIGHT(Fixtures!Y17,2),1)</f>
        <v>H</v>
      </c>
      <c r="Y40" s="142" t="str">
        <f>LEFT(RIGHT(Fixtures!Z17,2),1)</f>
        <v>H</v>
      </c>
      <c r="Z40" s="142" t="str">
        <f>LEFT(RIGHT(Fixtures!AA17,2),1)</f>
        <v>A</v>
      </c>
      <c r="AA40" s="142" t="str">
        <f>LEFT(RIGHT(Fixtures!AB17,2),1)</f>
        <v>H</v>
      </c>
      <c r="AB40" s="142" t="str">
        <f>LEFT(RIGHT(Fixtures!AC17,2),1)</f>
        <v>A</v>
      </c>
      <c r="AC40" s="142" t="str">
        <f>LEFT(RIGHT(Fixtures!AD17,2),1)</f>
        <v>H</v>
      </c>
      <c r="AD40" s="142" t="str">
        <f>LEFT(RIGHT(Fixtures!AE17,2),1)</f>
        <v>A</v>
      </c>
      <c r="AE40" s="142" t="str">
        <f>LEFT(RIGHT(Fixtures!AF17,2),1)</f>
        <v>H</v>
      </c>
      <c r="AF40" s="142" t="str">
        <f>LEFT(RIGHT(Fixtures!AG17,2),1)</f>
        <v>A</v>
      </c>
      <c r="AG40" s="142" t="str">
        <f>LEFT(RIGHT(Fixtures!AH17,2),1)</f>
        <v>A</v>
      </c>
      <c r="AH40" s="142" t="str">
        <f>LEFT(RIGHT(Fixtures!AI17,2),1)</f>
        <v>H</v>
      </c>
      <c r="AI40" s="142" t="str">
        <f>LEFT(RIGHT(Fixtures!AJ17,2),1)</f>
        <v>H</v>
      </c>
      <c r="AJ40" s="142" t="str">
        <f>LEFT(RIGHT(Fixtures!AK17,2),1)</f>
        <v>A</v>
      </c>
      <c r="AK40" s="142" t="str">
        <f>LEFT(RIGHT(Fixtures!AL17,2),1)</f>
        <v>H</v>
      </c>
      <c r="AL40" s="142" t="str">
        <f>LEFT(RIGHT(Fixtures!AM17,2),1)</f>
        <v>A</v>
      </c>
      <c r="AM40" s="142" t="str">
        <f>LEFT(RIGHT(Fixtures!AN17,2),1)</f>
        <v>H</v>
      </c>
    </row>
    <row r="41" ht="12.75" customHeight="1">
      <c r="A41" s="140" t="str">
        <f t="shared" si="1"/>
        <v>Tottenham</v>
      </c>
      <c r="B41" s="142" t="str">
        <f>LEFT(RIGHT(Fixtures!C18,2),1)</f>
        <v>A</v>
      </c>
      <c r="C41" s="142" t="str">
        <f>LEFT(RIGHT(Fixtures!D18,2),1)</f>
        <v>H</v>
      </c>
      <c r="D41" s="142" t="str">
        <f>LEFT(RIGHT(Fixtures!E18,2),1)</f>
        <v>A</v>
      </c>
      <c r="E41" s="142" t="str">
        <f>LEFT(RIGHT(Fixtures!F18,2),1)</f>
        <v>A</v>
      </c>
      <c r="F41" s="142" t="str">
        <f>LEFT(RIGHT(Fixtures!G18,2),1)</f>
        <v>H</v>
      </c>
      <c r="G41" s="142" t="str">
        <f>LEFT(RIGHT(Fixtures!H18,2),1)</f>
        <v>A</v>
      </c>
      <c r="H41" s="142" t="str">
        <f>LEFT(RIGHT(Fixtures!I18,2),1)</f>
        <v>A</v>
      </c>
      <c r="I41" s="142" t="str">
        <f>LEFT(RIGHT(Fixtures!J18,2),1)</f>
        <v>H</v>
      </c>
      <c r="J41" s="142" t="str">
        <f>LEFT(RIGHT(Fixtures!K18,2),1)</f>
        <v>A</v>
      </c>
      <c r="K41" s="142" t="str">
        <f>LEFT(RIGHT(Fixtures!L18,2),1)</f>
        <v>H</v>
      </c>
      <c r="L41" s="142" t="str">
        <f>LEFT(RIGHT(Fixtures!M18,2),1)</f>
        <v>A</v>
      </c>
      <c r="M41" s="142" t="str">
        <f>LEFT(RIGHT(Fixtures!N18,2),1)</f>
        <v>A</v>
      </c>
      <c r="N41" s="142" t="str">
        <f>LEFT(RIGHT(Fixtures!O18,2),1)</f>
        <v>H</v>
      </c>
      <c r="O41" s="142" t="str">
        <f>LEFT(RIGHT(Fixtures!P18,2),1)</f>
        <v>A</v>
      </c>
      <c r="P41" s="142" t="str">
        <f>LEFT(RIGHT(Fixtures!Q18,2),1)</f>
        <v>H</v>
      </c>
      <c r="Q41" s="142" t="str">
        <f>LEFT(RIGHT(Fixtures!R18,2),1)</f>
        <v>A</v>
      </c>
      <c r="R41" s="142" t="str">
        <f>LEFT(RIGHT(Fixtures!S18,2),1)</f>
        <v>H</v>
      </c>
      <c r="S41" s="142" t="str">
        <f>LEFT(RIGHT(Fixtures!T18,2),1)</f>
        <v>A</v>
      </c>
      <c r="T41" s="142" t="str">
        <f>LEFT(RIGHT(Fixtures!U18,2),1)</f>
        <v>H</v>
      </c>
      <c r="U41" s="142" t="str">
        <f>LEFT(RIGHT(Fixtures!V18,2),1)</f>
        <v>H</v>
      </c>
      <c r="V41" s="142" t="str">
        <f>LEFT(RIGHT(Fixtures!W18,2),1)</f>
        <v>A</v>
      </c>
      <c r="W41" s="142" t="str">
        <f>LEFT(RIGHT(Fixtures!X18,2),1)</f>
        <v>H</v>
      </c>
      <c r="X41" s="142" t="str">
        <f>LEFT(RIGHT(Fixtures!Y18,2),1)</f>
        <v>A</v>
      </c>
      <c r="Y41" s="142" t="str">
        <f>LEFT(RIGHT(Fixtures!Z18,2),1)</f>
        <v>H</v>
      </c>
      <c r="Z41" s="142" t="str">
        <f>LEFT(RIGHT(Fixtures!AA18,2),1)</f>
        <v>H</v>
      </c>
      <c r="AA41" s="142" t="str">
        <f>LEFT(RIGHT(Fixtures!AB18,2),1)</f>
        <v>H</v>
      </c>
      <c r="AB41" s="142" t="str">
        <f>LEFT(RIGHT(Fixtures!AC18,2),1)</f>
        <v>A</v>
      </c>
      <c r="AC41" s="142" t="str">
        <f>LEFT(RIGHT(Fixtures!AD18,2),1)</f>
        <v>A</v>
      </c>
      <c r="AD41" s="142" t="str">
        <f>LEFT(RIGHT(Fixtures!AE18,2),1)</f>
        <v>H</v>
      </c>
      <c r="AE41" s="142" t="str">
        <f>LEFT(RIGHT(Fixtures!AF18,2),1)</f>
        <v>A</v>
      </c>
      <c r="AF41" s="142" t="str">
        <f>LEFT(RIGHT(Fixtures!AG18,2),1)</f>
        <v>H</v>
      </c>
      <c r="AG41" s="142" t="str">
        <f>LEFT(RIGHT(Fixtures!AH18,2),1)</f>
        <v>A</v>
      </c>
      <c r="AH41" s="142" t="str">
        <f>LEFT(RIGHT(Fixtures!AI18,2),1)</f>
        <v>H</v>
      </c>
      <c r="AI41" s="142" t="str">
        <f>LEFT(RIGHT(Fixtures!AJ18,2),1)</f>
        <v>H</v>
      </c>
      <c r="AJ41" s="142" t="str">
        <f>LEFT(RIGHT(Fixtures!AK18,2),1)</f>
        <v>A</v>
      </c>
      <c r="AK41" s="142" t="str">
        <f>LEFT(RIGHT(Fixtures!AL18,2),1)</f>
        <v>H</v>
      </c>
      <c r="AL41" s="142" t="str">
        <f>LEFT(RIGHT(Fixtures!AM18,2),1)</f>
        <v>A</v>
      </c>
      <c r="AM41" s="142" t="str">
        <f>LEFT(RIGHT(Fixtures!AN18,2),1)</f>
        <v>H</v>
      </c>
    </row>
    <row r="42" ht="12.75" customHeight="1">
      <c r="A42" s="140" t="str">
        <f t="shared" si="1"/>
        <v>Watford</v>
      </c>
      <c r="B42" s="142" t="str">
        <f>LEFT(RIGHT(Fixtures!C19,2),1)</f>
        <v>H</v>
      </c>
      <c r="C42" s="142" t="str">
        <f>LEFT(RIGHT(Fixtures!D19,2),1)</f>
        <v>A</v>
      </c>
      <c r="D42" s="142" t="str">
        <f>LEFT(RIGHT(Fixtures!E19,2),1)</f>
        <v>H</v>
      </c>
      <c r="E42" s="142" t="str">
        <f>LEFT(RIGHT(Fixtures!F19,2),1)</f>
        <v>H</v>
      </c>
      <c r="F42" s="142" t="str">
        <f>LEFT(RIGHT(Fixtures!G19,2),1)</f>
        <v>H</v>
      </c>
      <c r="G42" s="142" t="str">
        <f>LEFT(RIGHT(Fixtures!H19,2),1)</f>
        <v>A</v>
      </c>
      <c r="H42" s="142" t="str">
        <f>LEFT(RIGHT(Fixtures!I19,2),1)</f>
        <v>A</v>
      </c>
      <c r="I42" s="142" t="str">
        <f>LEFT(RIGHT(Fixtures!J19,2),1)</f>
        <v>H</v>
      </c>
      <c r="J42" s="142" t="str">
        <f>LEFT(RIGHT(Fixtures!K19,2),1)</f>
        <v>A</v>
      </c>
      <c r="K42" s="142" t="str">
        <f>LEFT(RIGHT(Fixtures!L19,2),1)</f>
        <v>H</v>
      </c>
      <c r="L42" s="142" t="str">
        <f>LEFT(RIGHT(Fixtures!M19,2),1)</f>
        <v>A</v>
      </c>
      <c r="M42" s="142" t="str">
        <f>LEFT(RIGHT(Fixtures!N19,2),1)</f>
        <v>A</v>
      </c>
      <c r="N42" s="142" t="str">
        <f>LEFT(RIGHT(Fixtures!O19,2),1)</f>
        <v>H</v>
      </c>
      <c r="O42" s="142" t="str">
        <f>LEFT(RIGHT(Fixtures!P19,2),1)</f>
        <v>A</v>
      </c>
      <c r="P42" s="142" t="str">
        <f>LEFT(RIGHT(Fixtures!Q19,2),1)</f>
        <v>H</v>
      </c>
      <c r="Q42" s="142" t="str">
        <f>LEFT(RIGHT(Fixtures!R19,2),1)</f>
        <v>A</v>
      </c>
      <c r="R42" s="142" t="str">
        <f>LEFT(RIGHT(Fixtures!S19,2),1)</f>
        <v>H</v>
      </c>
      <c r="S42" s="142" t="str">
        <f>LEFT(RIGHT(Fixtures!T19,2),1)</f>
        <v>A</v>
      </c>
      <c r="T42" s="142" t="str">
        <f>LEFT(RIGHT(Fixtures!U19,2),1)</f>
        <v>H</v>
      </c>
      <c r="U42" s="142" t="str">
        <f>LEFT(RIGHT(Fixtures!V19,2),1)</f>
        <v>H</v>
      </c>
      <c r="V42" s="142" t="str">
        <f>LEFT(RIGHT(Fixtures!W19,2),1)</f>
        <v>A</v>
      </c>
      <c r="W42" s="142" t="str">
        <f>LEFT(RIGHT(Fixtures!X19,2),1)</f>
        <v>A</v>
      </c>
      <c r="X42" s="142" t="str">
        <f>LEFT(RIGHT(Fixtures!Y19,2),1)</f>
        <v>H</v>
      </c>
      <c r="Y42" s="142" t="str">
        <f>LEFT(RIGHT(Fixtures!Z19,2),1)</f>
        <v>A</v>
      </c>
      <c r="Z42" s="142" t="str">
        <f>LEFT(RIGHT(Fixtures!AA19,2),1)</f>
        <v>A</v>
      </c>
      <c r="AA42" s="142" t="str">
        <f>LEFT(RIGHT(Fixtures!AB19,2),1)</f>
        <v>H</v>
      </c>
      <c r="AB42" s="142" t="str">
        <f>LEFT(RIGHT(Fixtures!AC19,2),1)</f>
        <v>A</v>
      </c>
      <c r="AC42" s="142" t="str">
        <f>LEFT(RIGHT(Fixtures!AD19,2),1)</f>
        <v>A</v>
      </c>
      <c r="AD42" s="142" t="str">
        <f>LEFT(RIGHT(Fixtures!AE19,2),1)</f>
        <v>H</v>
      </c>
      <c r="AE42" s="142" t="str">
        <f>LEFT(RIGHT(Fixtures!AF19,2),1)</f>
        <v>A</v>
      </c>
      <c r="AF42" s="142" t="str">
        <f>LEFT(RIGHT(Fixtures!AG19,2),1)</f>
        <v>H</v>
      </c>
      <c r="AG42" s="142" t="str">
        <f>LEFT(RIGHT(Fixtures!AH19,2),1)</f>
        <v>A</v>
      </c>
      <c r="AH42" s="142" t="str">
        <f>LEFT(RIGHT(Fixtures!AI19,2),1)</f>
        <v>H</v>
      </c>
      <c r="AI42" s="142" t="str">
        <f>LEFT(RIGHT(Fixtures!AJ19,2),1)</f>
        <v>H</v>
      </c>
      <c r="AJ42" s="142" t="str">
        <f>LEFT(RIGHT(Fixtures!AK19,2),1)</f>
        <v>A</v>
      </c>
      <c r="AK42" s="142" t="str">
        <f>LEFT(RIGHT(Fixtures!AL19,2),1)</f>
        <v>H</v>
      </c>
      <c r="AL42" s="142" t="str">
        <f>LEFT(RIGHT(Fixtures!AM19,2),1)</f>
        <v>A</v>
      </c>
      <c r="AM42" s="142" t="str">
        <f>LEFT(RIGHT(Fixtures!AN19,2),1)</f>
        <v>H</v>
      </c>
    </row>
    <row r="43" ht="12.75" customHeight="1">
      <c r="A43" s="140" t="str">
        <f t="shared" si="1"/>
        <v>West Ham</v>
      </c>
      <c r="B43" s="142" t="str">
        <f>LEFT(RIGHT(Fixtures!C20,2),1)</f>
        <v>A</v>
      </c>
      <c r="C43" s="142" t="str">
        <f>LEFT(RIGHT(Fixtures!D20,2),1)</f>
        <v>H</v>
      </c>
      <c r="D43" s="142" t="str">
        <f>LEFT(RIGHT(Fixtures!E20,2),1)</f>
        <v>A</v>
      </c>
      <c r="E43" s="142" t="str">
        <f>LEFT(RIGHT(Fixtures!F20,2),1)</f>
        <v>H</v>
      </c>
      <c r="F43" s="142" t="str">
        <f>LEFT(RIGHT(Fixtures!G20,2),1)</f>
        <v>A</v>
      </c>
      <c r="G43" s="142" t="str">
        <f>LEFT(RIGHT(Fixtures!H20,2),1)</f>
        <v>H</v>
      </c>
      <c r="H43" s="142" t="str">
        <f>LEFT(RIGHT(Fixtures!I20,2),1)</f>
        <v>H</v>
      </c>
      <c r="I43" s="142" t="str">
        <f>LEFT(RIGHT(Fixtures!J20,2),1)</f>
        <v>A</v>
      </c>
      <c r="J43" s="142" t="str">
        <f>LEFT(RIGHT(Fixtures!K20,2),1)</f>
        <v>H</v>
      </c>
      <c r="K43" s="142" t="str">
        <f>LEFT(RIGHT(Fixtures!L20,2),1)</f>
        <v>A</v>
      </c>
      <c r="L43" s="142" t="str">
        <f>LEFT(RIGHT(Fixtures!M20,2),1)</f>
        <v>H</v>
      </c>
      <c r="M43" s="142" t="str">
        <f>LEFT(RIGHT(Fixtures!N20,2),1)</f>
        <v>A</v>
      </c>
      <c r="N43" s="142" t="str">
        <f>LEFT(RIGHT(Fixtures!O20,2),1)</f>
        <v>H</v>
      </c>
      <c r="O43" s="142" t="str">
        <f>LEFT(RIGHT(Fixtures!P20,2),1)</f>
        <v>A</v>
      </c>
      <c r="P43" s="142" t="str">
        <f>LEFT(RIGHT(Fixtures!Q20,2),1)</f>
        <v>H</v>
      </c>
      <c r="Q43" s="142" t="str">
        <f>LEFT(RIGHT(Fixtures!R20,2),1)</f>
        <v>H</v>
      </c>
      <c r="R43" s="142" t="str">
        <f>LEFT(RIGHT(Fixtures!S20,2),1)</f>
        <v>A</v>
      </c>
      <c r="S43" s="142" t="str">
        <f>LEFT(RIGHT(Fixtures!T20,2),1)</f>
        <v>H</v>
      </c>
      <c r="T43" s="142" t="str">
        <f>LEFT(RIGHT(Fixtures!U20,2),1)</f>
        <v>A</v>
      </c>
      <c r="U43" s="142" t="str">
        <f>LEFT(RIGHT(Fixtures!V20,2),1)</f>
        <v>A</v>
      </c>
      <c r="V43" s="142" t="str">
        <f>LEFT(RIGHT(Fixtures!W20,2),1)</f>
        <v>H</v>
      </c>
      <c r="W43" s="142" t="str">
        <f>LEFT(RIGHT(Fixtures!X20,2),1)</f>
        <v>H</v>
      </c>
      <c r="X43" s="142" t="str">
        <f>LEFT(RIGHT(Fixtures!Y20,2),1)</f>
        <v>A</v>
      </c>
      <c r="Y43" s="142" t="str">
        <f>LEFT(RIGHT(Fixtures!Z20,2),1)</f>
        <v>A</v>
      </c>
      <c r="Z43" s="142" t="str">
        <f>LEFT(RIGHT(Fixtures!AA20,2),1)</f>
        <v>H</v>
      </c>
      <c r="AA43" s="142" t="str">
        <f>LEFT(RIGHT(Fixtures!AB20,2),1)</f>
        <v>A</v>
      </c>
      <c r="AB43" s="142" t="str">
        <f>LEFT(RIGHT(Fixtures!AC20,2),1)</f>
        <v>H</v>
      </c>
      <c r="AC43" s="142" t="str">
        <f>LEFT(RIGHT(Fixtures!AD20,2),1)</f>
        <v>A</v>
      </c>
      <c r="AD43" s="142" t="str">
        <f>LEFT(RIGHT(Fixtures!AE20,2),1)</f>
        <v>H</v>
      </c>
      <c r="AE43" s="142" t="str">
        <f>LEFT(RIGHT(Fixtures!AF20,2),1)</f>
        <v>A</v>
      </c>
      <c r="AF43" s="142" t="str">
        <f>LEFT(RIGHT(Fixtures!AG20,2),1)</f>
        <v>H</v>
      </c>
      <c r="AG43" s="142" t="str">
        <f>LEFT(RIGHT(Fixtures!AH20,2),1)</f>
        <v>H</v>
      </c>
      <c r="AH43" s="142" t="str">
        <f>LEFT(RIGHT(Fixtures!AI20,2),1)</f>
        <v>A</v>
      </c>
      <c r="AI43" s="142" t="str">
        <f>LEFT(RIGHT(Fixtures!AJ20,2),1)</f>
        <v>A</v>
      </c>
      <c r="AJ43" s="142" t="str">
        <f>LEFT(RIGHT(Fixtures!AK20,2),1)</f>
        <v>H</v>
      </c>
      <c r="AK43" s="142" t="str">
        <f>LEFT(RIGHT(Fixtures!AL20,2),1)</f>
        <v>A</v>
      </c>
      <c r="AL43" s="142" t="str">
        <f>LEFT(RIGHT(Fixtures!AM20,2),1)</f>
        <v>H</v>
      </c>
      <c r="AM43" s="142" t="str">
        <f>LEFT(RIGHT(Fixtures!AN20,2),1)</f>
        <v>A</v>
      </c>
    </row>
    <row r="44" ht="12.75" customHeight="1">
      <c r="A44" s="140" t="str">
        <f t="shared" si="1"/>
        <v>Wolves</v>
      </c>
      <c r="B44" s="142" t="str">
        <f>LEFT(RIGHT(Fixtures!C21,2),1)</f>
        <v>H</v>
      </c>
      <c r="C44" s="142" t="str">
        <f>LEFT(RIGHT(Fixtures!D21,2),1)</f>
        <v>A</v>
      </c>
      <c r="D44" s="142" t="str">
        <f>LEFT(RIGHT(Fixtures!E21,2),1)</f>
        <v>H</v>
      </c>
      <c r="E44" s="142" t="str">
        <f>LEFT(RIGHT(Fixtures!F21,2),1)</f>
        <v>A</v>
      </c>
      <c r="F44" s="142" t="str">
        <f>LEFT(RIGHT(Fixtures!G21,2),1)</f>
        <v>H</v>
      </c>
      <c r="G44" s="142" t="str">
        <f>LEFT(RIGHT(Fixtures!H21,2),1)</f>
        <v>A</v>
      </c>
      <c r="H44" s="142" t="str">
        <f>LEFT(RIGHT(Fixtures!I21,2),1)</f>
        <v>H</v>
      </c>
      <c r="I44" s="142" t="str">
        <f>LEFT(RIGHT(Fixtures!J21,2),1)</f>
        <v>A</v>
      </c>
      <c r="J44" s="142" t="str">
        <f>LEFT(RIGHT(Fixtures!K21,2),1)</f>
        <v>H</v>
      </c>
      <c r="K44" s="142" t="str">
        <f>LEFT(RIGHT(Fixtures!L21,2),1)</f>
        <v>A</v>
      </c>
      <c r="L44" s="142" t="str">
        <f>LEFT(RIGHT(Fixtures!M21,2),1)</f>
        <v>H</v>
      </c>
      <c r="M44" s="142" t="str">
        <f>LEFT(RIGHT(Fixtures!N21,2),1)</f>
        <v>A</v>
      </c>
      <c r="N44" s="142" t="str">
        <f>LEFT(RIGHT(Fixtures!O21,2),1)</f>
        <v>H</v>
      </c>
      <c r="O44" s="142" t="str">
        <f>LEFT(RIGHT(Fixtures!P21,2),1)</f>
        <v>A</v>
      </c>
      <c r="P44" s="142" t="str">
        <f>LEFT(RIGHT(Fixtures!Q21,2),1)</f>
        <v>H</v>
      </c>
      <c r="Q44" s="142" t="str">
        <f>LEFT(RIGHT(Fixtures!R21,2),1)</f>
        <v>A</v>
      </c>
      <c r="R44" s="142" t="str">
        <f>LEFT(RIGHT(Fixtures!S21,2),1)</f>
        <v>H</v>
      </c>
      <c r="S44" s="142" t="str">
        <f>LEFT(RIGHT(Fixtures!T21,2),1)</f>
        <v>H</v>
      </c>
      <c r="T44" s="142" t="str">
        <f>LEFT(RIGHT(Fixtures!U21,2),1)</f>
        <v>A</v>
      </c>
      <c r="U44" s="142" t="str">
        <f>LEFT(RIGHT(Fixtures!V21,2),1)</f>
        <v>A</v>
      </c>
      <c r="V44" s="142" t="str">
        <f>LEFT(RIGHT(Fixtures!W21,2),1)</f>
        <v>H</v>
      </c>
      <c r="W44" s="142" t="str">
        <f>LEFT(RIGHT(Fixtures!X21,2),1)</f>
        <v>A</v>
      </c>
      <c r="X44" s="142" t="str">
        <f>LEFT(RIGHT(Fixtures!Y21,2),1)</f>
        <v>H</v>
      </c>
      <c r="Y44" s="142" t="str">
        <f>LEFT(RIGHT(Fixtures!Z21,2),1)</f>
        <v>H</v>
      </c>
      <c r="Z44" s="142" t="str">
        <f>LEFT(RIGHT(Fixtures!AA21,2),1)</f>
        <v>A</v>
      </c>
      <c r="AA44" s="142" t="str">
        <f>LEFT(RIGHT(Fixtures!AB21,2),1)</f>
        <v>H</v>
      </c>
      <c r="AB44" s="142" t="str">
        <f>LEFT(RIGHT(Fixtures!AC21,2),1)</f>
        <v>A</v>
      </c>
      <c r="AC44" s="142" t="str">
        <f>LEFT(RIGHT(Fixtures!AD21,2),1)</f>
        <v>A</v>
      </c>
      <c r="AD44" s="142" t="str">
        <f>LEFT(RIGHT(Fixtures!AE21,2),1)</f>
        <v>H</v>
      </c>
      <c r="AE44" s="142" t="str">
        <f>LEFT(RIGHT(Fixtures!AF21,2),1)</f>
        <v>A</v>
      </c>
      <c r="AF44" s="142" t="str">
        <f>LEFT(RIGHT(Fixtures!AG21,2),1)</f>
        <v>H</v>
      </c>
      <c r="AG44" s="142" t="str">
        <f>LEFT(RIGHT(Fixtures!AH21,2),1)</f>
        <v>A</v>
      </c>
      <c r="AH44" s="142" t="str">
        <f>LEFT(RIGHT(Fixtures!AI21,2),1)</f>
        <v>H</v>
      </c>
      <c r="AI44" s="142" t="str">
        <f>LEFT(RIGHT(Fixtures!AJ21,2),1)</f>
        <v>A</v>
      </c>
      <c r="AJ44" s="142" t="str">
        <f>LEFT(RIGHT(Fixtures!AK21,2),1)</f>
        <v>H</v>
      </c>
      <c r="AK44" s="142" t="str">
        <f>LEFT(RIGHT(Fixtures!AL21,2),1)</f>
        <v>A</v>
      </c>
      <c r="AL44" s="142" t="str">
        <f>LEFT(RIGHT(Fixtures!AM21,2),1)</f>
        <v>H</v>
      </c>
      <c r="AM44" s="142" t="str">
        <f>LEFT(RIGHT(Fixtures!AN21,2),1)</f>
        <v>A</v>
      </c>
    </row>
    <row r="45" ht="15.75" customHeight="1">
      <c r="A45" s="147" t="s">
        <v>161</v>
      </c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</row>
    <row r="46" ht="12.75" customHeight="1">
      <c r="A46" s="139" t="s">
        <v>159</v>
      </c>
      <c r="B46" s="139" t="s">
        <v>41</v>
      </c>
      <c r="C46" s="139" t="s">
        <v>42</v>
      </c>
      <c r="D46" s="139" t="s">
        <v>43</v>
      </c>
      <c r="E46" s="139" t="s">
        <v>44</v>
      </c>
      <c r="F46" s="139" t="s">
        <v>45</v>
      </c>
      <c r="G46" s="139" t="s">
        <v>46</v>
      </c>
      <c r="H46" s="139" t="s">
        <v>47</v>
      </c>
      <c r="I46" s="139" t="s">
        <v>48</v>
      </c>
      <c r="J46" s="139" t="s">
        <v>49</v>
      </c>
      <c r="K46" s="139" t="s">
        <v>50</v>
      </c>
      <c r="L46" s="140" t="s">
        <v>51</v>
      </c>
      <c r="M46" s="140" t="s">
        <v>52</v>
      </c>
      <c r="N46" s="140" t="s">
        <v>53</v>
      </c>
      <c r="O46" s="140" t="s">
        <v>54</v>
      </c>
      <c r="P46" s="140" t="s">
        <v>55</v>
      </c>
      <c r="Q46" s="140" t="s">
        <v>56</v>
      </c>
      <c r="R46" s="140" t="s">
        <v>57</v>
      </c>
      <c r="S46" s="140" t="s">
        <v>58</v>
      </c>
      <c r="T46" s="140" t="s">
        <v>59</v>
      </c>
      <c r="U46" s="140" t="s">
        <v>60</v>
      </c>
      <c r="V46" s="140" t="s">
        <v>61</v>
      </c>
      <c r="W46" s="140" t="s">
        <v>62</v>
      </c>
      <c r="X46" s="140" t="s">
        <v>63</v>
      </c>
      <c r="Y46" s="140" t="s">
        <v>64</v>
      </c>
      <c r="Z46" s="140" t="s">
        <v>65</v>
      </c>
      <c r="AA46" s="140" t="s">
        <v>66</v>
      </c>
      <c r="AB46" s="140" t="s">
        <v>67</v>
      </c>
      <c r="AC46" s="140" t="s">
        <v>68</v>
      </c>
      <c r="AD46" s="140" t="s">
        <v>69</v>
      </c>
      <c r="AE46" s="140" t="s">
        <v>70</v>
      </c>
      <c r="AF46" s="140" t="s">
        <v>71</v>
      </c>
      <c r="AG46" s="140" t="s">
        <v>72</v>
      </c>
      <c r="AH46" s="140" t="s">
        <v>73</v>
      </c>
      <c r="AI46" s="140" t="s">
        <v>74</v>
      </c>
      <c r="AJ46" s="140" t="s">
        <v>75</v>
      </c>
      <c r="AK46" s="140" t="s">
        <v>76</v>
      </c>
      <c r="AL46" s="140" t="s">
        <v>77</v>
      </c>
      <c r="AM46" s="140" t="s">
        <v>78</v>
      </c>
    </row>
    <row r="47" ht="12.75" customHeight="1">
      <c r="A47" s="140" t="str">
        <f t="shared" ref="A47:A66" si="2">A3</f>
        <v>Arsenal</v>
      </c>
      <c r="B47" s="149">
        <f>VLOOKUP(B3,Difficulties!$B$3:$F$22,IF(Calc_OppAtt!B25="H",5,3),FALSE)</f>
        <v>0.5108058486</v>
      </c>
      <c r="C47" s="149">
        <f>VLOOKUP(C3,Difficulties!$B$3:$F$22,IF(Calc_OppAtt!C25="H",5,3),FALSE)</f>
        <v>0.6286834896</v>
      </c>
      <c r="D47" s="149">
        <f>VLOOKUP(D3,Difficulties!$B$3:$F$22,IF(Calc_OppAtt!D25="H",5,3),FALSE)</f>
        <v>1.65029444</v>
      </c>
      <c r="E47" s="149">
        <f>VLOOKUP(E3,Difficulties!$B$3:$F$22,IF(Calc_OppAtt!E25="H",5,3),FALSE)</f>
        <v>0.9788235294</v>
      </c>
      <c r="F47" s="149">
        <f>VLOOKUP(F3,Difficulties!$B$3:$F$22,IF(Calc_OppAtt!F25="H",5,3),FALSE)</f>
        <v>0.6679765344</v>
      </c>
      <c r="G47" s="149">
        <f>VLOOKUP(G3,Difficulties!$B$3:$F$22,IF(Calc_OppAtt!G25="H",5,3),FALSE)</f>
        <v>1.414538412</v>
      </c>
      <c r="H47" s="149">
        <f>VLOOKUP(H3,Difficulties!$B$3:$F$22,IF(Calc_OppAtt!H25="H",5,3),FALSE)</f>
        <v>1.296660024</v>
      </c>
      <c r="I47" s="149">
        <f>VLOOKUP(I3,Difficulties!$B$3:$F$22,IF(Calc_OppAtt!I25="H",5,3),FALSE)</f>
        <v>1.04</v>
      </c>
      <c r="J47" s="149">
        <f>VLOOKUP(J3,Difficulties!$B$3:$F$22,IF(Calc_OppAtt!J25="H",5,3),FALSE)</f>
        <v>1.493123755</v>
      </c>
      <c r="K47" s="149">
        <f>VLOOKUP(K3,Difficulties!$B$3:$F$22,IF(Calc_OppAtt!K25="H",5,3),FALSE)</f>
        <v>1.060903995</v>
      </c>
      <c r="L47" s="149">
        <f>VLOOKUP(L3,Difficulties!$B$3:$F$22,IF(Calc_OppAtt!L25="H",5,3),FALSE)</f>
        <v>1.100196294</v>
      </c>
      <c r="M47" s="149">
        <f>VLOOKUP(M3,Difficulties!$B$3:$F$22,IF(Calc_OppAtt!M25="H",5,3),FALSE)</f>
        <v>1.06869863</v>
      </c>
      <c r="N47" s="149">
        <f>VLOOKUP(N3,Difficulties!$B$3:$F$22,IF(Calc_OppAtt!N25="H",5,3),FALSE)</f>
        <v>1.178781636</v>
      </c>
      <c r="O47" s="149">
        <f>VLOOKUP(O3,Difficulties!$B$3:$F$22,IF(Calc_OppAtt!O25="H",5,3),FALSE)</f>
        <v>0.785854922</v>
      </c>
      <c r="P47" s="149">
        <f>VLOOKUP(P3,Difficulties!$B$3:$F$22,IF(Calc_OppAtt!P25="H",5,3),FALSE)</f>
        <v>0.3536344163</v>
      </c>
      <c r="Q47" s="149">
        <f>VLOOKUP(Q3,Difficulties!$B$3:$F$22,IF(Calc_OppAtt!Q25="H",5,3),FALSE)</f>
        <v>1.296660024</v>
      </c>
      <c r="R47" s="149">
        <f>VLOOKUP(R3,Difficulties!$B$3:$F$22,IF(Calc_OppAtt!R25="H",5,3),FALSE)</f>
        <v>1.021610951</v>
      </c>
      <c r="S47" s="149">
        <f>VLOOKUP(S3,Difficulties!$B$3:$F$22,IF(Calc_OppAtt!S25="H",5,3),FALSE)</f>
        <v>0.8644402649</v>
      </c>
      <c r="T47" s="149">
        <f>VLOOKUP(T3,Difficulties!$B$3:$F$22,IF(Calc_OppAtt!T25="H",5,3),FALSE)</f>
        <v>0.9823179059</v>
      </c>
      <c r="U47" s="149">
        <f>VLOOKUP(U3,Difficulties!$B$3:$F$22,IF(Calc_OppAtt!U25="H",5,3),FALSE)</f>
        <v>0.392927461</v>
      </c>
      <c r="V47" s="149">
        <f>VLOOKUP(V3,Difficulties!$B$3:$F$22,IF(Calc_OppAtt!V25="H",5,3),FALSE)</f>
        <v>1.475821918</v>
      </c>
      <c r="W47" s="149">
        <f>VLOOKUP(W3,Difficulties!$B$3:$F$22,IF(Calc_OppAtt!W25="H",5,3),FALSE)</f>
        <v>1.021610951</v>
      </c>
      <c r="X47" s="149">
        <f>VLOOKUP(X3,Difficulties!$B$3:$F$22,IF(Calc_OppAtt!X25="H",5,3),FALSE)</f>
        <v>0.8644402649</v>
      </c>
      <c r="Y47" s="149">
        <f>VLOOKUP(Y3,Difficulties!$B$3:$F$22,IF(Calc_OppAtt!Y25="H",5,3),FALSE)</f>
        <v>1.170479452</v>
      </c>
      <c r="Z47" s="149">
        <f>VLOOKUP(Z3,Difficulties!$B$3:$F$22,IF(Calc_OppAtt!Z25="H",5,3),FALSE)</f>
        <v>0.5500981468</v>
      </c>
      <c r="AA47" s="149">
        <f>VLOOKUP(AA3,Difficulties!$B$3:$F$22,IF(Calc_OppAtt!AA25="H",5,3),FALSE)</f>
        <v>0.9823179059</v>
      </c>
      <c r="AB47" s="149">
        <f>VLOOKUP(AB3,Difficulties!$B$3:$F$22,IF(Calc_OppAtt!AB25="H",5,3),FALSE)</f>
        <v>1.178781636</v>
      </c>
      <c r="AC47" s="149">
        <f>VLOOKUP(AC3,Difficulties!$B$3:$F$22,IF(Calc_OppAtt!AC25="H",5,3),FALSE)</f>
        <v>1.218074681</v>
      </c>
      <c r="AD47" s="149">
        <f>VLOOKUP(AD3,Difficulties!$B$3:$F$22,IF(Calc_OppAtt!AD25="H",5,3),FALSE)</f>
        <v>0.6286834896</v>
      </c>
      <c r="AE47" s="149">
        <f>VLOOKUP(AE3,Difficulties!$B$3:$F$22,IF(Calc_OppAtt!AE25="H",5,3),FALSE)</f>
        <v>0.7465618773</v>
      </c>
      <c r="AF47" s="149">
        <f>VLOOKUP(AF3,Difficulties!$B$3:$F$22,IF(Calc_OppAtt!AF25="H",5,3),FALSE)</f>
        <v>1.101176471</v>
      </c>
      <c r="AG47" s="149">
        <f>VLOOKUP(AG3,Difficulties!$B$3:$F$22,IF(Calc_OppAtt!AG25="H",5,3),FALSE)</f>
        <v>1.178781636</v>
      </c>
      <c r="AH47" s="149">
        <f>VLOOKUP(AH3,Difficulties!$B$3:$F$22,IF(Calc_OppAtt!AH25="H",5,3),FALSE)</f>
        <v>0.8644402649</v>
      </c>
      <c r="AI47" s="149">
        <f>VLOOKUP(AI3,Difficulties!$B$3:$F$22,IF(Calc_OppAtt!AI25="H",5,3),FALSE)</f>
        <v>1.218074681</v>
      </c>
      <c r="AJ47" s="149">
        <f>VLOOKUP(AJ3,Difficulties!$B$3:$F$22,IF(Calc_OppAtt!AJ25="H",5,3),FALSE)</f>
        <v>1.100196294</v>
      </c>
      <c r="AK47" s="149">
        <f>VLOOKUP(AK3,Difficulties!$B$3:$F$22,IF(Calc_OppAtt!AK25="H",5,3),FALSE)</f>
        <v>0.8644402649</v>
      </c>
      <c r="AL47" s="149">
        <f>VLOOKUP(AL3,Difficulties!$B$3:$F$22,IF(Calc_OppAtt!AL25="H",5,3),FALSE)</f>
        <v>1.139489338</v>
      </c>
      <c r="AM47" s="149">
        <f>VLOOKUP(AM3,Difficulties!$B$3:$F$22,IF(Calc_OppAtt!AM25="H",5,3),FALSE)</f>
        <v>0.6679765344</v>
      </c>
    </row>
    <row r="48" ht="12.75" customHeight="1">
      <c r="A48" s="140" t="str">
        <f t="shared" si="2"/>
        <v>Bournemouth</v>
      </c>
      <c r="B48" s="149">
        <f>VLOOKUP(B4,Difficulties!$B$3:$F$22,IF(Calc_OppAtt!B26="H",5,3),FALSE)</f>
        <v>1.170479452</v>
      </c>
      <c r="C48" s="149">
        <f>VLOOKUP(C4,Difficulties!$B$3:$F$22,IF(Calc_OppAtt!C26="H",5,3),FALSE)</f>
        <v>1.021610951</v>
      </c>
      <c r="D48" s="149">
        <f>VLOOKUP(D4,Difficulties!$B$3:$F$22,IF(Calc_OppAtt!D26="H",5,3),FALSE)</f>
        <v>1.414538412</v>
      </c>
      <c r="E48" s="149">
        <f>VLOOKUP(E4,Difficulties!$B$3:$F$22,IF(Calc_OppAtt!E26="H",5,3),FALSE)</f>
        <v>0.6286834896</v>
      </c>
      <c r="F48" s="149">
        <f>VLOOKUP(F4,Difficulties!$B$3:$F$22,IF(Calc_OppAtt!F26="H",5,3),FALSE)</f>
        <v>1.493123755</v>
      </c>
      <c r="G48" s="149">
        <f>VLOOKUP(G4,Difficulties!$B$3:$F$22,IF(Calc_OppAtt!G26="H",5,3),FALSE)</f>
        <v>0.6679765344</v>
      </c>
      <c r="H48" s="149">
        <f>VLOOKUP(H4,Difficulties!$B$3:$F$22,IF(Calc_OppAtt!H26="H",5,3),FALSE)</f>
        <v>1.100196294</v>
      </c>
      <c r="I48" s="149">
        <f>VLOOKUP(I4,Difficulties!$B$3:$F$22,IF(Calc_OppAtt!I26="H",5,3),FALSE)</f>
        <v>1.218074681</v>
      </c>
      <c r="J48" s="149">
        <f>VLOOKUP(J4,Difficulties!$B$3:$F$22,IF(Calc_OppAtt!J26="H",5,3),FALSE)</f>
        <v>1.178781636</v>
      </c>
      <c r="K48" s="149">
        <f>VLOOKUP(K4,Difficulties!$B$3:$F$22,IF(Calc_OppAtt!K26="H",5,3),FALSE)</f>
        <v>1.04</v>
      </c>
      <c r="L48" s="149">
        <f>VLOOKUP(L4,Difficulties!$B$3:$F$22,IF(Calc_OppAtt!L26="H",5,3),FALSE)</f>
        <v>0.7465618773</v>
      </c>
      <c r="M48" s="149">
        <f>VLOOKUP(M4,Difficulties!$B$3:$F$22,IF(Calc_OppAtt!M26="H",5,3),FALSE)</f>
        <v>0.6679765344</v>
      </c>
      <c r="N48" s="149">
        <f>VLOOKUP(N4,Difficulties!$B$3:$F$22,IF(Calc_OppAtt!N26="H",5,3),FALSE)</f>
        <v>1.218074681</v>
      </c>
      <c r="O48" s="149">
        <f>VLOOKUP(O4,Difficulties!$B$3:$F$22,IF(Calc_OppAtt!O26="H",5,3),FALSE)</f>
        <v>0.5500981468</v>
      </c>
      <c r="P48" s="149">
        <f>VLOOKUP(P4,Difficulties!$B$3:$F$22,IF(Calc_OppAtt!P26="H",5,3),FALSE)</f>
        <v>1.296660024</v>
      </c>
      <c r="Q48" s="149">
        <f>VLOOKUP(Q4,Difficulties!$B$3:$F$22,IF(Calc_OppAtt!Q26="H",5,3),FALSE)</f>
        <v>1.100196294</v>
      </c>
      <c r="R48" s="149">
        <f>VLOOKUP(R4,Difficulties!$B$3:$F$22,IF(Calc_OppAtt!R26="H",5,3),FALSE)</f>
        <v>1.101176471</v>
      </c>
      <c r="S48" s="149">
        <f>VLOOKUP(S4,Difficulties!$B$3:$F$22,IF(Calc_OppAtt!S26="H",5,3),FALSE)</f>
        <v>1.139489338</v>
      </c>
      <c r="T48" s="149">
        <f>VLOOKUP(T4,Difficulties!$B$3:$F$22,IF(Calc_OppAtt!T26="H",5,3),FALSE)</f>
        <v>0.6286834896</v>
      </c>
      <c r="U48" s="149">
        <f>VLOOKUP(U4,Difficulties!$B$3:$F$22,IF(Calc_OppAtt!U26="H",5,3),FALSE)</f>
        <v>0.3536344163</v>
      </c>
      <c r="V48" s="149">
        <f>VLOOKUP(V4,Difficulties!$B$3:$F$22,IF(Calc_OppAtt!V26="H",5,3),FALSE)</f>
        <v>1.296660024</v>
      </c>
      <c r="W48" s="149">
        <f>VLOOKUP(W4,Difficulties!$B$3:$F$22,IF(Calc_OppAtt!W26="H",5,3),FALSE)</f>
        <v>0.8644402649</v>
      </c>
      <c r="X48" s="149">
        <f>VLOOKUP(X4,Difficulties!$B$3:$F$22,IF(Calc_OppAtt!X26="H",5,3),FALSE)</f>
        <v>1.65029444</v>
      </c>
      <c r="Y48" s="149">
        <f>VLOOKUP(Y4,Difficulties!$B$3:$F$22,IF(Calc_OppAtt!Y26="H",5,3),FALSE)</f>
        <v>0.8644402649</v>
      </c>
      <c r="Z48" s="149">
        <f>VLOOKUP(Z4,Difficulties!$B$3:$F$22,IF(Calc_OppAtt!Z26="H",5,3),FALSE)</f>
        <v>0.9788235294</v>
      </c>
      <c r="AA48" s="149">
        <f>VLOOKUP(AA4,Difficulties!$B$3:$F$22,IF(Calc_OppAtt!AA26="H",5,3),FALSE)</f>
        <v>0.392927461</v>
      </c>
      <c r="AB48" s="149">
        <f>VLOOKUP(AB4,Difficulties!$B$3:$F$22,IF(Calc_OppAtt!AB26="H",5,3),FALSE)</f>
        <v>1.06869863</v>
      </c>
      <c r="AC48" s="149">
        <f>VLOOKUP(AC4,Difficulties!$B$3:$F$22,IF(Calc_OppAtt!AC26="H",5,3),FALSE)</f>
        <v>0.785854922</v>
      </c>
      <c r="AD48" s="149">
        <f>VLOOKUP(AD4,Difficulties!$B$3:$F$22,IF(Calc_OppAtt!AD26="H",5,3),FALSE)</f>
        <v>0.5108058486</v>
      </c>
      <c r="AE48" s="149">
        <f>VLOOKUP(AE4,Difficulties!$B$3:$F$22,IF(Calc_OppAtt!AE26="H",5,3),FALSE)</f>
        <v>0.9823179059</v>
      </c>
      <c r="AF48" s="149">
        <f>VLOOKUP(AF4,Difficulties!$B$3:$F$22,IF(Calc_OppAtt!AF26="H",5,3),FALSE)</f>
        <v>1.178781636</v>
      </c>
      <c r="AG48" s="149">
        <f>VLOOKUP(AG4,Difficulties!$B$3:$F$22,IF(Calc_OppAtt!AG26="H",5,3),FALSE)</f>
        <v>0.8644402649</v>
      </c>
      <c r="AH48" s="149">
        <f>VLOOKUP(AH4,Difficulties!$B$3:$F$22,IF(Calc_OppAtt!AH26="H",5,3),FALSE)</f>
        <v>0.8644402649</v>
      </c>
      <c r="AI48" s="149">
        <f>VLOOKUP(AI4,Difficulties!$B$3:$F$22,IF(Calc_OppAtt!AI26="H",5,3),FALSE)</f>
        <v>0.9823179059</v>
      </c>
      <c r="AJ48" s="149">
        <f>VLOOKUP(AJ4,Difficulties!$B$3:$F$22,IF(Calc_OppAtt!AJ26="H",5,3),FALSE)</f>
        <v>1.475821918</v>
      </c>
      <c r="AK48" s="149">
        <f>VLOOKUP(AK4,Difficulties!$B$3:$F$22,IF(Calc_OppAtt!AK26="H",5,3),FALSE)</f>
        <v>1.021610951</v>
      </c>
      <c r="AL48" s="149">
        <f>VLOOKUP(AL4,Difficulties!$B$3:$F$22,IF(Calc_OppAtt!AL26="H",5,3),FALSE)</f>
        <v>0.785854922</v>
      </c>
      <c r="AM48" s="149">
        <f>VLOOKUP(AM4,Difficulties!$B$3:$F$22,IF(Calc_OppAtt!AM26="H",5,3),FALSE)</f>
        <v>1.060903995</v>
      </c>
    </row>
    <row r="49" ht="12.75" customHeight="1">
      <c r="A49" s="140" t="str">
        <f t="shared" si="2"/>
        <v>Brighton</v>
      </c>
      <c r="B49" s="149">
        <f>VLOOKUP(B5,Difficulties!$B$3:$F$22,IF(Calc_OppAtt!B27="H",5,3),FALSE)</f>
        <v>1.218074681</v>
      </c>
      <c r="C49" s="149">
        <f>VLOOKUP(C5,Difficulties!$B$3:$F$22,IF(Calc_OppAtt!C27="H",5,3),FALSE)</f>
        <v>0.7465618773</v>
      </c>
      <c r="D49" s="149">
        <f>VLOOKUP(D5,Difficulties!$B$3:$F$22,IF(Calc_OppAtt!D27="H",5,3),FALSE)</f>
        <v>0.392927461</v>
      </c>
      <c r="E49" s="149">
        <f>VLOOKUP(E5,Difficulties!$B$3:$F$22,IF(Calc_OppAtt!E27="H",5,3),FALSE)</f>
        <v>1.475821918</v>
      </c>
      <c r="F49" s="149">
        <f>VLOOKUP(F5,Difficulties!$B$3:$F$22,IF(Calc_OppAtt!F27="H",5,3),FALSE)</f>
        <v>1.021610951</v>
      </c>
      <c r="G49" s="149">
        <f>VLOOKUP(G5,Difficulties!$B$3:$F$22,IF(Calc_OppAtt!G27="H",5,3),FALSE)</f>
        <v>0.785854922</v>
      </c>
      <c r="H49" s="149">
        <f>VLOOKUP(H5,Difficulties!$B$3:$F$22,IF(Calc_OppAtt!H27="H",5,3),FALSE)</f>
        <v>0.5500981468</v>
      </c>
      <c r="I49" s="149">
        <f>VLOOKUP(I5,Difficulties!$B$3:$F$22,IF(Calc_OppAtt!I27="H",5,3),FALSE)</f>
        <v>1.65029444</v>
      </c>
      <c r="J49" s="149">
        <f>VLOOKUP(J5,Difficulties!$B$3:$F$22,IF(Calc_OppAtt!J27="H",5,3),FALSE)</f>
        <v>0.6679765344</v>
      </c>
      <c r="K49" s="149">
        <f>VLOOKUP(K5,Difficulties!$B$3:$F$22,IF(Calc_OppAtt!K27="H",5,3),FALSE)</f>
        <v>1.06869863</v>
      </c>
      <c r="L49" s="149">
        <f>VLOOKUP(L5,Difficulties!$B$3:$F$22,IF(Calc_OppAtt!L27="H",5,3),FALSE)</f>
        <v>0.8644402649</v>
      </c>
      <c r="M49" s="149">
        <f>VLOOKUP(M5,Difficulties!$B$3:$F$22,IF(Calc_OppAtt!M27="H",5,3),FALSE)</f>
        <v>0.9788235294</v>
      </c>
      <c r="N49" s="149">
        <f>VLOOKUP(N5,Difficulties!$B$3:$F$22,IF(Calc_OppAtt!N27="H",5,3),FALSE)</f>
        <v>1.493123755</v>
      </c>
      <c r="O49" s="149">
        <f>VLOOKUP(O5,Difficulties!$B$3:$F$22,IF(Calc_OppAtt!O27="H",5,3),FALSE)</f>
        <v>0.9823179059</v>
      </c>
      <c r="P49" s="149">
        <f>VLOOKUP(P5,Difficulties!$B$3:$F$22,IF(Calc_OppAtt!P27="H",5,3),FALSE)</f>
        <v>1.100196294</v>
      </c>
      <c r="Q49" s="149">
        <f>VLOOKUP(Q5,Difficulties!$B$3:$F$22,IF(Calc_OppAtt!Q27="H",5,3),FALSE)</f>
        <v>0.6679765344</v>
      </c>
      <c r="R49" s="149">
        <f>VLOOKUP(R5,Difficulties!$B$3:$F$22,IF(Calc_OppAtt!R27="H",5,3),FALSE)</f>
        <v>0.8644402649</v>
      </c>
      <c r="S49" s="149">
        <f>VLOOKUP(S5,Difficulties!$B$3:$F$22,IF(Calc_OppAtt!S27="H",5,3),FALSE)</f>
        <v>1.178781636</v>
      </c>
      <c r="T49" s="149">
        <f>VLOOKUP(T5,Difficulties!$B$3:$F$22,IF(Calc_OppAtt!T27="H",5,3),FALSE)</f>
        <v>1.218074681</v>
      </c>
      <c r="U49" s="149">
        <f>VLOOKUP(U5,Difficulties!$B$3:$F$22,IF(Calc_OppAtt!U27="H",5,3),FALSE)</f>
        <v>1.414538412</v>
      </c>
      <c r="V49" s="149">
        <f>VLOOKUP(V5,Difficulties!$B$3:$F$22,IF(Calc_OppAtt!V27="H",5,3),FALSE)</f>
        <v>1.021610951</v>
      </c>
      <c r="W49" s="149">
        <f>VLOOKUP(W5,Difficulties!$B$3:$F$22,IF(Calc_OppAtt!W27="H",5,3),FALSE)</f>
        <v>1.100196294</v>
      </c>
      <c r="X49" s="149">
        <f>VLOOKUP(X5,Difficulties!$B$3:$F$22,IF(Calc_OppAtt!X27="H",5,3),FALSE)</f>
        <v>0.3536344163</v>
      </c>
      <c r="Y49" s="149">
        <f>VLOOKUP(Y5,Difficulties!$B$3:$F$22,IF(Calc_OppAtt!Y27="H",5,3),FALSE)</f>
        <v>1.04</v>
      </c>
      <c r="Z49" s="149">
        <f>VLOOKUP(Z5,Difficulties!$B$3:$F$22,IF(Calc_OppAtt!Z27="H",5,3),FALSE)</f>
        <v>1.296660024</v>
      </c>
      <c r="AA49" s="149">
        <f>VLOOKUP(AA5,Difficulties!$B$3:$F$22,IF(Calc_OppAtt!AA27="H",5,3),FALSE)</f>
        <v>0.8644402649</v>
      </c>
      <c r="AB49" s="149">
        <f>VLOOKUP(AB5,Difficulties!$B$3:$F$22,IF(Calc_OppAtt!AB27="H",5,3),FALSE)</f>
        <v>0.6286834896</v>
      </c>
      <c r="AC49" s="149">
        <f>VLOOKUP(AC5,Difficulties!$B$3:$F$22,IF(Calc_OppAtt!AC27="H",5,3),FALSE)</f>
        <v>0.8644402649</v>
      </c>
      <c r="AD49" s="149">
        <f>VLOOKUP(AD5,Difficulties!$B$3:$F$22,IF(Calc_OppAtt!AD27="H",5,3),FALSE)</f>
        <v>1.296660024</v>
      </c>
      <c r="AE49" s="149">
        <f>VLOOKUP(AE5,Difficulties!$B$3:$F$22,IF(Calc_OppAtt!AE27="H",5,3),FALSE)</f>
        <v>1.060903995</v>
      </c>
      <c r="AF49" s="149">
        <f>VLOOKUP(AF5,Difficulties!$B$3:$F$22,IF(Calc_OppAtt!AF27="H",5,3),FALSE)</f>
        <v>1.170479452</v>
      </c>
      <c r="AG49" s="149">
        <f>VLOOKUP(AG5,Difficulties!$B$3:$F$22,IF(Calc_OppAtt!AG27="H",5,3),FALSE)</f>
        <v>1.178781636</v>
      </c>
      <c r="AH49" s="149">
        <f>VLOOKUP(AH5,Difficulties!$B$3:$F$22,IF(Calc_OppAtt!AH27="H",5,3),FALSE)</f>
        <v>0.6286834896</v>
      </c>
      <c r="AI49" s="149">
        <f>VLOOKUP(AI5,Difficulties!$B$3:$F$22,IF(Calc_OppAtt!AI27="H",5,3),FALSE)</f>
        <v>1.218074681</v>
      </c>
      <c r="AJ49" s="149">
        <f>VLOOKUP(AJ5,Difficulties!$B$3:$F$22,IF(Calc_OppAtt!AJ27="H",5,3),FALSE)</f>
        <v>1.101176471</v>
      </c>
      <c r="AK49" s="149">
        <f>VLOOKUP(AK5,Difficulties!$B$3:$F$22,IF(Calc_OppAtt!AK27="H",5,3),FALSE)</f>
        <v>1.178781636</v>
      </c>
      <c r="AL49" s="149">
        <f>VLOOKUP(AL5,Difficulties!$B$3:$F$22,IF(Calc_OppAtt!AL27="H",5,3),FALSE)</f>
        <v>0.785854922</v>
      </c>
      <c r="AM49" s="149">
        <f>VLOOKUP(AM5,Difficulties!$B$3:$F$22,IF(Calc_OppAtt!AM27="H",5,3),FALSE)</f>
        <v>0.5108058486</v>
      </c>
    </row>
    <row r="50" ht="12.75" customHeight="1">
      <c r="A50" s="140" t="str">
        <f t="shared" si="2"/>
        <v>Burnley</v>
      </c>
      <c r="B50" s="149">
        <f>VLOOKUP(B6,Difficulties!$B$3:$F$22,IF(Calc_OppAtt!B28="H",5,3),FALSE)</f>
        <v>1.021610951</v>
      </c>
      <c r="C50" s="149">
        <f>VLOOKUP(C6,Difficulties!$B$3:$F$22,IF(Calc_OppAtt!C28="H",5,3),FALSE)</f>
        <v>1.296660024</v>
      </c>
      <c r="D50" s="149">
        <f>VLOOKUP(D6,Difficulties!$B$3:$F$22,IF(Calc_OppAtt!D28="H",5,3),FALSE)</f>
        <v>1.04</v>
      </c>
      <c r="E50" s="149">
        <f>VLOOKUP(E6,Difficulties!$B$3:$F$22,IF(Calc_OppAtt!E28="H",5,3),FALSE)</f>
        <v>0.7465618773</v>
      </c>
      <c r="F50" s="149">
        <f>VLOOKUP(F6,Difficulties!$B$3:$F$22,IF(Calc_OppAtt!F28="H",5,3),FALSE)</f>
        <v>1.101176471</v>
      </c>
      <c r="G50" s="149">
        <f>VLOOKUP(G6,Difficulties!$B$3:$F$22,IF(Calc_OppAtt!G28="H",5,3),FALSE)</f>
        <v>1.218074681</v>
      </c>
      <c r="H50" s="149">
        <f>VLOOKUP(H6,Difficulties!$B$3:$F$22,IF(Calc_OppAtt!H28="H",5,3),FALSE)</f>
        <v>0.9788235294</v>
      </c>
      <c r="I50" s="149">
        <f>VLOOKUP(I6,Difficulties!$B$3:$F$22,IF(Calc_OppAtt!I28="H",5,3),FALSE)</f>
        <v>1.296660024</v>
      </c>
      <c r="J50" s="149">
        <f>VLOOKUP(J6,Difficulties!$B$3:$F$22,IF(Calc_OppAtt!J28="H",5,3),FALSE)</f>
        <v>0.5500981468</v>
      </c>
      <c r="K50" s="149">
        <f>VLOOKUP(K6,Difficulties!$B$3:$F$22,IF(Calc_OppAtt!K28="H",5,3),FALSE)</f>
        <v>0.8644402649</v>
      </c>
      <c r="L50" s="149">
        <f>VLOOKUP(L6,Difficulties!$B$3:$F$22,IF(Calc_OppAtt!L28="H",5,3),FALSE)</f>
        <v>1.021610951</v>
      </c>
      <c r="M50" s="149">
        <f>VLOOKUP(M6,Difficulties!$B$3:$F$22,IF(Calc_OppAtt!M28="H",5,3),FALSE)</f>
        <v>0.8644402649</v>
      </c>
      <c r="N50" s="149">
        <f>VLOOKUP(N6,Difficulties!$B$3:$F$22,IF(Calc_OppAtt!N28="H",5,3),FALSE)</f>
        <v>1.178781636</v>
      </c>
      <c r="O50" s="149">
        <f>VLOOKUP(O6,Difficulties!$B$3:$F$22,IF(Calc_OppAtt!O28="H",5,3),FALSE)</f>
        <v>1.060903995</v>
      </c>
      <c r="P50" s="149">
        <f>VLOOKUP(P6,Difficulties!$B$3:$F$22,IF(Calc_OppAtt!P28="H",5,3),FALSE)</f>
        <v>1.100196294</v>
      </c>
      <c r="Q50" s="149">
        <f>VLOOKUP(Q6,Difficulties!$B$3:$F$22,IF(Calc_OppAtt!Q28="H",5,3),FALSE)</f>
        <v>1.139489338</v>
      </c>
      <c r="R50" s="149">
        <f>VLOOKUP(R6,Difficulties!$B$3:$F$22,IF(Calc_OppAtt!R28="H",5,3),FALSE)</f>
        <v>0.6286834896</v>
      </c>
      <c r="S50" s="149">
        <f>VLOOKUP(S6,Difficulties!$B$3:$F$22,IF(Calc_OppAtt!S28="H",5,3),FALSE)</f>
        <v>0.785854922</v>
      </c>
      <c r="T50" s="149">
        <f>VLOOKUP(T6,Difficulties!$B$3:$F$22,IF(Calc_OppAtt!T28="H",5,3),FALSE)</f>
        <v>1.414538412</v>
      </c>
      <c r="U50" s="149">
        <f>VLOOKUP(U6,Difficulties!$B$3:$F$22,IF(Calc_OppAtt!U28="H",5,3),FALSE)</f>
        <v>1.65029444</v>
      </c>
      <c r="V50" s="149">
        <f>VLOOKUP(V6,Difficulties!$B$3:$F$22,IF(Calc_OppAtt!V28="H",5,3),FALSE)</f>
        <v>0.9823179059</v>
      </c>
      <c r="W50" s="149">
        <f>VLOOKUP(W6,Difficulties!$B$3:$F$22,IF(Calc_OppAtt!W28="H",5,3),FALSE)</f>
        <v>1.475821918</v>
      </c>
      <c r="X50" s="149">
        <f>VLOOKUP(X6,Difficulties!$B$3:$F$22,IF(Calc_OppAtt!X28="H",5,3),FALSE)</f>
        <v>1.218074681</v>
      </c>
      <c r="Y50" s="149">
        <f>VLOOKUP(Y6,Difficulties!$B$3:$F$22,IF(Calc_OppAtt!Y28="H",5,3),FALSE)</f>
        <v>0.3536344163</v>
      </c>
      <c r="Z50" s="149">
        <f>VLOOKUP(Z6,Difficulties!$B$3:$F$22,IF(Calc_OppAtt!Z28="H",5,3),FALSE)</f>
        <v>1.178781636</v>
      </c>
      <c r="AA50" s="149">
        <f>VLOOKUP(AA6,Difficulties!$B$3:$F$22,IF(Calc_OppAtt!AA28="H",5,3),FALSE)</f>
        <v>0.9823179059</v>
      </c>
      <c r="AB50" s="149">
        <f>VLOOKUP(AB6,Difficulties!$B$3:$F$22,IF(Calc_OppAtt!AB28="H",5,3),FALSE)</f>
        <v>0.785854922</v>
      </c>
      <c r="AC50" s="149">
        <f>VLOOKUP(AC6,Difficulties!$B$3:$F$22,IF(Calc_OppAtt!AC28="H",5,3),FALSE)</f>
        <v>0.6679765344</v>
      </c>
      <c r="AD50" s="149">
        <f>VLOOKUP(AD6,Difficulties!$B$3:$F$22,IF(Calc_OppAtt!AD28="H",5,3),FALSE)</f>
        <v>1.100196294</v>
      </c>
      <c r="AE50" s="149">
        <f>VLOOKUP(AE6,Difficulties!$B$3:$F$22,IF(Calc_OppAtt!AE28="H",5,3),FALSE)</f>
        <v>0.392927461</v>
      </c>
      <c r="AF50" s="149">
        <f>VLOOKUP(AF6,Difficulties!$B$3:$F$22,IF(Calc_OppAtt!AF28="H",5,3),FALSE)</f>
        <v>1.493123755</v>
      </c>
      <c r="AG50" s="149">
        <f>VLOOKUP(AG6,Difficulties!$B$3:$F$22,IF(Calc_OppAtt!AG28="H",5,3),FALSE)</f>
        <v>1.06869863</v>
      </c>
      <c r="AH50" s="149">
        <f>VLOOKUP(AH6,Difficulties!$B$3:$F$22,IF(Calc_OppAtt!AH28="H",5,3),FALSE)</f>
        <v>1.178781636</v>
      </c>
      <c r="AI50" s="149">
        <f>VLOOKUP(AI6,Difficulties!$B$3:$F$22,IF(Calc_OppAtt!AI28="H",5,3),FALSE)</f>
        <v>1.170479452</v>
      </c>
      <c r="AJ50" s="149">
        <f>VLOOKUP(AJ6,Difficulties!$B$3:$F$22,IF(Calc_OppAtt!AJ28="H",5,3),FALSE)</f>
        <v>0.6286834896</v>
      </c>
      <c r="AK50" s="149">
        <f>VLOOKUP(AK6,Difficulties!$B$3:$F$22,IF(Calc_OppAtt!AK28="H",5,3),FALSE)</f>
        <v>0.5108058486</v>
      </c>
      <c r="AL50" s="149">
        <f>VLOOKUP(AL6,Difficulties!$B$3:$F$22,IF(Calc_OppAtt!AL28="H",5,3),FALSE)</f>
        <v>0.8644402649</v>
      </c>
      <c r="AM50" s="149">
        <f>VLOOKUP(AM6,Difficulties!$B$3:$F$22,IF(Calc_OppAtt!AM28="H",5,3),FALSE)</f>
        <v>1.218074681</v>
      </c>
    </row>
    <row r="51" ht="12.75" customHeight="1">
      <c r="A51" s="140" t="str">
        <f t="shared" si="2"/>
        <v>Cardiff</v>
      </c>
      <c r="B51" s="149">
        <f>VLOOKUP(B7,Difficulties!$B$3:$F$22,IF(Calc_OppAtt!B29="H",5,3),FALSE)</f>
        <v>1.178781636</v>
      </c>
      <c r="C51" s="149">
        <f>VLOOKUP(C7,Difficulties!$B$3:$F$22,IF(Calc_OppAtt!C29="H",5,3),FALSE)</f>
        <v>1.178781636</v>
      </c>
      <c r="D51" s="149">
        <f>VLOOKUP(D7,Difficulties!$B$3:$F$22,IF(Calc_OppAtt!D29="H",5,3),FALSE)</f>
        <v>0.9823179059</v>
      </c>
      <c r="E51" s="149">
        <f>VLOOKUP(E7,Difficulties!$B$3:$F$22,IF(Calc_OppAtt!E29="H",5,3),FALSE)</f>
        <v>1.218074681</v>
      </c>
      <c r="F51" s="149">
        <f>VLOOKUP(F7,Difficulties!$B$3:$F$22,IF(Calc_OppAtt!F29="H",5,3),FALSE)</f>
        <v>0.6286834896</v>
      </c>
      <c r="G51" s="149">
        <f>VLOOKUP(G7,Difficulties!$B$3:$F$22,IF(Calc_OppAtt!G29="H",5,3),FALSE)</f>
        <v>0.5108058486</v>
      </c>
      <c r="H51" s="149">
        <f>VLOOKUP(H7,Difficulties!$B$3:$F$22,IF(Calc_OppAtt!H29="H",5,3),FALSE)</f>
        <v>0.8644402649</v>
      </c>
      <c r="I51" s="149">
        <f>VLOOKUP(I7,Difficulties!$B$3:$F$22,IF(Calc_OppAtt!I29="H",5,3),FALSE)</f>
        <v>0.6286834896</v>
      </c>
      <c r="J51" s="149">
        <f>VLOOKUP(J7,Difficulties!$B$3:$F$22,IF(Calc_OppAtt!J29="H",5,3),FALSE)</f>
        <v>1.475821918</v>
      </c>
      <c r="K51" s="149">
        <f>VLOOKUP(K7,Difficulties!$B$3:$F$22,IF(Calc_OppAtt!K29="H",5,3),FALSE)</f>
        <v>0.392927461</v>
      </c>
      <c r="L51" s="149">
        <f>VLOOKUP(L7,Difficulties!$B$3:$F$22,IF(Calc_OppAtt!L29="H",5,3),FALSE)</f>
        <v>1.493123755</v>
      </c>
      <c r="M51" s="149">
        <f>VLOOKUP(M7,Difficulties!$B$3:$F$22,IF(Calc_OppAtt!M29="H",5,3),FALSE)</f>
        <v>1.139489338</v>
      </c>
      <c r="N51" s="149">
        <f>VLOOKUP(N7,Difficulties!$B$3:$F$22,IF(Calc_OppAtt!N29="H",5,3),FALSE)</f>
        <v>0.8644402649</v>
      </c>
      <c r="O51" s="149">
        <f>VLOOKUP(O7,Difficulties!$B$3:$F$22,IF(Calc_OppAtt!O29="H",5,3),FALSE)</f>
        <v>1.06869863</v>
      </c>
      <c r="P51" s="149">
        <f>VLOOKUP(P7,Difficulties!$B$3:$F$22,IF(Calc_OppAtt!P29="H",5,3),FALSE)</f>
        <v>1.021610951</v>
      </c>
      <c r="Q51" s="149">
        <f>VLOOKUP(Q7,Difficulties!$B$3:$F$22,IF(Calc_OppAtt!Q29="H",5,3),FALSE)</f>
        <v>1.178781636</v>
      </c>
      <c r="R51" s="149">
        <f>VLOOKUP(R7,Difficulties!$B$3:$F$22,IF(Calc_OppAtt!R29="H",5,3),FALSE)</f>
        <v>1.218074681</v>
      </c>
      <c r="S51" s="149">
        <f>VLOOKUP(S7,Difficulties!$B$3:$F$22,IF(Calc_OppAtt!S29="H",5,3),FALSE)</f>
        <v>0.7465618773</v>
      </c>
      <c r="T51" s="149">
        <f>VLOOKUP(T7,Difficulties!$B$3:$F$22,IF(Calc_OppAtt!T29="H",5,3),FALSE)</f>
        <v>1.060903995</v>
      </c>
      <c r="U51" s="149">
        <f>VLOOKUP(U7,Difficulties!$B$3:$F$22,IF(Calc_OppAtt!U29="H",5,3),FALSE)</f>
        <v>0.8644402649</v>
      </c>
      <c r="V51" s="149">
        <f>VLOOKUP(V7,Difficulties!$B$3:$F$22,IF(Calc_OppAtt!V29="H",5,3),FALSE)</f>
        <v>0.785854922</v>
      </c>
      <c r="W51" s="149">
        <f>VLOOKUP(W7,Difficulties!$B$3:$F$22,IF(Calc_OppAtt!W29="H",5,3),FALSE)</f>
        <v>1.296660024</v>
      </c>
      <c r="X51" s="149">
        <f>VLOOKUP(X7,Difficulties!$B$3:$F$22,IF(Calc_OppAtt!X29="H",5,3),FALSE)</f>
        <v>0.6679765344</v>
      </c>
      <c r="Y51" s="149">
        <f>VLOOKUP(Y7,Difficulties!$B$3:$F$22,IF(Calc_OppAtt!Y29="H",5,3),FALSE)</f>
        <v>0.785854922</v>
      </c>
      <c r="Z51" s="149">
        <f>VLOOKUP(Z7,Difficulties!$B$3:$F$22,IF(Calc_OppAtt!Z29="H",5,3),FALSE)</f>
        <v>1.218074681</v>
      </c>
      <c r="AA51" s="149">
        <f>VLOOKUP(AA7,Difficulties!$B$3:$F$22,IF(Calc_OppAtt!AA29="H",5,3),FALSE)</f>
        <v>1.021610951</v>
      </c>
      <c r="AB51" s="149">
        <f>VLOOKUP(AB7,Difficulties!$B$3:$F$22,IF(Calc_OppAtt!AB29="H",5,3),FALSE)</f>
        <v>1.296660024</v>
      </c>
      <c r="AC51" s="149">
        <f>VLOOKUP(AC7,Difficulties!$B$3:$F$22,IF(Calc_OppAtt!AC29="H",5,3),FALSE)</f>
        <v>1.414538412</v>
      </c>
      <c r="AD51" s="149">
        <f>VLOOKUP(AD7,Difficulties!$B$3:$F$22,IF(Calc_OppAtt!AD29="H",5,3),FALSE)</f>
        <v>1.101176471</v>
      </c>
      <c r="AE51" s="149">
        <f>VLOOKUP(AE7,Difficulties!$B$3:$F$22,IF(Calc_OppAtt!AE29="H",5,3),FALSE)</f>
        <v>1.65029444</v>
      </c>
      <c r="AF51" s="149">
        <f>VLOOKUP(AF7,Difficulties!$B$3:$F$22,IF(Calc_OppAtt!AF29="H",5,3),FALSE)</f>
        <v>0.9823179059</v>
      </c>
      <c r="AG51" s="149">
        <f>VLOOKUP(AG7,Difficulties!$B$3:$F$22,IF(Calc_OppAtt!AG29="H",5,3),FALSE)</f>
        <v>0.8644402649</v>
      </c>
      <c r="AH51" s="149">
        <f>VLOOKUP(AH7,Difficulties!$B$3:$F$22,IF(Calc_OppAtt!AH29="H",5,3),FALSE)</f>
        <v>0.5500981468</v>
      </c>
      <c r="AI51" s="149">
        <f>VLOOKUP(AI7,Difficulties!$B$3:$F$22,IF(Calc_OppAtt!AI29="H",5,3),FALSE)</f>
        <v>0.6679765344</v>
      </c>
      <c r="AJ51" s="149">
        <f>VLOOKUP(AJ7,Difficulties!$B$3:$F$22,IF(Calc_OppAtt!AJ29="H",5,3),FALSE)</f>
        <v>1.100196294</v>
      </c>
      <c r="AK51" s="149">
        <f>VLOOKUP(AK7,Difficulties!$B$3:$F$22,IF(Calc_OppAtt!AK29="H",5,3),FALSE)</f>
        <v>1.04</v>
      </c>
      <c r="AL51" s="149">
        <f>VLOOKUP(AL7,Difficulties!$B$3:$F$22,IF(Calc_OppAtt!AL29="H",5,3),FALSE)</f>
        <v>1.100196294</v>
      </c>
      <c r="AM51" s="149">
        <f>VLOOKUP(AM7,Difficulties!$B$3:$F$22,IF(Calc_OppAtt!AM29="H",5,3),FALSE)</f>
        <v>0.3536344163</v>
      </c>
    </row>
    <row r="52" ht="12.75" customHeight="1">
      <c r="A52" s="140" t="str">
        <f t="shared" si="2"/>
        <v>Chelsea</v>
      </c>
      <c r="B52" s="149">
        <f>VLOOKUP(B8,Difficulties!$B$3:$F$22,IF(Calc_OppAtt!B30="H",5,3),FALSE)</f>
        <v>0.9823179059</v>
      </c>
      <c r="C52" s="149">
        <f>VLOOKUP(C8,Difficulties!$B$3:$F$22,IF(Calc_OppAtt!C30="H",5,3),FALSE)</f>
        <v>1.218074681</v>
      </c>
      <c r="D52" s="149">
        <f>VLOOKUP(D8,Difficulties!$B$3:$F$22,IF(Calc_OppAtt!D30="H",5,3),FALSE)</f>
        <v>0.6679765344</v>
      </c>
      <c r="E52" s="149">
        <f>VLOOKUP(E8,Difficulties!$B$3:$F$22,IF(Calc_OppAtt!E30="H",5,3),FALSE)</f>
        <v>1.218074681</v>
      </c>
      <c r="F52" s="149">
        <f>VLOOKUP(F8,Difficulties!$B$3:$F$22,IF(Calc_OppAtt!F30="H",5,3),FALSE)</f>
        <v>1.170479452</v>
      </c>
      <c r="G52" s="149">
        <f>VLOOKUP(G8,Difficulties!$B$3:$F$22,IF(Calc_OppAtt!G30="H",5,3),FALSE)</f>
        <v>1.021610951</v>
      </c>
      <c r="H52" s="149">
        <f>VLOOKUP(H8,Difficulties!$B$3:$F$22,IF(Calc_OppAtt!H30="H",5,3),FALSE)</f>
        <v>1.100196294</v>
      </c>
      <c r="I52" s="149">
        <f>VLOOKUP(I8,Difficulties!$B$3:$F$22,IF(Calc_OppAtt!I30="H",5,3),FALSE)</f>
        <v>1.021610951</v>
      </c>
      <c r="J52" s="149">
        <f>VLOOKUP(J8,Difficulties!$B$3:$F$22,IF(Calc_OppAtt!J30="H",5,3),FALSE)</f>
        <v>0.7465618773</v>
      </c>
      <c r="K52" s="149">
        <f>VLOOKUP(K8,Difficulties!$B$3:$F$22,IF(Calc_OppAtt!K30="H",5,3),FALSE)</f>
        <v>0.6679765344</v>
      </c>
      <c r="L52" s="149">
        <f>VLOOKUP(L8,Difficulties!$B$3:$F$22,IF(Calc_OppAtt!L30="H",5,3),FALSE)</f>
        <v>1.100196294</v>
      </c>
      <c r="M52" s="149">
        <f>VLOOKUP(M8,Difficulties!$B$3:$F$22,IF(Calc_OppAtt!M30="H",5,3),FALSE)</f>
        <v>1.414538412</v>
      </c>
      <c r="N52" s="149">
        <f>VLOOKUP(N8,Difficulties!$B$3:$F$22,IF(Calc_OppAtt!N30="H",5,3),FALSE)</f>
        <v>0.6286834896</v>
      </c>
      <c r="O52" s="149">
        <f>VLOOKUP(O8,Difficulties!$B$3:$F$22,IF(Calc_OppAtt!O30="H",5,3),FALSE)</f>
        <v>1.475821918</v>
      </c>
      <c r="P52" s="149">
        <f>VLOOKUP(P8,Difficulties!$B$3:$F$22,IF(Calc_OppAtt!P30="H",5,3),FALSE)</f>
        <v>1.101176471</v>
      </c>
      <c r="Q52" s="149">
        <f>VLOOKUP(Q8,Difficulties!$B$3:$F$22,IF(Calc_OppAtt!Q30="H",5,3),FALSE)</f>
        <v>0.5108058486</v>
      </c>
      <c r="R52" s="149">
        <f>VLOOKUP(R8,Difficulties!$B$3:$F$22,IF(Calc_OppAtt!R30="H",5,3),FALSE)</f>
        <v>0.9823179059</v>
      </c>
      <c r="S52" s="149">
        <f>VLOOKUP(S8,Difficulties!$B$3:$F$22,IF(Calc_OppAtt!S30="H",5,3),FALSE)</f>
        <v>1.493123755</v>
      </c>
      <c r="T52" s="149">
        <f>VLOOKUP(T8,Difficulties!$B$3:$F$22,IF(Calc_OppAtt!T30="H",5,3),FALSE)</f>
        <v>1.218074681</v>
      </c>
      <c r="U52" s="149">
        <f>VLOOKUP(U8,Difficulties!$B$3:$F$22,IF(Calc_OppAtt!U30="H",5,3),FALSE)</f>
        <v>1.060903995</v>
      </c>
      <c r="V52" s="149">
        <f>VLOOKUP(V8,Difficulties!$B$3:$F$22,IF(Calc_OppAtt!V30="H",5,3),FALSE)</f>
        <v>1.178781636</v>
      </c>
      <c r="W52" s="149">
        <f>VLOOKUP(W8,Difficulties!$B$3:$F$22,IF(Calc_OppAtt!W30="H",5,3),FALSE)</f>
        <v>1.178781636</v>
      </c>
      <c r="X52" s="149">
        <f>VLOOKUP(X8,Difficulties!$B$3:$F$22,IF(Calc_OppAtt!X30="H",5,3),FALSE)</f>
        <v>0.785854922</v>
      </c>
      <c r="Y52" s="149">
        <f>VLOOKUP(Y8,Difficulties!$B$3:$F$22,IF(Calc_OppAtt!Y30="H",5,3),FALSE)</f>
        <v>1.178781636</v>
      </c>
      <c r="Z52" s="149">
        <f>VLOOKUP(Z8,Difficulties!$B$3:$F$22,IF(Calc_OppAtt!Z30="H",5,3),FALSE)</f>
        <v>1.296660024</v>
      </c>
      <c r="AA52" s="149">
        <f>VLOOKUP(AA8,Difficulties!$B$3:$F$22,IF(Calc_OppAtt!AA30="H",5,3),FALSE)</f>
        <v>0.5500981468</v>
      </c>
      <c r="AB52" s="149">
        <f>VLOOKUP(AB8,Difficulties!$B$3:$F$22,IF(Calc_OppAtt!AB30="H",5,3),FALSE)</f>
        <v>1.139489338</v>
      </c>
      <c r="AC52" s="149">
        <f>VLOOKUP(AC8,Difficulties!$B$3:$F$22,IF(Calc_OppAtt!AC30="H",5,3),FALSE)</f>
        <v>0.785854922</v>
      </c>
      <c r="AD52" s="149">
        <f>VLOOKUP(AD8,Difficulties!$B$3:$F$22,IF(Calc_OppAtt!AD30="H",5,3),FALSE)</f>
        <v>1.04</v>
      </c>
      <c r="AE52" s="149">
        <f>VLOOKUP(AE8,Difficulties!$B$3:$F$22,IF(Calc_OppAtt!AE30="H",5,3),FALSE)</f>
        <v>1.06869863</v>
      </c>
      <c r="AF52" s="149">
        <f>VLOOKUP(AF8,Difficulties!$B$3:$F$22,IF(Calc_OppAtt!AF30="H",5,3),FALSE)</f>
        <v>0.8644402649</v>
      </c>
      <c r="AG52" s="149">
        <f>VLOOKUP(AG8,Difficulties!$B$3:$F$22,IF(Calc_OppAtt!AG30="H",5,3),FALSE)</f>
        <v>0.9788235294</v>
      </c>
      <c r="AH52" s="149">
        <f>VLOOKUP(AH8,Difficulties!$B$3:$F$22,IF(Calc_OppAtt!AH30="H",5,3),FALSE)</f>
        <v>1.65029444</v>
      </c>
      <c r="AI52" s="149">
        <f>VLOOKUP(AI8,Difficulties!$B$3:$F$22,IF(Calc_OppAtt!AI30="H",5,3),FALSE)</f>
        <v>0.392927461</v>
      </c>
      <c r="AJ52" s="149">
        <f>VLOOKUP(AJ8,Difficulties!$B$3:$F$22,IF(Calc_OppAtt!AJ30="H",5,3),FALSE)</f>
        <v>0.8644402649</v>
      </c>
      <c r="AK52" s="149">
        <f>VLOOKUP(AK8,Difficulties!$B$3:$F$22,IF(Calc_OppAtt!AK30="H",5,3),FALSE)</f>
        <v>0.3536344163</v>
      </c>
      <c r="AL52" s="149">
        <f>VLOOKUP(AL8,Difficulties!$B$3:$F$22,IF(Calc_OppAtt!AL30="H",5,3),FALSE)</f>
        <v>1.296660024</v>
      </c>
      <c r="AM52" s="149">
        <f>VLOOKUP(AM8,Difficulties!$B$3:$F$22,IF(Calc_OppAtt!AM30="H",5,3),FALSE)</f>
        <v>0.8644402649</v>
      </c>
    </row>
    <row r="53" ht="12.75" customHeight="1">
      <c r="A53" s="140" t="str">
        <f t="shared" si="2"/>
        <v>Crystal Palace</v>
      </c>
      <c r="B53" s="149">
        <f>VLOOKUP(B9,Difficulties!$B$3:$F$22,IF(Calc_OppAtt!B31="H",5,3),FALSE)</f>
        <v>1.04</v>
      </c>
      <c r="C53" s="149">
        <f>VLOOKUP(C9,Difficulties!$B$3:$F$22,IF(Calc_OppAtt!C31="H",5,3),FALSE)</f>
        <v>1.100196294</v>
      </c>
      <c r="D53" s="149">
        <f>VLOOKUP(D9,Difficulties!$B$3:$F$22,IF(Calc_OppAtt!D31="H",5,3),FALSE)</f>
        <v>1.218074681</v>
      </c>
      <c r="E53" s="149">
        <f>VLOOKUP(E9,Difficulties!$B$3:$F$22,IF(Calc_OppAtt!E31="H",5,3),FALSE)</f>
        <v>1.178781636</v>
      </c>
      <c r="F53" s="149">
        <f>VLOOKUP(F9,Difficulties!$B$3:$F$22,IF(Calc_OppAtt!F31="H",5,3),FALSE)</f>
        <v>0.9823179059</v>
      </c>
      <c r="G53" s="149">
        <f>VLOOKUP(G9,Difficulties!$B$3:$F$22,IF(Calc_OppAtt!G31="H",5,3),FALSE)</f>
        <v>1.178781636</v>
      </c>
      <c r="H53" s="149">
        <f>VLOOKUP(H9,Difficulties!$B$3:$F$22,IF(Calc_OppAtt!H31="H",5,3),FALSE)</f>
        <v>1.178781636</v>
      </c>
      <c r="I53" s="149">
        <f>VLOOKUP(I9,Difficulties!$B$3:$F$22,IF(Calc_OppAtt!I31="H",5,3),FALSE)</f>
        <v>1.06869863</v>
      </c>
      <c r="J53" s="149">
        <f>VLOOKUP(J9,Difficulties!$B$3:$F$22,IF(Calc_OppAtt!J31="H",5,3),FALSE)</f>
        <v>0.8644402649</v>
      </c>
      <c r="K53" s="149">
        <f>VLOOKUP(K9,Difficulties!$B$3:$F$22,IF(Calc_OppAtt!K31="H",5,3),FALSE)</f>
        <v>1.218074681</v>
      </c>
      <c r="L53" s="149">
        <f>VLOOKUP(L9,Difficulties!$B$3:$F$22,IF(Calc_OppAtt!L31="H",5,3),FALSE)</f>
        <v>0.6286834896</v>
      </c>
      <c r="M53" s="149">
        <f>VLOOKUP(M9,Difficulties!$B$3:$F$22,IF(Calc_OppAtt!M31="H",5,3),FALSE)</f>
        <v>0.785854922</v>
      </c>
      <c r="N53" s="149">
        <f>VLOOKUP(N9,Difficulties!$B$3:$F$22,IF(Calc_OppAtt!N31="H",5,3),FALSE)</f>
        <v>0.3536344163</v>
      </c>
      <c r="O53" s="149">
        <f>VLOOKUP(O9,Difficulties!$B$3:$F$22,IF(Calc_OppAtt!O31="H",5,3),FALSE)</f>
        <v>0.8644402649</v>
      </c>
      <c r="P53" s="149">
        <f>VLOOKUP(P9,Difficulties!$B$3:$F$22,IF(Calc_OppAtt!P31="H",5,3),FALSE)</f>
        <v>0.9823179059</v>
      </c>
      <c r="Q53" s="149">
        <f>VLOOKUP(Q9,Difficulties!$B$3:$F$22,IF(Calc_OppAtt!Q31="H",5,3),FALSE)</f>
        <v>1.021610951</v>
      </c>
      <c r="R53" s="149">
        <f>VLOOKUP(R9,Difficulties!$B$3:$F$22,IF(Calc_OppAtt!R31="H",5,3),FALSE)</f>
        <v>1.493123755</v>
      </c>
      <c r="S53" s="149">
        <f>VLOOKUP(S9,Difficulties!$B$3:$F$22,IF(Calc_OppAtt!S31="H",5,3),FALSE)</f>
        <v>0.5500981468</v>
      </c>
      <c r="T53" s="149">
        <f>VLOOKUP(T9,Difficulties!$B$3:$F$22,IF(Calc_OppAtt!T31="H",5,3),FALSE)</f>
        <v>1.170479452</v>
      </c>
      <c r="U53" s="149">
        <f>VLOOKUP(U9,Difficulties!$B$3:$F$22,IF(Calc_OppAtt!U31="H",5,3),FALSE)</f>
        <v>0.8644402649</v>
      </c>
      <c r="V53" s="149">
        <f>VLOOKUP(V9,Difficulties!$B$3:$F$22,IF(Calc_OppAtt!V31="H",5,3),FALSE)</f>
        <v>1.101176471</v>
      </c>
      <c r="W53" s="149">
        <f>VLOOKUP(W9,Difficulties!$B$3:$F$22,IF(Calc_OppAtt!W31="H",5,3),FALSE)</f>
        <v>1.296660024</v>
      </c>
      <c r="X53" s="149">
        <f>VLOOKUP(X9,Difficulties!$B$3:$F$22,IF(Calc_OppAtt!X31="H",5,3),FALSE)</f>
        <v>0.392927461</v>
      </c>
      <c r="Y53" s="149">
        <f>VLOOKUP(Y9,Difficulties!$B$3:$F$22,IF(Calc_OppAtt!Y31="H",5,3),FALSE)</f>
        <v>1.021610951</v>
      </c>
      <c r="Z53" s="149">
        <f>VLOOKUP(Z9,Difficulties!$B$3:$F$22,IF(Calc_OppAtt!Z31="H",5,3),FALSE)</f>
        <v>1.475821918</v>
      </c>
      <c r="AA53" s="149">
        <f>VLOOKUP(AA9,Difficulties!$B$3:$F$22,IF(Calc_OppAtt!AA31="H",5,3),FALSE)</f>
        <v>1.65029444</v>
      </c>
      <c r="AB53" s="149">
        <f>VLOOKUP(AB9,Difficulties!$B$3:$F$22,IF(Calc_OppAtt!AB31="H",5,3),FALSE)</f>
        <v>0.8644402649</v>
      </c>
      <c r="AC53" s="149">
        <f>VLOOKUP(AC9,Difficulties!$B$3:$F$22,IF(Calc_OppAtt!AC31="H",5,3),FALSE)</f>
        <v>0.7465618773</v>
      </c>
      <c r="AD53" s="149">
        <f>VLOOKUP(AD9,Difficulties!$B$3:$F$22,IF(Calc_OppAtt!AD31="H",5,3),FALSE)</f>
        <v>0.6679765344</v>
      </c>
      <c r="AE53" s="149">
        <f>VLOOKUP(AE9,Difficulties!$B$3:$F$22,IF(Calc_OppAtt!AE31="H",5,3),FALSE)</f>
        <v>1.139489338</v>
      </c>
      <c r="AF53" s="149">
        <f>VLOOKUP(AF9,Difficulties!$B$3:$F$22,IF(Calc_OppAtt!AF31="H",5,3),FALSE)</f>
        <v>0.6286834896</v>
      </c>
      <c r="AG53" s="149">
        <f>VLOOKUP(AG9,Difficulties!$B$3:$F$22,IF(Calc_OppAtt!AG31="H",5,3),FALSE)</f>
        <v>1.296660024</v>
      </c>
      <c r="AH53" s="149">
        <f>VLOOKUP(AH9,Difficulties!$B$3:$F$22,IF(Calc_OppAtt!AH31="H",5,3),FALSE)</f>
        <v>0.6679765344</v>
      </c>
      <c r="AI53" s="149">
        <f>VLOOKUP(AI9,Difficulties!$B$3:$F$22,IF(Calc_OppAtt!AI31="H",5,3),FALSE)</f>
        <v>0.5108058486</v>
      </c>
      <c r="AJ53" s="149">
        <f>VLOOKUP(AJ9,Difficulties!$B$3:$F$22,IF(Calc_OppAtt!AJ31="H",5,3),FALSE)</f>
        <v>0.785854922</v>
      </c>
      <c r="AK53" s="149">
        <f>VLOOKUP(AK9,Difficulties!$B$3:$F$22,IF(Calc_OppAtt!AK31="H",5,3),FALSE)</f>
        <v>1.414538412</v>
      </c>
      <c r="AL53" s="149">
        <f>VLOOKUP(AL9,Difficulties!$B$3:$F$22,IF(Calc_OppAtt!AL31="H",5,3),FALSE)</f>
        <v>0.9788235294</v>
      </c>
      <c r="AM53" s="149">
        <f>VLOOKUP(AM9,Difficulties!$B$3:$F$22,IF(Calc_OppAtt!AM31="H",5,3),FALSE)</f>
        <v>1.218074681</v>
      </c>
    </row>
    <row r="54" ht="12.75" customHeight="1">
      <c r="A54" s="140" t="str">
        <f t="shared" si="2"/>
        <v>Everton</v>
      </c>
      <c r="B54" s="149">
        <f>VLOOKUP(B10,Difficulties!$B$3:$F$22,IF(Calc_OppAtt!B32="H",5,3),FALSE)</f>
        <v>1.101176471</v>
      </c>
      <c r="C54" s="149">
        <f>VLOOKUP(C10,Difficulties!$B$3:$F$22,IF(Calc_OppAtt!C32="H",5,3),FALSE)</f>
        <v>1.178781636</v>
      </c>
      <c r="D54" s="149">
        <f>VLOOKUP(D10,Difficulties!$B$3:$F$22,IF(Calc_OppAtt!D32="H",5,3),FALSE)</f>
        <v>1.178781636</v>
      </c>
      <c r="E54" s="149">
        <f>VLOOKUP(E10,Difficulties!$B$3:$F$22,IF(Calc_OppAtt!E32="H",5,3),FALSE)</f>
        <v>1.296660024</v>
      </c>
      <c r="F54" s="149">
        <f>VLOOKUP(F10,Difficulties!$B$3:$F$22,IF(Calc_OppAtt!F32="H",5,3),FALSE)</f>
        <v>1.65029444</v>
      </c>
      <c r="G54" s="149">
        <f>VLOOKUP(G10,Difficulties!$B$3:$F$22,IF(Calc_OppAtt!G32="H",5,3),FALSE)</f>
        <v>0.785854922</v>
      </c>
      <c r="H54" s="149">
        <f>VLOOKUP(H10,Difficulties!$B$3:$F$22,IF(Calc_OppAtt!H32="H",5,3),FALSE)</f>
        <v>1.475821918</v>
      </c>
      <c r="I54" s="149">
        <f>VLOOKUP(I10,Difficulties!$B$3:$F$22,IF(Calc_OppAtt!I32="H",5,3),FALSE)</f>
        <v>0.8644402649</v>
      </c>
      <c r="J54" s="149">
        <f>VLOOKUP(J10,Difficulties!$B$3:$F$22,IF(Calc_OppAtt!J32="H",5,3),FALSE)</f>
        <v>1.100196294</v>
      </c>
      <c r="K54" s="149">
        <f>VLOOKUP(K10,Difficulties!$B$3:$F$22,IF(Calc_OppAtt!K32="H",5,3),FALSE)</f>
        <v>0.3536344163</v>
      </c>
      <c r="L54" s="149">
        <f>VLOOKUP(L10,Difficulties!$B$3:$F$22,IF(Calc_OppAtt!L32="H",5,3),FALSE)</f>
        <v>1.139489338</v>
      </c>
      <c r="M54" s="149">
        <f>VLOOKUP(M10,Difficulties!$B$3:$F$22,IF(Calc_OppAtt!M32="H",5,3),FALSE)</f>
        <v>0.6286834896</v>
      </c>
      <c r="N54" s="149">
        <f>VLOOKUP(N10,Difficulties!$B$3:$F$22,IF(Calc_OppAtt!N32="H",5,3),FALSE)</f>
        <v>1.170479452</v>
      </c>
      <c r="O54" s="149">
        <f>VLOOKUP(O10,Difficulties!$B$3:$F$22,IF(Calc_OppAtt!O32="H",5,3),FALSE)</f>
        <v>0.392927461</v>
      </c>
      <c r="P54" s="149">
        <f>VLOOKUP(P10,Difficulties!$B$3:$F$22,IF(Calc_OppAtt!P32="H",5,3),FALSE)</f>
        <v>1.178781636</v>
      </c>
      <c r="Q54" s="149">
        <f>VLOOKUP(Q10,Difficulties!$B$3:$F$22,IF(Calc_OppAtt!Q32="H",5,3),FALSE)</f>
        <v>1.296660024</v>
      </c>
      <c r="R54" s="149">
        <f>VLOOKUP(R10,Difficulties!$B$3:$F$22,IF(Calc_OppAtt!R32="H",5,3),FALSE)</f>
        <v>0.5500981468</v>
      </c>
      <c r="S54" s="149">
        <f>VLOOKUP(S10,Difficulties!$B$3:$F$22,IF(Calc_OppAtt!S32="H",5,3),FALSE)</f>
        <v>0.785854922</v>
      </c>
      <c r="T54" s="149">
        <f>VLOOKUP(T10,Difficulties!$B$3:$F$22,IF(Calc_OppAtt!T32="H",5,3),FALSE)</f>
        <v>0.6679765344</v>
      </c>
      <c r="U54" s="149">
        <f>VLOOKUP(U10,Difficulties!$B$3:$F$22,IF(Calc_OppAtt!U32="H",5,3),FALSE)</f>
        <v>0.9823179059</v>
      </c>
      <c r="V54" s="149">
        <f>VLOOKUP(V10,Difficulties!$B$3:$F$22,IF(Calc_OppAtt!V32="H",5,3),FALSE)</f>
        <v>1.493123755</v>
      </c>
      <c r="W54" s="149">
        <f>VLOOKUP(W10,Difficulties!$B$3:$F$22,IF(Calc_OppAtt!W32="H",5,3),FALSE)</f>
        <v>1.218074681</v>
      </c>
      <c r="X54" s="149">
        <f>VLOOKUP(X10,Difficulties!$B$3:$F$22,IF(Calc_OppAtt!X32="H",5,3),FALSE)</f>
        <v>1.021610951</v>
      </c>
      <c r="Y54" s="149">
        <f>VLOOKUP(Y10,Difficulties!$B$3:$F$22,IF(Calc_OppAtt!Y32="H",5,3),FALSE)</f>
        <v>0.9823179059</v>
      </c>
      <c r="Z54" s="149">
        <f>VLOOKUP(Z10,Difficulties!$B$3:$F$22,IF(Calc_OppAtt!Z32="H",5,3),FALSE)</f>
        <v>1.06869863</v>
      </c>
      <c r="AA54" s="149">
        <f>VLOOKUP(AA10,Difficulties!$B$3:$F$22,IF(Calc_OppAtt!AA32="H",5,3),FALSE)</f>
        <v>1.218074681</v>
      </c>
      <c r="AB54" s="149">
        <f>VLOOKUP(AB10,Difficulties!$B$3:$F$22,IF(Calc_OppAtt!AB32="H",5,3),FALSE)</f>
        <v>0.5108058486</v>
      </c>
      <c r="AC54" s="149">
        <f>VLOOKUP(AC10,Difficulties!$B$3:$F$22,IF(Calc_OppAtt!AC32="H",5,3),FALSE)</f>
        <v>0.9788235294</v>
      </c>
      <c r="AD54" s="149">
        <f>VLOOKUP(AD10,Difficulties!$B$3:$F$22,IF(Calc_OppAtt!AD32="H",5,3),FALSE)</f>
        <v>1.100196294</v>
      </c>
      <c r="AE54" s="149">
        <f>VLOOKUP(AE10,Difficulties!$B$3:$F$22,IF(Calc_OppAtt!AE32="H",5,3),FALSE)</f>
        <v>0.6679765344</v>
      </c>
      <c r="AF54" s="149">
        <f>VLOOKUP(AF10,Difficulties!$B$3:$F$22,IF(Calc_OppAtt!AF32="H",5,3),FALSE)</f>
        <v>0.8644402649</v>
      </c>
      <c r="AG54" s="149">
        <f>VLOOKUP(AG10,Difficulties!$B$3:$F$22,IF(Calc_OppAtt!AG32="H",5,3),FALSE)</f>
        <v>1.021610951</v>
      </c>
      <c r="AH54" s="149">
        <f>VLOOKUP(AH10,Difficulties!$B$3:$F$22,IF(Calc_OppAtt!AH32="H",5,3),FALSE)</f>
        <v>1.218074681</v>
      </c>
      <c r="AI54" s="149">
        <f>VLOOKUP(AI10,Difficulties!$B$3:$F$22,IF(Calc_OppAtt!AI32="H",5,3),FALSE)</f>
        <v>1.04</v>
      </c>
      <c r="AJ54" s="149">
        <f>VLOOKUP(AJ10,Difficulties!$B$3:$F$22,IF(Calc_OppAtt!AJ32="H",5,3),FALSE)</f>
        <v>0.7465618773</v>
      </c>
      <c r="AK54" s="149">
        <f>VLOOKUP(AK10,Difficulties!$B$3:$F$22,IF(Calc_OppAtt!AK32="H",5,3),FALSE)</f>
        <v>1.060903995</v>
      </c>
      <c r="AL54" s="149">
        <f>VLOOKUP(AL10,Difficulties!$B$3:$F$22,IF(Calc_OppAtt!AL32="H",5,3),FALSE)</f>
        <v>0.8644402649</v>
      </c>
      <c r="AM54" s="149">
        <f>VLOOKUP(AM10,Difficulties!$B$3:$F$22,IF(Calc_OppAtt!AM32="H",5,3),FALSE)</f>
        <v>0.6286834896</v>
      </c>
    </row>
    <row r="55" ht="12.75" customHeight="1">
      <c r="A55" s="140" t="str">
        <f t="shared" si="2"/>
        <v>Fulham</v>
      </c>
      <c r="B55" s="149">
        <f>VLOOKUP(B11,Difficulties!$B$3:$F$22,IF(Calc_OppAtt!B33="H",5,3),FALSE)</f>
        <v>1.100196294</v>
      </c>
      <c r="C55" s="149">
        <f>VLOOKUP(C11,Difficulties!$B$3:$F$22,IF(Calc_OppAtt!C33="H",5,3),FALSE)</f>
        <v>0.6286834896</v>
      </c>
      <c r="D55" s="149">
        <f>VLOOKUP(D11,Difficulties!$B$3:$F$22,IF(Calc_OppAtt!D33="H",5,3),FALSE)</f>
        <v>0.8644402649</v>
      </c>
      <c r="E55" s="149">
        <f>VLOOKUP(E11,Difficulties!$B$3:$F$22,IF(Calc_OppAtt!E33="H",5,3),FALSE)</f>
        <v>0.9823179059</v>
      </c>
      <c r="F55" s="149">
        <f>VLOOKUP(F11,Difficulties!$B$3:$F$22,IF(Calc_OppAtt!F33="H",5,3),FALSE)</f>
        <v>0.5500981468</v>
      </c>
      <c r="G55" s="149">
        <f>VLOOKUP(G11,Difficulties!$B$3:$F$22,IF(Calc_OppAtt!G33="H",5,3),FALSE)</f>
        <v>1.296660024</v>
      </c>
      <c r="H55" s="149">
        <f>VLOOKUP(H11,Difficulties!$B$3:$F$22,IF(Calc_OppAtt!H33="H",5,3),FALSE)</f>
        <v>0.8644402649</v>
      </c>
      <c r="I55" s="149">
        <f>VLOOKUP(I11,Difficulties!$B$3:$F$22,IF(Calc_OppAtt!I33="H",5,3),FALSE)</f>
        <v>1.218074681</v>
      </c>
      <c r="J55" s="149">
        <f>VLOOKUP(J11,Difficulties!$B$3:$F$22,IF(Calc_OppAtt!J33="H",5,3),FALSE)</f>
        <v>0.9788235294</v>
      </c>
      <c r="K55" s="149">
        <f>VLOOKUP(K11,Difficulties!$B$3:$F$22,IF(Calc_OppAtt!K33="H",5,3),FALSE)</f>
        <v>1.218074681</v>
      </c>
      <c r="L55" s="149">
        <f>VLOOKUP(L11,Difficulties!$B$3:$F$22,IF(Calc_OppAtt!L33="H",5,3),FALSE)</f>
        <v>0.9823179059</v>
      </c>
      <c r="M55" s="149">
        <f>VLOOKUP(M11,Difficulties!$B$3:$F$22,IF(Calc_OppAtt!M33="H",5,3),FALSE)</f>
        <v>0.392927461</v>
      </c>
      <c r="N55" s="149">
        <f>VLOOKUP(N11,Difficulties!$B$3:$F$22,IF(Calc_OppAtt!N33="H",5,3),FALSE)</f>
        <v>1.178781636</v>
      </c>
      <c r="O55" s="149">
        <f>VLOOKUP(O11,Difficulties!$B$3:$F$22,IF(Calc_OppAtt!O33="H",5,3),FALSE)</f>
        <v>0.6286834896</v>
      </c>
      <c r="P55" s="149">
        <f>VLOOKUP(P11,Difficulties!$B$3:$F$22,IF(Calc_OppAtt!P33="H",5,3),FALSE)</f>
        <v>1.493123755</v>
      </c>
      <c r="Q55" s="149">
        <f>VLOOKUP(Q11,Difficulties!$B$3:$F$22,IF(Calc_OppAtt!Q33="H",5,3),FALSE)</f>
        <v>0.3536344163</v>
      </c>
      <c r="R55" s="149">
        <f>VLOOKUP(R11,Difficulties!$B$3:$F$22,IF(Calc_OppAtt!R33="H",5,3),FALSE)</f>
        <v>1.65029444</v>
      </c>
      <c r="S55" s="149">
        <f>VLOOKUP(S11,Difficulties!$B$3:$F$22,IF(Calc_OppAtt!S33="H",5,3),FALSE)</f>
        <v>0.6679765344</v>
      </c>
      <c r="T55" s="149">
        <f>VLOOKUP(T11,Difficulties!$B$3:$F$22,IF(Calc_OppAtt!T33="H",5,3),FALSE)</f>
        <v>1.06869863</v>
      </c>
      <c r="U55" s="149">
        <f>VLOOKUP(U11,Difficulties!$B$3:$F$22,IF(Calc_OppAtt!U33="H",5,3),FALSE)</f>
        <v>1.296660024</v>
      </c>
      <c r="V55" s="149">
        <f>VLOOKUP(V11,Difficulties!$B$3:$F$22,IF(Calc_OppAtt!V33="H",5,3),FALSE)</f>
        <v>0.785854922</v>
      </c>
      <c r="W55" s="149">
        <f>VLOOKUP(W11,Difficulties!$B$3:$F$22,IF(Calc_OppAtt!W33="H",5,3),FALSE)</f>
        <v>0.6679765344</v>
      </c>
      <c r="X55" s="149">
        <f>VLOOKUP(X11,Difficulties!$B$3:$F$22,IF(Calc_OppAtt!X33="H",5,3),FALSE)</f>
        <v>0.785854922</v>
      </c>
      <c r="Y55" s="149">
        <f>VLOOKUP(Y11,Difficulties!$B$3:$F$22,IF(Calc_OppAtt!Y33="H",5,3),FALSE)</f>
        <v>1.139489338</v>
      </c>
      <c r="Z55" s="149">
        <f>VLOOKUP(Z11,Difficulties!$B$3:$F$22,IF(Calc_OppAtt!Z33="H",5,3),FALSE)</f>
        <v>1.060903995</v>
      </c>
      <c r="AA55" s="149">
        <f>VLOOKUP(AA11,Difficulties!$B$3:$F$22,IF(Calc_OppAtt!AA33="H",5,3),FALSE)</f>
        <v>0.7465618773</v>
      </c>
      <c r="AB55" s="149">
        <f>VLOOKUP(AB11,Difficulties!$B$3:$F$22,IF(Calc_OppAtt!AB33="H",5,3),FALSE)</f>
        <v>1.021610951</v>
      </c>
      <c r="AC55" s="149">
        <f>VLOOKUP(AC11,Difficulties!$B$3:$F$22,IF(Calc_OppAtt!AC33="H",5,3),FALSE)</f>
        <v>1.021610951</v>
      </c>
      <c r="AD55" s="149">
        <f>VLOOKUP(AD11,Difficulties!$B$3:$F$22,IF(Calc_OppAtt!AD33="H",5,3),FALSE)</f>
        <v>0.8644402649</v>
      </c>
      <c r="AE55" s="149">
        <f>VLOOKUP(AE11,Difficulties!$B$3:$F$22,IF(Calc_OppAtt!AE33="H",5,3),FALSE)</f>
        <v>0.8644402649</v>
      </c>
      <c r="AF55" s="149">
        <f>VLOOKUP(AF11,Difficulties!$B$3:$F$22,IF(Calc_OppAtt!AF33="H",5,3),FALSE)</f>
        <v>1.100196294</v>
      </c>
      <c r="AG55" s="149">
        <f>VLOOKUP(AG11,Difficulties!$B$3:$F$22,IF(Calc_OppAtt!AG33="H",5,3),FALSE)</f>
        <v>0.5108058486</v>
      </c>
      <c r="AH55" s="149">
        <f>VLOOKUP(AH11,Difficulties!$B$3:$F$22,IF(Calc_OppAtt!AH33="H",5,3),FALSE)</f>
        <v>1.218074681</v>
      </c>
      <c r="AI55" s="149">
        <f>VLOOKUP(AI11,Difficulties!$B$3:$F$22,IF(Calc_OppAtt!AI33="H",5,3),FALSE)</f>
        <v>1.414538412</v>
      </c>
      <c r="AJ55" s="149">
        <f>VLOOKUP(AJ11,Difficulties!$B$3:$F$22,IF(Calc_OppAtt!AJ33="H",5,3),FALSE)</f>
        <v>1.178781636</v>
      </c>
      <c r="AK55" s="149">
        <f>VLOOKUP(AK11,Difficulties!$B$3:$F$22,IF(Calc_OppAtt!AK33="H",5,3),FALSE)</f>
        <v>1.170479452</v>
      </c>
      <c r="AL55" s="149">
        <f>VLOOKUP(AL11,Difficulties!$B$3:$F$22,IF(Calc_OppAtt!AL33="H",5,3),FALSE)</f>
        <v>1.101176471</v>
      </c>
      <c r="AM55" s="149">
        <f>VLOOKUP(AM11,Difficulties!$B$3:$F$22,IF(Calc_OppAtt!AM33="H",5,3),FALSE)</f>
        <v>1.178781636</v>
      </c>
    </row>
    <row r="56" ht="12.75" customHeight="1">
      <c r="A56" s="140" t="str">
        <f t="shared" si="2"/>
        <v>Huddersfield</v>
      </c>
      <c r="B56" s="149">
        <f>VLOOKUP(B12,Difficulties!$B$3:$F$22,IF(Calc_OppAtt!B34="H",5,3),FALSE)</f>
        <v>0.8644402649</v>
      </c>
      <c r="C56" s="149">
        <f>VLOOKUP(C12,Difficulties!$B$3:$F$22,IF(Calc_OppAtt!C34="H",5,3),FALSE)</f>
        <v>0.5500981468</v>
      </c>
      <c r="D56" s="149">
        <f>VLOOKUP(D12,Difficulties!$B$3:$F$22,IF(Calc_OppAtt!D34="H",5,3),FALSE)</f>
        <v>1.170479452</v>
      </c>
      <c r="E56" s="149">
        <f>VLOOKUP(E12,Difficulties!$B$3:$F$22,IF(Calc_OppAtt!E34="H",5,3),FALSE)</f>
        <v>0.8644402649</v>
      </c>
      <c r="F56" s="149">
        <f>VLOOKUP(F12,Difficulties!$B$3:$F$22,IF(Calc_OppAtt!F34="H",5,3),FALSE)</f>
        <v>1.100196294</v>
      </c>
      <c r="G56" s="149">
        <f>VLOOKUP(G12,Difficulties!$B$3:$F$22,IF(Calc_OppAtt!G34="H",5,3),FALSE)</f>
        <v>0.8644402649</v>
      </c>
      <c r="H56" s="149">
        <f>VLOOKUP(H12,Difficulties!$B$3:$F$22,IF(Calc_OppAtt!H34="H",5,3),FALSE)</f>
        <v>0.785854922</v>
      </c>
      <c r="I56" s="149">
        <f>VLOOKUP(I12,Difficulties!$B$3:$F$22,IF(Calc_OppAtt!I34="H",5,3),FALSE)</f>
        <v>0.6679765344</v>
      </c>
      <c r="J56" s="149">
        <f>VLOOKUP(J12,Difficulties!$B$3:$F$22,IF(Calc_OppAtt!J34="H",5,3),FALSE)</f>
        <v>1.100196294</v>
      </c>
      <c r="K56" s="149">
        <f>VLOOKUP(K12,Difficulties!$B$3:$F$22,IF(Calc_OppAtt!K34="H",5,3),FALSE)</f>
        <v>1.218074681</v>
      </c>
      <c r="L56" s="149">
        <f>VLOOKUP(L12,Difficulties!$B$3:$F$22,IF(Calc_OppAtt!L34="H",5,3),FALSE)</f>
        <v>1.475821918</v>
      </c>
      <c r="M56" s="149">
        <f>VLOOKUP(M12,Difficulties!$B$3:$F$22,IF(Calc_OppAtt!M34="H",5,3),FALSE)</f>
        <v>1.65029444</v>
      </c>
      <c r="N56" s="149">
        <f>VLOOKUP(N12,Difficulties!$B$3:$F$22,IF(Calc_OppAtt!N34="H",5,3),FALSE)</f>
        <v>1.101176471</v>
      </c>
      <c r="O56" s="149">
        <f>VLOOKUP(O12,Difficulties!$B$3:$F$22,IF(Calc_OppAtt!O34="H",5,3),FALSE)</f>
        <v>1.139489338</v>
      </c>
      <c r="P56" s="149">
        <f>VLOOKUP(P12,Difficulties!$B$3:$F$22,IF(Calc_OppAtt!P34="H",5,3),FALSE)</f>
        <v>1.178781636</v>
      </c>
      <c r="Q56" s="149">
        <f>VLOOKUP(Q12,Difficulties!$B$3:$F$22,IF(Calc_OppAtt!Q34="H",5,3),FALSE)</f>
        <v>0.785854922</v>
      </c>
      <c r="R56" s="149">
        <f>VLOOKUP(R12,Difficulties!$B$3:$F$22,IF(Calc_OppAtt!R34="H",5,3),FALSE)</f>
        <v>1.178781636</v>
      </c>
      <c r="S56" s="149">
        <f>VLOOKUP(S12,Difficulties!$B$3:$F$22,IF(Calc_OppAtt!S34="H",5,3),FALSE)</f>
        <v>1.178781636</v>
      </c>
      <c r="T56" s="149">
        <f>VLOOKUP(T12,Difficulties!$B$3:$F$22,IF(Calc_OppAtt!T34="H",5,3),FALSE)</f>
        <v>0.3536344163</v>
      </c>
      <c r="U56" s="149">
        <f>VLOOKUP(U12,Difficulties!$B$3:$F$22,IF(Calc_OppAtt!U34="H",5,3),FALSE)</f>
        <v>1.04</v>
      </c>
      <c r="V56" s="149">
        <f>VLOOKUP(V12,Difficulties!$B$3:$F$22,IF(Calc_OppAtt!V34="H",5,3),FALSE)</f>
        <v>0.8644402649</v>
      </c>
      <c r="W56" s="149">
        <f>VLOOKUP(W12,Difficulties!$B$3:$F$22,IF(Calc_OppAtt!W34="H",5,3),FALSE)</f>
        <v>0.9788235294</v>
      </c>
      <c r="X56" s="149">
        <f>VLOOKUP(X12,Difficulties!$B$3:$F$22,IF(Calc_OppAtt!X34="H",5,3),FALSE)</f>
        <v>0.5108058486</v>
      </c>
      <c r="Y56" s="149">
        <f>VLOOKUP(Y12,Difficulties!$B$3:$F$22,IF(Calc_OppAtt!Y34="H",5,3),FALSE)</f>
        <v>1.414538412</v>
      </c>
      <c r="Z56" s="149">
        <f>VLOOKUP(Z12,Difficulties!$B$3:$F$22,IF(Calc_OppAtt!Z34="H",5,3),FALSE)</f>
        <v>0.6286834896</v>
      </c>
      <c r="AA56" s="149">
        <f>VLOOKUP(AA12,Difficulties!$B$3:$F$22,IF(Calc_OppAtt!AA34="H",5,3),FALSE)</f>
        <v>1.218074681</v>
      </c>
      <c r="AB56" s="149">
        <f>VLOOKUP(AB12,Difficulties!$B$3:$F$22,IF(Calc_OppAtt!AB34="H",5,3),FALSE)</f>
        <v>0.6679765344</v>
      </c>
      <c r="AC56" s="149">
        <f>VLOOKUP(AC12,Difficulties!$B$3:$F$22,IF(Calc_OppAtt!AC34="H",5,3),FALSE)</f>
        <v>1.06869863</v>
      </c>
      <c r="AD56" s="149">
        <f>VLOOKUP(AD12,Difficulties!$B$3:$F$22,IF(Calc_OppAtt!AD34="H",5,3),FALSE)</f>
        <v>0.9823179059</v>
      </c>
      <c r="AE56" s="149">
        <f>VLOOKUP(AE12,Difficulties!$B$3:$F$22,IF(Calc_OppAtt!AE34="H",5,3),FALSE)</f>
        <v>1.218074681</v>
      </c>
      <c r="AF56" s="149">
        <f>VLOOKUP(AF12,Difficulties!$B$3:$F$22,IF(Calc_OppAtt!AF34="H",5,3),FALSE)</f>
        <v>1.021610951</v>
      </c>
      <c r="AG56" s="149">
        <f>VLOOKUP(AG12,Difficulties!$B$3:$F$22,IF(Calc_OppAtt!AG34="H",5,3),FALSE)</f>
        <v>1.060903995</v>
      </c>
      <c r="AH56" s="149">
        <f>VLOOKUP(AH12,Difficulties!$B$3:$F$22,IF(Calc_OppAtt!AH34="H",5,3),FALSE)</f>
        <v>1.493123755</v>
      </c>
      <c r="AI56" s="149">
        <f>VLOOKUP(AI12,Difficulties!$B$3:$F$22,IF(Calc_OppAtt!AI34="H",5,3),FALSE)</f>
        <v>0.6286834896</v>
      </c>
      <c r="AJ56" s="149">
        <f>VLOOKUP(AJ12,Difficulties!$B$3:$F$22,IF(Calc_OppAtt!AJ34="H",5,3),FALSE)</f>
        <v>1.296660024</v>
      </c>
      <c r="AK56" s="149">
        <f>VLOOKUP(AK12,Difficulties!$B$3:$F$22,IF(Calc_OppAtt!AK34="H",5,3),FALSE)</f>
        <v>0.392927461</v>
      </c>
      <c r="AL56" s="149">
        <f>VLOOKUP(AL12,Difficulties!$B$3:$F$22,IF(Calc_OppAtt!AL34="H",5,3),FALSE)</f>
        <v>0.7465618773</v>
      </c>
      <c r="AM56" s="149">
        <f>VLOOKUP(AM12,Difficulties!$B$3:$F$22,IF(Calc_OppAtt!AM34="H",5,3),FALSE)</f>
        <v>1.021610951</v>
      </c>
    </row>
    <row r="57" ht="12.75" customHeight="1">
      <c r="A57" s="140" t="str">
        <f t="shared" si="2"/>
        <v>Leicester</v>
      </c>
      <c r="B57" s="149">
        <f>VLOOKUP(B13,Difficulties!$B$3:$F$22,IF(Calc_OppAtt!B35="H",5,3),FALSE)</f>
        <v>0.3536344163</v>
      </c>
      <c r="C57" s="149">
        <f>VLOOKUP(C13,Difficulties!$B$3:$F$22,IF(Calc_OppAtt!C35="H",5,3),FALSE)</f>
        <v>1.06869863</v>
      </c>
      <c r="D57" s="149">
        <f>VLOOKUP(D13,Difficulties!$B$3:$F$22,IF(Calc_OppAtt!D35="H",5,3),FALSE)</f>
        <v>1.021610951</v>
      </c>
      <c r="E57" s="149">
        <f>VLOOKUP(E13,Difficulties!$B$3:$F$22,IF(Calc_OppAtt!E35="H",5,3),FALSE)</f>
        <v>1.100196294</v>
      </c>
      <c r="F57" s="149">
        <f>VLOOKUP(F13,Difficulties!$B$3:$F$22,IF(Calc_OppAtt!F35="H",5,3),FALSE)</f>
        <v>1.178781636</v>
      </c>
      <c r="G57" s="149">
        <f>VLOOKUP(G13,Difficulties!$B$3:$F$22,IF(Calc_OppAtt!G35="H",5,3),FALSE)</f>
        <v>1.296660024</v>
      </c>
      <c r="H57" s="149">
        <f>VLOOKUP(H13,Difficulties!$B$3:$F$22,IF(Calc_OppAtt!H35="H",5,3),FALSE)</f>
        <v>0.6679765344</v>
      </c>
      <c r="I57" s="149">
        <f>VLOOKUP(I13,Difficulties!$B$3:$F$22,IF(Calc_OppAtt!I35="H",5,3),FALSE)</f>
        <v>1.414538412</v>
      </c>
      <c r="J57" s="149">
        <f>VLOOKUP(J13,Difficulties!$B$3:$F$22,IF(Calc_OppAtt!J35="H",5,3),FALSE)</f>
        <v>0.785854922</v>
      </c>
      <c r="K57" s="149">
        <f>VLOOKUP(K13,Difficulties!$B$3:$F$22,IF(Calc_OppAtt!K35="H",5,3),FALSE)</f>
        <v>1.65029444</v>
      </c>
      <c r="L57" s="149">
        <f>VLOOKUP(L13,Difficulties!$B$3:$F$22,IF(Calc_OppAtt!L35="H",5,3),FALSE)</f>
        <v>0.9788235294</v>
      </c>
      <c r="M57" s="149">
        <f>VLOOKUP(M13,Difficulties!$B$3:$F$22,IF(Calc_OppAtt!M35="H",5,3),FALSE)</f>
        <v>0.8644402649</v>
      </c>
      <c r="N57" s="149">
        <f>VLOOKUP(N13,Difficulties!$B$3:$F$22,IF(Calc_OppAtt!N35="H",5,3),FALSE)</f>
        <v>0.9823179059</v>
      </c>
      <c r="O57" s="149">
        <f>VLOOKUP(O13,Difficulties!$B$3:$F$22,IF(Calc_OppAtt!O35="H",5,3),FALSE)</f>
        <v>1.296660024</v>
      </c>
      <c r="P57" s="149">
        <f>VLOOKUP(P13,Difficulties!$B$3:$F$22,IF(Calc_OppAtt!P35="H",5,3),FALSE)</f>
        <v>1.04</v>
      </c>
      <c r="Q57" s="149">
        <f>VLOOKUP(Q13,Difficulties!$B$3:$F$22,IF(Calc_OppAtt!Q35="H",5,3),FALSE)</f>
        <v>0.785854922</v>
      </c>
      <c r="R57" s="149">
        <f>VLOOKUP(R13,Difficulties!$B$3:$F$22,IF(Calc_OppAtt!R35="H",5,3),FALSE)</f>
        <v>1.060903995</v>
      </c>
      <c r="S57" s="149">
        <f>VLOOKUP(S13,Difficulties!$B$3:$F$22,IF(Calc_OppAtt!S35="H",5,3),FALSE)</f>
        <v>0.6286834896</v>
      </c>
      <c r="T57" s="149">
        <f>VLOOKUP(T13,Difficulties!$B$3:$F$22,IF(Calc_OppAtt!T35="H",5,3),FALSE)</f>
        <v>0.5108058486</v>
      </c>
      <c r="U57" s="149">
        <f>VLOOKUP(U13,Difficulties!$B$3:$F$22,IF(Calc_OppAtt!U35="H",5,3),FALSE)</f>
        <v>1.170479452</v>
      </c>
      <c r="V57" s="149">
        <f>VLOOKUP(V13,Difficulties!$B$3:$F$22,IF(Calc_OppAtt!V35="H",5,3),FALSE)</f>
        <v>0.8644402649</v>
      </c>
      <c r="W57" s="149">
        <f>VLOOKUP(W13,Difficulties!$B$3:$F$22,IF(Calc_OppAtt!W35="H",5,3),FALSE)</f>
        <v>1.178781636</v>
      </c>
      <c r="X57" s="149">
        <f>VLOOKUP(X13,Difficulties!$B$3:$F$22,IF(Calc_OppAtt!X35="H",5,3),FALSE)</f>
        <v>1.101176471</v>
      </c>
      <c r="Y57" s="149">
        <f>VLOOKUP(Y13,Difficulties!$B$3:$F$22,IF(Calc_OppAtt!Y35="H",5,3),FALSE)</f>
        <v>0.392927461</v>
      </c>
      <c r="Z57" s="149">
        <f>VLOOKUP(Z13,Difficulties!$B$3:$F$22,IF(Calc_OppAtt!Z35="H",5,3),FALSE)</f>
        <v>0.7465618773</v>
      </c>
      <c r="AA57" s="149">
        <f>VLOOKUP(AA13,Difficulties!$B$3:$F$22,IF(Calc_OppAtt!AA35="H",5,3),FALSE)</f>
        <v>0.6286834896</v>
      </c>
      <c r="AB57" s="149">
        <f>VLOOKUP(AB13,Difficulties!$B$3:$F$22,IF(Calc_OppAtt!AB35="H",5,3),FALSE)</f>
        <v>1.100196294</v>
      </c>
      <c r="AC57" s="149">
        <f>VLOOKUP(AC13,Difficulties!$B$3:$F$22,IF(Calc_OppAtt!AC35="H",5,3),FALSE)</f>
        <v>1.139489338</v>
      </c>
      <c r="AD57" s="149">
        <f>VLOOKUP(AD13,Difficulties!$B$3:$F$22,IF(Calc_OppAtt!AD35="H",5,3),FALSE)</f>
        <v>1.218074681</v>
      </c>
      <c r="AE57" s="149">
        <f>VLOOKUP(AE13,Difficulties!$B$3:$F$22,IF(Calc_OppAtt!AE35="H",5,3),FALSE)</f>
        <v>1.475821918</v>
      </c>
      <c r="AF57" s="149">
        <f>VLOOKUP(AF13,Difficulties!$B$3:$F$22,IF(Calc_OppAtt!AF35="H",5,3),FALSE)</f>
        <v>0.6679765344</v>
      </c>
      <c r="AG57" s="149">
        <f>VLOOKUP(AG13,Difficulties!$B$3:$F$22,IF(Calc_OppAtt!AG35="H",5,3),FALSE)</f>
        <v>1.218074681</v>
      </c>
      <c r="AH57" s="149">
        <f>VLOOKUP(AH13,Difficulties!$B$3:$F$22,IF(Calc_OppAtt!AH35="H",5,3),FALSE)</f>
        <v>0.9823179059</v>
      </c>
      <c r="AI57" s="149">
        <f>VLOOKUP(AI13,Difficulties!$B$3:$F$22,IF(Calc_OppAtt!AI35="H",5,3),FALSE)</f>
        <v>1.178781636</v>
      </c>
      <c r="AJ57" s="149">
        <f>VLOOKUP(AJ13,Difficulties!$B$3:$F$22,IF(Calc_OppAtt!AJ35="H",5,3),FALSE)</f>
        <v>1.021610951</v>
      </c>
      <c r="AK57" s="149">
        <f>VLOOKUP(AK13,Difficulties!$B$3:$F$22,IF(Calc_OppAtt!AK35="H",5,3),FALSE)</f>
        <v>1.218074681</v>
      </c>
      <c r="AL57" s="149">
        <f>VLOOKUP(AL13,Difficulties!$B$3:$F$22,IF(Calc_OppAtt!AL35="H",5,3),FALSE)</f>
        <v>0.5500981468</v>
      </c>
      <c r="AM57" s="149">
        <f>VLOOKUP(AM13,Difficulties!$B$3:$F$22,IF(Calc_OppAtt!AM35="H",5,3),FALSE)</f>
        <v>0.8644402649</v>
      </c>
    </row>
    <row r="58" ht="12.75" customHeight="1">
      <c r="A58" s="140" t="str">
        <f t="shared" si="2"/>
        <v>Liverpool</v>
      </c>
      <c r="B58" s="149">
        <f>VLOOKUP(B14,Difficulties!$B$3:$F$22,IF(Calc_OppAtt!B36="H",5,3),FALSE)</f>
        <v>1.65029444</v>
      </c>
      <c r="C58" s="149">
        <f>VLOOKUP(C14,Difficulties!$B$3:$F$22,IF(Calc_OppAtt!C36="H",5,3),FALSE)</f>
        <v>1.060903995</v>
      </c>
      <c r="D58" s="149">
        <f>VLOOKUP(D14,Difficulties!$B$3:$F$22,IF(Calc_OppAtt!D36="H",5,3),FALSE)</f>
        <v>1.139489338</v>
      </c>
      <c r="E58" s="149">
        <f>VLOOKUP(E14,Difficulties!$B$3:$F$22,IF(Calc_OppAtt!E36="H",5,3),FALSE)</f>
        <v>0.8644402649</v>
      </c>
      <c r="F58" s="149">
        <f>VLOOKUP(F14,Difficulties!$B$3:$F$22,IF(Calc_OppAtt!F36="H",5,3),FALSE)</f>
        <v>0.6286834896</v>
      </c>
      <c r="G58" s="149">
        <f>VLOOKUP(G14,Difficulties!$B$3:$F$22,IF(Calc_OppAtt!G36="H",5,3),FALSE)</f>
        <v>1.178781636</v>
      </c>
      <c r="H58" s="149">
        <f>VLOOKUP(H14,Difficulties!$B$3:$F$22,IF(Calc_OppAtt!H36="H",5,3),FALSE)</f>
        <v>0.6286834896</v>
      </c>
      <c r="I58" s="149">
        <f>VLOOKUP(I14,Difficulties!$B$3:$F$22,IF(Calc_OppAtt!I36="H",5,3),FALSE)</f>
        <v>0.5108058486</v>
      </c>
      <c r="J58" s="149">
        <f>VLOOKUP(J14,Difficulties!$B$3:$F$22,IF(Calc_OppAtt!J36="H",5,3),FALSE)</f>
        <v>0.9823179059</v>
      </c>
      <c r="K58" s="149">
        <f>VLOOKUP(K14,Difficulties!$B$3:$F$22,IF(Calc_OppAtt!K36="H",5,3),FALSE)</f>
        <v>1.170479452</v>
      </c>
      <c r="L58" s="149">
        <f>VLOOKUP(L14,Difficulties!$B$3:$F$22,IF(Calc_OppAtt!L36="H",5,3),FALSE)</f>
        <v>0.785854922</v>
      </c>
      <c r="M58" s="149">
        <f>VLOOKUP(M14,Difficulties!$B$3:$F$22,IF(Calc_OppAtt!M36="H",5,3),FALSE)</f>
        <v>1.475821918</v>
      </c>
      <c r="N58" s="149">
        <f>VLOOKUP(N14,Difficulties!$B$3:$F$22,IF(Calc_OppAtt!N36="H",5,3),FALSE)</f>
        <v>1.218074681</v>
      </c>
      <c r="O58" s="149">
        <f>VLOOKUP(O14,Difficulties!$B$3:$F$22,IF(Calc_OppAtt!O36="H",5,3),FALSE)</f>
        <v>1.414538412</v>
      </c>
      <c r="P58" s="149">
        <f>VLOOKUP(P14,Difficulties!$B$3:$F$22,IF(Calc_OppAtt!P36="H",5,3),FALSE)</f>
        <v>0.6679765344</v>
      </c>
      <c r="Q58" s="149">
        <f>VLOOKUP(Q14,Difficulties!$B$3:$F$22,IF(Calc_OppAtt!Q36="H",5,3),FALSE)</f>
        <v>1.178781636</v>
      </c>
      <c r="R58" s="149">
        <f>VLOOKUP(R14,Difficulties!$B$3:$F$22,IF(Calc_OppAtt!R36="H",5,3),FALSE)</f>
        <v>0.7465618773</v>
      </c>
      <c r="S58" s="149">
        <f>VLOOKUP(S14,Difficulties!$B$3:$F$22,IF(Calc_OppAtt!S36="H",5,3),FALSE)</f>
        <v>1.101176471</v>
      </c>
      <c r="T58" s="149">
        <f>VLOOKUP(T14,Difficulties!$B$3:$F$22,IF(Calc_OppAtt!T36="H",5,3),FALSE)</f>
        <v>1.178781636</v>
      </c>
      <c r="U58" s="149">
        <f>VLOOKUP(U14,Difficulties!$B$3:$F$22,IF(Calc_OppAtt!U36="H",5,3),FALSE)</f>
        <v>1.218074681</v>
      </c>
      <c r="V58" s="149">
        <f>VLOOKUP(V14,Difficulties!$B$3:$F$22,IF(Calc_OppAtt!V36="H",5,3),FALSE)</f>
        <v>0.5500981468</v>
      </c>
      <c r="W58" s="149">
        <f>VLOOKUP(W14,Difficulties!$B$3:$F$22,IF(Calc_OppAtt!W36="H",5,3),FALSE)</f>
        <v>0.9823179059</v>
      </c>
      <c r="X58" s="149">
        <f>VLOOKUP(X14,Difficulties!$B$3:$F$22,IF(Calc_OppAtt!X36="H",5,3),FALSE)</f>
        <v>1.100196294</v>
      </c>
      <c r="Y58" s="149">
        <f>VLOOKUP(Y14,Difficulties!$B$3:$F$22,IF(Calc_OppAtt!Y36="H",5,3),FALSE)</f>
        <v>1.493123755</v>
      </c>
      <c r="Z58" s="149">
        <f>VLOOKUP(Z14,Difficulties!$B$3:$F$22,IF(Calc_OppAtt!Z36="H",5,3),FALSE)</f>
        <v>1.021610951</v>
      </c>
      <c r="AA58" s="149">
        <f>VLOOKUP(AA14,Difficulties!$B$3:$F$22,IF(Calc_OppAtt!AA36="H",5,3),FALSE)</f>
        <v>1.218074681</v>
      </c>
      <c r="AB58" s="149">
        <f>VLOOKUP(AB14,Difficulties!$B$3:$F$22,IF(Calc_OppAtt!AB36="H",5,3),FALSE)</f>
        <v>0.3536344163</v>
      </c>
      <c r="AC58" s="149">
        <f>VLOOKUP(AC14,Difficulties!$B$3:$F$22,IF(Calc_OppAtt!AC36="H",5,3),FALSE)</f>
        <v>1.296660024</v>
      </c>
      <c r="AD58" s="149">
        <f>VLOOKUP(AD14,Difficulties!$B$3:$F$22,IF(Calc_OppAtt!AD36="H",5,3),FALSE)</f>
        <v>0.8644402649</v>
      </c>
      <c r="AE58" s="149">
        <f>VLOOKUP(AE14,Difficulties!$B$3:$F$22,IF(Calc_OppAtt!AE36="H",5,3),FALSE)</f>
        <v>0.8644402649</v>
      </c>
      <c r="AF58" s="149">
        <f>VLOOKUP(AF14,Difficulties!$B$3:$F$22,IF(Calc_OppAtt!AF36="H",5,3),FALSE)</f>
        <v>1.04</v>
      </c>
      <c r="AG58" s="149">
        <f>VLOOKUP(AG14,Difficulties!$B$3:$F$22,IF(Calc_OppAtt!AG36="H",5,3),FALSE)</f>
        <v>0.785854922</v>
      </c>
      <c r="AH58" s="149">
        <f>VLOOKUP(AH14,Difficulties!$B$3:$F$22,IF(Calc_OppAtt!AH36="H",5,3),FALSE)</f>
        <v>1.021610951</v>
      </c>
      <c r="AI58" s="149">
        <f>VLOOKUP(AI14,Difficulties!$B$3:$F$22,IF(Calc_OppAtt!AI36="H",5,3),FALSE)</f>
        <v>0.8644402649</v>
      </c>
      <c r="AJ58" s="149">
        <f>VLOOKUP(AJ14,Difficulties!$B$3:$F$22,IF(Calc_OppAtt!AJ36="H",5,3),FALSE)</f>
        <v>0.9788235294</v>
      </c>
      <c r="AK58" s="149">
        <f>VLOOKUP(AK14,Difficulties!$B$3:$F$22,IF(Calc_OppAtt!AK36="H",5,3),FALSE)</f>
        <v>1.296660024</v>
      </c>
      <c r="AL58" s="149">
        <f>VLOOKUP(AL14,Difficulties!$B$3:$F$22,IF(Calc_OppAtt!AL36="H",5,3),FALSE)</f>
        <v>0.6679765344</v>
      </c>
      <c r="AM58" s="149">
        <f>VLOOKUP(AM14,Difficulties!$B$3:$F$22,IF(Calc_OppAtt!AM36="H",5,3),FALSE)</f>
        <v>1.06869863</v>
      </c>
    </row>
    <row r="59" ht="12.75" customHeight="1">
      <c r="A59" s="140" t="str">
        <f t="shared" si="2"/>
        <v>Man City</v>
      </c>
      <c r="B59" s="149">
        <f>VLOOKUP(B15,Difficulties!$B$3:$F$22,IF(Calc_OppAtt!B37="H",5,3),FALSE)</f>
        <v>0.785854922</v>
      </c>
      <c r="C59" s="149">
        <f>VLOOKUP(C15,Difficulties!$B$3:$F$22,IF(Calc_OppAtt!C37="H",5,3),FALSE)</f>
        <v>1.296660024</v>
      </c>
      <c r="D59" s="149">
        <f>VLOOKUP(D15,Difficulties!$B$3:$F$22,IF(Calc_OppAtt!D37="H",5,3),FALSE)</f>
        <v>1.101176471</v>
      </c>
      <c r="E59" s="149">
        <f>VLOOKUP(E15,Difficulties!$B$3:$F$22,IF(Calc_OppAtt!E37="H",5,3),FALSE)</f>
        <v>1.178781636</v>
      </c>
      <c r="F59" s="149">
        <f>VLOOKUP(F15,Difficulties!$B$3:$F$22,IF(Calc_OppAtt!F37="H",5,3),FALSE)</f>
        <v>1.475821918</v>
      </c>
      <c r="G59" s="149">
        <f>VLOOKUP(G15,Difficulties!$B$3:$F$22,IF(Calc_OppAtt!G37="H",5,3),FALSE)</f>
        <v>0.9788235294</v>
      </c>
      <c r="H59" s="149">
        <f>VLOOKUP(H15,Difficulties!$B$3:$F$22,IF(Calc_OppAtt!H37="H",5,3),FALSE)</f>
        <v>1.139489338</v>
      </c>
      <c r="I59" s="149">
        <f>VLOOKUP(I15,Difficulties!$B$3:$F$22,IF(Calc_OppAtt!I37="H",5,3),FALSE)</f>
        <v>0.392927461</v>
      </c>
      <c r="J59" s="149">
        <f>VLOOKUP(J15,Difficulties!$B$3:$F$22,IF(Calc_OppAtt!J37="H",5,3),FALSE)</f>
        <v>0.8644402649</v>
      </c>
      <c r="K59" s="149">
        <f>VLOOKUP(K15,Difficulties!$B$3:$F$22,IF(Calc_OppAtt!K37="H",5,3),FALSE)</f>
        <v>0.6286834896</v>
      </c>
      <c r="L59" s="149">
        <f>VLOOKUP(L15,Difficulties!$B$3:$F$22,IF(Calc_OppAtt!L37="H",5,3),FALSE)</f>
        <v>1.178781636</v>
      </c>
      <c r="M59" s="149">
        <f>VLOOKUP(M15,Difficulties!$B$3:$F$22,IF(Calc_OppAtt!M37="H",5,3),FALSE)</f>
        <v>0.7465618773</v>
      </c>
      <c r="N59" s="149">
        <f>VLOOKUP(N15,Difficulties!$B$3:$F$22,IF(Calc_OppAtt!N37="H",5,3),FALSE)</f>
        <v>1.021610951</v>
      </c>
      <c r="O59" s="149">
        <f>VLOOKUP(O15,Difficulties!$B$3:$F$22,IF(Calc_OppAtt!O37="H",5,3),FALSE)</f>
        <v>1.218074681</v>
      </c>
      <c r="P59" s="149">
        <f>VLOOKUP(P15,Difficulties!$B$3:$F$22,IF(Calc_OppAtt!P37="H",5,3),FALSE)</f>
        <v>1.218074681</v>
      </c>
      <c r="Q59" s="149">
        <f>VLOOKUP(Q15,Difficulties!$B$3:$F$22,IF(Calc_OppAtt!Q37="H",5,3),FALSE)</f>
        <v>0.6286834896</v>
      </c>
      <c r="R59" s="149">
        <f>VLOOKUP(R15,Difficulties!$B$3:$F$22,IF(Calc_OppAtt!R37="H",5,3),FALSE)</f>
        <v>1.414538412</v>
      </c>
      <c r="S59" s="149">
        <f>VLOOKUP(S15,Difficulties!$B$3:$F$22,IF(Calc_OppAtt!S37="H",5,3),FALSE)</f>
        <v>1.100196294</v>
      </c>
      <c r="T59" s="149">
        <f>VLOOKUP(T15,Difficulties!$B$3:$F$22,IF(Calc_OppAtt!T37="H",5,3),FALSE)</f>
        <v>0.8644402649</v>
      </c>
      <c r="U59" s="149">
        <f>VLOOKUP(U15,Difficulties!$B$3:$F$22,IF(Calc_OppAtt!U37="H",5,3),FALSE)</f>
        <v>1.021610951</v>
      </c>
      <c r="V59" s="149">
        <f>VLOOKUP(V15,Difficulties!$B$3:$F$22,IF(Calc_OppAtt!V37="H",5,3),FALSE)</f>
        <v>1.100196294</v>
      </c>
      <c r="W59" s="149">
        <f>VLOOKUP(W15,Difficulties!$B$3:$F$22,IF(Calc_OppAtt!W37="H",5,3),FALSE)</f>
        <v>1.06869863</v>
      </c>
      <c r="X59" s="149">
        <f>VLOOKUP(X15,Difficulties!$B$3:$F$22,IF(Calc_OppAtt!X37="H",5,3),FALSE)</f>
        <v>0.9823179059</v>
      </c>
      <c r="Y59" s="149">
        <f>VLOOKUP(Y15,Difficulties!$B$3:$F$22,IF(Calc_OppAtt!Y37="H",5,3),FALSE)</f>
        <v>0.6679765344</v>
      </c>
      <c r="Z59" s="149">
        <f>VLOOKUP(Z15,Difficulties!$B$3:$F$22,IF(Calc_OppAtt!Z37="H",5,3),FALSE)</f>
        <v>1.218074681</v>
      </c>
      <c r="AA59" s="149">
        <f>VLOOKUP(AA15,Difficulties!$B$3:$F$22,IF(Calc_OppAtt!AA37="H",5,3),FALSE)</f>
        <v>0.8644402649</v>
      </c>
      <c r="AB59" s="149">
        <f>VLOOKUP(AB15,Difficulties!$B$3:$F$22,IF(Calc_OppAtt!AB37="H",5,3),FALSE)</f>
        <v>0.8644402649</v>
      </c>
      <c r="AC59" s="149">
        <f>VLOOKUP(AC15,Difficulties!$B$3:$F$22,IF(Calc_OppAtt!AC37="H",5,3),FALSE)</f>
        <v>1.65029444</v>
      </c>
      <c r="AD59" s="149">
        <f>VLOOKUP(AD15,Difficulties!$B$3:$F$22,IF(Calc_OppAtt!AD37="H",5,3),FALSE)</f>
        <v>1.178781636</v>
      </c>
      <c r="AE59" s="149">
        <f>VLOOKUP(AE15,Difficulties!$B$3:$F$22,IF(Calc_OppAtt!AE37="H",5,3),FALSE)</f>
        <v>1.296660024</v>
      </c>
      <c r="AF59" s="149">
        <f>VLOOKUP(AF15,Difficulties!$B$3:$F$22,IF(Calc_OppAtt!AF37="H",5,3),FALSE)</f>
        <v>0.3536344163</v>
      </c>
      <c r="AG59" s="149">
        <f>VLOOKUP(AG15,Difficulties!$B$3:$F$22,IF(Calc_OppAtt!AG37="H",5,3),FALSE)</f>
        <v>1.04</v>
      </c>
      <c r="AH59" s="149">
        <f>VLOOKUP(AH15,Difficulties!$B$3:$F$22,IF(Calc_OppAtt!AH37="H",5,3),FALSE)</f>
        <v>1.170479452</v>
      </c>
      <c r="AI59" s="149">
        <f>VLOOKUP(AI15,Difficulties!$B$3:$F$22,IF(Calc_OppAtt!AI37="H",5,3),FALSE)</f>
        <v>1.060903995</v>
      </c>
      <c r="AJ59" s="149">
        <f>VLOOKUP(AJ15,Difficulties!$B$3:$F$22,IF(Calc_OppAtt!AJ37="H",5,3),FALSE)</f>
        <v>0.785854922</v>
      </c>
      <c r="AK59" s="149">
        <f>VLOOKUP(AK15,Difficulties!$B$3:$F$22,IF(Calc_OppAtt!AK37="H",5,3),FALSE)</f>
        <v>0.6679765344</v>
      </c>
      <c r="AL59" s="149">
        <f>VLOOKUP(AL15,Difficulties!$B$3:$F$22,IF(Calc_OppAtt!AL37="H",5,3),FALSE)</f>
        <v>1.493123755</v>
      </c>
      <c r="AM59" s="149">
        <f>VLOOKUP(AM15,Difficulties!$B$3:$F$22,IF(Calc_OppAtt!AM37="H",5,3),FALSE)</f>
        <v>0.9823179059</v>
      </c>
    </row>
    <row r="60" ht="12.75" customHeight="1">
      <c r="A60" s="140" t="str">
        <f t="shared" si="2"/>
        <v>Man Utd</v>
      </c>
      <c r="B60" s="149">
        <f>VLOOKUP(B16,Difficulties!$B$3:$F$22,IF(Calc_OppAtt!B38="H",5,3),FALSE)</f>
        <v>1.493123755</v>
      </c>
      <c r="C60" s="149">
        <f>VLOOKUP(C16,Difficulties!$B$3:$F$22,IF(Calc_OppAtt!C38="H",5,3),FALSE)</f>
        <v>0.9823179059</v>
      </c>
      <c r="D60" s="149">
        <f>VLOOKUP(D16,Difficulties!$B$3:$F$22,IF(Calc_OppAtt!D38="H",5,3),FALSE)</f>
        <v>0.785854922</v>
      </c>
      <c r="E60" s="149">
        <f>VLOOKUP(E16,Difficulties!$B$3:$F$22,IF(Calc_OppAtt!E38="H",5,3),FALSE)</f>
        <v>0.6679765344</v>
      </c>
      <c r="F60" s="149">
        <f>VLOOKUP(F16,Difficulties!$B$3:$F$22,IF(Calc_OppAtt!F38="H",5,3),FALSE)</f>
        <v>1.218074681</v>
      </c>
      <c r="G60" s="149">
        <f>VLOOKUP(G16,Difficulties!$B$3:$F$22,IF(Calc_OppAtt!G38="H",5,3),FALSE)</f>
        <v>1.06869863</v>
      </c>
      <c r="H60" s="149">
        <f>VLOOKUP(H16,Difficulties!$B$3:$F$22,IF(Calc_OppAtt!H38="H",5,3),FALSE)</f>
        <v>1.021610951</v>
      </c>
      <c r="I60" s="149">
        <f>VLOOKUP(I16,Difficulties!$B$3:$F$22,IF(Calc_OppAtt!I38="H",5,3),FALSE)</f>
        <v>1.178781636</v>
      </c>
      <c r="J60" s="149">
        <f>VLOOKUP(J16,Difficulties!$B$3:$F$22,IF(Calc_OppAtt!J38="H",5,3),FALSE)</f>
        <v>0.6286834896</v>
      </c>
      <c r="K60" s="149">
        <f>VLOOKUP(K16,Difficulties!$B$3:$F$22,IF(Calc_OppAtt!K38="H",5,3),FALSE)</f>
        <v>1.414538412</v>
      </c>
      <c r="L60" s="149">
        <f>VLOOKUP(L16,Difficulties!$B$3:$F$22,IF(Calc_OppAtt!L38="H",5,3),FALSE)</f>
        <v>1.178781636</v>
      </c>
      <c r="M60" s="149">
        <f>VLOOKUP(M16,Difficulties!$B$3:$F$22,IF(Calc_OppAtt!M38="H",5,3),FALSE)</f>
        <v>0.5500981468</v>
      </c>
      <c r="N60" s="149">
        <f>VLOOKUP(N16,Difficulties!$B$3:$F$22,IF(Calc_OppAtt!N38="H",5,3),FALSE)</f>
        <v>1.100196294</v>
      </c>
      <c r="O60" s="149">
        <f>VLOOKUP(O16,Difficulties!$B$3:$F$22,IF(Calc_OppAtt!O38="H",5,3),FALSE)</f>
        <v>1.021610951</v>
      </c>
      <c r="P60" s="149">
        <f>VLOOKUP(P16,Difficulties!$B$3:$F$22,IF(Calc_OppAtt!P38="H",5,3),FALSE)</f>
        <v>1.218074681</v>
      </c>
      <c r="Q60" s="149">
        <f>VLOOKUP(Q16,Difficulties!$B$3:$F$22,IF(Calc_OppAtt!Q38="H",5,3),FALSE)</f>
        <v>1.475821918</v>
      </c>
      <c r="R60" s="149">
        <f>VLOOKUP(R16,Difficulties!$B$3:$F$22,IF(Calc_OppAtt!R38="H",5,3),FALSE)</f>
        <v>0.392927461</v>
      </c>
      <c r="S60" s="149">
        <f>VLOOKUP(S16,Difficulties!$B$3:$F$22,IF(Calc_OppAtt!S38="H",5,3),FALSE)</f>
        <v>0.9788235294</v>
      </c>
      <c r="T60" s="149">
        <f>VLOOKUP(T16,Difficulties!$B$3:$F$22,IF(Calc_OppAtt!T38="H",5,3),FALSE)</f>
        <v>1.296660024</v>
      </c>
      <c r="U60" s="149">
        <f>VLOOKUP(U16,Difficulties!$B$3:$F$22,IF(Calc_OppAtt!U38="H",5,3),FALSE)</f>
        <v>1.218074681</v>
      </c>
      <c r="V60" s="149">
        <f>VLOOKUP(V16,Difficulties!$B$3:$F$22,IF(Calc_OppAtt!V38="H",5,3),FALSE)</f>
        <v>0.6679765344</v>
      </c>
      <c r="W60" s="149">
        <f>VLOOKUP(W16,Difficulties!$B$3:$F$22,IF(Calc_OppAtt!W38="H",5,3),FALSE)</f>
        <v>0.6286834896</v>
      </c>
      <c r="X60" s="149">
        <f>VLOOKUP(X16,Difficulties!$B$3:$F$22,IF(Calc_OppAtt!X38="H",5,3),FALSE)</f>
        <v>1.139489338</v>
      </c>
      <c r="Y60" s="149">
        <f>VLOOKUP(Y16,Difficulties!$B$3:$F$22,IF(Calc_OppAtt!Y38="H",5,3),FALSE)</f>
        <v>0.8644402649</v>
      </c>
      <c r="Z60" s="149">
        <f>VLOOKUP(Z16,Difficulties!$B$3:$F$22,IF(Calc_OppAtt!Z38="H",5,3),FALSE)</f>
        <v>0.8644402649</v>
      </c>
      <c r="AA60" s="149">
        <f>VLOOKUP(AA16,Difficulties!$B$3:$F$22,IF(Calc_OppAtt!AA38="H",5,3),FALSE)</f>
        <v>1.04</v>
      </c>
      <c r="AB60" s="149">
        <f>VLOOKUP(AB16,Difficulties!$B$3:$F$22,IF(Calc_OppAtt!AB38="H",5,3),FALSE)</f>
        <v>1.100196294</v>
      </c>
      <c r="AC60" s="149">
        <f>VLOOKUP(AC16,Difficulties!$B$3:$F$22,IF(Calc_OppAtt!AC38="H",5,3),FALSE)</f>
        <v>1.060903995</v>
      </c>
      <c r="AD60" s="149">
        <f>VLOOKUP(AD16,Difficulties!$B$3:$F$22,IF(Calc_OppAtt!AD38="H",5,3),FALSE)</f>
        <v>1.178781636</v>
      </c>
      <c r="AE60" s="149">
        <f>VLOOKUP(AE16,Difficulties!$B$3:$F$22,IF(Calc_OppAtt!AE38="H",5,3),FALSE)</f>
        <v>0.785854922</v>
      </c>
      <c r="AF60" s="149">
        <f>VLOOKUP(AF16,Difficulties!$B$3:$F$22,IF(Calc_OppAtt!AF38="H",5,3),FALSE)</f>
        <v>0.5108058486</v>
      </c>
      <c r="AG60" s="149">
        <f>VLOOKUP(AG16,Difficulties!$B$3:$F$22,IF(Calc_OppAtt!AG38="H",5,3),FALSE)</f>
        <v>1.296660024</v>
      </c>
      <c r="AH60" s="149">
        <f>VLOOKUP(AH16,Difficulties!$B$3:$F$22,IF(Calc_OppAtt!AH38="H",5,3),FALSE)</f>
        <v>1.101176471</v>
      </c>
      <c r="AI60" s="149">
        <f>VLOOKUP(AI16,Difficulties!$B$3:$F$22,IF(Calc_OppAtt!AI38="H",5,3),FALSE)</f>
        <v>1.65029444</v>
      </c>
      <c r="AJ60" s="149">
        <f>VLOOKUP(AJ16,Difficulties!$B$3:$F$22,IF(Calc_OppAtt!AJ38="H",5,3),FALSE)</f>
        <v>0.8644402649</v>
      </c>
      <c r="AK60" s="149">
        <f>VLOOKUP(AK16,Difficulties!$B$3:$F$22,IF(Calc_OppAtt!AK38="H",5,3),FALSE)</f>
        <v>0.8644402649</v>
      </c>
      <c r="AL60" s="149">
        <f>VLOOKUP(AL16,Difficulties!$B$3:$F$22,IF(Calc_OppAtt!AL38="H",5,3),FALSE)</f>
        <v>0.9823179059</v>
      </c>
      <c r="AM60" s="149">
        <f>VLOOKUP(AM16,Difficulties!$B$3:$F$22,IF(Calc_OppAtt!AM38="H",5,3),FALSE)</f>
        <v>1.170479452</v>
      </c>
    </row>
    <row r="61" ht="12.75" customHeight="1">
      <c r="A61" s="140" t="str">
        <f t="shared" si="2"/>
        <v>Newcastle</v>
      </c>
      <c r="B61" s="149">
        <f>VLOOKUP(B17,Difficulties!$B$3:$F$22,IF(Calc_OppAtt!B39="H",5,3),FALSE)</f>
        <v>0.785854922</v>
      </c>
      <c r="C61" s="149">
        <f>VLOOKUP(C17,Difficulties!$B$3:$F$22,IF(Calc_OppAtt!C39="H",5,3),FALSE)</f>
        <v>0.9788235294</v>
      </c>
      <c r="D61" s="149">
        <f>VLOOKUP(D17,Difficulties!$B$3:$F$22,IF(Calc_OppAtt!D39="H",5,3),FALSE)</f>
        <v>0.8644402649</v>
      </c>
      <c r="E61" s="149">
        <f>VLOOKUP(E17,Difficulties!$B$3:$F$22,IF(Calc_OppAtt!E39="H",5,3),FALSE)</f>
        <v>0.5500981468</v>
      </c>
      <c r="F61" s="149">
        <f>VLOOKUP(F17,Difficulties!$B$3:$F$22,IF(Calc_OppAtt!F39="H",5,3),FALSE)</f>
        <v>1.218074681</v>
      </c>
      <c r="G61" s="149">
        <f>VLOOKUP(G17,Difficulties!$B$3:$F$22,IF(Calc_OppAtt!G39="H",5,3),FALSE)</f>
        <v>1.060903995</v>
      </c>
      <c r="H61" s="149">
        <f>VLOOKUP(H17,Difficulties!$B$3:$F$22,IF(Calc_OppAtt!H39="H",5,3),FALSE)</f>
        <v>1.493123755</v>
      </c>
      <c r="I61" s="149">
        <f>VLOOKUP(I17,Difficulties!$B$3:$F$22,IF(Calc_OppAtt!I39="H",5,3),FALSE)</f>
        <v>0.3536344163</v>
      </c>
      <c r="J61" s="149">
        <f>VLOOKUP(J17,Difficulties!$B$3:$F$22,IF(Calc_OppAtt!J39="H",5,3),FALSE)</f>
        <v>1.139489338</v>
      </c>
      <c r="K61" s="149">
        <f>VLOOKUP(K17,Difficulties!$B$3:$F$22,IF(Calc_OppAtt!K39="H",5,3),FALSE)</f>
        <v>1.021610951</v>
      </c>
      <c r="L61" s="149">
        <f>VLOOKUP(L17,Difficulties!$B$3:$F$22,IF(Calc_OppAtt!L39="H",5,3),FALSE)</f>
        <v>1.296660024</v>
      </c>
      <c r="M61" s="149">
        <f>VLOOKUP(M17,Difficulties!$B$3:$F$22,IF(Calc_OppAtt!M39="H",5,3),FALSE)</f>
        <v>1.218074681</v>
      </c>
      <c r="N61" s="149">
        <f>VLOOKUP(N17,Difficulties!$B$3:$F$22,IF(Calc_OppAtt!N39="H",5,3),FALSE)</f>
        <v>0.6679765344</v>
      </c>
      <c r="O61" s="149">
        <f>VLOOKUP(O17,Difficulties!$B$3:$F$22,IF(Calc_OppAtt!O39="H",5,3),FALSE)</f>
        <v>1.65029444</v>
      </c>
      <c r="P61" s="149">
        <f>VLOOKUP(P17,Difficulties!$B$3:$F$22,IF(Calc_OppAtt!P39="H",5,3),FALSE)</f>
        <v>1.06869863</v>
      </c>
      <c r="Q61" s="149">
        <f>VLOOKUP(Q17,Difficulties!$B$3:$F$22,IF(Calc_OppAtt!Q39="H",5,3),FALSE)</f>
        <v>0.8644402649</v>
      </c>
      <c r="R61" s="149">
        <f>VLOOKUP(R17,Difficulties!$B$3:$F$22,IF(Calc_OppAtt!R39="H",5,3),FALSE)</f>
        <v>0.9823179059</v>
      </c>
      <c r="S61" s="149">
        <f>VLOOKUP(S17,Difficulties!$B$3:$F$22,IF(Calc_OppAtt!S39="H",5,3),FALSE)</f>
        <v>1.475821918</v>
      </c>
      <c r="T61" s="149">
        <f>VLOOKUP(T17,Difficulties!$B$3:$F$22,IF(Calc_OppAtt!T39="H",5,3),FALSE)</f>
        <v>0.392927461</v>
      </c>
      <c r="U61" s="149">
        <f>VLOOKUP(U17,Difficulties!$B$3:$F$22,IF(Calc_OppAtt!U39="H",5,3),FALSE)</f>
        <v>1.218074681</v>
      </c>
      <c r="V61" s="149">
        <f>VLOOKUP(V17,Difficulties!$B$3:$F$22,IF(Calc_OppAtt!V39="H",5,3),FALSE)</f>
        <v>0.7465618773</v>
      </c>
      <c r="W61" s="149">
        <f>VLOOKUP(W17,Difficulties!$B$3:$F$22,IF(Calc_OppAtt!W39="H",5,3),FALSE)</f>
        <v>0.6286834896</v>
      </c>
      <c r="X61" s="149">
        <f>VLOOKUP(X17,Difficulties!$B$3:$F$22,IF(Calc_OppAtt!X39="H",5,3),FALSE)</f>
        <v>1.170479452</v>
      </c>
      <c r="Y61" s="149">
        <f>VLOOKUP(Y17,Difficulties!$B$3:$F$22,IF(Calc_OppAtt!Y39="H",5,3),FALSE)</f>
        <v>0.5108058486</v>
      </c>
      <c r="Z61" s="149">
        <f>VLOOKUP(Z17,Difficulties!$B$3:$F$22,IF(Calc_OppAtt!Z39="H",5,3),FALSE)</f>
        <v>0.6286834896</v>
      </c>
      <c r="AA61" s="149">
        <f>VLOOKUP(AA17,Difficulties!$B$3:$F$22,IF(Calc_OppAtt!AA39="H",5,3),FALSE)</f>
        <v>1.101176471</v>
      </c>
      <c r="AB61" s="149">
        <f>VLOOKUP(AB17,Difficulties!$B$3:$F$22,IF(Calc_OppAtt!AB39="H",5,3),FALSE)</f>
        <v>1.296660024</v>
      </c>
      <c r="AC61" s="149">
        <f>VLOOKUP(AC17,Difficulties!$B$3:$F$22,IF(Calc_OppAtt!AC39="H",5,3),FALSE)</f>
        <v>0.8644402649</v>
      </c>
      <c r="AD61" s="149">
        <f>VLOOKUP(AD17,Difficulties!$B$3:$F$22,IF(Calc_OppAtt!AD39="H",5,3),FALSE)</f>
        <v>1.021610951</v>
      </c>
      <c r="AE61" s="149">
        <f>VLOOKUP(AE17,Difficulties!$B$3:$F$22,IF(Calc_OppAtt!AE39="H",5,3),FALSE)</f>
        <v>1.414538412</v>
      </c>
      <c r="AF61" s="149">
        <f>VLOOKUP(AF17,Difficulties!$B$3:$F$22,IF(Calc_OppAtt!AF39="H",5,3),FALSE)</f>
        <v>1.178781636</v>
      </c>
      <c r="AG61" s="149">
        <f>VLOOKUP(AG17,Difficulties!$B$3:$F$22,IF(Calc_OppAtt!AG39="H",5,3),FALSE)</f>
        <v>0.785854922</v>
      </c>
      <c r="AH61" s="149">
        <f>VLOOKUP(AH17,Difficulties!$B$3:$F$22,IF(Calc_OppAtt!AH39="H",5,3),FALSE)</f>
        <v>1.100196294</v>
      </c>
      <c r="AI61" s="149">
        <f>VLOOKUP(AI17,Difficulties!$B$3:$F$22,IF(Calc_OppAtt!AI39="H",5,3),FALSE)</f>
        <v>0.8644402649</v>
      </c>
      <c r="AJ61" s="149">
        <f>VLOOKUP(AJ17,Difficulties!$B$3:$F$22,IF(Calc_OppAtt!AJ39="H",5,3),FALSE)</f>
        <v>1.178781636</v>
      </c>
      <c r="AK61" s="149">
        <f>VLOOKUP(AK17,Difficulties!$B$3:$F$22,IF(Calc_OppAtt!AK39="H",5,3),FALSE)</f>
        <v>0.9823179059</v>
      </c>
      <c r="AL61" s="149">
        <f>VLOOKUP(AL17,Difficulties!$B$3:$F$22,IF(Calc_OppAtt!AL39="H",5,3),FALSE)</f>
        <v>1.100196294</v>
      </c>
      <c r="AM61" s="149">
        <f>VLOOKUP(AM17,Difficulties!$B$3:$F$22,IF(Calc_OppAtt!AM39="H",5,3),FALSE)</f>
        <v>1.04</v>
      </c>
    </row>
    <row r="62" ht="12.75" customHeight="1">
      <c r="A62" s="140" t="str">
        <f t="shared" si="2"/>
        <v>Southampton</v>
      </c>
      <c r="B62" s="149">
        <f>VLOOKUP(B18,Difficulties!$B$3:$F$22,IF(Calc_OppAtt!B40="H",5,3),FALSE)</f>
        <v>0.8644402649</v>
      </c>
      <c r="C62" s="149">
        <f>VLOOKUP(C18,Difficulties!$B$3:$F$22,IF(Calc_OppAtt!C40="H",5,3),FALSE)</f>
        <v>0.8644402649</v>
      </c>
      <c r="D62" s="149">
        <f>VLOOKUP(D18,Difficulties!$B$3:$F$22,IF(Calc_OppAtt!D40="H",5,3),FALSE)</f>
        <v>1.493123755</v>
      </c>
      <c r="E62" s="149">
        <f>VLOOKUP(E18,Difficulties!$B$3:$F$22,IF(Calc_OppAtt!E40="H",5,3),FALSE)</f>
        <v>1.060903995</v>
      </c>
      <c r="F62" s="149">
        <f>VLOOKUP(F18,Difficulties!$B$3:$F$22,IF(Calc_OppAtt!F40="H",5,3),FALSE)</f>
        <v>1.139489338</v>
      </c>
      <c r="G62" s="149">
        <f>VLOOKUP(G18,Difficulties!$B$3:$F$22,IF(Calc_OppAtt!G40="H",5,3),FALSE)</f>
        <v>0.392927461</v>
      </c>
      <c r="H62" s="149">
        <f>VLOOKUP(H18,Difficulties!$B$3:$F$22,IF(Calc_OppAtt!H40="H",5,3),FALSE)</f>
        <v>1.101176471</v>
      </c>
      <c r="I62" s="149">
        <f>VLOOKUP(I18,Difficulties!$B$3:$F$22,IF(Calc_OppAtt!I40="H",5,3),FALSE)</f>
        <v>0.8644402649</v>
      </c>
      <c r="J62" s="149">
        <f>VLOOKUP(J18,Difficulties!$B$3:$F$22,IF(Calc_OppAtt!J40="H",5,3),FALSE)</f>
        <v>1.178781636</v>
      </c>
      <c r="K62" s="149">
        <f>VLOOKUP(K18,Difficulties!$B$3:$F$22,IF(Calc_OppAtt!K40="H",5,3),FALSE)</f>
        <v>1.178781636</v>
      </c>
      <c r="L62" s="149">
        <f>VLOOKUP(L18,Difficulties!$B$3:$F$22,IF(Calc_OppAtt!L40="H",5,3),FALSE)</f>
        <v>0.5500981468</v>
      </c>
      <c r="M62" s="149">
        <f>VLOOKUP(M18,Difficulties!$B$3:$F$22,IF(Calc_OppAtt!M40="H",5,3),FALSE)</f>
        <v>1.296660024</v>
      </c>
      <c r="N62" s="149">
        <f>VLOOKUP(N18,Difficulties!$B$3:$F$22,IF(Calc_OppAtt!N40="H",5,3),FALSE)</f>
        <v>1.04</v>
      </c>
      <c r="O62" s="149">
        <f>VLOOKUP(O18,Difficulties!$B$3:$F$22,IF(Calc_OppAtt!O40="H",5,3),FALSE)</f>
        <v>0.7465618773</v>
      </c>
      <c r="P62" s="149">
        <f>VLOOKUP(P18,Difficulties!$B$3:$F$22,IF(Calc_OppAtt!P40="H",5,3),FALSE)</f>
        <v>0.6286834896</v>
      </c>
      <c r="Q62" s="149">
        <f>VLOOKUP(Q18,Difficulties!$B$3:$F$22,IF(Calc_OppAtt!Q40="H",5,3),FALSE)</f>
        <v>0.9788235294</v>
      </c>
      <c r="R62" s="149">
        <f>VLOOKUP(R18,Difficulties!$B$3:$F$22,IF(Calc_OppAtt!R40="H",5,3),FALSE)</f>
        <v>1.218074681</v>
      </c>
      <c r="S62" s="149">
        <f>VLOOKUP(S18,Difficulties!$B$3:$F$22,IF(Calc_OppAtt!S40="H",5,3),FALSE)</f>
        <v>0.9823179059</v>
      </c>
      <c r="T62" s="149">
        <f>VLOOKUP(T18,Difficulties!$B$3:$F$22,IF(Calc_OppAtt!T40="H",5,3),FALSE)</f>
        <v>1.65029444</v>
      </c>
      <c r="U62" s="149">
        <f>VLOOKUP(U18,Difficulties!$B$3:$F$22,IF(Calc_OppAtt!U40="H",5,3),FALSE)</f>
        <v>0.5108058486</v>
      </c>
      <c r="V62" s="149">
        <f>VLOOKUP(V18,Difficulties!$B$3:$F$22,IF(Calc_OppAtt!V40="H",5,3),FALSE)</f>
        <v>0.6286834896</v>
      </c>
      <c r="W62" s="149">
        <f>VLOOKUP(W18,Difficulties!$B$3:$F$22,IF(Calc_OppAtt!W40="H",5,3),FALSE)</f>
        <v>0.8644402649</v>
      </c>
      <c r="X62" s="149">
        <f>VLOOKUP(X18,Difficulties!$B$3:$F$22,IF(Calc_OppAtt!X40="H",5,3),FALSE)</f>
        <v>1.414538412</v>
      </c>
      <c r="Y62" s="149">
        <f>VLOOKUP(Y18,Difficulties!$B$3:$F$22,IF(Calc_OppAtt!Y40="H",5,3),FALSE)</f>
        <v>1.100196294</v>
      </c>
      <c r="Z62" s="149">
        <f>VLOOKUP(Z18,Difficulties!$B$3:$F$22,IF(Calc_OppAtt!Z40="H",5,3),FALSE)</f>
        <v>0.6679765344</v>
      </c>
      <c r="AA62" s="149">
        <f>VLOOKUP(AA18,Difficulties!$B$3:$F$22,IF(Calc_OppAtt!AA40="H",5,3),FALSE)</f>
        <v>1.170479452</v>
      </c>
      <c r="AB62" s="149">
        <f>VLOOKUP(AB18,Difficulties!$B$3:$F$22,IF(Calc_OppAtt!AB40="H",5,3),FALSE)</f>
        <v>0.785854922</v>
      </c>
      <c r="AC62" s="149">
        <f>VLOOKUP(AC18,Difficulties!$B$3:$F$22,IF(Calc_OppAtt!AC40="H",5,3),FALSE)</f>
        <v>1.475821918</v>
      </c>
      <c r="AD62" s="149">
        <f>VLOOKUP(AD18,Difficulties!$B$3:$F$22,IF(Calc_OppAtt!AD40="H",5,3),FALSE)</f>
        <v>0.3536344163</v>
      </c>
      <c r="AE62" s="149">
        <f>VLOOKUP(AE18,Difficulties!$B$3:$F$22,IF(Calc_OppAtt!AE40="H",5,3),FALSE)</f>
        <v>0.785854922</v>
      </c>
      <c r="AF62" s="149">
        <f>VLOOKUP(AF18,Difficulties!$B$3:$F$22,IF(Calc_OppAtt!AF40="H",5,3),FALSE)</f>
        <v>1.218074681</v>
      </c>
      <c r="AG62" s="149">
        <f>VLOOKUP(AG18,Difficulties!$B$3:$F$22,IF(Calc_OppAtt!AG40="H",5,3),FALSE)</f>
        <v>0.9823179059</v>
      </c>
      <c r="AH62" s="149">
        <f>VLOOKUP(AH18,Difficulties!$B$3:$F$22,IF(Calc_OppAtt!AH40="H",5,3),FALSE)</f>
        <v>1.100196294</v>
      </c>
      <c r="AI62" s="149">
        <f>VLOOKUP(AI18,Difficulties!$B$3:$F$22,IF(Calc_OppAtt!AI40="H",5,3),FALSE)</f>
        <v>1.06869863</v>
      </c>
      <c r="AJ62" s="149">
        <f>VLOOKUP(AJ18,Difficulties!$B$3:$F$22,IF(Calc_OppAtt!AJ40="H",5,3),FALSE)</f>
        <v>0.6679765344</v>
      </c>
      <c r="AK62" s="149">
        <f>VLOOKUP(AK18,Difficulties!$B$3:$F$22,IF(Calc_OppAtt!AK40="H",5,3),FALSE)</f>
        <v>1.218074681</v>
      </c>
      <c r="AL62" s="149">
        <f>VLOOKUP(AL18,Difficulties!$B$3:$F$22,IF(Calc_OppAtt!AL40="H",5,3),FALSE)</f>
        <v>1.021610951</v>
      </c>
      <c r="AM62" s="149">
        <f>VLOOKUP(AM18,Difficulties!$B$3:$F$22,IF(Calc_OppAtt!AM40="H",5,3),FALSE)</f>
        <v>1.296660024</v>
      </c>
    </row>
    <row r="63" ht="12.75" customHeight="1">
      <c r="A63" s="140" t="str">
        <f t="shared" si="2"/>
        <v>Tottenham</v>
      </c>
      <c r="B63" s="149">
        <f>VLOOKUP(B19,Difficulties!$B$3:$F$22,IF(Calc_OppAtt!B41="H",5,3),FALSE)</f>
        <v>0.6679765344</v>
      </c>
      <c r="C63" s="149">
        <f>VLOOKUP(C19,Difficulties!$B$3:$F$22,IF(Calc_OppAtt!C41="H",5,3),FALSE)</f>
        <v>1.475821918</v>
      </c>
      <c r="D63" s="149">
        <f>VLOOKUP(D19,Difficulties!$B$3:$F$22,IF(Calc_OppAtt!D41="H",5,3),FALSE)</f>
        <v>0.3536344163</v>
      </c>
      <c r="E63" s="149">
        <f>VLOOKUP(E19,Difficulties!$B$3:$F$22,IF(Calc_OppAtt!E41="H",5,3),FALSE)</f>
        <v>1.218074681</v>
      </c>
      <c r="F63" s="149">
        <f>VLOOKUP(F19,Difficulties!$B$3:$F$22,IF(Calc_OppAtt!F41="H",5,3),FALSE)</f>
        <v>1.100196294</v>
      </c>
      <c r="G63" s="149">
        <f>VLOOKUP(G19,Difficulties!$B$3:$F$22,IF(Calc_OppAtt!G41="H",5,3),FALSE)</f>
        <v>0.9823179059</v>
      </c>
      <c r="H63" s="149">
        <f>VLOOKUP(H19,Difficulties!$B$3:$F$22,IF(Calc_OppAtt!H41="H",5,3),FALSE)</f>
        <v>0.9823179059</v>
      </c>
      <c r="I63" s="149">
        <f>VLOOKUP(I19,Difficulties!$B$3:$F$22,IF(Calc_OppAtt!I41="H",5,3),FALSE)</f>
        <v>1.170479452</v>
      </c>
      <c r="J63" s="149">
        <f>VLOOKUP(J19,Difficulties!$B$3:$F$22,IF(Calc_OppAtt!J41="H",5,3),FALSE)</f>
        <v>1.021610951</v>
      </c>
      <c r="K63" s="149">
        <f>VLOOKUP(K19,Difficulties!$B$3:$F$22,IF(Calc_OppAtt!K41="H",5,3),FALSE)</f>
        <v>0.5108058486</v>
      </c>
      <c r="L63" s="149">
        <f>VLOOKUP(L19,Difficulties!$B$3:$F$22,IF(Calc_OppAtt!L41="H",5,3),FALSE)</f>
        <v>1.101176471</v>
      </c>
      <c r="M63" s="149">
        <f>VLOOKUP(M19,Difficulties!$B$3:$F$22,IF(Calc_OppAtt!M41="H",5,3),FALSE)</f>
        <v>1.060903995</v>
      </c>
      <c r="N63" s="149">
        <f>VLOOKUP(N19,Difficulties!$B$3:$F$22,IF(Calc_OppAtt!N41="H",5,3),FALSE)</f>
        <v>0.8644402649</v>
      </c>
      <c r="O63" s="149">
        <f>VLOOKUP(O19,Difficulties!$B$3:$F$22,IF(Calc_OppAtt!O41="H",5,3),FALSE)</f>
        <v>0.785854922</v>
      </c>
      <c r="P63" s="149">
        <f>VLOOKUP(P19,Difficulties!$B$3:$F$22,IF(Calc_OppAtt!P41="H",5,3),FALSE)</f>
        <v>1.178781636</v>
      </c>
      <c r="Q63" s="149">
        <f>VLOOKUP(Q19,Difficulties!$B$3:$F$22,IF(Calc_OppAtt!Q41="H",5,3),FALSE)</f>
        <v>0.8644402649</v>
      </c>
      <c r="R63" s="149">
        <f>VLOOKUP(R19,Difficulties!$B$3:$F$22,IF(Calc_OppAtt!R41="H",5,3),FALSE)</f>
        <v>0.8644402649</v>
      </c>
      <c r="S63" s="149">
        <f>VLOOKUP(S19,Difficulties!$B$3:$F$22,IF(Calc_OppAtt!S41="H",5,3),FALSE)</f>
        <v>0.8644402649</v>
      </c>
      <c r="T63" s="149">
        <f>VLOOKUP(T19,Difficulties!$B$3:$F$22,IF(Calc_OppAtt!T41="H",5,3),FALSE)</f>
        <v>1.218074681</v>
      </c>
      <c r="U63" s="149">
        <f>VLOOKUP(U19,Difficulties!$B$3:$F$22,IF(Calc_OppAtt!U41="H",5,3),FALSE)</f>
        <v>1.06869863</v>
      </c>
      <c r="V63" s="149">
        <f>VLOOKUP(V19,Difficulties!$B$3:$F$22,IF(Calc_OppAtt!V41="H",5,3),FALSE)</f>
        <v>0.9788235294</v>
      </c>
      <c r="W63" s="149">
        <f>VLOOKUP(W19,Difficulties!$B$3:$F$22,IF(Calc_OppAtt!W41="H",5,3),FALSE)</f>
        <v>0.7465618773</v>
      </c>
      <c r="X63" s="149">
        <f>VLOOKUP(X19,Difficulties!$B$3:$F$22,IF(Calc_OppAtt!X41="H",5,3),FALSE)</f>
        <v>1.04</v>
      </c>
      <c r="Y63" s="149">
        <f>VLOOKUP(Y19,Difficulties!$B$3:$F$22,IF(Calc_OppAtt!Y41="H",5,3),FALSE)</f>
        <v>1.296660024</v>
      </c>
      <c r="Z63" s="149">
        <f>VLOOKUP(Z19,Difficulties!$B$3:$F$22,IF(Calc_OppAtt!Z41="H",5,3),FALSE)</f>
        <v>1.178781636</v>
      </c>
      <c r="AA63" s="149">
        <f>VLOOKUP(AA19,Difficulties!$B$3:$F$22,IF(Calc_OppAtt!AA41="H",5,3),FALSE)</f>
        <v>1.493123755</v>
      </c>
      <c r="AB63" s="149">
        <f>VLOOKUP(AB19,Difficulties!$B$3:$F$22,IF(Calc_OppAtt!AB41="H",5,3),FALSE)</f>
        <v>0.6679765344</v>
      </c>
      <c r="AC63" s="149">
        <f>VLOOKUP(AC19,Difficulties!$B$3:$F$22,IF(Calc_OppAtt!AC41="H",5,3),FALSE)</f>
        <v>0.6286834896</v>
      </c>
      <c r="AD63" s="149">
        <f>VLOOKUP(AD19,Difficulties!$B$3:$F$22,IF(Calc_OppAtt!AD41="H",5,3),FALSE)</f>
        <v>1.218074681</v>
      </c>
      <c r="AE63" s="149">
        <f>VLOOKUP(AE19,Difficulties!$B$3:$F$22,IF(Calc_OppAtt!AE41="H",5,3),FALSE)</f>
        <v>1.021610951</v>
      </c>
      <c r="AF63" s="149">
        <f>VLOOKUP(AF19,Difficulties!$B$3:$F$22,IF(Calc_OppAtt!AF41="H",5,3),FALSE)</f>
        <v>1.100196294</v>
      </c>
      <c r="AG63" s="149">
        <f>VLOOKUP(AG19,Difficulties!$B$3:$F$22,IF(Calc_OppAtt!AG41="H",5,3),FALSE)</f>
        <v>0.392927461</v>
      </c>
      <c r="AH63" s="149">
        <f>VLOOKUP(AH19,Difficulties!$B$3:$F$22,IF(Calc_OppAtt!AH41="H",5,3),FALSE)</f>
        <v>1.139489338</v>
      </c>
      <c r="AI63" s="149">
        <f>VLOOKUP(AI19,Difficulties!$B$3:$F$22,IF(Calc_OppAtt!AI41="H",5,3),FALSE)</f>
        <v>1.296660024</v>
      </c>
      <c r="AJ63" s="149">
        <f>VLOOKUP(AJ19,Difficulties!$B$3:$F$22,IF(Calc_OppAtt!AJ41="H",5,3),FALSE)</f>
        <v>0.5500981468</v>
      </c>
      <c r="AK63" s="149">
        <f>VLOOKUP(AK19,Difficulties!$B$3:$F$22,IF(Calc_OppAtt!AK41="H",5,3),FALSE)</f>
        <v>1.65029444</v>
      </c>
      <c r="AL63" s="149">
        <f>VLOOKUP(AL19,Difficulties!$B$3:$F$22,IF(Calc_OppAtt!AL41="H",5,3),FALSE)</f>
        <v>1.178781636</v>
      </c>
      <c r="AM63" s="149">
        <f>VLOOKUP(AM19,Difficulties!$B$3:$F$22,IF(Calc_OppAtt!AM41="H",5,3),FALSE)</f>
        <v>1.414538412</v>
      </c>
    </row>
    <row r="64" ht="12.75" customHeight="1">
      <c r="A64" s="140" t="str">
        <f t="shared" si="2"/>
        <v>Watford</v>
      </c>
      <c r="B64" s="149">
        <f>VLOOKUP(B20,Difficulties!$B$3:$F$22,IF(Calc_OppAtt!B42="H",5,3),FALSE)</f>
        <v>1.139489338</v>
      </c>
      <c r="C64" s="149">
        <f>VLOOKUP(C20,Difficulties!$B$3:$F$22,IF(Calc_OppAtt!C42="H",5,3),FALSE)</f>
        <v>0.6679765344</v>
      </c>
      <c r="D64" s="149">
        <f>VLOOKUP(D20,Difficulties!$B$3:$F$22,IF(Calc_OppAtt!D42="H",5,3),FALSE)</f>
        <v>1.100196294</v>
      </c>
      <c r="E64" s="149">
        <f>VLOOKUP(E20,Difficulties!$B$3:$F$22,IF(Calc_OppAtt!E42="H",5,3),FALSE)</f>
        <v>0.785854922</v>
      </c>
      <c r="F64" s="149">
        <f>VLOOKUP(F20,Difficulties!$B$3:$F$22,IF(Calc_OppAtt!F42="H",5,3),FALSE)</f>
        <v>0.7465618773</v>
      </c>
      <c r="G64" s="149">
        <f>VLOOKUP(G20,Difficulties!$B$3:$F$22,IF(Calc_OppAtt!G42="H",5,3),FALSE)</f>
        <v>1.04</v>
      </c>
      <c r="H64" s="149">
        <f>VLOOKUP(H20,Difficulties!$B$3:$F$22,IF(Calc_OppAtt!H42="H",5,3),FALSE)</f>
        <v>0.785854922</v>
      </c>
      <c r="I64" s="149">
        <f>VLOOKUP(I20,Difficulties!$B$3:$F$22,IF(Calc_OppAtt!I42="H",5,3),FALSE)</f>
        <v>1.218074681</v>
      </c>
      <c r="J64" s="149">
        <f>VLOOKUP(J20,Difficulties!$B$3:$F$22,IF(Calc_OppAtt!J42="H",5,3),FALSE)</f>
        <v>1.101176471</v>
      </c>
      <c r="K64" s="149">
        <f>VLOOKUP(K20,Difficulties!$B$3:$F$22,IF(Calc_OppAtt!K42="H",5,3),FALSE)</f>
        <v>1.296660024</v>
      </c>
      <c r="L64" s="149">
        <f>VLOOKUP(L20,Difficulties!$B$3:$F$22,IF(Calc_OppAtt!L42="H",5,3),FALSE)</f>
        <v>0.6679765344</v>
      </c>
      <c r="M64" s="149">
        <f>VLOOKUP(M20,Difficulties!$B$3:$F$22,IF(Calc_OppAtt!M42="H",5,3),FALSE)</f>
        <v>1.021610951</v>
      </c>
      <c r="N64" s="149">
        <f>VLOOKUP(N20,Difficulties!$B$3:$F$22,IF(Calc_OppAtt!N42="H",5,3),FALSE)</f>
        <v>1.100196294</v>
      </c>
      <c r="O64" s="149">
        <f>VLOOKUP(O20,Difficulties!$B$3:$F$22,IF(Calc_OppAtt!O42="H",5,3),FALSE)</f>
        <v>0.8644402649</v>
      </c>
      <c r="P64" s="149">
        <f>VLOOKUP(P20,Difficulties!$B$3:$F$22,IF(Calc_OppAtt!P42="H",5,3),FALSE)</f>
        <v>0.5108058486</v>
      </c>
      <c r="Q64" s="149">
        <f>VLOOKUP(Q20,Difficulties!$B$3:$F$22,IF(Calc_OppAtt!Q42="H",5,3),FALSE)</f>
        <v>0.8644402649</v>
      </c>
      <c r="R64" s="149">
        <f>VLOOKUP(R20,Difficulties!$B$3:$F$22,IF(Calc_OppAtt!R42="H",5,3),FALSE)</f>
        <v>1.170479452</v>
      </c>
      <c r="S64" s="149">
        <f>VLOOKUP(S20,Difficulties!$B$3:$F$22,IF(Calc_OppAtt!S42="H",5,3),FALSE)</f>
        <v>1.021610951</v>
      </c>
      <c r="T64" s="149">
        <f>VLOOKUP(T20,Difficulties!$B$3:$F$22,IF(Calc_OppAtt!T42="H",5,3),FALSE)</f>
        <v>0.8644402649</v>
      </c>
      <c r="U64" s="149">
        <f>VLOOKUP(U20,Difficulties!$B$3:$F$22,IF(Calc_OppAtt!U42="H",5,3),FALSE)</f>
        <v>1.178781636</v>
      </c>
      <c r="V64" s="149">
        <f>VLOOKUP(V20,Difficulties!$B$3:$F$22,IF(Calc_OppAtt!V42="H",5,3),FALSE)</f>
        <v>1.178781636</v>
      </c>
      <c r="W64" s="149">
        <f>VLOOKUP(W20,Difficulties!$B$3:$F$22,IF(Calc_OppAtt!W42="H",5,3),FALSE)</f>
        <v>1.060903995</v>
      </c>
      <c r="X64" s="149">
        <f>VLOOKUP(X20,Difficulties!$B$3:$F$22,IF(Calc_OppAtt!X42="H",5,3),FALSE)</f>
        <v>0.8644402649</v>
      </c>
      <c r="Y64" s="149">
        <f>VLOOKUP(Y20,Difficulties!$B$3:$F$22,IF(Calc_OppAtt!Y42="H",5,3),FALSE)</f>
        <v>0.6286834896</v>
      </c>
      <c r="Z64" s="149">
        <f>VLOOKUP(Z20,Difficulties!$B$3:$F$22,IF(Calc_OppAtt!Z42="H",5,3),FALSE)</f>
        <v>0.9823179059</v>
      </c>
      <c r="AA64" s="149">
        <f>VLOOKUP(AA20,Difficulties!$B$3:$F$22,IF(Calc_OppAtt!AA42="H",5,3),FALSE)</f>
        <v>1.414538412</v>
      </c>
      <c r="AB64" s="149">
        <f>VLOOKUP(AB20,Difficulties!$B$3:$F$22,IF(Calc_OppAtt!AB42="H",5,3),FALSE)</f>
        <v>0.9788235294</v>
      </c>
      <c r="AC64" s="149">
        <f>VLOOKUP(AC20,Difficulties!$B$3:$F$22,IF(Calc_OppAtt!AC42="H",5,3),FALSE)</f>
        <v>0.392927461</v>
      </c>
      <c r="AD64" s="149">
        <f>VLOOKUP(AD20,Difficulties!$B$3:$F$22,IF(Calc_OppAtt!AD42="H",5,3),FALSE)</f>
        <v>1.493123755</v>
      </c>
      <c r="AE64" s="149">
        <f>VLOOKUP(AE20,Difficulties!$B$3:$F$22,IF(Calc_OppAtt!AE42="H",5,3),FALSE)</f>
        <v>0.5500981468</v>
      </c>
      <c r="AF64" s="149">
        <f>VLOOKUP(AF20,Difficulties!$B$3:$F$22,IF(Calc_OppAtt!AF42="H",5,3),FALSE)</f>
        <v>1.178781636</v>
      </c>
      <c r="AG64" s="149">
        <f>VLOOKUP(AG20,Difficulties!$B$3:$F$22,IF(Calc_OppAtt!AG42="H",5,3),FALSE)</f>
        <v>0.3536344163</v>
      </c>
      <c r="AH64" s="149">
        <f>VLOOKUP(AH20,Difficulties!$B$3:$F$22,IF(Calc_OppAtt!AH42="H",5,3),FALSE)</f>
        <v>1.475821918</v>
      </c>
      <c r="AI64" s="149">
        <f>VLOOKUP(AI20,Difficulties!$B$3:$F$22,IF(Calc_OppAtt!AI42="H",5,3),FALSE)</f>
        <v>1.218074681</v>
      </c>
      <c r="AJ64" s="149">
        <f>VLOOKUP(AJ20,Difficulties!$B$3:$F$22,IF(Calc_OppAtt!AJ42="H",5,3),FALSE)</f>
        <v>0.9823179059</v>
      </c>
      <c r="AK64" s="149">
        <f>VLOOKUP(AK20,Difficulties!$B$3:$F$22,IF(Calc_OppAtt!AK42="H",5,3),FALSE)</f>
        <v>1.06869863</v>
      </c>
      <c r="AL64" s="149">
        <f>VLOOKUP(AL20,Difficulties!$B$3:$F$22,IF(Calc_OppAtt!AL42="H",5,3),FALSE)</f>
        <v>0.6286834896</v>
      </c>
      <c r="AM64" s="149">
        <f>VLOOKUP(AM20,Difficulties!$B$3:$F$22,IF(Calc_OppAtt!AM42="H",5,3),FALSE)</f>
        <v>1.65029444</v>
      </c>
    </row>
    <row r="65" ht="12.75" customHeight="1">
      <c r="A65" s="140" t="str">
        <f t="shared" si="2"/>
        <v>West Ham</v>
      </c>
      <c r="B65" s="149">
        <f>VLOOKUP(B21,Difficulties!$B$3:$F$22,IF(Calc_OppAtt!B43="H",5,3),FALSE)</f>
        <v>0.392927461</v>
      </c>
      <c r="C65" s="149">
        <f>VLOOKUP(C21,Difficulties!$B$3:$F$22,IF(Calc_OppAtt!C43="H",5,3),FALSE)</f>
        <v>1.218074681</v>
      </c>
      <c r="D65" s="149">
        <f>VLOOKUP(D21,Difficulties!$B$3:$F$22,IF(Calc_OppAtt!D43="H",5,3),FALSE)</f>
        <v>0.785854922</v>
      </c>
      <c r="E65" s="149">
        <f>VLOOKUP(E21,Difficulties!$B$3:$F$22,IF(Calc_OppAtt!E43="H",5,3),FALSE)</f>
        <v>1.06869863</v>
      </c>
      <c r="F65" s="149">
        <f>VLOOKUP(F21,Difficulties!$B$3:$F$22,IF(Calc_OppAtt!F43="H",5,3),FALSE)</f>
        <v>0.8644402649</v>
      </c>
      <c r="G65" s="149">
        <f>VLOOKUP(G21,Difficulties!$B$3:$F$22,IF(Calc_OppAtt!G43="H",5,3),FALSE)</f>
        <v>0.8644402649</v>
      </c>
      <c r="H65" s="149">
        <f>VLOOKUP(H21,Difficulties!$B$3:$F$22,IF(Calc_OppAtt!H43="H",5,3),FALSE)</f>
        <v>0.7465618773</v>
      </c>
      <c r="I65" s="149">
        <f>VLOOKUP(I21,Difficulties!$B$3:$F$22,IF(Calc_OppAtt!I43="H",5,3),FALSE)</f>
        <v>0.9823179059</v>
      </c>
      <c r="J65" s="149">
        <f>VLOOKUP(J21,Difficulties!$B$3:$F$22,IF(Calc_OppAtt!J43="H",5,3),FALSE)</f>
        <v>0.785854922</v>
      </c>
      <c r="K65" s="149">
        <f>VLOOKUP(K21,Difficulties!$B$3:$F$22,IF(Calc_OppAtt!K43="H",5,3),FALSE)</f>
        <v>0.8644402649</v>
      </c>
      <c r="L65" s="149">
        <f>VLOOKUP(L21,Difficulties!$B$3:$F$22,IF(Calc_OppAtt!L43="H",5,3),FALSE)</f>
        <v>0.8644402649</v>
      </c>
      <c r="M65" s="149">
        <f>VLOOKUP(M21,Difficulties!$B$3:$F$22,IF(Calc_OppAtt!M43="H",5,3),FALSE)</f>
        <v>0.9823179059</v>
      </c>
      <c r="N65" s="149">
        <f>VLOOKUP(N21,Difficulties!$B$3:$F$22,IF(Calc_OppAtt!N43="H",5,3),FALSE)</f>
        <v>0.5108058486</v>
      </c>
      <c r="O65" s="149">
        <f>VLOOKUP(O21,Difficulties!$B$3:$F$22,IF(Calc_OppAtt!O43="H",5,3),FALSE)</f>
        <v>0.6679765344</v>
      </c>
      <c r="P65" s="149">
        <f>VLOOKUP(P21,Difficulties!$B$3:$F$22,IF(Calc_OppAtt!P43="H",5,3),FALSE)</f>
        <v>1.170479452</v>
      </c>
      <c r="Q65" s="149">
        <f>VLOOKUP(Q21,Difficulties!$B$3:$F$22,IF(Calc_OppAtt!Q43="H",5,3),FALSE)</f>
        <v>1.100196294</v>
      </c>
      <c r="R65" s="149">
        <f>VLOOKUP(R21,Difficulties!$B$3:$F$22,IF(Calc_OppAtt!R43="H",5,3),FALSE)</f>
        <v>1.04</v>
      </c>
      <c r="S65" s="149">
        <f>VLOOKUP(S21,Difficulties!$B$3:$F$22,IF(Calc_OppAtt!S43="H",5,3),FALSE)</f>
        <v>1.296660024</v>
      </c>
      <c r="T65" s="149">
        <f>VLOOKUP(T21,Difficulties!$B$3:$F$22,IF(Calc_OppAtt!T43="H",5,3),FALSE)</f>
        <v>1.021610951</v>
      </c>
      <c r="U65" s="149">
        <f>VLOOKUP(U21,Difficulties!$B$3:$F$22,IF(Calc_OppAtt!U43="H",5,3),FALSE)</f>
        <v>0.6679765344</v>
      </c>
      <c r="V65" s="149">
        <f>VLOOKUP(V21,Difficulties!$B$3:$F$22,IF(Calc_OppAtt!V43="H",5,3),FALSE)</f>
        <v>1.139489338</v>
      </c>
      <c r="W65" s="149">
        <f>VLOOKUP(W21,Difficulties!$B$3:$F$22,IF(Calc_OppAtt!W43="H",5,3),FALSE)</f>
        <v>1.218074681</v>
      </c>
      <c r="X65" s="149">
        <f>VLOOKUP(X21,Difficulties!$B$3:$F$22,IF(Calc_OppAtt!X43="H",5,3),FALSE)</f>
        <v>1.178781636</v>
      </c>
      <c r="Y65" s="149">
        <f>VLOOKUP(Y21,Difficulties!$B$3:$F$22,IF(Calc_OppAtt!Y43="H",5,3),FALSE)</f>
        <v>1.101176471</v>
      </c>
      <c r="Z65" s="149">
        <f>VLOOKUP(Z21,Difficulties!$B$3:$F$22,IF(Calc_OppAtt!Z43="H",5,3),FALSE)</f>
        <v>1.100196294</v>
      </c>
      <c r="AA65" s="149">
        <f>VLOOKUP(AA21,Difficulties!$B$3:$F$22,IF(Calc_OppAtt!AA43="H",5,3),FALSE)</f>
        <v>1.060903995</v>
      </c>
      <c r="AB65" s="149">
        <f>VLOOKUP(AB21,Difficulties!$B$3:$F$22,IF(Calc_OppAtt!AB43="H",5,3),FALSE)</f>
        <v>1.475821918</v>
      </c>
      <c r="AC65" s="149">
        <f>VLOOKUP(AC21,Difficulties!$B$3:$F$22,IF(Calc_OppAtt!AC43="H",5,3),FALSE)</f>
        <v>0.5500981468</v>
      </c>
      <c r="AD65" s="149">
        <f>VLOOKUP(AD21,Difficulties!$B$3:$F$22,IF(Calc_OppAtt!AD43="H",5,3),FALSE)</f>
        <v>1.178781636</v>
      </c>
      <c r="AE65" s="149">
        <f>VLOOKUP(AE21,Difficulties!$B$3:$F$22,IF(Calc_OppAtt!AE43="H",5,3),FALSE)</f>
        <v>0.9788235294</v>
      </c>
      <c r="AF65" s="149">
        <f>VLOOKUP(AF21,Difficulties!$B$3:$F$22,IF(Calc_OppAtt!AF43="H",5,3),FALSE)</f>
        <v>1.296660024</v>
      </c>
      <c r="AG65" s="149">
        <f>VLOOKUP(AG21,Difficulties!$B$3:$F$22,IF(Calc_OppAtt!AG43="H",5,3),FALSE)</f>
        <v>1.414538412</v>
      </c>
      <c r="AH65" s="149">
        <f>VLOOKUP(AH21,Difficulties!$B$3:$F$22,IF(Calc_OppAtt!AH43="H",5,3),FALSE)</f>
        <v>0.6286834896</v>
      </c>
      <c r="AI65" s="149">
        <f>VLOOKUP(AI21,Difficulties!$B$3:$F$22,IF(Calc_OppAtt!AI43="H",5,3),FALSE)</f>
        <v>0.3536344163</v>
      </c>
      <c r="AJ65" s="149">
        <f>VLOOKUP(AJ21,Difficulties!$B$3:$F$22,IF(Calc_OppAtt!AJ43="H",5,3),FALSE)</f>
        <v>1.493123755</v>
      </c>
      <c r="AK65" s="149">
        <f>VLOOKUP(AK21,Difficulties!$B$3:$F$22,IF(Calc_OppAtt!AK43="H",5,3),FALSE)</f>
        <v>0.6286834896</v>
      </c>
      <c r="AL65" s="149">
        <f>VLOOKUP(AL21,Difficulties!$B$3:$F$22,IF(Calc_OppAtt!AL43="H",5,3),FALSE)</f>
        <v>1.178781636</v>
      </c>
      <c r="AM65" s="149">
        <f>VLOOKUP(AM21,Difficulties!$B$3:$F$22,IF(Calc_OppAtt!AM43="H",5,3),FALSE)</f>
        <v>1.218074681</v>
      </c>
    </row>
    <row r="66" ht="12.75" customHeight="1">
      <c r="A66" s="140" t="str">
        <f t="shared" si="2"/>
        <v>Wolves</v>
      </c>
      <c r="B66" s="149">
        <f>VLOOKUP(B22,Difficulties!$B$3:$F$22,IF(Calc_OppAtt!B44="H",5,3),FALSE)</f>
        <v>1.414538412</v>
      </c>
      <c r="C66" s="149">
        <f>VLOOKUP(C22,Difficulties!$B$3:$F$22,IF(Calc_OppAtt!C44="H",5,3),FALSE)</f>
        <v>0.8644402649</v>
      </c>
      <c r="D66" s="149">
        <f>VLOOKUP(D22,Difficulties!$B$3:$F$22,IF(Calc_OppAtt!D44="H",5,3),FALSE)</f>
        <v>0.5108058486</v>
      </c>
      <c r="E66" s="149">
        <f>VLOOKUP(E22,Difficulties!$B$3:$F$22,IF(Calc_OppAtt!E44="H",5,3),FALSE)</f>
        <v>1.021610951</v>
      </c>
      <c r="F66" s="149">
        <f>VLOOKUP(F22,Difficulties!$B$3:$F$22,IF(Calc_OppAtt!F44="H",5,3),FALSE)</f>
        <v>0.8644402649</v>
      </c>
      <c r="G66" s="149">
        <f>VLOOKUP(G22,Difficulties!$B$3:$F$22,IF(Calc_OppAtt!G44="H",5,3),FALSE)</f>
        <v>0.3536344163</v>
      </c>
      <c r="H66" s="149">
        <f>VLOOKUP(H22,Difficulties!$B$3:$F$22,IF(Calc_OppAtt!H44="H",5,3),FALSE)</f>
        <v>1.178781636</v>
      </c>
      <c r="I66" s="149">
        <f>VLOOKUP(I22,Difficulties!$B$3:$F$22,IF(Calc_OppAtt!I44="H",5,3),FALSE)</f>
        <v>1.060903995</v>
      </c>
      <c r="J66" s="149">
        <f>VLOOKUP(J22,Difficulties!$B$3:$F$22,IF(Calc_OppAtt!J44="H",5,3),FALSE)</f>
        <v>1.296660024</v>
      </c>
      <c r="K66" s="149">
        <f>VLOOKUP(K22,Difficulties!$B$3:$F$22,IF(Calc_OppAtt!K44="H",5,3),FALSE)</f>
        <v>0.9823179059</v>
      </c>
      <c r="L66" s="149">
        <f>VLOOKUP(L22,Difficulties!$B$3:$F$22,IF(Calc_OppAtt!L44="H",5,3),FALSE)</f>
        <v>0.785854922</v>
      </c>
      <c r="M66" s="149">
        <f>VLOOKUP(M22,Difficulties!$B$3:$F$22,IF(Calc_OppAtt!M44="H",5,3),FALSE)</f>
        <v>0.785854922</v>
      </c>
      <c r="N66" s="149">
        <f>VLOOKUP(N22,Difficulties!$B$3:$F$22,IF(Calc_OppAtt!N44="H",5,3),FALSE)</f>
        <v>1.296660024</v>
      </c>
      <c r="O66" s="149">
        <f>VLOOKUP(O22,Difficulties!$B$3:$F$22,IF(Calc_OppAtt!O44="H",5,3),FALSE)</f>
        <v>0.9788235294</v>
      </c>
      <c r="P66" s="149">
        <f>VLOOKUP(P22,Difficulties!$B$3:$F$22,IF(Calc_OppAtt!P44="H",5,3),FALSE)</f>
        <v>0.8644402649</v>
      </c>
      <c r="Q66" s="149">
        <f>VLOOKUP(Q22,Difficulties!$B$3:$F$22,IF(Calc_OppAtt!Q44="H",5,3),FALSE)</f>
        <v>0.6679765344</v>
      </c>
      <c r="R66" s="149">
        <f>VLOOKUP(R22,Difficulties!$B$3:$F$22,IF(Calc_OppAtt!R44="H",5,3),FALSE)</f>
        <v>1.218074681</v>
      </c>
      <c r="S66" s="149">
        <f>VLOOKUP(S22,Difficulties!$B$3:$F$22,IF(Calc_OppAtt!S44="H",5,3),FALSE)</f>
        <v>1.100196294</v>
      </c>
      <c r="T66" s="149">
        <f>VLOOKUP(T22,Difficulties!$B$3:$F$22,IF(Calc_OppAtt!T44="H",5,3),FALSE)</f>
        <v>1.04</v>
      </c>
      <c r="U66" s="149">
        <f>VLOOKUP(U22,Difficulties!$B$3:$F$22,IF(Calc_OppAtt!U44="H",5,3),FALSE)</f>
        <v>0.6286834896</v>
      </c>
      <c r="V66" s="149">
        <f>VLOOKUP(V22,Difficulties!$B$3:$F$22,IF(Calc_OppAtt!V44="H",5,3),FALSE)</f>
        <v>1.100196294</v>
      </c>
      <c r="W66" s="149">
        <f>VLOOKUP(W22,Difficulties!$B$3:$F$22,IF(Calc_OppAtt!W44="H",5,3),FALSE)</f>
        <v>0.5500981468</v>
      </c>
      <c r="X66" s="149">
        <f>VLOOKUP(X22,Difficulties!$B$3:$F$22,IF(Calc_OppAtt!X44="H",5,3),FALSE)</f>
        <v>1.493123755</v>
      </c>
      <c r="Y66" s="149">
        <f>VLOOKUP(Y22,Difficulties!$B$3:$F$22,IF(Calc_OppAtt!Y44="H",5,3),FALSE)</f>
        <v>1.65029444</v>
      </c>
      <c r="Z66" s="149">
        <f>VLOOKUP(Z22,Difficulties!$B$3:$F$22,IF(Calc_OppAtt!Z44="H",5,3),FALSE)</f>
        <v>0.8644402649</v>
      </c>
      <c r="AA66" s="149">
        <f>VLOOKUP(AA22,Difficulties!$B$3:$F$22,IF(Calc_OppAtt!AA44="H",5,3),FALSE)</f>
        <v>1.178781636</v>
      </c>
      <c r="AB66" s="149">
        <f>VLOOKUP(AB22,Difficulties!$B$3:$F$22,IF(Calc_OppAtt!AB44="H",5,3),FALSE)</f>
        <v>1.178781636</v>
      </c>
      <c r="AC66" s="149">
        <f>VLOOKUP(AC22,Difficulties!$B$3:$F$22,IF(Calc_OppAtt!AC44="H",5,3),FALSE)</f>
        <v>0.9823179059</v>
      </c>
      <c r="AD66" s="149">
        <f>VLOOKUP(AD22,Difficulties!$B$3:$F$22,IF(Calc_OppAtt!AD44="H",5,3),FALSE)</f>
        <v>1.170479452</v>
      </c>
      <c r="AE66" s="149">
        <f>VLOOKUP(AE22,Difficulties!$B$3:$F$22,IF(Calc_OppAtt!AE44="H",5,3),FALSE)</f>
        <v>0.6286834896</v>
      </c>
      <c r="AF66" s="149">
        <f>VLOOKUP(AF22,Difficulties!$B$3:$F$22,IF(Calc_OppAtt!AF44="H",5,3),FALSE)</f>
        <v>1.218074681</v>
      </c>
      <c r="AG66" s="149">
        <f>VLOOKUP(AG22,Difficulties!$B$3:$F$22,IF(Calc_OppAtt!AG44="H",5,3),FALSE)</f>
        <v>0.6679765344</v>
      </c>
      <c r="AH66" s="149">
        <f>VLOOKUP(AH22,Difficulties!$B$3:$F$22,IF(Calc_OppAtt!AH44="H",5,3),FALSE)</f>
        <v>0.7465618773</v>
      </c>
      <c r="AI66" s="149">
        <f>VLOOKUP(AI22,Difficulties!$B$3:$F$22,IF(Calc_OppAtt!AI44="H",5,3),FALSE)</f>
        <v>1.021610951</v>
      </c>
      <c r="AJ66" s="149">
        <f>VLOOKUP(AJ22,Difficulties!$B$3:$F$22,IF(Calc_OppAtt!AJ44="H",5,3),FALSE)</f>
        <v>1.139489338</v>
      </c>
      <c r="AK66" s="149">
        <f>VLOOKUP(AK22,Difficulties!$B$3:$F$22,IF(Calc_OppAtt!AK44="H",5,3),FALSE)</f>
        <v>1.218074681</v>
      </c>
      <c r="AL66" s="149">
        <f>VLOOKUP(AL22,Difficulties!$B$3:$F$22,IF(Calc_OppAtt!AL44="H",5,3),FALSE)</f>
        <v>1.475821918</v>
      </c>
      <c r="AM66" s="149">
        <f>VLOOKUP(AM22,Difficulties!$B$3:$F$22,IF(Calc_OppAtt!AM44="H",5,3),FALSE)</f>
        <v>0.392927461</v>
      </c>
    </row>
    <row r="67" ht="15.75" customHeight="1">
      <c r="A67" s="147" t="s">
        <v>162</v>
      </c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</row>
    <row r="68" ht="12.75" customHeight="1">
      <c r="A68" s="139" t="s">
        <v>163</v>
      </c>
      <c r="B68" s="139">
        <v>1.0</v>
      </c>
      <c r="C68" s="139">
        <v>2.0</v>
      </c>
      <c r="D68" s="139">
        <v>3.0</v>
      </c>
      <c r="E68" s="139">
        <v>4.0</v>
      </c>
      <c r="F68" s="139">
        <v>5.0</v>
      </c>
      <c r="G68" s="139">
        <v>6.0</v>
      </c>
      <c r="H68" s="139">
        <v>7.0</v>
      </c>
      <c r="I68" s="139">
        <v>8.0</v>
      </c>
      <c r="J68" s="139">
        <v>9.0</v>
      </c>
      <c r="K68" s="139">
        <v>10.0</v>
      </c>
      <c r="L68" s="139">
        <v>11.0</v>
      </c>
      <c r="M68" s="139">
        <v>12.0</v>
      </c>
      <c r="N68" s="139">
        <v>13.0</v>
      </c>
      <c r="O68" s="139">
        <v>14.0</v>
      </c>
      <c r="P68" s="139">
        <v>15.0</v>
      </c>
      <c r="Q68" s="139">
        <v>16.0</v>
      </c>
      <c r="R68" s="139">
        <v>17.0</v>
      </c>
      <c r="S68" s="139">
        <v>18.0</v>
      </c>
      <c r="T68" s="139">
        <v>19.0</v>
      </c>
      <c r="U68" s="139">
        <v>20.0</v>
      </c>
      <c r="V68" s="139">
        <v>21.0</v>
      </c>
      <c r="W68" s="139">
        <v>22.0</v>
      </c>
      <c r="X68" s="139">
        <v>23.0</v>
      </c>
      <c r="Y68" s="139">
        <v>24.0</v>
      </c>
      <c r="Z68" s="139">
        <v>25.0</v>
      </c>
      <c r="AA68" s="139">
        <v>26.0</v>
      </c>
      <c r="AB68" s="139">
        <v>27.0</v>
      </c>
      <c r="AC68" s="139">
        <v>28.0</v>
      </c>
      <c r="AD68" s="139">
        <v>29.0</v>
      </c>
      <c r="AE68" s="139">
        <v>30.0</v>
      </c>
      <c r="AF68" s="139">
        <v>31.0</v>
      </c>
      <c r="AG68" s="139">
        <v>32.0</v>
      </c>
      <c r="AH68" s="139">
        <v>33.0</v>
      </c>
      <c r="AI68" s="139">
        <v>34.0</v>
      </c>
      <c r="AJ68" s="139">
        <v>35.0</v>
      </c>
      <c r="AK68" s="139">
        <v>36.0</v>
      </c>
      <c r="AL68" s="139">
        <v>37.0</v>
      </c>
      <c r="AM68" s="139">
        <v>38.0</v>
      </c>
    </row>
    <row r="69" ht="12.75" customHeight="1">
      <c r="A69" s="139" t="s">
        <v>164</v>
      </c>
      <c r="B69" s="139">
        <f>B68+Intro!$C$13-1</f>
        <v>6</v>
      </c>
      <c r="C69" s="139">
        <f>C68+Intro!$C$13-1</f>
        <v>7</v>
      </c>
      <c r="D69" s="139">
        <f>D68+Intro!$C$13-1</f>
        <v>8</v>
      </c>
      <c r="E69" s="139">
        <f>E68+Intro!$C$13-1</f>
        <v>9</v>
      </c>
      <c r="F69" s="139">
        <f>F68+Intro!$C$13-1</f>
        <v>10</v>
      </c>
      <c r="G69" s="139">
        <f>G68+Intro!$C$13-1</f>
        <v>11</v>
      </c>
      <c r="H69" s="139">
        <f>H68+Intro!$C$13-1</f>
        <v>12</v>
      </c>
      <c r="I69" s="139">
        <f>I68+Intro!$C$13-1</f>
        <v>13</v>
      </c>
      <c r="J69" s="139">
        <f>J68+Intro!$C$13-1</f>
        <v>14</v>
      </c>
      <c r="K69" s="139">
        <f>K68+Intro!$C$13-1</f>
        <v>15</v>
      </c>
      <c r="L69" s="139">
        <f>L68+Intro!$C$13-1</f>
        <v>16</v>
      </c>
      <c r="M69" s="139">
        <f>M68+Intro!$C$13-1</f>
        <v>17</v>
      </c>
      <c r="N69" s="139">
        <f>N68+Intro!$C$13-1</f>
        <v>18</v>
      </c>
      <c r="O69" s="139">
        <f>O68+Intro!$C$13-1</f>
        <v>19</v>
      </c>
      <c r="P69" s="139">
        <f>P68+Intro!$C$13-1</f>
        <v>20</v>
      </c>
      <c r="Q69" s="139">
        <f>Q68+Intro!$C$13-1</f>
        <v>21</v>
      </c>
      <c r="R69" s="139">
        <f>R68+Intro!$C$13-1</f>
        <v>22</v>
      </c>
      <c r="S69" s="139">
        <f>S68+Intro!$C$13-1</f>
        <v>23</v>
      </c>
      <c r="T69" s="139">
        <f>T68+Intro!$C$13-1</f>
        <v>24</v>
      </c>
      <c r="U69" s="139">
        <f>U68+Intro!$C$13-1</f>
        <v>25</v>
      </c>
      <c r="V69" s="139">
        <f>V68+Intro!$C$13-1</f>
        <v>26</v>
      </c>
      <c r="W69" s="139">
        <f>W68+Intro!$C$13-1</f>
        <v>27</v>
      </c>
      <c r="X69" s="139">
        <f>X68+Intro!$C$13-1</f>
        <v>28</v>
      </c>
      <c r="Y69" s="139">
        <f>Y68+Intro!$C$13-1</f>
        <v>29</v>
      </c>
      <c r="Z69" s="139">
        <f>Z68+Intro!$C$13-1</f>
        <v>30</v>
      </c>
      <c r="AA69" s="139">
        <f>AA68+Intro!$C$13-1</f>
        <v>31</v>
      </c>
      <c r="AB69" s="139">
        <f>AB68+Intro!$C$13-1</f>
        <v>32</v>
      </c>
      <c r="AC69" s="139">
        <f>AC68+Intro!$C$13-1</f>
        <v>33</v>
      </c>
      <c r="AD69" s="139">
        <f>AD68+Intro!$C$13-1</f>
        <v>34</v>
      </c>
      <c r="AE69" s="139">
        <f>AE68+Intro!$C$13-1</f>
        <v>35</v>
      </c>
      <c r="AF69" s="139">
        <f>AF68+Intro!$C$13-1</f>
        <v>36</v>
      </c>
      <c r="AG69" s="139">
        <f>AG68+Intro!$C$13-1</f>
        <v>37</v>
      </c>
      <c r="AH69" s="139">
        <f>AH68+Intro!$C$13-1</f>
        <v>38</v>
      </c>
      <c r="AI69" s="139">
        <f>AI68+Intro!$C$13-1</f>
        <v>39</v>
      </c>
      <c r="AJ69" s="139">
        <f>AJ68+Intro!$C$13-1</f>
        <v>40</v>
      </c>
      <c r="AK69" s="139">
        <f>AK68+Intro!$C$13-1</f>
        <v>41</v>
      </c>
      <c r="AL69" s="139">
        <f>AL68+Intro!$C$13-1</f>
        <v>42</v>
      </c>
      <c r="AM69" s="139">
        <f>AM68+Intro!$C$13-1</f>
        <v>43</v>
      </c>
    </row>
    <row r="70" ht="12.75" customHeight="1">
      <c r="A70" s="140" t="str">
        <f t="shared" ref="A70:A89" si="4">A3</f>
        <v>Arsenal</v>
      </c>
      <c r="B70" s="142">
        <f t="shared" ref="B70:AM70" si="3">IF(B$69&lt;=38,ROUND(SUMIFS($B47:$AM47,$B$68:$AM$68,"&lt;="&amp;B$69,$B$68:$AM$68,"&gt;="&amp;B$68),3),"")</f>
        <v>5.851</v>
      </c>
      <c r="C70" s="142">
        <f t="shared" si="3"/>
        <v>6.637</v>
      </c>
      <c r="D70" s="142">
        <f t="shared" si="3"/>
        <v>7.048</v>
      </c>
      <c r="E70" s="142">
        <f t="shared" si="3"/>
        <v>6.891</v>
      </c>
      <c r="F70" s="142">
        <f t="shared" si="3"/>
        <v>6.973</v>
      </c>
      <c r="G70" s="142">
        <f t="shared" si="3"/>
        <v>7.405</v>
      </c>
      <c r="H70" s="142">
        <f t="shared" si="3"/>
        <v>7.06</v>
      </c>
      <c r="I70" s="142">
        <f t="shared" si="3"/>
        <v>6.942</v>
      </c>
      <c r="J70" s="142">
        <f t="shared" si="3"/>
        <v>6.688</v>
      </c>
      <c r="K70" s="142">
        <f t="shared" si="3"/>
        <v>5.548</v>
      </c>
      <c r="L70" s="142">
        <f t="shared" si="3"/>
        <v>5.784</v>
      </c>
      <c r="M70" s="142">
        <f t="shared" si="3"/>
        <v>5.705</v>
      </c>
      <c r="N70" s="142">
        <f t="shared" si="3"/>
        <v>5.501</v>
      </c>
      <c r="O70" s="142">
        <f t="shared" si="3"/>
        <v>5.305</v>
      </c>
      <c r="P70" s="142">
        <f t="shared" si="3"/>
        <v>4.912</v>
      </c>
      <c r="Q70" s="142">
        <f t="shared" si="3"/>
        <v>6.034</v>
      </c>
      <c r="R70" s="142">
        <f t="shared" si="3"/>
        <v>5.759</v>
      </c>
      <c r="S70" s="142">
        <f t="shared" si="3"/>
        <v>5.602</v>
      </c>
      <c r="T70" s="142">
        <f t="shared" si="3"/>
        <v>5.908</v>
      </c>
      <c r="U70" s="142">
        <f t="shared" si="3"/>
        <v>5.475</v>
      </c>
      <c r="V70" s="142">
        <f t="shared" si="3"/>
        <v>6.065</v>
      </c>
      <c r="W70" s="142">
        <f t="shared" si="3"/>
        <v>5.768</v>
      </c>
      <c r="X70" s="142">
        <f t="shared" si="3"/>
        <v>5.964</v>
      </c>
      <c r="Y70" s="142">
        <f t="shared" si="3"/>
        <v>5.728</v>
      </c>
      <c r="Z70" s="142">
        <f t="shared" si="3"/>
        <v>5.305</v>
      </c>
      <c r="AA70" s="142">
        <f t="shared" si="3"/>
        <v>5.856</v>
      </c>
      <c r="AB70" s="142">
        <f t="shared" si="3"/>
        <v>6.052</v>
      </c>
      <c r="AC70" s="142">
        <f t="shared" si="3"/>
        <v>5.738</v>
      </c>
      <c r="AD70" s="142">
        <f t="shared" si="3"/>
        <v>5.738</v>
      </c>
      <c r="AE70" s="142">
        <f t="shared" si="3"/>
        <v>6.209</v>
      </c>
      <c r="AF70" s="142">
        <f t="shared" si="3"/>
        <v>6.327</v>
      </c>
      <c r="AG70" s="142">
        <f t="shared" si="3"/>
        <v>6.365</v>
      </c>
      <c r="AH70" s="142">
        <f t="shared" si="3"/>
        <v>5.855</v>
      </c>
      <c r="AI70" s="142" t="str">
        <f t="shared" si="3"/>
        <v/>
      </c>
      <c r="AJ70" s="142" t="str">
        <f t="shared" si="3"/>
        <v/>
      </c>
      <c r="AK70" s="142" t="str">
        <f t="shared" si="3"/>
        <v/>
      </c>
      <c r="AL70" s="142" t="str">
        <f t="shared" si="3"/>
        <v/>
      </c>
      <c r="AM70" s="142" t="str">
        <f t="shared" si="3"/>
        <v/>
      </c>
    </row>
    <row r="71" ht="12.75" customHeight="1">
      <c r="A71" s="140" t="str">
        <f t="shared" si="4"/>
        <v>Bournemouth</v>
      </c>
      <c r="B71" s="142">
        <f t="shared" ref="B71:AM71" si="5">IF(B$69&lt;=38,ROUND(SUMIFS($B48:$AM48,$B$68:$AM$68,"&lt;="&amp;B$69,$B$68:$AM$68,"&gt;="&amp;B$68),3),"")</f>
        <v>6.396</v>
      </c>
      <c r="C71" s="142">
        <f t="shared" si="5"/>
        <v>6.326</v>
      </c>
      <c r="D71" s="142">
        <f t="shared" si="5"/>
        <v>6.523</v>
      </c>
      <c r="E71" s="142">
        <f t="shared" si="5"/>
        <v>6.287</v>
      </c>
      <c r="F71" s="142">
        <f t="shared" si="5"/>
        <v>6.698</v>
      </c>
      <c r="G71" s="142">
        <f t="shared" si="5"/>
        <v>5.952</v>
      </c>
      <c r="H71" s="142">
        <f t="shared" si="5"/>
        <v>5.952</v>
      </c>
      <c r="I71" s="142">
        <f t="shared" si="5"/>
        <v>6.069</v>
      </c>
      <c r="J71" s="142">
        <f t="shared" si="5"/>
        <v>5.401</v>
      </c>
      <c r="K71" s="142">
        <f t="shared" si="5"/>
        <v>5.519</v>
      </c>
      <c r="L71" s="142">
        <f t="shared" si="5"/>
        <v>5.58</v>
      </c>
      <c r="M71" s="142">
        <f t="shared" si="5"/>
        <v>5.934</v>
      </c>
      <c r="N71" s="142">
        <f t="shared" si="5"/>
        <v>6.406</v>
      </c>
      <c r="O71" s="142">
        <f t="shared" si="5"/>
        <v>5.816</v>
      </c>
      <c r="P71" s="142">
        <f t="shared" si="5"/>
        <v>5.62</v>
      </c>
      <c r="Q71" s="142">
        <f t="shared" si="5"/>
        <v>5.62</v>
      </c>
      <c r="R71" s="142">
        <f t="shared" si="5"/>
        <v>5.384</v>
      </c>
      <c r="S71" s="142">
        <f t="shared" si="5"/>
        <v>5.933</v>
      </c>
      <c r="T71" s="142">
        <f t="shared" si="5"/>
        <v>5.658</v>
      </c>
      <c r="U71" s="142">
        <f t="shared" si="5"/>
        <v>6.008</v>
      </c>
      <c r="V71" s="142">
        <f t="shared" si="5"/>
        <v>6.048</v>
      </c>
      <c r="W71" s="142">
        <f t="shared" si="5"/>
        <v>5.82</v>
      </c>
      <c r="X71" s="142">
        <f t="shared" si="5"/>
        <v>5.741</v>
      </c>
      <c r="Y71" s="142">
        <f t="shared" si="5"/>
        <v>4.602</v>
      </c>
      <c r="Z71" s="142">
        <f t="shared" si="5"/>
        <v>4.719</v>
      </c>
      <c r="AA71" s="142">
        <f t="shared" si="5"/>
        <v>4.919</v>
      </c>
      <c r="AB71" s="142">
        <f t="shared" si="5"/>
        <v>5.391</v>
      </c>
      <c r="AC71" s="142">
        <f t="shared" si="5"/>
        <v>5.187</v>
      </c>
      <c r="AD71" s="142">
        <f t="shared" si="5"/>
        <v>5.383</v>
      </c>
      <c r="AE71" s="142">
        <f t="shared" si="5"/>
        <v>6.348</v>
      </c>
      <c r="AF71" s="142">
        <f t="shared" si="5"/>
        <v>6.387</v>
      </c>
      <c r="AG71" s="142">
        <f t="shared" si="5"/>
        <v>5.994</v>
      </c>
      <c r="AH71" s="142">
        <f t="shared" si="5"/>
        <v>6.191</v>
      </c>
      <c r="AI71" s="142" t="str">
        <f t="shared" si="5"/>
        <v/>
      </c>
      <c r="AJ71" s="142" t="str">
        <f t="shared" si="5"/>
        <v/>
      </c>
      <c r="AK71" s="142" t="str">
        <f t="shared" si="5"/>
        <v/>
      </c>
      <c r="AL71" s="142" t="str">
        <f t="shared" si="5"/>
        <v/>
      </c>
      <c r="AM71" s="142" t="str">
        <f t="shared" si="5"/>
        <v/>
      </c>
    </row>
    <row r="72" ht="12.75" customHeight="1">
      <c r="A72" s="140" t="str">
        <f t="shared" si="4"/>
        <v>Brighton</v>
      </c>
      <c r="B72" s="142">
        <f t="shared" ref="B72:AM72" si="6">IF(B$69&lt;=38,ROUND(SUMIFS($B49:$AM49,$B$68:$AM$68,"&lt;="&amp;B$69,$B$68:$AM$68,"&gt;="&amp;B$68),3),"")</f>
        <v>5.641</v>
      </c>
      <c r="C72" s="142">
        <f t="shared" si="6"/>
        <v>4.973</v>
      </c>
      <c r="D72" s="142">
        <f t="shared" si="6"/>
        <v>5.877</v>
      </c>
      <c r="E72" s="142">
        <f t="shared" si="6"/>
        <v>6.152</v>
      </c>
      <c r="F72" s="142">
        <f t="shared" si="6"/>
        <v>5.745</v>
      </c>
      <c r="G72" s="142">
        <f t="shared" si="6"/>
        <v>5.587</v>
      </c>
      <c r="H72" s="142">
        <f t="shared" si="6"/>
        <v>5.78</v>
      </c>
      <c r="I72" s="142">
        <f t="shared" si="6"/>
        <v>6.723</v>
      </c>
      <c r="J72" s="142">
        <f t="shared" si="6"/>
        <v>6.055</v>
      </c>
      <c r="K72" s="142">
        <f t="shared" si="6"/>
        <v>6.488</v>
      </c>
      <c r="L72" s="142">
        <f t="shared" si="6"/>
        <v>6.087</v>
      </c>
      <c r="M72" s="142">
        <f t="shared" si="6"/>
        <v>6.087</v>
      </c>
      <c r="N72" s="142">
        <f t="shared" si="6"/>
        <v>6.287</v>
      </c>
      <c r="O72" s="142">
        <f t="shared" si="6"/>
        <v>6.012</v>
      </c>
      <c r="P72" s="142">
        <f t="shared" si="6"/>
        <v>6.444</v>
      </c>
      <c r="Q72" s="142">
        <f t="shared" si="6"/>
        <v>6.365</v>
      </c>
      <c r="R72" s="142">
        <f t="shared" si="6"/>
        <v>6.798</v>
      </c>
      <c r="S72" s="142">
        <f t="shared" si="6"/>
        <v>6.287</v>
      </c>
      <c r="T72" s="142">
        <f t="shared" si="6"/>
        <v>6.148</v>
      </c>
      <c r="U72" s="142">
        <f t="shared" si="6"/>
        <v>6.227</v>
      </c>
      <c r="V72" s="142">
        <f t="shared" si="6"/>
        <v>5.677</v>
      </c>
      <c r="W72" s="142">
        <f t="shared" si="6"/>
        <v>5.284</v>
      </c>
      <c r="X72" s="142">
        <f t="shared" si="6"/>
        <v>5.048</v>
      </c>
      <c r="Y72" s="142">
        <f t="shared" si="6"/>
        <v>5.991</v>
      </c>
      <c r="Z72" s="142">
        <f t="shared" si="6"/>
        <v>6.012</v>
      </c>
      <c r="AA72" s="142">
        <f t="shared" si="6"/>
        <v>5.886</v>
      </c>
      <c r="AB72" s="142">
        <f t="shared" si="6"/>
        <v>6.2</v>
      </c>
      <c r="AC72" s="142">
        <f t="shared" si="6"/>
        <v>6.2</v>
      </c>
      <c r="AD72" s="142">
        <f t="shared" si="6"/>
        <v>6.554</v>
      </c>
      <c r="AE72" s="142">
        <f t="shared" si="6"/>
        <v>6.358</v>
      </c>
      <c r="AF72" s="142">
        <f t="shared" si="6"/>
        <v>6.476</v>
      </c>
      <c r="AG72" s="142">
        <f t="shared" si="6"/>
        <v>6.091</v>
      </c>
      <c r="AH72" s="142">
        <f t="shared" si="6"/>
        <v>5.423</v>
      </c>
      <c r="AI72" s="142" t="str">
        <f t="shared" si="6"/>
        <v/>
      </c>
      <c r="AJ72" s="142" t="str">
        <f t="shared" si="6"/>
        <v/>
      </c>
      <c r="AK72" s="142" t="str">
        <f t="shared" si="6"/>
        <v/>
      </c>
      <c r="AL72" s="142" t="str">
        <f t="shared" si="6"/>
        <v/>
      </c>
      <c r="AM72" s="142" t="str">
        <f t="shared" si="6"/>
        <v/>
      </c>
    </row>
    <row r="73" ht="12.75" customHeight="1">
      <c r="A73" s="140" t="str">
        <f t="shared" si="4"/>
        <v>Burnley</v>
      </c>
      <c r="B73" s="142">
        <f t="shared" ref="B73:AM73" si="7">IF(B$69&lt;=38,ROUND(SUMIFS($B50:$AM50,$B$68:$AM$68,"&lt;="&amp;B$69,$B$68:$AM$68,"&gt;="&amp;B$68),3),"")</f>
        <v>6.424</v>
      </c>
      <c r="C73" s="142">
        <f t="shared" si="7"/>
        <v>6.381</v>
      </c>
      <c r="D73" s="142">
        <f t="shared" si="7"/>
        <v>6.381</v>
      </c>
      <c r="E73" s="142">
        <f t="shared" si="7"/>
        <v>5.891</v>
      </c>
      <c r="F73" s="142">
        <f t="shared" si="7"/>
        <v>6.009</v>
      </c>
      <c r="G73" s="142">
        <f t="shared" si="7"/>
        <v>5.93</v>
      </c>
      <c r="H73" s="142">
        <f t="shared" si="7"/>
        <v>5.576</v>
      </c>
      <c r="I73" s="142">
        <f t="shared" si="7"/>
        <v>5.776</v>
      </c>
      <c r="J73" s="142">
        <f t="shared" si="7"/>
        <v>5.54</v>
      </c>
      <c r="K73" s="142">
        <f t="shared" si="7"/>
        <v>6.09</v>
      </c>
      <c r="L73" s="142">
        <f t="shared" si="7"/>
        <v>6.365</v>
      </c>
      <c r="M73" s="142">
        <f t="shared" si="7"/>
        <v>5.972</v>
      </c>
      <c r="N73" s="142">
        <f t="shared" si="7"/>
        <v>5.894</v>
      </c>
      <c r="O73" s="142">
        <f t="shared" si="7"/>
        <v>6.13</v>
      </c>
      <c r="P73" s="142">
        <f t="shared" si="7"/>
        <v>6.719</v>
      </c>
      <c r="Q73" s="142">
        <f t="shared" si="7"/>
        <v>6.601</v>
      </c>
      <c r="R73" s="142">
        <f t="shared" si="7"/>
        <v>6.938</v>
      </c>
      <c r="S73" s="142">
        <f t="shared" si="7"/>
        <v>7.527</v>
      </c>
      <c r="T73" s="142">
        <f t="shared" si="7"/>
        <v>7.095</v>
      </c>
      <c r="U73" s="142">
        <f t="shared" si="7"/>
        <v>6.859</v>
      </c>
      <c r="V73" s="142">
        <f t="shared" si="7"/>
        <v>6.191</v>
      </c>
      <c r="W73" s="142">
        <f t="shared" si="7"/>
        <v>5.994</v>
      </c>
      <c r="X73" s="142">
        <f t="shared" si="7"/>
        <v>5.187</v>
      </c>
      <c r="Y73" s="142">
        <f t="shared" si="7"/>
        <v>5.069</v>
      </c>
      <c r="Z73" s="142">
        <f t="shared" si="7"/>
        <v>5.108</v>
      </c>
      <c r="AA73" s="142">
        <f t="shared" si="7"/>
        <v>5.422</v>
      </c>
      <c r="AB73" s="142">
        <f t="shared" si="7"/>
        <v>5.509</v>
      </c>
      <c r="AC73" s="142">
        <f t="shared" si="7"/>
        <v>5.902</v>
      </c>
      <c r="AD73" s="142">
        <f t="shared" si="7"/>
        <v>6.404</v>
      </c>
      <c r="AE73" s="142">
        <f t="shared" si="7"/>
        <v>5.933</v>
      </c>
      <c r="AF73" s="142">
        <f t="shared" si="7"/>
        <v>6.051</v>
      </c>
      <c r="AG73" s="142">
        <f t="shared" si="7"/>
        <v>5.422</v>
      </c>
      <c r="AH73" s="142">
        <f t="shared" si="7"/>
        <v>5.571</v>
      </c>
      <c r="AI73" s="142" t="str">
        <f t="shared" si="7"/>
        <v/>
      </c>
      <c r="AJ73" s="142" t="str">
        <f t="shared" si="7"/>
        <v/>
      </c>
      <c r="AK73" s="142" t="str">
        <f t="shared" si="7"/>
        <v/>
      </c>
      <c r="AL73" s="142" t="str">
        <f t="shared" si="7"/>
        <v/>
      </c>
      <c r="AM73" s="142" t="str">
        <f t="shared" si="7"/>
        <v/>
      </c>
    </row>
    <row r="74" ht="12.75" customHeight="1">
      <c r="A74" s="140" t="str">
        <f t="shared" si="4"/>
        <v>Cardiff</v>
      </c>
      <c r="B74" s="142">
        <f t="shared" ref="B74:AM74" si="8">IF(B$69&lt;=38,ROUND(SUMIFS($B51:$AM51,$B$68:$AM$68,"&lt;="&amp;B$69,$B$68:$AM$68,"&gt;="&amp;B$68),3),"")</f>
        <v>5.697</v>
      </c>
      <c r="C74" s="142">
        <f t="shared" si="8"/>
        <v>5.383</v>
      </c>
      <c r="D74" s="142">
        <f t="shared" si="8"/>
        <v>4.833</v>
      </c>
      <c r="E74" s="142">
        <f t="shared" si="8"/>
        <v>5.327</v>
      </c>
      <c r="F74" s="142">
        <f t="shared" si="8"/>
        <v>4.501</v>
      </c>
      <c r="G74" s="142">
        <f t="shared" si="8"/>
        <v>5.366</v>
      </c>
      <c r="H74" s="142">
        <f t="shared" si="8"/>
        <v>5.994</v>
      </c>
      <c r="I74" s="142">
        <f t="shared" si="8"/>
        <v>5.994</v>
      </c>
      <c r="J74" s="142">
        <f t="shared" si="8"/>
        <v>6.435</v>
      </c>
      <c r="K74" s="142">
        <f t="shared" si="8"/>
        <v>5.98</v>
      </c>
      <c r="L74" s="142">
        <f t="shared" si="8"/>
        <v>6.766</v>
      </c>
      <c r="M74" s="142">
        <f t="shared" si="8"/>
        <v>6.491</v>
      </c>
      <c r="N74" s="142">
        <f t="shared" si="8"/>
        <v>6.098</v>
      </c>
      <c r="O74" s="142">
        <f t="shared" si="8"/>
        <v>6.295</v>
      </c>
      <c r="P74" s="142">
        <f t="shared" si="8"/>
        <v>6.09</v>
      </c>
      <c r="Q74" s="142">
        <f t="shared" si="8"/>
        <v>5.855</v>
      </c>
      <c r="R74" s="142">
        <f t="shared" si="8"/>
        <v>5.972</v>
      </c>
      <c r="S74" s="142">
        <f t="shared" si="8"/>
        <v>5.422</v>
      </c>
      <c r="T74" s="142">
        <f t="shared" si="8"/>
        <v>5.462</v>
      </c>
      <c r="U74" s="142">
        <f t="shared" si="8"/>
        <v>5.619</v>
      </c>
      <c r="V74" s="142">
        <f t="shared" si="8"/>
        <v>5.776</v>
      </c>
      <c r="W74" s="142">
        <f t="shared" si="8"/>
        <v>6.287</v>
      </c>
      <c r="X74" s="142">
        <f t="shared" si="8"/>
        <v>6.405</v>
      </c>
      <c r="Y74" s="142">
        <f t="shared" si="8"/>
        <v>6.838</v>
      </c>
      <c r="Z74" s="142">
        <f t="shared" si="8"/>
        <v>7.702</v>
      </c>
      <c r="AA74" s="142">
        <f t="shared" si="8"/>
        <v>7.467</v>
      </c>
      <c r="AB74" s="142">
        <f t="shared" si="8"/>
        <v>7.309</v>
      </c>
      <c r="AC74" s="142">
        <f t="shared" si="8"/>
        <v>6.563</v>
      </c>
      <c r="AD74" s="142">
        <f t="shared" si="8"/>
        <v>5.816</v>
      </c>
      <c r="AE74" s="142">
        <f t="shared" si="8"/>
        <v>5.815</v>
      </c>
      <c r="AF74" s="142">
        <f t="shared" si="8"/>
        <v>5.205</v>
      </c>
      <c r="AG74" s="142">
        <f t="shared" si="8"/>
        <v>5.323</v>
      </c>
      <c r="AH74" s="142">
        <f t="shared" si="8"/>
        <v>4.812</v>
      </c>
      <c r="AI74" s="142" t="str">
        <f t="shared" si="8"/>
        <v/>
      </c>
      <c r="AJ74" s="142" t="str">
        <f t="shared" si="8"/>
        <v/>
      </c>
      <c r="AK74" s="142" t="str">
        <f t="shared" si="8"/>
        <v/>
      </c>
      <c r="AL74" s="142" t="str">
        <f t="shared" si="8"/>
        <v/>
      </c>
      <c r="AM74" s="142" t="str">
        <f t="shared" si="8"/>
        <v/>
      </c>
    </row>
    <row r="75" ht="12.75" customHeight="1">
      <c r="A75" s="140" t="str">
        <f t="shared" si="4"/>
        <v>Chelsea</v>
      </c>
      <c r="B75" s="142">
        <f t="shared" ref="B75:AM75" si="9">IF(B$69&lt;=38,ROUND(SUMIFS($B52:$AM52,$B$68:$AM$68,"&lt;="&amp;B$69,$B$68:$AM$68,"&gt;="&amp;B$68),3),"")</f>
        <v>6.279</v>
      </c>
      <c r="C75" s="142">
        <f t="shared" si="9"/>
        <v>6.396</v>
      </c>
      <c r="D75" s="142">
        <f t="shared" si="9"/>
        <v>6.2</v>
      </c>
      <c r="E75" s="142">
        <f t="shared" si="9"/>
        <v>6.279</v>
      </c>
      <c r="F75" s="142">
        <f t="shared" si="9"/>
        <v>5.728</v>
      </c>
      <c r="G75" s="142">
        <f t="shared" si="9"/>
        <v>5.658</v>
      </c>
      <c r="H75" s="142">
        <f t="shared" si="9"/>
        <v>6.051</v>
      </c>
      <c r="I75" s="142">
        <f t="shared" si="9"/>
        <v>5.58</v>
      </c>
      <c r="J75" s="142">
        <f t="shared" si="9"/>
        <v>6.034</v>
      </c>
      <c r="K75" s="142">
        <f t="shared" si="9"/>
        <v>6.388</v>
      </c>
      <c r="L75" s="142">
        <f t="shared" si="9"/>
        <v>6.231</v>
      </c>
      <c r="M75" s="142">
        <f t="shared" si="9"/>
        <v>6.113</v>
      </c>
      <c r="N75" s="142">
        <f t="shared" si="9"/>
        <v>6.192</v>
      </c>
      <c r="O75" s="142">
        <f t="shared" si="9"/>
        <v>6.781</v>
      </c>
      <c r="P75" s="142">
        <f t="shared" si="9"/>
        <v>6.366</v>
      </c>
      <c r="Q75" s="142">
        <f t="shared" si="9"/>
        <v>6.444</v>
      </c>
      <c r="R75" s="142">
        <f t="shared" si="9"/>
        <v>7.112</v>
      </c>
      <c r="S75" s="142">
        <f t="shared" si="9"/>
        <v>6.916</v>
      </c>
      <c r="T75" s="142">
        <f t="shared" si="9"/>
        <v>6.601</v>
      </c>
      <c r="U75" s="142">
        <f t="shared" si="9"/>
        <v>6.68</v>
      </c>
      <c r="V75" s="142">
        <f t="shared" si="9"/>
        <v>6.169</v>
      </c>
      <c r="W75" s="142">
        <f t="shared" si="9"/>
        <v>6.13</v>
      </c>
      <c r="X75" s="142">
        <f t="shared" si="9"/>
        <v>5.737</v>
      </c>
      <c r="Y75" s="142">
        <f t="shared" si="9"/>
        <v>5.991</v>
      </c>
      <c r="Z75" s="142">
        <f t="shared" si="9"/>
        <v>5.881</v>
      </c>
      <c r="AA75" s="142">
        <f t="shared" si="9"/>
        <v>5.449</v>
      </c>
      <c r="AB75" s="142">
        <f t="shared" si="9"/>
        <v>5.877</v>
      </c>
      <c r="AC75" s="142">
        <f t="shared" si="9"/>
        <v>6.388</v>
      </c>
      <c r="AD75" s="142">
        <f t="shared" si="9"/>
        <v>5.995</v>
      </c>
      <c r="AE75" s="142">
        <f t="shared" si="9"/>
        <v>5.82</v>
      </c>
      <c r="AF75" s="142">
        <f t="shared" si="9"/>
        <v>5.105</v>
      </c>
      <c r="AG75" s="142">
        <f t="shared" si="9"/>
        <v>5.537</v>
      </c>
      <c r="AH75" s="142">
        <f t="shared" si="9"/>
        <v>5.422</v>
      </c>
      <c r="AI75" s="142" t="str">
        <f t="shared" si="9"/>
        <v/>
      </c>
      <c r="AJ75" s="142" t="str">
        <f t="shared" si="9"/>
        <v/>
      </c>
      <c r="AK75" s="142" t="str">
        <f t="shared" si="9"/>
        <v/>
      </c>
      <c r="AL75" s="142" t="str">
        <f t="shared" si="9"/>
        <v/>
      </c>
      <c r="AM75" s="142" t="str">
        <f t="shared" si="9"/>
        <v/>
      </c>
    </row>
    <row r="76" ht="12.75" customHeight="1">
      <c r="A76" s="140" t="str">
        <f t="shared" si="4"/>
        <v>Crystal Palace</v>
      </c>
      <c r="B76" s="142">
        <f t="shared" ref="B76:AM76" si="10">IF(B$69&lt;=38,ROUND(SUMIFS($B53:$AM53,$B$68:$AM$68,"&lt;="&amp;B$69,$B$68:$AM$68,"&gt;="&amp;B$68),3),"")</f>
        <v>6.698</v>
      </c>
      <c r="C76" s="142">
        <f t="shared" si="10"/>
        <v>6.837</v>
      </c>
      <c r="D76" s="142">
        <f t="shared" si="10"/>
        <v>6.805</v>
      </c>
      <c r="E76" s="142">
        <f t="shared" si="10"/>
        <v>6.452</v>
      </c>
      <c r="F76" s="142">
        <f t="shared" si="10"/>
        <v>6.491</v>
      </c>
      <c r="G76" s="142">
        <f t="shared" si="10"/>
        <v>6.137</v>
      </c>
      <c r="H76" s="142">
        <f t="shared" si="10"/>
        <v>5.745</v>
      </c>
      <c r="I76" s="142">
        <f t="shared" si="10"/>
        <v>4.919</v>
      </c>
      <c r="J76" s="142">
        <f t="shared" si="10"/>
        <v>4.715</v>
      </c>
      <c r="K76" s="142">
        <f t="shared" si="10"/>
        <v>4.833</v>
      </c>
      <c r="L76" s="142">
        <f t="shared" si="10"/>
        <v>4.637</v>
      </c>
      <c r="M76" s="142">
        <f t="shared" si="10"/>
        <v>5.501</v>
      </c>
      <c r="N76" s="142">
        <f t="shared" si="10"/>
        <v>5.265</v>
      </c>
      <c r="O76" s="142">
        <f t="shared" si="10"/>
        <v>6.082</v>
      </c>
      <c r="P76" s="142">
        <f t="shared" si="10"/>
        <v>6.082</v>
      </c>
      <c r="Q76" s="142">
        <f t="shared" si="10"/>
        <v>6.201</v>
      </c>
      <c r="R76" s="142">
        <f t="shared" si="10"/>
        <v>6.476</v>
      </c>
      <c r="S76" s="142">
        <f t="shared" si="10"/>
        <v>5.376</v>
      </c>
      <c r="T76" s="142">
        <f t="shared" si="10"/>
        <v>5.847</v>
      </c>
      <c r="U76" s="142">
        <f t="shared" si="10"/>
        <v>6.153</v>
      </c>
      <c r="V76" s="142">
        <f t="shared" si="10"/>
        <v>6.938</v>
      </c>
      <c r="W76" s="142">
        <f t="shared" si="10"/>
        <v>6.702</v>
      </c>
      <c r="X76" s="142">
        <f t="shared" si="10"/>
        <v>6.152</v>
      </c>
      <c r="Y76" s="142">
        <f t="shared" si="10"/>
        <v>6.427</v>
      </c>
      <c r="Z76" s="142">
        <f t="shared" si="10"/>
        <v>6.545</v>
      </c>
      <c r="AA76" s="142">
        <f t="shared" si="10"/>
        <v>5.697</v>
      </c>
      <c r="AB76" s="142">
        <f t="shared" si="10"/>
        <v>5.344</v>
      </c>
      <c r="AC76" s="142">
        <f t="shared" si="10"/>
        <v>5.147</v>
      </c>
      <c r="AD76" s="142">
        <f t="shared" si="10"/>
        <v>4.912</v>
      </c>
      <c r="AE76" s="142">
        <f t="shared" si="10"/>
        <v>5.029</v>
      </c>
      <c r="AF76" s="142">
        <f t="shared" si="10"/>
        <v>5.305</v>
      </c>
      <c r="AG76" s="142">
        <f t="shared" si="10"/>
        <v>5.655</v>
      </c>
      <c r="AH76" s="142">
        <f t="shared" si="10"/>
        <v>5.576</v>
      </c>
      <c r="AI76" s="142" t="str">
        <f t="shared" si="10"/>
        <v/>
      </c>
      <c r="AJ76" s="142" t="str">
        <f t="shared" si="10"/>
        <v/>
      </c>
      <c r="AK76" s="142" t="str">
        <f t="shared" si="10"/>
        <v/>
      </c>
      <c r="AL76" s="142" t="str">
        <f t="shared" si="10"/>
        <v/>
      </c>
      <c r="AM76" s="142" t="str">
        <f t="shared" si="10"/>
        <v/>
      </c>
    </row>
    <row r="77" ht="12.75" customHeight="1">
      <c r="A77" s="140" t="str">
        <f t="shared" si="4"/>
        <v>Everton</v>
      </c>
      <c r="B77" s="142">
        <f t="shared" ref="B77:AM77" si="11">IF(B$69&lt;=38,ROUND(SUMIFS($B54:$AM54,$B$68:$AM$68,"&lt;="&amp;B$69,$B$68:$AM$68,"&gt;="&amp;B$68),3),"")</f>
        <v>7.192</v>
      </c>
      <c r="C77" s="142">
        <f t="shared" si="11"/>
        <v>7.566</v>
      </c>
      <c r="D77" s="142">
        <f t="shared" si="11"/>
        <v>7.252</v>
      </c>
      <c r="E77" s="142">
        <f t="shared" si="11"/>
        <v>7.173</v>
      </c>
      <c r="F77" s="142">
        <f t="shared" si="11"/>
        <v>6.23</v>
      </c>
      <c r="G77" s="142">
        <f t="shared" si="11"/>
        <v>5.719</v>
      </c>
      <c r="H77" s="142">
        <f t="shared" si="11"/>
        <v>5.562</v>
      </c>
      <c r="I77" s="142">
        <f t="shared" si="11"/>
        <v>5.257</v>
      </c>
      <c r="J77" s="142">
        <f t="shared" si="11"/>
        <v>4.785</v>
      </c>
      <c r="K77" s="142">
        <f t="shared" si="11"/>
        <v>4.864</v>
      </c>
      <c r="L77" s="142">
        <f t="shared" si="11"/>
        <v>5.807</v>
      </c>
      <c r="M77" s="142">
        <f t="shared" si="11"/>
        <v>5.218</v>
      </c>
      <c r="N77" s="142">
        <f t="shared" si="11"/>
        <v>5.375</v>
      </c>
      <c r="O77" s="142">
        <f t="shared" si="11"/>
        <v>4.872</v>
      </c>
      <c r="P77" s="142">
        <f t="shared" si="11"/>
        <v>5.462</v>
      </c>
      <c r="Q77" s="142">
        <f t="shared" si="11"/>
        <v>5.776</v>
      </c>
      <c r="R77" s="142">
        <f t="shared" si="11"/>
        <v>5.697</v>
      </c>
      <c r="S77" s="142">
        <f t="shared" si="11"/>
        <v>6.169</v>
      </c>
      <c r="T77" s="142">
        <f t="shared" si="11"/>
        <v>6.365</v>
      </c>
      <c r="U77" s="142">
        <f t="shared" si="11"/>
        <v>6.766</v>
      </c>
      <c r="V77" s="142">
        <f t="shared" si="11"/>
        <v>7.002</v>
      </c>
      <c r="W77" s="142">
        <f t="shared" si="11"/>
        <v>6.02</v>
      </c>
      <c r="X77" s="142">
        <f t="shared" si="11"/>
        <v>5.78</v>
      </c>
      <c r="Y77" s="142">
        <f t="shared" si="11"/>
        <v>5.859</v>
      </c>
      <c r="Z77" s="142">
        <f t="shared" si="11"/>
        <v>5.545</v>
      </c>
      <c r="AA77" s="142">
        <f t="shared" si="11"/>
        <v>5.34</v>
      </c>
      <c r="AB77" s="142">
        <f t="shared" si="11"/>
        <v>5.144</v>
      </c>
      <c r="AC77" s="142">
        <f t="shared" si="11"/>
        <v>5.851</v>
      </c>
      <c r="AD77" s="142">
        <f t="shared" si="11"/>
        <v>5.912</v>
      </c>
      <c r="AE77" s="142">
        <f t="shared" si="11"/>
        <v>5.559</v>
      </c>
      <c r="AF77" s="142">
        <f t="shared" si="11"/>
        <v>5.952</v>
      </c>
      <c r="AG77" s="142">
        <f t="shared" si="11"/>
        <v>5.952</v>
      </c>
      <c r="AH77" s="142">
        <f t="shared" si="11"/>
        <v>5.559</v>
      </c>
      <c r="AI77" s="142" t="str">
        <f t="shared" si="11"/>
        <v/>
      </c>
      <c r="AJ77" s="142" t="str">
        <f t="shared" si="11"/>
        <v/>
      </c>
      <c r="AK77" s="142" t="str">
        <f t="shared" si="11"/>
        <v/>
      </c>
      <c r="AL77" s="142" t="str">
        <f t="shared" si="11"/>
        <v/>
      </c>
      <c r="AM77" s="142" t="str">
        <f t="shared" si="11"/>
        <v/>
      </c>
    </row>
    <row r="78" ht="12.75" customHeight="1">
      <c r="A78" s="140" t="str">
        <f t="shared" si="4"/>
        <v>Fulham</v>
      </c>
      <c r="B78" s="142">
        <f t="shared" ref="B78:AM78" si="12">IF(B$69&lt;=38,ROUND(SUMIFS($B55:$AM55,$B$68:$AM$68,"&lt;="&amp;B$69,$B$68:$AM$68,"&gt;="&amp;B$68),3),"")</f>
        <v>5.422</v>
      </c>
      <c r="C78" s="142">
        <f t="shared" si="12"/>
        <v>5.187</v>
      </c>
      <c r="D78" s="142">
        <f t="shared" si="12"/>
        <v>5.776</v>
      </c>
      <c r="E78" s="142">
        <f t="shared" si="12"/>
        <v>5.89</v>
      </c>
      <c r="F78" s="142">
        <f t="shared" si="12"/>
        <v>6.126</v>
      </c>
      <c r="G78" s="142">
        <f t="shared" si="12"/>
        <v>6.558</v>
      </c>
      <c r="H78" s="142">
        <f t="shared" si="12"/>
        <v>5.655</v>
      </c>
      <c r="I78" s="142">
        <f t="shared" si="12"/>
        <v>5.969</v>
      </c>
      <c r="J78" s="142">
        <f t="shared" si="12"/>
        <v>5.38</v>
      </c>
      <c r="K78" s="142">
        <f t="shared" si="12"/>
        <v>5.894</v>
      </c>
      <c r="L78" s="142">
        <f t="shared" si="12"/>
        <v>5.029</v>
      </c>
      <c r="M78" s="142">
        <f t="shared" si="12"/>
        <v>5.697</v>
      </c>
      <c r="N78" s="142">
        <f t="shared" si="12"/>
        <v>5.972</v>
      </c>
      <c r="O78" s="142">
        <f t="shared" si="12"/>
        <v>5.862</v>
      </c>
      <c r="P78" s="142">
        <f t="shared" si="12"/>
        <v>6.53</v>
      </c>
      <c r="Q78" s="142">
        <f t="shared" si="12"/>
        <v>5.823</v>
      </c>
      <c r="R78" s="142">
        <f t="shared" si="12"/>
        <v>6.137</v>
      </c>
      <c r="S78" s="142">
        <f t="shared" si="12"/>
        <v>5.273</v>
      </c>
      <c r="T78" s="142">
        <f t="shared" si="12"/>
        <v>5.745</v>
      </c>
      <c r="U78" s="142">
        <f t="shared" si="12"/>
        <v>5.737</v>
      </c>
      <c r="V78" s="142">
        <f t="shared" si="12"/>
        <v>5.187</v>
      </c>
      <c r="W78" s="142">
        <f t="shared" si="12"/>
        <v>5.422</v>
      </c>
      <c r="X78" s="142">
        <f t="shared" si="12"/>
        <v>5.776</v>
      </c>
      <c r="Y78" s="142">
        <f t="shared" si="12"/>
        <v>5.855</v>
      </c>
      <c r="Z78" s="142">
        <f t="shared" si="12"/>
        <v>5.58</v>
      </c>
      <c r="AA78" s="142">
        <f t="shared" si="12"/>
        <v>5.619</v>
      </c>
      <c r="AB78" s="142">
        <f t="shared" si="12"/>
        <v>5.383</v>
      </c>
      <c r="AC78" s="142">
        <f t="shared" si="12"/>
        <v>5.58</v>
      </c>
      <c r="AD78" s="142">
        <f t="shared" si="12"/>
        <v>5.972</v>
      </c>
      <c r="AE78" s="142">
        <f t="shared" si="12"/>
        <v>6.287</v>
      </c>
      <c r="AF78" s="142">
        <f t="shared" si="12"/>
        <v>6.593</v>
      </c>
      <c r="AG78" s="142">
        <f t="shared" si="12"/>
        <v>6.594</v>
      </c>
      <c r="AH78" s="142">
        <f t="shared" si="12"/>
        <v>7.262</v>
      </c>
      <c r="AI78" s="142" t="str">
        <f t="shared" si="12"/>
        <v/>
      </c>
      <c r="AJ78" s="142" t="str">
        <f t="shared" si="12"/>
        <v/>
      </c>
      <c r="AK78" s="142" t="str">
        <f t="shared" si="12"/>
        <v/>
      </c>
      <c r="AL78" s="142" t="str">
        <f t="shared" si="12"/>
        <v/>
      </c>
      <c r="AM78" s="142" t="str">
        <f t="shared" si="12"/>
        <v/>
      </c>
    </row>
    <row r="79" ht="12.75" customHeight="1">
      <c r="A79" s="140" t="str">
        <f t="shared" si="4"/>
        <v>Huddersfield</v>
      </c>
      <c r="B79" s="142">
        <f t="shared" ref="B79:AM79" si="13">IF(B$69&lt;=38,ROUND(SUMIFS($B56:$AM56,$B$68:$AM$68,"&lt;="&amp;B$69,$B$68:$AM$68,"&gt;="&amp;B$68),3),"")</f>
        <v>5.414</v>
      </c>
      <c r="C79" s="142">
        <f t="shared" si="13"/>
        <v>5.336</v>
      </c>
      <c r="D79" s="142">
        <f t="shared" si="13"/>
        <v>5.453</v>
      </c>
      <c r="E79" s="142">
        <f t="shared" si="13"/>
        <v>5.383</v>
      </c>
      <c r="F79" s="142">
        <f t="shared" si="13"/>
        <v>5.737</v>
      </c>
      <c r="G79" s="142">
        <f t="shared" si="13"/>
        <v>6.112</v>
      </c>
      <c r="H79" s="142">
        <f t="shared" si="13"/>
        <v>6.898</v>
      </c>
      <c r="I79" s="142">
        <f t="shared" si="13"/>
        <v>7.214</v>
      </c>
      <c r="J79" s="142">
        <f t="shared" si="13"/>
        <v>7.685</v>
      </c>
      <c r="K79" s="142">
        <f t="shared" si="13"/>
        <v>7.764</v>
      </c>
      <c r="L79" s="142">
        <f t="shared" si="13"/>
        <v>7.331</v>
      </c>
      <c r="M79" s="142">
        <f t="shared" si="13"/>
        <v>7.034</v>
      </c>
      <c r="N79" s="142">
        <f t="shared" si="13"/>
        <v>6.563</v>
      </c>
      <c r="O79" s="142">
        <f t="shared" si="13"/>
        <v>5.815</v>
      </c>
      <c r="P79" s="142">
        <f t="shared" si="13"/>
        <v>5.716</v>
      </c>
      <c r="Q79" s="142">
        <f t="shared" si="13"/>
        <v>5.401</v>
      </c>
      <c r="R79" s="142">
        <f t="shared" si="13"/>
        <v>5.594</v>
      </c>
      <c r="S79" s="142">
        <f t="shared" si="13"/>
        <v>4.926</v>
      </c>
      <c r="T79" s="142">
        <f t="shared" si="13"/>
        <v>5.162</v>
      </c>
      <c r="U79" s="142">
        <f t="shared" si="13"/>
        <v>5.437</v>
      </c>
      <c r="V79" s="142">
        <f t="shared" si="13"/>
        <v>5.615</v>
      </c>
      <c r="W79" s="142">
        <f t="shared" si="13"/>
        <v>5.419</v>
      </c>
      <c r="X79" s="142">
        <f t="shared" si="13"/>
        <v>5.509</v>
      </c>
      <c r="Y79" s="142">
        <f t="shared" si="13"/>
        <v>5.98</v>
      </c>
      <c r="Z79" s="142">
        <f t="shared" si="13"/>
        <v>5.784</v>
      </c>
      <c r="AA79" s="142">
        <f t="shared" si="13"/>
        <v>6.177</v>
      </c>
      <c r="AB79" s="142">
        <f t="shared" si="13"/>
        <v>6.02</v>
      </c>
      <c r="AC79" s="142">
        <f t="shared" si="13"/>
        <v>6.845</v>
      </c>
      <c r="AD79" s="142">
        <f t="shared" si="13"/>
        <v>6.405</v>
      </c>
      <c r="AE79" s="142">
        <f t="shared" si="13"/>
        <v>6.719</v>
      </c>
      <c r="AF79" s="142">
        <f t="shared" si="13"/>
        <v>5.894</v>
      </c>
      <c r="AG79" s="142">
        <f t="shared" si="13"/>
        <v>5.619</v>
      </c>
      <c r="AH79" s="142">
        <f t="shared" si="13"/>
        <v>5.58</v>
      </c>
      <c r="AI79" s="142" t="str">
        <f t="shared" si="13"/>
        <v/>
      </c>
      <c r="AJ79" s="142" t="str">
        <f t="shared" si="13"/>
        <v/>
      </c>
      <c r="AK79" s="142" t="str">
        <f t="shared" si="13"/>
        <v/>
      </c>
      <c r="AL79" s="142" t="str">
        <f t="shared" si="13"/>
        <v/>
      </c>
      <c r="AM79" s="142" t="str">
        <f t="shared" si="13"/>
        <v/>
      </c>
    </row>
    <row r="80" ht="12.75" customHeight="1">
      <c r="A80" s="140" t="str">
        <f t="shared" si="4"/>
        <v>Leicester</v>
      </c>
      <c r="B80" s="142">
        <f t="shared" ref="B80:AM80" si="14">IF(B$69&lt;=38,ROUND(SUMIFS($B57:$AM57,$B$68:$AM$68,"&lt;="&amp;B$69,$B$68:$AM$68,"&gt;="&amp;B$68),3),"")</f>
        <v>6.02</v>
      </c>
      <c r="C80" s="142">
        <f t="shared" si="14"/>
        <v>6.334</v>
      </c>
      <c r="D80" s="142">
        <f t="shared" si="14"/>
        <v>6.68</v>
      </c>
      <c r="E80" s="142">
        <f t="shared" si="14"/>
        <v>6.444</v>
      </c>
      <c r="F80" s="142">
        <f t="shared" si="14"/>
        <v>6.994</v>
      </c>
      <c r="G80" s="142">
        <f t="shared" si="14"/>
        <v>6.794</v>
      </c>
      <c r="H80" s="142">
        <f t="shared" si="14"/>
        <v>6.362</v>
      </c>
      <c r="I80" s="142">
        <f t="shared" si="14"/>
        <v>6.676</v>
      </c>
      <c r="J80" s="142">
        <f t="shared" si="14"/>
        <v>6.558</v>
      </c>
      <c r="K80" s="142">
        <f t="shared" si="14"/>
        <v>6.813</v>
      </c>
      <c r="L80" s="142">
        <f t="shared" si="14"/>
        <v>5.948</v>
      </c>
      <c r="M80" s="142">
        <f t="shared" si="14"/>
        <v>6.03</v>
      </c>
      <c r="N80" s="142">
        <f t="shared" si="14"/>
        <v>5.794</v>
      </c>
      <c r="O80" s="142">
        <f t="shared" si="14"/>
        <v>5.323</v>
      </c>
      <c r="P80" s="142">
        <f t="shared" si="14"/>
        <v>5.197</v>
      </c>
      <c r="Q80" s="142">
        <f t="shared" si="14"/>
        <v>5.021</v>
      </c>
      <c r="R80" s="142">
        <f t="shared" si="14"/>
        <v>5.414</v>
      </c>
      <c r="S80" s="142">
        <f t="shared" si="14"/>
        <v>5.454</v>
      </c>
      <c r="T80" s="142">
        <f t="shared" si="14"/>
        <v>5.219</v>
      </c>
      <c r="U80" s="142">
        <f t="shared" si="14"/>
        <v>5.454</v>
      </c>
      <c r="V80" s="142">
        <f t="shared" si="14"/>
        <v>4.913</v>
      </c>
      <c r="W80" s="142">
        <f t="shared" si="14"/>
        <v>5.148</v>
      </c>
      <c r="X80" s="142">
        <f t="shared" si="14"/>
        <v>5.109</v>
      </c>
      <c r="Y80" s="142">
        <f t="shared" si="14"/>
        <v>5.226</v>
      </c>
      <c r="Z80" s="142">
        <f t="shared" si="14"/>
        <v>6.309</v>
      </c>
      <c r="AA80" s="142">
        <f t="shared" si="14"/>
        <v>6.23</v>
      </c>
      <c r="AB80" s="142">
        <f t="shared" si="14"/>
        <v>6.82</v>
      </c>
      <c r="AC80" s="142">
        <f t="shared" si="14"/>
        <v>6.702</v>
      </c>
      <c r="AD80" s="142">
        <f t="shared" si="14"/>
        <v>6.741</v>
      </c>
      <c r="AE80" s="142">
        <f t="shared" si="14"/>
        <v>6.545</v>
      </c>
      <c r="AF80" s="142">
        <f t="shared" si="14"/>
        <v>6.287</v>
      </c>
      <c r="AG80" s="142">
        <f t="shared" si="14"/>
        <v>6.169</v>
      </c>
      <c r="AH80" s="142">
        <f t="shared" si="14"/>
        <v>5.815</v>
      </c>
      <c r="AI80" s="142" t="str">
        <f t="shared" si="14"/>
        <v/>
      </c>
      <c r="AJ80" s="142" t="str">
        <f t="shared" si="14"/>
        <v/>
      </c>
      <c r="AK80" s="142" t="str">
        <f t="shared" si="14"/>
        <v/>
      </c>
      <c r="AL80" s="142" t="str">
        <f t="shared" si="14"/>
        <v/>
      </c>
      <c r="AM80" s="142" t="str">
        <f t="shared" si="14"/>
        <v/>
      </c>
    </row>
    <row r="81" ht="12.75" customHeight="1">
      <c r="A81" s="140" t="str">
        <f t="shared" si="4"/>
        <v>Liverpool</v>
      </c>
      <c r="B81" s="142">
        <f t="shared" ref="B81:AM81" si="15">IF(B$69&lt;=38,ROUND(SUMIFS($B58:$AM58,$B$68:$AM$68,"&lt;="&amp;B$69,$B$68:$AM$68,"&gt;="&amp;B$68),3),"")</f>
        <v>6.523</v>
      </c>
      <c r="C81" s="142">
        <f t="shared" si="15"/>
        <v>5.501</v>
      </c>
      <c r="D81" s="142">
        <f t="shared" si="15"/>
        <v>4.951</v>
      </c>
      <c r="E81" s="142">
        <f t="shared" si="15"/>
        <v>4.794</v>
      </c>
      <c r="F81" s="142">
        <f t="shared" si="15"/>
        <v>5.1</v>
      </c>
      <c r="G81" s="142">
        <f t="shared" si="15"/>
        <v>5.257</v>
      </c>
      <c r="H81" s="142">
        <f t="shared" si="15"/>
        <v>5.554</v>
      </c>
      <c r="I81" s="142">
        <f t="shared" si="15"/>
        <v>6.143</v>
      </c>
      <c r="J81" s="142">
        <f t="shared" si="15"/>
        <v>7.047</v>
      </c>
      <c r="K81" s="142">
        <f t="shared" si="15"/>
        <v>6.733</v>
      </c>
      <c r="L81" s="142">
        <f t="shared" si="15"/>
        <v>6.741</v>
      </c>
      <c r="M81" s="142">
        <f t="shared" si="15"/>
        <v>6.702</v>
      </c>
      <c r="N81" s="142">
        <f t="shared" si="15"/>
        <v>6.327</v>
      </c>
      <c r="O81" s="142">
        <f t="shared" si="15"/>
        <v>6.288</v>
      </c>
      <c r="P81" s="142">
        <f t="shared" si="15"/>
        <v>6.091</v>
      </c>
      <c r="Q81" s="142">
        <f t="shared" si="15"/>
        <v>5.973</v>
      </c>
      <c r="R81" s="142">
        <f t="shared" si="15"/>
        <v>5.777</v>
      </c>
      <c r="S81" s="142">
        <f t="shared" si="15"/>
        <v>6.131</v>
      </c>
      <c r="T81" s="142">
        <f t="shared" si="15"/>
        <v>6.523</v>
      </c>
      <c r="U81" s="142">
        <f t="shared" si="15"/>
        <v>6.365</v>
      </c>
      <c r="V81" s="142">
        <f t="shared" si="15"/>
        <v>6.365</v>
      </c>
      <c r="W81" s="142">
        <f t="shared" si="15"/>
        <v>6.169</v>
      </c>
      <c r="X81" s="142">
        <f t="shared" si="15"/>
        <v>6.483</v>
      </c>
      <c r="Y81" s="142">
        <f t="shared" si="15"/>
        <v>6.248</v>
      </c>
      <c r="Z81" s="142">
        <f t="shared" si="15"/>
        <v>5.619</v>
      </c>
      <c r="AA81" s="142">
        <f t="shared" si="15"/>
        <v>5.637</v>
      </c>
      <c r="AB81" s="142">
        <f t="shared" si="15"/>
        <v>5.205</v>
      </c>
      <c r="AC81" s="142">
        <f t="shared" si="15"/>
        <v>5.873</v>
      </c>
      <c r="AD81" s="142">
        <f t="shared" si="15"/>
        <v>5.441</v>
      </c>
      <c r="AE81" s="142">
        <f t="shared" si="15"/>
        <v>5.555</v>
      </c>
      <c r="AF81" s="142">
        <f t="shared" si="15"/>
        <v>5.987</v>
      </c>
      <c r="AG81" s="142">
        <f t="shared" si="15"/>
        <v>5.615</v>
      </c>
      <c r="AH81" s="142">
        <f t="shared" si="15"/>
        <v>5.898</v>
      </c>
      <c r="AI81" s="142" t="str">
        <f t="shared" si="15"/>
        <v/>
      </c>
      <c r="AJ81" s="142" t="str">
        <f t="shared" si="15"/>
        <v/>
      </c>
      <c r="AK81" s="142" t="str">
        <f t="shared" si="15"/>
        <v/>
      </c>
      <c r="AL81" s="142" t="str">
        <f t="shared" si="15"/>
        <v/>
      </c>
      <c r="AM81" s="142" t="str">
        <f t="shared" si="15"/>
        <v/>
      </c>
    </row>
    <row r="82" ht="12.75" customHeight="1">
      <c r="A82" s="140" t="str">
        <f t="shared" si="4"/>
        <v>Man City</v>
      </c>
      <c r="B82" s="142">
        <f t="shared" ref="B82:AM82" si="16">IF(B$69&lt;=38,ROUND(SUMIFS($B59:$AM59,$B$68:$AM$68,"&lt;="&amp;B$69,$B$68:$AM$68,"&gt;="&amp;B$68),3),"")</f>
        <v>6.817</v>
      </c>
      <c r="C82" s="142">
        <f t="shared" si="16"/>
        <v>7.171</v>
      </c>
      <c r="D82" s="142">
        <f t="shared" si="16"/>
        <v>6.267</v>
      </c>
      <c r="E82" s="142">
        <f t="shared" si="16"/>
        <v>6.03</v>
      </c>
      <c r="F82" s="142">
        <f t="shared" si="16"/>
        <v>5.48</v>
      </c>
      <c r="G82" s="142">
        <f t="shared" si="16"/>
        <v>5.183</v>
      </c>
      <c r="H82" s="142">
        <f t="shared" si="16"/>
        <v>4.951</v>
      </c>
      <c r="I82" s="142">
        <f t="shared" si="16"/>
        <v>4.833</v>
      </c>
      <c r="J82" s="142">
        <f t="shared" si="16"/>
        <v>5.658</v>
      </c>
      <c r="K82" s="142">
        <f t="shared" si="16"/>
        <v>6.012</v>
      </c>
      <c r="L82" s="142">
        <f t="shared" si="16"/>
        <v>6.012</v>
      </c>
      <c r="M82" s="142">
        <f t="shared" si="16"/>
        <v>6.248</v>
      </c>
      <c r="N82" s="142">
        <f t="shared" si="16"/>
        <v>6.601</v>
      </c>
      <c r="O82" s="142">
        <f t="shared" si="16"/>
        <v>6.444</v>
      </c>
      <c r="P82" s="142">
        <f t="shared" si="16"/>
        <v>6.248</v>
      </c>
      <c r="Q82" s="142">
        <f t="shared" si="16"/>
        <v>6.13</v>
      </c>
      <c r="R82" s="142">
        <f t="shared" si="16"/>
        <v>6.57</v>
      </c>
      <c r="S82" s="142">
        <f t="shared" si="16"/>
        <v>6.137</v>
      </c>
      <c r="T82" s="142">
        <f t="shared" si="16"/>
        <v>5.705</v>
      </c>
      <c r="U82" s="142">
        <f t="shared" si="16"/>
        <v>6.059</v>
      </c>
      <c r="V82" s="142">
        <f t="shared" si="16"/>
        <v>5.902</v>
      </c>
      <c r="W82" s="142">
        <f t="shared" si="16"/>
        <v>5.666</v>
      </c>
      <c r="X82" s="142">
        <f t="shared" si="16"/>
        <v>6.248</v>
      </c>
      <c r="Y82" s="142">
        <f t="shared" si="16"/>
        <v>6.444</v>
      </c>
      <c r="Z82" s="142">
        <f t="shared" si="16"/>
        <v>7.073</v>
      </c>
      <c r="AA82" s="142">
        <f t="shared" si="16"/>
        <v>6.208</v>
      </c>
      <c r="AB82" s="142">
        <f t="shared" si="16"/>
        <v>6.384</v>
      </c>
      <c r="AC82" s="142">
        <f t="shared" si="16"/>
        <v>6.69</v>
      </c>
      <c r="AD82" s="142">
        <f t="shared" si="16"/>
        <v>6.1</v>
      </c>
      <c r="AE82" s="142">
        <f t="shared" si="16"/>
        <v>5.708</v>
      </c>
      <c r="AF82" s="142">
        <f t="shared" si="16"/>
        <v>5.079</v>
      </c>
      <c r="AG82" s="142">
        <f t="shared" si="16"/>
        <v>6.218</v>
      </c>
      <c r="AH82" s="142">
        <f t="shared" si="16"/>
        <v>6.161</v>
      </c>
      <c r="AI82" s="142" t="str">
        <f t="shared" si="16"/>
        <v/>
      </c>
      <c r="AJ82" s="142" t="str">
        <f t="shared" si="16"/>
        <v/>
      </c>
      <c r="AK82" s="142" t="str">
        <f t="shared" si="16"/>
        <v/>
      </c>
      <c r="AL82" s="142" t="str">
        <f t="shared" si="16"/>
        <v/>
      </c>
      <c r="AM82" s="142" t="str">
        <f t="shared" si="16"/>
        <v/>
      </c>
    </row>
    <row r="83" ht="12.75" customHeight="1">
      <c r="A83" s="140" t="str">
        <f t="shared" si="4"/>
        <v>Man Utd</v>
      </c>
      <c r="B83" s="142">
        <f t="shared" ref="B83:AM83" si="17">IF(B$69&lt;=38,ROUND(SUMIFS($B60:$AM60,$B$68:$AM$68,"&lt;="&amp;B$69,$B$68:$AM$68,"&gt;="&amp;B$68),3),"")</f>
        <v>6.216</v>
      </c>
      <c r="C83" s="142">
        <f t="shared" si="17"/>
        <v>5.745</v>
      </c>
      <c r="D83" s="142">
        <f t="shared" si="17"/>
        <v>5.941</v>
      </c>
      <c r="E83" s="142">
        <f t="shared" si="17"/>
        <v>5.784</v>
      </c>
      <c r="F83" s="142">
        <f t="shared" si="17"/>
        <v>6.53</v>
      </c>
      <c r="G83" s="142">
        <f t="shared" si="17"/>
        <v>6.491</v>
      </c>
      <c r="H83" s="142">
        <f t="shared" si="17"/>
        <v>5.972</v>
      </c>
      <c r="I83" s="142">
        <f t="shared" si="17"/>
        <v>6.051</v>
      </c>
      <c r="J83" s="142">
        <f t="shared" si="17"/>
        <v>5.894</v>
      </c>
      <c r="K83" s="142">
        <f t="shared" si="17"/>
        <v>6.483</v>
      </c>
      <c r="L83" s="142">
        <f t="shared" si="17"/>
        <v>6.545</v>
      </c>
      <c r="M83" s="142">
        <f t="shared" si="17"/>
        <v>5.759</v>
      </c>
      <c r="N83" s="142">
        <f t="shared" si="17"/>
        <v>6.187</v>
      </c>
      <c r="O83" s="142">
        <f t="shared" si="17"/>
        <v>6.384</v>
      </c>
      <c r="P83" s="142">
        <f t="shared" si="17"/>
        <v>6.58</v>
      </c>
      <c r="Q83" s="142">
        <f t="shared" si="17"/>
        <v>6.03</v>
      </c>
      <c r="R83" s="142">
        <f t="shared" si="17"/>
        <v>5.183</v>
      </c>
      <c r="S83" s="142">
        <f t="shared" si="17"/>
        <v>5.93</v>
      </c>
      <c r="T83" s="142">
        <f t="shared" si="17"/>
        <v>5.815</v>
      </c>
      <c r="U83" s="142">
        <f t="shared" si="17"/>
        <v>5.383</v>
      </c>
      <c r="V83" s="142">
        <f t="shared" si="17"/>
        <v>5.205</v>
      </c>
      <c r="W83" s="142">
        <f t="shared" si="17"/>
        <v>5.637</v>
      </c>
      <c r="X83" s="142">
        <f t="shared" si="17"/>
        <v>6.069</v>
      </c>
      <c r="Y83" s="142">
        <f t="shared" si="17"/>
        <v>6.109</v>
      </c>
      <c r="Z83" s="142">
        <f t="shared" si="17"/>
        <v>6.03</v>
      </c>
      <c r="AA83" s="142">
        <f t="shared" si="17"/>
        <v>5.677</v>
      </c>
      <c r="AB83" s="142">
        <f t="shared" si="17"/>
        <v>5.933</v>
      </c>
      <c r="AC83" s="142">
        <f t="shared" si="17"/>
        <v>5.934</v>
      </c>
      <c r="AD83" s="142">
        <f t="shared" si="17"/>
        <v>6.524</v>
      </c>
      <c r="AE83" s="142">
        <f t="shared" si="17"/>
        <v>6.209</v>
      </c>
      <c r="AF83" s="142">
        <f t="shared" si="17"/>
        <v>6.288</v>
      </c>
      <c r="AG83" s="142">
        <f t="shared" si="17"/>
        <v>6.759</v>
      </c>
      <c r="AH83" s="142">
        <f t="shared" si="17"/>
        <v>6.633</v>
      </c>
      <c r="AI83" s="142" t="str">
        <f t="shared" si="17"/>
        <v/>
      </c>
      <c r="AJ83" s="142" t="str">
        <f t="shared" si="17"/>
        <v/>
      </c>
      <c r="AK83" s="142" t="str">
        <f t="shared" si="17"/>
        <v/>
      </c>
      <c r="AL83" s="142" t="str">
        <f t="shared" si="17"/>
        <v/>
      </c>
      <c r="AM83" s="142" t="str">
        <f t="shared" si="17"/>
        <v/>
      </c>
    </row>
    <row r="84" ht="12.75" customHeight="1">
      <c r="A84" s="140" t="str">
        <f t="shared" si="4"/>
        <v>Newcastle</v>
      </c>
      <c r="B84" s="142">
        <f t="shared" ref="B84:AM84" si="18">IF(B$69&lt;=38,ROUND(SUMIFS($B61:$AM61,$B$68:$AM$68,"&lt;="&amp;B$69,$B$68:$AM$68,"&gt;="&amp;B$68),3),"")</f>
        <v>5.458</v>
      </c>
      <c r="C84" s="142">
        <f t="shared" si="18"/>
        <v>6.165</v>
      </c>
      <c r="D84" s="142">
        <f t="shared" si="18"/>
        <v>5.54</v>
      </c>
      <c r="E84" s="142">
        <f t="shared" si="18"/>
        <v>5.815</v>
      </c>
      <c r="F84" s="142">
        <f t="shared" si="18"/>
        <v>6.287</v>
      </c>
      <c r="G84" s="142">
        <f t="shared" si="18"/>
        <v>6.365</v>
      </c>
      <c r="H84" s="142">
        <f t="shared" si="18"/>
        <v>6.523</v>
      </c>
      <c r="I84" s="142">
        <f t="shared" si="18"/>
        <v>5.697</v>
      </c>
      <c r="J84" s="142">
        <f t="shared" si="18"/>
        <v>6.994</v>
      </c>
      <c r="K84" s="142">
        <f t="shared" si="18"/>
        <v>6.923</v>
      </c>
      <c r="L84" s="142">
        <f t="shared" si="18"/>
        <v>6.766</v>
      </c>
      <c r="M84" s="142">
        <f t="shared" si="18"/>
        <v>6.452</v>
      </c>
      <c r="N84" s="142">
        <f t="shared" si="18"/>
        <v>6.71</v>
      </c>
      <c r="O84" s="142">
        <f t="shared" si="18"/>
        <v>6.435</v>
      </c>
      <c r="P84" s="142">
        <f t="shared" si="18"/>
        <v>6.002</v>
      </c>
      <c r="Q84" s="142">
        <f t="shared" si="18"/>
        <v>5.68</v>
      </c>
      <c r="R84" s="142">
        <f t="shared" si="18"/>
        <v>5.444</v>
      </c>
      <c r="S84" s="142">
        <f t="shared" si="18"/>
        <v>5.633</v>
      </c>
      <c r="T84" s="142">
        <f t="shared" si="18"/>
        <v>4.668</v>
      </c>
      <c r="U84" s="142">
        <f t="shared" si="18"/>
        <v>4.903</v>
      </c>
      <c r="V84" s="142">
        <f t="shared" si="18"/>
        <v>4.786</v>
      </c>
      <c r="W84" s="142">
        <f t="shared" si="18"/>
        <v>5.336</v>
      </c>
      <c r="X84" s="142">
        <f t="shared" si="18"/>
        <v>5.572</v>
      </c>
      <c r="Y84" s="142">
        <f t="shared" si="18"/>
        <v>5.423</v>
      </c>
      <c r="Z84" s="142">
        <f t="shared" si="18"/>
        <v>6.327</v>
      </c>
      <c r="AA84" s="142">
        <f t="shared" si="18"/>
        <v>6.877</v>
      </c>
      <c r="AB84" s="142">
        <f t="shared" si="18"/>
        <v>6.562</v>
      </c>
      <c r="AC84" s="142">
        <f t="shared" si="18"/>
        <v>6.365</v>
      </c>
      <c r="AD84" s="142">
        <f t="shared" si="18"/>
        <v>6.365</v>
      </c>
      <c r="AE84" s="142">
        <f t="shared" si="18"/>
        <v>6.523</v>
      </c>
      <c r="AF84" s="142">
        <f t="shared" si="18"/>
        <v>6.09</v>
      </c>
      <c r="AG84" s="142">
        <f t="shared" si="18"/>
        <v>6.012</v>
      </c>
      <c r="AH84" s="142">
        <f t="shared" si="18"/>
        <v>6.266</v>
      </c>
      <c r="AI84" s="142" t="str">
        <f t="shared" si="18"/>
        <v/>
      </c>
      <c r="AJ84" s="142" t="str">
        <f t="shared" si="18"/>
        <v/>
      </c>
      <c r="AK84" s="142" t="str">
        <f t="shared" si="18"/>
        <v/>
      </c>
      <c r="AL84" s="142" t="str">
        <f t="shared" si="18"/>
        <v/>
      </c>
      <c r="AM84" s="142" t="str">
        <f t="shared" si="18"/>
        <v/>
      </c>
    </row>
    <row r="85" ht="12.75" customHeight="1">
      <c r="A85" s="140" t="str">
        <f t="shared" si="4"/>
        <v>Southampton</v>
      </c>
      <c r="B85" s="142">
        <f t="shared" ref="B85:AM85" si="19">IF(B$69&lt;=38,ROUND(SUMIFS($B62:$AM62,$B$68:$AM$68,"&lt;="&amp;B$69,$B$68:$AM$68,"&gt;="&amp;B$68),3),"")</f>
        <v>5.815</v>
      </c>
      <c r="C85" s="142">
        <f t="shared" si="19"/>
        <v>6.052</v>
      </c>
      <c r="D85" s="142">
        <f t="shared" si="19"/>
        <v>6.052</v>
      </c>
      <c r="E85" s="142">
        <f t="shared" si="19"/>
        <v>5.738</v>
      </c>
      <c r="F85" s="142">
        <f t="shared" si="19"/>
        <v>5.856</v>
      </c>
      <c r="G85" s="142">
        <f t="shared" si="19"/>
        <v>5.266</v>
      </c>
      <c r="H85" s="142">
        <f t="shared" si="19"/>
        <v>6.17</v>
      </c>
      <c r="I85" s="142">
        <f t="shared" si="19"/>
        <v>6.109</v>
      </c>
      <c r="J85" s="142">
        <f t="shared" si="19"/>
        <v>5.991</v>
      </c>
      <c r="K85" s="142">
        <f t="shared" si="19"/>
        <v>5.441</v>
      </c>
      <c r="L85" s="142">
        <f t="shared" si="19"/>
        <v>5.241</v>
      </c>
      <c r="M85" s="142">
        <f t="shared" si="19"/>
        <v>5.909</v>
      </c>
      <c r="N85" s="142">
        <f t="shared" si="19"/>
        <v>5.594</v>
      </c>
      <c r="O85" s="142">
        <f t="shared" si="19"/>
        <v>6.205</v>
      </c>
      <c r="P85" s="142">
        <f t="shared" si="19"/>
        <v>5.969</v>
      </c>
      <c r="Q85" s="142">
        <f t="shared" si="19"/>
        <v>5.969</v>
      </c>
      <c r="R85" s="142">
        <f t="shared" si="19"/>
        <v>5.855</v>
      </c>
      <c r="S85" s="142">
        <f t="shared" si="19"/>
        <v>6.051</v>
      </c>
      <c r="T85" s="142">
        <f t="shared" si="19"/>
        <v>6.169</v>
      </c>
      <c r="U85" s="142">
        <f t="shared" si="19"/>
        <v>5.187</v>
      </c>
      <c r="V85" s="142">
        <f t="shared" si="19"/>
        <v>5.846</v>
      </c>
      <c r="W85" s="142">
        <f t="shared" si="19"/>
        <v>6.003</v>
      </c>
      <c r="X85" s="142">
        <f t="shared" si="19"/>
        <v>6.615</v>
      </c>
      <c r="Y85" s="142">
        <f t="shared" si="19"/>
        <v>5.554</v>
      </c>
      <c r="Z85" s="142">
        <f t="shared" si="19"/>
        <v>5.24</v>
      </c>
      <c r="AA85" s="142">
        <f t="shared" si="19"/>
        <v>5.79</v>
      </c>
      <c r="AB85" s="142">
        <f t="shared" si="19"/>
        <v>5.602</v>
      </c>
      <c r="AC85" s="142">
        <f t="shared" si="19"/>
        <v>5.916</v>
      </c>
      <c r="AD85" s="142">
        <f t="shared" si="19"/>
        <v>5.509</v>
      </c>
      <c r="AE85" s="142">
        <f t="shared" si="19"/>
        <v>5.823</v>
      </c>
      <c r="AF85" s="142">
        <f t="shared" si="19"/>
        <v>6.255</v>
      </c>
      <c r="AG85" s="142">
        <f t="shared" si="19"/>
        <v>6.059</v>
      </c>
      <c r="AH85" s="142">
        <f t="shared" si="19"/>
        <v>6.373</v>
      </c>
      <c r="AI85" s="142" t="str">
        <f t="shared" si="19"/>
        <v/>
      </c>
      <c r="AJ85" s="142" t="str">
        <f t="shared" si="19"/>
        <v/>
      </c>
      <c r="AK85" s="142" t="str">
        <f t="shared" si="19"/>
        <v/>
      </c>
      <c r="AL85" s="142" t="str">
        <f t="shared" si="19"/>
        <v/>
      </c>
      <c r="AM85" s="142" t="str">
        <f t="shared" si="19"/>
        <v/>
      </c>
    </row>
    <row r="86" ht="12.75" customHeight="1">
      <c r="A86" s="140" t="str">
        <f t="shared" si="4"/>
        <v>Tottenham</v>
      </c>
      <c r="B86" s="142">
        <f t="shared" ref="B86:AM86" si="20">IF(B$69&lt;=38,ROUND(SUMIFS($B63:$AM63,$B$68:$AM$68,"&lt;="&amp;B$69,$B$68:$AM$68,"&gt;="&amp;B$68),3),"")</f>
        <v>5.798</v>
      </c>
      <c r="C86" s="142">
        <f t="shared" si="20"/>
        <v>6.112</v>
      </c>
      <c r="D86" s="142">
        <f t="shared" si="20"/>
        <v>5.807</v>
      </c>
      <c r="E86" s="142">
        <f t="shared" si="20"/>
        <v>6.475</v>
      </c>
      <c r="F86" s="142">
        <f t="shared" si="20"/>
        <v>5.768</v>
      </c>
      <c r="G86" s="142">
        <f t="shared" si="20"/>
        <v>5.769</v>
      </c>
      <c r="H86" s="142">
        <f t="shared" si="20"/>
        <v>5.847</v>
      </c>
      <c r="I86" s="142">
        <f t="shared" si="20"/>
        <v>5.729</v>
      </c>
      <c r="J86" s="142">
        <f t="shared" si="20"/>
        <v>5.345</v>
      </c>
      <c r="K86" s="142">
        <f t="shared" si="20"/>
        <v>5.502</v>
      </c>
      <c r="L86" s="142">
        <f t="shared" si="20"/>
        <v>5.856</v>
      </c>
      <c r="M86" s="142">
        <f t="shared" si="20"/>
        <v>5.619</v>
      </c>
      <c r="N86" s="142">
        <f t="shared" si="20"/>
        <v>5.422</v>
      </c>
      <c r="O86" s="142">
        <f t="shared" si="20"/>
        <v>5.776</v>
      </c>
      <c r="P86" s="142">
        <f t="shared" si="20"/>
        <v>6.059</v>
      </c>
      <c r="Q86" s="142">
        <f t="shared" si="20"/>
        <v>5.859</v>
      </c>
      <c r="R86" s="142">
        <f t="shared" si="20"/>
        <v>5.741</v>
      </c>
      <c r="S86" s="142">
        <f t="shared" si="20"/>
        <v>5.917</v>
      </c>
      <c r="T86" s="142">
        <f t="shared" si="20"/>
        <v>6.349</v>
      </c>
      <c r="U86" s="142">
        <f t="shared" si="20"/>
        <v>6.31</v>
      </c>
      <c r="V86" s="142">
        <f t="shared" si="20"/>
        <v>6.734</v>
      </c>
      <c r="W86" s="142">
        <f t="shared" si="20"/>
        <v>6.423</v>
      </c>
      <c r="X86" s="142">
        <f t="shared" si="20"/>
        <v>6.305</v>
      </c>
      <c r="Y86" s="142">
        <f t="shared" si="20"/>
        <v>6.483</v>
      </c>
      <c r="Z86" s="142">
        <f t="shared" si="20"/>
        <v>6.208</v>
      </c>
      <c r="AA86" s="142">
        <f t="shared" si="20"/>
        <v>6.13</v>
      </c>
      <c r="AB86" s="142">
        <f t="shared" si="20"/>
        <v>5.029</v>
      </c>
      <c r="AC86" s="142">
        <f t="shared" si="20"/>
        <v>5.501</v>
      </c>
      <c r="AD86" s="142">
        <f t="shared" si="20"/>
        <v>6.169</v>
      </c>
      <c r="AE86" s="142">
        <f t="shared" si="20"/>
        <v>5.501</v>
      </c>
      <c r="AF86" s="142">
        <f t="shared" si="20"/>
        <v>6.13</v>
      </c>
      <c r="AG86" s="142">
        <f t="shared" si="20"/>
        <v>6.208</v>
      </c>
      <c r="AH86" s="142">
        <f t="shared" si="20"/>
        <v>7.23</v>
      </c>
      <c r="AI86" s="142" t="str">
        <f t="shared" si="20"/>
        <v/>
      </c>
      <c r="AJ86" s="142" t="str">
        <f t="shared" si="20"/>
        <v/>
      </c>
      <c r="AK86" s="142" t="str">
        <f t="shared" si="20"/>
        <v/>
      </c>
      <c r="AL86" s="142" t="str">
        <f t="shared" si="20"/>
        <v/>
      </c>
      <c r="AM86" s="142" t="str">
        <f t="shared" si="20"/>
        <v/>
      </c>
    </row>
    <row r="87" ht="12.75" customHeight="1">
      <c r="A87" s="140" t="str">
        <f t="shared" si="4"/>
        <v>Watford</v>
      </c>
      <c r="B87" s="142">
        <f t="shared" ref="B87:AM87" si="21">IF(B$69&lt;=38,ROUND(SUMIFS($B64:$AM64,$B$68:$AM$68,"&lt;="&amp;B$69,$B$68:$AM$68,"&gt;="&amp;B$68),3),"")</f>
        <v>5.48</v>
      </c>
      <c r="C87" s="142">
        <f t="shared" si="21"/>
        <v>5.126</v>
      </c>
      <c r="D87" s="142">
        <f t="shared" si="21"/>
        <v>5.677</v>
      </c>
      <c r="E87" s="142">
        <f t="shared" si="21"/>
        <v>5.678</v>
      </c>
      <c r="F87" s="142">
        <f t="shared" si="21"/>
        <v>6.188</v>
      </c>
      <c r="G87" s="142">
        <f t="shared" si="21"/>
        <v>6.11</v>
      </c>
      <c r="H87" s="142">
        <f t="shared" si="21"/>
        <v>6.091</v>
      </c>
      <c r="I87" s="142">
        <f t="shared" si="21"/>
        <v>6.406</v>
      </c>
      <c r="J87" s="142">
        <f t="shared" si="21"/>
        <v>6.052</v>
      </c>
      <c r="K87" s="142">
        <f t="shared" si="21"/>
        <v>5.462</v>
      </c>
      <c r="L87" s="142">
        <f t="shared" si="21"/>
        <v>5.029</v>
      </c>
      <c r="M87" s="142">
        <f t="shared" si="21"/>
        <v>5.532</v>
      </c>
      <c r="N87" s="142">
        <f t="shared" si="21"/>
        <v>5.532</v>
      </c>
      <c r="O87" s="142">
        <f t="shared" si="21"/>
        <v>5.296</v>
      </c>
      <c r="P87" s="142">
        <f t="shared" si="21"/>
        <v>5.611</v>
      </c>
      <c r="Q87" s="142">
        <f t="shared" si="21"/>
        <v>6.279</v>
      </c>
      <c r="R87" s="142">
        <f t="shared" si="21"/>
        <v>6.475</v>
      </c>
      <c r="S87" s="142">
        <f t="shared" si="21"/>
        <v>6.169</v>
      </c>
      <c r="T87" s="142">
        <f t="shared" si="21"/>
        <v>5.776</v>
      </c>
      <c r="U87" s="142">
        <f t="shared" si="21"/>
        <v>5.894</v>
      </c>
      <c r="V87" s="142">
        <f t="shared" si="21"/>
        <v>6.13</v>
      </c>
      <c r="W87" s="142">
        <f t="shared" si="21"/>
        <v>5.93</v>
      </c>
      <c r="X87" s="142">
        <f t="shared" si="21"/>
        <v>5.262</v>
      </c>
      <c r="Y87" s="142">
        <f t="shared" si="21"/>
        <v>5.89</v>
      </c>
      <c r="Z87" s="142">
        <f t="shared" si="21"/>
        <v>5.812</v>
      </c>
      <c r="AA87" s="142">
        <f t="shared" si="21"/>
        <v>6.008</v>
      </c>
      <c r="AB87" s="142">
        <f t="shared" si="21"/>
        <v>4.947</v>
      </c>
      <c r="AC87" s="142">
        <f t="shared" si="21"/>
        <v>5.444</v>
      </c>
      <c r="AD87" s="142">
        <f t="shared" si="21"/>
        <v>6.27</v>
      </c>
      <c r="AE87" s="142">
        <f t="shared" si="21"/>
        <v>5.759</v>
      </c>
      <c r="AF87" s="142">
        <f t="shared" si="21"/>
        <v>6.277</v>
      </c>
      <c r="AG87" s="142">
        <f t="shared" si="21"/>
        <v>5.727</v>
      </c>
      <c r="AH87" s="142">
        <f t="shared" si="21"/>
        <v>7.024</v>
      </c>
      <c r="AI87" s="142" t="str">
        <f t="shared" si="21"/>
        <v/>
      </c>
      <c r="AJ87" s="142" t="str">
        <f t="shared" si="21"/>
        <v/>
      </c>
      <c r="AK87" s="142" t="str">
        <f t="shared" si="21"/>
        <v/>
      </c>
      <c r="AL87" s="142" t="str">
        <f t="shared" si="21"/>
        <v/>
      </c>
      <c r="AM87" s="142" t="str">
        <f t="shared" si="21"/>
        <v/>
      </c>
    </row>
    <row r="88" ht="12.75" customHeight="1">
      <c r="A88" s="140" t="str">
        <f t="shared" si="4"/>
        <v>West Ham</v>
      </c>
      <c r="B88" s="142">
        <f t="shared" ref="B88:AM88" si="22">IF(B$69&lt;=38,ROUND(SUMIFS($B65:$AM65,$B$68:$AM$68,"&lt;="&amp;B$69,$B$68:$AM$68,"&gt;="&amp;B$68),3),"")</f>
        <v>5.194</v>
      </c>
      <c r="C88" s="142">
        <f t="shared" si="22"/>
        <v>5.548</v>
      </c>
      <c r="D88" s="142">
        <f t="shared" si="22"/>
        <v>5.312</v>
      </c>
      <c r="E88" s="142">
        <f t="shared" si="22"/>
        <v>5.312</v>
      </c>
      <c r="F88" s="142">
        <f t="shared" si="22"/>
        <v>5.108</v>
      </c>
      <c r="G88" s="142">
        <f t="shared" si="22"/>
        <v>5.108</v>
      </c>
      <c r="H88" s="142">
        <f t="shared" si="22"/>
        <v>5.226</v>
      </c>
      <c r="I88" s="142">
        <f t="shared" si="22"/>
        <v>4.99</v>
      </c>
      <c r="J88" s="142">
        <f t="shared" si="22"/>
        <v>4.676</v>
      </c>
      <c r="K88" s="142">
        <f t="shared" si="22"/>
        <v>5.06</v>
      </c>
      <c r="L88" s="142">
        <f t="shared" si="22"/>
        <v>5.296</v>
      </c>
      <c r="M88" s="142">
        <f t="shared" si="22"/>
        <v>5.472</v>
      </c>
      <c r="N88" s="142">
        <f t="shared" si="22"/>
        <v>5.786</v>
      </c>
      <c r="O88" s="142">
        <f t="shared" si="22"/>
        <v>6.297</v>
      </c>
      <c r="P88" s="142">
        <f t="shared" si="22"/>
        <v>6.297</v>
      </c>
      <c r="Q88" s="142">
        <f t="shared" si="22"/>
        <v>6.266</v>
      </c>
      <c r="R88" s="142">
        <f t="shared" si="22"/>
        <v>6.384</v>
      </c>
      <c r="S88" s="142">
        <f t="shared" si="22"/>
        <v>6.523</v>
      </c>
      <c r="T88" s="142">
        <f t="shared" si="22"/>
        <v>6.327</v>
      </c>
      <c r="U88" s="142">
        <f t="shared" si="22"/>
        <v>6.406</v>
      </c>
      <c r="V88" s="142">
        <f t="shared" si="22"/>
        <v>6.799</v>
      </c>
      <c r="W88" s="142">
        <f t="shared" si="22"/>
        <v>7.135</v>
      </c>
      <c r="X88" s="142">
        <f t="shared" si="22"/>
        <v>6.467</v>
      </c>
      <c r="Y88" s="142">
        <f t="shared" si="22"/>
        <v>6.467</v>
      </c>
      <c r="Z88" s="142">
        <f t="shared" si="22"/>
        <v>6.345</v>
      </c>
      <c r="AA88" s="142">
        <f t="shared" si="22"/>
        <v>6.541</v>
      </c>
      <c r="AB88" s="142">
        <f t="shared" si="22"/>
        <v>6.895</v>
      </c>
      <c r="AC88" s="142">
        <f t="shared" si="22"/>
        <v>6.048</v>
      </c>
      <c r="AD88" s="142">
        <f t="shared" si="22"/>
        <v>5.851</v>
      </c>
      <c r="AE88" s="142">
        <f t="shared" si="22"/>
        <v>6.165</v>
      </c>
      <c r="AF88" s="142">
        <f t="shared" si="22"/>
        <v>5.815</v>
      </c>
      <c r="AG88" s="142">
        <f t="shared" si="22"/>
        <v>5.697</v>
      </c>
      <c r="AH88" s="142">
        <f t="shared" si="22"/>
        <v>5.501</v>
      </c>
      <c r="AI88" s="142" t="str">
        <f t="shared" si="22"/>
        <v/>
      </c>
      <c r="AJ88" s="142" t="str">
        <f t="shared" si="22"/>
        <v/>
      </c>
      <c r="AK88" s="142" t="str">
        <f t="shared" si="22"/>
        <v/>
      </c>
      <c r="AL88" s="142" t="str">
        <f t="shared" si="22"/>
        <v/>
      </c>
      <c r="AM88" s="142" t="str">
        <f t="shared" si="22"/>
        <v/>
      </c>
    </row>
    <row r="89" ht="12.75" customHeight="1">
      <c r="A89" s="140" t="str">
        <f t="shared" si="4"/>
        <v>Wolves</v>
      </c>
      <c r="B89" s="142">
        <f t="shared" ref="B89:AM89" si="23">IF(B$69&lt;=38,ROUND(SUMIFS($B66:$AM66,$B$68:$AM$68,"&lt;="&amp;B$69,$B$68:$AM$68,"&gt;="&amp;B$68),3),"")</f>
        <v>5.029</v>
      </c>
      <c r="C89" s="142">
        <f t="shared" si="23"/>
        <v>4.794</v>
      </c>
      <c r="D89" s="142">
        <f t="shared" si="23"/>
        <v>4.99</v>
      </c>
      <c r="E89" s="142">
        <f t="shared" si="23"/>
        <v>5.776</v>
      </c>
      <c r="F89" s="142">
        <f t="shared" si="23"/>
        <v>5.737</v>
      </c>
      <c r="G89" s="142">
        <f t="shared" si="23"/>
        <v>5.658</v>
      </c>
      <c r="H89" s="142">
        <f t="shared" si="23"/>
        <v>6.09</v>
      </c>
      <c r="I89" s="142">
        <f t="shared" si="23"/>
        <v>6.208</v>
      </c>
      <c r="J89" s="142">
        <f t="shared" si="23"/>
        <v>6.126</v>
      </c>
      <c r="K89" s="142">
        <f t="shared" si="23"/>
        <v>5.694</v>
      </c>
      <c r="L89" s="142">
        <f t="shared" si="23"/>
        <v>5.38</v>
      </c>
      <c r="M89" s="142">
        <f t="shared" si="23"/>
        <v>5.812</v>
      </c>
      <c r="N89" s="142">
        <f t="shared" si="23"/>
        <v>6.126</v>
      </c>
      <c r="O89" s="142">
        <f t="shared" si="23"/>
        <v>5.87</v>
      </c>
      <c r="P89" s="142">
        <f t="shared" si="23"/>
        <v>5.519</v>
      </c>
      <c r="Q89" s="142">
        <f t="shared" si="23"/>
        <v>5.755</v>
      </c>
      <c r="R89" s="142">
        <f t="shared" si="23"/>
        <v>5.637</v>
      </c>
      <c r="S89" s="142">
        <f t="shared" si="23"/>
        <v>5.912</v>
      </c>
      <c r="T89" s="142">
        <f t="shared" si="23"/>
        <v>6.462</v>
      </c>
      <c r="U89" s="142">
        <f t="shared" si="23"/>
        <v>6.287</v>
      </c>
      <c r="V89" s="142">
        <f t="shared" si="23"/>
        <v>6.837</v>
      </c>
      <c r="W89" s="142">
        <f t="shared" si="23"/>
        <v>6.916</v>
      </c>
      <c r="X89" s="142">
        <f t="shared" si="23"/>
        <v>7.348</v>
      </c>
      <c r="Y89" s="142">
        <f t="shared" si="23"/>
        <v>7.025</v>
      </c>
      <c r="Z89" s="142">
        <f t="shared" si="23"/>
        <v>6.003</v>
      </c>
      <c r="AA89" s="142">
        <f t="shared" si="23"/>
        <v>6.357</v>
      </c>
      <c r="AB89" s="142">
        <f t="shared" si="23"/>
        <v>5.846</v>
      </c>
      <c r="AC89" s="142">
        <f t="shared" si="23"/>
        <v>5.414</v>
      </c>
      <c r="AD89" s="142">
        <f t="shared" si="23"/>
        <v>5.453</v>
      </c>
      <c r="AE89" s="142">
        <f t="shared" si="23"/>
        <v>5.422</v>
      </c>
      <c r="AF89" s="142">
        <f t="shared" si="23"/>
        <v>6.012</v>
      </c>
      <c r="AG89" s="142">
        <f t="shared" si="23"/>
        <v>6.27</v>
      </c>
      <c r="AH89" s="142">
        <f t="shared" si="23"/>
        <v>5.994</v>
      </c>
      <c r="AI89" s="142" t="str">
        <f t="shared" si="23"/>
        <v/>
      </c>
      <c r="AJ89" s="142" t="str">
        <f t="shared" si="23"/>
        <v/>
      </c>
      <c r="AK89" s="142" t="str">
        <f t="shared" si="23"/>
        <v/>
      </c>
      <c r="AL89" s="142" t="str">
        <f t="shared" si="23"/>
        <v/>
      </c>
      <c r="AM89" s="142" t="str">
        <f t="shared" si="23"/>
        <v/>
      </c>
    </row>
    <row r="90" ht="15.75" customHeight="1">
      <c r="A90" s="147" t="s">
        <v>165</v>
      </c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</row>
    <row r="91" ht="12.75" customHeight="1">
      <c r="A91" s="139" t="s">
        <v>159</v>
      </c>
      <c r="B91" s="139" t="s">
        <v>41</v>
      </c>
      <c r="C91" s="139" t="s">
        <v>42</v>
      </c>
      <c r="D91" s="139" t="s">
        <v>43</v>
      </c>
      <c r="E91" s="139" t="s">
        <v>44</v>
      </c>
      <c r="F91" s="139" t="s">
        <v>45</v>
      </c>
      <c r="G91" s="139" t="s">
        <v>46</v>
      </c>
      <c r="H91" s="139" t="s">
        <v>47</v>
      </c>
      <c r="I91" s="139" t="s">
        <v>48</v>
      </c>
      <c r="J91" s="139" t="s">
        <v>49</v>
      </c>
      <c r="K91" s="139" t="s">
        <v>50</v>
      </c>
      <c r="L91" s="140" t="s">
        <v>51</v>
      </c>
      <c r="M91" s="140" t="s">
        <v>52</v>
      </c>
      <c r="N91" s="140" t="s">
        <v>53</v>
      </c>
      <c r="O91" s="140" t="s">
        <v>54</v>
      </c>
      <c r="P91" s="140" t="s">
        <v>55</v>
      </c>
      <c r="Q91" s="140" t="s">
        <v>56</v>
      </c>
      <c r="R91" s="140" t="s">
        <v>57</v>
      </c>
      <c r="S91" s="140" t="s">
        <v>58</v>
      </c>
      <c r="T91" s="140" t="s">
        <v>59</v>
      </c>
      <c r="U91" s="140" t="s">
        <v>60</v>
      </c>
      <c r="V91" s="140" t="s">
        <v>61</v>
      </c>
      <c r="W91" s="140" t="s">
        <v>62</v>
      </c>
      <c r="X91" s="140" t="s">
        <v>63</v>
      </c>
      <c r="Y91" s="140" t="s">
        <v>64</v>
      </c>
      <c r="Z91" s="140" t="s">
        <v>65</v>
      </c>
      <c r="AA91" s="140" t="s">
        <v>66</v>
      </c>
      <c r="AB91" s="140" t="s">
        <v>67</v>
      </c>
      <c r="AC91" s="140" t="s">
        <v>68</v>
      </c>
      <c r="AD91" s="140" t="s">
        <v>69</v>
      </c>
      <c r="AE91" s="140" t="s">
        <v>70</v>
      </c>
      <c r="AF91" s="140" t="s">
        <v>71</v>
      </c>
      <c r="AG91" s="140" t="s">
        <v>72</v>
      </c>
      <c r="AH91" s="140" t="s">
        <v>73</v>
      </c>
      <c r="AI91" s="140" t="s">
        <v>74</v>
      </c>
      <c r="AJ91" s="140" t="s">
        <v>75</v>
      </c>
      <c r="AK91" s="140" t="s">
        <v>76</v>
      </c>
      <c r="AL91" s="140" t="s">
        <v>77</v>
      </c>
      <c r="AM91" s="140" t="s">
        <v>78</v>
      </c>
    </row>
    <row r="92" ht="12.75" customHeight="1">
      <c r="A92" s="140" t="str">
        <f t="shared" ref="A92:A111" si="25">A3</f>
        <v>Arsenal</v>
      </c>
      <c r="B92" s="142">
        <f t="shared" ref="B92:AM92" si="24">IF(ISERROR(RANK(B70,B$70:B$89,0)+COUNTIF(B$70:B70,B70)-1),"",RANK(B70,B$70:B$89,0)+COUNTIF(B$70:B70,B70)-1)</f>
        <v>10</v>
      </c>
      <c r="C92" s="142">
        <f t="shared" si="24"/>
        <v>4</v>
      </c>
      <c r="D92" s="142">
        <f t="shared" si="24"/>
        <v>2</v>
      </c>
      <c r="E92" s="142">
        <f t="shared" si="24"/>
        <v>2</v>
      </c>
      <c r="F92" s="142">
        <f t="shared" si="24"/>
        <v>2</v>
      </c>
      <c r="G92" s="142">
        <f t="shared" si="24"/>
        <v>1</v>
      </c>
      <c r="H92" s="142">
        <f t="shared" si="24"/>
        <v>1</v>
      </c>
      <c r="I92" s="142">
        <f t="shared" si="24"/>
        <v>2</v>
      </c>
      <c r="J92" s="142">
        <f t="shared" si="24"/>
        <v>4</v>
      </c>
      <c r="K92" s="142">
        <f t="shared" si="24"/>
        <v>13</v>
      </c>
      <c r="L92" s="142">
        <f t="shared" si="24"/>
        <v>13</v>
      </c>
      <c r="M92" s="142">
        <f t="shared" si="24"/>
        <v>14</v>
      </c>
      <c r="N92" s="142">
        <f t="shared" si="24"/>
        <v>17</v>
      </c>
      <c r="O92" s="142">
        <f t="shared" si="24"/>
        <v>18</v>
      </c>
      <c r="P92" s="142">
        <f t="shared" si="24"/>
        <v>20</v>
      </c>
      <c r="Q92" s="142">
        <f t="shared" si="24"/>
        <v>8</v>
      </c>
      <c r="R92" s="142">
        <f t="shared" si="24"/>
        <v>12</v>
      </c>
      <c r="S92" s="142">
        <f t="shared" si="24"/>
        <v>15</v>
      </c>
      <c r="T92" s="142">
        <f t="shared" si="24"/>
        <v>10</v>
      </c>
      <c r="U92" s="142">
        <f t="shared" si="24"/>
        <v>15</v>
      </c>
      <c r="V92" s="142">
        <f t="shared" si="24"/>
        <v>10</v>
      </c>
      <c r="W92" s="142">
        <f t="shared" si="24"/>
        <v>13</v>
      </c>
      <c r="X92" s="142">
        <f t="shared" si="24"/>
        <v>10</v>
      </c>
      <c r="Y92" s="142">
        <f t="shared" si="24"/>
        <v>15</v>
      </c>
      <c r="Z92" s="142">
        <f t="shared" si="24"/>
        <v>17</v>
      </c>
      <c r="AA92" s="142">
        <f t="shared" si="24"/>
        <v>11</v>
      </c>
      <c r="AB92" s="142">
        <f t="shared" si="24"/>
        <v>7</v>
      </c>
      <c r="AC92" s="142">
        <f t="shared" si="24"/>
        <v>14</v>
      </c>
      <c r="AD92" s="142">
        <f t="shared" si="24"/>
        <v>15</v>
      </c>
      <c r="AE92" s="142">
        <f t="shared" si="24"/>
        <v>7</v>
      </c>
      <c r="AF92" s="142">
        <f t="shared" si="24"/>
        <v>4</v>
      </c>
      <c r="AG92" s="142">
        <f t="shared" si="24"/>
        <v>3</v>
      </c>
      <c r="AH92" s="142">
        <f t="shared" si="24"/>
        <v>11</v>
      </c>
      <c r="AI92" s="142" t="str">
        <f t="shared" si="24"/>
        <v/>
      </c>
      <c r="AJ92" s="142" t="str">
        <f t="shared" si="24"/>
        <v/>
      </c>
      <c r="AK92" s="142" t="str">
        <f t="shared" si="24"/>
        <v/>
      </c>
      <c r="AL92" s="142" t="str">
        <f t="shared" si="24"/>
        <v/>
      </c>
      <c r="AM92" s="142" t="str">
        <f t="shared" si="24"/>
        <v/>
      </c>
    </row>
    <row r="93" ht="12.75" customHeight="1">
      <c r="A93" s="140" t="str">
        <f t="shared" si="25"/>
        <v>Bournemouth</v>
      </c>
      <c r="B93" s="142">
        <f t="shared" ref="B93:AM93" si="26">IF(ISERROR(RANK(B71,B$70:B$89,0)+COUNTIF(B$70:B71,B71)-1),"",RANK(B71,B$70:B$89,0)+COUNTIF(B$70:B71,B71)-1)</f>
        <v>6</v>
      </c>
      <c r="C93" s="142">
        <f t="shared" si="26"/>
        <v>8</v>
      </c>
      <c r="D93" s="142">
        <f t="shared" si="26"/>
        <v>5</v>
      </c>
      <c r="E93" s="142">
        <f t="shared" si="26"/>
        <v>6</v>
      </c>
      <c r="F93" s="142">
        <f t="shared" si="26"/>
        <v>3</v>
      </c>
      <c r="G93" s="142">
        <f t="shared" si="26"/>
        <v>9</v>
      </c>
      <c r="H93" s="142">
        <f t="shared" si="26"/>
        <v>11</v>
      </c>
      <c r="I93" s="142">
        <f t="shared" si="26"/>
        <v>9</v>
      </c>
      <c r="J93" s="142">
        <f t="shared" si="26"/>
        <v>15</v>
      </c>
      <c r="K93" s="142">
        <f t="shared" si="26"/>
        <v>14</v>
      </c>
      <c r="L93" s="142">
        <f t="shared" si="26"/>
        <v>14</v>
      </c>
      <c r="M93" s="142">
        <f t="shared" si="26"/>
        <v>10</v>
      </c>
      <c r="N93" s="142">
        <f t="shared" si="26"/>
        <v>4</v>
      </c>
      <c r="O93" s="142">
        <f t="shared" si="26"/>
        <v>14</v>
      </c>
      <c r="P93" s="142">
        <f t="shared" si="26"/>
        <v>15</v>
      </c>
      <c r="Q93" s="142">
        <f t="shared" si="26"/>
        <v>18</v>
      </c>
      <c r="R93" s="142">
        <f t="shared" si="26"/>
        <v>19</v>
      </c>
      <c r="S93" s="142">
        <f t="shared" si="26"/>
        <v>10</v>
      </c>
      <c r="T93" s="142">
        <f t="shared" si="26"/>
        <v>16</v>
      </c>
      <c r="U93" s="142">
        <f t="shared" si="26"/>
        <v>11</v>
      </c>
      <c r="V93" s="142">
        <f t="shared" si="26"/>
        <v>11</v>
      </c>
      <c r="W93" s="142">
        <f t="shared" si="26"/>
        <v>12</v>
      </c>
      <c r="X93" s="142">
        <f t="shared" si="26"/>
        <v>13</v>
      </c>
      <c r="Y93" s="142">
        <f t="shared" si="26"/>
        <v>20</v>
      </c>
      <c r="Z93" s="142">
        <f t="shared" si="26"/>
        <v>20</v>
      </c>
      <c r="AA93" s="142">
        <f t="shared" si="26"/>
        <v>20</v>
      </c>
      <c r="AB93" s="142">
        <f t="shared" si="26"/>
        <v>14</v>
      </c>
      <c r="AC93" s="142">
        <f t="shared" si="26"/>
        <v>19</v>
      </c>
      <c r="AD93" s="142">
        <f t="shared" si="26"/>
        <v>19</v>
      </c>
      <c r="AE93" s="142">
        <f t="shared" si="26"/>
        <v>5</v>
      </c>
      <c r="AF93" s="142">
        <f t="shared" si="26"/>
        <v>3</v>
      </c>
      <c r="AG93" s="142">
        <f t="shared" si="26"/>
        <v>11</v>
      </c>
      <c r="AH93" s="142">
        <f t="shared" si="26"/>
        <v>7</v>
      </c>
      <c r="AI93" s="142" t="str">
        <f t="shared" si="26"/>
        <v/>
      </c>
      <c r="AJ93" s="142" t="str">
        <f t="shared" si="26"/>
        <v/>
      </c>
      <c r="AK93" s="142" t="str">
        <f t="shared" si="26"/>
        <v/>
      </c>
      <c r="AL93" s="142" t="str">
        <f t="shared" si="26"/>
        <v/>
      </c>
      <c r="AM93" s="142" t="str">
        <f t="shared" si="26"/>
        <v/>
      </c>
    </row>
    <row r="94" ht="12.75" customHeight="1">
      <c r="A94" s="140" t="str">
        <f t="shared" si="25"/>
        <v>Brighton</v>
      </c>
      <c r="B94" s="142">
        <f t="shared" ref="B94:AM94" si="27">IF(ISERROR(RANK(B72,B$70:B$89,0)+COUNTIF(B$70:B72,B72)-1),"",RANK(B72,B$70:B$89,0)+COUNTIF(B$70:B72,B72)-1)</f>
        <v>14</v>
      </c>
      <c r="C94" s="142">
        <f t="shared" si="27"/>
        <v>19</v>
      </c>
      <c r="D94" s="142">
        <f t="shared" si="27"/>
        <v>11</v>
      </c>
      <c r="E94" s="142">
        <f t="shared" si="27"/>
        <v>8</v>
      </c>
      <c r="F94" s="142">
        <f t="shared" si="27"/>
        <v>13</v>
      </c>
      <c r="G94" s="142">
        <f t="shared" si="27"/>
        <v>15</v>
      </c>
      <c r="H94" s="142">
        <f t="shared" si="27"/>
        <v>13</v>
      </c>
      <c r="I94" s="142">
        <f t="shared" si="27"/>
        <v>3</v>
      </c>
      <c r="J94" s="142">
        <f t="shared" si="27"/>
        <v>8</v>
      </c>
      <c r="K94" s="142">
        <f t="shared" si="27"/>
        <v>5</v>
      </c>
      <c r="L94" s="142">
        <f t="shared" si="27"/>
        <v>8</v>
      </c>
      <c r="M94" s="142">
        <f t="shared" si="27"/>
        <v>7</v>
      </c>
      <c r="N94" s="142">
        <f t="shared" si="27"/>
        <v>6</v>
      </c>
      <c r="O94" s="142">
        <f t="shared" si="27"/>
        <v>11</v>
      </c>
      <c r="P94" s="142">
        <f t="shared" si="27"/>
        <v>4</v>
      </c>
      <c r="Q94" s="142">
        <f t="shared" si="27"/>
        <v>3</v>
      </c>
      <c r="R94" s="142">
        <f t="shared" si="27"/>
        <v>3</v>
      </c>
      <c r="S94" s="142">
        <f t="shared" si="27"/>
        <v>4</v>
      </c>
      <c r="T94" s="142">
        <f t="shared" si="27"/>
        <v>9</v>
      </c>
      <c r="U94" s="142">
        <f t="shared" si="27"/>
        <v>8</v>
      </c>
      <c r="V94" s="142">
        <f t="shared" si="27"/>
        <v>15</v>
      </c>
      <c r="W94" s="142">
        <f t="shared" si="27"/>
        <v>19</v>
      </c>
      <c r="X94" s="142">
        <f t="shared" si="27"/>
        <v>20</v>
      </c>
      <c r="Y94" s="142">
        <f t="shared" si="27"/>
        <v>9</v>
      </c>
      <c r="Z94" s="142">
        <f t="shared" si="27"/>
        <v>9</v>
      </c>
      <c r="AA94" s="142">
        <f t="shared" si="27"/>
        <v>10</v>
      </c>
      <c r="AB94" s="142">
        <f t="shared" si="27"/>
        <v>6</v>
      </c>
      <c r="AC94" s="142">
        <f t="shared" si="27"/>
        <v>7</v>
      </c>
      <c r="AD94" s="142">
        <f t="shared" si="27"/>
        <v>2</v>
      </c>
      <c r="AE94" s="142">
        <f t="shared" si="27"/>
        <v>4</v>
      </c>
      <c r="AF94" s="142">
        <f t="shared" si="27"/>
        <v>2</v>
      </c>
      <c r="AG94" s="142">
        <f t="shared" si="27"/>
        <v>8</v>
      </c>
      <c r="AH94" s="142">
        <f t="shared" si="27"/>
        <v>18</v>
      </c>
      <c r="AI94" s="142" t="str">
        <f t="shared" si="27"/>
        <v/>
      </c>
      <c r="AJ94" s="142" t="str">
        <f t="shared" si="27"/>
        <v/>
      </c>
      <c r="AK94" s="142" t="str">
        <f t="shared" si="27"/>
        <v/>
      </c>
      <c r="AL94" s="142" t="str">
        <f t="shared" si="27"/>
        <v/>
      </c>
      <c r="AM94" s="142" t="str">
        <f t="shared" si="27"/>
        <v/>
      </c>
    </row>
    <row r="95" ht="12.75" customHeight="1">
      <c r="A95" s="140" t="str">
        <f t="shared" si="25"/>
        <v>Burnley</v>
      </c>
      <c r="B95" s="142">
        <f t="shared" ref="B95:AM95" si="28">IF(ISERROR(RANK(B73,B$70:B$89,0)+COUNTIF(B$70:B73,B73)-1),"",RANK(B73,B$70:B$89,0)+COUNTIF(B$70:B73,B73)-1)</f>
        <v>5</v>
      </c>
      <c r="C95" s="142">
        <f t="shared" si="28"/>
        <v>6</v>
      </c>
      <c r="D95" s="142">
        <f t="shared" si="28"/>
        <v>6</v>
      </c>
      <c r="E95" s="142">
        <f t="shared" si="28"/>
        <v>10</v>
      </c>
      <c r="F95" s="142">
        <f t="shared" si="28"/>
        <v>10</v>
      </c>
      <c r="G95" s="142">
        <f t="shared" si="28"/>
        <v>10</v>
      </c>
      <c r="H95" s="142">
        <f t="shared" si="28"/>
        <v>16</v>
      </c>
      <c r="I95" s="142">
        <f t="shared" si="28"/>
        <v>13</v>
      </c>
      <c r="J95" s="142">
        <f t="shared" si="28"/>
        <v>14</v>
      </c>
      <c r="K95" s="142">
        <f t="shared" si="28"/>
        <v>8</v>
      </c>
      <c r="L95" s="142">
        <f t="shared" si="28"/>
        <v>6</v>
      </c>
      <c r="M95" s="142">
        <f t="shared" si="28"/>
        <v>9</v>
      </c>
      <c r="N95" s="142">
        <f t="shared" si="28"/>
        <v>12</v>
      </c>
      <c r="O95" s="142">
        <f t="shared" si="28"/>
        <v>9</v>
      </c>
      <c r="P95" s="142">
        <f t="shared" si="28"/>
        <v>1</v>
      </c>
      <c r="Q95" s="142">
        <f t="shared" si="28"/>
        <v>1</v>
      </c>
      <c r="R95" s="142">
        <f t="shared" si="28"/>
        <v>2</v>
      </c>
      <c r="S95" s="142">
        <f t="shared" si="28"/>
        <v>1</v>
      </c>
      <c r="T95" s="142">
        <f t="shared" si="28"/>
        <v>1</v>
      </c>
      <c r="U95" s="142">
        <f t="shared" si="28"/>
        <v>1</v>
      </c>
      <c r="V95" s="142">
        <f t="shared" si="28"/>
        <v>7</v>
      </c>
      <c r="W95" s="142">
        <f t="shared" si="28"/>
        <v>10</v>
      </c>
      <c r="X95" s="142">
        <f t="shared" si="28"/>
        <v>18</v>
      </c>
      <c r="Y95" s="142">
        <f t="shared" si="28"/>
        <v>19</v>
      </c>
      <c r="Z95" s="142">
        <f t="shared" si="28"/>
        <v>19</v>
      </c>
      <c r="AA95" s="142">
        <f t="shared" si="28"/>
        <v>18</v>
      </c>
      <c r="AB95" s="142">
        <f t="shared" si="28"/>
        <v>13</v>
      </c>
      <c r="AC95" s="142">
        <f t="shared" si="28"/>
        <v>11</v>
      </c>
      <c r="AD95" s="142">
        <f t="shared" si="28"/>
        <v>5</v>
      </c>
      <c r="AE95" s="142">
        <f t="shared" si="28"/>
        <v>10</v>
      </c>
      <c r="AF95" s="142">
        <f t="shared" si="28"/>
        <v>11</v>
      </c>
      <c r="AG95" s="142">
        <f t="shared" si="28"/>
        <v>19</v>
      </c>
      <c r="AH95" s="142">
        <f t="shared" si="28"/>
        <v>15</v>
      </c>
      <c r="AI95" s="142" t="str">
        <f t="shared" si="28"/>
        <v/>
      </c>
      <c r="AJ95" s="142" t="str">
        <f t="shared" si="28"/>
        <v/>
      </c>
      <c r="AK95" s="142" t="str">
        <f t="shared" si="28"/>
        <v/>
      </c>
      <c r="AL95" s="142" t="str">
        <f t="shared" si="28"/>
        <v/>
      </c>
      <c r="AM95" s="142" t="str">
        <f t="shared" si="28"/>
        <v/>
      </c>
    </row>
    <row r="96" ht="12.75" customHeight="1">
      <c r="A96" s="140" t="str">
        <f t="shared" si="25"/>
        <v>Cardiff</v>
      </c>
      <c r="B96" s="142">
        <f t="shared" ref="B96:AM96" si="29">IF(ISERROR(RANK(B74,B$70:B$89,0)+COUNTIF(B$70:B74,B74)-1),"",RANK(B74,B$70:B$89,0)+COUNTIF(B$70:B74,B74)-1)</f>
        <v>13</v>
      </c>
      <c r="C96" s="142">
        <f t="shared" si="29"/>
        <v>15</v>
      </c>
      <c r="D96" s="142">
        <f t="shared" si="29"/>
        <v>20</v>
      </c>
      <c r="E96" s="142">
        <f t="shared" si="29"/>
        <v>18</v>
      </c>
      <c r="F96" s="142">
        <f t="shared" si="29"/>
        <v>20</v>
      </c>
      <c r="G96" s="142">
        <f t="shared" si="29"/>
        <v>16</v>
      </c>
      <c r="H96" s="142">
        <f t="shared" si="29"/>
        <v>9</v>
      </c>
      <c r="I96" s="142">
        <f t="shared" si="29"/>
        <v>11</v>
      </c>
      <c r="J96" s="142">
        <f t="shared" si="29"/>
        <v>6</v>
      </c>
      <c r="K96" s="142">
        <f t="shared" si="29"/>
        <v>10</v>
      </c>
      <c r="L96" s="142">
        <f t="shared" si="29"/>
        <v>2</v>
      </c>
      <c r="M96" s="142">
        <f t="shared" si="29"/>
        <v>3</v>
      </c>
      <c r="N96" s="142">
        <f t="shared" si="29"/>
        <v>10</v>
      </c>
      <c r="O96" s="142">
        <f t="shared" si="29"/>
        <v>6</v>
      </c>
      <c r="P96" s="142">
        <f t="shared" si="29"/>
        <v>9</v>
      </c>
      <c r="Q96" s="142">
        <f t="shared" si="29"/>
        <v>13</v>
      </c>
      <c r="R96" s="142">
        <f t="shared" si="29"/>
        <v>9</v>
      </c>
      <c r="S96" s="142">
        <f t="shared" si="29"/>
        <v>17</v>
      </c>
      <c r="T96" s="142">
        <f t="shared" si="29"/>
        <v>17</v>
      </c>
      <c r="U96" s="142">
        <f t="shared" si="29"/>
        <v>14</v>
      </c>
      <c r="V96" s="142">
        <f t="shared" si="29"/>
        <v>14</v>
      </c>
      <c r="W96" s="142">
        <f t="shared" si="29"/>
        <v>5</v>
      </c>
      <c r="X96" s="142">
        <f t="shared" si="29"/>
        <v>5</v>
      </c>
      <c r="Y96" s="142">
        <f t="shared" si="29"/>
        <v>2</v>
      </c>
      <c r="Z96" s="142">
        <f t="shared" si="29"/>
        <v>1</v>
      </c>
      <c r="AA96" s="142">
        <f t="shared" si="29"/>
        <v>1</v>
      </c>
      <c r="AB96" s="142">
        <f t="shared" si="29"/>
        <v>1</v>
      </c>
      <c r="AC96" s="142">
        <f t="shared" si="29"/>
        <v>4</v>
      </c>
      <c r="AD96" s="142">
        <f t="shared" si="29"/>
        <v>14</v>
      </c>
      <c r="AE96" s="142">
        <f t="shared" si="29"/>
        <v>13</v>
      </c>
      <c r="AF96" s="142">
        <f t="shared" si="29"/>
        <v>18</v>
      </c>
      <c r="AG96" s="142">
        <f t="shared" si="29"/>
        <v>20</v>
      </c>
      <c r="AH96" s="142">
        <f t="shared" si="29"/>
        <v>20</v>
      </c>
      <c r="AI96" s="142" t="str">
        <f t="shared" si="29"/>
        <v/>
      </c>
      <c r="AJ96" s="142" t="str">
        <f t="shared" si="29"/>
        <v/>
      </c>
      <c r="AK96" s="142" t="str">
        <f t="shared" si="29"/>
        <v/>
      </c>
      <c r="AL96" s="142" t="str">
        <f t="shared" si="29"/>
        <v/>
      </c>
      <c r="AM96" s="142" t="str">
        <f t="shared" si="29"/>
        <v/>
      </c>
    </row>
    <row r="97" ht="12.75" customHeight="1">
      <c r="A97" s="140" t="str">
        <f t="shared" si="25"/>
        <v>Chelsea</v>
      </c>
      <c r="B97" s="142">
        <f t="shared" ref="B97:AM97" si="30">IF(ISERROR(RANK(B75,B$70:B$89,0)+COUNTIF(B$70:B75,B75)-1),"",RANK(B75,B$70:B$89,0)+COUNTIF(B$70:B75,B75)-1)</f>
        <v>7</v>
      </c>
      <c r="C97" s="142">
        <f t="shared" si="30"/>
        <v>5</v>
      </c>
      <c r="D97" s="142">
        <f t="shared" si="30"/>
        <v>8</v>
      </c>
      <c r="E97" s="142">
        <f t="shared" si="30"/>
        <v>7</v>
      </c>
      <c r="F97" s="142">
        <f t="shared" si="30"/>
        <v>16</v>
      </c>
      <c r="G97" s="142">
        <f t="shared" si="30"/>
        <v>13</v>
      </c>
      <c r="H97" s="142">
        <f t="shared" si="30"/>
        <v>8</v>
      </c>
      <c r="I97" s="142">
        <f t="shared" si="30"/>
        <v>16</v>
      </c>
      <c r="J97" s="142">
        <f t="shared" si="30"/>
        <v>10</v>
      </c>
      <c r="K97" s="142">
        <f t="shared" si="30"/>
        <v>7</v>
      </c>
      <c r="L97" s="142">
        <f t="shared" si="30"/>
        <v>7</v>
      </c>
      <c r="M97" s="142">
        <f t="shared" si="30"/>
        <v>6</v>
      </c>
      <c r="N97" s="142">
        <f t="shared" si="30"/>
        <v>7</v>
      </c>
      <c r="O97" s="142">
        <f t="shared" si="30"/>
        <v>1</v>
      </c>
      <c r="P97" s="142">
        <f t="shared" si="30"/>
        <v>5</v>
      </c>
      <c r="Q97" s="142">
        <f t="shared" si="30"/>
        <v>2</v>
      </c>
      <c r="R97" s="142">
        <f t="shared" si="30"/>
        <v>1</v>
      </c>
      <c r="S97" s="142">
        <f t="shared" si="30"/>
        <v>2</v>
      </c>
      <c r="T97" s="142">
        <f t="shared" si="30"/>
        <v>2</v>
      </c>
      <c r="U97" s="142">
        <f t="shared" si="30"/>
        <v>3</v>
      </c>
      <c r="V97" s="142">
        <f t="shared" si="30"/>
        <v>8</v>
      </c>
      <c r="W97" s="142">
        <f t="shared" si="30"/>
        <v>7</v>
      </c>
      <c r="X97" s="142">
        <f t="shared" si="30"/>
        <v>14</v>
      </c>
      <c r="Y97" s="142">
        <f t="shared" si="30"/>
        <v>10</v>
      </c>
      <c r="Z97" s="142">
        <f t="shared" si="30"/>
        <v>11</v>
      </c>
      <c r="AA97" s="142">
        <f t="shared" si="30"/>
        <v>17</v>
      </c>
      <c r="AB97" s="142">
        <f t="shared" si="30"/>
        <v>10</v>
      </c>
      <c r="AC97" s="142">
        <f t="shared" si="30"/>
        <v>5</v>
      </c>
      <c r="AD97" s="142">
        <f t="shared" si="30"/>
        <v>10</v>
      </c>
      <c r="AE97" s="142">
        <f t="shared" si="30"/>
        <v>12</v>
      </c>
      <c r="AF97" s="142">
        <f t="shared" si="30"/>
        <v>19</v>
      </c>
      <c r="AG97" s="142">
        <f t="shared" si="30"/>
        <v>18</v>
      </c>
      <c r="AH97" s="142">
        <f t="shared" si="30"/>
        <v>19</v>
      </c>
      <c r="AI97" s="142" t="str">
        <f t="shared" si="30"/>
        <v/>
      </c>
      <c r="AJ97" s="142" t="str">
        <f t="shared" si="30"/>
        <v/>
      </c>
      <c r="AK97" s="142" t="str">
        <f t="shared" si="30"/>
        <v/>
      </c>
      <c r="AL97" s="142" t="str">
        <f t="shared" si="30"/>
        <v/>
      </c>
      <c r="AM97" s="142" t="str">
        <f t="shared" si="30"/>
        <v/>
      </c>
    </row>
    <row r="98" ht="12.75" customHeight="1">
      <c r="A98" s="140" t="str">
        <f t="shared" si="25"/>
        <v>Crystal Palace</v>
      </c>
      <c r="B98" s="142">
        <f t="shared" ref="B98:AM98" si="31">IF(ISERROR(RANK(B76,B$70:B$89,0)+COUNTIF(B$70:B76,B76)-1),"",RANK(B76,B$70:B$89,0)+COUNTIF(B$70:B76,B76)-1)</f>
        <v>3</v>
      </c>
      <c r="C98" s="142">
        <f t="shared" si="31"/>
        <v>3</v>
      </c>
      <c r="D98" s="142">
        <f t="shared" si="31"/>
        <v>3</v>
      </c>
      <c r="E98" s="142">
        <f t="shared" si="31"/>
        <v>4</v>
      </c>
      <c r="F98" s="142">
        <f t="shared" si="31"/>
        <v>5</v>
      </c>
      <c r="G98" s="142">
        <f t="shared" si="31"/>
        <v>6</v>
      </c>
      <c r="H98" s="142">
        <f t="shared" si="31"/>
        <v>14</v>
      </c>
      <c r="I98" s="142">
        <f t="shared" si="31"/>
        <v>19</v>
      </c>
      <c r="J98" s="142">
        <f t="shared" si="31"/>
        <v>19</v>
      </c>
      <c r="K98" s="142">
        <f t="shared" si="31"/>
        <v>20</v>
      </c>
      <c r="L98" s="142">
        <f t="shared" si="31"/>
        <v>20</v>
      </c>
      <c r="M98" s="142">
        <f t="shared" si="31"/>
        <v>18</v>
      </c>
      <c r="N98" s="142">
        <f t="shared" si="31"/>
        <v>20</v>
      </c>
      <c r="O98" s="142">
        <f t="shared" si="31"/>
        <v>10</v>
      </c>
      <c r="P98" s="142">
        <f t="shared" si="31"/>
        <v>10</v>
      </c>
      <c r="Q98" s="142">
        <f t="shared" si="31"/>
        <v>6</v>
      </c>
      <c r="R98" s="142">
        <f t="shared" si="31"/>
        <v>5</v>
      </c>
      <c r="S98" s="142">
        <f t="shared" si="31"/>
        <v>18</v>
      </c>
      <c r="T98" s="142">
        <f t="shared" si="31"/>
        <v>11</v>
      </c>
      <c r="U98" s="142">
        <f t="shared" si="31"/>
        <v>9</v>
      </c>
      <c r="V98" s="142">
        <f t="shared" si="31"/>
        <v>2</v>
      </c>
      <c r="W98" s="142">
        <f t="shared" si="31"/>
        <v>3</v>
      </c>
      <c r="X98" s="142">
        <f t="shared" si="31"/>
        <v>8</v>
      </c>
      <c r="Y98" s="142">
        <f t="shared" si="31"/>
        <v>6</v>
      </c>
      <c r="Z98" s="142">
        <f t="shared" si="31"/>
        <v>3</v>
      </c>
      <c r="AA98" s="142">
        <f t="shared" si="31"/>
        <v>13</v>
      </c>
      <c r="AB98" s="142">
        <f t="shared" si="31"/>
        <v>16</v>
      </c>
      <c r="AC98" s="142">
        <f t="shared" si="31"/>
        <v>20</v>
      </c>
      <c r="AD98" s="142">
        <f t="shared" si="31"/>
        <v>20</v>
      </c>
      <c r="AE98" s="142">
        <f t="shared" si="31"/>
        <v>20</v>
      </c>
      <c r="AF98" s="142">
        <f t="shared" si="31"/>
        <v>17</v>
      </c>
      <c r="AG98" s="142">
        <f t="shared" si="31"/>
        <v>15</v>
      </c>
      <c r="AH98" s="142">
        <f t="shared" si="31"/>
        <v>14</v>
      </c>
      <c r="AI98" s="142" t="str">
        <f t="shared" si="31"/>
        <v/>
      </c>
      <c r="AJ98" s="142" t="str">
        <f t="shared" si="31"/>
        <v/>
      </c>
      <c r="AK98" s="142" t="str">
        <f t="shared" si="31"/>
        <v/>
      </c>
      <c r="AL98" s="142" t="str">
        <f t="shared" si="31"/>
        <v/>
      </c>
      <c r="AM98" s="142" t="str">
        <f t="shared" si="31"/>
        <v/>
      </c>
    </row>
    <row r="99" ht="12.75" customHeight="1">
      <c r="A99" s="140" t="str">
        <f t="shared" si="25"/>
        <v>Everton</v>
      </c>
      <c r="B99" s="142">
        <f t="shared" ref="B99:AM99" si="32">IF(ISERROR(RANK(B77,B$70:B$89,0)+COUNTIF(B$70:B77,B77)-1),"",RANK(B77,B$70:B$89,0)+COUNTIF(B$70:B77,B77)-1)</f>
        <v>1</v>
      </c>
      <c r="C99" s="142">
        <f t="shared" si="32"/>
        <v>1</v>
      </c>
      <c r="D99" s="142">
        <f t="shared" si="32"/>
        <v>1</v>
      </c>
      <c r="E99" s="142">
        <f t="shared" si="32"/>
        <v>1</v>
      </c>
      <c r="F99" s="142">
        <f t="shared" si="32"/>
        <v>7</v>
      </c>
      <c r="G99" s="142">
        <f t="shared" si="32"/>
        <v>12</v>
      </c>
      <c r="H99" s="142">
        <f t="shared" si="32"/>
        <v>17</v>
      </c>
      <c r="I99" s="142">
        <f t="shared" si="32"/>
        <v>17</v>
      </c>
      <c r="J99" s="142">
        <f t="shared" si="32"/>
        <v>18</v>
      </c>
      <c r="K99" s="142">
        <f t="shared" si="32"/>
        <v>19</v>
      </c>
      <c r="L99" s="142">
        <f t="shared" si="32"/>
        <v>12</v>
      </c>
      <c r="M99" s="142">
        <f t="shared" si="32"/>
        <v>20</v>
      </c>
      <c r="N99" s="142">
        <f t="shared" si="32"/>
        <v>19</v>
      </c>
      <c r="O99" s="142">
        <f t="shared" si="32"/>
        <v>20</v>
      </c>
      <c r="P99" s="142">
        <f t="shared" si="32"/>
        <v>18</v>
      </c>
      <c r="Q99" s="142">
        <f t="shared" si="32"/>
        <v>15</v>
      </c>
      <c r="R99" s="142">
        <f t="shared" si="32"/>
        <v>14</v>
      </c>
      <c r="S99" s="142">
        <f t="shared" si="32"/>
        <v>5</v>
      </c>
      <c r="T99" s="142">
        <f t="shared" si="32"/>
        <v>5</v>
      </c>
      <c r="U99" s="142">
        <f t="shared" si="32"/>
        <v>2</v>
      </c>
      <c r="V99" s="142">
        <f t="shared" si="32"/>
        <v>1</v>
      </c>
      <c r="W99" s="142">
        <f t="shared" si="32"/>
        <v>8</v>
      </c>
      <c r="X99" s="142">
        <f t="shared" si="32"/>
        <v>11</v>
      </c>
      <c r="Y99" s="142">
        <f t="shared" si="32"/>
        <v>13</v>
      </c>
      <c r="Z99" s="142">
        <f t="shared" si="32"/>
        <v>16</v>
      </c>
      <c r="AA99" s="142">
        <f t="shared" si="32"/>
        <v>19</v>
      </c>
      <c r="AB99" s="142">
        <f t="shared" si="32"/>
        <v>18</v>
      </c>
      <c r="AC99" s="142">
        <f t="shared" si="32"/>
        <v>13</v>
      </c>
      <c r="AD99" s="142">
        <f t="shared" si="32"/>
        <v>12</v>
      </c>
      <c r="AE99" s="142">
        <f t="shared" si="32"/>
        <v>16</v>
      </c>
      <c r="AF99" s="142">
        <f t="shared" si="32"/>
        <v>14</v>
      </c>
      <c r="AG99" s="142">
        <f t="shared" si="32"/>
        <v>12</v>
      </c>
      <c r="AH99" s="142">
        <f t="shared" si="32"/>
        <v>16</v>
      </c>
      <c r="AI99" s="142" t="str">
        <f t="shared" si="32"/>
        <v/>
      </c>
      <c r="AJ99" s="142" t="str">
        <f t="shared" si="32"/>
        <v/>
      </c>
      <c r="AK99" s="142" t="str">
        <f t="shared" si="32"/>
        <v/>
      </c>
      <c r="AL99" s="142" t="str">
        <f t="shared" si="32"/>
        <v/>
      </c>
      <c r="AM99" s="142" t="str">
        <f t="shared" si="32"/>
        <v/>
      </c>
    </row>
    <row r="100" ht="12.75" customHeight="1">
      <c r="A100" s="140" t="str">
        <f t="shared" si="25"/>
        <v>Fulham</v>
      </c>
      <c r="B100" s="142">
        <f t="shared" ref="B100:AM100" si="33">IF(ISERROR(RANK(B78,B$70:B$89,0)+COUNTIF(B$70:B78,B78)-1),"",RANK(B78,B$70:B$89,0)+COUNTIF(B$70:B78,B78)-1)</f>
        <v>17</v>
      </c>
      <c r="C100" s="142">
        <f t="shared" si="33"/>
        <v>17</v>
      </c>
      <c r="D100" s="142">
        <f t="shared" si="33"/>
        <v>13</v>
      </c>
      <c r="E100" s="142">
        <f t="shared" si="33"/>
        <v>11</v>
      </c>
      <c r="F100" s="142">
        <f t="shared" si="33"/>
        <v>9</v>
      </c>
      <c r="G100" s="142">
        <f t="shared" si="33"/>
        <v>3</v>
      </c>
      <c r="H100" s="142">
        <f t="shared" si="33"/>
        <v>15</v>
      </c>
      <c r="I100" s="142">
        <f t="shared" si="33"/>
        <v>12</v>
      </c>
      <c r="J100" s="142">
        <f t="shared" si="33"/>
        <v>16</v>
      </c>
      <c r="K100" s="142">
        <f t="shared" si="33"/>
        <v>11</v>
      </c>
      <c r="L100" s="142">
        <f t="shared" si="33"/>
        <v>18</v>
      </c>
      <c r="M100" s="142">
        <f t="shared" si="33"/>
        <v>15</v>
      </c>
      <c r="N100" s="142">
        <f t="shared" si="33"/>
        <v>11</v>
      </c>
      <c r="O100" s="142">
        <f t="shared" si="33"/>
        <v>13</v>
      </c>
      <c r="P100" s="142">
        <f t="shared" si="33"/>
        <v>3</v>
      </c>
      <c r="Q100" s="142">
        <f t="shared" si="33"/>
        <v>14</v>
      </c>
      <c r="R100" s="142">
        <f t="shared" si="33"/>
        <v>8</v>
      </c>
      <c r="S100" s="142">
        <f t="shared" si="33"/>
        <v>19</v>
      </c>
      <c r="T100" s="142">
        <f t="shared" si="33"/>
        <v>14</v>
      </c>
      <c r="U100" s="142">
        <f t="shared" si="33"/>
        <v>13</v>
      </c>
      <c r="V100" s="142">
        <f t="shared" si="33"/>
        <v>18</v>
      </c>
      <c r="W100" s="142">
        <f t="shared" si="33"/>
        <v>16</v>
      </c>
      <c r="X100" s="142">
        <f t="shared" si="33"/>
        <v>12</v>
      </c>
      <c r="Y100" s="142">
        <f t="shared" si="33"/>
        <v>14</v>
      </c>
      <c r="Z100" s="142">
        <f t="shared" si="33"/>
        <v>15</v>
      </c>
      <c r="AA100" s="142">
        <f t="shared" si="33"/>
        <v>16</v>
      </c>
      <c r="AB100" s="142">
        <f t="shared" si="33"/>
        <v>15</v>
      </c>
      <c r="AC100" s="142">
        <f t="shared" si="33"/>
        <v>15</v>
      </c>
      <c r="AD100" s="142">
        <f t="shared" si="33"/>
        <v>11</v>
      </c>
      <c r="AE100" s="142">
        <f t="shared" si="33"/>
        <v>6</v>
      </c>
      <c r="AF100" s="142">
        <f t="shared" si="33"/>
        <v>1</v>
      </c>
      <c r="AG100" s="142">
        <f t="shared" si="33"/>
        <v>2</v>
      </c>
      <c r="AH100" s="142">
        <f t="shared" si="33"/>
        <v>1</v>
      </c>
      <c r="AI100" s="142" t="str">
        <f t="shared" si="33"/>
        <v/>
      </c>
      <c r="AJ100" s="142" t="str">
        <f t="shared" si="33"/>
        <v/>
      </c>
      <c r="AK100" s="142" t="str">
        <f t="shared" si="33"/>
        <v/>
      </c>
      <c r="AL100" s="142" t="str">
        <f t="shared" si="33"/>
        <v/>
      </c>
      <c r="AM100" s="142" t="str">
        <f t="shared" si="33"/>
        <v/>
      </c>
    </row>
    <row r="101" ht="12.75" customHeight="1">
      <c r="A101" s="140" t="str">
        <f t="shared" si="25"/>
        <v>Huddersfield</v>
      </c>
      <c r="B101" s="142">
        <f t="shared" ref="B101:AM101" si="34">IF(ISERROR(RANK(B79,B$70:B$89,0)+COUNTIF(B$70:B79,B79)-1),"",RANK(B79,B$70:B$89,0)+COUNTIF(B$70:B79,B79)-1)</f>
        <v>18</v>
      </c>
      <c r="C101" s="142">
        <f t="shared" si="34"/>
        <v>16</v>
      </c>
      <c r="D101" s="142">
        <f t="shared" si="34"/>
        <v>16</v>
      </c>
      <c r="E101" s="142">
        <f t="shared" si="34"/>
        <v>17</v>
      </c>
      <c r="F101" s="142">
        <f t="shared" si="34"/>
        <v>14</v>
      </c>
      <c r="G101" s="142">
        <f t="shared" si="34"/>
        <v>7</v>
      </c>
      <c r="H101" s="142">
        <f t="shared" si="34"/>
        <v>2</v>
      </c>
      <c r="I101" s="142">
        <f t="shared" si="34"/>
        <v>1</v>
      </c>
      <c r="J101" s="142">
        <f t="shared" si="34"/>
        <v>1</v>
      </c>
      <c r="K101" s="142">
        <f t="shared" si="34"/>
        <v>1</v>
      </c>
      <c r="L101" s="142">
        <f t="shared" si="34"/>
        <v>1</v>
      </c>
      <c r="M101" s="142">
        <f t="shared" si="34"/>
        <v>1</v>
      </c>
      <c r="N101" s="142">
        <f t="shared" si="34"/>
        <v>3</v>
      </c>
      <c r="O101" s="142">
        <f t="shared" si="34"/>
        <v>15</v>
      </c>
      <c r="P101" s="142">
        <f t="shared" si="34"/>
        <v>14</v>
      </c>
      <c r="Q101" s="142">
        <f t="shared" si="34"/>
        <v>19</v>
      </c>
      <c r="R101" s="142">
        <f t="shared" si="34"/>
        <v>16</v>
      </c>
      <c r="S101" s="142">
        <f t="shared" si="34"/>
        <v>20</v>
      </c>
      <c r="T101" s="142">
        <f t="shared" si="34"/>
        <v>19</v>
      </c>
      <c r="U101" s="142">
        <f t="shared" si="34"/>
        <v>17</v>
      </c>
      <c r="V101" s="142">
        <f t="shared" si="34"/>
        <v>16</v>
      </c>
      <c r="W101" s="142">
        <f t="shared" si="34"/>
        <v>17</v>
      </c>
      <c r="X101" s="142">
        <f t="shared" si="34"/>
        <v>16</v>
      </c>
      <c r="Y101" s="142">
        <f t="shared" si="34"/>
        <v>11</v>
      </c>
      <c r="Z101" s="142">
        <f t="shared" si="34"/>
        <v>13</v>
      </c>
      <c r="AA101" s="142">
        <f t="shared" si="34"/>
        <v>7</v>
      </c>
      <c r="AB101" s="142">
        <f t="shared" si="34"/>
        <v>8</v>
      </c>
      <c r="AC101" s="142">
        <f t="shared" si="34"/>
        <v>1</v>
      </c>
      <c r="AD101" s="142">
        <f t="shared" si="34"/>
        <v>4</v>
      </c>
      <c r="AE101" s="142">
        <f t="shared" si="34"/>
        <v>1</v>
      </c>
      <c r="AF101" s="142">
        <f t="shared" si="34"/>
        <v>15</v>
      </c>
      <c r="AG101" s="142">
        <f t="shared" si="34"/>
        <v>16</v>
      </c>
      <c r="AH101" s="142">
        <f t="shared" si="34"/>
        <v>13</v>
      </c>
      <c r="AI101" s="142" t="str">
        <f t="shared" si="34"/>
        <v/>
      </c>
      <c r="AJ101" s="142" t="str">
        <f t="shared" si="34"/>
        <v/>
      </c>
      <c r="AK101" s="142" t="str">
        <f t="shared" si="34"/>
        <v/>
      </c>
      <c r="AL101" s="142" t="str">
        <f t="shared" si="34"/>
        <v/>
      </c>
      <c r="AM101" s="142" t="str">
        <f t="shared" si="34"/>
        <v/>
      </c>
    </row>
    <row r="102" ht="12.75" customHeight="1">
      <c r="A102" s="140" t="str">
        <f t="shared" si="25"/>
        <v>Leicester</v>
      </c>
      <c r="B102" s="142">
        <f t="shared" ref="B102:AM102" si="35">IF(ISERROR(RANK(B80,B$70:B$89,0)+COUNTIF(B$70:B80,B80)-1),"",RANK(B80,B$70:B$89,0)+COUNTIF(B$70:B80,B80)-1)</f>
        <v>9</v>
      </c>
      <c r="C102" s="142">
        <f t="shared" si="35"/>
        <v>7</v>
      </c>
      <c r="D102" s="142">
        <f t="shared" si="35"/>
        <v>4</v>
      </c>
      <c r="E102" s="142">
        <f t="shared" si="35"/>
        <v>5</v>
      </c>
      <c r="F102" s="142">
        <f t="shared" si="35"/>
        <v>1</v>
      </c>
      <c r="G102" s="142">
        <f t="shared" si="35"/>
        <v>2</v>
      </c>
      <c r="H102" s="142">
        <f t="shared" si="35"/>
        <v>4</v>
      </c>
      <c r="I102" s="142">
        <f t="shared" si="35"/>
        <v>4</v>
      </c>
      <c r="J102" s="142">
        <f t="shared" si="35"/>
        <v>5</v>
      </c>
      <c r="K102" s="142">
        <f t="shared" si="35"/>
        <v>3</v>
      </c>
      <c r="L102" s="142">
        <f t="shared" si="35"/>
        <v>10</v>
      </c>
      <c r="M102" s="142">
        <f t="shared" si="35"/>
        <v>8</v>
      </c>
      <c r="N102" s="142">
        <f t="shared" si="35"/>
        <v>13</v>
      </c>
      <c r="O102" s="142">
        <f t="shared" si="35"/>
        <v>17</v>
      </c>
      <c r="P102" s="142">
        <f t="shared" si="35"/>
        <v>19</v>
      </c>
      <c r="Q102" s="142">
        <f t="shared" si="35"/>
        <v>20</v>
      </c>
      <c r="R102" s="142">
        <f t="shared" si="35"/>
        <v>18</v>
      </c>
      <c r="S102" s="142">
        <f t="shared" si="35"/>
        <v>16</v>
      </c>
      <c r="T102" s="142">
        <f t="shared" si="35"/>
        <v>18</v>
      </c>
      <c r="U102" s="142">
        <f t="shared" si="35"/>
        <v>16</v>
      </c>
      <c r="V102" s="142">
        <f t="shared" si="35"/>
        <v>19</v>
      </c>
      <c r="W102" s="142">
        <f t="shared" si="35"/>
        <v>20</v>
      </c>
      <c r="X102" s="142">
        <f t="shared" si="35"/>
        <v>19</v>
      </c>
      <c r="Y102" s="142">
        <f t="shared" si="35"/>
        <v>18</v>
      </c>
      <c r="Z102" s="142">
        <f t="shared" si="35"/>
        <v>6</v>
      </c>
      <c r="AA102" s="142">
        <f t="shared" si="35"/>
        <v>5</v>
      </c>
      <c r="AB102" s="142">
        <f t="shared" si="35"/>
        <v>3</v>
      </c>
      <c r="AC102" s="142">
        <f t="shared" si="35"/>
        <v>2</v>
      </c>
      <c r="AD102" s="142">
        <f t="shared" si="35"/>
        <v>1</v>
      </c>
      <c r="AE102" s="142">
        <f t="shared" si="35"/>
        <v>2</v>
      </c>
      <c r="AF102" s="142">
        <f t="shared" si="35"/>
        <v>6</v>
      </c>
      <c r="AG102" s="142">
        <f t="shared" si="35"/>
        <v>7</v>
      </c>
      <c r="AH102" s="142">
        <f t="shared" si="35"/>
        <v>12</v>
      </c>
      <c r="AI102" s="142" t="str">
        <f t="shared" si="35"/>
        <v/>
      </c>
      <c r="AJ102" s="142" t="str">
        <f t="shared" si="35"/>
        <v/>
      </c>
      <c r="AK102" s="142" t="str">
        <f t="shared" si="35"/>
        <v/>
      </c>
      <c r="AL102" s="142" t="str">
        <f t="shared" si="35"/>
        <v/>
      </c>
      <c r="AM102" s="142" t="str">
        <f t="shared" si="35"/>
        <v/>
      </c>
    </row>
    <row r="103" ht="12.75" customHeight="1">
      <c r="A103" s="140" t="str">
        <f t="shared" si="25"/>
        <v>Liverpool</v>
      </c>
      <c r="B103" s="142">
        <f t="shared" ref="B103:AM103" si="36">IF(ISERROR(RANK(B81,B$70:B$89,0)+COUNTIF(B$70:B81,B81)-1),"",RANK(B81,B$70:B$89,0)+COUNTIF(B$70:B81,B81)-1)</f>
        <v>4</v>
      </c>
      <c r="C103" s="142">
        <f t="shared" si="36"/>
        <v>14</v>
      </c>
      <c r="D103" s="142">
        <f t="shared" si="36"/>
        <v>19</v>
      </c>
      <c r="E103" s="142">
        <f t="shared" si="36"/>
        <v>20</v>
      </c>
      <c r="F103" s="142">
        <f t="shared" si="36"/>
        <v>19</v>
      </c>
      <c r="G103" s="142">
        <f t="shared" si="36"/>
        <v>18</v>
      </c>
      <c r="H103" s="142">
        <f t="shared" si="36"/>
        <v>18</v>
      </c>
      <c r="I103" s="142">
        <f t="shared" si="36"/>
        <v>7</v>
      </c>
      <c r="J103" s="142">
        <f t="shared" si="36"/>
        <v>2</v>
      </c>
      <c r="K103" s="142">
        <f t="shared" si="36"/>
        <v>4</v>
      </c>
      <c r="L103" s="142">
        <f t="shared" si="36"/>
        <v>4</v>
      </c>
      <c r="M103" s="142">
        <f t="shared" si="36"/>
        <v>2</v>
      </c>
      <c r="N103" s="142">
        <f t="shared" si="36"/>
        <v>5</v>
      </c>
      <c r="O103" s="142">
        <f t="shared" si="36"/>
        <v>7</v>
      </c>
      <c r="P103" s="142">
        <f t="shared" si="36"/>
        <v>8</v>
      </c>
      <c r="Q103" s="142">
        <f t="shared" si="36"/>
        <v>10</v>
      </c>
      <c r="R103" s="142">
        <f t="shared" si="36"/>
        <v>11</v>
      </c>
      <c r="S103" s="142">
        <f t="shared" si="36"/>
        <v>8</v>
      </c>
      <c r="T103" s="142">
        <f t="shared" si="36"/>
        <v>3</v>
      </c>
      <c r="U103" s="142">
        <f t="shared" si="36"/>
        <v>5</v>
      </c>
      <c r="V103" s="142">
        <f t="shared" si="36"/>
        <v>6</v>
      </c>
      <c r="W103" s="142">
        <f t="shared" si="36"/>
        <v>6</v>
      </c>
      <c r="X103" s="142">
        <f t="shared" si="36"/>
        <v>3</v>
      </c>
      <c r="Y103" s="142">
        <f t="shared" si="36"/>
        <v>7</v>
      </c>
      <c r="Z103" s="142">
        <f t="shared" si="36"/>
        <v>14</v>
      </c>
      <c r="AA103" s="142">
        <f t="shared" si="36"/>
        <v>15</v>
      </c>
      <c r="AB103" s="142">
        <f t="shared" si="36"/>
        <v>17</v>
      </c>
      <c r="AC103" s="142">
        <f t="shared" si="36"/>
        <v>12</v>
      </c>
      <c r="AD103" s="142">
        <f t="shared" si="36"/>
        <v>18</v>
      </c>
      <c r="AE103" s="142">
        <f t="shared" si="36"/>
        <v>17</v>
      </c>
      <c r="AF103" s="142">
        <f t="shared" si="36"/>
        <v>13</v>
      </c>
      <c r="AG103" s="142">
        <f t="shared" si="36"/>
        <v>17</v>
      </c>
      <c r="AH103" s="142">
        <f t="shared" si="36"/>
        <v>10</v>
      </c>
      <c r="AI103" s="142" t="str">
        <f t="shared" si="36"/>
        <v/>
      </c>
      <c r="AJ103" s="142" t="str">
        <f t="shared" si="36"/>
        <v/>
      </c>
      <c r="AK103" s="142" t="str">
        <f t="shared" si="36"/>
        <v/>
      </c>
      <c r="AL103" s="142" t="str">
        <f t="shared" si="36"/>
        <v/>
      </c>
      <c r="AM103" s="142" t="str">
        <f t="shared" si="36"/>
        <v/>
      </c>
    </row>
    <row r="104" ht="12.75" customHeight="1">
      <c r="A104" s="140" t="str">
        <f t="shared" si="25"/>
        <v>Man City</v>
      </c>
      <c r="B104" s="142">
        <f t="shared" ref="B104:AM104" si="37">IF(ISERROR(RANK(B82,B$70:B$89,0)+COUNTIF(B$70:B82,B82)-1),"",RANK(B82,B$70:B$89,0)+COUNTIF(B$70:B82,B82)-1)</f>
        <v>2</v>
      </c>
      <c r="C104" s="142">
        <f t="shared" si="37"/>
        <v>2</v>
      </c>
      <c r="D104" s="142">
        <f t="shared" si="37"/>
        <v>7</v>
      </c>
      <c r="E104" s="142">
        <f t="shared" si="37"/>
        <v>9</v>
      </c>
      <c r="F104" s="142">
        <f t="shared" si="37"/>
        <v>17</v>
      </c>
      <c r="G104" s="142">
        <f t="shared" si="37"/>
        <v>19</v>
      </c>
      <c r="H104" s="142">
        <f t="shared" si="37"/>
        <v>20</v>
      </c>
      <c r="I104" s="142">
        <f t="shared" si="37"/>
        <v>20</v>
      </c>
      <c r="J104" s="142">
        <f t="shared" si="37"/>
        <v>13</v>
      </c>
      <c r="K104" s="142">
        <f t="shared" si="37"/>
        <v>9</v>
      </c>
      <c r="L104" s="142">
        <f t="shared" si="37"/>
        <v>9</v>
      </c>
      <c r="M104" s="142">
        <f t="shared" si="37"/>
        <v>5</v>
      </c>
      <c r="N104" s="142">
        <f t="shared" si="37"/>
        <v>2</v>
      </c>
      <c r="O104" s="142">
        <f t="shared" si="37"/>
        <v>2</v>
      </c>
      <c r="P104" s="142">
        <f t="shared" si="37"/>
        <v>7</v>
      </c>
      <c r="Q104" s="142">
        <f t="shared" si="37"/>
        <v>7</v>
      </c>
      <c r="R104" s="142">
        <f t="shared" si="37"/>
        <v>4</v>
      </c>
      <c r="S104" s="142">
        <f t="shared" si="37"/>
        <v>7</v>
      </c>
      <c r="T104" s="142">
        <f t="shared" si="37"/>
        <v>15</v>
      </c>
      <c r="U104" s="142">
        <f t="shared" si="37"/>
        <v>10</v>
      </c>
      <c r="V104" s="142">
        <f t="shared" si="37"/>
        <v>12</v>
      </c>
      <c r="W104" s="142">
        <f t="shared" si="37"/>
        <v>14</v>
      </c>
      <c r="X104" s="142">
        <f t="shared" si="37"/>
        <v>7</v>
      </c>
      <c r="Y104" s="142">
        <f t="shared" si="37"/>
        <v>5</v>
      </c>
      <c r="Z104" s="142">
        <f t="shared" si="37"/>
        <v>2</v>
      </c>
      <c r="AA104" s="142">
        <f t="shared" si="37"/>
        <v>6</v>
      </c>
      <c r="AB104" s="142">
        <f t="shared" si="37"/>
        <v>5</v>
      </c>
      <c r="AC104" s="142">
        <f t="shared" si="37"/>
        <v>3</v>
      </c>
      <c r="AD104" s="142">
        <f t="shared" si="37"/>
        <v>9</v>
      </c>
      <c r="AE104" s="142">
        <f t="shared" si="37"/>
        <v>15</v>
      </c>
      <c r="AF104" s="142">
        <f t="shared" si="37"/>
        <v>20</v>
      </c>
      <c r="AG104" s="142">
        <f t="shared" si="37"/>
        <v>5</v>
      </c>
      <c r="AH104" s="142">
        <f t="shared" si="37"/>
        <v>8</v>
      </c>
      <c r="AI104" s="142" t="str">
        <f t="shared" si="37"/>
        <v/>
      </c>
      <c r="AJ104" s="142" t="str">
        <f t="shared" si="37"/>
        <v/>
      </c>
      <c r="AK104" s="142" t="str">
        <f t="shared" si="37"/>
        <v/>
      </c>
      <c r="AL104" s="142" t="str">
        <f t="shared" si="37"/>
        <v/>
      </c>
      <c r="AM104" s="142" t="str">
        <f t="shared" si="37"/>
        <v/>
      </c>
    </row>
    <row r="105" ht="12.75" customHeight="1">
      <c r="A105" s="140" t="str">
        <f t="shared" si="25"/>
        <v>Man Utd</v>
      </c>
      <c r="B105" s="142">
        <f t="shared" ref="B105:AM105" si="38">IF(ISERROR(RANK(B83,B$70:B$89,0)+COUNTIF(B$70:B83,B83)-1),"",RANK(B83,B$70:B$89,0)+COUNTIF(B$70:B83,B83)-1)</f>
        <v>8</v>
      </c>
      <c r="C105" s="142">
        <f t="shared" si="38"/>
        <v>12</v>
      </c>
      <c r="D105" s="142">
        <f t="shared" si="38"/>
        <v>10</v>
      </c>
      <c r="E105" s="142">
        <f t="shared" si="38"/>
        <v>13</v>
      </c>
      <c r="F105" s="142">
        <f t="shared" si="38"/>
        <v>4</v>
      </c>
      <c r="G105" s="142">
        <f t="shared" si="38"/>
        <v>4</v>
      </c>
      <c r="H105" s="142">
        <f t="shared" si="38"/>
        <v>10</v>
      </c>
      <c r="I105" s="142">
        <f t="shared" si="38"/>
        <v>10</v>
      </c>
      <c r="J105" s="142">
        <f t="shared" si="38"/>
        <v>12</v>
      </c>
      <c r="K105" s="142">
        <f t="shared" si="38"/>
        <v>6</v>
      </c>
      <c r="L105" s="142">
        <f t="shared" si="38"/>
        <v>5</v>
      </c>
      <c r="M105" s="142">
        <f t="shared" si="38"/>
        <v>13</v>
      </c>
      <c r="N105" s="142">
        <f t="shared" si="38"/>
        <v>8</v>
      </c>
      <c r="O105" s="142">
        <f t="shared" si="38"/>
        <v>4</v>
      </c>
      <c r="P105" s="142">
        <f t="shared" si="38"/>
        <v>2</v>
      </c>
      <c r="Q105" s="142">
        <f t="shared" si="38"/>
        <v>9</v>
      </c>
      <c r="R105" s="142">
        <f t="shared" si="38"/>
        <v>20</v>
      </c>
      <c r="S105" s="142">
        <f t="shared" si="38"/>
        <v>11</v>
      </c>
      <c r="T105" s="142">
        <f t="shared" si="38"/>
        <v>12</v>
      </c>
      <c r="U105" s="142">
        <f t="shared" si="38"/>
        <v>18</v>
      </c>
      <c r="V105" s="142">
        <f t="shared" si="38"/>
        <v>17</v>
      </c>
      <c r="W105" s="142">
        <f t="shared" si="38"/>
        <v>15</v>
      </c>
      <c r="X105" s="142">
        <f t="shared" si="38"/>
        <v>9</v>
      </c>
      <c r="Y105" s="142">
        <f t="shared" si="38"/>
        <v>8</v>
      </c>
      <c r="Z105" s="142">
        <f t="shared" si="38"/>
        <v>8</v>
      </c>
      <c r="AA105" s="142">
        <f t="shared" si="38"/>
        <v>14</v>
      </c>
      <c r="AB105" s="142">
        <f t="shared" si="38"/>
        <v>9</v>
      </c>
      <c r="AC105" s="142">
        <f t="shared" si="38"/>
        <v>9</v>
      </c>
      <c r="AD105" s="142">
        <f t="shared" si="38"/>
        <v>3</v>
      </c>
      <c r="AE105" s="142">
        <f t="shared" si="38"/>
        <v>8</v>
      </c>
      <c r="AF105" s="142">
        <f t="shared" si="38"/>
        <v>5</v>
      </c>
      <c r="AG105" s="142">
        <f t="shared" si="38"/>
        <v>1</v>
      </c>
      <c r="AH105" s="142">
        <f t="shared" si="38"/>
        <v>4</v>
      </c>
      <c r="AI105" s="142" t="str">
        <f t="shared" si="38"/>
        <v/>
      </c>
      <c r="AJ105" s="142" t="str">
        <f t="shared" si="38"/>
        <v/>
      </c>
      <c r="AK105" s="142" t="str">
        <f t="shared" si="38"/>
        <v/>
      </c>
      <c r="AL105" s="142" t="str">
        <f t="shared" si="38"/>
        <v/>
      </c>
      <c r="AM105" s="142" t="str">
        <f t="shared" si="38"/>
        <v/>
      </c>
    </row>
    <row r="106" ht="12.75" customHeight="1">
      <c r="A106" s="140" t="str">
        <f t="shared" si="25"/>
        <v>Newcastle</v>
      </c>
      <c r="B106" s="142">
        <f t="shared" ref="B106:AM106" si="39">IF(ISERROR(RANK(B84,B$70:B$89,0)+COUNTIF(B$70:B84,B84)-1),"",RANK(B84,B$70:B$89,0)+COUNTIF(B$70:B84,B84)-1)</f>
        <v>16</v>
      </c>
      <c r="C106" s="142">
        <f t="shared" si="39"/>
        <v>9</v>
      </c>
      <c r="D106" s="142">
        <f t="shared" si="39"/>
        <v>15</v>
      </c>
      <c r="E106" s="142">
        <f t="shared" si="39"/>
        <v>12</v>
      </c>
      <c r="F106" s="142">
        <f t="shared" si="39"/>
        <v>6</v>
      </c>
      <c r="G106" s="142">
        <f t="shared" si="39"/>
        <v>5</v>
      </c>
      <c r="H106" s="142">
        <f t="shared" si="39"/>
        <v>3</v>
      </c>
      <c r="I106" s="142">
        <f t="shared" si="39"/>
        <v>15</v>
      </c>
      <c r="J106" s="142">
        <f t="shared" si="39"/>
        <v>3</v>
      </c>
      <c r="K106" s="142">
        <f t="shared" si="39"/>
        <v>2</v>
      </c>
      <c r="L106" s="142">
        <f t="shared" si="39"/>
        <v>3</v>
      </c>
      <c r="M106" s="142">
        <f t="shared" si="39"/>
        <v>4</v>
      </c>
      <c r="N106" s="142">
        <f t="shared" si="39"/>
        <v>1</v>
      </c>
      <c r="O106" s="142">
        <f t="shared" si="39"/>
        <v>3</v>
      </c>
      <c r="P106" s="142">
        <f t="shared" si="39"/>
        <v>12</v>
      </c>
      <c r="Q106" s="142">
        <f t="shared" si="39"/>
        <v>17</v>
      </c>
      <c r="R106" s="142">
        <f t="shared" si="39"/>
        <v>17</v>
      </c>
      <c r="S106" s="142">
        <f t="shared" si="39"/>
        <v>14</v>
      </c>
      <c r="T106" s="142">
        <f t="shared" si="39"/>
        <v>20</v>
      </c>
      <c r="U106" s="142">
        <f t="shared" si="39"/>
        <v>20</v>
      </c>
      <c r="V106" s="142">
        <f t="shared" si="39"/>
        <v>20</v>
      </c>
      <c r="W106" s="142">
        <f t="shared" si="39"/>
        <v>18</v>
      </c>
      <c r="X106" s="142">
        <f t="shared" si="39"/>
        <v>15</v>
      </c>
      <c r="Y106" s="142">
        <f t="shared" si="39"/>
        <v>17</v>
      </c>
      <c r="Z106" s="142">
        <f t="shared" si="39"/>
        <v>5</v>
      </c>
      <c r="AA106" s="142">
        <f t="shared" si="39"/>
        <v>2</v>
      </c>
      <c r="AB106" s="142">
        <f t="shared" si="39"/>
        <v>4</v>
      </c>
      <c r="AC106" s="142">
        <f t="shared" si="39"/>
        <v>6</v>
      </c>
      <c r="AD106" s="142">
        <f t="shared" si="39"/>
        <v>6</v>
      </c>
      <c r="AE106" s="142">
        <f t="shared" si="39"/>
        <v>3</v>
      </c>
      <c r="AF106" s="142">
        <f t="shared" si="39"/>
        <v>10</v>
      </c>
      <c r="AG106" s="142">
        <f t="shared" si="39"/>
        <v>10</v>
      </c>
      <c r="AH106" s="142">
        <f t="shared" si="39"/>
        <v>6</v>
      </c>
      <c r="AI106" s="142" t="str">
        <f t="shared" si="39"/>
        <v/>
      </c>
      <c r="AJ106" s="142" t="str">
        <f t="shared" si="39"/>
        <v/>
      </c>
      <c r="AK106" s="142" t="str">
        <f t="shared" si="39"/>
        <v/>
      </c>
      <c r="AL106" s="142" t="str">
        <f t="shared" si="39"/>
        <v/>
      </c>
      <c r="AM106" s="142" t="str">
        <f t="shared" si="39"/>
        <v/>
      </c>
    </row>
    <row r="107" ht="12.75" customHeight="1">
      <c r="A107" s="140" t="str">
        <f t="shared" si="25"/>
        <v>Southampton</v>
      </c>
      <c r="B107" s="142">
        <f t="shared" ref="B107:AM107" si="40">IF(ISERROR(RANK(B85,B$70:B$89,0)+COUNTIF(B$70:B85,B85)-1),"",RANK(B85,B$70:B$89,0)+COUNTIF(B$70:B85,B85)-1)</f>
        <v>11</v>
      </c>
      <c r="C107" s="142">
        <f t="shared" si="40"/>
        <v>11</v>
      </c>
      <c r="D107" s="142">
        <f t="shared" si="40"/>
        <v>9</v>
      </c>
      <c r="E107" s="142">
        <f t="shared" si="40"/>
        <v>15</v>
      </c>
      <c r="F107" s="142">
        <f t="shared" si="40"/>
        <v>11</v>
      </c>
      <c r="G107" s="142">
        <f t="shared" si="40"/>
        <v>17</v>
      </c>
      <c r="H107" s="142">
        <f t="shared" si="40"/>
        <v>5</v>
      </c>
      <c r="I107" s="142">
        <f t="shared" si="40"/>
        <v>8</v>
      </c>
      <c r="J107" s="142">
        <f t="shared" si="40"/>
        <v>11</v>
      </c>
      <c r="K107" s="142">
        <f t="shared" si="40"/>
        <v>17</v>
      </c>
      <c r="L107" s="142">
        <f t="shared" si="40"/>
        <v>17</v>
      </c>
      <c r="M107" s="142">
        <f t="shared" si="40"/>
        <v>11</v>
      </c>
      <c r="N107" s="142">
        <f t="shared" si="40"/>
        <v>15</v>
      </c>
      <c r="O107" s="142">
        <f t="shared" si="40"/>
        <v>8</v>
      </c>
      <c r="P107" s="142">
        <f t="shared" si="40"/>
        <v>13</v>
      </c>
      <c r="Q107" s="142">
        <f t="shared" si="40"/>
        <v>11</v>
      </c>
      <c r="R107" s="142">
        <f t="shared" si="40"/>
        <v>10</v>
      </c>
      <c r="S107" s="142">
        <f t="shared" si="40"/>
        <v>9</v>
      </c>
      <c r="T107" s="142">
        <f t="shared" si="40"/>
        <v>8</v>
      </c>
      <c r="U107" s="142">
        <f t="shared" si="40"/>
        <v>19</v>
      </c>
      <c r="V107" s="142">
        <f t="shared" si="40"/>
        <v>13</v>
      </c>
      <c r="W107" s="142">
        <f t="shared" si="40"/>
        <v>9</v>
      </c>
      <c r="X107" s="142">
        <f t="shared" si="40"/>
        <v>2</v>
      </c>
      <c r="Y107" s="142">
        <f t="shared" si="40"/>
        <v>16</v>
      </c>
      <c r="Z107" s="142">
        <f t="shared" si="40"/>
        <v>18</v>
      </c>
      <c r="AA107" s="142">
        <f t="shared" si="40"/>
        <v>12</v>
      </c>
      <c r="AB107" s="142">
        <f t="shared" si="40"/>
        <v>12</v>
      </c>
      <c r="AC107" s="142">
        <f t="shared" si="40"/>
        <v>10</v>
      </c>
      <c r="AD107" s="142">
        <f t="shared" si="40"/>
        <v>16</v>
      </c>
      <c r="AE107" s="142">
        <f t="shared" si="40"/>
        <v>11</v>
      </c>
      <c r="AF107" s="142">
        <f t="shared" si="40"/>
        <v>8</v>
      </c>
      <c r="AG107" s="142">
        <f t="shared" si="40"/>
        <v>9</v>
      </c>
      <c r="AH107" s="142">
        <f t="shared" si="40"/>
        <v>5</v>
      </c>
      <c r="AI107" s="142" t="str">
        <f t="shared" si="40"/>
        <v/>
      </c>
      <c r="AJ107" s="142" t="str">
        <f t="shared" si="40"/>
        <v/>
      </c>
      <c r="AK107" s="142" t="str">
        <f t="shared" si="40"/>
        <v/>
      </c>
      <c r="AL107" s="142" t="str">
        <f t="shared" si="40"/>
        <v/>
      </c>
      <c r="AM107" s="142" t="str">
        <f t="shared" si="40"/>
        <v/>
      </c>
    </row>
    <row r="108" ht="12.75" customHeight="1">
      <c r="A108" s="140" t="str">
        <f t="shared" si="25"/>
        <v>Tottenham</v>
      </c>
      <c r="B108" s="142">
        <f t="shared" ref="B108:AM108" si="41">IF(ISERROR(RANK(B86,B$70:B$89,0)+COUNTIF(B$70:B86,B86)-1),"",RANK(B86,B$70:B$89,0)+COUNTIF(B$70:B86,B86)-1)</f>
        <v>12</v>
      </c>
      <c r="C108" s="142">
        <f t="shared" si="41"/>
        <v>10</v>
      </c>
      <c r="D108" s="142">
        <f t="shared" si="41"/>
        <v>12</v>
      </c>
      <c r="E108" s="142">
        <f t="shared" si="41"/>
        <v>3</v>
      </c>
      <c r="F108" s="142">
        <f t="shared" si="41"/>
        <v>12</v>
      </c>
      <c r="G108" s="142">
        <f t="shared" si="41"/>
        <v>11</v>
      </c>
      <c r="H108" s="142">
        <f t="shared" si="41"/>
        <v>12</v>
      </c>
      <c r="I108" s="142">
        <f t="shared" si="41"/>
        <v>14</v>
      </c>
      <c r="J108" s="142">
        <f t="shared" si="41"/>
        <v>17</v>
      </c>
      <c r="K108" s="142">
        <f t="shared" si="41"/>
        <v>15</v>
      </c>
      <c r="L108" s="142">
        <f t="shared" si="41"/>
        <v>11</v>
      </c>
      <c r="M108" s="142">
        <f t="shared" si="41"/>
        <v>16</v>
      </c>
      <c r="N108" s="142">
        <f t="shared" si="41"/>
        <v>18</v>
      </c>
      <c r="O108" s="142">
        <f t="shared" si="41"/>
        <v>16</v>
      </c>
      <c r="P108" s="142">
        <f t="shared" si="41"/>
        <v>11</v>
      </c>
      <c r="Q108" s="142">
        <f t="shared" si="41"/>
        <v>12</v>
      </c>
      <c r="R108" s="142">
        <f t="shared" si="41"/>
        <v>13</v>
      </c>
      <c r="S108" s="142">
        <f t="shared" si="41"/>
        <v>12</v>
      </c>
      <c r="T108" s="142">
        <f t="shared" si="41"/>
        <v>6</v>
      </c>
      <c r="U108" s="142">
        <f t="shared" si="41"/>
        <v>6</v>
      </c>
      <c r="V108" s="142">
        <f t="shared" si="41"/>
        <v>5</v>
      </c>
      <c r="W108" s="142">
        <f t="shared" si="41"/>
        <v>4</v>
      </c>
      <c r="X108" s="142">
        <f t="shared" si="41"/>
        <v>6</v>
      </c>
      <c r="Y108" s="142">
        <f t="shared" si="41"/>
        <v>3</v>
      </c>
      <c r="Z108" s="142">
        <f t="shared" si="41"/>
        <v>7</v>
      </c>
      <c r="AA108" s="142">
        <f t="shared" si="41"/>
        <v>8</v>
      </c>
      <c r="AB108" s="142">
        <f t="shared" si="41"/>
        <v>19</v>
      </c>
      <c r="AC108" s="142">
        <f t="shared" si="41"/>
        <v>16</v>
      </c>
      <c r="AD108" s="142">
        <f t="shared" si="41"/>
        <v>8</v>
      </c>
      <c r="AE108" s="142">
        <f t="shared" si="41"/>
        <v>18</v>
      </c>
      <c r="AF108" s="142">
        <f t="shared" si="41"/>
        <v>9</v>
      </c>
      <c r="AG108" s="142">
        <f t="shared" si="41"/>
        <v>6</v>
      </c>
      <c r="AH108" s="142">
        <f t="shared" si="41"/>
        <v>2</v>
      </c>
      <c r="AI108" s="142" t="str">
        <f t="shared" si="41"/>
        <v/>
      </c>
      <c r="AJ108" s="142" t="str">
        <f t="shared" si="41"/>
        <v/>
      </c>
      <c r="AK108" s="142" t="str">
        <f t="shared" si="41"/>
        <v/>
      </c>
      <c r="AL108" s="142" t="str">
        <f t="shared" si="41"/>
        <v/>
      </c>
      <c r="AM108" s="142" t="str">
        <f t="shared" si="41"/>
        <v/>
      </c>
    </row>
    <row r="109" ht="12.75" customHeight="1">
      <c r="A109" s="140" t="str">
        <f t="shared" si="25"/>
        <v>Watford</v>
      </c>
      <c r="B109" s="142">
        <f t="shared" ref="B109:AM109" si="42">IF(ISERROR(RANK(B87,B$70:B$89,0)+COUNTIF(B$70:B87,B87)-1),"",RANK(B87,B$70:B$89,0)+COUNTIF(B$70:B87,B87)-1)</f>
        <v>15</v>
      </c>
      <c r="C109" s="142">
        <f t="shared" si="42"/>
        <v>18</v>
      </c>
      <c r="D109" s="142">
        <f t="shared" si="42"/>
        <v>14</v>
      </c>
      <c r="E109" s="142">
        <f t="shared" si="42"/>
        <v>16</v>
      </c>
      <c r="F109" s="142">
        <f t="shared" si="42"/>
        <v>8</v>
      </c>
      <c r="G109" s="142">
        <f t="shared" si="42"/>
        <v>8</v>
      </c>
      <c r="H109" s="142">
        <f t="shared" si="42"/>
        <v>6</v>
      </c>
      <c r="I109" s="142">
        <f t="shared" si="42"/>
        <v>5</v>
      </c>
      <c r="J109" s="142">
        <f t="shared" si="42"/>
        <v>9</v>
      </c>
      <c r="K109" s="142">
        <f t="shared" si="42"/>
        <v>16</v>
      </c>
      <c r="L109" s="142">
        <f t="shared" si="42"/>
        <v>19</v>
      </c>
      <c r="M109" s="142">
        <f t="shared" si="42"/>
        <v>17</v>
      </c>
      <c r="N109" s="142">
        <f t="shared" si="42"/>
        <v>16</v>
      </c>
      <c r="O109" s="142">
        <f t="shared" si="42"/>
        <v>19</v>
      </c>
      <c r="P109" s="142">
        <f t="shared" si="42"/>
        <v>16</v>
      </c>
      <c r="Q109" s="142">
        <f t="shared" si="42"/>
        <v>4</v>
      </c>
      <c r="R109" s="142">
        <f t="shared" si="42"/>
        <v>6</v>
      </c>
      <c r="S109" s="142">
        <f t="shared" si="42"/>
        <v>6</v>
      </c>
      <c r="T109" s="142">
        <f t="shared" si="42"/>
        <v>13</v>
      </c>
      <c r="U109" s="142">
        <f t="shared" si="42"/>
        <v>12</v>
      </c>
      <c r="V109" s="142">
        <f t="shared" si="42"/>
        <v>9</v>
      </c>
      <c r="W109" s="142">
        <f t="shared" si="42"/>
        <v>11</v>
      </c>
      <c r="X109" s="142">
        <f t="shared" si="42"/>
        <v>17</v>
      </c>
      <c r="Y109" s="142">
        <f t="shared" si="42"/>
        <v>12</v>
      </c>
      <c r="Z109" s="142">
        <f t="shared" si="42"/>
        <v>12</v>
      </c>
      <c r="AA109" s="142">
        <f t="shared" si="42"/>
        <v>9</v>
      </c>
      <c r="AB109" s="142">
        <f t="shared" si="42"/>
        <v>20</v>
      </c>
      <c r="AC109" s="142">
        <f t="shared" si="42"/>
        <v>17</v>
      </c>
      <c r="AD109" s="142">
        <f t="shared" si="42"/>
        <v>7</v>
      </c>
      <c r="AE109" s="142">
        <f t="shared" si="42"/>
        <v>14</v>
      </c>
      <c r="AF109" s="142">
        <f t="shared" si="42"/>
        <v>7</v>
      </c>
      <c r="AG109" s="142">
        <f t="shared" si="42"/>
        <v>13</v>
      </c>
      <c r="AH109" s="142">
        <f t="shared" si="42"/>
        <v>3</v>
      </c>
      <c r="AI109" s="142" t="str">
        <f t="shared" si="42"/>
        <v/>
      </c>
      <c r="AJ109" s="142" t="str">
        <f t="shared" si="42"/>
        <v/>
      </c>
      <c r="AK109" s="142" t="str">
        <f t="shared" si="42"/>
        <v/>
      </c>
      <c r="AL109" s="142" t="str">
        <f t="shared" si="42"/>
        <v/>
      </c>
      <c r="AM109" s="142" t="str">
        <f t="shared" si="42"/>
        <v/>
      </c>
    </row>
    <row r="110" ht="12.75" customHeight="1">
      <c r="A110" s="140" t="str">
        <f t="shared" si="25"/>
        <v>West Ham</v>
      </c>
      <c r="B110" s="142">
        <f t="shared" ref="B110:AM110" si="43">IF(ISERROR(RANK(B88,B$70:B$89,0)+COUNTIF(B$70:B88,B88)-1),"",RANK(B88,B$70:B$89,0)+COUNTIF(B$70:B88,B88)-1)</f>
        <v>19</v>
      </c>
      <c r="C110" s="142">
        <f t="shared" si="43"/>
        <v>13</v>
      </c>
      <c r="D110" s="142">
        <f t="shared" si="43"/>
        <v>17</v>
      </c>
      <c r="E110" s="142">
        <f t="shared" si="43"/>
        <v>19</v>
      </c>
      <c r="F110" s="142">
        <f t="shared" si="43"/>
        <v>18</v>
      </c>
      <c r="G110" s="142">
        <f t="shared" si="43"/>
        <v>20</v>
      </c>
      <c r="H110" s="142">
        <f t="shared" si="43"/>
        <v>19</v>
      </c>
      <c r="I110" s="142">
        <f t="shared" si="43"/>
        <v>18</v>
      </c>
      <c r="J110" s="142">
        <f t="shared" si="43"/>
        <v>20</v>
      </c>
      <c r="K110" s="142">
        <f t="shared" si="43"/>
        <v>18</v>
      </c>
      <c r="L110" s="142">
        <f t="shared" si="43"/>
        <v>16</v>
      </c>
      <c r="M110" s="142">
        <f t="shared" si="43"/>
        <v>19</v>
      </c>
      <c r="N110" s="142">
        <f t="shared" si="43"/>
        <v>14</v>
      </c>
      <c r="O110" s="142">
        <f t="shared" si="43"/>
        <v>5</v>
      </c>
      <c r="P110" s="142">
        <f t="shared" si="43"/>
        <v>6</v>
      </c>
      <c r="Q110" s="142">
        <f t="shared" si="43"/>
        <v>5</v>
      </c>
      <c r="R110" s="142">
        <f t="shared" si="43"/>
        <v>7</v>
      </c>
      <c r="S110" s="142">
        <f t="shared" si="43"/>
        <v>3</v>
      </c>
      <c r="T110" s="142">
        <f t="shared" si="43"/>
        <v>7</v>
      </c>
      <c r="U110" s="142">
        <f t="shared" si="43"/>
        <v>4</v>
      </c>
      <c r="V110" s="142">
        <f t="shared" si="43"/>
        <v>4</v>
      </c>
      <c r="W110" s="142">
        <f t="shared" si="43"/>
        <v>1</v>
      </c>
      <c r="X110" s="142">
        <f t="shared" si="43"/>
        <v>4</v>
      </c>
      <c r="Y110" s="142">
        <f t="shared" si="43"/>
        <v>4</v>
      </c>
      <c r="Z110" s="142">
        <f t="shared" si="43"/>
        <v>4</v>
      </c>
      <c r="AA110" s="142">
        <f t="shared" si="43"/>
        <v>3</v>
      </c>
      <c r="AB110" s="142">
        <f t="shared" si="43"/>
        <v>2</v>
      </c>
      <c r="AC110" s="142">
        <f t="shared" si="43"/>
        <v>8</v>
      </c>
      <c r="AD110" s="142">
        <f t="shared" si="43"/>
        <v>13</v>
      </c>
      <c r="AE110" s="142">
        <f t="shared" si="43"/>
        <v>9</v>
      </c>
      <c r="AF110" s="142">
        <f t="shared" si="43"/>
        <v>16</v>
      </c>
      <c r="AG110" s="142">
        <f t="shared" si="43"/>
        <v>14</v>
      </c>
      <c r="AH110" s="142">
        <f t="shared" si="43"/>
        <v>17</v>
      </c>
      <c r="AI110" s="142" t="str">
        <f t="shared" si="43"/>
        <v/>
      </c>
      <c r="AJ110" s="142" t="str">
        <f t="shared" si="43"/>
        <v/>
      </c>
      <c r="AK110" s="142" t="str">
        <f t="shared" si="43"/>
        <v/>
      </c>
      <c r="AL110" s="142" t="str">
        <f t="shared" si="43"/>
        <v/>
      </c>
      <c r="AM110" s="142" t="str">
        <f t="shared" si="43"/>
        <v/>
      </c>
    </row>
    <row r="111" ht="12.75" customHeight="1">
      <c r="A111" s="140" t="str">
        <f t="shared" si="25"/>
        <v>Wolves</v>
      </c>
      <c r="B111" s="142">
        <f t="shared" ref="B111:AM111" si="44">IF(ISERROR(RANK(B89,B$70:B$89,0)+COUNTIF(B$70:B89,B89)-1),"",RANK(B89,B$70:B$89,0)+COUNTIF(B$70:B89,B89)-1)</f>
        <v>20</v>
      </c>
      <c r="C111" s="142">
        <f t="shared" si="44"/>
        <v>20</v>
      </c>
      <c r="D111" s="142">
        <f t="shared" si="44"/>
        <v>18</v>
      </c>
      <c r="E111" s="142">
        <f t="shared" si="44"/>
        <v>14</v>
      </c>
      <c r="F111" s="142">
        <f t="shared" si="44"/>
        <v>15</v>
      </c>
      <c r="G111" s="142">
        <f t="shared" si="44"/>
        <v>14</v>
      </c>
      <c r="H111" s="142">
        <f t="shared" si="44"/>
        <v>7</v>
      </c>
      <c r="I111" s="142">
        <f t="shared" si="44"/>
        <v>6</v>
      </c>
      <c r="J111" s="142">
        <f t="shared" si="44"/>
        <v>7</v>
      </c>
      <c r="K111" s="142">
        <f t="shared" si="44"/>
        <v>12</v>
      </c>
      <c r="L111" s="142">
        <f t="shared" si="44"/>
        <v>15</v>
      </c>
      <c r="M111" s="142">
        <f t="shared" si="44"/>
        <v>12</v>
      </c>
      <c r="N111" s="142">
        <f t="shared" si="44"/>
        <v>9</v>
      </c>
      <c r="O111" s="142">
        <f t="shared" si="44"/>
        <v>12</v>
      </c>
      <c r="P111" s="142">
        <f t="shared" si="44"/>
        <v>17</v>
      </c>
      <c r="Q111" s="142">
        <f t="shared" si="44"/>
        <v>16</v>
      </c>
      <c r="R111" s="142">
        <f t="shared" si="44"/>
        <v>15</v>
      </c>
      <c r="S111" s="142">
        <f t="shared" si="44"/>
        <v>13</v>
      </c>
      <c r="T111" s="142">
        <f t="shared" si="44"/>
        <v>4</v>
      </c>
      <c r="U111" s="142">
        <f t="shared" si="44"/>
        <v>7</v>
      </c>
      <c r="V111" s="142">
        <f t="shared" si="44"/>
        <v>3</v>
      </c>
      <c r="W111" s="142">
        <f t="shared" si="44"/>
        <v>2</v>
      </c>
      <c r="X111" s="142">
        <f t="shared" si="44"/>
        <v>1</v>
      </c>
      <c r="Y111" s="142">
        <f t="shared" si="44"/>
        <v>1</v>
      </c>
      <c r="Z111" s="142">
        <f t="shared" si="44"/>
        <v>10</v>
      </c>
      <c r="AA111" s="142">
        <f t="shared" si="44"/>
        <v>4</v>
      </c>
      <c r="AB111" s="142">
        <f t="shared" si="44"/>
        <v>11</v>
      </c>
      <c r="AC111" s="142">
        <f t="shared" si="44"/>
        <v>18</v>
      </c>
      <c r="AD111" s="142">
        <f t="shared" si="44"/>
        <v>17</v>
      </c>
      <c r="AE111" s="142">
        <f t="shared" si="44"/>
        <v>19</v>
      </c>
      <c r="AF111" s="142">
        <f t="shared" si="44"/>
        <v>12</v>
      </c>
      <c r="AG111" s="142">
        <f t="shared" si="44"/>
        <v>4</v>
      </c>
      <c r="AH111" s="142">
        <f t="shared" si="44"/>
        <v>9</v>
      </c>
      <c r="AI111" s="142" t="str">
        <f t="shared" si="44"/>
        <v/>
      </c>
      <c r="AJ111" s="142" t="str">
        <f t="shared" si="44"/>
        <v/>
      </c>
      <c r="AK111" s="142" t="str">
        <f t="shared" si="44"/>
        <v/>
      </c>
      <c r="AL111" s="142" t="str">
        <f t="shared" si="44"/>
        <v/>
      </c>
      <c r="AM111" s="142" t="str">
        <f t="shared" si="44"/>
        <v/>
      </c>
    </row>
    <row r="112" ht="15.75" customHeight="1">
      <c r="A112" s="150" t="s">
        <v>166</v>
      </c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</row>
    <row r="113" ht="12.75" customHeight="1">
      <c r="A113" s="139" t="s">
        <v>159</v>
      </c>
      <c r="B113" s="139" t="s">
        <v>41</v>
      </c>
      <c r="C113" s="139" t="s">
        <v>42</v>
      </c>
      <c r="D113" s="139" t="s">
        <v>43</v>
      </c>
      <c r="E113" s="139" t="s">
        <v>44</v>
      </c>
      <c r="F113" s="139" t="s">
        <v>45</v>
      </c>
      <c r="G113" s="139" t="s">
        <v>46</v>
      </c>
      <c r="H113" s="139" t="s">
        <v>47</v>
      </c>
      <c r="I113" s="139" t="s">
        <v>48</v>
      </c>
      <c r="J113" s="139" t="s">
        <v>49</v>
      </c>
      <c r="K113" s="139" t="s">
        <v>50</v>
      </c>
      <c r="L113" s="140" t="s">
        <v>51</v>
      </c>
      <c r="M113" s="140" t="s">
        <v>52</v>
      </c>
      <c r="N113" s="140" t="s">
        <v>53</v>
      </c>
      <c r="O113" s="140" t="s">
        <v>54</v>
      </c>
      <c r="P113" s="140" t="s">
        <v>55</v>
      </c>
      <c r="Q113" s="140" t="s">
        <v>56</v>
      </c>
      <c r="R113" s="140" t="s">
        <v>57</v>
      </c>
      <c r="S113" s="140" t="s">
        <v>58</v>
      </c>
      <c r="T113" s="140" t="s">
        <v>59</v>
      </c>
      <c r="U113" s="140" t="s">
        <v>60</v>
      </c>
      <c r="V113" s="140" t="s">
        <v>61</v>
      </c>
      <c r="W113" s="140" t="s">
        <v>62</v>
      </c>
      <c r="X113" s="140" t="s">
        <v>63</v>
      </c>
      <c r="Y113" s="140" t="s">
        <v>64</v>
      </c>
      <c r="Z113" s="140" t="s">
        <v>65</v>
      </c>
      <c r="AA113" s="140" t="s">
        <v>66</v>
      </c>
      <c r="AB113" s="140" t="s">
        <v>67</v>
      </c>
      <c r="AC113" s="140" t="s">
        <v>68</v>
      </c>
      <c r="AD113" s="140" t="s">
        <v>69</v>
      </c>
      <c r="AE113" s="140" t="s">
        <v>70</v>
      </c>
      <c r="AF113" s="140" t="s">
        <v>71</v>
      </c>
      <c r="AG113" s="140" t="s">
        <v>72</v>
      </c>
      <c r="AH113" s="140" t="s">
        <v>73</v>
      </c>
      <c r="AI113" s="140" t="s">
        <v>74</v>
      </c>
      <c r="AJ113" s="140" t="s">
        <v>75</v>
      </c>
      <c r="AK113" s="140" t="s">
        <v>76</v>
      </c>
      <c r="AL113" s="140" t="s">
        <v>77</v>
      </c>
      <c r="AM113" s="140" t="s">
        <v>78</v>
      </c>
    </row>
    <row r="114" ht="12.75" customHeight="1">
      <c r="A114" s="139" t="s">
        <v>167</v>
      </c>
      <c r="B114" s="142">
        <f t="shared" ref="B114:AM114" si="45">IF(B$69&lt;=38,MAX(B$70:B$89),"")</f>
        <v>7.192</v>
      </c>
      <c r="C114" s="142">
        <f t="shared" si="45"/>
        <v>7.566</v>
      </c>
      <c r="D114" s="142">
        <f t="shared" si="45"/>
        <v>7.252</v>
      </c>
      <c r="E114" s="142">
        <f t="shared" si="45"/>
        <v>7.173</v>
      </c>
      <c r="F114" s="142">
        <f t="shared" si="45"/>
        <v>6.994</v>
      </c>
      <c r="G114" s="142">
        <f t="shared" si="45"/>
        <v>7.405</v>
      </c>
      <c r="H114" s="142">
        <f t="shared" si="45"/>
        <v>7.06</v>
      </c>
      <c r="I114" s="142">
        <f t="shared" si="45"/>
        <v>7.214</v>
      </c>
      <c r="J114" s="142">
        <f t="shared" si="45"/>
        <v>7.685</v>
      </c>
      <c r="K114" s="142">
        <f t="shared" si="45"/>
        <v>7.764</v>
      </c>
      <c r="L114" s="142">
        <f t="shared" si="45"/>
        <v>7.331</v>
      </c>
      <c r="M114" s="142">
        <f t="shared" si="45"/>
        <v>7.034</v>
      </c>
      <c r="N114" s="142">
        <f t="shared" si="45"/>
        <v>6.71</v>
      </c>
      <c r="O114" s="142">
        <f t="shared" si="45"/>
        <v>6.781</v>
      </c>
      <c r="P114" s="142">
        <f t="shared" si="45"/>
        <v>6.719</v>
      </c>
      <c r="Q114" s="142">
        <f t="shared" si="45"/>
        <v>6.601</v>
      </c>
      <c r="R114" s="142">
        <f t="shared" si="45"/>
        <v>7.112</v>
      </c>
      <c r="S114" s="142">
        <f t="shared" si="45"/>
        <v>7.527</v>
      </c>
      <c r="T114" s="142">
        <f t="shared" si="45"/>
        <v>7.095</v>
      </c>
      <c r="U114" s="142">
        <f t="shared" si="45"/>
        <v>6.859</v>
      </c>
      <c r="V114" s="142">
        <f t="shared" si="45"/>
        <v>7.002</v>
      </c>
      <c r="W114" s="142">
        <f t="shared" si="45"/>
        <v>7.135</v>
      </c>
      <c r="X114" s="142">
        <f t="shared" si="45"/>
        <v>7.348</v>
      </c>
      <c r="Y114" s="142">
        <f t="shared" si="45"/>
        <v>7.025</v>
      </c>
      <c r="Z114" s="142">
        <f t="shared" si="45"/>
        <v>7.702</v>
      </c>
      <c r="AA114" s="142">
        <f t="shared" si="45"/>
        <v>7.467</v>
      </c>
      <c r="AB114" s="142">
        <f t="shared" si="45"/>
        <v>7.309</v>
      </c>
      <c r="AC114" s="142">
        <f t="shared" si="45"/>
        <v>6.845</v>
      </c>
      <c r="AD114" s="142">
        <f t="shared" si="45"/>
        <v>6.741</v>
      </c>
      <c r="AE114" s="142">
        <f t="shared" si="45"/>
        <v>6.719</v>
      </c>
      <c r="AF114" s="142">
        <f t="shared" si="45"/>
        <v>6.593</v>
      </c>
      <c r="AG114" s="142">
        <f t="shared" si="45"/>
        <v>6.759</v>
      </c>
      <c r="AH114" s="142">
        <f t="shared" si="45"/>
        <v>7.262</v>
      </c>
      <c r="AI114" s="142" t="str">
        <f t="shared" si="45"/>
        <v/>
      </c>
      <c r="AJ114" s="142" t="str">
        <f t="shared" si="45"/>
        <v/>
      </c>
      <c r="AK114" s="142" t="str">
        <f t="shared" si="45"/>
        <v/>
      </c>
      <c r="AL114" s="142" t="str">
        <f t="shared" si="45"/>
        <v/>
      </c>
      <c r="AM114" s="142" t="str">
        <f t="shared" si="45"/>
        <v/>
      </c>
    </row>
    <row r="115" ht="12.75" customHeight="1">
      <c r="A115" s="139" t="s">
        <v>168</v>
      </c>
      <c r="B115" s="142">
        <f t="shared" ref="B115:AM115" si="46">IF(B$69&lt;=38,MIN(B$70:B$89),"")</f>
        <v>5.029</v>
      </c>
      <c r="C115" s="142">
        <f t="shared" si="46"/>
        <v>4.794</v>
      </c>
      <c r="D115" s="142">
        <f t="shared" si="46"/>
        <v>4.833</v>
      </c>
      <c r="E115" s="142">
        <f t="shared" si="46"/>
        <v>4.794</v>
      </c>
      <c r="F115" s="142">
        <f t="shared" si="46"/>
        <v>4.501</v>
      </c>
      <c r="G115" s="142">
        <f t="shared" si="46"/>
        <v>5.108</v>
      </c>
      <c r="H115" s="142">
        <f t="shared" si="46"/>
        <v>4.951</v>
      </c>
      <c r="I115" s="142">
        <f t="shared" si="46"/>
        <v>4.833</v>
      </c>
      <c r="J115" s="142">
        <f t="shared" si="46"/>
        <v>4.676</v>
      </c>
      <c r="K115" s="142">
        <f t="shared" si="46"/>
        <v>4.833</v>
      </c>
      <c r="L115" s="142">
        <f t="shared" si="46"/>
        <v>4.637</v>
      </c>
      <c r="M115" s="142">
        <f t="shared" si="46"/>
        <v>5.218</v>
      </c>
      <c r="N115" s="142">
        <f t="shared" si="46"/>
        <v>5.265</v>
      </c>
      <c r="O115" s="142">
        <f t="shared" si="46"/>
        <v>4.872</v>
      </c>
      <c r="P115" s="142">
        <f t="shared" si="46"/>
        <v>4.912</v>
      </c>
      <c r="Q115" s="142">
        <f t="shared" si="46"/>
        <v>5.021</v>
      </c>
      <c r="R115" s="142">
        <f t="shared" si="46"/>
        <v>5.183</v>
      </c>
      <c r="S115" s="142">
        <f t="shared" si="46"/>
        <v>4.926</v>
      </c>
      <c r="T115" s="142">
        <f t="shared" si="46"/>
        <v>4.668</v>
      </c>
      <c r="U115" s="142">
        <f t="shared" si="46"/>
        <v>4.903</v>
      </c>
      <c r="V115" s="142">
        <f t="shared" si="46"/>
        <v>4.786</v>
      </c>
      <c r="W115" s="142">
        <f t="shared" si="46"/>
        <v>5.148</v>
      </c>
      <c r="X115" s="142">
        <f t="shared" si="46"/>
        <v>5.048</v>
      </c>
      <c r="Y115" s="142">
        <f t="shared" si="46"/>
        <v>4.602</v>
      </c>
      <c r="Z115" s="142">
        <f t="shared" si="46"/>
        <v>4.719</v>
      </c>
      <c r="AA115" s="142">
        <f t="shared" si="46"/>
        <v>4.919</v>
      </c>
      <c r="AB115" s="142">
        <f t="shared" si="46"/>
        <v>4.947</v>
      </c>
      <c r="AC115" s="142">
        <f t="shared" si="46"/>
        <v>5.147</v>
      </c>
      <c r="AD115" s="142">
        <f t="shared" si="46"/>
        <v>4.912</v>
      </c>
      <c r="AE115" s="142">
        <f t="shared" si="46"/>
        <v>5.029</v>
      </c>
      <c r="AF115" s="142">
        <f t="shared" si="46"/>
        <v>5.079</v>
      </c>
      <c r="AG115" s="142">
        <f t="shared" si="46"/>
        <v>5.323</v>
      </c>
      <c r="AH115" s="142">
        <f t="shared" si="46"/>
        <v>4.812</v>
      </c>
      <c r="AI115" s="142" t="str">
        <f t="shared" si="46"/>
        <v/>
      </c>
      <c r="AJ115" s="142" t="str">
        <f t="shared" si="46"/>
        <v/>
      </c>
      <c r="AK115" s="142" t="str">
        <f t="shared" si="46"/>
        <v/>
      </c>
      <c r="AL115" s="142" t="str">
        <f t="shared" si="46"/>
        <v/>
      </c>
      <c r="AM115" s="142" t="str">
        <f t="shared" si="46"/>
        <v/>
      </c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</sheetData>
  <conditionalFormatting sqref="B92:AM1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AM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AM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AM1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6.43"/>
    <col customWidth="1" min="2" max="39" width="8.71"/>
  </cols>
  <sheetData>
    <row r="1" ht="15.75" customHeight="1">
      <c r="A1" s="147" t="s">
        <v>11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8"/>
    </row>
    <row r="2" ht="12.75" customHeight="1">
      <c r="A2" s="139" t="s">
        <v>159</v>
      </c>
      <c r="B2" s="139" t="s">
        <v>41</v>
      </c>
      <c r="C2" s="139" t="s">
        <v>42</v>
      </c>
      <c r="D2" s="139" t="s">
        <v>43</v>
      </c>
      <c r="E2" s="139" t="s">
        <v>44</v>
      </c>
      <c r="F2" s="139" t="s">
        <v>45</v>
      </c>
      <c r="G2" s="139" t="s">
        <v>46</v>
      </c>
      <c r="H2" s="139" t="s">
        <v>47</v>
      </c>
      <c r="I2" s="139" t="s">
        <v>48</v>
      </c>
      <c r="J2" s="139" t="s">
        <v>49</v>
      </c>
      <c r="K2" s="139" t="s">
        <v>50</v>
      </c>
      <c r="L2" s="140" t="s">
        <v>51</v>
      </c>
      <c r="M2" s="140" t="s">
        <v>52</v>
      </c>
      <c r="N2" s="140" t="s">
        <v>53</v>
      </c>
      <c r="O2" s="140" t="s">
        <v>54</v>
      </c>
      <c r="P2" s="140" t="s">
        <v>55</v>
      </c>
      <c r="Q2" s="140" t="s">
        <v>56</v>
      </c>
      <c r="R2" s="140" t="s">
        <v>57</v>
      </c>
      <c r="S2" s="140" t="s">
        <v>58</v>
      </c>
      <c r="T2" s="140" t="s">
        <v>59</v>
      </c>
      <c r="U2" s="140" t="s">
        <v>60</v>
      </c>
      <c r="V2" s="140" t="s">
        <v>61</v>
      </c>
      <c r="W2" s="140" t="s">
        <v>62</v>
      </c>
      <c r="X2" s="140" t="s">
        <v>63</v>
      </c>
      <c r="Y2" s="140" t="s">
        <v>64</v>
      </c>
      <c r="Z2" s="140" t="s">
        <v>65</v>
      </c>
      <c r="AA2" s="140" t="s">
        <v>66</v>
      </c>
      <c r="AB2" s="140" t="s">
        <v>67</v>
      </c>
      <c r="AC2" s="140" t="s">
        <v>68</v>
      </c>
      <c r="AD2" s="140" t="s">
        <v>69</v>
      </c>
      <c r="AE2" s="140" t="s">
        <v>70</v>
      </c>
      <c r="AF2" s="140" t="s">
        <v>71</v>
      </c>
      <c r="AG2" s="140" t="s">
        <v>72</v>
      </c>
      <c r="AH2" s="140" t="s">
        <v>73</v>
      </c>
      <c r="AI2" s="140" t="s">
        <v>74</v>
      </c>
      <c r="AJ2" s="140" t="s">
        <v>75</v>
      </c>
      <c r="AK2" s="140" t="s">
        <v>76</v>
      </c>
      <c r="AL2" s="140" t="s">
        <v>77</v>
      </c>
      <c r="AM2" s="140" t="s">
        <v>78</v>
      </c>
    </row>
    <row r="3" ht="12.75" customHeight="1">
      <c r="A3" s="140" t="str">
        <f>Difficulties!A3</f>
        <v>Arsenal</v>
      </c>
      <c r="B3" s="142" t="str">
        <f>LEFT(Fixtures!C2,(LEN(Fixtures!C2)-4))</f>
        <v>MCI</v>
      </c>
      <c r="C3" s="142" t="str">
        <f>LEFT(Fixtures!D2,(LEN(Fixtures!D2)-4))</f>
        <v>CHE</v>
      </c>
      <c r="D3" s="142" t="str">
        <f>LEFT(Fixtures!E2,(LEN(Fixtures!E2)-4))</f>
        <v>WHU</v>
      </c>
      <c r="E3" s="142" t="str">
        <f>LEFT(Fixtures!F2,(LEN(Fixtures!F2)-4))</f>
        <v>CAR</v>
      </c>
      <c r="F3" s="142" t="str">
        <f>LEFT(Fixtures!G2,(LEN(Fixtures!G2)-4))</f>
        <v>NEW</v>
      </c>
      <c r="G3" s="142" t="str">
        <f>LEFT(Fixtures!H2,(LEN(Fixtures!H2)-4))</f>
        <v>EVE</v>
      </c>
      <c r="H3" s="142" t="str">
        <f>LEFT(Fixtures!I2,(LEN(Fixtures!I2)-4))</f>
        <v>WAT</v>
      </c>
      <c r="I3" s="142" t="str">
        <f>LEFT(Fixtures!J2,(LEN(Fixtures!J2)-4))</f>
        <v>FUL</v>
      </c>
      <c r="J3" s="142" t="str">
        <f>LEFT(Fixtures!K2,(LEN(Fixtures!K2)-4))</f>
        <v>LEI</v>
      </c>
      <c r="K3" s="142" t="str">
        <f>LEFT(Fixtures!L2,(LEN(Fixtures!L2)-4))</f>
        <v>CRY</v>
      </c>
      <c r="L3" s="142" t="str">
        <f>LEFT(Fixtures!M2,(LEN(Fixtures!M2)-4))</f>
        <v>LIV</v>
      </c>
      <c r="M3" s="142" t="str">
        <f>LEFT(Fixtures!N2,(LEN(Fixtures!N2)-4))</f>
        <v>WOL</v>
      </c>
      <c r="N3" s="142" t="str">
        <f>LEFT(Fixtures!O2,(LEN(Fixtures!O2)-4))</f>
        <v>BOU</v>
      </c>
      <c r="O3" s="142" t="str">
        <f>LEFT(Fixtures!P2,(LEN(Fixtures!P2)-4))</f>
        <v>TOT</v>
      </c>
      <c r="P3" s="142" t="str">
        <f>LEFT(Fixtures!Q2,(LEN(Fixtures!Q2)-4))</f>
        <v>MNU</v>
      </c>
      <c r="Q3" s="142" t="str">
        <f>LEFT(Fixtures!R2,(LEN(Fixtures!R2)-4))</f>
        <v>HUD</v>
      </c>
      <c r="R3" s="142" t="str">
        <f>LEFT(Fixtures!S2,(LEN(Fixtures!S2)-4))</f>
        <v>SOU</v>
      </c>
      <c r="S3" s="142" t="str">
        <f>LEFT(Fixtures!T2,(LEN(Fixtures!T2)-4))</f>
        <v>BUR</v>
      </c>
      <c r="T3" s="142" t="str">
        <f>LEFT(Fixtures!U2,(LEN(Fixtures!U2)-4))</f>
        <v>BHA</v>
      </c>
      <c r="U3" s="142" t="str">
        <f>LEFT(Fixtures!V2,(LEN(Fixtures!V2)-4))</f>
        <v>LIV</v>
      </c>
      <c r="V3" s="142" t="str">
        <f>LEFT(Fixtures!W2,(LEN(Fixtures!W2)-4))</f>
        <v>FUL</v>
      </c>
      <c r="W3" s="142" t="str">
        <f>LEFT(Fixtures!X2,(LEN(Fixtures!X2)-4))</f>
        <v>WHU</v>
      </c>
      <c r="X3" s="142" t="str">
        <f>LEFT(Fixtures!Y2,(LEN(Fixtures!Y2)-4))</f>
        <v>CHE</v>
      </c>
      <c r="Y3" s="142" t="str">
        <f>LEFT(Fixtures!Z2,(LEN(Fixtures!Z2)-4))</f>
        <v>CAR</v>
      </c>
      <c r="Z3" s="142" t="str">
        <f>LEFT(Fixtures!AA2,(LEN(Fixtures!AA2)-4))</f>
        <v>MCI</v>
      </c>
      <c r="AA3" s="142" t="str">
        <f>LEFT(Fixtures!AB2,(LEN(Fixtures!AB2)-4))</f>
        <v>HUD</v>
      </c>
      <c r="AB3" s="142" t="str">
        <f>LEFT(Fixtures!AC2,(LEN(Fixtures!AC2)-4))</f>
        <v>SOU</v>
      </c>
      <c r="AC3" s="142" t="str">
        <f>LEFT(Fixtures!AD2,(LEN(Fixtures!AD2)-4))</f>
        <v>BOU</v>
      </c>
      <c r="AD3" s="142" t="str">
        <f>LEFT(Fixtures!AE2,(LEN(Fixtures!AE2)-4))</f>
        <v>TOT</v>
      </c>
      <c r="AE3" s="142" t="str">
        <f>LEFT(Fixtures!AF2,(LEN(Fixtures!AF2)-4))</f>
        <v>MNU</v>
      </c>
      <c r="AF3" s="142" t="str">
        <f>LEFT(Fixtures!AG2,(LEN(Fixtures!AG2)-4))</f>
        <v>WOL</v>
      </c>
      <c r="AG3" s="142" t="str">
        <f>LEFT(Fixtures!AH2,(LEN(Fixtures!AH2)-4))</f>
        <v>NEW</v>
      </c>
      <c r="AH3" s="142" t="str">
        <f>LEFT(Fixtures!AI2,(LEN(Fixtures!AI2)-4))</f>
        <v>EVE</v>
      </c>
      <c r="AI3" s="142" t="str">
        <f>LEFT(Fixtures!AJ2,(LEN(Fixtures!AJ2)-4))</f>
        <v>WAT</v>
      </c>
      <c r="AJ3" s="142" t="str">
        <f>LEFT(Fixtures!AK2,(LEN(Fixtures!AK2)-4))</f>
        <v>CRY</v>
      </c>
      <c r="AK3" s="142" t="str">
        <f>LEFT(Fixtures!AL2,(LEN(Fixtures!AL2)-4))</f>
        <v>LEI</v>
      </c>
      <c r="AL3" s="142" t="str">
        <f>LEFT(Fixtures!AM2,(LEN(Fixtures!AM2)-4))</f>
        <v>BHA</v>
      </c>
      <c r="AM3" s="142" t="str">
        <f>LEFT(Fixtures!AN2,(LEN(Fixtures!AN2)-4))</f>
        <v>BUR</v>
      </c>
    </row>
    <row r="4" ht="12.75" customHeight="1">
      <c r="A4" s="140" t="str">
        <f>Difficulties!A4</f>
        <v>Bournemouth</v>
      </c>
      <c r="B4" s="142" t="str">
        <f>LEFT(Fixtures!C3,(LEN(Fixtures!C3)-4))</f>
        <v>CAR</v>
      </c>
      <c r="C4" s="142" t="str">
        <f>LEFT(Fixtures!D3,(LEN(Fixtures!D3)-4))</f>
        <v>WHU</v>
      </c>
      <c r="D4" s="142" t="str">
        <f>LEFT(Fixtures!E3,(LEN(Fixtures!E3)-4))</f>
        <v>EVE</v>
      </c>
      <c r="E4" s="142" t="str">
        <f>LEFT(Fixtures!F3,(LEN(Fixtures!F3)-4))</f>
        <v>CHE</v>
      </c>
      <c r="F4" s="142" t="str">
        <f>LEFT(Fixtures!G3,(LEN(Fixtures!G3)-4))</f>
        <v>LEI</v>
      </c>
      <c r="G4" s="142" t="str">
        <f>LEFT(Fixtures!H3,(LEN(Fixtures!H3)-4))</f>
        <v>BUR</v>
      </c>
      <c r="H4" s="142" t="str">
        <f>LEFT(Fixtures!I3,(LEN(Fixtures!I3)-4))</f>
        <v>CRY</v>
      </c>
      <c r="I4" s="142" t="str">
        <f>LEFT(Fixtures!J3,(LEN(Fixtures!J3)-4))</f>
        <v>WAT</v>
      </c>
      <c r="J4" s="142" t="str">
        <f>LEFT(Fixtures!K3,(LEN(Fixtures!K3)-4))</f>
        <v>SOU</v>
      </c>
      <c r="K4" s="142" t="str">
        <f>LEFT(Fixtures!L3,(LEN(Fixtures!L3)-4))</f>
        <v>FUL</v>
      </c>
      <c r="L4" s="142" t="str">
        <f>LEFT(Fixtures!M3,(LEN(Fixtures!M3)-4))</f>
        <v>MNU</v>
      </c>
      <c r="M4" s="142" t="str">
        <f>LEFT(Fixtures!N3,(LEN(Fixtures!N3)-4))</f>
        <v>NEW</v>
      </c>
      <c r="N4" s="142" t="str">
        <f>LEFT(Fixtures!O3,(LEN(Fixtures!O3)-4))</f>
        <v>ARS</v>
      </c>
      <c r="O4" s="142" t="str">
        <f>LEFT(Fixtures!P3,(LEN(Fixtures!P3)-4))</f>
        <v>MCI</v>
      </c>
      <c r="P4" s="142" t="str">
        <f>LEFT(Fixtures!Q3,(LEN(Fixtures!Q3)-4))</f>
        <v>HUD</v>
      </c>
      <c r="Q4" s="142" t="str">
        <f>LEFT(Fixtures!R3,(LEN(Fixtures!R3)-4))</f>
        <v>LIV</v>
      </c>
      <c r="R4" s="142" t="str">
        <f>LEFT(Fixtures!S3,(LEN(Fixtures!S3)-4))</f>
        <v>WOL</v>
      </c>
      <c r="S4" s="142" t="str">
        <f>LEFT(Fixtures!T3,(LEN(Fixtures!T3)-4))</f>
        <v>BHA</v>
      </c>
      <c r="T4" s="142" t="str">
        <f>LEFT(Fixtures!U3,(LEN(Fixtures!U3)-4))</f>
        <v>TOT</v>
      </c>
      <c r="U4" s="142" t="str">
        <f>LEFT(Fixtures!V3,(LEN(Fixtures!V3)-4))</f>
        <v>MNU</v>
      </c>
      <c r="V4" s="142" t="str">
        <f>LEFT(Fixtures!W3,(LEN(Fixtures!W3)-4))</f>
        <v>WAT</v>
      </c>
      <c r="W4" s="142" t="str">
        <f>LEFT(Fixtures!X3,(LEN(Fixtures!X3)-4))</f>
        <v>EVE</v>
      </c>
      <c r="X4" s="142" t="str">
        <f>LEFT(Fixtures!Y3,(LEN(Fixtures!Y3)-4))</f>
        <v>WHU</v>
      </c>
      <c r="Y4" s="142" t="str">
        <f>LEFT(Fixtures!Z3,(LEN(Fixtures!Z3)-4))</f>
        <v>CHE</v>
      </c>
      <c r="Z4" s="142" t="str">
        <f>LEFT(Fixtures!AA3,(LEN(Fixtures!AA3)-4))</f>
        <v>CAR</v>
      </c>
      <c r="AA4" s="142" t="str">
        <f>LEFT(Fixtures!AB3,(LEN(Fixtures!AB3)-4))</f>
        <v>LIV</v>
      </c>
      <c r="AB4" s="142" t="str">
        <f>LEFT(Fixtures!AC3,(LEN(Fixtures!AC3)-4))</f>
        <v>WOL</v>
      </c>
      <c r="AC4" s="142" t="str">
        <f>LEFT(Fixtures!AD3,(LEN(Fixtures!AD3)-4))</f>
        <v>ARS</v>
      </c>
      <c r="AD4" s="142" t="str">
        <f>LEFT(Fixtures!AE3,(LEN(Fixtures!AE3)-4))</f>
        <v>MCI</v>
      </c>
      <c r="AE4" s="142" t="str">
        <f>LEFT(Fixtures!AF3,(LEN(Fixtures!AF3)-4))</f>
        <v>HUD</v>
      </c>
      <c r="AF4" s="142" t="str">
        <f>LEFT(Fixtures!AG3,(LEN(Fixtures!AG3)-4))</f>
        <v>NEW</v>
      </c>
      <c r="AG4" s="142" t="str">
        <f>LEFT(Fixtures!AH3,(LEN(Fixtures!AH3)-4))</f>
        <v>LEI</v>
      </c>
      <c r="AH4" s="142" t="str">
        <f>LEFT(Fixtures!AI3,(LEN(Fixtures!AI3)-4))</f>
        <v>BUR</v>
      </c>
      <c r="AI4" s="142" t="str">
        <f>LEFT(Fixtures!AJ3,(LEN(Fixtures!AJ3)-4))</f>
        <v>BHA</v>
      </c>
      <c r="AJ4" s="142" t="str">
        <f>LEFT(Fixtures!AK3,(LEN(Fixtures!AK3)-4))</f>
        <v>FUL</v>
      </c>
      <c r="AK4" s="142" t="str">
        <f>LEFT(Fixtures!AL3,(LEN(Fixtures!AL3)-4))</f>
        <v>SOU</v>
      </c>
      <c r="AL4" s="142" t="str">
        <f>LEFT(Fixtures!AM3,(LEN(Fixtures!AM3)-4))</f>
        <v>TOT</v>
      </c>
      <c r="AM4" s="142" t="str">
        <f>LEFT(Fixtures!AN3,(LEN(Fixtures!AN3)-4))</f>
        <v>CRY</v>
      </c>
    </row>
    <row r="5" ht="12.75" customHeight="1">
      <c r="A5" s="140" t="str">
        <f>Difficulties!A5</f>
        <v>Brighton</v>
      </c>
      <c r="B5" s="142" t="str">
        <f>LEFT(Fixtures!C4,(LEN(Fixtures!C4)-4))</f>
        <v>WAT</v>
      </c>
      <c r="C5" s="142" t="str">
        <f>LEFT(Fixtures!D4,(LEN(Fixtures!D4)-4))</f>
        <v>MNU</v>
      </c>
      <c r="D5" s="142" t="str">
        <f>LEFT(Fixtures!E4,(LEN(Fixtures!E4)-4))</f>
        <v>LIV</v>
      </c>
      <c r="E5" s="142" t="str">
        <f>LEFT(Fixtures!F4,(LEN(Fixtures!F4)-4))</f>
        <v>FUL</v>
      </c>
      <c r="F5" s="142" t="str">
        <f>LEFT(Fixtures!G4,(LEN(Fixtures!G4)-4))</f>
        <v>SOU</v>
      </c>
      <c r="G5" s="142" t="str">
        <f>LEFT(Fixtures!H4,(LEN(Fixtures!H4)-4))</f>
        <v>TOT</v>
      </c>
      <c r="H5" s="142" t="str">
        <f>LEFT(Fixtures!I4,(LEN(Fixtures!I4)-4))</f>
        <v>MCI</v>
      </c>
      <c r="I5" s="142" t="str">
        <f>LEFT(Fixtures!J4,(LEN(Fixtures!J4)-4))</f>
        <v>WHU</v>
      </c>
      <c r="J5" s="142" t="str">
        <f>LEFT(Fixtures!K4,(LEN(Fixtures!K4)-4))</f>
        <v>NEW</v>
      </c>
      <c r="K5" s="142" t="str">
        <f>LEFT(Fixtures!L4,(LEN(Fixtures!L4)-4))</f>
        <v>WOL</v>
      </c>
      <c r="L5" s="142" t="str">
        <f>LEFT(Fixtures!M4,(LEN(Fixtures!M4)-4))</f>
        <v>EVE</v>
      </c>
      <c r="M5" s="142" t="str">
        <f>LEFT(Fixtures!N4,(LEN(Fixtures!N4)-4))</f>
        <v>CAR</v>
      </c>
      <c r="N5" s="142" t="str">
        <f>LEFT(Fixtures!O4,(LEN(Fixtures!O4)-4))</f>
        <v>LEI</v>
      </c>
      <c r="O5" s="142" t="str">
        <f>LEFT(Fixtures!P4,(LEN(Fixtures!P4)-4))</f>
        <v>HUD</v>
      </c>
      <c r="P5" s="142" t="str">
        <f>LEFT(Fixtures!Q4,(LEN(Fixtures!Q4)-4))</f>
        <v>CRY</v>
      </c>
      <c r="Q5" s="142" t="str">
        <f>LEFT(Fixtures!R4,(LEN(Fixtures!R4)-4))</f>
        <v>BUR</v>
      </c>
      <c r="R5" s="142" t="str">
        <f>LEFT(Fixtures!S4,(LEN(Fixtures!S4)-4))</f>
        <v>CHE</v>
      </c>
      <c r="S5" s="142" t="str">
        <f>LEFT(Fixtures!T4,(LEN(Fixtures!T4)-4))</f>
        <v>BOU</v>
      </c>
      <c r="T5" s="142" t="str">
        <f>LEFT(Fixtures!U4,(LEN(Fixtures!U4)-4))</f>
        <v>ARS</v>
      </c>
      <c r="U5" s="142" t="str">
        <f>LEFT(Fixtures!V4,(LEN(Fixtures!V4)-4))</f>
        <v>EVE</v>
      </c>
      <c r="V5" s="142" t="str">
        <f>LEFT(Fixtures!W4,(LEN(Fixtures!W4)-4))</f>
        <v>WHU</v>
      </c>
      <c r="W5" s="142" t="str">
        <f>LEFT(Fixtures!X4,(LEN(Fixtures!X4)-4))</f>
        <v>LIV</v>
      </c>
      <c r="X5" s="142" t="str">
        <f>LEFT(Fixtures!Y4,(LEN(Fixtures!Y4)-4))</f>
        <v>MNU</v>
      </c>
      <c r="Y5" s="142" t="str">
        <f>LEFT(Fixtures!Z4,(LEN(Fixtures!Z4)-4))</f>
        <v>FUL</v>
      </c>
      <c r="Z5" s="142" t="str">
        <f>LEFT(Fixtures!AA4,(LEN(Fixtures!AA4)-4))</f>
        <v>WAT</v>
      </c>
      <c r="AA5" s="142" t="str">
        <f>LEFT(Fixtures!AB4,(LEN(Fixtures!AB4)-4))</f>
        <v>BUR</v>
      </c>
      <c r="AB5" s="142" t="str">
        <f>LEFT(Fixtures!AC4,(LEN(Fixtures!AC4)-4))</f>
        <v>CHE</v>
      </c>
      <c r="AC5" s="142" t="str">
        <f>LEFT(Fixtures!AD4,(LEN(Fixtures!AD4)-4))</f>
        <v>LEI</v>
      </c>
      <c r="AD5" s="142" t="str">
        <f>LEFT(Fixtures!AE4,(LEN(Fixtures!AE4)-4))</f>
        <v>HUD</v>
      </c>
      <c r="AE5" s="142" t="str">
        <f>LEFT(Fixtures!AF4,(LEN(Fixtures!AF4)-4))</f>
        <v>CRY</v>
      </c>
      <c r="AF5" s="142" t="str">
        <f>LEFT(Fixtures!AG4,(LEN(Fixtures!AG4)-4))</f>
        <v>CAR</v>
      </c>
      <c r="AG5" s="142" t="str">
        <f>LEFT(Fixtures!AH4,(LEN(Fixtures!AH4)-4))</f>
        <v>SOU</v>
      </c>
      <c r="AH5" s="142" t="str">
        <f>LEFT(Fixtures!AI4,(LEN(Fixtures!AI4)-4))</f>
        <v>TOT</v>
      </c>
      <c r="AI5" s="142" t="str">
        <f>LEFT(Fixtures!AJ4,(LEN(Fixtures!AJ4)-4))</f>
        <v>BOU</v>
      </c>
      <c r="AJ5" s="142" t="str">
        <f>LEFT(Fixtures!AK4,(LEN(Fixtures!AK4)-4))</f>
        <v>WOL</v>
      </c>
      <c r="AK5" s="142" t="str">
        <f>LEFT(Fixtures!AL4,(LEN(Fixtures!AL4)-4))</f>
        <v>NEW</v>
      </c>
      <c r="AL5" s="142" t="str">
        <f>LEFT(Fixtures!AM4,(LEN(Fixtures!AM4)-4))</f>
        <v>ARS</v>
      </c>
      <c r="AM5" s="142" t="str">
        <f>LEFT(Fixtures!AN4,(LEN(Fixtures!AN4)-4))</f>
        <v>MCI</v>
      </c>
    </row>
    <row r="6" ht="12.75" customHeight="1">
      <c r="A6" s="140" t="str">
        <f>Difficulties!A6</f>
        <v>Burnley</v>
      </c>
      <c r="B6" s="142" t="str">
        <f>LEFT(Fixtures!C5,(LEN(Fixtures!C5)-4))</f>
        <v>SOU</v>
      </c>
      <c r="C6" s="142" t="str">
        <f>LEFT(Fixtures!D5,(LEN(Fixtures!D5)-4))</f>
        <v>WAT</v>
      </c>
      <c r="D6" s="142" t="str">
        <f>LEFT(Fixtures!E5,(LEN(Fixtures!E5)-4))</f>
        <v>FUL</v>
      </c>
      <c r="E6" s="142" t="str">
        <f>LEFT(Fixtures!F5,(LEN(Fixtures!F5)-4))</f>
        <v>MNU</v>
      </c>
      <c r="F6" s="142" t="str">
        <f>LEFT(Fixtures!G5,(LEN(Fixtures!G5)-4))</f>
        <v>WOL</v>
      </c>
      <c r="G6" s="142" t="str">
        <f>LEFT(Fixtures!H5,(LEN(Fixtures!H5)-4))</f>
        <v>BOU</v>
      </c>
      <c r="H6" s="142" t="str">
        <f>LEFT(Fixtures!I5,(LEN(Fixtures!I5)-4))</f>
        <v>CAR</v>
      </c>
      <c r="I6" s="142" t="str">
        <f>LEFT(Fixtures!J5,(LEN(Fixtures!J5)-4))</f>
        <v>HUD</v>
      </c>
      <c r="J6" s="142" t="str">
        <f>LEFT(Fixtures!K5,(LEN(Fixtures!K5)-4))</f>
        <v>MCI</v>
      </c>
      <c r="K6" s="142" t="str">
        <f>LEFT(Fixtures!L5,(LEN(Fixtures!L5)-4))</f>
        <v>CHE</v>
      </c>
      <c r="L6" s="142" t="str">
        <f>LEFT(Fixtures!M5,(LEN(Fixtures!M5)-4))</f>
        <v>WHU</v>
      </c>
      <c r="M6" s="142" t="str">
        <f>LEFT(Fixtures!N5,(LEN(Fixtures!N5)-4))</f>
        <v>LEI</v>
      </c>
      <c r="N6" s="142" t="str">
        <f>LEFT(Fixtures!O5,(LEN(Fixtures!O5)-4))</f>
        <v>NEW</v>
      </c>
      <c r="O6" s="142" t="str">
        <f>LEFT(Fixtures!P5,(LEN(Fixtures!P5)-4))</f>
        <v>CRY</v>
      </c>
      <c r="P6" s="142" t="str">
        <f>LEFT(Fixtures!Q5,(LEN(Fixtures!Q5)-4))</f>
        <v>LIV</v>
      </c>
      <c r="Q6" s="142" t="str">
        <f>LEFT(Fixtures!R5,(LEN(Fixtures!R5)-4))</f>
        <v>BHA</v>
      </c>
      <c r="R6" s="142" t="str">
        <f>LEFT(Fixtures!S5,(LEN(Fixtures!S5)-4))</f>
        <v>TOT</v>
      </c>
      <c r="S6" s="142" t="str">
        <f>LEFT(Fixtures!T5,(LEN(Fixtures!T5)-4))</f>
        <v>ARS</v>
      </c>
      <c r="T6" s="142" t="str">
        <f>LEFT(Fixtures!U5,(LEN(Fixtures!U5)-4))</f>
        <v>EVE</v>
      </c>
      <c r="U6" s="142" t="str">
        <f>LEFT(Fixtures!V5,(LEN(Fixtures!V5)-4))</f>
        <v>WHU</v>
      </c>
      <c r="V6" s="142" t="str">
        <f>LEFT(Fixtures!W5,(LEN(Fixtures!W5)-4))</f>
        <v>HUD</v>
      </c>
      <c r="W6" s="142" t="str">
        <f>LEFT(Fixtures!X5,(LEN(Fixtures!X5)-4))</f>
        <v>FUL</v>
      </c>
      <c r="X6" s="142" t="str">
        <f>LEFT(Fixtures!Y5,(LEN(Fixtures!Y5)-4))</f>
        <v>WAT</v>
      </c>
      <c r="Y6" s="142" t="str">
        <f>LEFT(Fixtures!Z5,(LEN(Fixtures!Z5)-4))</f>
        <v>MNU</v>
      </c>
      <c r="Z6" s="142" t="str">
        <f>LEFT(Fixtures!AA5,(LEN(Fixtures!AA5)-4))</f>
        <v>SOU</v>
      </c>
      <c r="AA6" s="142" t="str">
        <f>LEFT(Fixtures!AB5,(LEN(Fixtures!AB5)-4))</f>
        <v>BHA</v>
      </c>
      <c r="AB6" s="142" t="str">
        <f>LEFT(Fixtures!AC5,(LEN(Fixtures!AC5)-4))</f>
        <v>TOT</v>
      </c>
      <c r="AC6" s="142" t="str">
        <f>LEFT(Fixtures!AD5,(LEN(Fixtures!AD5)-4))</f>
        <v>NEW</v>
      </c>
      <c r="AD6" s="142" t="str">
        <f>LEFT(Fixtures!AE5,(LEN(Fixtures!AE5)-4))</f>
        <v>CRY</v>
      </c>
      <c r="AE6" s="142" t="str">
        <f>LEFT(Fixtures!AF5,(LEN(Fixtures!AF5)-4))</f>
        <v>LIV</v>
      </c>
      <c r="AF6" s="142" t="str">
        <f>LEFT(Fixtures!AG5,(LEN(Fixtures!AG5)-4))</f>
        <v>LEI</v>
      </c>
      <c r="AG6" s="142" t="str">
        <f>LEFT(Fixtures!AH5,(LEN(Fixtures!AH5)-4))</f>
        <v>WOL</v>
      </c>
      <c r="AH6" s="142" t="str">
        <f>LEFT(Fixtures!AI5,(LEN(Fixtures!AI5)-4))</f>
        <v>BOU</v>
      </c>
      <c r="AI6" s="142" t="str">
        <f>LEFT(Fixtures!AJ5,(LEN(Fixtures!AJ5)-4))</f>
        <v>CAR</v>
      </c>
      <c r="AJ6" s="142" t="str">
        <f>LEFT(Fixtures!AK5,(LEN(Fixtures!AK5)-4))</f>
        <v>CHE</v>
      </c>
      <c r="AK6" s="142" t="str">
        <f>LEFT(Fixtures!AL5,(LEN(Fixtures!AL5)-4))</f>
        <v>MCI</v>
      </c>
      <c r="AL6" s="142" t="str">
        <f>LEFT(Fixtures!AM5,(LEN(Fixtures!AM5)-4))</f>
        <v>EVE</v>
      </c>
      <c r="AM6" s="142" t="str">
        <f>LEFT(Fixtures!AN5,(LEN(Fixtures!AN5)-4))</f>
        <v>ARS</v>
      </c>
    </row>
    <row r="7" ht="12.75" customHeight="1">
      <c r="A7" s="140" t="str">
        <f>Difficulties!A7</f>
        <v>Cardiff</v>
      </c>
      <c r="B7" s="142" t="str">
        <f>LEFT(Fixtures!C6,(LEN(Fixtures!C6)-4))</f>
        <v>BOU</v>
      </c>
      <c r="C7" s="142" t="str">
        <f>LEFT(Fixtures!D6,(LEN(Fixtures!D6)-4))</f>
        <v>NEW</v>
      </c>
      <c r="D7" s="142" t="str">
        <f>LEFT(Fixtures!E6,(LEN(Fixtures!E6)-4))</f>
        <v>HUD</v>
      </c>
      <c r="E7" s="142" t="str">
        <f>LEFT(Fixtures!F6,(LEN(Fixtures!F6)-4))</f>
        <v>ARS</v>
      </c>
      <c r="F7" s="142" t="str">
        <f>LEFT(Fixtures!G6,(LEN(Fixtures!G6)-4))</f>
        <v>CHE</v>
      </c>
      <c r="G7" s="142" t="str">
        <f>LEFT(Fixtures!H6,(LEN(Fixtures!H6)-4))</f>
        <v>MCI</v>
      </c>
      <c r="H7" s="142" t="str">
        <f>LEFT(Fixtures!I6,(LEN(Fixtures!I6)-4))</f>
        <v>BUR</v>
      </c>
      <c r="I7" s="142" t="str">
        <f>LEFT(Fixtures!J6,(LEN(Fixtures!J6)-4))</f>
        <v>TOT</v>
      </c>
      <c r="J7" s="142" t="str">
        <f>LEFT(Fixtures!K6,(LEN(Fixtures!K6)-4))</f>
        <v>FUL</v>
      </c>
      <c r="K7" s="142" t="str">
        <f>LEFT(Fixtures!L6,(LEN(Fixtures!L6)-4))</f>
        <v>LIV</v>
      </c>
      <c r="L7" s="142" t="str">
        <f>LEFT(Fixtures!M6,(LEN(Fixtures!M6)-4))</f>
        <v>LEI</v>
      </c>
      <c r="M7" s="142" t="str">
        <f>LEFT(Fixtures!N6,(LEN(Fixtures!N6)-4))</f>
        <v>BHA</v>
      </c>
      <c r="N7" s="142" t="str">
        <f>LEFT(Fixtures!O6,(LEN(Fixtures!O6)-4))</f>
        <v>EVE</v>
      </c>
      <c r="O7" s="142" t="str">
        <f>LEFT(Fixtures!P6,(LEN(Fixtures!P6)-4))</f>
        <v>WOL</v>
      </c>
      <c r="P7" s="142" t="str">
        <f>LEFT(Fixtures!Q6,(LEN(Fixtures!Q6)-4))</f>
        <v>WHU</v>
      </c>
      <c r="Q7" s="142" t="str">
        <f>LEFT(Fixtures!R6,(LEN(Fixtures!R6)-4))</f>
        <v>SOU</v>
      </c>
      <c r="R7" s="142" t="str">
        <f>LEFT(Fixtures!S6,(LEN(Fixtures!S6)-4))</f>
        <v>WAT</v>
      </c>
      <c r="S7" s="142" t="str">
        <f>LEFT(Fixtures!T6,(LEN(Fixtures!T6)-4))</f>
        <v>MNU</v>
      </c>
      <c r="T7" s="142" t="str">
        <f>LEFT(Fixtures!U6,(LEN(Fixtures!U6)-4))</f>
        <v>CRY</v>
      </c>
      <c r="U7" s="142" t="str">
        <f>LEFT(Fixtures!V6,(LEN(Fixtures!V6)-4))</f>
        <v>LEI</v>
      </c>
      <c r="V7" s="142" t="str">
        <f>LEFT(Fixtures!W6,(LEN(Fixtures!W6)-4))</f>
        <v>TOT</v>
      </c>
      <c r="W7" s="142" t="str">
        <f>LEFT(Fixtures!X6,(LEN(Fixtures!X6)-4))</f>
        <v>HUD</v>
      </c>
      <c r="X7" s="142" t="str">
        <f>LEFT(Fixtures!Y6,(LEN(Fixtures!Y6)-4))</f>
        <v>NEW</v>
      </c>
      <c r="Y7" s="142" t="str">
        <f>LEFT(Fixtures!Z6,(LEN(Fixtures!Z6)-4))</f>
        <v>ARS</v>
      </c>
      <c r="Z7" s="142" t="str">
        <f>LEFT(Fixtures!AA6,(LEN(Fixtures!AA6)-4))</f>
        <v>BOU</v>
      </c>
      <c r="AA7" s="142" t="str">
        <f>LEFT(Fixtures!AB6,(LEN(Fixtures!AB6)-4))</f>
        <v>SOU</v>
      </c>
      <c r="AB7" s="142" t="str">
        <f>LEFT(Fixtures!AC6,(LEN(Fixtures!AC6)-4))</f>
        <v>WAT</v>
      </c>
      <c r="AC7" s="142" t="str">
        <f>LEFT(Fixtures!AD6,(LEN(Fixtures!AD6)-4))</f>
        <v>EVE</v>
      </c>
      <c r="AD7" s="142" t="str">
        <f>LEFT(Fixtures!AE6,(LEN(Fixtures!AE6)-4))</f>
        <v>WOL</v>
      </c>
      <c r="AE7" s="142" t="str">
        <f>LEFT(Fixtures!AF6,(LEN(Fixtures!AF6)-4))</f>
        <v>WHU</v>
      </c>
      <c r="AF7" s="142" t="str">
        <f>LEFT(Fixtures!AG6,(LEN(Fixtures!AG6)-4))</f>
        <v>BHA</v>
      </c>
      <c r="AG7" s="142" t="str">
        <f>LEFT(Fixtures!AH6,(LEN(Fixtures!AH6)-4))</f>
        <v>CHE</v>
      </c>
      <c r="AH7" s="142" t="str">
        <f>LEFT(Fixtures!AI6,(LEN(Fixtures!AI6)-4))</f>
        <v>MCI</v>
      </c>
      <c r="AI7" s="142" t="str">
        <f>LEFT(Fixtures!AJ6,(LEN(Fixtures!AJ6)-4))</f>
        <v>BUR</v>
      </c>
      <c r="AJ7" s="142" t="str">
        <f>LEFT(Fixtures!AK6,(LEN(Fixtures!AK6)-4))</f>
        <v>LIV</v>
      </c>
      <c r="AK7" s="142" t="str">
        <f>LEFT(Fixtures!AL6,(LEN(Fixtures!AL6)-4))</f>
        <v>FUL</v>
      </c>
      <c r="AL7" s="142" t="str">
        <f>LEFT(Fixtures!AM6,(LEN(Fixtures!AM6)-4))</f>
        <v>CRY</v>
      </c>
      <c r="AM7" s="142" t="str">
        <f>LEFT(Fixtures!AN6,(LEN(Fixtures!AN6)-4))</f>
        <v>MNU</v>
      </c>
    </row>
    <row r="8" ht="12.75" customHeight="1">
      <c r="A8" s="140" t="str">
        <f>Difficulties!A8</f>
        <v>Chelsea</v>
      </c>
      <c r="B8" s="142" t="str">
        <f>LEFT(Fixtures!C7,(LEN(Fixtures!C7)-4))</f>
        <v>HUD</v>
      </c>
      <c r="C8" s="142" t="str">
        <f>LEFT(Fixtures!D7,(LEN(Fixtures!D7)-4))</f>
        <v>ARS</v>
      </c>
      <c r="D8" s="142" t="str">
        <f>LEFT(Fixtures!E7,(LEN(Fixtures!E7)-4))</f>
        <v>NEW</v>
      </c>
      <c r="E8" s="142" t="str">
        <f>LEFT(Fixtures!F7,(LEN(Fixtures!F7)-4))</f>
        <v>BOU</v>
      </c>
      <c r="F8" s="142" t="str">
        <f>LEFT(Fixtures!G7,(LEN(Fixtures!G7)-4))</f>
        <v>CAR</v>
      </c>
      <c r="G8" s="142" t="str">
        <f>LEFT(Fixtures!H7,(LEN(Fixtures!H7)-4))</f>
        <v>WHU</v>
      </c>
      <c r="H8" s="142" t="str">
        <f>LEFT(Fixtures!I7,(LEN(Fixtures!I7)-4))</f>
        <v>LIV</v>
      </c>
      <c r="I8" s="142" t="str">
        <f>LEFT(Fixtures!J7,(LEN(Fixtures!J7)-4))</f>
        <v>SOU</v>
      </c>
      <c r="J8" s="142" t="str">
        <f>LEFT(Fixtures!K7,(LEN(Fixtures!K7)-4))</f>
        <v>MNU</v>
      </c>
      <c r="K8" s="142" t="str">
        <f>LEFT(Fixtures!L7,(LEN(Fixtures!L7)-4))</f>
        <v>BUR</v>
      </c>
      <c r="L8" s="142" t="str">
        <f>LEFT(Fixtures!M7,(LEN(Fixtures!M7)-4))</f>
        <v>CRY</v>
      </c>
      <c r="M8" s="142" t="str">
        <f>LEFT(Fixtures!N7,(LEN(Fixtures!N7)-4))</f>
        <v>EVE</v>
      </c>
      <c r="N8" s="142" t="str">
        <f>LEFT(Fixtures!O7,(LEN(Fixtures!O7)-4))</f>
        <v>TOT</v>
      </c>
      <c r="O8" s="142" t="str">
        <f>LEFT(Fixtures!P7,(LEN(Fixtures!P7)-4))</f>
        <v>FUL</v>
      </c>
      <c r="P8" s="142" t="str">
        <f>LEFT(Fixtures!Q7,(LEN(Fixtures!Q7)-4))</f>
        <v>WOL</v>
      </c>
      <c r="Q8" s="142" t="str">
        <f>LEFT(Fixtures!R7,(LEN(Fixtures!R7)-4))</f>
        <v>MCI</v>
      </c>
      <c r="R8" s="142" t="str">
        <f>LEFT(Fixtures!S7,(LEN(Fixtures!S7)-4))</f>
        <v>BHA</v>
      </c>
      <c r="S8" s="142" t="str">
        <f>LEFT(Fixtures!T7,(LEN(Fixtures!T7)-4))</f>
        <v>LEI</v>
      </c>
      <c r="T8" s="142" t="str">
        <f>LEFT(Fixtures!U7,(LEN(Fixtures!U7)-4))</f>
        <v>WAT</v>
      </c>
      <c r="U8" s="142" t="str">
        <f>LEFT(Fixtures!V7,(LEN(Fixtures!V7)-4))</f>
        <v>CRY</v>
      </c>
      <c r="V8" s="142" t="str">
        <f>LEFT(Fixtures!W7,(LEN(Fixtures!W7)-4))</f>
        <v>SOU</v>
      </c>
      <c r="W8" s="142" t="str">
        <f>LEFT(Fixtures!X7,(LEN(Fixtures!X7)-4))</f>
        <v>NEW</v>
      </c>
      <c r="X8" s="142" t="str">
        <f>LEFT(Fixtures!Y7,(LEN(Fixtures!Y7)-4))</f>
        <v>ARS</v>
      </c>
      <c r="Y8" s="142" t="str">
        <f>LEFT(Fixtures!Z7,(LEN(Fixtures!Z7)-4))</f>
        <v>BOU</v>
      </c>
      <c r="Z8" s="142" t="str">
        <f>LEFT(Fixtures!AA7,(LEN(Fixtures!AA7)-4))</f>
        <v>HUD</v>
      </c>
      <c r="AA8" s="142" t="str">
        <f>LEFT(Fixtures!AB7,(LEN(Fixtures!AB7)-4))</f>
        <v>MCI</v>
      </c>
      <c r="AB8" s="142" t="str">
        <f>LEFT(Fixtures!AC7,(LEN(Fixtures!AC7)-4))</f>
        <v>BHA</v>
      </c>
      <c r="AC8" s="142" t="str">
        <f>LEFT(Fixtures!AD7,(LEN(Fixtures!AD7)-4))</f>
        <v>TOT</v>
      </c>
      <c r="AD8" s="142" t="str">
        <f>LEFT(Fixtures!AE7,(LEN(Fixtures!AE7)-4))</f>
        <v>FUL</v>
      </c>
      <c r="AE8" s="142" t="str">
        <f>LEFT(Fixtures!AF7,(LEN(Fixtures!AF7)-4))</f>
        <v>WOL</v>
      </c>
      <c r="AF8" s="142" t="str">
        <f>LEFT(Fixtures!AG7,(LEN(Fixtures!AG7)-4))</f>
        <v>EVE</v>
      </c>
      <c r="AG8" s="142" t="str">
        <f>LEFT(Fixtures!AH7,(LEN(Fixtures!AH7)-4))</f>
        <v>CAR</v>
      </c>
      <c r="AH8" s="142" t="str">
        <f>LEFT(Fixtures!AI7,(LEN(Fixtures!AI7)-4))</f>
        <v>WHU</v>
      </c>
      <c r="AI8" s="142" t="str">
        <f>LEFT(Fixtures!AJ7,(LEN(Fixtures!AJ7)-4))</f>
        <v>LIV</v>
      </c>
      <c r="AJ8" s="142" t="str">
        <f>LEFT(Fixtures!AK7,(LEN(Fixtures!AK7)-4))</f>
        <v>BUR</v>
      </c>
      <c r="AK8" s="142" t="str">
        <f>LEFT(Fixtures!AL7,(LEN(Fixtures!AL7)-4))</f>
        <v>MNU</v>
      </c>
      <c r="AL8" s="142" t="str">
        <f>LEFT(Fixtures!AM7,(LEN(Fixtures!AM7)-4))</f>
        <v>WAT</v>
      </c>
      <c r="AM8" s="142" t="str">
        <f>LEFT(Fixtures!AN7,(LEN(Fixtures!AN7)-4))</f>
        <v>LEI</v>
      </c>
    </row>
    <row r="9" ht="12.75" customHeight="1">
      <c r="A9" s="140" t="str">
        <f>Difficulties!A9</f>
        <v>Crystal Palace</v>
      </c>
      <c r="B9" s="142" t="str">
        <f>LEFT(Fixtures!C8,(LEN(Fixtures!C8)-4))</f>
        <v>FUL</v>
      </c>
      <c r="C9" s="142" t="str">
        <f>LEFT(Fixtures!D8,(LEN(Fixtures!D8)-4))</f>
        <v>LIV</v>
      </c>
      <c r="D9" s="142" t="str">
        <f>LEFT(Fixtures!E8,(LEN(Fixtures!E8)-4))</f>
        <v>WAT</v>
      </c>
      <c r="E9" s="142" t="str">
        <f>LEFT(Fixtures!F8,(LEN(Fixtures!F8)-4))</f>
        <v>SOU</v>
      </c>
      <c r="F9" s="142" t="str">
        <f>LEFT(Fixtures!G8,(LEN(Fixtures!G8)-4))</f>
        <v>HUD</v>
      </c>
      <c r="G9" s="142" t="str">
        <f>LEFT(Fixtures!H8,(LEN(Fixtures!H8)-4))</f>
        <v>NEW</v>
      </c>
      <c r="H9" s="142" t="str">
        <f>LEFT(Fixtures!I8,(LEN(Fixtures!I8)-4))</f>
        <v>BOU</v>
      </c>
      <c r="I9" s="142" t="str">
        <f>LEFT(Fixtures!J8,(LEN(Fixtures!J8)-4))</f>
        <v>WOL</v>
      </c>
      <c r="J9" s="142" t="str">
        <f>LEFT(Fixtures!K8,(LEN(Fixtures!K8)-4))</f>
        <v>EVE</v>
      </c>
      <c r="K9" s="142" t="str">
        <f>LEFT(Fixtures!L8,(LEN(Fixtures!L8)-4))</f>
        <v>ARS</v>
      </c>
      <c r="L9" s="142" t="str">
        <f>LEFT(Fixtures!M8,(LEN(Fixtures!M8)-4))</f>
        <v>CHE</v>
      </c>
      <c r="M9" s="142" t="str">
        <f>LEFT(Fixtures!N8,(LEN(Fixtures!N8)-4))</f>
        <v>TOT</v>
      </c>
      <c r="N9" s="142" t="str">
        <f>LEFT(Fixtures!O8,(LEN(Fixtures!O8)-4))</f>
        <v>MNU</v>
      </c>
      <c r="O9" s="142" t="str">
        <f>LEFT(Fixtures!P8,(LEN(Fixtures!P8)-4))</f>
        <v>BUR</v>
      </c>
      <c r="P9" s="142" t="str">
        <f>LEFT(Fixtures!Q8,(LEN(Fixtures!Q8)-4))</f>
        <v>BHA</v>
      </c>
      <c r="Q9" s="142" t="str">
        <f>LEFT(Fixtures!R8,(LEN(Fixtures!R8)-4))</f>
        <v>WHU</v>
      </c>
      <c r="R9" s="142" t="str">
        <f>LEFT(Fixtures!S8,(LEN(Fixtures!S8)-4))</f>
        <v>LEI</v>
      </c>
      <c r="S9" s="142" t="str">
        <f>LEFT(Fixtures!T8,(LEN(Fixtures!T8)-4))</f>
        <v>MCI</v>
      </c>
      <c r="T9" s="142" t="str">
        <f>LEFT(Fixtures!U8,(LEN(Fixtures!U8)-4))</f>
        <v>CAR</v>
      </c>
      <c r="U9" s="142" t="str">
        <f>LEFT(Fixtures!V8,(LEN(Fixtures!V8)-4))</f>
        <v>CHE</v>
      </c>
      <c r="V9" s="142" t="str">
        <f>LEFT(Fixtures!W8,(LEN(Fixtures!W8)-4))</f>
        <v>WOL</v>
      </c>
      <c r="W9" s="142" t="str">
        <f>LEFT(Fixtures!X8,(LEN(Fixtures!X8)-4))</f>
        <v>WAT</v>
      </c>
      <c r="X9" s="142" t="str">
        <f>LEFT(Fixtures!Y8,(LEN(Fixtures!Y8)-4))</f>
        <v>LIV</v>
      </c>
      <c r="Y9" s="142" t="str">
        <f>LEFT(Fixtures!Z8,(LEN(Fixtures!Z8)-4))</f>
        <v>SOU</v>
      </c>
      <c r="Z9" s="142" t="str">
        <f>LEFT(Fixtures!AA8,(LEN(Fixtures!AA8)-4))</f>
        <v>FUL</v>
      </c>
      <c r="AA9" s="142" t="str">
        <f>LEFT(Fixtures!AB8,(LEN(Fixtures!AB8)-4))</f>
        <v>WHU</v>
      </c>
      <c r="AB9" s="142" t="str">
        <f>LEFT(Fixtures!AC8,(LEN(Fixtures!AC8)-4))</f>
        <v>LEI</v>
      </c>
      <c r="AC9" s="142" t="str">
        <f>LEFT(Fixtures!AD8,(LEN(Fixtures!AD8)-4))</f>
        <v>MNU</v>
      </c>
      <c r="AD9" s="142" t="str">
        <f>LEFT(Fixtures!AE8,(LEN(Fixtures!AE8)-4))</f>
        <v>BUR</v>
      </c>
      <c r="AE9" s="142" t="str">
        <f>LEFT(Fixtures!AF8,(LEN(Fixtures!AF8)-4))</f>
        <v>BHA</v>
      </c>
      <c r="AF9" s="142" t="str">
        <f>LEFT(Fixtures!AG8,(LEN(Fixtures!AG8)-4))</f>
        <v>TOT</v>
      </c>
      <c r="AG9" s="142" t="str">
        <f>LEFT(Fixtures!AH8,(LEN(Fixtures!AH8)-4))</f>
        <v>HUD</v>
      </c>
      <c r="AH9" s="142" t="str">
        <f>LEFT(Fixtures!AI8,(LEN(Fixtures!AI8)-4))</f>
        <v>NEW</v>
      </c>
      <c r="AI9" s="142" t="str">
        <f>LEFT(Fixtures!AJ8,(LEN(Fixtures!AJ8)-4))</f>
        <v>MCI</v>
      </c>
      <c r="AJ9" s="142" t="str">
        <f>LEFT(Fixtures!AK8,(LEN(Fixtures!AK8)-4))</f>
        <v>ARS</v>
      </c>
      <c r="AK9" s="142" t="str">
        <f>LEFT(Fixtures!AL8,(LEN(Fixtures!AL8)-4))</f>
        <v>EVE</v>
      </c>
      <c r="AL9" s="142" t="str">
        <f>LEFT(Fixtures!AM8,(LEN(Fixtures!AM8)-4))</f>
        <v>CAR</v>
      </c>
      <c r="AM9" s="142" t="str">
        <f>LEFT(Fixtures!AN8,(LEN(Fixtures!AN8)-4))</f>
        <v>BOU</v>
      </c>
    </row>
    <row r="10" ht="12.75" customHeight="1">
      <c r="A10" s="140" t="str">
        <f>Difficulties!A10</f>
        <v>Everton</v>
      </c>
      <c r="B10" s="142" t="str">
        <f>LEFT(Fixtures!C9,(LEN(Fixtures!C9)-4))</f>
        <v>WOL</v>
      </c>
      <c r="C10" s="142" t="str">
        <f>LEFT(Fixtures!D9,(LEN(Fixtures!D9)-4))</f>
        <v>SOU</v>
      </c>
      <c r="D10" s="142" t="str">
        <f>LEFT(Fixtures!E9,(LEN(Fixtures!E9)-4))</f>
        <v>BOU</v>
      </c>
      <c r="E10" s="142" t="str">
        <f>LEFT(Fixtures!F9,(LEN(Fixtures!F9)-4))</f>
        <v>HUD</v>
      </c>
      <c r="F10" s="142" t="str">
        <f>LEFT(Fixtures!G9,(LEN(Fixtures!G9)-4))</f>
        <v>WHU</v>
      </c>
      <c r="G10" s="142" t="str">
        <f>LEFT(Fixtures!H9,(LEN(Fixtures!H9)-4))</f>
        <v>ARS</v>
      </c>
      <c r="H10" s="142" t="str">
        <f>LEFT(Fixtures!I9,(LEN(Fixtures!I9)-4))</f>
        <v>FUL</v>
      </c>
      <c r="I10" s="142" t="str">
        <f>LEFT(Fixtures!J9,(LEN(Fixtures!J9)-4))</f>
        <v>LEI</v>
      </c>
      <c r="J10" s="142" t="str">
        <f>LEFT(Fixtures!K9,(LEN(Fixtures!K9)-4))</f>
        <v>CRY</v>
      </c>
      <c r="K10" s="142" t="str">
        <f>LEFT(Fixtures!L9,(LEN(Fixtures!L9)-4))</f>
        <v>MNU</v>
      </c>
      <c r="L10" s="142" t="str">
        <f>LEFT(Fixtures!M9,(LEN(Fixtures!M9)-4))</f>
        <v>BHA</v>
      </c>
      <c r="M10" s="142" t="str">
        <f>LEFT(Fixtures!N9,(LEN(Fixtures!N9)-4))</f>
        <v>CHE</v>
      </c>
      <c r="N10" s="142" t="str">
        <f>LEFT(Fixtures!O9,(LEN(Fixtures!O9)-4))</f>
        <v>CAR</v>
      </c>
      <c r="O10" s="142" t="str">
        <f>LEFT(Fixtures!P9,(LEN(Fixtures!P9)-4))</f>
        <v>LIV</v>
      </c>
      <c r="P10" s="142" t="str">
        <f>LEFT(Fixtures!Q9,(LEN(Fixtures!Q9)-4))</f>
        <v>NEW</v>
      </c>
      <c r="Q10" s="142" t="str">
        <f>LEFT(Fixtures!R9,(LEN(Fixtures!R9)-4))</f>
        <v>WAT</v>
      </c>
      <c r="R10" s="142" t="str">
        <f>LEFT(Fixtures!S9,(LEN(Fixtures!S9)-4))</f>
        <v>MCI</v>
      </c>
      <c r="S10" s="142" t="str">
        <f>LEFT(Fixtures!T9,(LEN(Fixtures!T9)-4))</f>
        <v>TOT</v>
      </c>
      <c r="T10" s="142" t="str">
        <f>LEFT(Fixtures!U9,(LEN(Fixtures!U9)-4))</f>
        <v>BUR</v>
      </c>
      <c r="U10" s="142" t="str">
        <f>LEFT(Fixtures!V9,(LEN(Fixtures!V9)-4))</f>
        <v>BHA</v>
      </c>
      <c r="V10" s="142" t="str">
        <f>LEFT(Fixtures!W9,(LEN(Fixtures!W9)-4))</f>
        <v>LEI</v>
      </c>
      <c r="W10" s="142" t="str">
        <f>LEFT(Fixtures!X9,(LEN(Fixtures!X9)-4))</f>
        <v>BOU</v>
      </c>
      <c r="X10" s="142" t="str">
        <f>LEFT(Fixtures!Y9,(LEN(Fixtures!Y9)-4))</f>
        <v>SOU</v>
      </c>
      <c r="Y10" s="142" t="str">
        <f>LEFT(Fixtures!Z9,(LEN(Fixtures!Z9)-4))</f>
        <v>HUD</v>
      </c>
      <c r="Z10" s="142" t="str">
        <f>LEFT(Fixtures!AA9,(LEN(Fixtures!AA9)-4))</f>
        <v>WOL</v>
      </c>
      <c r="AA10" s="142" t="str">
        <f>LEFT(Fixtures!AB9,(LEN(Fixtures!AB9)-4))</f>
        <v>WAT</v>
      </c>
      <c r="AB10" s="142" t="str">
        <f>LEFT(Fixtures!AC9,(LEN(Fixtures!AC9)-4))</f>
        <v>MCI</v>
      </c>
      <c r="AC10" s="142" t="str">
        <f>LEFT(Fixtures!AD9,(LEN(Fixtures!AD9)-4))</f>
        <v>CAR</v>
      </c>
      <c r="AD10" s="142" t="str">
        <f>LEFT(Fixtures!AE9,(LEN(Fixtures!AE9)-4))</f>
        <v>LIV</v>
      </c>
      <c r="AE10" s="142" t="str">
        <f>LEFT(Fixtures!AF9,(LEN(Fixtures!AF9)-4))</f>
        <v>NEW</v>
      </c>
      <c r="AF10" s="142" t="str">
        <f>LEFT(Fixtures!AG9,(LEN(Fixtures!AG9)-4))</f>
        <v>CHE</v>
      </c>
      <c r="AG10" s="142" t="str">
        <f>LEFT(Fixtures!AH9,(LEN(Fixtures!AH9)-4))</f>
        <v>WHU</v>
      </c>
      <c r="AH10" s="142" t="str">
        <f>LEFT(Fixtures!AI9,(LEN(Fixtures!AI9)-4))</f>
        <v>ARS</v>
      </c>
      <c r="AI10" s="142" t="str">
        <f>LEFT(Fixtures!AJ9,(LEN(Fixtures!AJ9)-4))</f>
        <v>FUL</v>
      </c>
      <c r="AJ10" s="142" t="str">
        <f>LEFT(Fixtures!AK9,(LEN(Fixtures!AK9)-4))</f>
        <v>MNU</v>
      </c>
      <c r="AK10" s="142" t="str">
        <f>LEFT(Fixtures!AL9,(LEN(Fixtures!AL9)-4))</f>
        <v>CRY</v>
      </c>
      <c r="AL10" s="142" t="str">
        <f>LEFT(Fixtures!AM9,(LEN(Fixtures!AM9)-4))</f>
        <v>BUR</v>
      </c>
      <c r="AM10" s="142" t="str">
        <f>LEFT(Fixtures!AN9,(LEN(Fixtures!AN9)-4))</f>
        <v>TOT</v>
      </c>
    </row>
    <row r="11" ht="12.75" customHeight="1">
      <c r="A11" s="140" t="str">
        <f>Difficulties!A11</f>
        <v>Fulham</v>
      </c>
      <c r="B11" s="142" t="str">
        <f>LEFT(Fixtures!C10,(LEN(Fixtures!C10)-4))</f>
        <v>CRY</v>
      </c>
      <c r="C11" s="142" t="str">
        <f>LEFT(Fixtures!D10,(LEN(Fixtures!D10)-4))</f>
        <v>TOT</v>
      </c>
      <c r="D11" s="142" t="str">
        <f>LEFT(Fixtures!E10,(LEN(Fixtures!E10)-4))</f>
        <v>BUR</v>
      </c>
      <c r="E11" s="142" t="str">
        <f>LEFT(Fixtures!F10,(LEN(Fixtures!F10)-4))</f>
        <v>BHA</v>
      </c>
      <c r="F11" s="142" t="str">
        <f>LEFT(Fixtures!G10,(LEN(Fixtures!G10)-4))</f>
        <v>MCI</v>
      </c>
      <c r="G11" s="142" t="str">
        <f>LEFT(Fixtures!H10,(LEN(Fixtures!H10)-4))</f>
        <v>WAT</v>
      </c>
      <c r="H11" s="142" t="str">
        <f>LEFT(Fixtures!I10,(LEN(Fixtures!I10)-4))</f>
        <v>EVE</v>
      </c>
      <c r="I11" s="142" t="str">
        <f>LEFT(Fixtures!J10,(LEN(Fixtures!J10)-4))</f>
        <v>ARS</v>
      </c>
      <c r="J11" s="142" t="str">
        <f>LEFT(Fixtures!K10,(LEN(Fixtures!K10)-4))</f>
        <v>CAR</v>
      </c>
      <c r="K11" s="142" t="str">
        <f>LEFT(Fixtures!L10,(LEN(Fixtures!L10)-4))</f>
        <v>BOU</v>
      </c>
      <c r="L11" s="142" t="str">
        <f>LEFT(Fixtures!M10,(LEN(Fixtures!M10)-4))</f>
        <v>HUD</v>
      </c>
      <c r="M11" s="142" t="str">
        <f>LEFT(Fixtures!N10,(LEN(Fixtures!N10)-4))</f>
        <v>LIV</v>
      </c>
      <c r="N11" s="142" t="str">
        <f>LEFT(Fixtures!O10,(LEN(Fixtures!O10)-4))</f>
        <v>SOU</v>
      </c>
      <c r="O11" s="142" t="str">
        <f>LEFT(Fixtures!P10,(LEN(Fixtures!P10)-4))</f>
        <v>CHE</v>
      </c>
      <c r="P11" s="142" t="str">
        <f>LEFT(Fixtures!Q10,(LEN(Fixtures!Q10)-4))</f>
        <v>LEI</v>
      </c>
      <c r="Q11" s="142" t="str">
        <f>LEFT(Fixtures!R10,(LEN(Fixtures!R10)-4))</f>
        <v>MNU</v>
      </c>
      <c r="R11" s="142" t="str">
        <f>LEFT(Fixtures!S10,(LEN(Fixtures!S10)-4))</f>
        <v>WHU</v>
      </c>
      <c r="S11" s="142" t="str">
        <f>LEFT(Fixtures!T10,(LEN(Fixtures!T10)-4))</f>
        <v>NEW</v>
      </c>
      <c r="T11" s="142" t="str">
        <f>LEFT(Fixtures!U10,(LEN(Fixtures!U10)-4))</f>
        <v>WOL</v>
      </c>
      <c r="U11" s="142" t="str">
        <f>LEFT(Fixtures!V10,(LEN(Fixtures!V10)-4))</f>
        <v>HUD</v>
      </c>
      <c r="V11" s="142" t="str">
        <f>LEFT(Fixtures!W10,(LEN(Fixtures!W10)-4))</f>
        <v>ARS</v>
      </c>
      <c r="W11" s="142" t="str">
        <f>LEFT(Fixtures!X10,(LEN(Fixtures!X10)-4))</f>
        <v>BUR</v>
      </c>
      <c r="X11" s="142" t="str">
        <f>LEFT(Fixtures!Y10,(LEN(Fixtures!Y10)-4))</f>
        <v>TOT</v>
      </c>
      <c r="Y11" s="142" t="str">
        <f>LEFT(Fixtures!Z10,(LEN(Fixtures!Z10)-4))</f>
        <v>BHA</v>
      </c>
      <c r="Z11" s="142" t="str">
        <f>LEFT(Fixtures!AA10,(LEN(Fixtures!AA10)-4))</f>
        <v>CRY</v>
      </c>
      <c r="AA11" s="142" t="str">
        <f>LEFT(Fixtures!AB10,(LEN(Fixtures!AB10)-4))</f>
        <v>MNU</v>
      </c>
      <c r="AB11" s="142" t="str">
        <f>LEFT(Fixtures!AC10,(LEN(Fixtures!AC10)-4))</f>
        <v>WHU</v>
      </c>
      <c r="AC11" s="142" t="str">
        <f>LEFT(Fixtures!AD10,(LEN(Fixtures!AD10)-4))</f>
        <v>SOU</v>
      </c>
      <c r="AD11" s="142" t="str">
        <f>LEFT(Fixtures!AE10,(LEN(Fixtures!AE10)-4))</f>
        <v>CHE</v>
      </c>
      <c r="AE11" s="142" t="str">
        <f>LEFT(Fixtures!AF10,(LEN(Fixtures!AF10)-4))</f>
        <v>LEI</v>
      </c>
      <c r="AF11" s="142" t="str">
        <f>LEFT(Fixtures!AG10,(LEN(Fixtures!AG10)-4))</f>
        <v>LIV</v>
      </c>
      <c r="AG11" s="142" t="str">
        <f>LEFT(Fixtures!AH10,(LEN(Fixtures!AH10)-4))</f>
        <v>MCI</v>
      </c>
      <c r="AH11" s="142" t="str">
        <f>LEFT(Fixtures!AI10,(LEN(Fixtures!AI10)-4))</f>
        <v>WAT</v>
      </c>
      <c r="AI11" s="142" t="str">
        <f>LEFT(Fixtures!AJ10,(LEN(Fixtures!AJ10)-4))</f>
        <v>EVE</v>
      </c>
      <c r="AJ11" s="142" t="str">
        <f>LEFT(Fixtures!AK10,(LEN(Fixtures!AK10)-4))</f>
        <v>BOU</v>
      </c>
      <c r="AK11" s="142" t="str">
        <f>LEFT(Fixtures!AL10,(LEN(Fixtures!AL10)-4))</f>
        <v>CAR</v>
      </c>
      <c r="AL11" s="142" t="str">
        <f>LEFT(Fixtures!AM10,(LEN(Fixtures!AM10)-4))</f>
        <v>WOL</v>
      </c>
      <c r="AM11" s="142" t="str">
        <f>LEFT(Fixtures!AN10,(LEN(Fixtures!AN10)-4))</f>
        <v>NEW</v>
      </c>
    </row>
    <row r="12" ht="12.75" customHeight="1">
      <c r="A12" s="140" t="str">
        <f>Difficulties!A12</f>
        <v>Huddersfield</v>
      </c>
      <c r="B12" s="142" t="str">
        <f>LEFT(Fixtures!C11,(LEN(Fixtures!C11)-4))</f>
        <v>CHE</v>
      </c>
      <c r="C12" s="142" t="str">
        <f>LEFT(Fixtures!D11,(LEN(Fixtures!D11)-4))</f>
        <v>MCI</v>
      </c>
      <c r="D12" s="142" t="str">
        <f>LEFT(Fixtures!E11,(LEN(Fixtures!E11)-4))</f>
        <v>CAR</v>
      </c>
      <c r="E12" s="142" t="str">
        <f>LEFT(Fixtures!F11,(LEN(Fixtures!F11)-4))</f>
        <v>EVE</v>
      </c>
      <c r="F12" s="142" t="str">
        <f>LEFT(Fixtures!G11,(LEN(Fixtures!G11)-4))</f>
        <v>CRY</v>
      </c>
      <c r="G12" s="142" t="str">
        <f>LEFT(Fixtures!H11,(LEN(Fixtures!H11)-4))</f>
        <v>LEI</v>
      </c>
      <c r="H12" s="142" t="str">
        <f>LEFT(Fixtures!I11,(LEN(Fixtures!I11)-4))</f>
        <v>TOT</v>
      </c>
      <c r="I12" s="142" t="str">
        <f>LEFT(Fixtures!J11,(LEN(Fixtures!J11)-4))</f>
        <v>BUR</v>
      </c>
      <c r="J12" s="142" t="str">
        <f>LEFT(Fixtures!K11,(LEN(Fixtures!K11)-4))</f>
        <v>LIV</v>
      </c>
      <c r="K12" s="142" t="str">
        <f>LEFT(Fixtures!L11,(LEN(Fixtures!L11)-4))</f>
        <v>WAT</v>
      </c>
      <c r="L12" s="142" t="str">
        <f>LEFT(Fixtures!M11,(LEN(Fixtures!M11)-4))</f>
        <v>FUL</v>
      </c>
      <c r="M12" s="142" t="str">
        <f>LEFT(Fixtures!N11,(LEN(Fixtures!N11)-4))</f>
        <v>WHU</v>
      </c>
      <c r="N12" s="142" t="str">
        <f>LEFT(Fixtures!O11,(LEN(Fixtures!O11)-4))</f>
        <v>WOL</v>
      </c>
      <c r="O12" s="142" t="str">
        <f>LEFT(Fixtures!P11,(LEN(Fixtures!P11)-4))</f>
        <v>BHA</v>
      </c>
      <c r="P12" s="142" t="str">
        <f>LEFT(Fixtures!Q11,(LEN(Fixtures!Q11)-4))</f>
        <v>BOU</v>
      </c>
      <c r="Q12" s="142" t="str">
        <f>LEFT(Fixtures!R11,(LEN(Fixtures!R11)-4))</f>
        <v>ARS</v>
      </c>
      <c r="R12" s="142" t="str">
        <f>LEFT(Fixtures!S11,(LEN(Fixtures!S11)-4))</f>
        <v>NEW</v>
      </c>
      <c r="S12" s="142" t="str">
        <f>LEFT(Fixtures!T11,(LEN(Fixtures!T11)-4))</f>
        <v>SOU</v>
      </c>
      <c r="T12" s="142" t="str">
        <f>LEFT(Fixtures!U11,(LEN(Fixtures!U11)-4))</f>
        <v>MNU</v>
      </c>
      <c r="U12" s="142" t="str">
        <f>LEFT(Fixtures!V11,(LEN(Fixtures!V11)-4))</f>
        <v>FUL</v>
      </c>
      <c r="V12" s="142" t="str">
        <f>LEFT(Fixtures!W11,(LEN(Fixtures!W11)-4))</f>
        <v>BUR</v>
      </c>
      <c r="W12" s="142" t="str">
        <f>LEFT(Fixtures!X11,(LEN(Fixtures!X11)-4))</f>
        <v>CAR</v>
      </c>
      <c r="X12" s="142" t="str">
        <f>LEFT(Fixtures!Y11,(LEN(Fixtures!Y11)-4))</f>
        <v>MCI</v>
      </c>
      <c r="Y12" s="142" t="str">
        <f>LEFT(Fixtures!Z11,(LEN(Fixtures!Z11)-4))</f>
        <v>EVE</v>
      </c>
      <c r="Z12" s="142" t="str">
        <f>LEFT(Fixtures!AA11,(LEN(Fixtures!AA11)-4))</f>
        <v>CHE</v>
      </c>
      <c r="AA12" s="142" t="str">
        <f>LEFT(Fixtures!AB11,(LEN(Fixtures!AB11)-4))</f>
        <v>ARS</v>
      </c>
      <c r="AB12" s="142" t="str">
        <f>LEFT(Fixtures!AC11,(LEN(Fixtures!AC11)-4))</f>
        <v>NEW</v>
      </c>
      <c r="AC12" s="142" t="str">
        <f>LEFT(Fixtures!AD11,(LEN(Fixtures!AD11)-4))</f>
        <v>WOL</v>
      </c>
      <c r="AD12" s="142" t="str">
        <f>LEFT(Fixtures!AE11,(LEN(Fixtures!AE11)-4))</f>
        <v>BHA</v>
      </c>
      <c r="AE12" s="142" t="str">
        <f>LEFT(Fixtures!AF11,(LEN(Fixtures!AF11)-4))</f>
        <v>BOU</v>
      </c>
      <c r="AF12" s="142" t="str">
        <f>LEFT(Fixtures!AG11,(LEN(Fixtures!AG11)-4))</f>
        <v>WHU</v>
      </c>
      <c r="AG12" s="142" t="str">
        <f>LEFT(Fixtures!AH11,(LEN(Fixtures!AH11)-4))</f>
        <v>CRY</v>
      </c>
      <c r="AH12" s="142" t="str">
        <f>LEFT(Fixtures!AI11,(LEN(Fixtures!AI11)-4))</f>
        <v>LEI</v>
      </c>
      <c r="AI12" s="142" t="str">
        <f>LEFT(Fixtures!AJ11,(LEN(Fixtures!AJ11)-4))</f>
        <v>TOT</v>
      </c>
      <c r="AJ12" s="142" t="str">
        <f>LEFT(Fixtures!AK11,(LEN(Fixtures!AK11)-4))</f>
        <v>WAT</v>
      </c>
      <c r="AK12" s="142" t="str">
        <f>LEFT(Fixtures!AL11,(LEN(Fixtures!AL11)-4))</f>
        <v>LIV</v>
      </c>
      <c r="AL12" s="142" t="str">
        <f>LEFT(Fixtures!AM11,(LEN(Fixtures!AM11)-4))</f>
        <v>MNU</v>
      </c>
      <c r="AM12" s="142" t="str">
        <f>LEFT(Fixtures!AN11,(LEN(Fixtures!AN11)-4))</f>
        <v>SOU</v>
      </c>
    </row>
    <row r="13" ht="12.75" customHeight="1">
      <c r="A13" s="140" t="str">
        <f>Difficulties!A13</f>
        <v>Leicester</v>
      </c>
      <c r="B13" s="142" t="str">
        <f>LEFT(Fixtures!C12,(LEN(Fixtures!C12)-4))</f>
        <v>MNU</v>
      </c>
      <c r="C13" s="142" t="str">
        <f>LEFT(Fixtures!D12,(LEN(Fixtures!D12)-4))</f>
        <v>WOL</v>
      </c>
      <c r="D13" s="142" t="str">
        <f>LEFT(Fixtures!E12,(LEN(Fixtures!E12)-4))</f>
        <v>SOU</v>
      </c>
      <c r="E13" s="142" t="str">
        <f>LEFT(Fixtures!F12,(LEN(Fixtures!F12)-4))</f>
        <v>LIV</v>
      </c>
      <c r="F13" s="142" t="str">
        <f>LEFT(Fixtures!G12,(LEN(Fixtures!G12)-4))</f>
        <v>BOU</v>
      </c>
      <c r="G13" s="142" t="str">
        <f>LEFT(Fixtures!H12,(LEN(Fixtures!H12)-4))</f>
        <v>HUD</v>
      </c>
      <c r="H13" s="142" t="str">
        <f>LEFT(Fixtures!I12,(LEN(Fixtures!I12)-4))</f>
        <v>NEW</v>
      </c>
      <c r="I13" s="142" t="str">
        <f>LEFT(Fixtures!J12,(LEN(Fixtures!J12)-4))</f>
        <v>EVE</v>
      </c>
      <c r="J13" s="142" t="str">
        <f>LEFT(Fixtures!K12,(LEN(Fixtures!K12)-4))</f>
        <v>ARS</v>
      </c>
      <c r="K13" s="142" t="str">
        <f>LEFT(Fixtures!L12,(LEN(Fixtures!L12)-4))</f>
        <v>WHU</v>
      </c>
      <c r="L13" s="142" t="str">
        <f>LEFT(Fixtures!M12,(LEN(Fixtures!M12)-4))</f>
        <v>CAR</v>
      </c>
      <c r="M13" s="142" t="str">
        <f>LEFT(Fixtures!N12,(LEN(Fixtures!N12)-4))</f>
        <v>BUR</v>
      </c>
      <c r="N13" s="142" t="str">
        <f>LEFT(Fixtures!O12,(LEN(Fixtures!O12)-4))</f>
        <v>BHA</v>
      </c>
      <c r="O13" s="142" t="str">
        <f>LEFT(Fixtures!P12,(LEN(Fixtures!P12)-4))</f>
        <v>WAT</v>
      </c>
      <c r="P13" s="142" t="str">
        <f>LEFT(Fixtures!Q12,(LEN(Fixtures!Q12)-4))</f>
        <v>FUL</v>
      </c>
      <c r="Q13" s="142" t="str">
        <f>LEFT(Fixtures!R12,(LEN(Fixtures!R12)-4))</f>
        <v>TOT</v>
      </c>
      <c r="R13" s="142" t="str">
        <f>LEFT(Fixtures!S12,(LEN(Fixtures!S12)-4))</f>
        <v>CRY</v>
      </c>
      <c r="S13" s="142" t="str">
        <f>LEFT(Fixtures!T12,(LEN(Fixtures!T12)-4))</f>
        <v>CHE</v>
      </c>
      <c r="T13" s="142" t="str">
        <f>LEFT(Fixtures!U12,(LEN(Fixtures!U12)-4))</f>
        <v>MCI</v>
      </c>
      <c r="U13" s="142" t="str">
        <f>LEFT(Fixtures!V12,(LEN(Fixtures!V12)-4))</f>
        <v>CAR</v>
      </c>
      <c r="V13" s="142" t="str">
        <f>LEFT(Fixtures!W12,(LEN(Fixtures!W12)-4))</f>
        <v>EVE</v>
      </c>
      <c r="W13" s="142" t="str">
        <f>LEFT(Fixtures!X12,(LEN(Fixtures!X12)-4))</f>
        <v>SOU</v>
      </c>
      <c r="X13" s="142" t="str">
        <f>LEFT(Fixtures!Y12,(LEN(Fixtures!Y12)-4))</f>
        <v>WOL</v>
      </c>
      <c r="Y13" s="142" t="str">
        <f>LEFT(Fixtures!Z12,(LEN(Fixtures!Z12)-4))</f>
        <v>LIV</v>
      </c>
      <c r="Z13" s="142" t="str">
        <f>LEFT(Fixtures!AA12,(LEN(Fixtures!AA12)-4))</f>
        <v>MNU</v>
      </c>
      <c r="AA13" s="142" t="str">
        <f>LEFT(Fixtures!AB12,(LEN(Fixtures!AB12)-4))</f>
        <v>TOT</v>
      </c>
      <c r="AB13" s="142" t="str">
        <f>LEFT(Fixtures!AC12,(LEN(Fixtures!AC12)-4))</f>
        <v>CRY</v>
      </c>
      <c r="AC13" s="142" t="str">
        <f>LEFT(Fixtures!AD12,(LEN(Fixtures!AD12)-4))</f>
        <v>BHA</v>
      </c>
      <c r="AD13" s="142" t="str">
        <f>LEFT(Fixtures!AE12,(LEN(Fixtures!AE12)-4))</f>
        <v>WAT</v>
      </c>
      <c r="AE13" s="142" t="str">
        <f>LEFT(Fixtures!AF12,(LEN(Fixtures!AF12)-4))</f>
        <v>FUL</v>
      </c>
      <c r="AF13" s="142" t="str">
        <f>LEFT(Fixtures!AG12,(LEN(Fixtures!AG12)-4))</f>
        <v>BUR</v>
      </c>
      <c r="AG13" s="142" t="str">
        <f>LEFT(Fixtures!AH12,(LEN(Fixtures!AH12)-4))</f>
        <v>BOU</v>
      </c>
      <c r="AH13" s="142" t="str">
        <f>LEFT(Fixtures!AI12,(LEN(Fixtures!AI12)-4))</f>
        <v>HUD</v>
      </c>
      <c r="AI13" s="142" t="str">
        <f>LEFT(Fixtures!AJ12,(LEN(Fixtures!AJ12)-4))</f>
        <v>NEW</v>
      </c>
      <c r="AJ13" s="142" t="str">
        <f>LEFT(Fixtures!AK12,(LEN(Fixtures!AK12)-4))</f>
        <v>WHU</v>
      </c>
      <c r="AK13" s="142" t="str">
        <f>LEFT(Fixtures!AL12,(LEN(Fixtures!AL12)-4))</f>
        <v>ARS</v>
      </c>
      <c r="AL13" s="142" t="str">
        <f>LEFT(Fixtures!AM12,(LEN(Fixtures!AM12)-4))</f>
        <v>MCI</v>
      </c>
      <c r="AM13" s="142" t="str">
        <f>LEFT(Fixtures!AN12,(LEN(Fixtures!AN12)-4))</f>
        <v>CHE</v>
      </c>
    </row>
    <row r="14" ht="12.75" customHeight="1">
      <c r="A14" s="140" t="str">
        <f>Difficulties!A14</f>
        <v>Liverpool</v>
      </c>
      <c r="B14" s="142" t="str">
        <f>LEFT(Fixtures!C13,(LEN(Fixtures!C13)-4))</f>
        <v>WHU</v>
      </c>
      <c r="C14" s="142" t="str">
        <f>LEFT(Fixtures!D13,(LEN(Fixtures!D13)-4))</f>
        <v>CRY</v>
      </c>
      <c r="D14" s="142" t="str">
        <f>LEFT(Fixtures!E13,(LEN(Fixtures!E13)-4))</f>
        <v>BHA</v>
      </c>
      <c r="E14" s="142" t="str">
        <f>LEFT(Fixtures!F13,(LEN(Fixtures!F13)-4))</f>
        <v>LEI</v>
      </c>
      <c r="F14" s="142" t="str">
        <f>LEFT(Fixtures!G13,(LEN(Fixtures!G13)-4))</f>
        <v>TOT</v>
      </c>
      <c r="G14" s="142" t="str">
        <f>LEFT(Fixtures!H13,(LEN(Fixtures!H13)-4))</f>
        <v>SOU</v>
      </c>
      <c r="H14" s="142" t="str">
        <f>LEFT(Fixtures!I13,(LEN(Fixtures!I13)-4))</f>
        <v>CHE</v>
      </c>
      <c r="I14" s="142" t="str">
        <f>LEFT(Fixtures!J13,(LEN(Fixtures!J13)-4))</f>
        <v>MCI</v>
      </c>
      <c r="J14" s="142" t="str">
        <f>LEFT(Fixtures!K13,(LEN(Fixtures!K13)-4))</f>
        <v>HUD</v>
      </c>
      <c r="K14" s="142" t="str">
        <f>LEFT(Fixtures!L13,(LEN(Fixtures!L13)-4))</f>
        <v>CAR</v>
      </c>
      <c r="L14" s="142" t="str">
        <f>LEFT(Fixtures!M13,(LEN(Fixtures!M13)-4))</f>
        <v>ARS</v>
      </c>
      <c r="M14" s="142" t="str">
        <f>LEFT(Fixtures!N13,(LEN(Fixtures!N13)-4))</f>
        <v>FUL</v>
      </c>
      <c r="N14" s="142" t="str">
        <f>LEFT(Fixtures!O13,(LEN(Fixtures!O13)-4))</f>
        <v>WAT</v>
      </c>
      <c r="O14" s="142" t="str">
        <f>LEFT(Fixtures!P13,(LEN(Fixtures!P13)-4))</f>
        <v>EVE</v>
      </c>
      <c r="P14" s="142" t="str">
        <f>LEFT(Fixtures!Q13,(LEN(Fixtures!Q13)-4))</f>
        <v>BUR</v>
      </c>
      <c r="Q14" s="142" t="str">
        <f>LEFT(Fixtures!R13,(LEN(Fixtures!R13)-4))</f>
        <v>BOU</v>
      </c>
      <c r="R14" s="142" t="str">
        <f>LEFT(Fixtures!S13,(LEN(Fixtures!S13)-4))</f>
        <v>MNU</v>
      </c>
      <c r="S14" s="142" t="str">
        <f>LEFT(Fixtures!T13,(LEN(Fixtures!T13)-4))</f>
        <v>WOL</v>
      </c>
      <c r="T14" s="142" t="str">
        <f>LEFT(Fixtures!U13,(LEN(Fixtures!U13)-4))</f>
        <v>NEW</v>
      </c>
      <c r="U14" s="142" t="str">
        <f>LEFT(Fixtures!V13,(LEN(Fixtures!V13)-4))</f>
        <v>ARS</v>
      </c>
      <c r="V14" s="142" t="str">
        <f>LEFT(Fixtures!W13,(LEN(Fixtures!W13)-4))</f>
        <v>MCI</v>
      </c>
      <c r="W14" s="142" t="str">
        <f>LEFT(Fixtures!X13,(LEN(Fixtures!X13)-4))</f>
        <v>BHA</v>
      </c>
      <c r="X14" s="142" t="str">
        <f>LEFT(Fixtures!Y13,(LEN(Fixtures!Y13)-4))</f>
        <v>CRY</v>
      </c>
      <c r="Y14" s="142" t="str">
        <f>LEFT(Fixtures!Z13,(LEN(Fixtures!Z13)-4))</f>
        <v>LEI</v>
      </c>
      <c r="Z14" s="142" t="str">
        <f>LEFT(Fixtures!AA13,(LEN(Fixtures!AA13)-4))</f>
        <v>WHU</v>
      </c>
      <c r="AA14" s="142" t="str">
        <f>LEFT(Fixtures!AB13,(LEN(Fixtures!AB13)-4))</f>
        <v>BOU</v>
      </c>
      <c r="AB14" s="142" t="str">
        <f>LEFT(Fixtures!AC13,(LEN(Fixtures!AC13)-4))</f>
        <v>MNU</v>
      </c>
      <c r="AC14" s="142" t="str">
        <f>LEFT(Fixtures!AD13,(LEN(Fixtures!AD13)-4))</f>
        <v>WAT</v>
      </c>
      <c r="AD14" s="142" t="str">
        <f>LEFT(Fixtures!AE13,(LEN(Fixtures!AE13)-4))</f>
        <v>EVE</v>
      </c>
      <c r="AE14" s="142" t="str">
        <f>LEFT(Fixtures!AF13,(LEN(Fixtures!AF13)-4))</f>
        <v>BUR</v>
      </c>
      <c r="AF14" s="142" t="str">
        <f>LEFT(Fixtures!AG13,(LEN(Fixtures!AG13)-4))</f>
        <v>FUL</v>
      </c>
      <c r="AG14" s="142" t="str">
        <f>LEFT(Fixtures!AH13,(LEN(Fixtures!AH13)-4))</f>
        <v>TOT</v>
      </c>
      <c r="AH14" s="142" t="str">
        <f>LEFT(Fixtures!AI13,(LEN(Fixtures!AI13)-4))</f>
        <v>SOU</v>
      </c>
      <c r="AI14" s="142" t="str">
        <f>LEFT(Fixtures!AJ13,(LEN(Fixtures!AJ13)-4))</f>
        <v>CHE</v>
      </c>
      <c r="AJ14" s="142" t="str">
        <f>LEFT(Fixtures!AK13,(LEN(Fixtures!AK13)-4))</f>
        <v>CAR</v>
      </c>
      <c r="AK14" s="142" t="str">
        <f>LEFT(Fixtures!AL13,(LEN(Fixtures!AL13)-4))</f>
        <v>HUD</v>
      </c>
      <c r="AL14" s="142" t="str">
        <f>LEFT(Fixtures!AM13,(LEN(Fixtures!AM13)-4))</f>
        <v>NEW</v>
      </c>
      <c r="AM14" s="142" t="str">
        <f>LEFT(Fixtures!AN13,(LEN(Fixtures!AN13)-4))</f>
        <v>WOL</v>
      </c>
    </row>
    <row r="15" ht="12.75" customHeight="1">
      <c r="A15" s="140" t="str">
        <f>Difficulties!A15</f>
        <v>Man City</v>
      </c>
      <c r="B15" s="142" t="str">
        <f>LEFT(Fixtures!C14,(LEN(Fixtures!C14)-4))</f>
        <v>ARS</v>
      </c>
      <c r="C15" s="142" t="str">
        <f>LEFT(Fixtures!D14,(LEN(Fixtures!D14)-4))</f>
        <v>HUD</v>
      </c>
      <c r="D15" s="142" t="str">
        <f>LEFT(Fixtures!E14,(LEN(Fixtures!E14)-4))</f>
        <v>WOL</v>
      </c>
      <c r="E15" s="142" t="str">
        <f>LEFT(Fixtures!F14,(LEN(Fixtures!F14)-4))</f>
        <v>NEW</v>
      </c>
      <c r="F15" s="142" t="str">
        <f>LEFT(Fixtures!G14,(LEN(Fixtures!G14)-4))</f>
        <v>FUL</v>
      </c>
      <c r="G15" s="142" t="str">
        <f>LEFT(Fixtures!H14,(LEN(Fixtures!H14)-4))</f>
        <v>CAR</v>
      </c>
      <c r="H15" s="142" t="str">
        <f>LEFT(Fixtures!I14,(LEN(Fixtures!I14)-4))</f>
        <v>BHA</v>
      </c>
      <c r="I15" s="142" t="str">
        <f>LEFT(Fixtures!J14,(LEN(Fixtures!J14)-4))</f>
        <v>LIV</v>
      </c>
      <c r="J15" s="142" t="str">
        <f>LEFT(Fixtures!K14,(LEN(Fixtures!K14)-4))</f>
        <v>BUR</v>
      </c>
      <c r="K15" s="142" t="str">
        <f>LEFT(Fixtures!L14,(LEN(Fixtures!L14)-4))</f>
        <v>TOT</v>
      </c>
      <c r="L15" s="142" t="str">
        <f>LEFT(Fixtures!M14,(LEN(Fixtures!M14)-4))</f>
        <v>SOU</v>
      </c>
      <c r="M15" s="142" t="str">
        <f>LEFT(Fixtures!N14,(LEN(Fixtures!N14)-4))</f>
        <v>MNU</v>
      </c>
      <c r="N15" s="142" t="str">
        <f>LEFT(Fixtures!O14,(LEN(Fixtures!O14)-4))</f>
        <v>WHU</v>
      </c>
      <c r="O15" s="142" t="str">
        <f>LEFT(Fixtures!P14,(LEN(Fixtures!P14)-4))</f>
        <v>BOU</v>
      </c>
      <c r="P15" s="142" t="str">
        <f>LEFT(Fixtures!Q14,(LEN(Fixtures!Q14)-4))</f>
        <v>WAT</v>
      </c>
      <c r="Q15" s="142" t="str">
        <f>LEFT(Fixtures!R14,(LEN(Fixtures!R14)-4))</f>
        <v>CHE</v>
      </c>
      <c r="R15" s="142" t="str">
        <f>LEFT(Fixtures!S14,(LEN(Fixtures!S14)-4))</f>
        <v>EVE</v>
      </c>
      <c r="S15" s="142" t="str">
        <f>LEFT(Fixtures!T14,(LEN(Fixtures!T14)-4))</f>
        <v>CRY</v>
      </c>
      <c r="T15" s="142" t="str">
        <f>LEFT(Fixtures!U14,(LEN(Fixtures!U14)-4))</f>
        <v>LEI</v>
      </c>
      <c r="U15" s="142" t="str">
        <f>LEFT(Fixtures!V14,(LEN(Fixtures!V14)-4))</f>
        <v>SOU</v>
      </c>
      <c r="V15" s="142" t="str">
        <f>LEFT(Fixtures!W14,(LEN(Fixtures!W14)-4))</f>
        <v>LIV</v>
      </c>
      <c r="W15" s="142" t="str">
        <f>LEFT(Fixtures!X14,(LEN(Fixtures!X14)-4))</f>
        <v>WOL</v>
      </c>
      <c r="X15" s="142" t="str">
        <f>LEFT(Fixtures!Y14,(LEN(Fixtures!Y14)-4))</f>
        <v>HUD</v>
      </c>
      <c r="Y15" s="142" t="str">
        <f>LEFT(Fixtures!Z14,(LEN(Fixtures!Z14)-4))</f>
        <v>NEW</v>
      </c>
      <c r="Z15" s="142" t="str">
        <f>LEFT(Fixtures!AA14,(LEN(Fixtures!AA14)-4))</f>
        <v>ARS</v>
      </c>
      <c r="AA15" s="142" t="str">
        <f>LEFT(Fixtures!AB14,(LEN(Fixtures!AB14)-4))</f>
        <v>CHE</v>
      </c>
      <c r="AB15" s="142" t="str">
        <f>LEFT(Fixtures!AC14,(LEN(Fixtures!AC14)-4))</f>
        <v>EVE</v>
      </c>
      <c r="AC15" s="142" t="str">
        <f>LEFT(Fixtures!AD14,(LEN(Fixtures!AD14)-4))</f>
        <v>WHU</v>
      </c>
      <c r="AD15" s="142" t="str">
        <f>LEFT(Fixtures!AE14,(LEN(Fixtures!AE14)-4))</f>
        <v>BOU</v>
      </c>
      <c r="AE15" s="142" t="str">
        <f>LEFT(Fixtures!AF14,(LEN(Fixtures!AF14)-4))</f>
        <v>WAT</v>
      </c>
      <c r="AF15" s="142" t="str">
        <f>LEFT(Fixtures!AG14,(LEN(Fixtures!AG14)-4))</f>
        <v>MNU</v>
      </c>
      <c r="AG15" s="142" t="str">
        <f>LEFT(Fixtures!AH14,(LEN(Fixtures!AH14)-4))</f>
        <v>FUL</v>
      </c>
      <c r="AH15" s="142" t="str">
        <f>LEFT(Fixtures!AI14,(LEN(Fixtures!AI14)-4))</f>
        <v>CAR</v>
      </c>
      <c r="AI15" s="142" t="str">
        <f>LEFT(Fixtures!AJ14,(LEN(Fixtures!AJ14)-4))</f>
        <v>CRY</v>
      </c>
      <c r="AJ15" s="142" t="str">
        <f>LEFT(Fixtures!AK14,(LEN(Fixtures!AK14)-4))</f>
        <v>TOT</v>
      </c>
      <c r="AK15" s="142" t="str">
        <f>LEFT(Fixtures!AL14,(LEN(Fixtures!AL14)-4))</f>
        <v>BUR</v>
      </c>
      <c r="AL15" s="142" t="str">
        <f>LEFT(Fixtures!AM14,(LEN(Fixtures!AM14)-4))</f>
        <v>LEI</v>
      </c>
      <c r="AM15" s="142" t="str">
        <f>LEFT(Fixtures!AN14,(LEN(Fixtures!AN14)-4))</f>
        <v>BHA</v>
      </c>
    </row>
    <row r="16" ht="12.75" customHeight="1">
      <c r="A16" s="140" t="str">
        <f>Difficulties!A16</f>
        <v>Man Utd</v>
      </c>
      <c r="B16" s="142" t="str">
        <f>LEFT(Fixtures!C15,(LEN(Fixtures!C15)-4))</f>
        <v>LEI</v>
      </c>
      <c r="C16" s="142" t="str">
        <f>LEFT(Fixtures!D15,(LEN(Fixtures!D15)-4))</f>
        <v>BHA</v>
      </c>
      <c r="D16" s="142" t="str">
        <f>LEFT(Fixtures!E15,(LEN(Fixtures!E15)-4))</f>
        <v>TOT</v>
      </c>
      <c r="E16" s="142" t="str">
        <f>LEFT(Fixtures!F15,(LEN(Fixtures!F15)-4))</f>
        <v>BUR</v>
      </c>
      <c r="F16" s="142" t="str">
        <f>LEFT(Fixtures!G15,(LEN(Fixtures!G15)-4))</f>
        <v>WAT</v>
      </c>
      <c r="G16" s="142" t="str">
        <f>LEFT(Fixtures!H15,(LEN(Fixtures!H15)-4))</f>
        <v>WOL</v>
      </c>
      <c r="H16" s="142" t="str">
        <f>LEFT(Fixtures!I15,(LEN(Fixtures!I15)-4))</f>
        <v>WHU</v>
      </c>
      <c r="I16" s="142" t="str">
        <f>LEFT(Fixtures!J15,(LEN(Fixtures!J15)-4))</f>
        <v>NEW</v>
      </c>
      <c r="J16" s="142" t="str">
        <f>LEFT(Fixtures!K15,(LEN(Fixtures!K15)-4))</f>
        <v>CHE</v>
      </c>
      <c r="K16" s="142" t="str">
        <f>LEFT(Fixtures!L15,(LEN(Fixtures!L15)-4))</f>
        <v>EVE</v>
      </c>
      <c r="L16" s="142" t="str">
        <f>LEFT(Fixtures!M15,(LEN(Fixtures!M15)-4))</f>
        <v>BOU</v>
      </c>
      <c r="M16" s="142" t="str">
        <f>LEFT(Fixtures!N15,(LEN(Fixtures!N15)-4))</f>
        <v>MCI</v>
      </c>
      <c r="N16" s="142" t="str">
        <f>LEFT(Fixtures!O15,(LEN(Fixtures!O15)-4))</f>
        <v>CRY</v>
      </c>
      <c r="O16" s="142" t="str">
        <f>LEFT(Fixtures!P15,(LEN(Fixtures!P15)-4))</f>
        <v>SOU</v>
      </c>
      <c r="P16" s="142" t="str">
        <f>LEFT(Fixtures!Q15,(LEN(Fixtures!Q15)-4))</f>
        <v>ARS</v>
      </c>
      <c r="Q16" s="142" t="str">
        <f>LEFT(Fixtures!R15,(LEN(Fixtures!R15)-4))</f>
        <v>FUL</v>
      </c>
      <c r="R16" s="142" t="str">
        <f>LEFT(Fixtures!S15,(LEN(Fixtures!S15)-4))</f>
        <v>LIV</v>
      </c>
      <c r="S16" s="142" t="str">
        <f>LEFT(Fixtures!T15,(LEN(Fixtures!T15)-4))</f>
        <v>CAR</v>
      </c>
      <c r="T16" s="142" t="str">
        <f>LEFT(Fixtures!U15,(LEN(Fixtures!U15)-4))</f>
        <v>HUD</v>
      </c>
      <c r="U16" s="142" t="str">
        <f>LEFT(Fixtures!V15,(LEN(Fixtures!V15)-4))</f>
        <v>BOU</v>
      </c>
      <c r="V16" s="142" t="str">
        <f>LEFT(Fixtures!W15,(LEN(Fixtures!W15)-4))</f>
        <v>NEW</v>
      </c>
      <c r="W16" s="142" t="str">
        <f>LEFT(Fixtures!X15,(LEN(Fixtures!X15)-4))</f>
        <v>TOT</v>
      </c>
      <c r="X16" s="142" t="str">
        <f>LEFT(Fixtures!Y15,(LEN(Fixtures!Y15)-4))</f>
        <v>BHA</v>
      </c>
      <c r="Y16" s="142" t="str">
        <f>LEFT(Fixtures!Z15,(LEN(Fixtures!Z15)-4))</f>
        <v>BUR</v>
      </c>
      <c r="Z16" s="142" t="str">
        <f>LEFT(Fixtures!AA15,(LEN(Fixtures!AA15)-4))</f>
        <v>LEI</v>
      </c>
      <c r="AA16" s="142" t="str">
        <f>LEFT(Fixtures!AB15,(LEN(Fixtures!AB15)-4))</f>
        <v>FUL</v>
      </c>
      <c r="AB16" s="142" t="str">
        <f>LEFT(Fixtures!AC15,(LEN(Fixtures!AC15)-4))</f>
        <v>LIV</v>
      </c>
      <c r="AC16" s="142" t="str">
        <f>LEFT(Fixtures!AD15,(LEN(Fixtures!AD15)-4))</f>
        <v>CRY</v>
      </c>
      <c r="AD16" s="142" t="str">
        <f>LEFT(Fixtures!AE15,(LEN(Fixtures!AE15)-4))</f>
        <v>SOU</v>
      </c>
      <c r="AE16" s="142" t="str">
        <f>LEFT(Fixtures!AF15,(LEN(Fixtures!AF15)-4))</f>
        <v>ARS</v>
      </c>
      <c r="AF16" s="142" t="str">
        <f>LEFT(Fixtures!AG15,(LEN(Fixtures!AG15)-4))</f>
        <v>MCI</v>
      </c>
      <c r="AG16" s="142" t="str">
        <f>LEFT(Fixtures!AH15,(LEN(Fixtures!AH15)-4))</f>
        <v>WAT</v>
      </c>
      <c r="AH16" s="142" t="str">
        <f>LEFT(Fixtures!AI15,(LEN(Fixtures!AI15)-4))</f>
        <v>WOL</v>
      </c>
      <c r="AI16" s="142" t="str">
        <f>LEFT(Fixtures!AJ15,(LEN(Fixtures!AJ15)-4))</f>
        <v>WHU</v>
      </c>
      <c r="AJ16" s="142" t="str">
        <f>LEFT(Fixtures!AK15,(LEN(Fixtures!AK15)-4))</f>
        <v>EVE</v>
      </c>
      <c r="AK16" s="142" t="str">
        <f>LEFT(Fixtures!AL15,(LEN(Fixtures!AL15)-4))</f>
        <v>CHE</v>
      </c>
      <c r="AL16" s="142" t="str">
        <f>LEFT(Fixtures!AM15,(LEN(Fixtures!AM15)-4))</f>
        <v>HUD</v>
      </c>
      <c r="AM16" s="142" t="str">
        <f>LEFT(Fixtures!AN15,(LEN(Fixtures!AN15)-4))</f>
        <v>CAR</v>
      </c>
    </row>
    <row r="17" ht="12.75" customHeight="1">
      <c r="A17" s="140" t="str">
        <f>Difficulties!A17</f>
        <v>Newcastle</v>
      </c>
      <c r="B17" s="142" t="str">
        <f>LEFT(Fixtures!C16,(LEN(Fixtures!C16)-4))</f>
        <v>TOT</v>
      </c>
      <c r="C17" s="142" t="str">
        <f>LEFT(Fixtures!D16,(LEN(Fixtures!D16)-4))</f>
        <v>CAR</v>
      </c>
      <c r="D17" s="142" t="str">
        <f>LEFT(Fixtures!E16,(LEN(Fixtures!E16)-4))</f>
        <v>CHE</v>
      </c>
      <c r="E17" s="142" t="str">
        <f>LEFT(Fixtures!F16,(LEN(Fixtures!F16)-4))</f>
        <v>MCI</v>
      </c>
      <c r="F17" s="142" t="str">
        <f>LEFT(Fixtures!G16,(LEN(Fixtures!G16)-4))</f>
        <v>ARS</v>
      </c>
      <c r="G17" s="142" t="str">
        <f>LEFT(Fixtures!H16,(LEN(Fixtures!H16)-4))</f>
        <v>CRY</v>
      </c>
      <c r="H17" s="142" t="str">
        <f>LEFT(Fixtures!I16,(LEN(Fixtures!I16)-4))</f>
        <v>LEI</v>
      </c>
      <c r="I17" s="142" t="str">
        <f>LEFT(Fixtures!J16,(LEN(Fixtures!J16)-4))</f>
        <v>MNU</v>
      </c>
      <c r="J17" s="142" t="str">
        <f>LEFT(Fixtures!K16,(LEN(Fixtures!K16)-4))</f>
        <v>BHA</v>
      </c>
      <c r="K17" s="142" t="str">
        <f>LEFT(Fixtures!L16,(LEN(Fixtures!L16)-4))</f>
        <v>SOU</v>
      </c>
      <c r="L17" s="142" t="str">
        <f>LEFT(Fixtures!M16,(LEN(Fixtures!M16)-4))</f>
        <v>WAT</v>
      </c>
      <c r="M17" s="142" t="str">
        <f>LEFT(Fixtures!N16,(LEN(Fixtures!N16)-4))</f>
        <v>BOU</v>
      </c>
      <c r="N17" s="142" t="str">
        <f>LEFT(Fixtures!O16,(LEN(Fixtures!O16)-4))</f>
        <v>BUR</v>
      </c>
      <c r="O17" s="142" t="str">
        <f>LEFT(Fixtures!P16,(LEN(Fixtures!P16)-4))</f>
        <v>WHU</v>
      </c>
      <c r="P17" s="142" t="str">
        <f>LEFT(Fixtures!Q16,(LEN(Fixtures!Q16)-4))</f>
        <v>WOL</v>
      </c>
      <c r="Q17" s="142" t="str">
        <f>LEFT(Fixtures!R16,(LEN(Fixtures!R16)-4))</f>
        <v>EVE</v>
      </c>
      <c r="R17" s="142" t="str">
        <f>LEFT(Fixtures!S16,(LEN(Fixtures!S16)-4))</f>
        <v>HUD</v>
      </c>
      <c r="S17" s="142" t="str">
        <f>LEFT(Fixtures!T16,(LEN(Fixtures!T16)-4))</f>
        <v>FUL</v>
      </c>
      <c r="T17" s="142" t="str">
        <f>LEFT(Fixtures!U16,(LEN(Fixtures!U16)-4))</f>
        <v>LIV</v>
      </c>
      <c r="U17" s="142" t="str">
        <f>LEFT(Fixtures!V16,(LEN(Fixtures!V16)-4))</f>
        <v>WAT</v>
      </c>
      <c r="V17" s="142" t="str">
        <f>LEFT(Fixtures!W16,(LEN(Fixtures!W16)-4))</f>
        <v>MNU</v>
      </c>
      <c r="W17" s="142" t="str">
        <f>LEFT(Fixtures!X16,(LEN(Fixtures!X16)-4))</f>
        <v>CHE</v>
      </c>
      <c r="X17" s="142" t="str">
        <f>LEFT(Fixtures!Y16,(LEN(Fixtures!Y16)-4))</f>
        <v>CAR</v>
      </c>
      <c r="Y17" s="142" t="str">
        <f>LEFT(Fixtures!Z16,(LEN(Fixtures!Z16)-4))</f>
        <v>MCI</v>
      </c>
      <c r="Z17" s="142" t="str">
        <f>LEFT(Fixtures!AA16,(LEN(Fixtures!AA16)-4))</f>
        <v>TOT</v>
      </c>
      <c r="AA17" s="142" t="str">
        <f>LEFT(Fixtures!AB16,(LEN(Fixtures!AB16)-4))</f>
        <v>WOL</v>
      </c>
      <c r="AB17" s="142" t="str">
        <f>LEFT(Fixtures!AC16,(LEN(Fixtures!AC16)-4))</f>
        <v>HUD</v>
      </c>
      <c r="AC17" s="142" t="str">
        <f>LEFT(Fixtures!AD16,(LEN(Fixtures!AD16)-4))</f>
        <v>BUR</v>
      </c>
      <c r="AD17" s="142" t="str">
        <f>LEFT(Fixtures!AE16,(LEN(Fixtures!AE16)-4))</f>
        <v>WHU</v>
      </c>
      <c r="AE17" s="142" t="str">
        <f>LEFT(Fixtures!AF16,(LEN(Fixtures!AF16)-4))</f>
        <v>EVE</v>
      </c>
      <c r="AF17" s="142" t="str">
        <f>LEFT(Fixtures!AG16,(LEN(Fixtures!AG16)-4))</f>
        <v>BOU</v>
      </c>
      <c r="AG17" s="142" t="str">
        <f>LEFT(Fixtures!AH16,(LEN(Fixtures!AH16)-4))</f>
        <v>ARS</v>
      </c>
      <c r="AH17" s="142" t="str">
        <f>LEFT(Fixtures!AI16,(LEN(Fixtures!AI16)-4))</f>
        <v>CRY</v>
      </c>
      <c r="AI17" s="142" t="str">
        <f>LEFT(Fixtures!AJ16,(LEN(Fixtures!AJ16)-4))</f>
        <v>LEI</v>
      </c>
      <c r="AJ17" s="142" t="str">
        <f>LEFT(Fixtures!AK16,(LEN(Fixtures!AK16)-4))</f>
        <v>SOU</v>
      </c>
      <c r="AK17" s="142" t="str">
        <f>LEFT(Fixtures!AL16,(LEN(Fixtures!AL16)-4))</f>
        <v>BHA</v>
      </c>
      <c r="AL17" s="142" t="str">
        <f>LEFT(Fixtures!AM16,(LEN(Fixtures!AM16)-4))</f>
        <v>LIV</v>
      </c>
      <c r="AM17" s="142" t="str">
        <f>LEFT(Fixtures!AN16,(LEN(Fixtures!AN16)-4))</f>
        <v>FUL</v>
      </c>
    </row>
    <row r="18" ht="12.75" customHeight="1">
      <c r="A18" s="140" t="str">
        <f>Difficulties!A18</f>
        <v>Southampton</v>
      </c>
      <c r="B18" s="142" t="str">
        <f>LEFT(Fixtures!C17,(LEN(Fixtures!C17)-4))</f>
        <v>BUR</v>
      </c>
      <c r="C18" s="142" t="str">
        <f>LEFT(Fixtures!D17,(LEN(Fixtures!D17)-4))</f>
        <v>EVE</v>
      </c>
      <c r="D18" s="142" t="str">
        <f>LEFT(Fixtures!E17,(LEN(Fixtures!E17)-4))</f>
        <v>LEI</v>
      </c>
      <c r="E18" s="142" t="str">
        <f>LEFT(Fixtures!F17,(LEN(Fixtures!F17)-4))</f>
        <v>CRY</v>
      </c>
      <c r="F18" s="142" t="str">
        <f>LEFT(Fixtures!G17,(LEN(Fixtures!G17)-4))</f>
        <v>BHA</v>
      </c>
      <c r="G18" s="142" t="str">
        <f>LEFT(Fixtures!H17,(LEN(Fixtures!H17)-4))</f>
        <v>LIV</v>
      </c>
      <c r="H18" s="142" t="str">
        <f>LEFT(Fixtures!I17,(LEN(Fixtures!I17)-4))</f>
        <v>WOL</v>
      </c>
      <c r="I18" s="142" t="str">
        <f>LEFT(Fixtures!J17,(LEN(Fixtures!J17)-4))</f>
        <v>CHE</v>
      </c>
      <c r="J18" s="142" t="str">
        <f>LEFT(Fixtures!K17,(LEN(Fixtures!K17)-4))</f>
        <v>BOU</v>
      </c>
      <c r="K18" s="142" t="str">
        <f>LEFT(Fixtures!L17,(LEN(Fixtures!L17)-4))</f>
        <v>NEW</v>
      </c>
      <c r="L18" s="142" t="str">
        <f>LEFT(Fixtures!M17,(LEN(Fixtures!M17)-4))</f>
        <v>MCI</v>
      </c>
      <c r="M18" s="142" t="str">
        <f>LEFT(Fixtures!N17,(LEN(Fixtures!N17)-4))</f>
        <v>WAT</v>
      </c>
      <c r="N18" s="142" t="str">
        <f>LEFT(Fixtures!O17,(LEN(Fixtures!O17)-4))</f>
        <v>FUL</v>
      </c>
      <c r="O18" s="142" t="str">
        <f>LEFT(Fixtures!P17,(LEN(Fixtures!P17)-4))</f>
        <v>MNU</v>
      </c>
      <c r="P18" s="142" t="str">
        <f>LEFT(Fixtures!Q17,(LEN(Fixtures!Q17)-4))</f>
        <v>TOT</v>
      </c>
      <c r="Q18" s="142" t="str">
        <f>LEFT(Fixtures!R17,(LEN(Fixtures!R17)-4))</f>
        <v>CAR</v>
      </c>
      <c r="R18" s="142" t="str">
        <f>LEFT(Fixtures!S17,(LEN(Fixtures!S17)-4))</f>
        <v>ARS</v>
      </c>
      <c r="S18" s="142" t="str">
        <f>LEFT(Fixtures!T17,(LEN(Fixtures!T17)-4))</f>
        <v>HUD</v>
      </c>
      <c r="T18" s="142" t="str">
        <f>LEFT(Fixtures!U17,(LEN(Fixtures!U17)-4))</f>
        <v>WHU</v>
      </c>
      <c r="U18" s="142" t="str">
        <f>LEFT(Fixtures!V17,(LEN(Fixtures!V17)-4))</f>
        <v>MCI</v>
      </c>
      <c r="V18" s="142" t="str">
        <f>LEFT(Fixtures!W17,(LEN(Fixtures!W17)-4))</f>
        <v>CHE</v>
      </c>
      <c r="W18" s="142" t="str">
        <f>LEFT(Fixtures!X17,(LEN(Fixtures!X17)-4))</f>
        <v>LEI</v>
      </c>
      <c r="X18" s="142" t="str">
        <f>LEFT(Fixtures!Y17,(LEN(Fixtures!Y17)-4))</f>
        <v>EVE</v>
      </c>
      <c r="Y18" s="142" t="str">
        <f>LEFT(Fixtures!Z17,(LEN(Fixtures!Z17)-4))</f>
        <v>CRY</v>
      </c>
      <c r="Z18" s="142" t="str">
        <f>LEFT(Fixtures!AA17,(LEN(Fixtures!AA17)-4))</f>
        <v>BUR</v>
      </c>
      <c r="AA18" s="142" t="str">
        <f>LEFT(Fixtures!AB17,(LEN(Fixtures!AB17)-4))</f>
        <v>CAR</v>
      </c>
      <c r="AB18" s="142" t="str">
        <f>LEFT(Fixtures!AC17,(LEN(Fixtures!AC17)-4))</f>
        <v>ARS</v>
      </c>
      <c r="AC18" s="142" t="str">
        <f>LEFT(Fixtures!AD17,(LEN(Fixtures!AD17)-4))</f>
        <v>FUL</v>
      </c>
      <c r="AD18" s="142" t="str">
        <f>LEFT(Fixtures!AE17,(LEN(Fixtures!AE17)-4))</f>
        <v>MNU</v>
      </c>
      <c r="AE18" s="142" t="str">
        <f>LEFT(Fixtures!AF17,(LEN(Fixtures!AF17)-4))</f>
        <v>TOT</v>
      </c>
      <c r="AF18" s="142" t="str">
        <f>LEFT(Fixtures!AG17,(LEN(Fixtures!AG17)-4))</f>
        <v>WAT</v>
      </c>
      <c r="AG18" s="142" t="str">
        <f>LEFT(Fixtures!AH17,(LEN(Fixtures!AH17)-4))</f>
        <v>BHA</v>
      </c>
      <c r="AH18" s="142" t="str">
        <f>LEFT(Fixtures!AI17,(LEN(Fixtures!AI17)-4))</f>
        <v>LIV</v>
      </c>
      <c r="AI18" s="142" t="str">
        <f>LEFT(Fixtures!AJ17,(LEN(Fixtures!AJ17)-4))</f>
        <v>WOL</v>
      </c>
      <c r="AJ18" s="142" t="str">
        <f>LEFT(Fixtures!AK17,(LEN(Fixtures!AK17)-4))</f>
        <v>NEW</v>
      </c>
      <c r="AK18" s="142" t="str">
        <f>LEFT(Fixtures!AL17,(LEN(Fixtures!AL17)-4))</f>
        <v>BOU</v>
      </c>
      <c r="AL18" s="142" t="str">
        <f>LEFT(Fixtures!AM17,(LEN(Fixtures!AM17)-4))</f>
        <v>WHU</v>
      </c>
      <c r="AM18" s="142" t="str">
        <f>LEFT(Fixtures!AN17,(LEN(Fixtures!AN17)-4))</f>
        <v>HUD</v>
      </c>
    </row>
    <row r="19" ht="12.75" customHeight="1">
      <c r="A19" s="140" t="str">
        <f>Difficulties!A19</f>
        <v>Tottenham</v>
      </c>
      <c r="B19" s="142" t="str">
        <f>LEFT(Fixtures!C18,(LEN(Fixtures!C18)-4))</f>
        <v>NEW</v>
      </c>
      <c r="C19" s="142" t="str">
        <f>LEFT(Fixtures!D18,(LEN(Fixtures!D18)-4))</f>
        <v>FUL</v>
      </c>
      <c r="D19" s="142" t="str">
        <f>LEFT(Fixtures!E18,(LEN(Fixtures!E18)-4))</f>
        <v>MNU</v>
      </c>
      <c r="E19" s="142" t="str">
        <f>LEFT(Fixtures!F18,(LEN(Fixtures!F18)-4))</f>
        <v>WAT</v>
      </c>
      <c r="F19" s="142" t="str">
        <f>LEFT(Fixtures!G18,(LEN(Fixtures!G18)-4))</f>
        <v>LIV</v>
      </c>
      <c r="G19" s="142" t="str">
        <f>LEFT(Fixtures!H18,(LEN(Fixtures!H18)-4))</f>
        <v>BHA</v>
      </c>
      <c r="H19" s="142" t="str">
        <f>LEFT(Fixtures!I18,(LEN(Fixtures!I18)-4))</f>
        <v>HUD</v>
      </c>
      <c r="I19" s="142" t="str">
        <f>LEFT(Fixtures!J18,(LEN(Fixtures!J18)-4))</f>
        <v>CAR</v>
      </c>
      <c r="J19" s="142" t="str">
        <f>LEFT(Fixtures!K18,(LEN(Fixtures!K18)-4))</f>
        <v>WHU</v>
      </c>
      <c r="K19" s="142" t="str">
        <f>LEFT(Fixtures!L18,(LEN(Fixtures!L18)-4))</f>
        <v>MCI</v>
      </c>
      <c r="L19" s="142" t="str">
        <f>LEFT(Fixtures!M18,(LEN(Fixtures!M18)-4))</f>
        <v>WOL</v>
      </c>
      <c r="M19" s="142" t="str">
        <f>LEFT(Fixtures!N18,(LEN(Fixtures!N18)-4))</f>
        <v>CRY</v>
      </c>
      <c r="N19" s="142" t="str">
        <f>LEFT(Fixtures!O18,(LEN(Fixtures!O18)-4))</f>
        <v>CHE</v>
      </c>
      <c r="O19" s="142" t="str">
        <f>LEFT(Fixtures!P18,(LEN(Fixtures!P18)-4))</f>
        <v>ARS</v>
      </c>
      <c r="P19" s="142" t="str">
        <f>LEFT(Fixtures!Q18,(LEN(Fixtures!Q18)-4))</f>
        <v>SOU</v>
      </c>
      <c r="Q19" s="142" t="str">
        <f>LEFT(Fixtures!R18,(LEN(Fixtures!R18)-4))</f>
        <v>LEI</v>
      </c>
      <c r="R19" s="142" t="str">
        <f>LEFT(Fixtures!S18,(LEN(Fixtures!S18)-4))</f>
        <v>BUR</v>
      </c>
      <c r="S19" s="142" t="str">
        <f>LEFT(Fixtures!T18,(LEN(Fixtures!T18)-4))</f>
        <v>EVE</v>
      </c>
      <c r="T19" s="142" t="str">
        <f>LEFT(Fixtures!U18,(LEN(Fixtures!U18)-4))</f>
        <v>BOU</v>
      </c>
      <c r="U19" s="142" t="str">
        <f>LEFT(Fixtures!V18,(LEN(Fixtures!V18)-4))</f>
        <v>WOL</v>
      </c>
      <c r="V19" s="142" t="str">
        <f>LEFT(Fixtures!W18,(LEN(Fixtures!W18)-4))</f>
        <v>CAR</v>
      </c>
      <c r="W19" s="142" t="str">
        <f>LEFT(Fixtures!X18,(LEN(Fixtures!X18)-4))</f>
        <v>MNU</v>
      </c>
      <c r="X19" s="142" t="str">
        <f>LEFT(Fixtures!Y18,(LEN(Fixtures!Y18)-4))</f>
        <v>FUL</v>
      </c>
      <c r="Y19" s="142" t="str">
        <f>LEFT(Fixtures!Z18,(LEN(Fixtures!Z18)-4))</f>
        <v>WAT</v>
      </c>
      <c r="Z19" s="142" t="str">
        <f>LEFT(Fixtures!AA18,(LEN(Fixtures!AA18)-4))</f>
        <v>NEW</v>
      </c>
      <c r="AA19" s="142" t="str">
        <f>LEFT(Fixtures!AB18,(LEN(Fixtures!AB18)-4))</f>
        <v>LEI</v>
      </c>
      <c r="AB19" s="142" t="str">
        <f>LEFT(Fixtures!AC18,(LEN(Fixtures!AC18)-4))</f>
        <v>BUR</v>
      </c>
      <c r="AC19" s="142" t="str">
        <f>LEFT(Fixtures!AD18,(LEN(Fixtures!AD18)-4))</f>
        <v>CHE</v>
      </c>
      <c r="AD19" s="142" t="str">
        <f>LEFT(Fixtures!AE18,(LEN(Fixtures!AE18)-4))</f>
        <v>ARS</v>
      </c>
      <c r="AE19" s="142" t="str">
        <f>LEFT(Fixtures!AF18,(LEN(Fixtures!AF18)-4))</f>
        <v>SOU</v>
      </c>
      <c r="AF19" s="142" t="str">
        <f>LEFT(Fixtures!AG18,(LEN(Fixtures!AG18)-4))</f>
        <v>CRY</v>
      </c>
      <c r="AG19" s="142" t="str">
        <f>LEFT(Fixtures!AH18,(LEN(Fixtures!AH18)-4))</f>
        <v>LIV</v>
      </c>
      <c r="AH19" s="142" t="str">
        <f>LEFT(Fixtures!AI18,(LEN(Fixtures!AI18)-4))</f>
        <v>BHA</v>
      </c>
      <c r="AI19" s="142" t="str">
        <f>LEFT(Fixtures!AJ18,(LEN(Fixtures!AJ18)-4))</f>
        <v>HUD</v>
      </c>
      <c r="AJ19" s="142" t="str">
        <f>LEFT(Fixtures!AK18,(LEN(Fixtures!AK18)-4))</f>
        <v>MCI</v>
      </c>
      <c r="AK19" s="142" t="str">
        <f>LEFT(Fixtures!AL18,(LEN(Fixtures!AL18)-4))</f>
        <v>WHU</v>
      </c>
      <c r="AL19" s="142" t="str">
        <f>LEFT(Fixtures!AM18,(LEN(Fixtures!AM18)-4))</f>
        <v>BOU</v>
      </c>
      <c r="AM19" s="142" t="str">
        <f>LEFT(Fixtures!AN18,(LEN(Fixtures!AN18)-4))</f>
        <v>EVE</v>
      </c>
    </row>
    <row r="20" ht="12.75" customHeight="1">
      <c r="A20" s="140" t="str">
        <f>Difficulties!A20</f>
        <v>Watford</v>
      </c>
      <c r="B20" s="142" t="str">
        <f>LEFT(Fixtures!C19,(LEN(Fixtures!C19)-4))</f>
        <v>BHA</v>
      </c>
      <c r="C20" s="142" t="str">
        <f>LEFT(Fixtures!D19,(LEN(Fixtures!D19)-4))</f>
        <v>BUR</v>
      </c>
      <c r="D20" s="142" t="str">
        <f>LEFT(Fixtures!E19,(LEN(Fixtures!E19)-4))</f>
        <v>CRY</v>
      </c>
      <c r="E20" s="142" t="str">
        <f>LEFT(Fixtures!F19,(LEN(Fixtures!F19)-4))</f>
        <v>TOT</v>
      </c>
      <c r="F20" s="142" t="str">
        <f>LEFT(Fixtures!G19,(LEN(Fixtures!G19)-4))</f>
        <v>MNU</v>
      </c>
      <c r="G20" s="142" t="str">
        <f>LEFT(Fixtures!H19,(LEN(Fixtures!H19)-4))</f>
        <v>FUL</v>
      </c>
      <c r="H20" s="142" t="str">
        <f>LEFT(Fixtures!I19,(LEN(Fixtures!I19)-4))</f>
        <v>ARS</v>
      </c>
      <c r="I20" s="142" t="str">
        <f>LEFT(Fixtures!J19,(LEN(Fixtures!J19)-4))</f>
        <v>BOU</v>
      </c>
      <c r="J20" s="142" t="str">
        <f>LEFT(Fixtures!K19,(LEN(Fixtures!K19)-4))</f>
        <v>WOL</v>
      </c>
      <c r="K20" s="142" t="str">
        <f>LEFT(Fixtures!L19,(LEN(Fixtures!L19)-4))</f>
        <v>HUD</v>
      </c>
      <c r="L20" s="142" t="str">
        <f>LEFT(Fixtures!M19,(LEN(Fixtures!M19)-4))</f>
        <v>NEW</v>
      </c>
      <c r="M20" s="142" t="str">
        <f>LEFT(Fixtures!N19,(LEN(Fixtures!N19)-4))</f>
        <v>SOU</v>
      </c>
      <c r="N20" s="142" t="str">
        <f>LEFT(Fixtures!O19,(LEN(Fixtures!O19)-4))</f>
        <v>LIV</v>
      </c>
      <c r="O20" s="142" t="str">
        <f>LEFT(Fixtures!P19,(LEN(Fixtures!P19)-4))</f>
        <v>LEI</v>
      </c>
      <c r="P20" s="142" t="str">
        <f>LEFT(Fixtures!Q19,(LEN(Fixtures!Q19)-4))</f>
        <v>MCI</v>
      </c>
      <c r="Q20" s="142" t="str">
        <f>LEFT(Fixtures!R19,(LEN(Fixtures!R19)-4))</f>
        <v>EVE</v>
      </c>
      <c r="R20" s="142" t="str">
        <f>LEFT(Fixtures!S19,(LEN(Fixtures!S19)-4))</f>
        <v>CAR</v>
      </c>
      <c r="S20" s="142" t="str">
        <f>LEFT(Fixtures!T19,(LEN(Fixtures!T19)-4))</f>
        <v>WHU</v>
      </c>
      <c r="T20" s="142" t="str">
        <f>LEFT(Fixtures!U19,(LEN(Fixtures!U19)-4))</f>
        <v>CHE</v>
      </c>
      <c r="U20" s="142" t="str">
        <f>LEFT(Fixtures!V19,(LEN(Fixtures!V19)-4))</f>
        <v>NEW</v>
      </c>
      <c r="V20" s="142" t="str">
        <f>LEFT(Fixtures!W19,(LEN(Fixtures!W19)-4))</f>
        <v>BOU</v>
      </c>
      <c r="W20" s="142" t="str">
        <f>LEFT(Fixtures!X19,(LEN(Fixtures!X19)-4))</f>
        <v>CRY</v>
      </c>
      <c r="X20" s="142" t="str">
        <f>LEFT(Fixtures!Y19,(LEN(Fixtures!Y19)-4))</f>
        <v>BUR</v>
      </c>
      <c r="Y20" s="142" t="str">
        <f>LEFT(Fixtures!Z19,(LEN(Fixtures!Z19)-4))</f>
        <v>TOT</v>
      </c>
      <c r="Z20" s="142" t="str">
        <f>LEFT(Fixtures!AA19,(LEN(Fixtures!AA19)-4))</f>
        <v>BHA</v>
      </c>
      <c r="AA20" s="142" t="str">
        <f>LEFT(Fixtures!AB19,(LEN(Fixtures!AB19)-4))</f>
        <v>EVE</v>
      </c>
      <c r="AB20" s="142" t="str">
        <f>LEFT(Fixtures!AC19,(LEN(Fixtures!AC19)-4))</f>
        <v>CAR</v>
      </c>
      <c r="AC20" s="142" t="str">
        <f>LEFT(Fixtures!AD19,(LEN(Fixtures!AD19)-4))</f>
        <v>LIV</v>
      </c>
      <c r="AD20" s="142" t="str">
        <f>LEFT(Fixtures!AE19,(LEN(Fixtures!AE19)-4))</f>
        <v>LEI</v>
      </c>
      <c r="AE20" s="142" t="str">
        <f>LEFT(Fixtures!AF19,(LEN(Fixtures!AF19)-4))</f>
        <v>MCI</v>
      </c>
      <c r="AF20" s="142" t="str">
        <f>LEFT(Fixtures!AG19,(LEN(Fixtures!AG19)-4))</f>
        <v>SOU</v>
      </c>
      <c r="AG20" s="142" t="str">
        <f>LEFT(Fixtures!AH19,(LEN(Fixtures!AH19)-4))</f>
        <v>MNU</v>
      </c>
      <c r="AH20" s="142" t="str">
        <f>LEFT(Fixtures!AI19,(LEN(Fixtures!AI19)-4))</f>
        <v>FUL</v>
      </c>
      <c r="AI20" s="142" t="str">
        <f>LEFT(Fixtures!AJ19,(LEN(Fixtures!AJ19)-4))</f>
        <v>ARS</v>
      </c>
      <c r="AJ20" s="142" t="str">
        <f>LEFT(Fixtures!AK19,(LEN(Fixtures!AK19)-4))</f>
        <v>HUD</v>
      </c>
      <c r="AK20" s="142" t="str">
        <f>LEFT(Fixtures!AL19,(LEN(Fixtures!AL19)-4))</f>
        <v>WOL</v>
      </c>
      <c r="AL20" s="142" t="str">
        <f>LEFT(Fixtures!AM19,(LEN(Fixtures!AM19)-4))</f>
        <v>CHE</v>
      </c>
      <c r="AM20" s="142" t="str">
        <f>LEFT(Fixtures!AN19,(LEN(Fixtures!AN19)-4))</f>
        <v>WHU</v>
      </c>
    </row>
    <row r="21" ht="12.75" customHeight="1">
      <c r="A21" s="140" t="str">
        <f>Difficulties!A21</f>
        <v>West Ham</v>
      </c>
      <c r="B21" s="142" t="str">
        <f>LEFT(Fixtures!C20,(LEN(Fixtures!C20)-4))</f>
        <v>LIV</v>
      </c>
      <c r="C21" s="142" t="str">
        <f>LEFT(Fixtures!D20,(LEN(Fixtures!D20)-4))</f>
        <v>BOU</v>
      </c>
      <c r="D21" s="142" t="str">
        <f>LEFT(Fixtures!E20,(LEN(Fixtures!E20)-4))</f>
        <v>ARS</v>
      </c>
      <c r="E21" s="142" t="str">
        <f>LEFT(Fixtures!F20,(LEN(Fixtures!F20)-4))</f>
        <v>WOL</v>
      </c>
      <c r="F21" s="142" t="str">
        <f>LEFT(Fixtures!G20,(LEN(Fixtures!G20)-4))</f>
        <v>EVE</v>
      </c>
      <c r="G21" s="142" t="str">
        <f>LEFT(Fixtures!H20,(LEN(Fixtures!H20)-4))</f>
        <v>CHE</v>
      </c>
      <c r="H21" s="142" t="str">
        <f>LEFT(Fixtures!I20,(LEN(Fixtures!I20)-4))</f>
        <v>MNU</v>
      </c>
      <c r="I21" s="142" t="str">
        <f>LEFT(Fixtures!J20,(LEN(Fixtures!J20)-4))</f>
        <v>BHA</v>
      </c>
      <c r="J21" s="142" t="str">
        <f>LEFT(Fixtures!K20,(LEN(Fixtures!K20)-4))</f>
        <v>TOT</v>
      </c>
      <c r="K21" s="142" t="str">
        <f>LEFT(Fixtures!L20,(LEN(Fixtures!L20)-4))</f>
        <v>LEI</v>
      </c>
      <c r="L21" s="142" t="str">
        <f>LEFT(Fixtures!M20,(LEN(Fixtures!M20)-4))</f>
        <v>BUR</v>
      </c>
      <c r="M21" s="142" t="str">
        <f>LEFT(Fixtures!N20,(LEN(Fixtures!N20)-4))</f>
        <v>HUD</v>
      </c>
      <c r="N21" s="142" t="str">
        <f>LEFT(Fixtures!O20,(LEN(Fixtures!O20)-4))</f>
        <v>MCI</v>
      </c>
      <c r="O21" s="142" t="str">
        <f>LEFT(Fixtures!P20,(LEN(Fixtures!P20)-4))</f>
        <v>NEW</v>
      </c>
      <c r="P21" s="142" t="str">
        <f>LEFT(Fixtures!Q20,(LEN(Fixtures!Q20)-4))</f>
        <v>CAR</v>
      </c>
      <c r="Q21" s="142" t="str">
        <f>LEFT(Fixtures!R20,(LEN(Fixtures!R20)-4))</f>
        <v>CRY</v>
      </c>
      <c r="R21" s="142" t="str">
        <f>LEFT(Fixtures!S20,(LEN(Fixtures!S20)-4))</f>
        <v>FUL</v>
      </c>
      <c r="S21" s="142" t="str">
        <f>LEFT(Fixtures!T20,(LEN(Fixtures!T20)-4))</f>
        <v>WAT</v>
      </c>
      <c r="T21" s="142" t="str">
        <f>LEFT(Fixtures!U20,(LEN(Fixtures!U20)-4))</f>
        <v>SOU</v>
      </c>
      <c r="U21" s="142" t="str">
        <f>LEFT(Fixtures!V20,(LEN(Fixtures!V20)-4))</f>
        <v>BUR</v>
      </c>
      <c r="V21" s="142" t="str">
        <f>LEFT(Fixtures!W20,(LEN(Fixtures!W20)-4))</f>
        <v>BHA</v>
      </c>
      <c r="W21" s="142" t="str">
        <f>LEFT(Fixtures!X20,(LEN(Fixtures!X20)-4))</f>
        <v>ARS</v>
      </c>
      <c r="X21" s="142" t="str">
        <f>LEFT(Fixtures!Y20,(LEN(Fixtures!Y20)-4))</f>
        <v>BOU</v>
      </c>
      <c r="Y21" s="142" t="str">
        <f>LEFT(Fixtures!Z20,(LEN(Fixtures!Z20)-4))</f>
        <v>WOL</v>
      </c>
      <c r="Z21" s="142" t="str">
        <f>LEFT(Fixtures!AA20,(LEN(Fixtures!AA20)-4))</f>
        <v>LIV</v>
      </c>
      <c r="AA21" s="142" t="str">
        <f>LEFT(Fixtures!AB20,(LEN(Fixtures!AB20)-4))</f>
        <v>CRY</v>
      </c>
      <c r="AB21" s="142" t="str">
        <f>LEFT(Fixtures!AC20,(LEN(Fixtures!AC20)-4))</f>
        <v>FUL</v>
      </c>
      <c r="AC21" s="142" t="str">
        <f>LEFT(Fixtures!AD20,(LEN(Fixtures!AD20)-4))</f>
        <v>MCI</v>
      </c>
      <c r="AD21" s="142" t="str">
        <f>LEFT(Fixtures!AE20,(LEN(Fixtures!AE20)-4))</f>
        <v>NEW</v>
      </c>
      <c r="AE21" s="142" t="str">
        <f>LEFT(Fixtures!AF20,(LEN(Fixtures!AF20)-4))</f>
        <v>CAR</v>
      </c>
      <c r="AF21" s="142" t="str">
        <f>LEFT(Fixtures!AG20,(LEN(Fixtures!AG20)-4))</f>
        <v>HUD</v>
      </c>
      <c r="AG21" s="142" t="str">
        <f>LEFT(Fixtures!AH20,(LEN(Fixtures!AH20)-4))</f>
        <v>EVE</v>
      </c>
      <c r="AH21" s="142" t="str">
        <f>LEFT(Fixtures!AI20,(LEN(Fixtures!AI20)-4))</f>
        <v>CHE</v>
      </c>
      <c r="AI21" s="142" t="str">
        <f>LEFT(Fixtures!AJ20,(LEN(Fixtures!AJ20)-4))</f>
        <v>MNU</v>
      </c>
      <c r="AJ21" s="142" t="str">
        <f>LEFT(Fixtures!AK20,(LEN(Fixtures!AK20)-4))</f>
        <v>LEI</v>
      </c>
      <c r="AK21" s="142" t="str">
        <f>LEFT(Fixtures!AL20,(LEN(Fixtures!AL20)-4))</f>
        <v>TOT</v>
      </c>
      <c r="AL21" s="142" t="str">
        <f>LEFT(Fixtures!AM20,(LEN(Fixtures!AM20)-4))</f>
        <v>SOU</v>
      </c>
      <c r="AM21" s="142" t="str">
        <f>LEFT(Fixtures!AN20,(LEN(Fixtures!AN20)-4))</f>
        <v>WAT</v>
      </c>
    </row>
    <row r="22" ht="12.75" customHeight="1">
      <c r="A22" s="140" t="str">
        <f>Difficulties!A22</f>
        <v>Wolves</v>
      </c>
      <c r="B22" s="142" t="str">
        <f>LEFT(Fixtures!C21,(LEN(Fixtures!C21)-4))</f>
        <v>EVE</v>
      </c>
      <c r="C22" s="142" t="str">
        <f>LEFT(Fixtures!D21,(LEN(Fixtures!D21)-4))</f>
        <v>LEI</v>
      </c>
      <c r="D22" s="142" t="str">
        <f>LEFT(Fixtures!E21,(LEN(Fixtures!E21)-4))</f>
        <v>MCI</v>
      </c>
      <c r="E22" s="142" t="str">
        <f>LEFT(Fixtures!F21,(LEN(Fixtures!F21)-4))</f>
        <v>WHU</v>
      </c>
      <c r="F22" s="142" t="str">
        <f>LEFT(Fixtures!G21,(LEN(Fixtures!G21)-4))</f>
        <v>BUR</v>
      </c>
      <c r="G22" s="142" t="str">
        <f>LEFT(Fixtures!H21,(LEN(Fixtures!H21)-4))</f>
        <v>MNU</v>
      </c>
      <c r="H22" s="142" t="str">
        <f>LEFT(Fixtures!I21,(LEN(Fixtures!I21)-4))</f>
        <v>SOU</v>
      </c>
      <c r="I22" s="142" t="str">
        <f>LEFT(Fixtures!J21,(LEN(Fixtures!J21)-4))</f>
        <v>CRY</v>
      </c>
      <c r="J22" s="142" t="str">
        <f>LEFT(Fixtures!K21,(LEN(Fixtures!K21)-4))</f>
        <v>WAT</v>
      </c>
      <c r="K22" s="142" t="str">
        <f>LEFT(Fixtures!L21,(LEN(Fixtures!L21)-4))</f>
        <v>BHA</v>
      </c>
      <c r="L22" s="142" t="str">
        <f>LEFT(Fixtures!M21,(LEN(Fixtures!M21)-4))</f>
        <v>TOT</v>
      </c>
      <c r="M22" s="142" t="str">
        <f>LEFT(Fixtures!N21,(LEN(Fixtures!N21)-4))</f>
        <v>ARS</v>
      </c>
      <c r="N22" s="142" t="str">
        <f>LEFT(Fixtures!O21,(LEN(Fixtures!O21)-4))</f>
        <v>HUD</v>
      </c>
      <c r="O22" s="142" t="str">
        <f>LEFT(Fixtures!P21,(LEN(Fixtures!P21)-4))</f>
        <v>CAR</v>
      </c>
      <c r="P22" s="142" t="str">
        <f>LEFT(Fixtures!Q21,(LEN(Fixtures!Q21)-4))</f>
        <v>CHE</v>
      </c>
      <c r="Q22" s="142" t="str">
        <f>LEFT(Fixtures!R21,(LEN(Fixtures!R21)-4))</f>
        <v>NEW</v>
      </c>
      <c r="R22" s="142" t="str">
        <f>LEFT(Fixtures!S21,(LEN(Fixtures!S21)-4))</f>
        <v>BOU</v>
      </c>
      <c r="S22" s="142" t="str">
        <f>LEFT(Fixtures!T21,(LEN(Fixtures!T21)-4))</f>
        <v>LIV</v>
      </c>
      <c r="T22" s="142" t="str">
        <f>LEFT(Fixtures!U21,(LEN(Fixtures!U21)-4))</f>
        <v>FUL</v>
      </c>
      <c r="U22" s="142" t="str">
        <f>LEFT(Fixtures!V21,(LEN(Fixtures!V21)-4))</f>
        <v>TOT</v>
      </c>
      <c r="V22" s="142" t="str">
        <f>LEFT(Fixtures!W21,(LEN(Fixtures!W21)-4))</f>
        <v>CRY</v>
      </c>
      <c r="W22" s="142" t="str">
        <f>LEFT(Fixtures!X21,(LEN(Fixtures!X21)-4))</f>
        <v>MCI</v>
      </c>
      <c r="X22" s="142" t="str">
        <f>LEFT(Fixtures!Y21,(LEN(Fixtures!Y21)-4))</f>
        <v>LEI</v>
      </c>
      <c r="Y22" s="142" t="str">
        <f>LEFT(Fixtures!Z21,(LEN(Fixtures!Z21)-4))</f>
        <v>WHU</v>
      </c>
      <c r="Z22" s="142" t="str">
        <f>LEFT(Fixtures!AA21,(LEN(Fixtures!AA21)-4))</f>
        <v>EVE</v>
      </c>
      <c r="AA22" s="142" t="str">
        <f>LEFT(Fixtures!AB21,(LEN(Fixtures!AB21)-4))</f>
        <v>NEW</v>
      </c>
      <c r="AB22" s="142" t="str">
        <f>LEFT(Fixtures!AC21,(LEN(Fixtures!AC21)-4))</f>
        <v>BOU</v>
      </c>
      <c r="AC22" s="142" t="str">
        <f>LEFT(Fixtures!AD21,(LEN(Fixtures!AD21)-4))</f>
        <v>HUD</v>
      </c>
      <c r="AD22" s="142" t="str">
        <f>LEFT(Fixtures!AE21,(LEN(Fixtures!AE21)-4))</f>
        <v>CAR</v>
      </c>
      <c r="AE22" s="142" t="str">
        <f>LEFT(Fixtures!AF21,(LEN(Fixtures!AF21)-4))</f>
        <v>CHE</v>
      </c>
      <c r="AF22" s="142" t="str">
        <f>LEFT(Fixtures!AG21,(LEN(Fixtures!AG21)-4))</f>
        <v>ARS</v>
      </c>
      <c r="AG22" s="142" t="str">
        <f>LEFT(Fixtures!AH21,(LEN(Fixtures!AH21)-4))</f>
        <v>BUR</v>
      </c>
      <c r="AH22" s="142" t="str">
        <f>LEFT(Fixtures!AI21,(LEN(Fixtures!AI21)-4))</f>
        <v>MNU</v>
      </c>
      <c r="AI22" s="142" t="str">
        <f>LEFT(Fixtures!AJ21,(LEN(Fixtures!AJ21)-4))</f>
        <v>SOU</v>
      </c>
      <c r="AJ22" s="142" t="str">
        <f>LEFT(Fixtures!AK21,(LEN(Fixtures!AK21)-4))</f>
        <v>BHA</v>
      </c>
      <c r="AK22" s="142" t="str">
        <f>LEFT(Fixtures!AL21,(LEN(Fixtures!AL21)-4))</f>
        <v>WAT</v>
      </c>
      <c r="AL22" s="142" t="str">
        <f>LEFT(Fixtures!AM21,(LEN(Fixtures!AM21)-4))</f>
        <v>FUL</v>
      </c>
      <c r="AM22" s="142" t="str">
        <f>LEFT(Fixtures!AN21,(LEN(Fixtures!AN21)-4))</f>
        <v>LIV</v>
      </c>
    </row>
    <row r="23" ht="15.75" customHeight="1">
      <c r="A23" s="147" t="s">
        <v>160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</row>
    <row r="24" ht="12.75" customHeight="1">
      <c r="A24" s="139" t="s">
        <v>159</v>
      </c>
      <c r="B24" s="139" t="s">
        <v>41</v>
      </c>
      <c r="C24" s="139" t="s">
        <v>42</v>
      </c>
      <c r="D24" s="139" t="s">
        <v>43</v>
      </c>
      <c r="E24" s="139" t="s">
        <v>44</v>
      </c>
      <c r="F24" s="139" t="s">
        <v>45</v>
      </c>
      <c r="G24" s="139" t="s">
        <v>46</v>
      </c>
      <c r="H24" s="139" t="s">
        <v>47</v>
      </c>
      <c r="I24" s="139" t="s">
        <v>48</v>
      </c>
      <c r="J24" s="139" t="s">
        <v>49</v>
      </c>
      <c r="K24" s="139" t="s">
        <v>50</v>
      </c>
      <c r="L24" s="140" t="s">
        <v>51</v>
      </c>
      <c r="M24" s="140" t="s">
        <v>52</v>
      </c>
      <c r="N24" s="140" t="s">
        <v>53</v>
      </c>
      <c r="O24" s="140" t="s">
        <v>54</v>
      </c>
      <c r="P24" s="140" t="s">
        <v>55</v>
      </c>
      <c r="Q24" s="140" t="s">
        <v>56</v>
      </c>
      <c r="R24" s="140" t="s">
        <v>57</v>
      </c>
      <c r="S24" s="140" t="s">
        <v>58</v>
      </c>
      <c r="T24" s="140" t="s">
        <v>59</v>
      </c>
      <c r="U24" s="140" t="s">
        <v>60</v>
      </c>
      <c r="V24" s="140" t="s">
        <v>61</v>
      </c>
      <c r="W24" s="140" t="s">
        <v>62</v>
      </c>
      <c r="X24" s="140" t="s">
        <v>63</v>
      </c>
      <c r="Y24" s="140" t="s">
        <v>64</v>
      </c>
      <c r="Z24" s="140" t="s">
        <v>65</v>
      </c>
      <c r="AA24" s="140" t="s">
        <v>66</v>
      </c>
      <c r="AB24" s="140" t="s">
        <v>67</v>
      </c>
      <c r="AC24" s="140" t="s">
        <v>68</v>
      </c>
      <c r="AD24" s="140" t="s">
        <v>69</v>
      </c>
      <c r="AE24" s="140" t="s">
        <v>70</v>
      </c>
      <c r="AF24" s="140" t="s">
        <v>71</v>
      </c>
      <c r="AG24" s="140" t="s">
        <v>72</v>
      </c>
      <c r="AH24" s="140" t="s">
        <v>73</v>
      </c>
      <c r="AI24" s="140" t="s">
        <v>74</v>
      </c>
      <c r="AJ24" s="140" t="s">
        <v>75</v>
      </c>
      <c r="AK24" s="140" t="s">
        <v>76</v>
      </c>
      <c r="AL24" s="140" t="s">
        <v>77</v>
      </c>
      <c r="AM24" s="140" t="s">
        <v>78</v>
      </c>
    </row>
    <row r="25" ht="12.75" customHeight="1">
      <c r="A25" s="140" t="str">
        <f t="shared" ref="A25:A44" si="1">A3</f>
        <v>Arsenal</v>
      </c>
      <c r="B25" s="142" t="str">
        <f>LEFT(RIGHT(Fixtures!C2,2),1)</f>
        <v>H</v>
      </c>
      <c r="C25" s="142" t="str">
        <f>LEFT(RIGHT(Fixtures!D2,2),1)</f>
        <v>A</v>
      </c>
      <c r="D25" s="142" t="str">
        <f>LEFT(RIGHT(Fixtures!E2,2),1)</f>
        <v>H</v>
      </c>
      <c r="E25" s="142" t="str">
        <f>LEFT(RIGHT(Fixtures!F2,2),1)</f>
        <v>A</v>
      </c>
      <c r="F25" s="142" t="str">
        <f>LEFT(RIGHT(Fixtures!G2,2),1)</f>
        <v>A</v>
      </c>
      <c r="G25" s="142" t="str">
        <f>LEFT(RIGHT(Fixtures!H2,2),1)</f>
        <v>H</v>
      </c>
      <c r="H25" s="142" t="str">
        <f>LEFT(RIGHT(Fixtures!I2,2),1)</f>
        <v>H</v>
      </c>
      <c r="I25" s="142" t="str">
        <f>LEFT(RIGHT(Fixtures!J2,2),1)</f>
        <v>A</v>
      </c>
      <c r="J25" s="142" t="str">
        <f>LEFT(RIGHT(Fixtures!K2,2),1)</f>
        <v>H</v>
      </c>
      <c r="K25" s="142" t="str">
        <f>LEFT(RIGHT(Fixtures!L2,2),1)</f>
        <v>A</v>
      </c>
      <c r="L25" s="142" t="str">
        <f>LEFT(RIGHT(Fixtures!M2,2),1)</f>
        <v>H</v>
      </c>
      <c r="M25" s="142" t="str">
        <f>LEFT(RIGHT(Fixtures!N2,2),1)</f>
        <v>H</v>
      </c>
      <c r="N25" s="142" t="str">
        <f>LEFT(RIGHT(Fixtures!O2,2),1)</f>
        <v>A</v>
      </c>
      <c r="O25" s="142" t="str">
        <f>LEFT(RIGHT(Fixtures!P2,2),1)</f>
        <v>H</v>
      </c>
      <c r="P25" s="142" t="str">
        <f>LEFT(RIGHT(Fixtures!Q2,2),1)</f>
        <v>A</v>
      </c>
      <c r="Q25" s="142" t="str">
        <f>LEFT(RIGHT(Fixtures!R2,2),1)</f>
        <v>H</v>
      </c>
      <c r="R25" s="142" t="str">
        <f>LEFT(RIGHT(Fixtures!S2,2),1)</f>
        <v>A</v>
      </c>
      <c r="S25" s="142" t="str">
        <f>LEFT(RIGHT(Fixtures!T2,2),1)</f>
        <v>H</v>
      </c>
      <c r="T25" s="142" t="str">
        <f>LEFT(RIGHT(Fixtures!U2,2),1)</f>
        <v>A</v>
      </c>
      <c r="U25" s="142" t="str">
        <f>LEFT(RIGHT(Fixtures!V2,2),1)</f>
        <v>A</v>
      </c>
      <c r="V25" s="142" t="str">
        <f>LEFT(RIGHT(Fixtures!W2,2),1)</f>
        <v>H</v>
      </c>
      <c r="W25" s="142" t="str">
        <f>LEFT(RIGHT(Fixtures!X2,2),1)</f>
        <v>A</v>
      </c>
      <c r="X25" s="142" t="str">
        <f>LEFT(RIGHT(Fixtures!Y2,2),1)</f>
        <v>H</v>
      </c>
      <c r="Y25" s="142" t="str">
        <f>LEFT(RIGHT(Fixtures!Z2,2),1)</f>
        <v>H</v>
      </c>
      <c r="Z25" s="142" t="str">
        <f>LEFT(RIGHT(Fixtures!AA2,2),1)</f>
        <v>A</v>
      </c>
      <c r="AA25" s="142" t="str">
        <f>LEFT(RIGHT(Fixtures!AB2,2),1)</f>
        <v>A</v>
      </c>
      <c r="AB25" s="142" t="str">
        <f>LEFT(RIGHT(Fixtures!AC2,2),1)</f>
        <v>H</v>
      </c>
      <c r="AC25" s="142" t="str">
        <f>LEFT(RIGHT(Fixtures!AD2,2),1)</f>
        <v>H</v>
      </c>
      <c r="AD25" s="142" t="str">
        <f>LEFT(RIGHT(Fixtures!AE2,2),1)</f>
        <v>A</v>
      </c>
      <c r="AE25" s="142" t="str">
        <f>LEFT(RIGHT(Fixtures!AF2,2),1)</f>
        <v>H</v>
      </c>
      <c r="AF25" s="142" t="str">
        <f>LEFT(RIGHT(Fixtures!AG2,2),1)</f>
        <v>A</v>
      </c>
      <c r="AG25" s="142" t="str">
        <f>LEFT(RIGHT(Fixtures!AH2,2),1)</f>
        <v>H</v>
      </c>
      <c r="AH25" s="142" t="str">
        <f>LEFT(RIGHT(Fixtures!AI2,2),1)</f>
        <v>A</v>
      </c>
      <c r="AI25" s="142" t="str">
        <f>LEFT(RIGHT(Fixtures!AJ2,2),1)</f>
        <v>A</v>
      </c>
      <c r="AJ25" s="142" t="str">
        <f>LEFT(RIGHT(Fixtures!AK2,2),1)</f>
        <v>H</v>
      </c>
      <c r="AK25" s="142" t="str">
        <f>LEFT(RIGHT(Fixtures!AL2,2),1)</f>
        <v>A</v>
      </c>
      <c r="AL25" s="142" t="str">
        <f>LEFT(RIGHT(Fixtures!AM2,2),1)</f>
        <v>H</v>
      </c>
      <c r="AM25" s="142" t="str">
        <f>LEFT(RIGHT(Fixtures!AN2,2),1)</f>
        <v>A</v>
      </c>
    </row>
    <row r="26" ht="12.75" customHeight="1">
      <c r="A26" s="140" t="str">
        <f t="shared" si="1"/>
        <v>Bournemouth</v>
      </c>
      <c r="B26" s="142" t="str">
        <f>LEFT(RIGHT(Fixtures!C3,2),1)</f>
        <v>H</v>
      </c>
      <c r="C26" s="142" t="str">
        <f>LEFT(RIGHT(Fixtures!D3,2),1)</f>
        <v>A</v>
      </c>
      <c r="D26" s="142" t="str">
        <f>LEFT(RIGHT(Fixtures!E3,2),1)</f>
        <v>H</v>
      </c>
      <c r="E26" s="142" t="str">
        <f>LEFT(RIGHT(Fixtures!F3,2),1)</f>
        <v>A</v>
      </c>
      <c r="F26" s="142" t="str">
        <f>LEFT(RIGHT(Fixtures!G3,2),1)</f>
        <v>H</v>
      </c>
      <c r="G26" s="142" t="str">
        <f>LEFT(RIGHT(Fixtures!H3,2),1)</f>
        <v>A</v>
      </c>
      <c r="H26" s="142" t="str">
        <f>LEFT(RIGHT(Fixtures!I3,2),1)</f>
        <v>H</v>
      </c>
      <c r="I26" s="142" t="str">
        <f>LEFT(RIGHT(Fixtures!J3,2),1)</f>
        <v>A</v>
      </c>
      <c r="J26" s="142" t="str">
        <f>LEFT(RIGHT(Fixtures!K3,2),1)</f>
        <v>H</v>
      </c>
      <c r="K26" s="142" t="str">
        <f>LEFT(RIGHT(Fixtures!L3,2),1)</f>
        <v>A</v>
      </c>
      <c r="L26" s="142" t="str">
        <f>LEFT(RIGHT(Fixtures!M3,2),1)</f>
        <v>H</v>
      </c>
      <c r="M26" s="142" t="str">
        <f>LEFT(RIGHT(Fixtures!N3,2),1)</f>
        <v>A</v>
      </c>
      <c r="N26" s="142" t="str">
        <f>LEFT(RIGHT(Fixtures!O3,2),1)</f>
        <v>H</v>
      </c>
      <c r="O26" s="142" t="str">
        <f>LEFT(RIGHT(Fixtures!P3,2),1)</f>
        <v>A</v>
      </c>
      <c r="P26" s="142" t="str">
        <f>LEFT(RIGHT(Fixtures!Q3,2),1)</f>
        <v>H</v>
      </c>
      <c r="Q26" s="142" t="str">
        <f>LEFT(RIGHT(Fixtures!R3,2),1)</f>
        <v>H</v>
      </c>
      <c r="R26" s="142" t="str">
        <f>LEFT(RIGHT(Fixtures!S3,2),1)</f>
        <v>A</v>
      </c>
      <c r="S26" s="142" t="str">
        <f>LEFT(RIGHT(Fixtures!T3,2),1)</f>
        <v>H</v>
      </c>
      <c r="T26" s="142" t="str">
        <f>LEFT(RIGHT(Fixtures!U3,2),1)</f>
        <v>A</v>
      </c>
      <c r="U26" s="142" t="str">
        <f>LEFT(RIGHT(Fixtures!V3,2),1)</f>
        <v>A</v>
      </c>
      <c r="V26" s="142" t="str">
        <f>LEFT(RIGHT(Fixtures!W3,2),1)</f>
        <v>H</v>
      </c>
      <c r="W26" s="142" t="str">
        <f>LEFT(RIGHT(Fixtures!X3,2),1)</f>
        <v>A</v>
      </c>
      <c r="X26" s="142" t="str">
        <f>LEFT(RIGHT(Fixtures!Y3,2),1)</f>
        <v>H</v>
      </c>
      <c r="Y26" s="142" t="str">
        <f>LEFT(RIGHT(Fixtures!Z3,2),1)</f>
        <v>H</v>
      </c>
      <c r="Z26" s="142" t="str">
        <f>LEFT(RIGHT(Fixtures!AA3,2),1)</f>
        <v>A</v>
      </c>
      <c r="AA26" s="142" t="str">
        <f>LEFT(RIGHT(Fixtures!AB3,2),1)</f>
        <v>A</v>
      </c>
      <c r="AB26" s="142" t="str">
        <f>LEFT(RIGHT(Fixtures!AC3,2),1)</f>
        <v>H</v>
      </c>
      <c r="AC26" s="142" t="str">
        <f>LEFT(RIGHT(Fixtures!AD3,2),1)</f>
        <v>A</v>
      </c>
      <c r="AD26" s="142" t="str">
        <f>LEFT(RIGHT(Fixtures!AE3,2),1)</f>
        <v>H</v>
      </c>
      <c r="AE26" s="142" t="str">
        <f>LEFT(RIGHT(Fixtures!AF3,2),1)</f>
        <v>A</v>
      </c>
      <c r="AF26" s="142" t="str">
        <f>LEFT(RIGHT(Fixtures!AG3,2),1)</f>
        <v>H</v>
      </c>
      <c r="AG26" s="142" t="str">
        <f>LEFT(RIGHT(Fixtures!AH3,2),1)</f>
        <v>A</v>
      </c>
      <c r="AH26" s="142" t="str">
        <f>LEFT(RIGHT(Fixtures!AI3,2),1)</f>
        <v>H</v>
      </c>
      <c r="AI26" s="142" t="str">
        <f>LEFT(RIGHT(Fixtures!AJ3,2),1)</f>
        <v>A</v>
      </c>
      <c r="AJ26" s="142" t="str">
        <f>LEFT(RIGHT(Fixtures!AK3,2),1)</f>
        <v>H</v>
      </c>
      <c r="AK26" s="142" t="str">
        <f>LEFT(RIGHT(Fixtures!AL3,2),1)</f>
        <v>A</v>
      </c>
      <c r="AL26" s="142" t="str">
        <f>LEFT(RIGHT(Fixtures!AM3,2),1)</f>
        <v>H</v>
      </c>
      <c r="AM26" s="142" t="str">
        <f>LEFT(RIGHT(Fixtures!AN3,2),1)</f>
        <v>A</v>
      </c>
    </row>
    <row r="27" ht="12.75" customHeight="1">
      <c r="A27" s="140" t="str">
        <f t="shared" si="1"/>
        <v>Brighton</v>
      </c>
      <c r="B27" s="142" t="str">
        <f>LEFT(RIGHT(Fixtures!C4,2),1)</f>
        <v>A</v>
      </c>
      <c r="C27" s="142" t="str">
        <f>LEFT(RIGHT(Fixtures!D4,2),1)</f>
        <v>H</v>
      </c>
      <c r="D27" s="142" t="str">
        <f>LEFT(RIGHT(Fixtures!E4,2),1)</f>
        <v>A</v>
      </c>
      <c r="E27" s="142" t="str">
        <f>LEFT(RIGHT(Fixtures!F4,2),1)</f>
        <v>H</v>
      </c>
      <c r="F27" s="142" t="str">
        <f>LEFT(RIGHT(Fixtures!G4,2),1)</f>
        <v>A</v>
      </c>
      <c r="G27" s="142" t="str">
        <f>LEFT(RIGHT(Fixtures!H4,2),1)</f>
        <v>H</v>
      </c>
      <c r="H27" s="142" t="str">
        <f>LEFT(RIGHT(Fixtures!I4,2),1)</f>
        <v>A</v>
      </c>
      <c r="I27" s="142" t="str">
        <f>LEFT(RIGHT(Fixtures!J4,2),1)</f>
        <v>H</v>
      </c>
      <c r="J27" s="142" t="str">
        <f>LEFT(RIGHT(Fixtures!K4,2),1)</f>
        <v>A</v>
      </c>
      <c r="K27" s="142" t="str">
        <f>LEFT(RIGHT(Fixtures!L4,2),1)</f>
        <v>H</v>
      </c>
      <c r="L27" s="142" t="str">
        <f>LEFT(RIGHT(Fixtures!M4,2),1)</f>
        <v>A</v>
      </c>
      <c r="M27" s="142" t="str">
        <f>LEFT(RIGHT(Fixtures!N4,2),1)</f>
        <v>A</v>
      </c>
      <c r="N27" s="142" t="str">
        <f>LEFT(RIGHT(Fixtures!O4,2),1)</f>
        <v>H</v>
      </c>
      <c r="O27" s="142" t="str">
        <f>LEFT(RIGHT(Fixtures!P4,2),1)</f>
        <v>A</v>
      </c>
      <c r="P27" s="142" t="str">
        <f>LEFT(RIGHT(Fixtures!Q4,2),1)</f>
        <v>H</v>
      </c>
      <c r="Q27" s="142" t="str">
        <f>LEFT(RIGHT(Fixtures!R4,2),1)</f>
        <v>A</v>
      </c>
      <c r="R27" s="142" t="str">
        <f>LEFT(RIGHT(Fixtures!S4,2),1)</f>
        <v>H</v>
      </c>
      <c r="S27" s="142" t="str">
        <f>LEFT(RIGHT(Fixtures!T4,2),1)</f>
        <v>A</v>
      </c>
      <c r="T27" s="142" t="str">
        <f>LEFT(RIGHT(Fixtures!U4,2),1)</f>
        <v>H</v>
      </c>
      <c r="U27" s="142" t="str">
        <f>LEFT(RIGHT(Fixtures!V4,2),1)</f>
        <v>H</v>
      </c>
      <c r="V27" s="142" t="str">
        <f>LEFT(RIGHT(Fixtures!W4,2),1)</f>
        <v>A</v>
      </c>
      <c r="W27" s="142" t="str">
        <f>LEFT(RIGHT(Fixtures!X4,2),1)</f>
        <v>H</v>
      </c>
      <c r="X27" s="142" t="str">
        <f>LEFT(RIGHT(Fixtures!Y4,2),1)</f>
        <v>A</v>
      </c>
      <c r="Y27" s="142" t="str">
        <f>LEFT(RIGHT(Fixtures!Z4,2),1)</f>
        <v>A</v>
      </c>
      <c r="Z27" s="142" t="str">
        <f>LEFT(RIGHT(Fixtures!AA4,2),1)</f>
        <v>H</v>
      </c>
      <c r="AA27" s="142" t="str">
        <f>LEFT(RIGHT(Fixtures!AB4,2),1)</f>
        <v>H</v>
      </c>
      <c r="AB27" s="142" t="str">
        <f>LEFT(RIGHT(Fixtures!AC4,2),1)</f>
        <v>A</v>
      </c>
      <c r="AC27" s="142" t="str">
        <f>LEFT(RIGHT(Fixtures!AD4,2),1)</f>
        <v>A</v>
      </c>
      <c r="AD27" s="142" t="str">
        <f>LEFT(RIGHT(Fixtures!AE4,2),1)</f>
        <v>H</v>
      </c>
      <c r="AE27" s="142" t="str">
        <f>LEFT(RIGHT(Fixtures!AF4,2),1)</f>
        <v>A</v>
      </c>
      <c r="AF27" s="142" t="str">
        <f>LEFT(RIGHT(Fixtures!AG4,2),1)</f>
        <v>H</v>
      </c>
      <c r="AG27" s="142" t="str">
        <f>LEFT(RIGHT(Fixtures!AH4,2),1)</f>
        <v>H</v>
      </c>
      <c r="AH27" s="142" t="str">
        <f>LEFT(RIGHT(Fixtures!AI4,2),1)</f>
        <v>A</v>
      </c>
      <c r="AI27" s="142" t="str">
        <f>LEFT(RIGHT(Fixtures!AJ4,2),1)</f>
        <v>H</v>
      </c>
      <c r="AJ27" s="142" t="str">
        <f>LEFT(RIGHT(Fixtures!AK4,2),1)</f>
        <v>A</v>
      </c>
      <c r="AK27" s="142" t="str">
        <f>LEFT(RIGHT(Fixtures!AL4,2),1)</f>
        <v>H</v>
      </c>
      <c r="AL27" s="142" t="str">
        <f>LEFT(RIGHT(Fixtures!AM4,2),1)</f>
        <v>A</v>
      </c>
      <c r="AM27" s="142" t="str">
        <f>LEFT(RIGHT(Fixtures!AN4,2),1)</f>
        <v>H</v>
      </c>
    </row>
    <row r="28" ht="12.75" customHeight="1">
      <c r="A28" s="140" t="str">
        <f t="shared" si="1"/>
        <v>Burnley</v>
      </c>
      <c r="B28" s="142" t="str">
        <f>LEFT(RIGHT(Fixtures!C5,2),1)</f>
        <v>A</v>
      </c>
      <c r="C28" s="142" t="str">
        <f>LEFT(RIGHT(Fixtures!D5,2),1)</f>
        <v>H</v>
      </c>
      <c r="D28" s="142" t="str">
        <f>LEFT(RIGHT(Fixtures!E5,2),1)</f>
        <v>A</v>
      </c>
      <c r="E28" s="142" t="str">
        <f>LEFT(RIGHT(Fixtures!F5,2),1)</f>
        <v>H</v>
      </c>
      <c r="F28" s="142" t="str">
        <f>LEFT(RIGHT(Fixtures!G5,2),1)</f>
        <v>A</v>
      </c>
      <c r="G28" s="142" t="str">
        <f>LEFT(RIGHT(Fixtures!H5,2),1)</f>
        <v>H</v>
      </c>
      <c r="H28" s="142" t="str">
        <f>LEFT(RIGHT(Fixtures!I5,2),1)</f>
        <v>A</v>
      </c>
      <c r="I28" s="142" t="str">
        <f>LEFT(RIGHT(Fixtures!J5,2),1)</f>
        <v>H</v>
      </c>
      <c r="J28" s="142" t="str">
        <f>LEFT(RIGHT(Fixtures!K5,2),1)</f>
        <v>A</v>
      </c>
      <c r="K28" s="142" t="str">
        <f>LEFT(RIGHT(Fixtures!L5,2),1)</f>
        <v>H</v>
      </c>
      <c r="L28" s="142" t="str">
        <f>LEFT(RIGHT(Fixtures!M5,2),1)</f>
        <v>A</v>
      </c>
      <c r="M28" s="142" t="str">
        <f>LEFT(RIGHT(Fixtures!N5,2),1)</f>
        <v>A</v>
      </c>
      <c r="N28" s="142" t="str">
        <f>LEFT(RIGHT(Fixtures!O5,2),1)</f>
        <v>H</v>
      </c>
      <c r="O28" s="142" t="str">
        <f>LEFT(RIGHT(Fixtures!P5,2),1)</f>
        <v>A</v>
      </c>
      <c r="P28" s="142" t="str">
        <f>LEFT(RIGHT(Fixtures!Q5,2),1)</f>
        <v>H</v>
      </c>
      <c r="Q28" s="142" t="str">
        <f>LEFT(RIGHT(Fixtures!R5,2),1)</f>
        <v>H</v>
      </c>
      <c r="R28" s="142" t="str">
        <f>LEFT(RIGHT(Fixtures!S5,2),1)</f>
        <v>A</v>
      </c>
      <c r="S28" s="142" t="str">
        <f>LEFT(RIGHT(Fixtures!T5,2),1)</f>
        <v>A</v>
      </c>
      <c r="T28" s="142" t="str">
        <f>LEFT(RIGHT(Fixtures!U5,2),1)</f>
        <v>H</v>
      </c>
      <c r="U28" s="142" t="str">
        <f>LEFT(RIGHT(Fixtures!V5,2),1)</f>
        <v>H</v>
      </c>
      <c r="V28" s="142" t="str">
        <f>LEFT(RIGHT(Fixtures!W5,2),1)</f>
        <v>A</v>
      </c>
      <c r="W28" s="142" t="str">
        <f>LEFT(RIGHT(Fixtures!X5,2),1)</f>
        <v>H</v>
      </c>
      <c r="X28" s="142" t="str">
        <f>LEFT(RIGHT(Fixtures!Y5,2),1)</f>
        <v>A</v>
      </c>
      <c r="Y28" s="142" t="str">
        <f>LEFT(RIGHT(Fixtures!Z5,2),1)</f>
        <v>A</v>
      </c>
      <c r="Z28" s="142" t="str">
        <f>LEFT(RIGHT(Fixtures!AA5,2),1)</f>
        <v>H</v>
      </c>
      <c r="AA28" s="142" t="str">
        <f>LEFT(RIGHT(Fixtures!AB5,2),1)</f>
        <v>A</v>
      </c>
      <c r="AB28" s="142" t="str">
        <f>LEFT(RIGHT(Fixtures!AC5,2),1)</f>
        <v>H</v>
      </c>
      <c r="AC28" s="142" t="str">
        <f>LEFT(RIGHT(Fixtures!AD5,2),1)</f>
        <v>A</v>
      </c>
      <c r="AD28" s="142" t="str">
        <f>LEFT(RIGHT(Fixtures!AE5,2),1)</f>
        <v>H</v>
      </c>
      <c r="AE28" s="142" t="str">
        <f>LEFT(RIGHT(Fixtures!AF5,2),1)</f>
        <v>A</v>
      </c>
      <c r="AF28" s="142" t="str">
        <f>LEFT(RIGHT(Fixtures!AG5,2),1)</f>
        <v>H</v>
      </c>
      <c r="AG28" s="142" t="str">
        <f>LEFT(RIGHT(Fixtures!AH5,2),1)</f>
        <v>H</v>
      </c>
      <c r="AH28" s="142" t="str">
        <f>LEFT(RIGHT(Fixtures!AI5,2),1)</f>
        <v>A</v>
      </c>
      <c r="AI28" s="142" t="str">
        <f>LEFT(RIGHT(Fixtures!AJ5,2),1)</f>
        <v>H</v>
      </c>
      <c r="AJ28" s="142" t="str">
        <f>LEFT(RIGHT(Fixtures!AK5,2),1)</f>
        <v>A</v>
      </c>
      <c r="AK28" s="142" t="str">
        <f>LEFT(RIGHT(Fixtures!AL5,2),1)</f>
        <v>H</v>
      </c>
      <c r="AL28" s="142" t="str">
        <f>LEFT(RIGHT(Fixtures!AM5,2),1)</f>
        <v>A</v>
      </c>
      <c r="AM28" s="142" t="str">
        <f>LEFT(RIGHT(Fixtures!AN5,2),1)</f>
        <v>H</v>
      </c>
    </row>
    <row r="29" ht="12.75" customHeight="1">
      <c r="A29" s="140" t="str">
        <f t="shared" si="1"/>
        <v>Cardiff</v>
      </c>
      <c r="B29" s="142" t="str">
        <f>LEFT(RIGHT(Fixtures!C6,2),1)</f>
        <v>A</v>
      </c>
      <c r="C29" s="142" t="str">
        <f>LEFT(RIGHT(Fixtures!D6,2),1)</f>
        <v>H</v>
      </c>
      <c r="D29" s="142" t="str">
        <f>LEFT(RIGHT(Fixtures!E6,2),1)</f>
        <v>A</v>
      </c>
      <c r="E29" s="142" t="str">
        <f>LEFT(RIGHT(Fixtures!F6,2),1)</f>
        <v>H</v>
      </c>
      <c r="F29" s="142" t="str">
        <f>LEFT(RIGHT(Fixtures!G6,2),1)</f>
        <v>A</v>
      </c>
      <c r="G29" s="142" t="str">
        <f>LEFT(RIGHT(Fixtures!H6,2),1)</f>
        <v>H</v>
      </c>
      <c r="H29" s="142" t="str">
        <f>LEFT(RIGHT(Fixtures!I6,2),1)</f>
        <v>H</v>
      </c>
      <c r="I29" s="142" t="str">
        <f>LEFT(RIGHT(Fixtures!J6,2),1)</f>
        <v>A</v>
      </c>
      <c r="J29" s="142" t="str">
        <f>LEFT(RIGHT(Fixtures!K6,2),1)</f>
        <v>H</v>
      </c>
      <c r="K29" s="142" t="str">
        <f>LEFT(RIGHT(Fixtures!L6,2),1)</f>
        <v>A</v>
      </c>
      <c r="L29" s="142" t="str">
        <f>LEFT(RIGHT(Fixtures!M6,2),1)</f>
        <v>H</v>
      </c>
      <c r="M29" s="142" t="str">
        <f>LEFT(RIGHT(Fixtures!N6,2),1)</f>
        <v>H</v>
      </c>
      <c r="N29" s="142" t="str">
        <f>LEFT(RIGHT(Fixtures!O6,2),1)</f>
        <v>A</v>
      </c>
      <c r="O29" s="142" t="str">
        <f>LEFT(RIGHT(Fixtures!P6,2),1)</f>
        <v>H</v>
      </c>
      <c r="P29" s="142" t="str">
        <f>LEFT(RIGHT(Fixtures!Q6,2),1)</f>
        <v>A</v>
      </c>
      <c r="Q29" s="142" t="str">
        <f>LEFT(RIGHT(Fixtures!R6,2),1)</f>
        <v>H</v>
      </c>
      <c r="R29" s="142" t="str">
        <f>LEFT(RIGHT(Fixtures!S6,2),1)</f>
        <v>A</v>
      </c>
      <c r="S29" s="142" t="str">
        <f>LEFT(RIGHT(Fixtures!T6,2),1)</f>
        <v>H</v>
      </c>
      <c r="T29" s="142" t="str">
        <f>LEFT(RIGHT(Fixtures!U6,2),1)</f>
        <v>A</v>
      </c>
      <c r="U29" s="142" t="str">
        <f>LEFT(RIGHT(Fixtures!V6,2),1)</f>
        <v>A</v>
      </c>
      <c r="V29" s="142" t="str">
        <f>LEFT(RIGHT(Fixtures!W6,2),1)</f>
        <v>H</v>
      </c>
      <c r="W29" s="142" t="str">
        <f>LEFT(RIGHT(Fixtures!X6,2),1)</f>
        <v>H</v>
      </c>
      <c r="X29" s="142" t="str">
        <f>LEFT(RIGHT(Fixtures!Y6,2),1)</f>
        <v>A</v>
      </c>
      <c r="Y29" s="142" t="str">
        <f>LEFT(RIGHT(Fixtures!Z6,2),1)</f>
        <v>A</v>
      </c>
      <c r="Z29" s="142" t="str">
        <f>LEFT(RIGHT(Fixtures!AA6,2),1)</f>
        <v>H</v>
      </c>
      <c r="AA29" s="142" t="str">
        <f>LEFT(RIGHT(Fixtures!AB6,2),1)</f>
        <v>A</v>
      </c>
      <c r="AB29" s="142" t="str">
        <f>LEFT(RIGHT(Fixtures!AC6,2),1)</f>
        <v>H</v>
      </c>
      <c r="AC29" s="142" t="str">
        <f>LEFT(RIGHT(Fixtures!AD6,2),1)</f>
        <v>H</v>
      </c>
      <c r="AD29" s="142" t="str">
        <f>LEFT(RIGHT(Fixtures!AE6,2),1)</f>
        <v>A</v>
      </c>
      <c r="AE29" s="142" t="str">
        <f>LEFT(RIGHT(Fixtures!AF6,2),1)</f>
        <v>H</v>
      </c>
      <c r="AF29" s="142" t="str">
        <f>LEFT(RIGHT(Fixtures!AG6,2),1)</f>
        <v>A</v>
      </c>
      <c r="AG29" s="142" t="str">
        <f>LEFT(RIGHT(Fixtures!AH6,2),1)</f>
        <v>H</v>
      </c>
      <c r="AH29" s="142" t="str">
        <f>LEFT(RIGHT(Fixtures!AI6,2),1)</f>
        <v>A</v>
      </c>
      <c r="AI29" s="142" t="str">
        <f>LEFT(RIGHT(Fixtures!AJ6,2),1)</f>
        <v>A</v>
      </c>
      <c r="AJ29" s="142" t="str">
        <f>LEFT(RIGHT(Fixtures!AK6,2),1)</f>
        <v>H</v>
      </c>
      <c r="AK29" s="142" t="str">
        <f>LEFT(RIGHT(Fixtures!AL6,2),1)</f>
        <v>A</v>
      </c>
      <c r="AL29" s="142" t="str">
        <f>LEFT(RIGHT(Fixtures!AM6,2),1)</f>
        <v>H</v>
      </c>
      <c r="AM29" s="142" t="str">
        <f>LEFT(RIGHT(Fixtures!AN6,2),1)</f>
        <v>A</v>
      </c>
    </row>
    <row r="30" ht="12.75" customHeight="1">
      <c r="A30" s="140" t="str">
        <f t="shared" si="1"/>
        <v>Chelsea</v>
      </c>
      <c r="B30" s="142" t="str">
        <f>LEFT(RIGHT(Fixtures!C7,2),1)</f>
        <v>A</v>
      </c>
      <c r="C30" s="142" t="str">
        <f>LEFT(RIGHT(Fixtures!D7,2),1)</f>
        <v>H</v>
      </c>
      <c r="D30" s="142" t="str">
        <f>LEFT(RIGHT(Fixtures!E7,2),1)</f>
        <v>A</v>
      </c>
      <c r="E30" s="142" t="str">
        <f>LEFT(RIGHT(Fixtures!F7,2),1)</f>
        <v>H</v>
      </c>
      <c r="F30" s="142" t="str">
        <f>LEFT(RIGHT(Fixtures!G7,2),1)</f>
        <v>H</v>
      </c>
      <c r="G30" s="142" t="str">
        <f>LEFT(RIGHT(Fixtures!H7,2),1)</f>
        <v>A</v>
      </c>
      <c r="H30" s="142" t="str">
        <f>LEFT(RIGHT(Fixtures!I7,2),1)</f>
        <v>H</v>
      </c>
      <c r="I30" s="142" t="str">
        <f>LEFT(RIGHT(Fixtures!J7,2),1)</f>
        <v>A</v>
      </c>
      <c r="J30" s="142" t="str">
        <f>LEFT(RIGHT(Fixtures!K7,2),1)</f>
        <v>H</v>
      </c>
      <c r="K30" s="142" t="str">
        <f>LEFT(RIGHT(Fixtures!L7,2),1)</f>
        <v>A</v>
      </c>
      <c r="L30" s="142" t="str">
        <f>LEFT(RIGHT(Fixtures!M7,2),1)</f>
        <v>H</v>
      </c>
      <c r="M30" s="142" t="str">
        <f>LEFT(RIGHT(Fixtures!N7,2),1)</f>
        <v>H</v>
      </c>
      <c r="N30" s="142" t="str">
        <f>LEFT(RIGHT(Fixtures!O7,2),1)</f>
        <v>A</v>
      </c>
      <c r="O30" s="142" t="str">
        <f>LEFT(RIGHT(Fixtures!P7,2),1)</f>
        <v>H</v>
      </c>
      <c r="P30" s="142" t="str">
        <f>LEFT(RIGHT(Fixtures!Q7,2),1)</f>
        <v>A</v>
      </c>
      <c r="Q30" s="142" t="str">
        <f>LEFT(RIGHT(Fixtures!R7,2),1)</f>
        <v>H</v>
      </c>
      <c r="R30" s="142" t="str">
        <f>LEFT(RIGHT(Fixtures!S7,2),1)</f>
        <v>A</v>
      </c>
      <c r="S30" s="142" t="str">
        <f>LEFT(RIGHT(Fixtures!T7,2),1)</f>
        <v>H</v>
      </c>
      <c r="T30" s="142" t="str">
        <f>LEFT(RIGHT(Fixtures!U7,2),1)</f>
        <v>A</v>
      </c>
      <c r="U30" s="142" t="str">
        <f>LEFT(RIGHT(Fixtures!V7,2),1)</f>
        <v>A</v>
      </c>
      <c r="V30" s="142" t="str">
        <f>LEFT(RIGHT(Fixtures!W7,2),1)</f>
        <v>H</v>
      </c>
      <c r="W30" s="142" t="str">
        <f>LEFT(RIGHT(Fixtures!X7,2),1)</f>
        <v>H</v>
      </c>
      <c r="X30" s="142" t="str">
        <f>LEFT(RIGHT(Fixtures!Y7,2),1)</f>
        <v>A</v>
      </c>
      <c r="Y30" s="142" t="str">
        <f>LEFT(RIGHT(Fixtures!Z7,2),1)</f>
        <v>A</v>
      </c>
      <c r="Z30" s="142" t="str">
        <f>LEFT(RIGHT(Fixtures!AA7,2),1)</f>
        <v>H</v>
      </c>
      <c r="AA30" s="142" t="str">
        <f>LEFT(RIGHT(Fixtures!AB7,2),1)</f>
        <v>A</v>
      </c>
      <c r="AB30" s="142" t="str">
        <f>LEFT(RIGHT(Fixtures!AC7,2),1)</f>
        <v>H</v>
      </c>
      <c r="AC30" s="142" t="str">
        <f>LEFT(RIGHT(Fixtures!AD7,2),1)</f>
        <v>H</v>
      </c>
      <c r="AD30" s="142" t="str">
        <f>LEFT(RIGHT(Fixtures!AE7,2),1)</f>
        <v>A</v>
      </c>
      <c r="AE30" s="142" t="str">
        <f>LEFT(RIGHT(Fixtures!AF7,2),1)</f>
        <v>H</v>
      </c>
      <c r="AF30" s="142" t="str">
        <f>LEFT(RIGHT(Fixtures!AG7,2),1)</f>
        <v>A</v>
      </c>
      <c r="AG30" s="142" t="str">
        <f>LEFT(RIGHT(Fixtures!AH7,2),1)</f>
        <v>A</v>
      </c>
      <c r="AH30" s="142" t="str">
        <f>LEFT(RIGHT(Fixtures!AI7,2),1)</f>
        <v>H</v>
      </c>
      <c r="AI30" s="142" t="str">
        <f>LEFT(RIGHT(Fixtures!AJ7,2),1)</f>
        <v>A</v>
      </c>
      <c r="AJ30" s="142" t="str">
        <f>LEFT(RIGHT(Fixtures!AK7,2),1)</f>
        <v>H</v>
      </c>
      <c r="AK30" s="142" t="str">
        <f>LEFT(RIGHT(Fixtures!AL7,2),1)</f>
        <v>A</v>
      </c>
      <c r="AL30" s="142" t="str">
        <f>LEFT(RIGHT(Fixtures!AM7,2),1)</f>
        <v>H</v>
      </c>
      <c r="AM30" s="142" t="str">
        <f>LEFT(RIGHT(Fixtures!AN7,2),1)</f>
        <v>A</v>
      </c>
    </row>
    <row r="31" ht="12.75" customHeight="1">
      <c r="A31" s="140" t="str">
        <f t="shared" si="1"/>
        <v>Crystal Palace</v>
      </c>
      <c r="B31" s="142" t="str">
        <f>LEFT(RIGHT(Fixtures!C8,2),1)</f>
        <v>A</v>
      </c>
      <c r="C31" s="142" t="str">
        <f>LEFT(RIGHT(Fixtures!D8,2),1)</f>
        <v>H</v>
      </c>
      <c r="D31" s="142" t="str">
        <f>LEFT(RIGHT(Fixtures!E8,2),1)</f>
        <v>A</v>
      </c>
      <c r="E31" s="142" t="str">
        <f>LEFT(RIGHT(Fixtures!F8,2),1)</f>
        <v>H</v>
      </c>
      <c r="F31" s="142" t="str">
        <f>LEFT(RIGHT(Fixtures!G8,2),1)</f>
        <v>A</v>
      </c>
      <c r="G31" s="142" t="str">
        <f>LEFT(RIGHT(Fixtures!H8,2),1)</f>
        <v>H</v>
      </c>
      <c r="H31" s="142" t="str">
        <f>LEFT(RIGHT(Fixtures!I8,2),1)</f>
        <v>A</v>
      </c>
      <c r="I31" s="142" t="str">
        <f>LEFT(RIGHT(Fixtures!J8,2),1)</f>
        <v>H</v>
      </c>
      <c r="J31" s="142" t="str">
        <f>LEFT(RIGHT(Fixtures!K8,2),1)</f>
        <v>A</v>
      </c>
      <c r="K31" s="142" t="str">
        <f>LEFT(RIGHT(Fixtures!L8,2),1)</f>
        <v>H</v>
      </c>
      <c r="L31" s="142" t="str">
        <f>LEFT(RIGHT(Fixtures!M8,2),1)</f>
        <v>A</v>
      </c>
      <c r="M31" s="142" t="str">
        <f>LEFT(RIGHT(Fixtures!N8,2),1)</f>
        <v>H</v>
      </c>
      <c r="N31" s="142" t="str">
        <f>LEFT(RIGHT(Fixtures!O8,2),1)</f>
        <v>A</v>
      </c>
      <c r="O31" s="142" t="str">
        <f>LEFT(RIGHT(Fixtures!P8,2),1)</f>
        <v>H</v>
      </c>
      <c r="P31" s="142" t="str">
        <f>LEFT(RIGHT(Fixtures!Q8,2),1)</f>
        <v>A</v>
      </c>
      <c r="Q31" s="142" t="str">
        <f>LEFT(RIGHT(Fixtures!R8,2),1)</f>
        <v>A</v>
      </c>
      <c r="R31" s="142" t="str">
        <f>LEFT(RIGHT(Fixtures!S8,2),1)</f>
        <v>H</v>
      </c>
      <c r="S31" s="142" t="str">
        <f>LEFT(RIGHT(Fixtures!T8,2),1)</f>
        <v>A</v>
      </c>
      <c r="T31" s="142" t="str">
        <f>LEFT(RIGHT(Fixtures!U8,2),1)</f>
        <v>H</v>
      </c>
      <c r="U31" s="142" t="str">
        <f>LEFT(RIGHT(Fixtures!V8,2),1)</f>
        <v>H</v>
      </c>
      <c r="V31" s="142" t="str">
        <f>LEFT(RIGHT(Fixtures!W8,2),1)</f>
        <v>A</v>
      </c>
      <c r="W31" s="142" t="str">
        <f>LEFT(RIGHT(Fixtures!X8,2),1)</f>
        <v>H</v>
      </c>
      <c r="X31" s="142" t="str">
        <f>LEFT(RIGHT(Fixtures!Y8,2),1)</f>
        <v>A</v>
      </c>
      <c r="Y31" s="142" t="str">
        <f>LEFT(RIGHT(Fixtures!Z8,2),1)</f>
        <v>A</v>
      </c>
      <c r="Z31" s="142" t="str">
        <f>LEFT(RIGHT(Fixtures!AA8,2),1)</f>
        <v>H</v>
      </c>
      <c r="AA31" s="142" t="str">
        <f>LEFT(RIGHT(Fixtures!AB8,2),1)</f>
        <v>H</v>
      </c>
      <c r="AB31" s="142" t="str">
        <f>LEFT(RIGHT(Fixtures!AC8,2),1)</f>
        <v>A</v>
      </c>
      <c r="AC31" s="142" t="str">
        <f>LEFT(RIGHT(Fixtures!AD8,2),1)</f>
        <v>H</v>
      </c>
      <c r="AD31" s="142" t="str">
        <f>LEFT(RIGHT(Fixtures!AE8,2),1)</f>
        <v>A</v>
      </c>
      <c r="AE31" s="142" t="str">
        <f>LEFT(RIGHT(Fixtures!AF8,2),1)</f>
        <v>H</v>
      </c>
      <c r="AF31" s="142" t="str">
        <f>LEFT(RIGHT(Fixtures!AG8,2),1)</f>
        <v>A</v>
      </c>
      <c r="AG31" s="142" t="str">
        <f>LEFT(RIGHT(Fixtures!AH8,2),1)</f>
        <v>H</v>
      </c>
      <c r="AH31" s="142" t="str">
        <f>LEFT(RIGHT(Fixtures!AI8,2),1)</f>
        <v>A</v>
      </c>
      <c r="AI31" s="142" t="str">
        <f>LEFT(RIGHT(Fixtures!AJ8,2),1)</f>
        <v>H</v>
      </c>
      <c r="AJ31" s="142" t="str">
        <f>LEFT(RIGHT(Fixtures!AK8,2),1)</f>
        <v>A</v>
      </c>
      <c r="AK31" s="142" t="str">
        <f>LEFT(RIGHT(Fixtures!AL8,2),1)</f>
        <v>H</v>
      </c>
      <c r="AL31" s="142" t="str">
        <f>LEFT(RIGHT(Fixtures!AM8,2),1)</f>
        <v>A</v>
      </c>
      <c r="AM31" s="142" t="str">
        <f>LEFT(RIGHT(Fixtures!AN8,2),1)</f>
        <v>H</v>
      </c>
    </row>
    <row r="32" ht="12.75" customHeight="1">
      <c r="A32" s="140" t="str">
        <f t="shared" si="1"/>
        <v>Everton</v>
      </c>
      <c r="B32" s="142" t="str">
        <f>LEFT(RIGHT(Fixtures!C9,2),1)</f>
        <v>A</v>
      </c>
      <c r="C32" s="142" t="str">
        <f>LEFT(RIGHT(Fixtures!D9,2),1)</f>
        <v>H</v>
      </c>
      <c r="D32" s="142" t="str">
        <f>LEFT(RIGHT(Fixtures!E9,2),1)</f>
        <v>A</v>
      </c>
      <c r="E32" s="142" t="str">
        <f>LEFT(RIGHT(Fixtures!F9,2),1)</f>
        <v>H</v>
      </c>
      <c r="F32" s="142" t="str">
        <f>LEFT(RIGHT(Fixtures!G9,2),1)</f>
        <v>H</v>
      </c>
      <c r="G32" s="142" t="str">
        <f>LEFT(RIGHT(Fixtures!H9,2),1)</f>
        <v>A</v>
      </c>
      <c r="H32" s="142" t="str">
        <f>LEFT(RIGHT(Fixtures!I9,2),1)</f>
        <v>H</v>
      </c>
      <c r="I32" s="142" t="str">
        <f>LEFT(RIGHT(Fixtures!J9,2),1)</f>
        <v>A</v>
      </c>
      <c r="J32" s="142" t="str">
        <f>LEFT(RIGHT(Fixtures!K9,2),1)</f>
        <v>H</v>
      </c>
      <c r="K32" s="142" t="str">
        <f>LEFT(RIGHT(Fixtures!L9,2),1)</f>
        <v>A</v>
      </c>
      <c r="L32" s="142" t="str">
        <f>LEFT(RIGHT(Fixtures!M9,2),1)</f>
        <v>H</v>
      </c>
      <c r="M32" s="142" t="str">
        <f>LEFT(RIGHT(Fixtures!N9,2),1)</f>
        <v>A</v>
      </c>
      <c r="N32" s="142" t="str">
        <f>LEFT(RIGHT(Fixtures!O9,2),1)</f>
        <v>H</v>
      </c>
      <c r="O32" s="142" t="str">
        <f>LEFT(RIGHT(Fixtures!P9,2),1)</f>
        <v>A</v>
      </c>
      <c r="P32" s="142" t="str">
        <f>LEFT(RIGHT(Fixtures!Q9,2),1)</f>
        <v>H</v>
      </c>
      <c r="Q32" s="142" t="str">
        <f>LEFT(RIGHT(Fixtures!R9,2),1)</f>
        <v>H</v>
      </c>
      <c r="R32" s="142" t="str">
        <f>LEFT(RIGHT(Fixtures!S9,2),1)</f>
        <v>A</v>
      </c>
      <c r="S32" s="142" t="str">
        <f>LEFT(RIGHT(Fixtures!T9,2),1)</f>
        <v>H</v>
      </c>
      <c r="T32" s="142" t="str">
        <f>LEFT(RIGHT(Fixtures!U9,2),1)</f>
        <v>A</v>
      </c>
      <c r="U32" s="142" t="str">
        <f>LEFT(RIGHT(Fixtures!V9,2),1)</f>
        <v>A</v>
      </c>
      <c r="V32" s="142" t="str">
        <f>LEFT(RIGHT(Fixtures!W9,2),1)</f>
        <v>H</v>
      </c>
      <c r="W32" s="142" t="str">
        <f>LEFT(RIGHT(Fixtures!X9,2),1)</f>
        <v>H</v>
      </c>
      <c r="X32" s="142" t="str">
        <f>LEFT(RIGHT(Fixtures!Y9,2),1)</f>
        <v>A</v>
      </c>
      <c r="Y32" s="142" t="str">
        <f>LEFT(RIGHT(Fixtures!Z9,2),1)</f>
        <v>A</v>
      </c>
      <c r="Z32" s="142" t="str">
        <f>LEFT(RIGHT(Fixtures!AA9,2),1)</f>
        <v>H</v>
      </c>
      <c r="AA32" s="142" t="str">
        <f>LEFT(RIGHT(Fixtures!AB9,2),1)</f>
        <v>A</v>
      </c>
      <c r="AB32" s="142" t="str">
        <f>LEFT(RIGHT(Fixtures!AC9,2),1)</f>
        <v>H</v>
      </c>
      <c r="AC32" s="142" t="str">
        <f>LEFT(RIGHT(Fixtures!AD9,2),1)</f>
        <v>A</v>
      </c>
      <c r="AD32" s="142" t="str">
        <f>LEFT(RIGHT(Fixtures!AE9,2),1)</f>
        <v>H</v>
      </c>
      <c r="AE32" s="142" t="str">
        <f>LEFT(RIGHT(Fixtures!AF9,2),1)</f>
        <v>A</v>
      </c>
      <c r="AF32" s="142" t="str">
        <f>LEFT(RIGHT(Fixtures!AG9,2),1)</f>
        <v>H</v>
      </c>
      <c r="AG32" s="142" t="str">
        <f>LEFT(RIGHT(Fixtures!AH9,2),1)</f>
        <v>A</v>
      </c>
      <c r="AH32" s="142" t="str">
        <f>LEFT(RIGHT(Fixtures!AI9,2),1)</f>
        <v>H</v>
      </c>
      <c r="AI32" s="142" t="str">
        <f>LEFT(RIGHT(Fixtures!AJ9,2),1)</f>
        <v>A</v>
      </c>
      <c r="AJ32" s="142" t="str">
        <f>LEFT(RIGHT(Fixtures!AK9,2),1)</f>
        <v>H</v>
      </c>
      <c r="AK32" s="142" t="str">
        <f>LEFT(RIGHT(Fixtures!AL9,2),1)</f>
        <v>A</v>
      </c>
      <c r="AL32" s="142" t="str">
        <f>LEFT(RIGHT(Fixtures!AM9,2),1)</f>
        <v>H</v>
      </c>
      <c r="AM32" s="142" t="str">
        <f>LEFT(RIGHT(Fixtures!AN9,2),1)</f>
        <v>A</v>
      </c>
    </row>
    <row r="33" ht="12.75" customHeight="1">
      <c r="A33" s="140" t="str">
        <f t="shared" si="1"/>
        <v>Fulham</v>
      </c>
      <c r="B33" s="142" t="str">
        <f>LEFT(RIGHT(Fixtures!C10,2),1)</f>
        <v>H</v>
      </c>
      <c r="C33" s="142" t="str">
        <f>LEFT(RIGHT(Fixtures!D10,2),1)</f>
        <v>A</v>
      </c>
      <c r="D33" s="142" t="str">
        <f>LEFT(RIGHT(Fixtures!E10,2),1)</f>
        <v>H</v>
      </c>
      <c r="E33" s="142" t="str">
        <f>LEFT(RIGHT(Fixtures!F10,2),1)</f>
        <v>A</v>
      </c>
      <c r="F33" s="142" t="str">
        <f>LEFT(RIGHT(Fixtures!G10,2),1)</f>
        <v>A</v>
      </c>
      <c r="G33" s="142" t="str">
        <f>LEFT(RIGHT(Fixtures!H10,2),1)</f>
        <v>H</v>
      </c>
      <c r="H33" s="142" t="str">
        <f>LEFT(RIGHT(Fixtures!I10,2),1)</f>
        <v>A</v>
      </c>
      <c r="I33" s="142" t="str">
        <f>LEFT(RIGHT(Fixtures!J10,2),1)</f>
        <v>H</v>
      </c>
      <c r="J33" s="142" t="str">
        <f>LEFT(RIGHT(Fixtures!K10,2),1)</f>
        <v>A</v>
      </c>
      <c r="K33" s="142" t="str">
        <f>LEFT(RIGHT(Fixtures!L10,2),1)</f>
        <v>H</v>
      </c>
      <c r="L33" s="142" t="str">
        <f>LEFT(RIGHT(Fixtures!M10,2),1)</f>
        <v>A</v>
      </c>
      <c r="M33" s="142" t="str">
        <f>LEFT(RIGHT(Fixtures!N10,2),1)</f>
        <v>A</v>
      </c>
      <c r="N33" s="142" t="str">
        <f>LEFT(RIGHT(Fixtures!O10,2),1)</f>
        <v>H</v>
      </c>
      <c r="O33" s="142" t="str">
        <f>LEFT(RIGHT(Fixtures!P10,2),1)</f>
        <v>A</v>
      </c>
      <c r="P33" s="142" t="str">
        <f>LEFT(RIGHT(Fixtures!Q10,2),1)</f>
        <v>H</v>
      </c>
      <c r="Q33" s="142" t="str">
        <f>LEFT(RIGHT(Fixtures!R10,2),1)</f>
        <v>A</v>
      </c>
      <c r="R33" s="142" t="str">
        <f>LEFT(RIGHT(Fixtures!S10,2),1)</f>
        <v>H</v>
      </c>
      <c r="S33" s="142" t="str">
        <f>LEFT(RIGHT(Fixtures!T10,2),1)</f>
        <v>A</v>
      </c>
      <c r="T33" s="142" t="str">
        <f>LEFT(RIGHT(Fixtures!U10,2),1)</f>
        <v>H</v>
      </c>
      <c r="U33" s="142" t="str">
        <f>LEFT(RIGHT(Fixtures!V10,2),1)</f>
        <v>H</v>
      </c>
      <c r="V33" s="142" t="str">
        <f>LEFT(RIGHT(Fixtures!W10,2),1)</f>
        <v>A</v>
      </c>
      <c r="W33" s="142" t="str">
        <f>LEFT(RIGHT(Fixtures!X10,2),1)</f>
        <v>A</v>
      </c>
      <c r="X33" s="142" t="str">
        <f>LEFT(RIGHT(Fixtures!Y10,2),1)</f>
        <v>H</v>
      </c>
      <c r="Y33" s="142" t="str">
        <f>LEFT(RIGHT(Fixtures!Z10,2),1)</f>
        <v>H</v>
      </c>
      <c r="Z33" s="142" t="str">
        <f>LEFT(RIGHT(Fixtures!AA10,2),1)</f>
        <v>A</v>
      </c>
      <c r="AA33" s="142" t="str">
        <f>LEFT(RIGHT(Fixtures!AB10,2),1)</f>
        <v>H</v>
      </c>
      <c r="AB33" s="142" t="str">
        <f>LEFT(RIGHT(Fixtures!AC10,2),1)</f>
        <v>A</v>
      </c>
      <c r="AC33" s="142" t="str">
        <f>LEFT(RIGHT(Fixtures!AD10,2),1)</f>
        <v>A</v>
      </c>
      <c r="AD33" s="142" t="str">
        <f>LEFT(RIGHT(Fixtures!AE10,2),1)</f>
        <v>H</v>
      </c>
      <c r="AE33" s="142" t="str">
        <f>LEFT(RIGHT(Fixtures!AF10,2),1)</f>
        <v>A</v>
      </c>
      <c r="AF33" s="142" t="str">
        <f>LEFT(RIGHT(Fixtures!AG10,2),1)</f>
        <v>H</v>
      </c>
      <c r="AG33" s="142" t="str">
        <f>LEFT(RIGHT(Fixtures!AH10,2),1)</f>
        <v>H</v>
      </c>
      <c r="AH33" s="142" t="str">
        <f>LEFT(RIGHT(Fixtures!AI10,2),1)</f>
        <v>A</v>
      </c>
      <c r="AI33" s="142" t="str">
        <f>LEFT(RIGHT(Fixtures!AJ10,2),1)</f>
        <v>H</v>
      </c>
      <c r="AJ33" s="142" t="str">
        <f>LEFT(RIGHT(Fixtures!AK10,2),1)</f>
        <v>A</v>
      </c>
      <c r="AK33" s="142" t="str">
        <f>LEFT(RIGHT(Fixtures!AL10,2),1)</f>
        <v>H</v>
      </c>
      <c r="AL33" s="142" t="str">
        <f>LEFT(RIGHT(Fixtures!AM10,2),1)</f>
        <v>A</v>
      </c>
      <c r="AM33" s="142" t="str">
        <f>LEFT(RIGHT(Fixtures!AN10,2),1)</f>
        <v>H</v>
      </c>
    </row>
    <row r="34" ht="12.75" customHeight="1">
      <c r="A34" s="140" t="str">
        <f t="shared" si="1"/>
        <v>Huddersfield</v>
      </c>
      <c r="B34" s="142" t="str">
        <f>LEFT(RIGHT(Fixtures!C11,2),1)</f>
        <v>H</v>
      </c>
      <c r="C34" s="142" t="str">
        <f>LEFT(RIGHT(Fixtures!D11,2),1)</f>
        <v>A</v>
      </c>
      <c r="D34" s="142" t="str">
        <f>LEFT(RIGHT(Fixtures!E11,2),1)</f>
        <v>H</v>
      </c>
      <c r="E34" s="142" t="str">
        <f>LEFT(RIGHT(Fixtures!F11,2),1)</f>
        <v>A</v>
      </c>
      <c r="F34" s="142" t="str">
        <f>LEFT(RIGHT(Fixtures!G11,2),1)</f>
        <v>H</v>
      </c>
      <c r="G34" s="142" t="str">
        <f>LEFT(RIGHT(Fixtures!H11,2),1)</f>
        <v>A</v>
      </c>
      <c r="H34" s="142" t="str">
        <f>LEFT(RIGHT(Fixtures!I11,2),1)</f>
        <v>H</v>
      </c>
      <c r="I34" s="142" t="str">
        <f>LEFT(RIGHT(Fixtures!J11,2),1)</f>
        <v>A</v>
      </c>
      <c r="J34" s="142" t="str">
        <f>LEFT(RIGHT(Fixtures!K11,2),1)</f>
        <v>H</v>
      </c>
      <c r="K34" s="142" t="str">
        <f>LEFT(RIGHT(Fixtures!L11,2),1)</f>
        <v>A</v>
      </c>
      <c r="L34" s="142" t="str">
        <f>LEFT(RIGHT(Fixtures!M11,2),1)</f>
        <v>H</v>
      </c>
      <c r="M34" s="142" t="str">
        <f>LEFT(RIGHT(Fixtures!N11,2),1)</f>
        <v>H</v>
      </c>
      <c r="N34" s="142" t="str">
        <f>LEFT(RIGHT(Fixtures!O11,2),1)</f>
        <v>A</v>
      </c>
      <c r="O34" s="142" t="str">
        <f>LEFT(RIGHT(Fixtures!P11,2),1)</f>
        <v>H</v>
      </c>
      <c r="P34" s="142" t="str">
        <f>LEFT(RIGHT(Fixtures!Q11,2),1)</f>
        <v>A</v>
      </c>
      <c r="Q34" s="142" t="str">
        <f>LEFT(RIGHT(Fixtures!R11,2),1)</f>
        <v>A</v>
      </c>
      <c r="R34" s="142" t="str">
        <f>LEFT(RIGHT(Fixtures!S11,2),1)</f>
        <v>H</v>
      </c>
      <c r="S34" s="142" t="str">
        <f>LEFT(RIGHT(Fixtures!T11,2),1)</f>
        <v>H</v>
      </c>
      <c r="T34" s="142" t="str">
        <f>LEFT(RIGHT(Fixtures!U11,2),1)</f>
        <v>A</v>
      </c>
      <c r="U34" s="142" t="str">
        <f>LEFT(RIGHT(Fixtures!V11,2),1)</f>
        <v>A</v>
      </c>
      <c r="V34" s="142" t="str">
        <f>LEFT(RIGHT(Fixtures!W11,2),1)</f>
        <v>H</v>
      </c>
      <c r="W34" s="142" t="str">
        <f>LEFT(RIGHT(Fixtures!X11,2),1)</f>
        <v>A</v>
      </c>
      <c r="X34" s="142" t="str">
        <f>LEFT(RIGHT(Fixtures!Y11,2),1)</f>
        <v>H</v>
      </c>
      <c r="Y34" s="142" t="str">
        <f>LEFT(RIGHT(Fixtures!Z11,2),1)</f>
        <v>H</v>
      </c>
      <c r="Z34" s="142" t="str">
        <f>LEFT(RIGHT(Fixtures!AA11,2),1)</f>
        <v>A</v>
      </c>
      <c r="AA34" s="142" t="str">
        <f>LEFT(RIGHT(Fixtures!AB11,2),1)</f>
        <v>H</v>
      </c>
      <c r="AB34" s="142" t="str">
        <f>LEFT(RIGHT(Fixtures!AC11,2),1)</f>
        <v>A</v>
      </c>
      <c r="AC34" s="142" t="str">
        <f>LEFT(RIGHT(Fixtures!AD11,2),1)</f>
        <v>H</v>
      </c>
      <c r="AD34" s="142" t="str">
        <f>LEFT(RIGHT(Fixtures!AE11,2),1)</f>
        <v>A</v>
      </c>
      <c r="AE34" s="142" t="str">
        <f>LEFT(RIGHT(Fixtures!AF11,2),1)</f>
        <v>H</v>
      </c>
      <c r="AF34" s="142" t="str">
        <f>LEFT(RIGHT(Fixtures!AG11,2),1)</f>
        <v>A</v>
      </c>
      <c r="AG34" s="142" t="str">
        <f>LEFT(RIGHT(Fixtures!AH11,2),1)</f>
        <v>A</v>
      </c>
      <c r="AH34" s="142" t="str">
        <f>LEFT(RIGHT(Fixtures!AI11,2),1)</f>
        <v>H</v>
      </c>
      <c r="AI34" s="142" t="str">
        <f>LEFT(RIGHT(Fixtures!AJ11,2),1)</f>
        <v>A</v>
      </c>
      <c r="AJ34" s="142" t="str">
        <f>LEFT(RIGHT(Fixtures!AK11,2),1)</f>
        <v>H</v>
      </c>
      <c r="AK34" s="142" t="str">
        <f>LEFT(RIGHT(Fixtures!AL11,2),1)</f>
        <v>A</v>
      </c>
      <c r="AL34" s="142" t="str">
        <f>LEFT(RIGHT(Fixtures!AM11,2),1)</f>
        <v>H</v>
      </c>
      <c r="AM34" s="142" t="str">
        <f>LEFT(RIGHT(Fixtures!AN11,2),1)</f>
        <v>A</v>
      </c>
    </row>
    <row r="35" ht="12.75" customHeight="1">
      <c r="A35" s="140" t="str">
        <f t="shared" si="1"/>
        <v>Leicester</v>
      </c>
      <c r="B35" s="142" t="str">
        <f>LEFT(RIGHT(Fixtures!C12,2),1)</f>
        <v>A</v>
      </c>
      <c r="C35" s="142" t="str">
        <f>LEFT(RIGHT(Fixtures!D12,2),1)</f>
        <v>H</v>
      </c>
      <c r="D35" s="142" t="str">
        <f>LEFT(RIGHT(Fixtures!E12,2),1)</f>
        <v>A</v>
      </c>
      <c r="E35" s="142" t="str">
        <f>LEFT(RIGHT(Fixtures!F12,2),1)</f>
        <v>H</v>
      </c>
      <c r="F35" s="142" t="str">
        <f>LEFT(RIGHT(Fixtures!G12,2),1)</f>
        <v>A</v>
      </c>
      <c r="G35" s="142" t="str">
        <f>LEFT(RIGHT(Fixtures!H12,2),1)</f>
        <v>H</v>
      </c>
      <c r="H35" s="142" t="str">
        <f>LEFT(RIGHT(Fixtures!I12,2),1)</f>
        <v>A</v>
      </c>
      <c r="I35" s="142" t="str">
        <f>LEFT(RIGHT(Fixtures!J12,2),1)</f>
        <v>H</v>
      </c>
      <c r="J35" s="142" t="str">
        <f>LEFT(RIGHT(Fixtures!K12,2),1)</f>
        <v>A</v>
      </c>
      <c r="K35" s="142" t="str">
        <f>LEFT(RIGHT(Fixtures!L12,2),1)</f>
        <v>H</v>
      </c>
      <c r="L35" s="142" t="str">
        <f>LEFT(RIGHT(Fixtures!M12,2),1)</f>
        <v>A</v>
      </c>
      <c r="M35" s="142" t="str">
        <f>LEFT(RIGHT(Fixtures!N12,2),1)</f>
        <v>H</v>
      </c>
      <c r="N35" s="142" t="str">
        <f>LEFT(RIGHT(Fixtures!O12,2),1)</f>
        <v>A</v>
      </c>
      <c r="O35" s="142" t="str">
        <f>LEFT(RIGHT(Fixtures!P12,2),1)</f>
        <v>H</v>
      </c>
      <c r="P35" s="142" t="str">
        <f>LEFT(RIGHT(Fixtures!Q12,2),1)</f>
        <v>A</v>
      </c>
      <c r="Q35" s="142" t="str">
        <f>LEFT(RIGHT(Fixtures!R12,2),1)</f>
        <v>H</v>
      </c>
      <c r="R35" s="142" t="str">
        <f>LEFT(RIGHT(Fixtures!S12,2),1)</f>
        <v>A</v>
      </c>
      <c r="S35" s="142" t="str">
        <f>LEFT(RIGHT(Fixtures!T12,2),1)</f>
        <v>A</v>
      </c>
      <c r="T35" s="142" t="str">
        <f>LEFT(RIGHT(Fixtures!U12,2),1)</f>
        <v>H</v>
      </c>
      <c r="U35" s="142" t="str">
        <f>LEFT(RIGHT(Fixtures!V12,2),1)</f>
        <v>H</v>
      </c>
      <c r="V35" s="142" t="str">
        <f>LEFT(RIGHT(Fixtures!W12,2),1)</f>
        <v>A</v>
      </c>
      <c r="W35" s="142" t="str">
        <f>LEFT(RIGHT(Fixtures!X12,2),1)</f>
        <v>H</v>
      </c>
      <c r="X35" s="142" t="str">
        <f>LEFT(RIGHT(Fixtures!Y12,2),1)</f>
        <v>A</v>
      </c>
      <c r="Y35" s="142" t="str">
        <f>LEFT(RIGHT(Fixtures!Z12,2),1)</f>
        <v>A</v>
      </c>
      <c r="Z35" s="142" t="str">
        <f>LEFT(RIGHT(Fixtures!AA12,2),1)</f>
        <v>H</v>
      </c>
      <c r="AA35" s="142" t="str">
        <f>LEFT(RIGHT(Fixtures!AB12,2),1)</f>
        <v>A</v>
      </c>
      <c r="AB35" s="142" t="str">
        <f>LEFT(RIGHT(Fixtures!AC12,2),1)</f>
        <v>H</v>
      </c>
      <c r="AC35" s="142" t="str">
        <f>LEFT(RIGHT(Fixtures!AD12,2),1)</f>
        <v>H</v>
      </c>
      <c r="AD35" s="142" t="str">
        <f>LEFT(RIGHT(Fixtures!AE12,2),1)</f>
        <v>A</v>
      </c>
      <c r="AE35" s="142" t="str">
        <f>LEFT(RIGHT(Fixtures!AF12,2),1)</f>
        <v>H</v>
      </c>
      <c r="AF35" s="142" t="str">
        <f>LEFT(RIGHT(Fixtures!AG12,2),1)</f>
        <v>A</v>
      </c>
      <c r="AG35" s="142" t="str">
        <f>LEFT(RIGHT(Fixtures!AH12,2),1)</f>
        <v>H</v>
      </c>
      <c r="AH35" s="142" t="str">
        <f>LEFT(RIGHT(Fixtures!AI12,2),1)</f>
        <v>A</v>
      </c>
      <c r="AI35" s="142" t="str">
        <f>LEFT(RIGHT(Fixtures!AJ12,2),1)</f>
        <v>H</v>
      </c>
      <c r="AJ35" s="142" t="str">
        <f>LEFT(RIGHT(Fixtures!AK12,2),1)</f>
        <v>A</v>
      </c>
      <c r="AK35" s="142" t="str">
        <f>LEFT(RIGHT(Fixtures!AL12,2),1)</f>
        <v>H</v>
      </c>
      <c r="AL35" s="142" t="str">
        <f>LEFT(RIGHT(Fixtures!AM12,2),1)</f>
        <v>A</v>
      </c>
      <c r="AM35" s="142" t="str">
        <f>LEFT(RIGHT(Fixtures!AN12,2),1)</f>
        <v>H</v>
      </c>
    </row>
    <row r="36" ht="12.75" customHeight="1">
      <c r="A36" s="140" t="str">
        <f t="shared" si="1"/>
        <v>Liverpool</v>
      </c>
      <c r="B36" s="142" t="str">
        <f>LEFT(RIGHT(Fixtures!C13,2),1)</f>
        <v>H</v>
      </c>
      <c r="C36" s="142" t="str">
        <f>LEFT(RIGHT(Fixtures!D13,2),1)</f>
        <v>A</v>
      </c>
      <c r="D36" s="142" t="str">
        <f>LEFT(RIGHT(Fixtures!E13,2),1)</f>
        <v>H</v>
      </c>
      <c r="E36" s="142" t="str">
        <f>LEFT(RIGHT(Fixtures!F13,2),1)</f>
        <v>A</v>
      </c>
      <c r="F36" s="142" t="str">
        <f>LEFT(RIGHT(Fixtures!G13,2),1)</f>
        <v>A</v>
      </c>
      <c r="G36" s="142" t="str">
        <f>LEFT(RIGHT(Fixtures!H13,2),1)</f>
        <v>H</v>
      </c>
      <c r="H36" s="142" t="str">
        <f>LEFT(RIGHT(Fixtures!I13,2),1)</f>
        <v>A</v>
      </c>
      <c r="I36" s="142" t="str">
        <f>LEFT(RIGHT(Fixtures!J13,2),1)</f>
        <v>H</v>
      </c>
      <c r="J36" s="142" t="str">
        <f>LEFT(RIGHT(Fixtures!K13,2),1)</f>
        <v>A</v>
      </c>
      <c r="K36" s="142" t="str">
        <f>LEFT(RIGHT(Fixtures!L13,2),1)</f>
        <v>H</v>
      </c>
      <c r="L36" s="142" t="str">
        <f>LEFT(RIGHT(Fixtures!M13,2),1)</f>
        <v>A</v>
      </c>
      <c r="M36" s="142" t="str">
        <f>LEFT(RIGHT(Fixtures!N13,2),1)</f>
        <v>H</v>
      </c>
      <c r="N36" s="142" t="str">
        <f>LEFT(RIGHT(Fixtures!O13,2),1)</f>
        <v>A</v>
      </c>
      <c r="O36" s="142" t="str">
        <f>LEFT(RIGHT(Fixtures!P13,2),1)</f>
        <v>H</v>
      </c>
      <c r="P36" s="142" t="str">
        <f>LEFT(RIGHT(Fixtures!Q13,2),1)</f>
        <v>A</v>
      </c>
      <c r="Q36" s="142" t="str">
        <f>LEFT(RIGHT(Fixtures!R13,2),1)</f>
        <v>A</v>
      </c>
      <c r="R36" s="142" t="str">
        <f>LEFT(RIGHT(Fixtures!S13,2),1)</f>
        <v>H</v>
      </c>
      <c r="S36" s="142" t="str">
        <f>LEFT(RIGHT(Fixtures!T13,2),1)</f>
        <v>A</v>
      </c>
      <c r="T36" s="142" t="str">
        <f>LEFT(RIGHT(Fixtures!U13,2),1)</f>
        <v>H</v>
      </c>
      <c r="U36" s="142" t="str">
        <f>LEFT(RIGHT(Fixtures!V13,2),1)</f>
        <v>H</v>
      </c>
      <c r="V36" s="142" t="str">
        <f>LEFT(RIGHT(Fixtures!W13,2),1)</f>
        <v>A</v>
      </c>
      <c r="W36" s="142" t="str">
        <f>LEFT(RIGHT(Fixtures!X13,2),1)</f>
        <v>A</v>
      </c>
      <c r="X36" s="142" t="str">
        <f>LEFT(RIGHT(Fixtures!Y13,2),1)</f>
        <v>H</v>
      </c>
      <c r="Y36" s="142" t="str">
        <f>LEFT(RIGHT(Fixtures!Z13,2),1)</f>
        <v>H</v>
      </c>
      <c r="Z36" s="142" t="str">
        <f>LEFT(RIGHT(Fixtures!AA13,2),1)</f>
        <v>A</v>
      </c>
      <c r="AA36" s="142" t="str">
        <f>LEFT(RIGHT(Fixtures!AB13,2),1)</f>
        <v>H</v>
      </c>
      <c r="AB36" s="142" t="str">
        <f>LEFT(RIGHT(Fixtures!AC13,2),1)</f>
        <v>A</v>
      </c>
      <c r="AC36" s="142" t="str">
        <f>LEFT(RIGHT(Fixtures!AD13,2),1)</f>
        <v>H</v>
      </c>
      <c r="AD36" s="142" t="str">
        <f>LEFT(RIGHT(Fixtures!AE13,2),1)</f>
        <v>A</v>
      </c>
      <c r="AE36" s="142" t="str">
        <f>LEFT(RIGHT(Fixtures!AF13,2),1)</f>
        <v>H</v>
      </c>
      <c r="AF36" s="142" t="str">
        <f>LEFT(RIGHT(Fixtures!AG13,2),1)</f>
        <v>A</v>
      </c>
      <c r="AG36" s="142" t="str">
        <f>LEFT(RIGHT(Fixtures!AH13,2),1)</f>
        <v>H</v>
      </c>
      <c r="AH36" s="142" t="str">
        <f>LEFT(RIGHT(Fixtures!AI13,2),1)</f>
        <v>A</v>
      </c>
      <c r="AI36" s="142" t="str">
        <f>LEFT(RIGHT(Fixtures!AJ13,2),1)</f>
        <v>H</v>
      </c>
      <c r="AJ36" s="142" t="str">
        <f>LEFT(RIGHT(Fixtures!AK13,2),1)</f>
        <v>A</v>
      </c>
      <c r="AK36" s="142" t="str">
        <f>LEFT(RIGHT(Fixtures!AL13,2),1)</f>
        <v>H</v>
      </c>
      <c r="AL36" s="142" t="str">
        <f>LEFT(RIGHT(Fixtures!AM13,2),1)</f>
        <v>A</v>
      </c>
      <c r="AM36" s="142" t="str">
        <f>LEFT(RIGHT(Fixtures!AN13,2),1)</f>
        <v>H</v>
      </c>
    </row>
    <row r="37" ht="12.75" customHeight="1">
      <c r="A37" s="140" t="str">
        <f t="shared" si="1"/>
        <v>Man City</v>
      </c>
      <c r="B37" s="142" t="str">
        <f>LEFT(RIGHT(Fixtures!C14,2),1)</f>
        <v>A</v>
      </c>
      <c r="C37" s="142" t="str">
        <f>LEFT(RIGHT(Fixtures!D14,2),1)</f>
        <v>H</v>
      </c>
      <c r="D37" s="142" t="str">
        <f>LEFT(RIGHT(Fixtures!E14,2),1)</f>
        <v>A</v>
      </c>
      <c r="E37" s="142" t="str">
        <f>LEFT(RIGHT(Fixtures!F14,2),1)</f>
        <v>H</v>
      </c>
      <c r="F37" s="142" t="str">
        <f>LEFT(RIGHT(Fixtures!G14,2),1)</f>
        <v>H</v>
      </c>
      <c r="G37" s="142" t="str">
        <f>LEFT(RIGHT(Fixtures!H14,2),1)</f>
        <v>A</v>
      </c>
      <c r="H37" s="142" t="str">
        <f>LEFT(RIGHT(Fixtures!I14,2),1)</f>
        <v>H</v>
      </c>
      <c r="I37" s="142" t="str">
        <f>LEFT(RIGHT(Fixtures!J14,2),1)</f>
        <v>A</v>
      </c>
      <c r="J37" s="142" t="str">
        <f>LEFT(RIGHT(Fixtures!K14,2),1)</f>
        <v>H</v>
      </c>
      <c r="K37" s="142" t="str">
        <f>LEFT(RIGHT(Fixtures!L14,2),1)</f>
        <v>A</v>
      </c>
      <c r="L37" s="142" t="str">
        <f>LEFT(RIGHT(Fixtures!M14,2),1)</f>
        <v>H</v>
      </c>
      <c r="M37" s="142" t="str">
        <f>LEFT(RIGHT(Fixtures!N14,2),1)</f>
        <v>H</v>
      </c>
      <c r="N37" s="142" t="str">
        <f>LEFT(RIGHT(Fixtures!O14,2),1)</f>
        <v>A</v>
      </c>
      <c r="O37" s="142" t="str">
        <f>LEFT(RIGHT(Fixtures!P14,2),1)</f>
        <v>H</v>
      </c>
      <c r="P37" s="142" t="str">
        <f>LEFT(RIGHT(Fixtures!Q14,2),1)</f>
        <v>A</v>
      </c>
      <c r="Q37" s="142" t="str">
        <f>LEFT(RIGHT(Fixtures!R14,2),1)</f>
        <v>A</v>
      </c>
      <c r="R37" s="142" t="str">
        <f>LEFT(RIGHT(Fixtures!S14,2),1)</f>
        <v>H</v>
      </c>
      <c r="S37" s="142" t="str">
        <f>LEFT(RIGHT(Fixtures!T14,2),1)</f>
        <v>H</v>
      </c>
      <c r="T37" s="142" t="str">
        <f>LEFT(RIGHT(Fixtures!U14,2),1)</f>
        <v>A</v>
      </c>
      <c r="U37" s="142" t="str">
        <f>LEFT(RIGHT(Fixtures!V14,2),1)</f>
        <v>A</v>
      </c>
      <c r="V37" s="142" t="str">
        <f>LEFT(RIGHT(Fixtures!W14,2),1)</f>
        <v>H</v>
      </c>
      <c r="W37" s="142" t="str">
        <f>LEFT(RIGHT(Fixtures!X14,2),1)</f>
        <v>H</v>
      </c>
      <c r="X37" s="142" t="str">
        <f>LEFT(RIGHT(Fixtures!Y14,2),1)</f>
        <v>A</v>
      </c>
      <c r="Y37" s="142" t="str">
        <f>LEFT(RIGHT(Fixtures!Z14,2),1)</f>
        <v>A</v>
      </c>
      <c r="Z37" s="142" t="str">
        <f>LEFT(RIGHT(Fixtures!AA14,2),1)</f>
        <v>H</v>
      </c>
      <c r="AA37" s="142" t="str">
        <f>LEFT(RIGHT(Fixtures!AB14,2),1)</f>
        <v>H</v>
      </c>
      <c r="AB37" s="142" t="str">
        <f>LEFT(RIGHT(Fixtures!AC14,2),1)</f>
        <v>A</v>
      </c>
      <c r="AC37" s="142" t="str">
        <f>LEFT(RIGHT(Fixtures!AD14,2),1)</f>
        <v>H</v>
      </c>
      <c r="AD37" s="142" t="str">
        <f>LEFT(RIGHT(Fixtures!AE14,2),1)</f>
        <v>A</v>
      </c>
      <c r="AE37" s="142" t="str">
        <f>LEFT(RIGHT(Fixtures!AF14,2),1)</f>
        <v>H</v>
      </c>
      <c r="AF37" s="142" t="str">
        <f>LEFT(RIGHT(Fixtures!AG14,2),1)</f>
        <v>A</v>
      </c>
      <c r="AG37" s="142" t="str">
        <f>LEFT(RIGHT(Fixtures!AH14,2),1)</f>
        <v>A</v>
      </c>
      <c r="AH37" s="142" t="str">
        <f>LEFT(RIGHT(Fixtures!AI14,2),1)</f>
        <v>H</v>
      </c>
      <c r="AI37" s="142" t="str">
        <f>LEFT(RIGHT(Fixtures!AJ14,2),1)</f>
        <v>A</v>
      </c>
      <c r="AJ37" s="142" t="str">
        <f>LEFT(RIGHT(Fixtures!AK14,2),1)</f>
        <v>H</v>
      </c>
      <c r="AK37" s="142" t="str">
        <f>LEFT(RIGHT(Fixtures!AL14,2),1)</f>
        <v>A</v>
      </c>
      <c r="AL37" s="142" t="str">
        <f>LEFT(RIGHT(Fixtures!AM14,2),1)</f>
        <v>H</v>
      </c>
      <c r="AM37" s="142" t="str">
        <f>LEFT(RIGHT(Fixtures!AN14,2),1)</f>
        <v>A</v>
      </c>
    </row>
    <row r="38" ht="12.75" customHeight="1">
      <c r="A38" s="140" t="str">
        <f t="shared" si="1"/>
        <v>Man Utd</v>
      </c>
      <c r="B38" s="142" t="str">
        <f>LEFT(RIGHT(Fixtures!C15,2),1)</f>
        <v>H</v>
      </c>
      <c r="C38" s="142" t="str">
        <f>LEFT(RIGHT(Fixtures!D15,2),1)</f>
        <v>A</v>
      </c>
      <c r="D38" s="142" t="str">
        <f>LEFT(RIGHT(Fixtures!E15,2),1)</f>
        <v>H</v>
      </c>
      <c r="E38" s="142" t="str">
        <f>LEFT(RIGHT(Fixtures!F15,2),1)</f>
        <v>A</v>
      </c>
      <c r="F38" s="142" t="str">
        <f>LEFT(RIGHT(Fixtures!G15,2),1)</f>
        <v>A</v>
      </c>
      <c r="G38" s="142" t="str">
        <f>LEFT(RIGHT(Fixtures!H15,2),1)</f>
        <v>H</v>
      </c>
      <c r="H38" s="142" t="str">
        <f>LEFT(RIGHT(Fixtures!I15,2),1)</f>
        <v>A</v>
      </c>
      <c r="I38" s="142" t="str">
        <f>LEFT(RIGHT(Fixtures!J15,2),1)</f>
        <v>H</v>
      </c>
      <c r="J38" s="142" t="str">
        <f>LEFT(RIGHT(Fixtures!K15,2),1)</f>
        <v>A</v>
      </c>
      <c r="K38" s="142" t="str">
        <f>LEFT(RIGHT(Fixtures!L15,2),1)</f>
        <v>H</v>
      </c>
      <c r="L38" s="142" t="str">
        <f>LEFT(RIGHT(Fixtures!M15,2),1)</f>
        <v>A</v>
      </c>
      <c r="M38" s="142" t="str">
        <f>LEFT(RIGHT(Fixtures!N15,2),1)</f>
        <v>A</v>
      </c>
      <c r="N38" s="142" t="str">
        <f>LEFT(RIGHT(Fixtures!O15,2),1)</f>
        <v>H</v>
      </c>
      <c r="O38" s="142" t="str">
        <f>LEFT(RIGHT(Fixtures!P15,2),1)</f>
        <v>A</v>
      </c>
      <c r="P38" s="142" t="str">
        <f>LEFT(RIGHT(Fixtures!Q15,2),1)</f>
        <v>H</v>
      </c>
      <c r="Q38" s="142" t="str">
        <f>LEFT(RIGHT(Fixtures!R15,2),1)</f>
        <v>H</v>
      </c>
      <c r="R38" s="142" t="str">
        <f>LEFT(RIGHT(Fixtures!S15,2),1)</f>
        <v>A</v>
      </c>
      <c r="S38" s="142" t="str">
        <f>LEFT(RIGHT(Fixtures!T15,2),1)</f>
        <v>A</v>
      </c>
      <c r="T38" s="142" t="str">
        <f>LEFT(RIGHT(Fixtures!U15,2),1)</f>
        <v>H</v>
      </c>
      <c r="U38" s="142" t="str">
        <f>LEFT(RIGHT(Fixtures!V15,2),1)</f>
        <v>H</v>
      </c>
      <c r="V38" s="142" t="str">
        <f>LEFT(RIGHT(Fixtures!W15,2),1)</f>
        <v>A</v>
      </c>
      <c r="W38" s="142" t="str">
        <f>LEFT(RIGHT(Fixtures!X15,2),1)</f>
        <v>A</v>
      </c>
      <c r="X38" s="142" t="str">
        <f>LEFT(RIGHT(Fixtures!Y15,2),1)</f>
        <v>H</v>
      </c>
      <c r="Y38" s="142" t="str">
        <f>LEFT(RIGHT(Fixtures!Z15,2),1)</f>
        <v>H</v>
      </c>
      <c r="Z38" s="142" t="str">
        <f>LEFT(RIGHT(Fixtures!AA15,2),1)</f>
        <v>A</v>
      </c>
      <c r="AA38" s="142" t="str">
        <f>LEFT(RIGHT(Fixtures!AB15,2),1)</f>
        <v>A</v>
      </c>
      <c r="AB38" s="142" t="str">
        <f>LEFT(RIGHT(Fixtures!AC15,2),1)</f>
        <v>H</v>
      </c>
      <c r="AC38" s="142" t="str">
        <f>LEFT(RIGHT(Fixtures!AD15,2),1)</f>
        <v>A</v>
      </c>
      <c r="AD38" s="142" t="str">
        <f>LEFT(RIGHT(Fixtures!AE15,2),1)</f>
        <v>H</v>
      </c>
      <c r="AE38" s="142" t="str">
        <f>LEFT(RIGHT(Fixtures!AF15,2),1)</f>
        <v>A</v>
      </c>
      <c r="AF38" s="142" t="str">
        <f>LEFT(RIGHT(Fixtures!AG15,2),1)</f>
        <v>H</v>
      </c>
      <c r="AG38" s="142" t="str">
        <f>LEFT(RIGHT(Fixtures!AH15,2),1)</f>
        <v>H</v>
      </c>
      <c r="AH38" s="142" t="str">
        <f>LEFT(RIGHT(Fixtures!AI15,2),1)</f>
        <v>A</v>
      </c>
      <c r="AI38" s="142" t="str">
        <f>LEFT(RIGHT(Fixtures!AJ15,2),1)</f>
        <v>H</v>
      </c>
      <c r="AJ38" s="142" t="str">
        <f>LEFT(RIGHT(Fixtures!AK15,2),1)</f>
        <v>A</v>
      </c>
      <c r="AK38" s="142" t="str">
        <f>LEFT(RIGHT(Fixtures!AL15,2),1)</f>
        <v>H</v>
      </c>
      <c r="AL38" s="142" t="str">
        <f>LEFT(RIGHT(Fixtures!AM15,2),1)</f>
        <v>A</v>
      </c>
      <c r="AM38" s="142" t="str">
        <f>LEFT(RIGHT(Fixtures!AN15,2),1)</f>
        <v>H</v>
      </c>
    </row>
    <row r="39" ht="12.75" customHeight="1">
      <c r="A39" s="140" t="str">
        <f t="shared" si="1"/>
        <v>Newcastle</v>
      </c>
      <c r="B39" s="142" t="str">
        <f>LEFT(RIGHT(Fixtures!C16,2),1)</f>
        <v>H</v>
      </c>
      <c r="C39" s="142" t="str">
        <f>LEFT(RIGHT(Fixtures!D16,2),1)</f>
        <v>A</v>
      </c>
      <c r="D39" s="142" t="str">
        <f>LEFT(RIGHT(Fixtures!E16,2),1)</f>
        <v>H</v>
      </c>
      <c r="E39" s="142" t="str">
        <f>LEFT(RIGHT(Fixtures!F16,2),1)</f>
        <v>A</v>
      </c>
      <c r="F39" s="142" t="str">
        <f>LEFT(RIGHT(Fixtures!G16,2),1)</f>
        <v>H</v>
      </c>
      <c r="G39" s="142" t="str">
        <f>LEFT(RIGHT(Fixtures!H16,2),1)</f>
        <v>A</v>
      </c>
      <c r="H39" s="142" t="str">
        <f>LEFT(RIGHT(Fixtures!I16,2),1)</f>
        <v>H</v>
      </c>
      <c r="I39" s="142" t="str">
        <f>LEFT(RIGHT(Fixtures!J16,2),1)</f>
        <v>A</v>
      </c>
      <c r="J39" s="142" t="str">
        <f>LEFT(RIGHT(Fixtures!K16,2),1)</f>
        <v>H</v>
      </c>
      <c r="K39" s="142" t="str">
        <f>LEFT(RIGHT(Fixtures!L16,2),1)</f>
        <v>A</v>
      </c>
      <c r="L39" s="142" t="str">
        <f>LEFT(RIGHT(Fixtures!M16,2),1)</f>
        <v>H</v>
      </c>
      <c r="M39" s="142" t="str">
        <f>LEFT(RIGHT(Fixtures!N16,2),1)</f>
        <v>H</v>
      </c>
      <c r="N39" s="142" t="str">
        <f>LEFT(RIGHT(Fixtures!O16,2),1)</f>
        <v>A</v>
      </c>
      <c r="O39" s="142" t="str">
        <f>LEFT(RIGHT(Fixtures!P16,2),1)</f>
        <v>H</v>
      </c>
      <c r="P39" s="142" t="str">
        <f>LEFT(RIGHT(Fixtures!Q16,2),1)</f>
        <v>H</v>
      </c>
      <c r="Q39" s="142" t="str">
        <f>LEFT(RIGHT(Fixtures!R16,2),1)</f>
        <v>A</v>
      </c>
      <c r="R39" s="142" t="str">
        <f>LEFT(RIGHT(Fixtures!S16,2),1)</f>
        <v>A</v>
      </c>
      <c r="S39" s="142" t="str">
        <f>LEFT(RIGHT(Fixtures!T16,2),1)</f>
        <v>H</v>
      </c>
      <c r="T39" s="142" t="str">
        <f>LEFT(RIGHT(Fixtures!U16,2),1)</f>
        <v>A</v>
      </c>
      <c r="U39" s="142" t="str">
        <f>LEFT(RIGHT(Fixtures!V16,2),1)</f>
        <v>A</v>
      </c>
      <c r="V39" s="142" t="str">
        <f>LEFT(RIGHT(Fixtures!W16,2),1)</f>
        <v>H</v>
      </c>
      <c r="W39" s="142" t="str">
        <f>LEFT(RIGHT(Fixtures!X16,2),1)</f>
        <v>A</v>
      </c>
      <c r="X39" s="142" t="str">
        <f>LEFT(RIGHT(Fixtures!Y16,2),1)</f>
        <v>H</v>
      </c>
      <c r="Y39" s="142" t="str">
        <f>LEFT(RIGHT(Fixtures!Z16,2),1)</f>
        <v>H</v>
      </c>
      <c r="Z39" s="142" t="str">
        <f>LEFT(RIGHT(Fixtures!AA16,2),1)</f>
        <v>A</v>
      </c>
      <c r="AA39" s="142" t="str">
        <f>LEFT(RIGHT(Fixtures!AB16,2),1)</f>
        <v>A</v>
      </c>
      <c r="AB39" s="142" t="str">
        <f>LEFT(RIGHT(Fixtures!AC16,2),1)</f>
        <v>H</v>
      </c>
      <c r="AC39" s="142" t="str">
        <f>LEFT(RIGHT(Fixtures!AD16,2),1)</f>
        <v>H</v>
      </c>
      <c r="AD39" s="142" t="str">
        <f>LEFT(RIGHT(Fixtures!AE16,2),1)</f>
        <v>A</v>
      </c>
      <c r="AE39" s="142" t="str">
        <f>LEFT(RIGHT(Fixtures!AF16,2),1)</f>
        <v>H</v>
      </c>
      <c r="AF39" s="142" t="str">
        <f>LEFT(RIGHT(Fixtures!AG16,2),1)</f>
        <v>A</v>
      </c>
      <c r="AG39" s="142" t="str">
        <f>LEFT(RIGHT(Fixtures!AH16,2),1)</f>
        <v>A</v>
      </c>
      <c r="AH39" s="142" t="str">
        <f>LEFT(RIGHT(Fixtures!AI16,2),1)</f>
        <v>H</v>
      </c>
      <c r="AI39" s="142" t="str">
        <f>LEFT(RIGHT(Fixtures!AJ16,2),1)</f>
        <v>A</v>
      </c>
      <c r="AJ39" s="142" t="str">
        <f>LEFT(RIGHT(Fixtures!AK16,2),1)</f>
        <v>H</v>
      </c>
      <c r="AK39" s="142" t="str">
        <f>LEFT(RIGHT(Fixtures!AL16,2),1)</f>
        <v>A</v>
      </c>
      <c r="AL39" s="142" t="str">
        <f>LEFT(RIGHT(Fixtures!AM16,2),1)</f>
        <v>H</v>
      </c>
      <c r="AM39" s="142" t="str">
        <f>LEFT(RIGHT(Fixtures!AN16,2),1)</f>
        <v>A</v>
      </c>
    </row>
    <row r="40" ht="12.75" customHeight="1">
      <c r="A40" s="140" t="str">
        <f t="shared" si="1"/>
        <v>Southampton</v>
      </c>
      <c r="B40" s="142" t="str">
        <f>LEFT(RIGHT(Fixtures!C17,2),1)</f>
        <v>H</v>
      </c>
      <c r="C40" s="142" t="str">
        <f>LEFT(RIGHT(Fixtures!D17,2),1)</f>
        <v>A</v>
      </c>
      <c r="D40" s="142" t="str">
        <f>LEFT(RIGHT(Fixtures!E17,2),1)</f>
        <v>H</v>
      </c>
      <c r="E40" s="142" t="str">
        <f>LEFT(RIGHT(Fixtures!F17,2),1)</f>
        <v>A</v>
      </c>
      <c r="F40" s="142" t="str">
        <f>LEFT(RIGHT(Fixtures!G17,2),1)</f>
        <v>H</v>
      </c>
      <c r="G40" s="142" t="str">
        <f>LEFT(RIGHT(Fixtures!H17,2),1)</f>
        <v>A</v>
      </c>
      <c r="H40" s="142" t="str">
        <f>LEFT(RIGHT(Fixtures!I17,2),1)</f>
        <v>A</v>
      </c>
      <c r="I40" s="142" t="str">
        <f>LEFT(RIGHT(Fixtures!J17,2),1)</f>
        <v>H</v>
      </c>
      <c r="J40" s="142" t="str">
        <f>LEFT(RIGHT(Fixtures!K17,2),1)</f>
        <v>A</v>
      </c>
      <c r="K40" s="142" t="str">
        <f>LEFT(RIGHT(Fixtures!L17,2),1)</f>
        <v>H</v>
      </c>
      <c r="L40" s="142" t="str">
        <f>LEFT(RIGHT(Fixtures!M17,2),1)</f>
        <v>A</v>
      </c>
      <c r="M40" s="142" t="str">
        <f>LEFT(RIGHT(Fixtures!N17,2),1)</f>
        <v>H</v>
      </c>
      <c r="N40" s="142" t="str">
        <f>LEFT(RIGHT(Fixtures!O17,2),1)</f>
        <v>A</v>
      </c>
      <c r="O40" s="142" t="str">
        <f>LEFT(RIGHT(Fixtures!P17,2),1)</f>
        <v>H</v>
      </c>
      <c r="P40" s="142" t="str">
        <f>LEFT(RIGHT(Fixtures!Q17,2),1)</f>
        <v>A</v>
      </c>
      <c r="Q40" s="142" t="str">
        <f>LEFT(RIGHT(Fixtures!R17,2),1)</f>
        <v>A</v>
      </c>
      <c r="R40" s="142" t="str">
        <f>LEFT(RIGHT(Fixtures!S17,2),1)</f>
        <v>H</v>
      </c>
      <c r="S40" s="142" t="str">
        <f>LEFT(RIGHT(Fixtures!T17,2),1)</f>
        <v>A</v>
      </c>
      <c r="T40" s="142" t="str">
        <f>LEFT(RIGHT(Fixtures!U17,2),1)</f>
        <v>H</v>
      </c>
      <c r="U40" s="142" t="str">
        <f>LEFT(RIGHT(Fixtures!V17,2),1)</f>
        <v>H</v>
      </c>
      <c r="V40" s="142" t="str">
        <f>LEFT(RIGHT(Fixtures!W17,2),1)</f>
        <v>A</v>
      </c>
      <c r="W40" s="142" t="str">
        <f>LEFT(RIGHT(Fixtures!X17,2),1)</f>
        <v>A</v>
      </c>
      <c r="X40" s="142" t="str">
        <f>LEFT(RIGHT(Fixtures!Y17,2),1)</f>
        <v>H</v>
      </c>
      <c r="Y40" s="142" t="str">
        <f>LEFT(RIGHT(Fixtures!Z17,2),1)</f>
        <v>H</v>
      </c>
      <c r="Z40" s="142" t="str">
        <f>LEFT(RIGHT(Fixtures!AA17,2),1)</f>
        <v>A</v>
      </c>
      <c r="AA40" s="142" t="str">
        <f>LEFT(RIGHT(Fixtures!AB17,2),1)</f>
        <v>H</v>
      </c>
      <c r="AB40" s="142" t="str">
        <f>LEFT(RIGHT(Fixtures!AC17,2),1)</f>
        <v>A</v>
      </c>
      <c r="AC40" s="142" t="str">
        <f>LEFT(RIGHT(Fixtures!AD17,2),1)</f>
        <v>H</v>
      </c>
      <c r="AD40" s="142" t="str">
        <f>LEFT(RIGHT(Fixtures!AE17,2),1)</f>
        <v>A</v>
      </c>
      <c r="AE40" s="142" t="str">
        <f>LEFT(RIGHT(Fixtures!AF17,2),1)</f>
        <v>H</v>
      </c>
      <c r="AF40" s="142" t="str">
        <f>LEFT(RIGHT(Fixtures!AG17,2),1)</f>
        <v>A</v>
      </c>
      <c r="AG40" s="142" t="str">
        <f>LEFT(RIGHT(Fixtures!AH17,2),1)</f>
        <v>A</v>
      </c>
      <c r="AH40" s="142" t="str">
        <f>LEFT(RIGHT(Fixtures!AI17,2),1)</f>
        <v>H</v>
      </c>
      <c r="AI40" s="142" t="str">
        <f>LEFT(RIGHT(Fixtures!AJ17,2),1)</f>
        <v>H</v>
      </c>
      <c r="AJ40" s="142" t="str">
        <f>LEFT(RIGHT(Fixtures!AK17,2),1)</f>
        <v>A</v>
      </c>
      <c r="AK40" s="142" t="str">
        <f>LEFT(RIGHT(Fixtures!AL17,2),1)</f>
        <v>H</v>
      </c>
      <c r="AL40" s="142" t="str">
        <f>LEFT(RIGHT(Fixtures!AM17,2),1)</f>
        <v>A</v>
      </c>
      <c r="AM40" s="142" t="str">
        <f>LEFT(RIGHT(Fixtures!AN17,2),1)</f>
        <v>H</v>
      </c>
    </row>
    <row r="41" ht="12.75" customHeight="1">
      <c r="A41" s="140" t="str">
        <f t="shared" si="1"/>
        <v>Tottenham</v>
      </c>
      <c r="B41" s="142" t="str">
        <f>LEFT(RIGHT(Fixtures!C18,2),1)</f>
        <v>A</v>
      </c>
      <c r="C41" s="142" t="str">
        <f>LEFT(RIGHT(Fixtures!D18,2),1)</f>
        <v>H</v>
      </c>
      <c r="D41" s="142" t="str">
        <f>LEFT(RIGHT(Fixtures!E18,2),1)</f>
        <v>A</v>
      </c>
      <c r="E41" s="142" t="str">
        <f>LEFT(RIGHT(Fixtures!F18,2),1)</f>
        <v>A</v>
      </c>
      <c r="F41" s="142" t="str">
        <f>LEFT(RIGHT(Fixtures!G18,2),1)</f>
        <v>H</v>
      </c>
      <c r="G41" s="142" t="str">
        <f>LEFT(RIGHT(Fixtures!H18,2),1)</f>
        <v>A</v>
      </c>
      <c r="H41" s="142" t="str">
        <f>LEFT(RIGHT(Fixtures!I18,2),1)</f>
        <v>A</v>
      </c>
      <c r="I41" s="142" t="str">
        <f>LEFT(RIGHT(Fixtures!J18,2),1)</f>
        <v>H</v>
      </c>
      <c r="J41" s="142" t="str">
        <f>LEFT(RIGHT(Fixtures!K18,2),1)</f>
        <v>A</v>
      </c>
      <c r="K41" s="142" t="str">
        <f>LEFT(RIGHT(Fixtures!L18,2),1)</f>
        <v>H</v>
      </c>
      <c r="L41" s="142" t="str">
        <f>LEFT(RIGHT(Fixtures!M18,2),1)</f>
        <v>A</v>
      </c>
      <c r="M41" s="142" t="str">
        <f>LEFT(RIGHT(Fixtures!N18,2),1)</f>
        <v>A</v>
      </c>
      <c r="N41" s="142" t="str">
        <f>LEFT(RIGHT(Fixtures!O18,2),1)</f>
        <v>H</v>
      </c>
      <c r="O41" s="142" t="str">
        <f>LEFT(RIGHT(Fixtures!P18,2),1)</f>
        <v>A</v>
      </c>
      <c r="P41" s="142" t="str">
        <f>LEFT(RIGHT(Fixtures!Q18,2),1)</f>
        <v>H</v>
      </c>
      <c r="Q41" s="142" t="str">
        <f>LEFT(RIGHT(Fixtures!R18,2),1)</f>
        <v>A</v>
      </c>
      <c r="R41" s="142" t="str">
        <f>LEFT(RIGHT(Fixtures!S18,2),1)</f>
        <v>H</v>
      </c>
      <c r="S41" s="142" t="str">
        <f>LEFT(RIGHT(Fixtures!T18,2),1)</f>
        <v>A</v>
      </c>
      <c r="T41" s="142" t="str">
        <f>LEFT(RIGHT(Fixtures!U18,2),1)</f>
        <v>H</v>
      </c>
      <c r="U41" s="142" t="str">
        <f>LEFT(RIGHT(Fixtures!V18,2),1)</f>
        <v>H</v>
      </c>
      <c r="V41" s="142" t="str">
        <f>LEFT(RIGHT(Fixtures!W18,2),1)</f>
        <v>A</v>
      </c>
      <c r="W41" s="142" t="str">
        <f>LEFT(RIGHT(Fixtures!X18,2),1)</f>
        <v>H</v>
      </c>
      <c r="X41" s="142" t="str">
        <f>LEFT(RIGHT(Fixtures!Y18,2),1)</f>
        <v>A</v>
      </c>
      <c r="Y41" s="142" t="str">
        <f>LEFT(RIGHT(Fixtures!Z18,2),1)</f>
        <v>H</v>
      </c>
      <c r="Z41" s="142" t="str">
        <f>LEFT(RIGHT(Fixtures!AA18,2),1)</f>
        <v>H</v>
      </c>
      <c r="AA41" s="142" t="str">
        <f>LEFT(RIGHT(Fixtures!AB18,2),1)</f>
        <v>H</v>
      </c>
      <c r="AB41" s="142" t="str">
        <f>LEFT(RIGHT(Fixtures!AC18,2),1)</f>
        <v>A</v>
      </c>
      <c r="AC41" s="142" t="str">
        <f>LEFT(RIGHT(Fixtures!AD18,2),1)</f>
        <v>A</v>
      </c>
      <c r="AD41" s="142" t="str">
        <f>LEFT(RIGHT(Fixtures!AE18,2),1)</f>
        <v>H</v>
      </c>
      <c r="AE41" s="142" t="str">
        <f>LEFT(RIGHT(Fixtures!AF18,2),1)</f>
        <v>A</v>
      </c>
      <c r="AF41" s="142" t="str">
        <f>LEFT(RIGHT(Fixtures!AG18,2),1)</f>
        <v>H</v>
      </c>
      <c r="AG41" s="142" t="str">
        <f>LEFT(RIGHT(Fixtures!AH18,2),1)</f>
        <v>A</v>
      </c>
      <c r="AH41" s="142" t="str">
        <f>LEFT(RIGHT(Fixtures!AI18,2),1)</f>
        <v>H</v>
      </c>
      <c r="AI41" s="142" t="str">
        <f>LEFT(RIGHT(Fixtures!AJ18,2),1)</f>
        <v>H</v>
      </c>
      <c r="AJ41" s="142" t="str">
        <f>LEFT(RIGHT(Fixtures!AK18,2),1)</f>
        <v>A</v>
      </c>
      <c r="AK41" s="142" t="str">
        <f>LEFT(RIGHT(Fixtures!AL18,2),1)</f>
        <v>H</v>
      </c>
      <c r="AL41" s="142" t="str">
        <f>LEFT(RIGHT(Fixtures!AM18,2),1)</f>
        <v>A</v>
      </c>
      <c r="AM41" s="142" t="str">
        <f>LEFT(RIGHT(Fixtures!AN18,2),1)</f>
        <v>H</v>
      </c>
    </row>
    <row r="42" ht="12.75" customHeight="1">
      <c r="A42" s="140" t="str">
        <f t="shared" si="1"/>
        <v>Watford</v>
      </c>
      <c r="B42" s="142" t="str">
        <f>LEFT(RIGHT(Fixtures!C19,2),1)</f>
        <v>H</v>
      </c>
      <c r="C42" s="142" t="str">
        <f>LEFT(RIGHT(Fixtures!D19,2),1)</f>
        <v>A</v>
      </c>
      <c r="D42" s="142" t="str">
        <f>LEFT(RIGHT(Fixtures!E19,2),1)</f>
        <v>H</v>
      </c>
      <c r="E42" s="142" t="str">
        <f>LEFT(RIGHT(Fixtures!F19,2),1)</f>
        <v>H</v>
      </c>
      <c r="F42" s="142" t="str">
        <f>LEFT(RIGHT(Fixtures!G19,2),1)</f>
        <v>H</v>
      </c>
      <c r="G42" s="142" t="str">
        <f>LEFT(RIGHT(Fixtures!H19,2),1)</f>
        <v>A</v>
      </c>
      <c r="H42" s="142" t="str">
        <f>LEFT(RIGHT(Fixtures!I19,2),1)</f>
        <v>A</v>
      </c>
      <c r="I42" s="142" t="str">
        <f>LEFT(RIGHT(Fixtures!J19,2),1)</f>
        <v>H</v>
      </c>
      <c r="J42" s="142" t="str">
        <f>LEFT(RIGHT(Fixtures!K19,2),1)</f>
        <v>A</v>
      </c>
      <c r="K42" s="142" t="str">
        <f>LEFT(RIGHT(Fixtures!L19,2),1)</f>
        <v>H</v>
      </c>
      <c r="L42" s="142" t="str">
        <f>LEFT(RIGHT(Fixtures!M19,2),1)</f>
        <v>A</v>
      </c>
      <c r="M42" s="142" t="str">
        <f>LEFT(RIGHT(Fixtures!N19,2),1)</f>
        <v>A</v>
      </c>
      <c r="N42" s="142" t="str">
        <f>LEFT(RIGHT(Fixtures!O19,2),1)</f>
        <v>H</v>
      </c>
      <c r="O42" s="142" t="str">
        <f>LEFT(RIGHT(Fixtures!P19,2),1)</f>
        <v>A</v>
      </c>
      <c r="P42" s="142" t="str">
        <f>LEFT(RIGHT(Fixtures!Q19,2),1)</f>
        <v>H</v>
      </c>
      <c r="Q42" s="142" t="str">
        <f>LEFT(RIGHT(Fixtures!R19,2),1)</f>
        <v>A</v>
      </c>
      <c r="R42" s="142" t="str">
        <f>LEFT(RIGHT(Fixtures!S19,2),1)</f>
        <v>H</v>
      </c>
      <c r="S42" s="142" t="str">
        <f>LEFT(RIGHT(Fixtures!T19,2),1)</f>
        <v>A</v>
      </c>
      <c r="T42" s="142" t="str">
        <f>LEFT(RIGHT(Fixtures!U19,2),1)</f>
        <v>H</v>
      </c>
      <c r="U42" s="142" t="str">
        <f>LEFT(RIGHT(Fixtures!V19,2),1)</f>
        <v>H</v>
      </c>
      <c r="V42" s="142" t="str">
        <f>LEFT(RIGHT(Fixtures!W19,2),1)</f>
        <v>A</v>
      </c>
      <c r="W42" s="142" t="str">
        <f>LEFT(RIGHT(Fixtures!X19,2),1)</f>
        <v>A</v>
      </c>
      <c r="X42" s="142" t="str">
        <f>LEFT(RIGHT(Fixtures!Y19,2),1)</f>
        <v>H</v>
      </c>
      <c r="Y42" s="142" t="str">
        <f>LEFT(RIGHT(Fixtures!Z19,2),1)</f>
        <v>A</v>
      </c>
      <c r="Z42" s="142" t="str">
        <f>LEFT(RIGHT(Fixtures!AA19,2),1)</f>
        <v>A</v>
      </c>
      <c r="AA42" s="142" t="str">
        <f>LEFT(RIGHT(Fixtures!AB19,2),1)</f>
        <v>H</v>
      </c>
      <c r="AB42" s="142" t="str">
        <f>LEFT(RIGHT(Fixtures!AC19,2),1)</f>
        <v>A</v>
      </c>
      <c r="AC42" s="142" t="str">
        <f>LEFT(RIGHT(Fixtures!AD19,2),1)</f>
        <v>A</v>
      </c>
      <c r="AD42" s="142" t="str">
        <f>LEFT(RIGHT(Fixtures!AE19,2),1)</f>
        <v>H</v>
      </c>
      <c r="AE42" s="142" t="str">
        <f>LEFT(RIGHT(Fixtures!AF19,2),1)</f>
        <v>A</v>
      </c>
      <c r="AF42" s="142" t="str">
        <f>LEFT(RIGHT(Fixtures!AG19,2),1)</f>
        <v>H</v>
      </c>
      <c r="AG42" s="142" t="str">
        <f>LEFT(RIGHT(Fixtures!AH19,2),1)</f>
        <v>A</v>
      </c>
      <c r="AH42" s="142" t="str">
        <f>LEFT(RIGHT(Fixtures!AI19,2),1)</f>
        <v>H</v>
      </c>
      <c r="AI42" s="142" t="str">
        <f>LEFT(RIGHT(Fixtures!AJ19,2),1)</f>
        <v>H</v>
      </c>
      <c r="AJ42" s="142" t="str">
        <f>LEFT(RIGHT(Fixtures!AK19,2),1)</f>
        <v>A</v>
      </c>
      <c r="AK42" s="142" t="str">
        <f>LEFT(RIGHT(Fixtures!AL19,2),1)</f>
        <v>H</v>
      </c>
      <c r="AL42" s="142" t="str">
        <f>LEFT(RIGHT(Fixtures!AM19,2),1)</f>
        <v>A</v>
      </c>
      <c r="AM42" s="142" t="str">
        <f>LEFT(RIGHT(Fixtures!AN19,2),1)</f>
        <v>H</v>
      </c>
    </row>
    <row r="43" ht="12.75" customHeight="1">
      <c r="A43" s="140" t="str">
        <f t="shared" si="1"/>
        <v>West Ham</v>
      </c>
      <c r="B43" s="142" t="str">
        <f>LEFT(RIGHT(Fixtures!C20,2),1)</f>
        <v>A</v>
      </c>
      <c r="C43" s="142" t="str">
        <f>LEFT(RIGHT(Fixtures!D20,2),1)</f>
        <v>H</v>
      </c>
      <c r="D43" s="142" t="str">
        <f>LEFT(RIGHT(Fixtures!E20,2),1)</f>
        <v>A</v>
      </c>
      <c r="E43" s="142" t="str">
        <f>LEFT(RIGHT(Fixtures!F20,2),1)</f>
        <v>H</v>
      </c>
      <c r="F43" s="142" t="str">
        <f>LEFT(RIGHT(Fixtures!G20,2),1)</f>
        <v>A</v>
      </c>
      <c r="G43" s="142" t="str">
        <f>LEFT(RIGHT(Fixtures!H20,2),1)</f>
        <v>H</v>
      </c>
      <c r="H43" s="142" t="str">
        <f>LEFT(RIGHT(Fixtures!I20,2),1)</f>
        <v>H</v>
      </c>
      <c r="I43" s="142" t="str">
        <f>LEFT(RIGHT(Fixtures!J20,2),1)</f>
        <v>A</v>
      </c>
      <c r="J43" s="142" t="str">
        <f>LEFT(RIGHT(Fixtures!K20,2),1)</f>
        <v>H</v>
      </c>
      <c r="K43" s="142" t="str">
        <f>LEFT(RIGHT(Fixtures!L20,2),1)</f>
        <v>A</v>
      </c>
      <c r="L43" s="142" t="str">
        <f>LEFT(RIGHT(Fixtures!M20,2),1)</f>
        <v>H</v>
      </c>
      <c r="M43" s="142" t="str">
        <f>LEFT(RIGHT(Fixtures!N20,2),1)</f>
        <v>A</v>
      </c>
      <c r="N43" s="142" t="str">
        <f>LEFT(RIGHT(Fixtures!O20,2),1)</f>
        <v>H</v>
      </c>
      <c r="O43" s="142" t="str">
        <f>LEFT(RIGHT(Fixtures!P20,2),1)</f>
        <v>A</v>
      </c>
      <c r="P43" s="142" t="str">
        <f>LEFT(RIGHT(Fixtures!Q20,2),1)</f>
        <v>H</v>
      </c>
      <c r="Q43" s="142" t="str">
        <f>LEFT(RIGHT(Fixtures!R20,2),1)</f>
        <v>H</v>
      </c>
      <c r="R43" s="142" t="str">
        <f>LEFT(RIGHT(Fixtures!S20,2),1)</f>
        <v>A</v>
      </c>
      <c r="S43" s="142" t="str">
        <f>LEFT(RIGHT(Fixtures!T20,2),1)</f>
        <v>H</v>
      </c>
      <c r="T43" s="142" t="str">
        <f>LEFT(RIGHT(Fixtures!U20,2),1)</f>
        <v>A</v>
      </c>
      <c r="U43" s="142" t="str">
        <f>LEFT(RIGHT(Fixtures!V20,2),1)</f>
        <v>A</v>
      </c>
      <c r="V43" s="142" t="str">
        <f>LEFT(RIGHT(Fixtures!W20,2),1)</f>
        <v>H</v>
      </c>
      <c r="W43" s="142" t="str">
        <f>LEFT(RIGHT(Fixtures!X20,2),1)</f>
        <v>H</v>
      </c>
      <c r="X43" s="142" t="str">
        <f>LEFT(RIGHT(Fixtures!Y20,2),1)</f>
        <v>A</v>
      </c>
      <c r="Y43" s="142" t="str">
        <f>LEFT(RIGHT(Fixtures!Z20,2),1)</f>
        <v>A</v>
      </c>
      <c r="Z43" s="142" t="str">
        <f>LEFT(RIGHT(Fixtures!AA20,2),1)</f>
        <v>H</v>
      </c>
      <c r="AA43" s="142" t="str">
        <f>LEFT(RIGHT(Fixtures!AB20,2),1)</f>
        <v>A</v>
      </c>
      <c r="AB43" s="142" t="str">
        <f>LEFT(RIGHT(Fixtures!AC20,2),1)</f>
        <v>H</v>
      </c>
      <c r="AC43" s="142" t="str">
        <f>LEFT(RIGHT(Fixtures!AD20,2),1)</f>
        <v>A</v>
      </c>
      <c r="AD43" s="142" t="str">
        <f>LEFT(RIGHT(Fixtures!AE20,2),1)</f>
        <v>H</v>
      </c>
      <c r="AE43" s="142" t="str">
        <f>LEFT(RIGHT(Fixtures!AF20,2),1)</f>
        <v>A</v>
      </c>
      <c r="AF43" s="142" t="str">
        <f>LEFT(RIGHT(Fixtures!AG20,2),1)</f>
        <v>H</v>
      </c>
      <c r="AG43" s="142" t="str">
        <f>LEFT(RIGHT(Fixtures!AH20,2),1)</f>
        <v>H</v>
      </c>
      <c r="AH43" s="142" t="str">
        <f>LEFT(RIGHT(Fixtures!AI20,2),1)</f>
        <v>A</v>
      </c>
      <c r="AI43" s="142" t="str">
        <f>LEFT(RIGHT(Fixtures!AJ20,2),1)</f>
        <v>A</v>
      </c>
      <c r="AJ43" s="142" t="str">
        <f>LEFT(RIGHT(Fixtures!AK20,2),1)</f>
        <v>H</v>
      </c>
      <c r="AK43" s="142" t="str">
        <f>LEFT(RIGHT(Fixtures!AL20,2),1)</f>
        <v>A</v>
      </c>
      <c r="AL43" s="142" t="str">
        <f>LEFT(RIGHT(Fixtures!AM20,2),1)</f>
        <v>H</v>
      </c>
      <c r="AM43" s="142" t="str">
        <f>LEFT(RIGHT(Fixtures!AN20,2),1)</f>
        <v>A</v>
      </c>
    </row>
    <row r="44" ht="12.75" customHeight="1">
      <c r="A44" s="140" t="str">
        <f t="shared" si="1"/>
        <v>Wolves</v>
      </c>
      <c r="B44" s="142" t="str">
        <f>LEFT(RIGHT(Fixtures!C21,2),1)</f>
        <v>H</v>
      </c>
      <c r="C44" s="142" t="str">
        <f>LEFT(RIGHT(Fixtures!D21,2),1)</f>
        <v>A</v>
      </c>
      <c r="D44" s="142" t="str">
        <f>LEFT(RIGHT(Fixtures!E21,2),1)</f>
        <v>H</v>
      </c>
      <c r="E44" s="142" t="str">
        <f>LEFT(RIGHT(Fixtures!F21,2),1)</f>
        <v>A</v>
      </c>
      <c r="F44" s="142" t="str">
        <f>LEFT(RIGHT(Fixtures!G21,2),1)</f>
        <v>H</v>
      </c>
      <c r="G44" s="142" t="str">
        <f>LEFT(RIGHT(Fixtures!H21,2),1)</f>
        <v>A</v>
      </c>
      <c r="H44" s="142" t="str">
        <f>LEFT(RIGHT(Fixtures!I21,2),1)</f>
        <v>H</v>
      </c>
      <c r="I44" s="142" t="str">
        <f>LEFT(RIGHT(Fixtures!J21,2),1)</f>
        <v>A</v>
      </c>
      <c r="J44" s="142" t="str">
        <f>LEFT(RIGHT(Fixtures!K21,2),1)</f>
        <v>H</v>
      </c>
      <c r="K44" s="142" t="str">
        <f>LEFT(RIGHT(Fixtures!L21,2),1)</f>
        <v>A</v>
      </c>
      <c r="L44" s="142" t="str">
        <f>LEFT(RIGHT(Fixtures!M21,2),1)</f>
        <v>H</v>
      </c>
      <c r="M44" s="142" t="str">
        <f>LEFT(RIGHT(Fixtures!N21,2),1)</f>
        <v>A</v>
      </c>
      <c r="N44" s="142" t="str">
        <f>LEFT(RIGHT(Fixtures!O21,2),1)</f>
        <v>H</v>
      </c>
      <c r="O44" s="142" t="str">
        <f>LEFT(RIGHT(Fixtures!P21,2),1)</f>
        <v>A</v>
      </c>
      <c r="P44" s="142" t="str">
        <f>LEFT(RIGHT(Fixtures!Q21,2),1)</f>
        <v>H</v>
      </c>
      <c r="Q44" s="142" t="str">
        <f>LEFT(RIGHT(Fixtures!R21,2),1)</f>
        <v>A</v>
      </c>
      <c r="R44" s="142" t="str">
        <f>LEFT(RIGHT(Fixtures!S21,2),1)</f>
        <v>H</v>
      </c>
      <c r="S44" s="142" t="str">
        <f>LEFT(RIGHT(Fixtures!T21,2),1)</f>
        <v>H</v>
      </c>
      <c r="T44" s="142" t="str">
        <f>LEFT(RIGHT(Fixtures!U21,2),1)</f>
        <v>A</v>
      </c>
      <c r="U44" s="142" t="str">
        <f>LEFT(RIGHT(Fixtures!V21,2),1)</f>
        <v>A</v>
      </c>
      <c r="V44" s="142" t="str">
        <f>LEFT(RIGHT(Fixtures!W21,2),1)</f>
        <v>H</v>
      </c>
      <c r="W44" s="142" t="str">
        <f>LEFT(RIGHT(Fixtures!X21,2),1)</f>
        <v>A</v>
      </c>
      <c r="X44" s="142" t="str">
        <f>LEFT(RIGHT(Fixtures!Y21,2),1)</f>
        <v>H</v>
      </c>
      <c r="Y44" s="142" t="str">
        <f>LEFT(RIGHT(Fixtures!Z21,2),1)</f>
        <v>H</v>
      </c>
      <c r="Z44" s="142" t="str">
        <f>LEFT(RIGHT(Fixtures!AA21,2),1)</f>
        <v>A</v>
      </c>
      <c r="AA44" s="142" t="str">
        <f>LEFT(RIGHT(Fixtures!AB21,2),1)</f>
        <v>H</v>
      </c>
      <c r="AB44" s="142" t="str">
        <f>LEFT(RIGHT(Fixtures!AC21,2),1)</f>
        <v>A</v>
      </c>
      <c r="AC44" s="142" t="str">
        <f>LEFT(RIGHT(Fixtures!AD21,2),1)</f>
        <v>A</v>
      </c>
      <c r="AD44" s="142" t="str">
        <f>LEFT(RIGHT(Fixtures!AE21,2),1)</f>
        <v>H</v>
      </c>
      <c r="AE44" s="142" t="str">
        <f>LEFT(RIGHT(Fixtures!AF21,2),1)</f>
        <v>A</v>
      </c>
      <c r="AF44" s="142" t="str">
        <f>LEFT(RIGHT(Fixtures!AG21,2),1)</f>
        <v>H</v>
      </c>
      <c r="AG44" s="142" t="str">
        <f>LEFT(RIGHT(Fixtures!AH21,2),1)</f>
        <v>A</v>
      </c>
      <c r="AH44" s="142" t="str">
        <f>LEFT(RIGHT(Fixtures!AI21,2),1)</f>
        <v>H</v>
      </c>
      <c r="AI44" s="142" t="str">
        <f>LEFT(RIGHT(Fixtures!AJ21,2),1)</f>
        <v>A</v>
      </c>
      <c r="AJ44" s="142" t="str">
        <f>LEFT(RIGHT(Fixtures!AK21,2),1)</f>
        <v>H</v>
      </c>
      <c r="AK44" s="142" t="str">
        <f>LEFT(RIGHT(Fixtures!AL21,2),1)</f>
        <v>A</v>
      </c>
      <c r="AL44" s="142" t="str">
        <f>LEFT(RIGHT(Fixtures!AM21,2),1)</f>
        <v>H</v>
      </c>
      <c r="AM44" s="142" t="str">
        <f>LEFT(RIGHT(Fixtures!AN21,2),1)</f>
        <v>A</v>
      </c>
    </row>
    <row r="45" ht="15.75" customHeight="1">
      <c r="A45" s="147" t="s">
        <v>161</v>
      </c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</row>
    <row r="46" ht="12.75" customHeight="1">
      <c r="A46" s="139" t="s">
        <v>159</v>
      </c>
      <c r="B46" s="139" t="s">
        <v>41</v>
      </c>
      <c r="C46" s="139" t="s">
        <v>42</v>
      </c>
      <c r="D46" s="139" t="s">
        <v>43</v>
      </c>
      <c r="E46" s="139" t="s">
        <v>44</v>
      </c>
      <c r="F46" s="139" t="s">
        <v>45</v>
      </c>
      <c r="G46" s="139" t="s">
        <v>46</v>
      </c>
      <c r="H46" s="139" t="s">
        <v>47</v>
      </c>
      <c r="I46" s="139" t="s">
        <v>48</v>
      </c>
      <c r="J46" s="139" t="s">
        <v>49</v>
      </c>
      <c r="K46" s="139" t="s">
        <v>50</v>
      </c>
      <c r="L46" s="140" t="s">
        <v>51</v>
      </c>
      <c r="M46" s="140" t="s">
        <v>52</v>
      </c>
      <c r="N46" s="140" t="s">
        <v>53</v>
      </c>
      <c r="O46" s="140" t="s">
        <v>54</v>
      </c>
      <c r="P46" s="140" t="s">
        <v>55</v>
      </c>
      <c r="Q46" s="140" t="s">
        <v>56</v>
      </c>
      <c r="R46" s="140" t="s">
        <v>57</v>
      </c>
      <c r="S46" s="140" t="s">
        <v>58</v>
      </c>
      <c r="T46" s="140" t="s">
        <v>59</v>
      </c>
      <c r="U46" s="140" t="s">
        <v>60</v>
      </c>
      <c r="V46" s="140" t="s">
        <v>61</v>
      </c>
      <c r="W46" s="140" t="s">
        <v>62</v>
      </c>
      <c r="X46" s="140" t="s">
        <v>63</v>
      </c>
      <c r="Y46" s="140" t="s">
        <v>64</v>
      </c>
      <c r="Z46" s="140" t="s">
        <v>65</v>
      </c>
      <c r="AA46" s="140" t="s">
        <v>66</v>
      </c>
      <c r="AB46" s="140" t="s">
        <v>67</v>
      </c>
      <c r="AC46" s="140" t="s">
        <v>68</v>
      </c>
      <c r="AD46" s="140" t="s">
        <v>69</v>
      </c>
      <c r="AE46" s="140" t="s">
        <v>70</v>
      </c>
      <c r="AF46" s="140" t="s">
        <v>71</v>
      </c>
      <c r="AG46" s="140" t="s">
        <v>72</v>
      </c>
      <c r="AH46" s="140" t="s">
        <v>73</v>
      </c>
      <c r="AI46" s="140" t="s">
        <v>74</v>
      </c>
      <c r="AJ46" s="140" t="s">
        <v>75</v>
      </c>
      <c r="AK46" s="140" t="s">
        <v>76</v>
      </c>
      <c r="AL46" s="140" t="s">
        <v>77</v>
      </c>
      <c r="AM46" s="140" t="s">
        <v>78</v>
      </c>
    </row>
    <row r="47" ht="12.75" customHeight="1">
      <c r="A47" s="140" t="str">
        <f t="shared" ref="A47:A66" si="2">A3</f>
        <v>Arsenal</v>
      </c>
      <c r="B47" s="149">
        <f>VLOOKUP(B3,Difficulties!$B$3:$F$22,IF(Calc_VsAtt!B25="H",5,3),FALSE)*VLOOKUP($A47,Difficulties!$A$3:$F$22,IF(Calc_VsAtt!B25="H",3,5),FALSE)</f>
        <v>1.08383155</v>
      </c>
      <c r="C47" s="149">
        <f>VLOOKUP(C3,Difficulties!$B$3:$F$22,IF(Calc_VsAtt!C25="H",5,3),FALSE)*VLOOKUP($A47,Difficulties!$A$3:$F$22,IF(Calc_VsAtt!C25="H",3,5),FALSE)</f>
        <v>0.4940540147</v>
      </c>
      <c r="D47" s="149">
        <f>VLOOKUP(D3,Difficulties!$B$3:$F$22,IF(Calc_VsAtt!D25="H",5,3),FALSE)*VLOOKUP($A47,Difficulties!$A$3:$F$22,IF(Calc_VsAtt!D25="H",3,5),FALSE)</f>
        <v>3.501606698</v>
      </c>
      <c r="E47" s="149">
        <f>VLOOKUP(E3,Difficulties!$B$3:$F$22,IF(Calc_VsAtt!E25="H",5,3),FALSE)*VLOOKUP($A47,Difficulties!$A$3:$F$22,IF(Calc_VsAtt!E25="H",3,5),FALSE)</f>
        <v>0.7692132883</v>
      </c>
      <c r="F47" s="149">
        <f>VLOOKUP(F3,Difficulties!$B$3:$F$22,IF(Calc_VsAtt!F25="H",5,3),FALSE)*VLOOKUP($A47,Difficulties!$A$3:$F$22,IF(Calc_VsAtt!F25="H",3,5),FALSE)</f>
        <v>0.5249326473</v>
      </c>
      <c r="G47" s="149">
        <f>VLOOKUP(G3,Difficulties!$B$3:$F$22,IF(Calc_VsAtt!G25="H",5,3),FALSE)*VLOOKUP($A47,Difficulties!$A$3:$F$22,IF(Calc_VsAtt!G25="H",3,5),FALSE)</f>
        <v>3.001377849</v>
      </c>
      <c r="H47" s="149">
        <f>VLOOKUP(H3,Difficulties!$B$3:$F$22,IF(Calc_VsAtt!H25="H",5,3),FALSE)*VLOOKUP($A47,Difficulties!$A$3:$F$22,IF(Calc_VsAtt!H25="H",3,5),FALSE)</f>
        <v>2.751262632</v>
      </c>
      <c r="I47" s="149">
        <f>VLOOKUP(I3,Difficulties!$B$3:$F$22,IF(Calc_VsAtt!I25="H",5,3),FALSE)*VLOOKUP($A47,Difficulties!$A$3:$F$22,IF(Calc_VsAtt!I25="H",3,5),FALSE)</f>
        <v>0.8172891189</v>
      </c>
      <c r="J47" s="149">
        <f>VLOOKUP(J3,Difficulties!$B$3:$F$22,IF(Calc_VsAtt!J25="H",5,3),FALSE)*VLOOKUP($A47,Difficulties!$A$3:$F$22,IF(Calc_VsAtt!J25="H",3,5),FALSE)</f>
        <v>3.168120799</v>
      </c>
      <c r="K47" s="149">
        <f>VLOOKUP(K3,Difficulties!$B$3:$F$22,IF(Calc_VsAtt!K25="H",5,3),FALSE)*VLOOKUP($A47,Difficulties!$A$3:$F$22,IF(Calc_VsAtt!K25="H",3,5),FALSE)</f>
        <v>0.8337166265</v>
      </c>
      <c r="L47" s="149">
        <f>VLOOKUP(L3,Difficulties!$B$3:$F$22,IF(Calc_VsAtt!L25="H",5,3),FALSE)*VLOOKUP($A47,Difficulties!$A$3:$F$22,IF(Calc_VsAtt!L25="H",3,5),FALSE)</f>
        <v>2.334404466</v>
      </c>
      <c r="M47" s="149">
        <f>VLOOKUP(M3,Difficulties!$B$3:$F$22,IF(Calc_VsAtt!M25="H",5,3),FALSE)*VLOOKUP($A47,Difficulties!$A$3:$F$22,IF(Calc_VsAtt!M25="H",3,5),FALSE)</f>
        <v>2.267572495</v>
      </c>
      <c r="N47" s="149">
        <f>VLOOKUP(N3,Difficulties!$B$3:$F$22,IF(Calc_VsAtt!N25="H",5,3),FALSE)*VLOOKUP($A47,Difficulties!$A$3:$F$22,IF(Calc_VsAtt!N25="H",3,5),FALSE)</f>
        <v>0.9263513509</v>
      </c>
      <c r="O47" s="149">
        <f>VLOOKUP(O3,Difficulties!$B$3:$F$22,IF(Calc_VsAtt!O25="H",5,3),FALSE)*VLOOKUP($A47,Difficulties!$A$3:$F$22,IF(Calc_VsAtt!O25="H",3,5),FALSE)</f>
        <v>1.667432666</v>
      </c>
      <c r="P47" s="149">
        <f>VLOOKUP(P3,Difficulties!$B$3:$F$22,IF(Calc_VsAtt!P25="H",5,3),FALSE)*VLOOKUP($A47,Difficulties!$A$3:$F$22,IF(Calc_VsAtt!P25="H",3,5),FALSE)</f>
        <v>0.2779053466</v>
      </c>
      <c r="Q47" s="149">
        <f>VLOOKUP(Q3,Difficulties!$B$3:$F$22,IF(Calc_VsAtt!Q25="H",5,3),FALSE)*VLOOKUP($A47,Difficulties!$A$3:$F$22,IF(Calc_VsAtt!Q25="H",3,5),FALSE)</f>
        <v>2.751262632</v>
      </c>
      <c r="R47" s="149">
        <f>VLOOKUP(R3,Difficulties!$B$3:$F$22,IF(Calc_VsAtt!R25="H",5,3),FALSE)*VLOOKUP($A47,Difficulties!$A$3:$F$22,IF(Calc_VsAtt!R25="H",3,5),FALSE)</f>
        <v>0.8028379939</v>
      </c>
      <c r="S47" s="149">
        <f>VLOOKUP(S3,Difficulties!$B$3:$F$22,IF(Calc_VsAtt!S25="H",5,3),FALSE)*VLOOKUP($A47,Difficulties!$A$3:$F$22,IF(Calc_VsAtt!S25="H",3,5),FALSE)</f>
        <v>1.834175616</v>
      </c>
      <c r="T47" s="149">
        <f>VLOOKUP(T3,Difficulties!$B$3:$F$22,IF(Calc_VsAtt!T25="H",5,3),FALSE)*VLOOKUP($A47,Difficulties!$A$3:$F$22,IF(Calc_VsAtt!T25="H",3,5),FALSE)</f>
        <v>0.7719593613</v>
      </c>
      <c r="U47" s="149">
        <f>VLOOKUP(U3,Difficulties!$B$3:$F$22,IF(Calc_VsAtt!U25="H",5,3),FALSE)*VLOOKUP($A47,Difficulties!$A$3:$F$22,IF(Calc_VsAtt!U25="H",3,5),FALSE)</f>
        <v>0.3087839792</v>
      </c>
      <c r="V47" s="149">
        <f>VLOOKUP(V3,Difficulties!$B$3:$F$22,IF(Calc_VsAtt!V25="H",5,3),FALSE)*VLOOKUP($A47,Difficulties!$A$3:$F$22,IF(Calc_VsAtt!V25="H",3,5),FALSE)</f>
        <v>3.131409636</v>
      </c>
      <c r="W47" s="149">
        <f>VLOOKUP(W3,Difficulties!$B$3:$F$22,IF(Calc_VsAtt!W25="H",5,3),FALSE)*VLOOKUP($A47,Difficulties!$A$3:$F$22,IF(Calc_VsAtt!W25="H",3,5),FALSE)</f>
        <v>0.8028379939</v>
      </c>
      <c r="X47" s="149">
        <f>VLOOKUP(X3,Difficulties!$B$3:$F$22,IF(Calc_VsAtt!X25="H",5,3),FALSE)*VLOOKUP($A47,Difficulties!$A$3:$F$22,IF(Calc_VsAtt!X25="H",3,5),FALSE)</f>
        <v>1.834175616</v>
      </c>
      <c r="Y47" s="149">
        <f>VLOOKUP(Y3,Difficulties!$B$3:$F$22,IF(Calc_VsAtt!Y25="H",5,3),FALSE)*VLOOKUP($A47,Difficulties!$A$3:$F$22,IF(Calc_VsAtt!Y25="H",3,5),FALSE)</f>
        <v>2.48353178</v>
      </c>
      <c r="Z47" s="149">
        <f>VLOOKUP(Z3,Difficulties!$B$3:$F$22,IF(Calc_VsAtt!Z25="H",5,3),FALSE)*VLOOKUP($A47,Difficulties!$A$3:$F$22,IF(Calc_VsAtt!Z25="H",3,5),FALSE)</f>
        <v>0.4322973362</v>
      </c>
      <c r="AA47" s="149">
        <f>VLOOKUP(AA3,Difficulties!$B$3:$F$22,IF(Calc_VsAtt!AA25="H",5,3),FALSE)*VLOOKUP($A47,Difficulties!$A$3:$F$22,IF(Calc_VsAtt!AA25="H",3,5),FALSE)</f>
        <v>0.7719593613</v>
      </c>
      <c r="AB47" s="149">
        <f>VLOOKUP(AB3,Difficulties!$B$3:$F$22,IF(Calc_VsAtt!AB25="H",5,3),FALSE)*VLOOKUP($A47,Difficulties!$A$3:$F$22,IF(Calc_VsAtt!AB25="H",3,5),FALSE)</f>
        <v>2.501147415</v>
      </c>
      <c r="AC47" s="149">
        <f>VLOOKUP(AC3,Difficulties!$B$3:$F$22,IF(Calc_VsAtt!AC25="H",5,3),FALSE)*VLOOKUP($A47,Difficulties!$A$3:$F$22,IF(Calc_VsAtt!AC25="H",3,5),FALSE)</f>
        <v>2.584519682</v>
      </c>
      <c r="AD47" s="149">
        <f>VLOOKUP(AD3,Difficulties!$B$3:$F$22,IF(Calc_VsAtt!AD25="H",5,3),FALSE)*VLOOKUP($A47,Difficulties!$A$3:$F$22,IF(Calc_VsAtt!AD25="H",3,5),FALSE)</f>
        <v>0.4940540147</v>
      </c>
      <c r="AE47" s="149">
        <f>VLOOKUP(AE3,Difficulties!$B$3:$F$22,IF(Calc_VsAtt!AE25="H",5,3),FALSE)*VLOOKUP($A47,Difficulties!$A$3:$F$22,IF(Calc_VsAtt!AE25="H",3,5),FALSE)</f>
        <v>1.584060399</v>
      </c>
      <c r="AF47" s="149">
        <f>VLOOKUP(AF3,Difficulties!$B$3:$F$22,IF(Calc_VsAtt!AF25="H",5,3),FALSE)*VLOOKUP($A47,Difficulties!$A$3:$F$22,IF(Calc_VsAtt!AF25="H",3,5),FALSE)</f>
        <v>0.8653649494</v>
      </c>
      <c r="AG47" s="149">
        <f>VLOOKUP(AG3,Difficulties!$B$3:$F$22,IF(Calc_VsAtt!AG25="H",5,3),FALSE)*VLOOKUP($A47,Difficulties!$A$3:$F$22,IF(Calc_VsAtt!AG25="H",3,5),FALSE)</f>
        <v>2.501147415</v>
      </c>
      <c r="AH47" s="149">
        <f>VLOOKUP(AH3,Difficulties!$B$3:$F$22,IF(Calc_VsAtt!AH25="H",5,3),FALSE)*VLOOKUP($A47,Difficulties!$A$3:$F$22,IF(Calc_VsAtt!AH25="H",3,5),FALSE)</f>
        <v>0.6793246369</v>
      </c>
      <c r="AI47" s="149">
        <f>VLOOKUP(AI3,Difficulties!$B$3:$F$22,IF(Calc_VsAtt!AI25="H",5,3),FALSE)*VLOOKUP($A47,Difficulties!$A$3:$F$22,IF(Calc_VsAtt!AI25="H",3,5),FALSE)</f>
        <v>0.9572299835</v>
      </c>
      <c r="AJ47" s="149">
        <f>VLOOKUP(AJ3,Difficulties!$B$3:$F$22,IF(Calc_VsAtt!AJ25="H",5,3),FALSE)*VLOOKUP($A47,Difficulties!$A$3:$F$22,IF(Calc_VsAtt!AJ25="H",3,5),FALSE)</f>
        <v>2.334404466</v>
      </c>
      <c r="AK47" s="149">
        <f>VLOOKUP(AK3,Difficulties!$B$3:$F$22,IF(Calc_VsAtt!AK25="H",5,3),FALSE)*VLOOKUP($A47,Difficulties!$A$3:$F$22,IF(Calc_VsAtt!AK25="H",3,5),FALSE)</f>
        <v>0.6793246369</v>
      </c>
      <c r="AL47" s="149">
        <f>VLOOKUP(AL3,Difficulties!$B$3:$F$22,IF(Calc_VsAtt!AL25="H",5,3),FALSE)*VLOOKUP($A47,Difficulties!$A$3:$F$22,IF(Calc_VsAtt!AL25="H",3,5),FALSE)</f>
        <v>2.417776732</v>
      </c>
      <c r="AM47" s="149">
        <f>VLOOKUP(AM3,Difficulties!$B$3:$F$22,IF(Calc_VsAtt!AM25="H",5,3),FALSE)*VLOOKUP($A47,Difficulties!$A$3:$F$22,IF(Calc_VsAtt!AM25="H",3,5),FALSE)</f>
        <v>0.5249326473</v>
      </c>
    </row>
    <row r="48" ht="12.75" customHeight="1">
      <c r="A48" s="140" t="str">
        <f t="shared" si="2"/>
        <v>Bournemouth</v>
      </c>
      <c r="B48" s="149">
        <f>VLOOKUP(B4,Difficulties!$B$3:$F$22,IF(Calc_VsAtt!B26="H",5,3),FALSE)*VLOOKUP($A48,Difficulties!$A$3:$F$22,IF(Calc_VsAtt!B26="H",3,5),FALSE)</f>
        <v>1.195774626</v>
      </c>
      <c r="C48" s="149">
        <f>VLOOKUP(C4,Difficulties!$B$3:$F$22,IF(Calc_VsAtt!C26="H",5,3),FALSE)*VLOOKUP($A48,Difficulties!$A$3:$F$22,IF(Calc_VsAtt!C26="H",3,5),FALSE)</f>
        <v>0.7626957891</v>
      </c>
      <c r="D48" s="149">
        <f>VLOOKUP(D4,Difficulties!$B$3:$F$22,IF(Calc_VsAtt!D26="H",5,3),FALSE)*VLOOKUP($A48,Difficulties!$A$3:$F$22,IF(Calc_VsAtt!D26="H",3,5),FALSE)</f>
        <v>1.445107931</v>
      </c>
      <c r="E48" s="149">
        <f>VLOOKUP(E4,Difficulties!$B$3:$F$22,IF(Calc_VsAtt!E26="H",5,3),FALSE)*VLOOKUP($A48,Difficulties!$A$3:$F$22,IF(Calc_VsAtt!E26="H",3,5),FALSE)</f>
        <v>0.4693511262</v>
      </c>
      <c r="F48" s="149">
        <f>VLOOKUP(F4,Difficulties!$B$3:$F$22,IF(Calc_VsAtt!F26="H",5,3),FALSE)*VLOOKUP($A48,Difficulties!$A$3:$F$22,IF(Calc_VsAtt!F26="H",3,5),FALSE)</f>
        <v>1.525391578</v>
      </c>
      <c r="G48" s="149">
        <f>VLOOKUP(G4,Difficulties!$B$3:$F$22,IF(Calc_VsAtt!G26="H",5,3),FALSE)*VLOOKUP($A48,Difficulties!$A$3:$F$22,IF(Calc_VsAtt!G26="H",3,5),FALSE)</f>
        <v>0.4986858155</v>
      </c>
      <c r="H48" s="149">
        <f>VLOOKUP(H4,Difficulties!$B$3:$F$22,IF(Calc_VsAtt!H26="H",5,3),FALSE)*VLOOKUP($A48,Difficulties!$A$3:$F$22,IF(Calc_VsAtt!H26="H",3,5),FALSE)</f>
        <v>1.123972581</v>
      </c>
      <c r="I48" s="149">
        <f>VLOOKUP(I4,Difficulties!$B$3:$F$22,IF(Calc_VsAtt!I26="H",5,3),FALSE)*VLOOKUP($A48,Difficulties!$A$3:$F$22,IF(Calc_VsAtt!I26="H",3,5),FALSE)</f>
        <v>0.9093681206</v>
      </c>
      <c r="J48" s="149">
        <f>VLOOKUP(J4,Difficulties!$B$3:$F$22,IF(Calc_VsAtt!J26="H",5,3),FALSE)*VLOOKUP($A48,Difficulties!$A$3:$F$22,IF(Calc_VsAtt!J26="H",3,5),FALSE)</f>
        <v>1.204256228</v>
      </c>
      <c r="K48" s="149">
        <f>VLOOKUP(K4,Difficulties!$B$3:$F$22,IF(Calc_VsAtt!K26="H",5,3),FALSE)*VLOOKUP($A48,Difficulties!$A$3:$F$22,IF(Calc_VsAtt!K26="H",3,5),FALSE)</f>
        <v>0.7764243523</v>
      </c>
      <c r="L48" s="149">
        <f>VLOOKUP(L4,Difficulties!$B$3:$F$22,IF(Calc_VsAtt!L26="H",5,3),FALSE)*VLOOKUP($A48,Difficulties!$A$3:$F$22,IF(Calc_VsAtt!L26="H",3,5),FALSE)</f>
        <v>0.7626957891</v>
      </c>
      <c r="M48" s="149">
        <f>VLOOKUP(M4,Difficulties!$B$3:$F$22,IF(Calc_VsAtt!M26="H",5,3),FALSE)*VLOOKUP($A48,Difficulties!$A$3:$F$22,IF(Calc_VsAtt!M26="H",3,5),FALSE)</f>
        <v>0.4986858155</v>
      </c>
      <c r="N48" s="149">
        <f>VLOOKUP(N4,Difficulties!$B$3:$F$22,IF(Calc_VsAtt!N26="H",5,3),FALSE)*VLOOKUP($A48,Difficulties!$A$3:$F$22,IF(Calc_VsAtt!N26="H",3,5),FALSE)</f>
        <v>1.244398433</v>
      </c>
      <c r="O48" s="149">
        <f>VLOOKUP(O4,Difficulties!$B$3:$F$22,IF(Calc_VsAtt!O26="H",5,3),FALSE)*VLOOKUP($A48,Difficulties!$A$3:$F$22,IF(Calc_VsAtt!O26="H",3,5),FALSE)</f>
        <v>0.4106823051</v>
      </c>
      <c r="P48" s="149">
        <f>VLOOKUP(P4,Difficulties!$B$3:$F$22,IF(Calc_VsAtt!P26="H",5,3),FALSE)*VLOOKUP($A48,Difficulties!$A$3:$F$22,IF(Calc_VsAtt!P26="H",3,5),FALSE)</f>
        <v>1.32468208</v>
      </c>
      <c r="Q48" s="149">
        <f>VLOOKUP(Q4,Difficulties!$B$3:$F$22,IF(Calc_VsAtt!Q26="H",5,3),FALSE)*VLOOKUP($A48,Difficulties!$A$3:$F$22,IF(Calc_VsAtt!Q26="H",3,5),FALSE)</f>
        <v>1.123972581</v>
      </c>
      <c r="R48" s="149">
        <f>VLOOKUP(R4,Difficulties!$B$3:$F$22,IF(Calc_VsAtt!R26="H",5,3),FALSE)*VLOOKUP($A48,Difficulties!$A$3:$F$22,IF(Calc_VsAtt!R26="H",3,5),FALSE)</f>
        <v>0.8220963731</v>
      </c>
      <c r="S48" s="149">
        <f>VLOOKUP(S4,Difficulties!$B$3:$F$22,IF(Calc_VsAtt!S26="H",5,3),FALSE)*VLOOKUP($A48,Difficulties!$A$3:$F$22,IF(Calc_VsAtt!S26="H",3,5),FALSE)</f>
        <v>1.164114786</v>
      </c>
      <c r="T48" s="149">
        <f>VLOOKUP(T4,Difficulties!$B$3:$F$22,IF(Calc_VsAtt!T26="H",5,3),FALSE)*VLOOKUP($A48,Difficulties!$A$3:$F$22,IF(Calc_VsAtt!T26="H",3,5),FALSE)</f>
        <v>0.4693511262</v>
      </c>
      <c r="U48" s="149">
        <f>VLOOKUP(U4,Difficulties!$B$3:$F$22,IF(Calc_VsAtt!U26="H",5,3),FALSE)*VLOOKUP($A48,Difficulties!$A$3:$F$22,IF(Calc_VsAtt!U26="H",3,5),FALSE)</f>
        <v>0.2640099737</v>
      </c>
      <c r="V48" s="149">
        <f>VLOOKUP(V4,Difficulties!$B$3:$F$22,IF(Calc_VsAtt!V26="H",5,3),FALSE)*VLOOKUP($A48,Difficulties!$A$3:$F$22,IF(Calc_VsAtt!V26="H",3,5),FALSE)</f>
        <v>1.32468208</v>
      </c>
      <c r="W48" s="149">
        <f>VLOOKUP(W4,Difficulties!$B$3:$F$22,IF(Calc_VsAtt!W26="H",5,3),FALSE)*VLOOKUP($A48,Difficulties!$A$3:$F$22,IF(Calc_VsAtt!W26="H",3,5),FALSE)</f>
        <v>0.6453581469</v>
      </c>
      <c r="X48" s="149">
        <f>VLOOKUP(X4,Difficulties!$B$3:$F$22,IF(Calc_VsAtt!X26="H",5,3),FALSE)*VLOOKUP($A48,Difficulties!$A$3:$F$22,IF(Calc_VsAtt!X26="H",3,5),FALSE)</f>
        <v>1.685958872</v>
      </c>
      <c r="Y48" s="149">
        <f>VLOOKUP(Y4,Difficulties!$B$3:$F$22,IF(Calc_VsAtt!Y26="H",5,3),FALSE)*VLOOKUP($A48,Difficulties!$A$3:$F$22,IF(Calc_VsAtt!Y26="H",3,5),FALSE)</f>
        <v>0.8831216407</v>
      </c>
      <c r="Z48" s="149">
        <f>VLOOKUP(Z4,Difficulties!$B$3:$F$22,IF(Calc_VsAtt!Z26="H",5,3),FALSE)*VLOOKUP($A48,Difficulties!$A$3:$F$22,IF(Calc_VsAtt!Z26="H",3,5),FALSE)</f>
        <v>0.7307523316</v>
      </c>
      <c r="AA48" s="149">
        <f>VLOOKUP(AA4,Difficulties!$B$3:$F$22,IF(Calc_VsAtt!AA26="H",5,3),FALSE)*VLOOKUP($A48,Difficulties!$A$3:$F$22,IF(Calc_VsAtt!AA26="H",3,5),FALSE)</f>
        <v>0.2933446629</v>
      </c>
      <c r="AB48" s="149">
        <f>VLOOKUP(AB4,Difficulties!$B$3:$F$22,IF(Calc_VsAtt!AB26="H",5,3),FALSE)*VLOOKUP($A48,Difficulties!$A$3:$F$22,IF(Calc_VsAtt!AB26="H",3,5),FALSE)</f>
        <v>1.091794223</v>
      </c>
      <c r="AC48" s="149">
        <f>VLOOKUP(AC4,Difficulties!$B$3:$F$22,IF(Calc_VsAtt!AC26="H",5,3),FALSE)*VLOOKUP($A48,Difficulties!$A$3:$F$22,IF(Calc_VsAtt!AC26="H",3,5),FALSE)</f>
        <v>0.5866893258</v>
      </c>
      <c r="AD48" s="149">
        <f>VLOOKUP(AD4,Difficulties!$B$3:$F$22,IF(Calc_VsAtt!AD26="H",5,3),FALSE)*VLOOKUP($A48,Difficulties!$A$3:$F$22,IF(Calc_VsAtt!AD26="H",3,5),FALSE)</f>
        <v>0.5218448486</v>
      </c>
      <c r="AE48" s="149">
        <f>VLOOKUP(AE4,Difficulties!$B$3:$F$22,IF(Calc_VsAtt!AE26="H",5,3),FALSE)*VLOOKUP($A48,Difficulties!$A$3:$F$22,IF(Calc_VsAtt!AE26="H",3,5),FALSE)</f>
        <v>0.7333610999</v>
      </c>
      <c r="AF48" s="149">
        <f>VLOOKUP(AF4,Difficulties!$B$3:$F$22,IF(Calc_VsAtt!AF26="H",5,3),FALSE)*VLOOKUP($A48,Difficulties!$A$3:$F$22,IF(Calc_VsAtt!AF26="H",3,5),FALSE)</f>
        <v>1.204256228</v>
      </c>
      <c r="AG48" s="149">
        <f>VLOOKUP(AG4,Difficulties!$B$3:$F$22,IF(Calc_VsAtt!AG26="H",5,3),FALSE)*VLOOKUP($A48,Difficulties!$A$3:$F$22,IF(Calc_VsAtt!AG26="H",3,5),FALSE)</f>
        <v>0.6453581469</v>
      </c>
      <c r="AH48" s="149">
        <f>VLOOKUP(AH4,Difficulties!$B$3:$F$22,IF(Calc_VsAtt!AH26="H",5,3),FALSE)*VLOOKUP($A48,Difficulties!$A$3:$F$22,IF(Calc_VsAtt!AH26="H",3,5),FALSE)</f>
        <v>0.8831216407</v>
      </c>
      <c r="AI48" s="149">
        <f>VLOOKUP(AI4,Difficulties!$B$3:$F$22,IF(Calc_VsAtt!AI26="H",5,3),FALSE)*VLOOKUP($A48,Difficulties!$A$3:$F$22,IF(Calc_VsAtt!AI26="H",3,5),FALSE)</f>
        <v>0.7333610999</v>
      </c>
      <c r="AJ48" s="149">
        <f>VLOOKUP(AJ4,Difficulties!$B$3:$F$22,IF(Calc_VsAtt!AJ26="H",5,3),FALSE)*VLOOKUP($A48,Difficulties!$A$3:$F$22,IF(Calc_VsAtt!AJ26="H",3,5),FALSE)</f>
        <v>1.507715832</v>
      </c>
      <c r="AK48" s="149">
        <f>VLOOKUP(AK4,Difficulties!$B$3:$F$22,IF(Calc_VsAtt!AK26="H",5,3),FALSE)*VLOOKUP($A48,Difficulties!$A$3:$F$22,IF(Calc_VsAtt!AK26="H",3,5),FALSE)</f>
        <v>0.7626957891</v>
      </c>
      <c r="AL48" s="149">
        <f>VLOOKUP(AL4,Difficulties!$B$3:$F$22,IF(Calc_VsAtt!AL26="H",5,3),FALSE)*VLOOKUP($A48,Difficulties!$A$3:$F$22,IF(Calc_VsAtt!AL26="H",3,5),FALSE)</f>
        <v>0.8028379939</v>
      </c>
      <c r="AM48" s="149">
        <f>VLOOKUP(AM4,Difficulties!$B$3:$F$22,IF(Calc_VsAtt!AM26="H",5,3),FALSE)*VLOOKUP($A48,Difficulties!$A$3:$F$22,IF(Calc_VsAtt!AM26="H",3,5),FALSE)</f>
        <v>0.7920304784</v>
      </c>
    </row>
    <row r="49" ht="12.75" customHeight="1">
      <c r="A49" s="140" t="str">
        <f t="shared" si="2"/>
        <v>Brighton</v>
      </c>
      <c r="B49" s="149">
        <f>VLOOKUP(B5,Difficulties!$B$3:$F$22,IF(Calc_VsAtt!B27="H",5,3),FALSE)*VLOOKUP($A49,Difficulties!$A$3:$F$22,IF(Calc_VsAtt!B27="H",3,5),FALSE)</f>
        <v>0.4786149917</v>
      </c>
      <c r="C49" s="149">
        <f>VLOOKUP(C5,Difficulties!$B$3:$F$22,IF(Calc_VsAtt!C27="H",5,3),FALSE)*VLOOKUP($A49,Difficulties!$A$3:$F$22,IF(Calc_VsAtt!C27="H",3,5),FALSE)</f>
        <v>0.704026968</v>
      </c>
      <c r="D49" s="149">
        <f>VLOOKUP(D5,Difficulties!$B$3:$F$22,IF(Calc_VsAtt!D27="H",5,3),FALSE)*VLOOKUP($A49,Difficulties!$A$3:$F$22,IF(Calc_VsAtt!D27="H",3,5),FALSE)</f>
        <v>0.1543919896</v>
      </c>
      <c r="E49" s="149">
        <f>VLOOKUP(E5,Difficulties!$B$3:$F$22,IF(Calc_VsAtt!E27="H",5,3),FALSE)*VLOOKUP($A49,Difficulties!$A$3:$F$22,IF(Calc_VsAtt!E27="H",3,5),FALSE)</f>
        <v>1.391737861</v>
      </c>
      <c r="F49" s="149">
        <f>VLOOKUP(F5,Difficulties!$B$3:$F$22,IF(Calc_VsAtt!F27="H",5,3),FALSE)*VLOOKUP($A49,Difficulties!$A$3:$F$22,IF(Calc_VsAtt!F27="H",3,5),FALSE)</f>
        <v>0.4014189969</v>
      </c>
      <c r="G49" s="149">
        <f>VLOOKUP(G5,Difficulties!$B$3:$F$22,IF(Calc_VsAtt!G27="H",5,3),FALSE)*VLOOKUP($A49,Difficulties!$A$3:$F$22,IF(Calc_VsAtt!G27="H",3,5),FALSE)</f>
        <v>0.7410813154</v>
      </c>
      <c r="H49" s="149">
        <f>VLOOKUP(H5,Difficulties!$B$3:$F$22,IF(Calc_VsAtt!H27="H",5,3),FALSE)*VLOOKUP($A49,Difficulties!$A$3:$F$22,IF(Calc_VsAtt!H27="H",3,5),FALSE)</f>
        <v>0.2161486681</v>
      </c>
      <c r="I49" s="149">
        <f>VLOOKUP(I5,Difficulties!$B$3:$F$22,IF(Calc_VsAtt!I27="H",5,3),FALSE)*VLOOKUP($A49,Difficulties!$A$3:$F$22,IF(Calc_VsAtt!I27="H",3,5),FALSE)</f>
        <v>1.556269917</v>
      </c>
      <c r="J49" s="149">
        <f>VLOOKUP(J5,Difficulties!$B$3:$F$22,IF(Calc_VsAtt!J27="H",5,3),FALSE)*VLOOKUP($A49,Difficulties!$A$3:$F$22,IF(Calc_VsAtt!J27="H",3,5),FALSE)</f>
        <v>0.2624663236</v>
      </c>
      <c r="K49" s="149">
        <f>VLOOKUP(K5,Difficulties!$B$3:$F$22,IF(Calc_VsAtt!K27="H",5,3),FALSE)*VLOOKUP($A49,Difficulties!$A$3:$F$22,IF(Calc_VsAtt!K27="H",3,5),FALSE)</f>
        <v>1.007810175</v>
      </c>
      <c r="L49" s="149">
        <f>VLOOKUP(L5,Difficulties!$B$3:$F$22,IF(Calc_VsAtt!L27="H",5,3),FALSE)*VLOOKUP($A49,Difficulties!$A$3:$F$22,IF(Calc_VsAtt!L27="H",3,5),FALSE)</f>
        <v>0.3396623184</v>
      </c>
      <c r="M49" s="149">
        <f>VLOOKUP(M5,Difficulties!$B$3:$F$22,IF(Calc_VsAtt!M27="H",5,3),FALSE)*VLOOKUP($A49,Difficulties!$A$3:$F$22,IF(Calc_VsAtt!M27="H",3,5),FALSE)</f>
        <v>0.3846066442</v>
      </c>
      <c r="N49" s="149">
        <f>VLOOKUP(N5,Difficulties!$B$3:$F$22,IF(Calc_VsAtt!N27="H",5,3),FALSE)*VLOOKUP($A49,Difficulties!$A$3:$F$22,IF(Calc_VsAtt!N27="H",3,5),FALSE)</f>
        <v>1.408053936</v>
      </c>
      <c r="O49" s="149">
        <f>VLOOKUP(O5,Difficulties!$B$3:$F$22,IF(Calc_VsAtt!O27="H",5,3),FALSE)*VLOOKUP($A49,Difficulties!$A$3:$F$22,IF(Calc_VsAtt!O27="H",3,5),FALSE)</f>
        <v>0.3859796806</v>
      </c>
      <c r="P49" s="149">
        <f>VLOOKUP(P5,Difficulties!$B$3:$F$22,IF(Calc_VsAtt!P27="H",5,3),FALSE)*VLOOKUP($A49,Difficulties!$A$3:$F$22,IF(Calc_VsAtt!P27="H",3,5),FALSE)</f>
        <v>1.037513278</v>
      </c>
      <c r="Q49" s="149">
        <f>VLOOKUP(Q5,Difficulties!$B$3:$F$22,IF(Calc_VsAtt!Q27="H",5,3),FALSE)*VLOOKUP($A49,Difficulties!$A$3:$F$22,IF(Calc_VsAtt!Q27="H",3,5),FALSE)</f>
        <v>0.2624663236</v>
      </c>
      <c r="R49" s="149">
        <f>VLOOKUP(R5,Difficulties!$B$3:$F$22,IF(Calc_VsAtt!R27="H",5,3),FALSE)*VLOOKUP($A49,Difficulties!$A$3:$F$22,IF(Calc_VsAtt!R27="H",3,5),FALSE)</f>
        <v>0.8151893061</v>
      </c>
      <c r="S49" s="149">
        <f>VLOOKUP(S5,Difficulties!$B$3:$F$22,IF(Calc_VsAtt!S27="H",5,3),FALSE)*VLOOKUP($A49,Difficulties!$A$3:$F$22,IF(Calc_VsAtt!S27="H",3,5),FALSE)</f>
        <v>0.4631756754</v>
      </c>
      <c r="T49" s="149">
        <f>VLOOKUP(T5,Difficulties!$B$3:$F$22,IF(Calc_VsAtt!T27="H",5,3),FALSE)*VLOOKUP($A49,Difficulties!$A$3:$F$22,IF(Calc_VsAtt!T27="H",3,5),FALSE)</f>
        <v>1.148675616</v>
      </c>
      <c r="U49" s="149">
        <f>VLOOKUP(U5,Difficulties!$B$3:$F$22,IF(Calc_VsAtt!U27="H",5,3),FALSE)*VLOOKUP($A49,Difficulties!$A$3:$F$22,IF(Calc_VsAtt!U27="H",3,5),FALSE)</f>
        <v>1.333945945</v>
      </c>
      <c r="V49" s="149">
        <f>VLOOKUP(V5,Difficulties!$B$3:$F$22,IF(Calc_VsAtt!V27="H",5,3),FALSE)*VLOOKUP($A49,Difficulties!$A$3:$F$22,IF(Calc_VsAtt!V27="H",3,5),FALSE)</f>
        <v>0.4014189969</v>
      </c>
      <c r="W49" s="149">
        <f>VLOOKUP(W5,Difficulties!$B$3:$F$22,IF(Calc_VsAtt!W27="H",5,3),FALSE)*VLOOKUP($A49,Difficulties!$A$3:$F$22,IF(Calc_VsAtt!W27="H",3,5),FALSE)</f>
        <v>1.037513278</v>
      </c>
      <c r="X49" s="149">
        <f>VLOOKUP(X5,Difficulties!$B$3:$F$22,IF(Calc_VsAtt!X27="H",5,3),FALSE)*VLOOKUP($A49,Difficulties!$A$3:$F$22,IF(Calc_VsAtt!X27="H",3,5),FALSE)</f>
        <v>0.1389526733</v>
      </c>
      <c r="Y49" s="149">
        <f>VLOOKUP(Y5,Difficulties!$B$3:$F$22,IF(Calc_VsAtt!Y27="H",5,3),FALSE)*VLOOKUP($A49,Difficulties!$A$3:$F$22,IF(Calc_VsAtt!Y27="H",3,5),FALSE)</f>
        <v>0.4086445594</v>
      </c>
      <c r="Z49" s="149">
        <f>VLOOKUP(Z5,Difficulties!$B$3:$F$22,IF(Calc_VsAtt!Z27="H",5,3),FALSE)*VLOOKUP($A49,Difficulties!$A$3:$F$22,IF(Calc_VsAtt!Z27="H",3,5),FALSE)</f>
        <v>1.222783607</v>
      </c>
      <c r="AA49" s="149">
        <f>VLOOKUP(AA5,Difficulties!$B$3:$F$22,IF(Calc_VsAtt!AA27="H",5,3),FALSE)*VLOOKUP($A49,Difficulties!$A$3:$F$22,IF(Calc_VsAtt!AA27="H",3,5),FALSE)</f>
        <v>0.8151893061</v>
      </c>
      <c r="AB49" s="149">
        <f>VLOOKUP(AB5,Difficulties!$B$3:$F$22,IF(Calc_VsAtt!AB27="H",5,3),FALSE)*VLOOKUP($A49,Difficulties!$A$3:$F$22,IF(Calc_VsAtt!AB27="H",3,5),FALSE)</f>
        <v>0.2470270073</v>
      </c>
      <c r="AC49" s="149">
        <f>VLOOKUP(AC5,Difficulties!$B$3:$F$22,IF(Calc_VsAtt!AC27="H",5,3),FALSE)*VLOOKUP($A49,Difficulties!$A$3:$F$22,IF(Calc_VsAtt!AC27="H",3,5),FALSE)</f>
        <v>0.3396623184</v>
      </c>
      <c r="AD49" s="149">
        <f>VLOOKUP(AD5,Difficulties!$B$3:$F$22,IF(Calc_VsAtt!AD27="H",5,3),FALSE)*VLOOKUP($A49,Difficulties!$A$3:$F$22,IF(Calc_VsAtt!AD27="H",3,5),FALSE)</f>
        <v>1.222783607</v>
      </c>
      <c r="AE49" s="149">
        <f>VLOOKUP(AE5,Difficulties!$B$3:$F$22,IF(Calc_VsAtt!AE27="H",5,3),FALSE)*VLOOKUP($A49,Difficulties!$A$3:$F$22,IF(Calc_VsAtt!AE27="H",3,5),FALSE)</f>
        <v>0.4168583132</v>
      </c>
      <c r="AF49" s="149">
        <f>VLOOKUP(AF5,Difficulties!$B$3:$F$22,IF(Calc_VsAtt!AF27="H",5,3),FALSE)*VLOOKUP($A49,Difficulties!$A$3:$F$22,IF(Calc_VsAtt!AF27="H",3,5),FALSE)</f>
        <v>1.103792097</v>
      </c>
      <c r="AG49" s="149">
        <f>VLOOKUP(AG5,Difficulties!$B$3:$F$22,IF(Calc_VsAtt!AG27="H",5,3),FALSE)*VLOOKUP($A49,Difficulties!$A$3:$F$22,IF(Calc_VsAtt!AG27="H",3,5),FALSE)</f>
        <v>1.111621269</v>
      </c>
      <c r="AH49" s="149">
        <f>VLOOKUP(AH5,Difficulties!$B$3:$F$22,IF(Calc_VsAtt!AH27="H",5,3),FALSE)*VLOOKUP($A49,Difficulties!$A$3:$F$22,IF(Calc_VsAtt!AH27="H",3,5),FALSE)</f>
        <v>0.2470270073</v>
      </c>
      <c r="AI49" s="149">
        <f>VLOOKUP(AI5,Difficulties!$B$3:$F$22,IF(Calc_VsAtt!AI27="H",5,3),FALSE)*VLOOKUP($A49,Difficulties!$A$3:$F$22,IF(Calc_VsAtt!AI27="H",3,5),FALSE)</f>
        <v>1.148675616</v>
      </c>
      <c r="AJ49" s="149">
        <f>VLOOKUP(AJ5,Difficulties!$B$3:$F$22,IF(Calc_VsAtt!AJ27="H",5,3),FALSE)*VLOOKUP($A49,Difficulties!$A$3:$F$22,IF(Calc_VsAtt!AJ27="H",3,5),FALSE)</f>
        <v>0.4326824747</v>
      </c>
      <c r="AK49" s="149">
        <f>VLOOKUP(AK5,Difficulties!$B$3:$F$22,IF(Calc_VsAtt!AK27="H",5,3),FALSE)*VLOOKUP($A49,Difficulties!$A$3:$F$22,IF(Calc_VsAtt!AK27="H",3,5),FALSE)</f>
        <v>1.111621269</v>
      </c>
      <c r="AL49" s="149">
        <f>VLOOKUP(AL5,Difficulties!$B$3:$F$22,IF(Calc_VsAtt!AL27="H",5,3),FALSE)*VLOOKUP($A49,Difficulties!$A$3:$F$22,IF(Calc_VsAtt!AL27="H",3,5),FALSE)</f>
        <v>0.3087839792</v>
      </c>
      <c r="AM49" s="149">
        <f>VLOOKUP(AM5,Difficulties!$B$3:$F$22,IF(Calc_VsAtt!AM27="H",5,3),FALSE)*VLOOKUP($A49,Difficulties!$A$3:$F$22,IF(Calc_VsAtt!AM27="H",3,5),FALSE)</f>
        <v>0.4817029958</v>
      </c>
    </row>
    <row r="50" ht="12.75" customHeight="1">
      <c r="A50" s="140" t="str">
        <f t="shared" si="2"/>
        <v>Burnley</v>
      </c>
      <c r="B50" s="149">
        <f>VLOOKUP(B6,Difficulties!$B$3:$F$22,IF(Calc_VsAtt!B28="H",5,3),FALSE)*VLOOKUP($A50,Difficulties!$A$3:$F$22,IF(Calc_VsAtt!B28="H",3,5),FALSE)</f>
        <v>0.8028379939</v>
      </c>
      <c r="C50" s="149">
        <f>VLOOKUP(C6,Difficulties!$B$3:$F$22,IF(Calc_VsAtt!C28="H",5,3),FALSE)*VLOOKUP($A50,Difficulties!$A$3:$F$22,IF(Calc_VsAtt!C28="H",3,5),FALSE)</f>
        <v>0.8151887488</v>
      </c>
      <c r="D50" s="149">
        <f>VLOOKUP(D6,Difficulties!$B$3:$F$22,IF(Calc_VsAtt!D28="H",5,3),FALSE)*VLOOKUP($A50,Difficulties!$A$3:$F$22,IF(Calc_VsAtt!D28="H",3,5),FALSE)</f>
        <v>0.8172891189</v>
      </c>
      <c r="E50" s="149">
        <f>VLOOKUP(E6,Difficulties!$B$3:$F$22,IF(Calc_VsAtt!E28="H",5,3),FALSE)*VLOOKUP($A50,Difficulties!$A$3:$F$22,IF(Calc_VsAtt!E28="H",3,5),FALSE)</f>
        <v>0.4693511262</v>
      </c>
      <c r="F50" s="149">
        <f>VLOOKUP(F6,Difficulties!$B$3:$F$22,IF(Calc_VsAtt!F28="H",5,3),FALSE)*VLOOKUP($A50,Difficulties!$A$3:$F$22,IF(Calc_VsAtt!F28="H",3,5),FALSE)</f>
        <v>0.8653649494</v>
      </c>
      <c r="G50" s="149">
        <f>VLOOKUP(G6,Difficulties!$B$3:$F$22,IF(Calc_VsAtt!G28="H",5,3),FALSE)*VLOOKUP($A50,Difficulties!$A$3:$F$22,IF(Calc_VsAtt!G28="H",3,5),FALSE)</f>
        <v>0.7657834412</v>
      </c>
      <c r="H50" s="149">
        <f>VLOOKUP(H6,Difficulties!$B$3:$F$22,IF(Calc_VsAtt!H28="H",5,3),FALSE)*VLOOKUP($A50,Difficulties!$A$3:$F$22,IF(Calc_VsAtt!H28="H",3,5),FALSE)</f>
        <v>0.7692132883</v>
      </c>
      <c r="I50" s="149">
        <f>VLOOKUP(I6,Difficulties!$B$3:$F$22,IF(Calc_VsAtt!I28="H",5,3),FALSE)*VLOOKUP($A50,Difficulties!$A$3:$F$22,IF(Calc_VsAtt!I28="H",3,5),FALSE)</f>
        <v>0.8151887488</v>
      </c>
      <c r="J50" s="149">
        <f>VLOOKUP(J6,Difficulties!$B$3:$F$22,IF(Calc_VsAtt!J28="H",5,3),FALSE)*VLOOKUP($A50,Difficulties!$A$3:$F$22,IF(Calc_VsAtt!J28="H",3,5),FALSE)</f>
        <v>0.4322973362</v>
      </c>
      <c r="K50" s="149">
        <f>VLOOKUP(K6,Difficulties!$B$3:$F$22,IF(Calc_VsAtt!K28="H",5,3),FALSE)*VLOOKUP($A50,Difficulties!$A$3:$F$22,IF(Calc_VsAtt!K28="H",3,5),FALSE)</f>
        <v>0.5434593223</v>
      </c>
      <c r="L50" s="149">
        <f>VLOOKUP(L6,Difficulties!$B$3:$F$22,IF(Calc_VsAtt!L28="H",5,3),FALSE)*VLOOKUP($A50,Difficulties!$A$3:$F$22,IF(Calc_VsAtt!L28="H",3,5),FALSE)</f>
        <v>0.8028379939</v>
      </c>
      <c r="M50" s="149">
        <f>VLOOKUP(M6,Difficulties!$B$3:$F$22,IF(Calc_VsAtt!M28="H",5,3),FALSE)*VLOOKUP($A50,Difficulties!$A$3:$F$22,IF(Calc_VsAtt!M28="H",3,5),FALSE)</f>
        <v>0.6793246369</v>
      </c>
      <c r="N50" s="149">
        <f>VLOOKUP(N6,Difficulties!$B$3:$F$22,IF(Calc_VsAtt!N28="H",5,3),FALSE)*VLOOKUP($A50,Difficulties!$A$3:$F$22,IF(Calc_VsAtt!N28="H",3,5),FALSE)</f>
        <v>0.7410805527</v>
      </c>
      <c r="O50" s="149">
        <f>VLOOKUP(O6,Difficulties!$B$3:$F$22,IF(Calc_VsAtt!O28="H",5,3),FALSE)*VLOOKUP($A50,Difficulties!$A$3:$F$22,IF(Calc_VsAtt!O28="H",3,5),FALSE)</f>
        <v>0.8337166265</v>
      </c>
      <c r="P50" s="149">
        <f>VLOOKUP(P6,Difficulties!$B$3:$F$22,IF(Calc_VsAtt!P28="H",5,3),FALSE)*VLOOKUP($A50,Difficulties!$A$3:$F$22,IF(Calc_VsAtt!P28="H",3,5),FALSE)</f>
        <v>0.6916752451</v>
      </c>
      <c r="Q50" s="149">
        <f>VLOOKUP(Q6,Difficulties!$B$3:$F$22,IF(Calc_VsAtt!Q28="H",5,3),FALSE)*VLOOKUP($A50,Difficulties!$A$3:$F$22,IF(Calc_VsAtt!Q28="H",3,5),FALSE)</f>
        <v>0.7163781336</v>
      </c>
      <c r="R50" s="149">
        <f>VLOOKUP(R6,Difficulties!$B$3:$F$22,IF(Calc_VsAtt!R28="H",5,3),FALSE)*VLOOKUP($A50,Difficulties!$A$3:$F$22,IF(Calc_VsAtt!R28="H",3,5),FALSE)</f>
        <v>0.4940540147</v>
      </c>
      <c r="S50" s="149">
        <f>VLOOKUP(S6,Difficulties!$B$3:$F$22,IF(Calc_VsAtt!S28="H",5,3),FALSE)*VLOOKUP($A50,Difficulties!$A$3:$F$22,IF(Calc_VsAtt!S28="H",3,5),FALSE)</f>
        <v>0.6175679584</v>
      </c>
      <c r="T50" s="149">
        <f>VLOOKUP(T6,Difficulties!$B$3:$F$22,IF(Calc_VsAtt!T28="H",5,3),FALSE)*VLOOKUP($A50,Difficulties!$A$3:$F$22,IF(Calc_VsAtt!T28="H",3,5),FALSE)</f>
        <v>0.8892969448</v>
      </c>
      <c r="U50" s="149">
        <f>VLOOKUP(U6,Difficulties!$B$3:$F$22,IF(Calc_VsAtt!U28="H",5,3),FALSE)*VLOOKUP($A50,Difficulties!$A$3:$F$22,IF(Calc_VsAtt!U28="H",3,5),FALSE)</f>
        <v>1.037512868</v>
      </c>
      <c r="V50" s="149">
        <f>VLOOKUP(V6,Difficulties!$B$3:$F$22,IF(Calc_VsAtt!V28="H",5,3),FALSE)*VLOOKUP($A50,Difficulties!$A$3:$F$22,IF(Calc_VsAtt!V28="H",3,5),FALSE)</f>
        <v>0.7719593613</v>
      </c>
      <c r="W50" s="149">
        <f>VLOOKUP(W6,Difficulties!$B$3:$F$22,IF(Calc_VsAtt!W28="H",5,3),FALSE)*VLOOKUP($A50,Difficulties!$A$3:$F$22,IF(Calc_VsAtt!W28="H",3,5),FALSE)</f>
        <v>0.9278248734</v>
      </c>
      <c r="X50" s="149">
        <f>VLOOKUP(X6,Difficulties!$B$3:$F$22,IF(Calc_VsAtt!X28="H",5,3),FALSE)*VLOOKUP($A50,Difficulties!$A$3:$F$22,IF(Calc_VsAtt!X28="H",3,5),FALSE)</f>
        <v>0.9572299835</v>
      </c>
      <c r="Y50" s="149">
        <f>VLOOKUP(Y6,Difficulties!$B$3:$F$22,IF(Calc_VsAtt!Y28="H",5,3),FALSE)*VLOOKUP($A50,Difficulties!$A$3:$F$22,IF(Calc_VsAtt!Y28="H",3,5),FALSE)</f>
        <v>0.2779053466</v>
      </c>
      <c r="Z50" s="149">
        <f>VLOOKUP(Z6,Difficulties!$B$3:$F$22,IF(Calc_VsAtt!Z28="H",5,3),FALSE)*VLOOKUP($A50,Difficulties!$A$3:$F$22,IF(Calc_VsAtt!Z28="H",3,5),FALSE)</f>
        <v>0.7410805527</v>
      </c>
      <c r="AA50" s="149">
        <f>VLOOKUP(AA6,Difficulties!$B$3:$F$22,IF(Calc_VsAtt!AA28="H",5,3),FALSE)*VLOOKUP($A50,Difficulties!$A$3:$F$22,IF(Calc_VsAtt!AA28="H",3,5),FALSE)</f>
        <v>0.7719593613</v>
      </c>
      <c r="AB50" s="149">
        <f>VLOOKUP(AB6,Difficulties!$B$3:$F$22,IF(Calc_VsAtt!AB28="H",5,3),FALSE)*VLOOKUP($A50,Difficulties!$A$3:$F$22,IF(Calc_VsAtt!AB28="H",3,5),FALSE)</f>
        <v>0.4940540147</v>
      </c>
      <c r="AC50" s="149">
        <f>VLOOKUP(AC6,Difficulties!$B$3:$F$22,IF(Calc_VsAtt!AC28="H",5,3),FALSE)*VLOOKUP($A50,Difficulties!$A$3:$F$22,IF(Calc_VsAtt!AC28="H",3,5),FALSE)</f>
        <v>0.5249326473</v>
      </c>
      <c r="AD50" s="149">
        <f>VLOOKUP(AD6,Difficulties!$B$3:$F$22,IF(Calc_VsAtt!AD28="H",5,3),FALSE)*VLOOKUP($A50,Difficulties!$A$3:$F$22,IF(Calc_VsAtt!AD28="H",3,5),FALSE)</f>
        <v>0.6916752451</v>
      </c>
      <c r="AE50" s="149">
        <f>VLOOKUP(AE6,Difficulties!$B$3:$F$22,IF(Calc_VsAtt!AE28="H",5,3),FALSE)*VLOOKUP($A50,Difficulties!$A$3:$F$22,IF(Calc_VsAtt!AE28="H",3,5),FALSE)</f>
        <v>0.3087839792</v>
      </c>
      <c r="AF50" s="149">
        <f>VLOOKUP(AF6,Difficulties!$B$3:$F$22,IF(Calc_VsAtt!AF28="H",5,3),FALSE)*VLOOKUP($A50,Difficulties!$A$3:$F$22,IF(Calc_VsAtt!AF28="H",3,5),FALSE)</f>
        <v>0.9387022524</v>
      </c>
      <c r="AG50" s="149">
        <f>VLOOKUP(AG6,Difficulties!$B$3:$F$22,IF(Calc_VsAtt!AG28="H",5,3),FALSE)*VLOOKUP($A50,Difficulties!$A$3:$F$22,IF(Calc_VsAtt!AG28="H",3,5),FALSE)</f>
        <v>0.6718731842</v>
      </c>
      <c r="AH50" s="149">
        <f>VLOOKUP(AH6,Difficulties!$B$3:$F$22,IF(Calc_VsAtt!AH28="H",5,3),FALSE)*VLOOKUP($A50,Difficulties!$A$3:$F$22,IF(Calc_VsAtt!AH28="H",3,5),FALSE)</f>
        <v>0.9263513509</v>
      </c>
      <c r="AI50" s="149">
        <f>VLOOKUP(AI6,Difficulties!$B$3:$F$22,IF(Calc_VsAtt!AI28="H",5,3),FALSE)*VLOOKUP($A50,Difficulties!$A$3:$F$22,IF(Calc_VsAtt!AI28="H",3,5),FALSE)</f>
        <v>0.7358611065</v>
      </c>
      <c r="AJ50" s="149">
        <f>VLOOKUP(AJ6,Difficulties!$B$3:$F$22,IF(Calc_VsAtt!AJ28="H",5,3),FALSE)*VLOOKUP($A50,Difficulties!$A$3:$F$22,IF(Calc_VsAtt!AJ28="H",3,5),FALSE)</f>
        <v>0.4940540147</v>
      </c>
      <c r="AK50" s="149">
        <f>VLOOKUP(AK6,Difficulties!$B$3:$F$22,IF(Calc_VsAtt!AK28="H",5,3),FALSE)*VLOOKUP($A50,Difficulties!$A$3:$F$22,IF(Calc_VsAtt!AK28="H",3,5),FALSE)</f>
        <v>0.3211352034</v>
      </c>
      <c r="AL50" s="149">
        <f>VLOOKUP(AL6,Difficulties!$B$3:$F$22,IF(Calc_VsAtt!AL28="H",5,3),FALSE)*VLOOKUP($A50,Difficulties!$A$3:$F$22,IF(Calc_VsAtt!AL28="H",3,5),FALSE)</f>
        <v>0.6793246369</v>
      </c>
      <c r="AM50" s="149">
        <f>VLOOKUP(AM6,Difficulties!$B$3:$F$22,IF(Calc_VsAtt!AM28="H",5,3),FALSE)*VLOOKUP($A50,Difficulties!$A$3:$F$22,IF(Calc_VsAtt!AM28="H",3,5),FALSE)</f>
        <v>0.7657834412</v>
      </c>
    </row>
    <row r="51" ht="12.75" customHeight="1">
      <c r="A51" s="140" t="str">
        <f t="shared" si="2"/>
        <v>Cardiff</v>
      </c>
      <c r="B51" s="149">
        <f>VLOOKUP(B7,Difficulties!$B$3:$F$22,IF(Calc_VsAtt!B29="H",5,3),FALSE)*VLOOKUP($A51,Difficulties!$A$3:$F$22,IF(Calc_VsAtt!B29="H",3,5),FALSE)</f>
        <v>0.4878782637</v>
      </c>
      <c r="C51" s="149">
        <f>VLOOKUP(C7,Difficulties!$B$3:$F$22,IF(Calc_VsAtt!C29="H",5,3),FALSE)*VLOOKUP($A51,Difficulties!$A$3:$F$22,IF(Calc_VsAtt!C29="H",3,5),FALSE)</f>
        <v>0.8632023007</v>
      </c>
      <c r="D51" s="149">
        <f>VLOOKUP(D7,Difficulties!$B$3:$F$22,IF(Calc_VsAtt!D29="H",5,3),FALSE)*VLOOKUP($A51,Difficulties!$A$3:$F$22,IF(Calc_VsAtt!D29="H",3,5),FALSE)</f>
        <v>0.4065651682</v>
      </c>
      <c r="E51" s="149">
        <f>VLOOKUP(E7,Difficulties!$B$3:$F$22,IF(Calc_VsAtt!E29="H",5,3),FALSE)*VLOOKUP($A51,Difficulties!$A$3:$F$22,IF(Calc_VsAtt!E29="H",3,5),FALSE)</f>
        <v>0.8919759476</v>
      </c>
      <c r="F51" s="149">
        <f>VLOOKUP(F7,Difficulties!$B$3:$F$22,IF(Calc_VsAtt!F29="H",5,3),FALSE)*VLOOKUP($A51,Difficulties!$A$3:$F$22,IF(Calc_VsAtt!F29="H",3,5),FALSE)</f>
        <v>0.26020172</v>
      </c>
      <c r="G51" s="149">
        <f>VLOOKUP(G7,Difficulties!$B$3:$F$22,IF(Calc_VsAtt!G29="H",5,3),FALSE)*VLOOKUP($A51,Difficulties!$A$3:$F$22,IF(Calc_VsAtt!G29="H",3,5),FALSE)</f>
        <v>0.3740546765</v>
      </c>
      <c r="H51" s="149">
        <f>VLOOKUP(H7,Difficulties!$B$3:$F$22,IF(Calc_VsAtt!H29="H",5,3),FALSE)*VLOOKUP($A51,Difficulties!$A$3:$F$22,IF(Calc_VsAtt!H29="H",3,5),FALSE)</f>
        <v>0.6330153121</v>
      </c>
      <c r="I51" s="149">
        <f>VLOOKUP(I7,Difficulties!$B$3:$F$22,IF(Calc_VsAtt!I29="H",5,3),FALSE)*VLOOKUP($A51,Difficulties!$A$3:$F$22,IF(Calc_VsAtt!I29="H",3,5),FALSE)</f>
        <v>0.26020172</v>
      </c>
      <c r="J51" s="149">
        <f>VLOOKUP(J7,Difficulties!$B$3:$F$22,IF(Calc_VsAtt!J29="H",5,3),FALSE)*VLOOKUP($A51,Difficulties!$A$3:$F$22,IF(Calc_VsAtt!J29="H",3,5),FALSE)</f>
        <v>1.080719987</v>
      </c>
      <c r="K51" s="149">
        <f>VLOOKUP(K7,Difficulties!$B$3:$F$22,IF(Calc_VsAtt!K29="H",5,3),FALSE)*VLOOKUP($A51,Difficulties!$A$3:$F$22,IF(Calc_VsAtt!K29="H",3,5),FALSE)</f>
        <v>0.1626261909</v>
      </c>
      <c r="L51" s="149">
        <f>VLOOKUP(L7,Difficulties!$B$3:$F$22,IF(Calc_VsAtt!L29="H",5,3),FALSE)*VLOOKUP($A51,Difficulties!$A$3:$F$22,IF(Calc_VsAtt!L29="H",3,5),FALSE)</f>
        <v>1.093389836</v>
      </c>
      <c r="M51" s="149">
        <f>VLOOKUP(M7,Difficulties!$B$3:$F$22,IF(Calc_VsAtt!M29="H",5,3),FALSE)*VLOOKUP($A51,Difficulties!$A$3:$F$22,IF(Calc_VsAtt!M29="H",3,5),FALSE)</f>
        <v>0.8344292004</v>
      </c>
      <c r="N51" s="149">
        <f>VLOOKUP(N7,Difficulties!$B$3:$F$22,IF(Calc_VsAtt!N29="H",5,3),FALSE)*VLOOKUP($A51,Difficulties!$A$3:$F$22,IF(Calc_VsAtt!N29="H",3,5),FALSE)</f>
        <v>0.3577775582</v>
      </c>
      <c r="O51" s="149">
        <f>VLOOKUP(O7,Difficulties!$B$3:$F$22,IF(Calc_VsAtt!O29="H",5,3),FALSE)*VLOOKUP($A51,Difficulties!$A$3:$F$22,IF(Calc_VsAtt!O29="H",3,5),FALSE)</f>
        <v>0.7825903355</v>
      </c>
      <c r="P51" s="149">
        <f>VLOOKUP(P7,Difficulties!$B$3:$F$22,IF(Calc_VsAtt!P29="H",5,3),FALSE)*VLOOKUP($A51,Difficulties!$A$3:$F$22,IF(Calc_VsAtt!P29="H",3,5),FALSE)</f>
        <v>0.4228279109</v>
      </c>
      <c r="Q51" s="149">
        <f>VLOOKUP(Q7,Difficulties!$B$3:$F$22,IF(Calc_VsAtt!Q29="H",5,3),FALSE)*VLOOKUP($A51,Difficulties!$A$3:$F$22,IF(Calc_VsAtt!Q29="H",3,5),FALSE)</f>
        <v>0.8632023007</v>
      </c>
      <c r="R51" s="149">
        <f>VLOOKUP(R7,Difficulties!$B$3:$F$22,IF(Calc_VsAtt!R29="H",5,3),FALSE)*VLOOKUP($A51,Difficulties!$A$3:$F$22,IF(Calc_VsAtt!R29="H",3,5),FALSE)</f>
        <v>0.5041410064</v>
      </c>
      <c r="S51" s="149">
        <f>VLOOKUP(S7,Difficulties!$B$3:$F$22,IF(Calc_VsAtt!S29="H",5,3),FALSE)*VLOOKUP($A51,Difficulties!$A$3:$F$22,IF(Calc_VsAtt!S29="H",3,5),FALSE)</f>
        <v>0.546694918</v>
      </c>
      <c r="T51" s="149">
        <f>VLOOKUP(T7,Difficulties!$B$3:$F$22,IF(Calc_VsAtt!T29="H",5,3),FALSE)*VLOOKUP($A51,Difficulties!$A$3:$F$22,IF(Calc_VsAtt!T29="H",3,5),FALSE)</f>
        <v>0.4390906536</v>
      </c>
      <c r="U51" s="149">
        <f>VLOOKUP(U7,Difficulties!$B$3:$F$22,IF(Calc_VsAtt!U29="H",5,3),FALSE)*VLOOKUP($A51,Difficulties!$A$3:$F$22,IF(Calc_VsAtt!U29="H",3,5),FALSE)</f>
        <v>0.3577775582</v>
      </c>
      <c r="V51" s="149">
        <f>VLOOKUP(V7,Difficulties!$B$3:$F$22,IF(Calc_VsAtt!V29="H",5,3),FALSE)*VLOOKUP($A51,Difficulties!$A$3:$F$22,IF(Calc_VsAtt!V29="H",3,5),FALSE)</f>
        <v>0.5754685649</v>
      </c>
      <c r="W51" s="149">
        <f>VLOOKUP(W7,Difficulties!$B$3:$F$22,IF(Calc_VsAtt!W29="H",5,3),FALSE)*VLOOKUP($A51,Difficulties!$A$3:$F$22,IF(Calc_VsAtt!W29="H",3,5),FALSE)</f>
        <v>0.9495226947</v>
      </c>
      <c r="X51" s="149">
        <f>VLOOKUP(X7,Difficulties!$B$3:$F$22,IF(Calc_VsAtt!X29="H",5,3),FALSE)*VLOOKUP($A51,Difficulties!$A$3:$F$22,IF(Calc_VsAtt!X29="H",3,5),FALSE)</f>
        <v>0.2764644627</v>
      </c>
      <c r="Y51" s="149">
        <f>VLOOKUP(Y7,Difficulties!$B$3:$F$22,IF(Calc_VsAtt!Y29="H",5,3),FALSE)*VLOOKUP($A51,Difficulties!$A$3:$F$22,IF(Calc_VsAtt!Y29="H",3,5),FALSE)</f>
        <v>0.3252523818</v>
      </c>
      <c r="Z51" s="149">
        <f>VLOOKUP(Z7,Difficulties!$B$3:$F$22,IF(Calc_VsAtt!Z29="H",5,3),FALSE)*VLOOKUP($A51,Difficulties!$A$3:$F$22,IF(Calc_VsAtt!Z29="H",3,5),FALSE)</f>
        <v>0.8919759476</v>
      </c>
      <c r="AA51" s="149">
        <f>VLOOKUP(AA7,Difficulties!$B$3:$F$22,IF(Calc_VsAtt!AA29="H",5,3),FALSE)*VLOOKUP($A51,Difficulties!$A$3:$F$22,IF(Calc_VsAtt!AA29="H",3,5),FALSE)</f>
        <v>0.4228279109</v>
      </c>
      <c r="AB51" s="149">
        <f>VLOOKUP(AB7,Difficulties!$B$3:$F$22,IF(Calc_VsAtt!AB29="H",5,3),FALSE)*VLOOKUP($A51,Difficulties!$A$3:$F$22,IF(Calc_VsAtt!AB29="H",3,5),FALSE)</f>
        <v>0.9495226947</v>
      </c>
      <c r="AC51" s="149">
        <f>VLOOKUP(AC7,Difficulties!$B$3:$F$22,IF(Calc_VsAtt!AC29="H",5,3),FALSE)*VLOOKUP($A51,Difficulties!$A$3:$F$22,IF(Calc_VsAtt!AC29="H",3,5),FALSE)</f>
        <v>1.035843089</v>
      </c>
      <c r="AD51" s="149">
        <f>VLOOKUP(AD7,Difficulties!$B$3:$F$22,IF(Calc_VsAtt!AD29="H",5,3),FALSE)*VLOOKUP($A51,Difficulties!$A$3:$F$22,IF(Calc_VsAtt!AD29="H",3,5),FALSE)</f>
        <v>0.4557587664</v>
      </c>
      <c r="AE51" s="149">
        <f>VLOOKUP(AE7,Difficulties!$B$3:$F$22,IF(Calc_VsAtt!AE29="H",5,3),FALSE)*VLOOKUP($A51,Difficulties!$A$3:$F$22,IF(Calc_VsAtt!AE29="H",3,5),FALSE)</f>
        <v>1.20848333</v>
      </c>
      <c r="AF51" s="149">
        <f>VLOOKUP(AF7,Difficulties!$B$3:$F$22,IF(Calc_VsAtt!AF29="H",5,3),FALSE)*VLOOKUP($A51,Difficulties!$A$3:$F$22,IF(Calc_VsAtt!AF29="H",3,5),FALSE)</f>
        <v>0.4065651682</v>
      </c>
      <c r="AG51" s="149">
        <f>VLOOKUP(AG7,Difficulties!$B$3:$F$22,IF(Calc_VsAtt!AG29="H",5,3),FALSE)*VLOOKUP($A51,Difficulties!$A$3:$F$22,IF(Calc_VsAtt!AG29="H",3,5),FALSE)</f>
        <v>0.6330153121</v>
      </c>
      <c r="AH51" s="149">
        <f>VLOOKUP(AH7,Difficulties!$B$3:$F$22,IF(Calc_VsAtt!AH29="H",5,3),FALSE)*VLOOKUP($A51,Difficulties!$A$3:$F$22,IF(Calc_VsAtt!AH29="H",3,5),FALSE)</f>
        <v>0.2276765437</v>
      </c>
      <c r="AI51" s="149">
        <f>VLOOKUP(AI7,Difficulties!$B$3:$F$22,IF(Calc_VsAtt!AI29="H",5,3),FALSE)*VLOOKUP($A51,Difficulties!$A$3:$F$22,IF(Calc_VsAtt!AI29="H",3,5),FALSE)</f>
        <v>0.2764644627</v>
      </c>
      <c r="AJ51" s="149">
        <f>VLOOKUP(AJ7,Difficulties!$B$3:$F$22,IF(Calc_VsAtt!AJ29="H",5,3),FALSE)*VLOOKUP($A51,Difficulties!$A$3:$F$22,IF(Calc_VsAtt!AJ29="H",3,5),FALSE)</f>
        <v>0.8056555535</v>
      </c>
      <c r="AK51" s="149">
        <f>VLOOKUP(AK7,Difficulties!$B$3:$F$22,IF(Calc_VsAtt!AK29="H",5,3),FALSE)*VLOOKUP($A51,Difficulties!$A$3:$F$22,IF(Calc_VsAtt!AK29="H",3,5),FALSE)</f>
        <v>0.430438835</v>
      </c>
      <c r="AL51" s="149">
        <f>VLOOKUP(AL7,Difficulties!$B$3:$F$22,IF(Calc_VsAtt!AL29="H",5,3),FALSE)*VLOOKUP($A51,Difficulties!$A$3:$F$22,IF(Calc_VsAtt!AL29="H",3,5),FALSE)</f>
        <v>0.8056555535</v>
      </c>
      <c r="AM51" s="149">
        <f>VLOOKUP(AM7,Difficulties!$B$3:$F$22,IF(Calc_VsAtt!AM29="H",5,3),FALSE)*VLOOKUP($A51,Difficulties!$A$3:$F$22,IF(Calc_VsAtt!AM29="H",3,5),FALSE)</f>
        <v>0.1463634482</v>
      </c>
    </row>
    <row r="52" ht="12.75" customHeight="1">
      <c r="A52" s="140" t="str">
        <f t="shared" si="2"/>
        <v>Chelsea</v>
      </c>
      <c r="B52" s="149">
        <f>VLOOKUP(B8,Difficulties!$B$3:$F$22,IF(Calc_VsAtt!B30="H",5,3),FALSE)*VLOOKUP($A52,Difficulties!$A$3:$F$22,IF(Calc_VsAtt!B30="H",3,5),FALSE)</f>
        <v>1.235134831</v>
      </c>
      <c r="C52" s="149">
        <f>VLOOKUP(C8,Difficulties!$B$3:$F$22,IF(Calc_VsAtt!C30="H",5,3),FALSE)*VLOOKUP($A52,Difficulties!$A$3:$F$22,IF(Calc_VsAtt!C30="H",3,5),FALSE)</f>
        <v>1.435844066</v>
      </c>
      <c r="D52" s="149">
        <f>VLOOKUP(D8,Difficulties!$B$3:$F$22,IF(Calc_VsAtt!D30="H",5,3),FALSE)*VLOOKUP($A52,Difficulties!$A$3:$F$22,IF(Calc_VsAtt!D30="H",3,5),FALSE)</f>
        <v>0.8398921359</v>
      </c>
      <c r="E52" s="149">
        <f>VLOOKUP(E8,Difficulties!$B$3:$F$22,IF(Calc_VsAtt!E30="H",5,3),FALSE)*VLOOKUP($A52,Difficulties!$A$3:$F$22,IF(Calc_VsAtt!E30="H",3,5),FALSE)</f>
        <v>1.435844066</v>
      </c>
      <c r="F52" s="149">
        <f>VLOOKUP(F8,Difficulties!$B$3:$F$22,IF(Calc_VsAtt!F30="H",5,3),FALSE)*VLOOKUP($A52,Difficulties!$A$3:$F$22,IF(Calc_VsAtt!F30="H",3,5),FALSE)</f>
        <v>1.379739684</v>
      </c>
      <c r="G52" s="149">
        <f>VLOOKUP(G8,Difficulties!$B$3:$F$22,IF(Calc_VsAtt!G30="H",5,3),FALSE)*VLOOKUP($A52,Difficulties!$A$3:$F$22,IF(Calc_VsAtt!G30="H",3,5),FALSE)</f>
        <v>1.284540638</v>
      </c>
      <c r="H52" s="149">
        <f>VLOOKUP(H8,Difficulties!$B$3:$F$22,IF(Calc_VsAtt!H30="H",5,3),FALSE)*VLOOKUP($A52,Difficulties!$A$3:$F$22,IF(Calc_VsAtt!H30="H",3,5),FALSE)</f>
        <v>1.296891187</v>
      </c>
      <c r="I52" s="149">
        <f>VLOOKUP(I8,Difficulties!$B$3:$F$22,IF(Calc_VsAtt!I30="H",5,3),FALSE)*VLOOKUP($A52,Difficulties!$A$3:$F$22,IF(Calc_VsAtt!I30="H",3,5),FALSE)</f>
        <v>1.284540638</v>
      </c>
      <c r="J52" s="149">
        <f>VLOOKUP(J8,Difficulties!$B$3:$F$22,IF(Calc_VsAtt!J30="H",5,3),FALSE)*VLOOKUP($A52,Difficulties!$A$3:$F$22,IF(Calc_VsAtt!J30="H",3,5),FALSE)</f>
        <v>0.8800334313</v>
      </c>
      <c r="K52" s="149">
        <f>VLOOKUP(K8,Difficulties!$B$3:$F$22,IF(Calc_VsAtt!K30="H",5,3),FALSE)*VLOOKUP($A52,Difficulties!$A$3:$F$22,IF(Calc_VsAtt!K30="H",3,5),FALSE)</f>
        <v>0.8398921359</v>
      </c>
      <c r="L52" s="149">
        <f>VLOOKUP(L8,Difficulties!$B$3:$F$22,IF(Calc_VsAtt!L30="H",5,3),FALSE)*VLOOKUP($A52,Difficulties!$A$3:$F$22,IF(Calc_VsAtt!L30="H",3,5),FALSE)</f>
        <v>1.296891187</v>
      </c>
      <c r="M52" s="149">
        <f>VLOOKUP(M8,Difficulties!$B$3:$F$22,IF(Calc_VsAtt!M30="H",5,3),FALSE)*VLOOKUP($A52,Difficulties!$A$3:$F$22,IF(Calc_VsAtt!M30="H",3,5),FALSE)</f>
        <v>1.667431904</v>
      </c>
      <c r="N52" s="149">
        <f>VLOOKUP(N8,Difficulties!$B$3:$F$22,IF(Calc_VsAtt!N30="H",5,3),FALSE)*VLOOKUP($A52,Difficulties!$A$3:$F$22,IF(Calc_VsAtt!N30="H",3,5),FALSE)</f>
        <v>0.7904863296</v>
      </c>
      <c r="O52" s="149">
        <f>VLOOKUP(O8,Difficulties!$B$3:$F$22,IF(Calc_VsAtt!O30="H",5,3),FALSE)*VLOOKUP($A52,Difficulties!$A$3:$F$22,IF(Calc_VsAtt!O30="H",3,5),FALSE)</f>
        <v>1.739671775</v>
      </c>
      <c r="P52" s="149">
        <f>VLOOKUP(P8,Difficulties!$B$3:$F$22,IF(Calc_VsAtt!P30="H",5,3),FALSE)*VLOOKUP($A52,Difficulties!$A$3:$F$22,IF(Calc_VsAtt!P30="H",3,5),FALSE)</f>
        <v>1.384583755</v>
      </c>
      <c r="Q52" s="149">
        <f>VLOOKUP(Q8,Difficulties!$B$3:$F$22,IF(Calc_VsAtt!Q30="H",5,3),FALSE)*VLOOKUP($A52,Difficulties!$A$3:$F$22,IF(Calc_VsAtt!Q30="H",3,5),FALSE)</f>
        <v>0.6021285541</v>
      </c>
      <c r="R52" s="149">
        <f>VLOOKUP(R8,Difficulties!$B$3:$F$22,IF(Calc_VsAtt!R30="H",5,3),FALSE)*VLOOKUP($A52,Difficulties!$A$3:$F$22,IF(Calc_VsAtt!R30="H",3,5),FALSE)</f>
        <v>1.235134831</v>
      </c>
      <c r="S52" s="149">
        <f>VLOOKUP(S8,Difficulties!$B$3:$F$22,IF(Calc_VsAtt!S30="H",5,3),FALSE)*VLOOKUP($A52,Difficulties!$A$3:$F$22,IF(Calc_VsAtt!S30="H",3,5),FALSE)</f>
        <v>1.760066863</v>
      </c>
      <c r="T52" s="149">
        <f>VLOOKUP(T8,Difficulties!$B$3:$F$22,IF(Calc_VsAtt!T30="H",5,3),FALSE)*VLOOKUP($A52,Difficulties!$A$3:$F$22,IF(Calc_VsAtt!T30="H",3,5),FALSE)</f>
        <v>1.531567792</v>
      </c>
      <c r="U52" s="149">
        <f>VLOOKUP(U8,Difficulties!$B$3:$F$22,IF(Calc_VsAtt!U30="H",5,3),FALSE)*VLOOKUP($A52,Difficulties!$A$3:$F$22,IF(Calc_VsAtt!U30="H",3,5),FALSE)</f>
        <v>1.333946444</v>
      </c>
      <c r="V52" s="149">
        <f>VLOOKUP(V8,Difficulties!$B$3:$F$22,IF(Calc_VsAtt!V30="H",5,3),FALSE)*VLOOKUP($A52,Difficulties!$A$3:$F$22,IF(Calc_VsAtt!V30="H",3,5),FALSE)</f>
        <v>1.389526146</v>
      </c>
      <c r="W52" s="149">
        <f>VLOOKUP(W8,Difficulties!$B$3:$F$22,IF(Calc_VsAtt!W30="H",5,3),FALSE)*VLOOKUP($A52,Difficulties!$A$3:$F$22,IF(Calc_VsAtt!W30="H",3,5),FALSE)</f>
        <v>1.389526146</v>
      </c>
      <c r="X52" s="149">
        <f>VLOOKUP(X8,Difficulties!$B$3:$F$22,IF(Calc_VsAtt!X30="H",5,3),FALSE)*VLOOKUP($A52,Difficulties!$A$3:$F$22,IF(Calc_VsAtt!X30="H",3,5),FALSE)</f>
        <v>0.9881086161</v>
      </c>
      <c r="Y52" s="149">
        <f>VLOOKUP(Y8,Difficulties!$B$3:$F$22,IF(Calc_VsAtt!Y30="H",5,3),FALSE)*VLOOKUP($A52,Difficulties!$A$3:$F$22,IF(Calc_VsAtt!Y30="H",3,5),FALSE)</f>
        <v>1.482161985</v>
      </c>
      <c r="Z52" s="149">
        <f>VLOOKUP(Z8,Difficulties!$B$3:$F$22,IF(Calc_VsAtt!Z30="H",5,3),FALSE)*VLOOKUP($A52,Difficulties!$A$3:$F$22,IF(Calc_VsAtt!Z30="H",3,5),FALSE)</f>
        <v>1.528479025</v>
      </c>
      <c r="AA52" s="149">
        <f>VLOOKUP(AA8,Difficulties!$B$3:$F$22,IF(Calc_VsAtt!AA30="H",5,3),FALSE)*VLOOKUP($A52,Difficulties!$A$3:$F$22,IF(Calc_VsAtt!AA30="H",3,5),FALSE)</f>
        <v>0.6916756558</v>
      </c>
      <c r="AB52" s="149">
        <f>VLOOKUP(AB8,Difficulties!$B$3:$F$22,IF(Calc_VsAtt!AB30="H",5,3),FALSE)*VLOOKUP($A52,Difficulties!$A$3:$F$22,IF(Calc_VsAtt!AB30="H",3,5),FALSE)</f>
        <v>1.343209107</v>
      </c>
      <c r="AC52" s="149">
        <f>VLOOKUP(AC8,Difficulties!$B$3:$F$22,IF(Calc_VsAtt!AC30="H",5,3),FALSE)*VLOOKUP($A52,Difficulties!$A$3:$F$22,IF(Calc_VsAtt!AC30="H",3,5),FALSE)</f>
        <v>0.9263513509</v>
      </c>
      <c r="AD52" s="149">
        <f>VLOOKUP(AD8,Difficulties!$B$3:$F$22,IF(Calc_VsAtt!AD30="H",5,3),FALSE)*VLOOKUP($A52,Difficulties!$A$3:$F$22,IF(Calc_VsAtt!AD30="H",3,5),FALSE)</f>
        <v>1.307662435</v>
      </c>
      <c r="AE52" s="149">
        <f>VLOOKUP(AE8,Difficulties!$B$3:$F$22,IF(Calc_VsAtt!AE30="H",5,3),FALSE)*VLOOKUP($A52,Difficulties!$A$3:$F$22,IF(Calc_VsAtt!AE30="H",3,5),FALSE)</f>
        <v>1.25976232</v>
      </c>
      <c r="AF52" s="149">
        <f>VLOOKUP(AF8,Difficulties!$B$3:$F$22,IF(Calc_VsAtt!AF30="H",5,3),FALSE)*VLOOKUP($A52,Difficulties!$A$3:$F$22,IF(Calc_VsAtt!AF30="H",3,5),FALSE)</f>
        <v>1.08691929</v>
      </c>
      <c r="AG52" s="149">
        <f>VLOOKUP(AG8,Difficulties!$B$3:$F$22,IF(Calc_VsAtt!AG30="H",5,3),FALSE)*VLOOKUP($A52,Difficulties!$A$3:$F$22,IF(Calc_VsAtt!AG30="H",3,5),FALSE)</f>
        <v>1.230741115</v>
      </c>
      <c r="AH52" s="149">
        <f>VLOOKUP(AH8,Difficulties!$B$3:$F$22,IF(Calc_VsAtt!AH30="H",5,3),FALSE)*VLOOKUP($A52,Difficulties!$A$3:$F$22,IF(Calc_VsAtt!AH30="H",3,5),FALSE)</f>
        <v>1.945336781</v>
      </c>
      <c r="AI52" s="149">
        <f>VLOOKUP(AI8,Difficulties!$B$3:$F$22,IF(Calc_VsAtt!AI30="H",5,3),FALSE)*VLOOKUP($A52,Difficulties!$A$3:$F$22,IF(Calc_VsAtt!AI30="H",3,5),FALSE)</f>
        <v>0.494054308</v>
      </c>
      <c r="AJ52" s="149">
        <f>VLOOKUP(AJ8,Difficulties!$B$3:$F$22,IF(Calc_VsAtt!AJ30="H",5,3),FALSE)*VLOOKUP($A52,Difficulties!$A$3:$F$22,IF(Calc_VsAtt!AJ30="H",3,5),FALSE)</f>
        <v>1.01898631</v>
      </c>
      <c r="AK52" s="149">
        <f>VLOOKUP(AK8,Difficulties!$B$3:$F$22,IF(Calc_VsAtt!AK30="H",5,3),FALSE)*VLOOKUP($A52,Difficulties!$A$3:$F$22,IF(Calc_VsAtt!AK30="H",3,5),FALSE)</f>
        <v>0.4446485018</v>
      </c>
      <c r="AL52" s="149">
        <f>VLOOKUP(AL8,Difficulties!$B$3:$F$22,IF(Calc_VsAtt!AL30="H",5,3),FALSE)*VLOOKUP($A52,Difficulties!$A$3:$F$22,IF(Calc_VsAtt!AL30="H",3,5),FALSE)</f>
        <v>1.528479025</v>
      </c>
      <c r="AM52" s="149">
        <f>VLOOKUP(AM8,Difficulties!$B$3:$F$22,IF(Calc_VsAtt!AM30="H",5,3),FALSE)*VLOOKUP($A52,Difficulties!$A$3:$F$22,IF(Calc_VsAtt!AM30="H",3,5),FALSE)</f>
        <v>1.08691929</v>
      </c>
    </row>
    <row r="53" ht="12.75" customHeight="1">
      <c r="A53" s="140" t="str">
        <f t="shared" si="2"/>
        <v>Crystal Palace</v>
      </c>
      <c r="B53" s="149">
        <f>VLOOKUP(B9,Difficulties!$B$3:$F$22,IF(Calc_VsAtt!B31="H",5,3),FALSE)*VLOOKUP($A53,Difficulties!$A$3:$F$22,IF(Calc_VsAtt!B31="H",3,5),FALSE)</f>
        <v>0.6538308292</v>
      </c>
      <c r="C53" s="149">
        <f>VLOOKUP(C9,Difficulties!$B$3:$F$22,IF(Calc_VsAtt!C31="H",5,3),FALSE)*VLOOKUP($A53,Difficulties!$A$3:$F$22,IF(Calc_VsAtt!C31="H",3,5),FALSE)</f>
        <v>1.253661946</v>
      </c>
      <c r="D53" s="149">
        <f>VLOOKUP(D9,Difficulties!$B$3:$F$22,IF(Calc_VsAtt!D31="H",5,3),FALSE)*VLOOKUP($A53,Difficulties!$A$3:$F$22,IF(Calc_VsAtt!D31="H",3,5),FALSE)</f>
        <v>0.7657834412</v>
      </c>
      <c r="E53" s="149">
        <f>VLOOKUP(E9,Difficulties!$B$3:$F$22,IF(Calc_VsAtt!E31="H",5,3),FALSE)*VLOOKUP($A53,Difficulties!$A$3:$F$22,IF(Calc_VsAtt!E31="H",3,5),FALSE)</f>
        <v>1.343209107</v>
      </c>
      <c r="F53" s="149">
        <f>VLOOKUP(F9,Difficulties!$B$3:$F$22,IF(Calc_VsAtt!F31="H",5,3),FALSE)*VLOOKUP($A53,Difficulties!$A$3:$F$22,IF(Calc_VsAtt!F31="H",3,5),FALSE)</f>
        <v>0.617567049</v>
      </c>
      <c r="G53" s="149">
        <f>VLOOKUP(G9,Difficulties!$B$3:$F$22,IF(Calc_VsAtt!G31="H",5,3),FALSE)*VLOOKUP($A53,Difficulties!$A$3:$F$22,IF(Calc_VsAtt!G31="H",3,5),FALSE)</f>
        <v>1.343209107</v>
      </c>
      <c r="H53" s="149">
        <f>VLOOKUP(H9,Difficulties!$B$3:$F$22,IF(Calc_VsAtt!H31="H",5,3),FALSE)*VLOOKUP($A53,Difficulties!$A$3:$F$22,IF(Calc_VsAtt!H31="H",3,5),FALSE)</f>
        <v>0.7410805527</v>
      </c>
      <c r="I53" s="149">
        <f>VLOOKUP(I9,Difficulties!$B$3:$F$22,IF(Calc_VsAtt!I31="H",5,3),FALSE)*VLOOKUP($A53,Difficulties!$A$3:$F$22,IF(Calc_VsAtt!I31="H",3,5),FALSE)</f>
        <v>1.217770695</v>
      </c>
      <c r="J53" s="149">
        <f>VLOOKUP(J9,Difficulties!$B$3:$F$22,IF(Calc_VsAtt!J31="H",5,3),FALSE)*VLOOKUP($A53,Difficulties!$A$3:$F$22,IF(Calc_VsAtt!J31="H",3,5),FALSE)</f>
        <v>0.5434593223</v>
      </c>
      <c r="K53" s="149">
        <f>VLOOKUP(K9,Difficulties!$B$3:$F$22,IF(Calc_VsAtt!K31="H",5,3),FALSE)*VLOOKUP($A53,Difficulties!$A$3:$F$22,IF(Calc_VsAtt!K31="H",3,5),FALSE)</f>
        <v>1.387983112</v>
      </c>
      <c r="L53" s="149">
        <f>VLOOKUP(L9,Difficulties!$B$3:$F$22,IF(Calc_VsAtt!L31="H",5,3),FALSE)*VLOOKUP($A53,Difficulties!$A$3:$F$22,IF(Calc_VsAtt!L31="H",3,5),FALSE)</f>
        <v>0.3952429301</v>
      </c>
      <c r="M53" s="149">
        <f>VLOOKUP(M9,Difficulties!$B$3:$F$22,IF(Calc_VsAtt!M31="H",5,3),FALSE)*VLOOKUP($A53,Difficulties!$A$3:$F$22,IF(Calc_VsAtt!M31="H",3,5),FALSE)</f>
        <v>0.895473305</v>
      </c>
      <c r="N53" s="149">
        <f>VLOOKUP(N9,Difficulties!$B$3:$F$22,IF(Calc_VsAtt!N31="H",5,3),FALSE)*VLOOKUP($A53,Difficulties!$A$3:$F$22,IF(Calc_VsAtt!N31="H",3,5),FALSE)</f>
        <v>0.2223241189</v>
      </c>
      <c r="O53" s="149">
        <f>VLOOKUP(O9,Difficulties!$B$3:$F$22,IF(Calc_VsAtt!O31="H",5,3),FALSE)*VLOOKUP($A53,Difficulties!$A$3:$F$22,IF(Calc_VsAtt!O31="H",3,5),FALSE)</f>
        <v>0.9850204654</v>
      </c>
      <c r="P53" s="149">
        <f>VLOOKUP(P9,Difficulties!$B$3:$F$22,IF(Calc_VsAtt!P31="H",5,3),FALSE)*VLOOKUP($A53,Difficulties!$A$3:$F$22,IF(Calc_VsAtt!P31="H",3,5),FALSE)</f>
        <v>0.617567049</v>
      </c>
      <c r="Q53" s="149">
        <f>VLOOKUP(Q9,Difficulties!$B$3:$F$22,IF(Calc_VsAtt!Q31="H",5,3),FALSE)*VLOOKUP($A53,Difficulties!$A$3:$F$22,IF(Calc_VsAtt!Q31="H",3,5),FALSE)</f>
        <v>0.6422699375</v>
      </c>
      <c r="R53" s="149">
        <f>VLOOKUP(R9,Difficulties!$B$3:$F$22,IF(Calc_VsAtt!R31="H",5,3),FALSE)*VLOOKUP($A53,Difficulties!$A$3:$F$22,IF(Calc_VsAtt!R31="H",3,5),FALSE)</f>
        <v>1.701398599</v>
      </c>
      <c r="S53" s="149">
        <f>VLOOKUP(S9,Difficulties!$B$3:$F$22,IF(Calc_VsAtt!S31="H",5,3),FALSE)*VLOOKUP($A53,Difficulties!$A$3:$F$22,IF(Calc_VsAtt!S31="H",3,5),FALSE)</f>
        <v>0.3458376225</v>
      </c>
      <c r="T53" s="149">
        <f>VLOOKUP(T9,Difficulties!$B$3:$F$22,IF(Calc_VsAtt!T31="H",5,3),FALSE)*VLOOKUP($A53,Difficulties!$A$3:$F$22,IF(Calc_VsAtt!T31="H",3,5),FALSE)</f>
        <v>1.333748856</v>
      </c>
      <c r="U53" s="149">
        <f>VLOOKUP(U9,Difficulties!$B$3:$F$22,IF(Calc_VsAtt!U31="H",5,3),FALSE)*VLOOKUP($A53,Difficulties!$A$3:$F$22,IF(Calc_VsAtt!U31="H",3,5),FALSE)</f>
        <v>0.9850204654</v>
      </c>
      <c r="V53" s="149">
        <f>VLOOKUP(V9,Difficulties!$B$3:$F$22,IF(Calc_VsAtt!V31="H",5,3),FALSE)*VLOOKUP($A53,Difficulties!$A$3:$F$22,IF(Calc_VsAtt!V31="H",3,5),FALSE)</f>
        <v>0.6922914662</v>
      </c>
      <c r="W53" s="149">
        <f>VLOOKUP(W9,Difficulties!$B$3:$F$22,IF(Calc_VsAtt!W31="H",5,3),FALSE)*VLOOKUP($A53,Difficulties!$A$3:$F$22,IF(Calc_VsAtt!W31="H",3,5),FALSE)</f>
        <v>1.477530273</v>
      </c>
      <c r="X53" s="149">
        <f>VLOOKUP(X9,Difficulties!$B$3:$F$22,IF(Calc_VsAtt!X31="H",5,3),FALSE)*VLOOKUP($A53,Difficulties!$A$3:$F$22,IF(Calc_VsAtt!X31="H",3,5),FALSE)</f>
        <v>0.2470270073</v>
      </c>
      <c r="Y53" s="149">
        <f>VLOOKUP(Y9,Difficulties!$B$3:$F$22,IF(Calc_VsAtt!Y31="H",5,3),FALSE)*VLOOKUP($A53,Difficulties!$A$3:$F$22,IF(Calc_VsAtt!Y31="H",3,5),FALSE)</f>
        <v>0.6422699375</v>
      </c>
      <c r="Z53" s="149">
        <f>VLOOKUP(Z9,Difficulties!$B$3:$F$22,IF(Calc_VsAtt!Z31="H",5,3),FALSE)*VLOOKUP($A53,Difficulties!$A$3:$F$22,IF(Calc_VsAtt!Z31="H",3,5),FALSE)</f>
        <v>1.68168334</v>
      </c>
      <c r="AA53" s="149">
        <f>VLOOKUP(AA9,Difficulties!$B$3:$F$22,IF(Calc_VsAtt!AA31="H",5,3),FALSE)*VLOOKUP($A53,Difficulties!$A$3:$F$22,IF(Calc_VsAtt!AA31="H",3,5),FALSE)</f>
        <v>1.88049292</v>
      </c>
      <c r="AB53" s="149">
        <f>VLOOKUP(AB9,Difficulties!$B$3:$F$22,IF(Calc_VsAtt!AB31="H",5,3),FALSE)*VLOOKUP($A53,Difficulties!$A$3:$F$22,IF(Calc_VsAtt!AB31="H",3,5),FALSE)</f>
        <v>0.5434593223</v>
      </c>
      <c r="AC53" s="149">
        <f>VLOOKUP(AC9,Difficulties!$B$3:$F$22,IF(Calc_VsAtt!AC31="H",5,3),FALSE)*VLOOKUP($A53,Difficulties!$A$3:$F$22,IF(Calc_VsAtt!AC31="H",3,5),FALSE)</f>
        <v>0.8506992995</v>
      </c>
      <c r="AD53" s="149">
        <f>VLOOKUP(AD9,Difficulties!$B$3:$F$22,IF(Calc_VsAtt!AD31="H",5,3),FALSE)*VLOOKUP($A53,Difficulties!$A$3:$F$22,IF(Calc_VsAtt!AD31="H",3,5),FALSE)</f>
        <v>0.4199458186</v>
      </c>
      <c r="AE53" s="149">
        <f>VLOOKUP(AE9,Difficulties!$B$3:$F$22,IF(Calc_VsAtt!AE31="H",5,3),FALSE)*VLOOKUP($A53,Difficulties!$A$3:$F$22,IF(Calc_VsAtt!AE31="H",3,5),FALSE)</f>
        <v>1.298435952</v>
      </c>
      <c r="AF53" s="149">
        <f>VLOOKUP(AF9,Difficulties!$B$3:$F$22,IF(Calc_VsAtt!AF31="H",5,3),FALSE)*VLOOKUP($A53,Difficulties!$A$3:$F$22,IF(Calc_VsAtt!AF31="H",3,5),FALSE)</f>
        <v>0.3952429301</v>
      </c>
      <c r="AG53" s="149">
        <f>VLOOKUP(AG9,Difficulties!$B$3:$F$22,IF(Calc_VsAtt!AG31="H",5,3),FALSE)*VLOOKUP($A53,Difficulties!$A$3:$F$22,IF(Calc_VsAtt!AG31="H",3,5),FALSE)</f>
        <v>1.477530273</v>
      </c>
      <c r="AH53" s="149">
        <f>VLOOKUP(AH9,Difficulties!$B$3:$F$22,IF(Calc_VsAtt!AH31="H",5,3),FALSE)*VLOOKUP($A53,Difficulties!$A$3:$F$22,IF(Calc_VsAtt!AH31="H",3,5),FALSE)</f>
        <v>0.4199458186</v>
      </c>
      <c r="AI53" s="149">
        <f>VLOOKUP(AI9,Difficulties!$B$3:$F$22,IF(Calc_VsAtt!AI31="H",5,3),FALSE)*VLOOKUP($A53,Difficulties!$A$3:$F$22,IF(Calc_VsAtt!AI31="H",3,5),FALSE)</f>
        <v>0.5820578184</v>
      </c>
      <c r="AJ53" s="149">
        <f>VLOOKUP(AJ9,Difficulties!$B$3:$F$22,IF(Calc_VsAtt!AJ31="H",5,3),FALSE)*VLOOKUP($A53,Difficulties!$A$3:$F$22,IF(Calc_VsAtt!AJ31="H",3,5),FALSE)</f>
        <v>0.4940540147</v>
      </c>
      <c r="AK53" s="149">
        <f>VLOOKUP(AK9,Difficulties!$B$3:$F$22,IF(Calc_VsAtt!AK31="H",5,3),FALSE)*VLOOKUP($A53,Difficulties!$A$3:$F$22,IF(Calc_VsAtt!AK31="H",3,5),FALSE)</f>
        <v>1.611851439</v>
      </c>
      <c r="AL53" s="149">
        <f>VLOOKUP(AL9,Difficulties!$B$3:$F$22,IF(Calc_VsAtt!AL31="H",5,3),FALSE)*VLOOKUP($A53,Difficulties!$A$3:$F$22,IF(Calc_VsAtt!AL31="H",3,5),FALSE)</f>
        <v>0.6153701922</v>
      </c>
      <c r="AM53" s="149">
        <f>VLOOKUP(AM9,Difficulties!$B$3:$F$22,IF(Calc_VsAtt!AM31="H",5,3),FALSE)*VLOOKUP($A53,Difficulties!$A$3:$F$22,IF(Calc_VsAtt!AM31="H",3,5),FALSE)</f>
        <v>1.387983112</v>
      </c>
    </row>
    <row r="54" ht="12.75" customHeight="1">
      <c r="A54" s="140" t="str">
        <f t="shared" si="2"/>
        <v>Everton</v>
      </c>
      <c r="B54" s="149">
        <f>VLOOKUP(B10,Difficulties!$B$3:$F$22,IF(Calc_VsAtt!B32="H",5,3),FALSE)*VLOOKUP($A54,Difficulties!$A$3:$F$22,IF(Calc_VsAtt!B32="H",3,5),FALSE)</f>
        <v>0.6922914662</v>
      </c>
      <c r="C54" s="149">
        <f>VLOOKUP(C10,Difficulties!$B$3:$F$22,IF(Calc_VsAtt!C32="H",5,3),FALSE)*VLOOKUP($A54,Difficulties!$A$3:$F$22,IF(Calc_VsAtt!C32="H",3,5),FALSE)</f>
        <v>1.296891187</v>
      </c>
      <c r="D54" s="149">
        <f>VLOOKUP(D10,Difficulties!$B$3:$F$22,IF(Calc_VsAtt!D32="H",5,3),FALSE)*VLOOKUP($A54,Difficulties!$A$3:$F$22,IF(Calc_VsAtt!D32="H",3,5),FALSE)</f>
        <v>0.7410805527</v>
      </c>
      <c r="E54" s="149">
        <f>VLOOKUP(E10,Difficulties!$B$3:$F$22,IF(Calc_VsAtt!E32="H",5,3),FALSE)*VLOOKUP($A54,Difficulties!$A$3:$F$22,IF(Calc_VsAtt!E32="H",3,5),FALSE)</f>
        <v>1.426580552</v>
      </c>
      <c r="F54" s="149">
        <f>VLOOKUP(F10,Difficulties!$B$3:$F$22,IF(Calc_VsAtt!F32="H",5,3),FALSE)*VLOOKUP($A54,Difficulties!$A$3:$F$22,IF(Calc_VsAtt!F32="H",3,5),FALSE)</f>
        <v>1.815647826</v>
      </c>
      <c r="G54" s="149">
        <f>VLOOKUP(G10,Difficulties!$B$3:$F$22,IF(Calc_VsAtt!G32="H",5,3),FALSE)*VLOOKUP($A54,Difficulties!$A$3:$F$22,IF(Calc_VsAtt!G32="H",3,5),FALSE)</f>
        <v>0.4940540147</v>
      </c>
      <c r="H54" s="149">
        <f>VLOOKUP(H10,Difficulties!$B$3:$F$22,IF(Calc_VsAtt!H32="H",5,3),FALSE)*VLOOKUP($A54,Difficulties!$A$3:$F$22,IF(Calc_VsAtt!H32="H",3,5),FALSE)</f>
        <v>1.623693804</v>
      </c>
      <c r="I54" s="149">
        <f>VLOOKUP(I10,Difficulties!$B$3:$F$22,IF(Calc_VsAtt!I32="H",5,3),FALSE)*VLOOKUP($A54,Difficulties!$A$3:$F$22,IF(Calc_VsAtt!I32="H",3,5),FALSE)</f>
        <v>0.5434593223</v>
      </c>
      <c r="J54" s="149">
        <f>VLOOKUP(J10,Difficulties!$B$3:$F$22,IF(Calc_VsAtt!J32="H",5,3),FALSE)*VLOOKUP($A54,Difficulties!$A$3:$F$22,IF(Calc_VsAtt!J32="H",3,5),FALSE)</f>
        <v>1.210431884</v>
      </c>
      <c r="K54" s="149">
        <f>VLOOKUP(K10,Difficulties!$B$3:$F$22,IF(Calc_VsAtt!K32="H",5,3),FALSE)*VLOOKUP($A54,Difficulties!$A$3:$F$22,IF(Calc_VsAtt!K32="H",3,5),FALSE)</f>
        <v>0.2223241189</v>
      </c>
      <c r="L54" s="149">
        <f>VLOOKUP(L10,Difficulties!$B$3:$F$22,IF(Calc_VsAtt!L32="H",5,3),FALSE)*VLOOKUP($A54,Difficulties!$A$3:$F$22,IF(Calc_VsAtt!L32="H",3,5),FALSE)</f>
        <v>1.253661946</v>
      </c>
      <c r="M54" s="149">
        <f>VLOOKUP(M10,Difficulties!$B$3:$F$22,IF(Calc_VsAtt!M32="H",5,3),FALSE)*VLOOKUP($A54,Difficulties!$A$3:$F$22,IF(Calc_VsAtt!M32="H",3,5),FALSE)</f>
        <v>0.3952429301</v>
      </c>
      <c r="N54" s="149">
        <f>VLOOKUP(N10,Difficulties!$B$3:$F$22,IF(Calc_VsAtt!N32="H",5,3),FALSE)*VLOOKUP($A54,Difficulties!$A$3:$F$22,IF(Calc_VsAtt!N32="H",3,5),FALSE)</f>
        <v>1.287757155</v>
      </c>
      <c r="O54" s="149">
        <f>VLOOKUP(O10,Difficulties!$B$3:$F$22,IF(Calc_VsAtt!O32="H",5,3),FALSE)*VLOOKUP($A54,Difficulties!$A$3:$F$22,IF(Calc_VsAtt!O32="H",3,5),FALSE)</f>
        <v>0.2470270073</v>
      </c>
      <c r="P54" s="149">
        <f>VLOOKUP(P10,Difficulties!$B$3:$F$22,IF(Calc_VsAtt!P32="H",5,3),FALSE)*VLOOKUP($A54,Difficulties!$A$3:$F$22,IF(Calc_VsAtt!P32="H",3,5),FALSE)</f>
        <v>1.296891187</v>
      </c>
      <c r="Q54" s="149">
        <f>VLOOKUP(Q10,Difficulties!$B$3:$F$22,IF(Calc_VsAtt!Q32="H",5,3),FALSE)*VLOOKUP($A54,Difficulties!$A$3:$F$22,IF(Calc_VsAtt!Q32="H",3,5),FALSE)</f>
        <v>1.426580552</v>
      </c>
      <c r="R54" s="149">
        <f>VLOOKUP(R10,Difficulties!$B$3:$F$22,IF(Calc_VsAtt!R32="H",5,3),FALSE)*VLOOKUP($A54,Difficulties!$A$3:$F$22,IF(Calc_VsAtt!R32="H",3,5),FALSE)</f>
        <v>0.3458376225</v>
      </c>
      <c r="S54" s="149">
        <f>VLOOKUP(S10,Difficulties!$B$3:$F$22,IF(Calc_VsAtt!S32="H",5,3),FALSE)*VLOOKUP($A54,Difficulties!$A$3:$F$22,IF(Calc_VsAtt!S32="H",3,5),FALSE)</f>
        <v>0.8645946724</v>
      </c>
      <c r="T54" s="149">
        <f>VLOOKUP(T10,Difficulties!$B$3:$F$22,IF(Calc_VsAtt!T32="H",5,3),FALSE)*VLOOKUP($A54,Difficulties!$A$3:$F$22,IF(Calc_VsAtt!T32="H",3,5),FALSE)</f>
        <v>0.4199458186</v>
      </c>
      <c r="U54" s="149">
        <f>VLOOKUP(U10,Difficulties!$B$3:$F$22,IF(Calc_VsAtt!U32="H",5,3),FALSE)*VLOOKUP($A54,Difficulties!$A$3:$F$22,IF(Calc_VsAtt!U32="H",3,5),FALSE)</f>
        <v>0.617567049</v>
      </c>
      <c r="V54" s="149">
        <f>VLOOKUP(V10,Difficulties!$B$3:$F$22,IF(Calc_VsAtt!V32="H",5,3),FALSE)*VLOOKUP($A54,Difficulties!$A$3:$F$22,IF(Calc_VsAtt!V32="H",3,5),FALSE)</f>
        <v>1.64272922</v>
      </c>
      <c r="W54" s="149">
        <f>VLOOKUP(W10,Difficulties!$B$3:$F$22,IF(Calc_VsAtt!W32="H",5,3),FALSE)*VLOOKUP($A54,Difficulties!$A$3:$F$22,IF(Calc_VsAtt!W32="H",3,5),FALSE)</f>
        <v>1.340121249</v>
      </c>
      <c r="X54" s="149">
        <f>VLOOKUP(X10,Difficulties!$B$3:$F$22,IF(Calc_VsAtt!X32="H",5,3),FALSE)*VLOOKUP($A54,Difficulties!$A$3:$F$22,IF(Calc_VsAtt!X32="H",3,5),FALSE)</f>
        <v>0.6422699375</v>
      </c>
      <c r="Y54" s="149">
        <f>VLOOKUP(Y10,Difficulties!$B$3:$F$22,IF(Calc_VsAtt!Y32="H",5,3),FALSE)*VLOOKUP($A54,Difficulties!$A$3:$F$22,IF(Calc_VsAtt!Y32="H",3,5),FALSE)</f>
        <v>0.617567049</v>
      </c>
      <c r="Z54" s="149">
        <f>VLOOKUP(Z10,Difficulties!$B$3:$F$22,IF(Calc_VsAtt!Z32="H",5,3),FALSE)*VLOOKUP($A54,Difficulties!$A$3:$F$22,IF(Calc_VsAtt!Z32="H",3,5),FALSE)</f>
        <v>1.175778272</v>
      </c>
      <c r="AA54" s="149">
        <f>VLOOKUP(AA10,Difficulties!$B$3:$F$22,IF(Calc_VsAtt!AA32="H",5,3),FALSE)*VLOOKUP($A54,Difficulties!$A$3:$F$22,IF(Calc_VsAtt!AA32="H",3,5),FALSE)</f>
        <v>0.7657834412</v>
      </c>
      <c r="AB54" s="149">
        <f>VLOOKUP(AB10,Difficulties!$B$3:$F$22,IF(Calc_VsAtt!AB32="H",5,3),FALSE)*VLOOKUP($A54,Difficulties!$A$3:$F$22,IF(Calc_VsAtt!AB32="H",3,5),FALSE)</f>
        <v>0.5619867013</v>
      </c>
      <c r="AC54" s="149">
        <f>VLOOKUP(AC10,Difficulties!$B$3:$F$22,IF(Calc_VsAtt!AC32="H",5,3),FALSE)*VLOOKUP($A54,Difficulties!$A$3:$F$22,IF(Calc_VsAtt!AC32="H",3,5),FALSE)</f>
        <v>0.6153701922</v>
      </c>
      <c r="AD54" s="149">
        <f>VLOOKUP(AD10,Difficulties!$B$3:$F$22,IF(Calc_VsAtt!AD32="H",5,3),FALSE)*VLOOKUP($A54,Difficulties!$A$3:$F$22,IF(Calc_VsAtt!AD32="H",3,5),FALSE)</f>
        <v>1.210431884</v>
      </c>
      <c r="AE54" s="149">
        <f>VLOOKUP(AE10,Difficulties!$B$3:$F$22,IF(Calc_VsAtt!AE32="H",5,3),FALSE)*VLOOKUP($A54,Difficulties!$A$3:$F$22,IF(Calc_VsAtt!AE32="H",3,5),FALSE)</f>
        <v>0.4199458186</v>
      </c>
      <c r="AF54" s="149">
        <f>VLOOKUP(AF10,Difficulties!$B$3:$F$22,IF(Calc_VsAtt!AF32="H",5,3),FALSE)*VLOOKUP($A54,Difficulties!$A$3:$F$22,IF(Calc_VsAtt!AF32="H",3,5),FALSE)</f>
        <v>0.9510539754</v>
      </c>
      <c r="AG54" s="149">
        <f>VLOOKUP(AG10,Difficulties!$B$3:$F$22,IF(Calc_VsAtt!AG32="H",5,3),FALSE)*VLOOKUP($A54,Difficulties!$A$3:$F$22,IF(Calc_VsAtt!AG32="H",3,5),FALSE)</f>
        <v>0.6422699375</v>
      </c>
      <c r="AH54" s="149">
        <f>VLOOKUP(AH10,Difficulties!$B$3:$F$22,IF(Calc_VsAtt!AH32="H",5,3),FALSE)*VLOOKUP($A54,Difficulties!$A$3:$F$22,IF(Calc_VsAtt!AH32="H",3,5),FALSE)</f>
        <v>1.340121249</v>
      </c>
      <c r="AI54" s="149">
        <f>VLOOKUP(AI10,Difficulties!$B$3:$F$22,IF(Calc_VsAtt!AI32="H",5,3),FALSE)*VLOOKUP($A54,Difficulties!$A$3:$F$22,IF(Calc_VsAtt!AI32="H",3,5),FALSE)</f>
        <v>0.6538308292</v>
      </c>
      <c r="AJ54" s="149">
        <f>VLOOKUP(AJ10,Difficulties!$B$3:$F$22,IF(Calc_VsAtt!AJ32="H",5,3),FALSE)*VLOOKUP($A54,Difficulties!$A$3:$F$22,IF(Calc_VsAtt!AJ32="H",3,5),FALSE)</f>
        <v>0.8213646102</v>
      </c>
      <c r="AK54" s="149">
        <f>VLOOKUP(AK10,Difficulties!$B$3:$F$22,IF(Calc_VsAtt!AK32="H",5,3),FALSE)*VLOOKUP($A54,Difficulties!$A$3:$F$22,IF(Calc_VsAtt!AK32="H",3,5),FALSE)</f>
        <v>0.666972826</v>
      </c>
      <c r="AL54" s="149">
        <f>VLOOKUP(AL10,Difficulties!$B$3:$F$22,IF(Calc_VsAtt!AL32="H",5,3),FALSE)*VLOOKUP($A54,Difficulties!$A$3:$F$22,IF(Calc_VsAtt!AL32="H",3,5),FALSE)</f>
        <v>0.9510539754</v>
      </c>
      <c r="AM54" s="149">
        <f>VLOOKUP(AM10,Difficulties!$B$3:$F$22,IF(Calc_VsAtt!AM32="H",5,3),FALSE)*VLOOKUP($A54,Difficulties!$A$3:$F$22,IF(Calc_VsAtt!AM32="H",3,5),FALSE)</f>
        <v>0.3952429301</v>
      </c>
    </row>
    <row r="55" ht="12.75" customHeight="1">
      <c r="A55" s="140" t="str">
        <f t="shared" si="2"/>
        <v>Fulham</v>
      </c>
      <c r="B55" s="149">
        <f>VLOOKUP(B11,Difficulties!$B$3:$F$22,IF(Calc_VsAtt!B33="H",5,3),FALSE)*VLOOKUP($A55,Difficulties!$A$3:$F$22,IF(Calc_VsAtt!B33="H",3,5),FALSE)</f>
        <v>0.8056555535</v>
      </c>
      <c r="C55" s="149">
        <f>VLOOKUP(C11,Difficulties!$B$3:$F$22,IF(Calc_VsAtt!C33="H",5,3),FALSE)*VLOOKUP($A55,Difficulties!$A$3:$F$22,IF(Calc_VsAtt!C33="H",3,5),FALSE)</f>
        <v>0.3499264511</v>
      </c>
      <c r="D55" s="149">
        <f>VLOOKUP(D11,Difficulties!$B$3:$F$22,IF(Calc_VsAtt!D33="H",5,3),FALSE)*VLOOKUP($A55,Difficulties!$A$3:$F$22,IF(Calc_VsAtt!D33="H",3,5),FALSE)</f>
        <v>0.6330153121</v>
      </c>
      <c r="E55" s="149">
        <f>VLOOKUP(E11,Difficulties!$B$3:$F$22,IF(Calc_VsAtt!E33="H",5,3),FALSE)*VLOOKUP($A55,Difficulties!$A$3:$F$22,IF(Calc_VsAtt!E33="H",3,5),FALSE)</f>
        <v>0.5467600538</v>
      </c>
      <c r="F55" s="149">
        <f>VLOOKUP(F11,Difficulties!$B$3:$F$22,IF(Calc_VsAtt!F33="H",5,3),FALSE)*VLOOKUP($A55,Difficulties!$A$3:$F$22,IF(Calc_VsAtt!F33="H",3,5),FALSE)</f>
        <v>0.3061856966</v>
      </c>
      <c r="G55" s="149">
        <f>VLOOKUP(G11,Difficulties!$B$3:$F$22,IF(Calc_VsAtt!G33="H",5,3),FALSE)*VLOOKUP($A55,Difficulties!$A$3:$F$22,IF(Calc_VsAtt!G33="H",3,5),FALSE)</f>
        <v>0.9495226947</v>
      </c>
      <c r="H55" s="149">
        <f>VLOOKUP(H11,Difficulties!$B$3:$F$22,IF(Calc_VsAtt!H33="H",5,3),FALSE)*VLOOKUP($A55,Difficulties!$A$3:$F$22,IF(Calc_VsAtt!H33="H",3,5),FALSE)</f>
        <v>0.4811491299</v>
      </c>
      <c r="I55" s="149">
        <f>VLOOKUP(I11,Difficulties!$B$3:$F$22,IF(Calc_VsAtt!I33="H",5,3),FALSE)*VLOOKUP($A55,Difficulties!$A$3:$F$22,IF(Calc_VsAtt!I33="H",3,5),FALSE)</f>
        <v>0.8919759476</v>
      </c>
      <c r="J55" s="149">
        <f>VLOOKUP(J11,Difficulties!$B$3:$F$22,IF(Calc_VsAtt!J33="H",5,3),FALSE)*VLOOKUP($A55,Difficulties!$A$3:$F$22,IF(Calc_VsAtt!J33="H",3,5),FALSE)</f>
        <v>0.5448150771</v>
      </c>
      <c r="K55" s="149">
        <f>VLOOKUP(K11,Difficulties!$B$3:$F$22,IF(Calc_VsAtt!K33="H",5,3),FALSE)*VLOOKUP($A55,Difficulties!$A$3:$F$22,IF(Calc_VsAtt!K33="H",3,5),FALSE)</f>
        <v>0.8919759476</v>
      </c>
      <c r="L55" s="149">
        <f>VLOOKUP(L11,Difficulties!$B$3:$F$22,IF(Calc_VsAtt!L33="H",5,3),FALSE)*VLOOKUP($A55,Difficulties!$A$3:$F$22,IF(Calc_VsAtt!L33="H",3,5),FALSE)</f>
        <v>0.5467600538</v>
      </c>
      <c r="M55" s="149">
        <f>VLOOKUP(M11,Difficulties!$B$3:$F$22,IF(Calc_VsAtt!M33="H",5,3),FALSE)*VLOOKUP($A55,Difficulties!$A$3:$F$22,IF(Calc_VsAtt!M33="H",3,5),FALSE)</f>
        <v>0.2187041878</v>
      </c>
      <c r="N55" s="149">
        <f>VLOOKUP(N11,Difficulties!$B$3:$F$22,IF(Calc_VsAtt!N33="H",5,3),FALSE)*VLOOKUP($A55,Difficulties!$A$3:$F$22,IF(Calc_VsAtt!N33="H",3,5),FALSE)</f>
        <v>0.8632023007</v>
      </c>
      <c r="O55" s="149">
        <f>VLOOKUP(O11,Difficulties!$B$3:$F$22,IF(Calc_VsAtt!O33="H",5,3),FALSE)*VLOOKUP($A55,Difficulties!$A$3:$F$22,IF(Calc_VsAtt!O33="H",3,5),FALSE)</f>
        <v>0.3499264511</v>
      </c>
      <c r="P55" s="149">
        <f>VLOOKUP(P11,Difficulties!$B$3:$F$22,IF(Calc_VsAtt!P33="H",5,3),FALSE)*VLOOKUP($A55,Difficulties!$A$3:$F$22,IF(Calc_VsAtt!P33="H",3,5),FALSE)</f>
        <v>1.093389836</v>
      </c>
      <c r="Q55" s="149">
        <f>VLOOKUP(Q11,Difficulties!$B$3:$F$22,IF(Calc_VsAtt!Q33="H",5,3),FALSE)*VLOOKUP($A55,Difficulties!$A$3:$F$22,IF(Calc_VsAtt!Q33="H",3,5),FALSE)</f>
        <v>0.1968336028</v>
      </c>
      <c r="R55" s="149">
        <f>VLOOKUP(R11,Difficulties!$B$3:$F$22,IF(Calc_VsAtt!R33="H",5,3),FALSE)*VLOOKUP($A55,Difficulties!$A$3:$F$22,IF(Calc_VsAtt!R33="H",3,5),FALSE)</f>
        <v>1.20848333</v>
      </c>
      <c r="S55" s="149">
        <f>VLOOKUP(S11,Difficulties!$B$3:$F$22,IF(Calc_VsAtt!S33="H",5,3),FALSE)*VLOOKUP($A55,Difficulties!$A$3:$F$22,IF(Calc_VsAtt!S33="H",3,5),FALSE)</f>
        <v>0.3717970361</v>
      </c>
      <c r="T55" s="149">
        <f>VLOOKUP(T11,Difficulties!$B$3:$F$22,IF(Calc_VsAtt!T33="H",5,3),FALSE)*VLOOKUP($A55,Difficulties!$A$3:$F$22,IF(Calc_VsAtt!T33="H",3,5),FALSE)</f>
        <v>0.7825903355</v>
      </c>
      <c r="U55" s="149">
        <f>VLOOKUP(U11,Difficulties!$B$3:$F$22,IF(Calc_VsAtt!U33="H",5,3),FALSE)*VLOOKUP($A55,Difficulties!$A$3:$F$22,IF(Calc_VsAtt!U33="H",3,5),FALSE)</f>
        <v>0.9495226947</v>
      </c>
      <c r="V55" s="149">
        <f>VLOOKUP(V11,Difficulties!$B$3:$F$22,IF(Calc_VsAtt!V33="H",5,3),FALSE)*VLOOKUP($A55,Difficulties!$A$3:$F$22,IF(Calc_VsAtt!V33="H",3,5),FALSE)</f>
        <v>0.4374083755</v>
      </c>
      <c r="W55" s="149">
        <f>VLOOKUP(W11,Difficulties!$B$3:$F$22,IF(Calc_VsAtt!W33="H",5,3),FALSE)*VLOOKUP($A55,Difficulties!$A$3:$F$22,IF(Calc_VsAtt!W33="H",3,5),FALSE)</f>
        <v>0.3717970361</v>
      </c>
      <c r="X55" s="149">
        <f>VLOOKUP(X11,Difficulties!$B$3:$F$22,IF(Calc_VsAtt!X33="H",5,3),FALSE)*VLOOKUP($A55,Difficulties!$A$3:$F$22,IF(Calc_VsAtt!X33="H",3,5),FALSE)</f>
        <v>0.5754685649</v>
      </c>
      <c r="Y55" s="149">
        <f>VLOOKUP(Y11,Difficulties!$B$3:$F$22,IF(Calc_VsAtt!Y33="H",5,3),FALSE)*VLOOKUP($A55,Difficulties!$A$3:$F$22,IF(Calc_VsAtt!Y33="H",3,5),FALSE)</f>
        <v>0.8344292004</v>
      </c>
      <c r="Z55" s="149">
        <f>VLOOKUP(Z11,Difficulties!$B$3:$F$22,IF(Calc_VsAtt!Z33="H",5,3),FALSE)*VLOOKUP($A55,Difficulties!$A$3:$F$22,IF(Calc_VsAtt!Z33="H",3,5),FALSE)</f>
        <v>0.5905012238</v>
      </c>
      <c r="AA55" s="149">
        <f>VLOOKUP(AA11,Difficulties!$B$3:$F$22,IF(Calc_VsAtt!AA33="H",5,3),FALSE)*VLOOKUP($A55,Difficulties!$A$3:$F$22,IF(Calc_VsAtt!AA33="H",3,5),FALSE)</f>
        <v>0.546694918</v>
      </c>
      <c r="AB55" s="149">
        <f>VLOOKUP(AB11,Difficulties!$B$3:$F$22,IF(Calc_VsAtt!AB33="H",5,3),FALSE)*VLOOKUP($A55,Difficulties!$A$3:$F$22,IF(Calc_VsAtt!AB33="H",3,5),FALSE)</f>
        <v>0.5686306388</v>
      </c>
      <c r="AC55" s="149">
        <f>VLOOKUP(AC11,Difficulties!$B$3:$F$22,IF(Calc_VsAtt!AC33="H",5,3),FALSE)*VLOOKUP($A55,Difficulties!$A$3:$F$22,IF(Calc_VsAtt!AC33="H",3,5),FALSE)</f>
        <v>0.5686306388</v>
      </c>
      <c r="AD55" s="149">
        <f>VLOOKUP(AD11,Difficulties!$B$3:$F$22,IF(Calc_VsAtt!AD33="H",5,3),FALSE)*VLOOKUP($A55,Difficulties!$A$3:$F$22,IF(Calc_VsAtt!AD33="H",3,5),FALSE)</f>
        <v>0.6330153121</v>
      </c>
      <c r="AE55" s="149">
        <f>VLOOKUP(AE11,Difficulties!$B$3:$F$22,IF(Calc_VsAtt!AE33="H",5,3),FALSE)*VLOOKUP($A55,Difficulties!$A$3:$F$22,IF(Calc_VsAtt!AE33="H",3,5),FALSE)</f>
        <v>0.4811491299</v>
      </c>
      <c r="AF55" s="149">
        <f>VLOOKUP(AF11,Difficulties!$B$3:$F$22,IF(Calc_VsAtt!AF33="H",5,3),FALSE)*VLOOKUP($A55,Difficulties!$A$3:$F$22,IF(Calc_VsAtt!AF33="H",3,5),FALSE)</f>
        <v>0.8056555535</v>
      </c>
      <c r="AG55" s="149">
        <f>VLOOKUP(AG11,Difficulties!$B$3:$F$22,IF(Calc_VsAtt!AG33="H",5,3),FALSE)*VLOOKUP($A55,Difficulties!$A$3:$F$22,IF(Calc_VsAtt!AG33="H",3,5),FALSE)</f>
        <v>0.3740546765</v>
      </c>
      <c r="AH55" s="149">
        <f>VLOOKUP(AH11,Difficulties!$B$3:$F$22,IF(Calc_VsAtt!AH33="H",5,3),FALSE)*VLOOKUP($A55,Difficulties!$A$3:$F$22,IF(Calc_VsAtt!AH33="H",3,5),FALSE)</f>
        <v>0.6779827327</v>
      </c>
      <c r="AI55" s="149">
        <f>VLOOKUP(AI11,Difficulties!$B$3:$F$22,IF(Calc_VsAtt!AI33="H",5,3),FALSE)*VLOOKUP($A55,Difficulties!$A$3:$F$22,IF(Calc_VsAtt!AI33="H",3,5),FALSE)</f>
        <v>1.035843089</v>
      </c>
      <c r="AJ55" s="149">
        <f>VLOOKUP(AJ11,Difficulties!$B$3:$F$22,IF(Calc_VsAtt!AJ33="H",5,3),FALSE)*VLOOKUP($A55,Difficulties!$A$3:$F$22,IF(Calc_VsAtt!AJ33="H",3,5),FALSE)</f>
        <v>0.6561121477</v>
      </c>
      <c r="AK55" s="149">
        <f>VLOOKUP(AK11,Difficulties!$B$3:$F$22,IF(Calc_VsAtt!AK33="H",5,3),FALSE)*VLOOKUP($A55,Difficulties!$A$3:$F$22,IF(Calc_VsAtt!AK33="H",3,5),FALSE)</f>
        <v>0.8571227484</v>
      </c>
      <c r="AL55" s="149">
        <f>VLOOKUP(AL11,Difficulties!$B$3:$F$22,IF(Calc_VsAtt!AL33="H",5,3),FALSE)*VLOOKUP($A55,Difficulties!$A$3:$F$22,IF(Calc_VsAtt!AL33="H",3,5),FALSE)</f>
        <v>0.6129169617</v>
      </c>
      <c r="AM55" s="149">
        <f>VLOOKUP(AM11,Difficulties!$B$3:$F$22,IF(Calc_VsAtt!AM33="H",5,3),FALSE)*VLOOKUP($A55,Difficulties!$A$3:$F$22,IF(Calc_VsAtt!AM33="H",3,5),FALSE)</f>
        <v>0.8632023007</v>
      </c>
    </row>
    <row r="56" ht="12.75" customHeight="1">
      <c r="A56" s="140" t="str">
        <f t="shared" si="2"/>
        <v>Huddersfield</v>
      </c>
      <c r="B56" s="149">
        <f>VLOOKUP(B12,Difficulties!$B$3:$F$22,IF(Calc_VsAtt!B34="H",5,3),FALSE)*VLOOKUP($A56,Difficulties!$A$3:$F$22,IF(Calc_VsAtt!B34="H",3,5),FALSE)</f>
        <v>0.5434593223</v>
      </c>
      <c r="C56" s="149">
        <f>VLOOKUP(C12,Difficulties!$B$3:$F$22,IF(Calc_VsAtt!C34="H",5,3),FALSE)*VLOOKUP($A56,Difficulties!$A$3:$F$22,IF(Calc_VsAtt!C34="H",3,5),FALSE)</f>
        <v>0.2593783196</v>
      </c>
      <c r="D56" s="149">
        <f>VLOOKUP(D12,Difficulties!$B$3:$F$22,IF(Calc_VsAtt!D34="H",5,3),FALSE)*VLOOKUP($A56,Difficulties!$A$3:$F$22,IF(Calc_VsAtt!D34="H",3,5),FALSE)</f>
        <v>0.7358611065</v>
      </c>
      <c r="E56" s="149">
        <f>VLOOKUP(E12,Difficulties!$B$3:$F$22,IF(Calc_VsAtt!E34="H",5,3),FALSE)*VLOOKUP($A56,Difficulties!$A$3:$F$22,IF(Calc_VsAtt!E34="H",3,5),FALSE)</f>
        <v>0.4075946531</v>
      </c>
      <c r="F56" s="149">
        <f>VLOOKUP(F12,Difficulties!$B$3:$F$22,IF(Calc_VsAtt!F34="H",5,3),FALSE)*VLOOKUP($A56,Difficulties!$A$3:$F$22,IF(Calc_VsAtt!F34="H",3,5),FALSE)</f>
        <v>0.6916752451</v>
      </c>
      <c r="G56" s="149">
        <f>VLOOKUP(G12,Difficulties!$B$3:$F$22,IF(Calc_VsAtt!G34="H",5,3),FALSE)*VLOOKUP($A56,Difficulties!$A$3:$F$22,IF(Calc_VsAtt!G34="H",3,5),FALSE)</f>
        <v>0.4075946531</v>
      </c>
      <c r="H56" s="149">
        <f>VLOOKUP(H12,Difficulties!$B$3:$F$22,IF(Calc_VsAtt!H34="H",5,3),FALSE)*VLOOKUP($A56,Difficulties!$A$3:$F$22,IF(Calc_VsAtt!H34="H",3,5),FALSE)</f>
        <v>0.4940540147</v>
      </c>
      <c r="I56" s="149">
        <f>VLOOKUP(I12,Difficulties!$B$3:$F$22,IF(Calc_VsAtt!I34="H",5,3),FALSE)*VLOOKUP($A56,Difficulties!$A$3:$F$22,IF(Calc_VsAtt!I34="H",3,5),FALSE)</f>
        <v>0.3149594886</v>
      </c>
      <c r="J56" s="149">
        <f>VLOOKUP(J12,Difficulties!$B$3:$F$22,IF(Calc_VsAtt!J34="H",5,3),FALSE)*VLOOKUP($A56,Difficulties!$A$3:$F$22,IF(Calc_VsAtt!J34="H",3,5),FALSE)</f>
        <v>0.6916752451</v>
      </c>
      <c r="K56" s="149">
        <f>VLOOKUP(K12,Difficulties!$B$3:$F$22,IF(Calc_VsAtt!K34="H",5,3),FALSE)*VLOOKUP($A56,Difficulties!$A$3:$F$22,IF(Calc_VsAtt!K34="H",3,5),FALSE)</f>
        <v>0.5743378082</v>
      </c>
      <c r="L56" s="149">
        <f>VLOOKUP(L12,Difficulties!$B$3:$F$22,IF(Calc_VsAtt!L34="H",5,3),FALSE)*VLOOKUP($A56,Difficulties!$A$3:$F$22,IF(Calc_VsAtt!L34="H",3,5),FALSE)</f>
        <v>0.9278248734</v>
      </c>
      <c r="M56" s="149">
        <f>VLOOKUP(M12,Difficulties!$B$3:$F$22,IF(Calc_VsAtt!M34="H",5,3),FALSE)*VLOOKUP($A56,Difficulties!$A$3:$F$22,IF(Calc_VsAtt!M34="H",3,5),FALSE)</f>
        <v>1.037512868</v>
      </c>
      <c r="N56" s="149">
        <f>VLOOKUP(N12,Difficulties!$B$3:$F$22,IF(Calc_VsAtt!N34="H",5,3),FALSE)*VLOOKUP($A56,Difficulties!$A$3:$F$22,IF(Calc_VsAtt!N34="H",3,5),FALSE)</f>
        <v>0.5192188052</v>
      </c>
      <c r="O56" s="149">
        <f>VLOOKUP(O12,Difficulties!$B$3:$F$22,IF(Calc_VsAtt!O34="H",5,3),FALSE)*VLOOKUP($A56,Difficulties!$A$3:$F$22,IF(Calc_VsAtt!O34="H",3,5),FALSE)</f>
        <v>0.7163781336</v>
      </c>
      <c r="P56" s="149">
        <f>VLOOKUP(P12,Difficulties!$B$3:$F$22,IF(Calc_VsAtt!P34="H",5,3),FALSE)*VLOOKUP($A56,Difficulties!$A$3:$F$22,IF(Calc_VsAtt!P34="H",3,5),FALSE)</f>
        <v>0.5558106345</v>
      </c>
      <c r="Q56" s="149">
        <f>VLOOKUP(Q12,Difficulties!$B$3:$F$22,IF(Calc_VsAtt!Q34="H",5,3),FALSE)*VLOOKUP($A56,Difficulties!$A$3:$F$22,IF(Calc_VsAtt!Q34="H",3,5),FALSE)</f>
        <v>0.3705406577</v>
      </c>
      <c r="R56" s="149">
        <f>VLOOKUP(R12,Difficulties!$B$3:$F$22,IF(Calc_VsAtt!R34="H",5,3),FALSE)*VLOOKUP($A56,Difficulties!$A$3:$F$22,IF(Calc_VsAtt!R34="H",3,5),FALSE)</f>
        <v>0.7410805527</v>
      </c>
      <c r="S56" s="149">
        <f>VLOOKUP(S12,Difficulties!$B$3:$F$22,IF(Calc_VsAtt!S34="H",5,3),FALSE)*VLOOKUP($A56,Difficulties!$A$3:$F$22,IF(Calc_VsAtt!S34="H",3,5),FALSE)</f>
        <v>0.7410805527</v>
      </c>
      <c r="T56" s="149">
        <f>VLOOKUP(T12,Difficulties!$B$3:$F$22,IF(Calc_VsAtt!T34="H",5,3),FALSE)*VLOOKUP($A56,Difficulties!$A$3:$F$22,IF(Calc_VsAtt!T34="H",3,5),FALSE)</f>
        <v>0.1667431552</v>
      </c>
      <c r="U56" s="149">
        <f>VLOOKUP(U12,Difficulties!$B$3:$F$22,IF(Calc_VsAtt!U34="H",5,3),FALSE)*VLOOKUP($A56,Difficulties!$A$3:$F$22,IF(Calc_VsAtt!U34="H",3,5),FALSE)</f>
        <v>0.490373316</v>
      </c>
      <c r="V56" s="149">
        <f>VLOOKUP(V12,Difficulties!$B$3:$F$22,IF(Calc_VsAtt!V34="H",5,3),FALSE)*VLOOKUP($A56,Difficulties!$A$3:$F$22,IF(Calc_VsAtt!V34="H",3,5),FALSE)</f>
        <v>0.5434593223</v>
      </c>
      <c r="W56" s="149">
        <f>VLOOKUP(W12,Difficulties!$B$3:$F$22,IF(Calc_VsAtt!W34="H",5,3),FALSE)*VLOOKUP($A56,Difficulties!$A$3:$F$22,IF(Calc_VsAtt!W34="H",3,5),FALSE)</f>
        <v>0.4615278268</v>
      </c>
      <c r="X56" s="149">
        <f>VLOOKUP(X12,Difficulties!$B$3:$F$22,IF(Calc_VsAtt!X34="H",5,3),FALSE)*VLOOKUP($A56,Difficulties!$A$3:$F$22,IF(Calc_VsAtt!X34="H",3,5),FALSE)</f>
        <v>0.3211352034</v>
      </c>
      <c r="Y56" s="149">
        <f>VLOOKUP(Y12,Difficulties!$B$3:$F$22,IF(Calc_VsAtt!Y34="H",5,3),FALSE)*VLOOKUP($A56,Difficulties!$A$3:$F$22,IF(Calc_VsAtt!Y34="H",3,5),FALSE)</f>
        <v>0.8892969448</v>
      </c>
      <c r="Z56" s="149">
        <f>VLOOKUP(Z12,Difficulties!$B$3:$F$22,IF(Calc_VsAtt!Z34="H",5,3),FALSE)*VLOOKUP($A56,Difficulties!$A$3:$F$22,IF(Calc_VsAtt!Z34="H",3,5),FALSE)</f>
        <v>0.2964323149</v>
      </c>
      <c r="AA56" s="149">
        <f>VLOOKUP(AA12,Difficulties!$B$3:$F$22,IF(Calc_VsAtt!AA34="H",5,3),FALSE)*VLOOKUP($A56,Difficulties!$A$3:$F$22,IF(Calc_VsAtt!AA34="H",3,5),FALSE)</f>
        <v>0.7657834412</v>
      </c>
      <c r="AB56" s="149">
        <f>VLOOKUP(AB12,Difficulties!$B$3:$F$22,IF(Calc_VsAtt!AB34="H",5,3),FALSE)*VLOOKUP($A56,Difficulties!$A$3:$F$22,IF(Calc_VsAtt!AB34="H",3,5),FALSE)</f>
        <v>0.3149594886</v>
      </c>
      <c r="AC56" s="149">
        <f>VLOOKUP(AC12,Difficulties!$B$3:$F$22,IF(Calc_VsAtt!AC34="H",5,3),FALSE)*VLOOKUP($A56,Difficulties!$A$3:$F$22,IF(Calc_VsAtt!AC34="H",3,5),FALSE)</f>
        <v>0.6718731842</v>
      </c>
      <c r="AD56" s="149">
        <f>VLOOKUP(AD12,Difficulties!$B$3:$F$22,IF(Calc_VsAtt!AD34="H",5,3),FALSE)*VLOOKUP($A56,Difficulties!$A$3:$F$22,IF(Calc_VsAtt!AD34="H",3,5),FALSE)</f>
        <v>0.4631754701</v>
      </c>
      <c r="AE56" s="149">
        <f>VLOOKUP(AE12,Difficulties!$B$3:$F$22,IF(Calc_VsAtt!AE34="H",5,3),FALSE)*VLOOKUP($A56,Difficulties!$A$3:$F$22,IF(Calc_VsAtt!AE34="H",3,5),FALSE)</f>
        <v>0.7657834412</v>
      </c>
      <c r="AF56" s="149">
        <f>VLOOKUP(AF12,Difficulties!$B$3:$F$22,IF(Calc_VsAtt!AF34="H",5,3),FALSE)*VLOOKUP($A56,Difficulties!$A$3:$F$22,IF(Calc_VsAtt!AF34="H",3,5),FALSE)</f>
        <v>0.4817026438</v>
      </c>
      <c r="AG56" s="149">
        <f>VLOOKUP(AG12,Difficulties!$B$3:$F$22,IF(Calc_VsAtt!AG34="H",5,3),FALSE)*VLOOKUP($A56,Difficulties!$A$3:$F$22,IF(Calc_VsAtt!AG34="H",3,5),FALSE)</f>
        <v>0.5002298175</v>
      </c>
      <c r="AH56" s="149">
        <f>VLOOKUP(AH12,Difficulties!$B$3:$F$22,IF(Calc_VsAtt!AH34="H",5,3),FALSE)*VLOOKUP($A56,Difficulties!$A$3:$F$22,IF(Calc_VsAtt!AH34="H",3,5),FALSE)</f>
        <v>0.9387022524</v>
      </c>
      <c r="AI56" s="149">
        <f>VLOOKUP(AI12,Difficulties!$B$3:$F$22,IF(Calc_VsAtt!AI34="H",5,3),FALSE)*VLOOKUP($A56,Difficulties!$A$3:$F$22,IF(Calc_VsAtt!AI34="H",3,5),FALSE)</f>
        <v>0.2964323149</v>
      </c>
      <c r="AJ56" s="149">
        <f>VLOOKUP(AJ12,Difficulties!$B$3:$F$22,IF(Calc_VsAtt!AJ34="H",5,3),FALSE)*VLOOKUP($A56,Difficulties!$A$3:$F$22,IF(Calc_VsAtt!AJ34="H",3,5),FALSE)</f>
        <v>0.8151887488</v>
      </c>
      <c r="AK56" s="149">
        <f>VLOOKUP(AK12,Difficulties!$B$3:$F$22,IF(Calc_VsAtt!AK34="H",5,3),FALSE)*VLOOKUP($A56,Difficulties!$A$3:$F$22,IF(Calc_VsAtt!AK34="H",3,5),FALSE)</f>
        <v>0.1852703288</v>
      </c>
      <c r="AL56" s="149">
        <f>VLOOKUP(AL12,Difficulties!$B$3:$F$22,IF(Calc_VsAtt!AL34="H",5,3),FALSE)*VLOOKUP($A56,Difficulties!$A$3:$F$22,IF(Calc_VsAtt!AL34="H",3,5),FALSE)</f>
        <v>0.4693511262</v>
      </c>
      <c r="AM56" s="149">
        <f>VLOOKUP(AM12,Difficulties!$B$3:$F$22,IF(Calc_VsAtt!AM34="H",5,3),FALSE)*VLOOKUP($A56,Difficulties!$A$3:$F$22,IF(Calc_VsAtt!AM34="H",3,5),FALSE)</f>
        <v>0.4817026438</v>
      </c>
    </row>
    <row r="57" ht="12.75" customHeight="1">
      <c r="A57" s="140" t="str">
        <f t="shared" si="2"/>
        <v>Leicester</v>
      </c>
      <c r="B57" s="149">
        <f>VLOOKUP(B13,Difficulties!$B$3:$F$22,IF(Calc_VsAtt!B35="H",5,3),FALSE)*VLOOKUP($A57,Difficulties!$A$3:$F$22,IF(Calc_VsAtt!B35="H",3,5),FALSE)</f>
        <v>0.4307531288</v>
      </c>
      <c r="C57" s="149">
        <f>VLOOKUP(C13,Difficulties!$B$3:$F$22,IF(Calc_VsAtt!C35="H",5,3),FALSE)*VLOOKUP($A57,Difficulties!$A$3:$F$22,IF(Calc_VsAtt!C35="H",3,5),FALSE)</f>
        <v>1.0498018</v>
      </c>
      <c r="D57" s="149">
        <f>VLOOKUP(D13,Difficulties!$B$3:$F$22,IF(Calc_VsAtt!D35="H",5,3),FALSE)*VLOOKUP($A57,Difficulties!$A$3:$F$22,IF(Calc_VsAtt!D35="H",3,5),FALSE)</f>
        <v>1.244398433</v>
      </c>
      <c r="E57" s="149">
        <f>VLOOKUP(E13,Difficulties!$B$3:$F$22,IF(Calc_VsAtt!E35="H",5,3),FALSE)*VLOOKUP($A57,Difficulties!$A$3:$F$22,IF(Calc_VsAtt!E35="H",3,5),FALSE)</f>
        <v>1.080742519</v>
      </c>
      <c r="F57" s="149">
        <f>VLOOKUP(F13,Difficulties!$B$3:$F$22,IF(Calc_VsAtt!F35="H",5,3),FALSE)*VLOOKUP($A57,Difficulties!$A$3:$F$22,IF(Calc_VsAtt!F35="H",3,5),FALSE)</f>
        <v>1.435844066</v>
      </c>
      <c r="G57" s="149">
        <f>VLOOKUP(G13,Difficulties!$B$3:$F$22,IF(Calc_VsAtt!G35="H",5,3),FALSE)*VLOOKUP($A57,Difficulties!$A$3:$F$22,IF(Calc_VsAtt!G35="H",3,5),FALSE)</f>
        <v>1.273732359</v>
      </c>
      <c r="H57" s="149">
        <f>VLOOKUP(H13,Difficulties!$B$3:$F$22,IF(Calc_VsAtt!H35="H",5,3),FALSE)*VLOOKUP($A57,Difficulties!$A$3:$F$22,IF(Calc_VsAtt!H35="H",3,5),FALSE)</f>
        <v>0.8136453041</v>
      </c>
      <c r="I57" s="149">
        <f>VLOOKUP(I13,Difficulties!$B$3:$F$22,IF(Calc_VsAtt!I35="H",5,3),FALSE)*VLOOKUP($A57,Difficulties!$A$3:$F$22,IF(Calc_VsAtt!I35="H",3,5),FALSE)</f>
        <v>1.38952641</v>
      </c>
      <c r="J57" s="149">
        <f>VLOOKUP(J13,Difficulties!$B$3:$F$22,IF(Calc_VsAtt!J35="H",5,3),FALSE)*VLOOKUP($A57,Difficulties!$A$3:$F$22,IF(Calc_VsAtt!J35="H",3,5),FALSE)</f>
        <v>0.9572299835</v>
      </c>
      <c r="K57" s="149">
        <f>VLOOKUP(K13,Difficulties!$B$3:$F$22,IF(Calc_VsAtt!K35="H",5,3),FALSE)*VLOOKUP($A57,Difficulties!$A$3:$F$22,IF(Calc_VsAtt!K35="H",3,5),FALSE)</f>
        <v>1.621113779</v>
      </c>
      <c r="L57" s="149">
        <f>VLOOKUP(L13,Difficulties!$B$3:$F$22,IF(Calc_VsAtt!L35="H",5,3),FALSE)*VLOOKUP($A57,Difficulties!$A$3:$F$22,IF(Calc_VsAtt!L35="H",3,5),FALSE)</f>
        <v>1.192280158</v>
      </c>
      <c r="M57" s="149">
        <f>VLOOKUP(M13,Difficulties!$B$3:$F$22,IF(Calc_VsAtt!M35="H",5,3),FALSE)*VLOOKUP($A57,Difficulties!$A$3:$F$22,IF(Calc_VsAtt!M35="H",3,5),FALSE)</f>
        <v>0.8491551508</v>
      </c>
      <c r="N57" s="149">
        <f>VLOOKUP(N13,Difficulties!$B$3:$F$22,IF(Calc_VsAtt!N35="H",5,3),FALSE)*VLOOKUP($A57,Difficulties!$A$3:$F$22,IF(Calc_VsAtt!N35="H",3,5),FALSE)</f>
        <v>1.19653657</v>
      </c>
      <c r="O57" s="149">
        <f>VLOOKUP(O13,Difficulties!$B$3:$F$22,IF(Calc_VsAtt!O35="H",5,3),FALSE)*VLOOKUP($A57,Difficulties!$A$3:$F$22,IF(Calc_VsAtt!O35="H",3,5),FALSE)</f>
        <v>1.273732359</v>
      </c>
      <c r="P57" s="149">
        <f>VLOOKUP(P13,Difficulties!$B$3:$F$22,IF(Calc_VsAtt!P35="H",5,3),FALSE)*VLOOKUP($A57,Difficulties!$A$3:$F$22,IF(Calc_VsAtt!P35="H",3,5),FALSE)</f>
        <v>1.266797668</v>
      </c>
      <c r="Q57" s="149">
        <f>VLOOKUP(Q13,Difficulties!$B$3:$F$22,IF(Calc_VsAtt!Q35="H",5,3),FALSE)*VLOOKUP($A57,Difficulties!$A$3:$F$22,IF(Calc_VsAtt!Q35="H",3,5),FALSE)</f>
        <v>0.7719593613</v>
      </c>
      <c r="R57" s="149">
        <f>VLOOKUP(R13,Difficulties!$B$3:$F$22,IF(Calc_VsAtt!R35="H",5,3),FALSE)*VLOOKUP($A57,Difficulties!$A$3:$F$22,IF(Calc_VsAtt!R35="H",3,5),FALSE)</f>
        <v>1.292260296</v>
      </c>
      <c r="S57" s="149">
        <f>VLOOKUP(S13,Difficulties!$B$3:$F$22,IF(Calc_VsAtt!S35="H",5,3),FALSE)*VLOOKUP($A57,Difficulties!$A$3:$F$22,IF(Calc_VsAtt!S35="H",3,5),FALSE)</f>
        <v>0.7657834412</v>
      </c>
      <c r="T57" s="149">
        <f>VLOOKUP(T13,Difficulties!$B$3:$F$22,IF(Calc_VsAtt!T35="H",5,3),FALSE)*VLOOKUP($A57,Difficulties!$A$3:$F$22,IF(Calc_VsAtt!T35="H",3,5),FALSE)</f>
        <v>0.5017737315</v>
      </c>
      <c r="U57" s="149">
        <f>VLOOKUP(U13,Difficulties!$B$3:$F$22,IF(Calc_VsAtt!U35="H",5,3),FALSE)*VLOOKUP($A57,Difficulties!$A$3:$F$22,IF(Calc_VsAtt!U35="H",3,5),FALSE)</f>
        <v>1.149782924</v>
      </c>
      <c r="V57" s="149">
        <f>VLOOKUP(V13,Difficulties!$B$3:$F$22,IF(Calc_VsAtt!V35="H",5,3),FALSE)*VLOOKUP($A57,Difficulties!$A$3:$F$22,IF(Calc_VsAtt!V35="H",3,5),FALSE)</f>
        <v>1.0529528</v>
      </c>
      <c r="W57" s="149">
        <f>VLOOKUP(W13,Difficulties!$B$3:$F$22,IF(Calc_VsAtt!W35="H",5,3),FALSE)*VLOOKUP($A57,Difficulties!$A$3:$F$22,IF(Calc_VsAtt!W35="H",3,5),FALSE)</f>
        <v>1.157938309</v>
      </c>
      <c r="X57" s="149">
        <f>VLOOKUP(X13,Difficulties!$B$3:$F$22,IF(Calc_VsAtt!X35="H",5,3),FALSE)*VLOOKUP($A57,Difficulties!$A$3:$F$22,IF(Calc_VsAtt!X35="H",3,5),FALSE)</f>
        <v>1.341315178</v>
      </c>
      <c r="Y57" s="149">
        <f>VLOOKUP(Y13,Difficulties!$B$3:$F$22,IF(Calc_VsAtt!Y35="H",5,3),FALSE)*VLOOKUP($A57,Difficulties!$A$3:$F$22,IF(Calc_VsAtt!Y35="H",3,5),FALSE)</f>
        <v>0.4786149917</v>
      </c>
      <c r="Z57" s="149">
        <f>VLOOKUP(Z13,Difficulties!$B$3:$F$22,IF(Calc_VsAtt!Z35="H",5,3),FALSE)*VLOOKUP($A57,Difficulties!$A$3:$F$22,IF(Calc_VsAtt!Z35="H",3,5),FALSE)</f>
        <v>0.7333610999</v>
      </c>
      <c r="AA57" s="149">
        <f>VLOOKUP(AA13,Difficulties!$B$3:$F$22,IF(Calc_VsAtt!AA35="H",5,3),FALSE)*VLOOKUP($A57,Difficulties!$A$3:$F$22,IF(Calc_VsAtt!AA35="H",3,5),FALSE)</f>
        <v>0.7657834412</v>
      </c>
      <c r="AB57" s="149">
        <f>VLOOKUP(AB13,Difficulties!$B$3:$F$22,IF(Calc_VsAtt!AB35="H",5,3),FALSE)*VLOOKUP($A57,Difficulties!$A$3:$F$22,IF(Calc_VsAtt!AB35="H",3,5),FALSE)</f>
        <v>1.080742519</v>
      </c>
      <c r="AC57" s="149">
        <f>VLOOKUP(AC13,Difficulties!$B$3:$F$22,IF(Calc_VsAtt!AC35="H",5,3),FALSE)*VLOOKUP($A57,Difficulties!$A$3:$F$22,IF(Calc_VsAtt!AC35="H",3,5),FALSE)</f>
        <v>1.119340781</v>
      </c>
      <c r="AD57" s="149">
        <f>VLOOKUP(AD13,Difficulties!$B$3:$F$22,IF(Calc_VsAtt!AD35="H",5,3),FALSE)*VLOOKUP($A57,Difficulties!$A$3:$F$22,IF(Calc_VsAtt!AD35="H",3,5),FALSE)</f>
        <v>1.483705929</v>
      </c>
      <c r="AE57" s="149">
        <f>VLOOKUP(AE13,Difficulties!$B$3:$F$22,IF(Calc_VsAtt!AE35="H",5,3),FALSE)*VLOOKUP($A57,Difficulties!$A$3:$F$22,IF(Calc_VsAtt!AE35="H",3,5),FALSE)</f>
        <v>1.449726296</v>
      </c>
      <c r="AF57" s="149">
        <f>VLOOKUP(AF13,Difficulties!$B$3:$F$22,IF(Calc_VsAtt!AF35="H",5,3),FALSE)*VLOOKUP($A57,Difficulties!$A$3:$F$22,IF(Calc_VsAtt!AF35="H",3,5),FALSE)</f>
        <v>0.8136453041</v>
      </c>
      <c r="AG57" s="149">
        <f>VLOOKUP(AG13,Difficulties!$B$3:$F$22,IF(Calc_VsAtt!AG35="H",5,3),FALSE)*VLOOKUP($A57,Difficulties!$A$3:$F$22,IF(Calc_VsAtt!AG35="H",3,5),FALSE)</f>
        <v>1.19653657</v>
      </c>
      <c r="AH57" s="149">
        <f>VLOOKUP(AH13,Difficulties!$B$3:$F$22,IF(Calc_VsAtt!AH35="H",5,3),FALSE)*VLOOKUP($A57,Difficulties!$A$3:$F$22,IF(Calc_VsAtt!AH35="H",3,5),FALSE)</f>
        <v>1.19653657</v>
      </c>
      <c r="AI57" s="149">
        <f>VLOOKUP(AI13,Difficulties!$B$3:$F$22,IF(Calc_VsAtt!AI35="H",5,3),FALSE)*VLOOKUP($A57,Difficulties!$A$3:$F$22,IF(Calc_VsAtt!AI35="H",3,5),FALSE)</f>
        <v>1.157938309</v>
      </c>
      <c r="AJ57" s="149">
        <f>VLOOKUP(AJ13,Difficulties!$B$3:$F$22,IF(Calc_VsAtt!AJ35="H",5,3),FALSE)*VLOOKUP($A57,Difficulties!$A$3:$F$22,IF(Calc_VsAtt!AJ35="H",3,5),FALSE)</f>
        <v>1.244398433</v>
      </c>
      <c r="AK57" s="149">
        <f>VLOOKUP(AK13,Difficulties!$B$3:$F$22,IF(Calc_VsAtt!AK35="H",5,3),FALSE)*VLOOKUP($A57,Difficulties!$A$3:$F$22,IF(Calc_VsAtt!AK35="H",3,5),FALSE)</f>
        <v>1.19653657</v>
      </c>
      <c r="AL57" s="149">
        <f>VLOOKUP(AL13,Difficulties!$B$3:$F$22,IF(Calc_VsAtt!AL35="H",5,3),FALSE)*VLOOKUP($A57,Difficulties!$A$3:$F$22,IF(Calc_VsAtt!AL35="H",3,5),FALSE)</f>
        <v>0.6700606247</v>
      </c>
      <c r="AM57" s="149">
        <f>VLOOKUP(AM13,Difficulties!$B$3:$F$22,IF(Calc_VsAtt!AM35="H",5,3),FALSE)*VLOOKUP($A57,Difficulties!$A$3:$F$22,IF(Calc_VsAtt!AM35="H",3,5),FALSE)</f>
        <v>0.8491551508</v>
      </c>
    </row>
    <row r="58" ht="12.75" customHeight="1">
      <c r="A58" s="140" t="str">
        <f t="shared" si="2"/>
        <v>Liverpool</v>
      </c>
      <c r="B58" s="149">
        <f>VLOOKUP(B14,Difficulties!$B$3:$F$22,IF(Calc_VsAtt!B36="H",5,3),FALSE)*VLOOKUP($A58,Difficulties!$A$3:$F$22,IF(Calc_VsAtt!B36="H",3,5),FALSE)</f>
        <v>2.918005787</v>
      </c>
      <c r="C58" s="149">
        <f>VLOOKUP(C14,Difficulties!$B$3:$F$22,IF(Calc_VsAtt!C36="H",5,3),FALSE)*VLOOKUP($A58,Difficulties!$A$3:$F$22,IF(Calc_VsAtt!C36="H",3,5),FALSE)</f>
        <v>1.625747105</v>
      </c>
      <c r="D58" s="149">
        <f>VLOOKUP(D14,Difficulties!$B$3:$F$22,IF(Calc_VsAtt!D36="H",5,3),FALSE)*VLOOKUP($A58,Difficulties!$A$3:$F$22,IF(Calc_VsAtt!D36="H",3,5),FALSE)</f>
        <v>2.014814086</v>
      </c>
      <c r="E58" s="149">
        <f>VLOOKUP(E14,Difficulties!$B$3:$F$22,IF(Calc_VsAtt!E36="H",5,3),FALSE)*VLOOKUP($A58,Difficulties!$A$3:$F$22,IF(Calc_VsAtt!E36="H",3,5),FALSE)</f>
        <v>1.324682784</v>
      </c>
      <c r="F58" s="149">
        <f>VLOOKUP(F14,Difficulties!$B$3:$F$22,IF(Calc_VsAtt!F36="H",5,3),FALSE)*VLOOKUP($A58,Difficulties!$A$3:$F$22,IF(Calc_VsAtt!F36="H",3,5),FALSE)</f>
        <v>0.9634051409</v>
      </c>
      <c r="G58" s="149">
        <f>VLOOKUP(G14,Difficulties!$B$3:$F$22,IF(Calc_VsAtt!G36="H",5,3),FALSE)*VLOOKUP($A58,Difficulties!$A$3:$F$22,IF(Calc_VsAtt!G36="H",3,5),FALSE)</f>
        <v>2.084289659</v>
      </c>
      <c r="H58" s="149">
        <f>VLOOKUP(H14,Difficulties!$B$3:$F$22,IF(Calc_VsAtt!H36="H",5,3),FALSE)*VLOOKUP($A58,Difficulties!$A$3:$F$22,IF(Calc_VsAtt!H36="H",3,5),FALSE)</f>
        <v>0.9634051409</v>
      </c>
      <c r="I58" s="149">
        <f>VLOOKUP(I14,Difficulties!$B$3:$F$22,IF(Calc_VsAtt!I36="H",5,3),FALSE)*VLOOKUP($A58,Difficulties!$A$3:$F$22,IF(Calc_VsAtt!I36="H",3,5),FALSE)</f>
        <v>0.9031930218</v>
      </c>
      <c r="J58" s="149">
        <f>VLOOKUP(J14,Difficulties!$B$3:$F$22,IF(Calc_VsAtt!J36="H",5,3),FALSE)*VLOOKUP($A58,Difficulties!$A$3:$F$22,IF(Calc_VsAtt!J36="H",3,5),FALSE)</f>
        <v>1.505320461</v>
      </c>
      <c r="K58" s="149">
        <f>VLOOKUP(K14,Difficulties!$B$3:$F$22,IF(Calc_VsAtt!K36="H",5,3),FALSE)*VLOOKUP($A58,Difficulties!$A$3:$F$22,IF(Calc_VsAtt!K36="H",3,5),FALSE)</f>
        <v>2.069609963</v>
      </c>
      <c r="L58" s="149">
        <f>VLOOKUP(L14,Difficulties!$B$3:$F$22,IF(Calc_VsAtt!L36="H",5,3),FALSE)*VLOOKUP($A58,Difficulties!$A$3:$F$22,IF(Calc_VsAtt!L36="H",3,5),FALSE)</f>
        <v>1.204257284</v>
      </c>
      <c r="M58" s="149">
        <f>VLOOKUP(M14,Difficulties!$B$3:$F$22,IF(Calc_VsAtt!M36="H",5,3),FALSE)*VLOOKUP($A58,Difficulties!$A$3:$F$22,IF(Calc_VsAtt!M36="H",3,5),FALSE)</f>
        <v>2.609508214</v>
      </c>
      <c r="N58" s="149">
        <f>VLOOKUP(N14,Difficulties!$B$3:$F$22,IF(Calc_VsAtt!N36="H",5,3),FALSE)*VLOOKUP($A58,Difficulties!$A$3:$F$22,IF(Calc_VsAtt!N36="H",3,5),FALSE)</f>
        <v>1.866598104</v>
      </c>
      <c r="O58" s="149">
        <f>VLOOKUP(O14,Difficulties!$B$3:$F$22,IF(Calc_VsAtt!O36="H",5,3),FALSE)*VLOOKUP($A58,Difficulties!$A$3:$F$22,IF(Calc_VsAtt!O36="H",3,5),FALSE)</f>
        <v>2.501148383</v>
      </c>
      <c r="P58" s="149">
        <f>VLOOKUP(P14,Difficulties!$B$3:$F$22,IF(Calc_VsAtt!P36="H",5,3),FALSE)*VLOOKUP($A58,Difficulties!$A$3:$F$22,IF(Calc_VsAtt!P36="H",3,5),FALSE)</f>
        <v>1.023618463</v>
      </c>
      <c r="Q58" s="149">
        <f>VLOOKUP(Q14,Difficulties!$B$3:$F$22,IF(Calc_VsAtt!Q36="H",5,3),FALSE)*VLOOKUP($A58,Difficulties!$A$3:$F$22,IF(Calc_VsAtt!Q36="H",3,5),FALSE)</f>
        <v>1.806384782</v>
      </c>
      <c r="R58" s="149">
        <f>VLOOKUP(R14,Difficulties!$B$3:$F$22,IF(Calc_VsAtt!R36="H",5,3),FALSE)*VLOOKUP($A58,Difficulties!$A$3:$F$22,IF(Calc_VsAtt!R36="H",3,5),FALSE)</f>
        <v>1.320050426</v>
      </c>
      <c r="S58" s="149">
        <f>VLOOKUP(S14,Difficulties!$B$3:$F$22,IF(Calc_VsAtt!S36="H",5,3),FALSE)*VLOOKUP($A58,Difficulties!$A$3:$F$22,IF(Calc_VsAtt!S36="H",3,5),FALSE)</f>
        <v>1.687461322</v>
      </c>
      <c r="T58" s="149">
        <f>VLOOKUP(T14,Difficulties!$B$3:$F$22,IF(Calc_VsAtt!T36="H",5,3),FALSE)*VLOOKUP($A58,Difficulties!$A$3:$F$22,IF(Calc_VsAtt!T36="H",3,5),FALSE)</f>
        <v>2.084289659</v>
      </c>
      <c r="U58" s="149">
        <f>VLOOKUP(U14,Difficulties!$B$3:$F$22,IF(Calc_VsAtt!U36="H",5,3),FALSE)*VLOOKUP($A58,Difficulties!$A$3:$F$22,IF(Calc_VsAtt!U36="H",3,5),FALSE)</f>
        <v>2.153766553</v>
      </c>
      <c r="V58" s="149">
        <f>VLOOKUP(V14,Difficulties!$B$3:$F$22,IF(Calc_VsAtt!V36="H",5,3),FALSE)*VLOOKUP($A58,Difficulties!$A$3:$F$22,IF(Calc_VsAtt!V36="H",3,5),FALSE)</f>
        <v>0.8429796413</v>
      </c>
      <c r="W58" s="149">
        <f>VLOOKUP(W14,Difficulties!$B$3:$F$22,IF(Calc_VsAtt!W36="H",5,3),FALSE)*VLOOKUP($A58,Difficulties!$A$3:$F$22,IF(Calc_VsAtt!W36="H",3,5),FALSE)</f>
        <v>1.505320461</v>
      </c>
      <c r="X58" s="149">
        <f>VLOOKUP(X14,Difficulties!$B$3:$F$22,IF(Calc_VsAtt!X36="H",5,3),FALSE)*VLOOKUP($A58,Difficulties!$A$3:$F$22,IF(Calc_VsAtt!X36="H",3,5),FALSE)</f>
        <v>1.945337192</v>
      </c>
      <c r="Y58" s="149">
        <f>VLOOKUP(Y14,Difficulties!$B$3:$F$22,IF(Calc_VsAtt!Y36="H",5,3),FALSE)*VLOOKUP($A58,Difficulties!$A$3:$F$22,IF(Calc_VsAtt!Y36="H",3,5),FALSE)</f>
        <v>2.640100851</v>
      </c>
      <c r="Z58" s="149">
        <f>VLOOKUP(Z14,Difficulties!$B$3:$F$22,IF(Calc_VsAtt!Z36="H",5,3),FALSE)*VLOOKUP($A58,Difficulties!$A$3:$F$22,IF(Calc_VsAtt!Z36="H",3,5),FALSE)</f>
        <v>1.565533783</v>
      </c>
      <c r="AA58" s="149">
        <f>VLOOKUP(AA14,Difficulties!$B$3:$F$22,IF(Calc_VsAtt!AA36="H",5,3),FALSE)*VLOOKUP($A58,Difficulties!$A$3:$F$22,IF(Calc_VsAtt!AA36="H",3,5),FALSE)</f>
        <v>2.153766553</v>
      </c>
      <c r="AB58" s="149">
        <f>VLOOKUP(AB14,Difficulties!$B$3:$F$22,IF(Calc_VsAtt!AB36="H",5,3),FALSE)*VLOOKUP($A58,Difficulties!$A$3:$F$22,IF(Calc_VsAtt!AB36="H",3,5),FALSE)</f>
        <v>0.5419153203</v>
      </c>
      <c r="AC58" s="149">
        <f>VLOOKUP(AC14,Difficulties!$B$3:$F$22,IF(Calc_VsAtt!AC36="H",5,3),FALSE)*VLOOKUP($A58,Difficulties!$A$3:$F$22,IF(Calc_VsAtt!AC36="H",3,5),FALSE)</f>
        <v>2.292719021</v>
      </c>
      <c r="AD58" s="149">
        <f>VLOOKUP(AD14,Difficulties!$B$3:$F$22,IF(Calc_VsAtt!AD36="H",5,3),FALSE)*VLOOKUP($A58,Difficulties!$A$3:$F$22,IF(Calc_VsAtt!AD36="H",3,5),FALSE)</f>
        <v>1.324682784</v>
      </c>
      <c r="AE58" s="149">
        <f>VLOOKUP(AE14,Difficulties!$B$3:$F$22,IF(Calc_VsAtt!AE36="H",5,3),FALSE)*VLOOKUP($A58,Difficulties!$A$3:$F$22,IF(Calc_VsAtt!AE36="H",3,5),FALSE)</f>
        <v>1.528479788</v>
      </c>
      <c r="AF58" s="149">
        <f>VLOOKUP(AF14,Difficulties!$B$3:$F$22,IF(Calc_VsAtt!AF36="H",5,3),FALSE)*VLOOKUP($A58,Difficulties!$A$3:$F$22,IF(Calc_VsAtt!AF36="H",3,5),FALSE)</f>
        <v>1.593713471</v>
      </c>
      <c r="AG58" s="149">
        <f>VLOOKUP(AG14,Difficulties!$B$3:$F$22,IF(Calc_VsAtt!AG36="H",5,3),FALSE)*VLOOKUP($A58,Difficulties!$A$3:$F$22,IF(Calc_VsAtt!AG36="H",3,5),FALSE)</f>
        <v>1.38952732</v>
      </c>
      <c r="AH58" s="149">
        <f>VLOOKUP(AH14,Difficulties!$B$3:$F$22,IF(Calc_VsAtt!AH36="H",5,3),FALSE)*VLOOKUP($A58,Difficulties!$A$3:$F$22,IF(Calc_VsAtt!AH36="H",3,5),FALSE)</f>
        <v>1.565533783</v>
      </c>
      <c r="AI58" s="149">
        <f>VLOOKUP(AI14,Difficulties!$B$3:$F$22,IF(Calc_VsAtt!AI36="H",5,3),FALSE)*VLOOKUP($A58,Difficulties!$A$3:$F$22,IF(Calc_VsAtt!AI36="H",3,5),FALSE)</f>
        <v>1.528479788</v>
      </c>
      <c r="AJ58" s="149">
        <f>VLOOKUP(AJ14,Difficulties!$B$3:$F$22,IF(Calc_VsAtt!AJ36="H",5,3),FALSE)*VLOOKUP($A58,Difficulties!$A$3:$F$22,IF(Calc_VsAtt!AJ36="H",3,5),FALSE)</f>
        <v>1.49996562</v>
      </c>
      <c r="AK58" s="149">
        <f>VLOOKUP(AK14,Difficulties!$B$3:$F$22,IF(Calc_VsAtt!AK36="H",5,3),FALSE)*VLOOKUP($A58,Difficulties!$A$3:$F$22,IF(Calc_VsAtt!AK36="H",3,5),FALSE)</f>
        <v>2.292719021</v>
      </c>
      <c r="AL58" s="149">
        <f>VLOOKUP(AL14,Difficulties!$B$3:$F$22,IF(Calc_VsAtt!AL36="H",5,3),FALSE)*VLOOKUP($A58,Difficulties!$A$3:$F$22,IF(Calc_VsAtt!AL36="H",3,5),FALSE)</f>
        <v>1.023618463</v>
      </c>
      <c r="AM58" s="149">
        <f>VLOOKUP(AM14,Difficulties!$B$3:$F$22,IF(Calc_VsAtt!AM36="H",5,3),FALSE)*VLOOKUP($A58,Difficulties!$A$3:$F$22,IF(Calc_VsAtt!AM36="H",3,5),FALSE)</f>
        <v>1.889643879</v>
      </c>
    </row>
    <row r="59" ht="12.75" customHeight="1">
      <c r="A59" s="140" t="str">
        <f t="shared" si="2"/>
        <v>Man City</v>
      </c>
      <c r="B59" s="149">
        <f>VLOOKUP(B15,Difficulties!$B$3:$F$22,IF(Calc_VsAtt!B37="H",5,3),FALSE)*VLOOKUP($A59,Difficulties!$A$3:$F$22,IF(Calc_VsAtt!B37="H",3,5),FALSE)</f>
        <v>1.38952732</v>
      </c>
      <c r="C59" s="149">
        <f>VLOOKUP(C15,Difficulties!$B$3:$F$22,IF(Calc_VsAtt!C37="H",5,3),FALSE)*VLOOKUP($A59,Difficulties!$A$3:$F$22,IF(Calc_VsAtt!C37="H",3,5),FALSE)</f>
        <v>3.10790777</v>
      </c>
      <c r="D59" s="149">
        <f>VLOOKUP(D15,Difficulties!$B$3:$F$22,IF(Calc_VsAtt!D37="H",5,3),FALSE)*VLOOKUP($A59,Difficulties!$A$3:$F$22,IF(Calc_VsAtt!D37="H",3,5),FALSE)</f>
        <v>1.947070314</v>
      </c>
      <c r="E59" s="149">
        <f>VLOOKUP(E15,Difficulties!$B$3:$F$22,IF(Calc_VsAtt!E37="H",5,3),FALSE)*VLOOKUP($A59,Difficulties!$A$3:$F$22,IF(Calc_VsAtt!E37="H",3,5),FALSE)</f>
        <v>2.825370212</v>
      </c>
      <c r="F59" s="149">
        <f>VLOOKUP(F15,Difficulties!$B$3:$F$22,IF(Calc_VsAtt!F37="H",5,3),FALSE)*VLOOKUP($A59,Difficulties!$A$3:$F$22,IF(Calc_VsAtt!F37="H",3,5),FALSE)</f>
        <v>3.537333087</v>
      </c>
      <c r="G59" s="149">
        <f>VLOOKUP(G15,Difficulties!$B$3:$F$22,IF(Calc_VsAtt!G37="H",5,3),FALSE)*VLOOKUP($A59,Difficulties!$A$3:$F$22,IF(Calc_VsAtt!G37="H",3,5),FALSE)</f>
        <v>1.730729168</v>
      </c>
      <c r="H59" s="149">
        <f>VLOOKUP(H15,Difficulties!$B$3:$F$22,IF(Calc_VsAtt!H37="H",5,3),FALSE)*VLOOKUP($A59,Difficulties!$A$3:$F$22,IF(Calc_VsAtt!H37="H",3,5),FALSE)</f>
        <v>2.731192219</v>
      </c>
      <c r="I59" s="149">
        <f>VLOOKUP(I15,Difficulties!$B$3:$F$22,IF(Calc_VsAtt!I37="H",5,3),FALSE)*VLOOKUP($A59,Difficulties!$A$3:$F$22,IF(Calc_VsAtt!I37="H",3,5),FALSE)</f>
        <v>0.6947636598</v>
      </c>
      <c r="J59" s="149">
        <f>VLOOKUP(J15,Difficulties!$B$3:$F$22,IF(Calc_VsAtt!J37="H",5,3),FALSE)*VLOOKUP($A59,Difficulties!$A$3:$F$22,IF(Calc_VsAtt!J37="H",3,5),FALSE)</f>
        <v>2.07193911</v>
      </c>
      <c r="K59" s="149">
        <f>VLOOKUP(K15,Difficulties!$B$3:$F$22,IF(Calc_VsAtt!K37="H",5,3),FALSE)*VLOOKUP($A59,Difficulties!$A$3:$F$22,IF(Calc_VsAtt!K37="H",3,5),FALSE)</f>
        <v>1.111621064</v>
      </c>
      <c r="L59" s="149">
        <f>VLOOKUP(L15,Difficulties!$B$3:$F$22,IF(Calc_VsAtt!L37="H",5,3),FALSE)*VLOOKUP($A59,Difficulties!$A$3:$F$22,IF(Calc_VsAtt!L37="H",3,5),FALSE)</f>
        <v>2.825370212</v>
      </c>
      <c r="M59" s="149">
        <f>VLOOKUP(M15,Difficulties!$B$3:$F$22,IF(Calc_VsAtt!M37="H",5,3),FALSE)*VLOOKUP($A59,Difficulties!$A$3:$F$22,IF(Calc_VsAtt!M37="H",3,5),FALSE)</f>
        <v>1.789401552</v>
      </c>
      <c r="N59" s="149">
        <f>VLOOKUP(N15,Difficulties!$B$3:$F$22,IF(Calc_VsAtt!N37="H",5,3),FALSE)*VLOOKUP($A59,Difficulties!$A$3:$F$22,IF(Calc_VsAtt!N37="H",3,5),FALSE)</f>
        <v>1.806384724</v>
      </c>
      <c r="O59" s="149">
        <f>VLOOKUP(O15,Difficulties!$B$3:$F$22,IF(Calc_VsAtt!O37="H",5,3),FALSE)*VLOOKUP($A59,Difficulties!$A$3:$F$22,IF(Calc_VsAtt!O37="H",3,5),FALSE)</f>
        <v>2.919549995</v>
      </c>
      <c r="P59" s="149">
        <f>VLOOKUP(P15,Difficulties!$B$3:$F$22,IF(Calc_VsAtt!P37="H",5,3),FALSE)*VLOOKUP($A59,Difficulties!$A$3:$F$22,IF(Calc_VsAtt!P37="H",3,5),FALSE)</f>
        <v>2.153766553</v>
      </c>
      <c r="Q59" s="149">
        <f>VLOOKUP(Q15,Difficulties!$B$3:$F$22,IF(Calc_VsAtt!Q37="H",5,3),FALSE)*VLOOKUP($A59,Difficulties!$A$3:$F$22,IF(Calc_VsAtt!Q37="H",3,5),FALSE)</f>
        <v>1.111621064</v>
      </c>
      <c r="R59" s="149">
        <f>VLOOKUP(R15,Difficulties!$B$3:$F$22,IF(Calc_VsAtt!R37="H",5,3),FALSE)*VLOOKUP($A59,Difficulties!$A$3:$F$22,IF(Calc_VsAtt!R37="H",3,5),FALSE)</f>
        <v>3.390445328</v>
      </c>
      <c r="S59" s="149">
        <f>VLOOKUP(S15,Difficulties!$B$3:$F$22,IF(Calc_VsAtt!S37="H",5,3),FALSE)*VLOOKUP($A59,Difficulties!$A$3:$F$22,IF(Calc_VsAtt!S37="H",3,5),FALSE)</f>
        <v>2.637012437</v>
      </c>
      <c r="T59" s="149">
        <f>VLOOKUP(T15,Difficulties!$B$3:$F$22,IF(Calc_VsAtt!T37="H",5,3),FALSE)*VLOOKUP($A59,Difficulties!$A$3:$F$22,IF(Calc_VsAtt!T37="H",3,5),FALSE)</f>
        <v>1.528479788</v>
      </c>
      <c r="U59" s="149">
        <f>VLOOKUP(U15,Difficulties!$B$3:$F$22,IF(Calc_VsAtt!U37="H",5,3),FALSE)*VLOOKUP($A59,Difficulties!$A$3:$F$22,IF(Calc_VsAtt!U37="H",3,5),FALSE)</f>
        <v>1.806384724</v>
      </c>
      <c r="V59" s="149">
        <f>VLOOKUP(V15,Difficulties!$B$3:$F$22,IF(Calc_VsAtt!V37="H",5,3),FALSE)*VLOOKUP($A59,Difficulties!$A$3:$F$22,IF(Calc_VsAtt!V37="H",3,5),FALSE)</f>
        <v>2.637012437</v>
      </c>
      <c r="W59" s="149">
        <f>VLOOKUP(W15,Difficulties!$B$3:$F$22,IF(Calc_VsAtt!W37="H",5,3),FALSE)*VLOOKUP($A59,Difficulties!$A$3:$F$22,IF(Calc_VsAtt!W37="H",3,5),FALSE)</f>
        <v>2.561517063</v>
      </c>
      <c r="X59" s="149">
        <f>VLOOKUP(X15,Difficulties!$B$3:$F$22,IF(Calc_VsAtt!X37="H",5,3),FALSE)*VLOOKUP($A59,Difficulties!$A$3:$F$22,IF(Calc_VsAtt!X37="H",3,5),FALSE)</f>
        <v>1.73690783</v>
      </c>
      <c r="Y59" s="149">
        <f>VLOOKUP(Y15,Difficulties!$B$3:$F$22,IF(Calc_VsAtt!Y37="H",5,3),FALSE)*VLOOKUP($A59,Difficulties!$A$3:$F$22,IF(Calc_VsAtt!Y37="H",3,5),FALSE)</f>
        <v>1.181097958</v>
      </c>
      <c r="Z59" s="149">
        <f>VLOOKUP(Z15,Difficulties!$B$3:$F$22,IF(Calc_VsAtt!Z37="H",5,3),FALSE)*VLOOKUP($A59,Difficulties!$A$3:$F$22,IF(Calc_VsAtt!Z37="H",3,5),FALSE)</f>
        <v>2.919549995</v>
      </c>
      <c r="AA59" s="149">
        <f>VLOOKUP(AA15,Difficulties!$B$3:$F$22,IF(Calc_VsAtt!AA37="H",5,3),FALSE)*VLOOKUP($A59,Difficulties!$A$3:$F$22,IF(Calc_VsAtt!AA37="H",3,5),FALSE)</f>
        <v>2.07193911</v>
      </c>
      <c r="AB59" s="149">
        <f>VLOOKUP(AB15,Difficulties!$B$3:$F$22,IF(Calc_VsAtt!AB37="H",5,3),FALSE)*VLOOKUP($A59,Difficulties!$A$3:$F$22,IF(Calc_VsAtt!AB37="H",3,5),FALSE)</f>
        <v>1.528479788</v>
      </c>
      <c r="AC59" s="149">
        <f>VLOOKUP(AC15,Difficulties!$B$3:$F$22,IF(Calc_VsAtt!AC37="H",5,3),FALSE)*VLOOKUP($A59,Difficulties!$A$3:$F$22,IF(Calc_VsAtt!AC37="H",3,5),FALSE)</f>
        <v>3.955518655</v>
      </c>
      <c r="AD59" s="149">
        <f>VLOOKUP(AD15,Difficulties!$B$3:$F$22,IF(Calc_VsAtt!AD37="H",5,3),FALSE)*VLOOKUP($A59,Difficulties!$A$3:$F$22,IF(Calc_VsAtt!AD37="H",3,5),FALSE)</f>
        <v>2.084289659</v>
      </c>
      <c r="AE59" s="149">
        <f>VLOOKUP(AE15,Difficulties!$B$3:$F$22,IF(Calc_VsAtt!AE37="H",5,3),FALSE)*VLOOKUP($A59,Difficulties!$A$3:$F$22,IF(Calc_VsAtt!AE37="H",3,5),FALSE)</f>
        <v>3.10790777</v>
      </c>
      <c r="AF59" s="149">
        <f>VLOOKUP(AF15,Difficulties!$B$3:$F$22,IF(Calc_VsAtt!AF37="H",5,3),FALSE)*VLOOKUP($A59,Difficulties!$A$3:$F$22,IF(Calc_VsAtt!AF37="H",3,5),FALSE)</f>
        <v>0.6252867658</v>
      </c>
      <c r="AG59" s="149">
        <f>VLOOKUP(AG15,Difficulties!$B$3:$F$22,IF(Calc_VsAtt!AG37="H",5,3),FALSE)*VLOOKUP($A59,Difficulties!$A$3:$F$22,IF(Calc_VsAtt!AG37="H",3,5),FALSE)</f>
        <v>1.838899741</v>
      </c>
      <c r="AH59" s="149">
        <f>VLOOKUP(AH15,Difficulties!$B$3:$F$22,IF(Calc_VsAtt!AH37="H",5,3),FALSE)*VLOOKUP($A59,Difficulties!$A$3:$F$22,IF(Calc_VsAtt!AH37="H",3,5),FALSE)</f>
        <v>2.805471069</v>
      </c>
      <c r="AI59" s="149">
        <f>VLOOKUP(AI15,Difficulties!$B$3:$F$22,IF(Calc_VsAtt!AI37="H",5,3),FALSE)*VLOOKUP($A59,Difficulties!$A$3:$F$22,IF(Calc_VsAtt!AI37="H",3,5),FALSE)</f>
        <v>1.875861618</v>
      </c>
      <c r="AJ59" s="149">
        <f>VLOOKUP(AJ15,Difficulties!$B$3:$F$22,IF(Calc_VsAtt!AJ37="H",5,3),FALSE)*VLOOKUP($A59,Difficulties!$A$3:$F$22,IF(Calc_VsAtt!AJ37="H",3,5),FALSE)</f>
        <v>1.883581334</v>
      </c>
      <c r="AK59" s="149">
        <f>VLOOKUP(AK15,Difficulties!$B$3:$F$22,IF(Calc_VsAtt!AK37="H",5,3),FALSE)*VLOOKUP($A59,Difficulties!$A$3:$F$22,IF(Calc_VsAtt!AK37="H",3,5),FALSE)</f>
        <v>1.181097958</v>
      </c>
      <c r="AL59" s="149">
        <f>VLOOKUP(AL15,Difficulties!$B$3:$F$22,IF(Calc_VsAtt!AL37="H",5,3),FALSE)*VLOOKUP($A59,Difficulties!$A$3:$F$22,IF(Calc_VsAtt!AL37="H",3,5),FALSE)</f>
        <v>3.578803104</v>
      </c>
      <c r="AM59" s="149">
        <f>VLOOKUP(AM15,Difficulties!$B$3:$F$22,IF(Calc_VsAtt!AM37="H",5,3),FALSE)*VLOOKUP($A59,Difficulties!$A$3:$F$22,IF(Calc_VsAtt!AM37="H",3,5),FALSE)</f>
        <v>1.73690783</v>
      </c>
    </row>
    <row r="60" ht="12.75" customHeight="1">
      <c r="A60" s="140" t="str">
        <f t="shared" si="2"/>
        <v>Man Utd</v>
      </c>
      <c r="B60" s="149">
        <f>VLOOKUP(B16,Difficulties!$B$3:$F$22,IF(Calc_VsAtt!B38="H",5,3),FALSE)*VLOOKUP($A60,Difficulties!$A$3:$F$22,IF(Calc_VsAtt!B38="H",3,5),FALSE)</f>
        <v>2.229418546</v>
      </c>
      <c r="C60" s="149">
        <f>VLOOKUP(C16,Difficulties!$B$3:$F$22,IF(Calc_VsAtt!C38="H",5,3),FALSE)*VLOOKUP($A60,Difficulties!$A$3:$F$22,IF(Calc_VsAtt!C38="H",3,5),FALSE)</f>
        <v>1.157938309</v>
      </c>
      <c r="D60" s="149">
        <f>VLOOKUP(D16,Difficulties!$B$3:$F$22,IF(Calc_VsAtt!D38="H",5,3),FALSE)*VLOOKUP($A60,Difficulties!$A$3:$F$22,IF(Calc_VsAtt!D38="H",3,5),FALSE)</f>
        <v>1.173378652</v>
      </c>
      <c r="E60" s="149">
        <f>VLOOKUP(E16,Difficulties!$B$3:$F$22,IF(Calc_VsAtt!E38="H",5,3),FALSE)*VLOOKUP($A60,Difficulties!$A$3:$F$22,IF(Calc_VsAtt!E38="H",3,5),FALSE)</f>
        <v>0.7873984723</v>
      </c>
      <c r="F60" s="149">
        <f>VLOOKUP(F16,Difficulties!$B$3:$F$22,IF(Calc_VsAtt!F38="H",5,3),FALSE)*VLOOKUP($A60,Difficulties!$A$3:$F$22,IF(Calc_VsAtt!F38="H",3,5),FALSE)</f>
        <v>1.435844066</v>
      </c>
      <c r="G60" s="149">
        <f>VLOOKUP(G16,Difficulties!$B$3:$F$22,IF(Calc_VsAtt!G38="H",5,3),FALSE)*VLOOKUP($A60,Difficulties!$A$3:$F$22,IF(Calc_VsAtt!G38="H",3,5),FALSE)</f>
        <v>1.595699311</v>
      </c>
      <c r="H60" s="149">
        <f>VLOOKUP(H16,Difficulties!$B$3:$F$22,IF(Calc_VsAtt!H38="H",5,3),FALSE)*VLOOKUP($A60,Difficulties!$A$3:$F$22,IF(Calc_VsAtt!H38="H",3,5),FALSE)</f>
        <v>1.204256228</v>
      </c>
      <c r="I60" s="149">
        <f>VLOOKUP(I16,Difficulties!$B$3:$F$22,IF(Calc_VsAtt!I38="H",5,3),FALSE)*VLOOKUP($A60,Difficulties!$A$3:$F$22,IF(Calc_VsAtt!I38="H",3,5),FALSE)</f>
        <v>1.760066863</v>
      </c>
      <c r="J60" s="149">
        <f>VLOOKUP(J16,Difficulties!$B$3:$F$22,IF(Calc_VsAtt!J38="H",5,3),FALSE)*VLOOKUP($A60,Difficulties!$A$3:$F$22,IF(Calc_VsAtt!J38="H",3,5),FALSE)</f>
        <v>0.7410805527</v>
      </c>
      <c r="K60" s="149">
        <f>VLOOKUP(K16,Difficulties!$B$3:$F$22,IF(Calc_VsAtt!K38="H",5,3),FALSE)*VLOOKUP($A60,Difficulties!$A$3:$F$22,IF(Calc_VsAtt!K38="H",3,5),FALSE)</f>
        <v>2.112080904</v>
      </c>
      <c r="L60" s="149">
        <f>VLOOKUP(L16,Difficulties!$B$3:$F$22,IF(Calc_VsAtt!L38="H",5,3),FALSE)*VLOOKUP($A60,Difficulties!$A$3:$F$22,IF(Calc_VsAtt!L38="H",3,5),FALSE)</f>
        <v>1.389526146</v>
      </c>
      <c r="M60" s="149">
        <f>VLOOKUP(M16,Difficulties!$B$3:$F$22,IF(Calc_VsAtt!M38="H",5,3),FALSE)*VLOOKUP($A60,Difficulties!$A$3:$F$22,IF(Calc_VsAtt!M38="H",3,5),FALSE)</f>
        <v>0.6484455936</v>
      </c>
      <c r="N60" s="149">
        <f>VLOOKUP(N16,Difficulties!$B$3:$F$22,IF(Calc_VsAtt!N38="H",5,3),FALSE)*VLOOKUP($A60,Difficulties!$A$3:$F$22,IF(Calc_VsAtt!N38="H",3,5),FALSE)</f>
        <v>1.64272922</v>
      </c>
      <c r="O60" s="149">
        <f>VLOOKUP(O16,Difficulties!$B$3:$F$22,IF(Calc_VsAtt!O38="H",5,3),FALSE)*VLOOKUP($A60,Difficulties!$A$3:$F$22,IF(Calc_VsAtt!O38="H",3,5),FALSE)</f>
        <v>1.204256228</v>
      </c>
      <c r="P60" s="149">
        <f>VLOOKUP(P16,Difficulties!$B$3:$F$22,IF(Calc_VsAtt!P38="H",5,3),FALSE)*VLOOKUP($A60,Difficulties!$A$3:$F$22,IF(Calc_VsAtt!P38="H",3,5),FALSE)</f>
        <v>1.818736241</v>
      </c>
      <c r="Q60" s="149">
        <f>VLOOKUP(Q16,Difficulties!$B$3:$F$22,IF(Calc_VsAtt!Q38="H",5,3),FALSE)*VLOOKUP($A60,Difficulties!$A$3:$F$22,IF(Calc_VsAtt!Q38="H",3,5),FALSE)</f>
        <v>2.203584763</v>
      </c>
      <c r="R60" s="149">
        <f>VLOOKUP(R16,Difficulties!$B$3:$F$22,IF(Calc_VsAtt!R38="H",5,3),FALSE)*VLOOKUP($A60,Difficulties!$A$3:$F$22,IF(Calc_VsAtt!R38="H",3,5),FALSE)</f>
        <v>0.4631756754</v>
      </c>
      <c r="S60" s="149">
        <f>VLOOKUP(S16,Difficulties!$B$3:$F$22,IF(Calc_VsAtt!S38="H",5,3),FALSE)*VLOOKUP($A60,Difficulties!$A$3:$F$22,IF(Calc_VsAtt!S38="H",3,5),FALSE)</f>
        <v>1.153819202</v>
      </c>
      <c r="T60" s="149">
        <f>VLOOKUP(T16,Difficulties!$B$3:$F$22,IF(Calc_VsAtt!T38="H",5,3),FALSE)*VLOOKUP($A60,Difficulties!$A$3:$F$22,IF(Calc_VsAtt!T38="H",3,5),FALSE)</f>
        <v>1.936073883</v>
      </c>
      <c r="U60" s="149">
        <f>VLOOKUP(U16,Difficulties!$B$3:$F$22,IF(Calc_VsAtt!U38="H",5,3),FALSE)*VLOOKUP($A60,Difficulties!$A$3:$F$22,IF(Calc_VsAtt!U38="H",3,5),FALSE)</f>
        <v>1.818736241</v>
      </c>
      <c r="V60" s="149">
        <f>VLOOKUP(V16,Difficulties!$B$3:$F$22,IF(Calc_VsAtt!V38="H",5,3),FALSE)*VLOOKUP($A60,Difficulties!$A$3:$F$22,IF(Calc_VsAtt!V38="H",3,5),FALSE)</f>
        <v>0.7873984723</v>
      </c>
      <c r="W60" s="149">
        <f>VLOOKUP(W16,Difficulties!$B$3:$F$22,IF(Calc_VsAtt!W38="H",5,3),FALSE)*VLOOKUP($A60,Difficulties!$A$3:$F$22,IF(Calc_VsAtt!W38="H",3,5),FALSE)</f>
        <v>0.7410805527</v>
      </c>
      <c r="X60" s="149">
        <f>VLOOKUP(X16,Difficulties!$B$3:$F$22,IF(Calc_VsAtt!X38="H",5,3),FALSE)*VLOOKUP($A60,Difficulties!$A$3:$F$22,IF(Calc_VsAtt!X38="H",3,5),FALSE)</f>
        <v>1.701398599</v>
      </c>
      <c r="Y60" s="149">
        <f>VLOOKUP(Y16,Difficulties!$B$3:$F$22,IF(Calc_VsAtt!Y38="H",5,3),FALSE)*VLOOKUP($A60,Difficulties!$A$3:$F$22,IF(Calc_VsAtt!Y38="H",3,5),FALSE)</f>
        <v>1.290716294</v>
      </c>
      <c r="Z60" s="149">
        <f>VLOOKUP(Z16,Difficulties!$B$3:$F$22,IF(Calc_VsAtt!Z38="H",5,3),FALSE)*VLOOKUP($A60,Difficulties!$A$3:$F$22,IF(Calc_VsAtt!Z38="H",3,5),FALSE)</f>
        <v>1.01898631</v>
      </c>
      <c r="AA60" s="149">
        <f>VLOOKUP(AA16,Difficulties!$B$3:$F$22,IF(Calc_VsAtt!AA38="H",5,3),FALSE)*VLOOKUP($A60,Difficulties!$A$3:$F$22,IF(Calc_VsAtt!AA38="H",3,5),FALSE)</f>
        <v>1.225932902</v>
      </c>
      <c r="AB60" s="149">
        <f>VLOOKUP(AB16,Difficulties!$B$3:$F$22,IF(Calc_VsAtt!AB38="H",5,3),FALSE)*VLOOKUP($A60,Difficulties!$A$3:$F$22,IF(Calc_VsAtt!AB38="H",3,5),FALSE)</f>
        <v>1.64272922</v>
      </c>
      <c r="AC60" s="149">
        <f>VLOOKUP(AC16,Difficulties!$B$3:$F$22,IF(Calc_VsAtt!AC38="H",5,3),FALSE)*VLOOKUP($A60,Difficulties!$A$3:$F$22,IF(Calc_VsAtt!AC38="H",3,5),FALSE)</f>
        <v>1.250574148</v>
      </c>
      <c r="AD60" s="149">
        <f>VLOOKUP(AD16,Difficulties!$B$3:$F$22,IF(Calc_VsAtt!AD38="H",5,3),FALSE)*VLOOKUP($A60,Difficulties!$A$3:$F$22,IF(Calc_VsAtt!AD38="H",3,5),FALSE)</f>
        <v>1.760066863</v>
      </c>
      <c r="AE60" s="149">
        <f>VLOOKUP(AE16,Difficulties!$B$3:$F$22,IF(Calc_VsAtt!AE38="H",5,3),FALSE)*VLOOKUP($A60,Difficulties!$A$3:$F$22,IF(Calc_VsAtt!AE38="H",3,5),FALSE)</f>
        <v>0.9263513509</v>
      </c>
      <c r="AF60" s="149">
        <f>VLOOKUP(AF16,Difficulties!$B$3:$F$22,IF(Calc_VsAtt!AF38="H",5,3),FALSE)*VLOOKUP($A60,Difficulties!$A$3:$F$22,IF(Calc_VsAtt!AF38="H",3,5),FALSE)</f>
        <v>0.7626963465</v>
      </c>
      <c r="AG60" s="149">
        <f>VLOOKUP(AG16,Difficulties!$B$3:$F$22,IF(Calc_VsAtt!AG38="H",5,3),FALSE)*VLOOKUP($A60,Difficulties!$A$3:$F$22,IF(Calc_VsAtt!AG38="H",3,5),FALSE)</f>
        <v>1.936073883</v>
      </c>
      <c r="AH60" s="149">
        <f>VLOOKUP(AH16,Difficulties!$B$3:$F$22,IF(Calc_VsAtt!AH38="H",5,3),FALSE)*VLOOKUP($A60,Difficulties!$A$3:$F$22,IF(Calc_VsAtt!AH38="H",3,5),FALSE)</f>
        <v>1.298046602</v>
      </c>
      <c r="AI60" s="149">
        <f>VLOOKUP(AI16,Difficulties!$B$3:$F$22,IF(Calc_VsAtt!AI38="H",5,3),FALSE)*VLOOKUP($A60,Difficulties!$A$3:$F$22,IF(Calc_VsAtt!AI38="H",3,5),FALSE)</f>
        <v>2.464093831</v>
      </c>
      <c r="AJ60" s="149">
        <f>VLOOKUP(AJ16,Difficulties!$B$3:$F$22,IF(Calc_VsAtt!AJ38="H",5,3),FALSE)*VLOOKUP($A60,Difficulties!$A$3:$F$22,IF(Calc_VsAtt!AJ38="H",3,5),FALSE)</f>
        <v>1.01898631</v>
      </c>
      <c r="AK60" s="149">
        <f>VLOOKUP(AK16,Difficulties!$B$3:$F$22,IF(Calc_VsAtt!AK38="H",5,3),FALSE)*VLOOKUP($A60,Difficulties!$A$3:$F$22,IF(Calc_VsAtt!AK38="H",3,5),FALSE)</f>
        <v>1.290716294</v>
      </c>
      <c r="AL60" s="149">
        <f>VLOOKUP(AL16,Difficulties!$B$3:$F$22,IF(Calc_VsAtt!AL38="H",5,3),FALSE)*VLOOKUP($A60,Difficulties!$A$3:$F$22,IF(Calc_VsAtt!AL38="H",3,5),FALSE)</f>
        <v>1.157938309</v>
      </c>
      <c r="AM60" s="149">
        <f>VLOOKUP(AM16,Difficulties!$B$3:$F$22,IF(Calc_VsAtt!AM38="H",5,3),FALSE)*VLOOKUP($A60,Difficulties!$A$3:$F$22,IF(Calc_VsAtt!AM38="H",3,5),FALSE)</f>
        <v>1.747670674</v>
      </c>
    </row>
    <row r="61" ht="12.75" customHeight="1">
      <c r="A61" s="140" t="str">
        <f t="shared" si="2"/>
        <v>Newcastle</v>
      </c>
      <c r="B61" s="149">
        <f>VLOOKUP(B17,Difficulties!$B$3:$F$22,IF(Calc_VsAtt!B39="H",5,3),FALSE)*VLOOKUP($A61,Difficulties!$A$3:$F$22,IF(Calc_VsAtt!B39="H",3,5),FALSE)</f>
        <v>0.6484460043</v>
      </c>
      <c r="C61" s="149">
        <f>VLOOKUP(C17,Difficulties!$B$3:$F$22,IF(Calc_VsAtt!C39="H",5,3),FALSE)*VLOOKUP($A61,Difficulties!$A$3:$F$22,IF(Calc_VsAtt!C39="H",3,5),FALSE)</f>
        <v>0.6922913749</v>
      </c>
      <c r="D61" s="149">
        <f>VLOOKUP(D17,Difficulties!$B$3:$F$22,IF(Calc_VsAtt!D39="H",5,3),FALSE)*VLOOKUP($A61,Difficulties!$A$3:$F$22,IF(Calc_VsAtt!D39="H",3,5),FALSE)</f>
        <v>0.7132904815</v>
      </c>
      <c r="E61" s="149">
        <f>VLOOKUP(E17,Difficulties!$B$3:$F$22,IF(Calc_VsAtt!E39="H",5,3),FALSE)*VLOOKUP($A61,Difficulties!$A$3:$F$22,IF(Calc_VsAtt!E39="H",3,5),FALSE)</f>
        <v>0.389067274</v>
      </c>
      <c r="F61" s="149">
        <f>VLOOKUP(F17,Difficulties!$B$3:$F$22,IF(Calc_VsAtt!F39="H",5,3),FALSE)*VLOOKUP($A61,Difficulties!$A$3:$F$22,IF(Calc_VsAtt!F39="H",3,5),FALSE)</f>
        <v>1.005090937</v>
      </c>
      <c r="G61" s="149">
        <f>VLOOKUP(G17,Difficulties!$B$3:$F$22,IF(Calc_VsAtt!G39="H",5,3),FALSE)*VLOOKUP($A61,Difficulties!$A$3:$F$22,IF(Calc_VsAtt!G39="H",3,5),FALSE)</f>
        <v>0.7503443302</v>
      </c>
      <c r="H61" s="149">
        <f>VLOOKUP(H17,Difficulties!$B$3:$F$22,IF(Calc_VsAtt!H39="H",5,3),FALSE)*VLOOKUP($A61,Difficulties!$A$3:$F$22,IF(Calc_VsAtt!H39="H",3,5),FALSE)</f>
        <v>1.232046915</v>
      </c>
      <c r="I61" s="149">
        <f>VLOOKUP(I17,Difficulties!$B$3:$F$22,IF(Calc_VsAtt!I39="H",5,3),FALSE)*VLOOKUP($A61,Difficulties!$A$3:$F$22,IF(Calc_VsAtt!I39="H",3,5),FALSE)</f>
        <v>0.2501146007</v>
      </c>
      <c r="J61" s="149">
        <f>VLOOKUP(J17,Difficulties!$B$3:$F$22,IF(Calc_VsAtt!J39="H",5,3),FALSE)*VLOOKUP($A61,Difficulties!$A$3:$F$22,IF(Calc_VsAtt!J39="H",3,5),FALSE)</f>
        <v>0.9402464598</v>
      </c>
      <c r="K61" s="149">
        <f>VLOOKUP(K17,Difficulties!$B$3:$F$22,IF(Calc_VsAtt!K39="H",5,3),FALSE)*VLOOKUP($A61,Difficulties!$A$3:$F$22,IF(Calc_VsAtt!K39="H",3,5),FALSE)</f>
        <v>0.7225535843</v>
      </c>
      <c r="L61" s="149">
        <f>VLOOKUP(L17,Difficulties!$B$3:$F$22,IF(Calc_VsAtt!L39="H",5,3),FALSE)*VLOOKUP($A61,Difficulties!$A$3:$F$22,IF(Calc_VsAtt!L39="H",3,5),FALSE)</f>
        <v>1.069935414</v>
      </c>
      <c r="M61" s="149">
        <f>VLOOKUP(M17,Difficulties!$B$3:$F$22,IF(Calc_VsAtt!M39="H",5,3),FALSE)*VLOOKUP($A61,Difficulties!$A$3:$F$22,IF(Calc_VsAtt!M39="H",3,5),FALSE)</f>
        <v>1.005090937</v>
      </c>
      <c r="N61" s="149">
        <f>VLOOKUP(N17,Difficulties!$B$3:$F$22,IF(Calc_VsAtt!N39="H",5,3),FALSE)*VLOOKUP($A61,Difficulties!$A$3:$F$22,IF(Calc_VsAtt!N39="H",3,5),FALSE)</f>
        <v>0.4724389836</v>
      </c>
      <c r="O61" s="149">
        <f>VLOOKUP(O17,Difficulties!$B$3:$F$22,IF(Calc_VsAtt!O39="H",5,3),FALSE)*VLOOKUP($A61,Difficulties!$A$3:$F$22,IF(Calc_VsAtt!O39="H",3,5),FALSE)</f>
        <v>1.36173587</v>
      </c>
      <c r="P61" s="149">
        <f>VLOOKUP(P17,Difficulties!$B$3:$F$22,IF(Calc_VsAtt!P39="H",5,3),FALSE)*VLOOKUP($A61,Difficulties!$A$3:$F$22,IF(Calc_VsAtt!P39="H",3,5),FALSE)</f>
        <v>0.8818337038</v>
      </c>
      <c r="Q61" s="149">
        <f>VLOOKUP(Q17,Difficulties!$B$3:$F$22,IF(Calc_VsAtt!Q39="H",5,3),FALSE)*VLOOKUP($A61,Difficulties!$A$3:$F$22,IF(Calc_VsAtt!Q39="H",3,5),FALSE)</f>
        <v>0.6113916569</v>
      </c>
      <c r="R61" s="149">
        <f>VLOOKUP(R17,Difficulties!$B$3:$F$22,IF(Calc_VsAtt!R39="H",5,3),FALSE)*VLOOKUP($A61,Difficulties!$A$3:$F$22,IF(Calc_VsAtt!R39="H",3,5),FALSE)</f>
        <v>0.6947628385</v>
      </c>
      <c r="S61" s="149">
        <f>VLOOKUP(S17,Difficulties!$B$3:$F$22,IF(Calc_VsAtt!S39="H",5,3),FALSE)*VLOOKUP($A61,Difficulties!$A$3:$F$22,IF(Calc_VsAtt!S39="H",3,5),FALSE)</f>
        <v>1.217770353</v>
      </c>
      <c r="T61" s="149">
        <f>VLOOKUP(T17,Difficulties!$B$3:$F$22,IF(Calc_VsAtt!T39="H",5,3),FALSE)*VLOOKUP($A61,Difficulties!$A$3:$F$22,IF(Calc_VsAtt!T39="H",3,5),FALSE)</f>
        <v>0.2779053466</v>
      </c>
      <c r="U61" s="149">
        <f>VLOOKUP(U17,Difficulties!$B$3:$F$22,IF(Calc_VsAtt!U39="H",5,3),FALSE)*VLOOKUP($A61,Difficulties!$A$3:$F$22,IF(Calc_VsAtt!U39="H",3,5),FALSE)</f>
        <v>0.8615062576</v>
      </c>
      <c r="V61" s="149">
        <f>VLOOKUP(V17,Difficulties!$B$3:$F$22,IF(Calc_VsAtt!V39="H",5,3),FALSE)*VLOOKUP($A61,Difficulties!$A$3:$F$22,IF(Calc_VsAtt!V39="H",3,5),FALSE)</f>
        <v>0.6160234577</v>
      </c>
      <c r="W61" s="149">
        <f>VLOOKUP(W17,Difficulties!$B$3:$F$22,IF(Calc_VsAtt!W39="H",5,3),FALSE)*VLOOKUP($A61,Difficulties!$A$3:$F$22,IF(Calc_VsAtt!W39="H",3,5),FALSE)</f>
        <v>0.4446482377</v>
      </c>
      <c r="X61" s="149">
        <f>VLOOKUP(X17,Difficulties!$B$3:$F$22,IF(Calc_VsAtt!X39="H",5,3),FALSE)*VLOOKUP($A61,Difficulties!$A$3:$F$22,IF(Calc_VsAtt!X39="H",3,5),FALSE)</f>
        <v>0.9658178661</v>
      </c>
      <c r="Y61" s="149">
        <f>VLOOKUP(Y17,Difficulties!$B$3:$F$22,IF(Calc_VsAtt!Y39="H",5,3),FALSE)*VLOOKUP($A61,Difficulties!$A$3:$F$22,IF(Calc_VsAtt!Y39="H",3,5),FALSE)</f>
        <v>0.421490026</v>
      </c>
      <c r="Z61" s="149">
        <f>VLOOKUP(Z17,Difficulties!$B$3:$F$22,IF(Calc_VsAtt!Z39="H",5,3),FALSE)*VLOOKUP($A61,Difficulties!$A$3:$F$22,IF(Calc_VsAtt!Z39="H",3,5),FALSE)</f>
        <v>0.4446482377</v>
      </c>
      <c r="AA61" s="149">
        <f>VLOOKUP(AA17,Difficulties!$B$3:$F$22,IF(Calc_VsAtt!AA39="H",5,3),FALSE)*VLOOKUP($A61,Difficulties!$A$3:$F$22,IF(Calc_VsAtt!AA39="H",3,5),FALSE)</f>
        <v>0.7788277968</v>
      </c>
      <c r="AB61" s="149">
        <f>VLOOKUP(AB17,Difficulties!$B$3:$F$22,IF(Calc_VsAtt!AB39="H",5,3),FALSE)*VLOOKUP($A61,Difficulties!$A$3:$F$22,IF(Calc_VsAtt!AB39="H",3,5),FALSE)</f>
        <v>1.069935414</v>
      </c>
      <c r="AC61" s="149">
        <f>VLOOKUP(AC17,Difficulties!$B$3:$F$22,IF(Calc_VsAtt!AC39="H",5,3),FALSE)*VLOOKUP($A61,Difficulties!$A$3:$F$22,IF(Calc_VsAtt!AC39="H",3,5),FALSE)</f>
        <v>0.7132904815</v>
      </c>
      <c r="AD61" s="149">
        <f>VLOOKUP(AD17,Difficulties!$B$3:$F$22,IF(Calc_VsAtt!AD39="H",5,3),FALSE)*VLOOKUP($A61,Difficulties!$A$3:$F$22,IF(Calc_VsAtt!AD39="H",3,5),FALSE)</f>
        <v>0.7225535843</v>
      </c>
      <c r="AE61" s="149">
        <f>VLOOKUP(AE17,Difficulties!$B$3:$F$22,IF(Calc_VsAtt!AE39="H",5,3),FALSE)*VLOOKUP($A61,Difficulties!$A$3:$F$22,IF(Calc_VsAtt!AE39="H",3,5),FALSE)</f>
        <v>1.167202438</v>
      </c>
      <c r="AF61" s="149">
        <f>VLOOKUP(AF17,Difficulties!$B$3:$F$22,IF(Calc_VsAtt!AF39="H",5,3),FALSE)*VLOOKUP($A61,Difficulties!$A$3:$F$22,IF(Calc_VsAtt!AF39="H",3,5),FALSE)</f>
        <v>0.8337155118</v>
      </c>
      <c r="AG61" s="149">
        <f>VLOOKUP(AG17,Difficulties!$B$3:$F$22,IF(Calc_VsAtt!AG39="H",5,3),FALSE)*VLOOKUP($A61,Difficulties!$A$3:$F$22,IF(Calc_VsAtt!AG39="H",3,5),FALSE)</f>
        <v>0.5558106932</v>
      </c>
      <c r="AH61" s="149">
        <f>VLOOKUP(AH17,Difficulties!$B$3:$F$22,IF(Calc_VsAtt!AH39="H",5,3),FALSE)*VLOOKUP($A61,Difficulties!$A$3:$F$22,IF(Calc_VsAtt!AH39="H",3,5),FALSE)</f>
        <v>0.9078239132</v>
      </c>
      <c r="AI61" s="149">
        <f>VLOOKUP(AI17,Difficulties!$B$3:$F$22,IF(Calc_VsAtt!AI39="H",5,3),FALSE)*VLOOKUP($A61,Difficulties!$A$3:$F$22,IF(Calc_VsAtt!AI39="H",3,5),FALSE)</f>
        <v>0.6113916569</v>
      </c>
      <c r="AJ61" s="149">
        <f>VLOOKUP(AJ17,Difficulties!$B$3:$F$22,IF(Calc_VsAtt!AJ39="H",5,3),FALSE)*VLOOKUP($A61,Difficulties!$A$3:$F$22,IF(Calc_VsAtt!AJ39="H",3,5),FALSE)</f>
        <v>0.9726683904</v>
      </c>
      <c r="AK61" s="149">
        <f>VLOOKUP(AK17,Difficulties!$B$3:$F$22,IF(Calc_VsAtt!AK39="H",5,3),FALSE)*VLOOKUP($A61,Difficulties!$A$3:$F$22,IF(Calc_VsAtt!AK39="H",3,5),FALSE)</f>
        <v>0.6947628385</v>
      </c>
      <c r="AL61" s="149">
        <f>VLOOKUP(AL17,Difficulties!$B$3:$F$22,IF(Calc_VsAtt!AL39="H",5,3),FALSE)*VLOOKUP($A61,Difficulties!$A$3:$F$22,IF(Calc_VsAtt!AL39="H",3,5),FALSE)</f>
        <v>0.9078239132</v>
      </c>
      <c r="AM61" s="149">
        <f>VLOOKUP(AM17,Difficulties!$B$3:$F$22,IF(Calc_VsAtt!AM39="H",5,3),FALSE)*VLOOKUP($A61,Difficulties!$A$3:$F$22,IF(Calc_VsAtt!AM39="H",3,5),FALSE)</f>
        <v>0.7355595858</v>
      </c>
    </row>
    <row r="62" ht="12.75" customHeight="1">
      <c r="A62" s="140" t="str">
        <f t="shared" si="2"/>
        <v>Southampton</v>
      </c>
      <c r="B62" s="149">
        <f>VLOOKUP(B18,Difficulties!$B$3:$F$22,IF(Calc_VsAtt!B40="H",5,3),FALSE)*VLOOKUP($A62,Difficulties!$A$3:$F$22,IF(Calc_VsAtt!B40="H",3,5),FALSE)</f>
        <v>0.6793246369</v>
      </c>
      <c r="C62" s="149">
        <f>VLOOKUP(C18,Difficulties!$B$3:$F$22,IF(Calc_VsAtt!C40="H",5,3),FALSE)*VLOOKUP($A62,Difficulties!$A$3:$F$22,IF(Calc_VsAtt!C40="H",3,5),FALSE)</f>
        <v>0.5774258123</v>
      </c>
      <c r="D62" s="149">
        <f>VLOOKUP(D18,Difficulties!$B$3:$F$22,IF(Calc_VsAtt!D40="H",5,3),FALSE)*VLOOKUP($A62,Difficulties!$A$3:$F$22,IF(Calc_VsAtt!D40="H",3,5),FALSE)</f>
        <v>1.173378652</v>
      </c>
      <c r="E62" s="149">
        <f>VLOOKUP(E18,Difficulties!$B$3:$F$22,IF(Calc_VsAtt!E40="H",5,3),FALSE)*VLOOKUP($A62,Difficulties!$A$3:$F$22,IF(Calc_VsAtt!E40="H",3,5),FALSE)</f>
        <v>0.7086589741</v>
      </c>
      <c r="F62" s="149">
        <f>VLOOKUP(F18,Difficulties!$B$3:$F$22,IF(Calc_VsAtt!F40="H",5,3),FALSE)*VLOOKUP($A62,Difficulties!$A$3:$F$22,IF(Calc_VsAtt!F40="H",3,5),FALSE)</f>
        <v>0.895473305</v>
      </c>
      <c r="G62" s="149">
        <f>VLOOKUP(G18,Difficulties!$B$3:$F$22,IF(Calc_VsAtt!G40="H",5,3),FALSE)*VLOOKUP($A62,Difficulties!$A$3:$F$22,IF(Calc_VsAtt!G40="H",3,5),FALSE)</f>
        <v>0.2624663236</v>
      </c>
      <c r="H62" s="149">
        <f>VLOOKUP(H18,Difficulties!$B$3:$F$22,IF(Calc_VsAtt!H40="H",5,3),FALSE)*VLOOKUP($A62,Difficulties!$A$3:$F$22,IF(Calc_VsAtt!H40="H",3,5),FALSE)</f>
        <v>0.7355600425</v>
      </c>
      <c r="I62" s="149">
        <f>VLOOKUP(I18,Difficulties!$B$3:$F$22,IF(Calc_VsAtt!I40="H",5,3),FALSE)*VLOOKUP($A62,Difficulties!$A$3:$F$22,IF(Calc_VsAtt!I40="H",3,5),FALSE)</f>
        <v>0.6793246369</v>
      </c>
      <c r="J62" s="149">
        <f>VLOOKUP(J18,Difficulties!$B$3:$F$22,IF(Calc_VsAtt!J40="H",5,3),FALSE)*VLOOKUP($A62,Difficulties!$A$3:$F$22,IF(Calc_VsAtt!J40="H",3,5),FALSE)</f>
        <v>0.7873984723</v>
      </c>
      <c r="K62" s="149">
        <f>VLOOKUP(K18,Difficulties!$B$3:$F$22,IF(Calc_VsAtt!K40="H",5,3),FALSE)*VLOOKUP($A62,Difficulties!$A$3:$F$22,IF(Calc_VsAtt!K40="H",3,5),FALSE)</f>
        <v>0.9263513509</v>
      </c>
      <c r="L62" s="149">
        <f>VLOOKUP(L18,Difficulties!$B$3:$F$22,IF(Calc_VsAtt!L40="H",5,3),FALSE)*VLOOKUP($A62,Difficulties!$A$3:$F$22,IF(Calc_VsAtt!L40="H",3,5),FALSE)</f>
        <v>0.3674526536</v>
      </c>
      <c r="M62" s="149">
        <f>VLOOKUP(M18,Difficulties!$B$3:$F$22,IF(Calc_VsAtt!M40="H",5,3),FALSE)*VLOOKUP($A62,Difficulties!$A$3:$F$22,IF(Calc_VsAtt!M40="H",3,5),FALSE)</f>
        <v>1.018986662</v>
      </c>
      <c r="N62" s="149">
        <f>VLOOKUP(N18,Difficulties!$B$3:$F$22,IF(Calc_VsAtt!N40="H",5,3),FALSE)*VLOOKUP($A62,Difficulties!$A$3:$F$22,IF(Calc_VsAtt!N40="H",3,5),FALSE)</f>
        <v>0.6946955957</v>
      </c>
      <c r="O62" s="149">
        <f>VLOOKUP(O18,Difficulties!$B$3:$F$22,IF(Calc_VsAtt!O40="H",5,3),FALSE)*VLOOKUP($A62,Difficulties!$A$3:$F$22,IF(Calc_VsAtt!O40="H",3,5),FALSE)</f>
        <v>0.5866893258</v>
      </c>
      <c r="P62" s="149">
        <f>VLOOKUP(P18,Difficulties!$B$3:$F$22,IF(Calc_VsAtt!P40="H",5,3),FALSE)*VLOOKUP($A62,Difficulties!$A$3:$F$22,IF(Calc_VsAtt!P40="H",3,5),FALSE)</f>
        <v>0.4199458186</v>
      </c>
      <c r="Q62" s="149">
        <f>VLOOKUP(Q18,Difficulties!$B$3:$F$22,IF(Calc_VsAtt!Q40="H",5,3),FALSE)*VLOOKUP($A62,Difficulties!$A$3:$F$22,IF(Calc_VsAtt!Q40="H",3,5),FALSE)</f>
        <v>0.6538311489</v>
      </c>
      <c r="R62" s="149">
        <f>VLOOKUP(R18,Difficulties!$B$3:$F$22,IF(Calc_VsAtt!R40="H",5,3),FALSE)*VLOOKUP($A62,Difficulties!$A$3:$F$22,IF(Calc_VsAtt!R40="H",3,5),FALSE)</f>
        <v>0.9572299835</v>
      </c>
      <c r="S62" s="149">
        <f>VLOOKUP(S18,Difficulties!$B$3:$F$22,IF(Calc_VsAtt!S40="H",5,3),FALSE)*VLOOKUP($A62,Difficulties!$A$3:$F$22,IF(Calc_VsAtt!S40="H",3,5),FALSE)</f>
        <v>0.6561653104</v>
      </c>
      <c r="T62" s="149">
        <f>VLOOKUP(T18,Difficulties!$B$3:$F$22,IF(Calc_VsAtt!T40="H",5,3),FALSE)*VLOOKUP($A62,Difficulties!$A$3:$F$22,IF(Calc_VsAtt!T40="H",3,5),FALSE)</f>
        <v>1.296892009</v>
      </c>
      <c r="U62" s="149">
        <f>VLOOKUP(U18,Difficulties!$B$3:$F$22,IF(Calc_VsAtt!U40="H",5,3),FALSE)*VLOOKUP($A62,Difficulties!$A$3:$F$22,IF(Calc_VsAtt!U40="H",3,5),FALSE)</f>
        <v>0.4014192903</v>
      </c>
      <c r="V62" s="149">
        <f>VLOOKUP(V18,Difficulties!$B$3:$F$22,IF(Calc_VsAtt!V40="H",5,3),FALSE)*VLOOKUP($A62,Difficulties!$A$3:$F$22,IF(Calc_VsAtt!V40="H",3,5),FALSE)</f>
        <v>0.4199458186</v>
      </c>
      <c r="W62" s="149">
        <f>VLOOKUP(W18,Difficulties!$B$3:$F$22,IF(Calc_VsAtt!W40="H",5,3),FALSE)*VLOOKUP($A62,Difficulties!$A$3:$F$22,IF(Calc_VsAtt!W40="H",3,5),FALSE)</f>
        <v>0.5774258123</v>
      </c>
      <c r="X62" s="149">
        <f>VLOOKUP(X18,Difficulties!$B$3:$F$22,IF(Calc_VsAtt!X40="H",5,3),FALSE)*VLOOKUP($A62,Difficulties!$A$3:$F$22,IF(Calc_VsAtt!X40="H",3,5),FALSE)</f>
        <v>1.111621973</v>
      </c>
      <c r="Y62" s="149">
        <f>VLOOKUP(Y18,Difficulties!$B$3:$F$22,IF(Calc_VsAtt!Y40="H",5,3),FALSE)*VLOOKUP($A62,Difficulties!$A$3:$F$22,IF(Calc_VsAtt!Y40="H",3,5),FALSE)</f>
        <v>0.8645946724</v>
      </c>
      <c r="Z62" s="149">
        <f>VLOOKUP(Z18,Difficulties!$B$3:$F$22,IF(Calc_VsAtt!Z40="H",5,3),FALSE)*VLOOKUP($A62,Difficulties!$A$3:$F$22,IF(Calc_VsAtt!Z40="H",3,5),FALSE)</f>
        <v>0.4461926505</v>
      </c>
      <c r="AA62" s="149">
        <f>VLOOKUP(AA18,Difficulties!$B$3:$F$22,IF(Calc_VsAtt!AA40="H",5,3),FALSE)*VLOOKUP($A62,Difficulties!$A$3:$F$22,IF(Calc_VsAtt!AA40="H",3,5),FALSE)</f>
        <v>0.9198270385</v>
      </c>
      <c r="AB62" s="149">
        <f>VLOOKUP(AB18,Difficulties!$B$3:$F$22,IF(Calc_VsAtt!AB40="H",5,3),FALSE)*VLOOKUP($A62,Difficulties!$A$3:$F$22,IF(Calc_VsAtt!AB40="H",3,5),FALSE)</f>
        <v>0.5249326473</v>
      </c>
      <c r="AC62" s="149">
        <f>VLOOKUP(AC18,Difficulties!$B$3:$F$22,IF(Calc_VsAtt!AC40="H",5,3),FALSE)*VLOOKUP($A62,Difficulties!$A$3:$F$22,IF(Calc_VsAtt!AC40="H",3,5),FALSE)</f>
        <v>1.159781918</v>
      </c>
      <c r="AD62" s="149">
        <f>VLOOKUP(AD18,Difficulties!$B$3:$F$22,IF(Calc_VsAtt!AD40="H",5,3),FALSE)*VLOOKUP($A62,Difficulties!$A$3:$F$22,IF(Calc_VsAtt!AD40="H",3,5),FALSE)</f>
        <v>0.2362194918</v>
      </c>
      <c r="AE62" s="149">
        <f>VLOOKUP(AE18,Difficulties!$B$3:$F$22,IF(Calc_VsAtt!AE40="H",5,3),FALSE)*VLOOKUP($A62,Difficulties!$A$3:$F$22,IF(Calc_VsAtt!AE40="H",3,5),FALSE)</f>
        <v>0.6175679584</v>
      </c>
      <c r="AF62" s="149">
        <f>VLOOKUP(AF18,Difficulties!$B$3:$F$22,IF(Calc_VsAtt!AF40="H",5,3),FALSE)*VLOOKUP($A62,Difficulties!$A$3:$F$22,IF(Calc_VsAtt!AF40="H",3,5),FALSE)</f>
        <v>0.8136453041</v>
      </c>
      <c r="AG62" s="149">
        <f>VLOOKUP(AG18,Difficulties!$B$3:$F$22,IF(Calc_VsAtt!AG40="H",5,3),FALSE)*VLOOKUP($A62,Difficulties!$A$3:$F$22,IF(Calc_VsAtt!AG40="H",3,5),FALSE)</f>
        <v>0.6561653104</v>
      </c>
      <c r="AH62" s="149">
        <f>VLOOKUP(AH18,Difficulties!$B$3:$F$22,IF(Calc_VsAtt!AH40="H",5,3),FALSE)*VLOOKUP($A62,Difficulties!$A$3:$F$22,IF(Calc_VsAtt!AH40="H",3,5),FALSE)</f>
        <v>0.8645946724</v>
      </c>
      <c r="AI62" s="149">
        <f>VLOOKUP(AI18,Difficulties!$B$3:$F$22,IF(Calc_VsAtt!AI40="H",5,3),FALSE)*VLOOKUP($A62,Difficulties!$A$3:$F$22,IF(Calc_VsAtt!AI40="H",3,5),FALSE)</f>
        <v>0.8398420786</v>
      </c>
      <c r="AJ62" s="149">
        <f>VLOOKUP(AJ18,Difficulties!$B$3:$F$22,IF(Calc_VsAtt!AJ40="H",5,3),FALSE)*VLOOKUP($A62,Difficulties!$A$3:$F$22,IF(Calc_VsAtt!AJ40="H",3,5),FALSE)</f>
        <v>0.4461926505</v>
      </c>
      <c r="AK62" s="149">
        <f>VLOOKUP(AK18,Difficulties!$B$3:$F$22,IF(Calc_VsAtt!AK40="H",5,3),FALSE)*VLOOKUP($A62,Difficulties!$A$3:$F$22,IF(Calc_VsAtt!AK40="H",3,5),FALSE)</f>
        <v>0.9572299835</v>
      </c>
      <c r="AL62" s="149">
        <f>VLOOKUP(AL18,Difficulties!$B$3:$F$22,IF(Calc_VsAtt!AL40="H",5,3),FALSE)*VLOOKUP($A62,Difficulties!$A$3:$F$22,IF(Calc_VsAtt!AL40="H",3,5),FALSE)</f>
        <v>0.6824121423</v>
      </c>
      <c r="AM62" s="149">
        <f>VLOOKUP(AM18,Difficulties!$B$3:$F$22,IF(Calc_VsAtt!AM40="H",5,3),FALSE)*VLOOKUP($A62,Difficulties!$A$3:$F$22,IF(Calc_VsAtt!AM40="H",3,5),FALSE)</f>
        <v>1.018986662</v>
      </c>
    </row>
    <row r="63" ht="12.75" customHeight="1">
      <c r="A63" s="140" t="str">
        <f t="shared" si="2"/>
        <v>Tottenham</v>
      </c>
      <c r="B63" s="149">
        <f>VLOOKUP(B19,Difficulties!$B$3:$F$22,IF(Calc_VsAtt!B41="H",5,3),FALSE)*VLOOKUP($A63,Difficulties!$A$3:$F$22,IF(Calc_VsAtt!B41="H",3,5),FALSE)</f>
        <v>0.8923853009</v>
      </c>
      <c r="C63" s="149">
        <f>VLOOKUP(C19,Difficulties!$B$3:$F$22,IF(Calc_VsAtt!C41="H",5,3),FALSE)*VLOOKUP($A63,Difficulties!$A$3:$F$22,IF(Calc_VsAtt!C41="H",3,5),FALSE)</f>
        <v>2.319562734</v>
      </c>
      <c r="D63" s="149">
        <f>VLOOKUP(D19,Difficulties!$B$3:$F$22,IF(Calc_VsAtt!D41="H",5,3),FALSE)*VLOOKUP($A63,Difficulties!$A$3:$F$22,IF(Calc_VsAtt!D41="H",3,5),FALSE)</f>
        <v>0.4724389836</v>
      </c>
      <c r="E63" s="149">
        <f>VLOOKUP(E19,Difficulties!$B$3:$F$22,IF(Calc_VsAtt!E41="H",5,3),FALSE)*VLOOKUP($A63,Difficulties!$A$3:$F$22,IF(Calc_VsAtt!E41="H",3,5),FALSE)</f>
        <v>1.627290608</v>
      </c>
      <c r="F63" s="149">
        <f>VLOOKUP(F19,Difficulties!$B$3:$F$22,IF(Calc_VsAtt!F41="H",5,3),FALSE)*VLOOKUP($A63,Difficulties!$A$3:$F$22,IF(Calc_VsAtt!F41="H",3,5),FALSE)</f>
        <v>1.729188523</v>
      </c>
      <c r="G63" s="149">
        <f>VLOOKUP(G19,Difficulties!$B$3:$F$22,IF(Calc_VsAtt!G41="H",5,3),FALSE)*VLOOKUP($A63,Difficulties!$A$3:$F$22,IF(Calc_VsAtt!G41="H",3,5),FALSE)</f>
        <v>1.312330621</v>
      </c>
      <c r="H63" s="149">
        <f>VLOOKUP(H19,Difficulties!$B$3:$F$22,IF(Calc_VsAtt!H41="H",5,3),FALSE)*VLOOKUP($A63,Difficulties!$A$3:$F$22,IF(Calc_VsAtt!H41="H",3,5),FALSE)</f>
        <v>1.312330621</v>
      </c>
      <c r="I63" s="149">
        <f>VLOOKUP(I19,Difficulties!$B$3:$F$22,IF(Calc_VsAtt!I41="H",5,3),FALSE)*VLOOKUP($A63,Difficulties!$A$3:$F$22,IF(Calc_VsAtt!I41="H",3,5),FALSE)</f>
        <v>1.839653203</v>
      </c>
      <c r="J63" s="149">
        <f>VLOOKUP(J19,Difficulties!$B$3:$F$22,IF(Calc_VsAtt!J41="H",5,3),FALSE)*VLOOKUP($A63,Difficulties!$A$3:$F$22,IF(Calc_VsAtt!J41="H",3,5),FALSE)</f>
        <v>1.364824285</v>
      </c>
      <c r="K63" s="149">
        <f>VLOOKUP(K19,Difficulties!$B$3:$F$22,IF(Calc_VsAtt!K41="H",5,3),FALSE)*VLOOKUP($A63,Difficulties!$A$3:$F$22,IF(Calc_VsAtt!K41="H",3,5),FALSE)</f>
        <v>0.8028381992</v>
      </c>
      <c r="L63" s="149">
        <f>VLOOKUP(L19,Difficulties!$B$3:$F$22,IF(Calc_VsAtt!L41="H",5,3),FALSE)*VLOOKUP($A63,Difficulties!$A$3:$F$22,IF(Calc_VsAtt!L41="H",3,5),FALSE)</f>
        <v>1.471120085</v>
      </c>
      <c r="M63" s="149">
        <f>VLOOKUP(M19,Difficulties!$B$3:$F$22,IF(Calc_VsAtt!M41="H",5,3),FALSE)*VLOOKUP($A63,Difficulties!$A$3:$F$22,IF(Calc_VsAtt!M41="H",3,5),FALSE)</f>
        <v>1.417317948</v>
      </c>
      <c r="N63" s="149">
        <f>VLOOKUP(N19,Difficulties!$B$3:$F$22,IF(Calc_VsAtt!N41="H",5,3),FALSE)*VLOOKUP($A63,Difficulties!$A$3:$F$22,IF(Calc_VsAtt!N41="H",3,5),FALSE)</f>
        <v>1.358648628</v>
      </c>
      <c r="O63" s="149">
        <f>VLOOKUP(O19,Difficulties!$B$3:$F$22,IF(Calc_VsAtt!O41="H",5,3),FALSE)*VLOOKUP($A63,Difficulties!$A$3:$F$22,IF(Calc_VsAtt!O41="H",3,5),FALSE)</f>
        <v>1.049865295</v>
      </c>
      <c r="P63" s="149">
        <f>VLOOKUP(P19,Difficulties!$B$3:$F$22,IF(Calc_VsAtt!P41="H",5,3),FALSE)*VLOOKUP($A63,Difficulties!$A$3:$F$22,IF(Calc_VsAtt!P41="H",3,5),FALSE)</f>
        <v>1.852701822</v>
      </c>
      <c r="Q63" s="149">
        <f>VLOOKUP(Q19,Difficulties!$B$3:$F$22,IF(Calc_VsAtt!Q41="H",5,3),FALSE)*VLOOKUP($A63,Difficulties!$A$3:$F$22,IF(Calc_VsAtt!Q41="H",3,5),FALSE)</f>
        <v>1.154851625</v>
      </c>
      <c r="R63" s="149">
        <f>VLOOKUP(R19,Difficulties!$B$3:$F$22,IF(Calc_VsAtt!R41="H",5,3),FALSE)*VLOOKUP($A63,Difficulties!$A$3:$F$22,IF(Calc_VsAtt!R41="H",3,5),FALSE)</f>
        <v>1.358648628</v>
      </c>
      <c r="S63" s="149">
        <f>VLOOKUP(S19,Difficulties!$B$3:$F$22,IF(Calc_VsAtt!S41="H",5,3),FALSE)*VLOOKUP($A63,Difficulties!$A$3:$F$22,IF(Calc_VsAtt!S41="H",3,5),FALSE)</f>
        <v>1.154851625</v>
      </c>
      <c r="T63" s="149">
        <f>VLOOKUP(T19,Difficulties!$B$3:$F$22,IF(Calc_VsAtt!T41="H",5,3),FALSE)*VLOOKUP($A63,Difficulties!$A$3:$F$22,IF(Calc_VsAtt!T41="H",3,5),FALSE)</f>
        <v>1.914459058</v>
      </c>
      <c r="U63" s="149">
        <f>VLOOKUP(U19,Difficulties!$B$3:$F$22,IF(Calc_VsAtt!U41="H",5,3),FALSE)*VLOOKUP($A63,Difficulties!$A$3:$F$22,IF(Calc_VsAtt!U41="H",3,5),FALSE)</f>
        <v>1.679683359</v>
      </c>
      <c r="V63" s="149">
        <f>VLOOKUP(V19,Difficulties!$B$3:$F$22,IF(Calc_VsAtt!V41="H",5,3),FALSE)*VLOOKUP($A63,Difficulties!$A$3:$F$22,IF(Calc_VsAtt!V41="H",3,5),FALSE)</f>
        <v>1.307662298</v>
      </c>
      <c r="W63" s="149">
        <f>VLOOKUP(W19,Difficulties!$B$3:$F$22,IF(Calc_VsAtt!W41="H",5,3),FALSE)*VLOOKUP($A63,Difficulties!$A$3:$F$22,IF(Calc_VsAtt!W41="H",3,5),FALSE)</f>
        <v>1.173378094</v>
      </c>
      <c r="X63" s="149">
        <f>VLOOKUP(X19,Difficulties!$B$3:$F$22,IF(Calc_VsAtt!X41="H",5,3),FALSE)*VLOOKUP($A63,Difficulties!$A$3:$F$22,IF(Calc_VsAtt!X41="H",3,5),FALSE)</f>
        <v>1.389391191</v>
      </c>
      <c r="Y63" s="149">
        <f>VLOOKUP(Y19,Difficulties!$B$3:$F$22,IF(Calc_VsAtt!Y41="H",5,3),FALSE)*VLOOKUP($A63,Difficulties!$A$3:$F$22,IF(Calc_VsAtt!Y41="H",3,5),FALSE)</f>
        <v>2.037972356</v>
      </c>
      <c r="Z63" s="149">
        <f>VLOOKUP(Z19,Difficulties!$B$3:$F$22,IF(Calc_VsAtt!Z41="H",5,3),FALSE)*VLOOKUP($A63,Difficulties!$A$3:$F$22,IF(Calc_VsAtt!Z41="H",3,5),FALSE)</f>
        <v>1.852701822</v>
      </c>
      <c r="AA63" s="149">
        <f>VLOOKUP(AA19,Difficulties!$B$3:$F$22,IF(Calc_VsAtt!AA41="H",5,3),FALSE)*VLOOKUP($A63,Difficulties!$A$3:$F$22,IF(Calc_VsAtt!AA41="H",3,5),FALSE)</f>
        <v>2.346756188</v>
      </c>
      <c r="AB63" s="149">
        <f>VLOOKUP(AB19,Difficulties!$B$3:$F$22,IF(Calc_VsAtt!AB41="H",5,3),FALSE)*VLOOKUP($A63,Difficulties!$A$3:$F$22,IF(Calc_VsAtt!AB41="H",3,5),FALSE)</f>
        <v>0.8923853009</v>
      </c>
      <c r="AC63" s="149">
        <f>VLOOKUP(AC19,Difficulties!$B$3:$F$22,IF(Calc_VsAtt!AC41="H",5,3),FALSE)*VLOOKUP($A63,Difficulties!$A$3:$F$22,IF(Calc_VsAtt!AC41="H",3,5),FALSE)</f>
        <v>0.8398916372</v>
      </c>
      <c r="AD63" s="149">
        <f>VLOOKUP(AD19,Difficulties!$B$3:$F$22,IF(Calc_VsAtt!AD41="H",5,3),FALSE)*VLOOKUP($A63,Difficulties!$A$3:$F$22,IF(Calc_VsAtt!AD41="H",3,5),FALSE)</f>
        <v>1.914459058</v>
      </c>
      <c r="AE63" s="149">
        <f>VLOOKUP(AE19,Difficulties!$B$3:$F$22,IF(Calc_VsAtt!AE41="H",5,3),FALSE)*VLOOKUP($A63,Difficulties!$A$3:$F$22,IF(Calc_VsAtt!AE41="H",3,5),FALSE)</f>
        <v>1.364824285</v>
      </c>
      <c r="AF63" s="149">
        <f>VLOOKUP(AF19,Difficulties!$B$3:$F$22,IF(Calc_VsAtt!AF41="H",5,3),FALSE)*VLOOKUP($A63,Difficulties!$A$3:$F$22,IF(Calc_VsAtt!AF41="H",3,5),FALSE)</f>
        <v>1.729188523</v>
      </c>
      <c r="AG63" s="149">
        <f>VLOOKUP(AG19,Difficulties!$B$3:$F$22,IF(Calc_VsAtt!AG41="H",5,3),FALSE)*VLOOKUP($A63,Difficulties!$A$3:$F$22,IF(Calc_VsAtt!AG41="H",3,5),FALSE)</f>
        <v>0.5249326473</v>
      </c>
      <c r="AH63" s="149">
        <f>VLOOKUP(AH19,Difficulties!$B$3:$F$22,IF(Calc_VsAtt!AH41="H",5,3),FALSE)*VLOOKUP($A63,Difficulties!$A$3:$F$22,IF(Calc_VsAtt!AH41="H",3,5),FALSE)</f>
        <v>1.790945759</v>
      </c>
      <c r="AI63" s="149">
        <f>VLOOKUP(AI19,Difficulties!$B$3:$F$22,IF(Calc_VsAtt!AI41="H",5,3),FALSE)*VLOOKUP($A63,Difficulties!$A$3:$F$22,IF(Calc_VsAtt!AI41="H",3,5),FALSE)</f>
        <v>2.037972356</v>
      </c>
      <c r="AJ63" s="149">
        <f>VLOOKUP(AJ19,Difficulties!$B$3:$F$22,IF(Calc_VsAtt!AJ41="H",5,3),FALSE)*VLOOKUP($A63,Difficulties!$A$3:$F$22,IF(Calc_VsAtt!AJ41="H",3,5),FALSE)</f>
        <v>0.7349053073</v>
      </c>
      <c r="AK63" s="149">
        <f>VLOOKUP(AK19,Difficulties!$B$3:$F$22,IF(Calc_VsAtt!AK41="H",5,3),FALSE)*VLOOKUP($A63,Difficulties!$A$3:$F$22,IF(Calc_VsAtt!AK41="H",3,5),FALSE)</f>
        <v>2.593782785</v>
      </c>
      <c r="AL63" s="149">
        <f>VLOOKUP(AL19,Difficulties!$B$3:$F$22,IF(Calc_VsAtt!AL41="H",5,3),FALSE)*VLOOKUP($A63,Difficulties!$A$3:$F$22,IF(Calc_VsAtt!AL41="H",3,5),FALSE)</f>
        <v>1.574796945</v>
      </c>
      <c r="AM63" s="149">
        <f>VLOOKUP(AM19,Difficulties!$B$3:$F$22,IF(Calc_VsAtt!AM41="H",5,3),FALSE)*VLOOKUP($A63,Difficulties!$A$3:$F$22,IF(Calc_VsAtt!AM41="H",3,5),FALSE)</f>
        <v>2.22324289</v>
      </c>
    </row>
    <row r="64" ht="12.75" customHeight="1">
      <c r="A64" s="140" t="str">
        <f t="shared" si="2"/>
        <v>Watford</v>
      </c>
      <c r="B64" s="149">
        <f>VLOOKUP(B20,Difficulties!$B$3:$F$22,IF(Calc_VsAtt!B42="H",5,3),FALSE)*VLOOKUP($A64,Difficulties!$A$3:$F$22,IF(Calc_VsAtt!B42="H",3,5),FALSE)</f>
        <v>1.208888792</v>
      </c>
      <c r="C64" s="149">
        <f>VLOOKUP(C20,Difficulties!$B$3:$F$22,IF(Calc_VsAtt!C42="H",5,3),FALSE)*VLOOKUP($A64,Difficulties!$A$3:$F$22,IF(Calc_VsAtt!C42="H",3,5),FALSE)</f>
        <v>0.4461926505</v>
      </c>
      <c r="D64" s="149">
        <f>VLOOKUP(D20,Difficulties!$B$3:$F$22,IF(Calc_VsAtt!D42="H",5,3),FALSE)*VLOOKUP($A64,Difficulties!$A$3:$F$22,IF(Calc_VsAtt!D42="H",3,5),FALSE)</f>
        <v>1.167202643</v>
      </c>
      <c r="E64" s="149">
        <f>VLOOKUP(E20,Difficulties!$B$3:$F$22,IF(Calc_VsAtt!E42="H",5,3),FALSE)*VLOOKUP($A64,Difficulties!$A$3:$F$22,IF(Calc_VsAtt!E42="H",3,5),FALSE)</f>
        <v>0.8337166265</v>
      </c>
      <c r="F64" s="149">
        <f>VLOOKUP(F20,Difficulties!$B$3:$F$22,IF(Calc_VsAtt!F42="H",5,3),FALSE)*VLOOKUP($A64,Difficulties!$A$3:$F$22,IF(Calc_VsAtt!F42="H",3,5),FALSE)</f>
        <v>0.7920304784</v>
      </c>
      <c r="G64" s="149">
        <f>VLOOKUP(G20,Difficulties!$B$3:$F$22,IF(Calc_VsAtt!G42="H",5,3),FALSE)*VLOOKUP($A64,Difficulties!$A$3:$F$22,IF(Calc_VsAtt!G42="H",3,5),FALSE)</f>
        <v>0.6946955957</v>
      </c>
      <c r="H64" s="149">
        <f>VLOOKUP(H20,Difficulties!$B$3:$F$22,IF(Calc_VsAtt!H42="H",5,3),FALSE)*VLOOKUP($A64,Difficulties!$A$3:$F$22,IF(Calc_VsAtt!H42="H",3,5),FALSE)</f>
        <v>0.5249326473</v>
      </c>
      <c r="I64" s="149">
        <f>VLOOKUP(I20,Difficulties!$B$3:$F$22,IF(Calc_VsAtt!I42="H",5,3),FALSE)*VLOOKUP($A64,Difficulties!$A$3:$F$22,IF(Calc_VsAtt!I42="H",3,5),FALSE)</f>
        <v>1.292260296</v>
      </c>
      <c r="J64" s="149">
        <f>VLOOKUP(J20,Difficulties!$B$3:$F$22,IF(Calc_VsAtt!J42="H",5,3),FALSE)*VLOOKUP($A64,Difficulties!$A$3:$F$22,IF(Calc_VsAtt!J42="H",3,5),FALSE)</f>
        <v>0.7355600425</v>
      </c>
      <c r="K64" s="149">
        <f>VLOOKUP(K20,Difficulties!$B$3:$F$22,IF(Calc_VsAtt!K42="H",5,3),FALSE)*VLOOKUP($A64,Difficulties!$A$3:$F$22,IF(Calc_VsAtt!K42="H",3,5),FALSE)</f>
        <v>1.3756318</v>
      </c>
      <c r="L64" s="149">
        <f>VLOOKUP(L20,Difficulties!$B$3:$F$22,IF(Calc_VsAtt!L42="H",5,3),FALSE)*VLOOKUP($A64,Difficulties!$A$3:$F$22,IF(Calc_VsAtt!L42="H",3,5),FALSE)</f>
        <v>0.4461926505</v>
      </c>
      <c r="M64" s="149">
        <f>VLOOKUP(M20,Difficulties!$B$3:$F$22,IF(Calc_VsAtt!M42="H",5,3),FALSE)*VLOOKUP($A64,Difficulties!$A$3:$F$22,IF(Calc_VsAtt!M42="H",3,5),FALSE)</f>
        <v>0.6824121423</v>
      </c>
      <c r="N64" s="149">
        <f>VLOOKUP(N20,Difficulties!$B$3:$F$22,IF(Calc_VsAtt!N42="H",5,3),FALSE)*VLOOKUP($A64,Difficulties!$A$3:$F$22,IF(Calc_VsAtt!N42="H",3,5),FALSE)</f>
        <v>1.167202643</v>
      </c>
      <c r="O64" s="149">
        <f>VLOOKUP(O20,Difficulties!$B$3:$F$22,IF(Calc_VsAtt!O42="H",5,3),FALSE)*VLOOKUP($A64,Difficulties!$A$3:$F$22,IF(Calc_VsAtt!O42="H",3,5),FALSE)</f>
        <v>0.5774258123</v>
      </c>
      <c r="P64" s="149">
        <f>VLOOKUP(P20,Difficulties!$B$3:$F$22,IF(Calc_VsAtt!P42="H",5,3),FALSE)*VLOOKUP($A64,Difficulties!$A$3:$F$22,IF(Calc_VsAtt!P42="H",3,5),FALSE)</f>
        <v>0.5419159656</v>
      </c>
      <c r="Q64" s="149">
        <f>VLOOKUP(Q20,Difficulties!$B$3:$F$22,IF(Calc_VsAtt!Q42="H",5,3),FALSE)*VLOOKUP($A64,Difficulties!$A$3:$F$22,IF(Calc_VsAtt!Q42="H",3,5),FALSE)</f>
        <v>0.5774258123</v>
      </c>
      <c r="R64" s="149">
        <f>VLOOKUP(R20,Difficulties!$B$3:$F$22,IF(Calc_VsAtt!R42="H",5,3),FALSE)*VLOOKUP($A64,Difficulties!$A$3:$F$22,IF(Calc_VsAtt!R42="H",3,5),FALSE)</f>
        <v>1.241766327</v>
      </c>
      <c r="S64" s="149">
        <f>VLOOKUP(S20,Difficulties!$B$3:$F$22,IF(Calc_VsAtt!S42="H",5,3),FALSE)*VLOOKUP($A64,Difficulties!$A$3:$F$22,IF(Calc_VsAtt!S42="H",3,5),FALSE)</f>
        <v>0.6824121423</v>
      </c>
      <c r="T64" s="149">
        <f>VLOOKUP(T20,Difficulties!$B$3:$F$22,IF(Calc_VsAtt!T42="H",5,3),FALSE)*VLOOKUP($A64,Difficulties!$A$3:$F$22,IF(Calc_VsAtt!T42="H",3,5),FALSE)</f>
        <v>0.9170881307</v>
      </c>
      <c r="U64" s="149">
        <f>VLOOKUP(U20,Difficulties!$B$3:$F$22,IF(Calc_VsAtt!U42="H",5,3),FALSE)*VLOOKUP($A64,Difficulties!$A$3:$F$22,IF(Calc_VsAtt!U42="H",3,5),FALSE)</f>
        <v>1.250574148</v>
      </c>
      <c r="V64" s="149">
        <f>VLOOKUP(V20,Difficulties!$B$3:$F$22,IF(Calc_VsAtt!V42="H",5,3),FALSE)*VLOOKUP($A64,Difficulties!$A$3:$F$22,IF(Calc_VsAtt!V42="H",3,5),FALSE)</f>
        <v>0.7873984723</v>
      </c>
      <c r="W64" s="149">
        <f>VLOOKUP(W20,Difficulties!$B$3:$F$22,IF(Calc_VsAtt!W42="H",5,3),FALSE)*VLOOKUP($A64,Difficulties!$A$3:$F$22,IF(Calc_VsAtt!W42="H",3,5),FALSE)</f>
        <v>0.7086589741</v>
      </c>
      <c r="X64" s="149">
        <f>VLOOKUP(X20,Difficulties!$B$3:$F$22,IF(Calc_VsAtt!X42="H",5,3),FALSE)*VLOOKUP($A64,Difficulties!$A$3:$F$22,IF(Calc_VsAtt!X42="H",3,5),FALSE)</f>
        <v>0.9170881307</v>
      </c>
      <c r="Y64" s="149">
        <f>VLOOKUP(Y20,Difficulties!$B$3:$F$22,IF(Calc_VsAtt!Y42="H",5,3),FALSE)*VLOOKUP($A64,Difficulties!$A$3:$F$22,IF(Calc_VsAtt!Y42="H",3,5),FALSE)</f>
        <v>0.4199458186</v>
      </c>
      <c r="Z64" s="149">
        <f>VLOOKUP(Z20,Difficulties!$B$3:$F$22,IF(Calc_VsAtt!Z42="H",5,3),FALSE)*VLOOKUP($A64,Difficulties!$A$3:$F$22,IF(Calc_VsAtt!Z42="H",3,5),FALSE)</f>
        <v>0.6561653104</v>
      </c>
      <c r="AA64" s="149">
        <f>VLOOKUP(AA20,Difficulties!$B$3:$F$22,IF(Calc_VsAtt!AA42="H",5,3),FALSE)*VLOOKUP($A64,Difficulties!$A$3:$F$22,IF(Calc_VsAtt!AA42="H",3,5),FALSE)</f>
        <v>1.500689452</v>
      </c>
      <c r="AB64" s="149">
        <f>VLOOKUP(AB20,Difficulties!$B$3:$F$22,IF(Calc_VsAtt!AB42="H",5,3),FALSE)*VLOOKUP($A64,Difficulties!$A$3:$F$22,IF(Calc_VsAtt!AB42="H",3,5),FALSE)</f>
        <v>0.6538311489</v>
      </c>
      <c r="AC64" s="149">
        <f>VLOOKUP(AC20,Difficulties!$B$3:$F$22,IF(Calc_VsAtt!AC42="H",5,3),FALSE)*VLOOKUP($A64,Difficulties!$A$3:$F$22,IF(Calc_VsAtt!AC42="H",3,5),FALSE)</f>
        <v>0.2624663236</v>
      </c>
      <c r="AD64" s="149">
        <f>VLOOKUP(AD20,Difficulties!$B$3:$F$22,IF(Calc_VsAtt!AD42="H",5,3),FALSE)*VLOOKUP($A64,Difficulties!$A$3:$F$22,IF(Calc_VsAtt!AD42="H",3,5),FALSE)</f>
        <v>1.584060957</v>
      </c>
      <c r="AE64" s="149">
        <f>VLOOKUP(AE20,Difficulties!$B$3:$F$22,IF(Calc_VsAtt!AE42="H",5,3),FALSE)*VLOOKUP($A64,Difficulties!$A$3:$F$22,IF(Calc_VsAtt!AE42="H",3,5),FALSE)</f>
        <v>0.3674526536</v>
      </c>
      <c r="AF64" s="149">
        <f>VLOOKUP(AF20,Difficulties!$B$3:$F$22,IF(Calc_VsAtt!AF42="H",5,3),FALSE)*VLOOKUP($A64,Difficulties!$A$3:$F$22,IF(Calc_VsAtt!AF42="H",3,5),FALSE)</f>
        <v>1.250574148</v>
      </c>
      <c r="AG64" s="149">
        <f>VLOOKUP(AG20,Difficulties!$B$3:$F$22,IF(Calc_VsAtt!AG42="H",5,3),FALSE)*VLOOKUP($A64,Difficulties!$A$3:$F$22,IF(Calc_VsAtt!AG42="H",3,5),FALSE)</f>
        <v>0.2362194918</v>
      </c>
      <c r="AH64" s="149">
        <f>VLOOKUP(AH20,Difficulties!$B$3:$F$22,IF(Calc_VsAtt!AH42="H",5,3),FALSE)*VLOOKUP($A64,Difficulties!$A$3:$F$22,IF(Calc_VsAtt!AH42="H",3,5),FALSE)</f>
        <v>1.565705369</v>
      </c>
      <c r="AI64" s="149">
        <f>VLOOKUP(AI20,Difficulties!$B$3:$F$22,IF(Calc_VsAtt!AI42="H",5,3),FALSE)*VLOOKUP($A64,Difficulties!$A$3:$F$22,IF(Calc_VsAtt!AI42="H",3,5),FALSE)</f>
        <v>1.292260296</v>
      </c>
      <c r="AJ64" s="149">
        <f>VLOOKUP(AJ20,Difficulties!$B$3:$F$22,IF(Calc_VsAtt!AJ42="H",5,3),FALSE)*VLOOKUP($A64,Difficulties!$A$3:$F$22,IF(Calc_VsAtt!AJ42="H",3,5),FALSE)</f>
        <v>0.6561653104</v>
      </c>
      <c r="AK64" s="149">
        <f>VLOOKUP(AK20,Difficulties!$B$3:$F$22,IF(Calc_VsAtt!AK42="H",5,3),FALSE)*VLOOKUP($A64,Difficulties!$A$3:$F$22,IF(Calc_VsAtt!AK42="H",3,5),FALSE)</f>
        <v>1.133786647</v>
      </c>
      <c r="AL64" s="149">
        <f>VLOOKUP(AL20,Difficulties!$B$3:$F$22,IF(Calc_VsAtt!AL42="H",5,3),FALSE)*VLOOKUP($A64,Difficulties!$A$3:$F$22,IF(Calc_VsAtt!AL42="H",3,5),FALSE)</f>
        <v>0.4199458186</v>
      </c>
      <c r="AM64" s="149">
        <f>VLOOKUP(AM20,Difficulties!$B$3:$F$22,IF(Calc_VsAtt!AM42="H",5,3),FALSE)*VLOOKUP($A64,Difficulties!$A$3:$F$22,IF(Calc_VsAtt!AM42="H",3,5),FALSE)</f>
        <v>1.750803965</v>
      </c>
    </row>
    <row r="65" ht="12.75" customHeight="1">
      <c r="A65" s="140" t="str">
        <f t="shared" si="2"/>
        <v>West Ham</v>
      </c>
      <c r="B65" s="149">
        <f>VLOOKUP(B21,Difficulties!$B$3:$F$22,IF(Calc_VsAtt!B43="H",5,3),FALSE)*VLOOKUP($A65,Difficulties!$A$3:$F$22,IF(Calc_VsAtt!B43="H",3,5),FALSE)</f>
        <v>0.3705406577</v>
      </c>
      <c r="C65" s="149">
        <f>VLOOKUP(C21,Difficulties!$B$3:$F$22,IF(Calc_VsAtt!C43="H",5,3),FALSE)*VLOOKUP($A65,Difficulties!$A$3:$F$22,IF(Calc_VsAtt!C43="H",3,5),FALSE)</f>
        <v>1.148675616</v>
      </c>
      <c r="D65" s="149">
        <f>VLOOKUP(D21,Difficulties!$B$3:$F$22,IF(Calc_VsAtt!D43="H",5,3),FALSE)*VLOOKUP($A65,Difficulties!$A$3:$F$22,IF(Calc_VsAtt!D43="H",3,5),FALSE)</f>
        <v>0.7410813154</v>
      </c>
      <c r="E65" s="149">
        <f>VLOOKUP(E21,Difficulties!$B$3:$F$22,IF(Calc_VsAtt!E43="H",5,3),FALSE)*VLOOKUP($A65,Difficulties!$A$3:$F$22,IF(Calc_VsAtt!E43="H",3,5),FALSE)</f>
        <v>1.007810175</v>
      </c>
      <c r="F65" s="149">
        <f>VLOOKUP(F21,Difficulties!$B$3:$F$22,IF(Calc_VsAtt!F43="H",5,3),FALSE)*VLOOKUP($A65,Difficulties!$A$3:$F$22,IF(Calc_VsAtt!F43="H",3,5),FALSE)</f>
        <v>0.8151893061</v>
      </c>
      <c r="G65" s="149">
        <f>VLOOKUP(G21,Difficulties!$B$3:$F$22,IF(Calc_VsAtt!G43="H",5,3),FALSE)*VLOOKUP($A65,Difficulties!$A$3:$F$22,IF(Calc_VsAtt!G43="H",3,5),FALSE)</f>
        <v>0.8151893061</v>
      </c>
      <c r="H65" s="149">
        <f>VLOOKUP(H21,Difficulties!$B$3:$F$22,IF(Calc_VsAtt!H43="H",5,3),FALSE)*VLOOKUP($A65,Difficulties!$A$3:$F$22,IF(Calc_VsAtt!H43="H",3,5),FALSE)</f>
        <v>0.704026968</v>
      </c>
      <c r="I65" s="149">
        <f>VLOOKUP(I21,Difficulties!$B$3:$F$22,IF(Calc_VsAtt!I43="H",5,3),FALSE)*VLOOKUP($A65,Difficulties!$A$3:$F$22,IF(Calc_VsAtt!I43="H",3,5),FALSE)</f>
        <v>0.9263509402</v>
      </c>
      <c r="J65" s="149">
        <f>VLOOKUP(J21,Difficulties!$B$3:$F$22,IF(Calc_VsAtt!J43="H",5,3),FALSE)*VLOOKUP($A65,Difficulties!$A$3:$F$22,IF(Calc_VsAtt!J43="H",3,5),FALSE)</f>
        <v>0.7410813154</v>
      </c>
      <c r="K65" s="149">
        <f>VLOOKUP(K21,Difficulties!$B$3:$F$22,IF(Calc_VsAtt!K43="H",5,3),FALSE)*VLOOKUP($A65,Difficulties!$A$3:$F$22,IF(Calc_VsAtt!K43="H",3,5),FALSE)</f>
        <v>0.8151893061</v>
      </c>
      <c r="L65" s="149">
        <f>VLOOKUP(L21,Difficulties!$B$3:$F$22,IF(Calc_VsAtt!L43="H",5,3),FALSE)*VLOOKUP($A65,Difficulties!$A$3:$F$22,IF(Calc_VsAtt!L43="H",3,5),FALSE)</f>
        <v>0.8151893061</v>
      </c>
      <c r="M65" s="149">
        <f>VLOOKUP(M21,Difficulties!$B$3:$F$22,IF(Calc_VsAtt!M43="H",5,3),FALSE)*VLOOKUP($A65,Difficulties!$A$3:$F$22,IF(Calc_VsAtt!M43="H",3,5),FALSE)</f>
        <v>0.9263509402</v>
      </c>
      <c r="N65" s="149">
        <f>VLOOKUP(N21,Difficulties!$B$3:$F$22,IF(Calc_VsAtt!N43="H",5,3),FALSE)*VLOOKUP($A65,Difficulties!$A$3:$F$22,IF(Calc_VsAtt!N43="H",3,5),FALSE)</f>
        <v>0.4817029958</v>
      </c>
      <c r="O65" s="149">
        <f>VLOOKUP(O21,Difficulties!$B$3:$F$22,IF(Calc_VsAtt!O43="H",5,3),FALSE)*VLOOKUP($A65,Difficulties!$A$3:$F$22,IF(Calc_VsAtt!O43="H",3,5),FALSE)</f>
        <v>0.6299189773</v>
      </c>
      <c r="P65" s="149">
        <f>VLOOKUP(P21,Difficulties!$B$3:$F$22,IF(Calc_VsAtt!P43="H",5,3),FALSE)*VLOOKUP($A65,Difficulties!$A$3:$F$22,IF(Calc_VsAtt!P43="H",3,5),FALSE)</f>
        <v>1.103792097</v>
      </c>
      <c r="Q65" s="149">
        <f>VLOOKUP(Q21,Difficulties!$B$3:$F$22,IF(Calc_VsAtt!Q43="H",5,3),FALSE)*VLOOKUP($A65,Difficulties!$A$3:$F$22,IF(Calc_VsAtt!Q43="H",3,5),FALSE)</f>
        <v>1.037513278</v>
      </c>
      <c r="R65" s="149">
        <f>VLOOKUP(R21,Difficulties!$B$3:$F$22,IF(Calc_VsAtt!R43="H",5,3),FALSE)*VLOOKUP($A65,Difficulties!$A$3:$F$22,IF(Calc_VsAtt!R43="H",3,5),FALSE)</f>
        <v>0.9807466321</v>
      </c>
      <c r="S65" s="149">
        <f>VLOOKUP(S21,Difficulties!$B$3:$F$22,IF(Calc_VsAtt!S43="H",5,3),FALSE)*VLOOKUP($A65,Difficulties!$A$3:$F$22,IF(Calc_VsAtt!S43="H",3,5),FALSE)</f>
        <v>1.222783607</v>
      </c>
      <c r="T65" s="149">
        <f>VLOOKUP(T21,Difficulties!$B$3:$F$22,IF(Calc_VsAtt!T43="H",5,3),FALSE)*VLOOKUP($A65,Difficulties!$A$3:$F$22,IF(Calc_VsAtt!T43="H",3,5),FALSE)</f>
        <v>0.9634052876</v>
      </c>
      <c r="U65" s="149">
        <f>VLOOKUP(U21,Difficulties!$B$3:$F$22,IF(Calc_VsAtt!U43="H",5,3),FALSE)*VLOOKUP($A65,Difficulties!$A$3:$F$22,IF(Calc_VsAtt!U43="H",3,5),FALSE)</f>
        <v>0.6299189773</v>
      </c>
      <c r="V65" s="149">
        <f>VLOOKUP(V21,Difficulties!$B$3:$F$22,IF(Calc_VsAtt!V43="H",5,3),FALSE)*VLOOKUP($A65,Difficulties!$A$3:$F$22,IF(Calc_VsAtt!V43="H",3,5),FALSE)</f>
        <v>1.074567626</v>
      </c>
      <c r="W65" s="149">
        <f>VLOOKUP(W21,Difficulties!$B$3:$F$22,IF(Calc_VsAtt!W43="H",5,3),FALSE)*VLOOKUP($A65,Difficulties!$A$3:$F$22,IF(Calc_VsAtt!W43="H",3,5),FALSE)</f>
        <v>1.148675616</v>
      </c>
      <c r="X65" s="149">
        <f>VLOOKUP(X21,Difficulties!$B$3:$F$22,IF(Calc_VsAtt!X43="H",5,3),FALSE)*VLOOKUP($A65,Difficulties!$A$3:$F$22,IF(Calc_VsAtt!X43="H",3,5),FALSE)</f>
        <v>1.111621269</v>
      </c>
      <c r="Y65" s="149">
        <f>VLOOKUP(Y21,Difficulties!$B$3:$F$22,IF(Calc_VsAtt!Y43="H",5,3),FALSE)*VLOOKUP($A65,Difficulties!$A$3:$F$22,IF(Calc_VsAtt!Y43="H",3,5),FALSE)</f>
        <v>1.03843761</v>
      </c>
      <c r="Z65" s="149">
        <f>VLOOKUP(Z21,Difficulties!$B$3:$F$22,IF(Calc_VsAtt!Z43="H",5,3),FALSE)*VLOOKUP($A65,Difficulties!$A$3:$F$22,IF(Calc_VsAtt!Z43="H",3,5),FALSE)</f>
        <v>1.037513278</v>
      </c>
      <c r="AA65" s="149">
        <f>VLOOKUP(AA21,Difficulties!$B$3:$F$22,IF(Calc_VsAtt!AA43="H",5,3),FALSE)*VLOOKUP($A65,Difficulties!$A$3:$F$22,IF(Calc_VsAtt!AA43="H",3,5),FALSE)</f>
        <v>1.000459635</v>
      </c>
      <c r="AB65" s="149">
        <f>VLOOKUP(AB21,Difficulties!$B$3:$F$22,IF(Calc_VsAtt!AB43="H",5,3),FALSE)*VLOOKUP($A65,Difficulties!$A$3:$F$22,IF(Calc_VsAtt!AB43="H",3,5),FALSE)</f>
        <v>1.391737861</v>
      </c>
      <c r="AC65" s="149">
        <f>VLOOKUP(AC21,Difficulties!$B$3:$F$22,IF(Calc_VsAtt!AC43="H",5,3),FALSE)*VLOOKUP($A65,Difficulties!$A$3:$F$22,IF(Calc_VsAtt!AC43="H",3,5),FALSE)</f>
        <v>0.5187566392</v>
      </c>
      <c r="AD65" s="149">
        <f>VLOOKUP(AD21,Difficulties!$B$3:$F$22,IF(Calc_VsAtt!AD43="H",5,3),FALSE)*VLOOKUP($A65,Difficulties!$A$3:$F$22,IF(Calc_VsAtt!AD43="H",3,5),FALSE)</f>
        <v>1.111621269</v>
      </c>
      <c r="AE65" s="149">
        <f>VLOOKUP(AE21,Difficulties!$B$3:$F$22,IF(Calc_VsAtt!AE43="H",5,3),FALSE)*VLOOKUP($A65,Difficulties!$A$3:$F$22,IF(Calc_VsAtt!AE43="H",3,5),FALSE)</f>
        <v>0.9230556537</v>
      </c>
      <c r="AF65" s="149">
        <f>VLOOKUP(AF21,Difficulties!$B$3:$F$22,IF(Calc_VsAtt!AF43="H",5,3),FALSE)*VLOOKUP($A65,Difficulties!$A$3:$F$22,IF(Calc_VsAtt!AF43="H",3,5),FALSE)</f>
        <v>1.222783607</v>
      </c>
      <c r="AG65" s="149">
        <f>VLOOKUP(AG21,Difficulties!$B$3:$F$22,IF(Calc_VsAtt!AG43="H",5,3),FALSE)*VLOOKUP($A65,Difficulties!$A$3:$F$22,IF(Calc_VsAtt!AG43="H",3,5),FALSE)</f>
        <v>1.333945945</v>
      </c>
      <c r="AH65" s="149">
        <f>VLOOKUP(AH21,Difficulties!$B$3:$F$22,IF(Calc_VsAtt!AH43="H",5,3),FALSE)*VLOOKUP($A65,Difficulties!$A$3:$F$22,IF(Calc_VsAtt!AH43="H",3,5),FALSE)</f>
        <v>0.5928646299</v>
      </c>
      <c r="AI65" s="149">
        <f>VLOOKUP(AI21,Difficulties!$B$3:$F$22,IF(Calc_VsAtt!AI43="H",5,3),FALSE)*VLOOKUP($A65,Difficulties!$A$3:$F$22,IF(Calc_VsAtt!AI43="H",3,5),FALSE)</f>
        <v>0.3334863103</v>
      </c>
      <c r="AJ65" s="149">
        <f>VLOOKUP(AJ21,Difficulties!$B$3:$F$22,IF(Calc_VsAtt!AJ43="H",5,3),FALSE)*VLOOKUP($A65,Difficulties!$A$3:$F$22,IF(Calc_VsAtt!AJ43="H",3,5),FALSE)</f>
        <v>1.408053936</v>
      </c>
      <c r="AK65" s="149">
        <f>VLOOKUP(AK21,Difficulties!$B$3:$F$22,IF(Calc_VsAtt!AK43="H",5,3),FALSE)*VLOOKUP($A65,Difficulties!$A$3:$F$22,IF(Calc_VsAtt!AK43="H",3,5),FALSE)</f>
        <v>0.5928646299</v>
      </c>
      <c r="AL65" s="149">
        <f>VLOOKUP(AL21,Difficulties!$B$3:$F$22,IF(Calc_VsAtt!AL43="H",5,3),FALSE)*VLOOKUP($A65,Difficulties!$A$3:$F$22,IF(Calc_VsAtt!AL43="H",3,5),FALSE)</f>
        <v>1.111621269</v>
      </c>
      <c r="AM65" s="149">
        <f>VLOOKUP(AM21,Difficulties!$B$3:$F$22,IF(Calc_VsAtt!AM43="H",5,3),FALSE)*VLOOKUP($A65,Difficulties!$A$3:$F$22,IF(Calc_VsAtt!AM43="H",3,5),FALSE)</f>
        <v>1.148675616</v>
      </c>
    </row>
    <row r="66" ht="12.75" customHeight="1">
      <c r="A66" s="140" t="str">
        <f t="shared" si="2"/>
        <v>Wolves</v>
      </c>
      <c r="B66" s="149">
        <f>VLOOKUP(B22,Difficulties!$B$3:$F$22,IF(Calc_VsAtt!B44="H",5,3),FALSE)*VLOOKUP($A66,Difficulties!$A$3:$F$22,IF(Calc_VsAtt!B44="H",3,5),FALSE)</f>
        <v>1.217115629</v>
      </c>
      <c r="C66" s="149">
        <f>VLOOKUP(C22,Difficulties!$B$3:$F$22,IF(Calc_VsAtt!C44="H",5,3),FALSE)*VLOOKUP($A66,Difficulties!$A$3:$F$22,IF(Calc_VsAtt!C44="H",3,5),FALSE)</f>
        <v>0.4318005012</v>
      </c>
      <c r="D66" s="149">
        <f>VLOOKUP(D22,Difficulties!$B$3:$F$22,IF(Calc_VsAtt!D44="H",5,3),FALSE)*VLOOKUP($A66,Difficulties!$A$3:$F$22,IF(Calc_VsAtt!D44="H",3,5),FALSE)</f>
        <v>0.4395142449</v>
      </c>
      <c r="E66" s="149">
        <f>VLOOKUP(E22,Difficulties!$B$3:$F$22,IF(Calc_VsAtt!E44="H",5,3),FALSE)*VLOOKUP($A66,Difficulties!$A$3:$F$22,IF(Calc_VsAtt!E44="H",3,5),FALSE)</f>
        <v>0.5103095477</v>
      </c>
      <c r="F66" s="149">
        <f>VLOOKUP(F22,Difficulties!$B$3:$F$22,IF(Calc_VsAtt!F44="H",5,3),FALSE)*VLOOKUP($A66,Difficulties!$A$3:$F$22,IF(Calc_VsAtt!F44="H",3,5),FALSE)</f>
        <v>0.7437929917</v>
      </c>
      <c r="G66" s="149">
        <f>VLOOKUP(G22,Difficulties!$B$3:$F$22,IF(Calc_VsAtt!G44="H",5,3),FALSE)*VLOOKUP($A66,Difficulties!$A$3:$F$22,IF(Calc_VsAtt!G44="H",3,5),FALSE)</f>
        <v>0.1766455409</v>
      </c>
      <c r="H66" s="149">
        <f>VLOOKUP(H22,Difficulties!$B$3:$F$22,IF(Calc_VsAtt!H44="H",5,3),FALSE)*VLOOKUP($A66,Difficulties!$A$3:$F$22,IF(Calc_VsAtt!H44="H",3,5),FALSE)</f>
        <v>1.014262703</v>
      </c>
      <c r="I66" s="149">
        <f>VLOOKUP(I22,Difficulties!$B$3:$F$22,IF(Calc_VsAtt!I44="H",5,3),FALSE)*VLOOKUP($A66,Difficulties!$A$3:$F$22,IF(Calc_VsAtt!I44="H",3,5),FALSE)</f>
        <v>0.5299369957</v>
      </c>
      <c r="J66" s="149">
        <f>VLOOKUP(J22,Difficulties!$B$3:$F$22,IF(Calc_VsAtt!J44="H",5,3),FALSE)*VLOOKUP($A66,Difficulties!$A$3:$F$22,IF(Calc_VsAtt!J44="H",3,5),FALSE)</f>
        <v>1.115689166</v>
      </c>
      <c r="K66" s="149">
        <f>VLOOKUP(K22,Difficulties!$B$3:$F$22,IF(Calc_VsAtt!K44="H",5,3),FALSE)*VLOOKUP($A66,Difficulties!$A$3:$F$22,IF(Calc_VsAtt!K44="H",3,5),FALSE)</f>
        <v>0.4906820996</v>
      </c>
      <c r="L66" s="149">
        <f>VLOOKUP(L22,Difficulties!$B$3:$F$22,IF(Calc_VsAtt!L44="H",5,3),FALSE)*VLOOKUP($A66,Difficulties!$A$3:$F$22,IF(Calc_VsAtt!L44="H",3,5),FALSE)</f>
        <v>0.6761755638</v>
      </c>
      <c r="M66" s="149">
        <f>VLOOKUP(M22,Difficulties!$B$3:$F$22,IF(Calc_VsAtt!M44="H",5,3),FALSE)*VLOOKUP($A66,Difficulties!$A$3:$F$22,IF(Calc_VsAtt!M44="H",3,5),FALSE)</f>
        <v>0.392545978</v>
      </c>
      <c r="N66" s="149">
        <f>VLOOKUP(N22,Difficulties!$B$3:$F$22,IF(Calc_VsAtt!N44="H",5,3),FALSE)*VLOOKUP($A66,Difficulties!$A$3:$F$22,IF(Calc_VsAtt!N44="H",3,5),FALSE)</f>
        <v>1.115689166</v>
      </c>
      <c r="O66" s="149">
        <f>VLOOKUP(O22,Difficulties!$B$3:$F$22,IF(Calc_VsAtt!O44="H",5,3),FALSE)*VLOOKUP($A66,Difficulties!$A$3:$F$22,IF(Calc_VsAtt!O44="H",3,5),FALSE)</f>
        <v>0.4889366077</v>
      </c>
      <c r="P66" s="149">
        <f>VLOOKUP(P22,Difficulties!$B$3:$F$22,IF(Calc_VsAtt!P44="H",5,3),FALSE)*VLOOKUP($A66,Difficulties!$A$3:$F$22,IF(Calc_VsAtt!P44="H",3,5),FALSE)</f>
        <v>0.7437929917</v>
      </c>
      <c r="Q66" s="149">
        <f>VLOOKUP(Q22,Difficulties!$B$3:$F$22,IF(Calc_VsAtt!Q44="H",5,3),FALSE)*VLOOKUP($A66,Difficulties!$A$3:$F$22,IF(Calc_VsAtt!Q44="H",3,5),FALSE)</f>
        <v>0.3336640067</v>
      </c>
      <c r="R66" s="149">
        <f>VLOOKUP(R22,Difficulties!$B$3:$F$22,IF(Calc_VsAtt!R44="H",5,3),FALSE)*VLOOKUP($A66,Difficulties!$A$3:$F$22,IF(Calc_VsAtt!R44="H",3,5),FALSE)</f>
        <v>1.048071738</v>
      </c>
      <c r="S66" s="149">
        <f>VLOOKUP(S22,Difficulties!$B$3:$F$22,IF(Calc_VsAtt!S44="H",5,3),FALSE)*VLOOKUP($A66,Difficulties!$A$3:$F$22,IF(Calc_VsAtt!S44="H",3,5),FALSE)</f>
        <v>0.9466452754</v>
      </c>
      <c r="T66" s="149">
        <f>VLOOKUP(T22,Difficulties!$B$3:$F$22,IF(Calc_VsAtt!T44="H",5,3),FALSE)*VLOOKUP($A66,Difficulties!$A$3:$F$22,IF(Calc_VsAtt!T44="H",3,5),FALSE)</f>
        <v>0.5194951456</v>
      </c>
      <c r="U66" s="149">
        <f>VLOOKUP(U22,Difficulties!$B$3:$F$22,IF(Calc_VsAtt!U44="H",5,3),FALSE)*VLOOKUP($A66,Difficulties!$A$3:$F$22,IF(Calc_VsAtt!U44="H",3,5),FALSE)</f>
        <v>0.3140365587</v>
      </c>
      <c r="V66" s="149">
        <f>VLOOKUP(V22,Difficulties!$B$3:$F$22,IF(Calc_VsAtt!V44="H",5,3),FALSE)*VLOOKUP($A66,Difficulties!$A$3:$F$22,IF(Calc_VsAtt!V44="H",3,5),FALSE)</f>
        <v>0.9466452754</v>
      </c>
      <c r="W66" s="149">
        <f>VLOOKUP(W22,Difficulties!$B$3:$F$22,IF(Calc_VsAtt!W44="H",5,3),FALSE)*VLOOKUP($A66,Difficulties!$A$3:$F$22,IF(Calc_VsAtt!W44="H",3,5),FALSE)</f>
        <v>0.2747820354</v>
      </c>
      <c r="X66" s="149">
        <f>VLOOKUP(X22,Difficulties!$B$3:$F$22,IF(Calc_VsAtt!X44="H",5,3),FALSE)*VLOOKUP($A66,Difficulties!$A$3:$F$22,IF(Calc_VsAtt!X44="H",3,5),FALSE)</f>
        <v>1.284733057</v>
      </c>
      <c r="Y66" s="149">
        <f>VLOOKUP(Y22,Difficulties!$B$3:$F$22,IF(Calc_VsAtt!Y44="H",5,3),FALSE)*VLOOKUP($A66,Difficulties!$A$3:$F$22,IF(Calc_VsAtt!Y44="H",3,5),FALSE)</f>
        <v>1.419967913</v>
      </c>
      <c r="Z66" s="149">
        <f>VLOOKUP(Z22,Difficulties!$B$3:$F$22,IF(Calc_VsAtt!Z44="H",5,3),FALSE)*VLOOKUP($A66,Difficulties!$A$3:$F$22,IF(Calc_VsAtt!Z44="H",3,5),FALSE)</f>
        <v>0.4318005012</v>
      </c>
      <c r="AA66" s="149">
        <f>VLOOKUP(AA22,Difficulties!$B$3:$F$22,IF(Calc_VsAtt!AA44="H",5,3),FALSE)*VLOOKUP($A66,Difficulties!$A$3:$F$22,IF(Calc_VsAtt!AA44="H",3,5),FALSE)</f>
        <v>1.014262703</v>
      </c>
      <c r="AB66" s="149">
        <f>VLOOKUP(AB22,Difficulties!$B$3:$F$22,IF(Calc_VsAtt!AB44="H",5,3),FALSE)*VLOOKUP($A66,Difficulties!$A$3:$F$22,IF(Calc_VsAtt!AB44="H",3,5),FALSE)</f>
        <v>0.5888185941</v>
      </c>
      <c r="AC66" s="149">
        <f>VLOOKUP(AC22,Difficulties!$B$3:$F$22,IF(Calc_VsAtt!AC44="H",5,3),FALSE)*VLOOKUP($A66,Difficulties!$A$3:$F$22,IF(Calc_VsAtt!AC44="H",3,5),FALSE)</f>
        <v>0.4906820996</v>
      </c>
      <c r="AD66" s="149">
        <f>VLOOKUP(AD22,Difficulties!$B$3:$F$22,IF(Calc_VsAtt!AD44="H",5,3),FALSE)*VLOOKUP($A66,Difficulties!$A$3:$F$22,IF(Calc_VsAtt!AD44="H",3,5),FALSE)</f>
        <v>1.007119229</v>
      </c>
      <c r="AE66" s="149">
        <f>VLOOKUP(AE22,Difficulties!$B$3:$F$22,IF(Calc_VsAtt!AE44="H",5,3),FALSE)*VLOOKUP($A66,Difficulties!$A$3:$F$22,IF(Calc_VsAtt!AE44="H",3,5),FALSE)</f>
        <v>0.3140365587</v>
      </c>
      <c r="AF66" s="149">
        <f>VLOOKUP(AF22,Difficulties!$B$3:$F$22,IF(Calc_VsAtt!AF44="H",5,3),FALSE)*VLOOKUP($A66,Difficulties!$A$3:$F$22,IF(Calc_VsAtt!AF44="H",3,5),FALSE)</f>
        <v>1.048071738</v>
      </c>
      <c r="AG66" s="149">
        <f>VLOOKUP(AG22,Difficulties!$B$3:$F$22,IF(Calc_VsAtt!AG44="H",5,3),FALSE)*VLOOKUP($A66,Difficulties!$A$3:$F$22,IF(Calc_VsAtt!AG44="H",3,5),FALSE)</f>
        <v>0.3336640067</v>
      </c>
      <c r="AH66" s="149">
        <f>VLOOKUP(AH22,Difficulties!$B$3:$F$22,IF(Calc_VsAtt!AH44="H",5,3),FALSE)*VLOOKUP($A66,Difficulties!$A$3:$F$22,IF(Calc_VsAtt!AH44="H",3,5),FALSE)</f>
        <v>0.6423665286</v>
      </c>
      <c r="AI66" s="149">
        <f>VLOOKUP(AI22,Difficulties!$B$3:$F$22,IF(Calc_VsAtt!AI44="H",5,3),FALSE)*VLOOKUP($A66,Difficulties!$A$3:$F$22,IF(Calc_VsAtt!AI44="H",3,5),FALSE)</f>
        <v>0.5103095477</v>
      </c>
      <c r="AJ66" s="149">
        <f>VLOOKUP(AJ22,Difficulties!$B$3:$F$22,IF(Calc_VsAtt!AJ44="H",5,3),FALSE)*VLOOKUP($A66,Difficulties!$A$3:$F$22,IF(Calc_VsAtt!AJ44="H",3,5),FALSE)</f>
        <v>0.9804543105</v>
      </c>
      <c r="AK66" s="149">
        <f>VLOOKUP(AK22,Difficulties!$B$3:$F$22,IF(Calc_VsAtt!AK44="H",5,3),FALSE)*VLOOKUP($A66,Difficulties!$A$3:$F$22,IF(Calc_VsAtt!AK44="H",3,5),FALSE)</f>
        <v>0.6084460422</v>
      </c>
      <c r="AL66" s="149">
        <f>VLOOKUP(AL22,Difficulties!$B$3:$F$22,IF(Calc_VsAtt!AL44="H",5,3),FALSE)*VLOOKUP($A66,Difficulties!$A$3:$F$22,IF(Calc_VsAtt!AL44="H",3,5),FALSE)</f>
        <v>1.269845985</v>
      </c>
      <c r="AM66" s="149">
        <f>VLOOKUP(AM22,Difficulties!$B$3:$F$22,IF(Calc_VsAtt!AM44="H",5,3),FALSE)*VLOOKUP($A66,Difficulties!$A$3:$F$22,IF(Calc_VsAtt!AM44="H",3,5),FALSE)</f>
        <v>0.196272989</v>
      </c>
    </row>
    <row r="67" ht="15.75" customHeight="1">
      <c r="A67" s="147" t="s">
        <v>162</v>
      </c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</row>
    <row r="68" ht="12.75" customHeight="1">
      <c r="A68" s="139" t="s">
        <v>163</v>
      </c>
      <c r="B68" s="139">
        <v>1.0</v>
      </c>
      <c r="C68" s="139">
        <v>2.0</v>
      </c>
      <c r="D68" s="139">
        <v>3.0</v>
      </c>
      <c r="E68" s="139">
        <v>4.0</v>
      </c>
      <c r="F68" s="139">
        <v>5.0</v>
      </c>
      <c r="G68" s="139">
        <v>6.0</v>
      </c>
      <c r="H68" s="139">
        <v>7.0</v>
      </c>
      <c r="I68" s="139">
        <v>8.0</v>
      </c>
      <c r="J68" s="139">
        <v>9.0</v>
      </c>
      <c r="K68" s="139">
        <v>10.0</v>
      </c>
      <c r="L68" s="139">
        <v>11.0</v>
      </c>
      <c r="M68" s="139">
        <v>12.0</v>
      </c>
      <c r="N68" s="139">
        <v>13.0</v>
      </c>
      <c r="O68" s="139">
        <v>14.0</v>
      </c>
      <c r="P68" s="139">
        <v>15.0</v>
      </c>
      <c r="Q68" s="139">
        <v>16.0</v>
      </c>
      <c r="R68" s="139">
        <v>17.0</v>
      </c>
      <c r="S68" s="139">
        <v>18.0</v>
      </c>
      <c r="T68" s="139">
        <v>19.0</v>
      </c>
      <c r="U68" s="139">
        <v>20.0</v>
      </c>
      <c r="V68" s="139">
        <v>21.0</v>
      </c>
      <c r="W68" s="139">
        <v>22.0</v>
      </c>
      <c r="X68" s="139">
        <v>23.0</v>
      </c>
      <c r="Y68" s="139">
        <v>24.0</v>
      </c>
      <c r="Z68" s="139">
        <v>25.0</v>
      </c>
      <c r="AA68" s="139">
        <v>26.0</v>
      </c>
      <c r="AB68" s="139">
        <v>27.0</v>
      </c>
      <c r="AC68" s="139">
        <v>28.0</v>
      </c>
      <c r="AD68" s="139">
        <v>29.0</v>
      </c>
      <c r="AE68" s="139">
        <v>30.0</v>
      </c>
      <c r="AF68" s="139">
        <v>31.0</v>
      </c>
      <c r="AG68" s="139">
        <v>32.0</v>
      </c>
      <c r="AH68" s="139">
        <v>33.0</v>
      </c>
      <c r="AI68" s="139">
        <v>34.0</v>
      </c>
      <c r="AJ68" s="139">
        <v>35.0</v>
      </c>
      <c r="AK68" s="139">
        <v>36.0</v>
      </c>
      <c r="AL68" s="139">
        <v>37.0</v>
      </c>
      <c r="AM68" s="139">
        <v>38.0</v>
      </c>
    </row>
    <row r="69" ht="12.75" customHeight="1">
      <c r="A69" s="139" t="s">
        <v>164</v>
      </c>
      <c r="B69" s="139">
        <f>B68+Intro!$C$13-1</f>
        <v>6</v>
      </c>
      <c r="C69" s="139">
        <f>C68+Intro!$C$13-1</f>
        <v>7</v>
      </c>
      <c r="D69" s="139">
        <f>D68+Intro!$C$13-1</f>
        <v>8</v>
      </c>
      <c r="E69" s="139">
        <f>E68+Intro!$C$13-1</f>
        <v>9</v>
      </c>
      <c r="F69" s="139">
        <f>F68+Intro!$C$13-1</f>
        <v>10</v>
      </c>
      <c r="G69" s="139">
        <f>G68+Intro!$C$13-1</f>
        <v>11</v>
      </c>
      <c r="H69" s="139">
        <f>H68+Intro!$C$13-1</f>
        <v>12</v>
      </c>
      <c r="I69" s="139">
        <f>I68+Intro!$C$13-1</f>
        <v>13</v>
      </c>
      <c r="J69" s="139">
        <f>J68+Intro!$C$13-1</f>
        <v>14</v>
      </c>
      <c r="K69" s="139">
        <f>K68+Intro!$C$13-1</f>
        <v>15</v>
      </c>
      <c r="L69" s="139">
        <f>L68+Intro!$C$13-1</f>
        <v>16</v>
      </c>
      <c r="M69" s="139">
        <f>M68+Intro!$C$13-1</f>
        <v>17</v>
      </c>
      <c r="N69" s="139">
        <f>N68+Intro!$C$13-1</f>
        <v>18</v>
      </c>
      <c r="O69" s="139">
        <f>O68+Intro!$C$13-1</f>
        <v>19</v>
      </c>
      <c r="P69" s="139">
        <f>P68+Intro!$C$13-1</f>
        <v>20</v>
      </c>
      <c r="Q69" s="139">
        <f>Q68+Intro!$C$13-1</f>
        <v>21</v>
      </c>
      <c r="R69" s="139">
        <f>R68+Intro!$C$13-1</f>
        <v>22</v>
      </c>
      <c r="S69" s="139">
        <f>S68+Intro!$C$13-1</f>
        <v>23</v>
      </c>
      <c r="T69" s="139">
        <f>T68+Intro!$C$13-1</f>
        <v>24</v>
      </c>
      <c r="U69" s="139">
        <f>U68+Intro!$C$13-1</f>
        <v>25</v>
      </c>
      <c r="V69" s="139">
        <f>V68+Intro!$C$13-1</f>
        <v>26</v>
      </c>
      <c r="W69" s="139">
        <f>W68+Intro!$C$13-1</f>
        <v>27</v>
      </c>
      <c r="X69" s="139">
        <f>X68+Intro!$C$13-1</f>
        <v>28</v>
      </c>
      <c r="Y69" s="139">
        <f>Y68+Intro!$C$13-1</f>
        <v>29</v>
      </c>
      <c r="Z69" s="139">
        <f>Z68+Intro!$C$13-1</f>
        <v>30</v>
      </c>
      <c r="AA69" s="139">
        <f>AA68+Intro!$C$13-1</f>
        <v>31</v>
      </c>
      <c r="AB69" s="139">
        <f>AB68+Intro!$C$13-1</f>
        <v>32</v>
      </c>
      <c r="AC69" s="139">
        <f>AC68+Intro!$C$13-1</f>
        <v>33</v>
      </c>
      <c r="AD69" s="139">
        <f>AD68+Intro!$C$13-1</f>
        <v>34</v>
      </c>
      <c r="AE69" s="139">
        <f>AE68+Intro!$C$13-1</f>
        <v>35</v>
      </c>
      <c r="AF69" s="139">
        <f>AF68+Intro!$C$13-1</f>
        <v>36</v>
      </c>
      <c r="AG69" s="139">
        <f>AG68+Intro!$C$13-1</f>
        <v>37</v>
      </c>
      <c r="AH69" s="139">
        <f>AH68+Intro!$C$13-1</f>
        <v>38</v>
      </c>
      <c r="AI69" s="139">
        <f>AI68+Intro!$C$13-1</f>
        <v>39</v>
      </c>
      <c r="AJ69" s="139">
        <f>AJ68+Intro!$C$13-1</f>
        <v>40</v>
      </c>
      <c r="AK69" s="139">
        <f>AK68+Intro!$C$13-1</f>
        <v>41</v>
      </c>
      <c r="AL69" s="139">
        <f>AL68+Intro!$C$13-1</f>
        <v>42</v>
      </c>
      <c r="AM69" s="139">
        <f>AM68+Intro!$C$13-1</f>
        <v>43</v>
      </c>
    </row>
    <row r="70" ht="12.75" customHeight="1">
      <c r="A70" s="140" t="str">
        <f t="shared" ref="A70:A89" si="4">A3</f>
        <v>Arsenal</v>
      </c>
      <c r="B70" s="142">
        <f t="shared" ref="B70:AM70" si="3">IF(B$69&lt;=38,ROUND(SUMIFS($B47:$AM47,$B$68:$AM$68,"&lt;="&amp;B$69,$B$68:$AM$68,"&gt;="&amp;B$68),3),"")</f>
        <v>9.375</v>
      </c>
      <c r="C70" s="142">
        <f t="shared" si="3"/>
        <v>11.042</v>
      </c>
      <c r="D70" s="142">
        <f t="shared" si="3"/>
        <v>11.366</v>
      </c>
      <c r="E70" s="142">
        <f t="shared" si="3"/>
        <v>11.032</v>
      </c>
      <c r="F70" s="142">
        <f t="shared" si="3"/>
        <v>11.097</v>
      </c>
      <c r="G70" s="142">
        <f t="shared" si="3"/>
        <v>12.906</v>
      </c>
      <c r="H70" s="142">
        <f t="shared" si="3"/>
        <v>12.172</v>
      </c>
      <c r="I70" s="142">
        <f t="shared" si="3"/>
        <v>10.347</v>
      </c>
      <c r="J70" s="142">
        <f t="shared" si="3"/>
        <v>11.198</v>
      </c>
      <c r="K70" s="142">
        <f t="shared" si="3"/>
        <v>8.307</v>
      </c>
      <c r="L70" s="142">
        <f t="shared" si="3"/>
        <v>10.225</v>
      </c>
      <c r="M70" s="142">
        <f t="shared" si="3"/>
        <v>8.693</v>
      </c>
      <c r="N70" s="142">
        <f t="shared" si="3"/>
        <v>8.26</v>
      </c>
      <c r="O70" s="142">
        <f t="shared" si="3"/>
        <v>8.106</v>
      </c>
      <c r="P70" s="142">
        <f t="shared" si="3"/>
        <v>6.747</v>
      </c>
      <c r="Q70" s="142">
        <f t="shared" si="3"/>
        <v>9.6</v>
      </c>
      <c r="R70" s="142">
        <f t="shared" si="3"/>
        <v>7.652</v>
      </c>
      <c r="S70" s="142">
        <f t="shared" si="3"/>
        <v>8.683</v>
      </c>
      <c r="T70" s="142">
        <f t="shared" si="3"/>
        <v>9.333</v>
      </c>
      <c r="U70" s="142">
        <f t="shared" si="3"/>
        <v>8.993</v>
      </c>
      <c r="V70" s="142">
        <f t="shared" si="3"/>
        <v>9.456</v>
      </c>
      <c r="W70" s="142">
        <f t="shared" si="3"/>
        <v>8.826</v>
      </c>
      <c r="X70" s="142">
        <f t="shared" si="3"/>
        <v>10.608</v>
      </c>
      <c r="Y70" s="142">
        <f t="shared" si="3"/>
        <v>9.268</v>
      </c>
      <c r="Z70" s="142">
        <f t="shared" si="3"/>
        <v>8.368</v>
      </c>
      <c r="AA70" s="142">
        <f t="shared" si="3"/>
        <v>8.801</v>
      </c>
      <c r="AB70" s="142">
        <f t="shared" si="3"/>
        <v>10.53</v>
      </c>
      <c r="AC70" s="142">
        <f t="shared" si="3"/>
        <v>8.708</v>
      </c>
      <c r="AD70" s="142">
        <f t="shared" si="3"/>
        <v>7.081</v>
      </c>
      <c r="AE70" s="142">
        <f t="shared" si="3"/>
        <v>8.922</v>
      </c>
      <c r="AF70" s="142">
        <f t="shared" si="3"/>
        <v>8.017</v>
      </c>
      <c r="AG70" s="142">
        <f t="shared" si="3"/>
        <v>9.569</v>
      </c>
      <c r="AH70" s="142">
        <f t="shared" si="3"/>
        <v>7.593</v>
      </c>
      <c r="AI70" s="142" t="str">
        <f t="shared" si="3"/>
        <v/>
      </c>
      <c r="AJ70" s="142" t="str">
        <f t="shared" si="3"/>
        <v/>
      </c>
      <c r="AK70" s="142" t="str">
        <f t="shared" si="3"/>
        <v/>
      </c>
      <c r="AL70" s="142" t="str">
        <f t="shared" si="3"/>
        <v/>
      </c>
      <c r="AM70" s="142" t="str">
        <f t="shared" si="3"/>
        <v/>
      </c>
    </row>
    <row r="71" ht="12.75" customHeight="1">
      <c r="A71" s="140" t="str">
        <f t="shared" si="4"/>
        <v>Bournemouth</v>
      </c>
      <c r="B71" s="142">
        <f t="shared" ref="B71:AM71" si="5">IF(B$69&lt;=38,ROUND(SUMIFS($B48:$AM48,$B$68:$AM$68,"&lt;="&amp;B$69,$B$68:$AM$68,"&gt;="&amp;B$68),3),"")</f>
        <v>5.897</v>
      </c>
      <c r="C71" s="142">
        <f t="shared" si="5"/>
        <v>5.825</v>
      </c>
      <c r="D71" s="142">
        <f t="shared" si="5"/>
        <v>5.972</v>
      </c>
      <c r="E71" s="142">
        <f t="shared" si="5"/>
        <v>5.731</v>
      </c>
      <c r="F71" s="142">
        <f t="shared" si="5"/>
        <v>6.038</v>
      </c>
      <c r="G71" s="142">
        <f t="shared" si="5"/>
        <v>5.275</v>
      </c>
      <c r="H71" s="142">
        <f t="shared" si="5"/>
        <v>5.275</v>
      </c>
      <c r="I71" s="142">
        <f t="shared" si="5"/>
        <v>5.396</v>
      </c>
      <c r="J71" s="142">
        <f t="shared" si="5"/>
        <v>4.897</v>
      </c>
      <c r="K71" s="142">
        <f t="shared" si="5"/>
        <v>5.018</v>
      </c>
      <c r="L71" s="142">
        <f t="shared" si="5"/>
        <v>5.365</v>
      </c>
      <c r="M71" s="142">
        <f t="shared" si="5"/>
        <v>5.425</v>
      </c>
      <c r="N71" s="142">
        <f t="shared" si="5"/>
        <v>6.09</v>
      </c>
      <c r="O71" s="142">
        <f t="shared" si="5"/>
        <v>5.315</v>
      </c>
      <c r="P71" s="142">
        <f t="shared" si="5"/>
        <v>5.168</v>
      </c>
      <c r="Q71" s="142">
        <f t="shared" si="5"/>
        <v>5.168</v>
      </c>
      <c r="R71" s="142">
        <f t="shared" si="5"/>
        <v>4.69</v>
      </c>
      <c r="S71" s="142">
        <f t="shared" si="5"/>
        <v>5.553</v>
      </c>
      <c r="T71" s="142">
        <f t="shared" si="5"/>
        <v>5.272</v>
      </c>
      <c r="U71" s="142">
        <f t="shared" si="5"/>
        <v>5.534</v>
      </c>
      <c r="V71" s="142">
        <f t="shared" si="5"/>
        <v>5.563</v>
      </c>
      <c r="W71" s="142">
        <f t="shared" si="5"/>
        <v>5.33</v>
      </c>
      <c r="X71" s="142">
        <f t="shared" si="5"/>
        <v>5.272</v>
      </c>
      <c r="Y71" s="142">
        <f t="shared" si="5"/>
        <v>4.108</v>
      </c>
      <c r="Z71" s="142">
        <f t="shared" si="5"/>
        <v>3.958</v>
      </c>
      <c r="AA71" s="142">
        <f t="shared" si="5"/>
        <v>4.431</v>
      </c>
      <c r="AB71" s="142">
        <f t="shared" si="5"/>
        <v>4.783</v>
      </c>
      <c r="AC71" s="142">
        <f t="shared" si="5"/>
        <v>4.575</v>
      </c>
      <c r="AD71" s="142">
        <f t="shared" si="5"/>
        <v>4.721</v>
      </c>
      <c r="AE71" s="142">
        <f t="shared" si="5"/>
        <v>5.707</v>
      </c>
      <c r="AF71" s="142">
        <f t="shared" si="5"/>
        <v>5.737</v>
      </c>
      <c r="AG71" s="142">
        <f t="shared" si="5"/>
        <v>5.335</v>
      </c>
      <c r="AH71" s="142">
        <f t="shared" si="5"/>
        <v>5.482</v>
      </c>
      <c r="AI71" s="142" t="str">
        <f t="shared" si="5"/>
        <v/>
      </c>
      <c r="AJ71" s="142" t="str">
        <f t="shared" si="5"/>
        <v/>
      </c>
      <c r="AK71" s="142" t="str">
        <f t="shared" si="5"/>
        <v/>
      </c>
      <c r="AL71" s="142" t="str">
        <f t="shared" si="5"/>
        <v/>
      </c>
      <c r="AM71" s="142" t="str">
        <f t="shared" si="5"/>
        <v/>
      </c>
    </row>
    <row r="72" ht="12.75" customHeight="1">
      <c r="A72" s="140" t="str">
        <f t="shared" si="4"/>
        <v>Brighton</v>
      </c>
      <c r="B72" s="142">
        <f t="shared" ref="B72:AM72" si="6">IF(B$69&lt;=38,ROUND(SUMIFS($B49:$AM49,$B$68:$AM$68,"&lt;="&amp;B$69,$B$68:$AM$68,"&gt;="&amp;B$68),3),"")</f>
        <v>3.871</v>
      </c>
      <c r="C72" s="142">
        <f t="shared" si="6"/>
        <v>3.609</v>
      </c>
      <c r="D72" s="142">
        <f t="shared" si="6"/>
        <v>4.461</v>
      </c>
      <c r="E72" s="142">
        <f t="shared" si="6"/>
        <v>4.569</v>
      </c>
      <c r="F72" s="142">
        <f t="shared" si="6"/>
        <v>4.185</v>
      </c>
      <c r="G72" s="142">
        <f t="shared" si="6"/>
        <v>4.123</v>
      </c>
      <c r="H72" s="142">
        <f t="shared" si="6"/>
        <v>3.767</v>
      </c>
      <c r="I72" s="142">
        <f t="shared" si="6"/>
        <v>4.959</v>
      </c>
      <c r="J72" s="142">
        <f t="shared" si="6"/>
        <v>3.789</v>
      </c>
      <c r="K72" s="142">
        <f t="shared" si="6"/>
        <v>4.564</v>
      </c>
      <c r="L72" s="142">
        <f t="shared" si="6"/>
        <v>3.818</v>
      </c>
      <c r="M72" s="142">
        <f t="shared" si="6"/>
        <v>4.294</v>
      </c>
      <c r="N72" s="142">
        <f t="shared" si="6"/>
        <v>4.372</v>
      </c>
      <c r="O72" s="142">
        <f t="shared" si="6"/>
        <v>4.113</v>
      </c>
      <c r="P72" s="142">
        <f t="shared" si="6"/>
        <v>5.061</v>
      </c>
      <c r="Q72" s="142">
        <f t="shared" si="6"/>
        <v>4.425</v>
      </c>
      <c r="R72" s="142">
        <f t="shared" si="6"/>
        <v>5.2</v>
      </c>
      <c r="S72" s="142">
        <f t="shared" si="6"/>
        <v>4.524</v>
      </c>
      <c r="T72" s="142">
        <f t="shared" si="6"/>
        <v>4.469</v>
      </c>
      <c r="U72" s="142">
        <f t="shared" si="6"/>
        <v>4.543</v>
      </c>
      <c r="V72" s="142">
        <f t="shared" si="6"/>
        <v>4.025</v>
      </c>
      <c r="W72" s="142">
        <f t="shared" si="6"/>
        <v>3.87</v>
      </c>
      <c r="X72" s="142">
        <f t="shared" si="6"/>
        <v>3.172</v>
      </c>
      <c r="Y72" s="142">
        <f t="shared" si="6"/>
        <v>4.256</v>
      </c>
      <c r="Z72" s="142">
        <f t="shared" si="6"/>
        <v>4.264</v>
      </c>
      <c r="AA72" s="142">
        <f t="shared" si="6"/>
        <v>4.145</v>
      </c>
      <c r="AB72" s="142">
        <f t="shared" si="6"/>
        <v>4.442</v>
      </c>
      <c r="AC72" s="142">
        <f t="shared" si="6"/>
        <v>4.442</v>
      </c>
      <c r="AD72" s="142">
        <f t="shared" si="6"/>
        <v>5.251</v>
      </c>
      <c r="AE72" s="142">
        <f t="shared" si="6"/>
        <v>4.461</v>
      </c>
      <c r="AF72" s="142">
        <f t="shared" si="6"/>
        <v>5.155</v>
      </c>
      <c r="AG72" s="142">
        <f t="shared" si="6"/>
        <v>4.36</v>
      </c>
      <c r="AH72" s="142">
        <f t="shared" si="6"/>
        <v>3.73</v>
      </c>
      <c r="AI72" s="142" t="str">
        <f t="shared" si="6"/>
        <v/>
      </c>
      <c r="AJ72" s="142" t="str">
        <f t="shared" si="6"/>
        <v/>
      </c>
      <c r="AK72" s="142" t="str">
        <f t="shared" si="6"/>
        <v/>
      </c>
      <c r="AL72" s="142" t="str">
        <f t="shared" si="6"/>
        <v/>
      </c>
      <c r="AM72" s="142" t="str">
        <f t="shared" si="6"/>
        <v/>
      </c>
    </row>
    <row r="73" ht="12.75" customHeight="1">
      <c r="A73" s="140" t="str">
        <f t="shared" si="4"/>
        <v>Burnley</v>
      </c>
      <c r="B73" s="142">
        <f t="shared" ref="B73:AM73" si="7">IF(B$69&lt;=38,ROUND(SUMIFS($B50:$AM50,$B$68:$AM$68,"&lt;="&amp;B$69,$B$68:$AM$68,"&gt;="&amp;B$68),3),"")</f>
        <v>4.536</v>
      </c>
      <c r="C73" s="142">
        <f t="shared" si="7"/>
        <v>4.502</v>
      </c>
      <c r="D73" s="142">
        <f t="shared" si="7"/>
        <v>4.502</v>
      </c>
      <c r="E73" s="142">
        <f t="shared" si="7"/>
        <v>4.117</v>
      </c>
      <c r="F73" s="142">
        <f t="shared" si="7"/>
        <v>4.191</v>
      </c>
      <c r="G73" s="142">
        <f t="shared" si="7"/>
        <v>4.129</v>
      </c>
      <c r="H73" s="142">
        <f t="shared" si="7"/>
        <v>4.042</v>
      </c>
      <c r="I73" s="142">
        <f t="shared" si="7"/>
        <v>4.014</v>
      </c>
      <c r="J73" s="142">
        <f t="shared" si="7"/>
        <v>4.033</v>
      </c>
      <c r="K73" s="142">
        <f t="shared" si="7"/>
        <v>4.292</v>
      </c>
      <c r="L73" s="142">
        <f t="shared" si="7"/>
        <v>4.465</v>
      </c>
      <c r="M73" s="142">
        <f t="shared" si="7"/>
        <v>4.156</v>
      </c>
      <c r="N73" s="142">
        <f t="shared" si="7"/>
        <v>4.094</v>
      </c>
      <c r="O73" s="142">
        <f t="shared" si="7"/>
        <v>4.243</v>
      </c>
      <c r="P73" s="142">
        <f t="shared" si="7"/>
        <v>4.446</v>
      </c>
      <c r="Q73" s="142">
        <f t="shared" si="7"/>
        <v>4.527</v>
      </c>
      <c r="R73" s="142">
        <f t="shared" si="7"/>
        <v>4.738</v>
      </c>
      <c r="S73" s="142">
        <f t="shared" si="7"/>
        <v>5.201</v>
      </c>
      <c r="T73" s="142">
        <f t="shared" si="7"/>
        <v>4.862</v>
      </c>
      <c r="U73" s="142">
        <f t="shared" si="7"/>
        <v>4.714</v>
      </c>
      <c r="V73" s="142">
        <f t="shared" si="7"/>
        <v>4.448</v>
      </c>
      <c r="W73" s="142">
        <f t="shared" si="7"/>
        <v>4.17</v>
      </c>
      <c r="X73" s="142">
        <f t="shared" si="7"/>
        <v>3.767</v>
      </c>
      <c r="Y73" s="142">
        <f t="shared" si="7"/>
        <v>3.502</v>
      </c>
      <c r="Z73" s="142">
        <f t="shared" si="7"/>
        <v>3.532</v>
      </c>
      <c r="AA73" s="142">
        <f t="shared" si="7"/>
        <v>3.73</v>
      </c>
      <c r="AB73" s="142">
        <f t="shared" si="7"/>
        <v>3.63</v>
      </c>
      <c r="AC73" s="142">
        <f t="shared" si="7"/>
        <v>4.062</v>
      </c>
      <c r="AD73" s="142">
        <f t="shared" si="7"/>
        <v>4.273</v>
      </c>
      <c r="AE73" s="142">
        <f t="shared" si="7"/>
        <v>4.076</v>
      </c>
      <c r="AF73" s="142">
        <f t="shared" si="7"/>
        <v>4.088</v>
      </c>
      <c r="AG73" s="142">
        <f t="shared" si="7"/>
        <v>3.829</v>
      </c>
      <c r="AH73" s="142">
        <f t="shared" si="7"/>
        <v>3.923</v>
      </c>
      <c r="AI73" s="142" t="str">
        <f t="shared" si="7"/>
        <v/>
      </c>
      <c r="AJ73" s="142" t="str">
        <f t="shared" si="7"/>
        <v/>
      </c>
      <c r="AK73" s="142" t="str">
        <f t="shared" si="7"/>
        <v/>
      </c>
      <c r="AL73" s="142" t="str">
        <f t="shared" si="7"/>
        <v/>
      </c>
      <c r="AM73" s="142" t="str">
        <f t="shared" si="7"/>
        <v/>
      </c>
    </row>
    <row r="74" ht="12.75" customHeight="1">
      <c r="A74" s="140" t="str">
        <f t="shared" si="4"/>
        <v>Cardiff</v>
      </c>
      <c r="B74" s="142">
        <f t="shared" ref="B74:AM74" si="8">IF(B$69&lt;=38,ROUND(SUMIFS($B51:$AM51,$B$68:$AM$68,"&lt;="&amp;B$69,$B$68:$AM$68,"&gt;="&amp;B$68),3),"")</f>
        <v>3.284</v>
      </c>
      <c r="C74" s="142">
        <f t="shared" si="8"/>
        <v>3.429</v>
      </c>
      <c r="D74" s="142">
        <f t="shared" si="8"/>
        <v>2.826</v>
      </c>
      <c r="E74" s="142">
        <f t="shared" si="8"/>
        <v>3.5</v>
      </c>
      <c r="F74" s="142">
        <f t="shared" si="8"/>
        <v>2.771</v>
      </c>
      <c r="G74" s="142">
        <f t="shared" si="8"/>
        <v>3.604</v>
      </c>
      <c r="H74" s="142">
        <f t="shared" si="8"/>
        <v>4.064</v>
      </c>
      <c r="I74" s="142">
        <f t="shared" si="8"/>
        <v>3.789</v>
      </c>
      <c r="J74" s="142">
        <f t="shared" si="8"/>
        <v>4.312</v>
      </c>
      <c r="K74" s="142">
        <f t="shared" si="8"/>
        <v>3.654</v>
      </c>
      <c r="L74" s="142">
        <f t="shared" si="8"/>
        <v>4.354</v>
      </c>
      <c r="M74" s="142">
        <f t="shared" si="8"/>
        <v>3.765</v>
      </c>
      <c r="N74" s="142">
        <f t="shared" si="8"/>
        <v>3.477</v>
      </c>
      <c r="O74" s="142">
        <f t="shared" si="8"/>
        <v>3.559</v>
      </c>
      <c r="P74" s="142">
        <f t="shared" si="8"/>
        <v>3.134</v>
      </c>
      <c r="Q74" s="142">
        <f t="shared" si="8"/>
        <v>3.286</v>
      </c>
      <c r="R74" s="142">
        <f t="shared" si="8"/>
        <v>3.373</v>
      </c>
      <c r="S74" s="142">
        <f t="shared" si="8"/>
        <v>3.145</v>
      </c>
      <c r="T74" s="142">
        <f t="shared" si="8"/>
        <v>2.924</v>
      </c>
      <c r="U74" s="142">
        <f t="shared" si="8"/>
        <v>3.376</v>
      </c>
      <c r="V74" s="142">
        <f t="shared" si="8"/>
        <v>3.442</v>
      </c>
      <c r="W74" s="142">
        <f t="shared" si="8"/>
        <v>3.816</v>
      </c>
      <c r="X74" s="142">
        <f t="shared" si="8"/>
        <v>3.902</v>
      </c>
      <c r="Y74" s="142">
        <f t="shared" si="8"/>
        <v>4.081</v>
      </c>
      <c r="Z74" s="142">
        <f t="shared" si="8"/>
        <v>4.964</v>
      </c>
      <c r="AA74" s="142">
        <f t="shared" si="8"/>
        <v>4.479</v>
      </c>
      <c r="AB74" s="142">
        <f t="shared" si="8"/>
        <v>4.689</v>
      </c>
      <c r="AC74" s="142">
        <f t="shared" si="8"/>
        <v>3.967</v>
      </c>
      <c r="AD74" s="142">
        <f t="shared" si="8"/>
        <v>3.208</v>
      </c>
      <c r="AE74" s="142">
        <f t="shared" si="8"/>
        <v>3.558</v>
      </c>
      <c r="AF74" s="142">
        <f t="shared" si="8"/>
        <v>2.78</v>
      </c>
      <c r="AG74" s="142">
        <f t="shared" si="8"/>
        <v>3.179</v>
      </c>
      <c r="AH74" s="142">
        <f t="shared" si="8"/>
        <v>2.692</v>
      </c>
      <c r="AI74" s="142" t="str">
        <f t="shared" si="8"/>
        <v/>
      </c>
      <c r="AJ74" s="142" t="str">
        <f t="shared" si="8"/>
        <v/>
      </c>
      <c r="AK74" s="142" t="str">
        <f t="shared" si="8"/>
        <v/>
      </c>
      <c r="AL74" s="142" t="str">
        <f t="shared" si="8"/>
        <v/>
      </c>
      <c r="AM74" s="142" t="str">
        <f t="shared" si="8"/>
        <v/>
      </c>
    </row>
    <row r="75" ht="12.75" customHeight="1">
      <c r="A75" s="140" t="str">
        <f t="shared" si="4"/>
        <v>Chelsea</v>
      </c>
      <c r="B75" s="142">
        <f t="shared" ref="B75:AM75" si="9">IF(B$69&lt;=38,ROUND(SUMIFS($B52:$AM52,$B$68:$AM$68,"&lt;="&amp;B$69,$B$68:$AM$68,"&gt;="&amp;B$68),3),"")</f>
        <v>7.611</v>
      </c>
      <c r="C75" s="142">
        <f t="shared" si="9"/>
        <v>7.673</v>
      </c>
      <c r="D75" s="142">
        <f t="shared" si="9"/>
        <v>7.521</v>
      </c>
      <c r="E75" s="142">
        <f t="shared" si="9"/>
        <v>7.562</v>
      </c>
      <c r="F75" s="142">
        <f t="shared" si="9"/>
        <v>6.966</v>
      </c>
      <c r="G75" s="142">
        <f t="shared" si="9"/>
        <v>6.883</v>
      </c>
      <c r="H75" s="142">
        <f t="shared" si="9"/>
        <v>7.266</v>
      </c>
      <c r="I75" s="142">
        <f t="shared" si="9"/>
        <v>6.759</v>
      </c>
      <c r="J75" s="142">
        <f t="shared" si="9"/>
        <v>7.214</v>
      </c>
      <c r="K75" s="142">
        <f t="shared" si="9"/>
        <v>7.719</v>
      </c>
      <c r="L75" s="142">
        <f t="shared" si="9"/>
        <v>7.481</v>
      </c>
      <c r="M75" s="142">
        <f t="shared" si="9"/>
        <v>7.419</v>
      </c>
      <c r="N75" s="142">
        <f t="shared" si="9"/>
        <v>7.512</v>
      </c>
      <c r="O75" s="142">
        <f t="shared" si="9"/>
        <v>8.253</v>
      </c>
      <c r="P75" s="142">
        <f t="shared" si="9"/>
        <v>7.847</v>
      </c>
      <c r="Q75" s="142">
        <f t="shared" si="9"/>
        <v>7.852</v>
      </c>
      <c r="R75" s="142">
        <f t="shared" si="9"/>
        <v>8.64</v>
      </c>
      <c r="S75" s="142">
        <f t="shared" si="9"/>
        <v>8.393</v>
      </c>
      <c r="T75" s="142">
        <f t="shared" si="9"/>
        <v>8.115</v>
      </c>
      <c r="U75" s="142">
        <f t="shared" si="9"/>
        <v>8.112</v>
      </c>
      <c r="V75" s="142">
        <f t="shared" si="9"/>
        <v>7.469</v>
      </c>
      <c r="W75" s="142">
        <f t="shared" si="9"/>
        <v>7.423</v>
      </c>
      <c r="X75" s="142">
        <f t="shared" si="9"/>
        <v>6.96</v>
      </c>
      <c r="Y75" s="142">
        <f t="shared" si="9"/>
        <v>7.28</v>
      </c>
      <c r="Z75" s="142">
        <f t="shared" si="9"/>
        <v>7.057</v>
      </c>
      <c r="AA75" s="142">
        <f t="shared" si="9"/>
        <v>6.616</v>
      </c>
      <c r="AB75" s="142">
        <f t="shared" si="9"/>
        <v>7.155</v>
      </c>
      <c r="AC75" s="142">
        <f t="shared" si="9"/>
        <v>7.757</v>
      </c>
      <c r="AD75" s="142">
        <f t="shared" si="9"/>
        <v>7.324</v>
      </c>
      <c r="AE75" s="142">
        <f t="shared" si="9"/>
        <v>7.036</v>
      </c>
      <c r="AF75" s="142">
        <f t="shared" si="9"/>
        <v>6.221</v>
      </c>
      <c r="AG75" s="142">
        <f t="shared" si="9"/>
        <v>6.662</v>
      </c>
      <c r="AH75" s="142">
        <f t="shared" si="9"/>
        <v>6.518</v>
      </c>
      <c r="AI75" s="142" t="str">
        <f t="shared" si="9"/>
        <v/>
      </c>
      <c r="AJ75" s="142" t="str">
        <f t="shared" si="9"/>
        <v/>
      </c>
      <c r="AK75" s="142" t="str">
        <f t="shared" si="9"/>
        <v/>
      </c>
      <c r="AL75" s="142" t="str">
        <f t="shared" si="9"/>
        <v/>
      </c>
      <c r="AM75" s="142" t="str">
        <f t="shared" si="9"/>
        <v/>
      </c>
    </row>
    <row r="76" ht="12.75" customHeight="1">
      <c r="A76" s="140" t="str">
        <f t="shared" si="4"/>
        <v>Crystal Palace</v>
      </c>
      <c r="B76" s="142">
        <f t="shared" ref="B76:AM76" si="10">IF(B$69&lt;=38,ROUND(SUMIFS($B53:$AM53,$B$68:$AM$68,"&lt;="&amp;B$69,$B$68:$AM$68,"&gt;="&amp;B$68),3),"")</f>
        <v>5.977</v>
      </c>
      <c r="C76" s="142">
        <f t="shared" si="10"/>
        <v>6.065</v>
      </c>
      <c r="D76" s="142">
        <f t="shared" si="10"/>
        <v>6.029</v>
      </c>
      <c r="E76" s="142">
        <f t="shared" si="10"/>
        <v>5.806</v>
      </c>
      <c r="F76" s="142">
        <f t="shared" si="10"/>
        <v>5.851</v>
      </c>
      <c r="G76" s="142">
        <f t="shared" si="10"/>
        <v>5.629</v>
      </c>
      <c r="H76" s="142">
        <f t="shared" si="10"/>
        <v>5.181</v>
      </c>
      <c r="I76" s="142">
        <f t="shared" si="10"/>
        <v>4.662</v>
      </c>
      <c r="J76" s="142">
        <f t="shared" si="10"/>
        <v>4.43</v>
      </c>
      <c r="K76" s="142">
        <f t="shared" si="10"/>
        <v>4.504</v>
      </c>
      <c r="L76" s="142">
        <f t="shared" si="10"/>
        <v>3.758</v>
      </c>
      <c r="M76" s="142">
        <f t="shared" si="10"/>
        <v>5.064</v>
      </c>
      <c r="N76" s="142">
        <f t="shared" si="10"/>
        <v>4.514</v>
      </c>
      <c r="O76" s="142">
        <f t="shared" si="10"/>
        <v>5.626</v>
      </c>
      <c r="P76" s="142">
        <f t="shared" si="10"/>
        <v>5.626</v>
      </c>
      <c r="Q76" s="142">
        <f t="shared" si="10"/>
        <v>5.701</v>
      </c>
      <c r="R76" s="142">
        <f t="shared" si="10"/>
        <v>6.536</v>
      </c>
      <c r="S76" s="142">
        <f t="shared" si="10"/>
        <v>5.081</v>
      </c>
      <c r="T76" s="142">
        <f t="shared" si="10"/>
        <v>5.378</v>
      </c>
      <c r="U76" s="142">
        <f t="shared" si="10"/>
        <v>5.726</v>
      </c>
      <c r="V76" s="142">
        <f t="shared" si="10"/>
        <v>6.621</v>
      </c>
      <c r="W76" s="142">
        <f t="shared" si="10"/>
        <v>6.472</v>
      </c>
      <c r="X76" s="142">
        <f t="shared" si="10"/>
        <v>5.846</v>
      </c>
      <c r="Y76" s="142">
        <f t="shared" si="10"/>
        <v>6.019</v>
      </c>
      <c r="Z76" s="142">
        <f t="shared" si="10"/>
        <v>6.675</v>
      </c>
      <c r="AA76" s="142">
        <f t="shared" si="10"/>
        <v>5.388</v>
      </c>
      <c r="AB76" s="142">
        <f t="shared" si="10"/>
        <v>4.985</v>
      </c>
      <c r="AC76" s="142">
        <f t="shared" si="10"/>
        <v>4.862</v>
      </c>
      <c r="AD76" s="142">
        <f t="shared" si="10"/>
        <v>4.593</v>
      </c>
      <c r="AE76" s="142">
        <f t="shared" si="10"/>
        <v>4.667</v>
      </c>
      <c r="AF76" s="142">
        <f t="shared" si="10"/>
        <v>4.981</v>
      </c>
      <c r="AG76" s="142">
        <f t="shared" si="10"/>
        <v>5.201</v>
      </c>
      <c r="AH76" s="142">
        <f t="shared" si="10"/>
        <v>5.111</v>
      </c>
      <c r="AI76" s="142" t="str">
        <f t="shared" si="10"/>
        <v/>
      </c>
      <c r="AJ76" s="142" t="str">
        <f t="shared" si="10"/>
        <v/>
      </c>
      <c r="AK76" s="142" t="str">
        <f t="shared" si="10"/>
        <v/>
      </c>
      <c r="AL76" s="142" t="str">
        <f t="shared" si="10"/>
        <v/>
      </c>
      <c r="AM76" s="142" t="str">
        <f t="shared" si="10"/>
        <v/>
      </c>
    </row>
    <row r="77" ht="12.75" customHeight="1">
      <c r="A77" s="140" t="str">
        <f t="shared" si="4"/>
        <v>Everton</v>
      </c>
      <c r="B77" s="142">
        <f t="shared" ref="B77:AM77" si="11">IF(B$69&lt;=38,ROUND(SUMIFS($B54:$AM54,$B$68:$AM$68,"&lt;="&amp;B$69,$B$68:$AM$68,"&gt;="&amp;B$68),3),"")</f>
        <v>6.467</v>
      </c>
      <c r="C77" s="142">
        <f t="shared" si="11"/>
        <v>7.398</v>
      </c>
      <c r="D77" s="142">
        <f t="shared" si="11"/>
        <v>6.645</v>
      </c>
      <c r="E77" s="142">
        <f t="shared" si="11"/>
        <v>7.114</v>
      </c>
      <c r="F77" s="142">
        <f t="shared" si="11"/>
        <v>5.91</v>
      </c>
      <c r="G77" s="142">
        <f t="shared" si="11"/>
        <v>5.348</v>
      </c>
      <c r="H77" s="142">
        <f t="shared" si="11"/>
        <v>5.249</v>
      </c>
      <c r="I77" s="142">
        <f t="shared" si="11"/>
        <v>4.913</v>
      </c>
      <c r="J77" s="142">
        <f t="shared" si="11"/>
        <v>4.616</v>
      </c>
      <c r="K77" s="142">
        <f t="shared" si="11"/>
        <v>4.703</v>
      </c>
      <c r="L77" s="142">
        <f t="shared" si="11"/>
        <v>5.907</v>
      </c>
      <c r="M77" s="142">
        <f t="shared" si="11"/>
        <v>4.999</v>
      </c>
      <c r="N77" s="142">
        <f t="shared" si="11"/>
        <v>5.469</v>
      </c>
      <c r="O77" s="142">
        <f t="shared" si="11"/>
        <v>4.601</v>
      </c>
      <c r="P77" s="142">
        <f t="shared" si="11"/>
        <v>4.971</v>
      </c>
      <c r="Q77" s="142">
        <f t="shared" si="11"/>
        <v>5.317</v>
      </c>
      <c r="R77" s="142">
        <f t="shared" si="11"/>
        <v>5.231</v>
      </c>
      <c r="S77" s="142">
        <f t="shared" si="11"/>
        <v>5.527</v>
      </c>
      <c r="T77" s="142">
        <f t="shared" si="11"/>
        <v>5.28</v>
      </c>
      <c r="U77" s="142">
        <f t="shared" si="11"/>
        <v>6.036</v>
      </c>
      <c r="V77" s="142">
        <f t="shared" si="11"/>
        <v>6.184</v>
      </c>
      <c r="W77" s="142">
        <f t="shared" si="11"/>
        <v>5.104</v>
      </c>
      <c r="X77" s="142">
        <f t="shared" si="11"/>
        <v>4.379</v>
      </c>
      <c r="Y77" s="142">
        <f t="shared" si="11"/>
        <v>4.947</v>
      </c>
      <c r="Z77" s="142">
        <f t="shared" si="11"/>
        <v>4.749</v>
      </c>
      <c r="AA77" s="142">
        <f t="shared" si="11"/>
        <v>4.525</v>
      </c>
      <c r="AB77" s="142">
        <f t="shared" si="11"/>
        <v>4.401</v>
      </c>
      <c r="AC77" s="142">
        <f t="shared" si="11"/>
        <v>5.179</v>
      </c>
      <c r="AD77" s="142">
        <f t="shared" si="11"/>
        <v>5.218</v>
      </c>
      <c r="AE77" s="142">
        <f t="shared" si="11"/>
        <v>4.829</v>
      </c>
      <c r="AF77" s="142">
        <f t="shared" si="11"/>
        <v>5.076</v>
      </c>
      <c r="AG77" s="142">
        <f t="shared" si="11"/>
        <v>5.076</v>
      </c>
      <c r="AH77" s="142">
        <f t="shared" si="11"/>
        <v>4.829</v>
      </c>
      <c r="AI77" s="142" t="str">
        <f t="shared" si="11"/>
        <v/>
      </c>
      <c r="AJ77" s="142" t="str">
        <f t="shared" si="11"/>
        <v/>
      </c>
      <c r="AK77" s="142" t="str">
        <f t="shared" si="11"/>
        <v/>
      </c>
      <c r="AL77" s="142" t="str">
        <f t="shared" si="11"/>
        <v/>
      </c>
      <c r="AM77" s="142" t="str">
        <f t="shared" si="11"/>
        <v/>
      </c>
    </row>
    <row r="78" ht="12.75" customHeight="1">
      <c r="A78" s="140" t="str">
        <f t="shared" si="4"/>
        <v>Fulham</v>
      </c>
      <c r="B78" s="142">
        <f t="shared" ref="B78:AM78" si="12">IF(B$69&lt;=38,ROUND(SUMIFS($B55:$AM55,$B$68:$AM$68,"&lt;="&amp;B$69,$B$68:$AM$68,"&gt;="&amp;B$68),3),"")</f>
        <v>3.591</v>
      </c>
      <c r="C78" s="142">
        <f t="shared" si="12"/>
        <v>3.267</v>
      </c>
      <c r="D78" s="142">
        <f t="shared" si="12"/>
        <v>3.809</v>
      </c>
      <c r="E78" s="142">
        <f t="shared" si="12"/>
        <v>3.72</v>
      </c>
      <c r="F78" s="142">
        <f t="shared" si="12"/>
        <v>4.066</v>
      </c>
      <c r="G78" s="142">
        <f t="shared" si="12"/>
        <v>4.306</v>
      </c>
      <c r="H78" s="142">
        <f t="shared" si="12"/>
        <v>3.575</v>
      </c>
      <c r="I78" s="142">
        <f t="shared" si="12"/>
        <v>3.957</v>
      </c>
      <c r="J78" s="142">
        <f t="shared" si="12"/>
        <v>3.415</v>
      </c>
      <c r="K78" s="142">
        <f t="shared" si="12"/>
        <v>3.964</v>
      </c>
      <c r="L78" s="142">
        <f t="shared" si="12"/>
        <v>3.269</v>
      </c>
      <c r="M78" s="142">
        <f t="shared" si="12"/>
        <v>3.931</v>
      </c>
      <c r="N78" s="142">
        <f t="shared" si="12"/>
        <v>4.084</v>
      </c>
      <c r="O78" s="142">
        <f t="shared" si="12"/>
        <v>4.003</v>
      </c>
      <c r="P78" s="142">
        <f t="shared" si="12"/>
        <v>4.603</v>
      </c>
      <c r="Q78" s="142">
        <f t="shared" si="12"/>
        <v>3.947</v>
      </c>
      <c r="R78" s="142">
        <f t="shared" si="12"/>
        <v>4.122</v>
      </c>
      <c r="S78" s="142">
        <f t="shared" si="12"/>
        <v>3.489</v>
      </c>
      <c r="T78" s="142">
        <f t="shared" si="12"/>
        <v>3.951</v>
      </c>
      <c r="U78" s="142">
        <f t="shared" si="12"/>
        <v>3.759</v>
      </c>
      <c r="V78" s="142">
        <f t="shared" si="12"/>
        <v>3.356</v>
      </c>
      <c r="W78" s="142">
        <f t="shared" si="12"/>
        <v>3.488</v>
      </c>
      <c r="X78" s="142">
        <f t="shared" si="12"/>
        <v>3.684</v>
      </c>
      <c r="Y78" s="142">
        <f t="shared" si="12"/>
        <v>3.742</v>
      </c>
      <c r="Z78" s="142">
        <f t="shared" si="12"/>
        <v>3.389</v>
      </c>
      <c r="AA78" s="142">
        <f t="shared" si="12"/>
        <v>3.604</v>
      </c>
      <c r="AB78" s="142">
        <f t="shared" si="12"/>
        <v>3.431</v>
      </c>
      <c r="AC78" s="142">
        <f t="shared" si="12"/>
        <v>3.54</v>
      </c>
      <c r="AD78" s="142">
        <f t="shared" si="12"/>
        <v>4.008</v>
      </c>
      <c r="AE78" s="142">
        <f t="shared" si="12"/>
        <v>4.031</v>
      </c>
      <c r="AF78" s="142">
        <f t="shared" si="12"/>
        <v>4.407</v>
      </c>
      <c r="AG78" s="142">
        <f t="shared" si="12"/>
        <v>4.214</v>
      </c>
      <c r="AH78" s="142">
        <f t="shared" si="12"/>
        <v>4.703</v>
      </c>
      <c r="AI78" s="142" t="str">
        <f t="shared" si="12"/>
        <v/>
      </c>
      <c r="AJ78" s="142" t="str">
        <f t="shared" si="12"/>
        <v/>
      </c>
      <c r="AK78" s="142" t="str">
        <f t="shared" si="12"/>
        <v/>
      </c>
      <c r="AL78" s="142" t="str">
        <f t="shared" si="12"/>
        <v/>
      </c>
      <c r="AM78" s="142" t="str">
        <f t="shared" si="12"/>
        <v/>
      </c>
    </row>
    <row r="79" ht="12.75" customHeight="1">
      <c r="A79" s="140" t="str">
        <f t="shared" si="4"/>
        <v>Huddersfield</v>
      </c>
      <c r="B79" s="142">
        <f t="shared" ref="B79:AM79" si="13">IF(B$69&lt;=38,ROUND(SUMIFS($B56:$AM56,$B$68:$AM$68,"&lt;="&amp;B$69,$B$68:$AM$68,"&gt;="&amp;B$68),3),"")</f>
        <v>3.046</v>
      </c>
      <c r="C79" s="142">
        <f t="shared" si="13"/>
        <v>2.996</v>
      </c>
      <c r="D79" s="142">
        <f t="shared" si="13"/>
        <v>3.052</v>
      </c>
      <c r="E79" s="142">
        <f t="shared" si="13"/>
        <v>3.008</v>
      </c>
      <c r="F79" s="142">
        <f t="shared" si="13"/>
        <v>3.174</v>
      </c>
      <c r="G79" s="142">
        <f t="shared" si="13"/>
        <v>3.41</v>
      </c>
      <c r="H79" s="142">
        <f t="shared" si="13"/>
        <v>4.04</v>
      </c>
      <c r="I79" s="142">
        <f t="shared" si="13"/>
        <v>4.066</v>
      </c>
      <c r="J79" s="142">
        <f t="shared" si="13"/>
        <v>4.467</v>
      </c>
      <c r="K79" s="142">
        <f t="shared" si="13"/>
        <v>4.331</v>
      </c>
      <c r="L79" s="142">
        <f t="shared" si="13"/>
        <v>4.127</v>
      </c>
      <c r="M79" s="142">
        <f t="shared" si="13"/>
        <v>3.941</v>
      </c>
      <c r="N79" s="142">
        <f t="shared" si="13"/>
        <v>3.644</v>
      </c>
      <c r="O79" s="142">
        <f t="shared" si="13"/>
        <v>3.292</v>
      </c>
      <c r="P79" s="142">
        <f t="shared" si="13"/>
        <v>3.066</v>
      </c>
      <c r="Q79" s="142">
        <f t="shared" si="13"/>
        <v>3.053</v>
      </c>
      <c r="R79" s="142">
        <f t="shared" si="13"/>
        <v>3.144</v>
      </c>
      <c r="S79" s="142">
        <f t="shared" si="13"/>
        <v>2.724</v>
      </c>
      <c r="T79" s="142">
        <f t="shared" si="13"/>
        <v>2.873</v>
      </c>
      <c r="U79" s="142">
        <f t="shared" si="13"/>
        <v>3.002</v>
      </c>
      <c r="V79" s="142">
        <f t="shared" si="13"/>
        <v>3.278</v>
      </c>
      <c r="W79" s="142">
        <f t="shared" si="13"/>
        <v>3.049</v>
      </c>
      <c r="X79" s="142">
        <f t="shared" si="13"/>
        <v>3.259</v>
      </c>
      <c r="Y79" s="142">
        <f t="shared" si="13"/>
        <v>3.402</v>
      </c>
      <c r="Z79" s="142">
        <f t="shared" si="13"/>
        <v>3.278</v>
      </c>
      <c r="AA79" s="142">
        <f t="shared" si="13"/>
        <v>3.463</v>
      </c>
      <c r="AB79" s="142">
        <f t="shared" si="13"/>
        <v>3.198</v>
      </c>
      <c r="AC79" s="142">
        <f t="shared" si="13"/>
        <v>3.821</v>
      </c>
      <c r="AD79" s="142">
        <f t="shared" si="13"/>
        <v>3.446</v>
      </c>
      <c r="AE79" s="142">
        <f t="shared" si="13"/>
        <v>3.798</v>
      </c>
      <c r="AF79" s="142">
        <f t="shared" si="13"/>
        <v>3.218</v>
      </c>
      <c r="AG79" s="142">
        <f t="shared" si="13"/>
        <v>3.205</v>
      </c>
      <c r="AH79" s="142">
        <f t="shared" si="13"/>
        <v>3.187</v>
      </c>
      <c r="AI79" s="142" t="str">
        <f t="shared" si="13"/>
        <v/>
      </c>
      <c r="AJ79" s="142" t="str">
        <f t="shared" si="13"/>
        <v/>
      </c>
      <c r="AK79" s="142" t="str">
        <f t="shared" si="13"/>
        <v/>
      </c>
      <c r="AL79" s="142" t="str">
        <f t="shared" si="13"/>
        <v/>
      </c>
      <c r="AM79" s="142" t="str">
        <f t="shared" si="13"/>
        <v/>
      </c>
    </row>
    <row r="80" ht="12.75" customHeight="1">
      <c r="A80" s="140" t="str">
        <f t="shared" si="4"/>
        <v>Leicester</v>
      </c>
      <c r="B80" s="142">
        <f t="shared" ref="B80:AM80" si="14">IF(B$69&lt;=38,ROUND(SUMIFS($B57:$AM57,$B$68:$AM$68,"&lt;="&amp;B$69,$B$68:$AM$68,"&gt;="&amp;B$68),3),"")</f>
        <v>6.515</v>
      </c>
      <c r="C80" s="142">
        <f t="shared" si="14"/>
        <v>6.898</v>
      </c>
      <c r="D80" s="142">
        <f t="shared" si="14"/>
        <v>7.238</v>
      </c>
      <c r="E80" s="142">
        <f t="shared" si="14"/>
        <v>6.951</v>
      </c>
      <c r="F80" s="142">
        <f t="shared" si="14"/>
        <v>7.491</v>
      </c>
      <c r="G80" s="142">
        <f t="shared" si="14"/>
        <v>7.248</v>
      </c>
      <c r="H80" s="142">
        <f t="shared" si="14"/>
        <v>6.823</v>
      </c>
      <c r="I80" s="142">
        <f t="shared" si="14"/>
        <v>7.206</v>
      </c>
      <c r="J80" s="142">
        <f t="shared" si="14"/>
        <v>7.09</v>
      </c>
      <c r="K80" s="142">
        <f t="shared" si="14"/>
        <v>7.4</v>
      </c>
      <c r="L80" s="142">
        <f t="shared" si="14"/>
        <v>6.55</v>
      </c>
      <c r="M80" s="142">
        <f t="shared" si="14"/>
        <v>6.65</v>
      </c>
      <c r="N80" s="142">
        <f t="shared" si="14"/>
        <v>6.567</v>
      </c>
      <c r="O80" s="142">
        <f t="shared" si="14"/>
        <v>5.872</v>
      </c>
      <c r="P80" s="142">
        <f t="shared" si="14"/>
        <v>5.748</v>
      </c>
      <c r="Q80" s="142">
        <f t="shared" si="14"/>
        <v>5.535</v>
      </c>
      <c r="R80" s="142">
        <f t="shared" si="14"/>
        <v>5.92</v>
      </c>
      <c r="S80" s="142">
        <f t="shared" si="14"/>
        <v>5.97</v>
      </c>
      <c r="T80" s="142">
        <f t="shared" si="14"/>
        <v>5.682</v>
      </c>
      <c r="U80" s="142">
        <f t="shared" si="14"/>
        <v>5.914</v>
      </c>
      <c r="V80" s="142">
        <f t="shared" si="14"/>
        <v>5.53</v>
      </c>
      <c r="W80" s="142">
        <f t="shared" si="14"/>
        <v>5.558</v>
      </c>
      <c r="X80" s="142">
        <f t="shared" si="14"/>
        <v>5.519</v>
      </c>
      <c r="Y80" s="142">
        <f t="shared" si="14"/>
        <v>5.662</v>
      </c>
      <c r="Z80" s="142">
        <f t="shared" si="14"/>
        <v>6.633</v>
      </c>
      <c r="AA80" s="142">
        <f t="shared" si="14"/>
        <v>6.713</v>
      </c>
      <c r="AB80" s="142">
        <f t="shared" si="14"/>
        <v>7.144</v>
      </c>
      <c r="AC80" s="142">
        <f t="shared" si="14"/>
        <v>7.259</v>
      </c>
      <c r="AD80" s="142">
        <f t="shared" si="14"/>
        <v>7.298</v>
      </c>
      <c r="AE80" s="142">
        <f t="shared" si="14"/>
        <v>7.059</v>
      </c>
      <c r="AF80" s="142">
        <f t="shared" si="14"/>
        <v>6.806</v>
      </c>
      <c r="AG80" s="142">
        <f t="shared" si="14"/>
        <v>6.662</v>
      </c>
      <c r="AH80" s="142">
        <f t="shared" si="14"/>
        <v>6.315</v>
      </c>
      <c r="AI80" s="142" t="str">
        <f t="shared" si="14"/>
        <v/>
      </c>
      <c r="AJ80" s="142" t="str">
        <f t="shared" si="14"/>
        <v/>
      </c>
      <c r="AK80" s="142" t="str">
        <f t="shared" si="14"/>
        <v/>
      </c>
      <c r="AL80" s="142" t="str">
        <f t="shared" si="14"/>
        <v/>
      </c>
      <c r="AM80" s="142" t="str">
        <f t="shared" si="14"/>
        <v/>
      </c>
    </row>
    <row r="81" ht="12.75" customHeight="1">
      <c r="A81" s="140" t="str">
        <f t="shared" si="4"/>
        <v>Liverpool</v>
      </c>
      <c r="B81" s="142">
        <f t="shared" ref="B81:AM81" si="15">IF(B$69&lt;=38,ROUND(SUMIFS($B58:$AM58,$B$68:$AM$68,"&lt;="&amp;B$69,$B$68:$AM$68,"&gt;="&amp;B$68),3),"")</f>
        <v>10.931</v>
      </c>
      <c r="C81" s="142">
        <f t="shared" si="15"/>
        <v>8.976</v>
      </c>
      <c r="D81" s="142">
        <f t="shared" si="15"/>
        <v>8.254</v>
      </c>
      <c r="E81" s="142">
        <f t="shared" si="15"/>
        <v>7.744</v>
      </c>
      <c r="F81" s="142">
        <f t="shared" si="15"/>
        <v>8.489</v>
      </c>
      <c r="G81" s="142">
        <f t="shared" si="15"/>
        <v>8.73</v>
      </c>
      <c r="H81" s="142">
        <f t="shared" si="15"/>
        <v>9.255</v>
      </c>
      <c r="I81" s="142">
        <f t="shared" si="15"/>
        <v>10.158</v>
      </c>
      <c r="J81" s="142">
        <f t="shared" si="15"/>
        <v>11.756</v>
      </c>
      <c r="K81" s="142">
        <f t="shared" si="15"/>
        <v>11.275</v>
      </c>
      <c r="L81" s="142">
        <f t="shared" si="15"/>
        <v>11.012</v>
      </c>
      <c r="M81" s="142">
        <f t="shared" si="15"/>
        <v>11.127</v>
      </c>
      <c r="N81" s="142">
        <f t="shared" si="15"/>
        <v>10.205</v>
      </c>
      <c r="O81" s="142">
        <f t="shared" si="15"/>
        <v>10.423</v>
      </c>
      <c r="P81" s="142">
        <f t="shared" si="15"/>
        <v>10.076</v>
      </c>
      <c r="Q81" s="142">
        <f t="shared" si="15"/>
        <v>9.895</v>
      </c>
      <c r="R81" s="142">
        <f t="shared" si="15"/>
        <v>9.594</v>
      </c>
      <c r="S81" s="142">
        <f t="shared" si="15"/>
        <v>10.219</v>
      </c>
      <c r="T81" s="142">
        <f t="shared" si="15"/>
        <v>11.172</v>
      </c>
      <c r="U81" s="142">
        <f t="shared" si="15"/>
        <v>10.653</v>
      </c>
      <c r="V81" s="142">
        <f t="shared" si="15"/>
        <v>10.653</v>
      </c>
      <c r="W81" s="142">
        <f t="shared" si="15"/>
        <v>10.352</v>
      </c>
      <c r="X81" s="142">
        <f t="shared" si="15"/>
        <v>11.139</v>
      </c>
      <c r="Y81" s="142">
        <f t="shared" si="15"/>
        <v>10.519</v>
      </c>
      <c r="Z81" s="142">
        <f t="shared" si="15"/>
        <v>9.407</v>
      </c>
      <c r="AA81" s="142">
        <f t="shared" si="15"/>
        <v>9.435</v>
      </c>
      <c r="AB81" s="142">
        <f t="shared" si="15"/>
        <v>8.671</v>
      </c>
      <c r="AC81" s="142">
        <f t="shared" si="15"/>
        <v>9.695</v>
      </c>
      <c r="AD81" s="142">
        <f t="shared" si="15"/>
        <v>8.93</v>
      </c>
      <c r="AE81" s="142">
        <f t="shared" si="15"/>
        <v>9.106</v>
      </c>
      <c r="AF81" s="142">
        <f t="shared" si="15"/>
        <v>9.87</v>
      </c>
      <c r="AG81" s="142">
        <f t="shared" si="15"/>
        <v>9.3</v>
      </c>
      <c r="AH81" s="142">
        <f t="shared" si="15"/>
        <v>9.8</v>
      </c>
      <c r="AI81" s="142" t="str">
        <f t="shared" si="15"/>
        <v/>
      </c>
      <c r="AJ81" s="142" t="str">
        <f t="shared" si="15"/>
        <v/>
      </c>
      <c r="AK81" s="142" t="str">
        <f t="shared" si="15"/>
        <v/>
      </c>
      <c r="AL81" s="142" t="str">
        <f t="shared" si="15"/>
        <v/>
      </c>
      <c r="AM81" s="142" t="str">
        <f t="shared" si="15"/>
        <v/>
      </c>
    </row>
    <row r="82" ht="12.75" customHeight="1">
      <c r="A82" s="140" t="str">
        <f t="shared" si="4"/>
        <v>Man City</v>
      </c>
      <c r="B82" s="142">
        <f t="shared" ref="B82:AM82" si="16">IF(B$69&lt;=38,ROUND(SUMIFS($B59:$AM59,$B$68:$AM$68,"&lt;="&amp;B$69,$B$68:$AM$68,"&gt;="&amp;B$68),3),"")</f>
        <v>14.538</v>
      </c>
      <c r="C82" s="142">
        <f t="shared" si="16"/>
        <v>15.88</v>
      </c>
      <c r="D82" s="142">
        <f t="shared" si="16"/>
        <v>13.466</v>
      </c>
      <c r="E82" s="142">
        <f t="shared" si="16"/>
        <v>13.591</v>
      </c>
      <c r="F82" s="142">
        <f t="shared" si="16"/>
        <v>11.878</v>
      </c>
      <c r="G82" s="142">
        <f t="shared" si="16"/>
        <v>11.166</v>
      </c>
      <c r="H82" s="142">
        <f t="shared" si="16"/>
        <v>11.224</v>
      </c>
      <c r="I82" s="142">
        <f t="shared" si="16"/>
        <v>10.299</v>
      </c>
      <c r="J82" s="142">
        <f t="shared" si="16"/>
        <v>12.524</v>
      </c>
      <c r="K82" s="142">
        <f t="shared" si="16"/>
        <v>12.606</v>
      </c>
      <c r="L82" s="142">
        <f t="shared" si="16"/>
        <v>12.606</v>
      </c>
      <c r="M82" s="142">
        <f t="shared" si="16"/>
        <v>13.171</v>
      </c>
      <c r="N82" s="142">
        <f t="shared" si="16"/>
        <v>14.019</v>
      </c>
      <c r="O82" s="142">
        <f t="shared" si="16"/>
        <v>13.741</v>
      </c>
      <c r="P82" s="142">
        <f t="shared" si="16"/>
        <v>12.628</v>
      </c>
      <c r="Q82" s="142">
        <f t="shared" si="16"/>
        <v>13.111</v>
      </c>
      <c r="R82" s="142">
        <f t="shared" si="16"/>
        <v>14.561</v>
      </c>
      <c r="S82" s="142">
        <f t="shared" si="16"/>
        <v>12.907</v>
      </c>
      <c r="T82" s="142">
        <f t="shared" si="16"/>
        <v>11.451</v>
      </c>
      <c r="U82" s="142">
        <f t="shared" si="16"/>
        <v>12.842</v>
      </c>
      <c r="V82" s="142">
        <f t="shared" si="16"/>
        <v>13.108</v>
      </c>
      <c r="W82" s="142">
        <f t="shared" si="16"/>
        <v>11.999</v>
      </c>
      <c r="X82" s="142">
        <f t="shared" si="16"/>
        <v>13.393</v>
      </c>
      <c r="Y82" s="142">
        <f t="shared" si="16"/>
        <v>13.741</v>
      </c>
      <c r="Z82" s="142">
        <f t="shared" si="16"/>
        <v>15.668</v>
      </c>
      <c r="AA82" s="142">
        <f t="shared" si="16"/>
        <v>13.373</v>
      </c>
      <c r="AB82" s="142">
        <f t="shared" si="16"/>
        <v>13.14</v>
      </c>
      <c r="AC82" s="142">
        <f t="shared" si="16"/>
        <v>14.417</v>
      </c>
      <c r="AD82" s="142">
        <f t="shared" si="16"/>
        <v>12.338</v>
      </c>
      <c r="AE82" s="142">
        <f t="shared" si="16"/>
        <v>12.137</v>
      </c>
      <c r="AF82" s="142">
        <f t="shared" si="16"/>
        <v>10.21</v>
      </c>
      <c r="AG82" s="142">
        <f t="shared" si="16"/>
        <v>13.164</v>
      </c>
      <c r="AH82" s="142">
        <f t="shared" si="16"/>
        <v>13.062</v>
      </c>
      <c r="AI82" s="142" t="str">
        <f t="shared" si="16"/>
        <v/>
      </c>
      <c r="AJ82" s="142" t="str">
        <f t="shared" si="16"/>
        <v/>
      </c>
      <c r="AK82" s="142" t="str">
        <f t="shared" si="16"/>
        <v/>
      </c>
      <c r="AL82" s="142" t="str">
        <f t="shared" si="16"/>
        <v/>
      </c>
      <c r="AM82" s="142" t="str">
        <f t="shared" si="16"/>
        <v/>
      </c>
    </row>
    <row r="83" ht="12.75" customHeight="1">
      <c r="A83" s="140" t="str">
        <f t="shared" si="4"/>
        <v>Man Utd</v>
      </c>
      <c r="B83" s="142">
        <f t="shared" ref="B83:AM83" si="17">IF(B$69&lt;=38,ROUND(SUMIFS($B60:$AM60,$B$68:$AM$68,"&lt;="&amp;B$69,$B$68:$AM$68,"&gt;="&amp;B$68),3),"")</f>
        <v>8.38</v>
      </c>
      <c r="C83" s="142">
        <f t="shared" si="17"/>
        <v>7.355</v>
      </c>
      <c r="D83" s="142">
        <f t="shared" si="17"/>
        <v>7.957</v>
      </c>
      <c r="E83" s="142">
        <f t="shared" si="17"/>
        <v>7.524</v>
      </c>
      <c r="F83" s="142">
        <f t="shared" si="17"/>
        <v>8.849</v>
      </c>
      <c r="G83" s="142">
        <f t="shared" si="17"/>
        <v>8.803</v>
      </c>
      <c r="H83" s="142">
        <f t="shared" si="17"/>
        <v>7.855</v>
      </c>
      <c r="I83" s="142">
        <f t="shared" si="17"/>
        <v>8.294</v>
      </c>
      <c r="J83" s="142">
        <f t="shared" si="17"/>
        <v>7.738</v>
      </c>
      <c r="K83" s="142">
        <f t="shared" si="17"/>
        <v>8.816</v>
      </c>
      <c r="L83" s="142">
        <f t="shared" si="17"/>
        <v>8.907</v>
      </c>
      <c r="M83" s="142">
        <f t="shared" si="17"/>
        <v>7.981</v>
      </c>
      <c r="N83" s="142">
        <f t="shared" si="17"/>
        <v>8.486</v>
      </c>
      <c r="O83" s="142">
        <f t="shared" si="17"/>
        <v>8.78</v>
      </c>
      <c r="P83" s="142">
        <f t="shared" si="17"/>
        <v>9.394</v>
      </c>
      <c r="Q83" s="142">
        <f t="shared" si="17"/>
        <v>8.363</v>
      </c>
      <c r="R83" s="142">
        <f t="shared" si="17"/>
        <v>6.9</v>
      </c>
      <c r="S83" s="142">
        <f t="shared" si="17"/>
        <v>8.139</v>
      </c>
      <c r="T83" s="142">
        <f t="shared" si="17"/>
        <v>8.275</v>
      </c>
      <c r="U83" s="142">
        <f t="shared" si="17"/>
        <v>7.358</v>
      </c>
      <c r="V83" s="142">
        <f t="shared" si="17"/>
        <v>6.766</v>
      </c>
      <c r="W83" s="142">
        <f t="shared" si="17"/>
        <v>7.621</v>
      </c>
      <c r="X83" s="142">
        <f t="shared" si="17"/>
        <v>8.13</v>
      </c>
      <c r="Y83" s="142">
        <f t="shared" si="17"/>
        <v>8.189</v>
      </c>
      <c r="Z83" s="142">
        <f t="shared" si="17"/>
        <v>7.825</v>
      </c>
      <c r="AA83" s="142">
        <f t="shared" si="17"/>
        <v>7.568</v>
      </c>
      <c r="AB83" s="142">
        <f t="shared" si="17"/>
        <v>8.278</v>
      </c>
      <c r="AC83" s="142">
        <f t="shared" si="17"/>
        <v>7.934</v>
      </c>
      <c r="AD83" s="142">
        <f t="shared" si="17"/>
        <v>9.147</v>
      </c>
      <c r="AE83" s="142">
        <f t="shared" si="17"/>
        <v>8.406</v>
      </c>
      <c r="AF83" s="142">
        <f t="shared" si="17"/>
        <v>8.771</v>
      </c>
      <c r="AG83" s="142">
        <f t="shared" si="17"/>
        <v>9.166</v>
      </c>
      <c r="AH83" s="142">
        <f t="shared" si="17"/>
        <v>8.977</v>
      </c>
      <c r="AI83" s="142" t="str">
        <f t="shared" si="17"/>
        <v/>
      </c>
      <c r="AJ83" s="142" t="str">
        <f t="shared" si="17"/>
        <v/>
      </c>
      <c r="AK83" s="142" t="str">
        <f t="shared" si="17"/>
        <v/>
      </c>
      <c r="AL83" s="142" t="str">
        <f t="shared" si="17"/>
        <v/>
      </c>
      <c r="AM83" s="142" t="str">
        <f t="shared" si="17"/>
        <v/>
      </c>
    </row>
    <row r="84" ht="12.75" customHeight="1">
      <c r="A84" s="140" t="str">
        <f t="shared" si="4"/>
        <v>Newcastle</v>
      </c>
      <c r="B84" s="142">
        <f t="shared" ref="B84:AM84" si="18">IF(B$69&lt;=38,ROUND(SUMIFS($B61:$AM61,$B$68:$AM$68,"&lt;="&amp;B$69,$B$68:$AM$68,"&gt;="&amp;B$68),3),"")</f>
        <v>4.199</v>
      </c>
      <c r="C84" s="142">
        <f t="shared" si="18"/>
        <v>4.782</v>
      </c>
      <c r="D84" s="142">
        <f t="shared" si="18"/>
        <v>4.34</v>
      </c>
      <c r="E84" s="142">
        <f t="shared" si="18"/>
        <v>4.567</v>
      </c>
      <c r="F84" s="142">
        <f t="shared" si="18"/>
        <v>4.9</v>
      </c>
      <c r="G84" s="142">
        <f t="shared" si="18"/>
        <v>4.965</v>
      </c>
      <c r="H84" s="142">
        <f t="shared" si="18"/>
        <v>5.22</v>
      </c>
      <c r="I84" s="142">
        <f t="shared" si="18"/>
        <v>4.46</v>
      </c>
      <c r="J84" s="142">
        <f t="shared" si="18"/>
        <v>5.572</v>
      </c>
      <c r="K84" s="142">
        <f t="shared" si="18"/>
        <v>5.514</v>
      </c>
      <c r="L84" s="142">
        <f t="shared" si="18"/>
        <v>5.402</v>
      </c>
      <c r="M84" s="142">
        <f t="shared" si="18"/>
        <v>5.027</v>
      </c>
      <c r="N84" s="142">
        <f t="shared" si="18"/>
        <v>5.24</v>
      </c>
      <c r="O84" s="142">
        <f t="shared" si="18"/>
        <v>5.045</v>
      </c>
      <c r="P84" s="142">
        <f t="shared" si="18"/>
        <v>4.545</v>
      </c>
      <c r="Q84" s="142">
        <f t="shared" si="18"/>
        <v>4.279</v>
      </c>
      <c r="R84" s="142">
        <f t="shared" si="18"/>
        <v>4.113</v>
      </c>
      <c r="S84" s="142">
        <f t="shared" si="18"/>
        <v>4.384</v>
      </c>
      <c r="T84" s="142">
        <f t="shared" si="18"/>
        <v>3.587</v>
      </c>
      <c r="U84" s="142">
        <f t="shared" si="18"/>
        <v>3.754</v>
      </c>
      <c r="V84" s="142">
        <f t="shared" si="18"/>
        <v>3.671</v>
      </c>
      <c r="W84" s="142">
        <f t="shared" si="18"/>
        <v>4.125</v>
      </c>
      <c r="X84" s="142">
        <f t="shared" si="18"/>
        <v>4.394</v>
      </c>
      <c r="Y84" s="142">
        <f t="shared" si="18"/>
        <v>4.151</v>
      </c>
      <c r="Z84" s="142">
        <f t="shared" si="18"/>
        <v>4.896</v>
      </c>
      <c r="AA84" s="142">
        <f t="shared" si="18"/>
        <v>5.286</v>
      </c>
      <c r="AB84" s="142">
        <f t="shared" si="18"/>
        <v>5.063</v>
      </c>
      <c r="AC84" s="142">
        <f t="shared" si="18"/>
        <v>4.9</v>
      </c>
      <c r="AD84" s="142">
        <f t="shared" si="18"/>
        <v>4.798</v>
      </c>
      <c r="AE84" s="142">
        <f t="shared" si="18"/>
        <v>5.049</v>
      </c>
      <c r="AF84" s="142">
        <f t="shared" si="18"/>
        <v>4.576</v>
      </c>
      <c r="AG84" s="142">
        <f t="shared" si="18"/>
        <v>4.65</v>
      </c>
      <c r="AH84" s="142">
        <f t="shared" si="18"/>
        <v>4.83</v>
      </c>
      <c r="AI84" s="142" t="str">
        <f t="shared" si="18"/>
        <v/>
      </c>
      <c r="AJ84" s="142" t="str">
        <f t="shared" si="18"/>
        <v/>
      </c>
      <c r="AK84" s="142" t="str">
        <f t="shared" si="18"/>
        <v/>
      </c>
      <c r="AL84" s="142" t="str">
        <f t="shared" si="18"/>
        <v/>
      </c>
      <c r="AM84" s="142" t="str">
        <f t="shared" si="18"/>
        <v/>
      </c>
    </row>
    <row r="85" ht="12.75" customHeight="1">
      <c r="A85" s="140" t="str">
        <f t="shared" si="4"/>
        <v>Southampton</v>
      </c>
      <c r="B85" s="142">
        <f t="shared" ref="B85:AM85" si="19">IF(B$69&lt;=38,ROUND(SUMIFS($B62:$AM62,$B$68:$AM$68,"&lt;="&amp;B$69,$B$68:$AM$68,"&gt;="&amp;B$68),3),"")</f>
        <v>4.297</v>
      </c>
      <c r="C85" s="142">
        <f t="shared" si="19"/>
        <v>4.353</v>
      </c>
      <c r="D85" s="142">
        <f t="shared" si="19"/>
        <v>4.455</v>
      </c>
      <c r="E85" s="142">
        <f t="shared" si="19"/>
        <v>4.069</v>
      </c>
      <c r="F85" s="142">
        <f t="shared" si="19"/>
        <v>4.287</v>
      </c>
      <c r="G85" s="142">
        <f t="shared" si="19"/>
        <v>3.759</v>
      </c>
      <c r="H85" s="142">
        <f t="shared" si="19"/>
        <v>4.515</v>
      </c>
      <c r="I85" s="142">
        <f t="shared" si="19"/>
        <v>4.474</v>
      </c>
      <c r="J85" s="142">
        <f t="shared" si="19"/>
        <v>4.382</v>
      </c>
      <c r="K85" s="142">
        <f t="shared" si="19"/>
        <v>4.014</v>
      </c>
      <c r="L85" s="142">
        <f t="shared" si="19"/>
        <v>3.742</v>
      </c>
      <c r="M85" s="142">
        <f t="shared" si="19"/>
        <v>4.331</v>
      </c>
      <c r="N85" s="142">
        <f t="shared" si="19"/>
        <v>3.969</v>
      </c>
      <c r="O85" s="142">
        <f t="shared" si="19"/>
        <v>4.571</v>
      </c>
      <c r="P85" s="142">
        <f t="shared" si="19"/>
        <v>4.385</v>
      </c>
      <c r="Q85" s="142">
        <f t="shared" si="19"/>
        <v>4.385</v>
      </c>
      <c r="R85" s="142">
        <f t="shared" si="19"/>
        <v>4.309</v>
      </c>
      <c r="S85" s="142">
        <f t="shared" si="19"/>
        <v>4.463</v>
      </c>
      <c r="T85" s="142">
        <f t="shared" si="19"/>
        <v>4.672</v>
      </c>
      <c r="U85" s="142">
        <f t="shared" si="19"/>
        <v>3.821</v>
      </c>
      <c r="V85" s="142">
        <f t="shared" si="19"/>
        <v>4.34</v>
      </c>
      <c r="W85" s="142">
        <f t="shared" si="19"/>
        <v>4.445</v>
      </c>
      <c r="X85" s="142">
        <f t="shared" si="19"/>
        <v>5.027</v>
      </c>
      <c r="Y85" s="142">
        <f t="shared" si="19"/>
        <v>4.152</v>
      </c>
      <c r="Z85" s="142">
        <f t="shared" si="19"/>
        <v>3.905</v>
      </c>
      <c r="AA85" s="142">
        <f t="shared" si="19"/>
        <v>4.272</v>
      </c>
      <c r="AB85" s="142">
        <f t="shared" si="19"/>
        <v>4.008</v>
      </c>
      <c r="AC85" s="142">
        <f t="shared" si="19"/>
        <v>4.348</v>
      </c>
      <c r="AD85" s="142">
        <f t="shared" si="19"/>
        <v>4.028</v>
      </c>
      <c r="AE85" s="142">
        <f t="shared" si="19"/>
        <v>4.238</v>
      </c>
      <c r="AF85" s="142">
        <f t="shared" si="19"/>
        <v>4.578</v>
      </c>
      <c r="AG85" s="142">
        <f t="shared" si="19"/>
        <v>4.446</v>
      </c>
      <c r="AH85" s="142">
        <f t="shared" si="19"/>
        <v>4.809</v>
      </c>
      <c r="AI85" s="142" t="str">
        <f t="shared" si="19"/>
        <v/>
      </c>
      <c r="AJ85" s="142" t="str">
        <f t="shared" si="19"/>
        <v/>
      </c>
      <c r="AK85" s="142" t="str">
        <f t="shared" si="19"/>
        <v/>
      </c>
      <c r="AL85" s="142" t="str">
        <f t="shared" si="19"/>
        <v/>
      </c>
      <c r="AM85" s="142" t="str">
        <f t="shared" si="19"/>
        <v/>
      </c>
    </row>
    <row r="86" ht="12.75" customHeight="1">
      <c r="A86" s="140" t="str">
        <f t="shared" si="4"/>
        <v>Tottenham</v>
      </c>
      <c r="B86" s="142">
        <f t="shared" ref="B86:AM86" si="20">IF(B$69&lt;=38,ROUND(SUMIFS($B63:$AM63,$B$68:$AM$68,"&lt;="&amp;B$69,$B$68:$AM$68,"&gt;="&amp;B$68),3),"")</f>
        <v>8.353</v>
      </c>
      <c r="C86" s="142">
        <f t="shared" si="20"/>
        <v>8.773</v>
      </c>
      <c r="D86" s="142">
        <f t="shared" si="20"/>
        <v>8.293</v>
      </c>
      <c r="E86" s="142">
        <f t="shared" si="20"/>
        <v>9.186</v>
      </c>
      <c r="F86" s="142">
        <f t="shared" si="20"/>
        <v>8.361</v>
      </c>
      <c r="G86" s="142">
        <f t="shared" si="20"/>
        <v>8.103</v>
      </c>
      <c r="H86" s="142">
        <f t="shared" si="20"/>
        <v>8.208</v>
      </c>
      <c r="I86" s="142">
        <f t="shared" si="20"/>
        <v>8.254</v>
      </c>
      <c r="J86" s="142">
        <f t="shared" si="20"/>
        <v>7.465</v>
      </c>
      <c r="K86" s="142">
        <f t="shared" si="20"/>
        <v>7.952</v>
      </c>
      <c r="L86" s="142">
        <f t="shared" si="20"/>
        <v>8.305</v>
      </c>
      <c r="M86" s="142">
        <f t="shared" si="20"/>
        <v>8.192</v>
      </c>
      <c r="N86" s="142">
        <f t="shared" si="20"/>
        <v>7.93</v>
      </c>
      <c r="O86" s="142">
        <f t="shared" si="20"/>
        <v>8.485</v>
      </c>
      <c r="P86" s="142">
        <f t="shared" si="20"/>
        <v>9.115</v>
      </c>
      <c r="Q86" s="142">
        <f t="shared" si="20"/>
        <v>8.57</v>
      </c>
      <c r="R86" s="142">
        <f t="shared" si="20"/>
        <v>8.589</v>
      </c>
      <c r="S86" s="142">
        <f t="shared" si="20"/>
        <v>8.619</v>
      </c>
      <c r="T86" s="142">
        <f t="shared" si="20"/>
        <v>9.503</v>
      </c>
      <c r="U86" s="142">
        <f t="shared" si="20"/>
        <v>9.441</v>
      </c>
      <c r="V86" s="142">
        <f t="shared" si="20"/>
        <v>10.108</v>
      </c>
      <c r="W86" s="142">
        <f t="shared" si="20"/>
        <v>9.693</v>
      </c>
      <c r="X86" s="142">
        <f t="shared" si="20"/>
        <v>9.359</v>
      </c>
      <c r="Y86" s="142">
        <f t="shared" si="20"/>
        <v>9.884</v>
      </c>
      <c r="Z86" s="142">
        <f t="shared" si="20"/>
        <v>9.211</v>
      </c>
      <c r="AA86" s="142">
        <f t="shared" si="20"/>
        <v>9.088</v>
      </c>
      <c r="AB86" s="142">
        <f t="shared" si="20"/>
        <v>7.266</v>
      </c>
      <c r="AC86" s="142">
        <f t="shared" si="20"/>
        <v>8.164</v>
      </c>
      <c r="AD86" s="142">
        <f t="shared" si="20"/>
        <v>9.362</v>
      </c>
      <c r="AE86" s="142">
        <f t="shared" si="20"/>
        <v>8.183</v>
      </c>
      <c r="AF86" s="142">
        <f t="shared" si="20"/>
        <v>9.412</v>
      </c>
      <c r="AG86" s="142">
        <f t="shared" si="20"/>
        <v>9.257</v>
      </c>
      <c r="AH86" s="142">
        <f t="shared" si="20"/>
        <v>10.956</v>
      </c>
      <c r="AI86" s="142" t="str">
        <f t="shared" si="20"/>
        <v/>
      </c>
      <c r="AJ86" s="142" t="str">
        <f t="shared" si="20"/>
        <v/>
      </c>
      <c r="AK86" s="142" t="str">
        <f t="shared" si="20"/>
        <v/>
      </c>
      <c r="AL86" s="142" t="str">
        <f t="shared" si="20"/>
        <v/>
      </c>
      <c r="AM86" s="142" t="str">
        <f t="shared" si="20"/>
        <v/>
      </c>
    </row>
    <row r="87" ht="12.75" customHeight="1">
      <c r="A87" s="140" t="str">
        <f t="shared" si="4"/>
        <v>Watford</v>
      </c>
      <c r="B87" s="142">
        <f t="shared" ref="B87:AM87" si="21">IF(B$69&lt;=38,ROUND(SUMIFS($B64:$AM64,$B$68:$AM$68,"&lt;="&amp;B$69,$B$68:$AM$68,"&gt;="&amp;B$68),3),"")</f>
        <v>5.143</v>
      </c>
      <c r="C87" s="142">
        <f t="shared" si="21"/>
        <v>4.459</v>
      </c>
      <c r="D87" s="142">
        <f t="shared" si="21"/>
        <v>5.305</v>
      </c>
      <c r="E87" s="142">
        <f t="shared" si="21"/>
        <v>4.873</v>
      </c>
      <c r="F87" s="142">
        <f t="shared" si="21"/>
        <v>5.415</v>
      </c>
      <c r="G87" s="142">
        <f t="shared" si="21"/>
        <v>5.069</v>
      </c>
      <c r="H87" s="142">
        <f t="shared" si="21"/>
        <v>5.057</v>
      </c>
      <c r="I87" s="142">
        <f t="shared" si="21"/>
        <v>5.699</v>
      </c>
      <c r="J87" s="142">
        <f t="shared" si="21"/>
        <v>4.984</v>
      </c>
      <c r="K87" s="142">
        <f t="shared" si="21"/>
        <v>4.791</v>
      </c>
      <c r="L87" s="142">
        <f t="shared" si="21"/>
        <v>3.993</v>
      </c>
      <c r="M87" s="142">
        <f t="shared" si="21"/>
        <v>4.788</v>
      </c>
      <c r="N87" s="142">
        <f t="shared" si="21"/>
        <v>4.788</v>
      </c>
      <c r="O87" s="142">
        <f t="shared" si="21"/>
        <v>4.538</v>
      </c>
      <c r="P87" s="142">
        <f t="shared" si="21"/>
        <v>5.211</v>
      </c>
      <c r="Q87" s="142">
        <f t="shared" si="21"/>
        <v>5.457</v>
      </c>
      <c r="R87" s="142">
        <f t="shared" si="21"/>
        <v>5.588</v>
      </c>
      <c r="S87" s="142">
        <f t="shared" si="21"/>
        <v>5.263</v>
      </c>
      <c r="T87" s="142">
        <f t="shared" si="21"/>
        <v>5.001</v>
      </c>
      <c r="U87" s="142">
        <f t="shared" si="21"/>
        <v>4.74</v>
      </c>
      <c r="V87" s="142">
        <f t="shared" si="21"/>
        <v>4.99</v>
      </c>
      <c r="W87" s="142">
        <f t="shared" si="21"/>
        <v>4.856</v>
      </c>
      <c r="X87" s="142">
        <f t="shared" si="21"/>
        <v>4.41</v>
      </c>
      <c r="Y87" s="142">
        <f t="shared" si="21"/>
        <v>5.077</v>
      </c>
      <c r="Z87" s="142">
        <f t="shared" si="21"/>
        <v>5.025</v>
      </c>
      <c r="AA87" s="142">
        <f t="shared" si="21"/>
        <v>5.619</v>
      </c>
      <c r="AB87" s="142">
        <f t="shared" si="21"/>
        <v>4.355</v>
      </c>
      <c r="AC87" s="142">
        <f t="shared" si="21"/>
        <v>5.266</v>
      </c>
      <c r="AD87" s="142">
        <f t="shared" si="21"/>
        <v>6.296</v>
      </c>
      <c r="AE87" s="142">
        <f t="shared" si="21"/>
        <v>5.368</v>
      </c>
      <c r="AF87" s="142">
        <f t="shared" si="21"/>
        <v>6.135</v>
      </c>
      <c r="AG87" s="142">
        <f t="shared" si="21"/>
        <v>5.304</v>
      </c>
      <c r="AH87" s="142">
        <f t="shared" si="21"/>
        <v>6.819</v>
      </c>
      <c r="AI87" s="142" t="str">
        <f t="shared" si="21"/>
        <v/>
      </c>
      <c r="AJ87" s="142" t="str">
        <f t="shared" si="21"/>
        <v/>
      </c>
      <c r="AK87" s="142" t="str">
        <f t="shared" si="21"/>
        <v/>
      </c>
      <c r="AL87" s="142" t="str">
        <f t="shared" si="21"/>
        <v/>
      </c>
      <c r="AM87" s="142" t="str">
        <f t="shared" si="21"/>
        <v/>
      </c>
    </row>
    <row r="88" ht="12.75" customHeight="1">
      <c r="A88" s="140" t="str">
        <f t="shared" si="4"/>
        <v>West Ham</v>
      </c>
      <c r="B88" s="142">
        <f t="shared" ref="B88:AM88" si="22">IF(B$69&lt;=38,ROUND(SUMIFS($B65:$AM65,$B$68:$AM$68,"&lt;="&amp;B$69,$B$68:$AM$68,"&gt;="&amp;B$68),3),"")</f>
        <v>4.898</v>
      </c>
      <c r="C88" s="142">
        <f t="shared" si="22"/>
        <v>5.232</v>
      </c>
      <c r="D88" s="142">
        <f t="shared" si="22"/>
        <v>5.01</v>
      </c>
      <c r="E88" s="142">
        <f t="shared" si="22"/>
        <v>5.01</v>
      </c>
      <c r="F88" s="142">
        <f t="shared" si="22"/>
        <v>4.817</v>
      </c>
      <c r="G88" s="142">
        <f t="shared" si="22"/>
        <v>4.817</v>
      </c>
      <c r="H88" s="142">
        <f t="shared" si="22"/>
        <v>4.928</v>
      </c>
      <c r="I88" s="142">
        <f t="shared" si="22"/>
        <v>4.706</v>
      </c>
      <c r="J88" s="142">
        <f t="shared" si="22"/>
        <v>4.409</v>
      </c>
      <c r="K88" s="142">
        <f t="shared" si="22"/>
        <v>4.772</v>
      </c>
      <c r="L88" s="142">
        <f t="shared" si="22"/>
        <v>4.994</v>
      </c>
      <c r="M88" s="142">
        <f t="shared" si="22"/>
        <v>5.16</v>
      </c>
      <c r="N88" s="142">
        <f t="shared" si="22"/>
        <v>5.456</v>
      </c>
      <c r="O88" s="142">
        <f t="shared" si="22"/>
        <v>5.938</v>
      </c>
      <c r="P88" s="142">
        <f t="shared" si="22"/>
        <v>5.938</v>
      </c>
      <c r="Q88" s="142">
        <f t="shared" si="22"/>
        <v>5.909</v>
      </c>
      <c r="R88" s="142">
        <f t="shared" si="22"/>
        <v>6.02</v>
      </c>
      <c r="S88" s="142">
        <f t="shared" si="22"/>
        <v>6.151</v>
      </c>
      <c r="T88" s="142">
        <f t="shared" si="22"/>
        <v>5.967</v>
      </c>
      <c r="U88" s="142">
        <f t="shared" si="22"/>
        <v>6.041</v>
      </c>
      <c r="V88" s="142">
        <f t="shared" si="22"/>
        <v>6.411</v>
      </c>
      <c r="W88" s="142">
        <f t="shared" si="22"/>
        <v>6.728</v>
      </c>
      <c r="X88" s="142">
        <f t="shared" si="22"/>
        <v>6.099</v>
      </c>
      <c r="Y88" s="142">
        <f t="shared" si="22"/>
        <v>6.099</v>
      </c>
      <c r="Z88" s="142">
        <f t="shared" si="22"/>
        <v>5.983</v>
      </c>
      <c r="AA88" s="142">
        <f t="shared" si="22"/>
        <v>6.168</v>
      </c>
      <c r="AB88" s="142">
        <f t="shared" si="22"/>
        <v>6.502</v>
      </c>
      <c r="AC88" s="142">
        <f t="shared" si="22"/>
        <v>5.703</v>
      </c>
      <c r="AD88" s="142">
        <f t="shared" si="22"/>
        <v>5.518</v>
      </c>
      <c r="AE88" s="142">
        <f t="shared" si="22"/>
        <v>5.814</v>
      </c>
      <c r="AF88" s="142">
        <f t="shared" si="22"/>
        <v>5.484</v>
      </c>
      <c r="AG88" s="142">
        <f t="shared" si="22"/>
        <v>5.373</v>
      </c>
      <c r="AH88" s="142">
        <f t="shared" si="22"/>
        <v>5.188</v>
      </c>
      <c r="AI88" s="142" t="str">
        <f t="shared" si="22"/>
        <v/>
      </c>
      <c r="AJ88" s="142" t="str">
        <f t="shared" si="22"/>
        <v/>
      </c>
      <c r="AK88" s="142" t="str">
        <f t="shared" si="22"/>
        <v/>
      </c>
      <c r="AL88" s="142" t="str">
        <f t="shared" si="22"/>
        <v/>
      </c>
      <c r="AM88" s="142" t="str">
        <f t="shared" si="22"/>
        <v/>
      </c>
    </row>
    <row r="89" ht="12.75" customHeight="1">
      <c r="A89" s="140" t="str">
        <f t="shared" si="4"/>
        <v>Wolves</v>
      </c>
      <c r="B89" s="142">
        <f t="shared" ref="B89:AM89" si="23">IF(B$69&lt;=38,ROUND(SUMIFS($B66:$AM66,$B$68:$AM$68,"&lt;="&amp;B$69,$B$68:$AM$68,"&gt;="&amp;B$68),3),"")</f>
        <v>3.519</v>
      </c>
      <c r="C89" s="142">
        <f t="shared" si="23"/>
        <v>3.316</v>
      </c>
      <c r="D89" s="142">
        <f t="shared" si="23"/>
        <v>3.414</v>
      </c>
      <c r="E89" s="142">
        <f t="shared" si="23"/>
        <v>4.091</v>
      </c>
      <c r="F89" s="142">
        <f t="shared" si="23"/>
        <v>4.071</v>
      </c>
      <c r="G89" s="142">
        <f t="shared" si="23"/>
        <v>4.003</v>
      </c>
      <c r="H89" s="142">
        <f t="shared" si="23"/>
        <v>4.219</v>
      </c>
      <c r="I89" s="142">
        <f t="shared" si="23"/>
        <v>4.321</v>
      </c>
      <c r="J89" s="142">
        <f t="shared" si="23"/>
        <v>4.28</v>
      </c>
      <c r="K89" s="142">
        <f t="shared" si="23"/>
        <v>3.908</v>
      </c>
      <c r="L89" s="142">
        <f t="shared" si="23"/>
        <v>3.751</v>
      </c>
      <c r="M89" s="142">
        <f t="shared" si="23"/>
        <v>4.123</v>
      </c>
      <c r="N89" s="142">
        <f t="shared" si="23"/>
        <v>4.677</v>
      </c>
      <c r="O89" s="142">
        <f t="shared" si="23"/>
        <v>4.081</v>
      </c>
      <c r="P89" s="142">
        <f t="shared" si="23"/>
        <v>3.906</v>
      </c>
      <c r="Q89" s="142">
        <f t="shared" si="23"/>
        <v>4.109</v>
      </c>
      <c r="R89" s="142">
        <f t="shared" si="23"/>
        <v>4.05</v>
      </c>
      <c r="S89" s="142">
        <f t="shared" si="23"/>
        <v>4.286</v>
      </c>
      <c r="T89" s="142">
        <f t="shared" si="23"/>
        <v>4.76</v>
      </c>
      <c r="U89" s="142">
        <f t="shared" si="23"/>
        <v>4.672</v>
      </c>
      <c r="V89" s="142">
        <f t="shared" si="23"/>
        <v>5.372</v>
      </c>
      <c r="W89" s="142">
        <f t="shared" si="23"/>
        <v>5.014</v>
      </c>
      <c r="X89" s="142">
        <f t="shared" si="23"/>
        <v>5.23</v>
      </c>
      <c r="Y89" s="142">
        <f t="shared" si="23"/>
        <v>4.953</v>
      </c>
      <c r="Z89" s="142">
        <f t="shared" si="23"/>
        <v>3.847</v>
      </c>
      <c r="AA89" s="142">
        <f t="shared" si="23"/>
        <v>4.463</v>
      </c>
      <c r="AB89" s="142">
        <f t="shared" si="23"/>
        <v>3.782</v>
      </c>
      <c r="AC89" s="142">
        <f t="shared" si="23"/>
        <v>3.836</v>
      </c>
      <c r="AD89" s="142">
        <f t="shared" si="23"/>
        <v>3.856</v>
      </c>
      <c r="AE89" s="142">
        <f t="shared" si="23"/>
        <v>3.829</v>
      </c>
      <c r="AF89" s="142">
        <f t="shared" si="23"/>
        <v>4.123</v>
      </c>
      <c r="AG89" s="142">
        <f t="shared" si="23"/>
        <v>4.345</v>
      </c>
      <c r="AH89" s="142">
        <f t="shared" si="23"/>
        <v>4.208</v>
      </c>
      <c r="AI89" s="142" t="str">
        <f t="shared" si="23"/>
        <v/>
      </c>
      <c r="AJ89" s="142" t="str">
        <f t="shared" si="23"/>
        <v/>
      </c>
      <c r="AK89" s="142" t="str">
        <f t="shared" si="23"/>
        <v/>
      </c>
      <c r="AL89" s="142" t="str">
        <f t="shared" si="23"/>
        <v/>
      </c>
      <c r="AM89" s="142" t="str">
        <f t="shared" si="23"/>
        <v/>
      </c>
    </row>
    <row r="90" ht="15.75" customHeight="1">
      <c r="A90" s="147" t="s">
        <v>165</v>
      </c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</row>
    <row r="91" ht="12.75" customHeight="1">
      <c r="A91" s="139" t="s">
        <v>159</v>
      </c>
      <c r="B91" s="139" t="s">
        <v>41</v>
      </c>
      <c r="C91" s="139" t="s">
        <v>42</v>
      </c>
      <c r="D91" s="139" t="s">
        <v>43</v>
      </c>
      <c r="E91" s="139" t="s">
        <v>44</v>
      </c>
      <c r="F91" s="139" t="s">
        <v>45</v>
      </c>
      <c r="G91" s="139" t="s">
        <v>46</v>
      </c>
      <c r="H91" s="139" t="s">
        <v>47</v>
      </c>
      <c r="I91" s="139" t="s">
        <v>48</v>
      </c>
      <c r="J91" s="139" t="s">
        <v>49</v>
      </c>
      <c r="K91" s="139" t="s">
        <v>50</v>
      </c>
      <c r="L91" s="140" t="s">
        <v>51</v>
      </c>
      <c r="M91" s="140" t="s">
        <v>52</v>
      </c>
      <c r="N91" s="140" t="s">
        <v>53</v>
      </c>
      <c r="O91" s="140" t="s">
        <v>54</v>
      </c>
      <c r="P91" s="140" t="s">
        <v>55</v>
      </c>
      <c r="Q91" s="140" t="s">
        <v>56</v>
      </c>
      <c r="R91" s="140" t="s">
        <v>57</v>
      </c>
      <c r="S91" s="140" t="s">
        <v>58</v>
      </c>
      <c r="T91" s="140" t="s">
        <v>59</v>
      </c>
      <c r="U91" s="140" t="s">
        <v>60</v>
      </c>
      <c r="V91" s="140" t="s">
        <v>61</v>
      </c>
      <c r="W91" s="140" t="s">
        <v>62</v>
      </c>
      <c r="X91" s="140" t="s">
        <v>63</v>
      </c>
      <c r="Y91" s="140" t="s">
        <v>64</v>
      </c>
      <c r="Z91" s="140" t="s">
        <v>65</v>
      </c>
      <c r="AA91" s="140" t="s">
        <v>66</v>
      </c>
      <c r="AB91" s="140" t="s">
        <v>67</v>
      </c>
      <c r="AC91" s="140" t="s">
        <v>68</v>
      </c>
      <c r="AD91" s="140" t="s">
        <v>69</v>
      </c>
      <c r="AE91" s="140" t="s">
        <v>70</v>
      </c>
      <c r="AF91" s="140" t="s">
        <v>71</v>
      </c>
      <c r="AG91" s="140" t="s">
        <v>72</v>
      </c>
      <c r="AH91" s="140" t="s">
        <v>73</v>
      </c>
      <c r="AI91" s="140" t="s">
        <v>74</v>
      </c>
      <c r="AJ91" s="140" t="s">
        <v>75</v>
      </c>
      <c r="AK91" s="140" t="s">
        <v>76</v>
      </c>
      <c r="AL91" s="140" t="s">
        <v>77</v>
      </c>
      <c r="AM91" s="140" t="s">
        <v>78</v>
      </c>
    </row>
    <row r="92" ht="12.75" customHeight="1">
      <c r="A92" s="140" t="str">
        <f t="shared" ref="A92:A111" si="25">A3</f>
        <v>Arsenal</v>
      </c>
      <c r="B92" s="142">
        <f t="shared" ref="B92:AM92" si="24">IF(ISERROR(RANK(B70,B$70:B$89,0)+COUNTIF(B$70:B70,B70)-1),"",RANK(B70,B$70:B$89,0)+COUNTIF(B$70:B70,B70)-1)</f>
        <v>3</v>
      </c>
      <c r="C92" s="142">
        <f t="shared" si="24"/>
        <v>2</v>
      </c>
      <c r="D92" s="142">
        <f t="shared" si="24"/>
        <v>2</v>
      </c>
      <c r="E92" s="142">
        <f t="shared" si="24"/>
        <v>2</v>
      </c>
      <c r="F92" s="142">
        <f t="shared" si="24"/>
        <v>2</v>
      </c>
      <c r="G92" s="142">
        <f t="shared" si="24"/>
        <v>1</v>
      </c>
      <c r="H92" s="142">
        <f t="shared" si="24"/>
        <v>1</v>
      </c>
      <c r="I92" s="142">
        <f t="shared" si="24"/>
        <v>1</v>
      </c>
      <c r="J92" s="142">
        <f t="shared" si="24"/>
        <v>3</v>
      </c>
      <c r="K92" s="142">
        <f t="shared" si="24"/>
        <v>4</v>
      </c>
      <c r="L92" s="142">
        <f t="shared" si="24"/>
        <v>3</v>
      </c>
      <c r="M92" s="142">
        <f t="shared" si="24"/>
        <v>3</v>
      </c>
      <c r="N92" s="142">
        <f t="shared" si="24"/>
        <v>4</v>
      </c>
      <c r="O92" s="142">
        <f t="shared" si="24"/>
        <v>6</v>
      </c>
      <c r="P92" s="142">
        <f t="shared" si="24"/>
        <v>6</v>
      </c>
      <c r="Q92" s="142">
        <f t="shared" si="24"/>
        <v>3</v>
      </c>
      <c r="R92" s="142">
        <f t="shared" si="24"/>
        <v>5</v>
      </c>
      <c r="S92" s="142">
        <f t="shared" si="24"/>
        <v>3</v>
      </c>
      <c r="T92" s="142">
        <f t="shared" si="24"/>
        <v>4</v>
      </c>
      <c r="U92" s="142">
        <f t="shared" si="24"/>
        <v>4</v>
      </c>
      <c r="V92" s="142">
        <f t="shared" si="24"/>
        <v>4</v>
      </c>
      <c r="W92" s="142">
        <f t="shared" si="24"/>
        <v>4</v>
      </c>
      <c r="X92" s="142">
        <f t="shared" si="24"/>
        <v>3</v>
      </c>
      <c r="Y92" s="142">
        <f t="shared" si="24"/>
        <v>4</v>
      </c>
      <c r="Z92" s="142">
        <f t="shared" si="24"/>
        <v>4</v>
      </c>
      <c r="AA92" s="142">
        <f t="shared" si="24"/>
        <v>4</v>
      </c>
      <c r="AB92" s="142">
        <f t="shared" si="24"/>
        <v>2</v>
      </c>
      <c r="AC92" s="142">
        <f t="shared" si="24"/>
        <v>3</v>
      </c>
      <c r="AD92" s="142">
        <f t="shared" si="24"/>
        <v>7</v>
      </c>
      <c r="AE92" s="142">
        <f t="shared" si="24"/>
        <v>3</v>
      </c>
      <c r="AF92" s="142">
        <f t="shared" si="24"/>
        <v>5</v>
      </c>
      <c r="AG92" s="142">
        <f t="shared" si="24"/>
        <v>2</v>
      </c>
      <c r="AH92" s="142">
        <f t="shared" si="24"/>
        <v>5</v>
      </c>
      <c r="AI92" s="142" t="str">
        <f t="shared" si="24"/>
        <v/>
      </c>
      <c r="AJ92" s="142" t="str">
        <f t="shared" si="24"/>
        <v/>
      </c>
      <c r="AK92" s="142" t="str">
        <f t="shared" si="24"/>
        <v/>
      </c>
      <c r="AL92" s="142" t="str">
        <f t="shared" si="24"/>
        <v/>
      </c>
      <c r="AM92" s="142" t="str">
        <f t="shared" si="24"/>
        <v/>
      </c>
    </row>
    <row r="93" ht="12.75" customHeight="1">
      <c r="A93" s="140" t="str">
        <f t="shared" si="25"/>
        <v>Bournemouth</v>
      </c>
      <c r="B93" s="142">
        <f t="shared" ref="B93:AM93" si="26">IF(ISERROR(RANK(B71,B$70:B$89,0)+COUNTIF(B$70:B71,B71)-1),"",RANK(B71,B$70:B$89,0)+COUNTIF(B$70:B71,B71)-1)</f>
        <v>10</v>
      </c>
      <c r="C93" s="142">
        <f t="shared" si="26"/>
        <v>10</v>
      </c>
      <c r="D93" s="142">
        <f t="shared" si="26"/>
        <v>10</v>
      </c>
      <c r="E93" s="142">
        <f t="shared" si="26"/>
        <v>10</v>
      </c>
      <c r="F93" s="142">
        <f t="shared" si="26"/>
        <v>8</v>
      </c>
      <c r="G93" s="142">
        <f t="shared" si="26"/>
        <v>10</v>
      </c>
      <c r="H93" s="142">
        <f t="shared" si="26"/>
        <v>8</v>
      </c>
      <c r="I93" s="142">
        <f t="shared" si="26"/>
        <v>9</v>
      </c>
      <c r="J93" s="142">
        <f t="shared" si="26"/>
        <v>10</v>
      </c>
      <c r="K93" s="142">
        <f t="shared" si="26"/>
        <v>9</v>
      </c>
      <c r="L93" s="142">
        <f t="shared" si="26"/>
        <v>10</v>
      </c>
      <c r="M93" s="142">
        <f t="shared" si="26"/>
        <v>8</v>
      </c>
      <c r="N93" s="142">
        <f t="shared" si="26"/>
        <v>8</v>
      </c>
      <c r="O93" s="142">
        <f t="shared" si="26"/>
        <v>10</v>
      </c>
      <c r="P93" s="142">
        <f t="shared" si="26"/>
        <v>11</v>
      </c>
      <c r="Q93" s="142">
        <f t="shared" si="26"/>
        <v>12</v>
      </c>
      <c r="R93" s="142">
        <f t="shared" si="26"/>
        <v>14</v>
      </c>
      <c r="S93" s="142">
        <f t="shared" si="26"/>
        <v>9</v>
      </c>
      <c r="T93" s="142">
        <f t="shared" si="26"/>
        <v>11</v>
      </c>
      <c r="U93" s="142">
        <f t="shared" si="26"/>
        <v>11</v>
      </c>
      <c r="V93" s="142">
        <f t="shared" si="26"/>
        <v>10</v>
      </c>
      <c r="W93" s="142">
        <f t="shared" si="26"/>
        <v>10</v>
      </c>
      <c r="X93" s="142">
        <f t="shared" si="26"/>
        <v>10</v>
      </c>
      <c r="Y93" s="142">
        <f t="shared" si="26"/>
        <v>16</v>
      </c>
      <c r="Z93" s="142">
        <f t="shared" si="26"/>
        <v>15</v>
      </c>
      <c r="AA93" s="142">
        <f t="shared" si="26"/>
        <v>15</v>
      </c>
      <c r="AB93" s="142">
        <f t="shared" si="26"/>
        <v>11</v>
      </c>
      <c r="AC93" s="142">
        <f t="shared" si="26"/>
        <v>13</v>
      </c>
      <c r="AD93" s="142">
        <f t="shared" si="26"/>
        <v>13</v>
      </c>
      <c r="AE93" s="142">
        <f t="shared" si="26"/>
        <v>9</v>
      </c>
      <c r="AF93" s="142">
        <f t="shared" si="26"/>
        <v>9</v>
      </c>
      <c r="AG93" s="142">
        <f t="shared" si="26"/>
        <v>9</v>
      </c>
      <c r="AH93" s="142">
        <f t="shared" si="26"/>
        <v>9</v>
      </c>
      <c r="AI93" s="142" t="str">
        <f t="shared" si="26"/>
        <v/>
      </c>
      <c r="AJ93" s="142" t="str">
        <f t="shared" si="26"/>
        <v/>
      </c>
      <c r="AK93" s="142" t="str">
        <f t="shared" si="26"/>
        <v/>
      </c>
      <c r="AL93" s="142" t="str">
        <f t="shared" si="26"/>
        <v/>
      </c>
      <c r="AM93" s="142" t="str">
        <f t="shared" si="26"/>
        <v/>
      </c>
    </row>
    <row r="94" ht="12.75" customHeight="1">
      <c r="A94" s="140" t="str">
        <f t="shared" si="25"/>
        <v>Brighton</v>
      </c>
      <c r="B94" s="142">
        <f t="shared" ref="B94:AM94" si="27">IF(ISERROR(RANK(B72,B$70:B$89,0)+COUNTIF(B$70:B72,B72)-1),"",RANK(B72,B$70:B$89,0)+COUNTIF(B$70:B72,B72)-1)</f>
        <v>16</v>
      </c>
      <c r="C94" s="142">
        <f t="shared" si="27"/>
        <v>16</v>
      </c>
      <c r="D94" s="142">
        <f t="shared" si="27"/>
        <v>14</v>
      </c>
      <c r="E94" s="142">
        <f t="shared" si="27"/>
        <v>13</v>
      </c>
      <c r="F94" s="142">
        <f t="shared" si="27"/>
        <v>16</v>
      </c>
      <c r="G94" s="142">
        <f t="shared" si="27"/>
        <v>16</v>
      </c>
      <c r="H94" s="142">
        <f t="shared" si="27"/>
        <v>19</v>
      </c>
      <c r="I94" s="142">
        <f t="shared" si="27"/>
        <v>10</v>
      </c>
      <c r="J94" s="142">
        <f t="shared" si="27"/>
        <v>19</v>
      </c>
      <c r="K94" s="142">
        <f t="shared" si="27"/>
        <v>13</v>
      </c>
      <c r="L94" s="142">
        <f t="shared" si="27"/>
        <v>16</v>
      </c>
      <c r="M94" s="142">
        <f t="shared" si="27"/>
        <v>15</v>
      </c>
      <c r="N94" s="142">
        <f t="shared" si="27"/>
        <v>15</v>
      </c>
      <c r="O94" s="142">
        <f t="shared" si="27"/>
        <v>16</v>
      </c>
      <c r="P94" s="142">
        <f t="shared" si="27"/>
        <v>12</v>
      </c>
      <c r="Q94" s="142">
        <f t="shared" si="27"/>
        <v>14</v>
      </c>
      <c r="R94" s="142">
        <f t="shared" si="27"/>
        <v>12</v>
      </c>
      <c r="S94" s="142">
        <f t="shared" si="27"/>
        <v>14</v>
      </c>
      <c r="T94" s="142">
        <f t="shared" si="27"/>
        <v>16</v>
      </c>
      <c r="U94" s="142">
        <f t="shared" si="27"/>
        <v>15</v>
      </c>
      <c r="V94" s="142">
        <f t="shared" si="27"/>
        <v>16</v>
      </c>
      <c r="W94" s="142">
        <f t="shared" si="27"/>
        <v>17</v>
      </c>
      <c r="X94" s="142">
        <f t="shared" si="27"/>
        <v>20</v>
      </c>
      <c r="Y94" s="142">
        <f t="shared" si="27"/>
        <v>13</v>
      </c>
      <c r="Z94" s="142">
        <f t="shared" si="27"/>
        <v>14</v>
      </c>
      <c r="AA94" s="142">
        <f t="shared" si="27"/>
        <v>17</v>
      </c>
      <c r="AB94" s="142">
        <f t="shared" si="27"/>
        <v>13</v>
      </c>
      <c r="AC94" s="142">
        <f t="shared" si="27"/>
        <v>14</v>
      </c>
      <c r="AD94" s="142">
        <f t="shared" si="27"/>
        <v>10</v>
      </c>
      <c r="AE94" s="142">
        <f t="shared" si="27"/>
        <v>14</v>
      </c>
      <c r="AF94" s="142">
        <f t="shared" si="27"/>
        <v>11</v>
      </c>
      <c r="AG94" s="142">
        <f t="shared" si="27"/>
        <v>15</v>
      </c>
      <c r="AH94" s="142">
        <f t="shared" si="27"/>
        <v>18</v>
      </c>
      <c r="AI94" s="142" t="str">
        <f t="shared" si="27"/>
        <v/>
      </c>
      <c r="AJ94" s="142" t="str">
        <f t="shared" si="27"/>
        <v/>
      </c>
      <c r="AK94" s="142" t="str">
        <f t="shared" si="27"/>
        <v/>
      </c>
      <c r="AL94" s="142" t="str">
        <f t="shared" si="27"/>
        <v/>
      </c>
      <c r="AM94" s="142" t="str">
        <f t="shared" si="27"/>
        <v/>
      </c>
    </row>
    <row r="95" ht="12.75" customHeight="1">
      <c r="A95" s="140" t="str">
        <f t="shared" si="25"/>
        <v>Burnley</v>
      </c>
      <c r="B95" s="142">
        <f t="shared" ref="B95:AM95" si="28">IF(ISERROR(RANK(B73,B$70:B$89,0)+COUNTIF(B$70:B73,B73)-1),"",RANK(B73,B$70:B$89,0)+COUNTIF(B$70:B73,B73)-1)</f>
        <v>13</v>
      </c>
      <c r="C95" s="142">
        <f t="shared" si="28"/>
        <v>13</v>
      </c>
      <c r="D95" s="142">
        <f t="shared" si="28"/>
        <v>13</v>
      </c>
      <c r="E95" s="142">
        <f t="shared" si="28"/>
        <v>15</v>
      </c>
      <c r="F95" s="142">
        <f t="shared" si="28"/>
        <v>15</v>
      </c>
      <c r="G95" s="142">
        <f t="shared" si="28"/>
        <v>15</v>
      </c>
      <c r="H95" s="142">
        <f t="shared" si="28"/>
        <v>17</v>
      </c>
      <c r="I95" s="142">
        <f t="shared" si="28"/>
        <v>18</v>
      </c>
      <c r="J95" s="142">
        <f t="shared" si="28"/>
        <v>18</v>
      </c>
      <c r="K95" s="142">
        <f t="shared" si="28"/>
        <v>16</v>
      </c>
      <c r="L95" s="142">
        <f t="shared" si="28"/>
        <v>12</v>
      </c>
      <c r="M95" s="142">
        <f t="shared" si="28"/>
        <v>16</v>
      </c>
      <c r="N95" s="142">
        <f t="shared" si="28"/>
        <v>16</v>
      </c>
      <c r="O95" s="142">
        <f t="shared" si="28"/>
        <v>15</v>
      </c>
      <c r="P95" s="142">
        <f t="shared" si="28"/>
        <v>16</v>
      </c>
      <c r="Q95" s="142">
        <f t="shared" si="28"/>
        <v>13</v>
      </c>
      <c r="R95" s="142">
        <f t="shared" si="28"/>
        <v>13</v>
      </c>
      <c r="S95" s="142">
        <f t="shared" si="28"/>
        <v>12</v>
      </c>
      <c r="T95" s="142">
        <f t="shared" si="28"/>
        <v>13</v>
      </c>
      <c r="U95" s="142">
        <f t="shared" si="28"/>
        <v>13</v>
      </c>
      <c r="V95" s="142">
        <f t="shared" si="28"/>
        <v>14</v>
      </c>
      <c r="W95" s="142">
        <f t="shared" si="28"/>
        <v>15</v>
      </c>
      <c r="X95" s="142">
        <f t="shared" si="28"/>
        <v>17</v>
      </c>
      <c r="Y95" s="142">
        <f t="shared" si="28"/>
        <v>19</v>
      </c>
      <c r="Z95" s="142">
        <f t="shared" si="28"/>
        <v>18</v>
      </c>
      <c r="AA95" s="142">
        <f t="shared" si="28"/>
        <v>18</v>
      </c>
      <c r="AB95" s="142">
        <f t="shared" si="28"/>
        <v>18</v>
      </c>
      <c r="AC95" s="142">
        <f t="shared" si="28"/>
        <v>16</v>
      </c>
      <c r="AD95" s="142">
        <f t="shared" si="28"/>
        <v>15</v>
      </c>
      <c r="AE95" s="142">
        <f t="shared" si="28"/>
        <v>16</v>
      </c>
      <c r="AF95" s="142">
        <f t="shared" si="28"/>
        <v>18</v>
      </c>
      <c r="AG95" s="142">
        <f t="shared" si="28"/>
        <v>18</v>
      </c>
      <c r="AH95" s="142">
        <f t="shared" si="28"/>
        <v>17</v>
      </c>
      <c r="AI95" s="142" t="str">
        <f t="shared" si="28"/>
        <v/>
      </c>
      <c r="AJ95" s="142" t="str">
        <f t="shared" si="28"/>
        <v/>
      </c>
      <c r="AK95" s="142" t="str">
        <f t="shared" si="28"/>
        <v/>
      </c>
      <c r="AL95" s="142" t="str">
        <f t="shared" si="28"/>
        <v/>
      </c>
      <c r="AM95" s="142" t="str">
        <f t="shared" si="28"/>
        <v/>
      </c>
    </row>
    <row r="96" ht="12.75" customHeight="1">
      <c r="A96" s="140" t="str">
        <f t="shared" si="25"/>
        <v>Cardiff</v>
      </c>
      <c r="B96" s="142">
        <f t="shared" ref="B96:AM96" si="29">IF(ISERROR(RANK(B74,B$70:B$89,0)+COUNTIF(B$70:B74,B74)-1),"",RANK(B74,B$70:B$89,0)+COUNTIF(B$70:B74,B74)-1)</f>
        <v>19</v>
      </c>
      <c r="C96" s="142">
        <f t="shared" si="29"/>
        <v>17</v>
      </c>
      <c r="D96" s="142">
        <f t="shared" si="29"/>
        <v>20</v>
      </c>
      <c r="E96" s="142">
        <f t="shared" si="29"/>
        <v>19</v>
      </c>
      <c r="F96" s="142">
        <f t="shared" si="29"/>
        <v>20</v>
      </c>
      <c r="G96" s="142">
        <f t="shared" si="29"/>
        <v>19</v>
      </c>
      <c r="H96" s="142">
        <f t="shared" si="29"/>
        <v>16</v>
      </c>
      <c r="I96" s="142">
        <f t="shared" si="29"/>
        <v>20</v>
      </c>
      <c r="J96" s="142">
        <f t="shared" si="29"/>
        <v>16</v>
      </c>
      <c r="K96" s="142">
        <f t="shared" si="29"/>
        <v>20</v>
      </c>
      <c r="L96" s="142">
        <f t="shared" si="29"/>
        <v>13</v>
      </c>
      <c r="M96" s="142">
        <f t="shared" si="29"/>
        <v>20</v>
      </c>
      <c r="N96" s="142">
        <f t="shared" si="29"/>
        <v>20</v>
      </c>
      <c r="O96" s="142">
        <f t="shared" si="29"/>
        <v>19</v>
      </c>
      <c r="P96" s="142">
        <f t="shared" si="29"/>
        <v>19</v>
      </c>
      <c r="Q96" s="142">
        <f t="shared" si="29"/>
        <v>19</v>
      </c>
      <c r="R96" s="142">
        <f t="shared" si="29"/>
        <v>19</v>
      </c>
      <c r="S96" s="142">
        <f t="shared" si="29"/>
        <v>19</v>
      </c>
      <c r="T96" s="142">
        <f t="shared" si="29"/>
        <v>19</v>
      </c>
      <c r="U96" s="142">
        <f t="shared" si="29"/>
        <v>19</v>
      </c>
      <c r="V96" s="142">
        <f t="shared" si="29"/>
        <v>18</v>
      </c>
      <c r="W96" s="142">
        <f t="shared" si="29"/>
        <v>18</v>
      </c>
      <c r="X96" s="142">
        <f t="shared" si="29"/>
        <v>16</v>
      </c>
      <c r="Y96" s="142">
        <f t="shared" si="29"/>
        <v>17</v>
      </c>
      <c r="Z96" s="142">
        <f t="shared" si="29"/>
        <v>11</v>
      </c>
      <c r="AA96" s="142">
        <f t="shared" si="29"/>
        <v>13</v>
      </c>
      <c r="AB96" s="142">
        <f t="shared" si="29"/>
        <v>12</v>
      </c>
      <c r="AC96" s="142">
        <f t="shared" si="29"/>
        <v>17</v>
      </c>
      <c r="AD96" s="142">
        <f t="shared" si="29"/>
        <v>20</v>
      </c>
      <c r="AE96" s="142">
        <f t="shared" si="29"/>
        <v>20</v>
      </c>
      <c r="AF96" s="142">
        <f t="shared" si="29"/>
        <v>20</v>
      </c>
      <c r="AG96" s="142">
        <f t="shared" si="29"/>
        <v>20</v>
      </c>
      <c r="AH96" s="142">
        <f t="shared" si="29"/>
        <v>20</v>
      </c>
      <c r="AI96" s="142" t="str">
        <f t="shared" si="29"/>
        <v/>
      </c>
      <c r="AJ96" s="142" t="str">
        <f t="shared" si="29"/>
        <v/>
      </c>
      <c r="AK96" s="142" t="str">
        <f t="shared" si="29"/>
        <v/>
      </c>
      <c r="AL96" s="142" t="str">
        <f t="shared" si="29"/>
        <v/>
      </c>
      <c r="AM96" s="142" t="str">
        <f t="shared" si="29"/>
        <v/>
      </c>
    </row>
    <row r="97" ht="12.75" customHeight="1">
      <c r="A97" s="140" t="str">
        <f t="shared" si="25"/>
        <v>Chelsea</v>
      </c>
      <c r="B97" s="142">
        <f t="shared" ref="B97:AM97" si="30">IF(ISERROR(RANK(B75,B$70:B$89,0)+COUNTIF(B$70:B75,B75)-1),"",RANK(B75,B$70:B$89,0)+COUNTIF(B$70:B75,B75)-1)</f>
        <v>6</v>
      </c>
      <c r="C97" s="142">
        <f t="shared" si="30"/>
        <v>5</v>
      </c>
      <c r="D97" s="142">
        <f t="shared" si="30"/>
        <v>6</v>
      </c>
      <c r="E97" s="142">
        <f t="shared" si="30"/>
        <v>5</v>
      </c>
      <c r="F97" s="142">
        <f t="shared" si="30"/>
        <v>7</v>
      </c>
      <c r="G97" s="142">
        <f t="shared" si="30"/>
        <v>7</v>
      </c>
      <c r="H97" s="142">
        <f t="shared" si="30"/>
        <v>6</v>
      </c>
      <c r="I97" s="142">
        <f t="shared" si="30"/>
        <v>7</v>
      </c>
      <c r="J97" s="142">
        <f t="shared" si="30"/>
        <v>6</v>
      </c>
      <c r="K97" s="142">
        <f t="shared" si="30"/>
        <v>6</v>
      </c>
      <c r="L97" s="142">
        <f t="shared" si="30"/>
        <v>6</v>
      </c>
      <c r="M97" s="142">
        <f t="shared" si="30"/>
        <v>6</v>
      </c>
      <c r="N97" s="142">
        <f t="shared" si="30"/>
        <v>6</v>
      </c>
      <c r="O97" s="142">
        <f t="shared" si="30"/>
        <v>5</v>
      </c>
      <c r="P97" s="142">
        <f t="shared" si="30"/>
        <v>5</v>
      </c>
      <c r="Q97" s="142">
        <f t="shared" si="30"/>
        <v>6</v>
      </c>
      <c r="R97" s="142">
        <f t="shared" si="30"/>
        <v>3</v>
      </c>
      <c r="S97" s="142">
        <f t="shared" si="30"/>
        <v>5</v>
      </c>
      <c r="T97" s="142">
        <f t="shared" si="30"/>
        <v>6</v>
      </c>
      <c r="U97" s="142">
        <f t="shared" si="30"/>
        <v>5</v>
      </c>
      <c r="V97" s="142">
        <f t="shared" si="30"/>
        <v>5</v>
      </c>
      <c r="W97" s="142">
        <f t="shared" si="30"/>
        <v>6</v>
      </c>
      <c r="X97" s="142">
        <f t="shared" si="30"/>
        <v>6</v>
      </c>
      <c r="Y97" s="142">
        <f t="shared" si="30"/>
        <v>6</v>
      </c>
      <c r="Z97" s="142">
        <f t="shared" si="30"/>
        <v>6</v>
      </c>
      <c r="AA97" s="142">
        <f t="shared" si="30"/>
        <v>7</v>
      </c>
      <c r="AB97" s="142">
        <f t="shared" si="30"/>
        <v>6</v>
      </c>
      <c r="AC97" s="142">
        <f t="shared" si="30"/>
        <v>6</v>
      </c>
      <c r="AD97" s="142">
        <f t="shared" si="30"/>
        <v>5</v>
      </c>
      <c r="AE97" s="142">
        <f t="shared" si="30"/>
        <v>7</v>
      </c>
      <c r="AF97" s="142">
        <f t="shared" si="30"/>
        <v>7</v>
      </c>
      <c r="AG97" s="142">
        <f t="shared" si="30"/>
        <v>6</v>
      </c>
      <c r="AH97" s="142">
        <f t="shared" si="30"/>
        <v>7</v>
      </c>
      <c r="AI97" s="142" t="str">
        <f t="shared" si="30"/>
        <v/>
      </c>
      <c r="AJ97" s="142" t="str">
        <f t="shared" si="30"/>
        <v/>
      </c>
      <c r="AK97" s="142" t="str">
        <f t="shared" si="30"/>
        <v/>
      </c>
      <c r="AL97" s="142" t="str">
        <f t="shared" si="30"/>
        <v/>
      </c>
      <c r="AM97" s="142" t="str">
        <f t="shared" si="30"/>
        <v/>
      </c>
    </row>
    <row r="98" ht="12.75" customHeight="1">
      <c r="A98" s="140" t="str">
        <f t="shared" si="25"/>
        <v>Crystal Palace</v>
      </c>
      <c r="B98" s="142">
        <f t="shared" ref="B98:AM98" si="31">IF(ISERROR(RANK(B76,B$70:B$89,0)+COUNTIF(B$70:B76,B76)-1),"",RANK(B76,B$70:B$89,0)+COUNTIF(B$70:B76,B76)-1)</f>
        <v>9</v>
      </c>
      <c r="C98" s="142">
        <f t="shared" si="31"/>
        <v>9</v>
      </c>
      <c r="D98" s="142">
        <f t="shared" si="31"/>
        <v>9</v>
      </c>
      <c r="E98" s="142">
        <f t="shared" si="31"/>
        <v>9</v>
      </c>
      <c r="F98" s="142">
        <f t="shared" si="31"/>
        <v>10</v>
      </c>
      <c r="G98" s="142">
        <f t="shared" si="31"/>
        <v>8</v>
      </c>
      <c r="H98" s="142">
        <f t="shared" si="31"/>
        <v>11</v>
      </c>
      <c r="I98" s="142">
        <f t="shared" si="31"/>
        <v>13</v>
      </c>
      <c r="J98" s="142">
        <f t="shared" si="31"/>
        <v>13</v>
      </c>
      <c r="K98" s="142">
        <f t="shared" si="31"/>
        <v>14</v>
      </c>
      <c r="L98" s="142">
        <f t="shared" si="31"/>
        <v>17</v>
      </c>
      <c r="M98" s="142">
        <f t="shared" si="31"/>
        <v>10</v>
      </c>
      <c r="N98" s="142">
        <f t="shared" si="31"/>
        <v>14</v>
      </c>
      <c r="O98" s="142">
        <f t="shared" si="31"/>
        <v>9</v>
      </c>
      <c r="P98" s="142">
        <f t="shared" si="31"/>
        <v>9</v>
      </c>
      <c r="Q98" s="142">
        <f t="shared" si="31"/>
        <v>8</v>
      </c>
      <c r="R98" s="142">
        <f t="shared" si="31"/>
        <v>7</v>
      </c>
      <c r="S98" s="142">
        <f t="shared" si="31"/>
        <v>13</v>
      </c>
      <c r="T98" s="142">
        <f t="shared" si="31"/>
        <v>9</v>
      </c>
      <c r="U98" s="142">
        <f t="shared" si="31"/>
        <v>10</v>
      </c>
      <c r="V98" s="142">
        <f t="shared" si="31"/>
        <v>7</v>
      </c>
      <c r="W98" s="142">
        <f t="shared" si="31"/>
        <v>8</v>
      </c>
      <c r="X98" s="142">
        <f t="shared" si="31"/>
        <v>8</v>
      </c>
      <c r="Y98" s="142">
        <f t="shared" si="31"/>
        <v>8</v>
      </c>
      <c r="Z98" s="142">
        <f t="shared" si="31"/>
        <v>7</v>
      </c>
      <c r="AA98" s="142">
        <f t="shared" si="31"/>
        <v>10</v>
      </c>
      <c r="AB98" s="142">
        <f t="shared" si="31"/>
        <v>10</v>
      </c>
      <c r="AC98" s="142">
        <f t="shared" si="31"/>
        <v>12</v>
      </c>
      <c r="AD98" s="142">
        <f t="shared" si="31"/>
        <v>14</v>
      </c>
      <c r="AE98" s="142">
        <f t="shared" si="31"/>
        <v>13</v>
      </c>
      <c r="AF98" s="142">
        <f t="shared" si="31"/>
        <v>13</v>
      </c>
      <c r="AG98" s="142">
        <f t="shared" si="31"/>
        <v>11</v>
      </c>
      <c r="AH98" s="142">
        <f t="shared" si="31"/>
        <v>11</v>
      </c>
      <c r="AI98" s="142" t="str">
        <f t="shared" si="31"/>
        <v/>
      </c>
      <c r="AJ98" s="142" t="str">
        <f t="shared" si="31"/>
        <v/>
      </c>
      <c r="AK98" s="142" t="str">
        <f t="shared" si="31"/>
        <v/>
      </c>
      <c r="AL98" s="142" t="str">
        <f t="shared" si="31"/>
        <v/>
      </c>
      <c r="AM98" s="142" t="str">
        <f t="shared" si="31"/>
        <v/>
      </c>
    </row>
    <row r="99" ht="12.75" customHeight="1">
      <c r="A99" s="140" t="str">
        <f t="shared" si="25"/>
        <v>Everton</v>
      </c>
      <c r="B99" s="142">
        <f t="shared" ref="B99:AM99" si="32">IF(ISERROR(RANK(B77,B$70:B$89,0)+COUNTIF(B$70:B77,B77)-1),"",RANK(B77,B$70:B$89,0)+COUNTIF(B$70:B77,B77)-1)</f>
        <v>8</v>
      </c>
      <c r="C99" s="142">
        <f t="shared" si="32"/>
        <v>6</v>
      </c>
      <c r="D99" s="142">
        <f t="shared" si="32"/>
        <v>8</v>
      </c>
      <c r="E99" s="142">
        <f t="shared" si="32"/>
        <v>7</v>
      </c>
      <c r="F99" s="142">
        <f t="shared" si="32"/>
        <v>9</v>
      </c>
      <c r="G99" s="142">
        <f t="shared" si="32"/>
        <v>9</v>
      </c>
      <c r="H99" s="142">
        <f t="shared" si="32"/>
        <v>9</v>
      </c>
      <c r="I99" s="142">
        <f t="shared" si="32"/>
        <v>11</v>
      </c>
      <c r="J99" s="142">
        <f t="shared" si="32"/>
        <v>11</v>
      </c>
      <c r="K99" s="142">
        <f t="shared" si="32"/>
        <v>12</v>
      </c>
      <c r="L99" s="142">
        <f t="shared" si="32"/>
        <v>8</v>
      </c>
      <c r="M99" s="142">
        <f t="shared" si="32"/>
        <v>12</v>
      </c>
      <c r="N99" s="142">
        <f t="shared" si="32"/>
        <v>9</v>
      </c>
      <c r="O99" s="142">
        <f t="shared" si="32"/>
        <v>12</v>
      </c>
      <c r="P99" s="142">
        <f t="shared" si="32"/>
        <v>13</v>
      </c>
      <c r="Q99" s="142">
        <f t="shared" si="32"/>
        <v>11</v>
      </c>
      <c r="R99" s="142">
        <f t="shared" si="32"/>
        <v>11</v>
      </c>
      <c r="S99" s="142">
        <f t="shared" si="32"/>
        <v>10</v>
      </c>
      <c r="T99" s="142">
        <f t="shared" si="32"/>
        <v>10</v>
      </c>
      <c r="U99" s="142">
        <f t="shared" si="32"/>
        <v>8</v>
      </c>
      <c r="V99" s="142">
        <f t="shared" si="32"/>
        <v>9</v>
      </c>
      <c r="W99" s="142">
        <f t="shared" si="32"/>
        <v>11</v>
      </c>
      <c r="X99" s="142">
        <f t="shared" si="32"/>
        <v>15</v>
      </c>
      <c r="Y99" s="142">
        <f t="shared" si="32"/>
        <v>12</v>
      </c>
      <c r="Z99" s="142">
        <f t="shared" si="32"/>
        <v>13</v>
      </c>
      <c r="AA99" s="142">
        <f t="shared" si="32"/>
        <v>12</v>
      </c>
      <c r="AB99" s="142">
        <f t="shared" si="32"/>
        <v>14</v>
      </c>
      <c r="AC99" s="142">
        <f t="shared" si="32"/>
        <v>10</v>
      </c>
      <c r="AD99" s="142">
        <f t="shared" si="32"/>
        <v>11</v>
      </c>
      <c r="AE99" s="142">
        <f t="shared" si="32"/>
        <v>12</v>
      </c>
      <c r="AF99" s="142">
        <f t="shared" si="32"/>
        <v>12</v>
      </c>
      <c r="AG99" s="142">
        <f t="shared" si="32"/>
        <v>12</v>
      </c>
      <c r="AH99" s="142">
        <f t="shared" si="32"/>
        <v>13</v>
      </c>
      <c r="AI99" s="142" t="str">
        <f t="shared" si="32"/>
        <v/>
      </c>
      <c r="AJ99" s="142" t="str">
        <f t="shared" si="32"/>
        <v/>
      </c>
      <c r="AK99" s="142" t="str">
        <f t="shared" si="32"/>
        <v/>
      </c>
      <c r="AL99" s="142" t="str">
        <f t="shared" si="32"/>
        <v/>
      </c>
      <c r="AM99" s="142" t="str">
        <f t="shared" si="32"/>
        <v/>
      </c>
    </row>
    <row r="100" ht="12.75" customHeight="1">
      <c r="A100" s="140" t="str">
        <f t="shared" si="25"/>
        <v>Fulham</v>
      </c>
      <c r="B100" s="142">
        <f t="shared" ref="B100:AM100" si="33">IF(ISERROR(RANK(B78,B$70:B$89,0)+COUNTIF(B$70:B78,B78)-1),"",RANK(B78,B$70:B$89,0)+COUNTIF(B$70:B78,B78)-1)</f>
        <v>17</v>
      </c>
      <c r="C100" s="142">
        <f t="shared" si="33"/>
        <v>19</v>
      </c>
      <c r="D100" s="142">
        <f t="shared" si="33"/>
        <v>17</v>
      </c>
      <c r="E100" s="142">
        <f t="shared" si="33"/>
        <v>18</v>
      </c>
      <c r="F100" s="142">
        <f t="shared" si="33"/>
        <v>18</v>
      </c>
      <c r="G100" s="142">
        <f t="shared" si="33"/>
        <v>14</v>
      </c>
      <c r="H100" s="142">
        <f t="shared" si="33"/>
        <v>20</v>
      </c>
      <c r="I100" s="142">
        <f t="shared" si="33"/>
        <v>19</v>
      </c>
      <c r="J100" s="142">
        <f t="shared" si="33"/>
        <v>20</v>
      </c>
      <c r="K100" s="142">
        <f t="shared" si="33"/>
        <v>18</v>
      </c>
      <c r="L100" s="142">
        <f t="shared" si="33"/>
        <v>20</v>
      </c>
      <c r="M100" s="142">
        <f t="shared" si="33"/>
        <v>19</v>
      </c>
      <c r="N100" s="142">
        <f t="shared" si="33"/>
        <v>17</v>
      </c>
      <c r="O100" s="142">
        <f t="shared" si="33"/>
        <v>18</v>
      </c>
      <c r="P100" s="142">
        <f t="shared" si="33"/>
        <v>14</v>
      </c>
      <c r="Q100" s="142">
        <f t="shared" si="33"/>
        <v>18</v>
      </c>
      <c r="R100" s="142">
        <f t="shared" si="33"/>
        <v>16</v>
      </c>
      <c r="S100" s="142">
        <f t="shared" si="33"/>
        <v>18</v>
      </c>
      <c r="T100" s="142">
        <f t="shared" si="33"/>
        <v>17</v>
      </c>
      <c r="U100" s="142">
        <f t="shared" si="33"/>
        <v>17</v>
      </c>
      <c r="V100" s="142">
        <f t="shared" si="33"/>
        <v>19</v>
      </c>
      <c r="W100" s="142">
        <f t="shared" si="33"/>
        <v>19</v>
      </c>
      <c r="X100" s="142">
        <f t="shared" si="33"/>
        <v>18</v>
      </c>
      <c r="Y100" s="142">
        <f t="shared" si="33"/>
        <v>18</v>
      </c>
      <c r="Z100" s="142">
        <f t="shared" si="33"/>
        <v>19</v>
      </c>
      <c r="AA100" s="142">
        <f t="shared" si="33"/>
        <v>19</v>
      </c>
      <c r="AB100" s="142">
        <f t="shared" si="33"/>
        <v>19</v>
      </c>
      <c r="AC100" s="142">
        <f t="shared" si="33"/>
        <v>20</v>
      </c>
      <c r="AD100" s="142">
        <f t="shared" si="33"/>
        <v>17</v>
      </c>
      <c r="AE100" s="142">
        <f t="shared" si="33"/>
        <v>17</v>
      </c>
      <c r="AF100" s="142">
        <f t="shared" si="33"/>
        <v>16</v>
      </c>
      <c r="AG100" s="142">
        <f t="shared" si="33"/>
        <v>17</v>
      </c>
      <c r="AH100" s="142">
        <f t="shared" si="33"/>
        <v>15</v>
      </c>
      <c r="AI100" s="142" t="str">
        <f t="shared" si="33"/>
        <v/>
      </c>
      <c r="AJ100" s="142" t="str">
        <f t="shared" si="33"/>
        <v/>
      </c>
      <c r="AK100" s="142" t="str">
        <f t="shared" si="33"/>
        <v/>
      </c>
      <c r="AL100" s="142" t="str">
        <f t="shared" si="33"/>
        <v/>
      </c>
      <c r="AM100" s="142" t="str">
        <f t="shared" si="33"/>
        <v/>
      </c>
    </row>
    <row r="101" ht="12.75" customHeight="1">
      <c r="A101" s="140" t="str">
        <f t="shared" si="25"/>
        <v>Huddersfield</v>
      </c>
      <c r="B101" s="142">
        <f t="shared" ref="B101:AM101" si="34">IF(ISERROR(RANK(B79,B$70:B$89,0)+COUNTIF(B$70:B79,B79)-1),"",RANK(B79,B$70:B$89,0)+COUNTIF(B$70:B79,B79)-1)</f>
        <v>20</v>
      </c>
      <c r="C101" s="142">
        <f t="shared" si="34"/>
        <v>20</v>
      </c>
      <c r="D101" s="142">
        <f t="shared" si="34"/>
        <v>19</v>
      </c>
      <c r="E101" s="142">
        <f t="shared" si="34"/>
        <v>20</v>
      </c>
      <c r="F101" s="142">
        <f t="shared" si="34"/>
        <v>19</v>
      </c>
      <c r="G101" s="142">
        <f t="shared" si="34"/>
        <v>20</v>
      </c>
      <c r="H101" s="142">
        <f t="shared" si="34"/>
        <v>18</v>
      </c>
      <c r="I101" s="142">
        <f t="shared" si="34"/>
        <v>17</v>
      </c>
      <c r="J101" s="142">
        <f t="shared" si="34"/>
        <v>12</v>
      </c>
      <c r="K101" s="142">
        <f t="shared" si="34"/>
        <v>15</v>
      </c>
      <c r="L101" s="142">
        <f t="shared" si="34"/>
        <v>14</v>
      </c>
      <c r="M101" s="142">
        <f t="shared" si="34"/>
        <v>18</v>
      </c>
      <c r="N101" s="142">
        <f t="shared" si="34"/>
        <v>19</v>
      </c>
      <c r="O101" s="142">
        <f t="shared" si="34"/>
        <v>20</v>
      </c>
      <c r="P101" s="142">
        <f t="shared" si="34"/>
        <v>20</v>
      </c>
      <c r="Q101" s="142">
        <f t="shared" si="34"/>
        <v>20</v>
      </c>
      <c r="R101" s="142">
        <f t="shared" si="34"/>
        <v>20</v>
      </c>
      <c r="S101" s="142">
        <f t="shared" si="34"/>
        <v>20</v>
      </c>
      <c r="T101" s="142">
        <f t="shared" si="34"/>
        <v>20</v>
      </c>
      <c r="U101" s="142">
        <f t="shared" si="34"/>
        <v>20</v>
      </c>
      <c r="V101" s="142">
        <f t="shared" si="34"/>
        <v>20</v>
      </c>
      <c r="W101" s="142">
        <f t="shared" si="34"/>
        <v>20</v>
      </c>
      <c r="X101" s="142">
        <f t="shared" si="34"/>
        <v>19</v>
      </c>
      <c r="Y101" s="142">
        <f t="shared" si="34"/>
        <v>20</v>
      </c>
      <c r="Z101" s="142">
        <f t="shared" si="34"/>
        <v>20</v>
      </c>
      <c r="AA101" s="142">
        <f t="shared" si="34"/>
        <v>20</v>
      </c>
      <c r="AB101" s="142">
        <f t="shared" si="34"/>
        <v>20</v>
      </c>
      <c r="AC101" s="142">
        <f t="shared" si="34"/>
        <v>19</v>
      </c>
      <c r="AD101" s="142">
        <f t="shared" si="34"/>
        <v>19</v>
      </c>
      <c r="AE101" s="142">
        <f t="shared" si="34"/>
        <v>19</v>
      </c>
      <c r="AF101" s="142">
        <f t="shared" si="34"/>
        <v>19</v>
      </c>
      <c r="AG101" s="142">
        <f t="shared" si="34"/>
        <v>19</v>
      </c>
      <c r="AH101" s="142">
        <f t="shared" si="34"/>
        <v>19</v>
      </c>
      <c r="AI101" s="142" t="str">
        <f t="shared" si="34"/>
        <v/>
      </c>
      <c r="AJ101" s="142" t="str">
        <f t="shared" si="34"/>
        <v/>
      </c>
      <c r="AK101" s="142" t="str">
        <f t="shared" si="34"/>
        <v/>
      </c>
      <c r="AL101" s="142" t="str">
        <f t="shared" si="34"/>
        <v/>
      </c>
      <c r="AM101" s="142" t="str">
        <f t="shared" si="34"/>
        <v/>
      </c>
    </row>
    <row r="102" ht="12.75" customHeight="1">
      <c r="A102" s="140" t="str">
        <f t="shared" si="25"/>
        <v>Leicester</v>
      </c>
      <c r="B102" s="142">
        <f t="shared" ref="B102:AM102" si="35">IF(ISERROR(RANK(B80,B$70:B$89,0)+COUNTIF(B$70:B80,B80)-1),"",RANK(B80,B$70:B$89,0)+COUNTIF(B$70:B80,B80)-1)</f>
        <v>7</v>
      </c>
      <c r="C102" s="142">
        <f t="shared" si="35"/>
        <v>8</v>
      </c>
      <c r="D102" s="142">
        <f t="shared" si="35"/>
        <v>7</v>
      </c>
      <c r="E102" s="142">
        <f t="shared" si="35"/>
        <v>8</v>
      </c>
      <c r="F102" s="142">
        <f t="shared" si="35"/>
        <v>6</v>
      </c>
      <c r="G102" s="142">
        <f t="shared" si="35"/>
        <v>6</v>
      </c>
      <c r="H102" s="142">
        <f t="shared" si="35"/>
        <v>7</v>
      </c>
      <c r="I102" s="142">
        <f t="shared" si="35"/>
        <v>6</v>
      </c>
      <c r="J102" s="142">
        <f t="shared" si="35"/>
        <v>7</v>
      </c>
      <c r="K102" s="142">
        <f t="shared" si="35"/>
        <v>7</v>
      </c>
      <c r="L102" s="142">
        <f t="shared" si="35"/>
        <v>7</v>
      </c>
      <c r="M102" s="142">
        <f t="shared" si="35"/>
        <v>7</v>
      </c>
      <c r="N102" s="142">
        <f t="shared" si="35"/>
        <v>7</v>
      </c>
      <c r="O102" s="142">
        <f t="shared" si="35"/>
        <v>8</v>
      </c>
      <c r="P102" s="142">
        <f t="shared" si="35"/>
        <v>8</v>
      </c>
      <c r="Q102" s="142">
        <f t="shared" si="35"/>
        <v>9</v>
      </c>
      <c r="R102" s="142">
        <f t="shared" si="35"/>
        <v>9</v>
      </c>
      <c r="S102" s="142">
        <f t="shared" si="35"/>
        <v>8</v>
      </c>
      <c r="T102" s="142">
        <f t="shared" si="35"/>
        <v>8</v>
      </c>
      <c r="U102" s="142">
        <f t="shared" si="35"/>
        <v>9</v>
      </c>
      <c r="V102" s="142">
        <f t="shared" si="35"/>
        <v>11</v>
      </c>
      <c r="W102" s="142">
        <f t="shared" si="35"/>
        <v>9</v>
      </c>
      <c r="X102" s="142">
        <f t="shared" si="35"/>
        <v>9</v>
      </c>
      <c r="Y102" s="142">
        <f t="shared" si="35"/>
        <v>9</v>
      </c>
      <c r="Z102" s="142">
        <f t="shared" si="35"/>
        <v>8</v>
      </c>
      <c r="AA102" s="142">
        <f t="shared" si="35"/>
        <v>6</v>
      </c>
      <c r="AB102" s="142">
        <f t="shared" si="35"/>
        <v>7</v>
      </c>
      <c r="AC102" s="142">
        <f t="shared" si="35"/>
        <v>7</v>
      </c>
      <c r="AD102" s="142">
        <f t="shared" si="35"/>
        <v>6</v>
      </c>
      <c r="AE102" s="142">
        <f t="shared" si="35"/>
        <v>6</v>
      </c>
      <c r="AF102" s="142">
        <f t="shared" si="35"/>
        <v>6</v>
      </c>
      <c r="AG102" s="142">
        <f t="shared" si="35"/>
        <v>7</v>
      </c>
      <c r="AH102" s="142">
        <f t="shared" si="35"/>
        <v>8</v>
      </c>
      <c r="AI102" s="142" t="str">
        <f t="shared" si="35"/>
        <v/>
      </c>
      <c r="AJ102" s="142" t="str">
        <f t="shared" si="35"/>
        <v/>
      </c>
      <c r="AK102" s="142" t="str">
        <f t="shared" si="35"/>
        <v/>
      </c>
      <c r="AL102" s="142" t="str">
        <f t="shared" si="35"/>
        <v/>
      </c>
      <c r="AM102" s="142" t="str">
        <f t="shared" si="35"/>
        <v/>
      </c>
    </row>
    <row r="103" ht="12.75" customHeight="1">
      <c r="A103" s="140" t="str">
        <f t="shared" si="25"/>
        <v>Liverpool</v>
      </c>
      <c r="B103" s="142">
        <f t="shared" ref="B103:AM103" si="36">IF(ISERROR(RANK(B81,B$70:B$89,0)+COUNTIF(B$70:B81,B81)-1),"",RANK(B81,B$70:B$89,0)+COUNTIF(B$70:B81,B81)-1)</f>
        <v>2</v>
      </c>
      <c r="C103" s="142">
        <f t="shared" si="36"/>
        <v>3</v>
      </c>
      <c r="D103" s="142">
        <f t="shared" si="36"/>
        <v>4</v>
      </c>
      <c r="E103" s="142">
        <f t="shared" si="36"/>
        <v>4</v>
      </c>
      <c r="F103" s="142">
        <f t="shared" si="36"/>
        <v>4</v>
      </c>
      <c r="G103" s="142">
        <f t="shared" si="36"/>
        <v>4</v>
      </c>
      <c r="H103" s="142">
        <f t="shared" si="36"/>
        <v>3</v>
      </c>
      <c r="I103" s="142">
        <f t="shared" si="36"/>
        <v>3</v>
      </c>
      <c r="J103" s="142">
        <f t="shared" si="36"/>
        <v>2</v>
      </c>
      <c r="K103" s="142">
        <f t="shared" si="36"/>
        <v>2</v>
      </c>
      <c r="L103" s="142">
        <f t="shared" si="36"/>
        <v>2</v>
      </c>
      <c r="M103" s="142">
        <f t="shared" si="36"/>
        <v>2</v>
      </c>
      <c r="N103" s="142">
        <f t="shared" si="36"/>
        <v>2</v>
      </c>
      <c r="O103" s="142">
        <f t="shared" si="36"/>
        <v>2</v>
      </c>
      <c r="P103" s="142">
        <f t="shared" si="36"/>
        <v>2</v>
      </c>
      <c r="Q103" s="142">
        <f t="shared" si="36"/>
        <v>2</v>
      </c>
      <c r="R103" s="142">
        <f t="shared" si="36"/>
        <v>2</v>
      </c>
      <c r="S103" s="142">
        <f t="shared" si="36"/>
        <v>2</v>
      </c>
      <c r="T103" s="142">
        <f t="shared" si="36"/>
        <v>2</v>
      </c>
      <c r="U103" s="142">
        <f t="shared" si="36"/>
        <v>2</v>
      </c>
      <c r="V103" s="142">
        <f t="shared" si="36"/>
        <v>2</v>
      </c>
      <c r="W103" s="142">
        <f t="shared" si="36"/>
        <v>2</v>
      </c>
      <c r="X103" s="142">
        <f t="shared" si="36"/>
        <v>2</v>
      </c>
      <c r="Y103" s="142">
        <f t="shared" si="36"/>
        <v>2</v>
      </c>
      <c r="Z103" s="142">
        <f t="shared" si="36"/>
        <v>2</v>
      </c>
      <c r="AA103" s="142">
        <f t="shared" si="36"/>
        <v>2</v>
      </c>
      <c r="AB103" s="142">
        <f t="shared" si="36"/>
        <v>3</v>
      </c>
      <c r="AC103" s="142">
        <f t="shared" si="36"/>
        <v>2</v>
      </c>
      <c r="AD103" s="142">
        <f t="shared" si="36"/>
        <v>4</v>
      </c>
      <c r="AE103" s="142">
        <f t="shared" si="36"/>
        <v>2</v>
      </c>
      <c r="AF103" s="142">
        <f t="shared" si="36"/>
        <v>2</v>
      </c>
      <c r="AG103" s="142">
        <f t="shared" si="36"/>
        <v>3</v>
      </c>
      <c r="AH103" s="142">
        <f t="shared" si="36"/>
        <v>3</v>
      </c>
      <c r="AI103" s="142" t="str">
        <f t="shared" si="36"/>
        <v/>
      </c>
      <c r="AJ103" s="142" t="str">
        <f t="shared" si="36"/>
        <v/>
      </c>
      <c r="AK103" s="142" t="str">
        <f t="shared" si="36"/>
        <v/>
      </c>
      <c r="AL103" s="142" t="str">
        <f t="shared" si="36"/>
        <v/>
      </c>
      <c r="AM103" s="142" t="str">
        <f t="shared" si="36"/>
        <v/>
      </c>
    </row>
    <row r="104" ht="12.75" customHeight="1">
      <c r="A104" s="140" t="str">
        <f t="shared" si="25"/>
        <v>Man City</v>
      </c>
      <c r="B104" s="142">
        <f t="shared" ref="B104:AM104" si="37">IF(ISERROR(RANK(B82,B$70:B$89,0)+COUNTIF(B$70:B82,B82)-1),"",RANK(B82,B$70:B$89,0)+COUNTIF(B$70:B82,B82)-1)</f>
        <v>1</v>
      </c>
      <c r="C104" s="142">
        <f t="shared" si="37"/>
        <v>1</v>
      </c>
      <c r="D104" s="142">
        <f t="shared" si="37"/>
        <v>1</v>
      </c>
      <c r="E104" s="142">
        <f t="shared" si="37"/>
        <v>1</v>
      </c>
      <c r="F104" s="142">
        <f t="shared" si="37"/>
        <v>1</v>
      </c>
      <c r="G104" s="142">
        <f t="shared" si="37"/>
        <v>2</v>
      </c>
      <c r="H104" s="142">
        <f t="shared" si="37"/>
        <v>2</v>
      </c>
      <c r="I104" s="142">
        <f t="shared" si="37"/>
        <v>2</v>
      </c>
      <c r="J104" s="142">
        <f t="shared" si="37"/>
        <v>1</v>
      </c>
      <c r="K104" s="142">
        <f t="shared" si="37"/>
        <v>1</v>
      </c>
      <c r="L104" s="142">
        <f t="shared" si="37"/>
        <v>1</v>
      </c>
      <c r="M104" s="142">
        <f t="shared" si="37"/>
        <v>1</v>
      </c>
      <c r="N104" s="142">
        <f t="shared" si="37"/>
        <v>1</v>
      </c>
      <c r="O104" s="142">
        <f t="shared" si="37"/>
        <v>1</v>
      </c>
      <c r="P104" s="142">
        <f t="shared" si="37"/>
        <v>1</v>
      </c>
      <c r="Q104" s="142">
        <f t="shared" si="37"/>
        <v>1</v>
      </c>
      <c r="R104" s="142">
        <f t="shared" si="37"/>
        <v>1</v>
      </c>
      <c r="S104" s="142">
        <f t="shared" si="37"/>
        <v>1</v>
      </c>
      <c r="T104" s="142">
        <f t="shared" si="37"/>
        <v>1</v>
      </c>
      <c r="U104" s="142">
        <f t="shared" si="37"/>
        <v>1</v>
      </c>
      <c r="V104" s="142">
        <f t="shared" si="37"/>
        <v>1</v>
      </c>
      <c r="W104" s="142">
        <f t="shared" si="37"/>
        <v>1</v>
      </c>
      <c r="X104" s="142">
        <f t="shared" si="37"/>
        <v>1</v>
      </c>
      <c r="Y104" s="142">
        <f t="shared" si="37"/>
        <v>1</v>
      </c>
      <c r="Z104" s="142">
        <f t="shared" si="37"/>
        <v>1</v>
      </c>
      <c r="AA104" s="142">
        <f t="shared" si="37"/>
        <v>1</v>
      </c>
      <c r="AB104" s="142">
        <f t="shared" si="37"/>
        <v>1</v>
      </c>
      <c r="AC104" s="142">
        <f t="shared" si="37"/>
        <v>1</v>
      </c>
      <c r="AD104" s="142">
        <f t="shared" si="37"/>
        <v>1</v>
      </c>
      <c r="AE104" s="142">
        <f t="shared" si="37"/>
        <v>1</v>
      </c>
      <c r="AF104" s="142">
        <f t="shared" si="37"/>
        <v>1</v>
      </c>
      <c r="AG104" s="142">
        <f t="shared" si="37"/>
        <v>1</v>
      </c>
      <c r="AH104" s="142">
        <f t="shared" si="37"/>
        <v>1</v>
      </c>
      <c r="AI104" s="142" t="str">
        <f t="shared" si="37"/>
        <v/>
      </c>
      <c r="AJ104" s="142" t="str">
        <f t="shared" si="37"/>
        <v/>
      </c>
      <c r="AK104" s="142" t="str">
        <f t="shared" si="37"/>
        <v/>
      </c>
      <c r="AL104" s="142" t="str">
        <f t="shared" si="37"/>
        <v/>
      </c>
      <c r="AM104" s="142" t="str">
        <f t="shared" si="37"/>
        <v/>
      </c>
    </row>
    <row r="105" ht="12.75" customHeight="1">
      <c r="A105" s="140" t="str">
        <f t="shared" si="25"/>
        <v>Man Utd</v>
      </c>
      <c r="B105" s="142">
        <f t="shared" ref="B105:AM105" si="38">IF(ISERROR(RANK(B83,B$70:B$89,0)+COUNTIF(B$70:B83,B83)-1),"",RANK(B83,B$70:B$89,0)+COUNTIF(B$70:B83,B83)-1)</f>
        <v>4</v>
      </c>
      <c r="C105" s="142">
        <f t="shared" si="38"/>
        <v>7</v>
      </c>
      <c r="D105" s="142">
        <f t="shared" si="38"/>
        <v>5</v>
      </c>
      <c r="E105" s="142">
        <f t="shared" si="38"/>
        <v>6</v>
      </c>
      <c r="F105" s="142">
        <f t="shared" si="38"/>
        <v>3</v>
      </c>
      <c r="G105" s="142">
        <f t="shared" si="38"/>
        <v>3</v>
      </c>
      <c r="H105" s="142">
        <f t="shared" si="38"/>
        <v>5</v>
      </c>
      <c r="I105" s="142">
        <f t="shared" si="38"/>
        <v>4</v>
      </c>
      <c r="J105" s="142">
        <f t="shared" si="38"/>
        <v>4</v>
      </c>
      <c r="K105" s="142">
        <f t="shared" si="38"/>
        <v>3</v>
      </c>
      <c r="L105" s="142">
        <f t="shared" si="38"/>
        <v>4</v>
      </c>
      <c r="M105" s="142">
        <f t="shared" si="38"/>
        <v>5</v>
      </c>
      <c r="N105" s="142">
        <f t="shared" si="38"/>
        <v>3</v>
      </c>
      <c r="O105" s="142">
        <f t="shared" si="38"/>
        <v>3</v>
      </c>
      <c r="P105" s="142">
        <f t="shared" si="38"/>
        <v>3</v>
      </c>
      <c r="Q105" s="142">
        <f t="shared" si="38"/>
        <v>5</v>
      </c>
      <c r="R105" s="142">
        <f t="shared" si="38"/>
        <v>6</v>
      </c>
      <c r="S105" s="142">
        <f t="shared" si="38"/>
        <v>6</v>
      </c>
      <c r="T105" s="142">
        <f t="shared" si="38"/>
        <v>5</v>
      </c>
      <c r="U105" s="142">
        <f t="shared" si="38"/>
        <v>6</v>
      </c>
      <c r="V105" s="142">
        <f t="shared" si="38"/>
        <v>6</v>
      </c>
      <c r="W105" s="142">
        <f t="shared" si="38"/>
        <v>5</v>
      </c>
      <c r="X105" s="142">
        <f t="shared" si="38"/>
        <v>5</v>
      </c>
      <c r="Y105" s="142">
        <f t="shared" si="38"/>
        <v>5</v>
      </c>
      <c r="Z105" s="142">
        <f t="shared" si="38"/>
        <v>5</v>
      </c>
      <c r="AA105" s="142">
        <f t="shared" si="38"/>
        <v>5</v>
      </c>
      <c r="AB105" s="142">
        <f t="shared" si="38"/>
        <v>4</v>
      </c>
      <c r="AC105" s="142">
        <f t="shared" si="38"/>
        <v>5</v>
      </c>
      <c r="AD105" s="142">
        <f t="shared" si="38"/>
        <v>3</v>
      </c>
      <c r="AE105" s="142">
        <f t="shared" si="38"/>
        <v>4</v>
      </c>
      <c r="AF105" s="142">
        <f t="shared" si="38"/>
        <v>4</v>
      </c>
      <c r="AG105" s="142">
        <f t="shared" si="38"/>
        <v>5</v>
      </c>
      <c r="AH105" s="142">
        <f t="shared" si="38"/>
        <v>4</v>
      </c>
      <c r="AI105" s="142" t="str">
        <f t="shared" si="38"/>
        <v/>
      </c>
      <c r="AJ105" s="142" t="str">
        <f t="shared" si="38"/>
        <v/>
      </c>
      <c r="AK105" s="142" t="str">
        <f t="shared" si="38"/>
        <v/>
      </c>
      <c r="AL105" s="142" t="str">
        <f t="shared" si="38"/>
        <v/>
      </c>
      <c r="AM105" s="142" t="str">
        <f t="shared" si="38"/>
        <v/>
      </c>
    </row>
    <row r="106" ht="12.75" customHeight="1">
      <c r="A106" s="140" t="str">
        <f t="shared" si="25"/>
        <v>Newcastle</v>
      </c>
      <c r="B106" s="142">
        <f t="shared" ref="B106:AM106" si="39">IF(ISERROR(RANK(B84,B$70:B$89,0)+COUNTIF(B$70:B84,B84)-1),"",RANK(B84,B$70:B$89,0)+COUNTIF(B$70:B84,B84)-1)</f>
        <v>15</v>
      </c>
      <c r="C106" s="142">
        <f t="shared" si="39"/>
        <v>12</v>
      </c>
      <c r="D106" s="142">
        <f t="shared" si="39"/>
        <v>16</v>
      </c>
      <c r="E106" s="142">
        <f t="shared" si="39"/>
        <v>14</v>
      </c>
      <c r="F106" s="142">
        <f t="shared" si="39"/>
        <v>12</v>
      </c>
      <c r="G106" s="142">
        <f t="shared" si="39"/>
        <v>12</v>
      </c>
      <c r="H106" s="142">
        <f t="shared" si="39"/>
        <v>10</v>
      </c>
      <c r="I106" s="142">
        <f t="shared" si="39"/>
        <v>15</v>
      </c>
      <c r="J106" s="142">
        <f t="shared" si="39"/>
        <v>8</v>
      </c>
      <c r="K106" s="142">
        <f t="shared" si="39"/>
        <v>8</v>
      </c>
      <c r="L106" s="142">
        <f t="shared" si="39"/>
        <v>9</v>
      </c>
      <c r="M106" s="142">
        <f t="shared" si="39"/>
        <v>11</v>
      </c>
      <c r="N106" s="142">
        <f t="shared" si="39"/>
        <v>11</v>
      </c>
      <c r="O106" s="142">
        <f t="shared" si="39"/>
        <v>11</v>
      </c>
      <c r="P106" s="142">
        <f t="shared" si="39"/>
        <v>15</v>
      </c>
      <c r="Q106" s="142">
        <f t="shared" si="39"/>
        <v>16</v>
      </c>
      <c r="R106" s="142">
        <f t="shared" si="39"/>
        <v>17</v>
      </c>
      <c r="S106" s="142">
        <f t="shared" si="39"/>
        <v>16</v>
      </c>
      <c r="T106" s="142">
        <f t="shared" si="39"/>
        <v>18</v>
      </c>
      <c r="U106" s="142">
        <f t="shared" si="39"/>
        <v>18</v>
      </c>
      <c r="V106" s="142">
        <f t="shared" si="39"/>
        <v>17</v>
      </c>
      <c r="W106" s="142">
        <f t="shared" si="39"/>
        <v>16</v>
      </c>
      <c r="X106" s="142">
        <f t="shared" si="39"/>
        <v>14</v>
      </c>
      <c r="Y106" s="142">
        <f t="shared" si="39"/>
        <v>15</v>
      </c>
      <c r="Z106" s="142">
        <f t="shared" si="39"/>
        <v>12</v>
      </c>
      <c r="AA106" s="142">
        <f t="shared" si="39"/>
        <v>11</v>
      </c>
      <c r="AB106" s="142">
        <f t="shared" si="39"/>
        <v>9</v>
      </c>
      <c r="AC106" s="142">
        <f t="shared" si="39"/>
        <v>11</v>
      </c>
      <c r="AD106" s="142">
        <f t="shared" si="39"/>
        <v>12</v>
      </c>
      <c r="AE106" s="142">
        <f t="shared" si="39"/>
        <v>11</v>
      </c>
      <c r="AF106" s="142">
        <f t="shared" si="39"/>
        <v>15</v>
      </c>
      <c r="AG106" s="142">
        <f t="shared" si="39"/>
        <v>13</v>
      </c>
      <c r="AH106" s="142">
        <f t="shared" si="39"/>
        <v>12</v>
      </c>
      <c r="AI106" s="142" t="str">
        <f t="shared" si="39"/>
        <v/>
      </c>
      <c r="AJ106" s="142" t="str">
        <f t="shared" si="39"/>
        <v/>
      </c>
      <c r="AK106" s="142" t="str">
        <f t="shared" si="39"/>
        <v/>
      </c>
      <c r="AL106" s="142" t="str">
        <f t="shared" si="39"/>
        <v/>
      </c>
      <c r="AM106" s="142" t="str">
        <f t="shared" si="39"/>
        <v/>
      </c>
    </row>
    <row r="107" ht="12.75" customHeight="1">
      <c r="A107" s="140" t="str">
        <f t="shared" si="25"/>
        <v>Southampton</v>
      </c>
      <c r="B107" s="142">
        <f t="shared" ref="B107:AM107" si="40">IF(ISERROR(RANK(B85,B$70:B$89,0)+COUNTIF(B$70:B85,B85)-1),"",RANK(B85,B$70:B$89,0)+COUNTIF(B$70:B85,B85)-1)</f>
        <v>14</v>
      </c>
      <c r="C107" s="142">
        <f t="shared" si="40"/>
        <v>15</v>
      </c>
      <c r="D107" s="142">
        <f t="shared" si="40"/>
        <v>15</v>
      </c>
      <c r="E107" s="142">
        <f t="shared" si="40"/>
        <v>17</v>
      </c>
      <c r="F107" s="142">
        <f t="shared" si="40"/>
        <v>14</v>
      </c>
      <c r="G107" s="142">
        <f t="shared" si="40"/>
        <v>18</v>
      </c>
      <c r="H107" s="142">
        <f t="shared" si="40"/>
        <v>14</v>
      </c>
      <c r="I107" s="142">
        <f t="shared" si="40"/>
        <v>14</v>
      </c>
      <c r="J107" s="142">
        <f t="shared" si="40"/>
        <v>15</v>
      </c>
      <c r="K107" s="142">
        <f t="shared" si="40"/>
        <v>17</v>
      </c>
      <c r="L107" s="142">
        <f t="shared" si="40"/>
        <v>19</v>
      </c>
      <c r="M107" s="142">
        <f t="shared" si="40"/>
        <v>14</v>
      </c>
      <c r="N107" s="142">
        <f t="shared" si="40"/>
        <v>18</v>
      </c>
      <c r="O107" s="142">
        <f t="shared" si="40"/>
        <v>13</v>
      </c>
      <c r="P107" s="142">
        <f t="shared" si="40"/>
        <v>17</v>
      </c>
      <c r="Q107" s="142">
        <f t="shared" si="40"/>
        <v>15</v>
      </c>
      <c r="R107" s="142">
        <f t="shared" si="40"/>
        <v>15</v>
      </c>
      <c r="S107" s="142">
        <f t="shared" si="40"/>
        <v>15</v>
      </c>
      <c r="T107" s="142">
        <f t="shared" si="40"/>
        <v>15</v>
      </c>
      <c r="U107" s="142">
        <f t="shared" si="40"/>
        <v>16</v>
      </c>
      <c r="V107" s="142">
        <f t="shared" si="40"/>
        <v>15</v>
      </c>
      <c r="W107" s="142">
        <f t="shared" si="40"/>
        <v>14</v>
      </c>
      <c r="X107" s="142">
        <f t="shared" si="40"/>
        <v>12</v>
      </c>
      <c r="Y107" s="142">
        <f t="shared" si="40"/>
        <v>14</v>
      </c>
      <c r="Z107" s="142">
        <f t="shared" si="40"/>
        <v>16</v>
      </c>
      <c r="AA107" s="142">
        <f t="shared" si="40"/>
        <v>16</v>
      </c>
      <c r="AB107" s="142">
        <f t="shared" si="40"/>
        <v>16</v>
      </c>
      <c r="AC107" s="142">
        <f t="shared" si="40"/>
        <v>15</v>
      </c>
      <c r="AD107" s="142">
        <f t="shared" si="40"/>
        <v>16</v>
      </c>
      <c r="AE107" s="142">
        <f t="shared" si="40"/>
        <v>15</v>
      </c>
      <c r="AF107" s="142">
        <f t="shared" si="40"/>
        <v>14</v>
      </c>
      <c r="AG107" s="142">
        <f t="shared" si="40"/>
        <v>14</v>
      </c>
      <c r="AH107" s="142">
        <f t="shared" si="40"/>
        <v>14</v>
      </c>
      <c r="AI107" s="142" t="str">
        <f t="shared" si="40"/>
        <v/>
      </c>
      <c r="AJ107" s="142" t="str">
        <f t="shared" si="40"/>
        <v/>
      </c>
      <c r="AK107" s="142" t="str">
        <f t="shared" si="40"/>
        <v/>
      </c>
      <c r="AL107" s="142" t="str">
        <f t="shared" si="40"/>
        <v/>
      </c>
      <c r="AM107" s="142" t="str">
        <f t="shared" si="40"/>
        <v/>
      </c>
    </row>
    <row r="108" ht="12.75" customHeight="1">
      <c r="A108" s="140" t="str">
        <f t="shared" si="25"/>
        <v>Tottenham</v>
      </c>
      <c r="B108" s="142">
        <f t="shared" ref="B108:AM108" si="41">IF(ISERROR(RANK(B86,B$70:B$89,0)+COUNTIF(B$70:B86,B86)-1),"",RANK(B86,B$70:B$89,0)+COUNTIF(B$70:B86,B86)-1)</f>
        <v>5</v>
      </c>
      <c r="C108" s="142">
        <f t="shared" si="41"/>
        <v>4</v>
      </c>
      <c r="D108" s="142">
        <f t="shared" si="41"/>
        <v>3</v>
      </c>
      <c r="E108" s="142">
        <f t="shared" si="41"/>
        <v>3</v>
      </c>
      <c r="F108" s="142">
        <f t="shared" si="41"/>
        <v>5</v>
      </c>
      <c r="G108" s="142">
        <f t="shared" si="41"/>
        <v>5</v>
      </c>
      <c r="H108" s="142">
        <f t="shared" si="41"/>
        <v>4</v>
      </c>
      <c r="I108" s="142">
        <f t="shared" si="41"/>
        <v>5</v>
      </c>
      <c r="J108" s="142">
        <f t="shared" si="41"/>
        <v>5</v>
      </c>
      <c r="K108" s="142">
        <f t="shared" si="41"/>
        <v>5</v>
      </c>
      <c r="L108" s="142">
        <f t="shared" si="41"/>
        <v>5</v>
      </c>
      <c r="M108" s="142">
        <f t="shared" si="41"/>
        <v>4</v>
      </c>
      <c r="N108" s="142">
        <f t="shared" si="41"/>
        <v>5</v>
      </c>
      <c r="O108" s="142">
        <f t="shared" si="41"/>
        <v>4</v>
      </c>
      <c r="P108" s="142">
        <f t="shared" si="41"/>
        <v>4</v>
      </c>
      <c r="Q108" s="142">
        <f t="shared" si="41"/>
        <v>4</v>
      </c>
      <c r="R108" s="142">
        <f t="shared" si="41"/>
        <v>4</v>
      </c>
      <c r="S108" s="142">
        <f t="shared" si="41"/>
        <v>4</v>
      </c>
      <c r="T108" s="142">
        <f t="shared" si="41"/>
        <v>3</v>
      </c>
      <c r="U108" s="142">
        <f t="shared" si="41"/>
        <v>3</v>
      </c>
      <c r="V108" s="142">
        <f t="shared" si="41"/>
        <v>3</v>
      </c>
      <c r="W108" s="142">
        <f t="shared" si="41"/>
        <v>3</v>
      </c>
      <c r="X108" s="142">
        <f t="shared" si="41"/>
        <v>4</v>
      </c>
      <c r="Y108" s="142">
        <f t="shared" si="41"/>
        <v>3</v>
      </c>
      <c r="Z108" s="142">
        <f t="shared" si="41"/>
        <v>3</v>
      </c>
      <c r="AA108" s="142">
        <f t="shared" si="41"/>
        <v>3</v>
      </c>
      <c r="AB108" s="142">
        <f t="shared" si="41"/>
        <v>5</v>
      </c>
      <c r="AC108" s="142">
        <f t="shared" si="41"/>
        <v>4</v>
      </c>
      <c r="AD108" s="142">
        <f t="shared" si="41"/>
        <v>2</v>
      </c>
      <c r="AE108" s="142">
        <f t="shared" si="41"/>
        <v>5</v>
      </c>
      <c r="AF108" s="142">
        <f t="shared" si="41"/>
        <v>3</v>
      </c>
      <c r="AG108" s="142">
        <f t="shared" si="41"/>
        <v>4</v>
      </c>
      <c r="AH108" s="142">
        <f t="shared" si="41"/>
        <v>2</v>
      </c>
      <c r="AI108" s="142" t="str">
        <f t="shared" si="41"/>
        <v/>
      </c>
      <c r="AJ108" s="142" t="str">
        <f t="shared" si="41"/>
        <v/>
      </c>
      <c r="AK108" s="142" t="str">
        <f t="shared" si="41"/>
        <v/>
      </c>
      <c r="AL108" s="142" t="str">
        <f t="shared" si="41"/>
        <v/>
      </c>
      <c r="AM108" s="142" t="str">
        <f t="shared" si="41"/>
        <v/>
      </c>
    </row>
    <row r="109" ht="12.75" customHeight="1">
      <c r="A109" s="140" t="str">
        <f t="shared" si="25"/>
        <v>Watford</v>
      </c>
      <c r="B109" s="142">
        <f t="shared" ref="B109:AM109" si="42">IF(ISERROR(RANK(B87,B$70:B$89,0)+COUNTIF(B$70:B87,B87)-1),"",RANK(B87,B$70:B$89,0)+COUNTIF(B$70:B87,B87)-1)</f>
        <v>11</v>
      </c>
      <c r="C109" s="142">
        <f t="shared" si="42"/>
        <v>14</v>
      </c>
      <c r="D109" s="142">
        <f t="shared" si="42"/>
        <v>11</v>
      </c>
      <c r="E109" s="142">
        <f t="shared" si="42"/>
        <v>12</v>
      </c>
      <c r="F109" s="142">
        <f t="shared" si="42"/>
        <v>11</v>
      </c>
      <c r="G109" s="142">
        <f t="shared" si="42"/>
        <v>11</v>
      </c>
      <c r="H109" s="142">
        <f t="shared" si="42"/>
        <v>12</v>
      </c>
      <c r="I109" s="142">
        <f t="shared" si="42"/>
        <v>8</v>
      </c>
      <c r="J109" s="142">
        <f t="shared" si="42"/>
        <v>9</v>
      </c>
      <c r="K109" s="142">
        <f t="shared" si="42"/>
        <v>10</v>
      </c>
      <c r="L109" s="142">
        <f t="shared" si="42"/>
        <v>15</v>
      </c>
      <c r="M109" s="142">
        <f t="shared" si="42"/>
        <v>13</v>
      </c>
      <c r="N109" s="142">
        <f t="shared" si="42"/>
        <v>12</v>
      </c>
      <c r="O109" s="142">
        <f t="shared" si="42"/>
        <v>14</v>
      </c>
      <c r="P109" s="142">
        <f t="shared" si="42"/>
        <v>10</v>
      </c>
      <c r="Q109" s="142">
        <f t="shared" si="42"/>
        <v>10</v>
      </c>
      <c r="R109" s="142">
        <f t="shared" si="42"/>
        <v>10</v>
      </c>
      <c r="S109" s="142">
        <f t="shared" si="42"/>
        <v>11</v>
      </c>
      <c r="T109" s="142">
        <f t="shared" si="42"/>
        <v>12</v>
      </c>
      <c r="U109" s="142">
        <f t="shared" si="42"/>
        <v>12</v>
      </c>
      <c r="V109" s="142">
        <f t="shared" si="42"/>
        <v>13</v>
      </c>
      <c r="W109" s="142">
        <f t="shared" si="42"/>
        <v>13</v>
      </c>
      <c r="X109" s="142">
        <f t="shared" si="42"/>
        <v>13</v>
      </c>
      <c r="Y109" s="142">
        <f t="shared" si="42"/>
        <v>10</v>
      </c>
      <c r="Z109" s="142">
        <f t="shared" si="42"/>
        <v>10</v>
      </c>
      <c r="AA109" s="142">
        <f t="shared" si="42"/>
        <v>9</v>
      </c>
      <c r="AB109" s="142">
        <f t="shared" si="42"/>
        <v>15</v>
      </c>
      <c r="AC109" s="142">
        <f t="shared" si="42"/>
        <v>9</v>
      </c>
      <c r="AD109" s="142">
        <f t="shared" si="42"/>
        <v>8</v>
      </c>
      <c r="AE109" s="142">
        <f t="shared" si="42"/>
        <v>10</v>
      </c>
      <c r="AF109" s="142">
        <f t="shared" si="42"/>
        <v>8</v>
      </c>
      <c r="AG109" s="142">
        <f t="shared" si="42"/>
        <v>10</v>
      </c>
      <c r="AH109" s="142">
        <f t="shared" si="42"/>
        <v>6</v>
      </c>
      <c r="AI109" s="142" t="str">
        <f t="shared" si="42"/>
        <v/>
      </c>
      <c r="AJ109" s="142" t="str">
        <f t="shared" si="42"/>
        <v/>
      </c>
      <c r="AK109" s="142" t="str">
        <f t="shared" si="42"/>
        <v/>
      </c>
      <c r="AL109" s="142" t="str">
        <f t="shared" si="42"/>
        <v/>
      </c>
      <c r="AM109" s="142" t="str">
        <f t="shared" si="42"/>
        <v/>
      </c>
    </row>
    <row r="110" ht="12.75" customHeight="1">
      <c r="A110" s="140" t="str">
        <f t="shared" si="25"/>
        <v>West Ham</v>
      </c>
      <c r="B110" s="142">
        <f t="shared" ref="B110:AM110" si="43">IF(ISERROR(RANK(B88,B$70:B$89,0)+COUNTIF(B$70:B88,B88)-1),"",RANK(B88,B$70:B$89,0)+COUNTIF(B$70:B88,B88)-1)</f>
        <v>12</v>
      </c>
      <c r="C110" s="142">
        <f t="shared" si="43"/>
        <v>11</v>
      </c>
      <c r="D110" s="142">
        <f t="shared" si="43"/>
        <v>12</v>
      </c>
      <c r="E110" s="142">
        <f t="shared" si="43"/>
        <v>11</v>
      </c>
      <c r="F110" s="142">
        <f t="shared" si="43"/>
        <v>13</v>
      </c>
      <c r="G110" s="142">
        <f t="shared" si="43"/>
        <v>13</v>
      </c>
      <c r="H110" s="142">
        <f t="shared" si="43"/>
        <v>13</v>
      </c>
      <c r="I110" s="142">
        <f t="shared" si="43"/>
        <v>12</v>
      </c>
      <c r="J110" s="142">
        <f t="shared" si="43"/>
        <v>14</v>
      </c>
      <c r="K110" s="142">
        <f t="shared" si="43"/>
        <v>11</v>
      </c>
      <c r="L110" s="142">
        <f t="shared" si="43"/>
        <v>11</v>
      </c>
      <c r="M110" s="142">
        <f t="shared" si="43"/>
        <v>9</v>
      </c>
      <c r="N110" s="142">
        <f t="shared" si="43"/>
        <v>10</v>
      </c>
      <c r="O110" s="142">
        <f t="shared" si="43"/>
        <v>7</v>
      </c>
      <c r="P110" s="142">
        <f t="shared" si="43"/>
        <v>7</v>
      </c>
      <c r="Q110" s="142">
        <f t="shared" si="43"/>
        <v>7</v>
      </c>
      <c r="R110" s="142">
        <f t="shared" si="43"/>
        <v>8</v>
      </c>
      <c r="S110" s="142">
        <f t="shared" si="43"/>
        <v>7</v>
      </c>
      <c r="T110" s="142">
        <f t="shared" si="43"/>
        <v>7</v>
      </c>
      <c r="U110" s="142">
        <f t="shared" si="43"/>
        <v>7</v>
      </c>
      <c r="V110" s="142">
        <f t="shared" si="43"/>
        <v>8</v>
      </c>
      <c r="W110" s="142">
        <f t="shared" si="43"/>
        <v>7</v>
      </c>
      <c r="X110" s="142">
        <f t="shared" si="43"/>
        <v>7</v>
      </c>
      <c r="Y110" s="142">
        <f t="shared" si="43"/>
        <v>7</v>
      </c>
      <c r="Z110" s="142">
        <f t="shared" si="43"/>
        <v>9</v>
      </c>
      <c r="AA110" s="142">
        <f t="shared" si="43"/>
        <v>8</v>
      </c>
      <c r="AB110" s="142">
        <f t="shared" si="43"/>
        <v>8</v>
      </c>
      <c r="AC110" s="142">
        <f t="shared" si="43"/>
        <v>8</v>
      </c>
      <c r="AD110" s="142">
        <f t="shared" si="43"/>
        <v>9</v>
      </c>
      <c r="AE110" s="142">
        <f t="shared" si="43"/>
        <v>8</v>
      </c>
      <c r="AF110" s="142">
        <f t="shared" si="43"/>
        <v>10</v>
      </c>
      <c r="AG110" s="142">
        <f t="shared" si="43"/>
        <v>8</v>
      </c>
      <c r="AH110" s="142">
        <f t="shared" si="43"/>
        <v>10</v>
      </c>
      <c r="AI110" s="142" t="str">
        <f t="shared" si="43"/>
        <v/>
      </c>
      <c r="AJ110" s="142" t="str">
        <f t="shared" si="43"/>
        <v/>
      </c>
      <c r="AK110" s="142" t="str">
        <f t="shared" si="43"/>
        <v/>
      </c>
      <c r="AL110" s="142" t="str">
        <f t="shared" si="43"/>
        <v/>
      </c>
      <c r="AM110" s="142" t="str">
        <f t="shared" si="43"/>
        <v/>
      </c>
    </row>
    <row r="111" ht="12.75" customHeight="1">
      <c r="A111" s="140" t="str">
        <f t="shared" si="25"/>
        <v>Wolves</v>
      </c>
      <c r="B111" s="142">
        <f t="shared" ref="B111:AM111" si="44">IF(ISERROR(RANK(B89,B$70:B$89,0)+COUNTIF(B$70:B89,B89)-1),"",RANK(B89,B$70:B$89,0)+COUNTIF(B$70:B89,B89)-1)</f>
        <v>18</v>
      </c>
      <c r="C111" s="142">
        <f t="shared" si="44"/>
        <v>18</v>
      </c>
      <c r="D111" s="142">
        <f t="shared" si="44"/>
        <v>18</v>
      </c>
      <c r="E111" s="142">
        <f t="shared" si="44"/>
        <v>16</v>
      </c>
      <c r="F111" s="142">
        <f t="shared" si="44"/>
        <v>17</v>
      </c>
      <c r="G111" s="142">
        <f t="shared" si="44"/>
        <v>17</v>
      </c>
      <c r="H111" s="142">
        <f t="shared" si="44"/>
        <v>15</v>
      </c>
      <c r="I111" s="142">
        <f t="shared" si="44"/>
        <v>16</v>
      </c>
      <c r="J111" s="142">
        <f t="shared" si="44"/>
        <v>17</v>
      </c>
      <c r="K111" s="142">
        <f t="shared" si="44"/>
        <v>19</v>
      </c>
      <c r="L111" s="142">
        <f t="shared" si="44"/>
        <v>18</v>
      </c>
      <c r="M111" s="142">
        <f t="shared" si="44"/>
        <v>17</v>
      </c>
      <c r="N111" s="142">
        <f t="shared" si="44"/>
        <v>13</v>
      </c>
      <c r="O111" s="142">
        <f t="shared" si="44"/>
        <v>17</v>
      </c>
      <c r="P111" s="142">
        <f t="shared" si="44"/>
        <v>18</v>
      </c>
      <c r="Q111" s="142">
        <f t="shared" si="44"/>
        <v>17</v>
      </c>
      <c r="R111" s="142">
        <f t="shared" si="44"/>
        <v>18</v>
      </c>
      <c r="S111" s="142">
        <f t="shared" si="44"/>
        <v>17</v>
      </c>
      <c r="T111" s="142">
        <f t="shared" si="44"/>
        <v>14</v>
      </c>
      <c r="U111" s="142">
        <f t="shared" si="44"/>
        <v>14</v>
      </c>
      <c r="V111" s="142">
        <f t="shared" si="44"/>
        <v>12</v>
      </c>
      <c r="W111" s="142">
        <f t="shared" si="44"/>
        <v>12</v>
      </c>
      <c r="X111" s="142">
        <f t="shared" si="44"/>
        <v>11</v>
      </c>
      <c r="Y111" s="142">
        <f t="shared" si="44"/>
        <v>11</v>
      </c>
      <c r="Z111" s="142">
        <f t="shared" si="44"/>
        <v>17</v>
      </c>
      <c r="AA111" s="142">
        <f t="shared" si="44"/>
        <v>14</v>
      </c>
      <c r="AB111" s="142">
        <f t="shared" si="44"/>
        <v>17</v>
      </c>
      <c r="AC111" s="142">
        <f t="shared" si="44"/>
        <v>18</v>
      </c>
      <c r="AD111" s="142">
        <f t="shared" si="44"/>
        <v>18</v>
      </c>
      <c r="AE111" s="142">
        <f t="shared" si="44"/>
        <v>18</v>
      </c>
      <c r="AF111" s="142">
        <f t="shared" si="44"/>
        <v>17</v>
      </c>
      <c r="AG111" s="142">
        <f t="shared" si="44"/>
        <v>16</v>
      </c>
      <c r="AH111" s="142">
        <f t="shared" si="44"/>
        <v>16</v>
      </c>
      <c r="AI111" s="142" t="str">
        <f t="shared" si="44"/>
        <v/>
      </c>
      <c r="AJ111" s="142" t="str">
        <f t="shared" si="44"/>
        <v/>
      </c>
      <c r="AK111" s="142" t="str">
        <f t="shared" si="44"/>
        <v/>
      </c>
      <c r="AL111" s="142" t="str">
        <f t="shared" si="44"/>
        <v/>
      </c>
      <c r="AM111" s="142" t="str">
        <f t="shared" si="44"/>
        <v/>
      </c>
    </row>
    <row r="112" ht="15.75" customHeight="1">
      <c r="A112" s="150" t="s">
        <v>166</v>
      </c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</row>
    <row r="113" ht="12.75" customHeight="1">
      <c r="A113" s="139" t="s">
        <v>159</v>
      </c>
      <c r="B113" s="139" t="s">
        <v>41</v>
      </c>
      <c r="C113" s="139" t="s">
        <v>42</v>
      </c>
      <c r="D113" s="139" t="s">
        <v>43</v>
      </c>
      <c r="E113" s="139" t="s">
        <v>44</v>
      </c>
      <c r="F113" s="139" t="s">
        <v>45</v>
      </c>
      <c r="G113" s="139" t="s">
        <v>46</v>
      </c>
      <c r="H113" s="139" t="s">
        <v>47</v>
      </c>
      <c r="I113" s="139" t="s">
        <v>48</v>
      </c>
      <c r="J113" s="139" t="s">
        <v>49</v>
      </c>
      <c r="K113" s="139" t="s">
        <v>50</v>
      </c>
      <c r="L113" s="140" t="s">
        <v>51</v>
      </c>
      <c r="M113" s="140" t="s">
        <v>52</v>
      </c>
      <c r="N113" s="140" t="s">
        <v>53</v>
      </c>
      <c r="O113" s="140" t="s">
        <v>54</v>
      </c>
      <c r="P113" s="140" t="s">
        <v>55</v>
      </c>
      <c r="Q113" s="140" t="s">
        <v>56</v>
      </c>
      <c r="R113" s="140" t="s">
        <v>57</v>
      </c>
      <c r="S113" s="140" t="s">
        <v>58</v>
      </c>
      <c r="T113" s="140" t="s">
        <v>59</v>
      </c>
      <c r="U113" s="140" t="s">
        <v>60</v>
      </c>
      <c r="V113" s="140" t="s">
        <v>61</v>
      </c>
      <c r="W113" s="140" t="s">
        <v>62</v>
      </c>
      <c r="X113" s="140" t="s">
        <v>63</v>
      </c>
      <c r="Y113" s="140" t="s">
        <v>64</v>
      </c>
      <c r="Z113" s="140" t="s">
        <v>65</v>
      </c>
      <c r="AA113" s="140" t="s">
        <v>66</v>
      </c>
      <c r="AB113" s="140" t="s">
        <v>67</v>
      </c>
      <c r="AC113" s="140" t="s">
        <v>68</v>
      </c>
      <c r="AD113" s="140" t="s">
        <v>69</v>
      </c>
      <c r="AE113" s="140" t="s">
        <v>70</v>
      </c>
      <c r="AF113" s="140" t="s">
        <v>71</v>
      </c>
      <c r="AG113" s="140" t="s">
        <v>72</v>
      </c>
      <c r="AH113" s="140" t="s">
        <v>73</v>
      </c>
      <c r="AI113" s="140" t="s">
        <v>74</v>
      </c>
      <c r="AJ113" s="140" t="s">
        <v>75</v>
      </c>
      <c r="AK113" s="140" t="s">
        <v>76</v>
      </c>
      <c r="AL113" s="140" t="s">
        <v>77</v>
      </c>
      <c r="AM113" s="140" t="s">
        <v>78</v>
      </c>
    </row>
    <row r="114" ht="12.75" customHeight="1">
      <c r="A114" s="139" t="s">
        <v>167</v>
      </c>
      <c r="B114" s="142">
        <f t="shared" ref="B114:AM114" si="45">IF(B$69&lt;=38,MAX(B$70:B$89),"")</f>
        <v>14.538</v>
      </c>
      <c r="C114" s="142">
        <f t="shared" si="45"/>
        <v>15.88</v>
      </c>
      <c r="D114" s="142">
        <f t="shared" si="45"/>
        <v>13.466</v>
      </c>
      <c r="E114" s="142">
        <f t="shared" si="45"/>
        <v>13.591</v>
      </c>
      <c r="F114" s="142">
        <f t="shared" si="45"/>
        <v>11.878</v>
      </c>
      <c r="G114" s="142">
        <f t="shared" si="45"/>
        <v>12.906</v>
      </c>
      <c r="H114" s="142">
        <f t="shared" si="45"/>
        <v>12.172</v>
      </c>
      <c r="I114" s="142">
        <f t="shared" si="45"/>
        <v>10.347</v>
      </c>
      <c r="J114" s="142">
        <f t="shared" si="45"/>
        <v>12.524</v>
      </c>
      <c r="K114" s="142">
        <f t="shared" si="45"/>
        <v>12.606</v>
      </c>
      <c r="L114" s="142">
        <f t="shared" si="45"/>
        <v>12.606</v>
      </c>
      <c r="M114" s="142">
        <f t="shared" si="45"/>
        <v>13.171</v>
      </c>
      <c r="N114" s="142">
        <f t="shared" si="45"/>
        <v>14.019</v>
      </c>
      <c r="O114" s="142">
        <f t="shared" si="45"/>
        <v>13.741</v>
      </c>
      <c r="P114" s="142">
        <f t="shared" si="45"/>
        <v>12.628</v>
      </c>
      <c r="Q114" s="142">
        <f t="shared" si="45"/>
        <v>13.111</v>
      </c>
      <c r="R114" s="142">
        <f t="shared" si="45"/>
        <v>14.561</v>
      </c>
      <c r="S114" s="142">
        <f t="shared" si="45"/>
        <v>12.907</v>
      </c>
      <c r="T114" s="142">
        <f t="shared" si="45"/>
        <v>11.451</v>
      </c>
      <c r="U114" s="142">
        <f t="shared" si="45"/>
        <v>12.842</v>
      </c>
      <c r="V114" s="142">
        <f t="shared" si="45"/>
        <v>13.108</v>
      </c>
      <c r="W114" s="142">
        <f t="shared" si="45"/>
        <v>11.999</v>
      </c>
      <c r="X114" s="142">
        <f t="shared" si="45"/>
        <v>13.393</v>
      </c>
      <c r="Y114" s="142">
        <f t="shared" si="45"/>
        <v>13.741</v>
      </c>
      <c r="Z114" s="142">
        <f t="shared" si="45"/>
        <v>15.668</v>
      </c>
      <c r="AA114" s="142">
        <f t="shared" si="45"/>
        <v>13.373</v>
      </c>
      <c r="AB114" s="142">
        <f t="shared" si="45"/>
        <v>13.14</v>
      </c>
      <c r="AC114" s="142">
        <f t="shared" si="45"/>
        <v>14.417</v>
      </c>
      <c r="AD114" s="142">
        <f t="shared" si="45"/>
        <v>12.338</v>
      </c>
      <c r="AE114" s="142">
        <f t="shared" si="45"/>
        <v>12.137</v>
      </c>
      <c r="AF114" s="142">
        <f t="shared" si="45"/>
        <v>10.21</v>
      </c>
      <c r="AG114" s="142">
        <f t="shared" si="45"/>
        <v>13.164</v>
      </c>
      <c r="AH114" s="142">
        <f t="shared" si="45"/>
        <v>13.062</v>
      </c>
      <c r="AI114" s="142" t="str">
        <f t="shared" si="45"/>
        <v/>
      </c>
      <c r="AJ114" s="142" t="str">
        <f t="shared" si="45"/>
        <v/>
      </c>
      <c r="AK114" s="142" t="str">
        <f t="shared" si="45"/>
        <v/>
      </c>
      <c r="AL114" s="142" t="str">
        <f t="shared" si="45"/>
        <v/>
      </c>
      <c r="AM114" s="142" t="str">
        <f t="shared" si="45"/>
        <v/>
      </c>
    </row>
    <row r="115" ht="12.75" customHeight="1">
      <c r="A115" s="139" t="s">
        <v>168</v>
      </c>
      <c r="B115" s="142">
        <f t="shared" ref="B115:AM115" si="46">IF(B$69&lt;=38,MIN(B$70:B$89),"")</f>
        <v>3.046</v>
      </c>
      <c r="C115" s="142">
        <f t="shared" si="46"/>
        <v>2.996</v>
      </c>
      <c r="D115" s="142">
        <f t="shared" si="46"/>
        <v>2.826</v>
      </c>
      <c r="E115" s="142">
        <f t="shared" si="46"/>
        <v>3.008</v>
      </c>
      <c r="F115" s="142">
        <f t="shared" si="46"/>
        <v>2.771</v>
      </c>
      <c r="G115" s="142">
        <f t="shared" si="46"/>
        <v>3.41</v>
      </c>
      <c r="H115" s="142">
        <f t="shared" si="46"/>
        <v>3.575</v>
      </c>
      <c r="I115" s="142">
        <f t="shared" si="46"/>
        <v>3.789</v>
      </c>
      <c r="J115" s="142">
        <f t="shared" si="46"/>
        <v>3.415</v>
      </c>
      <c r="K115" s="142">
        <f t="shared" si="46"/>
        <v>3.654</v>
      </c>
      <c r="L115" s="142">
        <f t="shared" si="46"/>
        <v>3.269</v>
      </c>
      <c r="M115" s="142">
        <f t="shared" si="46"/>
        <v>3.765</v>
      </c>
      <c r="N115" s="142">
        <f t="shared" si="46"/>
        <v>3.477</v>
      </c>
      <c r="O115" s="142">
        <f t="shared" si="46"/>
        <v>3.292</v>
      </c>
      <c r="P115" s="142">
        <f t="shared" si="46"/>
        <v>3.066</v>
      </c>
      <c r="Q115" s="142">
        <f t="shared" si="46"/>
        <v>3.053</v>
      </c>
      <c r="R115" s="142">
        <f t="shared" si="46"/>
        <v>3.144</v>
      </c>
      <c r="S115" s="142">
        <f t="shared" si="46"/>
        <v>2.724</v>
      </c>
      <c r="T115" s="142">
        <f t="shared" si="46"/>
        <v>2.873</v>
      </c>
      <c r="U115" s="142">
        <f t="shared" si="46"/>
        <v>3.002</v>
      </c>
      <c r="V115" s="142">
        <f t="shared" si="46"/>
        <v>3.278</v>
      </c>
      <c r="W115" s="142">
        <f t="shared" si="46"/>
        <v>3.049</v>
      </c>
      <c r="X115" s="142">
        <f t="shared" si="46"/>
        <v>3.172</v>
      </c>
      <c r="Y115" s="142">
        <f t="shared" si="46"/>
        <v>3.402</v>
      </c>
      <c r="Z115" s="142">
        <f t="shared" si="46"/>
        <v>3.278</v>
      </c>
      <c r="AA115" s="142">
        <f t="shared" si="46"/>
        <v>3.463</v>
      </c>
      <c r="AB115" s="142">
        <f t="shared" si="46"/>
        <v>3.198</v>
      </c>
      <c r="AC115" s="142">
        <f t="shared" si="46"/>
        <v>3.54</v>
      </c>
      <c r="AD115" s="142">
        <f t="shared" si="46"/>
        <v>3.208</v>
      </c>
      <c r="AE115" s="142">
        <f t="shared" si="46"/>
        <v>3.558</v>
      </c>
      <c r="AF115" s="142">
        <f t="shared" si="46"/>
        <v>2.78</v>
      </c>
      <c r="AG115" s="142">
        <f t="shared" si="46"/>
        <v>3.179</v>
      </c>
      <c r="AH115" s="142">
        <f t="shared" si="46"/>
        <v>2.692</v>
      </c>
      <c r="AI115" s="142" t="str">
        <f t="shared" si="46"/>
        <v/>
      </c>
      <c r="AJ115" s="142" t="str">
        <f t="shared" si="46"/>
        <v/>
      </c>
      <c r="AK115" s="142" t="str">
        <f t="shared" si="46"/>
        <v/>
      </c>
      <c r="AL115" s="142" t="str">
        <f t="shared" si="46"/>
        <v/>
      </c>
      <c r="AM115" s="142" t="str">
        <f t="shared" si="46"/>
        <v/>
      </c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</sheetData>
  <conditionalFormatting sqref="B92:AM11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AM6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70:AM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14:AM11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00"/>
    <outlinePr summaryBelow="0" summaryRight="0"/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4.43" defaultRowHeight="15.0"/>
  <cols>
    <col customWidth="1" min="1" max="1" width="16.43"/>
    <col customWidth="1" min="2" max="39" width="8.71"/>
  </cols>
  <sheetData>
    <row r="1" ht="15.75" customHeight="1">
      <c r="A1" s="147" t="s">
        <v>11</v>
      </c>
      <c r="B1" s="148"/>
      <c r="C1" s="148"/>
      <c r="D1" s="148"/>
      <c r="E1" s="148"/>
      <c r="F1" s="148"/>
      <c r="G1" s="148"/>
      <c r="H1" s="148"/>
      <c r="I1" s="148"/>
      <c r="J1" s="148"/>
      <c r="K1" s="148"/>
      <c r="L1" s="148"/>
      <c r="M1" s="148"/>
      <c r="N1" s="148"/>
      <c r="O1" s="148"/>
      <c r="P1" s="148"/>
      <c r="Q1" s="148"/>
      <c r="R1" s="148"/>
      <c r="S1" s="148"/>
      <c r="T1" s="148"/>
      <c r="U1" s="148"/>
      <c r="V1" s="148"/>
      <c r="W1" s="148"/>
      <c r="X1" s="148"/>
      <c r="Y1" s="148"/>
      <c r="Z1" s="148"/>
      <c r="AA1" s="148"/>
      <c r="AB1" s="148"/>
      <c r="AC1" s="148"/>
      <c r="AD1" s="148"/>
      <c r="AE1" s="148"/>
      <c r="AF1" s="148"/>
      <c r="AG1" s="148"/>
      <c r="AH1" s="148"/>
      <c r="AI1" s="148"/>
      <c r="AJ1" s="148"/>
      <c r="AK1" s="148"/>
      <c r="AL1" s="148"/>
      <c r="AM1" s="148"/>
    </row>
    <row r="2" ht="12.75" customHeight="1">
      <c r="A2" s="139" t="s">
        <v>159</v>
      </c>
      <c r="B2" s="139" t="s">
        <v>41</v>
      </c>
      <c r="C2" s="139" t="s">
        <v>42</v>
      </c>
      <c r="D2" s="139" t="s">
        <v>43</v>
      </c>
      <c r="E2" s="139" t="s">
        <v>44</v>
      </c>
      <c r="F2" s="139" t="s">
        <v>45</v>
      </c>
      <c r="G2" s="139" t="s">
        <v>46</v>
      </c>
      <c r="H2" s="139" t="s">
        <v>47</v>
      </c>
      <c r="I2" s="139" t="s">
        <v>48</v>
      </c>
      <c r="J2" s="139" t="s">
        <v>49</v>
      </c>
      <c r="K2" s="139" t="s">
        <v>50</v>
      </c>
      <c r="L2" s="140" t="s">
        <v>51</v>
      </c>
      <c r="M2" s="140" t="s">
        <v>52</v>
      </c>
      <c r="N2" s="140" t="s">
        <v>53</v>
      </c>
      <c r="O2" s="140" t="s">
        <v>54</v>
      </c>
      <c r="P2" s="140" t="s">
        <v>55</v>
      </c>
      <c r="Q2" s="140" t="s">
        <v>56</v>
      </c>
      <c r="R2" s="140" t="s">
        <v>57</v>
      </c>
      <c r="S2" s="140" t="s">
        <v>58</v>
      </c>
      <c r="T2" s="140" t="s">
        <v>59</v>
      </c>
      <c r="U2" s="140" t="s">
        <v>60</v>
      </c>
      <c r="V2" s="140" t="s">
        <v>61</v>
      </c>
      <c r="W2" s="140" t="s">
        <v>62</v>
      </c>
      <c r="X2" s="140" t="s">
        <v>63</v>
      </c>
      <c r="Y2" s="140" t="s">
        <v>64</v>
      </c>
      <c r="Z2" s="140" t="s">
        <v>65</v>
      </c>
      <c r="AA2" s="140" t="s">
        <v>66</v>
      </c>
      <c r="AB2" s="140" t="s">
        <v>67</v>
      </c>
      <c r="AC2" s="140" t="s">
        <v>68</v>
      </c>
      <c r="AD2" s="140" t="s">
        <v>69</v>
      </c>
      <c r="AE2" s="140" t="s">
        <v>70</v>
      </c>
      <c r="AF2" s="140" t="s">
        <v>71</v>
      </c>
      <c r="AG2" s="140" t="s">
        <v>72</v>
      </c>
      <c r="AH2" s="140" t="s">
        <v>73</v>
      </c>
      <c r="AI2" s="140" t="s">
        <v>74</v>
      </c>
      <c r="AJ2" s="140" t="s">
        <v>75</v>
      </c>
      <c r="AK2" s="140" t="s">
        <v>76</v>
      </c>
      <c r="AL2" s="140" t="s">
        <v>77</v>
      </c>
      <c r="AM2" s="140" t="s">
        <v>78</v>
      </c>
    </row>
    <row r="3" ht="12.75" customHeight="1">
      <c r="A3" s="140" t="str">
        <f>Difficulties!A3</f>
        <v>Arsenal</v>
      </c>
      <c r="B3" s="142" t="str">
        <f>LEFT(Fixtures!C2,(LEN(Fixtures!C2)-4))</f>
        <v>MCI</v>
      </c>
      <c r="C3" s="142" t="str">
        <f>LEFT(Fixtures!D2,(LEN(Fixtures!D2)-4))</f>
        <v>CHE</v>
      </c>
      <c r="D3" s="142" t="str">
        <f>LEFT(Fixtures!E2,(LEN(Fixtures!E2)-4))</f>
        <v>WHU</v>
      </c>
      <c r="E3" s="142" t="str">
        <f>LEFT(Fixtures!F2,(LEN(Fixtures!F2)-4))</f>
        <v>CAR</v>
      </c>
      <c r="F3" s="142" t="str">
        <f>LEFT(Fixtures!G2,(LEN(Fixtures!G2)-4))</f>
        <v>NEW</v>
      </c>
      <c r="G3" s="142" t="str">
        <f>LEFT(Fixtures!H2,(LEN(Fixtures!H2)-4))</f>
        <v>EVE</v>
      </c>
      <c r="H3" s="142" t="str">
        <f>LEFT(Fixtures!I2,(LEN(Fixtures!I2)-4))</f>
        <v>WAT</v>
      </c>
      <c r="I3" s="142" t="str">
        <f>LEFT(Fixtures!J2,(LEN(Fixtures!J2)-4))</f>
        <v>FUL</v>
      </c>
      <c r="J3" s="142" t="str">
        <f>LEFT(Fixtures!K2,(LEN(Fixtures!K2)-4))</f>
        <v>LEI</v>
      </c>
      <c r="K3" s="142" t="str">
        <f>LEFT(Fixtures!L2,(LEN(Fixtures!L2)-4))</f>
        <v>CRY</v>
      </c>
      <c r="L3" s="142" t="str">
        <f>LEFT(Fixtures!M2,(LEN(Fixtures!M2)-4))</f>
        <v>LIV</v>
      </c>
      <c r="M3" s="142" t="str">
        <f>LEFT(Fixtures!N2,(LEN(Fixtures!N2)-4))</f>
        <v>WOL</v>
      </c>
      <c r="N3" s="142" t="str">
        <f>LEFT(Fixtures!O2,(LEN(Fixtures!O2)-4))</f>
        <v>BOU</v>
      </c>
      <c r="O3" s="142" t="str">
        <f>LEFT(Fixtures!P2,(LEN(Fixtures!P2)-4))</f>
        <v>TOT</v>
      </c>
      <c r="P3" s="142" t="str">
        <f>LEFT(Fixtures!Q2,(LEN(Fixtures!Q2)-4))</f>
        <v>MNU</v>
      </c>
      <c r="Q3" s="142" t="str">
        <f>LEFT(Fixtures!R2,(LEN(Fixtures!R2)-4))</f>
        <v>HUD</v>
      </c>
      <c r="R3" s="142" t="str">
        <f>LEFT(Fixtures!S2,(LEN(Fixtures!S2)-4))</f>
        <v>SOU</v>
      </c>
      <c r="S3" s="142" t="str">
        <f>LEFT(Fixtures!T2,(LEN(Fixtures!T2)-4))</f>
        <v>BUR</v>
      </c>
      <c r="T3" s="142" t="str">
        <f>LEFT(Fixtures!U2,(LEN(Fixtures!U2)-4))</f>
        <v>BHA</v>
      </c>
      <c r="U3" s="142" t="str">
        <f>LEFT(Fixtures!V2,(LEN(Fixtures!V2)-4))</f>
        <v>LIV</v>
      </c>
      <c r="V3" s="142" t="str">
        <f>LEFT(Fixtures!W2,(LEN(Fixtures!W2)-4))</f>
        <v>FUL</v>
      </c>
      <c r="W3" s="142" t="str">
        <f>LEFT(Fixtures!X2,(LEN(Fixtures!X2)-4))</f>
        <v>WHU</v>
      </c>
      <c r="X3" s="142" t="str">
        <f>LEFT(Fixtures!Y2,(LEN(Fixtures!Y2)-4))</f>
        <v>CHE</v>
      </c>
      <c r="Y3" s="142" t="str">
        <f>LEFT(Fixtures!Z2,(LEN(Fixtures!Z2)-4))</f>
        <v>CAR</v>
      </c>
      <c r="Z3" s="142" t="str">
        <f>LEFT(Fixtures!AA2,(LEN(Fixtures!AA2)-4))</f>
        <v>MCI</v>
      </c>
      <c r="AA3" s="142" t="str">
        <f>LEFT(Fixtures!AB2,(LEN(Fixtures!AB2)-4))</f>
        <v>HUD</v>
      </c>
      <c r="AB3" s="142" t="str">
        <f>LEFT(Fixtures!AC2,(LEN(Fixtures!AC2)-4))</f>
        <v>SOU</v>
      </c>
      <c r="AC3" s="142" t="str">
        <f>LEFT(Fixtures!AD2,(LEN(Fixtures!AD2)-4))</f>
        <v>BOU</v>
      </c>
      <c r="AD3" s="142" t="str">
        <f>LEFT(Fixtures!AE2,(LEN(Fixtures!AE2)-4))</f>
        <v>TOT</v>
      </c>
      <c r="AE3" s="142" t="str">
        <f>LEFT(Fixtures!AF2,(LEN(Fixtures!AF2)-4))</f>
        <v>MNU</v>
      </c>
      <c r="AF3" s="142" t="str">
        <f>LEFT(Fixtures!AG2,(LEN(Fixtures!AG2)-4))</f>
        <v>WOL</v>
      </c>
      <c r="AG3" s="142" t="str">
        <f>LEFT(Fixtures!AH2,(LEN(Fixtures!AH2)-4))</f>
        <v>NEW</v>
      </c>
      <c r="AH3" s="142" t="str">
        <f>LEFT(Fixtures!AI2,(LEN(Fixtures!AI2)-4))</f>
        <v>EVE</v>
      </c>
      <c r="AI3" s="142" t="str">
        <f>LEFT(Fixtures!AJ2,(LEN(Fixtures!AJ2)-4))</f>
        <v>WAT</v>
      </c>
      <c r="AJ3" s="142" t="str">
        <f>LEFT(Fixtures!AK2,(LEN(Fixtures!AK2)-4))</f>
        <v>CRY</v>
      </c>
      <c r="AK3" s="142" t="str">
        <f>LEFT(Fixtures!AL2,(LEN(Fixtures!AL2)-4))</f>
        <v>LEI</v>
      </c>
      <c r="AL3" s="142" t="str">
        <f>LEFT(Fixtures!AM2,(LEN(Fixtures!AM2)-4))</f>
        <v>BHA</v>
      </c>
      <c r="AM3" s="142" t="str">
        <f>LEFT(Fixtures!AN2,(LEN(Fixtures!AN2)-4))</f>
        <v>BUR</v>
      </c>
    </row>
    <row r="4" ht="12.75" customHeight="1">
      <c r="A4" s="140" t="str">
        <f>Difficulties!A4</f>
        <v>Bournemouth</v>
      </c>
      <c r="B4" s="142" t="str">
        <f>LEFT(Fixtures!C3,(LEN(Fixtures!C3)-4))</f>
        <v>CAR</v>
      </c>
      <c r="C4" s="142" t="str">
        <f>LEFT(Fixtures!D3,(LEN(Fixtures!D3)-4))</f>
        <v>WHU</v>
      </c>
      <c r="D4" s="142" t="str">
        <f>LEFT(Fixtures!E3,(LEN(Fixtures!E3)-4))</f>
        <v>EVE</v>
      </c>
      <c r="E4" s="142" t="str">
        <f>LEFT(Fixtures!F3,(LEN(Fixtures!F3)-4))</f>
        <v>CHE</v>
      </c>
      <c r="F4" s="142" t="str">
        <f>LEFT(Fixtures!G3,(LEN(Fixtures!G3)-4))</f>
        <v>LEI</v>
      </c>
      <c r="G4" s="142" t="str">
        <f>LEFT(Fixtures!H3,(LEN(Fixtures!H3)-4))</f>
        <v>BUR</v>
      </c>
      <c r="H4" s="142" t="str">
        <f>LEFT(Fixtures!I3,(LEN(Fixtures!I3)-4))</f>
        <v>CRY</v>
      </c>
      <c r="I4" s="142" t="str">
        <f>LEFT(Fixtures!J3,(LEN(Fixtures!J3)-4))</f>
        <v>WAT</v>
      </c>
      <c r="J4" s="142" t="str">
        <f>LEFT(Fixtures!K3,(LEN(Fixtures!K3)-4))</f>
        <v>SOU</v>
      </c>
      <c r="K4" s="142" t="str">
        <f>LEFT(Fixtures!L3,(LEN(Fixtures!L3)-4))</f>
        <v>FUL</v>
      </c>
      <c r="L4" s="142" t="str">
        <f>LEFT(Fixtures!M3,(LEN(Fixtures!M3)-4))</f>
        <v>MNU</v>
      </c>
      <c r="M4" s="142" t="str">
        <f>LEFT(Fixtures!N3,(LEN(Fixtures!N3)-4))</f>
        <v>NEW</v>
      </c>
      <c r="N4" s="142" t="str">
        <f>LEFT(Fixtures!O3,(LEN(Fixtures!O3)-4))</f>
        <v>ARS</v>
      </c>
      <c r="O4" s="142" t="str">
        <f>LEFT(Fixtures!P3,(LEN(Fixtures!P3)-4))</f>
        <v>MCI</v>
      </c>
      <c r="P4" s="142" t="str">
        <f>LEFT(Fixtures!Q3,(LEN(Fixtures!Q3)-4))</f>
        <v>HUD</v>
      </c>
      <c r="Q4" s="142" t="str">
        <f>LEFT(Fixtures!R3,(LEN(Fixtures!R3)-4))</f>
        <v>LIV</v>
      </c>
      <c r="R4" s="142" t="str">
        <f>LEFT(Fixtures!S3,(LEN(Fixtures!S3)-4))</f>
        <v>WOL</v>
      </c>
      <c r="S4" s="142" t="str">
        <f>LEFT(Fixtures!T3,(LEN(Fixtures!T3)-4))</f>
        <v>BHA</v>
      </c>
      <c r="T4" s="142" t="str">
        <f>LEFT(Fixtures!U3,(LEN(Fixtures!U3)-4))</f>
        <v>TOT</v>
      </c>
      <c r="U4" s="142" t="str">
        <f>LEFT(Fixtures!V3,(LEN(Fixtures!V3)-4))</f>
        <v>MNU</v>
      </c>
      <c r="V4" s="142" t="str">
        <f>LEFT(Fixtures!W3,(LEN(Fixtures!W3)-4))</f>
        <v>WAT</v>
      </c>
      <c r="W4" s="142" t="str">
        <f>LEFT(Fixtures!X3,(LEN(Fixtures!X3)-4))</f>
        <v>EVE</v>
      </c>
      <c r="X4" s="142" t="str">
        <f>LEFT(Fixtures!Y3,(LEN(Fixtures!Y3)-4))</f>
        <v>WHU</v>
      </c>
      <c r="Y4" s="142" t="str">
        <f>LEFT(Fixtures!Z3,(LEN(Fixtures!Z3)-4))</f>
        <v>CHE</v>
      </c>
      <c r="Z4" s="142" t="str">
        <f>LEFT(Fixtures!AA3,(LEN(Fixtures!AA3)-4))</f>
        <v>CAR</v>
      </c>
      <c r="AA4" s="142" t="str">
        <f>LEFT(Fixtures!AB3,(LEN(Fixtures!AB3)-4))</f>
        <v>LIV</v>
      </c>
      <c r="AB4" s="142" t="str">
        <f>LEFT(Fixtures!AC3,(LEN(Fixtures!AC3)-4))</f>
        <v>WOL</v>
      </c>
      <c r="AC4" s="142" t="str">
        <f>LEFT(Fixtures!AD3,(LEN(Fixtures!AD3)-4))</f>
        <v>ARS</v>
      </c>
      <c r="AD4" s="142" t="str">
        <f>LEFT(Fixtures!AE3,(LEN(Fixtures!AE3)-4))</f>
        <v>MCI</v>
      </c>
      <c r="AE4" s="142" t="str">
        <f>LEFT(Fixtures!AF3,(LEN(Fixtures!AF3)-4))</f>
        <v>HUD</v>
      </c>
      <c r="AF4" s="142" t="str">
        <f>LEFT(Fixtures!AG3,(LEN(Fixtures!AG3)-4))</f>
        <v>NEW</v>
      </c>
      <c r="AG4" s="142" t="str">
        <f>LEFT(Fixtures!AH3,(LEN(Fixtures!AH3)-4))</f>
        <v>LEI</v>
      </c>
      <c r="AH4" s="142" t="str">
        <f>LEFT(Fixtures!AI3,(LEN(Fixtures!AI3)-4))</f>
        <v>BUR</v>
      </c>
      <c r="AI4" s="142" t="str">
        <f>LEFT(Fixtures!AJ3,(LEN(Fixtures!AJ3)-4))</f>
        <v>BHA</v>
      </c>
      <c r="AJ4" s="142" t="str">
        <f>LEFT(Fixtures!AK3,(LEN(Fixtures!AK3)-4))</f>
        <v>FUL</v>
      </c>
      <c r="AK4" s="142" t="str">
        <f>LEFT(Fixtures!AL3,(LEN(Fixtures!AL3)-4))</f>
        <v>SOU</v>
      </c>
      <c r="AL4" s="142" t="str">
        <f>LEFT(Fixtures!AM3,(LEN(Fixtures!AM3)-4))</f>
        <v>TOT</v>
      </c>
      <c r="AM4" s="142" t="str">
        <f>LEFT(Fixtures!AN3,(LEN(Fixtures!AN3)-4))</f>
        <v>CRY</v>
      </c>
    </row>
    <row r="5" ht="12.75" customHeight="1">
      <c r="A5" s="140" t="str">
        <f>Difficulties!A5</f>
        <v>Brighton</v>
      </c>
      <c r="B5" s="142" t="str">
        <f>LEFT(Fixtures!C4,(LEN(Fixtures!C4)-4))</f>
        <v>WAT</v>
      </c>
      <c r="C5" s="142" t="str">
        <f>LEFT(Fixtures!D4,(LEN(Fixtures!D4)-4))</f>
        <v>MNU</v>
      </c>
      <c r="D5" s="142" t="str">
        <f>LEFT(Fixtures!E4,(LEN(Fixtures!E4)-4))</f>
        <v>LIV</v>
      </c>
      <c r="E5" s="142" t="str">
        <f>LEFT(Fixtures!F4,(LEN(Fixtures!F4)-4))</f>
        <v>FUL</v>
      </c>
      <c r="F5" s="142" t="str">
        <f>LEFT(Fixtures!G4,(LEN(Fixtures!G4)-4))</f>
        <v>SOU</v>
      </c>
      <c r="G5" s="142" t="str">
        <f>LEFT(Fixtures!H4,(LEN(Fixtures!H4)-4))</f>
        <v>TOT</v>
      </c>
      <c r="H5" s="142" t="str">
        <f>LEFT(Fixtures!I4,(LEN(Fixtures!I4)-4))</f>
        <v>MCI</v>
      </c>
      <c r="I5" s="142" t="str">
        <f>LEFT(Fixtures!J4,(LEN(Fixtures!J4)-4))</f>
        <v>WHU</v>
      </c>
      <c r="J5" s="142" t="str">
        <f>LEFT(Fixtures!K4,(LEN(Fixtures!K4)-4))</f>
        <v>NEW</v>
      </c>
      <c r="K5" s="142" t="str">
        <f>LEFT(Fixtures!L4,(LEN(Fixtures!L4)-4))</f>
        <v>WOL</v>
      </c>
      <c r="L5" s="142" t="str">
        <f>LEFT(Fixtures!M4,(LEN(Fixtures!M4)-4))</f>
        <v>EVE</v>
      </c>
      <c r="M5" s="142" t="str">
        <f>LEFT(Fixtures!N4,(LEN(Fixtures!N4)-4))</f>
        <v>CAR</v>
      </c>
      <c r="N5" s="142" t="str">
        <f>LEFT(Fixtures!O4,(LEN(Fixtures!O4)-4))</f>
        <v>LEI</v>
      </c>
      <c r="O5" s="142" t="str">
        <f>LEFT(Fixtures!P4,(LEN(Fixtures!P4)-4))</f>
        <v>HUD</v>
      </c>
      <c r="P5" s="142" t="str">
        <f>LEFT(Fixtures!Q4,(LEN(Fixtures!Q4)-4))</f>
        <v>CRY</v>
      </c>
      <c r="Q5" s="142" t="str">
        <f>LEFT(Fixtures!R4,(LEN(Fixtures!R4)-4))</f>
        <v>BUR</v>
      </c>
      <c r="R5" s="142" t="str">
        <f>LEFT(Fixtures!S4,(LEN(Fixtures!S4)-4))</f>
        <v>CHE</v>
      </c>
      <c r="S5" s="142" t="str">
        <f>LEFT(Fixtures!T4,(LEN(Fixtures!T4)-4))</f>
        <v>BOU</v>
      </c>
      <c r="T5" s="142" t="str">
        <f>LEFT(Fixtures!U4,(LEN(Fixtures!U4)-4))</f>
        <v>ARS</v>
      </c>
      <c r="U5" s="142" t="str">
        <f>LEFT(Fixtures!V4,(LEN(Fixtures!V4)-4))</f>
        <v>EVE</v>
      </c>
      <c r="V5" s="142" t="str">
        <f>LEFT(Fixtures!W4,(LEN(Fixtures!W4)-4))</f>
        <v>WHU</v>
      </c>
      <c r="W5" s="142" t="str">
        <f>LEFT(Fixtures!X4,(LEN(Fixtures!X4)-4))</f>
        <v>LIV</v>
      </c>
      <c r="X5" s="142" t="str">
        <f>LEFT(Fixtures!Y4,(LEN(Fixtures!Y4)-4))</f>
        <v>MNU</v>
      </c>
      <c r="Y5" s="142" t="str">
        <f>LEFT(Fixtures!Z4,(LEN(Fixtures!Z4)-4))</f>
        <v>FUL</v>
      </c>
      <c r="Z5" s="142" t="str">
        <f>LEFT(Fixtures!AA4,(LEN(Fixtures!AA4)-4))</f>
        <v>WAT</v>
      </c>
      <c r="AA5" s="142" t="str">
        <f>LEFT(Fixtures!AB4,(LEN(Fixtures!AB4)-4))</f>
        <v>BUR</v>
      </c>
      <c r="AB5" s="142" t="str">
        <f>LEFT(Fixtures!AC4,(LEN(Fixtures!AC4)-4))</f>
        <v>CHE</v>
      </c>
      <c r="AC5" s="142" t="str">
        <f>LEFT(Fixtures!AD4,(LEN(Fixtures!AD4)-4))</f>
        <v>LEI</v>
      </c>
      <c r="AD5" s="142" t="str">
        <f>LEFT(Fixtures!AE4,(LEN(Fixtures!AE4)-4))</f>
        <v>HUD</v>
      </c>
      <c r="AE5" s="142" t="str">
        <f>LEFT(Fixtures!AF4,(LEN(Fixtures!AF4)-4))</f>
        <v>CRY</v>
      </c>
      <c r="AF5" s="142" t="str">
        <f>LEFT(Fixtures!AG4,(LEN(Fixtures!AG4)-4))</f>
        <v>CAR</v>
      </c>
      <c r="AG5" s="142" t="str">
        <f>LEFT(Fixtures!AH4,(LEN(Fixtures!AH4)-4))</f>
        <v>SOU</v>
      </c>
      <c r="AH5" s="142" t="str">
        <f>LEFT(Fixtures!AI4,(LEN(Fixtures!AI4)-4))</f>
        <v>TOT</v>
      </c>
      <c r="AI5" s="142" t="str">
        <f>LEFT(Fixtures!AJ4,(LEN(Fixtures!AJ4)-4))</f>
        <v>BOU</v>
      </c>
      <c r="AJ5" s="142" t="str">
        <f>LEFT(Fixtures!AK4,(LEN(Fixtures!AK4)-4))</f>
        <v>WOL</v>
      </c>
      <c r="AK5" s="142" t="str">
        <f>LEFT(Fixtures!AL4,(LEN(Fixtures!AL4)-4))</f>
        <v>NEW</v>
      </c>
      <c r="AL5" s="142" t="str">
        <f>LEFT(Fixtures!AM4,(LEN(Fixtures!AM4)-4))</f>
        <v>ARS</v>
      </c>
      <c r="AM5" s="142" t="str">
        <f>LEFT(Fixtures!AN4,(LEN(Fixtures!AN4)-4))</f>
        <v>MCI</v>
      </c>
    </row>
    <row r="6" ht="12.75" customHeight="1">
      <c r="A6" s="140" t="str">
        <f>Difficulties!A6</f>
        <v>Burnley</v>
      </c>
      <c r="B6" s="142" t="str">
        <f>LEFT(Fixtures!C5,(LEN(Fixtures!C5)-4))</f>
        <v>SOU</v>
      </c>
      <c r="C6" s="142" t="str">
        <f>LEFT(Fixtures!D5,(LEN(Fixtures!D5)-4))</f>
        <v>WAT</v>
      </c>
      <c r="D6" s="142" t="str">
        <f>LEFT(Fixtures!E5,(LEN(Fixtures!E5)-4))</f>
        <v>FUL</v>
      </c>
      <c r="E6" s="142" t="str">
        <f>LEFT(Fixtures!F5,(LEN(Fixtures!F5)-4))</f>
        <v>MNU</v>
      </c>
      <c r="F6" s="142" t="str">
        <f>LEFT(Fixtures!G5,(LEN(Fixtures!G5)-4))</f>
        <v>WOL</v>
      </c>
      <c r="G6" s="142" t="str">
        <f>LEFT(Fixtures!H5,(LEN(Fixtures!H5)-4))</f>
        <v>BOU</v>
      </c>
      <c r="H6" s="142" t="str">
        <f>LEFT(Fixtures!I5,(LEN(Fixtures!I5)-4))</f>
        <v>CAR</v>
      </c>
      <c r="I6" s="142" t="str">
        <f>LEFT(Fixtures!J5,(LEN(Fixtures!J5)-4))</f>
        <v>HUD</v>
      </c>
      <c r="J6" s="142" t="str">
        <f>LEFT(Fixtures!K5,(LEN(Fixtures!K5)-4))</f>
        <v>MCI</v>
      </c>
      <c r="K6" s="142" t="str">
        <f>LEFT(Fixtures!L5,(LEN(Fixtures!L5)-4))</f>
        <v>CHE</v>
      </c>
      <c r="L6" s="142" t="str">
        <f>LEFT(Fixtures!M5,(LEN(Fixtures!M5)-4))</f>
        <v>WHU</v>
      </c>
      <c r="M6" s="142" t="str">
        <f>LEFT(Fixtures!N5,(LEN(Fixtures!N5)-4))</f>
        <v>LEI</v>
      </c>
      <c r="N6" s="142" t="str">
        <f>LEFT(Fixtures!O5,(LEN(Fixtures!O5)-4))</f>
        <v>NEW</v>
      </c>
      <c r="O6" s="142" t="str">
        <f>LEFT(Fixtures!P5,(LEN(Fixtures!P5)-4))</f>
        <v>CRY</v>
      </c>
      <c r="P6" s="142" t="str">
        <f>LEFT(Fixtures!Q5,(LEN(Fixtures!Q5)-4))</f>
        <v>LIV</v>
      </c>
      <c r="Q6" s="142" t="str">
        <f>LEFT(Fixtures!R5,(LEN(Fixtures!R5)-4))</f>
        <v>BHA</v>
      </c>
      <c r="R6" s="142" t="str">
        <f>LEFT(Fixtures!S5,(LEN(Fixtures!S5)-4))</f>
        <v>TOT</v>
      </c>
      <c r="S6" s="142" t="str">
        <f>LEFT(Fixtures!T5,(LEN(Fixtures!T5)-4))</f>
        <v>ARS</v>
      </c>
      <c r="T6" s="142" t="str">
        <f>LEFT(Fixtures!U5,(LEN(Fixtures!U5)-4))</f>
        <v>EVE</v>
      </c>
      <c r="U6" s="142" t="str">
        <f>LEFT(Fixtures!V5,(LEN(Fixtures!V5)-4))</f>
        <v>WHU</v>
      </c>
      <c r="V6" s="142" t="str">
        <f>LEFT(Fixtures!W5,(LEN(Fixtures!W5)-4))</f>
        <v>HUD</v>
      </c>
      <c r="W6" s="142" t="str">
        <f>LEFT(Fixtures!X5,(LEN(Fixtures!X5)-4))</f>
        <v>FUL</v>
      </c>
      <c r="X6" s="142" t="str">
        <f>LEFT(Fixtures!Y5,(LEN(Fixtures!Y5)-4))</f>
        <v>WAT</v>
      </c>
      <c r="Y6" s="142" t="str">
        <f>LEFT(Fixtures!Z5,(LEN(Fixtures!Z5)-4))</f>
        <v>MNU</v>
      </c>
      <c r="Z6" s="142" t="str">
        <f>LEFT(Fixtures!AA5,(LEN(Fixtures!AA5)-4))</f>
        <v>SOU</v>
      </c>
      <c r="AA6" s="142" t="str">
        <f>LEFT(Fixtures!AB5,(LEN(Fixtures!AB5)-4))</f>
        <v>BHA</v>
      </c>
      <c r="AB6" s="142" t="str">
        <f>LEFT(Fixtures!AC5,(LEN(Fixtures!AC5)-4))</f>
        <v>TOT</v>
      </c>
      <c r="AC6" s="142" t="str">
        <f>LEFT(Fixtures!AD5,(LEN(Fixtures!AD5)-4))</f>
        <v>NEW</v>
      </c>
      <c r="AD6" s="142" t="str">
        <f>LEFT(Fixtures!AE5,(LEN(Fixtures!AE5)-4))</f>
        <v>CRY</v>
      </c>
      <c r="AE6" s="142" t="str">
        <f>LEFT(Fixtures!AF5,(LEN(Fixtures!AF5)-4))</f>
        <v>LIV</v>
      </c>
      <c r="AF6" s="142" t="str">
        <f>LEFT(Fixtures!AG5,(LEN(Fixtures!AG5)-4))</f>
        <v>LEI</v>
      </c>
      <c r="AG6" s="142" t="str">
        <f>LEFT(Fixtures!AH5,(LEN(Fixtures!AH5)-4))</f>
        <v>WOL</v>
      </c>
      <c r="AH6" s="142" t="str">
        <f>LEFT(Fixtures!AI5,(LEN(Fixtures!AI5)-4))</f>
        <v>BOU</v>
      </c>
      <c r="AI6" s="142" t="str">
        <f>LEFT(Fixtures!AJ5,(LEN(Fixtures!AJ5)-4))</f>
        <v>CAR</v>
      </c>
      <c r="AJ6" s="142" t="str">
        <f>LEFT(Fixtures!AK5,(LEN(Fixtures!AK5)-4))</f>
        <v>CHE</v>
      </c>
      <c r="AK6" s="142" t="str">
        <f>LEFT(Fixtures!AL5,(LEN(Fixtures!AL5)-4))</f>
        <v>MCI</v>
      </c>
      <c r="AL6" s="142" t="str">
        <f>LEFT(Fixtures!AM5,(LEN(Fixtures!AM5)-4))</f>
        <v>EVE</v>
      </c>
      <c r="AM6" s="142" t="str">
        <f>LEFT(Fixtures!AN5,(LEN(Fixtures!AN5)-4))</f>
        <v>ARS</v>
      </c>
    </row>
    <row r="7" ht="12.75" customHeight="1">
      <c r="A7" s="140" t="str">
        <f>Difficulties!A7</f>
        <v>Cardiff</v>
      </c>
      <c r="B7" s="142" t="str">
        <f>LEFT(Fixtures!C6,(LEN(Fixtures!C6)-4))</f>
        <v>BOU</v>
      </c>
      <c r="C7" s="142" t="str">
        <f>LEFT(Fixtures!D6,(LEN(Fixtures!D6)-4))</f>
        <v>NEW</v>
      </c>
      <c r="D7" s="142" t="str">
        <f>LEFT(Fixtures!E6,(LEN(Fixtures!E6)-4))</f>
        <v>HUD</v>
      </c>
      <c r="E7" s="142" t="str">
        <f>LEFT(Fixtures!F6,(LEN(Fixtures!F6)-4))</f>
        <v>ARS</v>
      </c>
      <c r="F7" s="142" t="str">
        <f>LEFT(Fixtures!G6,(LEN(Fixtures!G6)-4))</f>
        <v>CHE</v>
      </c>
      <c r="G7" s="142" t="str">
        <f>LEFT(Fixtures!H6,(LEN(Fixtures!H6)-4))</f>
        <v>MCI</v>
      </c>
      <c r="H7" s="142" t="str">
        <f>LEFT(Fixtures!I6,(LEN(Fixtures!I6)-4))</f>
        <v>BUR</v>
      </c>
      <c r="I7" s="142" t="str">
        <f>LEFT(Fixtures!J6,(LEN(Fixtures!J6)-4))</f>
        <v>TOT</v>
      </c>
      <c r="J7" s="142" t="str">
        <f>LEFT(Fixtures!K6,(LEN(Fixtures!K6)-4))</f>
        <v>FUL</v>
      </c>
      <c r="K7" s="142" t="str">
        <f>LEFT(Fixtures!L6,(LEN(Fixtures!L6)-4))</f>
        <v>LIV</v>
      </c>
      <c r="L7" s="142" t="str">
        <f>LEFT(Fixtures!M6,(LEN(Fixtures!M6)-4))</f>
        <v>LEI</v>
      </c>
      <c r="M7" s="142" t="str">
        <f>LEFT(Fixtures!N6,(LEN(Fixtures!N6)-4))</f>
        <v>BHA</v>
      </c>
      <c r="N7" s="142" t="str">
        <f>LEFT(Fixtures!O6,(LEN(Fixtures!O6)-4))</f>
        <v>EVE</v>
      </c>
      <c r="O7" s="142" t="str">
        <f>LEFT(Fixtures!P6,(LEN(Fixtures!P6)-4))</f>
        <v>WOL</v>
      </c>
      <c r="P7" s="142" t="str">
        <f>LEFT(Fixtures!Q6,(LEN(Fixtures!Q6)-4))</f>
        <v>WHU</v>
      </c>
      <c r="Q7" s="142" t="str">
        <f>LEFT(Fixtures!R6,(LEN(Fixtures!R6)-4))</f>
        <v>SOU</v>
      </c>
      <c r="R7" s="142" t="str">
        <f>LEFT(Fixtures!S6,(LEN(Fixtures!S6)-4))</f>
        <v>WAT</v>
      </c>
      <c r="S7" s="142" t="str">
        <f>LEFT(Fixtures!T6,(LEN(Fixtures!T6)-4))</f>
        <v>MNU</v>
      </c>
      <c r="T7" s="142" t="str">
        <f>LEFT(Fixtures!U6,(LEN(Fixtures!U6)-4))</f>
        <v>CRY</v>
      </c>
      <c r="U7" s="142" t="str">
        <f>LEFT(Fixtures!V6,(LEN(Fixtures!V6)-4))</f>
        <v>LEI</v>
      </c>
      <c r="V7" s="142" t="str">
        <f>LEFT(Fixtures!W6,(LEN(Fixtures!W6)-4))</f>
        <v>TOT</v>
      </c>
      <c r="W7" s="142" t="str">
        <f>LEFT(Fixtures!X6,(LEN(Fixtures!X6)-4))</f>
        <v>HUD</v>
      </c>
      <c r="X7" s="142" t="str">
        <f>LEFT(Fixtures!Y6,(LEN(Fixtures!Y6)-4))</f>
        <v>NEW</v>
      </c>
      <c r="Y7" s="142" t="str">
        <f>LEFT(Fixtures!Z6,(LEN(Fixtures!Z6)-4))</f>
        <v>ARS</v>
      </c>
      <c r="Z7" s="142" t="str">
        <f>LEFT(Fixtures!AA6,(LEN(Fixtures!AA6)-4))</f>
        <v>BOU</v>
      </c>
      <c r="AA7" s="142" t="str">
        <f>LEFT(Fixtures!AB6,(LEN(Fixtures!AB6)-4))</f>
        <v>SOU</v>
      </c>
      <c r="AB7" s="142" t="str">
        <f>LEFT(Fixtures!AC6,(LEN(Fixtures!AC6)-4))</f>
        <v>WAT</v>
      </c>
      <c r="AC7" s="142" t="str">
        <f>LEFT(Fixtures!AD6,(LEN(Fixtures!AD6)-4))</f>
        <v>EVE</v>
      </c>
      <c r="AD7" s="142" t="str">
        <f>LEFT(Fixtures!AE6,(LEN(Fixtures!AE6)-4))</f>
        <v>WOL</v>
      </c>
      <c r="AE7" s="142" t="str">
        <f>LEFT(Fixtures!AF6,(LEN(Fixtures!AF6)-4))</f>
        <v>WHU</v>
      </c>
      <c r="AF7" s="142" t="str">
        <f>LEFT(Fixtures!AG6,(LEN(Fixtures!AG6)-4))</f>
        <v>BHA</v>
      </c>
      <c r="AG7" s="142" t="str">
        <f>LEFT(Fixtures!AH6,(LEN(Fixtures!AH6)-4))</f>
        <v>CHE</v>
      </c>
      <c r="AH7" s="142" t="str">
        <f>LEFT(Fixtures!AI6,(LEN(Fixtures!AI6)-4))</f>
        <v>MCI</v>
      </c>
      <c r="AI7" s="142" t="str">
        <f>LEFT(Fixtures!AJ6,(LEN(Fixtures!AJ6)-4))</f>
        <v>BUR</v>
      </c>
      <c r="AJ7" s="142" t="str">
        <f>LEFT(Fixtures!AK6,(LEN(Fixtures!AK6)-4))</f>
        <v>LIV</v>
      </c>
      <c r="AK7" s="142" t="str">
        <f>LEFT(Fixtures!AL6,(LEN(Fixtures!AL6)-4))</f>
        <v>FUL</v>
      </c>
      <c r="AL7" s="142" t="str">
        <f>LEFT(Fixtures!AM6,(LEN(Fixtures!AM6)-4))</f>
        <v>CRY</v>
      </c>
      <c r="AM7" s="142" t="str">
        <f>LEFT(Fixtures!AN6,(LEN(Fixtures!AN6)-4))</f>
        <v>MNU</v>
      </c>
    </row>
    <row r="8" ht="12.75" customHeight="1">
      <c r="A8" s="140" t="str">
        <f>Difficulties!A8</f>
        <v>Chelsea</v>
      </c>
      <c r="B8" s="142" t="str">
        <f>LEFT(Fixtures!C7,(LEN(Fixtures!C7)-4))</f>
        <v>HUD</v>
      </c>
      <c r="C8" s="142" t="str">
        <f>LEFT(Fixtures!D7,(LEN(Fixtures!D7)-4))</f>
        <v>ARS</v>
      </c>
      <c r="D8" s="142" t="str">
        <f>LEFT(Fixtures!E7,(LEN(Fixtures!E7)-4))</f>
        <v>NEW</v>
      </c>
      <c r="E8" s="142" t="str">
        <f>LEFT(Fixtures!F7,(LEN(Fixtures!F7)-4))</f>
        <v>BOU</v>
      </c>
      <c r="F8" s="142" t="str">
        <f>LEFT(Fixtures!G7,(LEN(Fixtures!G7)-4))</f>
        <v>CAR</v>
      </c>
      <c r="G8" s="142" t="str">
        <f>LEFT(Fixtures!H7,(LEN(Fixtures!H7)-4))</f>
        <v>WHU</v>
      </c>
      <c r="H8" s="142" t="str">
        <f>LEFT(Fixtures!I7,(LEN(Fixtures!I7)-4))</f>
        <v>LIV</v>
      </c>
      <c r="I8" s="142" t="str">
        <f>LEFT(Fixtures!J7,(LEN(Fixtures!J7)-4))</f>
        <v>SOU</v>
      </c>
      <c r="J8" s="142" t="str">
        <f>LEFT(Fixtures!K7,(LEN(Fixtures!K7)-4))</f>
        <v>MNU</v>
      </c>
      <c r="K8" s="142" t="str">
        <f>LEFT(Fixtures!L7,(LEN(Fixtures!L7)-4))</f>
        <v>BUR</v>
      </c>
      <c r="L8" s="142" t="str">
        <f>LEFT(Fixtures!M7,(LEN(Fixtures!M7)-4))</f>
        <v>CRY</v>
      </c>
      <c r="M8" s="142" t="str">
        <f>LEFT(Fixtures!N7,(LEN(Fixtures!N7)-4))</f>
        <v>EVE</v>
      </c>
      <c r="N8" s="142" t="str">
        <f>LEFT(Fixtures!O7,(LEN(Fixtures!O7)-4))</f>
        <v>TOT</v>
      </c>
      <c r="O8" s="142" t="str">
        <f>LEFT(Fixtures!P7,(LEN(Fixtures!P7)-4))</f>
        <v>FUL</v>
      </c>
      <c r="P8" s="142" t="str">
        <f>LEFT(Fixtures!Q7,(LEN(Fixtures!Q7)-4))</f>
        <v>WOL</v>
      </c>
      <c r="Q8" s="142" t="str">
        <f>LEFT(Fixtures!R7,(LEN(Fixtures!R7)-4))</f>
        <v>MCI</v>
      </c>
      <c r="R8" s="142" t="str">
        <f>LEFT(Fixtures!S7,(LEN(Fixtures!S7)-4))</f>
        <v>BHA</v>
      </c>
      <c r="S8" s="142" t="str">
        <f>LEFT(Fixtures!T7,(LEN(Fixtures!T7)-4))</f>
        <v>LEI</v>
      </c>
      <c r="T8" s="142" t="str">
        <f>LEFT(Fixtures!U7,(LEN(Fixtures!U7)-4))</f>
        <v>WAT</v>
      </c>
      <c r="U8" s="142" t="str">
        <f>LEFT(Fixtures!V7,(LEN(Fixtures!V7)-4))</f>
        <v>CRY</v>
      </c>
      <c r="V8" s="142" t="str">
        <f>LEFT(Fixtures!W7,(LEN(Fixtures!W7)-4))</f>
        <v>SOU</v>
      </c>
      <c r="W8" s="142" t="str">
        <f>LEFT(Fixtures!X7,(LEN(Fixtures!X7)-4))</f>
        <v>NEW</v>
      </c>
      <c r="X8" s="142" t="str">
        <f>LEFT(Fixtures!Y7,(LEN(Fixtures!Y7)-4))</f>
        <v>ARS</v>
      </c>
      <c r="Y8" s="142" t="str">
        <f>LEFT(Fixtures!Z7,(LEN(Fixtures!Z7)-4))</f>
        <v>BOU</v>
      </c>
      <c r="Z8" s="142" t="str">
        <f>LEFT(Fixtures!AA7,(LEN(Fixtures!AA7)-4))</f>
        <v>HUD</v>
      </c>
      <c r="AA8" s="142" t="str">
        <f>LEFT(Fixtures!AB7,(LEN(Fixtures!AB7)-4))</f>
        <v>MCI</v>
      </c>
      <c r="AB8" s="142" t="str">
        <f>LEFT(Fixtures!AC7,(LEN(Fixtures!AC7)-4))</f>
        <v>BHA</v>
      </c>
      <c r="AC8" s="142" t="str">
        <f>LEFT(Fixtures!AD7,(LEN(Fixtures!AD7)-4))</f>
        <v>TOT</v>
      </c>
      <c r="AD8" s="142" t="str">
        <f>LEFT(Fixtures!AE7,(LEN(Fixtures!AE7)-4))</f>
        <v>FUL</v>
      </c>
      <c r="AE8" s="142" t="str">
        <f>LEFT(Fixtures!AF7,(LEN(Fixtures!AF7)-4))</f>
        <v>WOL</v>
      </c>
      <c r="AF8" s="142" t="str">
        <f>LEFT(Fixtures!AG7,(LEN(Fixtures!AG7)-4))</f>
        <v>EVE</v>
      </c>
      <c r="AG8" s="142" t="str">
        <f>LEFT(Fixtures!AH7,(LEN(Fixtures!AH7)-4))</f>
        <v>CAR</v>
      </c>
      <c r="AH8" s="142" t="str">
        <f>LEFT(Fixtures!AI7,(LEN(Fixtures!AI7)-4))</f>
        <v>WHU</v>
      </c>
      <c r="AI8" s="142" t="str">
        <f>LEFT(Fixtures!AJ7,(LEN(Fixtures!AJ7)-4))</f>
        <v>LIV</v>
      </c>
      <c r="AJ8" s="142" t="str">
        <f>LEFT(Fixtures!AK7,(LEN(Fixtures!AK7)-4))</f>
        <v>BUR</v>
      </c>
      <c r="AK8" s="142" t="str">
        <f>LEFT(Fixtures!AL7,(LEN(Fixtures!AL7)-4))</f>
        <v>MNU</v>
      </c>
      <c r="AL8" s="142" t="str">
        <f>LEFT(Fixtures!AM7,(LEN(Fixtures!AM7)-4))</f>
        <v>WAT</v>
      </c>
      <c r="AM8" s="142" t="str">
        <f>LEFT(Fixtures!AN7,(LEN(Fixtures!AN7)-4))</f>
        <v>LEI</v>
      </c>
    </row>
    <row r="9" ht="12.75" customHeight="1">
      <c r="A9" s="140" t="str">
        <f>Difficulties!A9</f>
        <v>Crystal Palace</v>
      </c>
      <c r="B9" s="142" t="str">
        <f>LEFT(Fixtures!C8,(LEN(Fixtures!C8)-4))</f>
        <v>FUL</v>
      </c>
      <c r="C9" s="142" t="str">
        <f>LEFT(Fixtures!D8,(LEN(Fixtures!D8)-4))</f>
        <v>LIV</v>
      </c>
      <c r="D9" s="142" t="str">
        <f>LEFT(Fixtures!E8,(LEN(Fixtures!E8)-4))</f>
        <v>WAT</v>
      </c>
      <c r="E9" s="142" t="str">
        <f>LEFT(Fixtures!F8,(LEN(Fixtures!F8)-4))</f>
        <v>SOU</v>
      </c>
      <c r="F9" s="142" t="str">
        <f>LEFT(Fixtures!G8,(LEN(Fixtures!G8)-4))</f>
        <v>HUD</v>
      </c>
      <c r="G9" s="142" t="str">
        <f>LEFT(Fixtures!H8,(LEN(Fixtures!H8)-4))</f>
        <v>NEW</v>
      </c>
      <c r="H9" s="142" t="str">
        <f>LEFT(Fixtures!I8,(LEN(Fixtures!I8)-4))</f>
        <v>BOU</v>
      </c>
      <c r="I9" s="142" t="str">
        <f>LEFT(Fixtures!J8,(LEN(Fixtures!J8)-4))</f>
        <v>WOL</v>
      </c>
      <c r="J9" s="142" t="str">
        <f>LEFT(Fixtures!K8,(LEN(Fixtures!K8)-4))</f>
        <v>EVE</v>
      </c>
      <c r="K9" s="142" t="str">
        <f>LEFT(Fixtures!L8,(LEN(Fixtures!L8)-4))</f>
        <v>ARS</v>
      </c>
      <c r="L9" s="142" t="str">
        <f>LEFT(Fixtures!M8,(LEN(Fixtures!M8)-4))</f>
        <v>CHE</v>
      </c>
      <c r="M9" s="142" t="str">
        <f>LEFT(Fixtures!N8,(LEN(Fixtures!N8)-4))</f>
        <v>TOT</v>
      </c>
      <c r="N9" s="142" t="str">
        <f>LEFT(Fixtures!O8,(LEN(Fixtures!O8)-4))</f>
        <v>MNU</v>
      </c>
      <c r="O9" s="142" t="str">
        <f>LEFT(Fixtures!P8,(LEN(Fixtures!P8)-4))</f>
        <v>BUR</v>
      </c>
      <c r="P9" s="142" t="str">
        <f>LEFT(Fixtures!Q8,(LEN(Fixtures!Q8)-4))</f>
        <v>BHA</v>
      </c>
      <c r="Q9" s="142" t="str">
        <f>LEFT(Fixtures!R8,(LEN(Fixtures!R8)-4))</f>
        <v>WHU</v>
      </c>
      <c r="R9" s="142" t="str">
        <f>LEFT(Fixtures!S8,(LEN(Fixtures!S8)-4))</f>
        <v>LEI</v>
      </c>
      <c r="S9" s="142" t="str">
        <f>LEFT(Fixtures!T8,(LEN(Fixtures!T8)-4))</f>
        <v>MCI</v>
      </c>
      <c r="T9" s="142" t="str">
        <f>LEFT(Fixtures!U8,(LEN(Fixtures!U8)-4))</f>
        <v>CAR</v>
      </c>
      <c r="U9" s="142" t="str">
        <f>LEFT(Fixtures!V8,(LEN(Fixtures!V8)-4))</f>
        <v>CHE</v>
      </c>
      <c r="V9" s="142" t="str">
        <f>LEFT(Fixtures!W8,(LEN(Fixtures!W8)-4))</f>
        <v>WOL</v>
      </c>
      <c r="W9" s="142" t="str">
        <f>LEFT(Fixtures!X8,(LEN(Fixtures!X8)-4))</f>
        <v>WAT</v>
      </c>
      <c r="X9" s="142" t="str">
        <f>LEFT(Fixtures!Y8,(LEN(Fixtures!Y8)-4))</f>
        <v>LIV</v>
      </c>
      <c r="Y9" s="142" t="str">
        <f>LEFT(Fixtures!Z8,(LEN(Fixtures!Z8)-4))</f>
        <v>SOU</v>
      </c>
      <c r="Z9" s="142" t="str">
        <f>LEFT(Fixtures!AA8,(LEN(Fixtures!AA8)-4))</f>
        <v>FUL</v>
      </c>
      <c r="AA9" s="142" t="str">
        <f>LEFT(Fixtures!AB8,(LEN(Fixtures!AB8)-4))</f>
        <v>WHU</v>
      </c>
      <c r="AB9" s="142" t="str">
        <f>LEFT(Fixtures!AC8,(LEN(Fixtures!AC8)-4))</f>
        <v>LEI</v>
      </c>
      <c r="AC9" s="142" t="str">
        <f>LEFT(Fixtures!AD8,(LEN(Fixtures!AD8)-4))</f>
        <v>MNU</v>
      </c>
      <c r="AD9" s="142" t="str">
        <f>LEFT(Fixtures!AE8,(LEN(Fixtures!AE8)-4))</f>
        <v>BUR</v>
      </c>
      <c r="AE9" s="142" t="str">
        <f>LEFT(Fixtures!AF8,(LEN(Fixtures!AF8)-4))</f>
        <v>BHA</v>
      </c>
      <c r="AF9" s="142" t="str">
        <f>LEFT(Fixtures!AG8,(LEN(Fixtures!AG8)-4))</f>
        <v>TOT</v>
      </c>
      <c r="AG9" s="142" t="str">
        <f>LEFT(Fixtures!AH8,(LEN(Fixtures!AH8)-4))</f>
        <v>HUD</v>
      </c>
      <c r="AH9" s="142" t="str">
        <f>LEFT(Fixtures!AI8,(LEN(Fixtures!AI8)-4))</f>
        <v>NEW</v>
      </c>
      <c r="AI9" s="142" t="str">
        <f>LEFT(Fixtures!AJ8,(LEN(Fixtures!AJ8)-4))</f>
        <v>MCI</v>
      </c>
      <c r="AJ9" s="142" t="str">
        <f>LEFT(Fixtures!AK8,(LEN(Fixtures!AK8)-4))</f>
        <v>ARS</v>
      </c>
      <c r="AK9" s="142" t="str">
        <f>LEFT(Fixtures!AL8,(LEN(Fixtures!AL8)-4))</f>
        <v>EVE</v>
      </c>
      <c r="AL9" s="142" t="str">
        <f>LEFT(Fixtures!AM8,(LEN(Fixtures!AM8)-4))</f>
        <v>CAR</v>
      </c>
      <c r="AM9" s="142" t="str">
        <f>LEFT(Fixtures!AN8,(LEN(Fixtures!AN8)-4))</f>
        <v>BOU</v>
      </c>
    </row>
    <row r="10" ht="12.75" customHeight="1">
      <c r="A10" s="140" t="str">
        <f>Difficulties!A10</f>
        <v>Everton</v>
      </c>
      <c r="B10" s="142" t="str">
        <f>LEFT(Fixtures!C9,(LEN(Fixtures!C9)-4))</f>
        <v>WOL</v>
      </c>
      <c r="C10" s="142" t="str">
        <f>LEFT(Fixtures!D9,(LEN(Fixtures!D9)-4))</f>
        <v>SOU</v>
      </c>
      <c r="D10" s="142" t="str">
        <f>LEFT(Fixtures!E9,(LEN(Fixtures!E9)-4))</f>
        <v>BOU</v>
      </c>
      <c r="E10" s="142" t="str">
        <f>LEFT(Fixtures!F9,(LEN(Fixtures!F9)-4))</f>
        <v>HUD</v>
      </c>
      <c r="F10" s="142" t="str">
        <f>LEFT(Fixtures!G9,(LEN(Fixtures!G9)-4))</f>
        <v>WHU</v>
      </c>
      <c r="G10" s="142" t="str">
        <f>LEFT(Fixtures!H9,(LEN(Fixtures!H9)-4))</f>
        <v>ARS</v>
      </c>
      <c r="H10" s="142" t="str">
        <f>LEFT(Fixtures!I9,(LEN(Fixtures!I9)-4))</f>
        <v>FUL</v>
      </c>
      <c r="I10" s="142" t="str">
        <f>LEFT(Fixtures!J9,(LEN(Fixtures!J9)-4))</f>
        <v>LEI</v>
      </c>
      <c r="J10" s="142" t="str">
        <f>LEFT(Fixtures!K9,(LEN(Fixtures!K9)-4))</f>
        <v>CRY</v>
      </c>
      <c r="K10" s="142" t="str">
        <f>LEFT(Fixtures!L9,(LEN(Fixtures!L9)-4))</f>
        <v>MNU</v>
      </c>
      <c r="L10" s="142" t="str">
        <f>LEFT(Fixtures!M9,(LEN(Fixtures!M9)-4))</f>
        <v>BHA</v>
      </c>
      <c r="M10" s="142" t="str">
        <f>LEFT(Fixtures!N9,(LEN(Fixtures!N9)-4))</f>
        <v>CHE</v>
      </c>
      <c r="N10" s="142" t="str">
        <f>LEFT(Fixtures!O9,(LEN(Fixtures!O9)-4))</f>
        <v>CAR</v>
      </c>
      <c r="O10" s="142" t="str">
        <f>LEFT(Fixtures!P9,(LEN(Fixtures!P9)-4))</f>
        <v>LIV</v>
      </c>
      <c r="P10" s="142" t="str">
        <f>LEFT(Fixtures!Q9,(LEN(Fixtures!Q9)-4))</f>
        <v>NEW</v>
      </c>
      <c r="Q10" s="142" t="str">
        <f>LEFT(Fixtures!R9,(LEN(Fixtures!R9)-4))</f>
        <v>WAT</v>
      </c>
      <c r="R10" s="142" t="str">
        <f>LEFT(Fixtures!S9,(LEN(Fixtures!S9)-4))</f>
        <v>MCI</v>
      </c>
      <c r="S10" s="142" t="str">
        <f>LEFT(Fixtures!T9,(LEN(Fixtures!T9)-4))</f>
        <v>TOT</v>
      </c>
      <c r="T10" s="142" t="str">
        <f>LEFT(Fixtures!U9,(LEN(Fixtures!U9)-4))</f>
        <v>BUR</v>
      </c>
      <c r="U10" s="142" t="str">
        <f>LEFT(Fixtures!V9,(LEN(Fixtures!V9)-4))</f>
        <v>BHA</v>
      </c>
      <c r="V10" s="142" t="str">
        <f>LEFT(Fixtures!W9,(LEN(Fixtures!W9)-4))</f>
        <v>LEI</v>
      </c>
      <c r="W10" s="142" t="str">
        <f>LEFT(Fixtures!X9,(LEN(Fixtures!X9)-4))</f>
        <v>BOU</v>
      </c>
      <c r="X10" s="142" t="str">
        <f>LEFT(Fixtures!Y9,(LEN(Fixtures!Y9)-4))</f>
        <v>SOU</v>
      </c>
      <c r="Y10" s="142" t="str">
        <f>LEFT(Fixtures!Z9,(LEN(Fixtures!Z9)-4))</f>
        <v>HUD</v>
      </c>
      <c r="Z10" s="142" t="str">
        <f>LEFT(Fixtures!AA9,(LEN(Fixtures!AA9)-4))</f>
        <v>WOL</v>
      </c>
      <c r="AA10" s="142" t="str">
        <f>LEFT(Fixtures!AB9,(LEN(Fixtures!AB9)-4))</f>
        <v>WAT</v>
      </c>
      <c r="AB10" s="142" t="str">
        <f>LEFT(Fixtures!AC9,(LEN(Fixtures!AC9)-4))</f>
        <v>MCI</v>
      </c>
      <c r="AC10" s="142" t="str">
        <f>LEFT(Fixtures!AD9,(LEN(Fixtures!AD9)-4))</f>
        <v>CAR</v>
      </c>
      <c r="AD10" s="142" t="str">
        <f>LEFT(Fixtures!AE9,(LEN(Fixtures!AE9)-4))</f>
        <v>LIV</v>
      </c>
      <c r="AE10" s="142" t="str">
        <f>LEFT(Fixtures!AF9,(LEN(Fixtures!AF9)-4))</f>
        <v>NEW</v>
      </c>
      <c r="AF10" s="142" t="str">
        <f>LEFT(Fixtures!AG9,(LEN(Fixtures!AG9)-4))</f>
        <v>CHE</v>
      </c>
      <c r="AG10" s="142" t="str">
        <f>LEFT(Fixtures!AH9,(LEN(Fixtures!AH9)-4))</f>
        <v>WHU</v>
      </c>
      <c r="AH10" s="142" t="str">
        <f>LEFT(Fixtures!AI9,(LEN(Fixtures!AI9)-4))</f>
        <v>ARS</v>
      </c>
      <c r="AI10" s="142" t="str">
        <f>LEFT(Fixtures!AJ9,(LEN(Fixtures!AJ9)-4))</f>
        <v>FUL</v>
      </c>
      <c r="AJ10" s="142" t="str">
        <f>LEFT(Fixtures!AK9,(LEN(Fixtures!AK9)-4))</f>
        <v>MNU</v>
      </c>
      <c r="AK10" s="142" t="str">
        <f>LEFT(Fixtures!AL9,(LEN(Fixtures!AL9)-4))</f>
        <v>CRY</v>
      </c>
      <c r="AL10" s="142" t="str">
        <f>LEFT(Fixtures!AM9,(LEN(Fixtures!AM9)-4))</f>
        <v>BUR</v>
      </c>
      <c r="AM10" s="142" t="str">
        <f>LEFT(Fixtures!AN9,(LEN(Fixtures!AN9)-4))</f>
        <v>TOT</v>
      </c>
    </row>
    <row r="11" ht="12.75" customHeight="1">
      <c r="A11" s="140" t="str">
        <f>Difficulties!A11</f>
        <v>Fulham</v>
      </c>
      <c r="B11" s="142" t="str">
        <f>LEFT(Fixtures!C10,(LEN(Fixtures!C10)-4))</f>
        <v>CRY</v>
      </c>
      <c r="C11" s="142" t="str">
        <f>LEFT(Fixtures!D10,(LEN(Fixtures!D10)-4))</f>
        <v>TOT</v>
      </c>
      <c r="D11" s="142" t="str">
        <f>LEFT(Fixtures!E10,(LEN(Fixtures!E10)-4))</f>
        <v>BUR</v>
      </c>
      <c r="E11" s="142" t="str">
        <f>LEFT(Fixtures!F10,(LEN(Fixtures!F10)-4))</f>
        <v>BHA</v>
      </c>
      <c r="F11" s="142" t="str">
        <f>LEFT(Fixtures!G10,(LEN(Fixtures!G10)-4))</f>
        <v>MCI</v>
      </c>
      <c r="G11" s="142" t="str">
        <f>LEFT(Fixtures!H10,(LEN(Fixtures!H10)-4))</f>
        <v>WAT</v>
      </c>
      <c r="H11" s="142" t="str">
        <f>LEFT(Fixtures!I10,(LEN(Fixtures!I10)-4))</f>
        <v>EVE</v>
      </c>
      <c r="I11" s="142" t="str">
        <f>LEFT(Fixtures!J10,(LEN(Fixtures!J10)-4))</f>
        <v>ARS</v>
      </c>
      <c r="J11" s="142" t="str">
        <f>LEFT(Fixtures!K10,(LEN(Fixtures!K10)-4))</f>
        <v>CAR</v>
      </c>
      <c r="K11" s="142" t="str">
        <f>LEFT(Fixtures!L10,(LEN(Fixtures!L10)-4))</f>
        <v>BOU</v>
      </c>
      <c r="L11" s="142" t="str">
        <f>LEFT(Fixtures!M10,(LEN(Fixtures!M10)-4))</f>
        <v>HUD</v>
      </c>
      <c r="M11" s="142" t="str">
        <f>LEFT(Fixtures!N10,(LEN(Fixtures!N10)-4))</f>
        <v>LIV</v>
      </c>
      <c r="N11" s="142" t="str">
        <f>LEFT(Fixtures!O10,(LEN(Fixtures!O10)-4))</f>
        <v>SOU</v>
      </c>
      <c r="O11" s="142" t="str">
        <f>LEFT(Fixtures!P10,(LEN(Fixtures!P10)-4))</f>
        <v>CHE</v>
      </c>
      <c r="P11" s="142" t="str">
        <f>LEFT(Fixtures!Q10,(LEN(Fixtures!Q10)-4))</f>
        <v>LEI</v>
      </c>
      <c r="Q11" s="142" t="str">
        <f>LEFT(Fixtures!R10,(LEN(Fixtures!R10)-4))</f>
        <v>MNU</v>
      </c>
      <c r="R11" s="142" t="str">
        <f>LEFT(Fixtures!S10,(LEN(Fixtures!S10)-4))</f>
        <v>WHU</v>
      </c>
      <c r="S11" s="142" t="str">
        <f>LEFT(Fixtures!T10,(LEN(Fixtures!T10)-4))</f>
        <v>NEW</v>
      </c>
      <c r="T11" s="142" t="str">
        <f>LEFT(Fixtures!U10,(LEN(Fixtures!U10)-4))</f>
        <v>WOL</v>
      </c>
      <c r="U11" s="142" t="str">
        <f>LEFT(Fixtures!V10,(LEN(Fixtures!V10)-4))</f>
        <v>HUD</v>
      </c>
      <c r="V11" s="142" t="str">
        <f>LEFT(Fixtures!W10,(LEN(Fixtures!W10)-4))</f>
        <v>ARS</v>
      </c>
      <c r="W11" s="142" t="str">
        <f>LEFT(Fixtures!X10,(LEN(Fixtures!X10)-4))</f>
        <v>BUR</v>
      </c>
      <c r="X11" s="142" t="str">
        <f>LEFT(Fixtures!Y10,(LEN(Fixtures!Y10)-4))</f>
        <v>TOT</v>
      </c>
      <c r="Y11" s="142" t="str">
        <f>LEFT(Fixtures!Z10,(LEN(Fixtures!Z10)-4))</f>
        <v>BHA</v>
      </c>
      <c r="Z11" s="142" t="str">
        <f>LEFT(Fixtures!AA10,(LEN(Fixtures!AA10)-4))</f>
        <v>CRY</v>
      </c>
      <c r="AA11" s="142" t="str">
        <f>LEFT(Fixtures!AB10,(LEN(Fixtures!AB10)-4))</f>
        <v>MNU</v>
      </c>
      <c r="AB11" s="142" t="str">
        <f>LEFT(Fixtures!AC10,(LEN(Fixtures!AC10)-4))</f>
        <v>WHU</v>
      </c>
      <c r="AC11" s="142" t="str">
        <f>LEFT(Fixtures!AD10,(LEN(Fixtures!AD10)-4))</f>
        <v>SOU</v>
      </c>
      <c r="AD11" s="142" t="str">
        <f>LEFT(Fixtures!AE10,(LEN(Fixtures!AE10)-4))</f>
        <v>CHE</v>
      </c>
      <c r="AE11" s="142" t="str">
        <f>LEFT(Fixtures!AF10,(LEN(Fixtures!AF10)-4))</f>
        <v>LEI</v>
      </c>
      <c r="AF11" s="142" t="str">
        <f>LEFT(Fixtures!AG10,(LEN(Fixtures!AG10)-4))</f>
        <v>LIV</v>
      </c>
      <c r="AG11" s="142" t="str">
        <f>LEFT(Fixtures!AH10,(LEN(Fixtures!AH10)-4))</f>
        <v>MCI</v>
      </c>
      <c r="AH11" s="142" t="str">
        <f>LEFT(Fixtures!AI10,(LEN(Fixtures!AI10)-4))</f>
        <v>WAT</v>
      </c>
      <c r="AI11" s="142" t="str">
        <f>LEFT(Fixtures!AJ10,(LEN(Fixtures!AJ10)-4))</f>
        <v>EVE</v>
      </c>
      <c r="AJ11" s="142" t="str">
        <f>LEFT(Fixtures!AK10,(LEN(Fixtures!AK10)-4))</f>
        <v>BOU</v>
      </c>
      <c r="AK11" s="142" t="str">
        <f>LEFT(Fixtures!AL10,(LEN(Fixtures!AL10)-4))</f>
        <v>CAR</v>
      </c>
      <c r="AL11" s="142" t="str">
        <f>LEFT(Fixtures!AM10,(LEN(Fixtures!AM10)-4))</f>
        <v>WOL</v>
      </c>
      <c r="AM11" s="142" t="str">
        <f>LEFT(Fixtures!AN10,(LEN(Fixtures!AN10)-4))</f>
        <v>NEW</v>
      </c>
    </row>
    <row r="12" ht="12.75" customHeight="1">
      <c r="A12" s="140" t="str">
        <f>Difficulties!A12</f>
        <v>Huddersfield</v>
      </c>
      <c r="B12" s="142" t="str">
        <f>LEFT(Fixtures!C11,(LEN(Fixtures!C11)-4))</f>
        <v>CHE</v>
      </c>
      <c r="C12" s="142" t="str">
        <f>LEFT(Fixtures!D11,(LEN(Fixtures!D11)-4))</f>
        <v>MCI</v>
      </c>
      <c r="D12" s="142" t="str">
        <f>LEFT(Fixtures!E11,(LEN(Fixtures!E11)-4))</f>
        <v>CAR</v>
      </c>
      <c r="E12" s="142" t="str">
        <f>LEFT(Fixtures!F11,(LEN(Fixtures!F11)-4))</f>
        <v>EVE</v>
      </c>
      <c r="F12" s="142" t="str">
        <f>LEFT(Fixtures!G11,(LEN(Fixtures!G11)-4))</f>
        <v>CRY</v>
      </c>
      <c r="G12" s="142" t="str">
        <f>LEFT(Fixtures!H11,(LEN(Fixtures!H11)-4))</f>
        <v>LEI</v>
      </c>
      <c r="H12" s="142" t="str">
        <f>LEFT(Fixtures!I11,(LEN(Fixtures!I11)-4))</f>
        <v>TOT</v>
      </c>
      <c r="I12" s="142" t="str">
        <f>LEFT(Fixtures!J11,(LEN(Fixtures!J11)-4))</f>
        <v>BUR</v>
      </c>
      <c r="J12" s="142" t="str">
        <f>LEFT(Fixtures!K11,(LEN(Fixtures!K11)-4))</f>
        <v>LIV</v>
      </c>
      <c r="K12" s="142" t="str">
        <f>LEFT(Fixtures!L11,(LEN(Fixtures!L11)-4))</f>
        <v>WAT</v>
      </c>
      <c r="L12" s="142" t="str">
        <f>LEFT(Fixtures!M11,(LEN(Fixtures!M11)-4))</f>
        <v>FUL</v>
      </c>
      <c r="M12" s="142" t="str">
        <f>LEFT(Fixtures!N11,(LEN(Fixtures!N11)-4))</f>
        <v>WHU</v>
      </c>
      <c r="N12" s="142" t="str">
        <f>LEFT(Fixtures!O11,(LEN(Fixtures!O11)-4))</f>
        <v>WOL</v>
      </c>
      <c r="O12" s="142" t="str">
        <f>LEFT(Fixtures!P11,(LEN(Fixtures!P11)-4))</f>
        <v>BHA</v>
      </c>
      <c r="P12" s="142" t="str">
        <f>LEFT(Fixtures!Q11,(LEN(Fixtures!Q11)-4))</f>
        <v>BOU</v>
      </c>
      <c r="Q12" s="142" t="str">
        <f>LEFT(Fixtures!R11,(LEN(Fixtures!R11)-4))</f>
        <v>ARS</v>
      </c>
      <c r="R12" s="142" t="str">
        <f>LEFT(Fixtures!S11,(LEN(Fixtures!S11)-4))</f>
        <v>NEW</v>
      </c>
      <c r="S12" s="142" t="str">
        <f>LEFT(Fixtures!T11,(LEN(Fixtures!T11)-4))</f>
        <v>SOU</v>
      </c>
      <c r="T12" s="142" t="str">
        <f>LEFT(Fixtures!U11,(LEN(Fixtures!U11)-4))</f>
        <v>MNU</v>
      </c>
      <c r="U12" s="142" t="str">
        <f>LEFT(Fixtures!V11,(LEN(Fixtures!V11)-4))</f>
        <v>FUL</v>
      </c>
      <c r="V12" s="142" t="str">
        <f>LEFT(Fixtures!W11,(LEN(Fixtures!W11)-4))</f>
        <v>BUR</v>
      </c>
      <c r="W12" s="142" t="str">
        <f>LEFT(Fixtures!X11,(LEN(Fixtures!X11)-4))</f>
        <v>CAR</v>
      </c>
      <c r="X12" s="142" t="str">
        <f>LEFT(Fixtures!Y11,(LEN(Fixtures!Y11)-4))</f>
        <v>MCI</v>
      </c>
      <c r="Y12" s="142" t="str">
        <f>LEFT(Fixtures!Z11,(LEN(Fixtures!Z11)-4))</f>
        <v>EVE</v>
      </c>
      <c r="Z12" s="142" t="str">
        <f>LEFT(Fixtures!AA11,(LEN(Fixtures!AA11)-4))</f>
        <v>CHE</v>
      </c>
      <c r="AA12" s="142" t="str">
        <f>LEFT(Fixtures!AB11,(LEN(Fixtures!AB11)-4))</f>
        <v>ARS</v>
      </c>
      <c r="AB12" s="142" t="str">
        <f>LEFT(Fixtures!AC11,(LEN(Fixtures!AC11)-4))</f>
        <v>NEW</v>
      </c>
      <c r="AC12" s="142" t="str">
        <f>LEFT(Fixtures!AD11,(LEN(Fixtures!AD11)-4))</f>
        <v>WOL</v>
      </c>
      <c r="AD12" s="142" t="str">
        <f>LEFT(Fixtures!AE11,(LEN(Fixtures!AE11)-4))</f>
        <v>BHA</v>
      </c>
      <c r="AE12" s="142" t="str">
        <f>LEFT(Fixtures!AF11,(LEN(Fixtures!AF11)-4))</f>
        <v>BOU</v>
      </c>
      <c r="AF12" s="142" t="str">
        <f>LEFT(Fixtures!AG11,(LEN(Fixtures!AG11)-4))</f>
        <v>WHU</v>
      </c>
      <c r="AG12" s="142" t="str">
        <f>LEFT(Fixtures!AH11,(LEN(Fixtures!AH11)-4))</f>
        <v>CRY</v>
      </c>
      <c r="AH12" s="142" t="str">
        <f>LEFT(Fixtures!AI11,(LEN(Fixtures!AI11)-4))</f>
        <v>LEI</v>
      </c>
      <c r="AI12" s="142" t="str">
        <f>LEFT(Fixtures!AJ11,(LEN(Fixtures!AJ11)-4))</f>
        <v>TOT</v>
      </c>
      <c r="AJ12" s="142" t="str">
        <f>LEFT(Fixtures!AK11,(LEN(Fixtures!AK11)-4))</f>
        <v>WAT</v>
      </c>
      <c r="AK12" s="142" t="str">
        <f>LEFT(Fixtures!AL11,(LEN(Fixtures!AL11)-4))</f>
        <v>LIV</v>
      </c>
      <c r="AL12" s="142" t="str">
        <f>LEFT(Fixtures!AM11,(LEN(Fixtures!AM11)-4))</f>
        <v>MNU</v>
      </c>
      <c r="AM12" s="142" t="str">
        <f>LEFT(Fixtures!AN11,(LEN(Fixtures!AN11)-4))</f>
        <v>SOU</v>
      </c>
    </row>
    <row r="13" ht="12.75" customHeight="1">
      <c r="A13" s="140" t="str">
        <f>Difficulties!A13</f>
        <v>Leicester</v>
      </c>
      <c r="B13" s="142" t="str">
        <f>LEFT(Fixtures!C12,(LEN(Fixtures!C12)-4))</f>
        <v>MNU</v>
      </c>
      <c r="C13" s="142" t="str">
        <f>LEFT(Fixtures!D12,(LEN(Fixtures!D12)-4))</f>
        <v>WOL</v>
      </c>
      <c r="D13" s="142" t="str">
        <f>LEFT(Fixtures!E12,(LEN(Fixtures!E12)-4))</f>
        <v>SOU</v>
      </c>
      <c r="E13" s="142" t="str">
        <f>LEFT(Fixtures!F12,(LEN(Fixtures!F12)-4))</f>
        <v>LIV</v>
      </c>
      <c r="F13" s="142" t="str">
        <f>LEFT(Fixtures!G12,(LEN(Fixtures!G12)-4))</f>
        <v>BOU</v>
      </c>
      <c r="G13" s="142" t="str">
        <f>LEFT(Fixtures!H12,(LEN(Fixtures!H12)-4))</f>
        <v>HUD</v>
      </c>
      <c r="H13" s="142" t="str">
        <f>LEFT(Fixtures!I12,(LEN(Fixtures!I12)-4))</f>
        <v>NEW</v>
      </c>
      <c r="I13" s="142" t="str">
        <f>LEFT(Fixtures!J12,(LEN(Fixtures!J12)-4))</f>
        <v>EVE</v>
      </c>
      <c r="J13" s="142" t="str">
        <f>LEFT(Fixtures!K12,(LEN(Fixtures!K12)-4))</f>
        <v>ARS</v>
      </c>
      <c r="K13" s="142" t="str">
        <f>LEFT(Fixtures!L12,(LEN(Fixtures!L12)-4))</f>
        <v>WHU</v>
      </c>
      <c r="L13" s="142" t="str">
        <f>LEFT(Fixtures!M12,(LEN(Fixtures!M12)-4))</f>
        <v>CAR</v>
      </c>
      <c r="M13" s="142" t="str">
        <f>LEFT(Fixtures!N12,(LEN(Fixtures!N12)-4))</f>
        <v>BUR</v>
      </c>
      <c r="N13" s="142" t="str">
        <f>LEFT(Fixtures!O12,(LEN(Fixtures!O12)-4))</f>
        <v>BHA</v>
      </c>
      <c r="O13" s="142" t="str">
        <f>LEFT(Fixtures!P12,(LEN(Fixtures!P12)-4))</f>
        <v>WAT</v>
      </c>
      <c r="P13" s="142" t="str">
        <f>LEFT(Fixtures!Q12,(LEN(Fixtures!Q12)-4))</f>
        <v>FUL</v>
      </c>
      <c r="Q13" s="142" t="str">
        <f>LEFT(Fixtures!R12,(LEN(Fixtures!R12)-4))</f>
        <v>TOT</v>
      </c>
      <c r="R13" s="142" t="str">
        <f>LEFT(Fixtures!S12,(LEN(Fixtures!S12)-4))</f>
        <v>CRY</v>
      </c>
      <c r="S13" s="142" t="str">
        <f>LEFT(Fixtures!T12,(LEN(Fixtures!T12)-4))</f>
        <v>CHE</v>
      </c>
      <c r="T13" s="142" t="str">
        <f>LEFT(Fixtures!U12,(LEN(Fixtures!U12)-4))</f>
        <v>MCI</v>
      </c>
      <c r="U13" s="142" t="str">
        <f>LEFT(Fixtures!V12,(LEN(Fixtures!V12)-4))</f>
        <v>CAR</v>
      </c>
      <c r="V13" s="142" t="str">
        <f>LEFT(Fixtures!W12,(LEN(Fixtures!W12)-4))</f>
        <v>EVE</v>
      </c>
      <c r="W13" s="142" t="str">
        <f>LEFT(Fixtures!X12,(LEN(Fixtures!X12)-4))</f>
        <v>SOU</v>
      </c>
      <c r="X13" s="142" t="str">
        <f>LEFT(Fixtures!Y12,(LEN(Fixtures!Y12)-4))</f>
        <v>WOL</v>
      </c>
      <c r="Y13" s="142" t="str">
        <f>LEFT(Fixtures!Z12,(LEN(Fixtures!Z12)-4))</f>
        <v>LIV</v>
      </c>
      <c r="Z13" s="142" t="str">
        <f>LEFT(Fixtures!AA12,(LEN(Fixtures!AA12)-4))</f>
        <v>MNU</v>
      </c>
      <c r="AA13" s="142" t="str">
        <f>LEFT(Fixtures!AB12,(LEN(Fixtures!AB12)-4))</f>
        <v>TOT</v>
      </c>
      <c r="AB13" s="142" t="str">
        <f>LEFT(Fixtures!AC12,(LEN(Fixtures!AC12)-4))</f>
        <v>CRY</v>
      </c>
      <c r="AC13" s="142" t="str">
        <f>LEFT(Fixtures!AD12,(LEN(Fixtures!AD12)-4))</f>
        <v>BHA</v>
      </c>
      <c r="AD13" s="142" t="str">
        <f>LEFT(Fixtures!AE12,(LEN(Fixtures!AE12)-4))</f>
        <v>WAT</v>
      </c>
      <c r="AE13" s="142" t="str">
        <f>LEFT(Fixtures!AF12,(LEN(Fixtures!AF12)-4))</f>
        <v>FUL</v>
      </c>
      <c r="AF13" s="142" t="str">
        <f>LEFT(Fixtures!AG12,(LEN(Fixtures!AG12)-4))</f>
        <v>BUR</v>
      </c>
      <c r="AG13" s="142" t="str">
        <f>LEFT(Fixtures!AH12,(LEN(Fixtures!AH12)-4))</f>
        <v>BOU</v>
      </c>
      <c r="AH13" s="142" t="str">
        <f>LEFT(Fixtures!AI12,(LEN(Fixtures!AI12)-4))</f>
        <v>HUD</v>
      </c>
      <c r="AI13" s="142" t="str">
        <f>LEFT(Fixtures!AJ12,(LEN(Fixtures!AJ12)-4))</f>
        <v>NEW</v>
      </c>
      <c r="AJ13" s="142" t="str">
        <f>LEFT(Fixtures!AK12,(LEN(Fixtures!AK12)-4))</f>
        <v>WHU</v>
      </c>
      <c r="AK13" s="142" t="str">
        <f>LEFT(Fixtures!AL12,(LEN(Fixtures!AL12)-4))</f>
        <v>ARS</v>
      </c>
      <c r="AL13" s="142" t="str">
        <f>LEFT(Fixtures!AM12,(LEN(Fixtures!AM12)-4))</f>
        <v>MCI</v>
      </c>
      <c r="AM13" s="142" t="str">
        <f>LEFT(Fixtures!AN12,(LEN(Fixtures!AN12)-4))</f>
        <v>CHE</v>
      </c>
    </row>
    <row r="14" ht="12.75" customHeight="1">
      <c r="A14" s="140" t="str">
        <f>Difficulties!A14</f>
        <v>Liverpool</v>
      </c>
      <c r="B14" s="142" t="str">
        <f>LEFT(Fixtures!C13,(LEN(Fixtures!C13)-4))</f>
        <v>WHU</v>
      </c>
      <c r="C14" s="142" t="str">
        <f>LEFT(Fixtures!D13,(LEN(Fixtures!D13)-4))</f>
        <v>CRY</v>
      </c>
      <c r="D14" s="142" t="str">
        <f>LEFT(Fixtures!E13,(LEN(Fixtures!E13)-4))</f>
        <v>BHA</v>
      </c>
      <c r="E14" s="142" t="str">
        <f>LEFT(Fixtures!F13,(LEN(Fixtures!F13)-4))</f>
        <v>LEI</v>
      </c>
      <c r="F14" s="142" t="str">
        <f>LEFT(Fixtures!G13,(LEN(Fixtures!G13)-4))</f>
        <v>TOT</v>
      </c>
      <c r="G14" s="142" t="str">
        <f>LEFT(Fixtures!H13,(LEN(Fixtures!H13)-4))</f>
        <v>SOU</v>
      </c>
      <c r="H14" s="142" t="str">
        <f>LEFT(Fixtures!I13,(LEN(Fixtures!I13)-4))</f>
        <v>CHE</v>
      </c>
      <c r="I14" s="142" t="str">
        <f>LEFT(Fixtures!J13,(LEN(Fixtures!J13)-4))</f>
        <v>MCI</v>
      </c>
      <c r="J14" s="142" t="str">
        <f>LEFT(Fixtures!K13,(LEN(Fixtures!K13)-4))</f>
        <v>HUD</v>
      </c>
      <c r="K14" s="142" t="str">
        <f>LEFT(Fixtures!L13,(LEN(Fixtures!L13)-4))</f>
        <v>CAR</v>
      </c>
      <c r="L14" s="142" t="str">
        <f>LEFT(Fixtures!M13,(LEN(Fixtures!M13)-4))</f>
        <v>ARS</v>
      </c>
      <c r="M14" s="142" t="str">
        <f>LEFT(Fixtures!N13,(LEN(Fixtures!N13)-4))</f>
        <v>FUL</v>
      </c>
      <c r="N14" s="142" t="str">
        <f>LEFT(Fixtures!O13,(LEN(Fixtures!O13)-4))</f>
        <v>WAT</v>
      </c>
      <c r="O14" s="142" t="str">
        <f>LEFT(Fixtures!P13,(LEN(Fixtures!P13)-4))</f>
        <v>EVE</v>
      </c>
      <c r="P14" s="142" t="str">
        <f>LEFT(Fixtures!Q13,(LEN(Fixtures!Q13)-4))</f>
        <v>BUR</v>
      </c>
      <c r="Q14" s="142" t="str">
        <f>LEFT(Fixtures!R13,(LEN(Fixtures!R13)-4))</f>
        <v>BOU</v>
      </c>
      <c r="R14" s="142" t="str">
        <f>LEFT(Fixtures!S13,(LEN(Fixtures!S13)-4))</f>
        <v>MNU</v>
      </c>
      <c r="S14" s="142" t="str">
        <f>LEFT(Fixtures!T13,(LEN(Fixtures!T13)-4))</f>
        <v>WOL</v>
      </c>
      <c r="T14" s="142" t="str">
        <f>LEFT(Fixtures!U13,(LEN(Fixtures!U13)-4))</f>
        <v>NEW</v>
      </c>
      <c r="U14" s="142" t="str">
        <f>LEFT(Fixtures!V13,(LEN(Fixtures!V13)-4))</f>
        <v>ARS</v>
      </c>
      <c r="V14" s="142" t="str">
        <f>LEFT(Fixtures!W13,(LEN(Fixtures!W13)-4))</f>
        <v>MCI</v>
      </c>
      <c r="W14" s="142" t="str">
        <f>LEFT(Fixtures!X13,(LEN(Fixtures!X13)-4))</f>
        <v>BHA</v>
      </c>
      <c r="X14" s="142" t="str">
        <f>LEFT(Fixtures!Y13,(LEN(Fixtures!Y13)-4))</f>
        <v>CRY</v>
      </c>
      <c r="Y14" s="142" t="str">
        <f>LEFT(Fixtures!Z13,(LEN(Fixtures!Z13)-4))</f>
        <v>LEI</v>
      </c>
      <c r="Z14" s="142" t="str">
        <f>LEFT(Fixtures!AA13,(LEN(Fixtures!AA13)-4))</f>
        <v>WHU</v>
      </c>
      <c r="AA14" s="142" t="str">
        <f>LEFT(Fixtures!AB13,(LEN(Fixtures!AB13)-4))</f>
        <v>BOU</v>
      </c>
      <c r="AB14" s="142" t="str">
        <f>LEFT(Fixtures!AC13,(LEN(Fixtures!AC13)-4))</f>
        <v>MNU</v>
      </c>
      <c r="AC14" s="142" t="str">
        <f>LEFT(Fixtures!AD13,(LEN(Fixtures!AD13)-4))</f>
        <v>WAT</v>
      </c>
      <c r="AD14" s="142" t="str">
        <f>LEFT(Fixtures!AE13,(LEN(Fixtures!AE13)-4))</f>
        <v>EVE</v>
      </c>
      <c r="AE14" s="142" t="str">
        <f>LEFT(Fixtures!AF13,(LEN(Fixtures!AF13)-4))</f>
        <v>BUR</v>
      </c>
      <c r="AF14" s="142" t="str">
        <f>LEFT(Fixtures!AG13,(LEN(Fixtures!AG13)-4))</f>
        <v>FUL</v>
      </c>
      <c r="AG14" s="142" t="str">
        <f>LEFT(Fixtures!AH13,(LEN(Fixtures!AH13)-4))</f>
        <v>TOT</v>
      </c>
      <c r="AH14" s="142" t="str">
        <f>LEFT(Fixtures!AI13,(LEN(Fixtures!AI13)-4))</f>
        <v>SOU</v>
      </c>
      <c r="AI14" s="142" t="str">
        <f>LEFT(Fixtures!AJ13,(LEN(Fixtures!AJ13)-4))</f>
        <v>CHE</v>
      </c>
      <c r="AJ14" s="142" t="str">
        <f>LEFT(Fixtures!AK13,(LEN(Fixtures!AK13)-4))</f>
        <v>CAR</v>
      </c>
      <c r="AK14" s="142" t="str">
        <f>LEFT(Fixtures!AL13,(LEN(Fixtures!AL13)-4))</f>
        <v>HUD</v>
      </c>
      <c r="AL14" s="142" t="str">
        <f>LEFT(Fixtures!AM13,(LEN(Fixtures!AM13)-4))</f>
        <v>NEW</v>
      </c>
      <c r="AM14" s="142" t="str">
        <f>LEFT(Fixtures!AN13,(LEN(Fixtures!AN13)-4))</f>
        <v>WOL</v>
      </c>
    </row>
    <row r="15" ht="12.75" customHeight="1">
      <c r="A15" s="140" t="str">
        <f>Difficulties!A15</f>
        <v>Man City</v>
      </c>
      <c r="B15" s="142" t="str">
        <f>LEFT(Fixtures!C14,(LEN(Fixtures!C14)-4))</f>
        <v>ARS</v>
      </c>
      <c r="C15" s="142" t="str">
        <f>LEFT(Fixtures!D14,(LEN(Fixtures!D14)-4))</f>
        <v>HUD</v>
      </c>
      <c r="D15" s="142" t="str">
        <f>LEFT(Fixtures!E14,(LEN(Fixtures!E14)-4))</f>
        <v>WOL</v>
      </c>
      <c r="E15" s="142" t="str">
        <f>LEFT(Fixtures!F14,(LEN(Fixtures!F14)-4))</f>
        <v>NEW</v>
      </c>
      <c r="F15" s="142" t="str">
        <f>LEFT(Fixtures!G14,(LEN(Fixtures!G14)-4))</f>
        <v>FUL</v>
      </c>
      <c r="G15" s="142" t="str">
        <f>LEFT(Fixtures!H14,(LEN(Fixtures!H14)-4))</f>
        <v>CAR</v>
      </c>
      <c r="H15" s="142" t="str">
        <f>LEFT(Fixtures!I14,(LEN(Fixtures!I14)-4))</f>
        <v>BHA</v>
      </c>
      <c r="I15" s="142" t="str">
        <f>LEFT(Fixtures!J14,(LEN(Fixtures!J14)-4))</f>
        <v>LIV</v>
      </c>
      <c r="J15" s="142" t="str">
        <f>LEFT(Fixtures!K14,(LEN(Fixtures!K14)-4))</f>
        <v>BUR</v>
      </c>
      <c r="K15" s="142" t="str">
        <f>LEFT(Fixtures!L14,(LEN(Fixtures!L14)-4))</f>
        <v>TOT</v>
      </c>
      <c r="L15" s="142" t="str">
        <f>LEFT(Fixtures!M14,(LEN(Fixtures!M14)-4))</f>
        <v>SOU</v>
      </c>
      <c r="M15" s="142" t="str">
        <f>LEFT(Fixtures!N14,(LEN(Fixtures!N14)-4))</f>
        <v>MNU</v>
      </c>
      <c r="N15" s="142" t="str">
        <f>LEFT(Fixtures!O14,(LEN(Fixtures!O14)-4))</f>
        <v>WHU</v>
      </c>
      <c r="O15" s="142" t="str">
        <f>LEFT(Fixtures!P14,(LEN(Fixtures!P14)-4))</f>
        <v>BOU</v>
      </c>
      <c r="P15" s="142" t="str">
        <f>LEFT(Fixtures!Q14,(LEN(Fixtures!Q14)-4))</f>
        <v>WAT</v>
      </c>
      <c r="Q15" s="142" t="str">
        <f>LEFT(Fixtures!R14,(LEN(Fixtures!R14)-4))</f>
        <v>CHE</v>
      </c>
      <c r="R15" s="142" t="str">
        <f>LEFT(Fixtures!S14,(LEN(Fixtures!S14)-4))</f>
        <v>EVE</v>
      </c>
      <c r="S15" s="142" t="str">
        <f>LEFT(Fixtures!T14,(LEN(Fixtures!T14)-4))</f>
        <v>CRY</v>
      </c>
      <c r="T15" s="142" t="str">
        <f>LEFT(Fixtures!U14,(LEN(Fixtures!U14)-4))</f>
        <v>LEI</v>
      </c>
      <c r="U15" s="142" t="str">
        <f>LEFT(Fixtures!V14,(LEN(Fixtures!V14)-4))</f>
        <v>SOU</v>
      </c>
      <c r="V15" s="142" t="str">
        <f>LEFT(Fixtures!W14,(LEN(Fixtures!W14)-4))</f>
        <v>LIV</v>
      </c>
      <c r="W15" s="142" t="str">
        <f>LEFT(Fixtures!X14,(LEN(Fixtures!X14)-4))</f>
        <v>WOL</v>
      </c>
      <c r="X15" s="142" t="str">
        <f>LEFT(Fixtures!Y14,(LEN(Fixtures!Y14)-4))</f>
        <v>HUD</v>
      </c>
      <c r="Y15" s="142" t="str">
        <f>LEFT(Fixtures!Z14,(LEN(Fixtures!Z14)-4))</f>
        <v>NEW</v>
      </c>
      <c r="Z15" s="142" t="str">
        <f>LEFT(Fixtures!AA14,(LEN(Fixtures!AA14)-4))</f>
        <v>ARS</v>
      </c>
      <c r="AA15" s="142" t="str">
        <f>LEFT(Fixtures!AB14,(LEN(Fixtures!AB14)-4))</f>
        <v>CHE</v>
      </c>
      <c r="AB15" s="142" t="str">
        <f>LEFT(Fixtures!AC14,(LEN(Fixtures!AC14)-4))</f>
        <v>EVE</v>
      </c>
      <c r="AC15" s="142" t="str">
        <f>LEFT(Fixtures!AD14,(LEN(Fixtures!AD14)-4))</f>
        <v>WHU</v>
      </c>
      <c r="AD15" s="142" t="str">
        <f>LEFT(Fixtures!AE14,(LEN(Fixtures!AE14)-4))</f>
        <v>BOU</v>
      </c>
      <c r="AE15" s="142" t="str">
        <f>LEFT(Fixtures!AF14,(LEN(Fixtures!AF14)-4))</f>
        <v>WAT</v>
      </c>
      <c r="AF15" s="142" t="str">
        <f>LEFT(Fixtures!AG14,(LEN(Fixtures!AG14)-4))</f>
        <v>MNU</v>
      </c>
      <c r="AG15" s="142" t="str">
        <f>LEFT(Fixtures!AH14,(LEN(Fixtures!AH14)-4))</f>
        <v>FUL</v>
      </c>
      <c r="AH15" s="142" t="str">
        <f>LEFT(Fixtures!AI14,(LEN(Fixtures!AI14)-4))</f>
        <v>CAR</v>
      </c>
      <c r="AI15" s="142" t="str">
        <f>LEFT(Fixtures!AJ14,(LEN(Fixtures!AJ14)-4))</f>
        <v>CRY</v>
      </c>
      <c r="AJ15" s="142" t="str">
        <f>LEFT(Fixtures!AK14,(LEN(Fixtures!AK14)-4))</f>
        <v>TOT</v>
      </c>
      <c r="AK15" s="142" t="str">
        <f>LEFT(Fixtures!AL14,(LEN(Fixtures!AL14)-4))</f>
        <v>BUR</v>
      </c>
      <c r="AL15" s="142" t="str">
        <f>LEFT(Fixtures!AM14,(LEN(Fixtures!AM14)-4))</f>
        <v>LEI</v>
      </c>
      <c r="AM15" s="142" t="str">
        <f>LEFT(Fixtures!AN14,(LEN(Fixtures!AN14)-4))</f>
        <v>BHA</v>
      </c>
    </row>
    <row r="16" ht="12.75" customHeight="1">
      <c r="A16" s="140" t="str">
        <f>Difficulties!A16</f>
        <v>Man Utd</v>
      </c>
      <c r="B16" s="142" t="str">
        <f>LEFT(Fixtures!C15,(LEN(Fixtures!C15)-4))</f>
        <v>LEI</v>
      </c>
      <c r="C16" s="142" t="str">
        <f>LEFT(Fixtures!D15,(LEN(Fixtures!D15)-4))</f>
        <v>BHA</v>
      </c>
      <c r="D16" s="142" t="str">
        <f>LEFT(Fixtures!E15,(LEN(Fixtures!E15)-4))</f>
        <v>TOT</v>
      </c>
      <c r="E16" s="142" t="str">
        <f>LEFT(Fixtures!F15,(LEN(Fixtures!F15)-4))</f>
        <v>BUR</v>
      </c>
      <c r="F16" s="142" t="str">
        <f>LEFT(Fixtures!G15,(LEN(Fixtures!G15)-4))</f>
        <v>WAT</v>
      </c>
      <c r="G16" s="142" t="str">
        <f>LEFT(Fixtures!H15,(LEN(Fixtures!H15)-4))</f>
        <v>WOL</v>
      </c>
      <c r="H16" s="142" t="str">
        <f>LEFT(Fixtures!I15,(LEN(Fixtures!I15)-4))</f>
        <v>WHU</v>
      </c>
      <c r="I16" s="142" t="str">
        <f>LEFT(Fixtures!J15,(LEN(Fixtures!J15)-4))</f>
        <v>NEW</v>
      </c>
      <c r="J16" s="142" t="str">
        <f>LEFT(Fixtures!K15,(LEN(Fixtures!K15)-4))</f>
        <v>CHE</v>
      </c>
      <c r="K16" s="142" t="str">
        <f>LEFT(Fixtures!L15,(LEN(Fixtures!L15)-4))</f>
        <v>EVE</v>
      </c>
      <c r="L16" s="142" t="str">
        <f>LEFT(Fixtures!M15,(LEN(Fixtures!M15)-4))</f>
        <v>BOU</v>
      </c>
      <c r="M16" s="142" t="str">
        <f>LEFT(Fixtures!N15,(LEN(Fixtures!N15)-4))</f>
        <v>MCI</v>
      </c>
      <c r="N16" s="142" t="str">
        <f>LEFT(Fixtures!O15,(LEN(Fixtures!O15)-4))</f>
        <v>CRY</v>
      </c>
      <c r="O16" s="142" t="str">
        <f>LEFT(Fixtures!P15,(LEN(Fixtures!P15)-4))</f>
        <v>SOU</v>
      </c>
      <c r="P16" s="142" t="str">
        <f>LEFT(Fixtures!Q15,(LEN(Fixtures!Q15)-4))</f>
        <v>ARS</v>
      </c>
      <c r="Q16" s="142" t="str">
        <f>LEFT(Fixtures!R15,(LEN(Fixtures!R15)-4))</f>
        <v>FUL</v>
      </c>
      <c r="R16" s="142" t="str">
        <f>LEFT(Fixtures!S15,(LEN(Fixtures!S15)-4))</f>
        <v>LIV</v>
      </c>
      <c r="S16" s="142" t="str">
        <f>LEFT(Fixtures!T15,(LEN(Fixtures!T15)-4))</f>
        <v>CAR</v>
      </c>
      <c r="T16" s="142" t="str">
        <f>LEFT(Fixtures!U15,(LEN(Fixtures!U15)-4))</f>
        <v>HUD</v>
      </c>
      <c r="U16" s="142" t="str">
        <f>LEFT(Fixtures!V15,(LEN(Fixtures!V15)-4))</f>
        <v>BOU</v>
      </c>
      <c r="V16" s="142" t="str">
        <f>LEFT(Fixtures!W15,(LEN(Fixtures!W15)-4))</f>
        <v>NEW</v>
      </c>
      <c r="W16" s="142" t="str">
        <f>LEFT(Fixtures!X15,(LEN(Fixtures!X15)-4))</f>
        <v>TOT</v>
      </c>
      <c r="X16" s="142" t="str">
        <f>LEFT(Fixtures!Y15,(LEN(Fixtures!Y15)-4))</f>
        <v>BHA</v>
      </c>
      <c r="Y16" s="142" t="str">
        <f>LEFT(Fixtures!Z15,(LEN(Fixtures!Z15)-4))</f>
        <v>BUR</v>
      </c>
      <c r="Z16" s="142" t="str">
        <f>LEFT(Fixtures!AA15,(LEN(Fixtures!AA15)-4))</f>
        <v>LEI</v>
      </c>
      <c r="AA16" s="142" t="str">
        <f>LEFT(Fixtures!AB15,(LEN(Fixtures!AB15)-4))</f>
        <v>FUL</v>
      </c>
      <c r="AB16" s="142" t="str">
        <f>LEFT(Fixtures!AC15,(LEN(Fixtures!AC15)-4))</f>
        <v>LIV</v>
      </c>
      <c r="AC16" s="142" t="str">
        <f>LEFT(Fixtures!AD15,(LEN(Fixtures!AD15)-4))</f>
        <v>CRY</v>
      </c>
      <c r="AD16" s="142" t="str">
        <f>LEFT(Fixtures!AE15,(LEN(Fixtures!AE15)-4))</f>
        <v>SOU</v>
      </c>
      <c r="AE16" s="142" t="str">
        <f>LEFT(Fixtures!AF15,(LEN(Fixtures!AF15)-4))</f>
        <v>ARS</v>
      </c>
      <c r="AF16" s="142" t="str">
        <f>LEFT(Fixtures!AG15,(LEN(Fixtures!AG15)-4))</f>
        <v>MCI</v>
      </c>
      <c r="AG16" s="142" t="str">
        <f>LEFT(Fixtures!AH15,(LEN(Fixtures!AH15)-4))</f>
        <v>WAT</v>
      </c>
      <c r="AH16" s="142" t="str">
        <f>LEFT(Fixtures!AI15,(LEN(Fixtures!AI15)-4))</f>
        <v>WOL</v>
      </c>
      <c r="AI16" s="142" t="str">
        <f>LEFT(Fixtures!AJ15,(LEN(Fixtures!AJ15)-4))</f>
        <v>WHU</v>
      </c>
      <c r="AJ16" s="142" t="str">
        <f>LEFT(Fixtures!AK15,(LEN(Fixtures!AK15)-4))</f>
        <v>EVE</v>
      </c>
      <c r="AK16" s="142" t="str">
        <f>LEFT(Fixtures!AL15,(LEN(Fixtures!AL15)-4))</f>
        <v>CHE</v>
      </c>
      <c r="AL16" s="142" t="str">
        <f>LEFT(Fixtures!AM15,(LEN(Fixtures!AM15)-4))</f>
        <v>HUD</v>
      </c>
      <c r="AM16" s="142" t="str">
        <f>LEFT(Fixtures!AN15,(LEN(Fixtures!AN15)-4))</f>
        <v>CAR</v>
      </c>
    </row>
    <row r="17" ht="12.75" customHeight="1">
      <c r="A17" s="140" t="str">
        <f>Difficulties!A17</f>
        <v>Newcastle</v>
      </c>
      <c r="B17" s="142" t="str">
        <f>LEFT(Fixtures!C16,(LEN(Fixtures!C16)-4))</f>
        <v>TOT</v>
      </c>
      <c r="C17" s="142" t="str">
        <f>LEFT(Fixtures!D16,(LEN(Fixtures!D16)-4))</f>
        <v>CAR</v>
      </c>
      <c r="D17" s="142" t="str">
        <f>LEFT(Fixtures!E16,(LEN(Fixtures!E16)-4))</f>
        <v>CHE</v>
      </c>
      <c r="E17" s="142" t="str">
        <f>LEFT(Fixtures!F16,(LEN(Fixtures!F16)-4))</f>
        <v>MCI</v>
      </c>
      <c r="F17" s="142" t="str">
        <f>LEFT(Fixtures!G16,(LEN(Fixtures!G16)-4))</f>
        <v>ARS</v>
      </c>
      <c r="G17" s="142" t="str">
        <f>LEFT(Fixtures!H16,(LEN(Fixtures!H16)-4))</f>
        <v>CRY</v>
      </c>
      <c r="H17" s="142" t="str">
        <f>LEFT(Fixtures!I16,(LEN(Fixtures!I16)-4))</f>
        <v>LEI</v>
      </c>
      <c r="I17" s="142" t="str">
        <f>LEFT(Fixtures!J16,(LEN(Fixtures!J16)-4))</f>
        <v>MNU</v>
      </c>
      <c r="J17" s="142" t="str">
        <f>LEFT(Fixtures!K16,(LEN(Fixtures!K16)-4))</f>
        <v>BHA</v>
      </c>
      <c r="K17" s="142" t="str">
        <f>LEFT(Fixtures!L16,(LEN(Fixtures!L16)-4))</f>
        <v>SOU</v>
      </c>
      <c r="L17" s="142" t="str">
        <f>LEFT(Fixtures!M16,(LEN(Fixtures!M16)-4))</f>
        <v>WAT</v>
      </c>
      <c r="M17" s="142" t="str">
        <f>LEFT(Fixtures!N16,(LEN(Fixtures!N16)-4))</f>
        <v>BOU</v>
      </c>
      <c r="N17" s="142" t="str">
        <f>LEFT(Fixtures!O16,(LEN(Fixtures!O16)-4))</f>
        <v>BUR</v>
      </c>
      <c r="O17" s="142" t="str">
        <f>LEFT(Fixtures!P16,(LEN(Fixtures!P16)-4))</f>
        <v>WHU</v>
      </c>
      <c r="P17" s="142" t="str">
        <f>LEFT(Fixtures!Q16,(LEN(Fixtures!Q16)-4))</f>
        <v>WOL</v>
      </c>
      <c r="Q17" s="142" t="str">
        <f>LEFT(Fixtures!R16,(LEN(Fixtures!R16)-4))</f>
        <v>EVE</v>
      </c>
      <c r="R17" s="142" t="str">
        <f>LEFT(Fixtures!S16,(LEN(Fixtures!S16)-4))</f>
        <v>HUD</v>
      </c>
      <c r="S17" s="142" t="str">
        <f>LEFT(Fixtures!T16,(LEN(Fixtures!T16)-4))</f>
        <v>FUL</v>
      </c>
      <c r="T17" s="142" t="str">
        <f>LEFT(Fixtures!U16,(LEN(Fixtures!U16)-4))</f>
        <v>LIV</v>
      </c>
      <c r="U17" s="142" t="str">
        <f>LEFT(Fixtures!V16,(LEN(Fixtures!V16)-4))</f>
        <v>WAT</v>
      </c>
      <c r="V17" s="142" t="str">
        <f>LEFT(Fixtures!W16,(LEN(Fixtures!W16)-4))</f>
        <v>MNU</v>
      </c>
      <c r="W17" s="142" t="str">
        <f>LEFT(Fixtures!X16,(LEN(Fixtures!X16)-4))</f>
        <v>CHE</v>
      </c>
      <c r="X17" s="142" t="str">
        <f>LEFT(Fixtures!Y16,(LEN(Fixtures!Y16)-4))</f>
        <v>CAR</v>
      </c>
      <c r="Y17" s="142" t="str">
        <f>LEFT(Fixtures!Z16,(LEN(Fixtures!Z16)-4))</f>
        <v>MCI</v>
      </c>
      <c r="Z17" s="142" t="str">
        <f>LEFT(Fixtures!AA16,(LEN(Fixtures!AA16)-4))</f>
        <v>TOT</v>
      </c>
      <c r="AA17" s="142" t="str">
        <f>LEFT(Fixtures!AB16,(LEN(Fixtures!AB16)-4))</f>
        <v>WOL</v>
      </c>
      <c r="AB17" s="142" t="str">
        <f>LEFT(Fixtures!AC16,(LEN(Fixtures!AC16)-4))</f>
        <v>HUD</v>
      </c>
      <c r="AC17" s="142" t="str">
        <f>LEFT(Fixtures!AD16,(LEN(Fixtures!AD16)-4))</f>
        <v>BUR</v>
      </c>
      <c r="AD17" s="142" t="str">
        <f>LEFT(Fixtures!AE16,(LEN(Fixtures!AE16)-4))</f>
        <v>WHU</v>
      </c>
      <c r="AE17" s="142" t="str">
        <f>LEFT(Fixtures!AF16,(LEN(Fixtures!AF16)-4))</f>
        <v>EVE</v>
      </c>
      <c r="AF17" s="142" t="str">
        <f>LEFT(Fixtures!AG16,(LEN(Fixtures!AG16)-4))</f>
        <v>BOU</v>
      </c>
      <c r="AG17" s="142" t="str">
        <f>LEFT(Fixtures!AH16,(LEN(Fixtures!AH16)-4))</f>
        <v>ARS</v>
      </c>
      <c r="AH17" s="142" t="str">
        <f>LEFT(Fixtures!AI16,(LEN(Fixtures!AI16)-4))</f>
        <v>CRY</v>
      </c>
      <c r="AI17" s="142" t="str">
        <f>LEFT(Fixtures!AJ16,(LEN(Fixtures!AJ16)-4))</f>
        <v>LEI</v>
      </c>
      <c r="AJ17" s="142" t="str">
        <f>LEFT(Fixtures!AK16,(LEN(Fixtures!AK16)-4))</f>
        <v>SOU</v>
      </c>
      <c r="AK17" s="142" t="str">
        <f>LEFT(Fixtures!AL16,(LEN(Fixtures!AL16)-4))</f>
        <v>BHA</v>
      </c>
      <c r="AL17" s="142" t="str">
        <f>LEFT(Fixtures!AM16,(LEN(Fixtures!AM16)-4))</f>
        <v>LIV</v>
      </c>
      <c r="AM17" s="142" t="str">
        <f>LEFT(Fixtures!AN16,(LEN(Fixtures!AN16)-4))</f>
        <v>FUL</v>
      </c>
    </row>
    <row r="18" ht="12.75" customHeight="1">
      <c r="A18" s="140" t="str">
        <f>Difficulties!A18</f>
        <v>Southampton</v>
      </c>
      <c r="B18" s="142" t="str">
        <f>LEFT(Fixtures!C17,(LEN(Fixtures!C17)-4))</f>
        <v>BUR</v>
      </c>
      <c r="C18" s="142" t="str">
        <f>LEFT(Fixtures!D17,(LEN(Fixtures!D17)-4))</f>
        <v>EVE</v>
      </c>
      <c r="D18" s="142" t="str">
        <f>LEFT(Fixtures!E17,(LEN(Fixtures!E17)-4))</f>
        <v>LEI</v>
      </c>
      <c r="E18" s="142" t="str">
        <f>LEFT(Fixtures!F17,(LEN(Fixtures!F17)-4))</f>
        <v>CRY</v>
      </c>
      <c r="F18" s="142" t="str">
        <f>LEFT(Fixtures!G17,(LEN(Fixtures!G17)-4))</f>
        <v>BHA</v>
      </c>
      <c r="G18" s="142" t="str">
        <f>LEFT(Fixtures!H17,(LEN(Fixtures!H17)-4))</f>
        <v>LIV</v>
      </c>
      <c r="H18" s="142" t="str">
        <f>LEFT(Fixtures!I17,(LEN(Fixtures!I17)-4))</f>
        <v>WOL</v>
      </c>
      <c r="I18" s="142" t="str">
        <f>LEFT(Fixtures!J17,(LEN(Fixtures!J17)-4))</f>
        <v>CHE</v>
      </c>
      <c r="J18" s="142" t="str">
        <f>LEFT(Fixtures!K17,(LEN(Fixtures!K17)-4))</f>
        <v>BOU</v>
      </c>
      <c r="K18" s="142" t="str">
        <f>LEFT(Fixtures!L17,(LEN(Fixtures!L17)-4))</f>
        <v>NEW</v>
      </c>
      <c r="L18" s="142" t="str">
        <f>LEFT(Fixtures!M17,(LEN(Fixtures!M17)-4))</f>
        <v>MCI</v>
      </c>
      <c r="M18" s="142" t="str">
        <f>LEFT(Fixtures!N17,(LEN(Fixtures!N17)-4))</f>
        <v>WAT</v>
      </c>
      <c r="N18" s="142" t="str">
        <f>LEFT(Fixtures!O17,(LEN(Fixtures!O17)-4))</f>
        <v>FUL</v>
      </c>
      <c r="O18" s="142" t="str">
        <f>LEFT(Fixtures!P17,(LEN(Fixtures!P17)-4))</f>
        <v>MNU</v>
      </c>
      <c r="P18" s="142" t="str">
        <f>LEFT(Fixtures!Q17,(LEN(Fixtures!Q17)-4))</f>
        <v>TOT</v>
      </c>
      <c r="Q18" s="142" t="str">
        <f>LEFT(Fixtures!R17,(LEN(Fixtures!R17)-4))</f>
        <v>CAR</v>
      </c>
      <c r="R18" s="142" t="str">
        <f>LEFT(Fixtures!S17,(LEN(Fixtures!S17)-4))</f>
        <v>ARS</v>
      </c>
      <c r="S18" s="142" t="str">
        <f>LEFT(Fixtures!T17,(LEN(Fixtures!T17)-4))</f>
        <v>HUD</v>
      </c>
      <c r="T18" s="142" t="str">
        <f>LEFT(Fixtures!U17,(LEN(Fixtures!U17)-4))</f>
        <v>WHU</v>
      </c>
      <c r="U18" s="142" t="str">
        <f>LEFT(Fixtures!V17,(LEN(Fixtures!V17)-4))</f>
        <v>MCI</v>
      </c>
      <c r="V18" s="142" t="str">
        <f>LEFT(Fixtures!W17,(LEN(Fixtures!W17)-4))</f>
        <v>CHE</v>
      </c>
      <c r="W18" s="142" t="str">
        <f>LEFT(Fixtures!X17,(LEN(Fixtures!X17)-4))</f>
        <v>LEI</v>
      </c>
      <c r="X18" s="142" t="str">
        <f>LEFT(Fixtures!Y17,(LEN(Fixtures!Y17)-4))</f>
        <v>EVE</v>
      </c>
      <c r="Y18" s="142" t="str">
        <f>LEFT(Fixtures!Z17,(LEN(Fixtures!Z17)-4))</f>
        <v>CRY</v>
      </c>
      <c r="Z18" s="142" t="str">
        <f>LEFT(Fixtures!AA17,(LEN(Fixtures!AA17)-4))</f>
        <v>BUR</v>
      </c>
      <c r="AA18" s="142" t="str">
        <f>LEFT(Fixtures!AB17,(LEN(Fixtures!AB17)-4))</f>
        <v>CAR</v>
      </c>
      <c r="AB18" s="142" t="str">
        <f>LEFT(Fixtures!AC17,(LEN(Fixtures!AC17)-4))</f>
        <v>ARS</v>
      </c>
      <c r="AC18" s="142" t="str">
        <f>LEFT(Fixtures!AD17,(LEN(Fixtures!AD17)-4))</f>
        <v>FUL</v>
      </c>
      <c r="AD18" s="142" t="str">
        <f>LEFT(Fixtures!AE17,(LEN(Fixtures!AE17)-4))</f>
        <v>MNU</v>
      </c>
      <c r="AE18" s="142" t="str">
        <f>LEFT(Fixtures!AF17,(LEN(Fixtures!AF17)-4))</f>
        <v>TOT</v>
      </c>
      <c r="AF18" s="142" t="str">
        <f>LEFT(Fixtures!AG17,(LEN(Fixtures!AG17)-4))</f>
        <v>WAT</v>
      </c>
      <c r="AG18" s="142" t="str">
        <f>LEFT(Fixtures!AH17,(LEN(Fixtures!AH17)-4))</f>
        <v>BHA</v>
      </c>
      <c r="AH18" s="142" t="str">
        <f>LEFT(Fixtures!AI17,(LEN(Fixtures!AI17)-4))</f>
        <v>LIV</v>
      </c>
      <c r="AI18" s="142" t="str">
        <f>LEFT(Fixtures!AJ17,(LEN(Fixtures!AJ17)-4))</f>
        <v>WOL</v>
      </c>
      <c r="AJ18" s="142" t="str">
        <f>LEFT(Fixtures!AK17,(LEN(Fixtures!AK17)-4))</f>
        <v>NEW</v>
      </c>
      <c r="AK18" s="142" t="str">
        <f>LEFT(Fixtures!AL17,(LEN(Fixtures!AL17)-4))</f>
        <v>BOU</v>
      </c>
      <c r="AL18" s="142" t="str">
        <f>LEFT(Fixtures!AM17,(LEN(Fixtures!AM17)-4))</f>
        <v>WHU</v>
      </c>
      <c r="AM18" s="142" t="str">
        <f>LEFT(Fixtures!AN17,(LEN(Fixtures!AN17)-4))</f>
        <v>HUD</v>
      </c>
    </row>
    <row r="19" ht="12.75" customHeight="1">
      <c r="A19" s="140" t="str">
        <f>Difficulties!A19</f>
        <v>Tottenham</v>
      </c>
      <c r="B19" s="142" t="str">
        <f>LEFT(Fixtures!C18,(LEN(Fixtures!C18)-4))</f>
        <v>NEW</v>
      </c>
      <c r="C19" s="142" t="str">
        <f>LEFT(Fixtures!D18,(LEN(Fixtures!D18)-4))</f>
        <v>FUL</v>
      </c>
      <c r="D19" s="142" t="str">
        <f>LEFT(Fixtures!E18,(LEN(Fixtures!E18)-4))</f>
        <v>MNU</v>
      </c>
      <c r="E19" s="142" t="str">
        <f>LEFT(Fixtures!F18,(LEN(Fixtures!F18)-4))</f>
        <v>WAT</v>
      </c>
      <c r="F19" s="142" t="str">
        <f>LEFT(Fixtures!G18,(LEN(Fixtures!G18)-4))</f>
        <v>LIV</v>
      </c>
      <c r="G19" s="142" t="str">
        <f>LEFT(Fixtures!H18,(LEN(Fixtures!H18)-4))</f>
        <v>BHA</v>
      </c>
      <c r="H19" s="142" t="str">
        <f>LEFT(Fixtures!I18,(LEN(Fixtures!I18)-4))</f>
        <v>HUD</v>
      </c>
      <c r="I19" s="142" t="str">
        <f>LEFT(Fixtures!J18,(LEN(Fixtures!J18)-4))</f>
        <v>CAR</v>
      </c>
      <c r="J19" s="142" t="str">
        <f>LEFT(Fixtures!K18,(LEN(Fixtures!K18)-4))</f>
        <v>WHU</v>
      </c>
      <c r="K19" s="142" t="str">
        <f>LEFT(Fixtures!L18,(LEN(Fixtures!L18)-4))</f>
        <v>MCI</v>
      </c>
      <c r="L19" s="142" t="str">
        <f>LEFT(Fixtures!M18,(LEN(Fixtures!M18)-4))</f>
        <v>WOL</v>
      </c>
      <c r="M19" s="142" t="str">
        <f>LEFT(Fixtures!N18,(LEN(Fixtures!N18)-4))</f>
        <v>CRY</v>
      </c>
      <c r="N19" s="142" t="str">
        <f>LEFT(Fixtures!O18,(LEN(Fixtures!O18)-4))</f>
        <v>CHE</v>
      </c>
      <c r="O19" s="142" t="str">
        <f>LEFT(Fixtures!P18,(LEN(Fixtures!P18)-4))</f>
        <v>ARS</v>
      </c>
      <c r="P19" s="142" t="str">
        <f>LEFT(Fixtures!Q18,(LEN(Fixtures!Q18)-4))</f>
        <v>SOU</v>
      </c>
      <c r="Q19" s="142" t="str">
        <f>LEFT(Fixtures!R18,(LEN(Fixtures!R18)-4))</f>
        <v>LEI</v>
      </c>
      <c r="R19" s="142" t="str">
        <f>LEFT(Fixtures!S18,(LEN(Fixtures!S18)-4))</f>
        <v>BUR</v>
      </c>
      <c r="S19" s="142" t="str">
        <f>LEFT(Fixtures!T18,(LEN(Fixtures!T18)-4))</f>
        <v>EVE</v>
      </c>
      <c r="T19" s="142" t="str">
        <f>LEFT(Fixtures!U18,(LEN(Fixtures!U18)-4))</f>
        <v>BOU</v>
      </c>
      <c r="U19" s="142" t="str">
        <f>LEFT(Fixtures!V18,(LEN(Fixtures!V18)-4))</f>
        <v>WOL</v>
      </c>
      <c r="V19" s="142" t="str">
        <f>LEFT(Fixtures!W18,(LEN(Fixtures!W18)-4))</f>
        <v>CAR</v>
      </c>
      <c r="W19" s="142" t="str">
        <f>LEFT(Fixtures!X18,(LEN(Fixtures!X18)-4))</f>
        <v>MNU</v>
      </c>
      <c r="X19" s="142" t="str">
        <f>LEFT(Fixtures!Y18,(LEN(Fixtures!Y18)-4))</f>
        <v>FUL</v>
      </c>
      <c r="Y19" s="142" t="str">
        <f>LEFT(Fixtures!Z18,(LEN(Fixtures!Z18)-4))</f>
        <v>WAT</v>
      </c>
      <c r="Z19" s="142" t="str">
        <f>LEFT(Fixtures!AA18,(LEN(Fixtures!AA18)-4))</f>
        <v>NEW</v>
      </c>
      <c r="AA19" s="142" t="str">
        <f>LEFT(Fixtures!AB18,(LEN(Fixtures!AB18)-4))</f>
        <v>LEI</v>
      </c>
      <c r="AB19" s="142" t="str">
        <f>LEFT(Fixtures!AC18,(LEN(Fixtures!AC18)-4))</f>
        <v>BUR</v>
      </c>
      <c r="AC19" s="142" t="str">
        <f>LEFT(Fixtures!AD18,(LEN(Fixtures!AD18)-4))</f>
        <v>CHE</v>
      </c>
      <c r="AD19" s="142" t="str">
        <f>LEFT(Fixtures!AE18,(LEN(Fixtures!AE18)-4))</f>
        <v>ARS</v>
      </c>
      <c r="AE19" s="142" t="str">
        <f>LEFT(Fixtures!AF18,(LEN(Fixtures!AF18)-4))</f>
        <v>SOU</v>
      </c>
      <c r="AF19" s="142" t="str">
        <f>LEFT(Fixtures!AG18,(LEN(Fixtures!AG18)-4))</f>
        <v>CRY</v>
      </c>
      <c r="AG19" s="142" t="str">
        <f>LEFT(Fixtures!AH18,(LEN(Fixtures!AH18)-4))</f>
        <v>LIV</v>
      </c>
      <c r="AH19" s="142" t="str">
        <f>LEFT(Fixtures!AI18,(LEN(Fixtures!AI18)-4))</f>
        <v>BHA</v>
      </c>
      <c r="AI19" s="142" t="str">
        <f>LEFT(Fixtures!AJ18,(LEN(Fixtures!AJ18)-4))</f>
        <v>HUD</v>
      </c>
      <c r="AJ19" s="142" t="str">
        <f>LEFT(Fixtures!AK18,(LEN(Fixtures!AK18)-4))</f>
        <v>MCI</v>
      </c>
      <c r="AK19" s="142" t="str">
        <f>LEFT(Fixtures!AL18,(LEN(Fixtures!AL18)-4))</f>
        <v>WHU</v>
      </c>
      <c r="AL19" s="142" t="str">
        <f>LEFT(Fixtures!AM18,(LEN(Fixtures!AM18)-4))</f>
        <v>BOU</v>
      </c>
      <c r="AM19" s="142" t="str">
        <f>LEFT(Fixtures!AN18,(LEN(Fixtures!AN18)-4))</f>
        <v>EVE</v>
      </c>
    </row>
    <row r="20" ht="12.75" customHeight="1">
      <c r="A20" s="140" t="str">
        <f>Difficulties!A20</f>
        <v>Watford</v>
      </c>
      <c r="B20" s="142" t="str">
        <f>LEFT(Fixtures!C19,(LEN(Fixtures!C19)-4))</f>
        <v>BHA</v>
      </c>
      <c r="C20" s="142" t="str">
        <f>LEFT(Fixtures!D19,(LEN(Fixtures!D19)-4))</f>
        <v>BUR</v>
      </c>
      <c r="D20" s="142" t="str">
        <f>LEFT(Fixtures!E19,(LEN(Fixtures!E19)-4))</f>
        <v>CRY</v>
      </c>
      <c r="E20" s="142" t="str">
        <f>LEFT(Fixtures!F19,(LEN(Fixtures!F19)-4))</f>
        <v>TOT</v>
      </c>
      <c r="F20" s="142" t="str">
        <f>LEFT(Fixtures!G19,(LEN(Fixtures!G19)-4))</f>
        <v>MNU</v>
      </c>
      <c r="G20" s="142" t="str">
        <f>LEFT(Fixtures!H19,(LEN(Fixtures!H19)-4))</f>
        <v>FUL</v>
      </c>
      <c r="H20" s="142" t="str">
        <f>LEFT(Fixtures!I19,(LEN(Fixtures!I19)-4))</f>
        <v>ARS</v>
      </c>
      <c r="I20" s="142" t="str">
        <f>LEFT(Fixtures!J19,(LEN(Fixtures!J19)-4))</f>
        <v>BOU</v>
      </c>
      <c r="J20" s="142" t="str">
        <f>LEFT(Fixtures!K19,(LEN(Fixtures!K19)-4))</f>
        <v>WOL</v>
      </c>
      <c r="K20" s="142" t="str">
        <f>LEFT(Fixtures!L19,(LEN(Fixtures!L19)-4))</f>
        <v>HUD</v>
      </c>
      <c r="L20" s="142" t="str">
        <f>LEFT(Fixtures!M19,(LEN(Fixtures!M19)-4))</f>
        <v>NEW</v>
      </c>
      <c r="M20" s="142" t="str">
        <f>LEFT(Fixtures!N19,(LEN(Fixtures!N19)-4))</f>
        <v>SOU</v>
      </c>
      <c r="N20" s="142" t="str">
        <f>LEFT(Fixtures!O19,(LEN(Fixtures!O19)-4))</f>
        <v>LIV</v>
      </c>
      <c r="O20" s="142" t="str">
        <f>LEFT(Fixtures!P19,(LEN(Fixtures!P19)-4))</f>
        <v>LEI</v>
      </c>
      <c r="P20" s="142" t="str">
        <f>LEFT(Fixtures!Q19,(LEN(Fixtures!Q19)-4))</f>
        <v>MCI</v>
      </c>
      <c r="Q20" s="142" t="str">
        <f>LEFT(Fixtures!R19,(LEN(Fixtures!R19)-4))</f>
        <v>EVE</v>
      </c>
      <c r="R20" s="142" t="str">
        <f>LEFT(Fixtures!S19,(LEN(Fixtures!S19)-4))</f>
        <v>CAR</v>
      </c>
      <c r="S20" s="142" t="str">
        <f>LEFT(Fixtures!T19,(LEN(Fixtures!T19)-4))</f>
        <v>WHU</v>
      </c>
      <c r="T20" s="142" t="str">
        <f>LEFT(Fixtures!U19,(LEN(Fixtures!U19)-4))</f>
        <v>CHE</v>
      </c>
      <c r="U20" s="142" t="str">
        <f>LEFT(Fixtures!V19,(LEN(Fixtures!V19)-4))</f>
        <v>NEW</v>
      </c>
      <c r="V20" s="142" t="str">
        <f>LEFT(Fixtures!W19,(LEN(Fixtures!W19)-4))</f>
        <v>BOU</v>
      </c>
      <c r="W20" s="142" t="str">
        <f>LEFT(Fixtures!X19,(LEN(Fixtures!X19)-4))</f>
        <v>CRY</v>
      </c>
      <c r="X20" s="142" t="str">
        <f>LEFT(Fixtures!Y19,(LEN(Fixtures!Y19)-4))</f>
        <v>BUR</v>
      </c>
      <c r="Y20" s="142" t="str">
        <f>LEFT(Fixtures!Z19,(LEN(Fixtures!Z19)-4))</f>
        <v>TOT</v>
      </c>
      <c r="Z20" s="142" t="str">
        <f>LEFT(Fixtures!AA19,(LEN(Fixtures!AA19)-4))</f>
        <v>BHA</v>
      </c>
      <c r="AA20" s="142" t="str">
        <f>LEFT(Fixtures!AB19,(LEN(Fixtures!AB19)-4))</f>
        <v>EVE</v>
      </c>
      <c r="AB20" s="142" t="str">
        <f>LEFT(Fixtures!AC19,(LEN(Fixtures!AC19)-4))</f>
        <v>CAR</v>
      </c>
      <c r="AC20" s="142" t="str">
        <f>LEFT(Fixtures!AD19,(LEN(Fixtures!AD19)-4))</f>
        <v>LIV</v>
      </c>
      <c r="AD20" s="142" t="str">
        <f>LEFT(Fixtures!AE19,(LEN(Fixtures!AE19)-4))</f>
        <v>LEI</v>
      </c>
      <c r="AE20" s="142" t="str">
        <f>LEFT(Fixtures!AF19,(LEN(Fixtures!AF19)-4))</f>
        <v>MCI</v>
      </c>
      <c r="AF20" s="142" t="str">
        <f>LEFT(Fixtures!AG19,(LEN(Fixtures!AG19)-4))</f>
        <v>SOU</v>
      </c>
      <c r="AG20" s="142" t="str">
        <f>LEFT(Fixtures!AH19,(LEN(Fixtures!AH19)-4))</f>
        <v>MNU</v>
      </c>
      <c r="AH20" s="142" t="str">
        <f>LEFT(Fixtures!AI19,(LEN(Fixtures!AI19)-4))</f>
        <v>FUL</v>
      </c>
      <c r="AI20" s="142" t="str">
        <f>LEFT(Fixtures!AJ19,(LEN(Fixtures!AJ19)-4))</f>
        <v>ARS</v>
      </c>
      <c r="AJ20" s="142" t="str">
        <f>LEFT(Fixtures!AK19,(LEN(Fixtures!AK19)-4))</f>
        <v>HUD</v>
      </c>
      <c r="AK20" s="142" t="str">
        <f>LEFT(Fixtures!AL19,(LEN(Fixtures!AL19)-4))</f>
        <v>WOL</v>
      </c>
      <c r="AL20" s="142" t="str">
        <f>LEFT(Fixtures!AM19,(LEN(Fixtures!AM19)-4))</f>
        <v>CHE</v>
      </c>
      <c r="AM20" s="142" t="str">
        <f>LEFT(Fixtures!AN19,(LEN(Fixtures!AN19)-4))</f>
        <v>WHU</v>
      </c>
    </row>
    <row r="21" ht="12.75" customHeight="1">
      <c r="A21" s="140" t="str">
        <f>Difficulties!A21</f>
        <v>West Ham</v>
      </c>
      <c r="B21" s="142" t="str">
        <f>LEFT(Fixtures!C20,(LEN(Fixtures!C20)-4))</f>
        <v>LIV</v>
      </c>
      <c r="C21" s="142" t="str">
        <f>LEFT(Fixtures!D20,(LEN(Fixtures!D20)-4))</f>
        <v>BOU</v>
      </c>
      <c r="D21" s="142" t="str">
        <f>LEFT(Fixtures!E20,(LEN(Fixtures!E20)-4))</f>
        <v>ARS</v>
      </c>
      <c r="E21" s="142" t="str">
        <f>LEFT(Fixtures!F20,(LEN(Fixtures!F20)-4))</f>
        <v>WOL</v>
      </c>
      <c r="F21" s="142" t="str">
        <f>LEFT(Fixtures!G20,(LEN(Fixtures!G20)-4))</f>
        <v>EVE</v>
      </c>
      <c r="G21" s="142" t="str">
        <f>LEFT(Fixtures!H20,(LEN(Fixtures!H20)-4))</f>
        <v>CHE</v>
      </c>
      <c r="H21" s="142" t="str">
        <f>LEFT(Fixtures!I20,(LEN(Fixtures!I20)-4))</f>
        <v>MNU</v>
      </c>
      <c r="I21" s="142" t="str">
        <f>LEFT(Fixtures!J20,(LEN(Fixtures!J20)-4))</f>
        <v>BHA</v>
      </c>
      <c r="J21" s="142" t="str">
        <f>LEFT(Fixtures!K20,(LEN(Fixtures!K20)-4))</f>
        <v>TOT</v>
      </c>
      <c r="K21" s="142" t="str">
        <f>LEFT(Fixtures!L20,(LEN(Fixtures!L20)-4))</f>
        <v>LEI</v>
      </c>
      <c r="L21" s="142" t="str">
        <f>LEFT(Fixtures!M20,(LEN(Fixtures!M20)-4))</f>
        <v>BUR</v>
      </c>
      <c r="M21" s="142" t="str">
        <f>LEFT(Fixtures!N20,(LEN(Fixtures!N20)-4))</f>
        <v>HUD</v>
      </c>
      <c r="N21" s="142" t="str">
        <f>LEFT(Fixtures!O20,(LEN(Fixtures!O20)-4))</f>
        <v>MCI</v>
      </c>
      <c r="O21" s="142" t="str">
        <f>LEFT(Fixtures!P20,(LEN(Fixtures!P20)-4))</f>
        <v>NEW</v>
      </c>
      <c r="P21" s="142" t="str">
        <f>LEFT(Fixtures!Q20,(LEN(Fixtures!Q20)-4))</f>
        <v>CAR</v>
      </c>
      <c r="Q21" s="142" t="str">
        <f>LEFT(Fixtures!R20,(LEN(Fixtures!R20)-4))</f>
        <v>CRY</v>
      </c>
      <c r="R21" s="142" t="str">
        <f>LEFT(Fixtures!S20,(LEN(Fixtures!S20)-4))</f>
        <v>FUL</v>
      </c>
      <c r="S21" s="142" t="str">
        <f>LEFT(Fixtures!T20,(LEN(Fixtures!T20)-4))</f>
        <v>WAT</v>
      </c>
      <c r="T21" s="142" t="str">
        <f>LEFT(Fixtures!U20,(LEN(Fixtures!U20)-4))</f>
        <v>SOU</v>
      </c>
      <c r="U21" s="142" t="str">
        <f>LEFT(Fixtures!V20,(LEN(Fixtures!V20)-4))</f>
        <v>BUR</v>
      </c>
      <c r="V21" s="142" t="str">
        <f>LEFT(Fixtures!W20,(LEN(Fixtures!W20)-4))</f>
        <v>BHA</v>
      </c>
      <c r="W21" s="142" t="str">
        <f>LEFT(Fixtures!X20,(LEN(Fixtures!X20)-4))</f>
        <v>ARS</v>
      </c>
      <c r="X21" s="142" t="str">
        <f>LEFT(Fixtures!Y20,(LEN(Fixtures!Y20)-4))</f>
        <v>BOU</v>
      </c>
      <c r="Y21" s="142" t="str">
        <f>LEFT(Fixtures!Z20,(LEN(Fixtures!Z20)-4))</f>
        <v>WOL</v>
      </c>
      <c r="Z21" s="142" t="str">
        <f>LEFT(Fixtures!AA20,(LEN(Fixtures!AA20)-4))</f>
        <v>LIV</v>
      </c>
      <c r="AA21" s="142" t="str">
        <f>LEFT(Fixtures!AB20,(LEN(Fixtures!AB20)-4))</f>
        <v>CRY</v>
      </c>
      <c r="AB21" s="142" t="str">
        <f>LEFT(Fixtures!AC20,(LEN(Fixtures!AC20)-4))</f>
        <v>FUL</v>
      </c>
      <c r="AC21" s="142" t="str">
        <f>LEFT(Fixtures!AD20,(LEN(Fixtures!AD20)-4))</f>
        <v>MCI</v>
      </c>
      <c r="AD21" s="142" t="str">
        <f>LEFT(Fixtures!AE20,(LEN(Fixtures!AE20)-4))</f>
        <v>NEW</v>
      </c>
      <c r="AE21" s="142" t="str">
        <f>LEFT(Fixtures!AF20,(LEN(Fixtures!AF20)-4))</f>
        <v>CAR</v>
      </c>
      <c r="AF21" s="142" t="str">
        <f>LEFT(Fixtures!AG20,(LEN(Fixtures!AG20)-4))</f>
        <v>HUD</v>
      </c>
      <c r="AG21" s="142" t="str">
        <f>LEFT(Fixtures!AH20,(LEN(Fixtures!AH20)-4))</f>
        <v>EVE</v>
      </c>
      <c r="AH21" s="142" t="str">
        <f>LEFT(Fixtures!AI20,(LEN(Fixtures!AI20)-4))</f>
        <v>CHE</v>
      </c>
      <c r="AI21" s="142" t="str">
        <f>LEFT(Fixtures!AJ20,(LEN(Fixtures!AJ20)-4))</f>
        <v>MNU</v>
      </c>
      <c r="AJ21" s="142" t="str">
        <f>LEFT(Fixtures!AK20,(LEN(Fixtures!AK20)-4))</f>
        <v>LEI</v>
      </c>
      <c r="AK21" s="142" t="str">
        <f>LEFT(Fixtures!AL20,(LEN(Fixtures!AL20)-4))</f>
        <v>TOT</v>
      </c>
      <c r="AL21" s="142" t="str">
        <f>LEFT(Fixtures!AM20,(LEN(Fixtures!AM20)-4))</f>
        <v>SOU</v>
      </c>
      <c r="AM21" s="142" t="str">
        <f>LEFT(Fixtures!AN20,(LEN(Fixtures!AN20)-4))</f>
        <v>WAT</v>
      </c>
    </row>
    <row r="22" ht="12.75" customHeight="1">
      <c r="A22" s="140" t="str">
        <f>Difficulties!A22</f>
        <v>Wolves</v>
      </c>
      <c r="B22" s="142" t="str">
        <f>LEFT(Fixtures!C21,(LEN(Fixtures!C21)-4))</f>
        <v>EVE</v>
      </c>
      <c r="C22" s="142" t="str">
        <f>LEFT(Fixtures!D21,(LEN(Fixtures!D21)-4))</f>
        <v>LEI</v>
      </c>
      <c r="D22" s="142" t="str">
        <f>LEFT(Fixtures!E21,(LEN(Fixtures!E21)-4))</f>
        <v>MCI</v>
      </c>
      <c r="E22" s="142" t="str">
        <f>LEFT(Fixtures!F21,(LEN(Fixtures!F21)-4))</f>
        <v>WHU</v>
      </c>
      <c r="F22" s="142" t="str">
        <f>LEFT(Fixtures!G21,(LEN(Fixtures!G21)-4))</f>
        <v>BUR</v>
      </c>
      <c r="G22" s="142" t="str">
        <f>LEFT(Fixtures!H21,(LEN(Fixtures!H21)-4))</f>
        <v>MNU</v>
      </c>
      <c r="H22" s="142" t="str">
        <f>LEFT(Fixtures!I21,(LEN(Fixtures!I21)-4))</f>
        <v>SOU</v>
      </c>
      <c r="I22" s="142" t="str">
        <f>LEFT(Fixtures!J21,(LEN(Fixtures!J21)-4))</f>
        <v>CRY</v>
      </c>
      <c r="J22" s="142" t="str">
        <f>LEFT(Fixtures!K21,(LEN(Fixtures!K21)-4))</f>
        <v>WAT</v>
      </c>
      <c r="K22" s="142" t="str">
        <f>LEFT(Fixtures!L21,(LEN(Fixtures!L21)-4))</f>
        <v>BHA</v>
      </c>
      <c r="L22" s="142" t="str">
        <f>LEFT(Fixtures!M21,(LEN(Fixtures!M21)-4))</f>
        <v>TOT</v>
      </c>
      <c r="M22" s="142" t="str">
        <f>LEFT(Fixtures!N21,(LEN(Fixtures!N21)-4))</f>
        <v>ARS</v>
      </c>
      <c r="N22" s="142" t="str">
        <f>LEFT(Fixtures!O21,(LEN(Fixtures!O21)-4))</f>
        <v>HUD</v>
      </c>
      <c r="O22" s="142" t="str">
        <f>LEFT(Fixtures!P21,(LEN(Fixtures!P21)-4))</f>
        <v>CAR</v>
      </c>
      <c r="P22" s="142" t="str">
        <f>LEFT(Fixtures!Q21,(LEN(Fixtures!Q21)-4))</f>
        <v>CHE</v>
      </c>
      <c r="Q22" s="142" t="str">
        <f>LEFT(Fixtures!R21,(LEN(Fixtures!R21)-4))</f>
        <v>NEW</v>
      </c>
      <c r="R22" s="142" t="str">
        <f>LEFT(Fixtures!S21,(LEN(Fixtures!S21)-4))</f>
        <v>BOU</v>
      </c>
      <c r="S22" s="142" t="str">
        <f>LEFT(Fixtures!T21,(LEN(Fixtures!T21)-4))</f>
        <v>LIV</v>
      </c>
      <c r="T22" s="142" t="str">
        <f>LEFT(Fixtures!U21,(LEN(Fixtures!U21)-4))</f>
        <v>FUL</v>
      </c>
      <c r="U22" s="142" t="str">
        <f>LEFT(Fixtures!V21,(LEN(Fixtures!V21)-4))</f>
        <v>TOT</v>
      </c>
      <c r="V22" s="142" t="str">
        <f>LEFT(Fixtures!W21,(LEN(Fixtures!W21)-4))</f>
        <v>CRY</v>
      </c>
      <c r="W22" s="142" t="str">
        <f>LEFT(Fixtures!X21,(LEN(Fixtures!X21)-4))</f>
        <v>MCI</v>
      </c>
      <c r="X22" s="142" t="str">
        <f>LEFT(Fixtures!Y21,(LEN(Fixtures!Y21)-4))</f>
        <v>LEI</v>
      </c>
      <c r="Y22" s="142" t="str">
        <f>LEFT(Fixtures!Z21,(LEN(Fixtures!Z21)-4))</f>
        <v>WHU</v>
      </c>
      <c r="Z22" s="142" t="str">
        <f>LEFT(Fixtures!AA21,(LEN(Fixtures!AA21)-4))</f>
        <v>EVE</v>
      </c>
      <c r="AA22" s="142" t="str">
        <f>LEFT(Fixtures!AB21,(LEN(Fixtures!AB21)-4))</f>
        <v>NEW</v>
      </c>
      <c r="AB22" s="142" t="str">
        <f>LEFT(Fixtures!AC21,(LEN(Fixtures!AC21)-4))</f>
        <v>BOU</v>
      </c>
      <c r="AC22" s="142" t="str">
        <f>LEFT(Fixtures!AD21,(LEN(Fixtures!AD21)-4))</f>
        <v>HUD</v>
      </c>
      <c r="AD22" s="142" t="str">
        <f>LEFT(Fixtures!AE21,(LEN(Fixtures!AE21)-4))</f>
        <v>CAR</v>
      </c>
      <c r="AE22" s="142" t="str">
        <f>LEFT(Fixtures!AF21,(LEN(Fixtures!AF21)-4))</f>
        <v>CHE</v>
      </c>
      <c r="AF22" s="142" t="str">
        <f>LEFT(Fixtures!AG21,(LEN(Fixtures!AG21)-4))</f>
        <v>ARS</v>
      </c>
      <c r="AG22" s="142" t="str">
        <f>LEFT(Fixtures!AH21,(LEN(Fixtures!AH21)-4))</f>
        <v>BUR</v>
      </c>
      <c r="AH22" s="142" t="str">
        <f>LEFT(Fixtures!AI21,(LEN(Fixtures!AI21)-4))</f>
        <v>MNU</v>
      </c>
      <c r="AI22" s="142" t="str">
        <f>LEFT(Fixtures!AJ21,(LEN(Fixtures!AJ21)-4))</f>
        <v>SOU</v>
      </c>
      <c r="AJ22" s="142" t="str">
        <f>LEFT(Fixtures!AK21,(LEN(Fixtures!AK21)-4))</f>
        <v>BHA</v>
      </c>
      <c r="AK22" s="142" t="str">
        <f>LEFT(Fixtures!AL21,(LEN(Fixtures!AL21)-4))</f>
        <v>WAT</v>
      </c>
      <c r="AL22" s="142" t="str">
        <f>LEFT(Fixtures!AM21,(LEN(Fixtures!AM21)-4))</f>
        <v>FUL</v>
      </c>
      <c r="AM22" s="142" t="str">
        <f>LEFT(Fixtures!AN21,(LEN(Fixtures!AN21)-4))</f>
        <v>LIV</v>
      </c>
    </row>
    <row r="23" ht="15.75" customHeight="1">
      <c r="A23" s="147" t="s">
        <v>160</v>
      </c>
      <c r="B23" s="148"/>
      <c r="C23" s="148"/>
      <c r="D23" s="148"/>
      <c r="E23" s="148"/>
      <c r="F23" s="148"/>
      <c r="G23" s="148"/>
      <c r="H23" s="148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</row>
    <row r="24" ht="12.75" customHeight="1">
      <c r="A24" s="139" t="s">
        <v>159</v>
      </c>
      <c r="B24" s="139" t="s">
        <v>41</v>
      </c>
      <c r="C24" s="139" t="s">
        <v>42</v>
      </c>
      <c r="D24" s="139" t="s">
        <v>43</v>
      </c>
      <c r="E24" s="139" t="s">
        <v>44</v>
      </c>
      <c r="F24" s="139" t="s">
        <v>45</v>
      </c>
      <c r="G24" s="139" t="s">
        <v>46</v>
      </c>
      <c r="H24" s="139" t="s">
        <v>47</v>
      </c>
      <c r="I24" s="139" t="s">
        <v>48</v>
      </c>
      <c r="J24" s="139" t="s">
        <v>49</v>
      </c>
      <c r="K24" s="139" t="s">
        <v>50</v>
      </c>
      <c r="L24" s="140" t="s">
        <v>51</v>
      </c>
      <c r="M24" s="140" t="s">
        <v>52</v>
      </c>
      <c r="N24" s="140" t="s">
        <v>53</v>
      </c>
      <c r="O24" s="140" t="s">
        <v>54</v>
      </c>
      <c r="P24" s="140" t="s">
        <v>55</v>
      </c>
      <c r="Q24" s="140" t="s">
        <v>56</v>
      </c>
      <c r="R24" s="140" t="s">
        <v>57</v>
      </c>
      <c r="S24" s="140" t="s">
        <v>58</v>
      </c>
      <c r="T24" s="140" t="s">
        <v>59</v>
      </c>
      <c r="U24" s="140" t="s">
        <v>60</v>
      </c>
      <c r="V24" s="140" t="s">
        <v>61</v>
      </c>
      <c r="W24" s="140" t="s">
        <v>62</v>
      </c>
      <c r="X24" s="140" t="s">
        <v>63</v>
      </c>
      <c r="Y24" s="140" t="s">
        <v>64</v>
      </c>
      <c r="Z24" s="140" t="s">
        <v>65</v>
      </c>
      <c r="AA24" s="140" t="s">
        <v>66</v>
      </c>
      <c r="AB24" s="140" t="s">
        <v>67</v>
      </c>
      <c r="AC24" s="140" t="s">
        <v>68</v>
      </c>
      <c r="AD24" s="140" t="s">
        <v>69</v>
      </c>
      <c r="AE24" s="140" t="s">
        <v>70</v>
      </c>
      <c r="AF24" s="140" t="s">
        <v>71</v>
      </c>
      <c r="AG24" s="140" t="s">
        <v>72</v>
      </c>
      <c r="AH24" s="140" t="s">
        <v>73</v>
      </c>
      <c r="AI24" s="140" t="s">
        <v>74</v>
      </c>
      <c r="AJ24" s="140" t="s">
        <v>75</v>
      </c>
      <c r="AK24" s="140" t="s">
        <v>76</v>
      </c>
      <c r="AL24" s="140" t="s">
        <v>77</v>
      </c>
      <c r="AM24" s="140" t="s">
        <v>78</v>
      </c>
    </row>
    <row r="25" ht="12.75" customHeight="1">
      <c r="A25" s="140" t="str">
        <f t="shared" ref="A25:A44" si="1">A3</f>
        <v>Arsenal</v>
      </c>
      <c r="B25" s="142" t="str">
        <f>LEFT(RIGHT(Fixtures!C2,2),1)</f>
        <v>H</v>
      </c>
      <c r="C25" s="142" t="str">
        <f>LEFT(RIGHT(Fixtures!D2,2),1)</f>
        <v>A</v>
      </c>
      <c r="D25" s="142" t="str">
        <f>LEFT(RIGHT(Fixtures!E2,2),1)</f>
        <v>H</v>
      </c>
      <c r="E25" s="142" t="str">
        <f>LEFT(RIGHT(Fixtures!F2,2),1)</f>
        <v>A</v>
      </c>
      <c r="F25" s="142" t="str">
        <f>LEFT(RIGHT(Fixtures!G2,2),1)</f>
        <v>A</v>
      </c>
      <c r="G25" s="142" t="str">
        <f>LEFT(RIGHT(Fixtures!H2,2),1)</f>
        <v>H</v>
      </c>
      <c r="H25" s="142" t="str">
        <f>LEFT(RIGHT(Fixtures!I2,2),1)</f>
        <v>H</v>
      </c>
      <c r="I25" s="142" t="str">
        <f>LEFT(RIGHT(Fixtures!J2,2),1)</f>
        <v>A</v>
      </c>
      <c r="J25" s="142" t="str">
        <f>LEFT(RIGHT(Fixtures!K2,2),1)</f>
        <v>H</v>
      </c>
      <c r="K25" s="142" t="str">
        <f>LEFT(RIGHT(Fixtures!L2,2),1)</f>
        <v>A</v>
      </c>
      <c r="L25" s="142" t="str">
        <f>LEFT(RIGHT(Fixtures!M2,2),1)</f>
        <v>H</v>
      </c>
      <c r="M25" s="142" t="str">
        <f>LEFT(RIGHT(Fixtures!N2,2),1)</f>
        <v>H</v>
      </c>
      <c r="N25" s="142" t="str">
        <f>LEFT(RIGHT(Fixtures!O2,2),1)</f>
        <v>A</v>
      </c>
      <c r="O25" s="142" t="str">
        <f>LEFT(RIGHT(Fixtures!P2,2),1)</f>
        <v>H</v>
      </c>
      <c r="P25" s="142" t="str">
        <f>LEFT(RIGHT(Fixtures!Q2,2),1)</f>
        <v>A</v>
      </c>
      <c r="Q25" s="142" t="str">
        <f>LEFT(RIGHT(Fixtures!R2,2),1)</f>
        <v>H</v>
      </c>
      <c r="R25" s="142" t="str">
        <f>LEFT(RIGHT(Fixtures!S2,2),1)</f>
        <v>A</v>
      </c>
      <c r="S25" s="142" t="str">
        <f>LEFT(RIGHT(Fixtures!T2,2),1)</f>
        <v>H</v>
      </c>
      <c r="T25" s="142" t="str">
        <f>LEFT(RIGHT(Fixtures!U2,2),1)</f>
        <v>A</v>
      </c>
      <c r="U25" s="142" t="str">
        <f>LEFT(RIGHT(Fixtures!V2,2),1)</f>
        <v>A</v>
      </c>
      <c r="V25" s="142" t="str">
        <f>LEFT(RIGHT(Fixtures!W2,2),1)</f>
        <v>H</v>
      </c>
      <c r="W25" s="142" t="str">
        <f>LEFT(RIGHT(Fixtures!X2,2),1)</f>
        <v>A</v>
      </c>
      <c r="X25" s="142" t="str">
        <f>LEFT(RIGHT(Fixtures!Y2,2),1)</f>
        <v>H</v>
      </c>
      <c r="Y25" s="142" t="str">
        <f>LEFT(RIGHT(Fixtures!Z2,2),1)</f>
        <v>H</v>
      </c>
      <c r="Z25" s="142" t="str">
        <f>LEFT(RIGHT(Fixtures!AA2,2),1)</f>
        <v>A</v>
      </c>
      <c r="AA25" s="142" t="str">
        <f>LEFT(RIGHT(Fixtures!AB2,2),1)</f>
        <v>A</v>
      </c>
      <c r="AB25" s="142" t="str">
        <f>LEFT(RIGHT(Fixtures!AC2,2),1)</f>
        <v>H</v>
      </c>
      <c r="AC25" s="142" t="str">
        <f>LEFT(RIGHT(Fixtures!AD2,2),1)</f>
        <v>H</v>
      </c>
      <c r="AD25" s="142" t="str">
        <f>LEFT(RIGHT(Fixtures!AE2,2),1)</f>
        <v>A</v>
      </c>
      <c r="AE25" s="142" t="str">
        <f>LEFT(RIGHT(Fixtures!AF2,2),1)</f>
        <v>H</v>
      </c>
      <c r="AF25" s="142" t="str">
        <f>LEFT(RIGHT(Fixtures!AG2,2),1)</f>
        <v>A</v>
      </c>
      <c r="AG25" s="142" t="str">
        <f>LEFT(RIGHT(Fixtures!AH2,2),1)</f>
        <v>H</v>
      </c>
      <c r="AH25" s="142" t="str">
        <f>LEFT(RIGHT(Fixtures!AI2,2),1)</f>
        <v>A</v>
      </c>
      <c r="AI25" s="142" t="str">
        <f>LEFT(RIGHT(Fixtures!AJ2,2),1)</f>
        <v>A</v>
      </c>
      <c r="AJ25" s="142" t="str">
        <f>LEFT(RIGHT(Fixtures!AK2,2),1)</f>
        <v>H</v>
      </c>
      <c r="AK25" s="142" t="str">
        <f>LEFT(RIGHT(Fixtures!AL2,2),1)</f>
        <v>A</v>
      </c>
      <c r="AL25" s="142" t="str">
        <f>LEFT(RIGHT(Fixtures!AM2,2),1)</f>
        <v>H</v>
      </c>
      <c r="AM25" s="142" t="str">
        <f>LEFT(RIGHT(Fixtures!AN2,2),1)</f>
        <v>A</v>
      </c>
    </row>
    <row r="26" ht="12.75" customHeight="1">
      <c r="A26" s="140" t="str">
        <f t="shared" si="1"/>
        <v>Bournemouth</v>
      </c>
      <c r="B26" s="142" t="str">
        <f>LEFT(RIGHT(Fixtures!C3,2),1)</f>
        <v>H</v>
      </c>
      <c r="C26" s="142" t="str">
        <f>LEFT(RIGHT(Fixtures!D3,2),1)</f>
        <v>A</v>
      </c>
      <c r="D26" s="142" t="str">
        <f>LEFT(RIGHT(Fixtures!E3,2),1)</f>
        <v>H</v>
      </c>
      <c r="E26" s="142" t="str">
        <f>LEFT(RIGHT(Fixtures!F3,2),1)</f>
        <v>A</v>
      </c>
      <c r="F26" s="142" t="str">
        <f>LEFT(RIGHT(Fixtures!G3,2),1)</f>
        <v>H</v>
      </c>
      <c r="G26" s="142" t="str">
        <f>LEFT(RIGHT(Fixtures!H3,2),1)</f>
        <v>A</v>
      </c>
      <c r="H26" s="142" t="str">
        <f>LEFT(RIGHT(Fixtures!I3,2),1)</f>
        <v>H</v>
      </c>
      <c r="I26" s="142" t="str">
        <f>LEFT(RIGHT(Fixtures!J3,2),1)</f>
        <v>A</v>
      </c>
      <c r="J26" s="142" t="str">
        <f>LEFT(RIGHT(Fixtures!K3,2),1)</f>
        <v>H</v>
      </c>
      <c r="K26" s="142" t="str">
        <f>LEFT(RIGHT(Fixtures!L3,2),1)</f>
        <v>A</v>
      </c>
      <c r="L26" s="142" t="str">
        <f>LEFT(RIGHT(Fixtures!M3,2),1)</f>
        <v>H</v>
      </c>
      <c r="M26" s="142" t="str">
        <f>LEFT(RIGHT(Fixtures!N3,2),1)</f>
        <v>A</v>
      </c>
      <c r="N26" s="142" t="str">
        <f>LEFT(RIGHT(Fixtures!O3,2),1)</f>
        <v>H</v>
      </c>
      <c r="O26" s="142" t="str">
        <f>LEFT(RIGHT(Fixtures!P3,2),1)</f>
        <v>A</v>
      </c>
      <c r="P26" s="142" t="str">
        <f>LEFT(RIGHT(Fixtures!Q3,2),1)</f>
        <v>H</v>
      </c>
      <c r="Q26" s="142" t="str">
        <f>LEFT(RIGHT(Fixtures!R3,2),1)</f>
        <v>H</v>
      </c>
      <c r="R26" s="142" t="str">
        <f>LEFT(RIGHT(Fixtures!S3,2),1)</f>
        <v>A</v>
      </c>
      <c r="S26" s="142" t="str">
        <f>LEFT(RIGHT(Fixtures!T3,2),1)</f>
        <v>H</v>
      </c>
      <c r="T26" s="142" t="str">
        <f>LEFT(RIGHT(Fixtures!U3,2),1)</f>
        <v>A</v>
      </c>
      <c r="U26" s="142" t="str">
        <f>LEFT(RIGHT(Fixtures!V3,2),1)</f>
        <v>A</v>
      </c>
      <c r="V26" s="142" t="str">
        <f>LEFT(RIGHT(Fixtures!W3,2),1)</f>
        <v>H</v>
      </c>
      <c r="W26" s="142" t="str">
        <f>LEFT(RIGHT(Fixtures!X3,2),1)</f>
        <v>A</v>
      </c>
      <c r="X26" s="142" t="str">
        <f>LEFT(RIGHT(Fixtures!Y3,2),1)</f>
        <v>H</v>
      </c>
      <c r="Y26" s="142" t="str">
        <f>LEFT(RIGHT(Fixtures!Z3,2),1)</f>
        <v>H</v>
      </c>
      <c r="Z26" s="142" t="str">
        <f>LEFT(RIGHT(Fixtures!AA3,2),1)</f>
        <v>A</v>
      </c>
      <c r="AA26" s="142" t="str">
        <f>LEFT(RIGHT(Fixtures!AB3,2),1)</f>
        <v>A</v>
      </c>
      <c r="AB26" s="142" t="str">
        <f>LEFT(RIGHT(Fixtures!AC3,2),1)</f>
        <v>H</v>
      </c>
      <c r="AC26" s="142" t="str">
        <f>LEFT(RIGHT(Fixtures!AD3,2),1)</f>
        <v>A</v>
      </c>
      <c r="AD26" s="142" t="str">
        <f>LEFT(RIGHT(Fixtures!AE3,2),1)</f>
        <v>H</v>
      </c>
      <c r="AE26" s="142" t="str">
        <f>LEFT(RIGHT(Fixtures!AF3,2),1)</f>
        <v>A</v>
      </c>
      <c r="AF26" s="142" t="str">
        <f>LEFT(RIGHT(Fixtures!AG3,2),1)</f>
        <v>H</v>
      </c>
      <c r="AG26" s="142" t="str">
        <f>LEFT(RIGHT(Fixtures!AH3,2),1)</f>
        <v>A</v>
      </c>
      <c r="AH26" s="142" t="str">
        <f>LEFT(RIGHT(Fixtures!AI3,2),1)</f>
        <v>H</v>
      </c>
      <c r="AI26" s="142" t="str">
        <f>LEFT(RIGHT(Fixtures!AJ3,2),1)</f>
        <v>A</v>
      </c>
      <c r="AJ26" s="142" t="str">
        <f>LEFT(RIGHT(Fixtures!AK3,2),1)</f>
        <v>H</v>
      </c>
      <c r="AK26" s="142" t="str">
        <f>LEFT(RIGHT(Fixtures!AL3,2),1)</f>
        <v>A</v>
      </c>
      <c r="AL26" s="142" t="str">
        <f>LEFT(RIGHT(Fixtures!AM3,2),1)</f>
        <v>H</v>
      </c>
      <c r="AM26" s="142" t="str">
        <f>LEFT(RIGHT(Fixtures!AN3,2),1)</f>
        <v>A</v>
      </c>
    </row>
    <row r="27" ht="12.75" customHeight="1">
      <c r="A27" s="140" t="str">
        <f t="shared" si="1"/>
        <v>Brighton</v>
      </c>
      <c r="B27" s="142" t="str">
        <f>LEFT(RIGHT(Fixtures!C4,2),1)</f>
        <v>A</v>
      </c>
      <c r="C27" s="142" t="str">
        <f>LEFT(RIGHT(Fixtures!D4,2),1)</f>
        <v>H</v>
      </c>
      <c r="D27" s="142" t="str">
        <f>LEFT(RIGHT(Fixtures!E4,2),1)</f>
        <v>A</v>
      </c>
      <c r="E27" s="142" t="str">
        <f>LEFT(RIGHT(Fixtures!F4,2),1)</f>
        <v>H</v>
      </c>
      <c r="F27" s="142" t="str">
        <f>LEFT(RIGHT(Fixtures!G4,2),1)</f>
        <v>A</v>
      </c>
      <c r="G27" s="142" t="str">
        <f>LEFT(RIGHT(Fixtures!H4,2),1)</f>
        <v>H</v>
      </c>
      <c r="H27" s="142" t="str">
        <f>LEFT(RIGHT(Fixtures!I4,2),1)</f>
        <v>A</v>
      </c>
      <c r="I27" s="142" t="str">
        <f>LEFT(RIGHT(Fixtures!J4,2),1)</f>
        <v>H</v>
      </c>
      <c r="J27" s="142" t="str">
        <f>LEFT(RIGHT(Fixtures!K4,2),1)</f>
        <v>A</v>
      </c>
      <c r="K27" s="142" t="str">
        <f>LEFT(RIGHT(Fixtures!L4,2),1)</f>
        <v>H</v>
      </c>
      <c r="L27" s="142" t="str">
        <f>LEFT(RIGHT(Fixtures!M4,2),1)</f>
        <v>A</v>
      </c>
      <c r="M27" s="142" t="str">
        <f>LEFT(RIGHT(Fixtures!N4,2),1)</f>
        <v>A</v>
      </c>
      <c r="N27" s="142" t="str">
        <f>LEFT(RIGHT(Fixtures!O4,2),1)</f>
        <v>H</v>
      </c>
      <c r="O27" s="142" t="str">
        <f>LEFT(RIGHT(Fixtures!P4,2),1)</f>
        <v>A</v>
      </c>
      <c r="P27" s="142" t="str">
        <f>LEFT(RIGHT(Fixtures!Q4,2),1)</f>
        <v>H</v>
      </c>
      <c r="Q27" s="142" t="str">
        <f>LEFT(RIGHT(Fixtures!R4,2),1)</f>
        <v>A</v>
      </c>
      <c r="R27" s="142" t="str">
        <f>LEFT(RIGHT(Fixtures!S4,2),1)</f>
        <v>H</v>
      </c>
      <c r="S27" s="142" t="str">
        <f>LEFT(RIGHT(Fixtures!T4,2),1)</f>
        <v>A</v>
      </c>
      <c r="T27" s="142" t="str">
        <f>LEFT(RIGHT(Fixtures!U4,2),1)</f>
        <v>H</v>
      </c>
      <c r="U27" s="142" t="str">
        <f>LEFT(RIGHT(Fixtures!V4,2),1)</f>
        <v>H</v>
      </c>
      <c r="V27" s="142" t="str">
        <f>LEFT(RIGHT(Fixtures!W4,2),1)</f>
        <v>A</v>
      </c>
      <c r="W27" s="142" t="str">
        <f>LEFT(RIGHT(Fixtures!X4,2),1)</f>
        <v>H</v>
      </c>
      <c r="X27" s="142" t="str">
        <f>LEFT(RIGHT(Fixtures!Y4,2),1)</f>
        <v>A</v>
      </c>
      <c r="Y27" s="142" t="str">
        <f>LEFT(RIGHT(Fixtures!Z4,2),1)</f>
        <v>A</v>
      </c>
      <c r="Z27" s="142" t="str">
        <f>LEFT(RIGHT(Fixtures!AA4,2),1)</f>
        <v>H</v>
      </c>
      <c r="AA27" s="142" t="str">
        <f>LEFT(RIGHT(Fixtures!AB4,2),1)</f>
        <v>H</v>
      </c>
      <c r="AB27" s="142" t="str">
        <f>LEFT(RIGHT(Fixtures!AC4,2),1)</f>
        <v>A</v>
      </c>
      <c r="AC27" s="142" t="str">
        <f>LEFT(RIGHT(Fixtures!AD4,2),1)</f>
        <v>A</v>
      </c>
      <c r="AD27" s="142" t="str">
        <f>LEFT(RIGHT(Fixtures!AE4,2),1)</f>
        <v>H</v>
      </c>
      <c r="AE27" s="142" t="str">
        <f>LEFT(RIGHT(Fixtures!AF4,2),1)</f>
        <v>A</v>
      </c>
      <c r="AF27" s="142" t="str">
        <f>LEFT(RIGHT(Fixtures!AG4,2),1)</f>
        <v>H</v>
      </c>
      <c r="AG27" s="142" t="str">
        <f>LEFT(RIGHT(Fixtures!AH4,2),1)</f>
        <v>H</v>
      </c>
      <c r="AH27" s="142" t="str">
        <f>LEFT(RIGHT(Fixtures!AI4,2),1)</f>
        <v>A</v>
      </c>
      <c r="AI27" s="142" t="str">
        <f>LEFT(RIGHT(Fixtures!AJ4,2),1)</f>
        <v>H</v>
      </c>
      <c r="AJ27" s="142" t="str">
        <f>LEFT(RIGHT(Fixtures!AK4,2),1)</f>
        <v>A</v>
      </c>
      <c r="AK27" s="142" t="str">
        <f>LEFT(RIGHT(Fixtures!AL4,2),1)</f>
        <v>H</v>
      </c>
      <c r="AL27" s="142" t="str">
        <f>LEFT(RIGHT(Fixtures!AM4,2),1)</f>
        <v>A</v>
      </c>
      <c r="AM27" s="142" t="str">
        <f>LEFT(RIGHT(Fixtures!AN4,2),1)</f>
        <v>H</v>
      </c>
    </row>
    <row r="28" ht="12.75" customHeight="1">
      <c r="A28" s="140" t="str">
        <f t="shared" si="1"/>
        <v>Burnley</v>
      </c>
      <c r="B28" s="142" t="str">
        <f>LEFT(RIGHT(Fixtures!C5,2),1)</f>
        <v>A</v>
      </c>
      <c r="C28" s="142" t="str">
        <f>LEFT(RIGHT(Fixtures!D5,2),1)</f>
        <v>H</v>
      </c>
      <c r="D28" s="142" t="str">
        <f>LEFT(RIGHT(Fixtures!E5,2),1)</f>
        <v>A</v>
      </c>
      <c r="E28" s="142" t="str">
        <f>LEFT(RIGHT(Fixtures!F5,2),1)</f>
        <v>H</v>
      </c>
      <c r="F28" s="142" t="str">
        <f>LEFT(RIGHT(Fixtures!G5,2),1)</f>
        <v>A</v>
      </c>
      <c r="G28" s="142" t="str">
        <f>LEFT(RIGHT(Fixtures!H5,2),1)</f>
        <v>H</v>
      </c>
      <c r="H28" s="142" t="str">
        <f>LEFT(RIGHT(Fixtures!I5,2),1)</f>
        <v>A</v>
      </c>
      <c r="I28" s="142" t="str">
        <f>LEFT(RIGHT(Fixtures!J5,2),1)</f>
        <v>H</v>
      </c>
      <c r="J28" s="142" t="str">
        <f>LEFT(RIGHT(Fixtures!K5,2),1)</f>
        <v>A</v>
      </c>
      <c r="K28" s="142" t="str">
        <f>LEFT(RIGHT(Fixtures!L5,2),1)</f>
        <v>H</v>
      </c>
      <c r="L28" s="142" t="str">
        <f>LEFT(RIGHT(Fixtures!M5,2),1)</f>
        <v>A</v>
      </c>
      <c r="M28" s="142" t="str">
        <f>LEFT(RIGHT(Fixtures!N5,2),1)</f>
        <v>A</v>
      </c>
      <c r="N28" s="142" t="str">
        <f>LEFT(RIGHT(Fixtures!O5,2),1)</f>
        <v>H</v>
      </c>
      <c r="O28" s="142" t="str">
        <f>LEFT(RIGHT(Fixtures!P5,2),1)</f>
        <v>A</v>
      </c>
      <c r="P28" s="142" t="str">
        <f>LEFT(RIGHT(Fixtures!Q5,2),1)</f>
        <v>H</v>
      </c>
      <c r="Q28" s="142" t="str">
        <f>LEFT(RIGHT(Fixtures!R5,2),1)</f>
        <v>H</v>
      </c>
      <c r="R28" s="142" t="str">
        <f>LEFT(RIGHT(Fixtures!S5,2),1)</f>
        <v>A</v>
      </c>
      <c r="S28" s="142" t="str">
        <f>LEFT(RIGHT(Fixtures!T5,2),1)</f>
        <v>A</v>
      </c>
      <c r="T28" s="142" t="str">
        <f>LEFT(RIGHT(Fixtures!U5,2),1)</f>
        <v>H</v>
      </c>
      <c r="U28" s="142" t="str">
        <f>LEFT(RIGHT(Fixtures!V5,2),1)</f>
        <v>H</v>
      </c>
      <c r="V28" s="142" t="str">
        <f>LEFT(RIGHT(Fixtures!W5,2),1)</f>
        <v>A</v>
      </c>
      <c r="W28" s="142" t="str">
        <f>LEFT(RIGHT(Fixtures!X5,2),1)</f>
        <v>H</v>
      </c>
      <c r="X28" s="142" t="str">
        <f>LEFT(RIGHT(Fixtures!Y5,2),1)</f>
        <v>A</v>
      </c>
      <c r="Y28" s="142" t="str">
        <f>LEFT(RIGHT(Fixtures!Z5,2),1)</f>
        <v>A</v>
      </c>
      <c r="Z28" s="142" t="str">
        <f>LEFT(RIGHT(Fixtures!AA5,2),1)</f>
        <v>H</v>
      </c>
      <c r="AA28" s="142" t="str">
        <f>LEFT(RIGHT(Fixtures!AB5,2),1)</f>
        <v>A</v>
      </c>
      <c r="AB28" s="142" t="str">
        <f>LEFT(RIGHT(Fixtures!AC5,2),1)</f>
        <v>H</v>
      </c>
      <c r="AC28" s="142" t="str">
        <f>LEFT(RIGHT(Fixtures!AD5,2),1)</f>
        <v>A</v>
      </c>
      <c r="AD28" s="142" t="str">
        <f>LEFT(RIGHT(Fixtures!AE5,2),1)</f>
        <v>H</v>
      </c>
      <c r="AE28" s="142" t="str">
        <f>LEFT(RIGHT(Fixtures!AF5,2),1)</f>
        <v>A</v>
      </c>
      <c r="AF28" s="142" t="str">
        <f>LEFT(RIGHT(Fixtures!AG5,2),1)</f>
        <v>H</v>
      </c>
      <c r="AG28" s="142" t="str">
        <f>LEFT(RIGHT(Fixtures!AH5,2),1)</f>
        <v>H</v>
      </c>
      <c r="AH28" s="142" t="str">
        <f>LEFT(RIGHT(Fixtures!AI5,2),1)</f>
        <v>A</v>
      </c>
      <c r="AI28" s="142" t="str">
        <f>LEFT(RIGHT(Fixtures!AJ5,2),1)</f>
        <v>H</v>
      </c>
      <c r="AJ28" s="142" t="str">
        <f>LEFT(RIGHT(Fixtures!AK5,2),1)</f>
        <v>A</v>
      </c>
      <c r="AK28" s="142" t="str">
        <f>LEFT(RIGHT(Fixtures!AL5,2),1)</f>
        <v>H</v>
      </c>
      <c r="AL28" s="142" t="str">
        <f>LEFT(RIGHT(Fixtures!AM5,2),1)</f>
        <v>A</v>
      </c>
      <c r="AM28" s="142" t="str">
        <f>LEFT(RIGHT(Fixtures!AN5,2),1)</f>
        <v>H</v>
      </c>
    </row>
    <row r="29" ht="12.75" customHeight="1">
      <c r="A29" s="140" t="str">
        <f t="shared" si="1"/>
        <v>Cardiff</v>
      </c>
      <c r="B29" s="142" t="str">
        <f>LEFT(RIGHT(Fixtures!C6,2),1)</f>
        <v>A</v>
      </c>
      <c r="C29" s="142" t="str">
        <f>LEFT(RIGHT(Fixtures!D6,2),1)</f>
        <v>H</v>
      </c>
      <c r="D29" s="142" t="str">
        <f>LEFT(RIGHT(Fixtures!E6,2),1)</f>
        <v>A</v>
      </c>
      <c r="E29" s="142" t="str">
        <f>LEFT(RIGHT(Fixtures!F6,2),1)</f>
        <v>H</v>
      </c>
      <c r="F29" s="142" t="str">
        <f>LEFT(RIGHT(Fixtures!G6,2),1)</f>
        <v>A</v>
      </c>
      <c r="G29" s="142" t="str">
        <f>LEFT(RIGHT(Fixtures!H6,2),1)</f>
        <v>H</v>
      </c>
      <c r="H29" s="142" t="str">
        <f>LEFT(RIGHT(Fixtures!I6,2),1)</f>
        <v>H</v>
      </c>
      <c r="I29" s="142" t="str">
        <f>LEFT(RIGHT(Fixtures!J6,2),1)</f>
        <v>A</v>
      </c>
      <c r="J29" s="142" t="str">
        <f>LEFT(RIGHT(Fixtures!K6,2),1)</f>
        <v>H</v>
      </c>
      <c r="K29" s="142" t="str">
        <f>LEFT(RIGHT(Fixtures!L6,2),1)</f>
        <v>A</v>
      </c>
      <c r="L29" s="142" t="str">
        <f>LEFT(RIGHT(Fixtures!M6,2),1)</f>
        <v>H</v>
      </c>
      <c r="M29" s="142" t="str">
        <f>LEFT(RIGHT(Fixtures!N6,2),1)</f>
        <v>H</v>
      </c>
      <c r="N29" s="142" t="str">
        <f>LEFT(RIGHT(Fixtures!O6,2),1)</f>
        <v>A</v>
      </c>
      <c r="O29" s="142" t="str">
        <f>LEFT(RIGHT(Fixtures!P6,2),1)</f>
        <v>H</v>
      </c>
      <c r="P29" s="142" t="str">
        <f>LEFT(RIGHT(Fixtures!Q6,2),1)</f>
        <v>A</v>
      </c>
      <c r="Q29" s="142" t="str">
        <f>LEFT(RIGHT(Fixtures!R6,2),1)</f>
        <v>H</v>
      </c>
      <c r="R29" s="142" t="str">
        <f>LEFT(RIGHT(Fixtures!S6,2),1)</f>
        <v>A</v>
      </c>
      <c r="S29" s="142" t="str">
        <f>LEFT(RIGHT(Fixtures!T6,2),1)</f>
        <v>H</v>
      </c>
      <c r="T29" s="142" t="str">
        <f>LEFT(RIGHT(Fixtures!U6,2),1)</f>
        <v>A</v>
      </c>
      <c r="U29" s="142" t="str">
        <f>LEFT(RIGHT(Fixtures!V6,2),1)</f>
        <v>A</v>
      </c>
      <c r="V29" s="142" t="str">
        <f>LEFT(RIGHT(Fixtures!W6,2),1)</f>
        <v>H</v>
      </c>
      <c r="W29" s="142" t="str">
        <f>LEFT(RIGHT(Fixtures!X6,2),1)</f>
        <v>H</v>
      </c>
      <c r="X29" s="142" t="str">
        <f>LEFT(RIGHT(Fixtures!Y6,2),1)</f>
        <v>A</v>
      </c>
      <c r="Y29" s="142" t="str">
        <f>LEFT(RIGHT(Fixtures!Z6,2),1)</f>
        <v>A</v>
      </c>
      <c r="Z29" s="142" t="str">
        <f>LEFT(RIGHT(Fixtures!AA6,2),1)</f>
        <v>H</v>
      </c>
      <c r="AA29" s="142" t="str">
        <f>LEFT(RIGHT(Fixtures!AB6,2),1)</f>
        <v>A</v>
      </c>
      <c r="AB29" s="142" t="str">
        <f>LEFT(RIGHT(Fixtures!AC6,2),1)</f>
        <v>H</v>
      </c>
      <c r="AC29" s="142" t="str">
        <f>LEFT(RIGHT(Fixtures!AD6,2),1)</f>
        <v>H</v>
      </c>
      <c r="AD29" s="142" t="str">
        <f>LEFT(RIGHT(Fixtures!AE6,2),1)</f>
        <v>A</v>
      </c>
      <c r="AE29" s="142" t="str">
        <f>LEFT(RIGHT(Fixtures!AF6,2),1)</f>
        <v>H</v>
      </c>
      <c r="AF29" s="142" t="str">
        <f>LEFT(RIGHT(Fixtures!AG6,2),1)</f>
        <v>A</v>
      </c>
      <c r="AG29" s="142" t="str">
        <f>LEFT(RIGHT(Fixtures!AH6,2),1)</f>
        <v>H</v>
      </c>
      <c r="AH29" s="142" t="str">
        <f>LEFT(RIGHT(Fixtures!AI6,2),1)</f>
        <v>A</v>
      </c>
      <c r="AI29" s="142" t="str">
        <f>LEFT(RIGHT(Fixtures!AJ6,2),1)</f>
        <v>A</v>
      </c>
      <c r="AJ29" s="142" t="str">
        <f>LEFT(RIGHT(Fixtures!AK6,2),1)</f>
        <v>H</v>
      </c>
      <c r="AK29" s="142" t="str">
        <f>LEFT(RIGHT(Fixtures!AL6,2),1)</f>
        <v>A</v>
      </c>
      <c r="AL29" s="142" t="str">
        <f>LEFT(RIGHT(Fixtures!AM6,2),1)</f>
        <v>H</v>
      </c>
      <c r="AM29" s="142" t="str">
        <f>LEFT(RIGHT(Fixtures!AN6,2),1)</f>
        <v>A</v>
      </c>
    </row>
    <row r="30" ht="12.75" customHeight="1">
      <c r="A30" s="140" t="str">
        <f t="shared" si="1"/>
        <v>Chelsea</v>
      </c>
      <c r="B30" s="142" t="str">
        <f>LEFT(RIGHT(Fixtures!C7,2),1)</f>
        <v>A</v>
      </c>
      <c r="C30" s="142" t="str">
        <f>LEFT(RIGHT(Fixtures!D7,2),1)</f>
        <v>H</v>
      </c>
      <c r="D30" s="142" t="str">
        <f>LEFT(RIGHT(Fixtures!E7,2),1)</f>
        <v>A</v>
      </c>
      <c r="E30" s="142" t="str">
        <f>LEFT(RIGHT(Fixtures!F7,2),1)</f>
        <v>H</v>
      </c>
      <c r="F30" s="142" t="str">
        <f>LEFT(RIGHT(Fixtures!G7,2),1)</f>
        <v>H</v>
      </c>
      <c r="G30" s="142" t="str">
        <f>LEFT(RIGHT(Fixtures!H7,2),1)</f>
        <v>A</v>
      </c>
      <c r="H30" s="142" t="str">
        <f>LEFT(RIGHT(Fixtures!I7,2),1)</f>
        <v>H</v>
      </c>
      <c r="I30" s="142" t="str">
        <f>LEFT(RIGHT(Fixtures!J7,2),1)</f>
        <v>A</v>
      </c>
      <c r="J30" s="142" t="str">
        <f>LEFT(RIGHT(Fixtures!K7,2),1)</f>
        <v>H</v>
      </c>
      <c r="K30" s="142" t="str">
        <f>LEFT(RIGHT(Fixtures!L7,2),1)</f>
        <v>A</v>
      </c>
      <c r="L30" s="142" t="str">
        <f>LEFT(RIGHT(Fixtures!M7,2),1)</f>
        <v>H</v>
      </c>
      <c r="M30" s="142" t="str">
        <f>LEFT(RIGHT(Fixtures!N7,2),1)</f>
        <v>H</v>
      </c>
      <c r="N30" s="142" t="str">
        <f>LEFT(RIGHT(Fixtures!O7,2),1)</f>
        <v>A</v>
      </c>
      <c r="O30" s="142" t="str">
        <f>LEFT(RIGHT(Fixtures!P7,2),1)</f>
        <v>H</v>
      </c>
      <c r="P30" s="142" t="str">
        <f>LEFT(RIGHT(Fixtures!Q7,2),1)</f>
        <v>A</v>
      </c>
      <c r="Q30" s="142" t="str">
        <f>LEFT(RIGHT(Fixtures!R7,2),1)</f>
        <v>H</v>
      </c>
      <c r="R30" s="142" t="str">
        <f>LEFT(RIGHT(Fixtures!S7,2),1)</f>
        <v>A</v>
      </c>
      <c r="S30" s="142" t="str">
        <f>LEFT(RIGHT(Fixtures!T7,2),1)</f>
        <v>H</v>
      </c>
      <c r="T30" s="142" t="str">
        <f>LEFT(RIGHT(Fixtures!U7,2),1)</f>
        <v>A</v>
      </c>
      <c r="U30" s="142" t="str">
        <f>LEFT(RIGHT(Fixtures!V7,2),1)</f>
        <v>A</v>
      </c>
      <c r="V30" s="142" t="str">
        <f>LEFT(RIGHT(Fixtures!W7,2),1)</f>
        <v>H</v>
      </c>
      <c r="W30" s="142" t="str">
        <f>LEFT(RIGHT(Fixtures!X7,2),1)</f>
        <v>H</v>
      </c>
      <c r="X30" s="142" t="str">
        <f>LEFT(RIGHT(Fixtures!Y7,2),1)</f>
        <v>A</v>
      </c>
      <c r="Y30" s="142" t="str">
        <f>LEFT(RIGHT(Fixtures!Z7,2),1)</f>
        <v>A</v>
      </c>
      <c r="Z30" s="142" t="str">
        <f>LEFT(RIGHT(Fixtures!AA7,2),1)</f>
        <v>H</v>
      </c>
      <c r="AA30" s="142" t="str">
        <f>LEFT(RIGHT(Fixtures!AB7,2),1)</f>
        <v>A</v>
      </c>
      <c r="AB30" s="142" t="str">
        <f>LEFT(RIGHT(Fixtures!AC7,2),1)</f>
        <v>H</v>
      </c>
      <c r="AC30" s="142" t="str">
        <f>LEFT(RIGHT(Fixtures!AD7,2),1)</f>
        <v>H</v>
      </c>
      <c r="AD30" s="142" t="str">
        <f>LEFT(RIGHT(Fixtures!AE7,2),1)</f>
        <v>A</v>
      </c>
      <c r="AE30" s="142" t="str">
        <f>LEFT(RIGHT(Fixtures!AF7,2),1)</f>
        <v>H</v>
      </c>
      <c r="AF30" s="142" t="str">
        <f>LEFT(RIGHT(Fixtures!AG7,2),1)</f>
        <v>A</v>
      </c>
      <c r="AG30" s="142" t="str">
        <f>LEFT(RIGHT(Fixtures!AH7,2),1)</f>
        <v>A</v>
      </c>
      <c r="AH30" s="142" t="str">
        <f>LEFT(RIGHT(Fixtures!AI7,2),1)</f>
        <v>H</v>
      </c>
      <c r="AI30" s="142" t="str">
        <f>LEFT(RIGHT(Fixtures!AJ7,2),1)</f>
        <v>A</v>
      </c>
      <c r="AJ30" s="142" t="str">
        <f>LEFT(RIGHT(Fixtures!AK7,2),1)</f>
        <v>H</v>
      </c>
      <c r="AK30" s="142" t="str">
        <f>LEFT(RIGHT(Fixtures!AL7,2),1)</f>
        <v>A</v>
      </c>
      <c r="AL30" s="142" t="str">
        <f>LEFT(RIGHT(Fixtures!AM7,2),1)</f>
        <v>H</v>
      </c>
      <c r="AM30" s="142" t="str">
        <f>LEFT(RIGHT(Fixtures!AN7,2),1)</f>
        <v>A</v>
      </c>
    </row>
    <row r="31" ht="12.75" customHeight="1">
      <c r="A31" s="140" t="str">
        <f t="shared" si="1"/>
        <v>Crystal Palace</v>
      </c>
      <c r="B31" s="142" t="str">
        <f>LEFT(RIGHT(Fixtures!C8,2),1)</f>
        <v>A</v>
      </c>
      <c r="C31" s="142" t="str">
        <f>LEFT(RIGHT(Fixtures!D8,2),1)</f>
        <v>H</v>
      </c>
      <c r="D31" s="142" t="str">
        <f>LEFT(RIGHT(Fixtures!E8,2),1)</f>
        <v>A</v>
      </c>
      <c r="E31" s="142" t="str">
        <f>LEFT(RIGHT(Fixtures!F8,2),1)</f>
        <v>H</v>
      </c>
      <c r="F31" s="142" t="str">
        <f>LEFT(RIGHT(Fixtures!G8,2),1)</f>
        <v>A</v>
      </c>
      <c r="G31" s="142" t="str">
        <f>LEFT(RIGHT(Fixtures!H8,2),1)</f>
        <v>H</v>
      </c>
      <c r="H31" s="142" t="str">
        <f>LEFT(RIGHT(Fixtures!I8,2),1)</f>
        <v>A</v>
      </c>
      <c r="I31" s="142" t="str">
        <f>LEFT(RIGHT(Fixtures!J8,2),1)</f>
        <v>H</v>
      </c>
      <c r="J31" s="142" t="str">
        <f>LEFT(RIGHT(Fixtures!K8,2),1)</f>
        <v>A</v>
      </c>
      <c r="K31" s="142" t="str">
        <f>LEFT(RIGHT(Fixtures!L8,2),1)</f>
        <v>H</v>
      </c>
      <c r="L31" s="142" t="str">
        <f>LEFT(RIGHT(Fixtures!M8,2),1)</f>
        <v>A</v>
      </c>
      <c r="M31" s="142" t="str">
        <f>LEFT(RIGHT(Fixtures!N8,2),1)</f>
        <v>H</v>
      </c>
      <c r="N31" s="142" t="str">
        <f>LEFT(RIGHT(Fixtures!O8,2),1)</f>
        <v>A</v>
      </c>
      <c r="O31" s="142" t="str">
        <f>LEFT(RIGHT(Fixtures!P8,2),1)</f>
        <v>H</v>
      </c>
      <c r="P31" s="142" t="str">
        <f>LEFT(RIGHT(Fixtures!Q8,2),1)</f>
        <v>A</v>
      </c>
      <c r="Q31" s="142" t="str">
        <f>LEFT(RIGHT(Fixtures!R8,2),1)</f>
        <v>A</v>
      </c>
      <c r="R31" s="142" t="str">
        <f>LEFT(RIGHT(Fixtures!S8,2),1)</f>
        <v>H</v>
      </c>
      <c r="S31" s="142" t="str">
        <f>LEFT(RIGHT(Fixtures!T8,2),1)</f>
        <v>A</v>
      </c>
      <c r="T31" s="142" t="str">
        <f>LEFT(RIGHT(Fixtures!U8,2),1)</f>
        <v>H</v>
      </c>
      <c r="U31" s="142" t="str">
        <f>LEFT(RIGHT(Fixtures!V8,2),1)</f>
        <v>H</v>
      </c>
      <c r="V31" s="142" t="str">
        <f>LEFT(RIGHT(Fixtures!W8,2),1)</f>
        <v>A</v>
      </c>
      <c r="W31" s="142" t="str">
        <f>LEFT(RIGHT(Fixtures!X8,2),1)</f>
        <v>H</v>
      </c>
      <c r="X31" s="142" t="str">
        <f>LEFT(RIGHT(Fixtures!Y8,2),1)</f>
        <v>A</v>
      </c>
      <c r="Y31" s="142" t="str">
        <f>LEFT(RIGHT(Fixtures!Z8,2),1)</f>
        <v>A</v>
      </c>
      <c r="Z31" s="142" t="str">
        <f>LEFT(RIGHT(Fixtures!AA8,2),1)</f>
        <v>H</v>
      </c>
      <c r="AA31" s="142" t="str">
        <f>LEFT(RIGHT(Fixtures!AB8,2),1)</f>
        <v>H</v>
      </c>
      <c r="AB31" s="142" t="str">
        <f>LEFT(RIGHT(Fixtures!AC8,2),1)</f>
        <v>A</v>
      </c>
      <c r="AC31" s="142" t="str">
        <f>LEFT(RIGHT(Fixtures!AD8,2),1)</f>
        <v>H</v>
      </c>
      <c r="AD31" s="142" t="str">
        <f>LEFT(RIGHT(Fixtures!AE8,2),1)</f>
        <v>A</v>
      </c>
      <c r="AE31" s="142" t="str">
        <f>LEFT(RIGHT(Fixtures!AF8,2),1)</f>
        <v>H</v>
      </c>
      <c r="AF31" s="142" t="str">
        <f>LEFT(RIGHT(Fixtures!AG8,2),1)</f>
        <v>A</v>
      </c>
      <c r="AG31" s="142" t="str">
        <f>LEFT(RIGHT(Fixtures!AH8,2),1)</f>
        <v>H</v>
      </c>
      <c r="AH31" s="142" t="str">
        <f>LEFT(RIGHT(Fixtures!AI8,2),1)</f>
        <v>A</v>
      </c>
      <c r="AI31" s="142" t="str">
        <f>LEFT(RIGHT(Fixtures!AJ8,2),1)</f>
        <v>H</v>
      </c>
      <c r="AJ31" s="142" t="str">
        <f>LEFT(RIGHT(Fixtures!AK8,2),1)</f>
        <v>A</v>
      </c>
      <c r="AK31" s="142" t="str">
        <f>LEFT(RIGHT(Fixtures!AL8,2),1)</f>
        <v>H</v>
      </c>
      <c r="AL31" s="142" t="str">
        <f>LEFT(RIGHT(Fixtures!AM8,2),1)</f>
        <v>A</v>
      </c>
      <c r="AM31" s="142" t="str">
        <f>LEFT(RIGHT(Fixtures!AN8,2),1)</f>
        <v>H</v>
      </c>
    </row>
    <row r="32" ht="12.75" customHeight="1">
      <c r="A32" s="140" t="str">
        <f t="shared" si="1"/>
        <v>Everton</v>
      </c>
      <c r="B32" s="142" t="str">
        <f>LEFT(RIGHT(Fixtures!C9,2),1)</f>
        <v>A</v>
      </c>
      <c r="C32" s="142" t="str">
        <f>LEFT(RIGHT(Fixtures!D9,2),1)</f>
        <v>H</v>
      </c>
      <c r="D32" s="142" t="str">
        <f>LEFT(RIGHT(Fixtures!E9,2),1)</f>
        <v>A</v>
      </c>
      <c r="E32" s="142" t="str">
        <f>LEFT(RIGHT(Fixtures!F9,2),1)</f>
        <v>H</v>
      </c>
      <c r="F32" s="142" t="str">
        <f>LEFT(RIGHT(Fixtures!G9,2),1)</f>
        <v>H</v>
      </c>
      <c r="G32" s="142" t="str">
        <f>LEFT(RIGHT(Fixtures!H9,2),1)</f>
        <v>A</v>
      </c>
      <c r="H32" s="142" t="str">
        <f>LEFT(RIGHT(Fixtures!I9,2),1)</f>
        <v>H</v>
      </c>
      <c r="I32" s="142" t="str">
        <f>LEFT(RIGHT(Fixtures!J9,2),1)</f>
        <v>A</v>
      </c>
      <c r="J32" s="142" t="str">
        <f>LEFT(RIGHT(Fixtures!K9,2),1)</f>
        <v>H</v>
      </c>
      <c r="K32" s="142" t="str">
        <f>LEFT(RIGHT(Fixtures!L9,2),1)</f>
        <v>A</v>
      </c>
      <c r="L32" s="142" t="str">
        <f>LEFT(RIGHT(Fixtures!M9,2),1)</f>
        <v>H</v>
      </c>
      <c r="M32" s="142" t="str">
        <f>LEFT(RIGHT(Fixtures!N9,2),1)</f>
        <v>A</v>
      </c>
      <c r="N32" s="142" t="str">
        <f>LEFT(RIGHT(Fixtures!O9,2),1)</f>
        <v>H</v>
      </c>
      <c r="O32" s="142" t="str">
        <f>LEFT(RIGHT(Fixtures!P9,2),1)</f>
        <v>A</v>
      </c>
      <c r="P32" s="142" t="str">
        <f>LEFT(RIGHT(Fixtures!Q9,2),1)</f>
        <v>H</v>
      </c>
      <c r="Q32" s="142" t="str">
        <f>LEFT(RIGHT(Fixtures!R9,2),1)</f>
        <v>H</v>
      </c>
      <c r="R32" s="142" t="str">
        <f>LEFT(RIGHT(Fixtures!S9,2),1)</f>
        <v>A</v>
      </c>
      <c r="S32" s="142" t="str">
        <f>LEFT(RIGHT(Fixtures!T9,2),1)</f>
        <v>H</v>
      </c>
      <c r="T32" s="142" t="str">
        <f>LEFT(RIGHT(Fixtures!U9,2),1)</f>
        <v>A</v>
      </c>
      <c r="U32" s="142" t="str">
        <f>LEFT(RIGHT(Fixtures!V9,2),1)</f>
        <v>A</v>
      </c>
      <c r="V32" s="142" t="str">
        <f>LEFT(RIGHT(Fixtures!W9,2),1)</f>
        <v>H</v>
      </c>
      <c r="W32" s="142" t="str">
        <f>LEFT(RIGHT(Fixtures!X9,2),1)</f>
        <v>H</v>
      </c>
      <c r="X32" s="142" t="str">
        <f>LEFT(RIGHT(Fixtures!Y9,2),1)</f>
        <v>A</v>
      </c>
      <c r="Y32" s="142" t="str">
        <f>LEFT(RIGHT(Fixtures!Z9,2),1)</f>
        <v>A</v>
      </c>
      <c r="Z32" s="142" t="str">
        <f>LEFT(RIGHT(Fixtures!AA9,2),1)</f>
        <v>H</v>
      </c>
      <c r="AA32" s="142" t="str">
        <f>LEFT(RIGHT(Fixtures!AB9,2),1)</f>
        <v>A</v>
      </c>
      <c r="AB32" s="142" t="str">
        <f>LEFT(RIGHT(Fixtures!AC9,2),1)</f>
        <v>H</v>
      </c>
      <c r="AC32" s="142" t="str">
        <f>LEFT(RIGHT(Fixtures!AD9,2),1)</f>
        <v>A</v>
      </c>
      <c r="AD32" s="142" t="str">
        <f>LEFT(RIGHT(Fixtures!AE9,2),1)</f>
        <v>H</v>
      </c>
      <c r="AE32" s="142" t="str">
        <f>LEFT(RIGHT(Fixtures!AF9,2),1)</f>
        <v>A</v>
      </c>
      <c r="AF32" s="142" t="str">
        <f>LEFT(RIGHT(Fixtures!AG9,2),1)</f>
        <v>H</v>
      </c>
      <c r="AG32" s="142" t="str">
        <f>LEFT(RIGHT(Fixtures!AH9,2),1)</f>
        <v>A</v>
      </c>
      <c r="AH32" s="142" t="str">
        <f>LEFT(RIGHT(Fixtures!AI9,2),1)</f>
        <v>H</v>
      </c>
      <c r="AI32" s="142" t="str">
        <f>LEFT(RIGHT(Fixtures!AJ9,2),1)</f>
        <v>A</v>
      </c>
      <c r="AJ32" s="142" t="str">
        <f>LEFT(RIGHT(Fixtures!AK9,2),1)</f>
        <v>H</v>
      </c>
      <c r="AK32" s="142" t="str">
        <f>LEFT(RIGHT(Fixtures!AL9,2),1)</f>
        <v>A</v>
      </c>
      <c r="AL32" s="142" t="str">
        <f>LEFT(RIGHT(Fixtures!AM9,2),1)</f>
        <v>H</v>
      </c>
      <c r="AM32" s="142" t="str">
        <f>LEFT(RIGHT(Fixtures!AN9,2),1)</f>
        <v>A</v>
      </c>
    </row>
    <row r="33" ht="12.75" customHeight="1">
      <c r="A33" s="140" t="str">
        <f t="shared" si="1"/>
        <v>Fulham</v>
      </c>
      <c r="B33" s="142" t="str">
        <f>LEFT(RIGHT(Fixtures!C10,2),1)</f>
        <v>H</v>
      </c>
      <c r="C33" s="142" t="str">
        <f>LEFT(RIGHT(Fixtures!D10,2),1)</f>
        <v>A</v>
      </c>
      <c r="D33" s="142" t="str">
        <f>LEFT(RIGHT(Fixtures!E10,2),1)</f>
        <v>H</v>
      </c>
      <c r="E33" s="142" t="str">
        <f>LEFT(RIGHT(Fixtures!F10,2),1)</f>
        <v>A</v>
      </c>
      <c r="F33" s="142" t="str">
        <f>LEFT(RIGHT(Fixtures!G10,2),1)</f>
        <v>A</v>
      </c>
      <c r="G33" s="142" t="str">
        <f>LEFT(RIGHT(Fixtures!H10,2),1)</f>
        <v>H</v>
      </c>
      <c r="H33" s="142" t="str">
        <f>LEFT(RIGHT(Fixtures!I10,2),1)</f>
        <v>A</v>
      </c>
      <c r="I33" s="142" t="str">
        <f>LEFT(RIGHT(Fixtures!J10,2),1)</f>
        <v>H</v>
      </c>
      <c r="J33" s="142" t="str">
        <f>LEFT(RIGHT(Fixtures!K10,2),1)</f>
        <v>A</v>
      </c>
      <c r="K33" s="142" t="str">
        <f>LEFT(RIGHT(Fixtures!L10,2),1)</f>
        <v>H</v>
      </c>
      <c r="L33" s="142" t="str">
        <f>LEFT(RIGHT(Fixtures!M10,2),1)</f>
        <v>A</v>
      </c>
      <c r="M33" s="142" t="str">
        <f>LEFT(RIGHT(Fixtures!N10,2),1)</f>
        <v>A</v>
      </c>
      <c r="N33" s="142" t="str">
        <f>LEFT(RIGHT(Fixtures!O10,2),1)</f>
        <v>H</v>
      </c>
      <c r="O33" s="142" t="str">
        <f>LEFT(RIGHT(Fixtures!P10,2),1)</f>
        <v>A</v>
      </c>
      <c r="P33" s="142" t="str">
        <f>LEFT(RIGHT(Fixtures!Q10,2),1)</f>
        <v>H</v>
      </c>
      <c r="Q33" s="142" t="str">
        <f>LEFT(RIGHT(Fixtures!R10,2),1)</f>
        <v>A</v>
      </c>
      <c r="R33" s="142" t="str">
        <f>LEFT(RIGHT(Fixtures!S10,2),1)</f>
        <v>H</v>
      </c>
      <c r="S33" s="142" t="str">
        <f>LEFT(RIGHT(Fixtures!T10,2),1)</f>
        <v>A</v>
      </c>
      <c r="T33" s="142" t="str">
        <f>LEFT(RIGHT(Fixtures!U10,2),1)</f>
        <v>H</v>
      </c>
      <c r="U33" s="142" t="str">
        <f>LEFT(RIGHT(Fixtures!V10,2),1)</f>
        <v>H</v>
      </c>
      <c r="V33" s="142" t="str">
        <f>LEFT(RIGHT(Fixtures!W10,2),1)</f>
        <v>A</v>
      </c>
      <c r="W33" s="142" t="str">
        <f>LEFT(RIGHT(Fixtures!X10,2),1)</f>
        <v>A</v>
      </c>
      <c r="X33" s="142" t="str">
        <f>LEFT(RIGHT(Fixtures!Y10,2),1)</f>
        <v>H</v>
      </c>
      <c r="Y33" s="142" t="str">
        <f>LEFT(RIGHT(Fixtures!Z10,2),1)</f>
        <v>H</v>
      </c>
      <c r="Z33" s="142" t="str">
        <f>LEFT(RIGHT(Fixtures!AA10,2),1)</f>
        <v>A</v>
      </c>
      <c r="AA33" s="142" t="str">
        <f>LEFT(RIGHT(Fixtures!AB10,2),1)</f>
        <v>H</v>
      </c>
      <c r="AB33" s="142" t="str">
        <f>LEFT(RIGHT(Fixtures!AC10,2),1)</f>
        <v>A</v>
      </c>
      <c r="AC33" s="142" t="str">
        <f>LEFT(RIGHT(Fixtures!AD10,2),1)</f>
        <v>A</v>
      </c>
      <c r="AD33" s="142" t="str">
        <f>LEFT(RIGHT(Fixtures!AE10,2),1)</f>
        <v>H</v>
      </c>
      <c r="AE33" s="142" t="str">
        <f>LEFT(RIGHT(Fixtures!AF10,2),1)</f>
        <v>A</v>
      </c>
      <c r="AF33" s="142" t="str">
        <f>LEFT(RIGHT(Fixtures!AG10,2),1)</f>
        <v>H</v>
      </c>
      <c r="AG33" s="142" t="str">
        <f>LEFT(RIGHT(Fixtures!AH10,2),1)</f>
        <v>H</v>
      </c>
      <c r="AH33" s="142" t="str">
        <f>LEFT(RIGHT(Fixtures!AI10,2),1)</f>
        <v>A</v>
      </c>
      <c r="AI33" s="142" t="str">
        <f>LEFT(RIGHT(Fixtures!AJ10,2),1)</f>
        <v>H</v>
      </c>
      <c r="AJ33" s="142" t="str">
        <f>LEFT(RIGHT(Fixtures!AK10,2),1)</f>
        <v>A</v>
      </c>
      <c r="AK33" s="142" t="str">
        <f>LEFT(RIGHT(Fixtures!AL10,2),1)</f>
        <v>H</v>
      </c>
      <c r="AL33" s="142" t="str">
        <f>LEFT(RIGHT(Fixtures!AM10,2),1)</f>
        <v>A</v>
      </c>
      <c r="AM33" s="142" t="str">
        <f>LEFT(RIGHT(Fixtures!AN10,2),1)</f>
        <v>H</v>
      </c>
    </row>
    <row r="34" ht="12.75" customHeight="1">
      <c r="A34" s="140" t="str">
        <f t="shared" si="1"/>
        <v>Huddersfield</v>
      </c>
      <c r="B34" s="142" t="str">
        <f>LEFT(RIGHT(Fixtures!C11,2),1)</f>
        <v>H</v>
      </c>
      <c r="C34" s="142" t="str">
        <f>LEFT(RIGHT(Fixtures!D11,2),1)</f>
        <v>A</v>
      </c>
      <c r="D34" s="142" t="str">
        <f>LEFT(RIGHT(Fixtures!E11,2),1)</f>
        <v>H</v>
      </c>
      <c r="E34" s="142" t="str">
        <f>LEFT(RIGHT(Fixtures!F11,2),1)</f>
        <v>A</v>
      </c>
      <c r="F34" s="142" t="str">
        <f>LEFT(RIGHT(Fixtures!G11,2),1)</f>
        <v>H</v>
      </c>
      <c r="G34" s="142" t="str">
        <f>LEFT(RIGHT(Fixtures!H11,2),1)</f>
        <v>A</v>
      </c>
      <c r="H34" s="142" t="str">
        <f>LEFT(RIGHT(Fixtures!I11,2),1)</f>
        <v>H</v>
      </c>
      <c r="I34" s="142" t="str">
        <f>LEFT(RIGHT(Fixtures!J11,2),1)</f>
        <v>A</v>
      </c>
      <c r="J34" s="142" t="str">
        <f>LEFT(RIGHT(Fixtures!K11,2),1)</f>
        <v>H</v>
      </c>
      <c r="K34" s="142" t="str">
        <f>LEFT(RIGHT(Fixtures!L11,2),1)</f>
        <v>A</v>
      </c>
      <c r="L34" s="142" t="str">
        <f>LEFT(RIGHT(Fixtures!M11,2),1)</f>
        <v>H</v>
      </c>
      <c r="M34" s="142" t="str">
        <f>LEFT(RIGHT(Fixtures!N11,2),1)</f>
        <v>H</v>
      </c>
      <c r="N34" s="142" t="str">
        <f>LEFT(RIGHT(Fixtures!O11,2),1)</f>
        <v>A</v>
      </c>
      <c r="O34" s="142" t="str">
        <f>LEFT(RIGHT(Fixtures!P11,2),1)</f>
        <v>H</v>
      </c>
      <c r="P34" s="142" t="str">
        <f>LEFT(RIGHT(Fixtures!Q11,2),1)</f>
        <v>A</v>
      </c>
      <c r="Q34" s="142" t="str">
        <f>LEFT(RIGHT(Fixtures!R11,2),1)</f>
        <v>A</v>
      </c>
      <c r="R34" s="142" t="str">
        <f>LEFT(RIGHT(Fixtures!S11,2),1)</f>
        <v>H</v>
      </c>
      <c r="S34" s="142" t="str">
        <f>LEFT(RIGHT(Fixtures!T11,2),1)</f>
        <v>H</v>
      </c>
      <c r="T34" s="142" t="str">
        <f>LEFT(RIGHT(Fixtures!U11,2),1)</f>
        <v>A</v>
      </c>
      <c r="U34" s="142" t="str">
        <f>LEFT(RIGHT(Fixtures!V11,2),1)</f>
        <v>A</v>
      </c>
      <c r="V34" s="142" t="str">
        <f>LEFT(RIGHT(Fixtures!W11,2),1)</f>
        <v>H</v>
      </c>
      <c r="W34" s="142" t="str">
        <f>LEFT(RIGHT(Fixtures!X11,2),1)</f>
        <v>A</v>
      </c>
      <c r="X34" s="142" t="str">
        <f>LEFT(RIGHT(Fixtures!Y11,2),1)</f>
        <v>H</v>
      </c>
      <c r="Y34" s="142" t="str">
        <f>LEFT(RIGHT(Fixtures!Z11,2),1)</f>
        <v>H</v>
      </c>
      <c r="Z34" s="142" t="str">
        <f>LEFT(RIGHT(Fixtures!AA11,2),1)</f>
        <v>A</v>
      </c>
      <c r="AA34" s="142" t="str">
        <f>LEFT(RIGHT(Fixtures!AB11,2),1)</f>
        <v>H</v>
      </c>
      <c r="AB34" s="142" t="str">
        <f>LEFT(RIGHT(Fixtures!AC11,2),1)</f>
        <v>A</v>
      </c>
      <c r="AC34" s="142" t="str">
        <f>LEFT(RIGHT(Fixtures!AD11,2),1)</f>
        <v>H</v>
      </c>
      <c r="AD34" s="142" t="str">
        <f>LEFT(RIGHT(Fixtures!AE11,2),1)</f>
        <v>A</v>
      </c>
      <c r="AE34" s="142" t="str">
        <f>LEFT(RIGHT(Fixtures!AF11,2),1)</f>
        <v>H</v>
      </c>
      <c r="AF34" s="142" t="str">
        <f>LEFT(RIGHT(Fixtures!AG11,2),1)</f>
        <v>A</v>
      </c>
      <c r="AG34" s="142" t="str">
        <f>LEFT(RIGHT(Fixtures!AH11,2),1)</f>
        <v>A</v>
      </c>
      <c r="AH34" s="142" t="str">
        <f>LEFT(RIGHT(Fixtures!AI11,2),1)</f>
        <v>H</v>
      </c>
      <c r="AI34" s="142" t="str">
        <f>LEFT(RIGHT(Fixtures!AJ11,2),1)</f>
        <v>A</v>
      </c>
      <c r="AJ34" s="142" t="str">
        <f>LEFT(RIGHT(Fixtures!AK11,2),1)</f>
        <v>H</v>
      </c>
      <c r="AK34" s="142" t="str">
        <f>LEFT(RIGHT(Fixtures!AL11,2),1)</f>
        <v>A</v>
      </c>
      <c r="AL34" s="142" t="str">
        <f>LEFT(RIGHT(Fixtures!AM11,2),1)</f>
        <v>H</v>
      </c>
      <c r="AM34" s="142" t="str">
        <f>LEFT(RIGHT(Fixtures!AN11,2),1)</f>
        <v>A</v>
      </c>
    </row>
    <row r="35" ht="12.75" customHeight="1">
      <c r="A35" s="140" t="str">
        <f t="shared" si="1"/>
        <v>Leicester</v>
      </c>
      <c r="B35" s="142" t="str">
        <f>LEFT(RIGHT(Fixtures!C12,2),1)</f>
        <v>A</v>
      </c>
      <c r="C35" s="142" t="str">
        <f>LEFT(RIGHT(Fixtures!D12,2),1)</f>
        <v>H</v>
      </c>
      <c r="D35" s="142" t="str">
        <f>LEFT(RIGHT(Fixtures!E12,2),1)</f>
        <v>A</v>
      </c>
      <c r="E35" s="142" t="str">
        <f>LEFT(RIGHT(Fixtures!F12,2),1)</f>
        <v>H</v>
      </c>
      <c r="F35" s="142" t="str">
        <f>LEFT(RIGHT(Fixtures!G12,2),1)</f>
        <v>A</v>
      </c>
      <c r="G35" s="142" t="str">
        <f>LEFT(RIGHT(Fixtures!H12,2),1)</f>
        <v>H</v>
      </c>
      <c r="H35" s="142" t="str">
        <f>LEFT(RIGHT(Fixtures!I12,2),1)</f>
        <v>A</v>
      </c>
      <c r="I35" s="142" t="str">
        <f>LEFT(RIGHT(Fixtures!J12,2),1)</f>
        <v>H</v>
      </c>
      <c r="J35" s="142" t="str">
        <f>LEFT(RIGHT(Fixtures!K12,2),1)</f>
        <v>A</v>
      </c>
      <c r="K35" s="142" t="str">
        <f>LEFT(RIGHT(Fixtures!L12,2),1)</f>
        <v>H</v>
      </c>
      <c r="L35" s="142" t="str">
        <f>LEFT(RIGHT(Fixtures!M12,2),1)</f>
        <v>A</v>
      </c>
      <c r="M35" s="142" t="str">
        <f>LEFT(RIGHT(Fixtures!N12,2),1)</f>
        <v>H</v>
      </c>
      <c r="N35" s="142" t="str">
        <f>LEFT(RIGHT(Fixtures!O12,2),1)</f>
        <v>A</v>
      </c>
      <c r="O35" s="142" t="str">
        <f>LEFT(RIGHT(Fixtures!P12,2),1)</f>
        <v>H</v>
      </c>
      <c r="P35" s="142" t="str">
        <f>LEFT(RIGHT(Fixtures!Q12,2),1)</f>
        <v>A</v>
      </c>
      <c r="Q35" s="142" t="str">
        <f>LEFT(RIGHT(Fixtures!R12,2),1)</f>
        <v>H</v>
      </c>
      <c r="R35" s="142" t="str">
        <f>LEFT(RIGHT(Fixtures!S12,2),1)</f>
        <v>A</v>
      </c>
      <c r="S35" s="142" t="str">
        <f>LEFT(RIGHT(Fixtures!T12,2),1)</f>
        <v>A</v>
      </c>
      <c r="T35" s="142" t="str">
        <f>LEFT(RIGHT(Fixtures!U12,2),1)</f>
        <v>H</v>
      </c>
      <c r="U35" s="142" t="str">
        <f>LEFT(RIGHT(Fixtures!V12,2),1)</f>
        <v>H</v>
      </c>
      <c r="V35" s="142" t="str">
        <f>LEFT(RIGHT(Fixtures!W12,2),1)</f>
        <v>A</v>
      </c>
      <c r="W35" s="142" t="str">
        <f>LEFT(RIGHT(Fixtures!X12,2),1)</f>
        <v>H</v>
      </c>
      <c r="X35" s="142" t="str">
        <f>LEFT(RIGHT(Fixtures!Y12,2),1)</f>
        <v>A</v>
      </c>
      <c r="Y35" s="142" t="str">
        <f>LEFT(RIGHT(Fixtures!Z12,2),1)</f>
        <v>A</v>
      </c>
      <c r="Z35" s="142" t="str">
        <f>LEFT(RIGHT(Fixtures!AA12,2),1)</f>
        <v>H</v>
      </c>
      <c r="AA35" s="142" t="str">
        <f>LEFT(RIGHT(Fixtures!AB12,2),1)</f>
        <v>A</v>
      </c>
      <c r="AB35" s="142" t="str">
        <f>LEFT(RIGHT(Fixtures!AC12,2),1)</f>
        <v>H</v>
      </c>
      <c r="AC35" s="142" t="str">
        <f>LEFT(RIGHT(Fixtures!AD12,2),1)</f>
        <v>H</v>
      </c>
      <c r="AD35" s="142" t="str">
        <f>LEFT(RIGHT(Fixtures!AE12,2),1)</f>
        <v>A</v>
      </c>
      <c r="AE35" s="142" t="str">
        <f>LEFT(RIGHT(Fixtures!AF12,2),1)</f>
        <v>H</v>
      </c>
      <c r="AF35" s="142" t="str">
        <f>LEFT(RIGHT(Fixtures!AG12,2),1)</f>
        <v>A</v>
      </c>
      <c r="AG35" s="142" t="str">
        <f>LEFT(RIGHT(Fixtures!AH12,2),1)</f>
        <v>H</v>
      </c>
      <c r="AH35" s="142" t="str">
        <f>LEFT(RIGHT(Fixtures!AI12,2),1)</f>
        <v>A</v>
      </c>
      <c r="AI35" s="142" t="str">
        <f>LEFT(RIGHT(Fixtures!AJ12,2),1)</f>
        <v>H</v>
      </c>
      <c r="AJ35" s="142" t="str">
        <f>LEFT(RIGHT(Fixtures!AK12,2),1)</f>
        <v>A</v>
      </c>
      <c r="AK35" s="142" t="str">
        <f>LEFT(RIGHT(Fixtures!AL12,2),1)</f>
        <v>H</v>
      </c>
      <c r="AL35" s="142" t="str">
        <f>LEFT(RIGHT(Fixtures!AM12,2),1)</f>
        <v>A</v>
      </c>
      <c r="AM35" s="142" t="str">
        <f>LEFT(RIGHT(Fixtures!AN12,2),1)</f>
        <v>H</v>
      </c>
    </row>
    <row r="36" ht="12.75" customHeight="1">
      <c r="A36" s="140" t="str">
        <f t="shared" si="1"/>
        <v>Liverpool</v>
      </c>
      <c r="B36" s="142" t="str">
        <f>LEFT(RIGHT(Fixtures!C13,2),1)</f>
        <v>H</v>
      </c>
      <c r="C36" s="142" t="str">
        <f>LEFT(RIGHT(Fixtures!D13,2),1)</f>
        <v>A</v>
      </c>
      <c r="D36" s="142" t="str">
        <f>LEFT(RIGHT(Fixtures!E13,2),1)</f>
        <v>H</v>
      </c>
      <c r="E36" s="142" t="str">
        <f>LEFT(RIGHT(Fixtures!F13,2),1)</f>
        <v>A</v>
      </c>
      <c r="F36" s="142" t="str">
        <f>LEFT(RIGHT(Fixtures!G13,2),1)</f>
        <v>A</v>
      </c>
      <c r="G36" s="142" t="str">
        <f>LEFT(RIGHT(Fixtures!H13,2),1)</f>
        <v>H</v>
      </c>
      <c r="H36" s="142" t="str">
        <f>LEFT(RIGHT(Fixtures!I13,2),1)</f>
        <v>A</v>
      </c>
      <c r="I36" s="142" t="str">
        <f>LEFT(RIGHT(Fixtures!J13,2),1)</f>
        <v>H</v>
      </c>
      <c r="J36" s="142" t="str">
        <f>LEFT(RIGHT(Fixtures!K13,2),1)</f>
        <v>A</v>
      </c>
      <c r="K36" s="142" t="str">
        <f>LEFT(RIGHT(Fixtures!L13,2),1)</f>
        <v>H</v>
      </c>
      <c r="L36" s="142" t="str">
        <f>LEFT(RIGHT(Fixtures!M13,2),1)</f>
        <v>A</v>
      </c>
      <c r="M36" s="142" t="str">
        <f>LEFT(RIGHT(Fixtures!N13,2),1)</f>
        <v>H</v>
      </c>
      <c r="N36" s="142" t="str">
        <f>LEFT(RIGHT(Fixtures!O13,2),1)</f>
        <v>A</v>
      </c>
      <c r="O36" s="142" t="str">
        <f>LEFT(RIGHT(Fixtures!P13,2),1)</f>
        <v>H</v>
      </c>
      <c r="P36" s="142" t="str">
        <f>LEFT(RIGHT(Fixtures!Q13,2),1)</f>
        <v>A</v>
      </c>
      <c r="Q36" s="142" t="str">
        <f>LEFT(RIGHT(Fixtures!R13,2),1)</f>
        <v>A</v>
      </c>
      <c r="R36" s="142" t="str">
        <f>LEFT(RIGHT(Fixtures!S13,2),1)</f>
        <v>H</v>
      </c>
      <c r="S36" s="142" t="str">
        <f>LEFT(RIGHT(Fixtures!T13,2),1)</f>
        <v>A</v>
      </c>
      <c r="T36" s="142" t="str">
        <f>LEFT(RIGHT(Fixtures!U13,2),1)</f>
        <v>H</v>
      </c>
      <c r="U36" s="142" t="str">
        <f>LEFT(RIGHT(Fixtures!V13,2),1)</f>
        <v>H</v>
      </c>
      <c r="V36" s="142" t="str">
        <f>LEFT(RIGHT(Fixtures!W13,2),1)</f>
        <v>A</v>
      </c>
      <c r="W36" s="142" t="str">
        <f>LEFT(RIGHT(Fixtures!X13,2),1)</f>
        <v>A</v>
      </c>
      <c r="X36" s="142" t="str">
        <f>LEFT(RIGHT(Fixtures!Y13,2),1)</f>
        <v>H</v>
      </c>
      <c r="Y36" s="142" t="str">
        <f>LEFT(RIGHT(Fixtures!Z13,2),1)</f>
        <v>H</v>
      </c>
      <c r="Z36" s="142" t="str">
        <f>LEFT(RIGHT(Fixtures!AA13,2),1)</f>
        <v>A</v>
      </c>
      <c r="AA36" s="142" t="str">
        <f>LEFT(RIGHT(Fixtures!AB13,2),1)</f>
        <v>H</v>
      </c>
      <c r="AB36" s="142" t="str">
        <f>LEFT(RIGHT(Fixtures!AC13,2),1)</f>
        <v>A</v>
      </c>
      <c r="AC36" s="142" t="str">
        <f>LEFT(RIGHT(Fixtures!AD13,2),1)</f>
        <v>H</v>
      </c>
      <c r="AD36" s="142" t="str">
        <f>LEFT(RIGHT(Fixtures!AE13,2),1)</f>
        <v>A</v>
      </c>
      <c r="AE36" s="142" t="str">
        <f>LEFT(RIGHT(Fixtures!AF13,2),1)</f>
        <v>H</v>
      </c>
      <c r="AF36" s="142" t="str">
        <f>LEFT(RIGHT(Fixtures!AG13,2),1)</f>
        <v>A</v>
      </c>
      <c r="AG36" s="142" t="str">
        <f>LEFT(RIGHT(Fixtures!AH13,2),1)</f>
        <v>H</v>
      </c>
      <c r="AH36" s="142" t="str">
        <f>LEFT(RIGHT(Fixtures!AI13,2),1)</f>
        <v>A</v>
      </c>
      <c r="AI36" s="142" t="str">
        <f>LEFT(RIGHT(Fixtures!AJ13,2),1)</f>
        <v>H</v>
      </c>
      <c r="AJ36" s="142" t="str">
        <f>LEFT(RIGHT(Fixtures!AK13,2),1)</f>
        <v>A</v>
      </c>
      <c r="AK36" s="142" t="str">
        <f>LEFT(RIGHT(Fixtures!AL13,2),1)</f>
        <v>H</v>
      </c>
      <c r="AL36" s="142" t="str">
        <f>LEFT(RIGHT(Fixtures!AM13,2),1)</f>
        <v>A</v>
      </c>
      <c r="AM36" s="142" t="str">
        <f>LEFT(RIGHT(Fixtures!AN13,2),1)</f>
        <v>H</v>
      </c>
    </row>
    <row r="37" ht="12.75" customHeight="1">
      <c r="A37" s="140" t="str">
        <f t="shared" si="1"/>
        <v>Man City</v>
      </c>
      <c r="B37" s="142" t="str">
        <f>LEFT(RIGHT(Fixtures!C14,2),1)</f>
        <v>A</v>
      </c>
      <c r="C37" s="142" t="str">
        <f>LEFT(RIGHT(Fixtures!D14,2),1)</f>
        <v>H</v>
      </c>
      <c r="D37" s="142" t="str">
        <f>LEFT(RIGHT(Fixtures!E14,2),1)</f>
        <v>A</v>
      </c>
      <c r="E37" s="142" t="str">
        <f>LEFT(RIGHT(Fixtures!F14,2),1)</f>
        <v>H</v>
      </c>
      <c r="F37" s="142" t="str">
        <f>LEFT(RIGHT(Fixtures!G14,2),1)</f>
        <v>H</v>
      </c>
      <c r="G37" s="142" t="str">
        <f>LEFT(RIGHT(Fixtures!H14,2),1)</f>
        <v>A</v>
      </c>
      <c r="H37" s="142" t="str">
        <f>LEFT(RIGHT(Fixtures!I14,2),1)</f>
        <v>H</v>
      </c>
      <c r="I37" s="142" t="str">
        <f>LEFT(RIGHT(Fixtures!J14,2),1)</f>
        <v>A</v>
      </c>
      <c r="J37" s="142" t="str">
        <f>LEFT(RIGHT(Fixtures!K14,2),1)</f>
        <v>H</v>
      </c>
      <c r="K37" s="142" t="str">
        <f>LEFT(RIGHT(Fixtures!L14,2),1)</f>
        <v>A</v>
      </c>
      <c r="L37" s="142" t="str">
        <f>LEFT(RIGHT(Fixtures!M14,2),1)</f>
        <v>H</v>
      </c>
      <c r="M37" s="142" t="str">
        <f>LEFT(RIGHT(Fixtures!N14,2),1)</f>
        <v>H</v>
      </c>
      <c r="N37" s="142" t="str">
        <f>LEFT(RIGHT(Fixtures!O14,2),1)</f>
        <v>A</v>
      </c>
      <c r="O37" s="142" t="str">
        <f>LEFT(RIGHT(Fixtures!P14,2),1)</f>
        <v>H</v>
      </c>
      <c r="P37" s="142" t="str">
        <f>LEFT(RIGHT(Fixtures!Q14,2),1)</f>
        <v>A</v>
      </c>
      <c r="Q37" s="142" t="str">
        <f>LEFT(RIGHT(Fixtures!R14,2),1)</f>
        <v>A</v>
      </c>
      <c r="R37" s="142" t="str">
        <f>LEFT(RIGHT(Fixtures!S14,2),1)</f>
        <v>H</v>
      </c>
      <c r="S37" s="142" t="str">
        <f>LEFT(RIGHT(Fixtures!T14,2),1)</f>
        <v>H</v>
      </c>
      <c r="T37" s="142" t="str">
        <f>LEFT(RIGHT(Fixtures!U14,2),1)</f>
        <v>A</v>
      </c>
      <c r="U37" s="142" t="str">
        <f>LEFT(RIGHT(Fixtures!V14,2),1)</f>
        <v>A</v>
      </c>
      <c r="V37" s="142" t="str">
        <f>LEFT(RIGHT(Fixtures!W14,2),1)</f>
        <v>H</v>
      </c>
      <c r="W37" s="142" t="str">
        <f>LEFT(RIGHT(Fixtures!X14,2),1)</f>
        <v>H</v>
      </c>
      <c r="X37" s="142" t="str">
        <f>LEFT(RIGHT(Fixtures!Y14,2),1)</f>
        <v>A</v>
      </c>
      <c r="Y37" s="142" t="str">
        <f>LEFT(RIGHT(Fixtures!Z14,2),1)</f>
        <v>A</v>
      </c>
      <c r="Z37" s="142" t="str">
        <f>LEFT(RIGHT(Fixtures!AA14,2),1)</f>
        <v>H</v>
      </c>
      <c r="AA37" s="142" t="str">
        <f>LEFT(RIGHT(Fixtures!AB14,2),1)</f>
        <v>H</v>
      </c>
      <c r="AB37" s="142" t="str">
        <f>LEFT(RIGHT(Fixtures!AC14,2),1)</f>
        <v>A</v>
      </c>
      <c r="AC37" s="142" t="str">
        <f>LEFT(RIGHT(Fixtures!AD14,2),1)</f>
        <v>H</v>
      </c>
      <c r="AD37" s="142" t="str">
        <f>LEFT(RIGHT(Fixtures!AE14,2),1)</f>
        <v>A</v>
      </c>
      <c r="AE37" s="142" t="str">
        <f>LEFT(RIGHT(Fixtures!AF14,2),1)</f>
        <v>H</v>
      </c>
      <c r="AF37" s="142" t="str">
        <f>LEFT(RIGHT(Fixtures!AG14,2),1)</f>
        <v>A</v>
      </c>
      <c r="AG37" s="142" t="str">
        <f>LEFT(RIGHT(Fixtures!AH14,2),1)</f>
        <v>A</v>
      </c>
      <c r="AH37" s="142" t="str">
        <f>LEFT(RIGHT(Fixtures!AI14,2),1)</f>
        <v>H</v>
      </c>
      <c r="AI37" s="142" t="str">
        <f>LEFT(RIGHT(Fixtures!AJ14,2),1)</f>
        <v>A</v>
      </c>
      <c r="AJ37" s="142" t="str">
        <f>LEFT(RIGHT(Fixtures!AK14,2),1)</f>
        <v>H</v>
      </c>
      <c r="AK37" s="142" t="str">
        <f>LEFT(RIGHT(Fixtures!AL14,2),1)</f>
        <v>A</v>
      </c>
      <c r="AL37" s="142" t="str">
        <f>LEFT(RIGHT(Fixtures!AM14,2),1)</f>
        <v>H</v>
      </c>
      <c r="AM37" s="142" t="str">
        <f>LEFT(RIGHT(Fixtures!AN14,2),1)</f>
        <v>A</v>
      </c>
    </row>
    <row r="38" ht="12.75" customHeight="1">
      <c r="A38" s="140" t="str">
        <f t="shared" si="1"/>
        <v>Man Utd</v>
      </c>
      <c r="B38" s="142" t="str">
        <f>LEFT(RIGHT(Fixtures!C15,2),1)</f>
        <v>H</v>
      </c>
      <c r="C38" s="142" t="str">
        <f>LEFT(RIGHT(Fixtures!D15,2),1)</f>
        <v>A</v>
      </c>
      <c r="D38" s="142" t="str">
        <f>LEFT(RIGHT(Fixtures!E15,2),1)</f>
        <v>H</v>
      </c>
      <c r="E38" s="142" t="str">
        <f>LEFT(RIGHT(Fixtures!F15,2),1)</f>
        <v>A</v>
      </c>
      <c r="F38" s="142" t="str">
        <f>LEFT(RIGHT(Fixtures!G15,2),1)</f>
        <v>A</v>
      </c>
      <c r="G38" s="142" t="str">
        <f>LEFT(RIGHT(Fixtures!H15,2),1)</f>
        <v>H</v>
      </c>
      <c r="H38" s="142" t="str">
        <f>LEFT(RIGHT(Fixtures!I15,2),1)</f>
        <v>A</v>
      </c>
      <c r="I38" s="142" t="str">
        <f>LEFT(RIGHT(Fixtures!J15,2),1)</f>
        <v>H</v>
      </c>
      <c r="J38" s="142" t="str">
        <f>LEFT(RIGHT(Fixtures!K15,2),1)</f>
        <v>A</v>
      </c>
      <c r="K38" s="142" t="str">
        <f>LEFT(RIGHT(Fixtures!L15,2),1)</f>
        <v>H</v>
      </c>
      <c r="L38" s="142" t="str">
        <f>LEFT(RIGHT(Fixtures!M15,2),1)</f>
        <v>A</v>
      </c>
      <c r="M38" s="142" t="str">
        <f>LEFT(RIGHT(Fixtures!N15,2),1)</f>
        <v>A</v>
      </c>
      <c r="N38" s="142" t="str">
        <f>LEFT(RIGHT(Fixtures!O15,2),1)</f>
        <v>H</v>
      </c>
      <c r="O38" s="142" t="str">
        <f>LEFT(RIGHT(Fixtures!P15,2),1)</f>
        <v>A</v>
      </c>
      <c r="P38" s="142" t="str">
        <f>LEFT(RIGHT(Fixtures!Q15,2),1)</f>
        <v>H</v>
      </c>
      <c r="Q38" s="142" t="str">
        <f>LEFT(RIGHT(Fixtures!R15,2),1)</f>
        <v>H</v>
      </c>
      <c r="R38" s="142" t="str">
        <f>LEFT(RIGHT(Fixtures!S15,2),1)</f>
        <v>A</v>
      </c>
      <c r="S38" s="142" t="str">
        <f>LEFT(RIGHT(Fixtures!T15,2),1)</f>
        <v>A</v>
      </c>
      <c r="T38" s="142" t="str">
        <f>LEFT(RIGHT(Fixtures!U15,2),1)</f>
        <v>H</v>
      </c>
      <c r="U38" s="142" t="str">
        <f>LEFT(RIGHT(Fixtures!V15,2),1)</f>
        <v>H</v>
      </c>
      <c r="V38" s="142" t="str">
        <f>LEFT(RIGHT(Fixtures!W15,2),1)</f>
        <v>A</v>
      </c>
      <c r="W38" s="142" t="str">
        <f>LEFT(RIGHT(Fixtures!X15,2),1)</f>
        <v>A</v>
      </c>
      <c r="X38" s="142" t="str">
        <f>LEFT(RIGHT(Fixtures!Y15,2),1)</f>
        <v>H</v>
      </c>
      <c r="Y38" s="142" t="str">
        <f>LEFT(RIGHT(Fixtures!Z15,2),1)</f>
        <v>H</v>
      </c>
      <c r="Z38" s="142" t="str">
        <f>LEFT(RIGHT(Fixtures!AA15,2),1)</f>
        <v>A</v>
      </c>
      <c r="AA38" s="142" t="str">
        <f>LEFT(RIGHT(Fixtures!AB15,2),1)</f>
        <v>A</v>
      </c>
      <c r="AB38" s="142" t="str">
        <f>LEFT(RIGHT(Fixtures!AC15,2),1)</f>
        <v>H</v>
      </c>
      <c r="AC38" s="142" t="str">
        <f>LEFT(RIGHT(Fixtures!AD15,2),1)</f>
        <v>A</v>
      </c>
      <c r="AD38" s="142" t="str">
        <f>LEFT(RIGHT(Fixtures!AE15,2),1)</f>
        <v>H</v>
      </c>
      <c r="AE38" s="142" t="str">
        <f>LEFT(RIGHT(Fixtures!AF15,2),1)</f>
        <v>A</v>
      </c>
      <c r="AF38" s="142" t="str">
        <f>LEFT(RIGHT(Fixtures!AG15,2),1)</f>
        <v>H</v>
      </c>
      <c r="AG38" s="142" t="str">
        <f>LEFT(RIGHT(Fixtures!AH15,2),1)</f>
        <v>H</v>
      </c>
      <c r="AH38" s="142" t="str">
        <f>LEFT(RIGHT(Fixtures!AI15,2),1)</f>
        <v>A</v>
      </c>
      <c r="AI38" s="142" t="str">
        <f>LEFT(RIGHT(Fixtures!AJ15,2),1)</f>
        <v>H</v>
      </c>
      <c r="AJ38" s="142" t="str">
        <f>LEFT(RIGHT(Fixtures!AK15,2),1)</f>
        <v>A</v>
      </c>
      <c r="AK38" s="142" t="str">
        <f>LEFT(RIGHT(Fixtures!AL15,2),1)</f>
        <v>H</v>
      </c>
      <c r="AL38" s="142" t="str">
        <f>LEFT(RIGHT(Fixtures!AM15,2),1)</f>
        <v>A</v>
      </c>
      <c r="AM38" s="142" t="str">
        <f>LEFT(RIGHT(Fixtures!AN15,2),1)</f>
        <v>H</v>
      </c>
    </row>
    <row r="39" ht="12.75" customHeight="1">
      <c r="A39" s="140" t="str">
        <f t="shared" si="1"/>
        <v>Newcastle</v>
      </c>
      <c r="B39" s="142" t="str">
        <f>LEFT(RIGHT(Fixtures!C16,2),1)</f>
        <v>H</v>
      </c>
      <c r="C39" s="142" t="str">
        <f>LEFT(RIGHT(Fixtures!D16,2),1)</f>
        <v>A</v>
      </c>
      <c r="D39" s="142" t="str">
        <f>LEFT(RIGHT(Fixtures!E16,2),1)</f>
        <v>H</v>
      </c>
      <c r="E39" s="142" t="str">
        <f>LEFT(RIGHT(Fixtures!F16,2),1)</f>
        <v>A</v>
      </c>
      <c r="F39" s="142" t="str">
        <f>LEFT(RIGHT(Fixtures!G16,2),1)</f>
        <v>H</v>
      </c>
      <c r="G39" s="142" t="str">
        <f>LEFT(RIGHT(Fixtures!H16,2),1)</f>
        <v>A</v>
      </c>
      <c r="H39" s="142" t="str">
        <f>LEFT(RIGHT(Fixtures!I16,2),1)</f>
        <v>H</v>
      </c>
      <c r="I39" s="142" t="str">
        <f>LEFT(RIGHT(Fixtures!J16,2),1)</f>
        <v>A</v>
      </c>
      <c r="J39" s="142" t="str">
        <f>LEFT(RIGHT(Fixtures!K16,2),1)</f>
        <v>H</v>
      </c>
      <c r="K39" s="142" t="str">
        <f>LEFT(RIGHT(Fixtures!L16,2),1)</f>
        <v>A</v>
      </c>
      <c r="L39" s="142" t="str">
        <f>LEFT(RIGHT(Fixtures!M16,2),1)</f>
        <v>H</v>
      </c>
      <c r="M39" s="142" t="str">
        <f>LEFT(RIGHT(Fixtures!N16,2),1)</f>
        <v>H</v>
      </c>
      <c r="N39" s="142" t="str">
        <f>LEFT(RIGHT(Fixtures!O16,2),1)</f>
        <v>A</v>
      </c>
      <c r="O39" s="142" t="str">
        <f>LEFT(RIGHT(Fixtures!P16,2),1)</f>
        <v>H</v>
      </c>
      <c r="P39" s="142" t="str">
        <f>LEFT(RIGHT(Fixtures!Q16,2),1)</f>
        <v>H</v>
      </c>
      <c r="Q39" s="142" t="str">
        <f>LEFT(RIGHT(Fixtures!R16,2),1)</f>
        <v>A</v>
      </c>
      <c r="R39" s="142" t="str">
        <f>LEFT(RIGHT(Fixtures!S16,2),1)</f>
        <v>A</v>
      </c>
      <c r="S39" s="142" t="str">
        <f>LEFT(RIGHT(Fixtures!T16,2),1)</f>
        <v>H</v>
      </c>
      <c r="T39" s="142" t="str">
        <f>LEFT(RIGHT(Fixtures!U16,2),1)</f>
        <v>A</v>
      </c>
      <c r="U39" s="142" t="str">
        <f>LEFT(RIGHT(Fixtures!V16,2),1)</f>
        <v>A</v>
      </c>
      <c r="V39" s="142" t="str">
        <f>LEFT(RIGHT(Fixtures!W16,2),1)</f>
        <v>H</v>
      </c>
      <c r="W39" s="142" t="str">
        <f>LEFT(RIGHT(Fixtures!X16,2),1)</f>
        <v>A</v>
      </c>
      <c r="X39" s="142" t="str">
        <f>LEFT(RIGHT(Fixtures!Y16,2),1)</f>
        <v>H</v>
      </c>
      <c r="Y39" s="142" t="str">
        <f>LEFT(RIGHT(Fixtures!Z16,2),1)</f>
        <v>H</v>
      </c>
      <c r="Z39" s="142" t="str">
        <f>LEFT(RIGHT(Fixtures!AA16,2),1)</f>
        <v>A</v>
      </c>
      <c r="AA39" s="142" t="str">
        <f>LEFT(RIGHT(Fixtures!AB16,2),1)</f>
        <v>A</v>
      </c>
      <c r="AB39" s="142" t="str">
        <f>LEFT(RIGHT(Fixtures!AC16,2),1)</f>
        <v>H</v>
      </c>
      <c r="AC39" s="142" t="str">
        <f>LEFT(RIGHT(Fixtures!AD16,2),1)</f>
        <v>H</v>
      </c>
      <c r="AD39" s="142" t="str">
        <f>LEFT(RIGHT(Fixtures!AE16,2),1)</f>
        <v>A</v>
      </c>
      <c r="AE39" s="142" t="str">
        <f>LEFT(RIGHT(Fixtures!AF16,2),1)</f>
        <v>H</v>
      </c>
      <c r="AF39" s="142" t="str">
        <f>LEFT(RIGHT(Fixtures!AG16,2),1)</f>
        <v>A</v>
      </c>
      <c r="AG39" s="142" t="str">
        <f>LEFT(RIGHT(Fixtures!AH16,2),1)</f>
        <v>A</v>
      </c>
      <c r="AH39" s="142" t="str">
        <f>LEFT(RIGHT(Fixtures!AI16,2),1)</f>
        <v>H</v>
      </c>
      <c r="AI39" s="142" t="str">
        <f>LEFT(RIGHT(Fixtures!AJ16,2),1)</f>
        <v>A</v>
      </c>
      <c r="AJ39" s="142" t="str">
        <f>LEFT(RIGHT(Fixtures!AK16,2),1)</f>
        <v>H</v>
      </c>
      <c r="AK39" s="142" t="str">
        <f>LEFT(RIGHT(Fixtures!AL16,2),1)</f>
        <v>A</v>
      </c>
      <c r="AL39" s="142" t="str">
        <f>LEFT(RIGHT(Fixtures!AM16,2),1)</f>
        <v>H</v>
      </c>
      <c r="AM39" s="142" t="str">
        <f>LEFT(RIGHT(Fixtures!AN16,2),1)</f>
        <v>A</v>
      </c>
    </row>
    <row r="40" ht="12.75" customHeight="1">
      <c r="A40" s="140" t="str">
        <f t="shared" si="1"/>
        <v>Southampton</v>
      </c>
      <c r="B40" s="142" t="str">
        <f>LEFT(RIGHT(Fixtures!C17,2),1)</f>
        <v>H</v>
      </c>
      <c r="C40" s="142" t="str">
        <f>LEFT(RIGHT(Fixtures!D17,2),1)</f>
        <v>A</v>
      </c>
      <c r="D40" s="142" t="str">
        <f>LEFT(RIGHT(Fixtures!E17,2),1)</f>
        <v>H</v>
      </c>
      <c r="E40" s="142" t="str">
        <f>LEFT(RIGHT(Fixtures!F17,2),1)</f>
        <v>A</v>
      </c>
      <c r="F40" s="142" t="str">
        <f>LEFT(RIGHT(Fixtures!G17,2),1)</f>
        <v>H</v>
      </c>
      <c r="G40" s="142" t="str">
        <f>LEFT(RIGHT(Fixtures!H17,2),1)</f>
        <v>A</v>
      </c>
      <c r="H40" s="142" t="str">
        <f>LEFT(RIGHT(Fixtures!I17,2),1)</f>
        <v>A</v>
      </c>
      <c r="I40" s="142" t="str">
        <f>LEFT(RIGHT(Fixtures!J17,2),1)</f>
        <v>H</v>
      </c>
      <c r="J40" s="142" t="str">
        <f>LEFT(RIGHT(Fixtures!K17,2),1)</f>
        <v>A</v>
      </c>
      <c r="K40" s="142" t="str">
        <f>LEFT(RIGHT(Fixtures!L17,2),1)</f>
        <v>H</v>
      </c>
      <c r="L40" s="142" t="str">
        <f>LEFT(RIGHT(Fixtures!M17,2),1)</f>
        <v>A</v>
      </c>
      <c r="M40" s="142" t="str">
        <f>LEFT(RIGHT(Fixtures!N17,2),1)</f>
        <v>H</v>
      </c>
      <c r="N40" s="142" t="str">
        <f>LEFT(RIGHT(Fixtures!O17,2),1)</f>
        <v>A</v>
      </c>
      <c r="O40" s="142" t="str">
        <f>LEFT(RIGHT(Fixtures!P17,2),1)</f>
        <v>H</v>
      </c>
      <c r="P40" s="142" t="str">
        <f>LEFT(RIGHT(Fixtures!Q17,2),1)</f>
        <v>A</v>
      </c>
      <c r="Q40" s="142" t="str">
        <f>LEFT(RIGHT(Fixtures!R17,2),1)</f>
        <v>A</v>
      </c>
      <c r="R40" s="142" t="str">
        <f>LEFT(RIGHT(Fixtures!S17,2),1)</f>
        <v>H</v>
      </c>
      <c r="S40" s="142" t="str">
        <f>LEFT(RIGHT(Fixtures!T17,2),1)</f>
        <v>A</v>
      </c>
      <c r="T40" s="142" t="str">
        <f>LEFT(RIGHT(Fixtures!U17,2),1)</f>
        <v>H</v>
      </c>
      <c r="U40" s="142" t="str">
        <f>LEFT(RIGHT(Fixtures!V17,2),1)</f>
        <v>H</v>
      </c>
      <c r="V40" s="142" t="str">
        <f>LEFT(RIGHT(Fixtures!W17,2),1)</f>
        <v>A</v>
      </c>
      <c r="W40" s="142" t="str">
        <f>LEFT(RIGHT(Fixtures!X17,2),1)</f>
        <v>A</v>
      </c>
      <c r="X40" s="142" t="str">
        <f>LEFT(RIGHT(Fixtures!Y17,2),1)</f>
        <v>H</v>
      </c>
      <c r="Y40" s="142" t="str">
        <f>LEFT(RIGHT(Fixtures!Z17,2),1)</f>
        <v>H</v>
      </c>
      <c r="Z40" s="142" t="str">
        <f>LEFT(RIGHT(Fixtures!AA17,2),1)</f>
        <v>A</v>
      </c>
      <c r="AA40" s="142" t="str">
        <f>LEFT(RIGHT(Fixtures!AB17,2),1)</f>
        <v>H</v>
      </c>
      <c r="AB40" s="142" t="str">
        <f>LEFT(RIGHT(Fixtures!AC17,2),1)</f>
        <v>A</v>
      </c>
      <c r="AC40" s="142" t="str">
        <f>LEFT(RIGHT(Fixtures!AD17,2),1)</f>
        <v>H</v>
      </c>
      <c r="AD40" s="142" t="str">
        <f>LEFT(RIGHT(Fixtures!AE17,2),1)</f>
        <v>A</v>
      </c>
      <c r="AE40" s="142" t="str">
        <f>LEFT(RIGHT(Fixtures!AF17,2),1)</f>
        <v>H</v>
      </c>
      <c r="AF40" s="142" t="str">
        <f>LEFT(RIGHT(Fixtures!AG17,2),1)</f>
        <v>A</v>
      </c>
      <c r="AG40" s="142" t="str">
        <f>LEFT(RIGHT(Fixtures!AH17,2),1)</f>
        <v>A</v>
      </c>
      <c r="AH40" s="142" t="str">
        <f>LEFT(RIGHT(Fixtures!AI17,2),1)</f>
        <v>H</v>
      </c>
      <c r="AI40" s="142" t="str">
        <f>LEFT(RIGHT(Fixtures!AJ17,2),1)</f>
        <v>H</v>
      </c>
      <c r="AJ40" s="142" t="str">
        <f>LEFT(RIGHT(Fixtures!AK17,2),1)</f>
        <v>A</v>
      </c>
      <c r="AK40" s="142" t="str">
        <f>LEFT(RIGHT(Fixtures!AL17,2),1)</f>
        <v>H</v>
      </c>
      <c r="AL40" s="142" t="str">
        <f>LEFT(RIGHT(Fixtures!AM17,2),1)</f>
        <v>A</v>
      </c>
      <c r="AM40" s="142" t="str">
        <f>LEFT(RIGHT(Fixtures!AN17,2),1)</f>
        <v>H</v>
      </c>
    </row>
    <row r="41" ht="12.75" customHeight="1">
      <c r="A41" s="140" t="str">
        <f t="shared" si="1"/>
        <v>Tottenham</v>
      </c>
      <c r="B41" s="142" t="str">
        <f>LEFT(RIGHT(Fixtures!C18,2),1)</f>
        <v>A</v>
      </c>
      <c r="C41" s="142" t="str">
        <f>LEFT(RIGHT(Fixtures!D18,2),1)</f>
        <v>H</v>
      </c>
      <c r="D41" s="142" t="str">
        <f>LEFT(RIGHT(Fixtures!E18,2),1)</f>
        <v>A</v>
      </c>
      <c r="E41" s="142" t="str">
        <f>LEFT(RIGHT(Fixtures!F18,2),1)</f>
        <v>A</v>
      </c>
      <c r="F41" s="142" t="str">
        <f>LEFT(RIGHT(Fixtures!G18,2),1)</f>
        <v>H</v>
      </c>
      <c r="G41" s="142" t="str">
        <f>LEFT(RIGHT(Fixtures!H18,2),1)</f>
        <v>A</v>
      </c>
      <c r="H41" s="142" t="str">
        <f>LEFT(RIGHT(Fixtures!I18,2),1)</f>
        <v>A</v>
      </c>
      <c r="I41" s="142" t="str">
        <f>LEFT(RIGHT(Fixtures!J18,2),1)</f>
        <v>H</v>
      </c>
      <c r="J41" s="142" t="str">
        <f>LEFT(RIGHT(Fixtures!K18,2),1)</f>
        <v>A</v>
      </c>
      <c r="K41" s="142" t="str">
        <f>LEFT(RIGHT(Fixtures!L18,2),1)</f>
        <v>H</v>
      </c>
      <c r="L41" s="142" t="str">
        <f>LEFT(RIGHT(Fixtures!M18,2),1)</f>
        <v>A</v>
      </c>
      <c r="M41" s="142" t="str">
        <f>LEFT(RIGHT(Fixtures!N18,2),1)</f>
        <v>A</v>
      </c>
      <c r="N41" s="142" t="str">
        <f>LEFT(RIGHT(Fixtures!O18,2),1)</f>
        <v>H</v>
      </c>
      <c r="O41" s="142" t="str">
        <f>LEFT(RIGHT(Fixtures!P18,2),1)</f>
        <v>A</v>
      </c>
      <c r="P41" s="142" t="str">
        <f>LEFT(RIGHT(Fixtures!Q18,2),1)</f>
        <v>H</v>
      </c>
      <c r="Q41" s="142" t="str">
        <f>LEFT(RIGHT(Fixtures!R18,2),1)</f>
        <v>A</v>
      </c>
      <c r="R41" s="142" t="str">
        <f>LEFT(RIGHT(Fixtures!S18,2),1)</f>
        <v>H</v>
      </c>
      <c r="S41" s="142" t="str">
        <f>LEFT(RIGHT(Fixtures!T18,2),1)</f>
        <v>A</v>
      </c>
      <c r="T41" s="142" t="str">
        <f>LEFT(RIGHT(Fixtures!U18,2),1)</f>
        <v>H</v>
      </c>
      <c r="U41" s="142" t="str">
        <f>LEFT(RIGHT(Fixtures!V18,2),1)</f>
        <v>H</v>
      </c>
      <c r="V41" s="142" t="str">
        <f>LEFT(RIGHT(Fixtures!W18,2),1)</f>
        <v>A</v>
      </c>
      <c r="W41" s="142" t="str">
        <f>LEFT(RIGHT(Fixtures!X18,2),1)</f>
        <v>H</v>
      </c>
      <c r="X41" s="142" t="str">
        <f>LEFT(RIGHT(Fixtures!Y18,2),1)</f>
        <v>A</v>
      </c>
      <c r="Y41" s="142" t="str">
        <f>LEFT(RIGHT(Fixtures!Z18,2),1)</f>
        <v>H</v>
      </c>
      <c r="Z41" s="142" t="str">
        <f>LEFT(RIGHT(Fixtures!AA18,2),1)</f>
        <v>H</v>
      </c>
      <c r="AA41" s="142" t="str">
        <f>LEFT(RIGHT(Fixtures!AB18,2),1)</f>
        <v>H</v>
      </c>
      <c r="AB41" s="142" t="str">
        <f>LEFT(RIGHT(Fixtures!AC18,2),1)</f>
        <v>A</v>
      </c>
      <c r="AC41" s="142" t="str">
        <f>LEFT(RIGHT(Fixtures!AD18,2),1)</f>
        <v>A</v>
      </c>
      <c r="AD41" s="142" t="str">
        <f>LEFT(RIGHT(Fixtures!AE18,2),1)</f>
        <v>H</v>
      </c>
      <c r="AE41" s="142" t="str">
        <f>LEFT(RIGHT(Fixtures!AF18,2),1)</f>
        <v>A</v>
      </c>
      <c r="AF41" s="142" t="str">
        <f>LEFT(RIGHT(Fixtures!AG18,2),1)</f>
        <v>H</v>
      </c>
      <c r="AG41" s="142" t="str">
        <f>LEFT(RIGHT(Fixtures!AH18,2),1)</f>
        <v>A</v>
      </c>
      <c r="AH41" s="142" t="str">
        <f>LEFT(RIGHT(Fixtures!AI18,2),1)</f>
        <v>H</v>
      </c>
      <c r="AI41" s="142" t="str">
        <f>LEFT(RIGHT(Fixtures!AJ18,2),1)</f>
        <v>H</v>
      </c>
      <c r="AJ41" s="142" t="str">
        <f>LEFT(RIGHT(Fixtures!AK18,2),1)</f>
        <v>A</v>
      </c>
      <c r="AK41" s="142" t="str">
        <f>LEFT(RIGHT(Fixtures!AL18,2),1)</f>
        <v>H</v>
      </c>
      <c r="AL41" s="142" t="str">
        <f>LEFT(RIGHT(Fixtures!AM18,2),1)</f>
        <v>A</v>
      </c>
      <c r="AM41" s="142" t="str">
        <f>LEFT(RIGHT(Fixtures!AN18,2),1)</f>
        <v>H</v>
      </c>
    </row>
    <row r="42" ht="12.75" customHeight="1">
      <c r="A42" s="140" t="str">
        <f t="shared" si="1"/>
        <v>Watford</v>
      </c>
      <c r="B42" s="142" t="str">
        <f>LEFT(RIGHT(Fixtures!C19,2),1)</f>
        <v>H</v>
      </c>
      <c r="C42" s="142" t="str">
        <f>LEFT(RIGHT(Fixtures!D19,2),1)</f>
        <v>A</v>
      </c>
      <c r="D42" s="142" t="str">
        <f>LEFT(RIGHT(Fixtures!E19,2),1)</f>
        <v>H</v>
      </c>
      <c r="E42" s="142" t="str">
        <f>LEFT(RIGHT(Fixtures!F19,2),1)</f>
        <v>H</v>
      </c>
      <c r="F42" s="142" t="str">
        <f>LEFT(RIGHT(Fixtures!G19,2),1)</f>
        <v>H</v>
      </c>
      <c r="G42" s="142" t="str">
        <f>LEFT(RIGHT(Fixtures!H19,2),1)</f>
        <v>A</v>
      </c>
      <c r="H42" s="142" t="str">
        <f>LEFT(RIGHT(Fixtures!I19,2),1)</f>
        <v>A</v>
      </c>
      <c r="I42" s="142" t="str">
        <f>LEFT(RIGHT(Fixtures!J19,2),1)</f>
        <v>H</v>
      </c>
      <c r="J42" s="142" t="str">
        <f>LEFT(RIGHT(Fixtures!K19,2),1)</f>
        <v>A</v>
      </c>
      <c r="K42" s="142" t="str">
        <f>LEFT(RIGHT(Fixtures!L19,2),1)</f>
        <v>H</v>
      </c>
      <c r="L42" s="142" t="str">
        <f>LEFT(RIGHT(Fixtures!M19,2),1)</f>
        <v>A</v>
      </c>
      <c r="M42" s="142" t="str">
        <f>LEFT(RIGHT(Fixtures!N19,2),1)</f>
        <v>A</v>
      </c>
      <c r="N42" s="142" t="str">
        <f>LEFT(RIGHT(Fixtures!O19,2),1)</f>
        <v>H</v>
      </c>
      <c r="O42" s="142" t="str">
        <f>LEFT(RIGHT(Fixtures!P19,2),1)</f>
        <v>A</v>
      </c>
      <c r="P42" s="142" t="str">
        <f>LEFT(RIGHT(Fixtures!Q19,2),1)</f>
        <v>H</v>
      </c>
      <c r="Q42" s="142" t="str">
        <f>LEFT(RIGHT(Fixtures!R19,2),1)</f>
        <v>A</v>
      </c>
      <c r="R42" s="142" t="str">
        <f>LEFT(RIGHT(Fixtures!S19,2),1)</f>
        <v>H</v>
      </c>
      <c r="S42" s="142" t="str">
        <f>LEFT(RIGHT(Fixtures!T19,2),1)</f>
        <v>A</v>
      </c>
      <c r="T42" s="142" t="str">
        <f>LEFT(RIGHT(Fixtures!U19,2),1)</f>
        <v>H</v>
      </c>
      <c r="U42" s="142" t="str">
        <f>LEFT(RIGHT(Fixtures!V19,2),1)</f>
        <v>H</v>
      </c>
      <c r="V42" s="142" t="str">
        <f>LEFT(RIGHT(Fixtures!W19,2),1)</f>
        <v>A</v>
      </c>
      <c r="W42" s="142" t="str">
        <f>LEFT(RIGHT(Fixtures!X19,2),1)</f>
        <v>A</v>
      </c>
      <c r="X42" s="142" t="str">
        <f>LEFT(RIGHT(Fixtures!Y19,2),1)</f>
        <v>H</v>
      </c>
      <c r="Y42" s="142" t="str">
        <f>LEFT(RIGHT(Fixtures!Z19,2),1)</f>
        <v>A</v>
      </c>
      <c r="Z42" s="142" t="str">
        <f>LEFT(RIGHT(Fixtures!AA19,2),1)</f>
        <v>A</v>
      </c>
      <c r="AA42" s="142" t="str">
        <f>LEFT(RIGHT(Fixtures!AB19,2),1)</f>
        <v>H</v>
      </c>
      <c r="AB42" s="142" t="str">
        <f>LEFT(RIGHT(Fixtures!AC19,2),1)</f>
        <v>A</v>
      </c>
      <c r="AC42" s="142" t="str">
        <f>LEFT(RIGHT(Fixtures!AD19,2),1)</f>
        <v>A</v>
      </c>
      <c r="AD42" s="142" t="str">
        <f>LEFT(RIGHT(Fixtures!AE19,2),1)</f>
        <v>H</v>
      </c>
      <c r="AE42" s="142" t="str">
        <f>LEFT(RIGHT(Fixtures!AF19,2),1)</f>
        <v>A</v>
      </c>
      <c r="AF42" s="142" t="str">
        <f>LEFT(RIGHT(Fixtures!AG19,2),1)</f>
        <v>H</v>
      </c>
      <c r="AG42" s="142" t="str">
        <f>LEFT(RIGHT(Fixtures!AH19,2),1)</f>
        <v>A</v>
      </c>
      <c r="AH42" s="142" t="str">
        <f>LEFT(RIGHT(Fixtures!AI19,2),1)</f>
        <v>H</v>
      </c>
      <c r="AI42" s="142" t="str">
        <f>LEFT(RIGHT(Fixtures!AJ19,2),1)</f>
        <v>H</v>
      </c>
      <c r="AJ42" s="142" t="str">
        <f>LEFT(RIGHT(Fixtures!AK19,2),1)</f>
        <v>A</v>
      </c>
      <c r="AK42" s="142" t="str">
        <f>LEFT(RIGHT(Fixtures!AL19,2),1)</f>
        <v>H</v>
      </c>
      <c r="AL42" s="142" t="str">
        <f>LEFT(RIGHT(Fixtures!AM19,2),1)</f>
        <v>A</v>
      </c>
      <c r="AM42" s="142" t="str">
        <f>LEFT(RIGHT(Fixtures!AN19,2),1)</f>
        <v>H</v>
      </c>
    </row>
    <row r="43" ht="12.75" customHeight="1">
      <c r="A43" s="140" t="str">
        <f t="shared" si="1"/>
        <v>West Ham</v>
      </c>
      <c r="B43" s="142" t="str">
        <f>LEFT(RIGHT(Fixtures!C20,2),1)</f>
        <v>A</v>
      </c>
      <c r="C43" s="142" t="str">
        <f>LEFT(RIGHT(Fixtures!D20,2),1)</f>
        <v>H</v>
      </c>
      <c r="D43" s="142" t="str">
        <f>LEFT(RIGHT(Fixtures!E20,2),1)</f>
        <v>A</v>
      </c>
      <c r="E43" s="142" t="str">
        <f>LEFT(RIGHT(Fixtures!F20,2),1)</f>
        <v>H</v>
      </c>
      <c r="F43" s="142" t="str">
        <f>LEFT(RIGHT(Fixtures!G20,2),1)</f>
        <v>A</v>
      </c>
      <c r="G43" s="142" t="str">
        <f>LEFT(RIGHT(Fixtures!H20,2),1)</f>
        <v>H</v>
      </c>
      <c r="H43" s="142" t="str">
        <f>LEFT(RIGHT(Fixtures!I20,2),1)</f>
        <v>H</v>
      </c>
      <c r="I43" s="142" t="str">
        <f>LEFT(RIGHT(Fixtures!J20,2),1)</f>
        <v>A</v>
      </c>
      <c r="J43" s="142" t="str">
        <f>LEFT(RIGHT(Fixtures!K20,2),1)</f>
        <v>H</v>
      </c>
      <c r="K43" s="142" t="str">
        <f>LEFT(RIGHT(Fixtures!L20,2),1)</f>
        <v>A</v>
      </c>
      <c r="L43" s="142" t="str">
        <f>LEFT(RIGHT(Fixtures!M20,2),1)</f>
        <v>H</v>
      </c>
      <c r="M43" s="142" t="str">
        <f>LEFT(RIGHT(Fixtures!N20,2),1)</f>
        <v>A</v>
      </c>
      <c r="N43" s="142" t="str">
        <f>LEFT(RIGHT(Fixtures!O20,2),1)</f>
        <v>H</v>
      </c>
      <c r="O43" s="142" t="str">
        <f>LEFT(RIGHT(Fixtures!P20,2),1)</f>
        <v>A</v>
      </c>
      <c r="P43" s="142" t="str">
        <f>LEFT(RIGHT(Fixtures!Q20,2),1)</f>
        <v>H</v>
      </c>
      <c r="Q43" s="142" t="str">
        <f>LEFT(RIGHT(Fixtures!R20,2),1)</f>
        <v>H</v>
      </c>
      <c r="R43" s="142" t="str">
        <f>LEFT(RIGHT(Fixtures!S20,2),1)</f>
        <v>A</v>
      </c>
      <c r="S43" s="142" t="str">
        <f>LEFT(RIGHT(Fixtures!T20,2),1)</f>
        <v>H</v>
      </c>
      <c r="T43" s="142" t="str">
        <f>LEFT(RIGHT(Fixtures!U20,2),1)</f>
        <v>A</v>
      </c>
      <c r="U43" s="142" t="str">
        <f>LEFT(RIGHT(Fixtures!V20,2),1)</f>
        <v>A</v>
      </c>
      <c r="V43" s="142" t="str">
        <f>LEFT(RIGHT(Fixtures!W20,2),1)</f>
        <v>H</v>
      </c>
      <c r="W43" s="142" t="str">
        <f>LEFT(RIGHT(Fixtures!X20,2),1)</f>
        <v>H</v>
      </c>
      <c r="X43" s="142" t="str">
        <f>LEFT(RIGHT(Fixtures!Y20,2),1)</f>
        <v>A</v>
      </c>
      <c r="Y43" s="142" t="str">
        <f>LEFT(RIGHT(Fixtures!Z20,2),1)</f>
        <v>A</v>
      </c>
      <c r="Z43" s="142" t="str">
        <f>LEFT(RIGHT(Fixtures!AA20,2),1)</f>
        <v>H</v>
      </c>
      <c r="AA43" s="142" t="str">
        <f>LEFT(RIGHT(Fixtures!AB20,2),1)</f>
        <v>A</v>
      </c>
      <c r="AB43" s="142" t="str">
        <f>LEFT(RIGHT(Fixtures!AC20,2),1)</f>
        <v>H</v>
      </c>
      <c r="AC43" s="142" t="str">
        <f>LEFT(RIGHT(Fixtures!AD20,2),1)</f>
        <v>A</v>
      </c>
      <c r="AD43" s="142" t="str">
        <f>LEFT(RIGHT(Fixtures!AE20,2),1)</f>
        <v>H</v>
      </c>
      <c r="AE43" s="142" t="str">
        <f>LEFT(RIGHT(Fixtures!AF20,2),1)</f>
        <v>A</v>
      </c>
      <c r="AF43" s="142" t="str">
        <f>LEFT(RIGHT(Fixtures!AG20,2),1)</f>
        <v>H</v>
      </c>
      <c r="AG43" s="142" t="str">
        <f>LEFT(RIGHT(Fixtures!AH20,2),1)</f>
        <v>H</v>
      </c>
      <c r="AH43" s="142" t="str">
        <f>LEFT(RIGHT(Fixtures!AI20,2),1)</f>
        <v>A</v>
      </c>
      <c r="AI43" s="142" t="str">
        <f>LEFT(RIGHT(Fixtures!AJ20,2),1)</f>
        <v>A</v>
      </c>
      <c r="AJ43" s="142" t="str">
        <f>LEFT(RIGHT(Fixtures!AK20,2),1)</f>
        <v>H</v>
      </c>
      <c r="AK43" s="142" t="str">
        <f>LEFT(RIGHT(Fixtures!AL20,2),1)</f>
        <v>A</v>
      </c>
      <c r="AL43" s="142" t="str">
        <f>LEFT(RIGHT(Fixtures!AM20,2),1)</f>
        <v>H</v>
      </c>
      <c r="AM43" s="142" t="str">
        <f>LEFT(RIGHT(Fixtures!AN20,2),1)</f>
        <v>A</v>
      </c>
    </row>
    <row r="44" ht="12.75" customHeight="1">
      <c r="A44" s="140" t="str">
        <f t="shared" si="1"/>
        <v>Wolves</v>
      </c>
      <c r="B44" s="142" t="str">
        <f>LEFT(RIGHT(Fixtures!C21,2),1)</f>
        <v>H</v>
      </c>
      <c r="C44" s="142" t="str">
        <f>LEFT(RIGHT(Fixtures!D21,2),1)</f>
        <v>A</v>
      </c>
      <c r="D44" s="142" t="str">
        <f>LEFT(RIGHT(Fixtures!E21,2),1)</f>
        <v>H</v>
      </c>
      <c r="E44" s="142" t="str">
        <f>LEFT(RIGHT(Fixtures!F21,2),1)</f>
        <v>A</v>
      </c>
      <c r="F44" s="142" t="str">
        <f>LEFT(RIGHT(Fixtures!G21,2),1)</f>
        <v>H</v>
      </c>
      <c r="G44" s="142" t="str">
        <f>LEFT(RIGHT(Fixtures!H21,2),1)</f>
        <v>A</v>
      </c>
      <c r="H44" s="142" t="str">
        <f>LEFT(RIGHT(Fixtures!I21,2),1)</f>
        <v>H</v>
      </c>
      <c r="I44" s="142" t="str">
        <f>LEFT(RIGHT(Fixtures!J21,2),1)</f>
        <v>A</v>
      </c>
      <c r="J44" s="142" t="str">
        <f>LEFT(RIGHT(Fixtures!K21,2),1)</f>
        <v>H</v>
      </c>
      <c r="K44" s="142" t="str">
        <f>LEFT(RIGHT(Fixtures!L21,2),1)</f>
        <v>A</v>
      </c>
      <c r="L44" s="142" t="str">
        <f>LEFT(RIGHT(Fixtures!M21,2),1)</f>
        <v>H</v>
      </c>
      <c r="M44" s="142" t="str">
        <f>LEFT(RIGHT(Fixtures!N21,2),1)</f>
        <v>A</v>
      </c>
      <c r="N44" s="142" t="str">
        <f>LEFT(RIGHT(Fixtures!O21,2),1)</f>
        <v>H</v>
      </c>
      <c r="O44" s="142" t="str">
        <f>LEFT(RIGHT(Fixtures!P21,2),1)</f>
        <v>A</v>
      </c>
      <c r="P44" s="142" t="str">
        <f>LEFT(RIGHT(Fixtures!Q21,2),1)</f>
        <v>H</v>
      </c>
      <c r="Q44" s="142" t="str">
        <f>LEFT(RIGHT(Fixtures!R21,2),1)</f>
        <v>A</v>
      </c>
      <c r="R44" s="142" t="str">
        <f>LEFT(RIGHT(Fixtures!S21,2),1)</f>
        <v>H</v>
      </c>
      <c r="S44" s="142" t="str">
        <f>LEFT(RIGHT(Fixtures!T21,2),1)</f>
        <v>H</v>
      </c>
      <c r="T44" s="142" t="str">
        <f>LEFT(RIGHT(Fixtures!U21,2),1)</f>
        <v>A</v>
      </c>
      <c r="U44" s="142" t="str">
        <f>LEFT(RIGHT(Fixtures!V21,2),1)</f>
        <v>A</v>
      </c>
      <c r="V44" s="142" t="str">
        <f>LEFT(RIGHT(Fixtures!W21,2),1)</f>
        <v>H</v>
      </c>
      <c r="W44" s="142" t="str">
        <f>LEFT(RIGHT(Fixtures!X21,2),1)</f>
        <v>A</v>
      </c>
      <c r="X44" s="142" t="str">
        <f>LEFT(RIGHT(Fixtures!Y21,2),1)</f>
        <v>H</v>
      </c>
      <c r="Y44" s="142" t="str">
        <f>LEFT(RIGHT(Fixtures!Z21,2),1)</f>
        <v>H</v>
      </c>
      <c r="Z44" s="142" t="str">
        <f>LEFT(RIGHT(Fixtures!AA21,2),1)</f>
        <v>A</v>
      </c>
      <c r="AA44" s="142" t="str">
        <f>LEFT(RIGHT(Fixtures!AB21,2),1)</f>
        <v>H</v>
      </c>
      <c r="AB44" s="142" t="str">
        <f>LEFT(RIGHT(Fixtures!AC21,2),1)</f>
        <v>A</v>
      </c>
      <c r="AC44" s="142" t="str">
        <f>LEFT(RIGHT(Fixtures!AD21,2),1)</f>
        <v>A</v>
      </c>
      <c r="AD44" s="142" t="str">
        <f>LEFT(RIGHT(Fixtures!AE21,2),1)</f>
        <v>H</v>
      </c>
      <c r="AE44" s="142" t="str">
        <f>LEFT(RIGHT(Fixtures!AF21,2),1)</f>
        <v>A</v>
      </c>
      <c r="AF44" s="142" t="str">
        <f>LEFT(RIGHT(Fixtures!AG21,2),1)</f>
        <v>H</v>
      </c>
      <c r="AG44" s="142" t="str">
        <f>LEFT(RIGHT(Fixtures!AH21,2),1)</f>
        <v>A</v>
      </c>
      <c r="AH44" s="142" t="str">
        <f>LEFT(RIGHT(Fixtures!AI21,2),1)</f>
        <v>H</v>
      </c>
      <c r="AI44" s="142" t="str">
        <f>LEFT(RIGHT(Fixtures!AJ21,2),1)</f>
        <v>A</v>
      </c>
      <c r="AJ44" s="142" t="str">
        <f>LEFT(RIGHT(Fixtures!AK21,2),1)</f>
        <v>H</v>
      </c>
      <c r="AK44" s="142" t="str">
        <f>LEFT(RIGHT(Fixtures!AL21,2),1)</f>
        <v>A</v>
      </c>
      <c r="AL44" s="142" t="str">
        <f>LEFT(RIGHT(Fixtures!AM21,2),1)</f>
        <v>H</v>
      </c>
      <c r="AM44" s="142" t="str">
        <f>LEFT(RIGHT(Fixtures!AN21,2),1)</f>
        <v>A</v>
      </c>
    </row>
    <row r="45" ht="15.75" customHeight="1">
      <c r="A45" s="147" t="s">
        <v>161</v>
      </c>
      <c r="B45" s="148"/>
      <c r="C45" s="148"/>
      <c r="D45" s="148"/>
      <c r="E45" s="148"/>
      <c r="F45" s="148"/>
      <c r="G45" s="148"/>
      <c r="H45" s="148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</row>
    <row r="46" ht="12.75" customHeight="1">
      <c r="A46" s="139" t="s">
        <v>159</v>
      </c>
      <c r="B46" s="139" t="s">
        <v>41</v>
      </c>
      <c r="C46" s="139" t="s">
        <v>42</v>
      </c>
      <c r="D46" s="139" t="s">
        <v>43</v>
      </c>
      <c r="E46" s="139" t="s">
        <v>44</v>
      </c>
      <c r="F46" s="139" t="s">
        <v>45</v>
      </c>
      <c r="G46" s="139" t="s">
        <v>46</v>
      </c>
      <c r="H46" s="139" t="s">
        <v>47</v>
      </c>
      <c r="I46" s="139" t="s">
        <v>48</v>
      </c>
      <c r="J46" s="139" t="s">
        <v>49</v>
      </c>
      <c r="K46" s="139" t="s">
        <v>50</v>
      </c>
      <c r="L46" s="140" t="s">
        <v>51</v>
      </c>
      <c r="M46" s="140" t="s">
        <v>52</v>
      </c>
      <c r="N46" s="140" t="s">
        <v>53</v>
      </c>
      <c r="O46" s="140" t="s">
        <v>54</v>
      </c>
      <c r="P46" s="140" t="s">
        <v>55</v>
      </c>
      <c r="Q46" s="140" t="s">
        <v>56</v>
      </c>
      <c r="R46" s="140" t="s">
        <v>57</v>
      </c>
      <c r="S46" s="140" t="s">
        <v>58</v>
      </c>
      <c r="T46" s="140" t="s">
        <v>59</v>
      </c>
      <c r="U46" s="140" t="s">
        <v>60</v>
      </c>
      <c r="V46" s="140" t="s">
        <v>61</v>
      </c>
      <c r="W46" s="140" t="s">
        <v>62</v>
      </c>
      <c r="X46" s="140" t="s">
        <v>63</v>
      </c>
      <c r="Y46" s="140" t="s">
        <v>64</v>
      </c>
      <c r="Z46" s="140" t="s">
        <v>65</v>
      </c>
      <c r="AA46" s="140" t="s">
        <v>66</v>
      </c>
      <c r="AB46" s="140" t="s">
        <v>67</v>
      </c>
      <c r="AC46" s="140" t="s">
        <v>68</v>
      </c>
      <c r="AD46" s="140" t="s">
        <v>69</v>
      </c>
      <c r="AE46" s="140" t="s">
        <v>70</v>
      </c>
      <c r="AF46" s="140" t="s">
        <v>71</v>
      </c>
      <c r="AG46" s="140" t="s">
        <v>72</v>
      </c>
      <c r="AH46" s="140" t="s">
        <v>73</v>
      </c>
      <c r="AI46" s="140" t="s">
        <v>74</v>
      </c>
      <c r="AJ46" s="140" t="s">
        <v>75</v>
      </c>
      <c r="AK46" s="140" t="s">
        <v>76</v>
      </c>
      <c r="AL46" s="140" t="s">
        <v>77</v>
      </c>
      <c r="AM46" s="140" t="s">
        <v>78</v>
      </c>
    </row>
    <row r="47" ht="12.75" customHeight="1">
      <c r="A47" s="140" t="str">
        <f t="shared" ref="A47:A66" si="2">A3</f>
        <v>Arsenal</v>
      </c>
      <c r="B47" s="149">
        <f>VLOOKUP(B3,Difficulties!$B$3:$F$22,IF(Calc_VsDef!B25="H",4,2),FALSE)*VLOOKUP($A47,Difficulties!$A$3:$F$22,IF(Calc_VsDef!B25="H",4,6),FALSE)</f>
        <v>1.38952732</v>
      </c>
      <c r="C47" s="149">
        <f>VLOOKUP(C3,Difficulties!$B$3:$F$22,IF(Calc_VsDef!C25="H",4,2),FALSE)*VLOOKUP($A47,Difficulties!$A$3:$F$22,IF(Calc_VsDef!C25="H",4,6),FALSE)</f>
        <v>1.435844066</v>
      </c>
      <c r="D47" s="149">
        <f>VLOOKUP(D3,Difficulties!$B$3:$F$22,IF(Calc_VsDef!D25="H",4,2),FALSE)*VLOOKUP($A47,Difficulties!$A$3:$F$22,IF(Calc_VsDef!D25="H",4,6),FALSE)</f>
        <v>0.7410813154</v>
      </c>
      <c r="E47" s="149">
        <f>VLOOKUP(E3,Difficulties!$B$3:$F$22,IF(Calc_VsDef!E25="H",4,2),FALSE)*VLOOKUP($A47,Difficulties!$A$3:$F$22,IF(Calc_VsDef!E25="H",4,6),FALSE)</f>
        <v>0.8919759476</v>
      </c>
      <c r="F47" s="149">
        <f>VLOOKUP(F3,Difficulties!$B$3:$F$22,IF(Calc_VsDef!F25="H",4,2),FALSE)*VLOOKUP($A47,Difficulties!$A$3:$F$22,IF(Calc_VsDef!F25="H",4,6),FALSE)</f>
        <v>1.005090937</v>
      </c>
      <c r="G47" s="149">
        <f>VLOOKUP(G3,Difficulties!$B$3:$F$22,IF(Calc_VsDef!G25="H",4,2),FALSE)*VLOOKUP($A47,Difficulties!$A$3:$F$22,IF(Calc_VsDef!G25="H",4,6),FALSE)</f>
        <v>0.4940540147</v>
      </c>
      <c r="H47" s="149">
        <f>VLOOKUP(H3,Difficulties!$B$3:$F$22,IF(Calc_VsDef!H25="H",4,2),FALSE)*VLOOKUP($A47,Difficulties!$A$3:$F$22,IF(Calc_VsDef!H25="H",4,6),FALSE)</f>
        <v>0.5249326473</v>
      </c>
      <c r="I47" s="149">
        <f>VLOOKUP(I3,Difficulties!$B$3:$F$22,IF(Calc_VsDef!I25="H",4,2),FALSE)*VLOOKUP($A47,Difficulties!$A$3:$F$22,IF(Calc_VsDef!I25="H",4,6),FALSE)</f>
        <v>0.8919759476</v>
      </c>
      <c r="J47" s="149">
        <f>VLOOKUP(J3,Difficulties!$B$3:$F$22,IF(Calc_VsDef!J25="H",4,2),FALSE)*VLOOKUP($A47,Difficulties!$A$3:$F$22,IF(Calc_VsDef!J25="H",4,6),FALSE)</f>
        <v>0.9572299835</v>
      </c>
      <c r="K47" s="149">
        <f>VLOOKUP(K3,Difficulties!$B$3:$F$22,IF(Calc_VsDef!K25="H",4,2),FALSE)*VLOOKUP($A47,Difficulties!$A$3:$F$22,IF(Calc_VsDef!K25="H",4,6),FALSE)</f>
        <v>1.387983112</v>
      </c>
      <c r="L47" s="149">
        <f>VLOOKUP(L3,Difficulties!$B$3:$F$22,IF(Calc_VsDef!L25="H",4,2),FALSE)*VLOOKUP($A47,Difficulties!$A$3:$F$22,IF(Calc_VsDef!L25="H",4,6),FALSE)</f>
        <v>1.204257284</v>
      </c>
      <c r="M47" s="149">
        <f>VLOOKUP(M3,Difficulties!$B$3:$F$22,IF(Calc_VsDef!M25="H",4,2),FALSE)*VLOOKUP($A47,Difficulties!$A$3:$F$22,IF(Calc_VsDef!M25="H",4,6),FALSE)</f>
        <v>0.392545978</v>
      </c>
      <c r="N47" s="149">
        <f>VLOOKUP(N3,Difficulties!$B$3:$F$22,IF(Calc_VsDef!N25="H",4,2),FALSE)*VLOOKUP($A47,Difficulties!$A$3:$F$22,IF(Calc_VsDef!N25="H",4,6),FALSE)</f>
        <v>1.244398433</v>
      </c>
      <c r="O47" s="149">
        <f>VLOOKUP(O3,Difficulties!$B$3:$F$22,IF(Calc_VsDef!O25="H",4,2),FALSE)*VLOOKUP($A47,Difficulties!$A$3:$F$22,IF(Calc_VsDef!O25="H",4,6),FALSE)</f>
        <v>1.049865295</v>
      </c>
      <c r="P47" s="149">
        <f>VLOOKUP(P3,Difficulties!$B$3:$F$22,IF(Calc_VsDef!P25="H",4,2),FALSE)*VLOOKUP($A47,Difficulties!$A$3:$F$22,IF(Calc_VsDef!P25="H",4,6),FALSE)</f>
        <v>1.818736241</v>
      </c>
      <c r="Q47" s="149">
        <f>VLOOKUP(Q3,Difficulties!$B$3:$F$22,IF(Calc_VsDef!Q25="H",4,2),FALSE)*VLOOKUP($A47,Difficulties!$A$3:$F$22,IF(Calc_VsDef!Q25="H",4,6),FALSE)</f>
        <v>0.3705406577</v>
      </c>
      <c r="R47" s="149">
        <f>VLOOKUP(R3,Difficulties!$B$3:$F$22,IF(Calc_VsDef!R25="H",4,2),FALSE)*VLOOKUP($A47,Difficulties!$A$3:$F$22,IF(Calc_VsDef!R25="H",4,6),FALSE)</f>
        <v>0.9572299835</v>
      </c>
      <c r="S47" s="149">
        <f>VLOOKUP(S3,Difficulties!$B$3:$F$22,IF(Calc_VsDef!S25="H",4,2),FALSE)*VLOOKUP($A47,Difficulties!$A$3:$F$22,IF(Calc_VsDef!S25="H",4,6),FALSE)</f>
        <v>0.6175679584</v>
      </c>
      <c r="T47" s="149">
        <f>VLOOKUP(T3,Difficulties!$B$3:$F$22,IF(Calc_VsDef!T25="H",4,2),FALSE)*VLOOKUP($A47,Difficulties!$A$3:$F$22,IF(Calc_VsDef!T25="H",4,6),FALSE)</f>
        <v>1.148675616</v>
      </c>
      <c r="U47" s="149">
        <f>VLOOKUP(U3,Difficulties!$B$3:$F$22,IF(Calc_VsDef!U25="H",4,2),FALSE)*VLOOKUP($A47,Difficulties!$A$3:$F$22,IF(Calc_VsDef!U25="H",4,6),FALSE)</f>
        <v>2.153766553</v>
      </c>
      <c r="V47" s="149">
        <f>VLOOKUP(V3,Difficulties!$B$3:$F$22,IF(Calc_VsDef!V25="H",4,2),FALSE)*VLOOKUP($A47,Difficulties!$A$3:$F$22,IF(Calc_VsDef!V25="H",4,6),FALSE)</f>
        <v>0.4374083755</v>
      </c>
      <c r="W47" s="149">
        <f>VLOOKUP(W3,Difficulties!$B$3:$F$22,IF(Calc_VsDef!W25="H",4,2),FALSE)*VLOOKUP($A47,Difficulties!$A$3:$F$22,IF(Calc_VsDef!W25="H",4,6),FALSE)</f>
        <v>1.148675616</v>
      </c>
      <c r="X47" s="149">
        <f>VLOOKUP(X3,Difficulties!$B$3:$F$22,IF(Calc_VsDef!X25="H",4,2),FALSE)*VLOOKUP($A47,Difficulties!$A$3:$F$22,IF(Calc_VsDef!X25="H",4,6),FALSE)</f>
        <v>0.9881086161</v>
      </c>
      <c r="Y47" s="149">
        <f>VLOOKUP(Y3,Difficulties!$B$3:$F$22,IF(Calc_VsDef!Y25="H",4,2),FALSE)*VLOOKUP($A47,Difficulties!$A$3:$F$22,IF(Calc_VsDef!Y25="H",4,6),FALSE)</f>
        <v>0.3252523818</v>
      </c>
      <c r="Z47" s="149">
        <f>VLOOKUP(Z3,Difficulties!$B$3:$F$22,IF(Calc_VsDef!Z25="H",4,2),FALSE)*VLOOKUP($A47,Difficulties!$A$3:$F$22,IF(Calc_VsDef!Z25="H",4,6),FALSE)</f>
        <v>2.919549995</v>
      </c>
      <c r="AA47" s="149">
        <f>VLOOKUP(AA3,Difficulties!$B$3:$F$22,IF(Calc_VsDef!AA25="H",4,2),FALSE)*VLOOKUP($A47,Difficulties!$A$3:$F$22,IF(Calc_VsDef!AA25="H",4,6),FALSE)</f>
        <v>0.7657834412</v>
      </c>
      <c r="AB47" s="149">
        <f>VLOOKUP(AB3,Difficulties!$B$3:$F$22,IF(Calc_VsDef!AB25="H",4,2),FALSE)*VLOOKUP($A47,Difficulties!$A$3:$F$22,IF(Calc_VsDef!AB25="H",4,6),FALSE)</f>
        <v>0.5249326473</v>
      </c>
      <c r="AC47" s="149">
        <f>VLOOKUP(AC3,Difficulties!$B$3:$F$22,IF(Calc_VsDef!AC25="H",4,2),FALSE)*VLOOKUP($A47,Difficulties!$A$3:$F$22,IF(Calc_VsDef!AC25="H",4,6),FALSE)</f>
        <v>0.5866893258</v>
      </c>
      <c r="AD47" s="149">
        <f>VLOOKUP(AD3,Difficulties!$B$3:$F$22,IF(Calc_VsDef!AD25="H",4,2),FALSE)*VLOOKUP($A47,Difficulties!$A$3:$F$22,IF(Calc_VsDef!AD25="H",4,6),FALSE)</f>
        <v>1.914459058</v>
      </c>
      <c r="AE47" s="149">
        <f>VLOOKUP(AE3,Difficulties!$B$3:$F$22,IF(Calc_VsDef!AE25="H",4,2),FALSE)*VLOOKUP($A47,Difficulties!$A$3:$F$22,IF(Calc_VsDef!AE25="H",4,6),FALSE)</f>
        <v>0.9263513509</v>
      </c>
      <c r="AF47" s="149">
        <f>VLOOKUP(AF3,Difficulties!$B$3:$F$22,IF(Calc_VsDef!AF25="H",4,2),FALSE)*VLOOKUP($A47,Difficulties!$A$3:$F$22,IF(Calc_VsDef!AF25="H",4,6),FALSE)</f>
        <v>1.048071738</v>
      </c>
      <c r="AG47" s="149">
        <f>VLOOKUP(AG3,Difficulties!$B$3:$F$22,IF(Calc_VsDef!AG25="H",4,2),FALSE)*VLOOKUP($A47,Difficulties!$A$3:$F$22,IF(Calc_VsDef!AG25="H",4,6),FALSE)</f>
        <v>0.5558106932</v>
      </c>
      <c r="AH47" s="149">
        <f>VLOOKUP(AH3,Difficulties!$B$3:$F$22,IF(Calc_VsDef!AH25="H",4,2),FALSE)*VLOOKUP($A47,Difficulties!$A$3:$F$22,IF(Calc_VsDef!AH25="H",4,6),FALSE)</f>
        <v>1.340121249</v>
      </c>
      <c r="AI47" s="149">
        <f>VLOOKUP(AI3,Difficulties!$B$3:$F$22,IF(Calc_VsDef!AI25="H",4,2),FALSE)*VLOOKUP($A47,Difficulties!$A$3:$F$22,IF(Calc_VsDef!AI25="H",4,6),FALSE)</f>
        <v>1.292260296</v>
      </c>
      <c r="AJ47" s="149">
        <f>VLOOKUP(AJ3,Difficulties!$B$3:$F$22,IF(Calc_VsDef!AJ25="H",4,2),FALSE)*VLOOKUP($A47,Difficulties!$A$3:$F$22,IF(Calc_VsDef!AJ25="H",4,6),FALSE)</f>
        <v>0.4940540147</v>
      </c>
      <c r="AK47" s="149">
        <f>VLOOKUP(AK3,Difficulties!$B$3:$F$22,IF(Calc_VsDef!AK25="H",4,2),FALSE)*VLOOKUP($A47,Difficulties!$A$3:$F$22,IF(Calc_VsDef!AK25="H",4,6),FALSE)</f>
        <v>1.19653657</v>
      </c>
      <c r="AL47" s="149">
        <f>VLOOKUP(AL3,Difficulties!$B$3:$F$22,IF(Calc_VsDef!AL25="H",4,2),FALSE)*VLOOKUP($A47,Difficulties!$A$3:$F$22,IF(Calc_VsDef!AL25="H",4,6),FALSE)</f>
        <v>0.3087839792</v>
      </c>
      <c r="AM47" s="149">
        <f>VLOOKUP(AM3,Difficulties!$B$3:$F$22,IF(Calc_VsDef!AM25="H",4,2),FALSE)*VLOOKUP($A47,Difficulties!$A$3:$F$22,IF(Calc_VsDef!AM25="H",4,6),FALSE)</f>
        <v>0.7657834412</v>
      </c>
    </row>
    <row r="48" ht="12.75" customHeight="1">
      <c r="A48" s="140" t="str">
        <f t="shared" si="2"/>
        <v>Bournemouth</v>
      </c>
      <c r="B48" s="149">
        <f>VLOOKUP(B4,Difficulties!$B$3:$F$22,IF(Calc_VsDef!B26="H",4,2),FALSE)*VLOOKUP($A48,Difficulties!$A$3:$F$22,IF(Calc_VsDef!B26="H",4,6),FALSE)</f>
        <v>0.4878782637</v>
      </c>
      <c r="C48" s="149">
        <f>VLOOKUP(C4,Difficulties!$B$3:$F$22,IF(Calc_VsDef!C26="H",4,2),FALSE)*VLOOKUP($A48,Difficulties!$A$3:$F$22,IF(Calc_VsDef!C26="H",4,6),FALSE)</f>
        <v>1.148675616</v>
      </c>
      <c r="D48" s="149">
        <f>VLOOKUP(D4,Difficulties!$B$3:$F$22,IF(Calc_VsDef!D26="H",4,2),FALSE)*VLOOKUP($A48,Difficulties!$A$3:$F$22,IF(Calc_VsDef!D26="H",4,6),FALSE)</f>
        <v>0.7410805527</v>
      </c>
      <c r="E48" s="149">
        <f>VLOOKUP(E4,Difficulties!$B$3:$F$22,IF(Calc_VsDef!E26="H",4,2),FALSE)*VLOOKUP($A48,Difficulties!$A$3:$F$22,IF(Calc_VsDef!E26="H",4,6),FALSE)</f>
        <v>1.435844066</v>
      </c>
      <c r="F48" s="149">
        <f>VLOOKUP(F4,Difficulties!$B$3:$F$22,IF(Calc_VsDef!F26="H",4,2),FALSE)*VLOOKUP($A48,Difficulties!$A$3:$F$22,IF(Calc_VsDef!F26="H",4,6),FALSE)</f>
        <v>1.435844066</v>
      </c>
      <c r="G48" s="149">
        <f>VLOOKUP(G4,Difficulties!$B$3:$F$22,IF(Calc_VsDef!G26="H",4,2),FALSE)*VLOOKUP($A48,Difficulties!$A$3:$F$22,IF(Calc_VsDef!G26="H",4,6),FALSE)</f>
        <v>0.7657834412</v>
      </c>
      <c r="H48" s="149">
        <f>VLOOKUP(H4,Difficulties!$B$3:$F$22,IF(Calc_VsDef!H26="H",4,2),FALSE)*VLOOKUP($A48,Difficulties!$A$3:$F$22,IF(Calc_VsDef!H26="H",4,6),FALSE)</f>
        <v>0.7410805527</v>
      </c>
      <c r="I48" s="149">
        <f>VLOOKUP(I4,Difficulties!$B$3:$F$22,IF(Calc_VsDef!I26="H",4,2),FALSE)*VLOOKUP($A48,Difficulties!$A$3:$F$22,IF(Calc_VsDef!I26="H",4,6),FALSE)</f>
        <v>1.292260296</v>
      </c>
      <c r="J48" s="149">
        <f>VLOOKUP(J4,Difficulties!$B$3:$F$22,IF(Calc_VsDef!J26="H",4,2),FALSE)*VLOOKUP($A48,Difficulties!$A$3:$F$22,IF(Calc_VsDef!J26="H",4,6),FALSE)</f>
        <v>0.7873984723</v>
      </c>
      <c r="K48" s="149">
        <f>VLOOKUP(K4,Difficulties!$B$3:$F$22,IF(Calc_VsDef!K26="H",4,2),FALSE)*VLOOKUP($A48,Difficulties!$A$3:$F$22,IF(Calc_VsDef!K26="H",4,6),FALSE)</f>
        <v>0.8919759476</v>
      </c>
      <c r="L48" s="149">
        <f>VLOOKUP(L4,Difficulties!$B$3:$F$22,IF(Calc_VsDef!L26="H",4,2),FALSE)*VLOOKUP($A48,Difficulties!$A$3:$F$22,IF(Calc_VsDef!L26="H",4,6),FALSE)</f>
        <v>1.389526146</v>
      </c>
      <c r="M48" s="149">
        <f>VLOOKUP(M4,Difficulties!$B$3:$F$22,IF(Calc_VsDef!M26="H",4,2),FALSE)*VLOOKUP($A48,Difficulties!$A$3:$F$22,IF(Calc_VsDef!M26="H",4,6),FALSE)</f>
        <v>1.005090937</v>
      </c>
      <c r="N48" s="149">
        <f>VLOOKUP(N4,Difficulties!$B$3:$F$22,IF(Calc_VsDef!N26="H",4,2),FALSE)*VLOOKUP($A48,Difficulties!$A$3:$F$22,IF(Calc_VsDef!N26="H",4,6),FALSE)</f>
        <v>0.9263513509</v>
      </c>
      <c r="O48" s="149">
        <f>VLOOKUP(O4,Difficulties!$B$3:$F$22,IF(Calc_VsDef!O26="H",4,2),FALSE)*VLOOKUP($A48,Difficulties!$A$3:$F$22,IF(Calc_VsDef!O26="H",4,6),FALSE)</f>
        <v>2.919549995</v>
      </c>
      <c r="P48" s="149">
        <f>VLOOKUP(P4,Difficulties!$B$3:$F$22,IF(Calc_VsDef!P26="H",4,2),FALSE)*VLOOKUP($A48,Difficulties!$A$3:$F$22,IF(Calc_VsDef!P26="H",4,6),FALSE)</f>
        <v>0.5558106345</v>
      </c>
      <c r="Q48" s="149">
        <f>VLOOKUP(Q4,Difficulties!$B$3:$F$22,IF(Calc_VsDef!Q26="H",4,2),FALSE)*VLOOKUP($A48,Difficulties!$A$3:$F$22,IF(Calc_VsDef!Q26="H",4,6),FALSE)</f>
        <v>1.806384782</v>
      </c>
      <c r="R48" s="149">
        <f>VLOOKUP(R4,Difficulties!$B$3:$F$22,IF(Calc_VsDef!R26="H",4,2),FALSE)*VLOOKUP($A48,Difficulties!$A$3:$F$22,IF(Calc_VsDef!R26="H",4,6),FALSE)</f>
        <v>1.048071738</v>
      </c>
      <c r="S48" s="149">
        <f>VLOOKUP(S4,Difficulties!$B$3:$F$22,IF(Calc_VsDef!S26="H",4,2),FALSE)*VLOOKUP($A48,Difficulties!$A$3:$F$22,IF(Calc_VsDef!S26="H",4,6),FALSE)</f>
        <v>0.4631756754</v>
      </c>
      <c r="T48" s="149">
        <f>VLOOKUP(T4,Difficulties!$B$3:$F$22,IF(Calc_VsDef!T26="H",4,2),FALSE)*VLOOKUP($A48,Difficulties!$A$3:$F$22,IF(Calc_VsDef!T26="H",4,6),FALSE)</f>
        <v>1.914459058</v>
      </c>
      <c r="U48" s="149">
        <f>VLOOKUP(U4,Difficulties!$B$3:$F$22,IF(Calc_VsDef!U26="H",4,2),FALSE)*VLOOKUP($A48,Difficulties!$A$3:$F$22,IF(Calc_VsDef!U26="H",4,6),FALSE)</f>
        <v>1.818736241</v>
      </c>
      <c r="V48" s="149">
        <f>VLOOKUP(V4,Difficulties!$B$3:$F$22,IF(Calc_VsDef!V26="H",4,2),FALSE)*VLOOKUP($A48,Difficulties!$A$3:$F$22,IF(Calc_VsDef!V26="H",4,6),FALSE)</f>
        <v>0.7873984723</v>
      </c>
      <c r="W48" s="149">
        <f>VLOOKUP(W4,Difficulties!$B$3:$F$22,IF(Calc_VsDef!W26="H",4,2),FALSE)*VLOOKUP($A48,Difficulties!$A$3:$F$22,IF(Calc_VsDef!W26="H",4,6),FALSE)</f>
        <v>1.340121249</v>
      </c>
      <c r="X48" s="149">
        <f>VLOOKUP(X4,Difficulties!$B$3:$F$22,IF(Calc_VsDef!X26="H",4,2),FALSE)*VLOOKUP($A48,Difficulties!$A$3:$F$22,IF(Calc_VsDef!X26="H",4,6),FALSE)</f>
        <v>1.111621269</v>
      </c>
      <c r="Y48" s="149">
        <f>VLOOKUP(Y4,Difficulties!$B$3:$F$22,IF(Calc_VsDef!Y26="H",4,2),FALSE)*VLOOKUP($A48,Difficulties!$A$3:$F$22,IF(Calc_VsDef!Y26="H",4,6),FALSE)</f>
        <v>1.482161985</v>
      </c>
      <c r="Z48" s="149">
        <f>VLOOKUP(Z4,Difficulties!$B$3:$F$22,IF(Calc_VsDef!Z26="H",4,2),FALSE)*VLOOKUP($A48,Difficulties!$A$3:$F$22,IF(Calc_VsDef!Z26="H",4,6),FALSE)</f>
        <v>0.8919759476</v>
      </c>
      <c r="AA48" s="149">
        <f>VLOOKUP(AA4,Difficulties!$B$3:$F$22,IF(Calc_VsDef!AA26="H",4,2),FALSE)*VLOOKUP($A48,Difficulties!$A$3:$F$22,IF(Calc_VsDef!AA26="H",4,6),FALSE)</f>
        <v>2.153766553</v>
      </c>
      <c r="AB48" s="149">
        <f>VLOOKUP(AB4,Difficulties!$B$3:$F$22,IF(Calc_VsDef!AB26="H",4,2),FALSE)*VLOOKUP($A48,Difficulties!$A$3:$F$22,IF(Calc_VsDef!AB26="H",4,6),FALSE)</f>
        <v>0.5888185941</v>
      </c>
      <c r="AC48" s="149">
        <f>VLOOKUP(AC4,Difficulties!$B$3:$F$22,IF(Calc_VsDef!AC26="H",4,2),FALSE)*VLOOKUP($A48,Difficulties!$A$3:$F$22,IF(Calc_VsDef!AC26="H",4,6),FALSE)</f>
        <v>2.584519682</v>
      </c>
      <c r="AD48" s="149">
        <f>VLOOKUP(AD4,Difficulties!$B$3:$F$22,IF(Calc_VsDef!AD26="H",4,2),FALSE)*VLOOKUP($A48,Difficulties!$A$3:$F$22,IF(Calc_VsDef!AD26="H",4,6),FALSE)</f>
        <v>2.084289659</v>
      </c>
      <c r="AE48" s="149">
        <f>VLOOKUP(AE4,Difficulties!$B$3:$F$22,IF(Calc_VsDef!AE26="H",4,2),FALSE)*VLOOKUP($A48,Difficulties!$A$3:$F$22,IF(Calc_VsDef!AE26="H",4,6),FALSE)</f>
        <v>0.7657834412</v>
      </c>
      <c r="AF48" s="149">
        <f>VLOOKUP(AF4,Difficulties!$B$3:$F$22,IF(Calc_VsDef!AF26="H",4,2),FALSE)*VLOOKUP($A48,Difficulties!$A$3:$F$22,IF(Calc_VsDef!AF26="H",4,6),FALSE)</f>
        <v>0.8337155118</v>
      </c>
      <c r="AG48" s="149">
        <f>VLOOKUP(AG4,Difficulties!$B$3:$F$22,IF(Calc_VsDef!AG26="H",4,2),FALSE)*VLOOKUP($A48,Difficulties!$A$3:$F$22,IF(Calc_VsDef!AG26="H",4,6),FALSE)</f>
        <v>1.19653657</v>
      </c>
      <c r="AH48" s="149">
        <f>VLOOKUP(AH4,Difficulties!$B$3:$F$22,IF(Calc_VsDef!AH26="H",4,2),FALSE)*VLOOKUP($A48,Difficulties!$A$3:$F$22,IF(Calc_VsDef!AH26="H",4,6),FALSE)</f>
        <v>0.9263513509</v>
      </c>
      <c r="AI48" s="149">
        <f>VLOOKUP(AI4,Difficulties!$B$3:$F$22,IF(Calc_VsDef!AI26="H",4,2),FALSE)*VLOOKUP($A48,Difficulties!$A$3:$F$22,IF(Calc_VsDef!AI26="H",4,6),FALSE)</f>
        <v>1.148675616</v>
      </c>
      <c r="AJ48" s="149">
        <f>VLOOKUP(AJ4,Difficulties!$B$3:$F$22,IF(Calc_VsDef!AJ26="H",4,2),FALSE)*VLOOKUP($A48,Difficulties!$A$3:$F$22,IF(Calc_VsDef!AJ26="H",4,6),FALSE)</f>
        <v>0.6561121477</v>
      </c>
      <c r="AK48" s="149">
        <f>VLOOKUP(AK4,Difficulties!$B$3:$F$22,IF(Calc_VsDef!AK26="H",4,2),FALSE)*VLOOKUP($A48,Difficulties!$A$3:$F$22,IF(Calc_VsDef!AK26="H",4,6),FALSE)</f>
        <v>0.9572299835</v>
      </c>
      <c r="AL48" s="149">
        <f>VLOOKUP(AL4,Difficulties!$B$3:$F$22,IF(Calc_VsDef!AL26="H",4,2),FALSE)*VLOOKUP($A48,Difficulties!$A$3:$F$22,IF(Calc_VsDef!AL26="H",4,6),FALSE)</f>
        <v>1.574796945</v>
      </c>
      <c r="AM48" s="149">
        <f>VLOOKUP(AM4,Difficulties!$B$3:$F$22,IF(Calc_VsDef!AM26="H",4,2),FALSE)*VLOOKUP($A48,Difficulties!$A$3:$F$22,IF(Calc_VsDef!AM26="H",4,6),FALSE)</f>
        <v>1.387983112</v>
      </c>
    </row>
    <row r="49" ht="12.75" customHeight="1">
      <c r="A49" s="140" t="str">
        <f t="shared" si="2"/>
        <v>Brighton</v>
      </c>
      <c r="B49" s="149">
        <f>VLOOKUP(B5,Difficulties!$B$3:$F$22,IF(Calc_VsDef!B27="H",4,2),FALSE)*VLOOKUP($A49,Difficulties!$A$3:$F$22,IF(Calc_VsDef!B27="H",4,6),FALSE)</f>
        <v>1.208888792</v>
      </c>
      <c r="C49" s="149">
        <f>VLOOKUP(C5,Difficulties!$B$3:$F$22,IF(Calc_VsDef!C27="H",4,2),FALSE)*VLOOKUP($A49,Difficulties!$A$3:$F$22,IF(Calc_VsDef!C27="H",4,6),FALSE)</f>
        <v>1.157938309</v>
      </c>
      <c r="D49" s="149">
        <f>VLOOKUP(D5,Difficulties!$B$3:$F$22,IF(Calc_VsDef!D27="H",4,2),FALSE)*VLOOKUP($A49,Difficulties!$A$3:$F$22,IF(Calc_VsDef!D27="H",4,6),FALSE)</f>
        <v>2.014814086</v>
      </c>
      <c r="E49" s="149">
        <f>VLOOKUP(E5,Difficulties!$B$3:$F$22,IF(Calc_VsDef!E27="H",4,2),FALSE)*VLOOKUP($A49,Difficulties!$A$3:$F$22,IF(Calc_VsDef!E27="H",4,6),FALSE)</f>
        <v>0.5467600538</v>
      </c>
      <c r="F49" s="149">
        <f>VLOOKUP(F5,Difficulties!$B$3:$F$22,IF(Calc_VsDef!F27="H",4,2),FALSE)*VLOOKUP($A49,Difficulties!$A$3:$F$22,IF(Calc_VsDef!F27="H",4,6),FALSE)</f>
        <v>0.895473305</v>
      </c>
      <c r="G49" s="149">
        <f>VLOOKUP(G5,Difficulties!$B$3:$F$22,IF(Calc_VsDef!G27="H",4,2),FALSE)*VLOOKUP($A49,Difficulties!$A$3:$F$22,IF(Calc_VsDef!G27="H",4,6),FALSE)</f>
        <v>1.312330621</v>
      </c>
      <c r="H49" s="149">
        <f>VLOOKUP(H5,Difficulties!$B$3:$F$22,IF(Calc_VsDef!H27="H",4,2),FALSE)*VLOOKUP($A49,Difficulties!$A$3:$F$22,IF(Calc_VsDef!H27="H",4,6),FALSE)</f>
        <v>2.731192219</v>
      </c>
      <c r="I49" s="149">
        <f>VLOOKUP(I5,Difficulties!$B$3:$F$22,IF(Calc_VsDef!I27="H",4,2),FALSE)*VLOOKUP($A49,Difficulties!$A$3:$F$22,IF(Calc_VsDef!I27="H",4,6),FALSE)</f>
        <v>0.9263509402</v>
      </c>
      <c r="J49" s="149">
        <f>VLOOKUP(J5,Difficulties!$B$3:$F$22,IF(Calc_VsDef!J27="H",4,2),FALSE)*VLOOKUP($A49,Difficulties!$A$3:$F$22,IF(Calc_VsDef!J27="H",4,6),FALSE)</f>
        <v>0.9402464598</v>
      </c>
      <c r="K49" s="149">
        <f>VLOOKUP(K5,Difficulties!$B$3:$F$22,IF(Calc_VsDef!K27="H",4,2),FALSE)*VLOOKUP($A49,Difficulties!$A$3:$F$22,IF(Calc_VsDef!K27="H",4,6),FALSE)</f>
        <v>0.4906820996</v>
      </c>
      <c r="L49" s="149">
        <f>VLOOKUP(L5,Difficulties!$B$3:$F$22,IF(Calc_VsDef!L27="H",4,2),FALSE)*VLOOKUP($A49,Difficulties!$A$3:$F$22,IF(Calc_VsDef!L27="H",4,6),FALSE)</f>
        <v>1.253661946</v>
      </c>
      <c r="M49" s="149">
        <f>VLOOKUP(M5,Difficulties!$B$3:$F$22,IF(Calc_VsDef!M27="H",4,2),FALSE)*VLOOKUP($A49,Difficulties!$A$3:$F$22,IF(Calc_VsDef!M27="H",4,6),FALSE)</f>
        <v>0.8344292004</v>
      </c>
      <c r="N49" s="149">
        <f>VLOOKUP(N5,Difficulties!$B$3:$F$22,IF(Calc_VsDef!N27="H",4,2),FALSE)*VLOOKUP($A49,Difficulties!$A$3:$F$22,IF(Calc_VsDef!N27="H",4,6),FALSE)</f>
        <v>1.19653657</v>
      </c>
      <c r="O49" s="149">
        <f>VLOOKUP(O5,Difficulties!$B$3:$F$22,IF(Calc_VsDef!O27="H",4,2),FALSE)*VLOOKUP($A49,Difficulties!$A$3:$F$22,IF(Calc_VsDef!O27="H",4,6),FALSE)</f>
        <v>0.7163781336</v>
      </c>
      <c r="P49" s="149">
        <f>VLOOKUP(P5,Difficulties!$B$3:$F$22,IF(Calc_VsDef!P27="H",4,2),FALSE)*VLOOKUP($A49,Difficulties!$A$3:$F$22,IF(Calc_VsDef!P27="H",4,6),FALSE)</f>
        <v>0.617567049</v>
      </c>
      <c r="Q49" s="149">
        <f>VLOOKUP(Q5,Difficulties!$B$3:$F$22,IF(Calc_VsDef!Q27="H",4,2),FALSE)*VLOOKUP($A49,Difficulties!$A$3:$F$22,IF(Calc_VsDef!Q27="H",4,6),FALSE)</f>
        <v>0.7163781336</v>
      </c>
      <c r="R49" s="149">
        <f>VLOOKUP(R5,Difficulties!$B$3:$F$22,IF(Calc_VsDef!R27="H",4,2),FALSE)*VLOOKUP($A49,Difficulties!$A$3:$F$22,IF(Calc_VsDef!R27="H",4,6),FALSE)</f>
        <v>1.235134831</v>
      </c>
      <c r="S49" s="149">
        <f>VLOOKUP(S5,Difficulties!$B$3:$F$22,IF(Calc_VsDef!S27="H",4,2),FALSE)*VLOOKUP($A49,Difficulties!$A$3:$F$22,IF(Calc_VsDef!S27="H",4,6),FALSE)</f>
        <v>1.164114786</v>
      </c>
      <c r="T49" s="149">
        <f>VLOOKUP(T5,Difficulties!$B$3:$F$22,IF(Calc_VsDef!T27="H",4,2),FALSE)*VLOOKUP($A49,Difficulties!$A$3:$F$22,IF(Calc_VsDef!T27="H",4,6),FALSE)</f>
        <v>0.7719593613</v>
      </c>
      <c r="U49" s="149">
        <f>VLOOKUP(U5,Difficulties!$B$3:$F$22,IF(Calc_VsDef!U27="H",4,2),FALSE)*VLOOKUP($A49,Difficulties!$A$3:$F$22,IF(Calc_VsDef!U27="H",4,6),FALSE)</f>
        <v>0.617567049</v>
      </c>
      <c r="V49" s="149">
        <f>VLOOKUP(V5,Difficulties!$B$3:$F$22,IF(Calc_VsDef!V27="H",4,2),FALSE)*VLOOKUP($A49,Difficulties!$A$3:$F$22,IF(Calc_VsDef!V27="H",4,6),FALSE)</f>
        <v>1.074567626</v>
      </c>
      <c r="W49" s="149">
        <f>VLOOKUP(W5,Difficulties!$B$3:$F$22,IF(Calc_VsDef!W27="H",4,2),FALSE)*VLOOKUP($A49,Difficulties!$A$3:$F$22,IF(Calc_VsDef!W27="H",4,6),FALSE)</f>
        <v>1.505320461</v>
      </c>
      <c r="X49" s="149">
        <f>VLOOKUP(X5,Difficulties!$B$3:$F$22,IF(Calc_VsDef!X27="H",4,2),FALSE)*VLOOKUP($A49,Difficulties!$A$3:$F$22,IF(Calc_VsDef!X27="H",4,6),FALSE)</f>
        <v>1.701398599</v>
      </c>
      <c r="Y49" s="149">
        <f>VLOOKUP(Y5,Difficulties!$B$3:$F$22,IF(Calc_VsDef!Y27="H",4,2),FALSE)*VLOOKUP($A49,Difficulties!$A$3:$F$22,IF(Calc_VsDef!Y27="H",4,6),FALSE)</f>
        <v>0.8344292004</v>
      </c>
      <c r="Z49" s="149">
        <f>VLOOKUP(Z5,Difficulties!$B$3:$F$22,IF(Calc_VsDef!Z27="H",4,2),FALSE)*VLOOKUP($A49,Difficulties!$A$3:$F$22,IF(Calc_VsDef!Z27="H",4,6),FALSE)</f>
        <v>0.6561653104</v>
      </c>
      <c r="AA49" s="149">
        <f>VLOOKUP(AA5,Difficulties!$B$3:$F$22,IF(Calc_VsDef!AA27="H",4,2),FALSE)*VLOOKUP($A49,Difficulties!$A$3:$F$22,IF(Calc_VsDef!AA27="H",4,6),FALSE)</f>
        <v>0.7719593613</v>
      </c>
      <c r="AB49" s="149">
        <f>VLOOKUP(AB5,Difficulties!$B$3:$F$22,IF(Calc_VsDef!AB27="H",4,2),FALSE)*VLOOKUP($A49,Difficulties!$A$3:$F$22,IF(Calc_VsDef!AB27="H",4,6),FALSE)</f>
        <v>1.343209107</v>
      </c>
      <c r="AC49" s="149">
        <f>VLOOKUP(AC5,Difficulties!$B$3:$F$22,IF(Calc_VsDef!AC27="H",4,2),FALSE)*VLOOKUP($A49,Difficulties!$A$3:$F$22,IF(Calc_VsDef!AC27="H",4,6),FALSE)</f>
        <v>1.119340781</v>
      </c>
      <c r="AD49" s="149">
        <f>VLOOKUP(AD5,Difficulties!$B$3:$F$22,IF(Calc_VsDef!AD27="H",4,2),FALSE)*VLOOKUP($A49,Difficulties!$A$3:$F$22,IF(Calc_VsDef!AD27="H",4,6),FALSE)</f>
        <v>0.4631754701</v>
      </c>
      <c r="AE49" s="149">
        <f>VLOOKUP(AE5,Difficulties!$B$3:$F$22,IF(Calc_VsDef!AE27="H",4,2),FALSE)*VLOOKUP($A49,Difficulties!$A$3:$F$22,IF(Calc_VsDef!AE27="H",4,6),FALSE)</f>
        <v>1.298435952</v>
      </c>
      <c r="AF49" s="149">
        <f>VLOOKUP(AF5,Difficulties!$B$3:$F$22,IF(Calc_VsDef!AF27="H",4,2),FALSE)*VLOOKUP($A49,Difficulties!$A$3:$F$22,IF(Calc_VsDef!AF27="H",4,6),FALSE)</f>
        <v>0.4065651682</v>
      </c>
      <c r="AG49" s="149">
        <f>VLOOKUP(AG5,Difficulties!$B$3:$F$22,IF(Calc_VsDef!AG27="H",4,2),FALSE)*VLOOKUP($A49,Difficulties!$A$3:$F$22,IF(Calc_VsDef!AG27="H",4,6),FALSE)</f>
        <v>0.6561653104</v>
      </c>
      <c r="AH49" s="149">
        <f>VLOOKUP(AH5,Difficulties!$B$3:$F$22,IF(Calc_VsDef!AH27="H",4,2),FALSE)*VLOOKUP($A49,Difficulties!$A$3:$F$22,IF(Calc_VsDef!AH27="H",4,6),FALSE)</f>
        <v>1.790945759</v>
      </c>
      <c r="AI49" s="149">
        <f>VLOOKUP(AI5,Difficulties!$B$3:$F$22,IF(Calc_VsDef!AI27="H",4,2),FALSE)*VLOOKUP($A49,Difficulties!$A$3:$F$22,IF(Calc_VsDef!AI27="H",4,6),FALSE)</f>
        <v>0.7333610999</v>
      </c>
      <c r="AJ49" s="149">
        <f>VLOOKUP(AJ5,Difficulties!$B$3:$F$22,IF(Calc_VsDef!AJ27="H",4,2),FALSE)*VLOOKUP($A49,Difficulties!$A$3:$F$22,IF(Calc_VsDef!AJ27="H",4,6),FALSE)</f>
        <v>0.9804543105</v>
      </c>
      <c r="AK49" s="149">
        <f>VLOOKUP(AK5,Difficulties!$B$3:$F$22,IF(Calc_VsDef!AK27="H",4,2),FALSE)*VLOOKUP($A49,Difficulties!$A$3:$F$22,IF(Calc_VsDef!AK27="H",4,6),FALSE)</f>
        <v>0.6947628385</v>
      </c>
      <c r="AL49" s="149">
        <f>VLOOKUP(AL5,Difficulties!$B$3:$F$22,IF(Calc_VsDef!AL27="H",4,2),FALSE)*VLOOKUP($A49,Difficulties!$A$3:$F$22,IF(Calc_VsDef!AL27="H",4,6),FALSE)</f>
        <v>2.417776732</v>
      </c>
      <c r="AM49" s="149">
        <f>VLOOKUP(AM5,Difficulties!$B$3:$F$22,IF(Calc_VsDef!AM27="H",4,2),FALSE)*VLOOKUP($A49,Difficulties!$A$3:$F$22,IF(Calc_VsDef!AM27="H",4,6),FALSE)</f>
        <v>1.73690783</v>
      </c>
    </row>
    <row r="50" ht="12.75" customHeight="1">
      <c r="A50" s="140" t="str">
        <f t="shared" si="2"/>
        <v>Burnley</v>
      </c>
      <c r="B50" s="149">
        <f>VLOOKUP(B6,Difficulties!$B$3:$F$22,IF(Calc_VsDef!B28="H",4,2),FALSE)*VLOOKUP($A50,Difficulties!$A$3:$F$22,IF(Calc_VsDef!B28="H",4,6),FALSE)</f>
        <v>0.6793246369</v>
      </c>
      <c r="C50" s="149">
        <f>VLOOKUP(C6,Difficulties!$B$3:$F$22,IF(Calc_VsDef!C28="H",4,2),FALSE)*VLOOKUP($A50,Difficulties!$A$3:$F$22,IF(Calc_VsDef!C28="H",4,6),FALSE)</f>
        <v>0.4461926505</v>
      </c>
      <c r="D50" s="149">
        <f>VLOOKUP(D6,Difficulties!$B$3:$F$22,IF(Calc_VsDef!D28="H",4,2),FALSE)*VLOOKUP($A50,Difficulties!$A$3:$F$22,IF(Calc_VsDef!D28="H",4,6),FALSE)</f>
        <v>0.6330153121</v>
      </c>
      <c r="E50" s="149">
        <f>VLOOKUP(E6,Difficulties!$B$3:$F$22,IF(Calc_VsDef!E28="H",4,2),FALSE)*VLOOKUP($A50,Difficulties!$A$3:$F$22,IF(Calc_VsDef!E28="H",4,6),FALSE)</f>
        <v>0.7873984723</v>
      </c>
      <c r="F50" s="149">
        <f>VLOOKUP(F6,Difficulties!$B$3:$F$22,IF(Calc_VsDef!F28="H",4,2),FALSE)*VLOOKUP($A50,Difficulties!$A$3:$F$22,IF(Calc_VsDef!F28="H",4,6),FALSE)</f>
        <v>0.7437929917</v>
      </c>
      <c r="G50" s="149">
        <f>VLOOKUP(G6,Difficulties!$B$3:$F$22,IF(Calc_VsDef!G28="H",4,2),FALSE)*VLOOKUP($A50,Difficulties!$A$3:$F$22,IF(Calc_VsDef!G28="H",4,6),FALSE)</f>
        <v>0.4986858155</v>
      </c>
      <c r="H50" s="149">
        <f>VLOOKUP(H6,Difficulties!$B$3:$F$22,IF(Calc_VsDef!H28="H",4,2),FALSE)*VLOOKUP($A50,Difficulties!$A$3:$F$22,IF(Calc_VsDef!H28="H",4,6),FALSE)</f>
        <v>0.6330153121</v>
      </c>
      <c r="I50" s="149">
        <f>VLOOKUP(I6,Difficulties!$B$3:$F$22,IF(Calc_VsDef!I28="H",4,2),FALSE)*VLOOKUP($A50,Difficulties!$A$3:$F$22,IF(Calc_VsDef!I28="H",4,6),FALSE)</f>
        <v>0.3149594886</v>
      </c>
      <c r="J50" s="149">
        <f>VLOOKUP(J6,Difficulties!$B$3:$F$22,IF(Calc_VsDef!J28="H",4,2),FALSE)*VLOOKUP($A50,Difficulties!$A$3:$F$22,IF(Calc_VsDef!J28="H",4,6),FALSE)</f>
        <v>2.07193911</v>
      </c>
      <c r="K50" s="149">
        <f>VLOOKUP(K6,Difficulties!$B$3:$F$22,IF(Calc_VsDef!K28="H",4,2),FALSE)*VLOOKUP($A50,Difficulties!$A$3:$F$22,IF(Calc_VsDef!K28="H",4,6),FALSE)</f>
        <v>0.8398921359</v>
      </c>
      <c r="L50" s="149">
        <f>VLOOKUP(L6,Difficulties!$B$3:$F$22,IF(Calc_VsDef!L28="H",4,2),FALSE)*VLOOKUP($A50,Difficulties!$A$3:$F$22,IF(Calc_VsDef!L28="H",4,6),FALSE)</f>
        <v>0.8151893061</v>
      </c>
      <c r="M50" s="149">
        <f>VLOOKUP(M6,Difficulties!$B$3:$F$22,IF(Calc_VsDef!M28="H",4,2),FALSE)*VLOOKUP($A50,Difficulties!$A$3:$F$22,IF(Calc_VsDef!M28="H",4,6),FALSE)</f>
        <v>0.8491551508</v>
      </c>
      <c r="N50" s="149">
        <f>VLOOKUP(N6,Difficulties!$B$3:$F$22,IF(Calc_VsDef!N28="H",4,2),FALSE)*VLOOKUP($A50,Difficulties!$A$3:$F$22,IF(Calc_VsDef!N28="H",4,6),FALSE)</f>
        <v>0.4724389836</v>
      </c>
      <c r="O50" s="149">
        <f>VLOOKUP(O6,Difficulties!$B$3:$F$22,IF(Calc_VsDef!O28="H",4,2),FALSE)*VLOOKUP($A50,Difficulties!$A$3:$F$22,IF(Calc_VsDef!O28="H",4,6),FALSE)</f>
        <v>0.9850204654</v>
      </c>
      <c r="P50" s="149">
        <f>VLOOKUP(P6,Difficulties!$B$3:$F$22,IF(Calc_VsDef!P28="H",4,2),FALSE)*VLOOKUP($A50,Difficulties!$A$3:$F$22,IF(Calc_VsDef!P28="H",4,6),FALSE)</f>
        <v>1.023618463</v>
      </c>
      <c r="Q50" s="149">
        <f>VLOOKUP(Q6,Difficulties!$B$3:$F$22,IF(Calc_VsDef!Q28="H",4,2),FALSE)*VLOOKUP($A50,Difficulties!$A$3:$F$22,IF(Calc_VsDef!Q28="H",4,6),FALSE)</f>
        <v>0.2624663236</v>
      </c>
      <c r="R50" s="149">
        <f>VLOOKUP(R6,Difficulties!$B$3:$F$22,IF(Calc_VsDef!R28="H",4,2),FALSE)*VLOOKUP($A50,Difficulties!$A$3:$F$22,IF(Calc_VsDef!R28="H",4,6),FALSE)</f>
        <v>1.358648628</v>
      </c>
      <c r="S50" s="149">
        <f>VLOOKUP(S6,Difficulties!$B$3:$F$22,IF(Calc_VsDef!S28="H",4,2),FALSE)*VLOOKUP($A50,Difficulties!$A$3:$F$22,IF(Calc_VsDef!S28="H",4,6),FALSE)</f>
        <v>1.834175616</v>
      </c>
      <c r="T50" s="149">
        <f>VLOOKUP(T6,Difficulties!$B$3:$F$22,IF(Calc_VsDef!T28="H",4,2),FALSE)*VLOOKUP($A50,Difficulties!$A$3:$F$22,IF(Calc_VsDef!T28="H",4,6),FALSE)</f>
        <v>0.4199458186</v>
      </c>
      <c r="U50" s="149">
        <f>VLOOKUP(U6,Difficulties!$B$3:$F$22,IF(Calc_VsDef!U28="H",4,2),FALSE)*VLOOKUP($A50,Difficulties!$A$3:$F$22,IF(Calc_VsDef!U28="H",4,6),FALSE)</f>
        <v>0.6299189773</v>
      </c>
      <c r="V50" s="149">
        <f>VLOOKUP(V6,Difficulties!$B$3:$F$22,IF(Calc_VsDef!V28="H",4,2),FALSE)*VLOOKUP($A50,Difficulties!$A$3:$F$22,IF(Calc_VsDef!V28="H",4,6),FALSE)</f>
        <v>0.5434593223</v>
      </c>
      <c r="W50" s="149">
        <f>VLOOKUP(W6,Difficulties!$B$3:$F$22,IF(Calc_VsDef!W28="H",4,2),FALSE)*VLOOKUP($A50,Difficulties!$A$3:$F$22,IF(Calc_VsDef!W28="H",4,6),FALSE)</f>
        <v>0.3717970361</v>
      </c>
      <c r="X50" s="149">
        <f>VLOOKUP(X6,Difficulties!$B$3:$F$22,IF(Calc_VsDef!X28="H",4,2),FALSE)*VLOOKUP($A50,Difficulties!$A$3:$F$22,IF(Calc_VsDef!X28="H",4,6),FALSE)</f>
        <v>0.9170881307</v>
      </c>
      <c r="Y50" s="149">
        <f>VLOOKUP(Y6,Difficulties!$B$3:$F$22,IF(Calc_VsDef!Y28="H",4,2),FALSE)*VLOOKUP($A50,Difficulties!$A$3:$F$22,IF(Calc_VsDef!Y28="H",4,6),FALSE)</f>
        <v>1.290716294</v>
      </c>
      <c r="Z50" s="149">
        <f>VLOOKUP(Z6,Difficulties!$B$3:$F$22,IF(Calc_VsDef!Z28="H",4,2),FALSE)*VLOOKUP($A50,Difficulties!$A$3:$F$22,IF(Calc_VsDef!Z28="H",4,6),FALSE)</f>
        <v>0.4461926505</v>
      </c>
      <c r="AA50" s="149">
        <f>VLOOKUP(AA6,Difficulties!$B$3:$F$22,IF(Calc_VsDef!AA28="H",4,2),FALSE)*VLOOKUP($A50,Difficulties!$A$3:$F$22,IF(Calc_VsDef!AA28="H",4,6),FALSE)</f>
        <v>0.8151893061</v>
      </c>
      <c r="AB50" s="149">
        <f>VLOOKUP(AB6,Difficulties!$B$3:$F$22,IF(Calc_VsDef!AB28="H",4,2),FALSE)*VLOOKUP($A50,Difficulties!$A$3:$F$22,IF(Calc_VsDef!AB28="H",4,6),FALSE)</f>
        <v>0.8923853009</v>
      </c>
      <c r="AC50" s="149">
        <f>VLOOKUP(AC6,Difficulties!$B$3:$F$22,IF(Calc_VsDef!AC28="H",4,2),FALSE)*VLOOKUP($A50,Difficulties!$A$3:$F$22,IF(Calc_VsDef!AC28="H",4,6),FALSE)</f>
        <v>0.7132904815</v>
      </c>
      <c r="AD50" s="149">
        <f>VLOOKUP(AD6,Difficulties!$B$3:$F$22,IF(Calc_VsDef!AD28="H",4,2),FALSE)*VLOOKUP($A50,Difficulties!$A$3:$F$22,IF(Calc_VsDef!AD28="H",4,6),FALSE)</f>
        <v>0.4199458186</v>
      </c>
      <c r="AE50" s="149">
        <f>VLOOKUP(AE6,Difficulties!$B$3:$F$22,IF(Calc_VsDef!AE28="H",4,2),FALSE)*VLOOKUP($A50,Difficulties!$A$3:$F$22,IF(Calc_VsDef!AE28="H",4,6),FALSE)</f>
        <v>1.528479788</v>
      </c>
      <c r="AF50" s="149">
        <f>VLOOKUP(AF6,Difficulties!$B$3:$F$22,IF(Calc_VsDef!AF28="H",4,2),FALSE)*VLOOKUP($A50,Difficulties!$A$3:$F$22,IF(Calc_VsDef!AF28="H",4,6),FALSE)</f>
        <v>0.8136453041</v>
      </c>
      <c r="AG50" s="149">
        <f>VLOOKUP(AG6,Difficulties!$B$3:$F$22,IF(Calc_VsDef!AG28="H",4,2),FALSE)*VLOOKUP($A50,Difficulties!$A$3:$F$22,IF(Calc_VsDef!AG28="H",4,6),FALSE)</f>
        <v>0.3336640067</v>
      </c>
      <c r="AH50" s="149">
        <f>VLOOKUP(AH6,Difficulties!$B$3:$F$22,IF(Calc_VsDef!AH28="H",4,2),FALSE)*VLOOKUP($A50,Difficulties!$A$3:$F$22,IF(Calc_VsDef!AH28="H",4,6),FALSE)</f>
        <v>0.8831216407</v>
      </c>
      <c r="AI50" s="149">
        <f>VLOOKUP(AI6,Difficulties!$B$3:$F$22,IF(Calc_VsDef!AI28="H",4,2),FALSE)*VLOOKUP($A50,Difficulties!$A$3:$F$22,IF(Calc_VsDef!AI28="H",4,6),FALSE)</f>
        <v>0.2764644627</v>
      </c>
      <c r="AJ50" s="149">
        <f>VLOOKUP(AJ6,Difficulties!$B$3:$F$22,IF(Calc_VsDef!AJ28="H",4,2),FALSE)*VLOOKUP($A50,Difficulties!$A$3:$F$22,IF(Calc_VsDef!AJ28="H",4,6),FALSE)</f>
        <v>1.01898631</v>
      </c>
      <c r="AK50" s="149">
        <f>VLOOKUP(AK6,Difficulties!$B$3:$F$22,IF(Calc_VsDef!AK28="H",4,2),FALSE)*VLOOKUP($A50,Difficulties!$A$3:$F$22,IF(Calc_VsDef!AK28="H",4,6),FALSE)</f>
        <v>1.181097958</v>
      </c>
      <c r="AL50" s="149">
        <f>VLOOKUP(AL6,Difficulties!$B$3:$F$22,IF(Calc_VsDef!AL28="H",4,2),FALSE)*VLOOKUP($A50,Difficulties!$A$3:$F$22,IF(Calc_VsDef!AL28="H",4,6),FALSE)</f>
        <v>0.9510539754</v>
      </c>
      <c r="AM50" s="149">
        <f>VLOOKUP(AM6,Difficulties!$B$3:$F$22,IF(Calc_VsDef!AM28="H",4,2),FALSE)*VLOOKUP($A50,Difficulties!$A$3:$F$22,IF(Calc_VsDef!AM28="H",4,6),FALSE)</f>
        <v>0.5249326473</v>
      </c>
    </row>
    <row r="51" ht="12.75" customHeight="1">
      <c r="A51" s="140" t="str">
        <f t="shared" si="2"/>
        <v>Cardiff</v>
      </c>
      <c r="B51" s="149">
        <f>VLOOKUP(B7,Difficulties!$B$3:$F$22,IF(Calc_VsDef!B29="H",4,2),FALSE)*VLOOKUP($A51,Difficulties!$A$3:$F$22,IF(Calc_VsDef!B29="H",4,6),FALSE)</f>
        <v>1.195774626</v>
      </c>
      <c r="C51" s="149">
        <f>VLOOKUP(C7,Difficulties!$B$3:$F$22,IF(Calc_VsDef!C29="H",4,2),FALSE)*VLOOKUP($A51,Difficulties!$A$3:$F$22,IF(Calc_VsDef!C29="H",4,6),FALSE)</f>
        <v>0.6922913749</v>
      </c>
      <c r="D51" s="149">
        <f>VLOOKUP(D7,Difficulties!$B$3:$F$22,IF(Calc_VsDef!D29="H",4,2),FALSE)*VLOOKUP($A51,Difficulties!$A$3:$F$22,IF(Calc_VsDef!D29="H",4,6),FALSE)</f>
        <v>0.7358611065</v>
      </c>
      <c r="E51" s="149">
        <f>VLOOKUP(E7,Difficulties!$B$3:$F$22,IF(Calc_VsDef!E29="H",4,2),FALSE)*VLOOKUP($A51,Difficulties!$A$3:$F$22,IF(Calc_VsDef!E29="H",4,6),FALSE)</f>
        <v>0.7692132883</v>
      </c>
      <c r="F51" s="149">
        <f>VLOOKUP(F7,Difficulties!$B$3:$F$22,IF(Calc_VsDef!F29="H",4,2),FALSE)*VLOOKUP($A51,Difficulties!$A$3:$F$22,IF(Calc_VsDef!F29="H",4,6),FALSE)</f>
        <v>1.379739684</v>
      </c>
      <c r="G51" s="149">
        <f>VLOOKUP(G7,Difficulties!$B$3:$F$22,IF(Calc_VsDef!G29="H",4,2),FALSE)*VLOOKUP($A51,Difficulties!$A$3:$F$22,IF(Calc_VsDef!G29="H",4,6),FALSE)</f>
        <v>1.730729168</v>
      </c>
      <c r="H51" s="149">
        <f>VLOOKUP(H7,Difficulties!$B$3:$F$22,IF(Calc_VsDef!H29="H",4,2),FALSE)*VLOOKUP($A51,Difficulties!$A$3:$F$22,IF(Calc_VsDef!H29="H",4,6),FALSE)</f>
        <v>0.7692132883</v>
      </c>
      <c r="I51" s="149">
        <f>VLOOKUP(I7,Difficulties!$B$3:$F$22,IF(Calc_VsDef!I29="H",4,2),FALSE)*VLOOKUP($A51,Difficulties!$A$3:$F$22,IF(Calc_VsDef!I29="H",4,6),FALSE)</f>
        <v>1.839653203</v>
      </c>
      <c r="J51" s="149">
        <f>VLOOKUP(J7,Difficulties!$B$3:$F$22,IF(Calc_VsDef!J29="H",4,2),FALSE)*VLOOKUP($A51,Difficulties!$A$3:$F$22,IF(Calc_VsDef!J29="H",4,6),FALSE)</f>
        <v>0.5448150771</v>
      </c>
      <c r="K51" s="149">
        <f>VLOOKUP(K7,Difficulties!$B$3:$F$22,IF(Calc_VsDef!K29="H",4,2),FALSE)*VLOOKUP($A51,Difficulties!$A$3:$F$22,IF(Calc_VsDef!K29="H",4,6),FALSE)</f>
        <v>2.069609963</v>
      </c>
      <c r="L51" s="149">
        <f>VLOOKUP(L7,Difficulties!$B$3:$F$22,IF(Calc_VsDef!L29="H",4,2),FALSE)*VLOOKUP($A51,Difficulties!$A$3:$F$22,IF(Calc_VsDef!L29="H",4,6),FALSE)</f>
        <v>1.192280158</v>
      </c>
      <c r="M51" s="149">
        <f>VLOOKUP(M7,Difficulties!$B$3:$F$22,IF(Calc_VsDef!M29="H",4,2),FALSE)*VLOOKUP($A51,Difficulties!$A$3:$F$22,IF(Calc_VsDef!M29="H",4,6),FALSE)</f>
        <v>0.3846066442</v>
      </c>
      <c r="N51" s="149">
        <f>VLOOKUP(N7,Difficulties!$B$3:$F$22,IF(Calc_VsDef!N29="H",4,2),FALSE)*VLOOKUP($A51,Difficulties!$A$3:$F$22,IF(Calc_VsDef!N29="H",4,6),FALSE)</f>
        <v>1.287757155</v>
      </c>
      <c r="O51" s="149">
        <f>VLOOKUP(O7,Difficulties!$B$3:$F$22,IF(Calc_VsDef!O29="H",4,2),FALSE)*VLOOKUP($A51,Difficulties!$A$3:$F$22,IF(Calc_VsDef!O29="H",4,6),FALSE)</f>
        <v>0.4889366077</v>
      </c>
      <c r="P51" s="149">
        <f>VLOOKUP(P7,Difficulties!$B$3:$F$22,IF(Calc_VsDef!P29="H",4,2),FALSE)*VLOOKUP($A51,Difficulties!$A$3:$F$22,IF(Calc_VsDef!P29="H",4,6),FALSE)</f>
        <v>1.103792097</v>
      </c>
      <c r="Q51" s="149">
        <f>VLOOKUP(Q7,Difficulties!$B$3:$F$22,IF(Calc_VsDef!Q29="H",4,2),FALSE)*VLOOKUP($A51,Difficulties!$A$3:$F$22,IF(Calc_VsDef!Q29="H",4,6),FALSE)</f>
        <v>0.6538311489</v>
      </c>
      <c r="R51" s="149">
        <f>VLOOKUP(R7,Difficulties!$B$3:$F$22,IF(Calc_VsDef!R29="H",4,2),FALSE)*VLOOKUP($A51,Difficulties!$A$3:$F$22,IF(Calc_VsDef!R29="H",4,6),FALSE)</f>
        <v>1.241766327</v>
      </c>
      <c r="S51" s="149">
        <f>VLOOKUP(S7,Difficulties!$B$3:$F$22,IF(Calc_VsDef!S29="H",4,2),FALSE)*VLOOKUP($A51,Difficulties!$A$3:$F$22,IF(Calc_VsDef!S29="H",4,6),FALSE)</f>
        <v>1.153819202</v>
      </c>
      <c r="T51" s="149">
        <f>VLOOKUP(T7,Difficulties!$B$3:$F$22,IF(Calc_VsDef!T29="H",4,2),FALSE)*VLOOKUP($A51,Difficulties!$A$3:$F$22,IF(Calc_VsDef!T29="H",4,6),FALSE)</f>
        <v>1.333748856</v>
      </c>
      <c r="U51" s="149">
        <f>VLOOKUP(U7,Difficulties!$B$3:$F$22,IF(Calc_VsDef!U29="H",4,2),FALSE)*VLOOKUP($A51,Difficulties!$A$3:$F$22,IF(Calc_VsDef!U29="H",4,6),FALSE)</f>
        <v>1.149782924</v>
      </c>
      <c r="V51" s="149">
        <f>VLOOKUP(V7,Difficulties!$B$3:$F$22,IF(Calc_VsDef!V29="H",4,2),FALSE)*VLOOKUP($A51,Difficulties!$A$3:$F$22,IF(Calc_VsDef!V29="H",4,6),FALSE)</f>
        <v>1.307662298</v>
      </c>
      <c r="W51" s="149">
        <f>VLOOKUP(W7,Difficulties!$B$3:$F$22,IF(Calc_VsDef!W29="H",4,2),FALSE)*VLOOKUP($A51,Difficulties!$A$3:$F$22,IF(Calc_VsDef!W29="H",4,6),FALSE)</f>
        <v>0.4615278268</v>
      </c>
      <c r="X51" s="149">
        <f>VLOOKUP(X7,Difficulties!$B$3:$F$22,IF(Calc_VsDef!X29="H",4,2),FALSE)*VLOOKUP($A51,Difficulties!$A$3:$F$22,IF(Calc_VsDef!X29="H",4,6),FALSE)</f>
        <v>0.9658178661</v>
      </c>
      <c r="Y51" s="149">
        <f>VLOOKUP(Y7,Difficulties!$B$3:$F$22,IF(Calc_VsDef!Y29="H",4,2),FALSE)*VLOOKUP($A51,Difficulties!$A$3:$F$22,IF(Calc_VsDef!Y29="H",4,6),FALSE)</f>
        <v>2.48353178</v>
      </c>
      <c r="Z51" s="149">
        <f>VLOOKUP(Z7,Difficulties!$B$3:$F$22,IF(Calc_VsDef!Z29="H",4,2),FALSE)*VLOOKUP($A51,Difficulties!$A$3:$F$22,IF(Calc_VsDef!Z29="H",4,6),FALSE)</f>
        <v>0.7307523316</v>
      </c>
      <c r="AA51" s="149">
        <f>VLOOKUP(AA7,Difficulties!$B$3:$F$22,IF(Calc_VsDef!AA29="H",4,2),FALSE)*VLOOKUP($A51,Difficulties!$A$3:$F$22,IF(Calc_VsDef!AA29="H",4,6),FALSE)</f>
        <v>0.9198270385</v>
      </c>
      <c r="AB51" s="149">
        <f>VLOOKUP(AB7,Difficulties!$B$3:$F$22,IF(Calc_VsDef!AB29="H",4,2),FALSE)*VLOOKUP($A51,Difficulties!$A$3:$F$22,IF(Calc_VsDef!AB29="H",4,6),FALSE)</f>
        <v>0.6538311489</v>
      </c>
      <c r="AC51" s="149">
        <f>VLOOKUP(AC7,Difficulties!$B$3:$F$22,IF(Calc_VsDef!AC29="H",4,2),FALSE)*VLOOKUP($A51,Difficulties!$A$3:$F$22,IF(Calc_VsDef!AC29="H",4,6),FALSE)</f>
        <v>0.6153701922</v>
      </c>
      <c r="AD51" s="149">
        <f>VLOOKUP(AD7,Difficulties!$B$3:$F$22,IF(Calc_VsDef!AD29="H",4,2),FALSE)*VLOOKUP($A51,Difficulties!$A$3:$F$22,IF(Calc_VsDef!AD29="H",4,6),FALSE)</f>
        <v>1.007119229</v>
      </c>
      <c r="AE51" s="149">
        <f>VLOOKUP(AE7,Difficulties!$B$3:$F$22,IF(Calc_VsDef!AE29="H",4,2),FALSE)*VLOOKUP($A51,Difficulties!$A$3:$F$22,IF(Calc_VsDef!AE29="H",4,6),FALSE)</f>
        <v>0.9230556537</v>
      </c>
      <c r="AF51" s="149">
        <f>VLOOKUP(AF7,Difficulties!$B$3:$F$22,IF(Calc_VsDef!AF29="H",4,2),FALSE)*VLOOKUP($A51,Difficulties!$A$3:$F$22,IF(Calc_VsDef!AF29="H",4,6),FALSE)</f>
        <v>1.103792097</v>
      </c>
      <c r="AG51" s="149">
        <f>VLOOKUP(AG7,Difficulties!$B$3:$F$22,IF(Calc_VsDef!AG29="H",4,2),FALSE)*VLOOKUP($A51,Difficulties!$A$3:$F$22,IF(Calc_VsDef!AG29="H",4,6),FALSE)</f>
        <v>1.230741115</v>
      </c>
      <c r="AH51" s="149">
        <f>VLOOKUP(AH7,Difficulties!$B$3:$F$22,IF(Calc_VsDef!AH29="H",4,2),FALSE)*VLOOKUP($A51,Difficulties!$A$3:$F$22,IF(Calc_VsDef!AH29="H",4,6),FALSE)</f>
        <v>2.805471069</v>
      </c>
      <c r="AI51" s="149">
        <f>VLOOKUP(AI7,Difficulties!$B$3:$F$22,IF(Calc_VsDef!AI29="H",4,2),FALSE)*VLOOKUP($A51,Difficulties!$A$3:$F$22,IF(Calc_VsDef!AI29="H",4,6),FALSE)</f>
        <v>0.7358611065</v>
      </c>
      <c r="AJ51" s="149">
        <f>VLOOKUP(AJ7,Difficulties!$B$3:$F$22,IF(Calc_VsDef!AJ29="H",4,2),FALSE)*VLOOKUP($A51,Difficulties!$A$3:$F$22,IF(Calc_VsDef!AJ29="H",4,6),FALSE)</f>
        <v>1.49996562</v>
      </c>
      <c r="AK51" s="149">
        <f>VLOOKUP(AK7,Difficulties!$B$3:$F$22,IF(Calc_VsDef!AK29="H",4,2),FALSE)*VLOOKUP($A51,Difficulties!$A$3:$F$22,IF(Calc_VsDef!AK29="H",4,6),FALSE)</f>
        <v>0.8571227484</v>
      </c>
      <c r="AL51" s="149">
        <f>VLOOKUP(AL7,Difficulties!$B$3:$F$22,IF(Calc_VsDef!AL29="H",4,2),FALSE)*VLOOKUP($A51,Difficulties!$A$3:$F$22,IF(Calc_VsDef!AL29="H",4,6),FALSE)</f>
        <v>0.6153701922</v>
      </c>
      <c r="AM51" s="149">
        <f>VLOOKUP(AM7,Difficulties!$B$3:$F$22,IF(Calc_VsDef!AM29="H",4,2),FALSE)*VLOOKUP($A51,Difficulties!$A$3:$F$22,IF(Calc_VsDef!AM29="H",4,6),FALSE)</f>
        <v>1.747670674</v>
      </c>
    </row>
    <row r="52" ht="12.75" customHeight="1">
      <c r="A52" s="140" t="str">
        <f t="shared" si="2"/>
        <v>Chelsea</v>
      </c>
      <c r="B52" s="149">
        <f>VLOOKUP(B8,Difficulties!$B$3:$F$22,IF(Calc_VsDef!B30="H",4,2),FALSE)*VLOOKUP($A52,Difficulties!$A$3:$F$22,IF(Calc_VsDef!B30="H",4,6),FALSE)</f>
        <v>0.5434593223</v>
      </c>
      <c r="C52" s="149">
        <f>VLOOKUP(C8,Difficulties!$B$3:$F$22,IF(Calc_VsDef!C30="H",4,2),FALSE)*VLOOKUP($A52,Difficulties!$A$3:$F$22,IF(Calc_VsDef!C30="H",4,6),FALSE)</f>
        <v>0.4940540147</v>
      </c>
      <c r="D52" s="149">
        <f>VLOOKUP(D8,Difficulties!$B$3:$F$22,IF(Calc_VsDef!D30="H",4,2),FALSE)*VLOOKUP($A52,Difficulties!$A$3:$F$22,IF(Calc_VsDef!D30="H",4,6),FALSE)</f>
        <v>0.7132904815</v>
      </c>
      <c r="E52" s="149">
        <f>VLOOKUP(E8,Difficulties!$B$3:$F$22,IF(Calc_VsDef!E30="H",4,2),FALSE)*VLOOKUP($A52,Difficulties!$A$3:$F$22,IF(Calc_VsDef!E30="H",4,6),FALSE)</f>
        <v>0.4693511262</v>
      </c>
      <c r="F52" s="149">
        <f>VLOOKUP(F8,Difficulties!$B$3:$F$22,IF(Calc_VsDef!F30="H",4,2),FALSE)*VLOOKUP($A52,Difficulties!$A$3:$F$22,IF(Calc_VsDef!F30="H",4,6),FALSE)</f>
        <v>0.26020172</v>
      </c>
      <c r="G52" s="149">
        <f>VLOOKUP(G8,Difficulties!$B$3:$F$22,IF(Calc_VsDef!G30="H",4,2),FALSE)*VLOOKUP($A52,Difficulties!$A$3:$F$22,IF(Calc_VsDef!G30="H",4,6),FALSE)</f>
        <v>0.8151893061</v>
      </c>
      <c r="H52" s="149">
        <f>VLOOKUP(H8,Difficulties!$B$3:$F$22,IF(Calc_VsDef!H30="H",4,2),FALSE)*VLOOKUP($A52,Difficulties!$A$3:$F$22,IF(Calc_VsDef!H30="H",4,6),FALSE)</f>
        <v>0.9634051409</v>
      </c>
      <c r="I52" s="149">
        <f>VLOOKUP(I8,Difficulties!$B$3:$F$22,IF(Calc_VsDef!I30="H",4,2),FALSE)*VLOOKUP($A52,Difficulties!$A$3:$F$22,IF(Calc_VsDef!I30="H",4,6),FALSE)</f>
        <v>0.6793246369</v>
      </c>
      <c r="J52" s="149">
        <f>VLOOKUP(J8,Difficulties!$B$3:$F$22,IF(Calc_VsDef!J30="H",4,2),FALSE)*VLOOKUP($A52,Difficulties!$A$3:$F$22,IF(Calc_VsDef!J30="H",4,6),FALSE)</f>
        <v>0.7410805527</v>
      </c>
      <c r="K52" s="149">
        <f>VLOOKUP(K8,Difficulties!$B$3:$F$22,IF(Calc_VsDef!K30="H",4,2),FALSE)*VLOOKUP($A52,Difficulties!$A$3:$F$22,IF(Calc_VsDef!K30="H",4,6),FALSE)</f>
        <v>0.5434593223</v>
      </c>
      <c r="L52" s="149">
        <f>VLOOKUP(L8,Difficulties!$B$3:$F$22,IF(Calc_VsDef!L30="H",4,2),FALSE)*VLOOKUP($A52,Difficulties!$A$3:$F$22,IF(Calc_VsDef!L30="H",4,6),FALSE)</f>
        <v>0.3952429301</v>
      </c>
      <c r="M52" s="149">
        <f>VLOOKUP(M8,Difficulties!$B$3:$F$22,IF(Calc_VsDef!M30="H",4,2),FALSE)*VLOOKUP($A52,Difficulties!$A$3:$F$22,IF(Calc_VsDef!M30="H",4,6),FALSE)</f>
        <v>0.3952429301</v>
      </c>
      <c r="N52" s="149">
        <f>VLOOKUP(N8,Difficulties!$B$3:$F$22,IF(Calc_VsDef!N30="H",4,2),FALSE)*VLOOKUP($A52,Difficulties!$A$3:$F$22,IF(Calc_VsDef!N30="H",4,6),FALSE)</f>
        <v>1.358648628</v>
      </c>
      <c r="O52" s="149">
        <f>VLOOKUP(O8,Difficulties!$B$3:$F$22,IF(Calc_VsDef!O30="H",4,2),FALSE)*VLOOKUP($A52,Difficulties!$A$3:$F$22,IF(Calc_VsDef!O30="H",4,6),FALSE)</f>
        <v>0.3499264511</v>
      </c>
      <c r="P52" s="149">
        <f>VLOOKUP(P8,Difficulties!$B$3:$F$22,IF(Calc_VsDef!P30="H",4,2),FALSE)*VLOOKUP($A52,Difficulties!$A$3:$F$22,IF(Calc_VsDef!P30="H",4,6),FALSE)</f>
        <v>0.7437929917</v>
      </c>
      <c r="Q52" s="149">
        <f>VLOOKUP(Q8,Difficulties!$B$3:$F$22,IF(Calc_VsDef!Q30="H",4,2),FALSE)*VLOOKUP($A52,Difficulties!$A$3:$F$22,IF(Calc_VsDef!Q30="H",4,6),FALSE)</f>
        <v>1.111621064</v>
      </c>
      <c r="R52" s="149">
        <f>VLOOKUP(R8,Difficulties!$B$3:$F$22,IF(Calc_VsDef!R30="H",4,2),FALSE)*VLOOKUP($A52,Difficulties!$A$3:$F$22,IF(Calc_VsDef!R30="H",4,6),FALSE)</f>
        <v>0.8151893061</v>
      </c>
      <c r="S52" s="149">
        <f>VLOOKUP(S8,Difficulties!$B$3:$F$22,IF(Calc_VsDef!S30="H",4,2),FALSE)*VLOOKUP($A52,Difficulties!$A$3:$F$22,IF(Calc_VsDef!S30="H",4,6),FALSE)</f>
        <v>0.7657834412</v>
      </c>
      <c r="T52" s="149">
        <f>VLOOKUP(T8,Difficulties!$B$3:$F$22,IF(Calc_VsDef!T30="H",4,2),FALSE)*VLOOKUP($A52,Difficulties!$A$3:$F$22,IF(Calc_VsDef!T30="H",4,6),FALSE)</f>
        <v>0.9170881307</v>
      </c>
      <c r="U52" s="149">
        <f>VLOOKUP(U8,Difficulties!$B$3:$F$22,IF(Calc_VsDef!U30="H",4,2),FALSE)*VLOOKUP($A52,Difficulties!$A$3:$F$22,IF(Calc_VsDef!U30="H",4,6),FALSE)</f>
        <v>0.9850204654</v>
      </c>
      <c r="V52" s="149">
        <f>VLOOKUP(V8,Difficulties!$B$3:$F$22,IF(Calc_VsDef!V30="H",4,2),FALSE)*VLOOKUP($A52,Difficulties!$A$3:$F$22,IF(Calc_VsDef!V30="H",4,6),FALSE)</f>
        <v>0.4199458186</v>
      </c>
      <c r="W52" s="149">
        <f>VLOOKUP(W8,Difficulties!$B$3:$F$22,IF(Calc_VsDef!W30="H",4,2),FALSE)*VLOOKUP($A52,Difficulties!$A$3:$F$22,IF(Calc_VsDef!W30="H",4,6),FALSE)</f>
        <v>0.4446482377</v>
      </c>
      <c r="X52" s="149">
        <f>VLOOKUP(X8,Difficulties!$B$3:$F$22,IF(Calc_VsDef!X30="H",4,2),FALSE)*VLOOKUP($A52,Difficulties!$A$3:$F$22,IF(Calc_VsDef!X30="H",4,6),FALSE)</f>
        <v>1.834175616</v>
      </c>
      <c r="Y52" s="149">
        <f>VLOOKUP(Y8,Difficulties!$B$3:$F$22,IF(Calc_VsDef!Y30="H",4,2),FALSE)*VLOOKUP($A52,Difficulties!$A$3:$F$22,IF(Calc_VsDef!Y30="H",4,6),FALSE)</f>
        <v>0.8831216407</v>
      </c>
      <c r="Z52" s="149">
        <f>VLOOKUP(Z8,Difficulties!$B$3:$F$22,IF(Calc_VsDef!Z30="H",4,2),FALSE)*VLOOKUP($A52,Difficulties!$A$3:$F$22,IF(Calc_VsDef!Z30="H",4,6),FALSE)</f>
        <v>0.2964323149</v>
      </c>
      <c r="AA52" s="149">
        <f>VLOOKUP(AA8,Difficulties!$B$3:$F$22,IF(Calc_VsDef!AA30="H",4,2),FALSE)*VLOOKUP($A52,Difficulties!$A$3:$F$22,IF(Calc_VsDef!AA30="H",4,6),FALSE)</f>
        <v>2.07193911</v>
      </c>
      <c r="AB52" s="149">
        <f>VLOOKUP(AB8,Difficulties!$B$3:$F$22,IF(Calc_VsDef!AB30="H",4,2),FALSE)*VLOOKUP($A52,Difficulties!$A$3:$F$22,IF(Calc_VsDef!AB30="H",4,6),FALSE)</f>
        <v>0.2470270073</v>
      </c>
      <c r="AC52" s="149">
        <f>VLOOKUP(AC8,Difficulties!$B$3:$F$22,IF(Calc_VsDef!AC30="H",4,2),FALSE)*VLOOKUP($A52,Difficulties!$A$3:$F$22,IF(Calc_VsDef!AC30="H",4,6),FALSE)</f>
        <v>0.8398916372</v>
      </c>
      <c r="AD52" s="149">
        <f>VLOOKUP(AD8,Difficulties!$B$3:$F$22,IF(Calc_VsDef!AD30="H",4,2),FALSE)*VLOOKUP($A52,Difficulties!$A$3:$F$22,IF(Calc_VsDef!AD30="H",4,6),FALSE)</f>
        <v>0.6330153121</v>
      </c>
      <c r="AE52" s="149">
        <f>VLOOKUP(AE8,Difficulties!$B$3:$F$22,IF(Calc_VsDef!AE30="H",4,2),FALSE)*VLOOKUP($A52,Difficulties!$A$3:$F$22,IF(Calc_VsDef!AE30="H",4,6),FALSE)</f>
        <v>0.3140365587</v>
      </c>
      <c r="AF52" s="149">
        <f>VLOOKUP(AF8,Difficulties!$B$3:$F$22,IF(Calc_VsDef!AF30="H",4,2),FALSE)*VLOOKUP($A52,Difficulties!$A$3:$F$22,IF(Calc_VsDef!AF30="H",4,6),FALSE)</f>
        <v>0.9510539754</v>
      </c>
      <c r="AG52" s="149">
        <f>VLOOKUP(AG8,Difficulties!$B$3:$F$22,IF(Calc_VsDef!AG30="H",4,2),FALSE)*VLOOKUP($A52,Difficulties!$A$3:$F$22,IF(Calc_VsDef!AG30="H",4,6),FALSE)</f>
        <v>0.6330153121</v>
      </c>
      <c r="AH52" s="149">
        <f>VLOOKUP(AH8,Difficulties!$B$3:$F$22,IF(Calc_VsDef!AH30="H",4,2),FALSE)*VLOOKUP($A52,Difficulties!$A$3:$F$22,IF(Calc_VsDef!AH30="H",4,6),FALSE)</f>
        <v>0.5928646299</v>
      </c>
      <c r="AI52" s="149">
        <f>VLOOKUP(AI8,Difficulties!$B$3:$F$22,IF(Calc_VsDef!AI30="H",4,2),FALSE)*VLOOKUP($A52,Difficulties!$A$3:$F$22,IF(Calc_VsDef!AI30="H",4,6),FALSE)</f>
        <v>1.528479788</v>
      </c>
      <c r="AJ52" s="149">
        <f>VLOOKUP(AJ8,Difficulties!$B$3:$F$22,IF(Calc_VsDef!AJ30="H",4,2),FALSE)*VLOOKUP($A52,Difficulties!$A$3:$F$22,IF(Calc_VsDef!AJ30="H",4,6),FALSE)</f>
        <v>0.4940540147</v>
      </c>
      <c r="AK52" s="149">
        <f>VLOOKUP(AK8,Difficulties!$B$3:$F$22,IF(Calc_VsDef!AK30="H",4,2),FALSE)*VLOOKUP($A52,Difficulties!$A$3:$F$22,IF(Calc_VsDef!AK30="H",4,6),FALSE)</f>
        <v>1.290716294</v>
      </c>
      <c r="AL52" s="149">
        <f>VLOOKUP(AL8,Difficulties!$B$3:$F$22,IF(Calc_VsDef!AL30="H",4,2),FALSE)*VLOOKUP($A52,Difficulties!$A$3:$F$22,IF(Calc_VsDef!AL30="H",4,6),FALSE)</f>
        <v>0.4199458186</v>
      </c>
      <c r="AM52" s="149">
        <f>VLOOKUP(AM8,Difficulties!$B$3:$F$22,IF(Calc_VsDef!AM30="H",4,2),FALSE)*VLOOKUP($A52,Difficulties!$A$3:$F$22,IF(Calc_VsDef!AM30="H",4,6),FALSE)</f>
        <v>0.8491551508</v>
      </c>
    </row>
    <row r="53" ht="12.75" customHeight="1">
      <c r="A53" s="140" t="str">
        <f t="shared" si="2"/>
        <v>Crystal Palace</v>
      </c>
      <c r="B53" s="149">
        <f>VLOOKUP(B9,Difficulties!$B$3:$F$22,IF(Calc_VsDef!B31="H",4,2),FALSE)*VLOOKUP($A53,Difficulties!$A$3:$F$22,IF(Calc_VsDef!B31="H",4,6),FALSE)</f>
        <v>0.8056555535</v>
      </c>
      <c r="C53" s="149">
        <f>VLOOKUP(C9,Difficulties!$B$3:$F$22,IF(Calc_VsDef!C31="H",4,2),FALSE)*VLOOKUP($A53,Difficulties!$A$3:$F$22,IF(Calc_VsDef!C31="H",4,6),FALSE)</f>
        <v>1.625747105</v>
      </c>
      <c r="D53" s="149">
        <f>VLOOKUP(D9,Difficulties!$B$3:$F$22,IF(Calc_VsDef!D31="H",4,2),FALSE)*VLOOKUP($A53,Difficulties!$A$3:$F$22,IF(Calc_VsDef!D31="H",4,6),FALSE)</f>
        <v>1.167202643</v>
      </c>
      <c r="E53" s="149">
        <f>VLOOKUP(E9,Difficulties!$B$3:$F$22,IF(Calc_VsDef!E31="H",4,2),FALSE)*VLOOKUP($A53,Difficulties!$A$3:$F$22,IF(Calc_VsDef!E31="H",4,6),FALSE)</f>
        <v>0.7086589741</v>
      </c>
      <c r="F53" s="149">
        <f>VLOOKUP(F9,Difficulties!$B$3:$F$22,IF(Calc_VsDef!F31="H",4,2),FALSE)*VLOOKUP($A53,Difficulties!$A$3:$F$22,IF(Calc_VsDef!F31="H",4,6),FALSE)</f>
        <v>0.6916752451</v>
      </c>
      <c r="G53" s="149">
        <f>VLOOKUP(G9,Difficulties!$B$3:$F$22,IF(Calc_VsDef!G31="H",4,2),FALSE)*VLOOKUP($A53,Difficulties!$A$3:$F$22,IF(Calc_VsDef!G31="H",4,6),FALSE)</f>
        <v>0.7503443302</v>
      </c>
      <c r="H53" s="149">
        <f>VLOOKUP(H9,Difficulties!$B$3:$F$22,IF(Calc_VsDef!H31="H",4,2),FALSE)*VLOOKUP($A53,Difficulties!$A$3:$F$22,IF(Calc_VsDef!H31="H",4,6),FALSE)</f>
        <v>1.123972581</v>
      </c>
      <c r="I53" s="149">
        <f>VLOOKUP(I9,Difficulties!$B$3:$F$22,IF(Calc_VsDef!I31="H",4,2),FALSE)*VLOOKUP($A53,Difficulties!$A$3:$F$22,IF(Calc_VsDef!I31="H",4,6),FALSE)</f>
        <v>0.5299369957</v>
      </c>
      <c r="J53" s="149">
        <f>VLOOKUP(J9,Difficulties!$B$3:$F$22,IF(Calc_VsDef!J31="H",4,2),FALSE)*VLOOKUP($A53,Difficulties!$A$3:$F$22,IF(Calc_VsDef!J31="H",4,6),FALSE)</f>
        <v>1.210431884</v>
      </c>
      <c r="K53" s="149">
        <f>VLOOKUP(K9,Difficulties!$B$3:$F$22,IF(Calc_VsDef!K31="H",4,2),FALSE)*VLOOKUP($A53,Difficulties!$A$3:$F$22,IF(Calc_VsDef!K31="H",4,6),FALSE)</f>
        <v>0.8337166265</v>
      </c>
      <c r="L53" s="149">
        <f>VLOOKUP(L9,Difficulties!$B$3:$F$22,IF(Calc_VsDef!L31="H",4,2),FALSE)*VLOOKUP($A53,Difficulties!$A$3:$F$22,IF(Calc_VsDef!L31="H",4,6),FALSE)</f>
        <v>1.296891187</v>
      </c>
      <c r="M53" s="149">
        <f>VLOOKUP(M9,Difficulties!$B$3:$F$22,IF(Calc_VsDef!M31="H",4,2),FALSE)*VLOOKUP($A53,Difficulties!$A$3:$F$22,IF(Calc_VsDef!M31="H",4,6),FALSE)</f>
        <v>1.417317948</v>
      </c>
      <c r="N53" s="149">
        <f>VLOOKUP(N9,Difficulties!$B$3:$F$22,IF(Calc_VsDef!N31="H",4,2),FALSE)*VLOOKUP($A53,Difficulties!$A$3:$F$22,IF(Calc_VsDef!N31="H",4,6),FALSE)</f>
        <v>1.64272922</v>
      </c>
      <c r="O53" s="149">
        <f>VLOOKUP(O9,Difficulties!$B$3:$F$22,IF(Calc_VsDef!O31="H",4,2),FALSE)*VLOOKUP($A53,Difficulties!$A$3:$F$22,IF(Calc_VsDef!O31="H",4,6),FALSE)</f>
        <v>0.8337166265</v>
      </c>
      <c r="P53" s="149">
        <f>VLOOKUP(P9,Difficulties!$B$3:$F$22,IF(Calc_VsDef!P31="H",4,2),FALSE)*VLOOKUP($A53,Difficulties!$A$3:$F$22,IF(Calc_VsDef!P31="H",4,6),FALSE)</f>
        <v>1.037513278</v>
      </c>
      <c r="Q53" s="149">
        <f>VLOOKUP(Q9,Difficulties!$B$3:$F$22,IF(Calc_VsDef!Q31="H",4,2),FALSE)*VLOOKUP($A53,Difficulties!$A$3:$F$22,IF(Calc_VsDef!Q31="H",4,6),FALSE)</f>
        <v>1.037513278</v>
      </c>
      <c r="R53" s="149">
        <f>VLOOKUP(R9,Difficulties!$B$3:$F$22,IF(Calc_VsDef!R31="H",4,2),FALSE)*VLOOKUP($A53,Difficulties!$A$3:$F$22,IF(Calc_VsDef!R31="H",4,6),FALSE)</f>
        <v>1.292260296</v>
      </c>
      <c r="S53" s="149">
        <f>VLOOKUP(S9,Difficulties!$B$3:$F$22,IF(Calc_VsDef!S31="H",4,2),FALSE)*VLOOKUP($A53,Difficulties!$A$3:$F$22,IF(Calc_VsDef!S31="H",4,6),FALSE)</f>
        <v>2.637012437</v>
      </c>
      <c r="T53" s="149">
        <f>VLOOKUP(T9,Difficulties!$B$3:$F$22,IF(Calc_VsDef!T31="H",4,2),FALSE)*VLOOKUP($A53,Difficulties!$A$3:$F$22,IF(Calc_VsDef!T31="H",4,6),FALSE)</f>
        <v>0.4390906536</v>
      </c>
      <c r="U53" s="149">
        <f>VLOOKUP(U9,Difficulties!$B$3:$F$22,IF(Calc_VsDef!U31="H",4,2),FALSE)*VLOOKUP($A53,Difficulties!$A$3:$F$22,IF(Calc_VsDef!U31="H",4,6),FALSE)</f>
        <v>1.333946444</v>
      </c>
      <c r="V53" s="149">
        <f>VLOOKUP(V9,Difficulties!$B$3:$F$22,IF(Calc_VsDef!V31="H",4,2),FALSE)*VLOOKUP($A53,Difficulties!$A$3:$F$22,IF(Calc_VsDef!V31="H",4,6),FALSE)</f>
        <v>0.9466452754</v>
      </c>
      <c r="W53" s="149">
        <f>VLOOKUP(W9,Difficulties!$B$3:$F$22,IF(Calc_VsDef!W31="H",4,2),FALSE)*VLOOKUP($A53,Difficulties!$A$3:$F$22,IF(Calc_VsDef!W31="H",4,6),FALSE)</f>
        <v>0.7086589741</v>
      </c>
      <c r="X53" s="149">
        <f>VLOOKUP(X9,Difficulties!$B$3:$F$22,IF(Calc_VsDef!X31="H",4,2),FALSE)*VLOOKUP($A53,Difficulties!$A$3:$F$22,IF(Calc_VsDef!X31="H",4,6),FALSE)</f>
        <v>1.945337192</v>
      </c>
      <c r="Y53" s="149">
        <f>VLOOKUP(Y9,Difficulties!$B$3:$F$22,IF(Calc_VsDef!Y31="H",4,2),FALSE)*VLOOKUP($A53,Difficulties!$A$3:$F$22,IF(Calc_VsDef!Y31="H",4,6),FALSE)</f>
        <v>0.8645946724</v>
      </c>
      <c r="Z53" s="149">
        <f>VLOOKUP(Z9,Difficulties!$B$3:$F$22,IF(Calc_VsDef!Z31="H",4,2),FALSE)*VLOOKUP($A53,Difficulties!$A$3:$F$22,IF(Calc_VsDef!Z31="H",4,6),FALSE)</f>
        <v>0.5905012238</v>
      </c>
      <c r="AA53" s="149">
        <f>VLOOKUP(AA9,Difficulties!$B$3:$F$22,IF(Calc_VsDef!AA31="H",4,2),FALSE)*VLOOKUP($A53,Difficulties!$A$3:$F$22,IF(Calc_VsDef!AA31="H",4,6),FALSE)</f>
        <v>1.000459635</v>
      </c>
      <c r="AB53" s="149">
        <f>VLOOKUP(AB9,Difficulties!$B$3:$F$22,IF(Calc_VsDef!AB31="H",4,2),FALSE)*VLOOKUP($A53,Difficulties!$A$3:$F$22,IF(Calc_VsDef!AB31="H",4,6),FALSE)</f>
        <v>1.080742519</v>
      </c>
      <c r="AC53" s="149">
        <f>VLOOKUP(AC9,Difficulties!$B$3:$F$22,IF(Calc_VsDef!AC31="H",4,2),FALSE)*VLOOKUP($A53,Difficulties!$A$3:$F$22,IF(Calc_VsDef!AC31="H",4,6),FALSE)</f>
        <v>1.250574148</v>
      </c>
      <c r="AD53" s="149">
        <f>VLOOKUP(AD9,Difficulties!$B$3:$F$22,IF(Calc_VsDef!AD31="H",4,2),FALSE)*VLOOKUP($A53,Difficulties!$A$3:$F$22,IF(Calc_VsDef!AD31="H",4,6),FALSE)</f>
        <v>0.6916752451</v>
      </c>
      <c r="AE53" s="149">
        <f>VLOOKUP(AE9,Difficulties!$B$3:$F$22,IF(Calc_VsDef!AE31="H",4,2),FALSE)*VLOOKUP($A53,Difficulties!$A$3:$F$22,IF(Calc_VsDef!AE31="H",4,6),FALSE)</f>
        <v>0.4168583132</v>
      </c>
      <c r="AF53" s="149">
        <f>VLOOKUP(AF9,Difficulties!$B$3:$F$22,IF(Calc_VsDef!AF31="H",4,2),FALSE)*VLOOKUP($A53,Difficulties!$A$3:$F$22,IF(Calc_VsDef!AF31="H",4,6),FALSE)</f>
        <v>1.729188523</v>
      </c>
      <c r="AG53" s="149">
        <f>VLOOKUP(AG9,Difficulties!$B$3:$F$22,IF(Calc_VsDef!AG31="H",4,2),FALSE)*VLOOKUP($A53,Difficulties!$A$3:$F$22,IF(Calc_VsDef!AG31="H",4,6),FALSE)</f>
        <v>0.5002298175</v>
      </c>
      <c r="AH53" s="149">
        <f>VLOOKUP(AH9,Difficulties!$B$3:$F$22,IF(Calc_VsDef!AH31="H",4,2),FALSE)*VLOOKUP($A53,Difficulties!$A$3:$F$22,IF(Calc_VsDef!AH31="H",4,6),FALSE)</f>
        <v>0.9078239132</v>
      </c>
      <c r="AI53" s="149">
        <f>VLOOKUP(AI9,Difficulties!$B$3:$F$22,IF(Calc_VsDef!AI31="H",4,2),FALSE)*VLOOKUP($A53,Difficulties!$A$3:$F$22,IF(Calc_VsDef!AI31="H",4,6),FALSE)</f>
        <v>1.875861618</v>
      </c>
      <c r="AJ53" s="149">
        <f>VLOOKUP(AJ9,Difficulties!$B$3:$F$22,IF(Calc_VsDef!AJ31="H",4,2),FALSE)*VLOOKUP($A53,Difficulties!$A$3:$F$22,IF(Calc_VsDef!AJ31="H",4,6),FALSE)</f>
        <v>2.334404466</v>
      </c>
      <c r="AK53" s="149">
        <f>VLOOKUP(AK9,Difficulties!$B$3:$F$22,IF(Calc_VsDef!AK31="H",4,2),FALSE)*VLOOKUP($A53,Difficulties!$A$3:$F$22,IF(Calc_VsDef!AK31="H",4,6),FALSE)</f>
        <v>0.666972826</v>
      </c>
      <c r="AL53" s="149">
        <f>VLOOKUP(AL9,Difficulties!$B$3:$F$22,IF(Calc_VsDef!AL31="H",4,2),FALSE)*VLOOKUP($A53,Difficulties!$A$3:$F$22,IF(Calc_VsDef!AL31="H",4,6),FALSE)</f>
        <v>0.8056555535</v>
      </c>
      <c r="AM53" s="149">
        <f>VLOOKUP(AM9,Difficulties!$B$3:$F$22,IF(Calc_VsDef!AM31="H",4,2),FALSE)*VLOOKUP($A53,Difficulties!$A$3:$F$22,IF(Calc_VsDef!AM31="H",4,6),FALSE)</f>
        <v>0.7920304784</v>
      </c>
    </row>
    <row r="54" ht="12.75" customHeight="1">
      <c r="A54" s="140" t="str">
        <f t="shared" si="2"/>
        <v>Everton</v>
      </c>
      <c r="B54" s="149">
        <f>VLOOKUP(B10,Difficulties!$B$3:$F$22,IF(Calc_VsDef!B32="H",4,2),FALSE)*VLOOKUP($A54,Difficulties!$A$3:$F$22,IF(Calc_VsDef!B32="H",4,6),FALSE)</f>
        <v>1.217115629</v>
      </c>
      <c r="C54" s="149">
        <f>VLOOKUP(C10,Difficulties!$B$3:$F$22,IF(Calc_VsDef!C32="H",4,2),FALSE)*VLOOKUP($A54,Difficulties!$A$3:$F$22,IF(Calc_VsDef!C32="H",4,6),FALSE)</f>
        <v>0.5774258123</v>
      </c>
      <c r="D54" s="149">
        <f>VLOOKUP(D10,Difficulties!$B$3:$F$22,IF(Calc_VsDef!D32="H",4,2),FALSE)*VLOOKUP($A54,Difficulties!$A$3:$F$22,IF(Calc_VsDef!D32="H",4,6),FALSE)</f>
        <v>1.445107931</v>
      </c>
      <c r="E54" s="149">
        <f>VLOOKUP(E10,Difficulties!$B$3:$F$22,IF(Calc_VsDef!E32="H",4,2),FALSE)*VLOOKUP($A54,Difficulties!$A$3:$F$22,IF(Calc_VsDef!E32="H",4,6),FALSE)</f>
        <v>0.4075946531</v>
      </c>
      <c r="F54" s="149">
        <f>VLOOKUP(F10,Difficulties!$B$3:$F$22,IF(Calc_VsDef!F32="H",4,2),FALSE)*VLOOKUP($A54,Difficulties!$A$3:$F$22,IF(Calc_VsDef!F32="H",4,6),FALSE)</f>
        <v>0.8151893061</v>
      </c>
      <c r="G54" s="149">
        <f>VLOOKUP(G10,Difficulties!$B$3:$F$22,IF(Calc_VsDef!G32="H",4,2),FALSE)*VLOOKUP($A54,Difficulties!$A$3:$F$22,IF(Calc_VsDef!G32="H",4,6),FALSE)</f>
        <v>3.001377849</v>
      </c>
      <c r="H54" s="149">
        <f>VLOOKUP(H10,Difficulties!$B$3:$F$22,IF(Calc_VsDef!H32="H",4,2),FALSE)*VLOOKUP($A54,Difficulties!$A$3:$F$22,IF(Calc_VsDef!H32="H",4,6),FALSE)</f>
        <v>0.4811491299</v>
      </c>
      <c r="I54" s="149">
        <f>VLOOKUP(I10,Difficulties!$B$3:$F$22,IF(Calc_VsDef!I32="H",4,2),FALSE)*VLOOKUP($A54,Difficulties!$A$3:$F$22,IF(Calc_VsDef!I32="H",4,6),FALSE)</f>
        <v>1.38952641</v>
      </c>
      <c r="J54" s="149">
        <f>VLOOKUP(J10,Difficulties!$B$3:$F$22,IF(Calc_VsDef!J32="H",4,2),FALSE)*VLOOKUP($A54,Difficulties!$A$3:$F$22,IF(Calc_VsDef!J32="H",4,6),FALSE)</f>
        <v>0.5434593223</v>
      </c>
      <c r="K54" s="149">
        <f>VLOOKUP(K10,Difficulties!$B$3:$F$22,IF(Calc_VsDef!K32="H",4,2),FALSE)*VLOOKUP($A54,Difficulties!$A$3:$F$22,IF(Calc_VsDef!K32="H",4,6),FALSE)</f>
        <v>2.112080904</v>
      </c>
      <c r="L54" s="149">
        <f>VLOOKUP(L10,Difficulties!$B$3:$F$22,IF(Calc_VsDef!L32="H",4,2),FALSE)*VLOOKUP($A54,Difficulties!$A$3:$F$22,IF(Calc_VsDef!L32="H",4,6),FALSE)</f>
        <v>0.3396623184</v>
      </c>
      <c r="M54" s="149">
        <f>VLOOKUP(M10,Difficulties!$B$3:$F$22,IF(Calc_VsDef!M32="H",4,2),FALSE)*VLOOKUP($A54,Difficulties!$A$3:$F$22,IF(Calc_VsDef!M32="H",4,6),FALSE)</f>
        <v>1.667431904</v>
      </c>
      <c r="N54" s="149">
        <f>VLOOKUP(N10,Difficulties!$B$3:$F$22,IF(Calc_VsDef!N32="H",4,2),FALSE)*VLOOKUP($A54,Difficulties!$A$3:$F$22,IF(Calc_VsDef!N32="H",4,6),FALSE)</f>
        <v>0.3577775582</v>
      </c>
      <c r="O54" s="149">
        <f>VLOOKUP(O10,Difficulties!$B$3:$F$22,IF(Calc_VsDef!O32="H",4,2),FALSE)*VLOOKUP($A54,Difficulties!$A$3:$F$22,IF(Calc_VsDef!O32="H",4,6),FALSE)</f>
        <v>2.501148383</v>
      </c>
      <c r="P54" s="149">
        <f>VLOOKUP(P10,Difficulties!$B$3:$F$22,IF(Calc_VsDef!P32="H",4,2),FALSE)*VLOOKUP($A54,Difficulties!$A$3:$F$22,IF(Calc_VsDef!P32="H",4,6),FALSE)</f>
        <v>0.6113916569</v>
      </c>
      <c r="Q54" s="149">
        <f>VLOOKUP(Q10,Difficulties!$B$3:$F$22,IF(Calc_VsDef!Q32="H",4,2),FALSE)*VLOOKUP($A54,Difficulties!$A$3:$F$22,IF(Calc_VsDef!Q32="H",4,6),FALSE)</f>
        <v>0.5774258123</v>
      </c>
      <c r="R54" s="149">
        <f>VLOOKUP(R10,Difficulties!$B$3:$F$22,IF(Calc_VsDef!R32="H",4,2),FALSE)*VLOOKUP($A54,Difficulties!$A$3:$F$22,IF(Calc_VsDef!R32="H",4,6),FALSE)</f>
        <v>3.390445328</v>
      </c>
      <c r="S54" s="149">
        <f>VLOOKUP(S10,Difficulties!$B$3:$F$22,IF(Calc_VsDef!S32="H",4,2),FALSE)*VLOOKUP($A54,Difficulties!$A$3:$F$22,IF(Calc_VsDef!S32="H",4,6),FALSE)</f>
        <v>1.154851625</v>
      </c>
      <c r="T54" s="149">
        <f>VLOOKUP(T10,Difficulties!$B$3:$F$22,IF(Calc_VsDef!T32="H",4,2),FALSE)*VLOOKUP($A54,Difficulties!$A$3:$F$22,IF(Calc_VsDef!T32="H",4,6),FALSE)</f>
        <v>0.8892969448</v>
      </c>
      <c r="U54" s="149">
        <f>VLOOKUP(U10,Difficulties!$B$3:$F$22,IF(Calc_VsDef!U32="H",4,2),FALSE)*VLOOKUP($A54,Difficulties!$A$3:$F$22,IF(Calc_VsDef!U32="H",4,6),FALSE)</f>
        <v>1.333945945</v>
      </c>
      <c r="V54" s="149">
        <f>VLOOKUP(V10,Difficulties!$B$3:$F$22,IF(Calc_VsDef!V32="H",4,2),FALSE)*VLOOKUP($A54,Difficulties!$A$3:$F$22,IF(Calc_VsDef!V32="H",4,6),FALSE)</f>
        <v>1.0529528</v>
      </c>
      <c r="W54" s="149">
        <f>VLOOKUP(W10,Difficulties!$B$3:$F$22,IF(Calc_VsDef!W32="H",4,2),FALSE)*VLOOKUP($A54,Difficulties!$A$3:$F$22,IF(Calc_VsDef!W32="H",4,6),FALSE)</f>
        <v>0.6453581469</v>
      </c>
      <c r="X54" s="149">
        <f>VLOOKUP(X10,Difficulties!$B$3:$F$22,IF(Calc_VsDef!X32="H",4,2),FALSE)*VLOOKUP($A54,Difficulties!$A$3:$F$22,IF(Calc_VsDef!X32="H",4,6),FALSE)</f>
        <v>1.111621973</v>
      </c>
      <c r="Y54" s="149">
        <f>VLOOKUP(Y10,Difficulties!$B$3:$F$22,IF(Calc_VsDef!Y32="H",4,2),FALSE)*VLOOKUP($A54,Difficulties!$A$3:$F$22,IF(Calc_VsDef!Y32="H",4,6),FALSE)</f>
        <v>0.8892969448</v>
      </c>
      <c r="Z54" s="149">
        <f>VLOOKUP(Z10,Difficulties!$B$3:$F$22,IF(Calc_VsDef!Z32="H",4,2),FALSE)*VLOOKUP($A54,Difficulties!$A$3:$F$22,IF(Calc_VsDef!Z32="H",4,6),FALSE)</f>
        <v>0.4318005012</v>
      </c>
      <c r="AA54" s="149">
        <f>VLOOKUP(AA10,Difficulties!$B$3:$F$22,IF(Calc_VsDef!AA32="H",4,2),FALSE)*VLOOKUP($A54,Difficulties!$A$3:$F$22,IF(Calc_VsDef!AA32="H",4,6),FALSE)</f>
        <v>1.500689452</v>
      </c>
      <c r="AB54" s="149">
        <f>VLOOKUP(AB10,Difficulties!$B$3:$F$22,IF(Calc_VsDef!AB32="H",4,2),FALSE)*VLOOKUP($A54,Difficulties!$A$3:$F$22,IF(Calc_VsDef!AB32="H",4,6),FALSE)</f>
        <v>1.528479788</v>
      </c>
      <c r="AC54" s="149">
        <f>VLOOKUP(AC10,Difficulties!$B$3:$F$22,IF(Calc_VsDef!AC32="H",4,2),FALSE)*VLOOKUP($A54,Difficulties!$A$3:$F$22,IF(Calc_VsDef!AC32="H",4,6),FALSE)</f>
        <v>1.035843089</v>
      </c>
      <c r="AD54" s="149">
        <f>VLOOKUP(AD10,Difficulties!$B$3:$F$22,IF(Calc_VsDef!AD32="H",4,2),FALSE)*VLOOKUP($A54,Difficulties!$A$3:$F$22,IF(Calc_VsDef!AD32="H",4,6),FALSE)</f>
        <v>1.324682784</v>
      </c>
      <c r="AE54" s="149">
        <f>VLOOKUP(AE10,Difficulties!$B$3:$F$22,IF(Calc_VsDef!AE32="H",4,2),FALSE)*VLOOKUP($A54,Difficulties!$A$3:$F$22,IF(Calc_VsDef!AE32="H",4,6),FALSE)</f>
        <v>1.167202438</v>
      </c>
      <c r="AF54" s="149">
        <f>VLOOKUP(AF10,Difficulties!$B$3:$F$22,IF(Calc_VsDef!AF32="H",4,2),FALSE)*VLOOKUP($A54,Difficulties!$A$3:$F$22,IF(Calc_VsDef!AF32="H",4,6),FALSE)</f>
        <v>1.08691929</v>
      </c>
      <c r="AG54" s="149">
        <f>VLOOKUP(AG10,Difficulties!$B$3:$F$22,IF(Calc_VsDef!AG32="H",4,2),FALSE)*VLOOKUP($A54,Difficulties!$A$3:$F$22,IF(Calc_VsDef!AG32="H",4,6),FALSE)</f>
        <v>1.333945945</v>
      </c>
      <c r="AH54" s="149">
        <f>VLOOKUP(AH10,Difficulties!$B$3:$F$22,IF(Calc_VsDef!AH32="H",4,2),FALSE)*VLOOKUP($A54,Difficulties!$A$3:$F$22,IF(Calc_VsDef!AH32="H",4,6),FALSE)</f>
        <v>0.6793246369</v>
      </c>
      <c r="AI54" s="149">
        <f>VLOOKUP(AI10,Difficulties!$B$3:$F$22,IF(Calc_VsDef!AI32="H",4,2),FALSE)*VLOOKUP($A54,Difficulties!$A$3:$F$22,IF(Calc_VsDef!AI32="H",4,6),FALSE)</f>
        <v>1.035843089</v>
      </c>
      <c r="AJ54" s="149">
        <f>VLOOKUP(AJ10,Difficulties!$B$3:$F$22,IF(Calc_VsDef!AJ32="H",4,2),FALSE)*VLOOKUP($A54,Difficulties!$A$3:$F$22,IF(Calc_VsDef!AJ32="H",4,6),FALSE)</f>
        <v>1.01898631</v>
      </c>
      <c r="AK54" s="149">
        <f>VLOOKUP(AK10,Difficulties!$B$3:$F$22,IF(Calc_VsDef!AK32="H",4,2),FALSE)*VLOOKUP($A54,Difficulties!$A$3:$F$22,IF(Calc_VsDef!AK32="H",4,6),FALSE)</f>
        <v>1.611851439</v>
      </c>
      <c r="AL54" s="149">
        <f>VLOOKUP(AL10,Difficulties!$B$3:$F$22,IF(Calc_VsDef!AL32="H",4,2),FALSE)*VLOOKUP($A54,Difficulties!$A$3:$F$22,IF(Calc_VsDef!AL32="H",4,6),FALSE)</f>
        <v>0.6793246369</v>
      </c>
      <c r="AM54" s="149">
        <f>VLOOKUP(AM10,Difficulties!$B$3:$F$22,IF(Calc_VsDef!AM32="H",4,2),FALSE)*VLOOKUP($A54,Difficulties!$A$3:$F$22,IF(Calc_VsDef!AM32="H",4,6),FALSE)</f>
        <v>2.22324289</v>
      </c>
    </row>
    <row r="55" ht="12.75" customHeight="1">
      <c r="A55" s="140" t="str">
        <f t="shared" si="2"/>
        <v>Fulham</v>
      </c>
      <c r="B55" s="149">
        <f>VLOOKUP(B11,Difficulties!$B$3:$F$22,IF(Calc_VsDef!B33="H",4,2),FALSE)*VLOOKUP($A55,Difficulties!$A$3:$F$22,IF(Calc_VsDef!B33="H",4,6),FALSE)</f>
        <v>0.6538308292</v>
      </c>
      <c r="C55" s="149">
        <f>VLOOKUP(C11,Difficulties!$B$3:$F$22,IF(Calc_VsDef!C33="H",4,2),FALSE)*VLOOKUP($A55,Difficulties!$A$3:$F$22,IF(Calc_VsDef!C33="H",4,6),FALSE)</f>
        <v>2.319562734</v>
      </c>
      <c r="D55" s="149">
        <f>VLOOKUP(D11,Difficulties!$B$3:$F$22,IF(Calc_VsDef!D33="H",4,2),FALSE)*VLOOKUP($A55,Difficulties!$A$3:$F$22,IF(Calc_VsDef!D33="H",4,6),FALSE)</f>
        <v>0.8172891189</v>
      </c>
      <c r="E55" s="149">
        <f>VLOOKUP(E11,Difficulties!$B$3:$F$22,IF(Calc_VsDef!E33="H",4,2),FALSE)*VLOOKUP($A55,Difficulties!$A$3:$F$22,IF(Calc_VsDef!E33="H",4,6),FALSE)</f>
        <v>1.391737861</v>
      </c>
      <c r="F55" s="149">
        <f>VLOOKUP(F11,Difficulties!$B$3:$F$22,IF(Calc_VsDef!F33="H",4,2),FALSE)*VLOOKUP($A55,Difficulties!$A$3:$F$22,IF(Calc_VsDef!F33="H",4,6),FALSE)</f>
        <v>3.537333087</v>
      </c>
      <c r="G55" s="149">
        <f>VLOOKUP(G11,Difficulties!$B$3:$F$22,IF(Calc_VsDef!G33="H",4,2),FALSE)*VLOOKUP($A55,Difficulties!$A$3:$F$22,IF(Calc_VsDef!G33="H",4,6),FALSE)</f>
        <v>0.6946955957</v>
      </c>
      <c r="H55" s="149">
        <f>VLOOKUP(H11,Difficulties!$B$3:$F$22,IF(Calc_VsDef!H33="H",4,2),FALSE)*VLOOKUP($A55,Difficulties!$A$3:$F$22,IF(Calc_VsDef!H33="H",4,6),FALSE)</f>
        <v>1.623693804</v>
      </c>
      <c r="I55" s="149">
        <f>VLOOKUP(I11,Difficulties!$B$3:$F$22,IF(Calc_VsDef!I33="H",4,2),FALSE)*VLOOKUP($A55,Difficulties!$A$3:$F$22,IF(Calc_VsDef!I33="H",4,6),FALSE)</f>
        <v>0.8172891189</v>
      </c>
      <c r="J55" s="149">
        <f>VLOOKUP(J11,Difficulties!$B$3:$F$22,IF(Calc_VsDef!J33="H",4,2),FALSE)*VLOOKUP($A55,Difficulties!$A$3:$F$22,IF(Calc_VsDef!J33="H",4,6),FALSE)</f>
        <v>1.080719987</v>
      </c>
      <c r="K55" s="149">
        <f>VLOOKUP(K11,Difficulties!$B$3:$F$22,IF(Calc_VsDef!K33="H",4,2),FALSE)*VLOOKUP($A55,Difficulties!$A$3:$F$22,IF(Calc_VsDef!K33="H",4,6),FALSE)</f>
        <v>0.7764243523</v>
      </c>
      <c r="L55" s="149">
        <f>VLOOKUP(L11,Difficulties!$B$3:$F$22,IF(Calc_VsDef!L33="H",4,2),FALSE)*VLOOKUP($A55,Difficulties!$A$3:$F$22,IF(Calc_VsDef!L33="H",4,6),FALSE)</f>
        <v>0.9278248734</v>
      </c>
      <c r="M55" s="149">
        <f>VLOOKUP(M11,Difficulties!$B$3:$F$22,IF(Calc_VsDef!M33="H",4,2),FALSE)*VLOOKUP($A55,Difficulties!$A$3:$F$22,IF(Calc_VsDef!M33="H",4,6),FALSE)</f>
        <v>2.609508214</v>
      </c>
      <c r="N55" s="149">
        <f>VLOOKUP(N11,Difficulties!$B$3:$F$22,IF(Calc_VsDef!N33="H",4,2),FALSE)*VLOOKUP($A55,Difficulties!$A$3:$F$22,IF(Calc_VsDef!N33="H",4,6),FALSE)</f>
        <v>0.6946955957</v>
      </c>
      <c r="O55" s="149">
        <f>VLOOKUP(O11,Difficulties!$B$3:$F$22,IF(Calc_VsDef!O33="H",4,2),FALSE)*VLOOKUP($A55,Difficulties!$A$3:$F$22,IF(Calc_VsDef!O33="H",4,6),FALSE)</f>
        <v>1.739671775</v>
      </c>
      <c r="P55" s="149">
        <f>VLOOKUP(P11,Difficulties!$B$3:$F$22,IF(Calc_VsDef!P33="H",4,2),FALSE)*VLOOKUP($A55,Difficulties!$A$3:$F$22,IF(Calc_VsDef!P33="H",4,6),FALSE)</f>
        <v>1.266797668</v>
      </c>
      <c r="Q55" s="149">
        <f>VLOOKUP(Q11,Difficulties!$B$3:$F$22,IF(Calc_VsDef!Q33="H",4,2),FALSE)*VLOOKUP($A55,Difficulties!$A$3:$F$22,IF(Calc_VsDef!Q33="H",4,6),FALSE)</f>
        <v>2.203584763</v>
      </c>
      <c r="R55" s="149">
        <f>VLOOKUP(R11,Difficulties!$B$3:$F$22,IF(Calc_VsDef!R33="H",4,2),FALSE)*VLOOKUP($A55,Difficulties!$A$3:$F$22,IF(Calc_VsDef!R33="H",4,6),FALSE)</f>
        <v>0.9807466321</v>
      </c>
      <c r="S55" s="149">
        <f>VLOOKUP(S11,Difficulties!$B$3:$F$22,IF(Calc_VsDef!S33="H",4,2),FALSE)*VLOOKUP($A55,Difficulties!$A$3:$F$22,IF(Calc_VsDef!S33="H",4,6),FALSE)</f>
        <v>1.217770353</v>
      </c>
      <c r="T55" s="149">
        <f>VLOOKUP(T11,Difficulties!$B$3:$F$22,IF(Calc_VsDef!T33="H",4,2),FALSE)*VLOOKUP($A55,Difficulties!$A$3:$F$22,IF(Calc_VsDef!T33="H",4,6),FALSE)</f>
        <v>0.5194951456</v>
      </c>
      <c r="U55" s="149">
        <f>VLOOKUP(U11,Difficulties!$B$3:$F$22,IF(Calc_VsDef!U33="H",4,2),FALSE)*VLOOKUP($A55,Difficulties!$A$3:$F$22,IF(Calc_VsDef!U33="H",4,6),FALSE)</f>
        <v>0.490373316</v>
      </c>
      <c r="V55" s="149">
        <f>VLOOKUP(V11,Difficulties!$B$3:$F$22,IF(Calc_VsDef!V33="H",4,2),FALSE)*VLOOKUP($A55,Difficulties!$A$3:$F$22,IF(Calc_VsDef!V33="H",4,6),FALSE)</f>
        <v>3.131409636</v>
      </c>
      <c r="W55" s="149">
        <f>VLOOKUP(W11,Difficulties!$B$3:$F$22,IF(Calc_VsDef!W33="H",4,2),FALSE)*VLOOKUP($A55,Difficulties!$A$3:$F$22,IF(Calc_VsDef!W33="H",4,6),FALSE)</f>
        <v>0.9278248734</v>
      </c>
      <c r="X55" s="149">
        <f>VLOOKUP(X11,Difficulties!$B$3:$F$22,IF(Calc_VsDef!X33="H",4,2),FALSE)*VLOOKUP($A55,Difficulties!$A$3:$F$22,IF(Calc_VsDef!X33="H",4,6),FALSE)</f>
        <v>1.389391191</v>
      </c>
      <c r="Y55" s="149">
        <f>VLOOKUP(Y11,Difficulties!$B$3:$F$22,IF(Calc_VsDef!Y33="H",4,2),FALSE)*VLOOKUP($A55,Difficulties!$A$3:$F$22,IF(Calc_VsDef!Y33="H",4,6),FALSE)</f>
        <v>0.4086445594</v>
      </c>
      <c r="Z55" s="149">
        <f>VLOOKUP(Z11,Difficulties!$B$3:$F$22,IF(Calc_VsDef!Z33="H",4,2),FALSE)*VLOOKUP($A55,Difficulties!$A$3:$F$22,IF(Calc_VsDef!Z33="H",4,6),FALSE)</f>
        <v>1.68168334</v>
      </c>
      <c r="AA55" s="149">
        <f>VLOOKUP(AA11,Difficulties!$B$3:$F$22,IF(Calc_VsDef!AA33="H",4,2),FALSE)*VLOOKUP($A55,Difficulties!$A$3:$F$22,IF(Calc_VsDef!AA33="H",4,6),FALSE)</f>
        <v>1.225932902</v>
      </c>
      <c r="AB55" s="149">
        <f>VLOOKUP(AB11,Difficulties!$B$3:$F$22,IF(Calc_VsDef!AB33="H",4,2),FALSE)*VLOOKUP($A55,Difficulties!$A$3:$F$22,IF(Calc_VsDef!AB33="H",4,6),FALSE)</f>
        <v>1.391737861</v>
      </c>
      <c r="AC55" s="149">
        <f>VLOOKUP(AC11,Difficulties!$B$3:$F$22,IF(Calc_VsDef!AC33="H",4,2),FALSE)*VLOOKUP($A55,Difficulties!$A$3:$F$22,IF(Calc_VsDef!AC33="H",4,6),FALSE)</f>
        <v>1.159781918</v>
      </c>
      <c r="AD55" s="149">
        <f>VLOOKUP(AD11,Difficulties!$B$3:$F$22,IF(Calc_VsDef!AD33="H",4,2),FALSE)*VLOOKUP($A55,Difficulties!$A$3:$F$22,IF(Calc_VsDef!AD33="H",4,6),FALSE)</f>
        <v>1.307662435</v>
      </c>
      <c r="AE55" s="149">
        <f>VLOOKUP(AE11,Difficulties!$B$3:$F$22,IF(Calc_VsDef!AE33="H",4,2),FALSE)*VLOOKUP($A55,Difficulties!$A$3:$F$22,IF(Calc_VsDef!AE33="H",4,6),FALSE)</f>
        <v>1.449726296</v>
      </c>
      <c r="AF55" s="149">
        <f>VLOOKUP(AF11,Difficulties!$B$3:$F$22,IF(Calc_VsDef!AF33="H",4,2),FALSE)*VLOOKUP($A55,Difficulties!$A$3:$F$22,IF(Calc_VsDef!AF33="H",4,6),FALSE)</f>
        <v>1.593713471</v>
      </c>
      <c r="AG55" s="149">
        <f>VLOOKUP(AG11,Difficulties!$B$3:$F$22,IF(Calc_VsDef!AG33="H",4,2),FALSE)*VLOOKUP($A55,Difficulties!$A$3:$F$22,IF(Calc_VsDef!AG33="H",4,6),FALSE)</f>
        <v>1.838899741</v>
      </c>
      <c r="AH55" s="149">
        <f>VLOOKUP(AH11,Difficulties!$B$3:$F$22,IF(Calc_VsDef!AH33="H",4,2),FALSE)*VLOOKUP($A55,Difficulties!$A$3:$F$22,IF(Calc_VsDef!AH33="H",4,6),FALSE)</f>
        <v>1.565705369</v>
      </c>
      <c r="AI55" s="149">
        <f>VLOOKUP(AI11,Difficulties!$B$3:$F$22,IF(Calc_VsDef!AI33="H",4,2),FALSE)*VLOOKUP($A55,Difficulties!$A$3:$F$22,IF(Calc_VsDef!AI33="H",4,6),FALSE)</f>
        <v>0.6538308292</v>
      </c>
      <c r="AJ55" s="149">
        <f>VLOOKUP(AJ11,Difficulties!$B$3:$F$22,IF(Calc_VsDef!AJ33="H",4,2),FALSE)*VLOOKUP($A55,Difficulties!$A$3:$F$22,IF(Calc_VsDef!AJ33="H",4,6),FALSE)</f>
        <v>1.507715832</v>
      </c>
      <c r="AK55" s="149">
        <f>VLOOKUP(AK11,Difficulties!$B$3:$F$22,IF(Calc_VsDef!AK33="H",4,2),FALSE)*VLOOKUP($A55,Difficulties!$A$3:$F$22,IF(Calc_VsDef!AK33="H",4,6),FALSE)</f>
        <v>0.430438835</v>
      </c>
      <c r="AL55" s="149">
        <f>VLOOKUP(AL11,Difficulties!$B$3:$F$22,IF(Calc_VsDef!AL33="H",4,2),FALSE)*VLOOKUP($A55,Difficulties!$A$3:$F$22,IF(Calc_VsDef!AL33="H",4,6),FALSE)</f>
        <v>1.269845985</v>
      </c>
      <c r="AM55" s="149">
        <f>VLOOKUP(AM11,Difficulties!$B$3:$F$22,IF(Calc_VsDef!AM33="H",4,2),FALSE)*VLOOKUP($A55,Difficulties!$A$3:$F$22,IF(Calc_VsDef!AM33="H",4,6),FALSE)</f>
        <v>0.7355595858</v>
      </c>
    </row>
    <row r="56" ht="12.75" customHeight="1">
      <c r="A56" s="140" t="str">
        <f t="shared" si="2"/>
        <v>Huddersfield</v>
      </c>
      <c r="B56" s="149">
        <f>VLOOKUP(B12,Difficulties!$B$3:$F$22,IF(Calc_VsDef!B34="H",4,2),FALSE)*VLOOKUP($A56,Difficulties!$A$3:$F$22,IF(Calc_VsDef!B34="H",4,6),FALSE)</f>
        <v>1.235134831</v>
      </c>
      <c r="C56" s="149">
        <f>VLOOKUP(C12,Difficulties!$B$3:$F$22,IF(Calc_VsDef!C34="H",4,2),FALSE)*VLOOKUP($A56,Difficulties!$A$3:$F$22,IF(Calc_VsDef!C34="H",4,6),FALSE)</f>
        <v>3.10790777</v>
      </c>
      <c r="D56" s="149">
        <f>VLOOKUP(D12,Difficulties!$B$3:$F$22,IF(Calc_VsDef!D34="H",4,2),FALSE)*VLOOKUP($A56,Difficulties!$A$3:$F$22,IF(Calc_VsDef!D34="H",4,6),FALSE)</f>
        <v>0.4065651682</v>
      </c>
      <c r="E56" s="149">
        <f>VLOOKUP(E12,Difficulties!$B$3:$F$22,IF(Calc_VsDef!E34="H",4,2),FALSE)*VLOOKUP($A56,Difficulties!$A$3:$F$22,IF(Calc_VsDef!E34="H",4,6),FALSE)</f>
        <v>1.426580552</v>
      </c>
      <c r="F56" s="149">
        <f>VLOOKUP(F12,Difficulties!$B$3:$F$22,IF(Calc_VsDef!F34="H",4,2),FALSE)*VLOOKUP($A56,Difficulties!$A$3:$F$22,IF(Calc_VsDef!F34="H",4,6),FALSE)</f>
        <v>0.617567049</v>
      </c>
      <c r="G56" s="149">
        <f>VLOOKUP(G12,Difficulties!$B$3:$F$22,IF(Calc_VsDef!G34="H",4,2),FALSE)*VLOOKUP($A56,Difficulties!$A$3:$F$22,IF(Calc_VsDef!G34="H",4,6),FALSE)</f>
        <v>1.273732359</v>
      </c>
      <c r="H56" s="149">
        <f>VLOOKUP(H12,Difficulties!$B$3:$F$22,IF(Calc_VsDef!H34="H",4,2),FALSE)*VLOOKUP($A56,Difficulties!$A$3:$F$22,IF(Calc_VsDef!H34="H",4,6),FALSE)</f>
        <v>1.312330621</v>
      </c>
      <c r="I56" s="149">
        <f>VLOOKUP(I12,Difficulties!$B$3:$F$22,IF(Calc_VsDef!I34="H",4,2),FALSE)*VLOOKUP($A56,Difficulties!$A$3:$F$22,IF(Calc_VsDef!I34="H",4,6),FALSE)</f>
        <v>0.8151887488</v>
      </c>
      <c r="J56" s="149">
        <f>VLOOKUP(J12,Difficulties!$B$3:$F$22,IF(Calc_VsDef!J34="H",4,2),FALSE)*VLOOKUP($A56,Difficulties!$A$3:$F$22,IF(Calc_VsDef!J34="H",4,6),FALSE)</f>
        <v>1.505320461</v>
      </c>
      <c r="K56" s="149">
        <f>VLOOKUP(K12,Difficulties!$B$3:$F$22,IF(Calc_VsDef!K34="H",4,2),FALSE)*VLOOKUP($A56,Difficulties!$A$3:$F$22,IF(Calc_VsDef!K34="H",4,6),FALSE)</f>
        <v>1.3756318</v>
      </c>
      <c r="L56" s="149">
        <f>VLOOKUP(L12,Difficulties!$B$3:$F$22,IF(Calc_VsDef!L34="H",4,2),FALSE)*VLOOKUP($A56,Difficulties!$A$3:$F$22,IF(Calc_VsDef!L34="H",4,6),FALSE)</f>
        <v>0.5467600538</v>
      </c>
      <c r="M56" s="149">
        <f>VLOOKUP(M12,Difficulties!$B$3:$F$22,IF(Calc_VsDef!M34="H",4,2),FALSE)*VLOOKUP($A56,Difficulties!$A$3:$F$22,IF(Calc_VsDef!M34="H",4,6),FALSE)</f>
        <v>0.9263509402</v>
      </c>
      <c r="N56" s="149">
        <f>VLOOKUP(N12,Difficulties!$B$3:$F$22,IF(Calc_VsDef!N34="H",4,2),FALSE)*VLOOKUP($A56,Difficulties!$A$3:$F$22,IF(Calc_VsDef!N34="H",4,6),FALSE)</f>
        <v>1.115689166</v>
      </c>
      <c r="O56" s="149">
        <f>VLOOKUP(O12,Difficulties!$B$3:$F$22,IF(Calc_VsDef!O34="H",4,2),FALSE)*VLOOKUP($A56,Difficulties!$A$3:$F$22,IF(Calc_VsDef!O34="H",4,6),FALSE)</f>
        <v>0.3859796806</v>
      </c>
      <c r="P56" s="149">
        <f>VLOOKUP(P12,Difficulties!$B$3:$F$22,IF(Calc_VsDef!P34="H",4,2),FALSE)*VLOOKUP($A56,Difficulties!$A$3:$F$22,IF(Calc_VsDef!P34="H",4,6),FALSE)</f>
        <v>1.32468208</v>
      </c>
      <c r="Q56" s="149">
        <f>VLOOKUP(Q12,Difficulties!$B$3:$F$22,IF(Calc_VsDef!Q34="H",4,2),FALSE)*VLOOKUP($A56,Difficulties!$A$3:$F$22,IF(Calc_VsDef!Q34="H",4,6),FALSE)</f>
        <v>2.751262632</v>
      </c>
      <c r="R56" s="149">
        <f>VLOOKUP(R12,Difficulties!$B$3:$F$22,IF(Calc_VsDef!R34="H",4,2),FALSE)*VLOOKUP($A56,Difficulties!$A$3:$F$22,IF(Calc_VsDef!R34="H",4,6),FALSE)</f>
        <v>0.6947628385</v>
      </c>
      <c r="S56" s="149">
        <f>VLOOKUP(S12,Difficulties!$B$3:$F$22,IF(Calc_VsDef!S34="H",4,2),FALSE)*VLOOKUP($A56,Difficulties!$A$3:$F$22,IF(Calc_VsDef!S34="H",4,6),FALSE)</f>
        <v>0.6561653104</v>
      </c>
      <c r="T56" s="149">
        <f>VLOOKUP(T12,Difficulties!$B$3:$F$22,IF(Calc_VsDef!T34="H",4,2),FALSE)*VLOOKUP($A56,Difficulties!$A$3:$F$22,IF(Calc_VsDef!T34="H",4,6),FALSE)</f>
        <v>1.936073883</v>
      </c>
      <c r="U56" s="149">
        <f>VLOOKUP(U12,Difficulties!$B$3:$F$22,IF(Calc_VsDef!U34="H",4,2),FALSE)*VLOOKUP($A56,Difficulties!$A$3:$F$22,IF(Calc_VsDef!U34="H",4,6),FALSE)</f>
        <v>0.9495226947</v>
      </c>
      <c r="V56" s="149">
        <f>VLOOKUP(V12,Difficulties!$B$3:$F$22,IF(Calc_VsDef!V34="H",4,2),FALSE)*VLOOKUP($A56,Difficulties!$A$3:$F$22,IF(Calc_VsDef!V34="H",4,6),FALSE)</f>
        <v>0.7719593613</v>
      </c>
      <c r="W56" s="149">
        <f>VLOOKUP(W12,Difficulties!$B$3:$F$22,IF(Calc_VsDef!W34="H",4,2),FALSE)*VLOOKUP($A56,Difficulties!$A$3:$F$22,IF(Calc_VsDef!W34="H",4,6),FALSE)</f>
        <v>0.9495226947</v>
      </c>
      <c r="X56" s="149">
        <f>VLOOKUP(X12,Difficulties!$B$3:$F$22,IF(Calc_VsDef!X34="H",4,2),FALSE)*VLOOKUP($A56,Difficulties!$A$3:$F$22,IF(Calc_VsDef!X34="H",4,6),FALSE)</f>
        <v>1.73690783</v>
      </c>
      <c r="Y56" s="149">
        <f>VLOOKUP(Y12,Difficulties!$B$3:$F$22,IF(Calc_VsDef!Y34="H",4,2),FALSE)*VLOOKUP($A56,Difficulties!$A$3:$F$22,IF(Calc_VsDef!Y34="H",4,6),FALSE)</f>
        <v>0.617567049</v>
      </c>
      <c r="Z56" s="149">
        <f>VLOOKUP(Z12,Difficulties!$B$3:$F$22,IF(Calc_VsDef!Z34="H",4,2),FALSE)*VLOOKUP($A56,Difficulties!$A$3:$F$22,IF(Calc_VsDef!Z34="H",4,6),FALSE)</f>
        <v>1.528479025</v>
      </c>
      <c r="AA56" s="149">
        <f>VLOOKUP(AA12,Difficulties!$B$3:$F$22,IF(Calc_VsDef!AA34="H",4,2),FALSE)*VLOOKUP($A56,Difficulties!$A$3:$F$22,IF(Calc_VsDef!AA34="H",4,6),FALSE)</f>
        <v>0.7719593613</v>
      </c>
      <c r="AB56" s="149">
        <f>VLOOKUP(AB12,Difficulties!$B$3:$F$22,IF(Calc_VsDef!AB34="H",4,2),FALSE)*VLOOKUP($A56,Difficulties!$A$3:$F$22,IF(Calc_VsDef!AB34="H",4,6),FALSE)</f>
        <v>1.069935414</v>
      </c>
      <c r="AC56" s="149">
        <f>VLOOKUP(AC12,Difficulties!$B$3:$F$22,IF(Calc_VsDef!AC34="H",4,2),FALSE)*VLOOKUP($A56,Difficulties!$A$3:$F$22,IF(Calc_VsDef!AC34="H",4,6),FALSE)</f>
        <v>0.4906820996</v>
      </c>
      <c r="AD56" s="149">
        <f>VLOOKUP(AD12,Difficulties!$B$3:$F$22,IF(Calc_VsDef!AD34="H",4,2),FALSE)*VLOOKUP($A56,Difficulties!$A$3:$F$22,IF(Calc_VsDef!AD34="H",4,6),FALSE)</f>
        <v>1.222783607</v>
      </c>
      <c r="AE56" s="149">
        <f>VLOOKUP(AE12,Difficulties!$B$3:$F$22,IF(Calc_VsDef!AE34="H",4,2),FALSE)*VLOOKUP($A56,Difficulties!$A$3:$F$22,IF(Calc_VsDef!AE34="H",4,6),FALSE)</f>
        <v>0.7333610999</v>
      </c>
      <c r="AF56" s="149">
        <f>VLOOKUP(AF12,Difficulties!$B$3:$F$22,IF(Calc_VsDef!AF34="H",4,2),FALSE)*VLOOKUP($A56,Difficulties!$A$3:$F$22,IF(Calc_VsDef!AF34="H",4,6),FALSE)</f>
        <v>1.222783607</v>
      </c>
      <c r="AG56" s="149">
        <f>VLOOKUP(AG12,Difficulties!$B$3:$F$22,IF(Calc_VsDef!AG34="H",4,2),FALSE)*VLOOKUP($A56,Difficulties!$A$3:$F$22,IF(Calc_VsDef!AG34="H",4,6),FALSE)</f>
        <v>1.477530273</v>
      </c>
      <c r="AH56" s="149">
        <f>VLOOKUP(AH12,Difficulties!$B$3:$F$22,IF(Calc_VsDef!AH34="H",4,2),FALSE)*VLOOKUP($A56,Difficulties!$A$3:$F$22,IF(Calc_VsDef!AH34="H",4,6),FALSE)</f>
        <v>1.19653657</v>
      </c>
      <c r="AI56" s="149">
        <f>VLOOKUP(AI12,Difficulties!$B$3:$F$22,IF(Calc_VsDef!AI34="H",4,2),FALSE)*VLOOKUP($A56,Difficulties!$A$3:$F$22,IF(Calc_VsDef!AI34="H",4,6),FALSE)</f>
        <v>2.037972356</v>
      </c>
      <c r="AJ56" s="149">
        <f>VLOOKUP(AJ12,Difficulties!$B$3:$F$22,IF(Calc_VsDef!AJ34="H",4,2),FALSE)*VLOOKUP($A56,Difficulties!$A$3:$F$22,IF(Calc_VsDef!AJ34="H",4,6),FALSE)</f>
        <v>0.6561653104</v>
      </c>
      <c r="AK56" s="149">
        <f>VLOOKUP(AK12,Difficulties!$B$3:$F$22,IF(Calc_VsDef!AK34="H",4,2),FALSE)*VLOOKUP($A56,Difficulties!$A$3:$F$22,IF(Calc_VsDef!AK34="H",4,6),FALSE)</f>
        <v>2.292719021</v>
      </c>
      <c r="AL56" s="149">
        <f>VLOOKUP(AL12,Difficulties!$B$3:$F$22,IF(Calc_VsDef!AL34="H",4,2),FALSE)*VLOOKUP($A56,Difficulties!$A$3:$F$22,IF(Calc_VsDef!AL34="H",4,6),FALSE)</f>
        <v>1.157938309</v>
      </c>
      <c r="AM56" s="149">
        <f>VLOOKUP(AM12,Difficulties!$B$3:$F$22,IF(Calc_VsDef!AM34="H",4,2),FALSE)*VLOOKUP($A56,Difficulties!$A$3:$F$22,IF(Calc_VsDef!AM34="H",4,6),FALSE)</f>
        <v>1.018986662</v>
      </c>
    </row>
    <row r="57" ht="12.75" customHeight="1">
      <c r="A57" s="140" t="str">
        <f t="shared" si="2"/>
        <v>Leicester</v>
      </c>
      <c r="B57" s="149">
        <f>VLOOKUP(B13,Difficulties!$B$3:$F$22,IF(Calc_VsDef!B35="H",4,2),FALSE)*VLOOKUP($A57,Difficulties!$A$3:$F$22,IF(Calc_VsDef!B35="H",4,6),FALSE)</f>
        <v>2.229418546</v>
      </c>
      <c r="C57" s="149">
        <f>VLOOKUP(C13,Difficulties!$B$3:$F$22,IF(Calc_VsDef!C35="H",4,2),FALSE)*VLOOKUP($A57,Difficulties!$A$3:$F$22,IF(Calc_VsDef!C35="H",4,6),FALSE)</f>
        <v>0.4318005012</v>
      </c>
      <c r="D57" s="149">
        <f>VLOOKUP(D13,Difficulties!$B$3:$F$22,IF(Calc_VsDef!D35="H",4,2),FALSE)*VLOOKUP($A57,Difficulties!$A$3:$F$22,IF(Calc_VsDef!D35="H",4,6),FALSE)</f>
        <v>1.173378652</v>
      </c>
      <c r="E57" s="149">
        <f>VLOOKUP(E13,Difficulties!$B$3:$F$22,IF(Calc_VsDef!E35="H",4,2),FALSE)*VLOOKUP($A57,Difficulties!$A$3:$F$22,IF(Calc_VsDef!E35="H",4,6),FALSE)</f>
        <v>1.324682784</v>
      </c>
      <c r="F57" s="149">
        <f>VLOOKUP(F13,Difficulties!$B$3:$F$22,IF(Calc_VsDef!F35="H",4,2),FALSE)*VLOOKUP($A57,Difficulties!$A$3:$F$22,IF(Calc_VsDef!F35="H",4,6),FALSE)</f>
        <v>1.525391578</v>
      </c>
      <c r="G57" s="149">
        <f>VLOOKUP(G13,Difficulties!$B$3:$F$22,IF(Calc_VsDef!G35="H",4,2),FALSE)*VLOOKUP($A57,Difficulties!$A$3:$F$22,IF(Calc_VsDef!G35="H",4,6),FALSE)</f>
        <v>0.4075946531</v>
      </c>
      <c r="H57" s="149">
        <f>VLOOKUP(H13,Difficulties!$B$3:$F$22,IF(Calc_VsDef!H35="H",4,2),FALSE)*VLOOKUP($A57,Difficulties!$A$3:$F$22,IF(Calc_VsDef!H35="H",4,6),FALSE)</f>
        <v>1.232046915</v>
      </c>
      <c r="I57" s="149">
        <f>VLOOKUP(I13,Difficulties!$B$3:$F$22,IF(Calc_VsDef!I35="H",4,2),FALSE)*VLOOKUP($A57,Difficulties!$A$3:$F$22,IF(Calc_VsDef!I35="H",4,6),FALSE)</f>
        <v>0.5434593223</v>
      </c>
      <c r="J57" s="149">
        <f>VLOOKUP(J13,Difficulties!$B$3:$F$22,IF(Calc_VsDef!J35="H",4,2),FALSE)*VLOOKUP($A57,Difficulties!$A$3:$F$22,IF(Calc_VsDef!J35="H",4,6),FALSE)</f>
        <v>3.168120799</v>
      </c>
      <c r="K57" s="149">
        <f>VLOOKUP(K13,Difficulties!$B$3:$F$22,IF(Calc_VsDef!K35="H",4,2),FALSE)*VLOOKUP($A57,Difficulties!$A$3:$F$22,IF(Calc_VsDef!K35="H",4,6),FALSE)</f>
        <v>0.8151893061</v>
      </c>
      <c r="L57" s="149">
        <f>VLOOKUP(L13,Difficulties!$B$3:$F$22,IF(Calc_VsDef!L35="H",4,2),FALSE)*VLOOKUP($A57,Difficulties!$A$3:$F$22,IF(Calc_VsDef!L35="H",4,6),FALSE)</f>
        <v>1.093389836</v>
      </c>
      <c r="M57" s="149">
        <f>VLOOKUP(M13,Difficulties!$B$3:$F$22,IF(Calc_VsDef!M35="H",4,2),FALSE)*VLOOKUP($A57,Difficulties!$A$3:$F$22,IF(Calc_VsDef!M35="H",4,6),FALSE)</f>
        <v>0.6793246369</v>
      </c>
      <c r="N57" s="149">
        <f>VLOOKUP(N13,Difficulties!$B$3:$F$22,IF(Calc_VsDef!N35="H",4,2),FALSE)*VLOOKUP($A57,Difficulties!$A$3:$F$22,IF(Calc_VsDef!N35="H",4,6),FALSE)</f>
        <v>1.408053936</v>
      </c>
      <c r="O57" s="149">
        <f>VLOOKUP(O13,Difficulties!$B$3:$F$22,IF(Calc_VsDef!O35="H",4,2),FALSE)*VLOOKUP($A57,Difficulties!$A$3:$F$22,IF(Calc_VsDef!O35="H",4,6),FALSE)</f>
        <v>0.5774258123</v>
      </c>
      <c r="P57" s="149">
        <f>VLOOKUP(P13,Difficulties!$B$3:$F$22,IF(Calc_VsDef!P35="H",4,2),FALSE)*VLOOKUP($A57,Difficulties!$A$3:$F$22,IF(Calc_VsDef!P35="H",4,6),FALSE)</f>
        <v>1.093389836</v>
      </c>
      <c r="Q57" s="149">
        <f>VLOOKUP(Q13,Difficulties!$B$3:$F$22,IF(Calc_VsDef!Q35="H",4,2),FALSE)*VLOOKUP($A57,Difficulties!$A$3:$F$22,IF(Calc_VsDef!Q35="H",4,6),FALSE)</f>
        <v>1.154851625</v>
      </c>
      <c r="R57" s="149">
        <f>VLOOKUP(R13,Difficulties!$B$3:$F$22,IF(Calc_VsDef!R35="H",4,2),FALSE)*VLOOKUP($A57,Difficulties!$A$3:$F$22,IF(Calc_VsDef!R35="H",4,6),FALSE)</f>
        <v>1.701398599</v>
      </c>
      <c r="S57" s="149">
        <f>VLOOKUP(S13,Difficulties!$B$3:$F$22,IF(Calc_VsDef!S35="H",4,2),FALSE)*VLOOKUP($A57,Difficulties!$A$3:$F$22,IF(Calc_VsDef!S35="H",4,6),FALSE)</f>
        <v>1.760066863</v>
      </c>
      <c r="T57" s="149">
        <f>VLOOKUP(T13,Difficulties!$B$3:$F$22,IF(Calc_VsDef!T35="H",4,2),FALSE)*VLOOKUP($A57,Difficulties!$A$3:$F$22,IF(Calc_VsDef!T35="H",4,6),FALSE)</f>
        <v>1.528479788</v>
      </c>
      <c r="U57" s="149">
        <f>VLOOKUP(U13,Difficulties!$B$3:$F$22,IF(Calc_VsDef!U35="H",4,2),FALSE)*VLOOKUP($A57,Difficulties!$A$3:$F$22,IF(Calc_VsDef!U35="H",4,6),FALSE)</f>
        <v>0.3577775582</v>
      </c>
      <c r="V57" s="149">
        <f>VLOOKUP(V13,Difficulties!$B$3:$F$22,IF(Calc_VsDef!V35="H",4,2),FALSE)*VLOOKUP($A57,Difficulties!$A$3:$F$22,IF(Calc_VsDef!V35="H",4,6),FALSE)</f>
        <v>1.64272922</v>
      </c>
      <c r="W57" s="149">
        <f>VLOOKUP(W13,Difficulties!$B$3:$F$22,IF(Calc_VsDef!W35="H",4,2),FALSE)*VLOOKUP($A57,Difficulties!$A$3:$F$22,IF(Calc_VsDef!W35="H",4,6),FALSE)</f>
        <v>0.5774258123</v>
      </c>
      <c r="X57" s="149">
        <f>VLOOKUP(X13,Difficulties!$B$3:$F$22,IF(Calc_VsDef!X35="H",4,2),FALSE)*VLOOKUP($A57,Difficulties!$A$3:$F$22,IF(Calc_VsDef!X35="H",4,6),FALSE)</f>
        <v>1.284733057</v>
      </c>
      <c r="Y57" s="149">
        <f>VLOOKUP(Y13,Difficulties!$B$3:$F$22,IF(Calc_VsDef!Y35="H",4,2),FALSE)*VLOOKUP($A57,Difficulties!$A$3:$F$22,IF(Calc_VsDef!Y35="H",4,6),FALSE)</f>
        <v>2.640100851</v>
      </c>
      <c r="Z57" s="149">
        <f>VLOOKUP(Z13,Difficulties!$B$3:$F$22,IF(Calc_VsDef!Z35="H",4,2),FALSE)*VLOOKUP($A57,Difficulties!$A$3:$F$22,IF(Calc_VsDef!Z35="H",4,6),FALSE)</f>
        <v>1.01898631</v>
      </c>
      <c r="AA57" s="149">
        <f>VLOOKUP(AA13,Difficulties!$B$3:$F$22,IF(Calc_VsDef!AA35="H",4,2),FALSE)*VLOOKUP($A57,Difficulties!$A$3:$F$22,IF(Calc_VsDef!AA35="H",4,6),FALSE)</f>
        <v>2.346756188</v>
      </c>
      <c r="AB57" s="149">
        <f>VLOOKUP(AB13,Difficulties!$B$3:$F$22,IF(Calc_VsDef!AB35="H",4,2),FALSE)*VLOOKUP($A57,Difficulties!$A$3:$F$22,IF(Calc_VsDef!AB35="H",4,6),FALSE)</f>
        <v>0.5434593223</v>
      </c>
      <c r="AC57" s="149">
        <f>VLOOKUP(AC13,Difficulties!$B$3:$F$22,IF(Calc_VsDef!AC35="H",4,2),FALSE)*VLOOKUP($A57,Difficulties!$A$3:$F$22,IF(Calc_VsDef!AC35="H",4,6),FALSE)</f>
        <v>0.3396623184</v>
      </c>
      <c r="AD57" s="149">
        <f>VLOOKUP(AD13,Difficulties!$B$3:$F$22,IF(Calc_VsDef!AD35="H",4,2),FALSE)*VLOOKUP($A57,Difficulties!$A$3:$F$22,IF(Calc_VsDef!AD35="H",4,6),FALSE)</f>
        <v>1.584060957</v>
      </c>
      <c r="AE57" s="149">
        <f>VLOOKUP(AE13,Difficulties!$B$3:$F$22,IF(Calc_VsDef!AE35="H",4,2),FALSE)*VLOOKUP($A57,Difficulties!$A$3:$F$22,IF(Calc_VsDef!AE35="H",4,6),FALSE)</f>
        <v>0.4811491299</v>
      </c>
      <c r="AF57" s="149">
        <f>VLOOKUP(AF13,Difficulties!$B$3:$F$22,IF(Calc_VsDef!AF35="H",4,2),FALSE)*VLOOKUP($A57,Difficulties!$A$3:$F$22,IF(Calc_VsDef!AF35="H",4,6),FALSE)</f>
        <v>0.9387022524</v>
      </c>
      <c r="AG57" s="149">
        <f>VLOOKUP(AG13,Difficulties!$B$3:$F$22,IF(Calc_VsDef!AG35="H",4,2),FALSE)*VLOOKUP($A57,Difficulties!$A$3:$F$22,IF(Calc_VsDef!AG35="H",4,6),FALSE)</f>
        <v>0.6453581469</v>
      </c>
      <c r="AH57" s="149">
        <f>VLOOKUP(AH13,Difficulties!$B$3:$F$22,IF(Calc_VsDef!AH35="H",4,2),FALSE)*VLOOKUP($A57,Difficulties!$A$3:$F$22,IF(Calc_VsDef!AH35="H",4,6),FALSE)</f>
        <v>0.9387022524</v>
      </c>
      <c r="AI57" s="149">
        <f>VLOOKUP(AI13,Difficulties!$B$3:$F$22,IF(Calc_VsDef!AI35="H",4,2),FALSE)*VLOOKUP($A57,Difficulties!$A$3:$F$22,IF(Calc_VsDef!AI35="H",4,6),FALSE)</f>
        <v>0.6113916569</v>
      </c>
      <c r="AJ57" s="149">
        <f>VLOOKUP(AJ13,Difficulties!$B$3:$F$22,IF(Calc_VsDef!AJ35="H",4,2),FALSE)*VLOOKUP($A57,Difficulties!$A$3:$F$22,IF(Calc_VsDef!AJ35="H",4,6),FALSE)</f>
        <v>1.408053936</v>
      </c>
      <c r="AK57" s="149">
        <f>VLOOKUP(AK13,Difficulties!$B$3:$F$22,IF(Calc_VsDef!AK35="H",4,2),FALSE)*VLOOKUP($A57,Difficulties!$A$3:$F$22,IF(Calc_VsDef!AK35="H",4,6),FALSE)</f>
        <v>0.6793246369</v>
      </c>
      <c r="AL57" s="149">
        <f>VLOOKUP(AL13,Difficulties!$B$3:$F$22,IF(Calc_VsDef!AL35="H",4,2),FALSE)*VLOOKUP($A57,Difficulties!$A$3:$F$22,IF(Calc_VsDef!AL35="H",4,6),FALSE)</f>
        <v>3.578803104</v>
      </c>
      <c r="AM57" s="149">
        <f>VLOOKUP(AM13,Difficulties!$B$3:$F$22,IF(Calc_VsDef!AM35="H",4,2),FALSE)*VLOOKUP($A57,Difficulties!$A$3:$F$22,IF(Calc_VsDef!AM35="H",4,6),FALSE)</f>
        <v>1.08691929</v>
      </c>
    </row>
    <row r="58" ht="12.75" customHeight="1">
      <c r="A58" s="140" t="str">
        <f t="shared" si="2"/>
        <v>Liverpool</v>
      </c>
      <c r="B58" s="149">
        <f>VLOOKUP(B14,Difficulties!$B$3:$F$22,IF(Calc_VsDef!B36="H",4,2),FALSE)*VLOOKUP($A58,Difficulties!$A$3:$F$22,IF(Calc_VsDef!B36="H",4,6),FALSE)</f>
        <v>0.3705406577</v>
      </c>
      <c r="C58" s="149">
        <f>VLOOKUP(C14,Difficulties!$B$3:$F$22,IF(Calc_VsDef!C36="H",4,2),FALSE)*VLOOKUP($A58,Difficulties!$A$3:$F$22,IF(Calc_VsDef!C36="H",4,6),FALSE)</f>
        <v>1.253661946</v>
      </c>
      <c r="D58" s="149">
        <f>VLOOKUP(D14,Difficulties!$B$3:$F$22,IF(Calc_VsDef!D36="H",4,2),FALSE)*VLOOKUP($A58,Difficulties!$A$3:$F$22,IF(Calc_VsDef!D36="H",4,6),FALSE)</f>
        <v>0.1543919896</v>
      </c>
      <c r="E58" s="149">
        <f>VLOOKUP(E14,Difficulties!$B$3:$F$22,IF(Calc_VsDef!E36="H",4,2),FALSE)*VLOOKUP($A58,Difficulties!$A$3:$F$22,IF(Calc_VsDef!E36="H",4,6),FALSE)</f>
        <v>1.080742519</v>
      </c>
      <c r="F58" s="149">
        <f>VLOOKUP(F14,Difficulties!$B$3:$F$22,IF(Calc_VsDef!F36="H",4,2),FALSE)*VLOOKUP($A58,Difficulties!$A$3:$F$22,IF(Calc_VsDef!F36="H",4,6),FALSE)</f>
        <v>1.729188523</v>
      </c>
      <c r="G58" s="149">
        <f>VLOOKUP(G14,Difficulties!$B$3:$F$22,IF(Calc_VsDef!G36="H",4,2),FALSE)*VLOOKUP($A58,Difficulties!$A$3:$F$22,IF(Calc_VsDef!G36="H",4,6),FALSE)</f>
        <v>0.2624663236</v>
      </c>
      <c r="H58" s="149">
        <f>VLOOKUP(H14,Difficulties!$B$3:$F$22,IF(Calc_VsDef!H36="H",4,2),FALSE)*VLOOKUP($A58,Difficulties!$A$3:$F$22,IF(Calc_VsDef!H36="H",4,6),FALSE)</f>
        <v>1.296891187</v>
      </c>
      <c r="I58" s="149">
        <f>VLOOKUP(I14,Difficulties!$B$3:$F$22,IF(Calc_VsDef!I36="H",4,2),FALSE)*VLOOKUP($A58,Difficulties!$A$3:$F$22,IF(Calc_VsDef!I36="H",4,6),FALSE)</f>
        <v>0.6947636598</v>
      </c>
      <c r="J58" s="149">
        <f>VLOOKUP(J14,Difficulties!$B$3:$F$22,IF(Calc_VsDef!J36="H",4,2),FALSE)*VLOOKUP($A58,Difficulties!$A$3:$F$22,IF(Calc_VsDef!J36="H",4,6),FALSE)</f>
        <v>0.6916752451</v>
      </c>
      <c r="K58" s="149">
        <f>VLOOKUP(K14,Difficulties!$B$3:$F$22,IF(Calc_VsDef!K36="H",4,2),FALSE)*VLOOKUP($A58,Difficulties!$A$3:$F$22,IF(Calc_VsDef!K36="H",4,6),FALSE)</f>
        <v>0.1626261909</v>
      </c>
      <c r="L58" s="149">
        <f>VLOOKUP(L14,Difficulties!$B$3:$F$22,IF(Calc_VsDef!L36="H",4,2),FALSE)*VLOOKUP($A58,Difficulties!$A$3:$F$22,IF(Calc_VsDef!L36="H",4,6),FALSE)</f>
        <v>2.334404466</v>
      </c>
      <c r="M58" s="149">
        <f>VLOOKUP(M14,Difficulties!$B$3:$F$22,IF(Calc_VsDef!M36="H",4,2),FALSE)*VLOOKUP($A58,Difficulties!$A$3:$F$22,IF(Calc_VsDef!M36="H",4,6),FALSE)</f>
        <v>0.2187041878</v>
      </c>
      <c r="N58" s="149">
        <f>VLOOKUP(N14,Difficulties!$B$3:$F$22,IF(Calc_VsDef!N36="H",4,2),FALSE)*VLOOKUP($A58,Difficulties!$A$3:$F$22,IF(Calc_VsDef!N36="H",4,6),FALSE)</f>
        <v>1.167202643</v>
      </c>
      <c r="O58" s="149">
        <f>VLOOKUP(O14,Difficulties!$B$3:$F$22,IF(Calc_VsDef!O36="H",4,2),FALSE)*VLOOKUP($A58,Difficulties!$A$3:$F$22,IF(Calc_VsDef!O36="H",4,6),FALSE)</f>
        <v>0.2470270073</v>
      </c>
      <c r="P58" s="149">
        <f>VLOOKUP(P14,Difficulties!$B$3:$F$22,IF(Calc_VsDef!P36="H",4,2),FALSE)*VLOOKUP($A58,Difficulties!$A$3:$F$22,IF(Calc_VsDef!P36="H",4,6),FALSE)</f>
        <v>0.6916752451</v>
      </c>
      <c r="Q58" s="149">
        <f>VLOOKUP(Q14,Difficulties!$B$3:$F$22,IF(Calc_VsDef!Q36="H",4,2),FALSE)*VLOOKUP($A58,Difficulties!$A$3:$F$22,IF(Calc_VsDef!Q36="H",4,6),FALSE)</f>
        <v>1.123972581</v>
      </c>
      <c r="R58" s="149">
        <f>VLOOKUP(R14,Difficulties!$B$3:$F$22,IF(Calc_VsDef!R36="H",4,2),FALSE)*VLOOKUP($A58,Difficulties!$A$3:$F$22,IF(Calc_VsDef!R36="H",4,6),FALSE)</f>
        <v>0.4631756754</v>
      </c>
      <c r="S58" s="149">
        <f>VLOOKUP(S14,Difficulties!$B$3:$F$22,IF(Calc_VsDef!S36="H",4,2),FALSE)*VLOOKUP($A58,Difficulties!$A$3:$F$22,IF(Calc_VsDef!S36="H",4,6),FALSE)</f>
        <v>0.9466452754</v>
      </c>
      <c r="T58" s="149">
        <f>VLOOKUP(T14,Difficulties!$B$3:$F$22,IF(Calc_VsDef!T36="H",4,2),FALSE)*VLOOKUP($A58,Difficulties!$A$3:$F$22,IF(Calc_VsDef!T36="H",4,6),FALSE)</f>
        <v>0.2779053466</v>
      </c>
      <c r="U58" s="149">
        <f>VLOOKUP(U14,Difficulties!$B$3:$F$22,IF(Calc_VsDef!U36="H",4,2),FALSE)*VLOOKUP($A58,Difficulties!$A$3:$F$22,IF(Calc_VsDef!U36="H",4,6),FALSE)</f>
        <v>0.3087839792</v>
      </c>
      <c r="V58" s="149">
        <f>VLOOKUP(V14,Difficulties!$B$3:$F$22,IF(Calc_VsDef!V36="H",4,2),FALSE)*VLOOKUP($A58,Difficulties!$A$3:$F$22,IF(Calc_VsDef!V36="H",4,6),FALSE)</f>
        <v>2.637012437</v>
      </c>
      <c r="W58" s="149">
        <f>VLOOKUP(W14,Difficulties!$B$3:$F$22,IF(Calc_VsDef!W36="H",4,2),FALSE)*VLOOKUP($A58,Difficulties!$A$3:$F$22,IF(Calc_VsDef!W36="H",4,6),FALSE)</f>
        <v>1.037513278</v>
      </c>
      <c r="X58" s="149">
        <f>VLOOKUP(X14,Difficulties!$B$3:$F$22,IF(Calc_VsDef!X36="H",4,2),FALSE)*VLOOKUP($A58,Difficulties!$A$3:$F$22,IF(Calc_VsDef!X36="H",4,6),FALSE)</f>
        <v>0.2470270073</v>
      </c>
      <c r="Y58" s="149">
        <f>VLOOKUP(Y14,Difficulties!$B$3:$F$22,IF(Calc_VsDef!Y36="H",4,2),FALSE)*VLOOKUP($A58,Difficulties!$A$3:$F$22,IF(Calc_VsDef!Y36="H",4,6),FALSE)</f>
        <v>0.4786149917</v>
      </c>
      <c r="Z58" s="149">
        <f>VLOOKUP(Z14,Difficulties!$B$3:$F$22,IF(Calc_VsDef!Z36="H",4,2),FALSE)*VLOOKUP($A58,Difficulties!$A$3:$F$22,IF(Calc_VsDef!Z36="H",4,6),FALSE)</f>
        <v>1.037513278</v>
      </c>
      <c r="AA58" s="149">
        <f>VLOOKUP(AA14,Difficulties!$B$3:$F$22,IF(Calc_VsDef!AA36="H",4,2),FALSE)*VLOOKUP($A58,Difficulties!$A$3:$F$22,IF(Calc_VsDef!AA36="H",4,6),FALSE)</f>
        <v>0.2933446629</v>
      </c>
      <c r="AB58" s="149">
        <f>VLOOKUP(AB14,Difficulties!$B$3:$F$22,IF(Calc_VsDef!AB36="H",4,2),FALSE)*VLOOKUP($A58,Difficulties!$A$3:$F$22,IF(Calc_VsDef!AB36="H",4,6),FALSE)</f>
        <v>1.64272922</v>
      </c>
      <c r="AC58" s="149">
        <f>VLOOKUP(AC14,Difficulties!$B$3:$F$22,IF(Calc_VsDef!AC36="H",4,2),FALSE)*VLOOKUP($A58,Difficulties!$A$3:$F$22,IF(Calc_VsDef!AC36="H",4,6),FALSE)</f>
        <v>0.2624663236</v>
      </c>
      <c r="AD58" s="149">
        <f>VLOOKUP(AD14,Difficulties!$B$3:$F$22,IF(Calc_VsDef!AD36="H",4,2),FALSE)*VLOOKUP($A58,Difficulties!$A$3:$F$22,IF(Calc_VsDef!AD36="H",4,6),FALSE)</f>
        <v>1.210431884</v>
      </c>
      <c r="AE58" s="149">
        <f>VLOOKUP(AE14,Difficulties!$B$3:$F$22,IF(Calc_VsDef!AE36="H",4,2),FALSE)*VLOOKUP($A58,Difficulties!$A$3:$F$22,IF(Calc_VsDef!AE36="H",4,6),FALSE)</f>
        <v>0.3087839792</v>
      </c>
      <c r="AF58" s="149">
        <f>VLOOKUP(AF14,Difficulties!$B$3:$F$22,IF(Calc_VsDef!AF36="H",4,2),FALSE)*VLOOKUP($A58,Difficulties!$A$3:$F$22,IF(Calc_VsDef!AF36="H",4,6),FALSE)</f>
        <v>0.8056555535</v>
      </c>
      <c r="AG58" s="149">
        <f>VLOOKUP(AG14,Difficulties!$B$3:$F$22,IF(Calc_VsDef!AG36="H",4,2),FALSE)*VLOOKUP($A58,Difficulties!$A$3:$F$22,IF(Calc_VsDef!AG36="H",4,6),FALSE)</f>
        <v>0.5249326473</v>
      </c>
      <c r="AH58" s="149">
        <f>VLOOKUP(AH14,Difficulties!$B$3:$F$22,IF(Calc_VsDef!AH36="H",4,2),FALSE)*VLOOKUP($A58,Difficulties!$A$3:$F$22,IF(Calc_VsDef!AH36="H",4,6),FALSE)</f>
        <v>0.8645946724</v>
      </c>
      <c r="AI58" s="149">
        <f>VLOOKUP(AI14,Difficulties!$B$3:$F$22,IF(Calc_VsDef!AI36="H",4,2),FALSE)*VLOOKUP($A58,Difficulties!$A$3:$F$22,IF(Calc_VsDef!AI36="H",4,6),FALSE)</f>
        <v>0.494054308</v>
      </c>
      <c r="AJ58" s="149">
        <f>VLOOKUP(AJ14,Difficulties!$B$3:$F$22,IF(Calc_VsDef!AJ36="H",4,2),FALSE)*VLOOKUP($A58,Difficulties!$A$3:$F$22,IF(Calc_VsDef!AJ36="H",4,6),FALSE)</f>
        <v>0.8056555535</v>
      </c>
      <c r="AK58" s="149">
        <f>VLOOKUP(AK14,Difficulties!$B$3:$F$22,IF(Calc_VsDef!AK36="H",4,2),FALSE)*VLOOKUP($A58,Difficulties!$A$3:$F$22,IF(Calc_VsDef!AK36="H",4,6),FALSE)</f>
        <v>0.1852703288</v>
      </c>
      <c r="AL58" s="149">
        <f>VLOOKUP(AL14,Difficulties!$B$3:$F$22,IF(Calc_VsDef!AL36="H",4,2),FALSE)*VLOOKUP($A58,Difficulties!$A$3:$F$22,IF(Calc_VsDef!AL36="H",4,6),FALSE)</f>
        <v>0.9078239132</v>
      </c>
      <c r="AM58" s="149">
        <f>VLOOKUP(AM14,Difficulties!$B$3:$F$22,IF(Calc_VsDef!AM36="H",4,2),FALSE)*VLOOKUP($A58,Difficulties!$A$3:$F$22,IF(Calc_VsDef!AM36="H",4,6),FALSE)</f>
        <v>0.196272989</v>
      </c>
    </row>
    <row r="59" ht="12.75" customHeight="1">
      <c r="A59" s="140" t="str">
        <f t="shared" si="2"/>
        <v>Man City</v>
      </c>
      <c r="B59" s="149">
        <f>VLOOKUP(B15,Difficulties!$B$3:$F$22,IF(Calc_VsDef!B37="H",4,2),FALSE)*VLOOKUP($A59,Difficulties!$A$3:$F$22,IF(Calc_VsDef!B37="H",4,6),FALSE)</f>
        <v>1.08383155</v>
      </c>
      <c r="C59" s="149">
        <f>VLOOKUP(C15,Difficulties!$B$3:$F$22,IF(Calc_VsDef!C37="H",4,2),FALSE)*VLOOKUP($A59,Difficulties!$A$3:$F$22,IF(Calc_VsDef!C37="H",4,6),FALSE)</f>
        <v>0.2593783196</v>
      </c>
      <c r="D59" s="149">
        <f>VLOOKUP(D15,Difficulties!$B$3:$F$22,IF(Calc_VsDef!D37="H",4,2),FALSE)*VLOOKUP($A59,Difficulties!$A$3:$F$22,IF(Calc_VsDef!D37="H",4,6),FALSE)</f>
        <v>0.4395142449</v>
      </c>
      <c r="E59" s="149">
        <f>VLOOKUP(E15,Difficulties!$B$3:$F$22,IF(Calc_VsDef!E37="H",4,2),FALSE)*VLOOKUP($A59,Difficulties!$A$3:$F$22,IF(Calc_VsDef!E37="H",4,6),FALSE)</f>
        <v>0.389067274</v>
      </c>
      <c r="F59" s="149">
        <f>VLOOKUP(F15,Difficulties!$B$3:$F$22,IF(Calc_VsDef!F37="H",4,2),FALSE)*VLOOKUP($A59,Difficulties!$A$3:$F$22,IF(Calc_VsDef!F37="H",4,6),FALSE)</f>
        <v>0.3061856966</v>
      </c>
      <c r="G59" s="149">
        <f>VLOOKUP(G15,Difficulties!$B$3:$F$22,IF(Calc_VsDef!G37="H",4,2),FALSE)*VLOOKUP($A59,Difficulties!$A$3:$F$22,IF(Calc_VsDef!G37="H",4,6),FALSE)</f>
        <v>0.3740546765</v>
      </c>
      <c r="H59" s="149">
        <f>VLOOKUP(H15,Difficulties!$B$3:$F$22,IF(Calc_VsDef!H37="H",4,2),FALSE)*VLOOKUP($A59,Difficulties!$A$3:$F$22,IF(Calc_VsDef!H37="H",4,6),FALSE)</f>
        <v>0.2161486681</v>
      </c>
      <c r="I59" s="149">
        <f>VLOOKUP(I15,Difficulties!$B$3:$F$22,IF(Calc_VsDef!I37="H",4,2),FALSE)*VLOOKUP($A59,Difficulties!$A$3:$F$22,IF(Calc_VsDef!I37="H",4,6),FALSE)</f>
        <v>0.9031930218</v>
      </c>
      <c r="J59" s="149">
        <f>VLOOKUP(J15,Difficulties!$B$3:$F$22,IF(Calc_VsDef!J37="H",4,2),FALSE)*VLOOKUP($A59,Difficulties!$A$3:$F$22,IF(Calc_VsDef!J37="H",4,6),FALSE)</f>
        <v>0.4322973362</v>
      </c>
      <c r="K59" s="149">
        <f>VLOOKUP(K15,Difficulties!$B$3:$F$22,IF(Calc_VsDef!K37="H",4,2),FALSE)*VLOOKUP($A59,Difficulties!$A$3:$F$22,IF(Calc_VsDef!K37="H",4,6),FALSE)</f>
        <v>0.8028381992</v>
      </c>
      <c r="L59" s="149">
        <f>VLOOKUP(L15,Difficulties!$B$3:$F$22,IF(Calc_VsDef!L37="H",4,2),FALSE)*VLOOKUP($A59,Difficulties!$A$3:$F$22,IF(Calc_VsDef!L37="H",4,6),FALSE)</f>
        <v>0.3674526536</v>
      </c>
      <c r="M59" s="149">
        <f>VLOOKUP(M15,Difficulties!$B$3:$F$22,IF(Calc_VsDef!M37="H",4,2),FALSE)*VLOOKUP($A59,Difficulties!$A$3:$F$22,IF(Calc_VsDef!M37="H",4,6),FALSE)</f>
        <v>0.6484455936</v>
      </c>
      <c r="N59" s="149">
        <f>VLOOKUP(N15,Difficulties!$B$3:$F$22,IF(Calc_VsDef!N37="H",4,2),FALSE)*VLOOKUP($A59,Difficulties!$A$3:$F$22,IF(Calc_VsDef!N37="H",4,6),FALSE)</f>
        <v>0.4817029958</v>
      </c>
      <c r="O59" s="149">
        <f>VLOOKUP(O15,Difficulties!$B$3:$F$22,IF(Calc_VsDef!O37="H",4,2),FALSE)*VLOOKUP($A59,Difficulties!$A$3:$F$22,IF(Calc_VsDef!O37="H",4,6),FALSE)</f>
        <v>0.4106823051</v>
      </c>
      <c r="P59" s="149">
        <f>VLOOKUP(P15,Difficulties!$B$3:$F$22,IF(Calc_VsDef!P37="H",4,2),FALSE)*VLOOKUP($A59,Difficulties!$A$3:$F$22,IF(Calc_VsDef!P37="H",4,6),FALSE)</f>
        <v>0.5419159656</v>
      </c>
      <c r="Q59" s="149">
        <f>VLOOKUP(Q15,Difficulties!$B$3:$F$22,IF(Calc_VsDef!Q37="H",4,2),FALSE)*VLOOKUP($A59,Difficulties!$A$3:$F$22,IF(Calc_VsDef!Q37="H",4,6),FALSE)</f>
        <v>0.6021285541</v>
      </c>
      <c r="R59" s="149">
        <f>VLOOKUP(R15,Difficulties!$B$3:$F$22,IF(Calc_VsDef!R37="H",4,2),FALSE)*VLOOKUP($A59,Difficulties!$A$3:$F$22,IF(Calc_VsDef!R37="H",4,6),FALSE)</f>
        <v>0.3458376225</v>
      </c>
      <c r="S59" s="149">
        <f>VLOOKUP(S15,Difficulties!$B$3:$F$22,IF(Calc_VsDef!S37="H",4,2),FALSE)*VLOOKUP($A59,Difficulties!$A$3:$F$22,IF(Calc_VsDef!S37="H",4,6),FALSE)</f>
        <v>0.3458376225</v>
      </c>
      <c r="T59" s="149">
        <f>VLOOKUP(T15,Difficulties!$B$3:$F$22,IF(Calc_VsDef!T37="H",4,2),FALSE)*VLOOKUP($A59,Difficulties!$A$3:$F$22,IF(Calc_VsDef!T37="H",4,6),FALSE)</f>
        <v>0.5017737315</v>
      </c>
      <c r="U59" s="149">
        <f>VLOOKUP(U15,Difficulties!$B$3:$F$22,IF(Calc_VsDef!U37="H",4,2),FALSE)*VLOOKUP($A59,Difficulties!$A$3:$F$22,IF(Calc_VsDef!U37="H",4,6),FALSE)</f>
        <v>0.4014192903</v>
      </c>
      <c r="V59" s="149">
        <f>VLOOKUP(V15,Difficulties!$B$3:$F$22,IF(Calc_VsDef!V37="H",4,2),FALSE)*VLOOKUP($A59,Difficulties!$A$3:$F$22,IF(Calc_VsDef!V37="H",4,6),FALSE)</f>
        <v>0.8429796413</v>
      </c>
      <c r="W59" s="149">
        <f>VLOOKUP(W15,Difficulties!$B$3:$F$22,IF(Calc_VsDef!W37="H",4,2),FALSE)*VLOOKUP($A59,Difficulties!$A$3:$F$22,IF(Calc_VsDef!W37="H",4,6),FALSE)</f>
        <v>0.2747820354</v>
      </c>
      <c r="X59" s="149">
        <f>VLOOKUP(X15,Difficulties!$B$3:$F$22,IF(Calc_VsDef!X37="H",4,2),FALSE)*VLOOKUP($A59,Difficulties!$A$3:$F$22,IF(Calc_VsDef!X37="H",4,6),FALSE)</f>
        <v>0.3211352034</v>
      </c>
      <c r="Y59" s="149">
        <f>VLOOKUP(Y15,Difficulties!$B$3:$F$22,IF(Calc_VsDef!Y37="H",4,2),FALSE)*VLOOKUP($A59,Difficulties!$A$3:$F$22,IF(Calc_VsDef!Y37="H",4,6),FALSE)</f>
        <v>0.421490026</v>
      </c>
      <c r="Z59" s="149">
        <f>VLOOKUP(Z15,Difficulties!$B$3:$F$22,IF(Calc_VsDef!Z37="H",4,2),FALSE)*VLOOKUP($A59,Difficulties!$A$3:$F$22,IF(Calc_VsDef!Z37="H",4,6),FALSE)</f>
        <v>0.4322973362</v>
      </c>
      <c r="AA59" s="149">
        <f>VLOOKUP(AA15,Difficulties!$B$3:$F$22,IF(Calc_VsDef!AA37="H",4,2),FALSE)*VLOOKUP($A59,Difficulties!$A$3:$F$22,IF(Calc_VsDef!AA37="H",4,6),FALSE)</f>
        <v>0.6916756558</v>
      </c>
      <c r="AB59" s="149">
        <f>VLOOKUP(AB15,Difficulties!$B$3:$F$22,IF(Calc_VsDef!AB37="H",4,2),FALSE)*VLOOKUP($A59,Difficulties!$A$3:$F$22,IF(Calc_VsDef!AB37="H",4,6),FALSE)</f>
        <v>0.5619867013</v>
      </c>
      <c r="AC59" s="149">
        <f>VLOOKUP(AC15,Difficulties!$B$3:$F$22,IF(Calc_VsDef!AC37="H",4,2),FALSE)*VLOOKUP($A59,Difficulties!$A$3:$F$22,IF(Calc_VsDef!AC37="H",4,6),FALSE)</f>
        <v>0.5187566392</v>
      </c>
      <c r="AD59" s="149">
        <f>VLOOKUP(AD15,Difficulties!$B$3:$F$22,IF(Calc_VsDef!AD37="H",4,2),FALSE)*VLOOKUP($A59,Difficulties!$A$3:$F$22,IF(Calc_VsDef!AD37="H",4,6),FALSE)</f>
        <v>0.5218448486</v>
      </c>
      <c r="AE59" s="149">
        <f>VLOOKUP(AE15,Difficulties!$B$3:$F$22,IF(Calc_VsDef!AE37="H",4,2),FALSE)*VLOOKUP($A59,Difficulties!$A$3:$F$22,IF(Calc_VsDef!AE37="H",4,6),FALSE)</f>
        <v>0.3674526536</v>
      </c>
      <c r="AF59" s="149">
        <f>VLOOKUP(AF15,Difficulties!$B$3:$F$22,IF(Calc_VsDef!AF37="H",4,2),FALSE)*VLOOKUP($A59,Difficulties!$A$3:$F$22,IF(Calc_VsDef!AF37="H",4,6),FALSE)</f>
        <v>0.7626963465</v>
      </c>
      <c r="AG59" s="149">
        <f>VLOOKUP(AG15,Difficulties!$B$3:$F$22,IF(Calc_VsDef!AG37="H",4,2),FALSE)*VLOOKUP($A59,Difficulties!$A$3:$F$22,IF(Calc_VsDef!AG37="H",4,6),FALSE)</f>
        <v>0.3740546765</v>
      </c>
      <c r="AH59" s="149">
        <f>VLOOKUP(AH15,Difficulties!$B$3:$F$22,IF(Calc_VsDef!AH37="H",4,2),FALSE)*VLOOKUP($A59,Difficulties!$A$3:$F$22,IF(Calc_VsDef!AH37="H",4,6),FALSE)</f>
        <v>0.2276765437</v>
      </c>
      <c r="AI59" s="149">
        <f>VLOOKUP(AI15,Difficulties!$B$3:$F$22,IF(Calc_VsDef!AI37="H",4,2),FALSE)*VLOOKUP($A59,Difficulties!$A$3:$F$22,IF(Calc_VsDef!AI37="H",4,6),FALSE)</f>
        <v>0.5820578184</v>
      </c>
      <c r="AJ59" s="149">
        <f>VLOOKUP(AJ15,Difficulties!$B$3:$F$22,IF(Calc_VsDef!AJ37="H",4,2),FALSE)*VLOOKUP($A59,Difficulties!$A$3:$F$22,IF(Calc_VsDef!AJ37="H",4,6),FALSE)</f>
        <v>0.7349053073</v>
      </c>
      <c r="AK59" s="149">
        <f>VLOOKUP(AK15,Difficulties!$B$3:$F$22,IF(Calc_VsDef!AK37="H",4,2),FALSE)*VLOOKUP($A59,Difficulties!$A$3:$F$22,IF(Calc_VsDef!AK37="H",4,6),FALSE)</f>
        <v>0.3211352034</v>
      </c>
      <c r="AL59" s="149">
        <f>VLOOKUP(AL15,Difficulties!$B$3:$F$22,IF(Calc_VsDef!AL37="H",4,2),FALSE)*VLOOKUP($A59,Difficulties!$A$3:$F$22,IF(Calc_VsDef!AL37="H",4,6),FALSE)</f>
        <v>0.6700606247</v>
      </c>
      <c r="AM59" s="149">
        <f>VLOOKUP(AM15,Difficulties!$B$3:$F$22,IF(Calc_VsDef!AM37="H",4,2),FALSE)*VLOOKUP($A59,Difficulties!$A$3:$F$22,IF(Calc_VsDef!AM37="H",4,6),FALSE)</f>
        <v>0.4817029958</v>
      </c>
    </row>
    <row r="60" ht="12.75" customHeight="1">
      <c r="A60" s="140" t="str">
        <f t="shared" si="2"/>
        <v>Man Utd</v>
      </c>
      <c r="B60" s="149">
        <f>VLOOKUP(B16,Difficulties!$B$3:$F$22,IF(Calc_VsDef!B38="H",4,2),FALSE)*VLOOKUP($A60,Difficulties!$A$3:$F$22,IF(Calc_VsDef!B38="H",4,6),FALSE)</f>
        <v>0.4307531288</v>
      </c>
      <c r="C60" s="149">
        <f>VLOOKUP(C16,Difficulties!$B$3:$F$22,IF(Calc_VsDef!C38="H",4,2),FALSE)*VLOOKUP($A60,Difficulties!$A$3:$F$22,IF(Calc_VsDef!C38="H",4,6),FALSE)</f>
        <v>0.704026968</v>
      </c>
      <c r="D60" s="149">
        <f>VLOOKUP(D16,Difficulties!$B$3:$F$22,IF(Calc_VsDef!D38="H",4,2),FALSE)*VLOOKUP($A60,Difficulties!$A$3:$F$22,IF(Calc_VsDef!D38="H",4,6),FALSE)</f>
        <v>0.4724389836</v>
      </c>
      <c r="E60" s="149">
        <f>VLOOKUP(E16,Difficulties!$B$3:$F$22,IF(Calc_VsDef!E38="H",4,2),FALSE)*VLOOKUP($A60,Difficulties!$A$3:$F$22,IF(Calc_VsDef!E38="H",4,6),FALSE)</f>
        <v>0.4693511262</v>
      </c>
      <c r="F60" s="149">
        <f>VLOOKUP(F16,Difficulties!$B$3:$F$22,IF(Calc_VsDef!F38="H",4,2),FALSE)*VLOOKUP($A60,Difficulties!$A$3:$F$22,IF(Calc_VsDef!F38="H",4,6),FALSE)</f>
        <v>0.7920304784</v>
      </c>
      <c r="G60" s="149">
        <f>VLOOKUP(G16,Difficulties!$B$3:$F$22,IF(Calc_VsDef!G38="H",4,2),FALSE)*VLOOKUP($A60,Difficulties!$A$3:$F$22,IF(Calc_VsDef!G38="H",4,6),FALSE)</f>
        <v>0.1766455409</v>
      </c>
      <c r="H60" s="149">
        <f>VLOOKUP(H16,Difficulties!$B$3:$F$22,IF(Calc_VsDef!H38="H",4,2),FALSE)*VLOOKUP($A60,Difficulties!$A$3:$F$22,IF(Calc_VsDef!H38="H",4,6),FALSE)</f>
        <v>0.704026968</v>
      </c>
      <c r="I60" s="149">
        <f>VLOOKUP(I16,Difficulties!$B$3:$F$22,IF(Calc_VsDef!I38="H",4,2),FALSE)*VLOOKUP($A60,Difficulties!$A$3:$F$22,IF(Calc_VsDef!I38="H",4,6),FALSE)</f>
        <v>0.2501146007</v>
      </c>
      <c r="J60" s="149">
        <f>VLOOKUP(J16,Difficulties!$B$3:$F$22,IF(Calc_VsDef!J38="H",4,2),FALSE)*VLOOKUP($A60,Difficulties!$A$3:$F$22,IF(Calc_VsDef!J38="H",4,6),FALSE)</f>
        <v>0.8800334313</v>
      </c>
      <c r="K60" s="149">
        <f>VLOOKUP(K16,Difficulties!$B$3:$F$22,IF(Calc_VsDef!K38="H",4,2),FALSE)*VLOOKUP($A60,Difficulties!$A$3:$F$22,IF(Calc_VsDef!K38="H",4,6),FALSE)</f>
        <v>0.2223241189</v>
      </c>
      <c r="L60" s="149">
        <f>VLOOKUP(L16,Difficulties!$B$3:$F$22,IF(Calc_VsDef!L38="H",4,2),FALSE)*VLOOKUP($A60,Difficulties!$A$3:$F$22,IF(Calc_VsDef!L38="H",4,6),FALSE)</f>
        <v>0.7626957891</v>
      </c>
      <c r="M60" s="149">
        <f>VLOOKUP(M16,Difficulties!$B$3:$F$22,IF(Calc_VsDef!M38="H",4,2),FALSE)*VLOOKUP($A60,Difficulties!$A$3:$F$22,IF(Calc_VsDef!M38="H",4,6),FALSE)</f>
        <v>1.789401552</v>
      </c>
      <c r="N60" s="149">
        <f>VLOOKUP(N16,Difficulties!$B$3:$F$22,IF(Calc_VsDef!N38="H",4,2),FALSE)*VLOOKUP($A60,Difficulties!$A$3:$F$22,IF(Calc_VsDef!N38="H",4,6),FALSE)</f>
        <v>0.2223241189</v>
      </c>
      <c r="O60" s="149">
        <f>VLOOKUP(O16,Difficulties!$B$3:$F$22,IF(Calc_VsDef!O38="H",4,2),FALSE)*VLOOKUP($A60,Difficulties!$A$3:$F$22,IF(Calc_VsDef!O38="H",4,6),FALSE)</f>
        <v>0.5866893258</v>
      </c>
      <c r="P60" s="149">
        <f>VLOOKUP(P16,Difficulties!$B$3:$F$22,IF(Calc_VsDef!P38="H",4,2),FALSE)*VLOOKUP($A60,Difficulties!$A$3:$F$22,IF(Calc_VsDef!P38="H",4,6),FALSE)</f>
        <v>0.2779053466</v>
      </c>
      <c r="Q60" s="149">
        <f>VLOOKUP(Q16,Difficulties!$B$3:$F$22,IF(Calc_VsDef!Q38="H",4,2),FALSE)*VLOOKUP($A60,Difficulties!$A$3:$F$22,IF(Calc_VsDef!Q38="H",4,6),FALSE)</f>
        <v>0.1968336028</v>
      </c>
      <c r="R60" s="149">
        <f>VLOOKUP(R16,Difficulties!$B$3:$F$22,IF(Calc_VsDef!R38="H",4,2),FALSE)*VLOOKUP($A60,Difficulties!$A$3:$F$22,IF(Calc_VsDef!R38="H",4,6),FALSE)</f>
        <v>1.320050426</v>
      </c>
      <c r="S60" s="149">
        <f>VLOOKUP(S16,Difficulties!$B$3:$F$22,IF(Calc_VsDef!S38="H",4,2),FALSE)*VLOOKUP($A60,Difficulties!$A$3:$F$22,IF(Calc_VsDef!S38="H",4,6),FALSE)</f>
        <v>0.546694918</v>
      </c>
      <c r="T60" s="149">
        <f>VLOOKUP(T16,Difficulties!$B$3:$F$22,IF(Calc_VsDef!T38="H",4,2),FALSE)*VLOOKUP($A60,Difficulties!$A$3:$F$22,IF(Calc_VsDef!T38="H",4,6),FALSE)</f>
        <v>0.1667431552</v>
      </c>
      <c r="U60" s="149">
        <f>VLOOKUP(U16,Difficulties!$B$3:$F$22,IF(Calc_VsDef!U38="H",4,2),FALSE)*VLOOKUP($A60,Difficulties!$A$3:$F$22,IF(Calc_VsDef!U38="H",4,6),FALSE)</f>
        <v>0.2640099737</v>
      </c>
      <c r="V60" s="149">
        <f>VLOOKUP(V16,Difficulties!$B$3:$F$22,IF(Calc_VsDef!V38="H",4,2),FALSE)*VLOOKUP($A60,Difficulties!$A$3:$F$22,IF(Calc_VsDef!V38="H",4,6),FALSE)</f>
        <v>0.6160234577</v>
      </c>
      <c r="W60" s="149">
        <f>VLOOKUP(W16,Difficulties!$B$3:$F$22,IF(Calc_VsDef!W38="H",4,2),FALSE)*VLOOKUP($A60,Difficulties!$A$3:$F$22,IF(Calc_VsDef!W38="H",4,6),FALSE)</f>
        <v>1.173378094</v>
      </c>
      <c r="X60" s="149">
        <f>VLOOKUP(X16,Difficulties!$B$3:$F$22,IF(Calc_VsDef!X38="H",4,2),FALSE)*VLOOKUP($A60,Difficulties!$A$3:$F$22,IF(Calc_VsDef!X38="H",4,6),FALSE)</f>
        <v>0.1389526733</v>
      </c>
      <c r="Y60" s="149">
        <f>VLOOKUP(Y16,Difficulties!$B$3:$F$22,IF(Calc_VsDef!Y38="H",4,2),FALSE)*VLOOKUP($A60,Difficulties!$A$3:$F$22,IF(Calc_VsDef!Y38="H",4,6),FALSE)</f>
        <v>0.2779053466</v>
      </c>
      <c r="Z60" s="149">
        <f>VLOOKUP(Z16,Difficulties!$B$3:$F$22,IF(Calc_VsDef!Z38="H",4,2),FALSE)*VLOOKUP($A60,Difficulties!$A$3:$F$22,IF(Calc_VsDef!Z38="H",4,6),FALSE)</f>
        <v>0.7333610999</v>
      </c>
      <c r="AA60" s="149">
        <f>VLOOKUP(AA16,Difficulties!$B$3:$F$22,IF(Calc_VsDef!AA38="H",4,2),FALSE)*VLOOKUP($A60,Difficulties!$A$3:$F$22,IF(Calc_VsDef!AA38="H",4,6),FALSE)</f>
        <v>0.546694918</v>
      </c>
      <c r="AB60" s="149">
        <f>VLOOKUP(AB16,Difficulties!$B$3:$F$22,IF(Calc_VsDef!AB38="H",4,2),FALSE)*VLOOKUP($A60,Difficulties!$A$3:$F$22,IF(Calc_VsDef!AB38="H",4,6),FALSE)</f>
        <v>0.5419153203</v>
      </c>
      <c r="AC60" s="149">
        <f>VLOOKUP(AC16,Difficulties!$B$3:$F$22,IF(Calc_VsDef!AC38="H",4,2),FALSE)*VLOOKUP($A60,Difficulties!$A$3:$F$22,IF(Calc_VsDef!AC38="H",4,6),FALSE)</f>
        <v>0.8506992995</v>
      </c>
      <c r="AD60" s="149">
        <f>VLOOKUP(AD16,Difficulties!$B$3:$F$22,IF(Calc_VsDef!AD38="H",4,2),FALSE)*VLOOKUP($A60,Difficulties!$A$3:$F$22,IF(Calc_VsDef!AD38="H",4,6),FALSE)</f>
        <v>0.2362194918</v>
      </c>
      <c r="AE60" s="149">
        <f>VLOOKUP(AE16,Difficulties!$B$3:$F$22,IF(Calc_VsDef!AE38="H",4,2),FALSE)*VLOOKUP($A60,Difficulties!$A$3:$F$22,IF(Calc_VsDef!AE38="H",4,6),FALSE)</f>
        <v>1.584060399</v>
      </c>
      <c r="AF60" s="149">
        <f>VLOOKUP(AF16,Difficulties!$B$3:$F$22,IF(Calc_VsDef!AF38="H",4,2),FALSE)*VLOOKUP($A60,Difficulties!$A$3:$F$22,IF(Calc_VsDef!AF38="H",4,6),FALSE)</f>
        <v>0.6252867658</v>
      </c>
      <c r="AG60" s="149">
        <f>VLOOKUP(AG16,Difficulties!$B$3:$F$22,IF(Calc_VsDef!AG38="H",4,2),FALSE)*VLOOKUP($A60,Difficulties!$A$3:$F$22,IF(Calc_VsDef!AG38="H",4,6),FALSE)</f>
        <v>0.2362194918</v>
      </c>
      <c r="AH60" s="149">
        <f>VLOOKUP(AH16,Difficulties!$B$3:$F$22,IF(Calc_VsDef!AH38="H",4,2),FALSE)*VLOOKUP($A60,Difficulties!$A$3:$F$22,IF(Calc_VsDef!AH38="H",4,6),FALSE)</f>
        <v>0.6423665286</v>
      </c>
      <c r="AI60" s="149">
        <f>VLOOKUP(AI16,Difficulties!$B$3:$F$22,IF(Calc_VsDef!AI38="H",4,2),FALSE)*VLOOKUP($A60,Difficulties!$A$3:$F$22,IF(Calc_VsDef!AI38="H",4,6),FALSE)</f>
        <v>0.3334863103</v>
      </c>
      <c r="AJ60" s="149">
        <f>VLOOKUP(AJ16,Difficulties!$B$3:$F$22,IF(Calc_VsDef!AJ38="H",4,2),FALSE)*VLOOKUP($A60,Difficulties!$A$3:$F$22,IF(Calc_VsDef!AJ38="H",4,6),FALSE)</f>
        <v>0.8213646102</v>
      </c>
      <c r="AK60" s="149">
        <f>VLOOKUP(AK16,Difficulties!$B$3:$F$22,IF(Calc_VsDef!AK38="H",4,2),FALSE)*VLOOKUP($A60,Difficulties!$A$3:$F$22,IF(Calc_VsDef!AK38="H",4,6),FALSE)</f>
        <v>0.4446485018</v>
      </c>
      <c r="AL60" s="149">
        <f>VLOOKUP(AL16,Difficulties!$B$3:$F$22,IF(Calc_VsDef!AL38="H",4,2),FALSE)*VLOOKUP($A60,Difficulties!$A$3:$F$22,IF(Calc_VsDef!AL38="H",4,6),FALSE)</f>
        <v>0.4693511262</v>
      </c>
      <c r="AM60" s="149">
        <f>VLOOKUP(AM16,Difficulties!$B$3:$F$22,IF(Calc_VsDef!AM38="H",4,2),FALSE)*VLOOKUP($A60,Difficulties!$A$3:$F$22,IF(Calc_VsDef!AM38="H",4,6),FALSE)</f>
        <v>0.1463634482</v>
      </c>
    </row>
    <row r="61" ht="12.75" customHeight="1">
      <c r="A61" s="140" t="str">
        <f t="shared" si="2"/>
        <v>Newcastle</v>
      </c>
      <c r="B61" s="149">
        <f>VLOOKUP(B17,Difficulties!$B$3:$F$22,IF(Calc_VsDef!B39="H",4,2),FALSE)*VLOOKUP($A61,Difficulties!$A$3:$F$22,IF(Calc_VsDef!B39="H",4,6),FALSE)</f>
        <v>0.8923853009</v>
      </c>
      <c r="C61" s="149">
        <f>VLOOKUP(C17,Difficulties!$B$3:$F$22,IF(Calc_VsDef!C39="H",4,2),FALSE)*VLOOKUP($A61,Difficulties!$A$3:$F$22,IF(Calc_VsDef!C39="H",4,6),FALSE)</f>
        <v>0.8632023007</v>
      </c>
      <c r="D61" s="149">
        <f>VLOOKUP(D17,Difficulties!$B$3:$F$22,IF(Calc_VsDef!D39="H",4,2),FALSE)*VLOOKUP($A61,Difficulties!$A$3:$F$22,IF(Calc_VsDef!D39="H",4,6),FALSE)</f>
        <v>0.8398921359</v>
      </c>
      <c r="E61" s="149">
        <f>VLOOKUP(E17,Difficulties!$B$3:$F$22,IF(Calc_VsDef!E39="H",4,2),FALSE)*VLOOKUP($A61,Difficulties!$A$3:$F$22,IF(Calc_VsDef!E39="H",4,6),FALSE)</f>
        <v>2.825370212</v>
      </c>
      <c r="F61" s="149">
        <f>VLOOKUP(F17,Difficulties!$B$3:$F$22,IF(Calc_VsDef!F39="H",4,2),FALSE)*VLOOKUP($A61,Difficulties!$A$3:$F$22,IF(Calc_VsDef!F39="H",4,6),FALSE)</f>
        <v>0.5249326473</v>
      </c>
      <c r="G61" s="149">
        <f>VLOOKUP(G17,Difficulties!$B$3:$F$22,IF(Calc_VsDef!G39="H",4,2),FALSE)*VLOOKUP($A61,Difficulties!$A$3:$F$22,IF(Calc_VsDef!G39="H",4,6),FALSE)</f>
        <v>1.343209107</v>
      </c>
      <c r="H61" s="149">
        <f>VLOOKUP(H17,Difficulties!$B$3:$F$22,IF(Calc_VsDef!H39="H",4,2),FALSE)*VLOOKUP($A61,Difficulties!$A$3:$F$22,IF(Calc_VsDef!H39="H",4,6),FALSE)</f>
        <v>0.8136453041</v>
      </c>
      <c r="I61" s="149">
        <f>VLOOKUP(I17,Difficulties!$B$3:$F$22,IF(Calc_VsDef!I39="H",4,2),FALSE)*VLOOKUP($A61,Difficulties!$A$3:$F$22,IF(Calc_VsDef!I39="H",4,6),FALSE)</f>
        <v>1.760066863</v>
      </c>
      <c r="J61" s="149">
        <f>VLOOKUP(J17,Difficulties!$B$3:$F$22,IF(Calc_VsDef!J39="H",4,2),FALSE)*VLOOKUP($A61,Difficulties!$A$3:$F$22,IF(Calc_VsDef!J39="H",4,6),FALSE)</f>
        <v>0.2624663236</v>
      </c>
      <c r="K61" s="149">
        <f>VLOOKUP(K17,Difficulties!$B$3:$F$22,IF(Calc_VsDef!K39="H",4,2),FALSE)*VLOOKUP($A61,Difficulties!$A$3:$F$22,IF(Calc_VsDef!K39="H",4,6),FALSE)</f>
        <v>0.9263513509</v>
      </c>
      <c r="L61" s="149">
        <f>VLOOKUP(L17,Difficulties!$B$3:$F$22,IF(Calc_VsDef!L39="H",4,2),FALSE)*VLOOKUP($A61,Difficulties!$A$3:$F$22,IF(Calc_VsDef!L39="H",4,6),FALSE)</f>
        <v>0.4461926505</v>
      </c>
      <c r="M61" s="149">
        <f>VLOOKUP(M17,Difficulties!$B$3:$F$22,IF(Calc_VsDef!M39="H",4,2),FALSE)*VLOOKUP($A61,Difficulties!$A$3:$F$22,IF(Calc_VsDef!M39="H",4,6),FALSE)</f>
        <v>0.4986858155</v>
      </c>
      <c r="N61" s="149">
        <f>VLOOKUP(N17,Difficulties!$B$3:$F$22,IF(Calc_VsDef!N39="H",4,2),FALSE)*VLOOKUP($A61,Difficulties!$A$3:$F$22,IF(Calc_VsDef!N39="H",4,6),FALSE)</f>
        <v>0.7410805527</v>
      </c>
      <c r="O61" s="149">
        <f>VLOOKUP(O17,Difficulties!$B$3:$F$22,IF(Calc_VsDef!O39="H",4,2),FALSE)*VLOOKUP($A61,Difficulties!$A$3:$F$22,IF(Calc_VsDef!O39="H",4,6),FALSE)</f>
        <v>0.6299189773</v>
      </c>
      <c r="P61" s="149">
        <f>VLOOKUP(P17,Difficulties!$B$3:$F$22,IF(Calc_VsDef!P39="H",4,2),FALSE)*VLOOKUP($A61,Difficulties!$A$3:$F$22,IF(Calc_VsDef!P39="H",4,6),FALSE)</f>
        <v>0.3336640067</v>
      </c>
      <c r="Q61" s="149">
        <f>VLOOKUP(Q17,Difficulties!$B$3:$F$22,IF(Calc_VsDef!Q39="H",4,2),FALSE)*VLOOKUP($A61,Difficulties!$A$3:$F$22,IF(Calc_VsDef!Q39="H",4,6),FALSE)</f>
        <v>1.296891187</v>
      </c>
      <c r="R61" s="149">
        <f>VLOOKUP(R17,Difficulties!$B$3:$F$22,IF(Calc_VsDef!R39="H",4,2),FALSE)*VLOOKUP($A61,Difficulties!$A$3:$F$22,IF(Calc_VsDef!R39="H",4,6),FALSE)</f>
        <v>0.7410805527</v>
      </c>
      <c r="S61" s="149">
        <f>VLOOKUP(S17,Difficulties!$B$3:$F$22,IF(Calc_VsDef!S39="H",4,2),FALSE)*VLOOKUP($A61,Difficulties!$A$3:$F$22,IF(Calc_VsDef!S39="H",4,6),FALSE)</f>
        <v>0.3717970361</v>
      </c>
      <c r="T61" s="149">
        <f>VLOOKUP(T17,Difficulties!$B$3:$F$22,IF(Calc_VsDef!T39="H",4,2),FALSE)*VLOOKUP($A61,Difficulties!$A$3:$F$22,IF(Calc_VsDef!T39="H",4,6),FALSE)</f>
        <v>2.084289659</v>
      </c>
      <c r="U61" s="149">
        <f>VLOOKUP(U17,Difficulties!$B$3:$F$22,IF(Calc_VsDef!U39="H",4,2),FALSE)*VLOOKUP($A61,Difficulties!$A$3:$F$22,IF(Calc_VsDef!U39="H",4,6),FALSE)</f>
        <v>1.250574148</v>
      </c>
      <c r="V61" s="149">
        <f>VLOOKUP(V17,Difficulties!$B$3:$F$22,IF(Calc_VsDef!V39="H",4,2),FALSE)*VLOOKUP($A61,Difficulties!$A$3:$F$22,IF(Calc_VsDef!V39="H",4,6),FALSE)</f>
        <v>0.7873984723</v>
      </c>
      <c r="W61" s="149">
        <f>VLOOKUP(W17,Difficulties!$B$3:$F$22,IF(Calc_VsDef!W39="H",4,2),FALSE)*VLOOKUP($A61,Difficulties!$A$3:$F$22,IF(Calc_VsDef!W39="H",4,6),FALSE)</f>
        <v>1.389526146</v>
      </c>
      <c r="X61" s="149">
        <f>VLOOKUP(X17,Difficulties!$B$3:$F$22,IF(Calc_VsDef!X39="H",4,2),FALSE)*VLOOKUP($A61,Difficulties!$A$3:$F$22,IF(Calc_VsDef!X39="H",4,6),FALSE)</f>
        <v>0.2764644627</v>
      </c>
      <c r="Y61" s="149">
        <f>VLOOKUP(Y17,Difficulties!$B$3:$F$22,IF(Calc_VsDef!Y39="H",4,2),FALSE)*VLOOKUP($A61,Difficulties!$A$3:$F$22,IF(Calc_VsDef!Y39="H",4,6),FALSE)</f>
        <v>1.181097958</v>
      </c>
      <c r="Z61" s="149">
        <f>VLOOKUP(Z17,Difficulties!$B$3:$F$22,IF(Calc_VsDef!Z39="H",4,2),FALSE)*VLOOKUP($A61,Difficulties!$A$3:$F$22,IF(Calc_VsDef!Z39="H",4,6),FALSE)</f>
        <v>1.852701822</v>
      </c>
      <c r="AA61" s="149">
        <f>VLOOKUP(AA17,Difficulties!$B$3:$F$22,IF(Calc_VsDef!AA39="H",4,2),FALSE)*VLOOKUP($A61,Difficulties!$A$3:$F$22,IF(Calc_VsDef!AA39="H",4,6),FALSE)</f>
        <v>1.014262703</v>
      </c>
      <c r="AB61" s="149">
        <f>VLOOKUP(AB17,Difficulties!$B$3:$F$22,IF(Calc_VsDef!AB39="H",4,2),FALSE)*VLOOKUP($A61,Difficulties!$A$3:$F$22,IF(Calc_VsDef!AB39="H",4,6),FALSE)</f>
        <v>0.3149594886</v>
      </c>
      <c r="AC61" s="149">
        <f>VLOOKUP(AC17,Difficulties!$B$3:$F$22,IF(Calc_VsDef!AC39="H",4,2),FALSE)*VLOOKUP($A61,Difficulties!$A$3:$F$22,IF(Calc_VsDef!AC39="H",4,6),FALSE)</f>
        <v>0.5249326473</v>
      </c>
      <c r="AD61" s="149">
        <f>VLOOKUP(AD17,Difficulties!$B$3:$F$22,IF(Calc_VsDef!AD39="H",4,2),FALSE)*VLOOKUP($A61,Difficulties!$A$3:$F$22,IF(Calc_VsDef!AD39="H",4,6),FALSE)</f>
        <v>1.111621269</v>
      </c>
      <c r="AE61" s="149">
        <f>VLOOKUP(AE17,Difficulties!$B$3:$F$22,IF(Calc_VsDef!AE39="H",4,2),FALSE)*VLOOKUP($A61,Difficulties!$A$3:$F$22,IF(Calc_VsDef!AE39="H",4,6),FALSE)</f>
        <v>0.4199458186</v>
      </c>
      <c r="AF61" s="149">
        <f>VLOOKUP(AF17,Difficulties!$B$3:$F$22,IF(Calc_VsDef!AF39="H",4,2),FALSE)*VLOOKUP($A61,Difficulties!$A$3:$F$22,IF(Calc_VsDef!AF39="H",4,6),FALSE)</f>
        <v>1.204256228</v>
      </c>
      <c r="AG61" s="149">
        <f>VLOOKUP(AG17,Difficulties!$B$3:$F$22,IF(Calc_VsDef!AG39="H",4,2),FALSE)*VLOOKUP($A61,Difficulties!$A$3:$F$22,IF(Calc_VsDef!AG39="H",4,6),FALSE)</f>
        <v>2.501147415</v>
      </c>
      <c r="AH61" s="149">
        <f>VLOOKUP(AH17,Difficulties!$B$3:$F$22,IF(Calc_VsDef!AH39="H",4,2),FALSE)*VLOOKUP($A61,Difficulties!$A$3:$F$22,IF(Calc_VsDef!AH39="H",4,6),FALSE)</f>
        <v>0.4199458186</v>
      </c>
      <c r="AI61" s="149">
        <f>VLOOKUP(AI17,Difficulties!$B$3:$F$22,IF(Calc_VsDef!AI39="H",4,2),FALSE)*VLOOKUP($A61,Difficulties!$A$3:$F$22,IF(Calc_VsDef!AI39="H",4,6),FALSE)</f>
        <v>1.157938309</v>
      </c>
      <c r="AJ61" s="149">
        <f>VLOOKUP(AJ17,Difficulties!$B$3:$F$22,IF(Calc_VsDef!AJ39="H",4,2),FALSE)*VLOOKUP($A61,Difficulties!$A$3:$F$22,IF(Calc_VsDef!AJ39="H",4,6),FALSE)</f>
        <v>0.4461926505</v>
      </c>
      <c r="AK61" s="149">
        <f>VLOOKUP(AK17,Difficulties!$B$3:$F$22,IF(Calc_VsDef!AK39="H",4,2),FALSE)*VLOOKUP($A61,Difficulties!$A$3:$F$22,IF(Calc_VsDef!AK39="H",4,6),FALSE)</f>
        <v>1.111621269</v>
      </c>
      <c r="AL61" s="149">
        <f>VLOOKUP(AL17,Difficulties!$B$3:$F$22,IF(Calc_VsDef!AL39="H",4,2),FALSE)*VLOOKUP($A61,Difficulties!$A$3:$F$22,IF(Calc_VsDef!AL39="H",4,6),FALSE)</f>
        <v>1.023618463</v>
      </c>
      <c r="AM61" s="149">
        <f>VLOOKUP(AM17,Difficulties!$B$3:$F$22,IF(Calc_VsDef!AM39="H",4,2),FALSE)*VLOOKUP($A61,Difficulties!$A$3:$F$22,IF(Calc_VsDef!AM39="H",4,6),FALSE)</f>
        <v>0.8632023007</v>
      </c>
    </row>
    <row r="62" ht="12.75" customHeight="1">
      <c r="A62" s="140" t="str">
        <f t="shared" si="2"/>
        <v>Southampton</v>
      </c>
      <c r="B62" s="149">
        <f>VLOOKUP(B18,Difficulties!$B$3:$F$22,IF(Calc_VsDef!B40="H",4,2),FALSE)*VLOOKUP($A62,Difficulties!$A$3:$F$22,IF(Calc_VsDef!B40="H",4,6),FALSE)</f>
        <v>0.8028379939</v>
      </c>
      <c r="C62" s="149">
        <f>VLOOKUP(C18,Difficulties!$B$3:$F$22,IF(Calc_VsDef!C40="H",4,2),FALSE)*VLOOKUP($A62,Difficulties!$A$3:$F$22,IF(Calc_VsDef!C40="H",4,6),FALSE)</f>
        <v>1.296891187</v>
      </c>
      <c r="D62" s="149">
        <f>VLOOKUP(D18,Difficulties!$B$3:$F$22,IF(Calc_VsDef!D40="H",4,2),FALSE)*VLOOKUP($A62,Difficulties!$A$3:$F$22,IF(Calc_VsDef!D40="H",4,6),FALSE)</f>
        <v>1.244398433</v>
      </c>
      <c r="E62" s="149">
        <f>VLOOKUP(E18,Difficulties!$B$3:$F$22,IF(Calc_VsDef!E40="H",4,2),FALSE)*VLOOKUP($A62,Difficulties!$A$3:$F$22,IF(Calc_VsDef!E40="H",4,6),FALSE)</f>
        <v>1.343209107</v>
      </c>
      <c r="F62" s="149">
        <f>VLOOKUP(F18,Difficulties!$B$3:$F$22,IF(Calc_VsDef!F40="H",4,2),FALSE)*VLOOKUP($A62,Difficulties!$A$3:$F$22,IF(Calc_VsDef!F40="H",4,6),FALSE)</f>
        <v>0.4014189969</v>
      </c>
      <c r="G62" s="149">
        <f>VLOOKUP(G18,Difficulties!$B$3:$F$22,IF(Calc_VsDef!G40="H",4,2),FALSE)*VLOOKUP($A62,Difficulties!$A$3:$F$22,IF(Calc_VsDef!G40="H",4,6),FALSE)</f>
        <v>2.084289659</v>
      </c>
      <c r="H62" s="149">
        <f>VLOOKUP(H18,Difficulties!$B$3:$F$22,IF(Calc_VsDef!H40="H",4,2),FALSE)*VLOOKUP($A62,Difficulties!$A$3:$F$22,IF(Calc_VsDef!H40="H",4,6),FALSE)</f>
        <v>1.014262703</v>
      </c>
      <c r="I62" s="149">
        <f>VLOOKUP(I18,Difficulties!$B$3:$F$22,IF(Calc_VsDef!I40="H",4,2),FALSE)*VLOOKUP($A62,Difficulties!$A$3:$F$22,IF(Calc_VsDef!I40="H",4,6),FALSE)</f>
        <v>1.284540638</v>
      </c>
      <c r="J62" s="149">
        <f>VLOOKUP(J18,Difficulties!$B$3:$F$22,IF(Calc_VsDef!J40="H",4,2),FALSE)*VLOOKUP($A62,Difficulties!$A$3:$F$22,IF(Calc_VsDef!J40="H",4,6),FALSE)</f>
        <v>1.204256228</v>
      </c>
      <c r="K62" s="149">
        <f>VLOOKUP(K18,Difficulties!$B$3:$F$22,IF(Calc_VsDef!K40="H",4,2),FALSE)*VLOOKUP($A62,Difficulties!$A$3:$F$22,IF(Calc_VsDef!K40="H",4,6),FALSE)</f>
        <v>0.7225535843</v>
      </c>
      <c r="L62" s="149">
        <f>VLOOKUP(L18,Difficulties!$B$3:$F$22,IF(Calc_VsDef!L40="H",4,2),FALSE)*VLOOKUP($A62,Difficulties!$A$3:$F$22,IF(Calc_VsDef!L40="H",4,6),FALSE)</f>
        <v>2.825370212</v>
      </c>
      <c r="M62" s="149">
        <f>VLOOKUP(M18,Difficulties!$B$3:$F$22,IF(Calc_VsDef!M40="H",4,2),FALSE)*VLOOKUP($A62,Difficulties!$A$3:$F$22,IF(Calc_VsDef!M40="H",4,6),FALSE)</f>
        <v>0.6824121423</v>
      </c>
      <c r="N62" s="149">
        <f>VLOOKUP(N18,Difficulties!$B$3:$F$22,IF(Calc_VsDef!N40="H",4,2),FALSE)*VLOOKUP($A62,Difficulties!$A$3:$F$22,IF(Calc_VsDef!N40="H",4,6),FALSE)</f>
        <v>0.8632023007</v>
      </c>
      <c r="O62" s="149">
        <f>VLOOKUP(O18,Difficulties!$B$3:$F$22,IF(Calc_VsDef!O40="H",4,2),FALSE)*VLOOKUP($A62,Difficulties!$A$3:$F$22,IF(Calc_VsDef!O40="H",4,6),FALSE)</f>
        <v>1.204256228</v>
      </c>
      <c r="P62" s="149">
        <f>VLOOKUP(P18,Difficulties!$B$3:$F$22,IF(Calc_VsDef!P40="H",4,2),FALSE)*VLOOKUP($A62,Difficulties!$A$3:$F$22,IF(Calc_VsDef!P40="H",4,6),FALSE)</f>
        <v>1.852701822</v>
      </c>
      <c r="Q62" s="149">
        <f>VLOOKUP(Q18,Difficulties!$B$3:$F$22,IF(Calc_VsDef!Q40="H",4,2),FALSE)*VLOOKUP($A62,Difficulties!$A$3:$F$22,IF(Calc_VsDef!Q40="H",4,6),FALSE)</f>
        <v>0.8632023007</v>
      </c>
      <c r="R62" s="149">
        <f>VLOOKUP(R18,Difficulties!$B$3:$F$22,IF(Calc_VsDef!R40="H",4,2),FALSE)*VLOOKUP($A62,Difficulties!$A$3:$F$22,IF(Calc_VsDef!R40="H",4,6),FALSE)</f>
        <v>0.8028379939</v>
      </c>
      <c r="S62" s="149">
        <f>VLOOKUP(S18,Difficulties!$B$3:$F$22,IF(Calc_VsDef!S40="H",4,2),FALSE)*VLOOKUP($A62,Difficulties!$A$3:$F$22,IF(Calc_VsDef!S40="H",4,6),FALSE)</f>
        <v>0.7410805527</v>
      </c>
      <c r="T62" s="149">
        <f>VLOOKUP(T18,Difficulties!$B$3:$F$22,IF(Calc_VsDef!T40="H",4,2),FALSE)*VLOOKUP($A62,Difficulties!$A$3:$F$22,IF(Calc_VsDef!T40="H",4,6),FALSE)</f>
        <v>0.9634052876</v>
      </c>
      <c r="U62" s="149">
        <f>VLOOKUP(U18,Difficulties!$B$3:$F$22,IF(Calc_VsDef!U40="H",4,2),FALSE)*VLOOKUP($A62,Difficulties!$A$3:$F$22,IF(Calc_VsDef!U40="H",4,6),FALSE)</f>
        <v>1.806384724</v>
      </c>
      <c r="V62" s="149">
        <f>VLOOKUP(V18,Difficulties!$B$3:$F$22,IF(Calc_VsDef!V40="H",4,2),FALSE)*VLOOKUP($A62,Difficulties!$A$3:$F$22,IF(Calc_VsDef!V40="H",4,6),FALSE)</f>
        <v>1.389526146</v>
      </c>
      <c r="W62" s="149">
        <f>VLOOKUP(W18,Difficulties!$B$3:$F$22,IF(Calc_VsDef!W40="H",4,2),FALSE)*VLOOKUP($A62,Difficulties!$A$3:$F$22,IF(Calc_VsDef!W40="H",4,6),FALSE)</f>
        <v>1.157938309</v>
      </c>
      <c r="X62" s="149">
        <f>VLOOKUP(X18,Difficulties!$B$3:$F$22,IF(Calc_VsDef!X40="H",4,2),FALSE)*VLOOKUP($A62,Difficulties!$A$3:$F$22,IF(Calc_VsDef!X40="H",4,6),FALSE)</f>
        <v>0.6422699375</v>
      </c>
      <c r="Y62" s="149">
        <f>VLOOKUP(Y18,Difficulties!$B$3:$F$22,IF(Calc_VsDef!Y40="H",4,2),FALSE)*VLOOKUP($A62,Difficulties!$A$3:$F$22,IF(Calc_VsDef!Y40="H",4,6),FALSE)</f>
        <v>0.6422699375</v>
      </c>
      <c r="Z62" s="149">
        <f>VLOOKUP(Z18,Difficulties!$B$3:$F$22,IF(Calc_VsDef!Z40="H",4,2),FALSE)*VLOOKUP($A62,Difficulties!$A$3:$F$22,IF(Calc_VsDef!Z40="H",4,6),FALSE)</f>
        <v>0.7410805527</v>
      </c>
      <c r="AA62" s="149">
        <f>VLOOKUP(AA18,Difficulties!$B$3:$F$22,IF(Calc_VsDef!AA40="H",4,2),FALSE)*VLOOKUP($A62,Difficulties!$A$3:$F$22,IF(Calc_VsDef!AA40="H",4,6),FALSE)</f>
        <v>0.4228279109</v>
      </c>
      <c r="AB62" s="149">
        <f>VLOOKUP(AB18,Difficulties!$B$3:$F$22,IF(Calc_VsDef!AB40="H",4,2),FALSE)*VLOOKUP($A62,Difficulties!$A$3:$F$22,IF(Calc_VsDef!AB40="H",4,6),FALSE)</f>
        <v>2.501147415</v>
      </c>
      <c r="AC62" s="149">
        <f>VLOOKUP(AC18,Difficulties!$B$3:$F$22,IF(Calc_VsDef!AC40="H",4,2),FALSE)*VLOOKUP($A62,Difficulties!$A$3:$F$22,IF(Calc_VsDef!AC40="H",4,6),FALSE)</f>
        <v>0.5686306388</v>
      </c>
      <c r="AD62" s="149">
        <f>VLOOKUP(AD18,Difficulties!$B$3:$F$22,IF(Calc_VsDef!AD40="H",4,2),FALSE)*VLOOKUP($A62,Difficulties!$A$3:$F$22,IF(Calc_VsDef!AD40="H",4,6),FALSE)</f>
        <v>1.760066863</v>
      </c>
      <c r="AE62" s="149">
        <f>VLOOKUP(AE18,Difficulties!$B$3:$F$22,IF(Calc_VsDef!AE40="H",4,2),FALSE)*VLOOKUP($A62,Difficulties!$A$3:$F$22,IF(Calc_VsDef!AE40="H",4,6),FALSE)</f>
        <v>1.364824285</v>
      </c>
      <c r="AF62" s="149">
        <f>VLOOKUP(AF18,Difficulties!$B$3:$F$22,IF(Calc_VsDef!AF40="H",4,2),FALSE)*VLOOKUP($A62,Difficulties!$A$3:$F$22,IF(Calc_VsDef!AF40="H",4,6),FALSE)</f>
        <v>1.250574148</v>
      </c>
      <c r="AG62" s="149">
        <f>VLOOKUP(AG18,Difficulties!$B$3:$F$22,IF(Calc_VsDef!AG40="H",4,2),FALSE)*VLOOKUP($A62,Difficulties!$A$3:$F$22,IF(Calc_VsDef!AG40="H",4,6),FALSE)</f>
        <v>1.111621269</v>
      </c>
      <c r="AH62" s="149">
        <f>VLOOKUP(AH18,Difficulties!$B$3:$F$22,IF(Calc_VsDef!AH40="H",4,2),FALSE)*VLOOKUP($A62,Difficulties!$A$3:$F$22,IF(Calc_VsDef!AH40="H",4,6),FALSE)</f>
        <v>1.565533783</v>
      </c>
      <c r="AI62" s="149">
        <f>VLOOKUP(AI18,Difficulties!$B$3:$F$22,IF(Calc_VsDef!AI40="H",4,2),FALSE)*VLOOKUP($A62,Difficulties!$A$3:$F$22,IF(Calc_VsDef!AI40="H",4,6),FALSE)</f>
        <v>0.5103095477</v>
      </c>
      <c r="AJ62" s="149">
        <f>VLOOKUP(AJ18,Difficulties!$B$3:$F$22,IF(Calc_VsDef!AJ40="H",4,2),FALSE)*VLOOKUP($A62,Difficulties!$A$3:$F$22,IF(Calc_VsDef!AJ40="H",4,6),FALSE)</f>
        <v>0.9726683904</v>
      </c>
      <c r="AK62" s="149">
        <f>VLOOKUP(AK18,Difficulties!$B$3:$F$22,IF(Calc_VsDef!AK40="H",4,2),FALSE)*VLOOKUP($A62,Difficulties!$A$3:$F$22,IF(Calc_VsDef!AK40="H",4,6),FALSE)</f>
        <v>0.7626957891</v>
      </c>
      <c r="AL62" s="149">
        <f>VLOOKUP(AL18,Difficulties!$B$3:$F$22,IF(Calc_VsDef!AL40="H",4,2),FALSE)*VLOOKUP($A62,Difficulties!$A$3:$F$22,IF(Calc_VsDef!AL40="H",4,6),FALSE)</f>
        <v>1.111621269</v>
      </c>
      <c r="AM62" s="149">
        <f>VLOOKUP(AM18,Difficulties!$B$3:$F$22,IF(Calc_VsDef!AM40="H",4,2),FALSE)*VLOOKUP($A62,Difficulties!$A$3:$F$22,IF(Calc_VsDef!AM40="H",4,6),FALSE)</f>
        <v>0.4817026438</v>
      </c>
    </row>
    <row r="63" ht="12.75" customHeight="1">
      <c r="A63" s="140" t="str">
        <f t="shared" si="2"/>
        <v>Tottenham</v>
      </c>
      <c r="B63" s="149">
        <f>VLOOKUP(B19,Difficulties!$B$3:$F$22,IF(Calc_VsDef!B41="H",4,2),FALSE)*VLOOKUP($A63,Difficulties!$A$3:$F$22,IF(Calc_VsDef!B41="H",4,6),FALSE)</f>
        <v>0.6484460043</v>
      </c>
      <c r="C63" s="149">
        <f>VLOOKUP(C19,Difficulties!$B$3:$F$22,IF(Calc_VsDef!C41="H",4,2),FALSE)*VLOOKUP($A63,Difficulties!$A$3:$F$22,IF(Calc_VsDef!C41="H",4,6),FALSE)</f>
        <v>0.3499264511</v>
      </c>
      <c r="D63" s="149">
        <f>VLOOKUP(D19,Difficulties!$B$3:$F$22,IF(Calc_VsDef!D41="H",4,2),FALSE)*VLOOKUP($A63,Difficulties!$A$3:$F$22,IF(Calc_VsDef!D41="H",4,6),FALSE)</f>
        <v>1.173378652</v>
      </c>
      <c r="E63" s="149">
        <f>VLOOKUP(E19,Difficulties!$B$3:$F$22,IF(Calc_VsDef!E41="H",4,2),FALSE)*VLOOKUP($A63,Difficulties!$A$3:$F$22,IF(Calc_VsDef!E41="H",4,6),FALSE)</f>
        <v>0.8337166265</v>
      </c>
      <c r="F63" s="149">
        <f>VLOOKUP(F19,Difficulties!$B$3:$F$22,IF(Calc_VsDef!F41="H",4,2),FALSE)*VLOOKUP($A63,Difficulties!$A$3:$F$22,IF(Calc_VsDef!F41="H",4,6),FALSE)</f>
        <v>0.9634051409</v>
      </c>
      <c r="G63" s="149">
        <f>VLOOKUP(G19,Difficulties!$B$3:$F$22,IF(Calc_VsDef!G41="H",4,2),FALSE)*VLOOKUP($A63,Difficulties!$A$3:$F$22,IF(Calc_VsDef!G41="H",4,6),FALSE)</f>
        <v>0.7410813154</v>
      </c>
      <c r="H63" s="149">
        <f>VLOOKUP(H19,Difficulties!$B$3:$F$22,IF(Calc_VsDef!H41="H",4,2),FALSE)*VLOOKUP($A63,Difficulties!$A$3:$F$22,IF(Calc_VsDef!H41="H",4,6),FALSE)</f>
        <v>0.4940540147</v>
      </c>
      <c r="I63" s="149">
        <f>VLOOKUP(I19,Difficulties!$B$3:$F$22,IF(Calc_VsDef!I41="H",4,2),FALSE)*VLOOKUP($A63,Difficulties!$A$3:$F$22,IF(Calc_VsDef!I41="H",4,6),FALSE)</f>
        <v>0.26020172</v>
      </c>
      <c r="J63" s="149">
        <f>VLOOKUP(J19,Difficulties!$B$3:$F$22,IF(Calc_VsDef!J41="H",4,2),FALSE)*VLOOKUP($A63,Difficulties!$A$3:$F$22,IF(Calc_VsDef!J41="H",4,6),FALSE)</f>
        <v>0.7410813154</v>
      </c>
      <c r="K63" s="149">
        <f>VLOOKUP(K19,Difficulties!$B$3:$F$22,IF(Calc_VsDef!K41="H",4,2),FALSE)*VLOOKUP($A63,Difficulties!$A$3:$F$22,IF(Calc_VsDef!K41="H",4,6),FALSE)</f>
        <v>1.111621064</v>
      </c>
      <c r="L63" s="149">
        <f>VLOOKUP(L19,Difficulties!$B$3:$F$22,IF(Calc_VsDef!L41="H",4,2),FALSE)*VLOOKUP($A63,Difficulties!$A$3:$F$22,IF(Calc_VsDef!L41="H",4,6),FALSE)</f>
        <v>0.6761755638</v>
      </c>
      <c r="M63" s="149">
        <f>VLOOKUP(M19,Difficulties!$B$3:$F$22,IF(Calc_VsDef!M41="H",4,2),FALSE)*VLOOKUP($A63,Difficulties!$A$3:$F$22,IF(Calc_VsDef!M41="H",4,6),FALSE)</f>
        <v>0.895473305</v>
      </c>
      <c r="N63" s="149">
        <f>VLOOKUP(N19,Difficulties!$B$3:$F$22,IF(Calc_VsDef!N41="H",4,2),FALSE)*VLOOKUP($A63,Difficulties!$A$3:$F$22,IF(Calc_VsDef!N41="H",4,6),FALSE)</f>
        <v>0.7904863296</v>
      </c>
      <c r="O63" s="149">
        <f>VLOOKUP(O19,Difficulties!$B$3:$F$22,IF(Calc_VsDef!O41="H",4,2),FALSE)*VLOOKUP($A63,Difficulties!$A$3:$F$22,IF(Calc_VsDef!O41="H",4,6),FALSE)</f>
        <v>1.667432666</v>
      </c>
      <c r="P63" s="149">
        <f>VLOOKUP(P19,Difficulties!$B$3:$F$22,IF(Calc_VsDef!P41="H",4,2),FALSE)*VLOOKUP($A63,Difficulties!$A$3:$F$22,IF(Calc_VsDef!P41="H",4,6),FALSE)</f>
        <v>0.4199458186</v>
      </c>
      <c r="Q63" s="149">
        <f>VLOOKUP(Q19,Difficulties!$B$3:$F$22,IF(Calc_VsDef!Q41="H",4,2),FALSE)*VLOOKUP($A63,Difficulties!$A$3:$F$22,IF(Calc_VsDef!Q41="H",4,6),FALSE)</f>
        <v>0.7719593613</v>
      </c>
      <c r="R63" s="149">
        <f>VLOOKUP(R19,Difficulties!$B$3:$F$22,IF(Calc_VsDef!R41="H",4,2),FALSE)*VLOOKUP($A63,Difficulties!$A$3:$F$22,IF(Calc_VsDef!R41="H",4,6),FALSE)</f>
        <v>0.4940540147</v>
      </c>
      <c r="S63" s="149">
        <f>VLOOKUP(S19,Difficulties!$B$3:$F$22,IF(Calc_VsDef!S41="H",4,2),FALSE)*VLOOKUP($A63,Difficulties!$A$3:$F$22,IF(Calc_VsDef!S41="H",4,6),FALSE)</f>
        <v>0.8645946724</v>
      </c>
      <c r="T63" s="149">
        <f>VLOOKUP(T19,Difficulties!$B$3:$F$22,IF(Calc_VsDef!T41="H",4,2),FALSE)*VLOOKUP($A63,Difficulties!$A$3:$F$22,IF(Calc_VsDef!T41="H",4,6),FALSE)</f>
        <v>0.4693511262</v>
      </c>
      <c r="U63" s="149">
        <f>VLOOKUP(U19,Difficulties!$B$3:$F$22,IF(Calc_VsDef!U41="H",4,2),FALSE)*VLOOKUP($A63,Difficulties!$A$3:$F$22,IF(Calc_VsDef!U41="H",4,6),FALSE)</f>
        <v>0.3140365587</v>
      </c>
      <c r="V63" s="149">
        <f>VLOOKUP(V19,Difficulties!$B$3:$F$22,IF(Calc_VsDef!V41="H",4,2),FALSE)*VLOOKUP($A63,Difficulties!$A$3:$F$22,IF(Calc_VsDef!V41="H",4,6),FALSE)</f>
        <v>0.5754685649</v>
      </c>
      <c r="W63" s="149">
        <f>VLOOKUP(W19,Difficulties!$B$3:$F$22,IF(Calc_VsDef!W41="H",4,2),FALSE)*VLOOKUP($A63,Difficulties!$A$3:$F$22,IF(Calc_VsDef!W41="H",4,6),FALSE)</f>
        <v>0.7410805527</v>
      </c>
      <c r="X63" s="149">
        <f>VLOOKUP(X19,Difficulties!$B$3:$F$22,IF(Calc_VsDef!X41="H",4,2),FALSE)*VLOOKUP($A63,Difficulties!$A$3:$F$22,IF(Calc_VsDef!X41="H",4,6),FALSE)</f>
        <v>0.5754685649</v>
      </c>
      <c r="Y63" s="149">
        <f>VLOOKUP(Y19,Difficulties!$B$3:$F$22,IF(Calc_VsDef!Y41="H",4,2),FALSE)*VLOOKUP($A63,Difficulties!$A$3:$F$22,IF(Calc_VsDef!Y41="H",4,6),FALSE)</f>
        <v>0.4199458186</v>
      </c>
      <c r="Z63" s="149">
        <f>VLOOKUP(Z19,Difficulties!$B$3:$F$22,IF(Calc_VsDef!Z41="H",4,2),FALSE)*VLOOKUP($A63,Difficulties!$A$3:$F$22,IF(Calc_VsDef!Z41="H",4,6),FALSE)</f>
        <v>0.4446482377</v>
      </c>
      <c r="AA63" s="149">
        <f>VLOOKUP(AA19,Difficulties!$B$3:$F$22,IF(Calc_VsDef!AA41="H",4,2),FALSE)*VLOOKUP($A63,Difficulties!$A$3:$F$22,IF(Calc_VsDef!AA41="H",4,6),FALSE)</f>
        <v>0.7657834412</v>
      </c>
      <c r="AB63" s="149">
        <f>VLOOKUP(AB19,Difficulties!$B$3:$F$22,IF(Calc_VsDef!AB41="H",4,2),FALSE)*VLOOKUP($A63,Difficulties!$A$3:$F$22,IF(Calc_VsDef!AB41="H",4,6),FALSE)</f>
        <v>0.4940540147</v>
      </c>
      <c r="AC63" s="149">
        <f>VLOOKUP(AC19,Difficulties!$B$3:$F$22,IF(Calc_VsDef!AC41="H",4,2),FALSE)*VLOOKUP($A63,Difficulties!$A$3:$F$22,IF(Calc_VsDef!AC41="H",4,6),FALSE)</f>
        <v>0.9263513509</v>
      </c>
      <c r="AD63" s="149">
        <f>VLOOKUP(AD19,Difficulties!$B$3:$F$22,IF(Calc_VsDef!AD41="H",4,2),FALSE)*VLOOKUP($A63,Difficulties!$A$3:$F$22,IF(Calc_VsDef!AD41="H",4,6),FALSE)</f>
        <v>0.4940540147</v>
      </c>
      <c r="AE63" s="149">
        <f>VLOOKUP(AE19,Difficulties!$B$3:$F$22,IF(Calc_VsDef!AE41="H",4,2),FALSE)*VLOOKUP($A63,Difficulties!$A$3:$F$22,IF(Calc_VsDef!AE41="H",4,6),FALSE)</f>
        <v>0.6175679584</v>
      </c>
      <c r="AF63" s="149">
        <f>VLOOKUP(AF19,Difficulties!$B$3:$F$22,IF(Calc_VsDef!AF41="H",4,2),FALSE)*VLOOKUP($A63,Difficulties!$A$3:$F$22,IF(Calc_VsDef!AF41="H",4,6),FALSE)</f>
        <v>0.3952429301</v>
      </c>
      <c r="AG63" s="149">
        <f>VLOOKUP(AG19,Difficulties!$B$3:$F$22,IF(Calc_VsDef!AG41="H",4,2),FALSE)*VLOOKUP($A63,Difficulties!$A$3:$F$22,IF(Calc_VsDef!AG41="H",4,6),FALSE)</f>
        <v>1.38952732</v>
      </c>
      <c r="AH63" s="149">
        <f>VLOOKUP(AH19,Difficulties!$B$3:$F$22,IF(Calc_VsDef!AH41="H",4,2),FALSE)*VLOOKUP($A63,Difficulties!$A$3:$F$22,IF(Calc_VsDef!AH41="H",4,6),FALSE)</f>
        <v>0.2470270073</v>
      </c>
      <c r="AI63" s="149">
        <f>VLOOKUP(AI19,Difficulties!$B$3:$F$22,IF(Calc_VsDef!AI41="H",4,2),FALSE)*VLOOKUP($A63,Difficulties!$A$3:$F$22,IF(Calc_VsDef!AI41="H",4,6),FALSE)</f>
        <v>0.2964323149</v>
      </c>
      <c r="AJ63" s="149">
        <f>VLOOKUP(AJ19,Difficulties!$B$3:$F$22,IF(Calc_VsDef!AJ41="H",4,2),FALSE)*VLOOKUP($A63,Difficulties!$A$3:$F$22,IF(Calc_VsDef!AJ41="H",4,6),FALSE)</f>
        <v>1.883581334</v>
      </c>
      <c r="AK63" s="149">
        <f>VLOOKUP(AK19,Difficulties!$B$3:$F$22,IF(Calc_VsDef!AK41="H",4,2),FALSE)*VLOOKUP($A63,Difficulties!$A$3:$F$22,IF(Calc_VsDef!AK41="H",4,6),FALSE)</f>
        <v>0.5928646299</v>
      </c>
      <c r="AL63" s="149">
        <f>VLOOKUP(AL19,Difficulties!$B$3:$F$22,IF(Calc_VsDef!AL41="H",4,2),FALSE)*VLOOKUP($A63,Difficulties!$A$3:$F$22,IF(Calc_VsDef!AL41="H",4,6),FALSE)</f>
        <v>0.8028379939</v>
      </c>
      <c r="AM63" s="149">
        <f>VLOOKUP(AM19,Difficulties!$B$3:$F$22,IF(Calc_VsDef!AM41="H",4,2),FALSE)*VLOOKUP($A63,Difficulties!$A$3:$F$22,IF(Calc_VsDef!AM41="H",4,6),FALSE)</f>
        <v>0.3952429301</v>
      </c>
    </row>
    <row r="64" ht="12.75" customHeight="1">
      <c r="A64" s="140" t="str">
        <f t="shared" si="2"/>
        <v>Watford</v>
      </c>
      <c r="B64" s="149">
        <f>VLOOKUP(B20,Difficulties!$B$3:$F$22,IF(Calc_VsDef!B42="H",4,2),FALSE)*VLOOKUP($A64,Difficulties!$A$3:$F$22,IF(Calc_VsDef!B42="H",4,6),FALSE)</f>
        <v>0.4786149917</v>
      </c>
      <c r="C64" s="149">
        <f>VLOOKUP(C20,Difficulties!$B$3:$F$22,IF(Calc_VsDef!C42="H",4,2),FALSE)*VLOOKUP($A64,Difficulties!$A$3:$F$22,IF(Calc_VsDef!C42="H",4,6),FALSE)</f>
        <v>0.8151887488</v>
      </c>
      <c r="D64" s="149">
        <f>VLOOKUP(D20,Difficulties!$B$3:$F$22,IF(Calc_VsDef!D42="H",4,2),FALSE)*VLOOKUP($A64,Difficulties!$A$3:$F$22,IF(Calc_VsDef!D42="H",4,6),FALSE)</f>
        <v>0.7657834412</v>
      </c>
      <c r="E64" s="149">
        <f>VLOOKUP(E20,Difficulties!$B$3:$F$22,IF(Calc_VsDef!E42="H",4,2),FALSE)*VLOOKUP($A64,Difficulties!$A$3:$F$22,IF(Calc_VsDef!E42="H",4,6),FALSE)</f>
        <v>1.627290608</v>
      </c>
      <c r="F64" s="149">
        <f>VLOOKUP(F20,Difficulties!$B$3:$F$22,IF(Calc_VsDef!F42="H",4,2),FALSE)*VLOOKUP($A64,Difficulties!$A$3:$F$22,IF(Calc_VsDef!F42="H",4,6),FALSE)</f>
        <v>1.435844066</v>
      </c>
      <c r="G64" s="149">
        <f>VLOOKUP(G20,Difficulties!$B$3:$F$22,IF(Calc_VsDef!G42="H",4,2),FALSE)*VLOOKUP($A64,Difficulties!$A$3:$F$22,IF(Calc_VsDef!G42="H",4,6),FALSE)</f>
        <v>0.9495226947</v>
      </c>
      <c r="H64" s="149">
        <f>VLOOKUP(H20,Difficulties!$B$3:$F$22,IF(Calc_VsDef!H42="H",4,2),FALSE)*VLOOKUP($A64,Difficulties!$A$3:$F$22,IF(Calc_VsDef!H42="H",4,6),FALSE)</f>
        <v>2.751262632</v>
      </c>
      <c r="I64" s="149">
        <f>VLOOKUP(I20,Difficulties!$B$3:$F$22,IF(Calc_VsDef!I42="H",4,2),FALSE)*VLOOKUP($A64,Difficulties!$A$3:$F$22,IF(Calc_VsDef!I42="H",4,6),FALSE)</f>
        <v>0.9093681206</v>
      </c>
      <c r="J64" s="149">
        <f>VLOOKUP(J20,Difficulties!$B$3:$F$22,IF(Calc_VsDef!J42="H",4,2),FALSE)*VLOOKUP($A64,Difficulties!$A$3:$F$22,IF(Calc_VsDef!J42="H",4,6),FALSE)</f>
        <v>1.115689166</v>
      </c>
      <c r="K64" s="149">
        <f>VLOOKUP(K20,Difficulties!$B$3:$F$22,IF(Calc_VsDef!K42="H",4,2),FALSE)*VLOOKUP($A64,Difficulties!$A$3:$F$22,IF(Calc_VsDef!K42="H",4,6),FALSE)</f>
        <v>0.5743378082</v>
      </c>
      <c r="L64" s="149">
        <f>VLOOKUP(L20,Difficulties!$B$3:$F$22,IF(Calc_VsDef!L42="H",4,2),FALSE)*VLOOKUP($A64,Difficulties!$A$3:$F$22,IF(Calc_VsDef!L42="H",4,6),FALSE)</f>
        <v>1.069935414</v>
      </c>
      <c r="M64" s="149">
        <f>VLOOKUP(M20,Difficulties!$B$3:$F$22,IF(Calc_VsDef!M42="H",4,2),FALSE)*VLOOKUP($A64,Difficulties!$A$3:$F$22,IF(Calc_VsDef!M42="H",4,6),FALSE)</f>
        <v>1.018986662</v>
      </c>
      <c r="N64" s="149">
        <f>VLOOKUP(N20,Difficulties!$B$3:$F$22,IF(Calc_VsDef!N42="H",4,2),FALSE)*VLOOKUP($A64,Difficulties!$A$3:$F$22,IF(Calc_VsDef!N42="H",4,6),FALSE)</f>
        <v>1.866598104</v>
      </c>
      <c r="O64" s="149">
        <f>VLOOKUP(O20,Difficulties!$B$3:$F$22,IF(Calc_VsDef!O42="H",4,2),FALSE)*VLOOKUP($A64,Difficulties!$A$3:$F$22,IF(Calc_VsDef!O42="H",4,6),FALSE)</f>
        <v>1.273732359</v>
      </c>
      <c r="P64" s="149">
        <f>VLOOKUP(P20,Difficulties!$B$3:$F$22,IF(Calc_VsDef!P42="H",4,2),FALSE)*VLOOKUP($A64,Difficulties!$A$3:$F$22,IF(Calc_VsDef!P42="H",4,6),FALSE)</f>
        <v>2.153766553</v>
      </c>
      <c r="Q64" s="149">
        <f>VLOOKUP(Q20,Difficulties!$B$3:$F$22,IF(Calc_VsDef!Q42="H",4,2),FALSE)*VLOOKUP($A64,Difficulties!$A$3:$F$22,IF(Calc_VsDef!Q42="H",4,6),FALSE)</f>
        <v>1.426580552</v>
      </c>
      <c r="R64" s="149">
        <f>VLOOKUP(R20,Difficulties!$B$3:$F$22,IF(Calc_VsDef!R42="H",4,2),FALSE)*VLOOKUP($A64,Difficulties!$A$3:$F$22,IF(Calc_VsDef!R42="H",4,6),FALSE)</f>
        <v>0.5041410064</v>
      </c>
      <c r="S64" s="149">
        <f>VLOOKUP(S20,Difficulties!$B$3:$F$22,IF(Calc_VsDef!S42="H",4,2),FALSE)*VLOOKUP($A64,Difficulties!$A$3:$F$22,IF(Calc_VsDef!S42="H",4,6),FALSE)</f>
        <v>1.222783607</v>
      </c>
      <c r="T64" s="149">
        <f>VLOOKUP(T20,Difficulties!$B$3:$F$22,IF(Calc_VsDef!T42="H",4,2),FALSE)*VLOOKUP($A64,Difficulties!$A$3:$F$22,IF(Calc_VsDef!T42="H",4,6),FALSE)</f>
        <v>1.531567792</v>
      </c>
      <c r="U64" s="149">
        <f>VLOOKUP(U20,Difficulties!$B$3:$F$22,IF(Calc_VsDef!U42="H",4,2),FALSE)*VLOOKUP($A64,Difficulties!$A$3:$F$22,IF(Calc_VsDef!U42="H",4,6),FALSE)</f>
        <v>0.8615062576</v>
      </c>
      <c r="V64" s="149">
        <f>VLOOKUP(V20,Difficulties!$B$3:$F$22,IF(Calc_VsDef!V42="H",4,2),FALSE)*VLOOKUP($A64,Difficulties!$A$3:$F$22,IF(Calc_VsDef!V42="H",4,6),FALSE)</f>
        <v>1.32468208</v>
      </c>
      <c r="W64" s="149">
        <f>VLOOKUP(W20,Difficulties!$B$3:$F$22,IF(Calc_VsDef!W42="H",4,2),FALSE)*VLOOKUP($A64,Difficulties!$A$3:$F$22,IF(Calc_VsDef!W42="H",4,6),FALSE)</f>
        <v>1.477530273</v>
      </c>
      <c r="X64" s="149">
        <f>VLOOKUP(X20,Difficulties!$B$3:$F$22,IF(Calc_VsDef!X42="H",4,2),FALSE)*VLOOKUP($A64,Difficulties!$A$3:$F$22,IF(Calc_VsDef!X42="H",4,6),FALSE)</f>
        <v>0.9572299835</v>
      </c>
      <c r="Y64" s="149">
        <f>VLOOKUP(Y20,Difficulties!$B$3:$F$22,IF(Calc_VsDef!Y42="H",4,2),FALSE)*VLOOKUP($A64,Difficulties!$A$3:$F$22,IF(Calc_VsDef!Y42="H",4,6),FALSE)</f>
        <v>2.037972356</v>
      </c>
      <c r="Z64" s="149">
        <f>VLOOKUP(Z20,Difficulties!$B$3:$F$22,IF(Calc_VsDef!Z42="H",4,2),FALSE)*VLOOKUP($A64,Difficulties!$A$3:$F$22,IF(Calc_VsDef!Z42="H",4,6),FALSE)</f>
        <v>1.222783607</v>
      </c>
      <c r="AA64" s="149">
        <f>VLOOKUP(AA20,Difficulties!$B$3:$F$22,IF(Calc_VsDef!AA42="H",4,2),FALSE)*VLOOKUP($A64,Difficulties!$A$3:$F$22,IF(Calc_VsDef!AA42="H",4,6),FALSE)</f>
        <v>0.7657834412</v>
      </c>
      <c r="AB64" s="149">
        <f>VLOOKUP(AB20,Difficulties!$B$3:$F$22,IF(Calc_VsDef!AB42="H",4,2),FALSE)*VLOOKUP($A64,Difficulties!$A$3:$F$22,IF(Calc_VsDef!AB42="H",4,6),FALSE)</f>
        <v>0.9495226947</v>
      </c>
      <c r="AC64" s="149">
        <f>VLOOKUP(AC20,Difficulties!$B$3:$F$22,IF(Calc_VsDef!AC42="H",4,2),FALSE)*VLOOKUP($A64,Difficulties!$A$3:$F$22,IF(Calc_VsDef!AC42="H",4,6),FALSE)</f>
        <v>2.292719021</v>
      </c>
      <c r="AD64" s="149">
        <f>VLOOKUP(AD20,Difficulties!$B$3:$F$22,IF(Calc_VsDef!AD42="H",4,2),FALSE)*VLOOKUP($A64,Difficulties!$A$3:$F$22,IF(Calc_VsDef!AD42="H",4,6),FALSE)</f>
        <v>1.483705929</v>
      </c>
      <c r="AE64" s="149">
        <f>VLOOKUP(AE20,Difficulties!$B$3:$F$22,IF(Calc_VsDef!AE42="H",4,2),FALSE)*VLOOKUP($A64,Difficulties!$A$3:$F$22,IF(Calc_VsDef!AE42="H",4,6),FALSE)</f>
        <v>3.10790777</v>
      </c>
      <c r="AF64" s="149">
        <f>VLOOKUP(AF20,Difficulties!$B$3:$F$22,IF(Calc_VsDef!AF42="H",4,2),FALSE)*VLOOKUP($A64,Difficulties!$A$3:$F$22,IF(Calc_VsDef!AF42="H",4,6),FALSE)</f>
        <v>0.8136453041</v>
      </c>
      <c r="AG64" s="149">
        <f>VLOOKUP(AG20,Difficulties!$B$3:$F$22,IF(Calc_VsDef!AG42="H",4,2),FALSE)*VLOOKUP($A64,Difficulties!$A$3:$F$22,IF(Calc_VsDef!AG42="H",4,6),FALSE)</f>
        <v>1.936073883</v>
      </c>
      <c r="AH64" s="149">
        <f>VLOOKUP(AH20,Difficulties!$B$3:$F$22,IF(Calc_VsDef!AH42="H",4,2),FALSE)*VLOOKUP($A64,Difficulties!$A$3:$F$22,IF(Calc_VsDef!AH42="H",4,6),FALSE)</f>
        <v>0.6779827327</v>
      </c>
      <c r="AI64" s="149">
        <f>VLOOKUP(AI20,Difficulties!$B$3:$F$22,IF(Calc_VsDef!AI42="H",4,2),FALSE)*VLOOKUP($A64,Difficulties!$A$3:$F$22,IF(Calc_VsDef!AI42="H",4,6),FALSE)</f>
        <v>0.9572299835</v>
      </c>
      <c r="AJ64" s="149">
        <f>VLOOKUP(AJ20,Difficulties!$B$3:$F$22,IF(Calc_VsDef!AJ42="H",4,2),FALSE)*VLOOKUP($A64,Difficulties!$A$3:$F$22,IF(Calc_VsDef!AJ42="H",4,6),FALSE)</f>
        <v>0.8151887488</v>
      </c>
      <c r="AK64" s="149">
        <f>VLOOKUP(AK20,Difficulties!$B$3:$F$22,IF(Calc_VsDef!AK42="H",4,2),FALSE)*VLOOKUP($A64,Difficulties!$A$3:$F$22,IF(Calc_VsDef!AK42="H",4,6),FALSE)</f>
        <v>0.6084460422</v>
      </c>
      <c r="AL64" s="149">
        <f>VLOOKUP(AL20,Difficulties!$B$3:$F$22,IF(Calc_VsDef!AL42="H",4,2),FALSE)*VLOOKUP($A64,Difficulties!$A$3:$F$22,IF(Calc_VsDef!AL42="H",4,6),FALSE)</f>
        <v>1.528479025</v>
      </c>
      <c r="AM64" s="149">
        <f>VLOOKUP(AM20,Difficulties!$B$3:$F$22,IF(Calc_VsDef!AM42="H",4,2),FALSE)*VLOOKUP($A64,Difficulties!$A$3:$F$22,IF(Calc_VsDef!AM42="H",4,6),FALSE)</f>
        <v>1.148675616</v>
      </c>
    </row>
    <row r="65" ht="12.75" customHeight="1">
      <c r="A65" s="140" t="str">
        <f t="shared" si="2"/>
        <v>West Ham</v>
      </c>
      <c r="B65" s="149">
        <f>VLOOKUP(B21,Difficulties!$B$3:$F$22,IF(Calc_VsDef!B43="H",4,2),FALSE)*VLOOKUP($A65,Difficulties!$A$3:$F$22,IF(Calc_VsDef!B43="H",4,6),FALSE)</f>
        <v>2.918005787</v>
      </c>
      <c r="C65" s="149">
        <f>VLOOKUP(C21,Difficulties!$B$3:$F$22,IF(Calc_VsDef!C43="H",4,2),FALSE)*VLOOKUP($A65,Difficulties!$A$3:$F$22,IF(Calc_VsDef!C43="H",4,6),FALSE)</f>
        <v>0.7626957891</v>
      </c>
      <c r="D65" s="149">
        <f>VLOOKUP(D21,Difficulties!$B$3:$F$22,IF(Calc_VsDef!D43="H",4,2),FALSE)*VLOOKUP($A65,Difficulties!$A$3:$F$22,IF(Calc_VsDef!D43="H",4,6),FALSE)</f>
        <v>3.501606698</v>
      </c>
      <c r="E65" s="149">
        <f>VLOOKUP(E21,Difficulties!$B$3:$F$22,IF(Calc_VsDef!E43="H",4,2),FALSE)*VLOOKUP($A65,Difficulties!$A$3:$F$22,IF(Calc_VsDef!E43="H",4,6),FALSE)</f>
        <v>0.5103095477</v>
      </c>
      <c r="F65" s="149">
        <f>VLOOKUP(F21,Difficulties!$B$3:$F$22,IF(Calc_VsDef!F43="H",4,2),FALSE)*VLOOKUP($A65,Difficulties!$A$3:$F$22,IF(Calc_VsDef!F43="H",4,6),FALSE)</f>
        <v>1.815647826</v>
      </c>
      <c r="G65" s="149">
        <f>VLOOKUP(G21,Difficulties!$B$3:$F$22,IF(Calc_VsDef!G43="H",4,2),FALSE)*VLOOKUP($A65,Difficulties!$A$3:$F$22,IF(Calc_VsDef!G43="H",4,6),FALSE)</f>
        <v>1.284540638</v>
      </c>
      <c r="H65" s="149">
        <f>VLOOKUP(H21,Difficulties!$B$3:$F$22,IF(Calc_VsDef!H43="H",4,2),FALSE)*VLOOKUP($A65,Difficulties!$A$3:$F$22,IF(Calc_VsDef!H43="H",4,6),FALSE)</f>
        <v>1.204256228</v>
      </c>
      <c r="I65" s="149">
        <f>VLOOKUP(I21,Difficulties!$B$3:$F$22,IF(Calc_VsDef!I43="H",4,2),FALSE)*VLOOKUP($A65,Difficulties!$A$3:$F$22,IF(Calc_VsDef!I43="H",4,6),FALSE)</f>
        <v>1.556269917</v>
      </c>
      <c r="J65" s="149">
        <f>VLOOKUP(J21,Difficulties!$B$3:$F$22,IF(Calc_VsDef!J43="H",4,2),FALSE)*VLOOKUP($A65,Difficulties!$A$3:$F$22,IF(Calc_VsDef!J43="H",4,6),FALSE)</f>
        <v>1.364824285</v>
      </c>
      <c r="K65" s="149">
        <f>VLOOKUP(K21,Difficulties!$B$3:$F$22,IF(Calc_VsDef!K43="H",4,2),FALSE)*VLOOKUP($A65,Difficulties!$A$3:$F$22,IF(Calc_VsDef!K43="H",4,6),FALSE)</f>
        <v>1.621113779</v>
      </c>
      <c r="L65" s="149">
        <f>VLOOKUP(L21,Difficulties!$B$3:$F$22,IF(Calc_VsDef!L43="H",4,2),FALSE)*VLOOKUP($A65,Difficulties!$A$3:$F$22,IF(Calc_VsDef!L43="H",4,6),FALSE)</f>
        <v>0.8028379939</v>
      </c>
      <c r="M65" s="149">
        <f>VLOOKUP(M21,Difficulties!$B$3:$F$22,IF(Calc_VsDef!M43="H",4,2),FALSE)*VLOOKUP($A65,Difficulties!$A$3:$F$22,IF(Calc_VsDef!M43="H",4,6),FALSE)</f>
        <v>1.037512868</v>
      </c>
      <c r="N65" s="149">
        <f>VLOOKUP(N21,Difficulties!$B$3:$F$22,IF(Calc_VsDef!N43="H",4,2),FALSE)*VLOOKUP($A65,Difficulties!$A$3:$F$22,IF(Calc_VsDef!N43="H",4,6),FALSE)</f>
        <v>1.806384724</v>
      </c>
      <c r="O65" s="149">
        <f>VLOOKUP(O21,Difficulties!$B$3:$F$22,IF(Calc_VsDef!O43="H",4,2),FALSE)*VLOOKUP($A65,Difficulties!$A$3:$F$22,IF(Calc_VsDef!O43="H",4,6),FALSE)</f>
        <v>1.36173587</v>
      </c>
      <c r="P65" s="149">
        <f>VLOOKUP(P21,Difficulties!$B$3:$F$22,IF(Calc_VsDef!P43="H",4,2),FALSE)*VLOOKUP($A65,Difficulties!$A$3:$F$22,IF(Calc_VsDef!P43="H",4,6),FALSE)</f>
        <v>0.4228279109</v>
      </c>
      <c r="Q65" s="149">
        <f>VLOOKUP(Q21,Difficulties!$B$3:$F$22,IF(Calc_VsDef!Q43="H",4,2),FALSE)*VLOOKUP($A65,Difficulties!$A$3:$F$22,IF(Calc_VsDef!Q43="H",4,6),FALSE)</f>
        <v>0.6422699375</v>
      </c>
      <c r="R65" s="149">
        <f>VLOOKUP(R21,Difficulties!$B$3:$F$22,IF(Calc_VsDef!R43="H",4,2),FALSE)*VLOOKUP($A65,Difficulties!$A$3:$F$22,IF(Calc_VsDef!R43="H",4,6),FALSE)</f>
        <v>1.20848333</v>
      </c>
      <c r="S65" s="149">
        <f>VLOOKUP(S21,Difficulties!$B$3:$F$22,IF(Calc_VsDef!S43="H",4,2),FALSE)*VLOOKUP($A65,Difficulties!$A$3:$F$22,IF(Calc_VsDef!S43="H",4,6),FALSE)</f>
        <v>0.6824121423</v>
      </c>
      <c r="T65" s="149">
        <f>VLOOKUP(T21,Difficulties!$B$3:$F$22,IF(Calc_VsDef!T43="H",4,2),FALSE)*VLOOKUP($A65,Difficulties!$A$3:$F$22,IF(Calc_VsDef!T43="H",4,6),FALSE)</f>
        <v>1.296892009</v>
      </c>
      <c r="U65" s="149">
        <f>VLOOKUP(U21,Difficulties!$B$3:$F$22,IF(Calc_VsDef!U43="H",4,2),FALSE)*VLOOKUP($A65,Difficulties!$A$3:$F$22,IF(Calc_VsDef!U43="H",4,6),FALSE)</f>
        <v>1.037512868</v>
      </c>
      <c r="V65" s="149">
        <f>VLOOKUP(V21,Difficulties!$B$3:$F$22,IF(Calc_VsDef!V43="H",4,2),FALSE)*VLOOKUP($A65,Difficulties!$A$3:$F$22,IF(Calc_VsDef!V43="H",4,6),FALSE)</f>
        <v>0.4014189969</v>
      </c>
      <c r="W65" s="149">
        <f>VLOOKUP(W21,Difficulties!$B$3:$F$22,IF(Calc_VsDef!W43="H",4,2),FALSE)*VLOOKUP($A65,Difficulties!$A$3:$F$22,IF(Calc_VsDef!W43="H",4,6),FALSE)</f>
        <v>0.8028379939</v>
      </c>
      <c r="X65" s="149">
        <f>VLOOKUP(X21,Difficulties!$B$3:$F$22,IF(Calc_VsDef!X43="H",4,2),FALSE)*VLOOKUP($A65,Difficulties!$A$3:$F$22,IF(Calc_VsDef!X43="H",4,6),FALSE)</f>
        <v>1.685958872</v>
      </c>
      <c r="Y65" s="149">
        <f>VLOOKUP(Y21,Difficulties!$B$3:$F$22,IF(Calc_VsDef!Y43="H",4,2),FALSE)*VLOOKUP($A65,Difficulties!$A$3:$F$22,IF(Calc_VsDef!Y43="H",4,6),FALSE)</f>
        <v>1.419967913</v>
      </c>
      <c r="Z65" s="149">
        <f>VLOOKUP(Z21,Difficulties!$B$3:$F$22,IF(Calc_VsDef!Z43="H",4,2),FALSE)*VLOOKUP($A65,Difficulties!$A$3:$F$22,IF(Calc_VsDef!Z43="H",4,6),FALSE)</f>
        <v>1.565533783</v>
      </c>
      <c r="AA65" s="149">
        <f>VLOOKUP(AA21,Difficulties!$B$3:$F$22,IF(Calc_VsDef!AA43="H",4,2),FALSE)*VLOOKUP($A65,Difficulties!$A$3:$F$22,IF(Calc_VsDef!AA43="H",4,6),FALSE)</f>
        <v>1.88049292</v>
      </c>
      <c r="AB65" s="149">
        <f>VLOOKUP(AB21,Difficulties!$B$3:$F$22,IF(Calc_VsDef!AB43="H",4,2),FALSE)*VLOOKUP($A65,Difficulties!$A$3:$F$22,IF(Calc_VsDef!AB43="H",4,6),FALSE)</f>
        <v>0.5686306388</v>
      </c>
      <c r="AC65" s="149">
        <f>VLOOKUP(AC21,Difficulties!$B$3:$F$22,IF(Calc_VsDef!AC43="H",4,2),FALSE)*VLOOKUP($A65,Difficulties!$A$3:$F$22,IF(Calc_VsDef!AC43="H",4,6),FALSE)</f>
        <v>3.955518655</v>
      </c>
      <c r="AD65" s="149">
        <f>VLOOKUP(AD21,Difficulties!$B$3:$F$22,IF(Calc_VsDef!AD43="H",4,2),FALSE)*VLOOKUP($A65,Difficulties!$A$3:$F$22,IF(Calc_VsDef!AD43="H",4,6),FALSE)</f>
        <v>0.7225535843</v>
      </c>
      <c r="AE65" s="149">
        <f>VLOOKUP(AE21,Difficulties!$B$3:$F$22,IF(Calc_VsDef!AE43="H",4,2),FALSE)*VLOOKUP($A65,Difficulties!$A$3:$F$22,IF(Calc_VsDef!AE43="H",4,6),FALSE)</f>
        <v>1.20848333</v>
      </c>
      <c r="AF65" s="149">
        <f>VLOOKUP(AF21,Difficulties!$B$3:$F$22,IF(Calc_VsDef!AF43="H",4,2),FALSE)*VLOOKUP($A65,Difficulties!$A$3:$F$22,IF(Calc_VsDef!AF43="H",4,6),FALSE)</f>
        <v>0.4817026438</v>
      </c>
      <c r="AG65" s="149">
        <f>VLOOKUP(AG21,Difficulties!$B$3:$F$22,IF(Calc_VsDef!AG43="H",4,2),FALSE)*VLOOKUP($A65,Difficulties!$A$3:$F$22,IF(Calc_VsDef!AG43="H",4,6),FALSE)</f>
        <v>0.6422699375</v>
      </c>
      <c r="AH65" s="149">
        <f>VLOOKUP(AH21,Difficulties!$B$3:$F$22,IF(Calc_VsDef!AH43="H",4,2),FALSE)*VLOOKUP($A65,Difficulties!$A$3:$F$22,IF(Calc_VsDef!AH43="H",4,6),FALSE)</f>
        <v>1.945336781</v>
      </c>
      <c r="AI65" s="149">
        <f>VLOOKUP(AI21,Difficulties!$B$3:$F$22,IF(Calc_VsDef!AI43="H",4,2),FALSE)*VLOOKUP($A65,Difficulties!$A$3:$F$22,IF(Calc_VsDef!AI43="H",4,6),FALSE)</f>
        <v>2.464093831</v>
      </c>
      <c r="AJ65" s="149">
        <f>VLOOKUP(AJ21,Difficulties!$B$3:$F$22,IF(Calc_VsDef!AJ43="H",4,2),FALSE)*VLOOKUP($A65,Difficulties!$A$3:$F$22,IF(Calc_VsDef!AJ43="H",4,6),FALSE)</f>
        <v>1.244398433</v>
      </c>
      <c r="AK65" s="149">
        <f>VLOOKUP(AK21,Difficulties!$B$3:$F$22,IF(Calc_VsDef!AK43="H",4,2),FALSE)*VLOOKUP($A65,Difficulties!$A$3:$F$22,IF(Calc_VsDef!AK43="H",4,6),FALSE)</f>
        <v>2.593782785</v>
      </c>
      <c r="AL65" s="149">
        <f>VLOOKUP(AL21,Difficulties!$B$3:$F$22,IF(Calc_VsDef!AL43="H",4,2),FALSE)*VLOOKUP($A65,Difficulties!$A$3:$F$22,IF(Calc_VsDef!AL43="H",4,6),FALSE)</f>
        <v>0.6824121423</v>
      </c>
      <c r="AM65" s="149">
        <f>VLOOKUP(AM21,Difficulties!$B$3:$F$22,IF(Calc_VsDef!AM43="H",4,2),FALSE)*VLOOKUP($A65,Difficulties!$A$3:$F$22,IF(Calc_VsDef!AM43="H",4,6),FALSE)</f>
        <v>1.750803965</v>
      </c>
    </row>
    <row r="66" ht="12.75" customHeight="1">
      <c r="A66" s="140" t="str">
        <f t="shared" si="2"/>
        <v>Wolves</v>
      </c>
      <c r="B66" s="149">
        <f>VLOOKUP(B22,Difficulties!$B$3:$F$22,IF(Calc_VsDef!B44="H",4,2),FALSE)*VLOOKUP($A66,Difficulties!$A$3:$F$22,IF(Calc_VsDef!B44="H",4,6),FALSE)</f>
        <v>0.6922914662</v>
      </c>
      <c r="C66" s="149">
        <f>VLOOKUP(C22,Difficulties!$B$3:$F$22,IF(Calc_VsDef!C44="H",4,2),FALSE)*VLOOKUP($A66,Difficulties!$A$3:$F$22,IF(Calc_VsDef!C44="H",4,6),FALSE)</f>
        <v>1.0498018</v>
      </c>
      <c r="D66" s="149">
        <f>VLOOKUP(D22,Difficulties!$B$3:$F$22,IF(Calc_VsDef!D44="H",4,2),FALSE)*VLOOKUP($A66,Difficulties!$A$3:$F$22,IF(Calc_VsDef!D44="H",4,6),FALSE)</f>
        <v>1.947070314</v>
      </c>
      <c r="E66" s="149">
        <f>VLOOKUP(E22,Difficulties!$B$3:$F$22,IF(Calc_VsDef!E44="H",4,2),FALSE)*VLOOKUP($A66,Difficulties!$A$3:$F$22,IF(Calc_VsDef!E44="H",4,6),FALSE)</f>
        <v>1.007810175</v>
      </c>
      <c r="F66" s="149">
        <f>VLOOKUP(F22,Difficulties!$B$3:$F$22,IF(Calc_VsDef!F44="H",4,2),FALSE)*VLOOKUP($A66,Difficulties!$A$3:$F$22,IF(Calc_VsDef!F44="H",4,6),FALSE)</f>
        <v>0.8653649494</v>
      </c>
      <c r="G66" s="149">
        <f>VLOOKUP(G22,Difficulties!$B$3:$F$22,IF(Calc_VsDef!G44="H",4,2),FALSE)*VLOOKUP($A66,Difficulties!$A$3:$F$22,IF(Calc_VsDef!G44="H",4,6),FALSE)</f>
        <v>1.595699311</v>
      </c>
      <c r="H66" s="149">
        <f>VLOOKUP(H22,Difficulties!$B$3:$F$22,IF(Calc_VsDef!H44="H",4,2),FALSE)*VLOOKUP($A66,Difficulties!$A$3:$F$22,IF(Calc_VsDef!H44="H",4,6),FALSE)</f>
        <v>0.7355600425</v>
      </c>
      <c r="I66" s="149">
        <f>VLOOKUP(I22,Difficulties!$B$3:$F$22,IF(Calc_VsDef!I44="H",4,2),FALSE)*VLOOKUP($A66,Difficulties!$A$3:$F$22,IF(Calc_VsDef!I44="H",4,6),FALSE)</f>
        <v>1.217770695</v>
      </c>
      <c r="J66" s="149">
        <f>VLOOKUP(J22,Difficulties!$B$3:$F$22,IF(Calc_VsDef!J44="H",4,2),FALSE)*VLOOKUP($A66,Difficulties!$A$3:$F$22,IF(Calc_VsDef!J44="H",4,6),FALSE)</f>
        <v>0.7355600425</v>
      </c>
      <c r="K66" s="149">
        <f>VLOOKUP(K22,Difficulties!$B$3:$F$22,IF(Calc_VsDef!K44="H",4,2),FALSE)*VLOOKUP($A66,Difficulties!$A$3:$F$22,IF(Calc_VsDef!K44="H",4,6),FALSE)</f>
        <v>1.007810175</v>
      </c>
      <c r="L66" s="149">
        <f>VLOOKUP(L22,Difficulties!$B$3:$F$22,IF(Calc_VsDef!L44="H",4,2),FALSE)*VLOOKUP($A66,Difficulties!$A$3:$F$22,IF(Calc_VsDef!L44="H",4,6),FALSE)</f>
        <v>1.471120085</v>
      </c>
      <c r="M66" s="149">
        <f>VLOOKUP(M22,Difficulties!$B$3:$F$22,IF(Calc_VsDef!M44="H",4,2),FALSE)*VLOOKUP($A66,Difficulties!$A$3:$F$22,IF(Calc_VsDef!M44="H",4,6),FALSE)</f>
        <v>2.267572495</v>
      </c>
      <c r="N66" s="149">
        <f>VLOOKUP(N22,Difficulties!$B$3:$F$22,IF(Calc_VsDef!N44="H",4,2),FALSE)*VLOOKUP($A66,Difficulties!$A$3:$F$22,IF(Calc_VsDef!N44="H",4,6),FALSE)</f>
        <v>0.5192188052</v>
      </c>
      <c r="O66" s="149">
        <f>VLOOKUP(O22,Difficulties!$B$3:$F$22,IF(Calc_VsDef!O44="H",4,2),FALSE)*VLOOKUP($A66,Difficulties!$A$3:$F$22,IF(Calc_VsDef!O44="H",4,6),FALSE)</f>
        <v>0.7825903355</v>
      </c>
      <c r="P66" s="149">
        <f>VLOOKUP(P22,Difficulties!$B$3:$F$22,IF(Calc_VsDef!P44="H",4,2),FALSE)*VLOOKUP($A66,Difficulties!$A$3:$F$22,IF(Calc_VsDef!P44="H",4,6),FALSE)</f>
        <v>1.384583755</v>
      </c>
      <c r="Q66" s="149">
        <f>VLOOKUP(Q22,Difficulties!$B$3:$F$22,IF(Calc_VsDef!Q44="H",4,2),FALSE)*VLOOKUP($A66,Difficulties!$A$3:$F$22,IF(Calc_VsDef!Q44="H",4,6),FALSE)</f>
        <v>0.8818337038</v>
      </c>
      <c r="R66" s="149">
        <f>VLOOKUP(R22,Difficulties!$B$3:$F$22,IF(Calc_VsDef!R44="H",4,2),FALSE)*VLOOKUP($A66,Difficulties!$A$3:$F$22,IF(Calc_VsDef!R44="H",4,6),FALSE)</f>
        <v>0.8220963731</v>
      </c>
      <c r="S66" s="149">
        <f>VLOOKUP(S22,Difficulties!$B$3:$F$22,IF(Calc_VsDef!S44="H",4,2),FALSE)*VLOOKUP($A66,Difficulties!$A$3:$F$22,IF(Calc_VsDef!S44="H",4,6),FALSE)</f>
        <v>1.687461322</v>
      </c>
      <c r="T66" s="149">
        <f>VLOOKUP(T22,Difficulties!$B$3:$F$22,IF(Calc_VsDef!T44="H",4,2),FALSE)*VLOOKUP($A66,Difficulties!$A$3:$F$22,IF(Calc_VsDef!T44="H",4,6),FALSE)</f>
        <v>0.7825903355</v>
      </c>
      <c r="U66" s="149">
        <f>VLOOKUP(U22,Difficulties!$B$3:$F$22,IF(Calc_VsDef!U44="H",4,2),FALSE)*VLOOKUP($A66,Difficulties!$A$3:$F$22,IF(Calc_VsDef!U44="H",4,6),FALSE)</f>
        <v>1.679683359</v>
      </c>
      <c r="V66" s="149">
        <f>VLOOKUP(V22,Difficulties!$B$3:$F$22,IF(Calc_VsDef!V44="H",4,2),FALSE)*VLOOKUP($A66,Difficulties!$A$3:$F$22,IF(Calc_VsDef!V44="H",4,6),FALSE)</f>
        <v>0.6922914662</v>
      </c>
      <c r="W66" s="149">
        <f>VLOOKUP(W22,Difficulties!$B$3:$F$22,IF(Calc_VsDef!W44="H",4,2),FALSE)*VLOOKUP($A66,Difficulties!$A$3:$F$22,IF(Calc_VsDef!W44="H",4,6),FALSE)</f>
        <v>2.561517063</v>
      </c>
      <c r="X66" s="149">
        <f>VLOOKUP(X22,Difficulties!$B$3:$F$22,IF(Calc_VsDef!X44="H",4,2),FALSE)*VLOOKUP($A66,Difficulties!$A$3:$F$22,IF(Calc_VsDef!X44="H",4,6),FALSE)</f>
        <v>1.341315178</v>
      </c>
      <c r="Y66" s="149">
        <f>VLOOKUP(Y22,Difficulties!$B$3:$F$22,IF(Calc_VsDef!Y44="H",4,2),FALSE)*VLOOKUP($A66,Difficulties!$A$3:$F$22,IF(Calc_VsDef!Y44="H",4,6),FALSE)</f>
        <v>1.03843761</v>
      </c>
      <c r="Z66" s="149">
        <f>VLOOKUP(Z22,Difficulties!$B$3:$F$22,IF(Calc_VsDef!Z44="H",4,2),FALSE)*VLOOKUP($A66,Difficulties!$A$3:$F$22,IF(Calc_VsDef!Z44="H",4,6),FALSE)</f>
        <v>1.175778272</v>
      </c>
      <c r="AA66" s="149">
        <f>VLOOKUP(AA22,Difficulties!$B$3:$F$22,IF(Calc_VsDef!AA44="H",4,2),FALSE)*VLOOKUP($A66,Difficulties!$A$3:$F$22,IF(Calc_VsDef!AA44="H",4,6),FALSE)</f>
        <v>0.7788277968</v>
      </c>
      <c r="AB66" s="149">
        <f>VLOOKUP(AB22,Difficulties!$B$3:$F$22,IF(Calc_VsDef!AB44="H",4,2),FALSE)*VLOOKUP($A66,Difficulties!$A$3:$F$22,IF(Calc_VsDef!AB44="H",4,6),FALSE)</f>
        <v>1.091794223</v>
      </c>
      <c r="AC66" s="149">
        <f>VLOOKUP(AC22,Difficulties!$B$3:$F$22,IF(Calc_VsDef!AC44="H",4,2),FALSE)*VLOOKUP($A66,Difficulties!$A$3:$F$22,IF(Calc_VsDef!AC44="H",4,6),FALSE)</f>
        <v>0.6718731842</v>
      </c>
      <c r="AD66" s="149">
        <f>VLOOKUP(AD22,Difficulties!$B$3:$F$22,IF(Calc_VsDef!AD44="H",4,2),FALSE)*VLOOKUP($A66,Difficulties!$A$3:$F$22,IF(Calc_VsDef!AD44="H",4,6),FALSE)</f>
        <v>0.4557587664</v>
      </c>
      <c r="AE66" s="149">
        <f>VLOOKUP(AE22,Difficulties!$B$3:$F$22,IF(Calc_VsDef!AE44="H",4,2),FALSE)*VLOOKUP($A66,Difficulties!$A$3:$F$22,IF(Calc_VsDef!AE44="H",4,6),FALSE)</f>
        <v>1.25976232</v>
      </c>
      <c r="AF66" s="149">
        <f>VLOOKUP(AF22,Difficulties!$B$3:$F$22,IF(Calc_VsDef!AF44="H",4,2),FALSE)*VLOOKUP($A66,Difficulties!$A$3:$F$22,IF(Calc_VsDef!AF44="H",4,6),FALSE)</f>
        <v>0.8653649494</v>
      </c>
      <c r="AG66" s="149">
        <f>VLOOKUP(AG22,Difficulties!$B$3:$F$22,IF(Calc_VsDef!AG44="H",4,2),FALSE)*VLOOKUP($A66,Difficulties!$A$3:$F$22,IF(Calc_VsDef!AG44="H",4,6),FALSE)</f>
        <v>0.6718731842</v>
      </c>
      <c r="AH66" s="149">
        <f>VLOOKUP(AH22,Difficulties!$B$3:$F$22,IF(Calc_VsDef!AH44="H",4,2),FALSE)*VLOOKUP($A66,Difficulties!$A$3:$F$22,IF(Calc_VsDef!AH44="H",4,6),FALSE)</f>
        <v>1.298046602</v>
      </c>
      <c r="AI66" s="149">
        <f>VLOOKUP(AI22,Difficulties!$B$3:$F$22,IF(Calc_VsDef!AI44="H",4,2),FALSE)*VLOOKUP($A66,Difficulties!$A$3:$F$22,IF(Calc_VsDef!AI44="H",4,6),FALSE)</f>
        <v>0.8398420786</v>
      </c>
      <c r="AJ66" s="149">
        <f>VLOOKUP(AJ22,Difficulties!$B$3:$F$22,IF(Calc_VsDef!AJ44="H",4,2),FALSE)*VLOOKUP($A66,Difficulties!$A$3:$F$22,IF(Calc_VsDef!AJ44="H",4,6),FALSE)</f>
        <v>0.4326824747</v>
      </c>
      <c r="AK66" s="149">
        <f>VLOOKUP(AK22,Difficulties!$B$3:$F$22,IF(Calc_VsDef!AK44="H",4,2),FALSE)*VLOOKUP($A66,Difficulties!$A$3:$F$22,IF(Calc_VsDef!AK44="H",4,6),FALSE)</f>
        <v>1.133786647</v>
      </c>
      <c r="AL66" s="149">
        <f>VLOOKUP(AL22,Difficulties!$B$3:$F$22,IF(Calc_VsDef!AL44="H",4,2),FALSE)*VLOOKUP($A66,Difficulties!$A$3:$F$22,IF(Calc_VsDef!AL44="H",4,6),FALSE)</f>
        <v>0.6129169617</v>
      </c>
      <c r="AM66" s="149">
        <f>VLOOKUP(AM22,Difficulties!$B$3:$F$22,IF(Calc_VsDef!AM44="H",4,2),FALSE)*VLOOKUP($A66,Difficulties!$A$3:$F$22,IF(Calc_VsDef!AM44="H",4,6),FALSE)</f>
        <v>1.889643879</v>
      </c>
    </row>
    <row r="67" ht="15.75" customHeight="1">
      <c r="A67" s="147" t="s">
        <v>162</v>
      </c>
      <c r="B67" s="148"/>
      <c r="C67" s="148"/>
      <c r="D67" s="148"/>
      <c r="E67" s="148"/>
      <c r="F67" s="148"/>
      <c r="G67" s="148"/>
      <c r="H67" s="148"/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</row>
    <row r="68" ht="12.75" customHeight="1">
      <c r="A68" s="139" t="s">
        <v>163</v>
      </c>
      <c r="B68" s="139">
        <v>1.0</v>
      </c>
      <c r="C68" s="139">
        <v>2.0</v>
      </c>
      <c r="D68" s="139">
        <v>3.0</v>
      </c>
      <c r="E68" s="139">
        <v>4.0</v>
      </c>
      <c r="F68" s="139">
        <v>5.0</v>
      </c>
      <c r="G68" s="139">
        <v>6.0</v>
      </c>
      <c r="H68" s="139">
        <v>7.0</v>
      </c>
      <c r="I68" s="139">
        <v>8.0</v>
      </c>
      <c r="J68" s="139">
        <v>9.0</v>
      </c>
      <c r="K68" s="139">
        <v>10.0</v>
      </c>
      <c r="L68" s="139">
        <v>11.0</v>
      </c>
      <c r="M68" s="139">
        <v>12.0</v>
      </c>
      <c r="N68" s="139">
        <v>13.0</v>
      </c>
      <c r="O68" s="139">
        <v>14.0</v>
      </c>
      <c r="P68" s="139">
        <v>15.0</v>
      </c>
      <c r="Q68" s="139">
        <v>16.0</v>
      </c>
      <c r="R68" s="139">
        <v>17.0</v>
      </c>
      <c r="S68" s="139">
        <v>18.0</v>
      </c>
      <c r="T68" s="139">
        <v>19.0</v>
      </c>
      <c r="U68" s="139">
        <v>20.0</v>
      </c>
      <c r="V68" s="139">
        <v>21.0</v>
      </c>
      <c r="W68" s="139">
        <v>22.0</v>
      </c>
      <c r="X68" s="139">
        <v>23.0</v>
      </c>
      <c r="Y68" s="139">
        <v>24.0</v>
      </c>
      <c r="Z68" s="139">
        <v>25.0</v>
      </c>
      <c r="AA68" s="139">
        <v>26.0</v>
      </c>
      <c r="AB68" s="139">
        <v>27.0</v>
      </c>
      <c r="AC68" s="139">
        <v>28.0</v>
      </c>
      <c r="AD68" s="139">
        <v>29.0</v>
      </c>
      <c r="AE68" s="139">
        <v>30.0</v>
      </c>
      <c r="AF68" s="139">
        <v>31.0</v>
      </c>
      <c r="AG68" s="139">
        <v>32.0</v>
      </c>
      <c r="AH68" s="139">
        <v>33.0</v>
      </c>
      <c r="AI68" s="139">
        <v>34.0</v>
      </c>
      <c r="AJ68" s="139">
        <v>35.0</v>
      </c>
      <c r="AK68" s="139">
        <v>36.0</v>
      </c>
      <c r="AL68" s="139">
        <v>37.0</v>
      </c>
      <c r="AM68" s="139">
        <v>38.0</v>
      </c>
    </row>
    <row r="69" ht="12.75" customHeight="1">
      <c r="A69" s="139" t="s">
        <v>164</v>
      </c>
      <c r="B69" s="139">
        <f>B68+Intro!$C$13-1</f>
        <v>6</v>
      </c>
      <c r="C69" s="139">
        <f>C68+Intro!$C$13-1</f>
        <v>7</v>
      </c>
      <c r="D69" s="139">
        <f>D68+Intro!$C$13-1</f>
        <v>8</v>
      </c>
      <c r="E69" s="139">
        <f>E68+Intro!$C$13-1</f>
        <v>9</v>
      </c>
      <c r="F69" s="139">
        <f>F68+Intro!$C$13-1</f>
        <v>10</v>
      </c>
      <c r="G69" s="139">
        <f>G68+Intro!$C$13-1</f>
        <v>11</v>
      </c>
      <c r="H69" s="139">
        <f>H68+Intro!$C$13-1</f>
        <v>12</v>
      </c>
      <c r="I69" s="139">
        <f>I68+Intro!$C$13-1</f>
        <v>13</v>
      </c>
      <c r="J69" s="139">
        <f>J68+Intro!$C$13-1</f>
        <v>14</v>
      </c>
      <c r="K69" s="139">
        <f>K68+Intro!$C$13-1</f>
        <v>15</v>
      </c>
      <c r="L69" s="139">
        <f>L68+Intro!$C$13-1</f>
        <v>16</v>
      </c>
      <c r="M69" s="139">
        <f>M68+Intro!$C$13-1</f>
        <v>17</v>
      </c>
      <c r="N69" s="139">
        <f>N68+Intro!$C$13-1</f>
        <v>18</v>
      </c>
      <c r="O69" s="139">
        <f>O68+Intro!$C$13-1</f>
        <v>19</v>
      </c>
      <c r="P69" s="139">
        <f>P68+Intro!$C$13-1</f>
        <v>20</v>
      </c>
      <c r="Q69" s="139">
        <f>Q68+Intro!$C$13-1</f>
        <v>21</v>
      </c>
      <c r="R69" s="139">
        <f>R68+Intro!$C$13-1</f>
        <v>22</v>
      </c>
      <c r="S69" s="139">
        <f>S68+Intro!$C$13-1</f>
        <v>23</v>
      </c>
      <c r="T69" s="139">
        <f>T68+Intro!$C$13-1</f>
        <v>24</v>
      </c>
      <c r="U69" s="139">
        <f>U68+Intro!$C$13-1</f>
        <v>25</v>
      </c>
      <c r="V69" s="139">
        <f>V68+Intro!$C$13-1</f>
        <v>26</v>
      </c>
      <c r="W69" s="139">
        <f>W68+Intro!$C$13-1</f>
        <v>27</v>
      </c>
      <c r="X69" s="139">
        <f>X68+Intro!$C$13-1</f>
        <v>28</v>
      </c>
      <c r="Y69" s="139">
        <f>Y68+Intro!$C$13-1</f>
        <v>29</v>
      </c>
      <c r="Z69" s="139">
        <f>Z68+Intro!$C$13-1</f>
        <v>30</v>
      </c>
      <c r="AA69" s="139">
        <f>AA68+Intro!$C$13-1</f>
        <v>31</v>
      </c>
      <c r="AB69" s="139">
        <f>AB68+Intro!$C$13-1</f>
        <v>32</v>
      </c>
      <c r="AC69" s="139">
        <f>AC68+Intro!$C$13-1</f>
        <v>33</v>
      </c>
      <c r="AD69" s="139">
        <f>AD68+Intro!$C$13-1</f>
        <v>34</v>
      </c>
      <c r="AE69" s="139">
        <f>AE68+Intro!$C$13-1</f>
        <v>35</v>
      </c>
      <c r="AF69" s="139">
        <f>AF68+Intro!$C$13-1</f>
        <v>36</v>
      </c>
      <c r="AG69" s="139">
        <f>AG68+Intro!$C$13-1</f>
        <v>37</v>
      </c>
      <c r="AH69" s="139">
        <f>AH68+Intro!$C$13-1</f>
        <v>38</v>
      </c>
      <c r="AI69" s="139">
        <f>AI68+Intro!$C$13-1</f>
        <v>39</v>
      </c>
      <c r="AJ69" s="139">
        <f>AJ68+Intro!$C$13-1</f>
        <v>40</v>
      </c>
      <c r="AK69" s="139">
        <f>AK68+Intro!$C$13-1</f>
        <v>41</v>
      </c>
      <c r="AL69" s="139">
        <f>AL68+Intro!$C$13-1</f>
        <v>42</v>
      </c>
      <c r="AM69" s="139">
        <f>AM68+Intro!$C$13-1</f>
        <v>43</v>
      </c>
    </row>
    <row r="70" ht="12.75" customHeight="1">
      <c r="A70" s="140" t="str">
        <f t="shared" ref="A70:A89" si="4">A3</f>
        <v>Arsenal</v>
      </c>
      <c r="B70" s="142">
        <f t="shared" ref="B70:AM70" si="3">IF(B$69&lt;=38,ROUND(SUMIFS($B47:$AM47,$B$68:$AM$68,"&lt;="&amp;B$69,$B$68:$AM$68,"&gt;="&amp;B$68),3),"")</f>
        <v>5.958</v>
      </c>
      <c r="C70" s="142">
        <f t="shared" si="3"/>
        <v>5.093</v>
      </c>
      <c r="D70" s="142">
        <f t="shared" si="3"/>
        <v>4.549</v>
      </c>
      <c r="E70" s="142">
        <f t="shared" si="3"/>
        <v>4.765</v>
      </c>
      <c r="F70" s="142">
        <f t="shared" si="3"/>
        <v>5.261</v>
      </c>
      <c r="G70" s="142">
        <f t="shared" si="3"/>
        <v>5.46</v>
      </c>
      <c r="H70" s="142">
        <f t="shared" si="3"/>
        <v>5.359</v>
      </c>
      <c r="I70" s="142">
        <f t="shared" si="3"/>
        <v>6.078</v>
      </c>
      <c r="J70" s="142">
        <f t="shared" si="3"/>
        <v>6.236</v>
      </c>
      <c r="K70" s="142">
        <f t="shared" si="3"/>
        <v>7.098</v>
      </c>
      <c r="L70" s="142">
        <f t="shared" si="3"/>
        <v>6.08</v>
      </c>
      <c r="M70" s="142">
        <f t="shared" si="3"/>
        <v>5.833</v>
      </c>
      <c r="N70" s="142">
        <f t="shared" si="3"/>
        <v>6.058</v>
      </c>
      <c r="O70" s="142">
        <f t="shared" si="3"/>
        <v>5.963</v>
      </c>
      <c r="P70" s="142">
        <f t="shared" si="3"/>
        <v>7.067</v>
      </c>
      <c r="Q70" s="142">
        <f t="shared" si="3"/>
        <v>5.685</v>
      </c>
      <c r="R70" s="142">
        <f t="shared" si="3"/>
        <v>6.463</v>
      </c>
      <c r="S70" s="142">
        <f t="shared" si="3"/>
        <v>6.494</v>
      </c>
      <c r="T70" s="142">
        <f t="shared" si="3"/>
        <v>6.202</v>
      </c>
      <c r="U70" s="142">
        <f t="shared" si="3"/>
        <v>7.973</v>
      </c>
      <c r="V70" s="142">
        <f t="shared" si="3"/>
        <v>6.585</v>
      </c>
      <c r="W70" s="142">
        <f t="shared" si="3"/>
        <v>6.672</v>
      </c>
      <c r="X70" s="142">
        <f t="shared" si="3"/>
        <v>6.11</v>
      </c>
      <c r="Y70" s="142">
        <f t="shared" si="3"/>
        <v>7.037</v>
      </c>
      <c r="Z70" s="142">
        <f t="shared" si="3"/>
        <v>7.638</v>
      </c>
      <c r="AA70" s="142">
        <f t="shared" si="3"/>
        <v>5.766</v>
      </c>
      <c r="AB70" s="142">
        <f t="shared" si="3"/>
        <v>5.556</v>
      </c>
      <c r="AC70" s="142">
        <f t="shared" si="3"/>
        <v>6.372</v>
      </c>
      <c r="AD70" s="142">
        <f t="shared" si="3"/>
        <v>7.077</v>
      </c>
      <c r="AE70" s="142">
        <f t="shared" si="3"/>
        <v>5.657</v>
      </c>
      <c r="AF70" s="142">
        <f t="shared" si="3"/>
        <v>5.927</v>
      </c>
      <c r="AG70" s="142">
        <f t="shared" si="3"/>
        <v>5.188</v>
      </c>
      <c r="AH70" s="142">
        <f t="shared" si="3"/>
        <v>5.398</v>
      </c>
      <c r="AI70" s="142" t="str">
        <f t="shared" si="3"/>
        <v/>
      </c>
      <c r="AJ70" s="142" t="str">
        <f t="shared" si="3"/>
        <v/>
      </c>
      <c r="AK70" s="142" t="str">
        <f t="shared" si="3"/>
        <v/>
      </c>
      <c r="AL70" s="142" t="str">
        <f t="shared" si="3"/>
        <v/>
      </c>
      <c r="AM70" s="142" t="str">
        <f t="shared" si="3"/>
        <v/>
      </c>
    </row>
    <row r="71" ht="12.75" customHeight="1">
      <c r="A71" s="140" t="str">
        <f t="shared" si="4"/>
        <v>Bournemouth</v>
      </c>
      <c r="B71" s="142">
        <f t="shared" ref="B71:AM71" si="5">IF(B$69&lt;=38,ROUND(SUMIFS($B48:$AM48,$B$68:$AM$68,"&lt;="&amp;B$69,$B$68:$AM$68,"&gt;="&amp;B$68),3),"")</f>
        <v>6.015</v>
      </c>
      <c r="C71" s="142">
        <f t="shared" si="5"/>
        <v>6.268</v>
      </c>
      <c r="D71" s="142">
        <f t="shared" si="5"/>
        <v>6.412</v>
      </c>
      <c r="E71" s="142">
        <f t="shared" si="5"/>
        <v>6.458</v>
      </c>
      <c r="F71" s="142">
        <f t="shared" si="5"/>
        <v>5.914</v>
      </c>
      <c r="G71" s="142">
        <f t="shared" si="5"/>
        <v>5.868</v>
      </c>
      <c r="H71" s="142">
        <f t="shared" si="5"/>
        <v>6.107</v>
      </c>
      <c r="I71" s="142">
        <f t="shared" si="5"/>
        <v>6.293</v>
      </c>
      <c r="J71" s="142">
        <f t="shared" si="5"/>
        <v>7.92</v>
      </c>
      <c r="K71" s="142">
        <f t="shared" si="5"/>
        <v>7.688</v>
      </c>
      <c r="L71" s="142">
        <f t="shared" si="5"/>
        <v>8.603</v>
      </c>
      <c r="M71" s="142">
        <f t="shared" si="5"/>
        <v>8.261</v>
      </c>
      <c r="N71" s="142">
        <f t="shared" si="5"/>
        <v>7.719</v>
      </c>
      <c r="O71" s="142">
        <f t="shared" si="5"/>
        <v>8.707</v>
      </c>
      <c r="P71" s="142">
        <f t="shared" si="5"/>
        <v>7.607</v>
      </c>
      <c r="Q71" s="142">
        <f t="shared" si="5"/>
        <v>7.838</v>
      </c>
      <c r="R71" s="142">
        <f t="shared" si="5"/>
        <v>7.372</v>
      </c>
      <c r="S71" s="142">
        <f t="shared" si="5"/>
        <v>7.436</v>
      </c>
      <c r="T71" s="142">
        <f t="shared" si="5"/>
        <v>8.454</v>
      </c>
      <c r="U71" s="142">
        <f t="shared" si="5"/>
        <v>7.432</v>
      </c>
      <c r="V71" s="142">
        <f t="shared" si="5"/>
        <v>7.767</v>
      </c>
      <c r="W71" s="142">
        <f t="shared" si="5"/>
        <v>7.568</v>
      </c>
      <c r="X71" s="142">
        <f t="shared" si="5"/>
        <v>8.813</v>
      </c>
      <c r="Y71" s="142">
        <f t="shared" si="5"/>
        <v>9.786</v>
      </c>
      <c r="Z71" s="142">
        <f t="shared" si="5"/>
        <v>9.069</v>
      </c>
      <c r="AA71" s="142">
        <f t="shared" si="5"/>
        <v>9.011</v>
      </c>
      <c r="AB71" s="142">
        <f t="shared" si="5"/>
        <v>8.054</v>
      </c>
      <c r="AC71" s="142">
        <f t="shared" si="5"/>
        <v>8.391</v>
      </c>
      <c r="AD71" s="142">
        <f t="shared" si="5"/>
        <v>6.955</v>
      </c>
      <c r="AE71" s="142">
        <f t="shared" si="5"/>
        <v>5.527</v>
      </c>
      <c r="AF71" s="142">
        <f t="shared" si="5"/>
        <v>5.719</v>
      </c>
      <c r="AG71" s="142">
        <f t="shared" si="5"/>
        <v>6.46</v>
      </c>
      <c r="AH71" s="142">
        <f t="shared" si="5"/>
        <v>6.651</v>
      </c>
      <c r="AI71" s="142" t="str">
        <f t="shared" si="5"/>
        <v/>
      </c>
      <c r="AJ71" s="142" t="str">
        <f t="shared" si="5"/>
        <v/>
      </c>
      <c r="AK71" s="142" t="str">
        <f t="shared" si="5"/>
        <v/>
      </c>
      <c r="AL71" s="142" t="str">
        <f t="shared" si="5"/>
        <v/>
      </c>
      <c r="AM71" s="142" t="str">
        <f t="shared" si="5"/>
        <v/>
      </c>
    </row>
    <row r="72" ht="12.75" customHeight="1">
      <c r="A72" s="140" t="str">
        <f t="shared" si="4"/>
        <v>Brighton</v>
      </c>
      <c r="B72" s="142">
        <f t="shared" ref="B72:AM72" si="6">IF(B$69&lt;=38,ROUND(SUMIFS($B49:$AM49,$B$68:$AM$68,"&lt;="&amp;B$69,$B$68:$AM$68,"&gt;="&amp;B$68),3),"")</f>
        <v>7.136</v>
      </c>
      <c r="C72" s="142">
        <f t="shared" si="6"/>
        <v>8.659</v>
      </c>
      <c r="D72" s="142">
        <f t="shared" si="6"/>
        <v>8.427</v>
      </c>
      <c r="E72" s="142">
        <f t="shared" si="6"/>
        <v>7.352</v>
      </c>
      <c r="F72" s="142">
        <f t="shared" si="6"/>
        <v>7.296</v>
      </c>
      <c r="G72" s="142">
        <f t="shared" si="6"/>
        <v>7.654</v>
      </c>
      <c r="H72" s="142">
        <f t="shared" si="6"/>
        <v>7.177</v>
      </c>
      <c r="I72" s="142">
        <f t="shared" si="6"/>
        <v>5.642</v>
      </c>
      <c r="J72" s="142">
        <f t="shared" si="6"/>
        <v>5.432</v>
      </c>
      <c r="K72" s="142">
        <f t="shared" si="6"/>
        <v>5.109</v>
      </c>
      <c r="L72" s="142">
        <f t="shared" si="6"/>
        <v>5.335</v>
      </c>
      <c r="M72" s="142">
        <f t="shared" si="6"/>
        <v>5.316</v>
      </c>
      <c r="N72" s="142">
        <f t="shared" si="6"/>
        <v>5.646</v>
      </c>
      <c r="O72" s="142">
        <f t="shared" si="6"/>
        <v>5.222</v>
      </c>
      <c r="P72" s="142">
        <f t="shared" si="6"/>
        <v>5.123</v>
      </c>
      <c r="Q72" s="142">
        <f t="shared" si="6"/>
        <v>5.58</v>
      </c>
      <c r="R72" s="142">
        <f t="shared" si="6"/>
        <v>6.369</v>
      </c>
      <c r="S72" s="142">
        <f t="shared" si="6"/>
        <v>6.835</v>
      </c>
      <c r="T72" s="142">
        <f t="shared" si="6"/>
        <v>6.505</v>
      </c>
      <c r="U72" s="142">
        <f t="shared" si="6"/>
        <v>6.389</v>
      </c>
      <c r="V72" s="142">
        <f t="shared" si="6"/>
        <v>6.544</v>
      </c>
      <c r="W72" s="142">
        <f t="shared" si="6"/>
        <v>6.812</v>
      </c>
      <c r="X72" s="142">
        <f t="shared" si="6"/>
        <v>6.427</v>
      </c>
      <c r="Y72" s="142">
        <f t="shared" si="6"/>
        <v>5.188</v>
      </c>
      <c r="Z72" s="142">
        <f t="shared" si="6"/>
        <v>5.652</v>
      </c>
      <c r="AA72" s="142">
        <f t="shared" si="6"/>
        <v>5.403</v>
      </c>
      <c r="AB72" s="142">
        <f t="shared" si="6"/>
        <v>5.287</v>
      </c>
      <c r="AC72" s="142">
        <f t="shared" si="6"/>
        <v>5.735</v>
      </c>
      <c r="AD72" s="142">
        <f t="shared" si="6"/>
        <v>5.349</v>
      </c>
      <c r="AE72" s="142">
        <f t="shared" si="6"/>
        <v>5.866</v>
      </c>
      <c r="AF72" s="142">
        <f t="shared" si="6"/>
        <v>5.262</v>
      </c>
      <c r="AG72" s="142">
        <f t="shared" si="6"/>
        <v>7.273</v>
      </c>
      <c r="AH72" s="142">
        <f t="shared" si="6"/>
        <v>8.354</v>
      </c>
      <c r="AI72" s="142" t="str">
        <f t="shared" si="6"/>
        <v/>
      </c>
      <c r="AJ72" s="142" t="str">
        <f t="shared" si="6"/>
        <v/>
      </c>
      <c r="AK72" s="142" t="str">
        <f t="shared" si="6"/>
        <v/>
      </c>
      <c r="AL72" s="142" t="str">
        <f t="shared" si="6"/>
        <v/>
      </c>
      <c r="AM72" s="142" t="str">
        <f t="shared" si="6"/>
        <v/>
      </c>
    </row>
    <row r="73" ht="12.75" customHeight="1">
      <c r="A73" s="140" t="str">
        <f t="shared" si="4"/>
        <v>Burnley</v>
      </c>
      <c r="B73" s="142">
        <f t="shared" ref="B73:AM73" si="7">IF(B$69&lt;=38,ROUND(SUMIFS($B50:$AM50,$B$68:$AM$68,"&lt;="&amp;B$69,$B$68:$AM$68,"&gt;="&amp;B$68),3),"")</f>
        <v>3.788</v>
      </c>
      <c r="C73" s="142">
        <f t="shared" si="7"/>
        <v>3.742</v>
      </c>
      <c r="D73" s="142">
        <f t="shared" si="7"/>
        <v>3.611</v>
      </c>
      <c r="E73" s="142">
        <f t="shared" si="7"/>
        <v>5.05</v>
      </c>
      <c r="F73" s="142">
        <f t="shared" si="7"/>
        <v>5.102</v>
      </c>
      <c r="G73" s="142">
        <f t="shared" si="7"/>
        <v>5.174</v>
      </c>
      <c r="H73" s="142">
        <f t="shared" si="7"/>
        <v>5.524</v>
      </c>
      <c r="I73" s="142">
        <f t="shared" si="7"/>
        <v>5.364</v>
      </c>
      <c r="J73" s="142">
        <f t="shared" si="7"/>
        <v>6.034</v>
      </c>
      <c r="K73" s="142">
        <f t="shared" si="7"/>
        <v>4.985</v>
      </c>
      <c r="L73" s="142">
        <f t="shared" si="7"/>
        <v>4.408</v>
      </c>
      <c r="M73" s="142">
        <f t="shared" si="7"/>
        <v>4.951</v>
      </c>
      <c r="N73" s="142">
        <f t="shared" si="7"/>
        <v>5.936</v>
      </c>
      <c r="O73" s="142">
        <f t="shared" si="7"/>
        <v>5.884</v>
      </c>
      <c r="P73" s="142">
        <f t="shared" si="7"/>
        <v>5.529</v>
      </c>
      <c r="Q73" s="142">
        <f t="shared" si="7"/>
        <v>5.049</v>
      </c>
      <c r="R73" s="142">
        <f t="shared" si="7"/>
        <v>5.158</v>
      </c>
      <c r="S73" s="142">
        <f t="shared" si="7"/>
        <v>4.716</v>
      </c>
      <c r="T73" s="142">
        <f t="shared" si="7"/>
        <v>4.173</v>
      </c>
      <c r="U73" s="142">
        <f t="shared" si="7"/>
        <v>4.199</v>
      </c>
      <c r="V73" s="142">
        <f t="shared" si="7"/>
        <v>4.384</v>
      </c>
      <c r="W73" s="142">
        <f t="shared" si="7"/>
        <v>4.733</v>
      </c>
      <c r="X73" s="142">
        <f t="shared" si="7"/>
        <v>5.075</v>
      </c>
      <c r="Y73" s="142">
        <f t="shared" si="7"/>
        <v>4.578</v>
      </c>
      <c r="Z73" s="142">
        <f t="shared" si="7"/>
        <v>4.815</v>
      </c>
      <c r="AA73" s="142">
        <f t="shared" si="7"/>
        <v>5.183</v>
      </c>
      <c r="AB73" s="142">
        <f t="shared" si="7"/>
        <v>4.701</v>
      </c>
      <c r="AC73" s="142">
        <f t="shared" si="7"/>
        <v>4.692</v>
      </c>
      <c r="AD73" s="142">
        <f t="shared" si="7"/>
        <v>4.255</v>
      </c>
      <c r="AE73" s="142">
        <f t="shared" si="7"/>
        <v>4.854</v>
      </c>
      <c r="AF73" s="142">
        <f t="shared" si="7"/>
        <v>4.507</v>
      </c>
      <c r="AG73" s="142">
        <f t="shared" si="7"/>
        <v>4.644</v>
      </c>
      <c r="AH73" s="142">
        <f t="shared" si="7"/>
        <v>4.836</v>
      </c>
      <c r="AI73" s="142" t="str">
        <f t="shared" si="7"/>
        <v/>
      </c>
      <c r="AJ73" s="142" t="str">
        <f t="shared" si="7"/>
        <v/>
      </c>
      <c r="AK73" s="142" t="str">
        <f t="shared" si="7"/>
        <v/>
      </c>
      <c r="AL73" s="142" t="str">
        <f t="shared" si="7"/>
        <v/>
      </c>
      <c r="AM73" s="142" t="str">
        <f t="shared" si="7"/>
        <v/>
      </c>
    </row>
    <row r="74" ht="12.75" customHeight="1">
      <c r="A74" s="140" t="str">
        <f t="shared" si="4"/>
        <v>Cardiff</v>
      </c>
      <c r="B74" s="142">
        <f t="shared" ref="B74:AM74" si="8">IF(B$69&lt;=38,ROUND(SUMIFS($B51:$AM51,$B$68:$AM$68,"&lt;="&amp;B$69,$B$68:$AM$68,"&gt;="&amp;B$68),3),"")</f>
        <v>6.504</v>
      </c>
      <c r="C74" s="142">
        <f t="shared" si="8"/>
        <v>6.077</v>
      </c>
      <c r="D74" s="142">
        <f t="shared" si="8"/>
        <v>7.224</v>
      </c>
      <c r="E74" s="142">
        <f t="shared" si="8"/>
        <v>7.033</v>
      </c>
      <c r="F74" s="142">
        <f t="shared" si="8"/>
        <v>8.334</v>
      </c>
      <c r="G74" s="142">
        <f t="shared" si="8"/>
        <v>8.146</v>
      </c>
      <c r="H74" s="142">
        <f t="shared" si="8"/>
        <v>6.8</v>
      </c>
      <c r="I74" s="142">
        <f t="shared" si="8"/>
        <v>7.319</v>
      </c>
      <c r="J74" s="142">
        <f t="shared" si="8"/>
        <v>5.968</v>
      </c>
      <c r="K74" s="142">
        <f t="shared" si="8"/>
        <v>6.527</v>
      </c>
      <c r="L74" s="142">
        <f t="shared" si="8"/>
        <v>5.111</v>
      </c>
      <c r="M74" s="142">
        <f t="shared" si="8"/>
        <v>5.161</v>
      </c>
      <c r="N74" s="142">
        <f t="shared" si="8"/>
        <v>5.93</v>
      </c>
      <c r="O74" s="142">
        <f t="shared" si="8"/>
        <v>5.976</v>
      </c>
      <c r="P74" s="142">
        <f t="shared" si="8"/>
        <v>6.637</v>
      </c>
      <c r="Q74" s="142">
        <f t="shared" si="8"/>
        <v>6.841</v>
      </c>
      <c r="R74" s="142">
        <f t="shared" si="8"/>
        <v>6.648</v>
      </c>
      <c r="S74" s="142">
        <f t="shared" si="8"/>
        <v>6.372</v>
      </c>
      <c r="T74" s="142">
        <f t="shared" si="8"/>
        <v>7.702</v>
      </c>
      <c r="U74" s="142">
        <f t="shared" si="8"/>
        <v>7.099</v>
      </c>
      <c r="V74" s="142">
        <f t="shared" si="8"/>
        <v>6.869</v>
      </c>
      <c r="W74" s="142">
        <f t="shared" si="8"/>
        <v>6.215</v>
      </c>
      <c r="X74" s="142">
        <f t="shared" si="8"/>
        <v>6.369</v>
      </c>
      <c r="Y74" s="142">
        <f t="shared" si="8"/>
        <v>6.41</v>
      </c>
      <c r="Z74" s="142">
        <f t="shared" si="8"/>
        <v>4.85</v>
      </c>
      <c r="AA74" s="142">
        <f t="shared" si="8"/>
        <v>5.223</v>
      </c>
      <c r="AB74" s="142">
        <f t="shared" si="8"/>
        <v>5.534</v>
      </c>
      <c r="AC74" s="142">
        <f t="shared" si="8"/>
        <v>7.686</v>
      </c>
      <c r="AD74" s="142">
        <f t="shared" si="8"/>
        <v>7.806</v>
      </c>
      <c r="AE74" s="142">
        <f t="shared" si="8"/>
        <v>8.299</v>
      </c>
      <c r="AF74" s="142">
        <f t="shared" si="8"/>
        <v>8.233</v>
      </c>
      <c r="AG74" s="142">
        <f t="shared" si="8"/>
        <v>7.745</v>
      </c>
      <c r="AH74" s="142">
        <f t="shared" si="8"/>
        <v>8.261</v>
      </c>
      <c r="AI74" s="142" t="str">
        <f t="shared" si="8"/>
        <v/>
      </c>
      <c r="AJ74" s="142" t="str">
        <f t="shared" si="8"/>
        <v/>
      </c>
      <c r="AK74" s="142" t="str">
        <f t="shared" si="8"/>
        <v/>
      </c>
      <c r="AL74" s="142" t="str">
        <f t="shared" si="8"/>
        <v/>
      </c>
      <c r="AM74" s="142" t="str">
        <f t="shared" si="8"/>
        <v/>
      </c>
    </row>
    <row r="75" ht="12.75" customHeight="1">
      <c r="A75" s="140" t="str">
        <f t="shared" si="4"/>
        <v>Chelsea</v>
      </c>
      <c r="B75" s="142">
        <f t="shared" ref="B75:AM75" si="9">IF(B$69&lt;=38,ROUND(SUMIFS($B52:$AM52,$B$68:$AM$68,"&lt;="&amp;B$69,$B$68:$AM$68,"&gt;="&amp;B$68),3),"")</f>
        <v>3.296</v>
      </c>
      <c r="C75" s="142">
        <f t="shared" si="9"/>
        <v>3.715</v>
      </c>
      <c r="D75" s="142">
        <f t="shared" si="9"/>
        <v>3.901</v>
      </c>
      <c r="E75" s="142">
        <f t="shared" si="9"/>
        <v>3.929</v>
      </c>
      <c r="F75" s="142">
        <f t="shared" si="9"/>
        <v>4.003</v>
      </c>
      <c r="G75" s="142">
        <f t="shared" si="9"/>
        <v>4.138</v>
      </c>
      <c r="H75" s="142">
        <f t="shared" si="9"/>
        <v>3.718</v>
      </c>
      <c r="I75" s="142">
        <f t="shared" si="9"/>
        <v>4.113</v>
      </c>
      <c r="J75" s="142">
        <f t="shared" si="9"/>
        <v>3.784</v>
      </c>
      <c r="K75" s="142">
        <f t="shared" si="9"/>
        <v>3.786</v>
      </c>
      <c r="L75" s="142">
        <f t="shared" si="9"/>
        <v>4.354</v>
      </c>
      <c r="M75" s="142">
        <f t="shared" si="9"/>
        <v>4.774</v>
      </c>
      <c r="N75" s="142">
        <f t="shared" si="9"/>
        <v>5.145</v>
      </c>
      <c r="O75" s="142">
        <f t="shared" si="9"/>
        <v>4.703</v>
      </c>
      <c r="P75" s="142">
        <f t="shared" si="9"/>
        <v>5.338</v>
      </c>
      <c r="Q75" s="142">
        <f t="shared" si="9"/>
        <v>5.015</v>
      </c>
      <c r="R75" s="142">
        <f t="shared" si="9"/>
        <v>4.348</v>
      </c>
      <c r="S75" s="142">
        <f t="shared" si="9"/>
        <v>5.367</v>
      </c>
      <c r="T75" s="142">
        <f t="shared" si="9"/>
        <v>5.484</v>
      </c>
      <c r="U75" s="142">
        <f t="shared" si="9"/>
        <v>4.863</v>
      </c>
      <c r="V75" s="142">
        <f t="shared" si="9"/>
        <v>5.95</v>
      </c>
      <c r="W75" s="142">
        <f t="shared" si="9"/>
        <v>5.777</v>
      </c>
      <c r="X75" s="142">
        <f t="shared" si="9"/>
        <v>6.173</v>
      </c>
      <c r="Y75" s="142">
        <f t="shared" si="9"/>
        <v>4.971</v>
      </c>
      <c r="Z75" s="142">
        <f t="shared" si="9"/>
        <v>4.402</v>
      </c>
      <c r="AA75" s="142">
        <f t="shared" si="9"/>
        <v>5.057</v>
      </c>
      <c r="AB75" s="142">
        <f t="shared" si="9"/>
        <v>3.618</v>
      </c>
      <c r="AC75" s="142">
        <f t="shared" si="9"/>
        <v>3.964</v>
      </c>
      <c r="AD75" s="142">
        <f t="shared" si="9"/>
        <v>4.652</v>
      </c>
      <c r="AE75" s="142">
        <f t="shared" si="9"/>
        <v>4.514</v>
      </c>
      <c r="AF75" s="142">
        <f t="shared" si="9"/>
        <v>5.49</v>
      </c>
      <c r="AG75" s="142">
        <f t="shared" si="9"/>
        <v>4.959</v>
      </c>
      <c r="AH75" s="142">
        <f t="shared" si="9"/>
        <v>5.175</v>
      </c>
      <c r="AI75" s="142" t="str">
        <f t="shared" si="9"/>
        <v/>
      </c>
      <c r="AJ75" s="142" t="str">
        <f t="shared" si="9"/>
        <v/>
      </c>
      <c r="AK75" s="142" t="str">
        <f t="shared" si="9"/>
        <v/>
      </c>
      <c r="AL75" s="142" t="str">
        <f t="shared" si="9"/>
        <v/>
      </c>
      <c r="AM75" s="142" t="str">
        <f t="shared" si="9"/>
        <v/>
      </c>
    </row>
    <row r="76" ht="12.75" customHeight="1">
      <c r="A76" s="140" t="str">
        <f t="shared" si="4"/>
        <v>Crystal Palace</v>
      </c>
      <c r="B76" s="142">
        <f t="shared" ref="B76:AM76" si="10">IF(B$69&lt;=38,ROUND(SUMIFS($B53:$AM53,$B$68:$AM$68,"&lt;="&amp;B$69,$B$68:$AM$68,"&gt;="&amp;B$68),3),"")</f>
        <v>5.749</v>
      </c>
      <c r="C76" s="142">
        <f t="shared" si="10"/>
        <v>6.068</v>
      </c>
      <c r="D76" s="142">
        <f t="shared" si="10"/>
        <v>4.972</v>
      </c>
      <c r="E76" s="142">
        <f t="shared" si="10"/>
        <v>5.015</v>
      </c>
      <c r="F76" s="142">
        <f t="shared" si="10"/>
        <v>5.14</v>
      </c>
      <c r="G76" s="142">
        <f t="shared" si="10"/>
        <v>5.745</v>
      </c>
      <c r="H76" s="142">
        <f t="shared" si="10"/>
        <v>6.412</v>
      </c>
      <c r="I76" s="142">
        <f t="shared" si="10"/>
        <v>6.931</v>
      </c>
      <c r="J76" s="142">
        <f t="shared" si="10"/>
        <v>7.235</v>
      </c>
      <c r="K76" s="142">
        <f t="shared" si="10"/>
        <v>7.062</v>
      </c>
      <c r="L76" s="142">
        <f t="shared" si="10"/>
        <v>7.266</v>
      </c>
      <c r="M76" s="142">
        <f t="shared" si="10"/>
        <v>7.261</v>
      </c>
      <c r="N76" s="142">
        <f t="shared" si="10"/>
        <v>8.481</v>
      </c>
      <c r="O76" s="142">
        <f t="shared" si="10"/>
        <v>7.277</v>
      </c>
      <c r="P76" s="142">
        <f t="shared" si="10"/>
        <v>7.777</v>
      </c>
      <c r="Q76" s="142">
        <f t="shared" si="10"/>
        <v>7.686</v>
      </c>
      <c r="R76" s="142">
        <f t="shared" si="10"/>
        <v>7.358</v>
      </c>
      <c r="S76" s="142">
        <f t="shared" si="10"/>
        <v>8.011</v>
      </c>
      <c r="T76" s="142">
        <f t="shared" si="10"/>
        <v>6.238</v>
      </c>
      <c r="U76" s="142">
        <f t="shared" si="10"/>
        <v>6.39</v>
      </c>
      <c r="V76" s="142">
        <f t="shared" si="10"/>
        <v>6.056</v>
      </c>
      <c r="W76" s="142">
        <f t="shared" si="10"/>
        <v>6.19</v>
      </c>
      <c r="X76" s="142">
        <f t="shared" si="10"/>
        <v>6.732</v>
      </c>
      <c r="Y76" s="142">
        <f t="shared" si="10"/>
        <v>5.479</v>
      </c>
      <c r="Z76" s="142">
        <f t="shared" si="10"/>
        <v>5.031</v>
      </c>
      <c r="AA76" s="142">
        <f t="shared" si="10"/>
        <v>6.169</v>
      </c>
      <c r="AB76" s="142">
        <f t="shared" si="10"/>
        <v>5.669</v>
      </c>
      <c r="AC76" s="142">
        <f t="shared" si="10"/>
        <v>5.496</v>
      </c>
      <c r="AD76" s="142">
        <f t="shared" si="10"/>
        <v>6.122</v>
      </c>
      <c r="AE76" s="142">
        <f t="shared" si="10"/>
        <v>7.764</v>
      </c>
      <c r="AF76" s="142">
        <f t="shared" si="10"/>
        <v>8.014</v>
      </c>
      <c r="AG76" s="142">
        <f t="shared" si="10"/>
        <v>7.091</v>
      </c>
      <c r="AH76" s="142">
        <f t="shared" si="10"/>
        <v>7.383</v>
      </c>
      <c r="AI76" s="142" t="str">
        <f t="shared" si="10"/>
        <v/>
      </c>
      <c r="AJ76" s="142" t="str">
        <f t="shared" si="10"/>
        <v/>
      </c>
      <c r="AK76" s="142" t="str">
        <f t="shared" si="10"/>
        <v/>
      </c>
      <c r="AL76" s="142" t="str">
        <f t="shared" si="10"/>
        <v/>
      </c>
      <c r="AM76" s="142" t="str">
        <f t="shared" si="10"/>
        <v/>
      </c>
    </row>
    <row r="77" ht="12.75" customHeight="1">
      <c r="A77" s="140" t="str">
        <f t="shared" si="4"/>
        <v>Everton</v>
      </c>
      <c r="B77" s="142">
        <f t="shared" ref="B77:AM77" si="11">IF(B$69&lt;=38,ROUND(SUMIFS($B54:$AM54,$B$68:$AM$68,"&lt;="&amp;B$69,$B$68:$AM$68,"&gt;="&amp;B$68),3),"")</f>
        <v>7.464</v>
      </c>
      <c r="C77" s="142">
        <f t="shared" si="11"/>
        <v>6.728</v>
      </c>
      <c r="D77" s="142">
        <f t="shared" si="11"/>
        <v>7.54</v>
      </c>
      <c r="E77" s="142">
        <f t="shared" si="11"/>
        <v>6.638</v>
      </c>
      <c r="F77" s="142">
        <f t="shared" si="11"/>
        <v>8.343</v>
      </c>
      <c r="G77" s="142">
        <f t="shared" si="11"/>
        <v>7.867</v>
      </c>
      <c r="H77" s="142">
        <f t="shared" si="11"/>
        <v>6.533</v>
      </c>
      <c r="I77" s="142">
        <f t="shared" si="11"/>
        <v>6.41</v>
      </c>
      <c r="J77" s="142">
        <f t="shared" si="11"/>
        <v>7.522</v>
      </c>
      <c r="K77" s="142">
        <f t="shared" si="11"/>
        <v>7.589</v>
      </c>
      <c r="L77" s="142">
        <f t="shared" si="11"/>
        <v>6.055</v>
      </c>
      <c r="M77" s="142">
        <f t="shared" si="11"/>
        <v>9.106</v>
      </c>
      <c r="N77" s="142">
        <f t="shared" si="11"/>
        <v>8.593</v>
      </c>
      <c r="O77" s="142">
        <f t="shared" si="11"/>
        <v>9.125</v>
      </c>
      <c r="P77" s="142">
        <f t="shared" si="11"/>
        <v>7.957</v>
      </c>
      <c r="Q77" s="142">
        <f t="shared" si="11"/>
        <v>8.399</v>
      </c>
      <c r="R77" s="142">
        <f t="shared" si="11"/>
        <v>8.467</v>
      </c>
      <c r="S77" s="142">
        <f t="shared" si="11"/>
        <v>6.188</v>
      </c>
      <c r="T77" s="142">
        <f t="shared" si="11"/>
        <v>5.922</v>
      </c>
      <c r="U77" s="142">
        <f t="shared" si="11"/>
        <v>5.465</v>
      </c>
      <c r="V77" s="142">
        <f t="shared" si="11"/>
        <v>5.632</v>
      </c>
      <c r="W77" s="142">
        <f t="shared" si="11"/>
        <v>6.107</v>
      </c>
      <c r="X77" s="142">
        <f t="shared" si="11"/>
        <v>6.498</v>
      </c>
      <c r="Y77" s="142">
        <f t="shared" si="11"/>
        <v>6.711</v>
      </c>
      <c r="Z77" s="142">
        <f t="shared" si="11"/>
        <v>6.989</v>
      </c>
      <c r="AA77" s="142">
        <f t="shared" si="11"/>
        <v>7.644</v>
      </c>
      <c r="AB77" s="142">
        <f t="shared" si="11"/>
        <v>7.477</v>
      </c>
      <c r="AC77" s="142">
        <f t="shared" si="11"/>
        <v>6.628</v>
      </c>
      <c r="AD77" s="142">
        <f t="shared" si="11"/>
        <v>6.628</v>
      </c>
      <c r="AE77" s="142">
        <f t="shared" si="11"/>
        <v>6.322</v>
      </c>
      <c r="AF77" s="142">
        <f t="shared" si="11"/>
        <v>6.767</v>
      </c>
      <c r="AG77" s="142">
        <f t="shared" si="11"/>
        <v>6.359</v>
      </c>
      <c r="AH77" s="142">
        <f t="shared" si="11"/>
        <v>7.249</v>
      </c>
      <c r="AI77" s="142" t="str">
        <f t="shared" si="11"/>
        <v/>
      </c>
      <c r="AJ77" s="142" t="str">
        <f t="shared" si="11"/>
        <v/>
      </c>
      <c r="AK77" s="142" t="str">
        <f t="shared" si="11"/>
        <v/>
      </c>
      <c r="AL77" s="142" t="str">
        <f t="shared" si="11"/>
        <v/>
      </c>
      <c r="AM77" s="142" t="str">
        <f t="shared" si="11"/>
        <v/>
      </c>
    </row>
    <row r="78" ht="12.75" customHeight="1">
      <c r="A78" s="140" t="str">
        <f t="shared" si="4"/>
        <v>Fulham</v>
      </c>
      <c r="B78" s="142">
        <f t="shared" ref="B78:AM78" si="12">IF(B$69&lt;=38,ROUND(SUMIFS($B55:$AM55,$B$68:$AM$68,"&lt;="&amp;B$69,$B$68:$AM$68,"&gt;="&amp;B$68),3),"")</f>
        <v>9.414</v>
      </c>
      <c r="C78" s="142">
        <f t="shared" si="12"/>
        <v>10.384</v>
      </c>
      <c r="D78" s="142">
        <f t="shared" si="12"/>
        <v>8.882</v>
      </c>
      <c r="E78" s="142">
        <f t="shared" si="12"/>
        <v>9.145</v>
      </c>
      <c r="F78" s="142">
        <f t="shared" si="12"/>
        <v>8.53</v>
      </c>
      <c r="G78" s="142">
        <f t="shared" si="12"/>
        <v>5.921</v>
      </c>
      <c r="H78" s="142">
        <f t="shared" si="12"/>
        <v>7.835</v>
      </c>
      <c r="I78" s="142">
        <f t="shared" si="12"/>
        <v>6.906</v>
      </c>
      <c r="J78" s="142">
        <f t="shared" si="12"/>
        <v>7.829</v>
      </c>
      <c r="K78" s="142">
        <f t="shared" si="12"/>
        <v>8.015</v>
      </c>
      <c r="L78" s="142">
        <f t="shared" si="12"/>
        <v>9.442</v>
      </c>
      <c r="M78" s="142">
        <f t="shared" si="12"/>
        <v>9.495</v>
      </c>
      <c r="N78" s="142">
        <f t="shared" si="12"/>
        <v>8.103</v>
      </c>
      <c r="O78" s="142">
        <f t="shared" si="12"/>
        <v>7.928</v>
      </c>
      <c r="P78" s="142">
        <f t="shared" si="12"/>
        <v>6.679</v>
      </c>
      <c r="Q78" s="142">
        <f t="shared" si="12"/>
        <v>8.543</v>
      </c>
      <c r="R78" s="142">
        <f t="shared" si="12"/>
        <v>7.268</v>
      </c>
      <c r="S78" s="142">
        <f t="shared" si="12"/>
        <v>7.676</v>
      </c>
      <c r="T78" s="142">
        <f t="shared" si="12"/>
        <v>6.867</v>
      </c>
      <c r="U78" s="142">
        <f t="shared" si="12"/>
        <v>8.029</v>
      </c>
      <c r="V78" s="142">
        <f t="shared" si="12"/>
        <v>8.765</v>
      </c>
      <c r="W78" s="142">
        <f t="shared" si="12"/>
        <v>7.025</v>
      </c>
      <c r="X78" s="142">
        <f t="shared" si="12"/>
        <v>7.257</v>
      </c>
      <c r="Y78" s="142">
        <f t="shared" si="12"/>
        <v>7.175</v>
      </c>
      <c r="Z78" s="142">
        <f t="shared" si="12"/>
        <v>8.217</v>
      </c>
      <c r="AA78" s="142">
        <f t="shared" si="12"/>
        <v>8.129</v>
      </c>
      <c r="AB78" s="142">
        <f t="shared" si="12"/>
        <v>8.742</v>
      </c>
      <c r="AC78" s="142">
        <f t="shared" si="12"/>
        <v>8.915</v>
      </c>
      <c r="AD78" s="142">
        <f t="shared" si="12"/>
        <v>8.41</v>
      </c>
      <c r="AE78" s="142">
        <f t="shared" si="12"/>
        <v>8.61</v>
      </c>
      <c r="AF78" s="142">
        <f t="shared" si="12"/>
        <v>7.59</v>
      </c>
      <c r="AG78" s="142">
        <f t="shared" si="12"/>
        <v>7.266</v>
      </c>
      <c r="AH78" s="142">
        <f t="shared" si="12"/>
        <v>6.163</v>
      </c>
      <c r="AI78" s="142" t="str">
        <f t="shared" si="12"/>
        <v/>
      </c>
      <c r="AJ78" s="142" t="str">
        <f t="shared" si="12"/>
        <v/>
      </c>
      <c r="AK78" s="142" t="str">
        <f t="shared" si="12"/>
        <v/>
      </c>
      <c r="AL78" s="142" t="str">
        <f t="shared" si="12"/>
        <v/>
      </c>
      <c r="AM78" s="142" t="str">
        <f t="shared" si="12"/>
        <v/>
      </c>
    </row>
    <row r="79" ht="12.75" customHeight="1">
      <c r="A79" s="140" t="str">
        <f t="shared" si="4"/>
        <v>Huddersfield</v>
      </c>
      <c r="B79" s="142">
        <f t="shared" ref="B79:AM79" si="13">IF(B$69&lt;=38,ROUND(SUMIFS($B56:$AM56,$B$68:$AM$68,"&lt;="&amp;B$69,$B$68:$AM$68,"&gt;="&amp;B$68),3),"")</f>
        <v>8.067</v>
      </c>
      <c r="C79" s="142">
        <f t="shared" si="13"/>
        <v>8.145</v>
      </c>
      <c r="D79" s="142">
        <f t="shared" si="13"/>
        <v>5.852</v>
      </c>
      <c r="E79" s="142">
        <f t="shared" si="13"/>
        <v>6.951</v>
      </c>
      <c r="F79" s="142">
        <f t="shared" si="13"/>
        <v>6.9</v>
      </c>
      <c r="G79" s="142">
        <f t="shared" si="13"/>
        <v>6.829</v>
      </c>
      <c r="H79" s="142">
        <f t="shared" si="13"/>
        <v>6.482</v>
      </c>
      <c r="I79" s="142">
        <f t="shared" si="13"/>
        <v>6.285</v>
      </c>
      <c r="J79" s="142">
        <f t="shared" si="13"/>
        <v>5.856</v>
      </c>
      <c r="K79" s="142">
        <f t="shared" si="13"/>
        <v>5.675</v>
      </c>
      <c r="L79" s="142">
        <f t="shared" si="13"/>
        <v>7.051</v>
      </c>
      <c r="M79" s="142">
        <f t="shared" si="13"/>
        <v>7.199</v>
      </c>
      <c r="N79" s="142">
        <f t="shared" si="13"/>
        <v>6.929</v>
      </c>
      <c r="O79" s="142">
        <f t="shared" si="13"/>
        <v>7.749</v>
      </c>
      <c r="P79" s="142">
        <f t="shared" si="13"/>
        <v>8.312</v>
      </c>
      <c r="Q79" s="142">
        <f t="shared" si="13"/>
        <v>7.76</v>
      </c>
      <c r="R79" s="142">
        <f t="shared" si="13"/>
        <v>5.958</v>
      </c>
      <c r="S79" s="142">
        <f t="shared" si="13"/>
        <v>7</v>
      </c>
      <c r="T79" s="142">
        <f t="shared" si="13"/>
        <v>6.962</v>
      </c>
      <c r="U79" s="142">
        <f t="shared" si="13"/>
        <v>6.554</v>
      </c>
      <c r="V79" s="142">
        <f t="shared" si="13"/>
        <v>6.376</v>
      </c>
      <c r="W79" s="142">
        <f t="shared" si="13"/>
        <v>6.674</v>
      </c>
      <c r="X79" s="142">
        <f t="shared" si="13"/>
        <v>6.216</v>
      </c>
      <c r="Y79" s="142">
        <f t="shared" si="13"/>
        <v>5.701</v>
      </c>
      <c r="Z79" s="142">
        <f t="shared" si="13"/>
        <v>5.817</v>
      </c>
      <c r="AA79" s="142">
        <f t="shared" si="13"/>
        <v>5.512</v>
      </c>
      <c r="AB79" s="142">
        <f t="shared" si="13"/>
        <v>6.217</v>
      </c>
      <c r="AC79" s="142">
        <f t="shared" si="13"/>
        <v>6.344</v>
      </c>
      <c r="AD79" s="142">
        <f t="shared" si="13"/>
        <v>7.891</v>
      </c>
      <c r="AE79" s="142">
        <f t="shared" si="13"/>
        <v>7.324</v>
      </c>
      <c r="AF79" s="142">
        <f t="shared" si="13"/>
        <v>8.884</v>
      </c>
      <c r="AG79" s="142">
        <f t="shared" si="13"/>
        <v>8.819</v>
      </c>
      <c r="AH79" s="142">
        <f t="shared" si="13"/>
        <v>8.36</v>
      </c>
      <c r="AI79" s="142" t="str">
        <f t="shared" si="13"/>
        <v/>
      </c>
      <c r="AJ79" s="142" t="str">
        <f t="shared" si="13"/>
        <v/>
      </c>
      <c r="AK79" s="142" t="str">
        <f t="shared" si="13"/>
        <v/>
      </c>
      <c r="AL79" s="142" t="str">
        <f t="shared" si="13"/>
        <v/>
      </c>
      <c r="AM79" s="142" t="str">
        <f t="shared" si="13"/>
        <v/>
      </c>
    </row>
    <row r="80" ht="12.75" customHeight="1">
      <c r="A80" s="140" t="str">
        <f t="shared" si="4"/>
        <v>Leicester</v>
      </c>
      <c r="B80" s="142">
        <f t="shared" ref="B80:AM80" si="14">IF(B$69&lt;=38,ROUND(SUMIFS($B57:$AM57,$B$68:$AM$68,"&lt;="&amp;B$69,$B$68:$AM$68,"&gt;="&amp;B$68),3),"")</f>
        <v>7.092</v>
      </c>
      <c r="C80" s="142">
        <f t="shared" si="14"/>
        <v>6.095</v>
      </c>
      <c r="D80" s="142">
        <f t="shared" si="14"/>
        <v>6.207</v>
      </c>
      <c r="E80" s="142">
        <f t="shared" si="14"/>
        <v>8.201</v>
      </c>
      <c r="F80" s="142">
        <f t="shared" si="14"/>
        <v>7.692</v>
      </c>
      <c r="G80" s="142">
        <f t="shared" si="14"/>
        <v>7.26</v>
      </c>
      <c r="H80" s="142">
        <f t="shared" si="14"/>
        <v>7.532</v>
      </c>
      <c r="I80" s="142">
        <f t="shared" si="14"/>
        <v>7.708</v>
      </c>
      <c r="J80" s="142">
        <f t="shared" si="14"/>
        <v>7.742</v>
      </c>
      <c r="K80" s="142">
        <f t="shared" si="14"/>
        <v>5.667</v>
      </c>
      <c r="L80" s="142">
        <f t="shared" si="14"/>
        <v>6.006</v>
      </c>
      <c r="M80" s="142">
        <f t="shared" si="14"/>
        <v>6.614</v>
      </c>
      <c r="N80" s="142">
        <f t="shared" si="14"/>
        <v>7.695</v>
      </c>
      <c r="O80" s="142">
        <f t="shared" si="14"/>
        <v>7.816</v>
      </c>
      <c r="P80" s="142">
        <f t="shared" si="14"/>
        <v>7.596</v>
      </c>
      <c r="Q80" s="142">
        <f t="shared" si="14"/>
        <v>8.145</v>
      </c>
      <c r="R80" s="142">
        <f t="shared" si="14"/>
        <v>7.568</v>
      </c>
      <c r="S80" s="142">
        <f t="shared" si="14"/>
        <v>7.151</v>
      </c>
      <c r="T80" s="142">
        <f t="shared" si="14"/>
        <v>8.031</v>
      </c>
      <c r="U80" s="142">
        <f t="shared" si="14"/>
        <v>7.522</v>
      </c>
      <c r="V80" s="142">
        <f t="shared" si="14"/>
        <v>9.511</v>
      </c>
      <c r="W80" s="142">
        <f t="shared" si="14"/>
        <v>8.411</v>
      </c>
      <c r="X80" s="142">
        <f t="shared" si="14"/>
        <v>8.174</v>
      </c>
      <c r="Y80" s="142">
        <f t="shared" si="14"/>
        <v>8.473</v>
      </c>
      <c r="Z80" s="142">
        <f t="shared" si="14"/>
        <v>6.314</v>
      </c>
      <c r="AA80" s="142">
        <f t="shared" si="14"/>
        <v>6.234</v>
      </c>
      <c r="AB80" s="142">
        <f t="shared" si="14"/>
        <v>4.532</v>
      </c>
      <c r="AC80" s="142">
        <f t="shared" si="14"/>
        <v>4.928</v>
      </c>
      <c r="AD80" s="142">
        <f t="shared" si="14"/>
        <v>5.199</v>
      </c>
      <c r="AE80" s="142">
        <f t="shared" si="14"/>
        <v>5.023</v>
      </c>
      <c r="AF80" s="142">
        <f t="shared" si="14"/>
        <v>5.222</v>
      </c>
      <c r="AG80" s="142">
        <f t="shared" si="14"/>
        <v>7.862</v>
      </c>
      <c r="AH80" s="142">
        <f t="shared" si="14"/>
        <v>8.303</v>
      </c>
      <c r="AI80" s="142" t="str">
        <f t="shared" si="14"/>
        <v/>
      </c>
      <c r="AJ80" s="142" t="str">
        <f t="shared" si="14"/>
        <v/>
      </c>
      <c r="AK80" s="142" t="str">
        <f t="shared" si="14"/>
        <v/>
      </c>
      <c r="AL80" s="142" t="str">
        <f t="shared" si="14"/>
        <v/>
      </c>
      <c r="AM80" s="142" t="str">
        <f t="shared" si="14"/>
        <v/>
      </c>
    </row>
    <row r="81" ht="12.75" customHeight="1">
      <c r="A81" s="140" t="str">
        <f t="shared" si="4"/>
        <v>Liverpool</v>
      </c>
      <c r="B81" s="142">
        <f t="shared" ref="B81:AM81" si="15">IF(B$69&lt;=38,ROUND(SUMIFS($B58:$AM58,$B$68:$AM$68,"&lt;="&amp;B$69,$B$68:$AM$68,"&gt;="&amp;B$68),3),"")</f>
        <v>4.851</v>
      </c>
      <c r="C81" s="142">
        <f t="shared" si="15"/>
        <v>5.777</v>
      </c>
      <c r="D81" s="142">
        <f t="shared" si="15"/>
        <v>5.218</v>
      </c>
      <c r="E81" s="142">
        <f t="shared" si="15"/>
        <v>5.756</v>
      </c>
      <c r="F81" s="142">
        <f t="shared" si="15"/>
        <v>4.838</v>
      </c>
      <c r="G81" s="142">
        <f t="shared" si="15"/>
        <v>5.443</v>
      </c>
      <c r="H81" s="142">
        <f t="shared" si="15"/>
        <v>5.399</v>
      </c>
      <c r="I81" s="142">
        <f t="shared" si="15"/>
        <v>5.269</v>
      </c>
      <c r="J81" s="142">
        <f t="shared" si="15"/>
        <v>4.822</v>
      </c>
      <c r="K81" s="142">
        <f t="shared" si="15"/>
        <v>4.822</v>
      </c>
      <c r="L81" s="142">
        <f t="shared" si="15"/>
        <v>5.783</v>
      </c>
      <c r="M81" s="142">
        <f t="shared" si="15"/>
        <v>3.912</v>
      </c>
      <c r="N81" s="142">
        <f t="shared" si="15"/>
        <v>4.64</v>
      </c>
      <c r="O81" s="142">
        <f t="shared" si="15"/>
        <v>3.75</v>
      </c>
      <c r="P81" s="142">
        <f t="shared" si="15"/>
        <v>3.812</v>
      </c>
      <c r="Q81" s="142">
        <f t="shared" si="15"/>
        <v>5.757</v>
      </c>
      <c r="R81" s="142">
        <f t="shared" si="15"/>
        <v>5.671</v>
      </c>
      <c r="S81" s="142">
        <f t="shared" si="15"/>
        <v>5.455</v>
      </c>
      <c r="T81" s="142">
        <f t="shared" si="15"/>
        <v>4.987</v>
      </c>
      <c r="U81" s="142">
        <f t="shared" si="15"/>
        <v>5.746</v>
      </c>
      <c r="V81" s="142">
        <f t="shared" si="15"/>
        <v>5.731</v>
      </c>
      <c r="W81" s="142">
        <f t="shared" si="15"/>
        <v>4.737</v>
      </c>
      <c r="X81" s="142">
        <f t="shared" si="15"/>
        <v>3.962</v>
      </c>
      <c r="Y81" s="142">
        <f t="shared" si="15"/>
        <v>4.925</v>
      </c>
      <c r="Z81" s="142">
        <f t="shared" si="15"/>
        <v>4.755</v>
      </c>
      <c r="AA81" s="142">
        <f t="shared" si="15"/>
        <v>4.523</v>
      </c>
      <c r="AB81" s="142">
        <f t="shared" si="15"/>
        <v>4.755</v>
      </c>
      <c r="AC81" s="142">
        <f t="shared" si="15"/>
        <v>3.977</v>
      </c>
      <c r="AD81" s="142">
        <f t="shared" si="15"/>
        <v>4.208</v>
      </c>
      <c r="AE81" s="142">
        <f t="shared" si="15"/>
        <v>3.804</v>
      </c>
      <c r="AF81" s="142">
        <f t="shared" si="15"/>
        <v>3.68</v>
      </c>
      <c r="AG81" s="142">
        <f t="shared" si="15"/>
        <v>3.782</v>
      </c>
      <c r="AH81" s="142">
        <f t="shared" si="15"/>
        <v>3.454</v>
      </c>
      <c r="AI81" s="142" t="str">
        <f t="shared" si="15"/>
        <v/>
      </c>
      <c r="AJ81" s="142" t="str">
        <f t="shared" si="15"/>
        <v/>
      </c>
      <c r="AK81" s="142" t="str">
        <f t="shared" si="15"/>
        <v/>
      </c>
      <c r="AL81" s="142" t="str">
        <f t="shared" si="15"/>
        <v/>
      </c>
      <c r="AM81" s="142" t="str">
        <f t="shared" si="15"/>
        <v/>
      </c>
    </row>
    <row r="82" ht="12.75" customHeight="1">
      <c r="A82" s="140" t="str">
        <f t="shared" si="4"/>
        <v>Man City</v>
      </c>
      <c r="B82" s="142">
        <f t="shared" ref="B82:AM82" si="16">IF(B$69&lt;=38,ROUND(SUMIFS($B59:$AM59,$B$68:$AM$68,"&lt;="&amp;B$69,$B$68:$AM$68,"&gt;="&amp;B$68),3),"")</f>
        <v>2.852</v>
      </c>
      <c r="C82" s="142">
        <f t="shared" si="16"/>
        <v>1.984</v>
      </c>
      <c r="D82" s="142">
        <f t="shared" si="16"/>
        <v>2.628</v>
      </c>
      <c r="E82" s="142">
        <f t="shared" si="16"/>
        <v>2.621</v>
      </c>
      <c r="F82" s="142">
        <f t="shared" si="16"/>
        <v>3.035</v>
      </c>
      <c r="G82" s="142">
        <f t="shared" si="16"/>
        <v>3.096</v>
      </c>
      <c r="H82" s="142">
        <f t="shared" si="16"/>
        <v>3.37</v>
      </c>
      <c r="I82" s="142">
        <f t="shared" si="16"/>
        <v>3.636</v>
      </c>
      <c r="J82" s="142">
        <f t="shared" si="16"/>
        <v>3.143</v>
      </c>
      <c r="K82" s="142">
        <f t="shared" si="16"/>
        <v>3.253</v>
      </c>
      <c r="L82" s="142">
        <f t="shared" si="16"/>
        <v>3.052</v>
      </c>
      <c r="M82" s="142">
        <f t="shared" si="16"/>
        <v>3.031</v>
      </c>
      <c r="N82" s="142">
        <f t="shared" si="16"/>
        <v>2.728</v>
      </c>
      <c r="O82" s="142">
        <f t="shared" si="16"/>
        <v>2.748</v>
      </c>
      <c r="P82" s="142">
        <f t="shared" si="16"/>
        <v>2.739</v>
      </c>
      <c r="Q82" s="142">
        <f t="shared" si="16"/>
        <v>3.04</v>
      </c>
      <c r="R82" s="142">
        <f t="shared" si="16"/>
        <v>2.713</v>
      </c>
      <c r="S82" s="142">
        <f t="shared" si="16"/>
        <v>2.688</v>
      </c>
      <c r="T82" s="142">
        <f t="shared" si="16"/>
        <v>2.764</v>
      </c>
      <c r="U82" s="142">
        <f t="shared" si="16"/>
        <v>2.694</v>
      </c>
      <c r="V82" s="142">
        <f t="shared" si="16"/>
        <v>2.984</v>
      </c>
      <c r="W82" s="142">
        <f t="shared" si="16"/>
        <v>2.703</v>
      </c>
      <c r="X82" s="142">
        <f t="shared" si="16"/>
        <v>2.947</v>
      </c>
      <c r="Y82" s="142">
        <f t="shared" si="16"/>
        <v>3.148</v>
      </c>
      <c r="Z82" s="142">
        <f t="shared" si="16"/>
        <v>3.094</v>
      </c>
      <c r="AA82" s="142">
        <f t="shared" si="16"/>
        <v>3.424</v>
      </c>
      <c r="AB82" s="142">
        <f t="shared" si="16"/>
        <v>3.107</v>
      </c>
      <c r="AC82" s="142">
        <f t="shared" si="16"/>
        <v>2.772</v>
      </c>
      <c r="AD82" s="142">
        <f t="shared" si="16"/>
        <v>2.836</v>
      </c>
      <c r="AE82" s="142">
        <f t="shared" si="16"/>
        <v>3.049</v>
      </c>
      <c r="AF82" s="142">
        <f t="shared" si="16"/>
        <v>3.003</v>
      </c>
      <c r="AG82" s="142">
        <f t="shared" si="16"/>
        <v>2.91</v>
      </c>
      <c r="AH82" s="142">
        <f t="shared" si="16"/>
        <v>3.018</v>
      </c>
      <c r="AI82" s="142" t="str">
        <f t="shared" si="16"/>
        <v/>
      </c>
      <c r="AJ82" s="142" t="str">
        <f t="shared" si="16"/>
        <v/>
      </c>
      <c r="AK82" s="142" t="str">
        <f t="shared" si="16"/>
        <v/>
      </c>
      <c r="AL82" s="142" t="str">
        <f t="shared" si="16"/>
        <v/>
      </c>
      <c r="AM82" s="142" t="str">
        <f t="shared" si="16"/>
        <v/>
      </c>
    </row>
    <row r="83" ht="12.75" customHeight="1">
      <c r="A83" s="140" t="str">
        <f t="shared" si="4"/>
        <v>Man Utd</v>
      </c>
      <c r="B83" s="142">
        <f t="shared" ref="B83:AM83" si="17">IF(B$69&lt;=38,ROUND(SUMIFS($B60:$AM60,$B$68:$AM$68,"&lt;="&amp;B$69,$B$68:$AM$68,"&gt;="&amp;B$68),3),"")</f>
        <v>3.045</v>
      </c>
      <c r="C83" s="142">
        <f t="shared" si="17"/>
        <v>3.319</v>
      </c>
      <c r="D83" s="142">
        <f t="shared" si="17"/>
        <v>2.865</v>
      </c>
      <c r="E83" s="142">
        <f t="shared" si="17"/>
        <v>3.272</v>
      </c>
      <c r="F83" s="142">
        <f t="shared" si="17"/>
        <v>3.025</v>
      </c>
      <c r="G83" s="142">
        <f t="shared" si="17"/>
        <v>2.996</v>
      </c>
      <c r="H83" s="142">
        <f t="shared" si="17"/>
        <v>4.609</v>
      </c>
      <c r="I83" s="142">
        <f t="shared" si="17"/>
        <v>4.127</v>
      </c>
      <c r="J83" s="142">
        <f t="shared" si="17"/>
        <v>4.463</v>
      </c>
      <c r="K83" s="142">
        <f t="shared" si="17"/>
        <v>3.861</v>
      </c>
      <c r="L83" s="142">
        <f t="shared" si="17"/>
        <v>3.836</v>
      </c>
      <c r="M83" s="142">
        <f t="shared" si="17"/>
        <v>4.393</v>
      </c>
      <c r="N83" s="142">
        <f t="shared" si="17"/>
        <v>3.15</v>
      </c>
      <c r="O83" s="142">
        <f t="shared" si="17"/>
        <v>3.095</v>
      </c>
      <c r="P83" s="142">
        <f t="shared" si="17"/>
        <v>2.772</v>
      </c>
      <c r="Q83" s="142">
        <f t="shared" si="17"/>
        <v>3.11</v>
      </c>
      <c r="R83" s="142">
        <f t="shared" si="17"/>
        <v>4.087</v>
      </c>
      <c r="S83" s="142">
        <f t="shared" si="17"/>
        <v>2.906</v>
      </c>
      <c r="T83" s="142">
        <f t="shared" si="17"/>
        <v>2.637</v>
      </c>
      <c r="U83" s="142">
        <f t="shared" si="17"/>
        <v>3.204</v>
      </c>
      <c r="V83" s="142">
        <f t="shared" si="17"/>
        <v>3.486</v>
      </c>
      <c r="W83" s="142">
        <f t="shared" si="17"/>
        <v>3.412</v>
      </c>
      <c r="X83" s="142">
        <f t="shared" si="17"/>
        <v>3.09</v>
      </c>
      <c r="Y83" s="142">
        <f t="shared" si="17"/>
        <v>3.187</v>
      </c>
      <c r="Z83" s="142">
        <f t="shared" si="17"/>
        <v>4.493</v>
      </c>
      <c r="AA83" s="142">
        <f t="shared" si="17"/>
        <v>4.385</v>
      </c>
      <c r="AB83" s="142">
        <f t="shared" si="17"/>
        <v>4.074</v>
      </c>
      <c r="AC83" s="142">
        <f t="shared" si="17"/>
        <v>4.175</v>
      </c>
      <c r="AD83" s="142">
        <f t="shared" si="17"/>
        <v>3.658</v>
      </c>
      <c r="AE83" s="142">
        <f t="shared" si="17"/>
        <v>4.243</v>
      </c>
      <c r="AF83" s="142">
        <f t="shared" si="17"/>
        <v>3.103</v>
      </c>
      <c r="AG83" s="142">
        <f t="shared" si="17"/>
        <v>2.947</v>
      </c>
      <c r="AH83" s="142">
        <f t="shared" si="17"/>
        <v>2.858</v>
      </c>
      <c r="AI83" s="142" t="str">
        <f t="shared" si="17"/>
        <v/>
      </c>
      <c r="AJ83" s="142" t="str">
        <f t="shared" si="17"/>
        <v/>
      </c>
      <c r="AK83" s="142" t="str">
        <f t="shared" si="17"/>
        <v/>
      </c>
      <c r="AL83" s="142" t="str">
        <f t="shared" si="17"/>
        <v/>
      </c>
      <c r="AM83" s="142" t="str">
        <f t="shared" si="17"/>
        <v/>
      </c>
    </row>
    <row r="84" ht="12.75" customHeight="1">
      <c r="A84" s="140" t="str">
        <f t="shared" si="4"/>
        <v>Newcastle</v>
      </c>
      <c r="B84" s="142">
        <f t="shared" ref="B84:AM84" si="18">IF(B$69&lt;=38,ROUND(SUMIFS($B61:$AM61,$B$68:$AM$68,"&lt;="&amp;B$69,$B$68:$AM$68,"&gt;="&amp;B$68),3),"")</f>
        <v>7.289</v>
      </c>
      <c r="C84" s="142">
        <f t="shared" si="18"/>
        <v>7.21</v>
      </c>
      <c r="D84" s="142">
        <f t="shared" si="18"/>
        <v>8.107</v>
      </c>
      <c r="E84" s="142">
        <f t="shared" si="18"/>
        <v>7.53</v>
      </c>
      <c r="F84" s="142">
        <f t="shared" si="18"/>
        <v>5.631</v>
      </c>
      <c r="G84" s="142">
        <f t="shared" si="18"/>
        <v>5.552</v>
      </c>
      <c r="H84" s="142">
        <f t="shared" si="18"/>
        <v>4.707</v>
      </c>
      <c r="I84" s="142">
        <f t="shared" si="18"/>
        <v>4.635</v>
      </c>
      <c r="J84" s="142">
        <f t="shared" si="18"/>
        <v>3.505</v>
      </c>
      <c r="K84" s="142">
        <f t="shared" si="18"/>
        <v>3.576</v>
      </c>
      <c r="L84" s="142">
        <f t="shared" si="18"/>
        <v>3.946</v>
      </c>
      <c r="M84" s="142">
        <f t="shared" si="18"/>
        <v>4.241</v>
      </c>
      <c r="N84" s="142">
        <f t="shared" si="18"/>
        <v>4.114</v>
      </c>
      <c r="O84" s="142">
        <f t="shared" si="18"/>
        <v>5.458</v>
      </c>
      <c r="P84" s="142">
        <f t="shared" si="18"/>
        <v>6.078</v>
      </c>
      <c r="Q84" s="142">
        <f t="shared" si="18"/>
        <v>6.532</v>
      </c>
      <c r="R84" s="142">
        <f t="shared" si="18"/>
        <v>6.625</v>
      </c>
      <c r="S84" s="142">
        <f t="shared" si="18"/>
        <v>6.16</v>
      </c>
      <c r="T84" s="142">
        <f t="shared" si="18"/>
        <v>6.969</v>
      </c>
      <c r="U84" s="142">
        <f t="shared" si="18"/>
        <v>6.738</v>
      </c>
      <c r="V84" s="142">
        <f t="shared" si="18"/>
        <v>6.501</v>
      </c>
      <c r="W84" s="142">
        <f t="shared" si="18"/>
        <v>6.029</v>
      </c>
      <c r="X84" s="142">
        <f t="shared" si="18"/>
        <v>5.164</v>
      </c>
      <c r="Y84" s="142">
        <f t="shared" si="18"/>
        <v>6</v>
      </c>
      <c r="Z84" s="142">
        <f t="shared" si="18"/>
        <v>5.238</v>
      </c>
      <c r="AA84" s="142">
        <f t="shared" si="18"/>
        <v>4.59</v>
      </c>
      <c r="AB84" s="142">
        <f t="shared" si="18"/>
        <v>6.077</v>
      </c>
      <c r="AC84" s="142">
        <f t="shared" si="18"/>
        <v>6.182</v>
      </c>
      <c r="AD84" s="142">
        <f t="shared" si="18"/>
        <v>6.815</v>
      </c>
      <c r="AE84" s="142">
        <f t="shared" si="18"/>
        <v>6.149</v>
      </c>
      <c r="AF84" s="142">
        <f t="shared" si="18"/>
        <v>6.841</v>
      </c>
      <c r="AG84" s="142">
        <f t="shared" si="18"/>
        <v>6.66</v>
      </c>
      <c r="AH84" s="142">
        <f t="shared" si="18"/>
        <v>5.023</v>
      </c>
      <c r="AI84" s="142" t="str">
        <f t="shared" si="18"/>
        <v/>
      </c>
      <c r="AJ84" s="142" t="str">
        <f t="shared" si="18"/>
        <v/>
      </c>
      <c r="AK84" s="142" t="str">
        <f t="shared" si="18"/>
        <v/>
      </c>
      <c r="AL84" s="142" t="str">
        <f t="shared" si="18"/>
        <v/>
      </c>
      <c r="AM84" s="142" t="str">
        <f t="shared" si="18"/>
        <v/>
      </c>
    </row>
    <row r="85" ht="12.75" customHeight="1">
      <c r="A85" s="140" t="str">
        <f t="shared" si="4"/>
        <v>Southampton</v>
      </c>
      <c r="B85" s="142">
        <f t="shared" ref="B85:AM85" si="19">IF(B$69&lt;=38,ROUND(SUMIFS($B62:$AM62,$B$68:$AM$68,"&lt;="&amp;B$69,$B$68:$AM$68,"&gt;="&amp;B$68),3),"")</f>
        <v>7.173</v>
      </c>
      <c r="C85" s="142">
        <f t="shared" si="19"/>
        <v>7.384</v>
      </c>
      <c r="D85" s="142">
        <f t="shared" si="19"/>
        <v>7.372</v>
      </c>
      <c r="E85" s="142">
        <f t="shared" si="19"/>
        <v>7.332</v>
      </c>
      <c r="F85" s="142">
        <f t="shared" si="19"/>
        <v>6.711</v>
      </c>
      <c r="G85" s="142">
        <f t="shared" si="19"/>
        <v>9.135</v>
      </c>
      <c r="H85" s="142">
        <f t="shared" si="19"/>
        <v>7.733</v>
      </c>
      <c r="I85" s="142">
        <f t="shared" si="19"/>
        <v>7.582</v>
      </c>
      <c r="J85" s="142">
        <f t="shared" si="19"/>
        <v>7.502</v>
      </c>
      <c r="K85" s="142">
        <f t="shared" si="19"/>
        <v>8.15</v>
      </c>
      <c r="L85" s="142">
        <f t="shared" si="19"/>
        <v>8.291</v>
      </c>
      <c r="M85" s="142">
        <f t="shared" si="19"/>
        <v>6.269</v>
      </c>
      <c r="N85" s="142">
        <f t="shared" si="19"/>
        <v>6.327</v>
      </c>
      <c r="O85" s="142">
        <f t="shared" si="19"/>
        <v>6.427</v>
      </c>
      <c r="P85" s="142">
        <f t="shared" si="19"/>
        <v>7.03</v>
      </c>
      <c r="Q85" s="142">
        <f t="shared" si="19"/>
        <v>6.566</v>
      </c>
      <c r="R85" s="142">
        <f t="shared" si="19"/>
        <v>6.861</v>
      </c>
      <c r="S85" s="142">
        <f t="shared" si="19"/>
        <v>6.701</v>
      </c>
      <c r="T85" s="142">
        <f t="shared" si="19"/>
        <v>6.602</v>
      </c>
      <c r="U85" s="142">
        <f t="shared" si="19"/>
        <v>6.379</v>
      </c>
      <c r="V85" s="142">
        <f t="shared" si="19"/>
        <v>4.996</v>
      </c>
      <c r="W85" s="142">
        <f t="shared" si="19"/>
        <v>6.108</v>
      </c>
      <c r="X85" s="142">
        <f t="shared" si="19"/>
        <v>5.518</v>
      </c>
      <c r="Y85" s="142">
        <f t="shared" si="19"/>
        <v>6.636</v>
      </c>
      <c r="Z85" s="142">
        <f t="shared" si="19"/>
        <v>7.359</v>
      </c>
      <c r="AA85" s="142">
        <f t="shared" si="19"/>
        <v>7.868</v>
      </c>
      <c r="AB85" s="142">
        <f t="shared" si="19"/>
        <v>8.557</v>
      </c>
      <c r="AC85" s="142">
        <f t="shared" si="19"/>
        <v>7.621</v>
      </c>
      <c r="AD85" s="142">
        <f t="shared" si="19"/>
        <v>7.563</v>
      </c>
      <c r="AE85" s="142">
        <f t="shared" si="19"/>
        <v>6.776</v>
      </c>
      <c r="AF85" s="142">
        <f t="shared" si="19"/>
        <v>6.173</v>
      </c>
      <c r="AG85" s="142">
        <f t="shared" si="19"/>
        <v>6.034</v>
      </c>
      <c r="AH85" s="142">
        <f t="shared" si="19"/>
        <v>5.405</v>
      </c>
      <c r="AI85" s="142" t="str">
        <f t="shared" si="19"/>
        <v/>
      </c>
      <c r="AJ85" s="142" t="str">
        <f t="shared" si="19"/>
        <v/>
      </c>
      <c r="AK85" s="142" t="str">
        <f t="shared" si="19"/>
        <v/>
      </c>
      <c r="AL85" s="142" t="str">
        <f t="shared" si="19"/>
        <v/>
      </c>
      <c r="AM85" s="142" t="str">
        <f t="shared" si="19"/>
        <v/>
      </c>
    </row>
    <row r="86" ht="12.75" customHeight="1">
      <c r="A86" s="140" t="str">
        <f t="shared" si="4"/>
        <v>Tottenham</v>
      </c>
      <c r="B86" s="142">
        <f t="shared" ref="B86:AM86" si="20">IF(B$69&lt;=38,ROUND(SUMIFS($B63:$AM63,$B$68:$AM$68,"&lt;="&amp;B$69,$B$68:$AM$68,"&gt;="&amp;B$68),3),"")</f>
        <v>4.71</v>
      </c>
      <c r="C86" s="142">
        <f t="shared" si="20"/>
        <v>4.556</v>
      </c>
      <c r="D86" s="142">
        <f t="shared" si="20"/>
        <v>4.466</v>
      </c>
      <c r="E86" s="142">
        <f t="shared" si="20"/>
        <v>4.034</v>
      </c>
      <c r="F86" s="142">
        <f t="shared" si="20"/>
        <v>4.311</v>
      </c>
      <c r="G86" s="142">
        <f t="shared" si="20"/>
        <v>4.024</v>
      </c>
      <c r="H86" s="142">
        <f t="shared" si="20"/>
        <v>4.179</v>
      </c>
      <c r="I86" s="142">
        <f t="shared" si="20"/>
        <v>4.475</v>
      </c>
      <c r="J86" s="142">
        <f t="shared" si="20"/>
        <v>5.882</v>
      </c>
      <c r="K86" s="142">
        <f t="shared" si="20"/>
        <v>5.561</v>
      </c>
      <c r="L86" s="142">
        <f t="shared" si="20"/>
        <v>5.221</v>
      </c>
      <c r="M86" s="142">
        <f t="shared" si="20"/>
        <v>5.039</v>
      </c>
      <c r="N86" s="142">
        <f t="shared" si="20"/>
        <v>5.008</v>
      </c>
      <c r="O86" s="142">
        <f t="shared" si="20"/>
        <v>4.687</v>
      </c>
      <c r="P86" s="142">
        <f t="shared" si="20"/>
        <v>3.334</v>
      </c>
      <c r="Q86" s="142">
        <f t="shared" si="20"/>
        <v>3.489</v>
      </c>
      <c r="R86" s="142">
        <f t="shared" si="20"/>
        <v>3.459</v>
      </c>
      <c r="S86" s="142">
        <f t="shared" si="20"/>
        <v>3.54</v>
      </c>
      <c r="T86" s="142">
        <f t="shared" si="20"/>
        <v>3.095</v>
      </c>
      <c r="U86" s="142">
        <f t="shared" si="20"/>
        <v>3.071</v>
      </c>
      <c r="V86" s="142">
        <f t="shared" si="20"/>
        <v>3.522</v>
      </c>
      <c r="W86" s="142">
        <f t="shared" si="20"/>
        <v>3.441</v>
      </c>
      <c r="X86" s="142">
        <f t="shared" si="20"/>
        <v>3.626</v>
      </c>
      <c r="Y86" s="142">
        <f t="shared" si="20"/>
        <v>3.545</v>
      </c>
      <c r="Z86" s="142">
        <f t="shared" si="20"/>
        <v>3.742</v>
      </c>
      <c r="AA86" s="142">
        <f t="shared" si="20"/>
        <v>3.693</v>
      </c>
      <c r="AB86" s="142">
        <f t="shared" si="20"/>
        <v>4.317</v>
      </c>
      <c r="AC86" s="142">
        <f t="shared" si="20"/>
        <v>4.07</v>
      </c>
      <c r="AD86" s="142">
        <f t="shared" si="20"/>
        <v>3.44</v>
      </c>
      <c r="AE86" s="142">
        <f t="shared" si="20"/>
        <v>4.829</v>
      </c>
      <c r="AF86" s="142">
        <f t="shared" si="20"/>
        <v>4.805</v>
      </c>
      <c r="AG86" s="142">
        <f t="shared" si="20"/>
        <v>5.212</v>
      </c>
      <c r="AH86" s="142">
        <f t="shared" si="20"/>
        <v>4.218</v>
      </c>
      <c r="AI86" s="142" t="str">
        <f t="shared" si="20"/>
        <v/>
      </c>
      <c r="AJ86" s="142" t="str">
        <f t="shared" si="20"/>
        <v/>
      </c>
      <c r="AK86" s="142" t="str">
        <f t="shared" si="20"/>
        <v/>
      </c>
      <c r="AL86" s="142" t="str">
        <f t="shared" si="20"/>
        <v/>
      </c>
      <c r="AM86" s="142" t="str">
        <f t="shared" si="20"/>
        <v/>
      </c>
    </row>
    <row r="87" ht="12.75" customHeight="1">
      <c r="A87" s="140" t="str">
        <f t="shared" si="4"/>
        <v>Watford</v>
      </c>
      <c r="B87" s="142">
        <f t="shared" ref="B87:AM87" si="21">IF(B$69&lt;=38,ROUND(SUMIFS($B64:$AM64,$B$68:$AM$68,"&lt;="&amp;B$69,$B$68:$AM$68,"&gt;="&amp;B$68),3),"")</f>
        <v>6.072</v>
      </c>
      <c r="C87" s="142">
        <f t="shared" si="21"/>
        <v>8.345</v>
      </c>
      <c r="D87" s="142">
        <f t="shared" si="21"/>
        <v>8.439</v>
      </c>
      <c r="E87" s="142">
        <f t="shared" si="21"/>
        <v>8.789</v>
      </c>
      <c r="F87" s="142">
        <f t="shared" si="21"/>
        <v>7.736</v>
      </c>
      <c r="G87" s="142">
        <f t="shared" si="21"/>
        <v>7.37</v>
      </c>
      <c r="H87" s="142">
        <f t="shared" si="21"/>
        <v>7.44</v>
      </c>
      <c r="I87" s="142">
        <f t="shared" si="21"/>
        <v>6.555</v>
      </c>
      <c r="J87" s="142">
        <f t="shared" si="21"/>
        <v>6.919</v>
      </c>
      <c r="K87" s="142">
        <f t="shared" si="21"/>
        <v>7.957</v>
      </c>
      <c r="L87" s="142">
        <f t="shared" si="21"/>
        <v>8.81</v>
      </c>
      <c r="M87" s="142">
        <f t="shared" si="21"/>
        <v>8.244</v>
      </c>
      <c r="N87" s="142">
        <f t="shared" si="21"/>
        <v>8.448</v>
      </c>
      <c r="O87" s="142">
        <f t="shared" si="21"/>
        <v>8.113</v>
      </c>
      <c r="P87" s="142">
        <f t="shared" si="21"/>
        <v>7.7</v>
      </c>
      <c r="Q87" s="142">
        <f t="shared" si="21"/>
        <v>6.871</v>
      </c>
      <c r="R87" s="142">
        <f t="shared" si="21"/>
        <v>6.922</v>
      </c>
      <c r="S87" s="142">
        <f t="shared" si="21"/>
        <v>7.375</v>
      </c>
      <c r="T87" s="142">
        <f t="shared" si="21"/>
        <v>8.19</v>
      </c>
      <c r="U87" s="142">
        <f t="shared" si="21"/>
        <v>7.882</v>
      </c>
      <c r="V87" s="142">
        <f t="shared" si="21"/>
        <v>7.786</v>
      </c>
      <c r="W87" s="142">
        <f t="shared" si="21"/>
        <v>7.411</v>
      </c>
      <c r="X87" s="142">
        <f t="shared" si="21"/>
        <v>8.226</v>
      </c>
      <c r="Y87" s="142">
        <f t="shared" si="21"/>
        <v>8.752</v>
      </c>
      <c r="Z87" s="142">
        <f t="shared" si="21"/>
        <v>9.822</v>
      </c>
      <c r="AA87" s="142">
        <f t="shared" si="21"/>
        <v>9.413</v>
      </c>
      <c r="AB87" s="142">
        <f t="shared" si="21"/>
        <v>10.584</v>
      </c>
      <c r="AC87" s="142">
        <f t="shared" si="21"/>
        <v>10.312</v>
      </c>
      <c r="AD87" s="142">
        <f t="shared" si="21"/>
        <v>8.977</v>
      </c>
      <c r="AE87" s="142">
        <f t="shared" si="21"/>
        <v>8.308</v>
      </c>
      <c r="AF87" s="142">
        <f t="shared" si="21"/>
        <v>5.809</v>
      </c>
      <c r="AG87" s="142">
        <f t="shared" si="21"/>
        <v>6.523</v>
      </c>
      <c r="AH87" s="142">
        <f t="shared" si="21"/>
        <v>5.736</v>
      </c>
      <c r="AI87" s="142" t="str">
        <f t="shared" si="21"/>
        <v/>
      </c>
      <c r="AJ87" s="142" t="str">
        <f t="shared" si="21"/>
        <v/>
      </c>
      <c r="AK87" s="142" t="str">
        <f t="shared" si="21"/>
        <v/>
      </c>
      <c r="AL87" s="142" t="str">
        <f t="shared" si="21"/>
        <v/>
      </c>
      <c r="AM87" s="142" t="str">
        <f t="shared" si="21"/>
        <v/>
      </c>
    </row>
    <row r="88" ht="12.75" customHeight="1">
      <c r="A88" s="140" t="str">
        <f t="shared" si="4"/>
        <v>West Ham</v>
      </c>
      <c r="B88" s="142">
        <f t="shared" ref="B88:AM88" si="22">IF(B$69&lt;=38,ROUND(SUMIFS($B65:$AM65,$B$68:$AM$68,"&lt;="&amp;B$69,$B$68:$AM$68,"&gt;="&amp;B$68),3),"")</f>
        <v>10.793</v>
      </c>
      <c r="C88" s="142">
        <f t="shared" si="22"/>
        <v>9.079</v>
      </c>
      <c r="D88" s="142">
        <f t="shared" si="22"/>
        <v>9.873</v>
      </c>
      <c r="E88" s="142">
        <f t="shared" si="22"/>
        <v>7.736</v>
      </c>
      <c r="F88" s="142">
        <f t="shared" si="22"/>
        <v>8.847</v>
      </c>
      <c r="G88" s="142">
        <f t="shared" si="22"/>
        <v>7.834</v>
      </c>
      <c r="H88" s="142">
        <f t="shared" si="22"/>
        <v>7.587</v>
      </c>
      <c r="I88" s="142">
        <f t="shared" si="22"/>
        <v>8.189</v>
      </c>
      <c r="J88" s="142">
        <f t="shared" si="22"/>
        <v>7.994</v>
      </c>
      <c r="K88" s="142">
        <f t="shared" si="22"/>
        <v>7.052</v>
      </c>
      <c r="L88" s="142">
        <f t="shared" si="22"/>
        <v>6.074</v>
      </c>
      <c r="M88" s="142">
        <f t="shared" si="22"/>
        <v>6.479</v>
      </c>
      <c r="N88" s="142">
        <f t="shared" si="22"/>
        <v>6.124</v>
      </c>
      <c r="O88" s="142">
        <f t="shared" si="22"/>
        <v>5.615</v>
      </c>
      <c r="P88" s="142">
        <f t="shared" si="22"/>
        <v>5.29</v>
      </c>
      <c r="Q88" s="142">
        <f t="shared" si="22"/>
        <v>5.269</v>
      </c>
      <c r="R88" s="142">
        <f t="shared" si="22"/>
        <v>5.43</v>
      </c>
      <c r="S88" s="142">
        <f t="shared" si="22"/>
        <v>5.907</v>
      </c>
      <c r="T88" s="142">
        <f t="shared" si="22"/>
        <v>6.645</v>
      </c>
      <c r="U88" s="142">
        <f t="shared" si="22"/>
        <v>6.913</v>
      </c>
      <c r="V88" s="142">
        <f t="shared" si="22"/>
        <v>7.756</v>
      </c>
      <c r="W88" s="142">
        <f t="shared" si="22"/>
        <v>7.923</v>
      </c>
      <c r="X88" s="142">
        <f t="shared" si="22"/>
        <v>11.076</v>
      </c>
      <c r="Y88" s="142">
        <f t="shared" si="22"/>
        <v>10.113</v>
      </c>
      <c r="Z88" s="142">
        <f t="shared" si="22"/>
        <v>9.901</v>
      </c>
      <c r="AA88" s="142">
        <f t="shared" si="22"/>
        <v>8.817</v>
      </c>
      <c r="AB88" s="142">
        <f t="shared" si="22"/>
        <v>7.579</v>
      </c>
      <c r="AC88" s="142">
        <f t="shared" si="22"/>
        <v>8.956</v>
      </c>
      <c r="AD88" s="142">
        <f t="shared" si="22"/>
        <v>7.464</v>
      </c>
      <c r="AE88" s="142">
        <f t="shared" si="22"/>
        <v>7.986</v>
      </c>
      <c r="AF88" s="142">
        <f t="shared" si="22"/>
        <v>9.372</v>
      </c>
      <c r="AG88" s="142">
        <f t="shared" si="22"/>
        <v>9.572</v>
      </c>
      <c r="AH88" s="142">
        <f t="shared" si="22"/>
        <v>10.681</v>
      </c>
      <c r="AI88" s="142" t="str">
        <f t="shared" si="22"/>
        <v/>
      </c>
      <c r="AJ88" s="142" t="str">
        <f t="shared" si="22"/>
        <v/>
      </c>
      <c r="AK88" s="142" t="str">
        <f t="shared" si="22"/>
        <v/>
      </c>
      <c r="AL88" s="142" t="str">
        <f t="shared" si="22"/>
        <v/>
      </c>
      <c r="AM88" s="142" t="str">
        <f t="shared" si="22"/>
        <v/>
      </c>
    </row>
    <row r="89" ht="12.75" customHeight="1">
      <c r="A89" s="140" t="str">
        <f t="shared" si="4"/>
        <v>Wolves</v>
      </c>
      <c r="B89" s="142">
        <f t="shared" ref="B89:AM89" si="23">IF(B$69&lt;=38,ROUND(SUMIFS($B66:$AM66,$B$68:$AM$68,"&lt;="&amp;B$69,$B$68:$AM$68,"&gt;="&amp;B$68),3),"")</f>
        <v>7.158</v>
      </c>
      <c r="C89" s="142">
        <f t="shared" si="23"/>
        <v>7.201</v>
      </c>
      <c r="D89" s="142">
        <f t="shared" si="23"/>
        <v>7.369</v>
      </c>
      <c r="E89" s="142">
        <f t="shared" si="23"/>
        <v>6.158</v>
      </c>
      <c r="F89" s="142">
        <f t="shared" si="23"/>
        <v>6.158</v>
      </c>
      <c r="G89" s="142">
        <f t="shared" si="23"/>
        <v>6.764</v>
      </c>
      <c r="H89" s="142">
        <f t="shared" si="23"/>
        <v>7.435</v>
      </c>
      <c r="I89" s="142">
        <f t="shared" si="23"/>
        <v>7.219</v>
      </c>
      <c r="J89" s="142">
        <f t="shared" si="23"/>
        <v>6.784</v>
      </c>
      <c r="K89" s="142">
        <f t="shared" si="23"/>
        <v>7.433</v>
      </c>
      <c r="L89" s="142">
        <f t="shared" si="23"/>
        <v>7.307</v>
      </c>
      <c r="M89" s="142">
        <f t="shared" si="23"/>
        <v>6.658</v>
      </c>
      <c r="N89" s="142">
        <f t="shared" si="23"/>
        <v>6.078</v>
      </c>
      <c r="O89" s="142">
        <f t="shared" si="23"/>
        <v>6.341</v>
      </c>
      <c r="P89" s="142">
        <f t="shared" si="23"/>
        <v>7.238</v>
      </c>
      <c r="Q89" s="142">
        <f t="shared" si="23"/>
        <v>6.546</v>
      </c>
      <c r="R89" s="142">
        <f t="shared" si="23"/>
        <v>8.226</v>
      </c>
      <c r="S89" s="142">
        <f t="shared" si="23"/>
        <v>8.745</v>
      </c>
      <c r="T89" s="142">
        <f t="shared" si="23"/>
        <v>8.096</v>
      </c>
      <c r="U89" s="142">
        <f t="shared" si="23"/>
        <v>8.489</v>
      </c>
      <c r="V89" s="142">
        <f t="shared" si="23"/>
        <v>7.588</v>
      </c>
      <c r="W89" s="142">
        <f t="shared" si="23"/>
        <v>7.988</v>
      </c>
      <c r="X89" s="142">
        <f t="shared" si="23"/>
        <v>6.098</v>
      </c>
      <c r="Y89" s="142">
        <f t="shared" si="23"/>
        <v>5.212</v>
      </c>
      <c r="Z89" s="142">
        <f t="shared" si="23"/>
        <v>5.434</v>
      </c>
      <c r="AA89" s="142">
        <f t="shared" si="23"/>
        <v>5.123</v>
      </c>
      <c r="AB89" s="142">
        <f t="shared" si="23"/>
        <v>5.016</v>
      </c>
      <c r="AC89" s="142">
        <f t="shared" si="23"/>
        <v>5.223</v>
      </c>
      <c r="AD89" s="142">
        <f t="shared" si="23"/>
        <v>5.391</v>
      </c>
      <c r="AE89" s="142">
        <f t="shared" si="23"/>
        <v>5.368</v>
      </c>
      <c r="AF89" s="142">
        <f t="shared" si="23"/>
        <v>5.242</v>
      </c>
      <c r="AG89" s="142">
        <f t="shared" si="23"/>
        <v>4.989</v>
      </c>
      <c r="AH89" s="142">
        <f t="shared" si="23"/>
        <v>6.207</v>
      </c>
      <c r="AI89" s="142" t="str">
        <f t="shared" si="23"/>
        <v/>
      </c>
      <c r="AJ89" s="142" t="str">
        <f t="shared" si="23"/>
        <v/>
      </c>
      <c r="AK89" s="142" t="str">
        <f t="shared" si="23"/>
        <v/>
      </c>
      <c r="AL89" s="142" t="str">
        <f t="shared" si="23"/>
        <v/>
      </c>
      <c r="AM89" s="142" t="str">
        <f t="shared" si="23"/>
        <v/>
      </c>
    </row>
    <row r="90" ht="15.75" customHeight="1">
      <c r="A90" s="147" t="s">
        <v>165</v>
      </c>
      <c r="B90" s="148"/>
      <c r="C90" s="148"/>
      <c r="D90" s="148"/>
      <c r="E90" s="148"/>
      <c r="F90" s="148"/>
      <c r="G90" s="148"/>
      <c r="H90" s="148"/>
      <c r="I90" s="148"/>
      <c r="J90" s="148"/>
      <c r="K90" s="148"/>
      <c r="L90" s="148"/>
      <c r="M90" s="148"/>
      <c r="N90" s="148"/>
      <c r="O90" s="148"/>
      <c r="P90" s="148"/>
      <c r="Q90" s="148"/>
      <c r="R90" s="148"/>
      <c r="S90" s="148"/>
      <c r="T90" s="148"/>
      <c r="U90" s="148"/>
      <c r="V90" s="148"/>
      <c r="W90" s="148"/>
      <c r="X90" s="148"/>
      <c r="Y90" s="148"/>
      <c r="Z90" s="148"/>
      <c r="AA90" s="148"/>
      <c r="AB90" s="148"/>
      <c r="AC90" s="148"/>
      <c r="AD90" s="148"/>
      <c r="AE90" s="148"/>
      <c r="AF90" s="148"/>
      <c r="AG90" s="148"/>
      <c r="AH90" s="148"/>
      <c r="AI90" s="148"/>
      <c r="AJ90" s="148"/>
      <c r="AK90" s="148"/>
      <c r="AL90" s="148"/>
      <c r="AM90" s="148"/>
    </row>
    <row r="91" ht="12.75" customHeight="1">
      <c r="A91" s="139" t="s">
        <v>159</v>
      </c>
      <c r="B91" s="139" t="s">
        <v>41</v>
      </c>
      <c r="C91" s="139" t="s">
        <v>42</v>
      </c>
      <c r="D91" s="139" t="s">
        <v>43</v>
      </c>
      <c r="E91" s="139" t="s">
        <v>44</v>
      </c>
      <c r="F91" s="139" t="s">
        <v>45</v>
      </c>
      <c r="G91" s="139" t="s">
        <v>46</v>
      </c>
      <c r="H91" s="139" t="s">
        <v>47</v>
      </c>
      <c r="I91" s="139" t="s">
        <v>48</v>
      </c>
      <c r="J91" s="139" t="s">
        <v>49</v>
      </c>
      <c r="K91" s="139" t="s">
        <v>50</v>
      </c>
      <c r="L91" s="140" t="s">
        <v>51</v>
      </c>
      <c r="M91" s="140" t="s">
        <v>52</v>
      </c>
      <c r="N91" s="140" t="s">
        <v>53</v>
      </c>
      <c r="O91" s="140" t="s">
        <v>54</v>
      </c>
      <c r="P91" s="140" t="s">
        <v>55</v>
      </c>
      <c r="Q91" s="140" t="s">
        <v>56</v>
      </c>
      <c r="R91" s="140" t="s">
        <v>57</v>
      </c>
      <c r="S91" s="140" t="s">
        <v>58</v>
      </c>
      <c r="T91" s="140" t="s">
        <v>59</v>
      </c>
      <c r="U91" s="140" t="s">
        <v>60</v>
      </c>
      <c r="V91" s="140" t="s">
        <v>61</v>
      </c>
      <c r="W91" s="140" t="s">
        <v>62</v>
      </c>
      <c r="X91" s="140" t="s">
        <v>63</v>
      </c>
      <c r="Y91" s="140" t="s">
        <v>64</v>
      </c>
      <c r="Z91" s="140" t="s">
        <v>65</v>
      </c>
      <c r="AA91" s="140" t="s">
        <v>66</v>
      </c>
      <c r="AB91" s="140" t="s">
        <v>67</v>
      </c>
      <c r="AC91" s="140" t="s">
        <v>68</v>
      </c>
      <c r="AD91" s="140" t="s">
        <v>69</v>
      </c>
      <c r="AE91" s="140" t="s">
        <v>70</v>
      </c>
      <c r="AF91" s="140" t="s">
        <v>71</v>
      </c>
      <c r="AG91" s="140" t="s">
        <v>72</v>
      </c>
      <c r="AH91" s="140" t="s">
        <v>73</v>
      </c>
      <c r="AI91" s="140" t="s">
        <v>74</v>
      </c>
      <c r="AJ91" s="140" t="s">
        <v>75</v>
      </c>
      <c r="AK91" s="140" t="s">
        <v>76</v>
      </c>
      <c r="AL91" s="140" t="s">
        <v>77</v>
      </c>
      <c r="AM91" s="140" t="s">
        <v>78</v>
      </c>
    </row>
    <row r="92" ht="12.75" customHeight="1">
      <c r="A92" s="140" t="str">
        <f t="shared" ref="A92:A111" si="25">A3</f>
        <v>Arsenal</v>
      </c>
      <c r="B92" s="142">
        <f t="shared" ref="B92:AM92" si="24">IF(ISERROR(RANK(B70,B$70:B$89,1)+COUNTIF(B$70:B70,B70)-1),"",RANK(B70,B$70:B$89,1)+COUNTIF(B$70:B70,B70)-1)</f>
        <v>8</v>
      </c>
      <c r="C92" s="142">
        <f t="shared" si="24"/>
        <v>6</v>
      </c>
      <c r="D92" s="142">
        <f t="shared" si="24"/>
        <v>6</v>
      </c>
      <c r="E92" s="142">
        <f t="shared" si="24"/>
        <v>5</v>
      </c>
      <c r="F92" s="142">
        <f t="shared" si="24"/>
        <v>8</v>
      </c>
      <c r="G92" s="142">
        <f t="shared" si="24"/>
        <v>7</v>
      </c>
      <c r="H92" s="142">
        <f t="shared" si="24"/>
        <v>6</v>
      </c>
      <c r="I92" s="142">
        <f t="shared" si="24"/>
        <v>9</v>
      </c>
      <c r="J92" s="142">
        <f t="shared" si="24"/>
        <v>11</v>
      </c>
      <c r="K92" s="142">
        <f t="shared" si="24"/>
        <v>14</v>
      </c>
      <c r="L92" s="142">
        <f t="shared" si="24"/>
        <v>13</v>
      </c>
      <c r="M92" s="142">
        <f t="shared" si="24"/>
        <v>10</v>
      </c>
      <c r="N92" s="142">
        <f t="shared" si="24"/>
        <v>10</v>
      </c>
      <c r="O92" s="142">
        <f t="shared" si="24"/>
        <v>10</v>
      </c>
      <c r="P92" s="142">
        <f t="shared" si="24"/>
        <v>13</v>
      </c>
      <c r="Q92" s="142">
        <f t="shared" si="24"/>
        <v>8</v>
      </c>
      <c r="R92" s="142">
        <f t="shared" si="24"/>
        <v>10</v>
      </c>
      <c r="S92" s="142">
        <f t="shared" si="24"/>
        <v>11</v>
      </c>
      <c r="T92" s="142">
        <f t="shared" si="24"/>
        <v>8</v>
      </c>
      <c r="U92" s="142">
        <f t="shared" si="24"/>
        <v>18</v>
      </c>
      <c r="V92" s="142">
        <f t="shared" si="24"/>
        <v>13</v>
      </c>
      <c r="W92" s="142">
        <f t="shared" si="24"/>
        <v>12</v>
      </c>
      <c r="X92" s="142">
        <f t="shared" si="24"/>
        <v>9</v>
      </c>
      <c r="Y92" s="142">
        <f t="shared" si="24"/>
        <v>15</v>
      </c>
      <c r="Z92" s="142">
        <f t="shared" si="24"/>
        <v>16</v>
      </c>
      <c r="AA92" s="142">
        <f t="shared" si="24"/>
        <v>12</v>
      </c>
      <c r="AB92" s="142">
        <f t="shared" si="24"/>
        <v>11</v>
      </c>
      <c r="AC92" s="142">
        <f t="shared" si="24"/>
        <v>13</v>
      </c>
      <c r="AD92" s="142">
        <f t="shared" si="24"/>
        <v>14</v>
      </c>
      <c r="AE92" s="142">
        <f t="shared" si="24"/>
        <v>10</v>
      </c>
      <c r="AF92" s="142">
        <f t="shared" si="24"/>
        <v>12</v>
      </c>
      <c r="AG92" s="142">
        <f t="shared" si="24"/>
        <v>7</v>
      </c>
      <c r="AH92" s="142">
        <f t="shared" si="24"/>
        <v>8</v>
      </c>
      <c r="AI92" s="142" t="str">
        <f t="shared" si="24"/>
        <v/>
      </c>
      <c r="AJ92" s="142" t="str">
        <f t="shared" si="24"/>
        <v/>
      </c>
      <c r="AK92" s="142" t="str">
        <f t="shared" si="24"/>
        <v/>
      </c>
      <c r="AL92" s="142" t="str">
        <f t="shared" si="24"/>
        <v/>
      </c>
      <c r="AM92" s="142" t="str">
        <f t="shared" si="24"/>
        <v/>
      </c>
    </row>
    <row r="93" ht="12.75" customHeight="1">
      <c r="A93" s="140" t="str">
        <f t="shared" si="25"/>
        <v>Bournemouth</v>
      </c>
      <c r="B93" s="142">
        <f t="shared" ref="B93:AM93" si="26">IF(ISERROR(RANK(B71,B$70:B$89,1)+COUNTIF(B$70:B71,B71)-1),"",RANK(B71,B$70:B$89,1)+COUNTIF(B$70:B71,B71)-1)</f>
        <v>9</v>
      </c>
      <c r="C93" s="142">
        <f t="shared" si="26"/>
        <v>11</v>
      </c>
      <c r="D93" s="142">
        <f t="shared" si="26"/>
        <v>11</v>
      </c>
      <c r="E93" s="142">
        <f t="shared" si="26"/>
        <v>10</v>
      </c>
      <c r="F93" s="142">
        <f t="shared" si="26"/>
        <v>10</v>
      </c>
      <c r="G93" s="142">
        <f t="shared" si="26"/>
        <v>10</v>
      </c>
      <c r="H93" s="142">
        <f t="shared" si="26"/>
        <v>9</v>
      </c>
      <c r="I93" s="142">
        <f t="shared" si="26"/>
        <v>11</v>
      </c>
      <c r="J93" s="142">
        <f t="shared" si="26"/>
        <v>19</v>
      </c>
      <c r="K93" s="142">
        <f t="shared" si="26"/>
        <v>17</v>
      </c>
      <c r="L93" s="142">
        <f t="shared" si="26"/>
        <v>18</v>
      </c>
      <c r="M93" s="142">
        <f t="shared" si="26"/>
        <v>18</v>
      </c>
      <c r="N93" s="142">
        <f t="shared" si="26"/>
        <v>16</v>
      </c>
      <c r="O93" s="142">
        <f t="shared" si="26"/>
        <v>19</v>
      </c>
      <c r="P93" s="142">
        <f t="shared" si="26"/>
        <v>16</v>
      </c>
      <c r="Q93" s="142">
        <f t="shared" si="26"/>
        <v>17</v>
      </c>
      <c r="R93" s="142">
        <f t="shared" si="26"/>
        <v>17</v>
      </c>
      <c r="S93" s="142">
        <f t="shared" si="26"/>
        <v>17</v>
      </c>
      <c r="T93" s="142">
        <f t="shared" si="26"/>
        <v>20</v>
      </c>
      <c r="U93" s="142">
        <f t="shared" si="26"/>
        <v>15</v>
      </c>
      <c r="V93" s="142">
        <f t="shared" si="26"/>
        <v>17</v>
      </c>
      <c r="W93" s="142">
        <f t="shared" si="26"/>
        <v>17</v>
      </c>
      <c r="X93" s="142">
        <f t="shared" si="26"/>
        <v>19</v>
      </c>
      <c r="Y93" s="142">
        <f t="shared" si="26"/>
        <v>19</v>
      </c>
      <c r="Z93" s="142">
        <f t="shared" si="26"/>
        <v>18</v>
      </c>
      <c r="AA93" s="142">
        <f t="shared" si="26"/>
        <v>19</v>
      </c>
      <c r="AB93" s="142">
        <f t="shared" si="26"/>
        <v>17</v>
      </c>
      <c r="AC93" s="142">
        <f t="shared" si="26"/>
        <v>17</v>
      </c>
      <c r="AD93" s="142">
        <f t="shared" si="26"/>
        <v>13</v>
      </c>
      <c r="AE93" s="142">
        <f t="shared" si="26"/>
        <v>9</v>
      </c>
      <c r="AF93" s="142">
        <f t="shared" si="26"/>
        <v>10</v>
      </c>
      <c r="AG93" s="142">
        <f t="shared" si="26"/>
        <v>11</v>
      </c>
      <c r="AH93" s="142">
        <f t="shared" si="26"/>
        <v>13</v>
      </c>
      <c r="AI93" s="142" t="str">
        <f t="shared" si="26"/>
        <v/>
      </c>
      <c r="AJ93" s="142" t="str">
        <f t="shared" si="26"/>
        <v/>
      </c>
      <c r="AK93" s="142" t="str">
        <f t="shared" si="26"/>
        <v/>
      </c>
      <c r="AL93" s="142" t="str">
        <f t="shared" si="26"/>
        <v/>
      </c>
      <c r="AM93" s="142" t="str">
        <f t="shared" si="26"/>
        <v/>
      </c>
    </row>
    <row r="94" ht="12.75" customHeight="1">
      <c r="A94" s="140" t="str">
        <f t="shared" si="25"/>
        <v>Brighton</v>
      </c>
      <c r="B94" s="142">
        <f t="shared" ref="B94:AM94" si="27">IF(ISERROR(RANK(B72,B$70:B$89,1)+COUNTIF(B$70:B72,B72)-1),"",RANK(B72,B$70:B$89,1)+COUNTIF(B$70:B72,B72)-1)</f>
        <v>13</v>
      </c>
      <c r="C94" s="142">
        <f t="shared" si="27"/>
        <v>18</v>
      </c>
      <c r="D94" s="142">
        <f t="shared" si="27"/>
        <v>17</v>
      </c>
      <c r="E94" s="142">
        <f t="shared" si="27"/>
        <v>15</v>
      </c>
      <c r="F94" s="142">
        <f t="shared" si="27"/>
        <v>14</v>
      </c>
      <c r="G94" s="142">
        <f t="shared" si="27"/>
        <v>16</v>
      </c>
      <c r="H94" s="142">
        <f t="shared" si="27"/>
        <v>14</v>
      </c>
      <c r="I94" s="142">
        <f t="shared" si="27"/>
        <v>8</v>
      </c>
      <c r="J94" s="142">
        <f t="shared" si="27"/>
        <v>6</v>
      </c>
      <c r="K94" s="142">
        <f t="shared" si="27"/>
        <v>7</v>
      </c>
      <c r="L94" s="142">
        <f t="shared" si="27"/>
        <v>8</v>
      </c>
      <c r="M94" s="142">
        <f t="shared" si="27"/>
        <v>9</v>
      </c>
      <c r="N94" s="142">
        <f t="shared" si="27"/>
        <v>7</v>
      </c>
      <c r="O94" s="142">
        <f t="shared" si="27"/>
        <v>6</v>
      </c>
      <c r="P94" s="142">
        <f t="shared" si="27"/>
        <v>5</v>
      </c>
      <c r="Q94" s="142">
        <f t="shared" si="27"/>
        <v>7</v>
      </c>
      <c r="R94" s="142">
        <f t="shared" si="27"/>
        <v>9</v>
      </c>
      <c r="S94" s="142">
        <f t="shared" si="27"/>
        <v>13</v>
      </c>
      <c r="T94" s="142">
        <f t="shared" si="27"/>
        <v>10</v>
      </c>
      <c r="U94" s="142">
        <f t="shared" si="27"/>
        <v>9</v>
      </c>
      <c r="V94" s="142">
        <f t="shared" si="27"/>
        <v>12</v>
      </c>
      <c r="W94" s="142">
        <f t="shared" si="27"/>
        <v>14</v>
      </c>
      <c r="X94" s="142">
        <f t="shared" si="27"/>
        <v>13</v>
      </c>
      <c r="Y94" s="142">
        <f t="shared" si="27"/>
        <v>7</v>
      </c>
      <c r="Z94" s="142">
        <f t="shared" si="27"/>
        <v>11</v>
      </c>
      <c r="AA94" s="142">
        <f t="shared" si="27"/>
        <v>10</v>
      </c>
      <c r="AB94" s="142">
        <f t="shared" si="27"/>
        <v>9</v>
      </c>
      <c r="AC94" s="142">
        <f t="shared" si="27"/>
        <v>10</v>
      </c>
      <c r="AD94" s="142">
        <f t="shared" si="27"/>
        <v>8</v>
      </c>
      <c r="AE94" s="142">
        <f t="shared" si="27"/>
        <v>11</v>
      </c>
      <c r="AF94" s="142">
        <f t="shared" si="27"/>
        <v>8</v>
      </c>
      <c r="AG94" s="142">
        <f t="shared" si="27"/>
        <v>16</v>
      </c>
      <c r="AH94" s="142">
        <f t="shared" si="27"/>
        <v>18</v>
      </c>
      <c r="AI94" s="142" t="str">
        <f t="shared" si="27"/>
        <v/>
      </c>
      <c r="AJ94" s="142" t="str">
        <f t="shared" si="27"/>
        <v/>
      </c>
      <c r="AK94" s="142" t="str">
        <f t="shared" si="27"/>
        <v/>
      </c>
      <c r="AL94" s="142" t="str">
        <f t="shared" si="27"/>
        <v/>
      </c>
      <c r="AM94" s="142" t="str">
        <f t="shared" si="27"/>
        <v/>
      </c>
    </row>
    <row r="95" ht="12.75" customHeight="1">
      <c r="A95" s="140" t="str">
        <f t="shared" si="25"/>
        <v>Burnley</v>
      </c>
      <c r="B95" s="142">
        <f t="shared" ref="B95:AM95" si="28">IF(ISERROR(RANK(B73,B$70:B$89,1)+COUNTIF(B$70:B73,B73)-1),"",RANK(B73,B$70:B$89,1)+COUNTIF(B$70:B73,B73)-1)</f>
        <v>4</v>
      </c>
      <c r="C95" s="142">
        <f t="shared" si="28"/>
        <v>4</v>
      </c>
      <c r="D95" s="142">
        <f t="shared" si="28"/>
        <v>3</v>
      </c>
      <c r="E95" s="142">
        <f t="shared" si="28"/>
        <v>7</v>
      </c>
      <c r="F95" s="142">
        <f t="shared" si="28"/>
        <v>6</v>
      </c>
      <c r="G95" s="142">
        <f t="shared" si="28"/>
        <v>5</v>
      </c>
      <c r="H95" s="142">
        <f t="shared" si="28"/>
        <v>8</v>
      </c>
      <c r="I95" s="142">
        <f t="shared" si="28"/>
        <v>7</v>
      </c>
      <c r="J95" s="142">
        <f t="shared" si="28"/>
        <v>10</v>
      </c>
      <c r="K95" s="142">
        <f t="shared" si="28"/>
        <v>6</v>
      </c>
      <c r="L95" s="142">
        <f t="shared" si="28"/>
        <v>5</v>
      </c>
      <c r="M95" s="142">
        <f t="shared" si="28"/>
        <v>6</v>
      </c>
      <c r="N95" s="142">
        <f t="shared" si="28"/>
        <v>9</v>
      </c>
      <c r="O95" s="142">
        <f t="shared" si="28"/>
        <v>9</v>
      </c>
      <c r="P95" s="142">
        <f t="shared" si="28"/>
        <v>8</v>
      </c>
      <c r="Q95" s="142">
        <f t="shared" si="28"/>
        <v>5</v>
      </c>
      <c r="R95" s="142">
        <f t="shared" si="28"/>
        <v>5</v>
      </c>
      <c r="S95" s="142">
        <f t="shared" si="28"/>
        <v>4</v>
      </c>
      <c r="T95" s="142">
        <f t="shared" si="28"/>
        <v>4</v>
      </c>
      <c r="U95" s="142">
        <f t="shared" si="28"/>
        <v>4</v>
      </c>
      <c r="V95" s="142">
        <f t="shared" si="28"/>
        <v>4</v>
      </c>
      <c r="W95" s="142">
        <f t="shared" si="28"/>
        <v>4</v>
      </c>
      <c r="X95" s="142">
        <f t="shared" si="28"/>
        <v>5</v>
      </c>
      <c r="Y95" s="142">
        <f t="shared" si="28"/>
        <v>4</v>
      </c>
      <c r="Z95" s="142">
        <f t="shared" si="28"/>
        <v>6</v>
      </c>
      <c r="AA95" s="142">
        <f t="shared" si="28"/>
        <v>8</v>
      </c>
      <c r="AB95" s="142">
        <f t="shared" si="28"/>
        <v>6</v>
      </c>
      <c r="AC95" s="142">
        <f t="shared" si="28"/>
        <v>6</v>
      </c>
      <c r="AD95" s="142">
        <f t="shared" si="28"/>
        <v>5</v>
      </c>
      <c r="AE95" s="142">
        <f t="shared" si="28"/>
        <v>6</v>
      </c>
      <c r="AF95" s="142">
        <f t="shared" si="28"/>
        <v>4</v>
      </c>
      <c r="AG95" s="142">
        <f t="shared" si="28"/>
        <v>4</v>
      </c>
      <c r="AH95" s="142">
        <f t="shared" si="28"/>
        <v>5</v>
      </c>
      <c r="AI95" s="142" t="str">
        <f t="shared" si="28"/>
        <v/>
      </c>
      <c r="AJ95" s="142" t="str">
        <f t="shared" si="28"/>
        <v/>
      </c>
      <c r="AK95" s="142" t="str">
        <f t="shared" si="28"/>
        <v/>
      </c>
      <c r="AL95" s="142" t="str">
        <f t="shared" si="28"/>
        <v/>
      </c>
      <c r="AM95" s="142" t="str">
        <f t="shared" si="28"/>
        <v/>
      </c>
    </row>
    <row r="96" ht="12.75" customHeight="1">
      <c r="A96" s="140" t="str">
        <f t="shared" si="25"/>
        <v>Cardiff</v>
      </c>
      <c r="B96" s="142">
        <f t="shared" ref="B96:AM96" si="29">IF(ISERROR(RANK(B74,B$70:B$89,1)+COUNTIF(B$70:B74,B74)-1),"",RANK(B74,B$70:B$89,1)+COUNTIF(B$70:B74,B74)-1)</f>
        <v>11</v>
      </c>
      <c r="C96" s="142">
        <f t="shared" si="29"/>
        <v>9</v>
      </c>
      <c r="D96" s="142">
        <f t="shared" si="29"/>
        <v>12</v>
      </c>
      <c r="E96" s="142">
        <f t="shared" si="29"/>
        <v>13</v>
      </c>
      <c r="F96" s="142">
        <f t="shared" si="29"/>
        <v>17</v>
      </c>
      <c r="G96" s="142">
        <f t="shared" si="29"/>
        <v>19</v>
      </c>
      <c r="H96" s="142">
        <f t="shared" si="29"/>
        <v>13</v>
      </c>
      <c r="I96" s="142">
        <f t="shared" si="29"/>
        <v>17</v>
      </c>
      <c r="J96" s="142">
        <f t="shared" si="29"/>
        <v>9</v>
      </c>
      <c r="K96" s="142">
        <f t="shared" si="29"/>
        <v>11</v>
      </c>
      <c r="L96" s="142">
        <f t="shared" si="29"/>
        <v>6</v>
      </c>
      <c r="M96" s="142">
        <f t="shared" si="29"/>
        <v>8</v>
      </c>
      <c r="N96" s="142">
        <f t="shared" si="29"/>
        <v>8</v>
      </c>
      <c r="O96" s="142">
        <f t="shared" si="29"/>
        <v>11</v>
      </c>
      <c r="P96" s="142">
        <f t="shared" si="29"/>
        <v>10</v>
      </c>
      <c r="Q96" s="142">
        <f t="shared" si="29"/>
        <v>13</v>
      </c>
      <c r="R96" s="142">
        <f t="shared" si="29"/>
        <v>12</v>
      </c>
      <c r="S96" s="142">
        <f t="shared" si="29"/>
        <v>10</v>
      </c>
      <c r="T96" s="142">
        <f t="shared" si="29"/>
        <v>16</v>
      </c>
      <c r="U96" s="142">
        <f t="shared" si="29"/>
        <v>14</v>
      </c>
      <c r="V96" s="142">
        <f t="shared" si="29"/>
        <v>14</v>
      </c>
      <c r="W96" s="142">
        <f t="shared" si="29"/>
        <v>11</v>
      </c>
      <c r="X96" s="142">
        <f t="shared" si="29"/>
        <v>12</v>
      </c>
      <c r="Y96" s="142">
        <f t="shared" si="29"/>
        <v>12</v>
      </c>
      <c r="Z96" s="142">
        <f t="shared" si="29"/>
        <v>7</v>
      </c>
      <c r="AA96" s="142">
        <f t="shared" si="29"/>
        <v>9</v>
      </c>
      <c r="AB96" s="142">
        <f t="shared" si="29"/>
        <v>10</v>
      </c>
      <c r="AC96" s="142">
        <f t="shared" si="29"/>
        <v>16</v>
      </c>
      <c r="AD96" s="142">
        <f t="shared" si="29"/>
        <v>17</v>
      </c>
      <c r="AE96" s="142">
        <f t="shared" si="29"/>
        <v>18</v>
      </c>
      <c r="AF96" s="142">
        <f t="shared" si="29"/>
        <v>18</v>
      </c>
      <c r="AG96" s="142">
        <f t="shared" si="29"/>
        <v>17</v>
      </c>
      <c r="AH96" s="142">
        <f t="shared" si="29"/>
        <v>16</v>
      </c>
      <c r="AI96" s="142" t="str">
        <f t="shared" si="29"/>
        <v/>
      </c>
      <c r="AJ96" s="142" t="str">
        <f t="shared" si="29"/>
        <v/>
      </c>
      <c r="AK96" s="142" t="str">
        <f t="shared" si="29"/>
        <v/>
      </c>
      <c r="AL96" s="142" t="str">
        <f t="shared" si="29"/>
        <v/>
      </c>
      <c r="AM96" s="142" t="str">
        <f t="shared" si="29"/>
        <v/>
      </c>
    </row>
    <row r="97" ht="12.75" customHeight="1">
      <c r="A97" s="140" t="str">
        <f t="shared" si="25"/>
        <v>Chelsea</v>
      </c>
      <c r="B97" s="142">
        <f t="shared" ref="B97:AM97" si="30">IF(ISERROR(RANK(B75,B$70:B$89,1)+COUNTIF(B$70:B75,B75)-1),"",RANK(B75,B$70:B$89,1)+COUNTIF(B$70:B75,B75)-1)</f>
        <v>3</v>
      </c>
      <c r="C97" s="142">
        <f t="shared" si="30"/>
        <v>3</v>
      </c>
      <c r="D97" s="142">
        <f t="shared" si="30"/>
        <v>4</v>
      </c>
      <c r="E97" s="142">
        <f t="shared" si="30"/>
        <v>3</v>
      </c>
      <c r="F97" s="142">
        <f t="shared" si="30"/>
        <v>3</v>
      </c>
      <c r="G97" s="142">
        <f t="shared" si="30"/>
        <v>4</v>
      </c>
      <c r="H97" s="142">
        <f t="shared" si="30"/>
        <v>2</v>
      </c>
      <c r="I97" s="142">
        <f t="shared" si="30"/>
        <v>2</v>
      </c>
      <c r="J97" s="142">
        <f t="shared" si="30"/>
        <v>3</v>
      </c>
      <c r="K97" s="142">
        <f t="shared" si="30"/>
        <v>3</v>
      </c>
      <c r="L97" s="142">
        <f t="shared" si="30"/>
        <v>4</v>
      </c>
      <c r="M97" s="142">
        <f t="shared" si="30"/>
        <v>5</v>
      </c>
      <c r="N97" s="142">
        <f t="shared" si="30"/>
        <v>6</v>
      </c>
      <c r="O97" s="142">
        <f t="shared" si="30"/>
        <v>5</v>
      </c>
      <c r="P97" s="142">
        <f t="shared" si="30"/>
        <v>7</v>
      </c>
      <c r="Q97" s="142">
        <f t="shared" si="30"/>
        <v>4</v>
      </c>
      <c r="R97" s="142">
        <f t="shared" si="30"/>
        <v>4</v>
      </c>
      <c r="S97" s="142">
        <f t="shared" si="30"/>
        <v>5</v>
      </c>
      <c r="T97" s="142">
        <f t="shared" si="30"/>
        <v>6</v>
      </c>
      <c r="U97" s="142">
        <f t="shared" si="30"/>
        <v>5</v>
      </c>
      <c r="V97" s="142">
        <f t="shared" si="30"/>
        <v>8</v>
      </c>
      <c r="W97" s="142">
        <f t="shared" si="30"/>
        <v>6</v>
      </c>
      <c r="X97" s="142">
        <f t="shared" si="30"/>
        <v>10</v>
      </c>
      <c r="Y97" s="142">
        <f t="shared" si="30"/>
        <v>6</v>
      </c>
      <c r="Z97" s="142">
        <f t="shared" si="30"/>
        <v>3</v>
      </c>
      <c r="AA97" s="142">
        <f t="shared" si="30"/>
        <v>6</v>
      </c>
      <c r="AB97" s="142">
        <f t="shared" si="30"/>
        <v>2</v>
      </c>
      <c r="AC97" s="142">
        <f t="shared" si="30"/>
        <v>2</v>
      </c>
      <c r="AD97" s="142">
        <f t="shared" si="30"/>
        <v>6</v>
      </c>
      <c r="AE97" s="142">
        <f t="shared" si="30"/>
        <v>4</v>
      </c>
      <c r="AF97" s="142">
        <f t="shared" si="30"/>
        <v>9</v>
      </c>
      <c r="AG97" s="142">
        <f t="shared" si="30"/>
        <v>5</v>
      </c>
      <c r="AH97" s="142">
        <f t="shared" si="30"/>
        <v>7</v>
      </c>
      <c r="AI97" s="142" t="str">
        <f t="shared" si="30"/>
        <v/>
      </c>
      <c r="AJ97" s="142" t="str">
        <f t="shared" si="30"/>
        <v/>
      </c>
      <c r="AK97" s="142" t="str">
        <f t="shared" si="30"/>
        <v/>
      </c>
      <c r="AL97" s="142" t="str">
        <f t="shared" si="30"/>
        <v/>
      </c>
      <c r="AM97" s="142" t="str">
        <f t="shared" si="30"/>
        <v/>
      </c>
    </row>
    <row r="98" ht="12.75" customHeight="1">
      <c r="A98" s="140" t="str">
        <f t="shared" si="25"/>
        <v>Crystal Palace</v>
      </c>
      <c r="B98" s="142">
        <f t="shared" ref="B98:AM98" si="31">IF(ISERROR(RANK(B76,B$70:B$89,1)+COUNTIF(B$70:B76,B76)-1),"",RANK(B76,B$70:B$89,1)+COUNTIF(B$70:B76,B76)-1)</f>
        <v>7</v>
      </c>
      <c r="C98" s="142">
        <f t="shared" si="31"/>
        <v>8</v>
      </c>
      <c r="D98" s="142">
        <f t="shared" si="31"/>
        <v>7</v>
      </c>
      <c r="E98" s="142">
        <f t="shared" si="31"/>
        <v>6</v>
      </c>
      <c r="F98" s="142">
        <f t="shared" si="31"/>
        <v>7</v>
      </c>
      <c r="G98" s="142">
        <f t="shared" si="31"/>
        <v>9</v>
      </c>
      <c r="H98" s="142">
        <f t="shared" si="31"/>
        <v>10</v>
      </c>
      <c r="I98" s="142">
        <f t="shared" si="31"/>
        <v>15</v>
      </c>
      <c r="J98" s="142">
        <f t="shared" si="31"/>
        <v>14</v>
      </c>
      <c r="K98" s="142">
        <f t="shared" si="31"/>
        <v>13</v>
      </c>
      <c r="L98" s="142">
        <f t="shared" si="31"/>
        <v>15</v>
      </c>
      <c r="M98" s="142">
        <f t="shared" si="31"/>
        <v>16</v>
      </c>
      <c r="N98" s="142">
        <f t="shared" si="31"/>
        <v>19</v>
      </c>
      <c r="O98" s="142">
        <f t="shared" si="31"/>
        <v>14</v>
      </c>
      <c r="P98" s="142">
        <f t="shared" si="31"/>
        <v>18</v>
      </c>
      <c r="Q98" s="142">
        <f t="shared" si="31"/>
        <v>15</v>
      </c>
      <c r="R98" s="142">
        <f t="shared" si="31"/>
        <v>16</v>
      </c>
      <c r="S98" s="142">
        <f t="shared" si="31"/>
        <v>19</v>
      </c>
      <c r="T98" s="142">
        <f t="shared" si="31"/>
        <v>9</v>
      </c>
      <c r="U98" s="142">
        <f t="shared" si="31"/>
        <v>10</v>
      </c>
      <c r="V98" s="142">
        <f t="shared" si="31"/>
        <v>9</v>
      </c>
      <c r="W98" s="142">
        <f t="shared" si="31"/>
        <v>10</v>
      </c>
      <c r="X98" s="142">
        <f t="shared" si="31"/>
        <v>15</v>
      </c>
      <c r="Y98" s="142">
        <f t="shared" si="31"/>
        <v>9</v>
      </c>
      <c r="Z98" s="142">
        <f t="shared" si="31"/>
        <v>8</v>
      </c>
      <c r="AA98" s="142">
        <f t="shared" si="31"/>
        <v>13</v>
      </c>
      <c r="AB98" s="142">
        <f t="shared" si="31"/>
        <v>12</v>
      </c>
      <c r="AC98" s="142">
        <f t="shared" si="31"/>
        <v>9</v>
      </c>
      <c r="AD98" s="142">
        <f t="shared" si="31"/>
        <v>10</v>
      </c>
      <c r="AE98" s="142">
        <f t="shared" si="31"/>
        <v>16</v>
      </c>
      <c r="AF98" s="142">
        <f t="shared" si="31"/>
        <v>17</v>
      </c>
      <c r="AG98" s="142">
        <f t="shared" si="31"/>
        <v>14</v>
      </c>
      <c r="AH98" s="142">
        <f t="shared" si="31"/>
        <v>15</v>
      </c>
      <c r="AI98" s="142" t="str">
        <f t="shared" si="31"/>
        <v/>
      </c>
      <c r="AJ98" s="142" t="str">
        <f t="shared" si="31"/>
        <v/>
      </c>
      <c r="AK98" s="142" t="str">
        <f t="shared" si="31"/>
        <v/>
      </c>
      <c r="AL98" s="142" t="str">
        <f t="shared" si="31"/>
        <v/>
      </c>
      <c r="AM98" s="142" t="str">
        <f t="shared" si="31"/>
        <v/>
      </c>
    </row>
    <row r="99" ht="12.75" customHeight="1">
      <c r="A99" s="140" t="str">
        <f t="shared" si="25"/>
        <v>Everton</v>
      </c>
      <c r="B99" s="142">
        <f t="shared" ref="B99:AM99" si="32">IF(ISERROR(RANK(B77,B$70:B$89,1)+COUNTIF(B$70:B77,B77)-1),"",RANK(B77,B$70:B$89,1)+COUNTIF(B$70:B77,B77)-1)</f>
        <v>17</v>
      </c>
      <c r="C99" s="142">
        <f t="shared" si="32"/>
        <v>12</v>
      </c>
      <c r="D99" s="142">
        <f t="shared" si="32"/>
        <v>15</v>
      </c>
      <c r="E99" s="142">
        <f t="shared" si="32"/>
        <v>11</v>
      </c>
      <c r="F99" s="142">
        <f t="shared" si="32"/>
        <v>18</v>
      </c>
      <c r="G99" s="142">
        <f t="shared" si="32"/>
        <v>18</v>
      </c>
      <c r="H99" s="142">
        <f t="shared" si="32"/>
        <v>12</v>
      </c>
      <c r="I99" s="142">
        <f t="shared" si="32"/>
        <v>12</v>
      </c>
      <c r="J99" s="142">
        <f t="shared" si="32"/>
        <v>16</v>
      </c>
      <c r="K99" s="142">
        <f t="shared" si="32"/>
        <v>16</v>
      </c>
      <c r="L99" s="142">
        <f t="shared" si="32"/>
        <v>11</v>
      </c>
      <c r="M99" s="142">
        <f t="shared" si="32"/>
        <v>19</v>
      </c>
      <c r="N99" s="142">
        <f t="shared" si="32"/>
        <v>20</v>
      </c>
      <c r="O99" s="142">
        <f t="shared" si="32"/>
        <v>20</v>
      </c>
      <c r="P99" s="142">
        <f t="shared" si="32"/>
        <v>19</v>
      </c>
      <c r="Q99" s="142">
        <f t="shared" si="32"/>
        <v>19</v>
      </c>
      <c r="R99" s="142">
        <f t="shared" si="32"/>
        <v>20</v>
      </c>
      <c r="S99" s="142">
        <f t="shared" si="32"/>
        <v>9</v>
      </c>
      <c r="T99" s="142">
        <f t="shared" si="32"/>
        <v>7</v>
      </c>
      <c r="U99" s="142">
        <f t="shared" si="32"/>
        <v>6</v>
      </c>
      <c r="V99" s="142">
        <f t="shared" si="32"/>
        <v>6</v>
      </c>
      <c r="W99" s="142">
        <f t="shared" si="32"/>
        <v>8</v>
      </c>
      <c r="X99" s="142">
        <f t="shared" si="32"/>
        <v>14</v>
      </c>
      <c r="Y99" s="142">
        <f t="shared" si="32"/>
        <v>14</v>
      </c>
      <c r="Z99" s="142">
        <f t="shared" si="32"/>
        <v>14</v>
      </c>
      <c r="AA99" s="142">
        <f t="shared" si="32"/>
        <v>15</v>
      </c>
      <c r="AB99" s="142">
        <f t="shared" si="32"/>
        <v>15</v>
      </c>
      <c r="AC99" s="142">
        <f t="shared" si="32"/>
        <v>14</v>
      </c>
      <c r="AD99" s="142">
        <f t="shared" si="32"/>
        <v>11</v>
      </c>
      <c r="AE99" s="142">
        <f t="shared" si="32"/>
        <v>13</v>
      </c>
      <c r="AF99" s="142">
        <f t="shared" si="32"/>
        <v>14</v>
      </c>
      <c r="AG99" s="142">
        <f t="shared" si="32"/>
        <v>10</v>
      </c>
      <c r="AH99" s="142">
        <f t="shared" si="32"/>
        <v>14</v>
      </c>
      <c r="AI99" s="142" t="str">
        <f t="shared" si="32"/>
        <v/>
      </c>
      <c r="AJ99" s="142" t="str">
        <f t="shared" si="32"/>
        <v/>
      </c>
      <c r="AK99" s="142" t="str">
        <f t="shared" si="32"/>
        <v/>
      </c>
      <c r="AL99" s="142" t="str">
        <f t="shared" si="32"/>
        <v/>
      </c>
      <c r="AM99" s="142" t="str">
        <f t="shared" si="32"/>
        <v/>
      </c>
    </row>
    <row r="100" ht="12.75" customHeight="1">
      <c r="A100" s="140" t="str">
        <f t="shared" si="25"/>
        <v>Fulham</v>
      </c>
      <c r="B100" s="142">
        <f t="shared" ref="B100:AM100" si="33">IF(ISERROR(RANK(B78,B$70:B$89,1)+COUNTIF(B$70:B78,B78)-1),"",RANK(B78,B$70:B$89,1)+COUNTIF(B$70:B78,B78)-1)</f>
        <v>19</v>
      </c>
      <c r="C100" s="142">
        <f t="shared" si="33"/>
        <v>20</v>
      </c>
      <c r="D100" s="142">
        <f t="shared" si="33"/>
        <v>19</v>
      </c>
      <c r="E100" s="142">
        <f t="shared" si="33"/>
        <v>20</v>
      </c>
      <c r="F100" s="142">
        <f t="shared" si="33"/>
        <v>19</v>
      </c>
      <c r="G100" s="142">
        <f t="shared" si="33"/>
        <v>11</v>
      </c>
      <c r="H100" s="142">
        <f t="shared" si="33"/>
        <v>20</v>
      </c>
      <c r="I100" s="142">
        <f t="shared" si="33"/>
        <v>14</v>
      </c>
      <c r="J100" s="142">
        <f t="shared" si="33"/>
        <v>18</v>
      </c>
      <c r="K100" s="142">
        <f t="shared" si="33"/>
        <v>19</v>
      </c>
      <c r="L100" s="142">
        <f t="shared" si="33"/>
        <v>20</v>
      </c>
      <c r="M100" s="142">
        <f t="shared" si="33"/>
        <v>20</v>
      </c>
      <c r="N100" s="142">
        <f t="shared" si="33"/>
        <v>17</v>
      </c>
      <c r="O100" s="142">
        <f t="shared" si="33"/>
        <v>17</v>
      </c>
      <c r="P100" s="142">
        <f t="shared" si="33"/>
        <v>11</v>
      </c>
      <c r="Q100" s="142">
        <f t="shared" si="33"/>
        <v>20</v>
      </c>
      <c r="R100" s="142">
        <f t="shared" si="33"/>
        <v>15</v>
      </c>
      <c r="S100" s="142">
        <f t="shared" si="33"/>
        <v>18</v>
      </c>
      <c r="T100" s="142">
        <f t="shared" si="33"/>
        <v>13</v>
      </c>
      <c r="U100" s="142">
        <f t="shared" si="33"/>
        <v>19</v>
      </c>
      <c r="V100" s="142">
        <f t="shared" si="33"/>
        <v>19</v>
      </c>
      <c r="W100" s="142">
        <f t="shared" si="33"/>
        <v>15</v>
      </c>
      <c r="X100" s="142">
        <f t="shared" si="33"/>
        <v>16</v>
      </c>
      <c r="Y100" s="142">
        <f t="shared" si="33"/>
        <v>16</v>
      </c>
      <c r="Z100" s="142">
        <f t="shared" si="33"/>
        <v>17</v>
      </c>
      <c r="AA100" s="142">
        <f t="shared" si="33"/>
        <v>17</v>
      </c>
      <c r="AB100" s="142">
        <f t="shared" si="33"/>
        <v>19</v>
      </c>
      <c r="AC100" s="142">
        <f t="shared" si="33"/>
        <v>18</v>
      </c>
      <c r="AD100" s="142">
        <f t="shared" si="33"/>
        <v>19</v>
      </c>
      <c r="AE100" s="142">
        <f t="shared" si="33"/>
        <v>20</v>
      </c>
      <c r="AF100" s="142">
        <f t="shared" si="33"/>
        <v>16</v>
      </c>
      <c r="AG100" s="142">
        <f t="shared" si="33"/>
        <v>15</v>
      </c>
      <c r="AH100" s="142">
        <f t="shared" si="33"/>
        <v>11</v>
      </c>
      <c r="AI100" s="142" t="str">
        <f t="shared" si="33"/>
        <v/>
      </c>
      <c r="AJ100" s="142" t="str">
        <f t="shared" si="33"/>
        <v/>
      </c>
      <c r="AK100" s="142" t="str">
        <f t="shared" si="33"/>
        <v/>
      </c>
      <c r="AL100" s="142" t="str">
        <f t="shared" si="33"/>
        <v/>
      </c>
      <c r="AM100" s="142" t="str">
        <f t="shared" si="33"/>
        <v/>
      </c>
    </row>
    <row r="101" ht="12.75" customHeight="1">
      <c r="A101" s="140" t="str">
        <f t="shared" si="25"/>
        <v>Huddersfield</v>
      </c>
      <c r="B101" s="142">
        <f t="shared" ref="B101:AM101" si="34">IF(ISERROR(RANK(B79,B$70:B$89,1)+COUNTIF(B$70:B79,B79)-1),"",RANK(B79,B$70:B$89,1)+COUNTIF(B$70:B79,B79)-1)</f>
        <v>18</v>
      </c>
      <c r="C101" s="142">
        <f t="shared" si="34"/>
        <v>16</v>
      </c>
      <c r="D101" s="142">
        <f t="shared" si="34"/>
        <v>9</v>
      </c>
      <c r="E101" s="142">
        <f t="shared" si="34"/>
        <v>12</v>
      </c>
      <c r="F101" s="142">
        <f t="shared" si="34"/>
        <v>13</v>
      </c>
      <c r="G101" s="142">
        <f t="shared" si="34"/>
        <v>13</v>
      </c>
      <c r="H101" s="142">
        <f t="shared" si="34"/>
        <v>11</v>
      </c>
      <c r="I101" s="142">
        <f t="shared" si="34"/>
        <v>10</v>
      </c>
      <c r="J101" s="142">
        <f t="shared" si="34"/>
        <v>7</v>
      </c>
      <c r="K101" s="142">
        <f t="shared" si="34"/>
        <v>10</v>
      </c>
      <c r="L101" s="142">
        <f t="shared" si="34"/>
        <v>14</v>
      </c>
      <c r="M101" s="142">
        <f t="shared" si="34"/>
        <v>15</v>
      </c>
      <c r="N101" s="142">
        <f t="shared" si="34"/>
        <v>14</v>
      </c>
      <c r="O101" s="142">
        <f t="shared" si="34"/>
        <v>15</v>
      </c>
      <c r="P101" s="142">
        <f t="shared" si="34"/>
        <v>20</v>
      </c>
      <c r="Q101" s="142">
        <f t="shared" si="34"/>
        <v>16</v>
      </c>
      <c r="R101" s="142">
        <f t="shared" si="34"/>
        <v>8</v>
      </c>
      <c r="S101" s="142">
        <f t="shared" si="34"/>
        <v>14</v>
      </c>
      <c r="T101" s="142">
        <f t="shared" si="34"/>
        <v>14</v>
      </c>
      <c r="U101" s="142">
        <f t="shared" si="34"/>
        <v>11</v>
      </c>
      <c r="V101" s="142">
        <f t="shared" si="34"/>
        <v>10</v>
      </c>
      <c r="W101" s="142">
        <f t="shared" si="34"/>
        <v>13</v>
      </c>
      <c r="X101" s="142">
        <f t="shared" si="34"/>
        <v>11</v>
      </c>
      <c r="Y101" s="142">
        <f t="shared" si="34"/>
        <v>10</v>
      </c>
      <c r="Z101" s="142">
        <f t="shared" si="34"/>
        <v>12</v>
      </c>
      <c r="AA101" s="142">
        <f t="shared" si="34"/>
        <v>11</v>
      </c>
      <c r="AB101" s="142">
        <f t="shared" si="34"/>
        <v>14</v>
      </c>
      <c r="AC101" s="142">
        <f t="shared" si="34"/>
        <v>12</v>
      </c>
      <c r="AD101" s="142">
        <f t="shared" si="34"/>
        <v>18</v>
      </c>
      <c r="AE101" s="142">
        <f t="shared" si="34"/>
        <v>15</v>
      </c>
      <c r="AF101" s="142">
        <f t="shared" si="34"/>
        <v>19</v>
      </c>
      <c r="AG101" s="142">
        <f t="shared" si="34"/>
        <v>19</v>
      </c>
      <c r="AH101" s="142">
        <f t="shared" si="34"/>
        <v>19</v>
      </c>
      <c r="AI101" s="142" t="str">
        <f t="shared" si="34"/>
        <v/>
      </c>
      <c r="AJ101" s="142" t="str">
        <f t="shared" si="34"/>
        <v/>
      </c>
      <c r="AK101" s="142" t="str">
        <f t="shared" si="34"/>
        <v/>
      </c>
      <c r="AL101" s="142" t="str">
        <f t="shared" si="34"/>
        <v/>
      </c>
      <c r="AM101" s="142" t="str">
        <f t="shared" si="34"/>
        <v/>
      </c>
    </row>
    <row r="102" ht="12.75" customHeight="1">
      <c r="A102" s="140" t="str">
        <f t="shared" si="25"/>
        <v>Leicester</v>
      </c>
      <c r="B102" s="142">
        <f t="shared" ref="B102:AM102" si="35">IF(ISERROR(RANK(B80,B$70:B$89,1)+COUNTIF(B$70:B80,B80)-1),"",RANK(B80,B$70:B$89,1)+COUNTIF(B$70:B80,B80)-1)</f>
        <v>12</v>
      </c>
      <c r="C102" s="142">
        <f t="shared" si="35"/>
        <v>10</v>
      </c>
      <c r="D102" s="142">
        <f t="shared" si="35"/>
        <v>10</v>
      </c>
      <c r="E102" s="142">
        <f t="shared" si="35"/>
        <v>18</v>
      </c>
      <c r="F102" s="142">
        <f t="shared" si="35"/>
        <v>15</v>
      </c>
      <c r="G102" s="142">
        <f t="shared" si="35"/>
        <v>14</v>
      </c>
      <c r="H102" s="142">
        <f t="shared" si="35"/>
        <v>17</v>
      </c>
      <c r="I102" s="142">
        <f t="shared" si="35"/>
        <v>19</v>
      </c>
      <c r="J102" s="142">
        <f t="shared" si="35"/>
        <v>17</v>
      </c>
      <c r="K102" s="142">
        <f t="shared" si="35"/>
        <v>9</v>
      </c>
      <c r="L102" s="142">
        <f t="shared" si="35"/>
        <v>10</v>
      </c>
      <c r="M102" s="142">
        <f t="shared" si="35"/>
        <v>13</v>
      </c>
      <c r="N102" s="142">
        <f t="shared" si="35"/>
        <v>15</v>
      </c>
      <c r="O102" s="142">
        <f t="shared" si="35"/>
        <v>16</v>
      </c>
      <c r="P102" s="142">
        <f t="shared" si="35"/>
        <v>15</v>
      </c>
      <c r="Q102" s="142">
        <f t="shared" si="35"/>
        <v>18</v>
      </c>
      <c r="R102" s="142">
        <f t="shared" si="35"/>
        <v>18</v>
      </c>
      <c r="S102" s="142">
        <f t="shared" si="35"/>
        <v>15</v>
      </c>
      <c r="T102" s="142">
        <f t="shared" si="35"/>
        <v>17</v>
      </c>
      <c r="U102" s="142">
        <f t="shared" si="35"/>
        <v>16</v>
      </c>
      <c r="V102" s="142">
        <f t="shared" si="35"/>
        <v>20</v>
      </c>
      <c r="W102" s="142">
        <f t="shared" si="35"/>
        <v>20</v>
      </c>
      <c r="X102" s="142">
        <f t="shared" si="35"/>
        <v>17</v>
      </c>
      <c r="Y102" s="142">
        <f t="shared" si="35"/>
        <v>17</v>
      </c>
      <c r="Z102" s="142">
        <f t="shared" si="35"/>
        <v>13</v>
      </c>
      <c r="AA102" s="142">
        <f t="shared" si="35"/>
        <v>14</v>
      </c>
      <c r="AB102" s="142">
        <f t="shared" si="35"/>
        <v>5</v>
      </c>
      <c r="AC102" s="142">
        <f t="shared" si="35"/>
        <v>7</v>
      </c>
      <c r="AD102" s="142">
        <f t="shared" si="35"/>
        <v>7</v>
      </c>
      <c r="AE102" s="142">
        <f t="shared" si="35"/>
        <v>7</v>
      </c>
      <c r="AF102" s="142">
        <f t="shared" si="35"/>
        <v>6</v>
      </c>
      <c r="AG102" s="142">
        <f t="shared" si="35"/>
        <v>18</v>
      </c>
      <c r="AH102" s="142">
        <f t="shared" si="35"/>
        <v>17</v>
      </c>
      <c r="AI102" s="142" t="str">
        <f t="shared" si="35"/>
        <v/>
      </c>
      <c r="AJ102" s="142" t="str">
        <f t="shared" si="35"/>
        <v/>
      </c>
      <c r="AK102" s="142" t="str">
        <f t="shared" si="35"/>
        <v/>
      </c>
      <c r="AL102" s="142" t="str">
        <f t="shared" si="35"/>
        <v/>
      </c>
      <c r="AM102" s="142" t="str">
        <f t="shared" si="35"/>
        <v/>
      </c>
    </row>
    <row r="103" ht="12.75" customHeight="1">
      <c r="A103" s="140" t="str">
        <f t="shared" si="25"/>
        <v>Liverpool</v>
      </c>
      <c r="B103" s="142">
        <f t="shared" ref="B103:AM103" si="36">IF(ISERROR(RANK(B81,B$70:B$89,1)+COUNTIF(B$70:B81,B81)-1),"",RANK(B81,B$70:B$89,1)+COUNTIF(B$70:B81,B81)-1)</f>
        <v>6</v>
      </c>
      <c r="C103" s="142">
        <f t="shared" si="36"/>
        <v>7</v>
      </c>
      <c r="D103" s="142">
        <f t="shared" si="36"/>
        <v>8</v>
      </c>
      <c r="E103" s="142">
        <f t="shared" si="36"/>
        <v>8</v>
      </c>
      <c r="F103" s="142">
        <f t="shared" si="36"/>
        <v>5</v>
      </c>
      <c r="G103" s="142">
        <f t="shared" si="36"/>
        <v>6</v>
      </c>
      <c r="H103" s="142">
        <f t="shared" si="36"/>
        <v>7</v>
      </c>
      <c r="I103" s="142">
        <f t="shared" si="36"/>
        <v>6</v>
      </c>
      <c r="J103" s="142">
        <f t="shared" si="36"/>
        <v>5</v>
      </c>
      <c r="K103" s="142">
        <f t="shared" si="36"/>
        <v>5</v>
      </c>
      <c r="L103" s="142">
        <f t="shared" si="36"/>
        <v>9</v>
      </c>
      <c r="M103" s="142">
        <f t="shared" si="36"/>
        <v>2</v>
      </c>
      <c r="N103" s="142">
        <f t="shared" si="36"/>
        <v>4</v>
      </c>
      <c r="O103" s="142">
        <f t="shared" si="36"/>
        <v>3</v>
      </c>
      <c r="P103" s="142">
        <f t="shared" si="36"/>
        <v>4</v>
      </c>
      <c r="Q103" s="142">
        <f t="shared" si="36"/>
        <v>9</v>
      </c>
      <c r="R103" s="142">
        <f t="shared" si="36"/>
        <v>7</v>
      </c>
      <c r="S103" s="142">
        <f t="shared" si="36"/>
        <v>6</v>
      </c>
      <c r="T103" s="142">
        <f t="shared" si="36"/>
        <v>5</v>
      </c>
      <c r="U103" s="142">
        <f t="shared" si="36"/>
        <v>7</v>
      </c>
      <c r="V103" s="142">
        <f t="shared" si="36"/>
        <v>7</v>
      </c>
      <c r="W103" s="142">
        <f t="shared" si="36"/>
        <v>5</v>
      </c>
      <c r="X103" s="142">
        <f t="shared" si="36"/>
        <v>4</v>
      </c>
      <c r="Y103" s="142">
        <f t="shared" si="36"/>
        <v>5</v>
      </c>
      <c r="Z103" s="142">
        <f t="shared" si="36"/>
        <v>5</v>
      </c>
      <c r="AA103" s="142">
        <f t="shared" si="36"/>
        <v>4</v>
      </c>
      <c r="AB103" s="142">
        <f t="shared" si="36"/>
        <v>7</v>
      </c>
      <c r="AC103" s="142">
        <f t="shared" si="36"/>
        <v>3</v>
      </c>
      <c r="AD103" s="142">
        <f t="shared" si="36"/>
        <v>4</v>
      </c>
      <c r="AE103" s="142">
        <f t="shared" si="36"/>
        <v>2</v>
      </c>
      <c r="AF103" s="142">
        <f t="shared" si="36"/>
        <v>3</v>
      </c>
      <c r="AG103" s="142">
        <f t="shared" si="36"/>
        <v>3</v>
      </c>
      <c r="AH103" s="142">
        <f t="shared" si="36"/>
        <v>3</v>
      </c>
      <c r="AI103" s="142" t="str">
        <f t="shared" si="36"/>
        <v/>
      </c>
      <c r="AJ103" s="142" t="str">
        <f t="shared" si="36"/>
        <v/>
      </c>
      <c r="AK103" s="142" t="str">
        <f t="shared" si="36"/>
        <v/>
      </c>
      <c r="AL103" s="142" t="str">
        <f t="shared" si="36"/>
        <v/>
      </c>
      <c r="AM103" s="142" t="str">
        <f t="shared" si="36"/>
        <v/>
      </c>
    </row>
    <row r="104" ht="12.75" customHeight="1">
      <c r="A104" s="140" t="str">
        <f t="shared" si="25"/>
        <v>Man City</v>
      </c>
      <c r="B104" s="142">
        <f t="shared" ref="B104:AM104" si="37">IF(ISERROR(RANK(B82,B$70:B$89,1)+COUNTIF(B$70:B82,B82)-1),"",RANK(B82,B$70:B$89,1)+COUNTIF(B$70:B82,B82)-1)</f>
        <v>1</v>
      </c>
      <c r="C104" s="142">
        <f t="shared" si="37"/>
        <v>1</v>
      </c>
      <c r="D104" s="142">
        <f t="shared" si="37"/>
        <v>1</v>
      </c>
      <c r="E104" s="142">
        <f t="shared" si="37"/>
        <v>1</v>
      </c>
      <c r="F104" s="142">
        <f t="shared" si="37"/>
        <v>2</v>
      </c>
      <c r="G104" s="142">
        <f t="shared" si="37"/>
        <v>2</v>
      </c>
      <c r="H104" s="142">
        <f t="shared" si="37"/>
        <v>1</v>
      </c>
      <c r="I104" s="142">
        <f t="shared" si="37"/>
        <v>1</v>
      </c>
      <c r="J104" s="142">
        <f t="shared" si="37"/>
        <v>1</v>
      </c>
      <c r="K104" s="142">
        <f t="shared" si="37"/>
        <v>1</v>
      </c>
      <c r="L104" s="142">
        <f t="shared" si="37"/>
        <v>1</v>
      </c>
      <c r="M104" s="142">
        <f t="shared" si="37"/>
        <v>1</v>
      </c>
      <c r="N104" s="142">
        <f t="shared" si="37"/>
        <v>1</v>
      </c>
      <c r="O104" s="142">
        <f t="shared" si="37"/>
        <v>1</v>
      </c>
      <c r="P104" s="142">
        <f t="shared" si="37"/>
        <v>1</v>
      </c>
      <c r="Q104" s="142">
        <f t="shared" si="37"/>
        <v>1</v>
      </c>
      <c r="R104" s="142">
        <f t="shared" si="37"/>
        <v>1</v>
      </c>
      <c r="S104" s="142">
        <f t="shared" si="37"/>
        <v>1</v>
      </c>
      <c r="T104" s="142">
        <f t="shared" si="37"/>
        <v>2</v>
      </c>
      <c r="U104" s="142">
        <f t="shared" si="37"/>
        <v>1</v>
      </c>
      <c r="V104" s="142">
        <f t="shared" si="37"/>
        <v>1</v>
      </c>
      <c r="W104" s="142">
        <f t="shared" si="37"/>
        <v>1</v>
      </c>
      <c r="X104" s="142">
        <f t="shared" si="37"/>
        <v>1</v>
      </c>
      <c r="Y104" s="142">
        <f t="shared" si="37"/>
        <v>1</v>
      </c>
      <c r="Z104" s="142">
        <f t="shared" si="37"/>
        <v>1</v>
      </c>
      <c r="AA104" s="142">
        <f t="shared" si="37"/>
        <v>1</v>
      </c>
      <c r="AB104" s="142">
        <f t="shared" si="37"/>
        <v>1</v>
      </c>
      <c r="AC104" s="142">
        <f t="shared" si="37"/>
        <v>1</v>
      </c>
      <c r="AD104" s="142">
        <f t="shared" si="37"/>
        <v>1</v>
      </c>
      <c r="AE104" s="142">
        <f t="shared" si="37"/>
        <v>1</v>
      </c>
      <c r="AF104" s="142">
        <f t="shared" si="37"/>
        <v>1</v>
      </c>
      <c r="AG104" s="142">
        <f t="shared" si="37"/>
        <v>1</v>
      </c>
      <c r="AH104" s="142">
        <f t="shared" si="37"/>
        <v>2</v>
      </c>
      <c r="AI104" s="142" t="str">
        <f t="shared" si="37"/>
        <v/>
      </c>
      <c r="AJ104" s="142" t="str">
        <f t="shared" si="37"/>
        <v/>
      </c>
      <c r="AK104" s="142" t="str">
        <f t="shared" si="37"/>
        <v/>
      </c>
      <c r="AL104" s="142" t="str">
        <f t="shared" si="37"/>
        <v/>
      </c>
      <c r="AM104" s="142" t="str">
        <f t="shared" si="37"/>
        <v/>
      </c>
    </row>
    <row r="105" ht="12.75" customHeight="1">
      <c r="A105" s="140" t="str">
        <f t="shared" si="25"/>
        <v>Man Utd</v>
      </c>
      <c r="B105" s="142">
        <f t="shared" ref="B105:AM105" si="38">IF(ISERROR(RANK(B83,B$70:B$89,1)+COUNTIF(B$70:B83,B83)-1),"",RANK(B83,B$70:B$89,1)+COUNTIF(B$70:B83,B83)-1)</f>
        <v>2</v>
      </c>
      <c r="C105" s="142">
        <f t="shared" si="38"/>
        <v>2</v>
      </c>
      <c r="D105" s="142">
        <f t="shared" si="38"/>
        <v>2</v>
      </c>
      <c r="E105" s="142">
        <f t="shared" si="38"/>
        <v>2</v>
      </c>
      <c r="F105" s="142">
        <f t="shared" si="38"/>
        <v>1</v>
      </c>
      <c r="G105" s="142">
        <f t="shared" si="38"/>
        <v>1</v>
      </c>
      <c r="H105" s="142">
        <f t="shared" si="38"/>
        <v>4</v>
      </c>
      <c r="I105" s="142">
        <f t="shared" si="38"/>
        <v>3</v>
      </c>
      <c r="J105" s="142">
        <f t="shared" si="38"/>
        <v>4</v>
      </c>
      <c r="K105" s="142">
        <f t="shared" si="38"/>
        <v>4</v>
      </c>
      <c r="L105" s="142">
        <f t="shared" si="38"/>
        <v>2</v>
      </c>
      <c r="M105" s="142">
        <f t="shared" si="38"/>
        <v>4</v>
      </c>
      <c r="N105" s="142">
        <f t="shared" si="38"/>
        <v>2</v>
      </c>
      <c r="O105" s="142">
        <f t="shared" si="38"/>
        <v>2</v>
      </c>
      <c r="P105" s="142">
        <f t="shared" si="38"/>
        <v>2</v>
      </c>
      <c r="Q105" s="142">
        <f t="shared" si="38"/>
        <v>2</v>
      </c>
      <c r="R105" s="142">
        <f t="shared" si="38"/>
        <v>3</v>
      </c>
      <c r="S105" s="142">
        <f t="shared" si="38"/>
        <v>2</v>
      </c>
      <c r="T105" s="142">
        <f t="shared" si="38"/>
        <v>1</v>
      </c>
      <c r="U105" s="142">
        <f t="shared" si="38"/>
        <v>3</v>
      </c>
      <c r="V105" s="142">
        <f t="shared" si="38"/>
        <v>2</v>
      </c>
      <c r="W105" s="142">
        <f t="shared" si="38"/>
        <v>2</v>
      </c>
      <c r="X105" s="142">
        <f t="shared" si="38"/>
        <v>2</v>
      </c>
      <c r="Y105" s="142">
        <f t="shared" si="38"/>
        <v>2</v>
      </c>
      <c r="Z105" s="142">
        <f t="shared" si="38"/>
        <v>4</v>
      </c>
      <c r="AA105" s="142">
        <f t="shared" si="38"/>
        <v>3</v>
      </c>
      <c r="AB105" s="142">
        <f t="shared" si="38"/>
        <v>3</v>
      </c>
      <c r="AC105" s="142">
        <f t="shared" si="38"/>
        <v>5</v>
      </c>
      <c r="AD105" s="142">
        <f t="shared" si="38"/>
        <v>3</v>
      </c>
      <c r="AE105" s="142">
        <f t="shared" si="38"/>
        <v>3</v>
      </c>
      <c r="AF105" s="142">
        <f t="shared" si="38"/>
        <v>2</v>
      </c>
      <c r="AG105" s="142">
        <f t="shared" si="38"/>
        <v>2</v>
      </c>
      <c r="AH105" s="142">
        <f t="shared" si="38"/>
        <v>1</v>
      </c>
      <c r="AI105" s="142" t="str">
        <f t="shared" si="38"/>
        <v/>
      </c>
      <c r="AJ105" s="142" t="str">
        <f t="shared" si="38"/>
        <v/>
      </c>
      <c r="AK105" s="142" t="str">
        <f t="shared" si="38"/>
        <v/>
      </c>
      <c r="AL105" s="142" t="str">
        <f t="shared" si="38"/>
        <v/>
      </c>
      <c r="AM105" s="142" t="str">
        <f t="shared" si="38"/>
        <v/>
      </c>
    </row>
    <row r="106" ht="12.75" customHeight="1">
      <c r="A106" s="140" t="str">
        <f t="shared" si="25"/>
        <v>Newcastle</v>
      </c>
      <c r="B106" s="142">
        <f t="shared" ref="B106:AM106" si="39">IF(ISERROR(RANK(B84,B$70:B$89,1)+COUNTIF(B$70:B84,B84)-1),"",RANK(B84,B$70:B$89,1)+COUNTIF(B$70:B84,B84)-1)</f>
        <v>16</v>
      </c>
      <c r="C106" s="142">
        <f t="shared" si="39"/>
        <v>14</v>
      </c>
      <c r="D106" s="142">
        <f t="shared" si="39"/>
        <v>16</v>
      </c>
      <c r="E106" s="142">
        <f t="shared" si="39"/>
        <v>16</v>
      </c>
      <c r="F106" s="142">
        <f t="shared" si="39"/>
        <v>9</v>
      </c>
      <c r="G106" s="142">
        <f t="shared" si="39"/>
        <v>8</v>
      </c>
      <c r="H106" s="142">
        <f t="shared" si="39"/>
        <v>5</v>
      </c>
      <c r="I106" s="142">
        <f t="shared" si="39"/>
        <v>5</v>
      </c>
      <c r="J106" s="142">
        <f t="shared" si="39"/>
        <v>2</v>
      </c>
      <c r="K106" s="142">
        <f t="shared" si="39"/>
        <v>2</v>
      </c>
      <c r="L106" s="142">
        <f t="shared" si="39"/>
        <v>3</v>
      </c>
      <c r="M106" s="142">
        <f t="shared" si="39"/>
        <v>3</v>
      </c>
      <c r="N106" s="142">
        <f t="shared" si="39"/>
        <v>3</v>
      </c>
      <c r="O106" s="142">
        <f t="shared" si="39"/>
        <v>7</v>
      </c>
      <c r="P106" s="142">
        <f t="shared" si="39"/>
        <v>9</v>
      </c>
      <c r="Q106" s="142">
        <f t="shared" si="39"/>
        <v>10</v>
      </c>
      <c r="R106" s="142">
        <f t="shared" si="39"/>
        <v>11</v>
      </c>
      <c r="S106" s="142">
        <f t="shared" si="39"/>
        <v>8</v>
      </c>
      <c r="T106" s="142">
        <f t="shared" si="39"/>
        <v>15</v>
      </c>
      <c r="U106" s="142">
        <f t="shared" si="39"/>
        <v>12</v>
      </c>
      <c r="V106" s="142">
        <f t="shared" si="39"/>
        <v>11</v>
      </c>
      <c r="W106" s="142">
        <f t="shared" si="39"/>
        <v>7</v>
      </c>
      <c r="X106" s="142">
        <f t="shared" si="39"/>
        <v>6</v>
      </c>
      <c r="Y106" s="142">
        <f t="shared" si="39"/>
        <v>11</v>
      </c>
      <c r="Z106" s="142">
        <f t="shared" si="39"/>
        <v>9</v>
      </c>
      <c r="AA106" s="142">
        <f t="shared" si="39"/>
        <v>5</v>
      </c>
      <c r="AB106" s="142">
        <f t="shared" si="39"/>
        <v>13</v>
      </c>
      <c r="AC106" s="142">
        <f t="shared" si="39"/>
        <v>11</v>
      </c>
      <c r="AD106" s="142">
        <f t="shared" si="39"/>
        <v>12</v>
      </c>
      <c r="AE106" s="142">
        <f t="shared" si="39"/>
        <v>12</v>
      </c>
      <c r="AF106" s="142">
        <f t="shared" si="39"/>
        <v>15</v>
      </c>
      <c r="AG106" s="142">
        <f t="shared" si="39"/>
        <v>13</v>
      </c>
      <c r="AH106" s="142">
        <f t="shared" si="39"/>
        <v>6</v>
      </c>
      <c r="AI106" s="142" t="str">
        <f t="shared" si="39"/>
        <v/>
      </c>
      <c r="AJ106" s="142" t="str">
        <f t="shared" si="39"/>
        <v/>
      </c>
      <c r="AK106" s="142" t="str">
        <f t="shared" si="39"/>
        <v/>
      </c>
      <c r="AL106" s="142" t="str">
        <f t="shared" si="39"/>
        <v/>
      </c>
      <c r="AM106" s="142" t="str">
        <f t="shared" si="39"/>
        <v/>
      </c>
    </row>
    <row r="107" ht="12.75" customHeight="1">
      <c r="A107" s="140" t="str">
        <f t="shared" si="25"/>
        <v>Southampton</v>
      </c>
      <c r="B107" s="142">
        <f t="shared" ref="B107:AM107" si="40">IF(ISERROR(RANK(B85,B$70:B$89,1)+COUNTIF(B$70:B85,B85)-1),"",RANK(B85,B$70:B$89,1)+COUNTIF(B$70:B85,B85)-1)</f>
        <v>15</v>
      </c>
      <c r="C107" s="142">
        <f t="shared" si="40"/>
        <v>15</v>
      </c>
      <c r="D107" s="142">
        <f t="shared" si="40"/>
        <v>14</v>
      </c>
      <c r="E107" s="142">
        <f t="shared" si="40"/>
        <v>14</v>
      </c>
      <c r="F107" s="142">
        <f t="shared" si="40"/>
        <v>12</v>
      </c>
      <c r="G107" s="142">
        <f t="shared" si="40"/>
        <v>20</v>
      </c>
      <c r="H107" s="142">
        <f t="shared" si="40"/>
        <v>19</v>
      </c>
      <c r="I107" s="142">
        <f t="shared" si="40"/>
        <v>18</v>
      </c>
      <c r="J107" s="142">
        <f t="shared" si="40"/>
        <v>15</v>
      </c>
      <c r="K107" s="142">
        <f t="shared" si="40"/>
        <v>20</v>
      </c>
      <c r="L107" s="142">
        <f t="shared" si="40"/>
        <v>17</v>
      </c>
      <c r="M107" s="142">
        <f t="shared" si="40"/>
        <v>11</v>
      </c>
      <c r="N107" s="142">
        <f t="shared" si="40"/>
        <v>13</v>
      </c>
      <c r="O107" s="142">
        <f t="shared" si="40"/>
        <v>13</v>
      </c>
      <c r="P107" s="142">
        <f t="shared" si="40"/>
        <v>12</v>
      </c>
      <c r="Q107" s="142">
        <f t="shared" si="40"/>
        <v>12</v>
      </c>
      <c r="R107" s="142">
        <f t="shared" si="40"/>
        <v>13</v>
      </c>
      <c r="S107" s="142">
        <f t="shared" si="40"/>
        <v>12</v>
      </c>
      <c r="T107" s="142">
        <f t="shared" si="40"/>
        <v>11</v>
      </c>
      <c r="U107" s="142">
        <f t="shared" si="40"/>
        <v>8</v>
      </c>
      <c r="V107" s="142">
        <f t="shared" si="40"/>
        <v>5</v>
      </c>
      <c r="W107" s="142">
        <f t="shared" si="40"/>
        <v>9</v>
      </c>
      <c r="X107" s="142">
        <f t="shared" si="40"/>
        <v>7</v>
      </c>
      <c r="Y107" s="142">
        <f t="shared" si="40"/>
        <v>13</v>
      </c>
      <c r="Z107" s="142">
        <f t="shared" si="40"/>
        <v>15</v>
      </c>
      <c r="AA107" s="142">
        <f t="shared" si="40"/>
        <v>16</v>
      </c>
      <c r="AB107" s="142">
        <f t="shared" si="40"/>
        <v>18</v>
      </c>
      <c r="AC107" s="142">
        <f t="shared" si="40"/>
        <v>15</v>
      </c>
      <c r="AD107" s="142">
        <f t="shared" si="40"/>
        <v>16</v>
      </c>
      <c r="AE107" s="142">
        <f t="shared" si="40"/>
        <v>14</v>
      </c>
      <c r="AF107" s="142">
        <f t="shared" si="40"/>
        <v>13</v>
      </c>
      <c r="AG107" s="142">
        <f t="shared" si="40"/>
        <v>9</v>
      </c>
      <c r="AH107" s="142">
        <f t="shared" si="40"/>
        <v>9</v>
      </c>
      <c r="AI107" s="142" t="str">
        <f t="shared" si="40"/>
        <v/>
      </c>
      <c r="AJ107" s="142" t="str">
        <f t="shared" si="40"/>
        <v/>
      </c>
      <c r="AK107" s="142" t="str">
        <f t="shared" si="40"/>
        <v/>
      </c>
      <c r="AL107" s="142" t="str">
        <f t="shared" si="40"/>
        <v/>
      </c>
      <c r="AM107" s="142" t="str">
        <f t="shared" si="40"/>
        <v/>
      </c>
    </row>
    <row r="108" ht="12.75" customHeight="1">
      <c r="A108" s="140" t="str">
        <f t="shared" si="25"/>
        <v>Tottenham</v>
      </c>
      <c r="B108" s="142">
        <f t="shared" ref="B108:AM108" si="41">IF(ISERROR(RANK(B86,B$70:B$89,1)+COUNTIF(B$70:B86,B86)-1),"",RANK(B86,B$70:B$89,1)+COUNTIF(B$70:B86,B86)-1)</f>
        <v>5</v>
      </c>
      <c r="C108" s="142">
        <f t="shared" si="41"/>
        <v>5</v>
      </c>
      <c r="D108" s="142">
        <f t="shared" si="41"/>
        <v>5</v>
      </c>
      <c r="E108" s="142">
        <f t="shared" si="41"/>
        <v>4</v>
      </c>
      <c r="F108" s="142">
        <f t="shared" si="41"/>
        <v>4</v>
      </c>
      <c r="G108" s="142">
        <f t="shared" si="41"/>
        <v>3</v>
      </c>
      <c r="H108" s="142">
        <f t="shared" si="41"/>
        <v>3</v>
      </c>
      <c r="I108" s="142">
        <f t="shared" si="41"/>
        <v>4</v>
      </c>
      <c r="J108" s="142">
        <f t="shared" si="41"/>
        <v>8</v>
      </c>
      <c r="K108" s="142">
        <f t="shared" si="41"/>
        <v>8</v>
      </c>
      <c r="L108" s="142">
        <f t="shared" si="41"/>
        <v>7</v>
      </c>
      <c r="M108" s="142">
        <f t="shared" si="41"/>
        <v>7</v>
      </c>
      <c r="N108" s="142">
        <f t="shared" si="41"/>
        <v>5</v>
      </c>
      <c r="O108" s="142">
        <f t="shared" si="41"/>
        <v>4</v>
      </c>
      <c r="P108" s="142">
        <f t="shared" si="41"/>
        <v>3</v>
      </c>
      <c r="Q108" s="142">
        <f t="shared" si="41"/>
        <v>3</v>
      </c>
      <c r="R108" s="142">
        <f t="shared" si="41"/>
        <v>2</v>
      </c>
      <c r="S108" s="142">
        <f t="shared" si="41"/>
        <v>3</v>
      </c>
      <c r="T108" s="142">
        <f t="shared" si="41"/>
        <v>3</v>
      </c>
      <c r="U108" s="142">
        <f t="shared" si="41"/>
        <v>2</v>
      </c>
      <c r="V108" s="142">
        <f t="shared" si="41"/>
        <v>3</v>
      </c>
      <c r="W108" s="142">
        <f t="shared" si="41"/>
        <v>3</v>
      </c>
      <c r="X108" s="142">
        <f t="shared" si="41"/>
        <v>3</v>
      </c>
      <c r="Y108" s="142">
        <f t="shared" si="41"/>
        <v>3</v>
      </c>
      <c r="Z108" s="142">
        <f t="shared" si="41"/>
        <v>2</v>
      </c>
      <c r="AA108" s="142">
        <f t="shared" si="41"/>
        <v>2</v>
      </c>
      <c r="AB108" s="142">
        <f t="shared" si="41"/>
        <v>4</v>
      </c>
      <c r="AC108" s="142">
        <f t="shared" si="41"/>
        <v>4</v>
      </c>
      <c r="AD108" s="142">
        <f t="shared" si="41"/>
        <v>2</v>
      </c>
      <c r="AE108" s="142">
        <f t="shared" si="41"/>
        <v>5</v>
      </c>
      <c r="AF108" s="142">
        <f t="shared" si="41"/>
        <v>5</v>
      </c>
      <c r="AG108" s="142">
        <f t="shared" si="41"/>
        <v>8</v>
      </c>
      <c r="AH108" s="142">
        <f t="shared" si="41"/>
        <v>4</v>
      </c>
      <c r="AI108" s="142" t="str">
        <f t="shared" si="41"/>
        <v/>
      </c>
      <c r="AJ108" s="142" t="str">
        <f t="shared" si="41"/>
        <v/>
      </c>
      <c r="AK108" s="142" t="str">
        <f t="shared" si="41"/>
        <v/>
      </c>
      <c r="AL108" s="142" t="str">
        <f t="shared" si="41"/>
        <v/>
      </c>
      <c r="AM108" s="142" t="str">
        <f t="shared" si="41"/>
        <v/>
      </c>
    </row>
    <row r="109" ht="12.75" customHeight="1">
      <c r="A109" s="140" t="str">
        <f t="shared" si="25"/>
        <v>Watford</v>
      </c>
      <c r="B109" s="142">
        <f t="shared" ref="B109:AM109" si="42">IF(ISERROR(RANK(B87,B$70:B$89,1)+COUNTIF(B$70:B87,B87)-1),"",RANK(B87,B$70:B$89,1)+COUNTIF(B$70:B87,B87)-1)</f>
        <v>10</v>
      </c>
      <c r="C109" s="142">
        <f t="shared" si="42"/>
        <v>17</v>
      </c>
      <c r="D109" s="142">
        <f t="shared" si="42"/>
        <v>18</v>
      </c>
      <c r="E109" s="142">
        <f t="shared" si="42"/>
        <v>19</v>
      </c>
      <c r="F109" s="142">
        <f t="shared" si="42"/>
        <v>16</v>
      </c>
      <c r="G109" s="142">
        <f t="shared" si="42"/>
        <v>15</v>
      </c>
      <c r="H109" s="142">
        <f t="shared" si="42"/>
        <v>16</v>
      </c>
      <c r="I109" s="142">
        <f t="shared" si="42"/>
        <v>13</v>
      </c>
      <c r="J109" s="142">
        <f t="shared" si="42"/>
        <v>13</v>
      </c>
      <c r="K109" s="142">
        <f t="shared" si="42"/>
        <v>18</v>
      </c>
      <c r="L109" s="142">
        <f t="shared" si="42"/>
        <v>19</v>
      </c>
      <c r="M109" s="142">
        <f t="shared" si="42"/>
        <v>17</v>
      </c>
      <c r="N109" s="142">
        <f t="shared" si="42"/>
        <v>18</v>
      </c>
      <c r="O109" s="142">
        <f t="shared" si="42"/>
        <v>18</v>
      </c>
      <c r="P109" s="142">
        <f t="shared" si="42"/>
        <v>17</v>
      </c>
      <c r="Q109" s="142">
        <f t="shared" si="42"/>
        <v>14</v>
      </c>
      <c r="R109" s="142">
        <f t="shared" si="42"/>
        <v>14</v>
      </c>
      <c r="S109" s="142">
        <f t="shared" si="42"/>
        <v>16</v>
      </c>
      <c r="T109" s="142">
        <f t="shared" si="42"/>
        <v>19</v>
      </c>
      <c r="U109" s="142">
        <f t="shared" si="42"/>
        <v>17</v>
      </c>
      <c r="V109" s="142">
        <f t="shared" si="42"/>
        <v>18</v>
      </c>
      <c r="W109" s="142">
        <f t="shared" si="42"/>
        <v>16</v>
      </c>
      <c r="X109" s="142">
        <f t="shared" si="42"/>
        <v>18</v>
      </c>
      <c r="Y109" s="142">
        <f t="shared" si="42"/>
        <v>18</v>
      </c>
      <c r="Z109" s="142">
        <f t="shared" si="42"/>
        <v>19</v>
      </c>
      <c r="AA109" s="142">
        <f t="shared" si="42"/>
        <v>20</v>
      </c>
      <c r="AB109" s="142">
        <f t="shared" si="42"/>
        <v>20</v>
      </c>
      <c r="AC109" s="142">
        <f t="shared" si="42"/>
        <v>20</v>
      </c>
      <c r="AD109" s="142">
        <f t="shared" si="42"/>
        <v>20</v>
      </c>
      <c r="AE109" s="142">
        <f t="shared" si="42"/>
        <v>19</v>
      </c>
      <c r="AF109" s="142">
        <f t="shared" si="42"/>
        <v>11</v>
      </c>
      <c r="AG109" s="142">
        <f t="shared" si="42"/>
        <v>12</v>
      </c>
      <c r="AH109" s="142">
        <f t="shared" si="42"/>
        <v>10</v>
      </c>
      <c r="AI109" s="142" t="str">
        <f t="shared" si="42"/>
        <v/>
      </c>
      <c r="AJ109" s="142" t="str">
        <f t="shared" si="42"/>
        <v/>
      </c>
      <c r="AK109" s="142" t="str">
        <f t="shared" si="42"/>
        <v/>
      </c>
      <c r="AL109" s="142" t="str">
        <f t="shared" si="42"/>
        <v/>
      </c>
      <c r="AM109" s="142" t="str">
        <f t="shared" si="42"/>
        <v/>
      </c>
    </row>
    <row r="110" ht="12.75" customHeight="1">
      <c r="A110" s="140" t="str">
        <f t="shared" si="25"/>
        <v>West Ham</v>
      </c>
      <c r="B110" s="142">
        <f t="shared" ref="B110:AM110" si="43">IF(ISERROR(RANK(B88,B$70:B$89,1)+COUNTIF(B$70:B88,B88)-1),"",RANK(B88,B$70:B$89,1)+COUNTIF(B$70:B88,B88)-1)</f>
        <v>20</v>
      </c>
      <c r="C110" s="142">
        <f t="shared" si="43"/>
        <v>19</v>
      </c>
      <c r="D110" s="142">
        <f t="shared" si="43"/>
        <v>20</v>
      </c>
      <c r="E110" s="142">
        <f t="shared" si="43"/>
        <v>17</v>
      </c>
      <c r="F110" s="142">
        <f t="shared" si="43"/>
        <v>20</v>
      </c>
      <c r="G110" s="142">
        <f t="shared" si="43"/>
        <v>17</v>
      </c>
      <c r="H110" s="142">
        <f t="shared" si="43"/>
        <v>18</v>
      </c>
      <c r="I110" s="142">
        <f t="shared" si="43"/>
        <v>20</v>
      </c>
      <c r="J110" s="142">
        <f t="shared" si="43"/>
        <v>20</v>
      </c>
      <c r="K110" s="142">
        <f t="shared" si="43"/>
        <v>12</v>
      </c>
      <c r="L110" s="142">
        <f t="shared" si="43"/>
        <v>12</v>
      </c>
      <c r="M110" s="142">
        <f t="shared" si="43"/>
        <v>12</v>
      </c>
      <c r="N110" s="142">
        <f t="shared" si="43"/>
        <v>12</v>
      </c>
      <c r="O110" s="142">
        <f t="shared" si="43"/>
        <v>8</v>
      </c>
      <c r="P110" s="142">
        <f t="shared" si="43"/>
        <v>6</v>
      </c>
      <c r="Q110" s="142">
        <f t="shared" si="43"/>
        <v>6</v>
      </c>
      <c r="R110" s="142">
        <f t="shared" si="43"/>
        <v>6</v>
      </c>
      <c r="S110" s="142">
        <f t="shared" si="43"/>
        <v>7</v>
      </c>
      <c r="T110" s="142">
        <f t="shared" si="43"/>
        <v>12</v>
      </c>
      <c r="U110" s="142">
        <f t="shared" si="43"/>
        <v>13</v>
      </c>
      <c r="V110" s="142">
        <f t="shared" si="43"/>
        <v>16</v>
      </c>
      <c r="W110" s="142">
        <f t="shared" si="43"/>
        <v>18</v>
      </c>
      <c r="X110" s="142">
        <f t="shared" si="43"/>
        <v>20</v>
      </c>
      <c r="Y110" s="142">
        <f t="shared" si="43"/>
        <v>20</v>
      </c>
      <c r="Z110" s="142">
        <f t="shared" si="43"/>
        <v>20</v>
      </c>
      <c r="AA110" s="142">
        <f t="shared" si="43"/>
        <v>18</v>
      </c>
      <c r="AB110" s="142">
        <f t="shared" si="43"/>
        <v>16</v>
      </c>
      <c r="AC110" s="142">
        <f t="shared" si="43"/>
        <v>19</v>
      </c>
      <c r="AD110" s="142">
        <f t="shared" si="43"/>
        <v>15</v>
      </c>
      <c r="AE110" s="142">
        <f t="shared" si="43"/>
        <v>17</v>
      </c>
      <c r="AF110" s="142">
        <f t="shared" si="43"/>
        <v>20</v>
      </c>
      <c r="AG110" s="142">
        <f t="shared" si="43"/>
        <v>20</v>
      </c>
      <c r="AH110" s="142">
        <f t="shared" si="43"/>
        <v>20</v>
      </c>
      <c r="AI110" s="142" t="str">
        <f t="shared" si="43"/>
        <v/>
      </c>
      <c r="AJ110" s="142" t="str">
        <f t="shared" si="43"/>
        <v/>
      </c>
      <c r="AK110" s="142" t="str">
        <f t="shared" si="43"/>
        <v/>
      </c>
      <c r="AL110" s="142" t="str">
        <f t="shared" si="43"/>
        <v/>
      </c>
      <c r="AM110" s="142" t="str">
        <f t="shared" si="43"/>
        <v/>
      </c>
    </row>
    <row r="111" ht="12.75" customHeight="1">
      <c r="A111" s="140" t="str">
        <f t="shared" si="25"/>
        <v>Wolves</v>
      </c>
      <c r="B111" s="142">
        <f t="shared" ref="B111:AM111" si="44">IF(ISERROR(RANK(B89,B$70:B$89,1)+COUNTIF(B$70:B89,B89)-1),"",RANK(B89,B$70:B$89,1)+COUNTIF(B$70:B89,B89)-1)</f>
        <v>14</v>
      </c>
      <c r="C111" s="142">
        <f t="shared" si="44"/>
        <v>13</v>
      </c>
      <c r="D111" s="142">
        <f t="shared" si="44"/>
        <v>13</v>
      </c>
      <c r="E111" s="142">
        <f t="shared" si="44"/>
        <v>9</v>
      </c>
      <c r="F111" s="142">
        <f t="shared" si="44"/>
        <v>11</v>
      </c>
      <c r="G111" s="142">
        <f t="shared" si="44"/>
        <v>12</v>
      </c>
      <c r="H111" s="142">
        <f t="shared" si="44"/>
        <v>15</v>
      </c>
      <c r="I111" s="142">
        <f t="shared" si="44"/>
        <v>16</v>
      </c>
      <c r="J111" s="142">
        <f t="shared" si="44"/>
        <v>12</v>
      </c>
      <c r="K111" s="142">
        <f t="shared" si="44"/>
        <v>15</v>
      </c>
      <c r="L111" s="142">
        <f t="shared" si="44"/>
        <v>16</v>
      </c>
      <c r="M111" s="142">
        <f t="shared" si="44"/>
        <v>14</v>
      </c>
      <c r="N111" s="142">
        <f t="shared" si="44"/>
        <v>11</v>
      </c>
      <c r="O111" s="142">
        <f t="shared" si="44"/>
        <v>12</v>
      </c>
      <c r="P111" s="142">
        <f t="shared" si="44"/>
        <v>14</v>
      </c>
      <c r="Q111" s="142">
        <f t="shared" si="44"/>
        <v>11</v>
      </c>
      <c r="R111" s="142">
        <f t="shared" si="44"/>
        <v>19</v>
      </c>
      <c r="S111" s="142">
        <f t="shared" si="44"/>
        <v>20</v>
      </c>
      <c r="T111" s="142">
        <f t="shared" si="44"/>
        <v>18</v>
      </c>
      <c r="U111" s="142">
        <f t="shared" si="44"/>
        <v>20</v>
      </c>
      <c r="V111" s="142">
        <f t="shared" si="44"/>
        <v>15</v>
      </c>
      <c r="W111" s="142">
        <f t="shared" si="44"/>
        <v>19</v>
      </c>
      <c r="X111" s="142">
        <f t="shared" si="44"/>
        <v>8</v>
      </c>
      <c r="Y111" s="142">
        <f t="shared" si="44"/>
        <v>8</v>
      </c>
      <c r="Z111" s="142">
        <f t="shared" si="44"/>
        <v>10</v>
      </c>
      <c r="AA111" s="142">
        <f t="shared" si="44"/>
        <v>7</v>
      </c>
      <c r="AB111" s="142">
        <f t="shared" si="44"/>
        <v>8</v>
      </c>
      <c r="AC111" s="142">
        <f t="shared" si="44"/>
        <v>8</v>
      </c>
      <c r="AD111" s="142">
        <f t="shared" si="44"/>
        <v>9</v>
      </c>
      <c r="AE111" s="142">
        <f t="shared" si="44"/>
        <v>8</v>
      </c>
      <c r="AF111" s="142">
        <f t="shared" si="44"/>
        <v>7</v>
      </c>
      <c r="AG111" s="142">
        <f t="shared" si="44"/>
        <v>6</v>
      </c>
      <c r="AH111" s="142">
        <f t="shared" si="44"/>
        <v>12</v>
      </c>
      <c r="AI111" s="142" t="str">
        <f t="shared" si="44"/>
        <v/>
      </c>
      <c r="AJ111" s="142" t="str">
        <f t="shared" si="44"/>
        <v/>
      </c>
      <c r="AK111" s="142" t="str">
        <f t="shared" si="44"/>
        <v/>
      </c>
      <c r="AL111" s="142" t="str">
        <f t="shared" si="44"/>
        <v/>
      </c>
      <c r="AM111" s="142" t="str">
        <f t="shared" si="44"/>
        <v/>
      </c>
    </row>
    <row r="112" ht="15.75" customHeight="1">
      <c r="A112" s="150" t="s">
        <v>166</v>
      </c>
      <c r="B112" s="148"/>
      <c r="C112" s="148"/>
      <c r="D112" s="148"/>
      <c r="E112" s="148"/>
      <c r="F112" s="148"/>
      <c r="G112" s="148"/>
      <c r="H112" s="148"/>
      <c r="I112" s="148"/>
      <c r="J112" s="148"/>
      <c r="K112" s="148"/>
      <c r="L112" s="148"/>
      <c r="M112" s="148"/>
      <c r="N112" s="148"/>
      <c r="O112" s="148"/>
      <c r="P112" s="148"/>
      <c r="Q112" s="148"/>
      <c r="R112" s="148"/>
      <c r="S112" s="148"/>
      <c r="T112" s="148"/>
      <c r="U112" s="148"/>
      <c r="V112" s="148"/>
      <c r="W112" s="148"/>
      <c r="X112" s="148"/>
      <c r="Y112" s="148"/>
      <c r="Z112" s="148"/>
      <c r="AA112" s="148"/>
      <c r="AB112" s="148"/>
      <c r="AC112" s="148"/>
      <c r="AD112" s="148"/>
      <c r="AE112" s="148"/>
      <c r="AF112" s="148"/>
      <c r="AG112" s="148"/>
      <c r="AH112" s="148"/>
      <c r="AI112" s="148"/>
      <c r="AJ112" s="148"/>
      <c r="AK112" s="148"/>
      <c r="AL112" s="148"/>
      <c r="AM112" s="148"/>
    </row>
    <row r="113" ht="12.75" customHeight="1">
      <c r="A113" s="139" t="s">
        <v>159</v>
      </c>
      <c r="B113" s="139" t="s">
        <v>41</v>
      </c>
      <c r="C113" s="139" t="s">
        <v>42</v>
      </c>
      <c r="D113" s="139" t="s">
        <v>43</v>
      </c>
      <c r="E113" s="139" t="s">
        <v>44</v>
      </c>
      <c r="F113" s="139" t="s">
        <v>45</v>
      </c>
      <c r="G113" s="139" t="s">
        <v>46</v>
      </c>
      <c r="H113" s="139" t="s">
        <v>47</v>
      </c>
      <c r="I113" s="139" t="s">
        <v>48</v>
      </c>
      <c r="J113" s="139" t="s">
        <v>49</v>
      </c>
      <c r="K113" s="139" t="s">
        <v>50</v>
      </c>
      <c r="L113" s="140" t="s">
        <v>51</v>
      </c>
      <c r="M113" s="140" t="s">
        <v>52</v>
      </c>
      <c r="N113" s="140" t="s">
        <v>53</v>
      </c>
      <c r="O113" s="140" t="s">
        <v>54</v>
      </c>
      <c r="P113" s="140" t="s">
        <v>55</v>
      </c>
      <c r="Q113" s="140" t="s">
        <v>56</v>
      </c>
      <c r="R113" s="140" t="s">
        <v>57</v>
      </c>
      <c r="S113" s="140" t="s">
        <v>58</v>
      </c>
      <c r="T113" s="140" t="s">
        <v>59</v>
      </c>
      <c r="U113" s="140" t="s">
        <v>60</v>
      </c>
      <c r="V113" s="140" t="s">
        <v>61</v>
      </c>
      <c r="W113" s="140" t="s">
        <v>62</v>
      </c>
      <c r="X113" s="140" t="s">
        <v>63</v>
      </c>
      <c r="Y113" s="140" t="s">
        <v>64</v>
      </c>
      <c r="Z113" s="140" t="s">
        <v>65</v>
      </c>
      <c r="AA113" s="140" t="s">
        <v>66</v>
      </c>
      <c r="AB113" s="140" t="s">
        <v>67</v>
      </c>
      <c r="AC113" s="140" t="s">
        <v>68</v>
      </c>
      <c r="AD113" s="140" t="s">
        <v>69</v>
      </c>
      <c r="AE113" s="140" t="s">
        <v>70</v>
      </c>
      <c r="AF113" s="140" t="s">
        <v>71</v>
      </c>
      <c r="AG113" s="140" t="s">
        <v>72</v>
      </c>
      <c r="AH113" s="140" t="s">
        <v>73</v>
      </c>
      <c r="AI113" s="140" t="s">
        <v>74</v>
      </c>
      <c r="AJ113" s="140" t="s">
        <v>75</v>
      </c>
      <c r="AK113" s="140" t="s">
        <v>76</v>
      </c>
      <c r="AL113" s="140" t="s">
        <v>77</v>
      </c>
      <c r="AM113" s="140" t="s">
        <v>78</v>
      </c>
    </row>
    <row r="114" ht="12.75" customHeight="1">
      <c r="A114" s="139" t="s">
        <v>167</v>
      </c>
      <c r="B114" s="142">
        <f t="shared" ref="B114:AM114" si="45">IF(B$69&lt;=38,MAX(B$70:B$89),"")</f>
        <v>10.793</v>
      </c>
      <c r="C114" s="142">
        <f t="shared" si="45"/>
        <v>10.384</v>
      </c>
      <c r="D114" s="142">
        <f t="shared" si="45"/>
        <v>9.873</v>
      </c>
      <c r="E114" s="142">
        <f t="shared" si="45"/>
        <v>9.145</v>
      </c>
      <c r="F114" s="142">
        <f t="shared" si="45"/>
        <v>8.847</v>
      </c>
      <c r="G114" s="142">
        <f t="shared" si="45"/>
        <v>9.135</v>
      </c>
      <c r="H114" s="142">
        <f t="shared" si="45"/>
        <v>7.835</v>
      </c>
      <c r="I114" s="142">
        <f t="shared" si="45"/>
        <v>8.189</v>
      </c>
      <c r="J114" s="142">
        <f t="shared" si="45"/>
        <v>7.994</v>
      </c>
      <c r="K114" s="142">
        <f t="shared" si="45"/>
        <v>8.15</v>
      </c>
      <c r="L114" s="142">
        <f t="shared" si="45"/>
        <v>9.442</v>
      </c>
      <c r="M114" s="142">
        <f t="shared" si="45"/>
        <v>9.495</v>
      </c>
      <c r="N114" s="142">
        <f t="shared" si="45"/>
        <v>8.593</v>
      </c>
      <c r="O114" s="142">
        <f t="shared" si="45"/>
        <v>9.125</v>
      </c>
      <c r="P114" s="142">
        <f t="shared" si="45"/>
        <v>8.312</v>
      </c>
      <c r="Q114" s="142">
        <f t="shared" si="45"/>
        <v>8.543</v>
      </c>
      <c r="R114" s="142">
        <f t="shared" si="45"/>
        <v>8.467</v>
      </c>
      <c r="S114" s="142">
        <f t="shared" si="45"/>
        <v>8.745</v>
      </c>
      <c r="T114" s="142">
        <f t="shared" si="45"/>
        <v>8.454</v>
      </c>
      <c r="U114" s="142">
        <f t="shared" si="45"/>
        <v>8.489</v>
      </c>
      <c r="V114" s="142">
        <f t="shared" si="45"/>
        <v>9.511</v>
      </c>
      <c r="W114" s="142">
        <f t="shared" si="45"/>
        <v>8.411</v>
      </c>
      <c r="X114" s="142">
        <f t="shared" si="45"/>
        <v>11.076</v>
      </c>
      <c r="Y114" s="142">
        <f t="shared" si="45"/>
        <v>10.113</v>
      </c>
      <c r="Z114" s="142">
        <f t="shared" si="45"/>
        <v>9.901</v>
      </c>
      <c r="AA114" s="142">
        <f t="shared" si="45"/>
        <v>9.413</v>
      </c>
      <c r="AB114" s="142">
        <f t="shared" si="45"/>
        <v>10.584</v>
      </c>
      <c r="AC114" s="142">
        <f t="shared" si="45"/>
        <v>10.312</v>
      </c>
      <c r="AD114" s="142">
        <f t="shared" si="45"/>
        <v>8.977</v>
      </c>
      <c r="AE114" s="142">
        <f t="shared" si="45"/>
        <v>8.61</v>
      </c>
      <c r="AF114" s="142">
        <f t="shared" si="45"/>
        <v>9.372</v>
      </c>
      <c r="AG114" s="142">
        <f t="shared" si="45"/>
        <v>9.572</v>
      </c>
      <c r="AH114" s="142">
        <f t="shared" si="45"/>
        <v>10.681</v>
      </c>
      <c r="AI114" s="142" t="str">
        <f t="shared" si="45"/>
        <v/>
      </c>
      <c r="AJ114" s="142" t="str">
        <f t="shared" si="45"/>
        <v/>
      </c>
      <c r="AK114" s="142" t="str">
        <f t="shared" si="45"/>
        <v/>
      </c>
      <c r="AL114" s="142" t="str">
        <f t="shared" si="45"/>
        <v/>
      </c>
      <c r="AM114" s="142" t="str">
        <f t="shared" si="45"/>
        <v/>
      </c>
    </row>
    <row r="115" ht="12.75" customHeight="1">
      <c r="A115" s="139" t="s">
        <v>168</v>
      </c>
      <c r="B115" s="142">
        <f t="shared" ref="B115:AM115" si="46">IF(B$69&lt;=38,MIN(B$70:B$89),"")</f>
        <v>2.852</v>
      </c>
      <c r="C115" s="142">
        <f t="shared" si="46"/>
        <v>1.984</v>
      </c>
      <c r="D115" s="142">
        <f t="shared" si="46"/>
        <v>2.628</v>
      </c>
      <c r="E115" s="142">
        <f t="shared" si="46"/>
        <v>2.621</v>
      </c>
      <c r="F115" s="142">
        <f t="shared" si="46"/>
        <v>3.025</v>
      </c>
      <c r="G115" s="142">
        <f t="shared" si="46"/>
        <v>2.996</v>
      </c>
      <c r="H115" s="142">
        <f t="shared" si="46"/>
        <v>3.37</v>
      </c>
      <c r="I115" s="142">
        <f t="shared" si="46"/>
        <v>3.636</v>
      </c>
      <c r="J115" s="142">
        <f t="shared" si="46"/>
        <v>3.143</v>
      </c>
      <c r="K115" s="142">
        <f t="shared" si="46"/>
        <v>3.253</v>
      </c>
      <c r="L115" s="142">
        <f t="shared" si="46"/>
        <v>3.052</v>
      </c>
      <c r="M115" s="142">
        <f t="shared" si="46"/>
        <v>3.031</v>
      </c>
      <c r="N115" s="142">
        <f t="shared" si="46"/>
        <v>2.728</v>
      </c>
      <c r="O115" s="142">
        <f t="shared" si="46"/>
        <v>2.748</v>
      </c>
      <c r="P115" s="142">
        <f t="shared" si="46"/>
        <v>2.739</v>
      </c>
      <c r="Q115" s="142">
        <f t="shared" si="46"/>
        <v>3.04</v>
      </c>
      <c r="R115" s="142">
        <f t="shared" si="46"/>
        <v>2.713</v>
      </c>
      <c r="S115" s="142">
        <f t="shared" si="46"/>
        <v>2.688</v>
      </c>
      <c r="T115" s="142">
        <f t="shared" si="46"/>
        <v>2.637</v>
      </c>
      <c r="U115" s="142">
        <f t="shared" si="46"/>
        <v>2.694</v>
      </c>
      <c r="V115" s="142">
        <f t="shared" si="46"/>
        <v>2.984</v>
      </c>
      <c r="W115" s="142">
        <f t="shared" si="46"/>
        <v>2.703</v>
      </c>
      <c r="X115" s="142">
        <f t="shared" si="46"/>
        <v>2.947</v>
      </c>
      <c r="Y115" s="142">
        <f t="shared" si="46"/>
        <v>3.148</v>
      </c>
      <c r="Z115" s="142">
        <f t="shared" si="46"/>
        <v>3.094</v>
      </c>
      <c r="AA115" s="142">
        <f t="shared" si="46"/>
        <v>3.424</v>
      </c>
      <c r="AB115" s="142">
        <f t="shared" si="46"/>
        <v>3.107</v>
      </c>
      <c r="AC115" s="142">
        <f t="shared" si="46"/>
        <v>2.772</v>
      </c>
      <c r="AD115" s="142">
        <f t="shared" si="46"/>
        <v>2.836</v>
      </c>
      <c r="AE115" s="142">
        <f t="shared" si="46"/>
        <v>3.049</v>
      </c>
      <c r="AF115" s="142">
        <f t="shared" si="46"/>
        <v>3.003</v>
      </c>
      <c r="AG115" s="142">
        <f t="shared" si="46"/>
        <v>2.91</v>
      </c>
      <c r="AH115" s="142">
        <f t="shared" si="46"/>
        <v>2.858</v>
      </c>
      <c r="AI115" s="142" t="str">
        <f t="shared" si="46"/>
        <v/>
      </c>
      <c r="AJ115" s="142" t="str">
        <f t="shared" si="46"/>
        <v/>
      </c>
      <c r="AK115" s="142" t="str">
        <f t="shared" si="46"/>
        <v/>
      </c>
      <c r="AL115" s="142" t="str">
        <f t="shared" si="46"/>
        <v/>
      </c>
      <c r="AM115" s="142" t="str">
        <f t="shared" si="46"/>
        <v/>
      </c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</row>
    <row r="145" ht="12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</row>
    <row r="176" ht="12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</row>
    <row r="31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</row>
    <row r="317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</row>
    <row r="318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</row>
    <row r="319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</row>
    <row r="320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</row>
    <row r="321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</row>
    <row r="322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</row>
    <row r="323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</row>
    <row r="324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</row>
    <row r="325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</row>
    <row r="3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</row>
    <row r="32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</row>
    <row r="328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</row>
    <row r="329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</row>
    <row r="330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</row>
    <row r="331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</row>
    <row r="332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</row>
    <row r="333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</row>
    <row r="334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</row>
    <row r="335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</row>
    <row r="33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</row>
    <row r="3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</row>
    <row r="338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</row>
    <row r="339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</row>
    <row r="340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</row>
    <row r="341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</row>
    <row r="342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</row>
    <row r="343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</row>
    <row r="344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</row>
    <row r="345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</row>
    <row r="34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</row>
    <row r="347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</row>
    <row r="348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</row>
    <row r="349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</row>
    <row r="350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</row>
    <row r="351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</row>
    <row r="352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</row>
    <row r="353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</row>
    <row r="354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</row>
    <row r="355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</row>
    <row r="35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</row>
    <row r="357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</row>
    <row r="35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</row>
    <row r="359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</row>
    <row r="360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</row>
    <row r="361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</row>
    <row r="362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</row>
    <row r="363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</row>
    <row r="364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</row>
    <row r="365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</row>
    <row r="36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</row>
    <row r="367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</row>
    <row r="368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</row>
    <row r="369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</row>
    <row r="370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</row>
    <row r="371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</row>
    <row r="372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</row>
    <row r="373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</row>
    <row r="374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</row>
    <row r="375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</row>
    <row r="37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</row>
    <row r="377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</row>
    <row r="378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</row>
    <row r="379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</row>
    <row r="380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</row>
    <row r="381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</row>
    <row r="382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</row>
    <row r="383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</row>
    <row r="384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</row>
    <row r="385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</row>
    <row r="38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</row>
    <row r="387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</row>
    <row r="388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</row>
    <row r="389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</row>
    <row r="390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</row>
    <row r="391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</row>
    <row r="392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</row>
    <row r="393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</row>
    <row r="394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</row>
    <row r="395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</row>
    <row r="39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</row>
    <row r="397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</row>
    <row r="398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</row>
    <row r="399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</row>
    <row r="400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</row>
    <row r="401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</row>
    <row r="402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</row>
    <row r="403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</row>
    <row r="404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</row>
    <row r="405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</row>
    <row r="40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</row>
    <row r="407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</row>
    <row r="408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</row>
    <row r="409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</row>
    <row r="410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</row>
    <row r="411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</row>
    <row r="412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</row>
    <row r="413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</row>
    <row r="414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</row>
    <row r="415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</row>
    <row r="41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</row>
    <row r="417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</row>
    <row r="418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</row>
    <row r="419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</row>
    <row r="420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</row>
    <row r="421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</row>
    <row r="422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</row>
    <row r="423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</row>
    <row r="424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</row>
    <row r="425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</row>
    <row r="4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</row>
    <row r="427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</row>
    <row r="428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</row>
    <row r="429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</row>
    <row r="430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</row>
    <row r="431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</row>
    <row r="432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</row>
    <row r="433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</row>
    <row r="434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</row>
    <row r="435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</row>
    <row r="43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</row>
    <row r="437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</row>
    <row r="438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</row>
    <row r="439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</row>
    <row r="440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</row>
    <row r="441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</row>
    <row r="442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</row>
    <row r="443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</row>
    <row r="444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</row>
    <row r="445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</row>
    <row r="44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</row>
    <row r="447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</row>
    <row r="448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</row>
    <row r="449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</row>
    <row r="450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</row>
    <row r="451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</row>
    <row r="452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</row>
    <row r="453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</row>
    <row r="454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</row>
    <row r="455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</row>
    <row r="45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</row>
    <row r="457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</row>
    <row r="458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</row>
    <row r="459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</row>
    <row r="460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</row>
    <row r="461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</row>
    <row r="462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</row>
    <row r="463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</row>
    <row r="464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</row>
    <row r="465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</row>
    <row r="46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</row>
    <row r="467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</row>
    <row r="468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</row>
    <row r="469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</row>
    <row r="470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</row>
    <row r="471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</row>
    <row r="472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</row>
    <row r="473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</row>
    <row r="474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</row>
    <row r="475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</row>
    <row r="47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</row>
    <row r="477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</row>
    <row r="478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</row>
    <row r="479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</row>
    <row r="480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</row>
    <row r="481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</row>
    <row r="482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</row>
    <row r="483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</row>
    <row r="484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</row>
    <row r="485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</row>
    <row r="48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</row>
    <row r="487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</row>
    <row r="488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</row>
    <row r="489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</row>
    <row r="490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</row>
    <row r="491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</row>
    <row r="492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</row>
    <row r="493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</row>
    <row r="494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</row>
    <row r="495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</row>
    <row r="49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</row>
    <row r="497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</row>
    <row r="498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</row>
    <row r="499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</row>
    <row r="500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</row>
    <row r="501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</row>
    <row r="502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</row>
    <row r="503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</row>
    <row r="504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</row>
    <row r="505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</row>
    <row r="50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</row>
    <row r="507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</row>
    <row r="508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</row>
    <row r="509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</row>
    <row r="510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</row>
    <row r="511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</row>
    <row r="512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</row>
    <row r="513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</row>
    <row r="514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</row>
    <row r="515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</row>
    <row r="51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</row>
    <row r="517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</row>
    <row r="518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</row>
    <row r="519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</row>
    <row r="520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</row>
    <row r="521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</row>
    <row r="522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</row>
    <row r="523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</row>
    <row r="524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</row>
    <row r="525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</row>
    <row r="5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</row>
    <row r="527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</row>
    <row r="528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</row>
    <row r="529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</row>
    <row r="530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</row>
    <row r="531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</row>
    <row r="532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</row>
    <row r="533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</row>
    <row r="534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</row>
    <row r="535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</row>
    <row r="53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</row>
    <row r="537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</row>
    <row r="538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</row>
    <row r="539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</row>
    <row r="540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</row>
    <row r="541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</row>
    <row r="542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</row>
    <row r="543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</row>
    <row r="544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</row>
    <row r="545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</row>
    <row r="54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</row>
    <row r="547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</row>
    <row r="548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</row>
    <row r="549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</row>
    <row r="550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</row>
    <row r="551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</row>
    <row r="552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</row>
    <row r="553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</row>
    <row r="554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</row>
    <row r="555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</row>
    <row r="55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</row>
    <row r="557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</row>
    <row r="558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</row>
    <row r="559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</row>
    <row r="560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</row>
    <row r="561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</row>
    <row r="562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</row>
    <row r="563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</row>
    <row r="564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</row>
    <row r="565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</row>
    <row r="56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</row>
    <row r="567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</row>
    <row r="568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</row>
    <row r="569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</row>
    <row r="570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</row>
    <row r="571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</row>
    <row r="572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</row>
    <row r="573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</row>
    <row r="574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</row>
    <row r="575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</row>
    <row r="57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</row>
    <row r="577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</row>
    <row r="578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</row>
    <row r="579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</row>
    <row r="580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</row>
    <row r="581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</row>
    <row r="582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</row>
    <row r="583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</row>
    <row r="584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</row>
    <row r="585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</row>
    <row r="752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</row>
    <row r="753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</row>
    <row r="754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</row>
    <row r="755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</row>
    <row r="75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</row>
    <row r="757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</row>
    <row r="758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</row>
    <row r="759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</row>
    <row r="760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</row>
    <row r="761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</row>
    <row r="762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</row>
    <row r="763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</row>
    <row r="764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</row>
    <row r="765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</row>
    <row r="76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</row>
    <row r="767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</row>
    <row r="768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</row>
    <row r="769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</row>
    <row r="770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</sheetData>
  <conditionalFormatting sqref="B70:AM8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47:AM6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92:AM111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114:AM11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00"/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hidden="1" min="1" max="2" width="13.86"/>
    <col customWidth="1" min="3" max="44" width="13.86"/>
  </cols>
  <sheetData>
    <row r="1" ht="12.75" customHeight="1">
      <c r="A1" s="168"/>
      <c r="B1" s="168"/>
      <c r="C1" s="169" t="s">
        <v>169</v>
      </c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</row>
    <row r="2" ht="12.75" customHeight="1">
      <c r="A2" s="170">
        <v>1.0</v>
      </c>
      <c r="B2" s="170">
        <v>1.0</v>
      </c>
      <c r="C2" s="139" t="s">
        <v>34</v>
      </c>
      <c r="D2" s="139" t="s">
        <v>35</v>
      </c>
      <c r="E2" s="171">
        <v>1.0</v>
      </c>
      <c r="F2" s="171">
        <v>2.0</v>
      </c>
      <c r="G2" s="171">
        <v>3.0</v>
      </c>
      <c r="H2" s="171">
        <v>4.0</v>
      </c>
      <c r="I2" s="171">
        <v>5.0</v>
      </c>
      <c r="J2" s="171">
        <v>6.0</v>
      </c>
      <c r="K2" s="171">
        <v>7.0</v>
      </c>
      <c r="L2" s="171">
        <v>8.0</v>
      </c>
      <c r="M2" s="171">
        <v>9.0</v>
      </c>
      <c r="N2" s="171">
        <v>10.0</v>
      </c>
      <c r="O2" s="171">
        <v>11.0</v>
      </c>
      <c r="P2" s="171">
        <v>12.0</v>
      </c>
      <c r="Q2" s="171">
        <v>13.0</v>
      </c>
      <c r="R2" s="171">
        <v>14.0</v>
      </c>
      <c r="S2" s="171">
        <v>15.0</v>
      </c>
      <c r="T2" s="171">
        <v>16.0</v>
      </c>
      <c r="U2" s="171">
        <v>17.0</v>
      </c>
      <c r="V2" s="171">
        <v>18.0</v>
      </c>
      <c r="W2" s="171">
        <v>19.0</v>
      </c>
      <c r="X2" s="171">
        <v>20.0</v>
      </c>
      <c r="Y2" s="171">
        <v>21.0</v>
      </c>
      <c r="Z2" s="171">
        <v>22.0</v>
      </c>
      <c r="AA2" s="171">
        <v>23.0</v>
      </c>
      <c r="AB2" s="171">
        <v>24.0</v>
      </c>
      <c r="AC2" s="171">
        <v>25.0</v>
      </c>
      <c r="AD2" s="171">
        <v>26.0</v>
      </c>
      <c r="AE2" s="171">
        <v>27.0</v>
      </c>
      <c r="AF2" s="171">
        <v>28.0</v>
      </c>
      <c r="AG2" s="171">
        <v>29.0</v>
      </c>
      <c r="AH2" s="171">
        <v>30.0</v>
      </c>
      <c r="AI2" s="171">
        <v>31.0</v>
      </c>
      <c r="AJ2" s="171">
        <v>32.0</v>
      </c>
      <c r="AK2" s="171">
        <v>33.0</v>
      </c>
      <c r="AL2" s="171">
        <v>34.0</v>
      </c>
      <c r="AM2" s="171">
        <v>35.0</v>
      </c>
      <c r="AN2" s="171">
        <v>36.0</v>
      </c>
      <c r="AO2" s="171">
        <v>37.0</v>
      </c>
      <c r="AP2" s="171">
        <v>38.0</v>
      </c>
      <c r="AQ2" s="170"/>
      <c r="AR2" s="170"/>
    </row>
    <row r="3" ht="12.75" customHeight="1">
      <c r="A3" s="170">
        <f t="shared" ref="A3:A192" si="1">IF(B2&lt;20,A2,A2+1)</f>
        <v>1</v>
      </c>
      <c r="B3" s="170">
        <f t="shared" ref="B3:B192" si="2">IF(A2=A3,B2+1,A3+1)</f>
        <v>2</v>
      </c>
      <c r="C3" s="140" t="str">
        <f t="array" ref="C3">INDEX(Fixtures!$A$2:$A$21,A3)</f>
        <v>Arsenal</v>
      </c>
      <c r="D3" s="140" t="str">
        <f t="array" ref="D3">INDEX(Fixtures!$A$2:$A$21,B3)</f>
        <v>Bournemouth</v>
      </c>
      <c r="E3" s="172">
        <f>MAX(VLOOKUP($C3,Calc_OppAtt!$A$47:$AM$66,E$2+1,FALSE),VLOOKUP($D3,Calc_OppAtt!$A$47:$AM$66,E$2+1,FALSE))</f>
        <v>1.170479452</v>
      </c>
      <c r="F3" s="172">
        <f>MAX(VLOOKUP($C3,Calc_OppAtt!$A$47:$AM$66,F$2+1,FALSE),VLOOKUP($D3,Calc_OppAtt!$A$47:$AM$66,F$2+1,FALSE))</f>
        <v>1.021610951</v>
      </c>
      <c r="G3" s="172">
        <f>MAX(VLOOKUP($C3,Calc_OppAtt!$A$47:$AM$66,G$2+1,FALSE),VLOOKUP($D3,Calc_OppAtt!$A$47:$AM$66,G$2+1,FALSE))</f>
        <v>1.65029444</v>
      </c>
      <c r="H3" s="172">
        <f>MAX(VLOOKUP($C3,Calc_OppAtt!$A$47:$AM$66,H$2+1,FALSE),VLOOKUP($D3,Calc_OppAtt!$A$47:$AM$66,H$2+1,FALSE))</f>
        <v>0.9788235294</v>
      </c>
      <c r="I3" s="172">
        <f>MAX(VLOOKUP($C3,Calc_OppAtt!$A$47:$AM$66,I$2+1,FALSE),VLOOKUP($D3,Calc_OppAtt!$A$47:$AM$66,I$2+1,FALSE))</f>
        <v>1.493123755</v>
      </c>
      <c r="J3" s="172">
        <f>MAX(VLOOKUP($C3,Calc_OppAtt!$A$47:$AM$66,J$2+1,FALSE),VLOOKUP($D3,Calc_OppAtt!$A$47:$AM$66,J$2+1,FALSE))</f>
        <v>1.414538412</v>
      </c>
      <c r="K3" s="172">
        <f>MAX(VLOOKUP($C3,Calc_OppAtt!$A$47:$AM$66,K$2+1,FALSE),VLOOKUP($D3,Calc_OppAtt!$A$47:$AM$66,K$2+1,FALSE))</f>
        <v>1.296660024</v>
      </c>
      <c r="L3" s="172">
        <f>MAX(VLOOKUP($C3,Calc_OppAtt!$A$47:$AM$66,L$2+1,FALSE),VLOOKUP($D3,Calc_OppAtt!$A$47:$AM$66,L$2+1,FALSE))</f>
        <v>1.218074681</v>
      </c>
      <c r="M3" s="172">
        <f>MAX(VLOOKUP($C3,Calc_OppAtt!$A$47:$AM$66,M$2+1,FALSE),VLOOKUP($D3,Calc_OppAtt!$A$47:$AM$66,M$2+1,FALSE))</f>
        <v>1.493123755</v>
      </c>
      <c r="N3" s="172">
        <f>MAX(VLOOKUP($C3,Calc_OppAtt!$A$47:$AM$66,N$2+1,FALSE),VLOOKUP($D3,Calc_OppAtt!$A$47:$AM$66,N$2+1,FALSE))</f>
        <v>1.060903995</v>
      </c>
      <c r="O3" s="172">
        <f>MAX(VLOOKUP($C3,Calc_OppAtt!$A$47:$AM$66,O$2+1,FALSE),VLOOKUP($D3,Calc_OppAtt!$A$47:$AM$66,O$2+1,FALSE))</f>
        <v>1.100196294</v>
      </c>
      <c r="P3" s="172">
        <f>MAX(VLOOKUP($C3,Calc_OppAtt!$A$47:$AM$66,P$2+1,FALSE),VLOOKUP($D3,Calc_OppAtt!$A$47:$AM$66,P$2+1,FALSE))</f>
        <v>1.06869863</v>
      </c>
      <c r="Q3" s="172">
        <f>MAX(VLOOKUP($C3,Calc_OppAtt!$A$47:$AM$66,Q$2+1,FALSE),VLOOKUP($D3,Calc_OppAtt!$A$47:$AM$66,Q$2+1,FALSE))</f>
        <v>1.218074681</v>
      </c>
      <c r="R3" s="172">
        <f>MAX(VLOOKUP($C3,Calc_OppAtt!$A$47:$AM$66,R$2+1,FALSE),VLOOKUP($D3,Calc_OppAtt!$A$47:$AM$66,R$2+1,FALSE))</f>
        <v>0.785854922</v>
      </c>
      <c r="S3" s="172">
        <f>MAX(VLOOKUP($C3,Calc_OppAtt!$A$47:$AM$66,S$2+1,FALSE),VLOOKUP($D3,Calc_OppAtt!$A$47:$AM$66,S$2+1,FALSE))</f>
        <v>1.296660024</v>
      </c>
      <c r="T3" s="172">
        <f>MAX(VLOOKUP($C3,Calc_OppAtt!$A$47:$AM$66,T$2+1,FALSE),VLOOKUP($D3,Calc_OppAtt!$A$47:$AM$66,T$2+1,FALSE))</f>
        <v>1.296660024</v>
      </c>
      <c r="U3" s="172">
        <f>MAX(VLOOKUP($C3,Calc_OppAtt!$A$47:$AM$66,U$2+1,FALSE),VLOOKUP($D3,Calc_OppAtt!$A$47:$AM$66,U$2+1,FALSE))</f>
        <v>1.101176471</v>
      </c>
      <c r="V3" s="172">
        <f>MAX(VLOOKUP($C3,Calc_OppAtt!$A$47:$AM$66,V$2+1,FALSE),VLOOKUP($D3,Calc_OppAtt!$A$47:$AM$66,V$2+1,FALSE))</f>
        <v>1.139489338</v>
      </c>
      <c r="W3" s="172">
        <f>MAX(VLOOKUP($C3,Calc_OppAtt!$A$47:$AM$66,W$2+1,FALSE),VLOOKUP($D3,Calc_OppAtt!$A$47:$AM$66,W$2+1,FALSE))</f>
        <v>0.9823179059</v>
      </c>
      <c r="X3" s="172">
        <f>MAX(VLOOKUP($C3,Calc_OppAtt!$A$47:$AM$66,X$2+1,FALSE),VLOOKUP($D3,Calc_OppAtt!$A$47:$AM$66,X$2+1,FALSE))</f>
        <v>0.392927461</v>
      </c>
      <c r="Y3" s="172">
        <f>MAX(VLOOKUP($C3,Calc_OppAtt!$A$47:$AM$66,Y$2+1,FALSE),VLOOKUP($D3,Calc_OppAtt!$A$47:$AM$66,Y$2+1,FALSE))</f>
        <v>1.475821918</v>
      </c>
      <c r="Z3" s="172">
        <f>MAX(VLOOKUP($C3,Calc_OppAtt!$A$47:$AM$66,Z$2+1,FALSE),VLOOKUP($D3,Calc_OppAtt!$A$47:$AM$66,Z$2+1,FALSE))</f>
        <v>1.021610951</v>
      </c>
      <c r="AA3" s="172">
        <f>MAX(VLOOKUP($C3,Calc_OppAtt!$A$47:$AM$66,AA$2+1,FALSE),VLOOKUP($D3,Calc_OppAtt!$A$47:$AM$66,AA$2+1,FALSE))</f>
        <v>1.65029444</v>
      </c>
      <c r="AB3" s="172">
        <f>MAX(VLOOKUP($C3,Calc_OppAtt!$A$47:$AM$66,AB$2+1,FALSE),VLOOKUP($D3,Calc_OppAtt!$A$47:$AM$66,AB$2+1,FALSE))</f>
        <v>1.170479452</v>
      </c>
      <c r="AC3" s="172">
        <f>MAX(VLOOKUP($C3,Calc_OppAtt!$A$47:$AM$66,AC$2+1,FALSE),VLOOKUP($D3,Calc_OppAtt!$A$47:$AM$66,AC$2+1,FALSE))</f>
        <v>0.9788235294</v>
      </c>
      <c r="AD3" s="172">
        <f>MAX(VLOOKUP($C3,Calc_OppAtt!$A$47:$AM$66,AD$2+1,FALSE),VLOOKUP($D3,Calc_OppAtt!$A$47:$AM$66,AD$2+1,FALSE))</f>
        <v>0.9823179059</v>
      </c>
      <c r="AE3" s="172">
        <f>MAX(VLOOKUP($C3,Calc_OppAtt!$A$47:$AM$66,AE$2+1,FALSE),VLOOKUP($D3,Calc_OppAtt!$A$47:$AM$66,AE$2+1,FALSE))</f>
        <v>1.178781636</v>
      </c>
      <c r="AF3" s="172">
        <f>MAX(VLOOKUP($C3,Calc_OppAtt!$A$47:$AM$66,AF$2+1,FALSE),VLOOKUP($D3,Calc_OppAtt!$A$47:$AM$66,AF$2+1,FALSE))</f>
        <v>1.218074681</v>
      </c>
      <c r="AG3" s="172">
        <f>MAX(VLOOKUP($C3,Calc_OppAtt!$A$47:$AM$66,AG$2+1,FALSE),VLOOKUP($D3,Calc_OppAtt!$A$47:$AM$66,AG$2+1,FALSE))</f>
        <v>0.6286834896</v>
      </c>
      <c r="AH3" s="172">
        <f>MAX(VLOOKUP($C3,Calc_OppAtt!$A$47:$AM$66,AH$2+1,FALSE),VLOOKUP($D3,Calc_OppAtt!$A$47:$AM$66,AH$2+1,FALSE))</f>
        <v>0.9823179059</v>
      </c>
      <c r="AI3" s="172">
        <f>MAX(VLOOKUP($C3,Calc_OppAtt!$A$47:$AM$66,AI$2+1,FALSE),VLOOKUP($D3,Calc_OppAtt!$A$47:$AM$66,AI$2+1,FALSE))</f>
        <v>1.178781636</v>
      </c>
      <c r="AJ3" s="172">
        <f>MAX(VLOOKUP($C3,Calc_OppAtt!$A$47:$AM$66,AJ$2+1,FALSE),VLOOKUP($D3,Calc_OppAtt!$A$47:$AM$66,AJ$2+1,FALSE))</f>
        <v>1.178781636</v>
      </c>
      <c r="AK3" s="172">
        <f>MAX(VLOOKUP($C3,Calc_OppAtt!$A$47:$AM$66,AK$2+1,FALSE),VLOOKUP($D3,Calc_OppAtt!$A$47:$AM$66,AK$2+1,FALSE))</f>
        <v>0.8644402649</v>
      </c>
      <c r="AL3" s="172">
        <f>MAX(VLOOKUP($C3,Calc_OppAtt!$A$47:$AM$66,AL$2+1,FALSE),VLOOKUP($D3,Calc_OppAtt!$A$47:$AM$66,AL$2+1,FALSE))</f>
        <v>1.218074681</v>
      </c>
      <c r="AM3" s="172">
        <f>MAX(VLOOKUP($C3,Calc_OppAtt!$A$47:$AM$66,AM$2+1,FALSE),VLOOKUP($D3,Calc_OppAtt!$A$47:$AM$66,AM$2+1,FALSE))</f>
        <v>1.475821918</v>
      </c>
      <c r="AN3" s="172">
        <f>MAX(VLOOKUP($C3,Calc_OppAtt!$A$47:$AM$66,AN$2+1,FALSE),VLOOKUP($D3,Calc_OppAtt!$A$47:$AM$66,AN$2+1,FALSE))</f>
        <v>1.021610951</v>
      </c>
      <c r="AO3" s="172">
        <f>MAX(VLOOKUP($C3,Calc_OppAtt!$A$47:$AM$66,AO$2+1,FALSE),VLOOKUP($D3,Calc_OppAtt!$A$47:$AM$66,AO$2+1,FALSE))</f>
        <v>1.139489338</v>
      </c>
      <c r="AP3" s="172">
        <f>MAX(VLOOKUP($C3,Calc_OppAtt!$A$47:$AM$66,AP$2+1,FALSE),VLOOKUP($D3,Calc_OppAtt!$A$47:$AM$66,AP$2+1,FALSE))</f>
        <v>1.060903995</v>
      </c>
      <c r="AQ3" s="170"/>
      <c r="AR3" s="170"/>
    </row>
    <row r="4" ht="12.75" customHeight="1">
      <c r="A4" s="170">
        <f t="shared" si="1"/>
        <v>1</v>
      </c>
      <c r="B4" s="170">
        <f t="shared" si="2"/>
        <v>3</v>
      </c>
      <c r="C4" s="140" t="str">
        <f t="array" ref="C4">INDEX(Fixtures!$A$2:$A$21,A4)</f>
        <v>Arsenal</v>
      </c>
      <c r="D4" s="140" t="str">
        <f t="array" ref="D4">INDEX(Fixtures!$A$2:$A$21,B4)</f>
        <v>Brighton</v>
      </c>
      <c r="E4" s="172">
        <f>MAX(VLOOKUP($C4,Calc_OppAtt!$A$47:$AM$66,E$2+1,FALSE),VLOOKUP($D4,Calc_OppAtt!$A$47:$AM$66,E$2+1,FALSE))</f>
        <v>1.218074681</v>
      </c>
      <c r="F4" s="172">
        <f>MAX(VLOOKUP($C4,Calc_OppAtt!$A$47:$AM$66,F$2+1,FALSE),VLOOKUP($D4,Calc_OppAtt!$A$47:$AM$66,F$2+1,FALSE))</f>
        <v>0.7465618773</v>
      </c>
      <c r="G4" s="172">
        <f>MAX(VLOOKUP($C4,Calc_OppAtt!$A$47:$AM$66,G$2+1,FALSE),VLOOKUP($D4,Calc_OppAtt!$A$47:$AM$66,G$2+1,FALSE))</f>
        <v>1.65029444</v>
      </c>
      <c r="H4" s="172">
        <f>MAX(VLOOKUP($C4,Calc_OppAtt!$A$47:$AM$66,H$2+1,FALSE),VLOOKUP($D4,Calc_OppAtt!$A$47:$AM$66,H$2+1,FALSE))</f>
        <v>1.475821918</v>
      </c>
      <c r="I4" s="172">
        <f>MAX(VLOOKUP($C4,Calc_OppAtt!$A$47:$AM$66,I$2+1,FALSE),VLOOKUP($D4,Calc_OppAtt!$A$47:$AM$66,I$2+1,FALSE))</f>
        <v>1.021610951</v>
      </c>
      <c r="J4" s="172">
        <f>MAX(VLOOKUP($C4,Calc_OppAtt!$A$47:$AM$66,J$2+1,FALSE),VLOOKUP($D4,Calc_OppAtt!$A$47:$AM$66,J$2+1,FALSE))</f>
        <v>1.414538412</v>
      </c>
      <c r="K4" s="172">
        <f>MAX(VLOOKUP($C4,Calc_OppAtt!$A$47:$AM$66,K$2+1,FALSE),VLOOKUP($D4,Calc_OppAtt!$A$47:$AM$66,K$2+1,FALSE))</f>
        <v>1.296660024</v>
      </c>
      <c r="L4" s="172">
        <f>MAX(VLOOKUP($C4,Calc_OppAtt!$A$47:$AM$66,L$2+1,FALSE),VLOOKUP($D4,Calc_OppAtt!$A$47:$AM$66,L$2+1,FALSE))</f>
        <v>1.65029444</v>
      </c>
      <c r="M4" s="172">
        <f>MAX(VLOOKUP($C4,Calc_OppAtt!$A$47:$AM$66,M$2+1,FALSE),VLOOKUP($D4,Calc_OppAtt!$A$47:$AM$66,M$2+1,FALSE))</f>
        <v>1.493123755</v>
      </c>
      <c r="N4" s="172">
        <f>MAX(VLOOKUP($C4,Calc_OppAtt!$A$47:$AM$66,N$2+1,FALSE),VLOOKUP($D4,Calc_OppAtt!$A$47:$AM$66,N$2+1,FALSE))</f>
        <v>1.06869863</v>
      </c>
      <c r="O4" s="172">
        <f>MAX(VLOOKUP($C4,Calc_OppAtt!$A$47:$AM$66,O$2+1,FALSE),VLOOKUP($D4,Calc_OppAtt!$A$47:$AM$66,O$2+1,FALSE))</f>
        <v>1.100196294</v>
      </c>
      <c r="P4" s="172">
        <f>MAX(VLOOKUP($C4,Calc_OppAtt!$A$47:$AM$66,P$2+1,FALSE),VLOOKUP($D4,Calc_OppAtt!$A$47:$AM$66,P$2+1,FALSE))</f>
        <v>1.06869863</v>
      </c>
      <c r="Q4" s="172">
        <f>MAX(VLOOKUP($C4,Calc_OppAtt!$A$47:$AM$66,Q$2+1,FALSE),VLOOKUP($D4,Calc_OppAtt!$A$47:$AM$66,Q$2+1,FALSE))</f>
        <v>1.493123755</v>
      </c>
      <c r="R4" s="172">
        <f>MAX(VLOOKUP($C4,Calc_OppAtt!$A$47:$AM$66,R$2+1,FALSE),VLOOKUP($D4,Calc_OppAtt!$A$47:$AM$66,R$2+1,FALSE))</f>
        <v>0.9823179059</v>
      </c>
      <c r="S4" s="172">
        <f>MAX(VLOOKUP($C4,Calc_OppAtt!$A$47:$AM$66,S$2+1,FALSE),VLOOKUP($D4,Calc_OppAtt!$A$47:$AM$66,S$2+1,FALSE))</f>
        <v>1.100196294</v>
      </c>
      <c r="T4" s="172">
        <f>MAX(VLOOKUP($C4,Calc_OppAtt!$A$47:$AM$66,T$2+1,FALSE),VLOOKUP($D4,Calc_OppAtt!$A$47:$AM$66,T$2+1,FALSE))</f>
        <v>1.296660024</v>
      </c>
      <c r="U4" s="172">
        <f>MAX(VLOOKUP($C4,Calc_OppAtt!$A$47:$AM$66,U$2+1,FALSE),VLOOKUP($D4,Calc_OppAtt!$A$47:$AM$66,U$2+1,FALSE))</f>
        <v>1.021610951</v>
      </c>
      <c r="V4" s="172">
        <f>MAX(VLOOKUP($C4,Calc_OppAtt!$A$47:$AM$66,V$2+1,FALSE),VLOOKUP($D4,Calc_OppAtt!$A$47:$AM$66,V$2+1,FALSE))</f>
        <v>1.178781636</v>
      </c>
      <c r="W4" s="172">
        <f>MAX(VLOOKUP($C4,Calc_OppAtt!$A$47:$AM$66,W$2+1,FALSE),VLOOKUP($D4,Calc_OppAtt!$A$47:$AM$66,W$2+1,FALSE))</f>
        <v>1.218074681</v>
      </c>
      <c r="X4" s="172">
        <f>MAX(VLOOKUP($C4,Calc_OppAtt!$A$47:$AM$66,X$2+1,FALSE),VLOOKUP($D4,Calc_OppAtt!$A$47:$AM$66,X$2+1,FALSE))</f>
        <v>1.414538412</v>
      </c>
      <c r="Y4" s="172">
        <f>MAX(VLOOKUP($C4,Calc_OppAtt!$A$47:$AM$66,Y$2+1,FALSE),VLOOKUP($D4,Calc_OppAtt!$A$47:$AM$66,Y$2+1,FALSE))</f>
        <v>1.475821918</v>
      </c>
      <c r="Z4" s="172">
        <f>MAX(VLOOKUP($C4,Calc_OppAtt!$A$47:$AM$66,Z$2+1,FALSE),VLOOKUP($D4,Calc_OppAtt!$A$47:$AM$66,Z$2+1,FALSE))</f>
        <v>1.100196294</v>
      </c>
      <c r="AA4" s="172">
        <f>MAX(VLOOKUP($C4,Calc_OppAtt!$A$47:$AM$66,AA$2+1,FALSE),VLOOKUP($D4,Calc_OppAtt!$A$47:$AM$66,AA$2+1,FALSE))</f>
        <v>0.8644402649</v>
      </c>
      <c r="AB4" s="172">
        <f>MAX(VLOOKUP($C4,Calc_OppAtt!$A$47:$AM$66,AB$2+1,FALSE),VLOOKUP($D4,Calc_OppAtt!$A$47:$AM$66,AB$2+1,FALSE))</f>
        <v>1.170479452</v>
      </c>
      <c r="AC4" s="172">
        <f>MAX(VLOOKUP($C4,Calc_OppAtt!$A$47:$AM$66,AC$2+1,FALSE),VLOOKUP($D4,Calc_OppAtt!$A$47:$AM$66,AC$2+1,FALSE))</f>
        <v>1.296660024</v>
      </c>
      <c r="AD4" s="172">
        <f>MAX(VLOOKUP($C4,Calc_OppAtt!$A$47:$AM$66,AD$2+1,FALSE),VLOOKUP($D4,Calc_OppAtt!$A$47:$AM$66,AD$2+1,FALSE))</f>
        <v>0.9823179059</v>
      </c>
      <c r="AE4" s="172">
        <f>MAX(VLOOKUP($C4,Calc_OppAtt!$A$47:$AM$66,AE$2+1,FALSE),VLOOKUP($D4,Calc_OppAtt!$A$47:$AM$66,AE$2+1,FALSE))</f>
        <v>1.178781636</v>
      </c>
      <c r="AF4" s="172">
        <f>MAX(VLOOKUP($C4,Calc_OppAtt!$A$47:$AM$66,AF$2+1,FALSE),VLOOKUP($D4,Calc_OppAtt!$A$47:$AM$66,AF$2+1,FALSE))</f>
        <v>1.218074681</v>
      </c>
      <c r="AG4" s="172">
        <f>MAX(VLOOKUP($C4,Calc_OppAtt!$A$47:$AM$66,AG$2+1,FALSE),VLOOKUP($D4,Calc_OppAtt!$A$47:$AM$66,AG$2+1,FALSE))</f>
        <v>1.296660024</v>
      </c>
      <c r="AH4" s="172">
        <f>MAX(VLOOKUP($C4,Calc_OppAtt!$A$47:$AM$66,AH$2+1,FALSE),VLOOKUP($D4,Calc_OppAtt!$A$47:$AM$66,AH$2+1,FALSE))</f>
        <v>1.060903995</v>
      </c>
      <c r="AI4" s="172">
        <f>MAX(VLOOKUP($C4,Calc_OppAtt!$A$47:$AM$66,AI$2+1,FALSE),VLOOKUP($D4,Calc_OppAtt!$A$47:$AM$66,AI$2+1,FALSE))</f>
        <v>1.170479452</v>
      </c>
      <c r="AJ4" s="172">
        <f>MAX(VLOOKUP($C4,Calc_OppAtt!$A$47:$AM$66,AJ$2+1,FALSE),VLOOKUP($D4,Calc_OppAtt!$A$47:$AM$66,AJ$2+1,FALSE))</f>
        <v>1.178781636</v>
      </c>
      <c r="AK4" s="172">
        <f>MAX(VLOOKUP($C4,Calc_OppAtt!$A$47:$AM$66,AK$2+1,FALSE),VLOOKUP($D4,Calc_OppAtt!$A$47:$AM$66,AK$2+1,FALSE))</f>
        <v>0.8644402649</v>
      </c>
      <c r="AL4" s="172">
        <f>MAX(VLOOKUP($C4,Calc_OppAtt!$A$47:$AM$66,AL$2+1,FALSE),VLOOKUP($D4,Calc_OppAtt!$A$47:$AM$66,AL$2+1,FALSE))</f>
        <v>1.218074681</v>
      </c>
      <c r="AM4" s="172">
        <f>MAX(VLOOKUP($C4,Calc_OppAtt!$A$47:$AM$66,AM$2+1,FALSE),VLOOKUP($D4,Calc_OppAtt!$A$47:$AM$66,AM$2+1,FALSE))</f>
        <v>1.101176471</v>
      </c>
      <c r="AN4" s="172">
        <f>MAX(VLOOKUP($C4,Calc_OppAtt!$A$47:$AM$66,AN$2+1,FALSE),VLOOKUP($D4,Calc_OppAtt!$A$47:$AM$66,AN$2+1,FALSE))</f>
        <v>1.178781636</v>
      </c>
      <c r="AO4" s="172">
        <f>MAX(VLOOKUP($C4,Calc_OppAtt!$A$47:$AM$66,AO$2+1,FALSE),VLOOKUP($D4,Calc_OppAtt!$A$47:$AM$66,AO$2+1,FALSE))</f>
        <v>1.139489338</v>
      </c>
      <c r="AP4" s="172">
        <f>MAX(VLOOKUP($C4,Calc_OppAtt!$A$47:$AM$66,AP$2+1,FALSE),VLOOKUP($D4,Calc_OppAtt!$A$47:$AM$66,AP$2+1,FALSE))</f>
        <v>0.6679765344</v>
      </c>
      <c r="AQ4" s="170"/>
      <c r="AR4" s="170"/>
    </row>
    <row r="5" ht="12.75" customHeight="1">
      <c r="A5" s="170">
        <f t="shared" si="1"/>
        <v>1</v>
      </c>
      <c r="B5" s="170">
        <f t="shared" si="2"/>
        <v>4</v>
      </c>
      <c r="C5" s="140" t="str">
        <f t="array" ref="C5">INDEX(Fixtures!$A$2:$A$21,A5)</f>
        <v>Arsenal</v>
      </c>
      <c r="D5" s="140" t="str">
        <f t="array" ref="D5">INDEX(Fixtures!$A$2:$A$21,B5)</f>
        <v>Burnley</v>
      </c>
      <c r="E5" s="172">
        <f>MAX(VLOOKUP($C5,Calc_OppAtt!$A$47:$AM$66,E$2+1,FALSE),VLOOKUP($D5,Calc_OppAtt!$A$47:$AM$66,E$2+1,FALSE))</f>
        <v>1.021610951</v>
      </c>
      <c r="F5" s="172">
        <f>MAX(VLOOKUP($C5,Calc_OppAtt!$A$47:$AM$66,F$2+1,FALSE),VLOOKUP($D5,Calc_OppAtt!$A$47:$AM$66,F$2+1,FALSE))</f>
        <v>1.296660024</v>
      </c>
      <c r="G5" s="172">
        <f>MAX(VLOOKUP($C5,Calc_OppAtt!$A$47:$AM$66,G$2+1,FALSE),VLOOKUP($D5,Calc_OppAtt!$A$47:$AM$66,G$2+1,FALSE))</f>
        <v>1.65029444</v>
      </c>
      <c r="H5" s="172">
        <f>MAX(VLOOKUP($C5,Calc_OppAtt!$A$47:$AM$66,H$2+1,FALSE),VLOOKUP($D5,Calc_OppAtt!$A$47:$AM$66,H$2+1,FALSE))</f>
        <v>0.9788235294</v>
      </c>
      <c r="I5" s="172">
        <f>MAX(VLOOKUP($C5,Calc_OppAtt!$A$47:$AM$66,I$2+1,FALSE),VLOOKUP($D5,Calc_OppAtt!$A$47:$AM$66,I$2+1,FALSE))</f>
        <v>1.101176471</v>
      </c>
      <c r="J5" s="172">
        <f>MAX(VLOOKUP($C5,Calc_OppAtt!$A$47:$AM$66,J$2+1,FALSE),VLOOKUP($D5,Calc_OppAtt!$A$47:$AM$66,J$2+1,FALSE))</f>
        <v>1.414538412</v>
      </c>
      <c r="K5" s="172">
        <f>MAX(VLOOKUP($C5,Calc_OppAtt!$A$47:$AM$66,K$2+1,FALSE),VLOOKUP($D5,Calc_OppAtt!$A$47:$AM$66,K$2+1,FALSE))</f>
        <v>1.296660024</v>
      </c>
      <c r="L5" s="172">
        <f>MAX(VLOOKUP($C5,Calc_OppAtt!$A$47:$AM$66,L$2+1,FALSE),VLOOKUP($D5,Calc_OppAtt!$A$47:$AM$66,L$2+1,FALSE))</f>
        <v>1.296660024</v>
      </c>
      <c r="M5" s="172">
        <f>MAX(VLOOKUP($C5,Calc_OppAtt!$A$47:$AM$66,M$2+1,FALSE),VLOOKUP($D5,Calc_OppAtt!$A$47:$AM$66,M$2+1,FALSE))</f>
        <v>1.493123755</v>
      </c>
      <c r="N5" s="172">
        <f>MAX(VLOOKUP($C5,Calc_OppAtt!$A$47:$AM$66,N$2+1,FALSE),VLOOKUP($D5,Calc_OppAtt!$A$47:$AM$66,N$2+1,FALSE))</f>
        <v>1.060903995</v>
      </c>
      <c r="O5" s="172">
        <f>MAX(VLOOKUP($C5,Calc_OppAtt!$A$47:$AM$66,O$2+1,FALSE),VLOOKUP($D5,Calc_OppAtt!$A$47:$AM$66,O$2+1,FALSE))</f>
        <v>1.100196294</v>
      </c>
      <c r="P5" s="172">
        <f>MAX(VLOOKUP($C5,Calc_OppAtt!$A$47:$AM$66,P$2+1,FALSE),VLOOKUP($D5,Calc_OppAtt!$A$47:$AM$66,P$2+1,FALSE))</f>
        <v>1.06869863</v>
      </c>
      <c r="Q5" s="172">
        <f>MAX(VLOOKUP($C5,Calc_OppAtt!$A$47:$AM$66,Q$2+1,FALSE),VLOOKUP($D5,Calc_OppAtt!$A$47:$AM$66,Q$2+1,FALSE))</f>
        <v>1.178781636</v>
      </c>
      <c r="R5" s="172">
        <f>MAX(VLOOKUP($C5,Calc_OppAtt!$A$47:$AM$66,R$2+1,FALSE),VLOOKUP($D5,Calc_OppAtt!$A$47:$AM$66,R$2+1,FALSE))</f>
        <v>1.060903995</v>
      </c>
      <c r="S5" s="172">
        <f>MAX(VLOOKUP($C5,Calc_OppAtt!$A$47:$AM$66,S$2+1,FALSE),VLOOKUP($D5,Calc_OppAtt!$A$47:$AM$66,S$2+1,FALSE))</f>
        <v>1.100196294</v>
      </c>
      <c r="T5" s="172">
        <f>MAX(VLOOKUP($C5,Calc_OppAtt!$A$47:$AM$66,T$2+1,FALSE),VLOOKUP($D5,Calc_OppAtt!$A$47:$AM$66,T$2+1,FALSE))</f>
        <v>1.296660024</v>
      </c>
      <c r="U5" s="172">
        <f>MAX(VLOOKUP($C5,Calc_OppAtt!$A$47:$AM$66,U$2+1,FALSE),VLOOKUP($D5,Calc_OppAtt!$A$47:$AM$66,U$2+1,FALSE))</f>
        <v>1.021610951</v>
      </c>
      <c r="V5" s="172">
        <f>MAX(VLOOKUP($C5,Calc_OppAtt!$A$47:$AM$66,V$2+1,FALSE),VLOOKUP($D5,Calc_OppAtt!$A$47:$AM$66,V$2+1,FALSE))</f>
        <v>0.8644402649</v>
      </c>
      <c r="W5" s="172">
        <f>MAX(VLOOKUP($C5,Calc_OppAtt!$A$47:$AM$66,W$2+1,FALSE),VLOOKUP($D5,Calc_OppAtt!$A$47:$AM$66,W$2+1,FALSE))</f>
        <v>1.414538412</v>
      </c>
      <c r="X5" s="172">
        <f>MAX(VLOOKUP($C5,Calc_OppAtt!$A$47:$AM$66,X$2+1,FALSE),VLOOKUP($D5,Calc_OppAtt!$A$47:$AM$66,X$2+1,FALSE))</f>
        <v>1.65029444</v>
      </c>
      <c r="Y5" s="172">
        <f>MAX(VLOOKUP($C5,Calc_OppAtt!$A$47:$AM$66,Y$2+1,FALSE),VLOOKUP($D5,Calc_OppAtt!$A$47:$AM$66,Y$2+1,FALSE))</f>
        <v>1.475821918</v>
      </c>
      <c r="Z5" s="172">
        <f>MAX(VLOOKUP($C5,Calc_OppAtt!$A$47:$AM$66,Z$2+1,FALSE),VLOOKUP($D5,Calc_OppAtt!$A$47:$AM$66,Z$2+1,FALSE))</f>
        <v>1.475821918</v>
      </c>
      <c r="AA5" s="172">
        <f>MAX(VLOOKUP($C5,Calc_OppAtt!$A$47:$AM$66,AA$2+1,FALSE),VLOOKUP($D5,Calc_OppAtt!$A$47:$AM$66,AA$2+1,FALSE))</f>
        <v>1.218074681</v>
      </c>
      <c r="AB5" s="172">
        <f>MAX(VLOOKUP($C5,Calc_OppAtt!$A$47:$AM$66,AB$2+1,FALSE),VLOOKUP($D5,Calc_OppAtt!$A$47:$AM$66,AB$2+1,FALSE))</f>
        <v>1.170479452</v>
      </c>
      <c r="AC5" s="172">
        <f>MAX(VLOOKUP($C5,Calc_OppAtt!$A$47:$AM$66,AC$2+1,FALSE),VLOOKUP($D5,Calc_OppAtt!$A$47:$AM$66,AC$2+1,FALSE))</f>
        <v>1.178781636</v>
      </c>
      <c r="AD5" s="172">
        <f>MAX(VLOOKUP($C5,Calc_OppAtt!$A$47:$AM$66,AD$2+1,FALSE),VLOOKUP($D5,Calc_OppAtt!$A$47:$AM$66,AD$2+1,FALSE))</f>
        <v>0.9823179059</v>
      </c>
      <c r="AE5" s="172">
        <f>MAX(VLOOKUP($C5,Calc_OppAtt!$A$47:$AM$66,AE$2+1,FALSE),VLOOKUP($D5,Calc_OppAtt!$A$47:$AM$66,AE$2+1,FALSE))</f>
        <v>1.178781636</v>
      </c>
      <c r="AF5" s="172">
        <f>MAX(VLOOKUP($C5,Calc_OppAtt!$A$47:$AM$66,AF$2+1,FALSE),VLOOKUP($D5,Calc_OppAtt!$A$47:$AM$66,AF$2+1,FALSE))</f>
        <v>1.218074681</v>
      </c>
      <c r="AG5" s="172">
        <f>MAX(VLOOKUP($C5,Calc_OppAtt!$A$47:$AM$66,AG$2+1,FALSE),VLOOKUP($D5,Calc_OppAtt!$A$47:$AM$66,AG$2+1,FALSE))</f>
        <v>1.100196294</v>
      </c>
      <c r="AH5" s="172">
        <f>MAX(VLOOKUP($C5,Calc_OppAtt!$A$47:$AM$66,AH$2+1,FALSE),VLOOKUP($D5,Calc_OppAtt!$A$47:$AM$66,AH$2+1,FALSE))</f>
        <v>0.7465618773</v>
      </c>
      <c r="AI5" s="172">
        <f>MAX(VLOOKUP($C5,Calc_OppAtt!$A$47:$AM$66,AI$2+1,FALSE),VLOOKUP($D5,Calc_OppAtt!$A$47:$AM$66,AI$2+1,FALSE))</f>
        <v>1.493123755</v>
      </c>
      <c r="AJ5" s="172">
        <f>MAX(VLOOKUP($C5,Calc_OppAtt!$A$47:$AM$66,AJ$2+1,FALSE),VLOOKUP($D5,Calc_OppAtt!$A$47:$AM$66,AJ$2+1,FALSE))</f>
        <v>1.178781636</v>
      </c>
      <c r="AK5" s="172">
        <f>MAX(VLOOKUP($C5,Calc_OppAtt!$A$47:$AM$66,AK$2+1,FALSE),VLOOKUP($D5,Calc_OppAtt!$A$47:$AM$66,AK$2+1,FALSE))</f>
        <v>1.178781636</v>
      </c>
      <c r="AL5" s="172">
        <f>MAX(VLOOKUP($C5,Calc_OppAtt!$A$47:$AM$66,AL$2+1,FALSE),VLOOKUP($D5,Calc_OppAtt!$A$47:$AM$66,AL$2+1,FALSE))</f>
        <v>1.218074681</v>
      </c>
      <c r="AM5" s="172">
        <f>MAX(VLOOKUP($C5,Calc_OppAtt!$A$47:$AM$66,AM$2+1,FALSE),VLOOKUP($D5,Calc_OppAtt!$A$47:$AM$66,AM$2+1,FALSE))</f>
        <v>1.100196294</v>
      </c>
      <c r="AN5" s="172">
        <f>MAX(VLOOKUP($C5,Calc_OppAtt!$A$47:$AM$66,AN$2+1,FALSE),VLOOKUP($D5,Calc_OppAtt!$A$47:$AM$66,AN$2+1,FALSE))</f>
        <v>0.8644402649</v>
      </c>
      <c r="AO5" s="172">
        <f>MAX(VLOOKUP($C5,Calc_OppAtt!$A$47:$AM$66,AO$2+1,FALSE),VLOOKUP($D5,Calc_OppAtt!$A$47:$AM$66,AO$2+1,FALSE))</f>
        <v>1.139489338</v>
      </c>
      <c r="AP5" s="172">
        <f>MAX(VLOOKUP($C5,Calc_OppAtt!$A$47:$AM$66,AP$2+1,FALSE),VLOOKUP($D5,Calc_OppAtt!$A$47:$AM$66,AP$2+1,FALSE))</f>
        <v>1.218074681</v>
      </c>
      <c r="AQ5" s="170"/>
      <c r="AR5" s="170"/>
    </row>
    <row r="6" ht="12.75" customHeight="1">
      <c r="A6" s="170">
        <f t="shared" si="1"/>
        <v>1</v>
      </c>
      <c r="B6" s="170">
        <f t="shared" si="2"/>
        <v>5</v>
      </c>
      <c r="C6" s="140" t="str">
        <f t="array" ref="C6">INDEX(Fixtures!$A$2:$A$21,A6)</f>
        <v>Arsenal</v>
      </c>
      <c r="D6" s="140" t="str">
        <f t="array" ref="D6">INDEX(Fixtures!$A$2:$A$21,B6)</f>
        <v>Cardiff</v>
      </c>
      <c r="E6" s="172">
        <f>MAX(VLOOKUP($C6,Calc_OppAtt!$A$47:$AM$66,E$2+1,FALSE),VLOOKUP($D6,Calc_OppAtt!$A$47:$AM$66,E$2+1,FALSE))</f>
        <v>1.178781636</v>
      </c>
      <c r="F6" s="172">
        <f>MAX(VLOOKUP($C6,Calc_OppAtt!$A$47:$AM$66,F$2+1,FALSE),VLOOKUP($D6,Calc_OppAtt!$A$47:$AM$66,F$2+1,FALSE))</f>
        <v>1.178781636</v>
      </c>
      <c r="G6" s="172">
        <f>MAX(VLOOKUP($C6,Calc_OppAtt!$A$47:$AM$66,G$2+1,FALSE),VLOOKUP($D6,Calc_OppAtt!$A$47:$AM$66,G$2+1,FALSE))</f>
        <v>1.65029444</v>
      </c>
      <c r="H6" s="172">
        <f>MAX(VLOOKUP($C6,Calc_OppAtt!$A$47:$AM$66,H$2+1,FALSE),VLOOKUP($D6,Calc_OppAtt!$A$47:$AM$66,H$2+1,FALSE))</f>
        <v>1.218074681</v>
      </c>
      <c r="I6" s="172">
        <f>MAX(VLOOKUP($C6,Calc_OppAtt!$A$47:$AM$66,I$2+1,FALSE),VLOOKUP($D6,Calc_OppAtt!$A$47:$AM$66,I$2+1,FALSE))</f>
        <v>0.6679765344</v>
      </c>
      <c r="J6" s="172">
        <f>MAX(VLOOKUP($C6,Calc_OppAtt!$A$47:$AM$66,J$2+1,FALSE),VLOOKUP($D6,Calc_OppAtt!$A$47:$AM$66,J$2+1,FALSE))</f>
        <v>1.414538412</v>
      </c>
      <c r="K6" s="172">
        <f>MAX(VLOOKUP($C6,Calc_OppAtt!$A$47:$AM$66,K$2+1,FALSE),VLOOKUP($D6,Calc_OppAtt!$A$47:$AM$66,K$2+1,FALSE))</f>
        <v>1.296660024</v>
      </c>
      <c r="L6" s="172">
        <f>MAX(VLOOKUP($C6,Calc_OppAtt!$A$47:$AM$66,L$2+1,FALSE),VLOOKUP($D6,Calc_OppAtt!$A$47:$AM$66,L$2+1,FALSE))</f>
        <v>1.04</v>
      </c>
      <c r="M6" s="172">
        <f>MAX(VLOOKUP($C6,Calc_OppAtt!$A$47:$AM$66,M$2+1,FALSE),VLOOKUP($D6,Calc_OppAtt!$A$47:$AM$66,M$2+1,FALSE))</f>
        <v>1.493123755</v>
      </c>
      <c r="N6" s="172">
        <f>MAX(VLOOKUP($C6,Calc_OppAtt!$A$47:$AM$66,N$2+1,FALSE),VLOOKUP($D6,Calc_OppAtt!$A$47:$AM$66,N$2+1,FALSE))</f>
        <v>1.060903995</v>
      </c>
      <c r="O6" s="172">
        <f>MAX(VLOOKUP($C6,Calc_OppAtt!$A$47:$AM$66,O$2+1,FALSE),VLOOKUP($D6,Calc_OppAtt!$A$47:$AM$66,O$2+1,FALSE))</f>
        <v>1.493123755</v>
      </c>
      <c r="P6" s="172">
        <f>MAX(VLOOKUP($C6,Calc_OppAtt!$A$47:$AM$66,P$2+1,FALSE),VLOOKUP($D6,Calc_OppAtt!$A$47:$AM$66,P$2+1,FALSE))</f>
        <v>1.139489338</v>
      </c>
      <c r="Q6" s="172">
        <f>MAX(VLOOKUP($C6,Calc_OppAtt!$A$47:$AM$66,Q$2+1,FALSE),VLOOKUP($D6,Calc_OppAtt!$A$47:$AM$66,Q$2+1,FALSE))</f>
        <v>1.178781636</v>
      </c>
      <c r="R6" s="172">
        <f>MAX(VLOOKUP($C6,Calc_OppAtt!$A$47:$AM$66,R$2+1,FALSE),VLOOKUP($D6,Calc_OppAtt!$A$47:$AM$66,R$2+1,FALSE))</f>
        <v>1.06869863</v>
      </c>
      <c r="S6" s="172">
        <f>MAX(VLOOKUP($C6,Calc_OppAtt!$A$47:$AM$66,S$2+1,FALSE),VLOOKUP($D6,Calc_OppAtt!$A$47:$AM$66,S$2+1,FALSE))</f>
        <v>1.021610951</v>
      </c>
      <c r="T6" s="172">
        <f>MAX(VLOOKUP($C6,Calc_OppAtt!$A$47:$AM$66,T$2+1,FALSE),VLOOKUP($D6,Calc_OppAtt!$A$47:$AM$66,T$2+1,FALSE))</f>
        <v>1.296660024</v>
      </c>
      <c r="U6" s="172">
        <f>MAX(VLOOKUP($C6,Calc_OppAtt!$A$47:$AM$66,U$2+1,FALSE),VLOOKUP($D6,Calc_OppAtt!$A$47:$AM$66,U$2+1,FALSE))</f>
        <v>1.218074681</v>
      </c>
      <c r="V6" s="172">
        <f>MAX(VLOOKUP($C6,Calc_OppAtt!$A$47:$AM$66,V$2+1,FALSE),VLOOKUP($D6,Calc_OppAtt!$A$47:$AM$66,V$2+1,FALSE))</f>
        <v>0.8644402649</v>
      </c>
      <c r="W6" s="172">
        <f>MAX(VLOOKUP($C6,Calc_OppAtt!$A$47:$AM$66,W$2+1,FALSE),VLOOKUP($D6,Calc_OppAtt!$A$47:$AM$66,W$2+1,FALSE))</f>
        <v>1.060903995</v>
      </c>
      <c r="X6" s="172">
        <f>MAX(VLOOKUP($C6,Calc_OppAtt!$A$47:$AM$66,X$2+1,FALSE),VLOOKUP($D6,Calc_OppAtt!$A$47:$AM$66,X$2+1,FALSE))</f>
        <v>0.8644402649</v>
      </c>
      <c r="Y6" s="172">
        <f>MAX(VLOOKUP($C6,Calc_OppAtt!$A$47:$AM$66,Y$2+1,FALSE),VLOOKUP($D6,Calc_OppAtt!$A$47:$AM$66,Y$2+1,FALSE))</f>
        <v>1.475821918</v>
      </c>
      <c r="Z6" s="172">
        <f>MAX(VLOOKUP($C6,Calc_OppAtt!$A$47:$AM$66,Z$2+1,FALSE),VLOOKUP($D6,Calc_OppAtt!$A$47:$AM$66,Z$2+1,FALSE))</f>
        <v>1.296660024</v>
      </c>
      <c r="AA6" s="172">
        <f>MAX(VLOOKUP($C6,Calc_OppAtt!$A$47:$AM$66,AA$2+1,FALSE),VLOOKUP($D6,Calc_OppAtt!$A$47:$AM$66,AA$2+1,FALSE))</f>
        <v>0.8644402649</v>
      </c>
      <c r="AB6" s="172">
        <f>MAX(VLOOKUP($C6,Calc_OppAtt!$A$47:$AM$66,AB$2+1,FALSE),VLOOKUP($D6,Calc_OppAtt!$A$47:$AM$66,AB$2+1,FALSE))</f>
        <v>1.170479452</v>
      </c>
      <c r="AC6" s="172">
        <f>MAX(VLOOKUP($C6,Calc_OppAtt!$A$47:$AM$66,AC$2+1,FALSE),VLOOKUP($D6,Calc_OppAtt!$A$47:$AM$66,AC$2+1,FALSE))</f>
        <v>1.218074681</v>
      </c>
      <c r="AD6" s="172">
        <f>MAX(VLOOKUP($C6,Calc_OppAtt!$A$47:$AM$66,AD$2+1,FALSE),VLOOKUP($D6,Calc_OppAtt!$A$47:$AM$66,AD$2+1,FALSE))</f>
        <v>1.021610951</v>
      </c>
      <c r="AE6" s="172">
        <f>MAX(VLOOKUP($C6,Calc_OppAtt!$A$47:$AM$66,AE$2+1,FALSE),VLOOKUP($D6,Calc_OppAtt!$A$47:$AM$66,AE$2+1,FALSE))</f>
        <v>1.296660024</v>
      </c>
      <c r="AF6" s="172">
        <f>MAX(VLOOKUP($C6,Calc_OppAtt!$A$47:$AM$66,AF$2+1,FALSE),VLOOKUP($D6,Calc_OppAtt!$A$47:$AM$66,AF$2+1,FALSE))</f>
        <v>1.414538412</v>
      </c>
      <c r="AG6" s="172">
        <f>MAX(VLOOKUP($C6,Calc_OppAtt!$A$47:$AM$66,AG$2+1,FALSE),VLOOKUP($D6,Calc_OppAtt!$A$47:$AM$66,AG$2+1,FALSE))</f>
        <v>1.101176471</v>
      </c>
      <c r="AH6" s="172">
        <f>MAX(VLOOKUP($C6,Calc_OppAtt!$A$47:$AM$66,AH$2+1,FALSE),VLOOKUP($D6,Calc_OppAtt!$A$47:$AM$66,AH$2+1,FALSE))</f>
        <v>1.65029444</v>
      </c>
      <c r="AI6" s="172">
        <f>MAX(VLOOKUP($C6,Calc_OppAtt!$A$47:$AM$66,AI$2+1,FALSE),VLOOKUP($D6,Calc_OppAtt!$A$47:$AM$66,AI$2+1,FALSE))</f>
        <v>1.101176471</v>
      </c>
      <c r="AJ6" s="172">
        <f>MAX(VLOOKUP($C6,Calc_OppAtt!$A$47:$AM$66,AJ$2+1,FALSE),VLOOKUP($D6,Calc_OppAtt!$A$47:$AM$66,AJ$2+1,FALSE))</f>
        <v>1.178781636</v>
      </c>
      <c r="AK6" s="172">
        <f>MAX(VLOOKUP($C6,Calc_OppAtt!$A$47:$AM$66,AK$2+1,FALSE),VLOOKUP($D6,Calc_OppAtt!$A$47:$AM$66,AK$2+1,FALSE))</f>
        <v>0.8644402649</v>
      </c>
      <c r="AL6" s="172">
        <f>MAX(VLOOKUP($C6,Calc_OppAtt!$A$47:$AM$66,AL$2+1,FALSE),VLOOKUP($D6,Calc_OppAtt!$A$47:$AM$66,AL$2+1,FALSE))</f>
        <v>1.218074681</v>
      </c>
      <c r="AM6" s="172">
        <f>MAX(VLOOKUP($C6,Calc_OppAtt!$A$47:$AM$66,AM$2+1,FALSE),VLOOKUP($D6,Calc_OppAtt!$A$47:$AM$66,AM$2+1,FALSE))</f>
        <v>1.100196294</v>
      </c>
      <c r="AN6" s="172">
        <f>MAX(VLOOKUP($C6,Calc_OppAtt!$A$47:$AM$66,AN$2+1,FALSE),VLOOKUP($D6,Calc_OppAtt!$A$47:$AM$66,AN$2+1,FALSE))</f>
        <v>1.04</v>
      </c>
      <c r="AO6" s="172">
        <f>MAX(VLOOKUP($C6,Calc_OppAtt!$A$47:$AM$66,AO$2+1,FALSE),VLOOKUP($D6,Calc_OppAtt!$A$47:$AM$66,AO$2+1,FALSE))</f>
        <v>1.139489338</v>
      </c>
      <c r="AP6" s="172">
        <f>MAX(VLOOKUP($C6,Calc_OppAtt!$A$47:$AM$66,AP$2+1,FALSE),VLOOKUP($D6,Calc_OppAtt!$A$47:$AM$66,AP$2+1,FALSE))</f>
        <v>0.6679765344</v>
      </c>
      <c r="AQ6" s="170"/>
      <c r="AR6" s="170"/>
    </row>
    <row r="7" ht="12.75" customHeight="1">
      <c r="A7" s="170">
        <f t="shared" si="1"/>
        <v>1</v>
      </c>
      <c r="B7" s="170">
        <f t="shared" si="2"/>
        <v>6</v>
      </c>
      <c r="C7" s="140" t="str">
        <f t="array" ref="C7">INDEX(Fixtures!$A$2:$A$21,A7)</f>
        <v>Arsenal</v>
      </c>
      <c r="D7" s="140" t="str">
        <f t="array" ref="D7">INDEX(Fixtures!$A$2:$A$21,B7)</f>
        <v>Chelsea</v>
      </c>
      <c r="E7" s="172">
        <f>MAX(VLOOKUP($C7,Calc_OppAtt!$A$47:$AM$66,E$2+1,FALSE),VLOOKUP($D7,Calc_OppAtt!$A$47:$AM$66,E$2+1,FALSE))</f>
        <v>0.9823179059</v>
      </c>
      <c r="F7" s="172">
        <f>MAX(VLOOKUP($C7,Calc_OppAtt!$A$47:$AM$66,F$2+1,FALSE),VLOOKUP($D7,Calc_OppAtt!$A$47:$AM$66,F$2+1,FALSE))</f>
        <v>1.218074681</v>
      </c>
      <c r="G7" s="172">
        <f>MAX(VLOOKUP($C7,Calc_OppAtt!$A$47:$AM$66,G$2+1,FALSE),VLOOKUP($D7,Calc_OppAtt!$A$47:$AM$66,G$2+1,FALSE))</f>
        <v>1.65029444</v>
      </c>
      <c r="H7" s="172">
        <f>MAX(VLOOKUP($C7,Calc_OppAtt!$A$47:$AM$66,H$2+1,FALSE),VLOOKUP($D7,Calc_OppAtt!$A$47:$AM$66,H$2+1,FALSE))</f>
        <v>1.218074681</v>
      </c>
      <c r="I7" s="172">
        <f>MAX(VLOOKUP($C7,Calc_OppAtt!$A$47:$AM$66,I$2+1,FALSE),VLOOKUP($D7,Calc_OppAtt!$A$47:$AM$66,I$2+1,FALSE))</f>
        <v>1.170479452</v>
      </c>
      <c r="J7" s="172">
        <f>MAX(VLOOKUP($C7,Calc_OppAtt!$A$47:$AM$66,J$2+1,FALSE),VLOOKUP($D7,Calc_OppAtt!$A$47:$AM$66,J$2+1,FALSE))</f>
        <v>1.414538412</v>
      </c>
      <c r="K7" s="172">
        <f>MAX(VLOOKUP($C7,Calc_OppAtt!$A$47:$AM$66,K$2+1,FALSE),VLOOKUP($D7,Calc_OppAtt!$A$47:$AM$66,K$2+1,FALSE))</f>
        <v>1.296660024</v>
      </c>
      <c r="L7" s="172">
        <f>MAX(VLOOKUP($C7,Calc_OppAtt!$A$47:$AM$66,L$2+1,FALSE),VLOOKUP($D7,Calc_OppAtt!$A$47:$AM$66,L$2+1,FALSE))</f>
        <v>1.04</v>
      </c>
      <c r="M7" s="172">
        <f>MAX(VLOOKUP($C7,Calc_OppAtt!$A$47:$AM$66,M$2+1,FALSE),VLOOKUP($D7,Calc_OppAtt!$A$47:$AM$66,M$2+1,FALSE))</f>
        <v>1.493123755</v>
      </c>
      <c r="N7" s="172">
        <f>MAX(VLOOKUP($C7,Calc_OppAtt!$A$47:$AM$66,N$2+1,FALSE),VLOOKUP($D7,Calc_OppAtt!$A$47:$AM$66,N$2+1,FALSE))</f>
        <v>1.060903995</v>
      </c>
      <c r="O7" s="172">
        <f>MAX(VLOOKUP($C7,Calc_OppAtt!$A$47:$AM$66,O$2+1,FALSE),VLOOKUP($D7,Calc_OppAtt!$A$47:$AM$66,O$2+1,FALSE))</f>
        <v>1.100196294</v>
      </c>
      <c r="P7" s="172">
        <f>MAX(VLOOKUP($C7,Calc_OppAtt!$A$47:$AM$66,P$2+1,FALSE),VLOOKUP($D7,Calc_OppAtt!$A$47:$AM$66,P$2+1,FALSE))</f>
        <v>1.414538412</v>
      </c>
      <c r="Q7" s="172">
        <f>MAX(VLOOKUP($C7,Calc_OppAtt!$A$47:$AM$66,Q$2+1,FALSE),VLOOKUP($D7,Calc_OppAtt!$A$47:$AM$66,Q$2+1,FALSE))</f>
        <v>1.178781636</v>
      </c>
      <c r="R7" s="172">
        <f>MAX(VLOOKUP($C7,Calc_OppAtt!$A$47:$AM$66,R$2+1,FALSE),VLOOKUP($D7,Calc_OppAtt!$A$47:$AM$66,R$2+1,FALSE))</f>
        <v>1.475821918</v>
      </c>
      <c r="S7" s="172">
        <f>MAX(VLOOKUP($C7,Calc_OppAtt!$A$47:$AM$66,S$2+1,FALSE),VLOOKUP($D7,Calc_OppAtt!$A$47:$AM$66,S$2+1,FALSE))</f>
        <v>1.101176471</v>
      </c>
      <c r="T7" s="172">
        <f>MAX(VLOOKUP($C7,Calc_OppAtt!$A$47:$AM$66,T$2+1,FALSE),VLOOKUP($D7,Calc_OppAtt!$A$47:$AM$66,T$2+1,FALSE))</f>
        <v>1.296660024</v>
      </c>
      <c r="U7" s="172">
        <f>MAX(VLOOKUP($C7,Calc_OppAtt!$A$47:$AM$66,U$2+1,FALSE),VLOOKUP($D7,Calc_OppAtt!$A$47:$AM$66,U$2+1,FALSE))</f>
        <v>1.021610951</v>
      </c>
      <c r="V7" s="172">
        <f>MAX(VLOOKUP($C7,Calc_OppAtt!$A$47:$AM$66,V$2+1,FALSE),VLOOKUP($D7,Calc_OppAtt!$A$47:$AM$66,V$2+1,FALSE))</f>
        <v>1.493123755</v>
      </c>
      <c r="W7" s="172">
        <f>MAX(VLOOKUP($C7,Calc_OppAtt!$A$47:$AM$66,W$2+1,FALSE),VLOOKUP($D7,Calc_OppAtt!$A$47:$AM$66,W$2+1,FALSE))</f>
        <v>1.218074681</v>
      </c>
      <c r="X7" s="172">
        <f>MAX(VLOOKUP($C7,Calc_OppAtt!$A$47:$AM$66,X$2+1,FALSE),VLOOKUP($D7,Calc_OppAtt!$A$47:$AM$66,X$2+1,FALSE))</f>
        <v>1.060903995</v>
      </c>
      <c r="Y7" s="172">
        <f>MAX(VLOOKUP($C7,Calc_OppAtt!$A$47:$AM$66,Y$2+1,FALSE),VLOOKUP($D7,Calc_OppAtt!$A$47:$AM$66,Y$2+1,FALSE))</f>
        <v>1.475821918</v>
      </c>
      <c r="Z7" s="172">
        <f>MAX(VLOOKUP($C7,Calc_OppAtt!$A$47:$AM$66,Z$2+1,FALSE),VLOOKUP($D7,Calc_OppAtt!$A$47:$AM$66,Z$2+1,FALSE))</f>
        <v>1.178781636</v>
      </c>
      <c r="AA7" s="172">
        <f>MAX(VLOOKUP($C7,Calc_OppAtt!$A$47:$AM$66,AA$2+1,FALSE),VLOOKUP($D7,Calc_OppAtt!$A$47:$AM$66,AA$2+1,FALSE))</f>
        <v>0.8644402649</v>
      </c>
      <c r="AB7" s="172">
        <f>MAX(VLOOKUP($C7,Calc_OppAtt!$A$47:$AM$66,AB$2+1,FALSE),VLOOKUP($D7,Calc_OppAtt!$A$47:$AM$66,AB$2+1,FALSE))</f>
        <v>1.178781636</v>
      </c>
      <c r="AC7" s="172">
        <f>MAX(VLOOKUP($C7,Calc_OppAtt!$A$47:$AM$66,AC$2+1,FALSE),VLOOKUP($D7,Calc_OppAtt!$A$47:$AM$66,AC$2+1,FALSE))</f>
        <v>1.296660024</v>
      </c>
      <c r="AD7" s="172">
        <f>MAX(VLOOKUP($C7,Calc_OppAtt!$A$47:$AM$66,AD$2+1,FALSE),VLOOKUP($D7,Calc_OppAtt!$A$47:$AM$66,AD$2+1,FALSE))</f>
        <v>0.9823179059</v>
      </c>
      <c r="AE7" s="172">
        <f>MAX(VLOOKUP($C7,Calc_OppAtt!$A$47:$AM$66,AE$2+1,FALSE),VLOOKUP($D7,Calc_OppAtt!$A$47:$AM$66,AE$2+1,FALSE))</f>
        <v>1.178781636</v>
      </c>
      <c r="AF7" s="172">
        <f>MAX(VLOOKUP($C7,Calc_OppAtt!$A$47:$AM$66,AF$2+1,FALSE),VLOOKUP($D7,Calc_OppAtt!$A$47:$AM$66,AF$2+1,FALSE))</f>
        <v>1.218074681</v>
      </c>
      <c r="AG7" s="172">
        <f>MAX(VLOOKUP($C7,Calc_OppAtt!$A$47:$AM$66,AG$2+1,FALSE),VLOOKUP($D7,Calc_OppAtt!$A$47:$AM$66,AG$2+1,FALSE))</f>
        <v>1.04</v>
      </c>
      <c r="AH7" s="172">
        <f>MAX(VLOOKUP($C7,Calc_OppAtt!$A$47:$AM$66,AH$2+1,FALSE),VLOOKUP($D7,Calc_OppAtt!$A$47:$AM$66,AH$2+1,FALSE))</f>
        <v>1.06869863</v>
      </c>
      <c r="AI7" s="172">
        <f>MAX(VLOOKUP($C7,Calc_OppAtt!$A$47:$AM$66,AI$2+1,FALSE),VLOOKUP($D7,Calc_OppAtt!$A$47:$AM$66,AI$2+1,FALSE))</f>
        <v>1.101176471</v>
      </c>
      <c r="AJ7" s="172">
        <f>MAX(VLOOKUP($C7,Calc_OppAtt!$A$47:$AM$66,AJ$2+1,FALSE),VLOOKUP($D7,Calc_OppAtt!$A$47:$AM$66,AJ$2+1,FALSE))</f>
        <v>1.178781636</v>
      </c>
      <c r="AK7" s="172">
        <f>MAX(VLOOKUP($C7,Calc_OppAtt!$A$47:$AM$66,AK$2+1,FALSE),VLOOKUP($D7,Calc_OppAtt!$A$47:$AM$66,AK$2+1,FALSE))</f>
        <v>1.65029444</v>
      </c>
      <c r="AL7" s="172">
        <f>MAX(VLOOKUP($C7,Calc_OppAtt!$A$47:$AM$66,AL$2+1,FALSE),VLOOKUP($D7,Calc_OppAtt!$A$47:$AM$66,AL$2+1,FALSE))</f>
        <v>1.218074681</v>
      </c>
      <c r="AM7" s="172">
        <f>MAX(VLOOKUP($C7,Calc_OppAtt!$A$47:$AM$66,AM$2+1,FALSE),VLOOKUP($D7,Calc_OppAtt!$A$47:$AM$66,AM$2+1,FALSE))</f>
        <v>1.100196294</v>
      </c>
      <c r="AN7" s="172">
        <f>MAX(VLOOKUP($C7,Calc_OppAtt!$A$47:$AM$66,AN$2+1,FALSE),VLOOKUP($D7,Calc_OppAtt!$A$47:$AM$66,AN$2+1,FALSE))</f>
        <v>0.8644402649</v>
      </c>
      <c r="AO7" s="172">
        <f>MAX(VLOOKUP($C7,Calc_OppAtt!$A$47:$AM$66,AO$2+1,FALSE),VLOOKUP($D7,Calc_OppAtt!$A$47:$AM$66,AO$2+1,FALSE))</f>
        <v>1.296660024</v>
      </c>
      <c r="AP7" s="172">
        <f>MAX(VLOOKUP($C7,Calc_OppAtt!$A$47:$AM$66,AP$2+1,FALSE),VLOOKUP($D7,Calc_OppAtt!$A$47:$AM$66,AP$2+1,FALSE))</f>
        <v>0.8644402649</v>
      </c>
      <c r="AQ7" s="170"/>
      <c r="AR7" s="170"/>
    </row>
    <row r="8" ht="12.75" customHeight="1">
      <c r="A8" s="170">
        <f t="shared" si="1"/>
        <v>1</v>
      </c>
      <c r="B8" s="170">
        <f t="shared" si="2"/>
        <v>7</v>
      </c>
      <c r="C8" s="140" t="str">
        <f t="array" ref="C8">INDEX(Fixtures!$A$2:$A$21,A8)</f>
        <v>Arsenal</v>
      </c>
      <c r="D8" s="140" t="str">
        <f t="array" ref="D8">INDEX(Fixtures!$A$2:$A$21,B8)</f>
        <v>Crystal Palace</v>
      </c>
      <c r="E8" s="172">
        <f>MAX(VLOOKUP($C8,Calc_OppAtt!$A$47:$AM$66,E$2+1,FALSE),VLOOKUP($D8,Calc_OppAtt!$A$47:$AM$66,E$2+1,FALSE))</f>
        <v>1.04</v>
      </c>
      <c r="F8" s="172">
        <f>MAX(VLOOKUP($C8,Calc_OppAtt!$A$47:$AM$66,F$2+1,FALSE),VLOOKUP($D8,Calc_OppAtt!$A$47:$AM$66,F$2+1,FALSE))</f>
        <v>1.100196294</v>
      </c>
      <c r="G8" s="172">
        <f>MAX(VLOOKUP($C8,Calc_OppAtt!$A$47:$AM$66,G$2+1,FALSE),VLOOKUP($D8,Calc_OppAtt!$A$47:$AM$66,G$2+1,FALSE))</f>
        <v>1.65029444</v>
      </c>
      <c r="H8" s="172">
        <f>MAX(VLOOKUP($C8,Calc_OppAtt!$A$47:$AM$66,H$2+1,FALSE),VLOOKUP($D8,Calc_OppAtt!$A$47:$AM$66,H$2+1,FALSE))</f>
        <v>1.178781636</v>
      </c>
      <c r="I8" s="172">
        <f>MAX(VLOOKUP($C8,Calc_OppAtt!$A$47:$AM$66,I$2+1,FALSE),VLOOKUP($D8,Calc_OppAtt!$A$47:$AM$66,I$2+1,FALSE))</f>
        <v>0.9823179059</v>
      </c>
      <c r="J8" s="172">
        <f>MAX(VLOOKUP($C8,Calc_OppAtt!$A$47:$AM$66,J$2+1,FALSE),VLOOKUP($D8,Calc_OppAtt!$A$47:$AM$66,J$2+1,FALSE))</f>
        <v>1.414538412</v>
      </c>
      <c r="K8" s="172">
        <f>MAX(VLOOKUP($C8,Calc_OppAtt!$A$47:$AM$66,K$2+1,FALSE),VLOOKUP($D8,Calc_OppAtt!$A$47:$AM$66,K$2+1,FALSE))</f>
        <v>1.296660024</v>
      </c>
      <c r="L8" s="172">
        <f>MAX(VLOOKUP($C8,Calc_OppAtt!$A$47:$AM$66,L$2+1,FALSE),VLOOKUP($D8,Calc_OppAtt!$A$47:$AM$66,L$2+1,FALSE))</f>
        <v>1.06869863</v>
      </c>
      <c r="M8" s="172">
        <f>MAX(VLOOKUP($C8,Calc_OppAtt!$A$47:$AM$66,M$2+1,FALSE),VLOOKUP($D8,Calc_OppAtt!$A$47:$AM$66,M$2+1,FALSE))</f>
        <v>1.493123755</v>
      </c>
      <c r="N8" s="172">
        <f>MAX(VLOOKUP($C8,Calc_OppAtt!$A$47:$AM$66,N$2+1,FALSE),VLOOKUP($D8,Calc_OppAtt!$A$47:$AM$66,N$2+1,FALSE))</f>
        <v>1.218074681</v>
      </c>
      <c r="O8" s="172">
        <f>MAX(VLOOKUP($C8,Calc_OppAtt!$A$47:$AM$66,O$2+1,FALSE),VLOOKUP($D8,Calc_OppAtt!$A$47:$AM$66,O$2+1,FALSE))</f>
        <v>1.100196294</v>
      </c>
      <c r="P8" s="172">
        <f>MAX(VLOOKUP($C8,Calc_OppAtt!$A$47:$AM$66,P$2+1,FALSE),VLOOKUP($D8,Calc_OppAtt!$A$47:$AM$66,P$2+1,FALSE))</f>
        <v>1.06869863</v>
      </c>
      <c r="Q8" s="172">
        <f>MAX(VLOOKUP($C8,Calc_OppAtt!$A$47:$AM$66,Q$2+1,FALSE),VLOOKUP($D8,Calc_OppAtt!$A$47:$AM$66,Q$2+1,FALSE))</f>
        <v>1.178781636</v>
      </c>
      <c r="R8" s="172">
        <f>MAX(VLOOKUP($C8,Calc_OppAtt!$A$47:$AM$66,R$2+1,FALSE),VLOOKUP($D8,Calc_OppAtt!$A$47:$AM$66,R$2+1,FALSE))</f>
        <v>0.8644402649</v>
      </c>
      <c r="S8" s="172">
        <f>MAX(VLOOKUP($C8,Calc_OppAtt!$A$47:$AM$66,S$2+1,FALSE),VLOOKUP($D8,Calc_OppAtt!$A$47:$AM$66,S$2+1,FALSE))</f>
        <v>0.9823179059</v>
      </c>
      <c r="T8" s="172">
        <f>MAX(VLOOKUP($C8,Calc_OppAtt!$A$47:$AM$66,T$2+1,FALSE),VLOOKUP($D8,Calc_OppAtt!$A$47:$AM$66,T$2+1,FALSE))</f>
        <v>1.296660024</v>
      </c>
      <c r="U8" s="172">
        <f>MAX(VLOOKUP($C8,Calc_OppAtt!$A$47:$AM$66,U$2+1,FALSE),VLOOKUP($D8,Calc_OppAtt!$A$47:$AM$66,U$2+1,FALSE))</f>
        <v>1.493123755</v>
      </c>
      <c r="V8" s="172">
        <f>MAX(VLOOKUP($C8,Calc_OppAtt!$A$47:$AM$66,V$2+1,FALSE),VLOOKUP($D8,Calc_OppAtt!$A$47:$AM$66,V$2+1,FALSE))</f>
        <v>0.8644402649</v>
      </c>
      <c r="W8" s="172">
        <f>MAX(VLOOKUP($C8,Calc_OppAtt!$A$47:$AM$66,W$2+1,FALSE),VLOOKUP($D8,Calc_OppAtt!$A$47:$AM$66,W$2+1,FALSE))</f>
        <v>1.170479452</v>
      </c>
      <c r="X8" s="172">
        <f>MAX(VLOOKUP($C8,Calc_OppAtt!$A$47:$AM$66,X$2+1,FALSE),VLOOKUP($D8,Calc_OppAtt!$A$47:$AM$66,X$2+1,FALSE))</f>
        <v>0.8644402649</v>
      </c>
      <c r="Y8" s="172">
        <f>MAX(VLOOKUP($C8,Calc_OppAtt!$A$47:$AM$66,Y$2+1,FALSE),VLOOKUP($D8,Calc_OppAtt!$A$47:$AM$66,Y$2+1,FALSE))</f>
        <v>1.475821918</v>
      </c>
      <c r="Z8" s="172">
        <f>MAX(VLOOKUP($C8,Calc_OppAtt!$A$47:$AM$66,Z$2+1,FALSE),VLOOKUP($D8,Calc_OppAtt!$A$47:$AM$66,Z$2+1,FALSE))</f>
        <v>1.296660024</v>
      </c>
      <c r="AA8" s="172">
        <f>MAX(VLOOKUP($C8,Calc_OppAtt!$A$47:$AM$66,AA$2+1,FALSE),VLOOKUP($D8,Calc_OppAtt!$A$47:$AM$66,AA$2+1,FALSE))</f>
        <v>0.8644402649</v>
      </c>
      <c r="AB8" s="172">
        <f>MAX(VLOOKUP($C8,Calc_OppAtt!$A$47:$AM$66,AB$2+1,FALSE),VLOOKUP($D8,Calc_OppAtt!$A$47:$AM$66,AB$2+1,FALSE))</f>
        <v>1.170479452</v>
      </c>
      <c r="AC8" s="172">
        <f>MAX(VLOOKUP($C8,Calc_OppAtt!$A$47:$AM$66,AC$2+1,FALSE),VLOOKUP($D8,Calc_OppAtt!$A$47:$AM$66,AC$2+1,FALSE))</f>
        <v>1.475821918</v>
      </c>
      <c r="AD8" s="172">
        <f>MAX(VLOOKUP($C8,Calc_OppAtt!$A$47:$AM$66,AD$2+1,FALSE),VLOOKUP($D8,Calc_OppAtt!$A$47:$AM$66,AD$2+1,FALSE))</f>
        <v>1.65029444</v>
      </c>
      <c r="AE8" s="172">
        <f>MAX(VLOOKUP($C8,Calc_OppAtt!$A$47:$AM$66,AE$2+1,FALSE),VLOOKUP($D8,Calc_OppAtt!$A$47:$AM$66,AE$2+1,FALSE))</f>
        <v>1.178781636</v>
      </c>
      <c r="AF8" s="172">
        <f>MAX(VLOOKUP($C8,Calc_OppAtt!$A$47:$AM$66,AF$2+1,FALSE),VLOOKUP($D8,Calc_OppAtt!$A$47:$AM$66,AF$2+1,FALSE))</f>
        <v>1.218074681</v>
      </c>
      <c r="AG8" s="172">
        <f>MAX(VLOOKUP($C8,Calc_OppAtt!$A$47:$AM$66,AG$2+1,FALSE),VLOOKUP($D8,Calc_OppAtt!$A$47:$AM$66,AG$2+1,FALSE))</f>
        <v>0.6679765344</v>
      </c>
      <c r="AH8" s="172">
        <f>MAX(VLOOKUP($C8,Calc_OppAtt!$A$47:$AM$66,AH$2+1,FALSE),VLOOKUP($D8,Calc_OppAtt!$A$47:$AM$66,AH$2+1,FALSE))</f>
        <v>1.139489338</v>
      </c>
      <c r="AI8" s="172">
        <f>MAX(VLOOKUP($C8,Calc_OppAtt!$A$47:$AM$66,AI$2+1,FALSE),VLOOKUP($D8,Calc_OppAtt!$A$47:$AM$66,AI$2+1,FALSE))</f>
        <v>1.101176471</v>
      </c>
      <c r="AJ8" s="172">
        <f>MAX(VLOOKUP($C8,Calc_OppAtt!$A$47:$AM$66,AJ$2+1,FALSE),VLOOKUP($D8,Calc_OppAtt!$A$47:$AM$66,AJ$2+1,FALSE))</f>
        <v>1.296660024</v>
      </c>
      <c r="AK8" s="172">
        <f>MAX(VLOOKUP($C8,Calc_OppAtt!$A$47:$AM$66,AK$2+1,FALSE),VLOOKUP($D8,Calc_OppAtt!$A$47:$AM$66,AK$2+1,FALSE))</f>
        <v>0.8644402649</v>
      </c>
      <c r="AL8" s="172">
        <f>MAX(VLOOKUP($C8,Calc_OppAtt!$A$47:$AM$66,AL$2+1,FALSE),VLOOKUP($D8,Calc_OppAtt!$A$47:$AM$66,AL$2+1,FALSE))</f>
        <v>1.218074681</v>
      </c>
      <c r="AM8" s="172">
        <f>MAX(VLOOKUP($C8,Calc_OppAtt!$A$47:$AM$66,AM$2+1,FALSE),VLOOKUP($D8,Calc_OppAtt!$A$47:$AM$66,AM$2+1,FALSE))</f>
        <v>1.100196294</v>
      </c>
      <c r="AN8" s="172">
        <f>MAX(VLOOKUP($C8,Calc_OppAtt!$A$47:$AM$66,AN$2+1,FALSE),VLOOKUP($D8,Calc_OppAtt!$A$47:$AM$66,AN$2+1,FALSE))</f>
        <v>1.414538412</v>
      </c>
      <c r="AO8" s="172">
        <f>MAX(VLOOKUP($C8,Calc_OppAtt!$A$47:$AM$66,AO$2+1,FALSE),VLOOKUP($D8,Calc_OppAtt!$A$47:$AM$66,AO$2+1,FALSE))</f>
        <v>1.139489338</v>
      </c>
      <c r="AP8" s="172">
        <f>MAX(VLOOKUP($C8,Calc_OppAtt!$A$47:$AM$66,AP$2+1,FALSE),VLOOKUP($D8,Calc_OppAtt!$A$47:$AM$66,AP$2+1,FALSE))</f>
        <v>1.218074681</v>
      </c>
      <c r="AQ8" s="170"/>
      <c r="AR8" s="170"/>
    </row>
    <row r="9" ht="12.75" customHeight="1">
      <c r="A9" s="170">
        <f t="shared" si="1"/>
        <v>1</v>
      </c>
      <c r="B9" s="170">
        <f t="shared" si="2"/>
        <v>8</v>
      </c>
      <c r="C9" s="140" t="str">
        <f t="array" ref="C9">INDEX(Fixtures!$A$2:$A$21,A9)</f>
        <v>Arsenal</v>
      </c>
      <c r="D9" s="140" t="str">
        <f t="array" ref="D9">INDEX(Fixtures!$A$2:$A$21,B9)</f>
        <v>Everton</v>
      </c>
      <c r="E9" s="172">
        <f>MAX(VLOOKUP($C9,Calc_OppAtt!$A$47:$AM$66,E$2+1,FALSE),VLOOKUP($D9,Calc_OppAtt!$A$47:$AM$66,E$2+1,FALSE))</f>
        <v>1.101176471</v>
      </c>
      <c r="F9" s="172">
        <f>MAX(VLOOKUP($C9,Calc_OppAtt!$A$47:$AM$66,F$2+1,FALSE),VLOOKUP($D9,Calc_OppAtt!$A$47:$AM$66,F$2+1,FALSE))</f>
        <v>1.178781636</v>
      </c>
      <c r="G9" s="172">
        <f>MAX(VLOOKUP($C9,Calc_OppAtt!$A$47:$AM$66,G$2+1,FALSE),VLOOKUP($D9,Calc_OppAtt!$A$47:$AM$66,G$2+1,FALSE))</f>
        <v>1.65029444</v>
      </c>
      <c r="H9" s="172">
        <f>MAX(VLOOKUP($C9,Calc_OppAtt!$A$47:$AM$66,H$2+1,FALSE),VLOOKUP($D9,Calc_OppAtt!$A$47:$AM$66,H$2+1,FALSE))</f>
        <v>1.296660024</v>
      </c>
      <c r="I9" s="172">
        <f>MAX(VLOOKUP($C9,Calc_OppAtt!$A$47:$AM$66,I$2+1,FALSE),VLOOKUP($D9,Calc_OppAtt!$A$47:$AM$66,I$2+1,FALSE))</f>
        <v>1.65029444</v>
      </c>
      <c r="J9" s="172">
        <f>MAX(VLOOKUP($C9,Calc_OppAtt!$A$47:$AM$66,J$2+1,FALSE),VLOOKUP($D9,Calc_OppAtt!$A$47:$AM$66,J$2+1,FALSE))</f>
        <v>1.414538412</v>
      </c>
      <c r="K9" s="172">
        <f>MAX(VLOOKUP($C9,Calc_OppAtt!$A$47:$AM$66,K$2+1,FALSE),VLOOKUP($D9,Calc_OppAtt!$A$47:$AM$66,K$2+1,FALSE))</f>
        <v>1.475821918</v>
      </c>
      <c r="L9" s="172">
        <f>MAX(VLOOKUP($C9,Calc_OppAtt!$A$47:$AM$66,L$2+1,FALSE),VLOOKUP($D9,Calc_OppAtt!$A$47:$AM$66,L$2+1,FALSE))</f>
        <v>1.04</v>
      </c>
      <c r="M9" s="172">
        <f>MAX(VLOOKUP($C9,Calc_OppAtt!$A$47:$AM$66,M$2+1,FALSE),VLOOKUP($D9,Calc_OppAtt!$A$47:$AM$66,M$2+1,FALSE))</f>
        <v>1.493123755</v>
      </c>
      <c r="N9" s="172">
        <f>MAX(VLOOKUP($C9,Calc_OppAtt!$A$47:$AM$66,N$2+1,FALSE),VLOOKUP($D9,Calc_OppAtt!$A$47:$AM$66,N$2+1,FALSE))</f>
        <v>1.060903995</v>
      </c>
      <c r="O9" s="172">
        <f>MAX(VLOOKUP($C9,Calc_OppAtt!$A$47:$AM$66,O$2+1,FALSE),VLOOKUP($D9,Calc_OppAtt!$A$47:$AM$66,O$2+1,FALSE))</f>
        <v>1.139489338</v>
      </c>
      <c r="P9" s="172">
        <f>MAX(VLOOKUP($C9,Calc_OppAtt!$A$47:$AM$66,P$2+1,FALSE),VLOOKUP($D9,Calc_OppAtt!$A$47:$AM$66,P$2+1,FALSE))</f>
        <v>1.06869863</v>
      </c>
      <c r="Q9" s="172">
        <f>MAX(VLOOKUP($C9,Calc_OppAtt!$A$47:$AM$66,Q$2+1,FALSE),VLOOKUP($D9,Calc_OppAtt!$A$47:$AM$66,Q$2+1,FALSE))</f>
        <v>1.178781636</v>
      </c>
      <c r="R9" s="172">
        <f>MAX(VLOOKUP($C9,Calc_OppAtt!$A$47:$AM$66,R$2+1,FALSE),VLOOKUP($D9,Calc_OppAtt!$A$47:$AM$66,R$2+1,FALSE))</f>
        <v>0.785854922</v>
      </c>
      <c r="S9" s="172">
        <f>MAX(VLOOKUP($C9,Calc_OppAtt!$A$47:$AM$66,S$2+1,FALSE),VLOOKUP($D9,Calc_OppAtt!$A$47:$AM$66,S$2+1,FALSE))</f>
        <v>1.178781636</v>
      </c>
      <c r="T9" s="172">
        <f>MAX(VLOOKUP($C9,Calc_OppAtt!$A$47:$AM$66,T$2+1,FALSE),VLOOKUP($D9,Calc_OppAtt!$A$47:$AM$66,T$2+1,FALSE))</f>
        <v>1.296660024</v>
      </c>
      <c r="U9" s="172">
        <f>MAX(VLOOKUP($C9,Calc_OppAtt!$A$47:$AM$66,U$2+1,FALSE),VLOOKUP($D9,Calc_OppAtt!$A$47:$AM$66,U$2+1,FALSE))</f>
        <v>1.021610951</v>
      </c>
      <c r="V9" s="172">
        <f>MAX(VLOOKUP($C9,Calc_OppAtt!$A$47:$AM$66,V$2+1,FALSE),VLOOKUP($D9,Calc_OppAtt!$A$47:$AM$66,V$2+1,FALSE))</f>
        <v>0.8644402649</v>
      </c>
      <c r="W9" s="172">
        <f>MAX(VLOOKUP($C9,Calc_OppAtt!$A$47:$AM$66,W$2+1,FALSE),VLOOKUP($D9,Calc_OppAtt!$A$47:$AM$66,W$2+1,FALSE))</f>
        <v>0.9823179059</v>
      </c>
      <c r="X9" s="172">
        <f>MAX(VLOOKUP($C9,Calc_OppAtt!$A$47:$AM$66,X$2+1,FALSE),VLOOKUP($D9,Calc_OppAtt!$A$47:$AM$66,X$2+1,FALSE))</f>
        <v>0.9823179059</v>
      </c>
      <c r="Y9" s="172">
        <f>MAX(VLOOKUP($C9,Calc_OppAtt!$A$47:$AM$66,Y$2+1,FALSE),VLOOKUP($D9,Calc_OppAtt!$A$47:$AM$66,Y$2+1,FALSE))</f>
        <v>1.493123755</v>
      </c>
      <c r="Z9" s="172">
        <f>MAX(VLOOKUP($C9,Calc_OppAtt!$A$47:$AM$66,Z$2+1,FALSE),VLOOKUP($D9,Calc_OppAtt!$A$47:$AM$66,Z$2+1,FALSE))</f>
        <v>1.218074681</v>
      </c>
      <c r="AA9" s="172">
        <f>MAX(VLOOKUP($C9,Calc_OppAtt!$A$47:$AM$66,AA$2+1,FALSE),VLOOKUP($D9,Calc_OppAtt!$A$47:$AM$66,AA$2+1,FALSE))</f>
        <v>1.021610951</v>
      </c>
      <c r="AB9" s="172">
        <f>MAX(VLOOKUP($C9,Calc_OppAtt!$A$47:$AM$66,AB$2+1,FALSE),VLOOKUP($D9,Calc_OppAtt!$A$47:$AM$66,AB$2+1,FALSE))</f>
        <v>1.170479452</v>
      </c>
      <c r="AC9" s="172">
        <f>MAX(VLOOKUP($C9,Calc_OppAtt!$A$47:$AM$66,AC$2+1,FALSE),VLOOKUP($D9,Calc_OppAtt!$A$47:$AM$66,AC$2+1,FALSE))</f>
        <v>1.06869863</v>
      </c>
      <c r="AD9" s="172">
        <f>MAX(VLOOKUP($C9,Calc_OppAtt!$A$47:$AM$66,AD$2+1,FALSE),VLOOKUP($D9,Calc_OppAtt!$A$47:$AM$66,AD$2+1,FALSE))</f>
        <v>1.218074681</v>
      </c>
      <c r="AE9" s="172">
        <f>MAX(VLOOKUP($C9,Calc_OppAtt!$A$47:$AM$66,AE$2+1,FALSE),VLOOKUP($D9,Calc_OppAtt!$A$47:$AM$66,AE$2+1,FALSE))</f>
        <v>1.178781636</v>
      </c>
      <c r="AF9" s="172">
        <f>MAX(VLOOKUP($C9,Calc_OppAtt!$A$47:$AM$66,AF$2+1,FALSE),VLOOKUP($D9,Calc_OppAtt!$A$47:$AM$66,AF$2+1,FALSE))</f>
        <v>1.218074681</v>
      </c>
      <c r="AG9" s="172">
        <f>MAX(VLOOKUP($C9,Calc_OppAtt!$A$47:$AM$66,AG$2+1,FALSE),VLOOKUP($D9,Calc_OppAtt!$A$47:$AM$66,AG$2+1,FALSE))</f>
        <v>1.100196294</v>
      </c>
      <c r="AH9" s="172">
        <f>MAX(VLOOKUP($C9,Calc_OppAtt!$A$47:$AM$66,AH$2+1,FALSE),VLOOKUP($D9,Calc_OppAtt!$A$47:$AM$66,AH$2+1,FALSE))</f>
        <v>0.7465618773</v>
      </c>
      <c r="AI9" s="172">
        <f>MAX(VLOOKUP($C9,Calc_OppAtt!$A$47:$AM$66,AI$2+1,FALSE),VLOOKUP($D9,Calc_OppAtt!$A$47:$AM$66,AI$2+1,FALSE))</f>
        <v>1.101176471</v>
      </c>
      <c r="AJ9" s="172">
        <f>MAX(VLOOKUP($C9,Calc_OppAtt!$A$47:$AM$66,AJ$2+1,FALSE),VLOOKUP($D9,Calc_OppAtt!$A$47:$AM$66,AJ$2+1,FALSE))</f>
        <v>1.178781636</v>
      </c>
      <c r="AK9" s="172">
        <f>MAX(VLOOKUP($C9,Calc_OppAtt!$A$47:$AM$66,AK$2+1,FALSE),VLOOKUP($D9,Calc_OppAtt!$A$47:$AM$66,AK$2+1,FALSE))</f>
        <v>1.218074681</v>
      </c>
      <c r="AL9" s="172">
        <f>MAX(VLOOKUP($C9,Calc_OppAtt!$A$47:$AM$66,AL$2+1,FALSE),VLOOKUP($D9,Calc_OppAtt!$A$47:$AM$66,AL$2+1,FALSE))</f>
        <v>1.218074681</v>
      </c>
      <c r="AM9" s="172">
        <f>MAX(VLOOKUP($C9,Calc_OppAtt!$A$47:$AM$66,AM$2+1,FALSE),VLOOKUP($D9,Calc_OppAtt!$A$47:$AM$66,AM$2+1,FALSE))</f>
        <v>1.100196294</v>
      </c>
      <c r="AN9" s="172">
        <f>MAX(VLOOKUP($C9,Calc_OppAtt!$A$47:$AM$66,AN$2+1,FALSE),VLOOKUP($D9,Calc_OppAtt!$A$47:$AM$66,AN$2+1,FALSE))</f>
        <v>1.060903995</v>
      </c>
      <c r="AO9" s="172">
        <f>MAX(VLOOKUP($C9,Calc_OppAtt!$A$47:$AM$66,AO$2+1,FALSE),VLOOKUP($D9,Calc_OppAtt!$A$47:$AM$66,AO$2+1,FALSE))</f>
        <v>1.139489338</v>
      </c>
      <c r="AP9" s="172">
        <f>MAX(VLOOKUP($C9,Calc_OppAtt!$A$47:$AM$66,AP$2+1,FALSE),VLOOKUP($D9,Calc_OppAtt!$A$47:$AM$66,AP$2+1,FALSE))</f>
        <v>0.6679765344</v>
      </c>
      <c r="AQ9" s="170"/>
      <c r="AR9" s="170"/>
    </row>
    <row r="10" ht="12.75" customHeight="1">
      <c r="A10" s="170">
        <f t="shared" si="1"/>
        <v>1</v>
      </c>
      <c r="B10" s="170">
        <f t="shared" si="2"/>
        <v>9</v>
      </c>
      <c r="C10" s="140" t="str">
        <f t="array" ref="C10">INDEX(Fixtures!$A$2:$A$21,A10)</f>
        <v>Arsenal</v>
      </c>
      <c r="D10" s="140" t="str">
        <f t="array" ref="D10">INDEX(Fixtures!$A$2:$A$21,B10)</f>
        <v>Fulham</v>
      </c>
      <c r="E10" s="172">
        <f>MAX(VLOOKUP($C10,Calc_OppAtt!$A$47:$AM$66,E$2+1,FALSE),VLOOKUP($D10,Calc_OppAtt!$A$47:$AM$66,E$2+1,FALSE))</f>
        <v>1.100196294</v>
      </c>
      <c r="F10" s="172">
        <f>MAX(VLOOKUP($C10,Calc_OppAtt!$A$47:$AM$66,F$2+1,FALSE),VLOOKUP($D10,Calc_OppAtt!$A$47:$AM$66,F$2+1,FALSE))</f>
        <v>0.6286834896</v>
      </c>
      <c r="G10" s="172">
        <f>MAX(VLOOKUP($C10,Calc_OppAtt!$A$47:$AM$66,G$2+1,FALSE),VLOOKUP($D10,Calc_OppAtt!$A$47:$AM$66,G$2+1,FALSE))</f>
        <v>1.65029444</v>
      </c>
      <c r="H10" s="172">
        <f>MAX(VLOOKUP($C10,Calc_OppAtt!$A$47:$AM$66,H$2+1,FALSE),VLOOKUP($D10,Calc_OppAtt!$A$47:$AM$66,H$2+1,FALSE))</f>
        <v>0.9823179059</v>
      </c>
      <c r="I10" s="172">
        <f>MAX(VLOOKUP($C10,Calc_OppAtt!$A$47:$AM$66,I$2+1,FALSE),VLOOKUP($D10,Calc_OppAtt!$A$47:$AM$66,I$2+1,FALSE))</f>
        <v>0.6679765344</v>
      </c>
      <c r="J10" s="172">
        <f>MAX(VLOOKUP($C10,Calc_OppAtt!$A$47:$AM$66,J$2+1,FALSE),VLOOKUP($D10,Calc_OppAtt!$A$47:$AM$66,J$2+1,FALSE))</f>
        <v>1.414538412</v>
      </c>
      <c r="K10" s="172">
        <f>MAX(VLOOKUP($C10,Calc_OppAtt!$A$47:$AM$66,K$2+1,FALSE),VLOOKUP($D10,Calc_OppAtt!$A$47:$AM$66,K$2+1,FALSE))</f>
        <v>1.296660024</v>
      </c>
      <c r="L10" s="172">
        <f>MAX(VLOOKUP($C10,Calc_OppAtt!$A$47:$AM$66,L$2+1,FALSE),VLOOKUP($D10,Calc_OppAtt!$A$47:$AM$66,L$2+1,FALSE))</f>
        <v>1.218074681</v>
      </c>
      <c r="M10" s="172">
        <f>MAX(VLOOKUP($C10,Calc_OppAtt!$A$47:$AM$66,M$2+1,FALSE),VLOOKUP($D10,Calc_OppAtt!$A$47:$AM$66,M$2+1,FALSE))</f>
        <v>1.493123755</v>
      </c>
      <c r="N10" s="172">
        <f>MAX(VLOOKUP($C10,Calc_OppAtt!$A$47:$AM$66,N$2+1,FALSE),VLOOKUP($D10,Calc_OppAtt!$A$47:$AM$66,N$2+1,FALSE))</f>
        <v>1.218074681</v>
      </c>
      <c r="O10" s="172">
        <f>MAX(VLOOKUP($C10,Calc_OppAtt!$A$47:$AM$66,O$2+1,FALSE),VLOOKUP($D10,Calc_OppAtt!$A$47:$AM$66,O$2+1,FALSE))</f>
        <v>1.100196294</v>
      </c>
      <c r="P10" s="172">
        <f>MAX(VLOOKUP($C10,Calc_OppAtt!$A$47:$AM$66,P$2+1,FALSE),VLOOKUP($D10,Calc_OppAtt!$A$47:$AM$66,P$2+1,FALSE))</f>
        <v>1.06869863</v>
      </c>
      <c r="Q10" s="172">
        <f>MAX(VLOOKUP($C10,Calc_OppAtt!$A$47:$AM$66,Q$2+1,FALSE),VLOOKUP($D10,Calc_OppAtt!$A$47:$AM$66,Q$2+1,FALSE))</f>
        <v>1.178781636</v>
      </c>
      <c r="R10" s="172">
        <f>MAX(VLOOKUP($C10,Calc_OppAtt!$A$47:$AM$66,R$2+1,FALSE),VLOOKUP($D10,Calc_OppAtt!$A$47:$AM$66,R$2+1,FALSE))</f>
        <v>0.785854922</v>
      </c>
      <c r="S10" s="172">
        <f>MAX(VLOOKUP($C10,Calc_OppAtt!$A$47:$AM$66,S$2+1,FALSE),VLOOKUP($D10,Calc_OppAtt!$A$47:$AM$66,S$2+1,FALSE))</f>
        <v>1.493123755</v>
      </c>
      <c r="T10" s="172">
        <f>MAX(VLOOKUP($C10,Calc_OppAtt!$A$47:$AM$66,T$2+1,FALSE),VLOOKUP($D10,Calc_OppAtt!$A$47:$AM$66,T$2+1,FALSE))</f>
        <v>1.296660024</v>
      </c>
      <c r="U10" s="172">
        <f>MAX(VLOOKUP($C10,Calc_OppAtt!$A$47:$AM$66,U$2+1,FALSE),VLOOKUP($D10,Calc_OppAtt!$A$47:$AM$66,U$2+1,FALSE))</f>
        <v>1.65029444</v>
      </c>
      <c r="V10" s="172">
        <f>MAX(VLOOKUP($C10,Calc_OppAtt!$A$47:$AM$66,V$2+1,FALSE),VLOOKUP($D10,Calc_OppAtt!$A$47:$AM$66,V$2+1,FALSE))</f>
        <v>0.8644402649</v>
      </c>
      <c r="W10" s="172">
        <f>MAX(VLOOKUP($C10,Calc_OppAtt!$A$47:$AM$66,W$2+1,FALSE),VLOOKUP($D10,Calc_OppAtt!$A$47:$AM$66,W$2+1,FALSE))</f>
        <v>1.06869863</v>
      </c>
      <c r="X10" s="172">
        <f>MAX(VLOOKUP($C10,Calc_OppAtt!$A$47:$AM$66,X$2+1,FALSE),VLOOKUP($D10,Calc_OppAtt!$A$47:$AM$66,X$2+1,FALSE))</f>
        <v>1.296660024</v>
      </c>
      <c r="Y10" s="172">
        <f>MAX(VLOOKUP($C10,Calc_OppAtt!$A$47:$AM$66,Y$2+1,FALSE),VLOOKUP($D10,Calc_OppAtt!$A$47:$AM$66,Y$2+1,FALSE))</f>
        <v>1.475821918</v>
      </c>
      <c r="Z10" s="172">
        <f>MAX(VLOOKUP($C10,Calc_OppAtt!$A$47:$AM$66,Z$2+1,FALSE),VLOOKUP($D10,Calc_OppAtt!$A$47:$AM$66,Z$2+1,FALSE))</f>
        <v>1.021610951</v>
      </c>
      <c r="AA10" s="172">
        <f>MAX(VLOOKUP($C10,Calc_OppAtt!$A$47:$AM$66,AA$2+1,FALSE),VLOOKUP($D10,Calc_OppAtt!$A$47:$AM$66,AA$2+1,FALSE))</f>
        <v>0.8644402649</v>
      </c>
      <c r="AB10" s="172">
        <f>MAX(VLOOKUP($C10,Calc_OppAtt!$A$47:$AM$66,AB$2+1,FALSE),VLOOKUP($D10,Calc_OppAtt!$A$47:$AM$66,AB$2+1,FALSE))</f>
        <v>1.170479452</v>
      </c>
      <c r="AC10" s="172">
        <f>MAX(VLOOKUP($C10,Calc_OppAtt!$A$47:$AM$66,AC$2+1,FALSE),VLOOKUP($D10,Calc_OppAtt!$A$47:$AM$66,AC$2+1,FALSE))</f>
        <v>1.060903995</v>
      </c>
      <c r="AD10" s="172">
        <f>MAX(VLOOKUP($C10,Calc_OppAtt!$A$47:$AM$66,AD$2+1,FALSE),VLOOKUP($D10,Calc_OppAtt!$A$47:$AM$66,AD$2+1,FALSE))</f>
        <v>0.9823179059</v>
      </c>
      <c r="AE10" s="172">
        <f>MAX(VLOOKUP($C10,Calc_OppAtt!$A$47:$AM$66,AE$2+1,FALSE),VLOOKUP($D10,Calc_OppAtt!$A$47:$AM$66,AE$2+1,FALSE))</f>
        <v>1.178781636</v>
      </c>
      <c r="AF10" s="172">
        <f>MAX(VLOOKUP($C10,Calc_OppAtt!$A$47:$AM$66,AF$2+1,FALSE),VLOOKUP($D10,Calc_OppAtt!$A$47:$AM$66,AF$2+1,FALSE))</f>
        <v>1.218074681</v>
      </c>
      <c r="AG10" s="172">
        <f>MAX(VLOOKUP($C10,Calc_OppAtt!$A$47:$AM$66,AG$2+1,FALSE),VLOOKUP($D10,Calc_OppAtt!$A$47:$AM$66,AG$2+1,FALSE))</f>
        <v>0.8644402649</v>
      </c>
      <c r="AH10" s="172">
        <f>MAX(VLOOKUP($C10,Calc_OppAtt!$A$47:$AM$66,AH$2+1,FALSE),VLOOKUP($D10,Calc_OppAtt!$A$47:$AM$66,AH$2+1,FALSE))</f>
        <v>0.8644402649</v>
      </c>
      <c r="AI10" s="172">
        <f>MAX(VLOOKUP($C10,Calc_OppAtt!$A$47:$AM$66,AI$2+1,FALSE),VLOOKUP($D10,Calc_OppAtt!$A$47:$AM$66,AI$2+1,FALSE))</f>
        <v>1.101176471</v>
      </c>
      <c r="AJ10" s="172">
        <f>MAX(VLOOKUP($C10,Calc_OppAtt!$A$47:$AM$66,AJ$2+1,FALSE),VLOOKUP($D10,Calc_OppAtt!$A$47:$AM$66,AJ$2+1,FALSE))</f>
        <v>1.178781636</v>
      </c>
      <c r="AK10" s="172">
        <f>MAX(VLOOKUP($C10,Calc_OppAtt!$A$47:$AM$66,AK$2+1,FALSE),VLOOKUP($D10,Calc_OppAtt!$A$47:$AM$66,AK$2+1,FALSE))</f>
        <v>1.218074681</v>
      </c>
      <c r="AL10" s="172">
        <f>MAX(VLOOKUP($C10,Calc_OppAtt!$A$47:$AM$66,AL$2+1,FALSE),VLOOKUP($D10,Calc_OppAtt!$A$47:$AM$66,AL$2+1,FALSE))</f>
        <v>1.414538412</v>
      </c>
      <c r="AM10" s="172">
        <f>MAX(VLOOKUP($C10,Calc_OppAtt!$A$47:$AM$66,AM$2+1,FALSE),VLOOKUP($D10,Calc_OppAtt!$A$47:$AM$66,AM$2+1,FALSE))</f>
        <v>1.178781636</v>
      </c>
      <c r="AN10" s="172">
        <f>MAX(VLOOKUP($C10,Calc_OppAtt!$A$47:$AM$66,AN$2+1,FALSE),VLOOKUP($D10,Calc_OppAtt!$A$47:$AM$66,AN$2+1,FALSE))</f>
        <v>1.170479452</v>
      </c>
      <c r="AO10" s="172">
        <f>MAX(VLOOKUP($C10,Calc_OppAtt!$A$47:$AM$66,AO$2+1,FALSE),VLOOKUP($D10,Calc_OppAtt!$A$47:$AM$66,AO$2+1,FALSE))</f>
        <v>1.139489338</v>
      </c>
      <c r="AP10" s="172">
        <f>MAX(VLOOKUP($C10,Calc_OppAtt!$A$47:$AM$66,AP$2+1,FALSE),VLOOKUP($D10,Calc_OppAtt!$A$47:$AM$66,AP$2+1,FALSE))</f>
        <v>1.178781636</v>
      </c>
      <c r="AQ10" s="170"/>
      <c r="AR10" s="170"/>
    </row>
    <row r="11" ht="12.75" customHeight="1">
      <c r="A11" s="170">
        <f t="shared" si="1"/>
        <v>1</v>
      </c>
      <c r="B11" s="170">
        <f t="shared" si="2"/>
        <v>10</v>
      </c>
      <c r="C11" s="140" t="str">
        <f t="array" ref="C11">INDEX(Fixtures!$A$2:$A$21,A11)</f>
        <v>Arsenal</v>
      </c>
      <c r="D11" s="140" t="str">
        <f t="array" ref="D11">INDEX(Fixtures!$A$2:$A$21,B11)</f>
        <v>Huddersfield</v>
      </c>
      <c r="E11" s="172">
        <f>MAX(VLOOKUP($C11,Calc_OppAtt!$A$47:$AM$66,E$2+1,FALSE),VLOOKUP($D11,Calc_OppAtt!$A$47:$AM$66,E$2+1,FALSE))</f>
        <v>0.8644402649</v>
      </c>
      <c r="F11" s="172">
        <f>MAX(VLOOKUP($C11,Calc_OppAtt!$A$47:$AM$66,F$2+1,FALSE),VLOOKUP($D11,Calc_OppAtt!$A$47:$AM$66,F$2+1,FALSE))</f>
        <v>0.6286834896</v>
      </c>
      <c r="G11" s="172">
        <f>MAX(VLOOKUP($C11,Calc_OppAtt!$A$47:$AM$66,G$2+1,FALSE),VLOOKUP($D11,Calc_OppAtt!$A$47:$AM$66,G$2+1,FALSE))</f>
        <v>1.65029444</v>
      </c>
      <c r="H11" s="172">
        <f>MAX(VLOOKUP($C11,Calc_OppAtt!$A$47:$AM$66,H$2+1,FALSE),VLOOKUP($D11,Calc_OppAtt!$A$47:$AM$66,H$2+1,FALSE))</f>
        <v>0.9788235294</v>
      </c>
      <c r="I11" s="172">
        <f>MAX(VLOOKUP($C11,Calc_OppAtt!$A$47:$AM$66,I$2+1,FALSE),VLOOKUP($D11,Calc_OppAtt!$A$47:$AM$66,I$2+1,FALSE))</f>
        <v>1.100196294</v>
      </c>
      <c r="J11" s="172">
        <f>MAX(VLOOKUP($C11,Calc_OppAtt!$A$47:$AM$66,J$2+1,FALSE),VLOOKUP($D11,Calc_OppAtt!$A$47:$AM$66,J$2+1,FALSE))</f>
        <v>1.414538412</v>
      </c>
      <c r="K11" s="172">
        <f>MAX(VLOOKUP($C11,Calc_OppAtt!$A$47:$AM$66,K$2+1,FALSE),VLOOKUP($D11,Calc_OppAtt!$A$47:$AM$66,K$2+1,FALSE))</f>
        <v>1.296660024</v>
      </c>
      <c r="L11" s="172">
        <f>MAX(VLOOKUP($C11,Calc_OppAtt!$A$47:$AM$66,L$2+1,FALSE),VLOOKUP($D11,Calc_OppAtt!$A$47:$AM$66,L$2+1,FALSE))</f>
        <v>1.04</v>
      </c>
      <c r="M11" s="172">
        <f>MAX(VLOOKUP($C11,Calc_OppAtt!$A$47:$AM$66,M$2+1,FALSE),VLOOKUP($D11,Calc_OppAtt!$A$47:$AM$66,M$2+1,FALSE))</f>
        <v>1.493123755</v>
      </c>
      <c r="N11" s="172">
        <f>MAX(VLOOKUP($C11,Calc_OppAtt!$A$47:$AM$66,N$2+1,FALSE),VLOOKUP($D11,Calc_OppAtt!$A$47:$AM$66,N$2+1,FALSE))</f>
        <v>1.218074681</v>
      </c>
      <c r="O11" s="172">
        <f>MAX(VLOOKUP($C11,Calc_OppAtt!$A$47:$AM$66,O$2+1,FALSE),VLOOKUP($D11,Calc_OppAtt!$A$47:$AM$66,O$2+1,FALSE))</f>
        <v>1.475821918</v>
      </c>
      <c r="P11" s="172">
        <f>MAX(VLOOKUP($C11,Calc_OppAtt!$A$47:$AM$66,P$2+1,FALSE),VLOOKUP($D11,Calc_OppAtt!$A$47:$AM$66,P$2+1,FALSE))</f>
        <v>1.65029444</v>
      </c>
      <c r="Q11" s="172">
        <f>MAX(VLOOKUP($C11,Calc_OppAtt!$A$47:$AM$66,Q$2+1,FALSE),VLOOKUP($D11,Calc_OppAtt!$A$47:$AM$66,Q$2+1,FALSE))</f>
        <v>1.178781636</v>
      </c>
      <c r="R11" s="172">
        <f>MAX(VLOOKUP($C11,Calc_OppAtt!$A$47:$AM$66,R$2+1,FALSE),VLOOKUP($D11,Calc_OppAtt!$A$47:$AM$66,R$2+1,FALSE))</f>
        <v>1.139489338</v>
      </c>
      <c r="S11" s="172">
        <f>MAX(VLOOKUP($C11,Calc_OppAtt!$A$47:$AM$66,S$2+1,FALSE),VLOOKUP($D11,Calc_OppAtt!$A$47:$AM$66,S$2+1,FALSE))</f>
        <v>1.178781636</v>
      </c>
      <c r="T11" s="172">
        <f>MAX(VLOOKUP($C11,Calc_OppAtt!$A$47:$AM$66,T$2+1,FALSE),VLOOKUP($D11,Calc_OppAtt!$A$47:$AM$66,T$2+1,FALSE))</f>
        <v>1.296660024</v>
      </c>
      <c r="U11" s="172">
        <f>MAX(VLOOKUP($C11,Calc_OppAtt!$A$47:$AM$66,U$2+1,FALSE),VLOOKUP($D11,Calc_OppAtt!$A$47:$AM$66,U$2+1,FALSE))</f>
        <v>1.178781636</v>
      </c>
      <c r="V11" s="172">
        <f>MAX(VLOOKUP($C11,Calc_OppAtt!$A$47:$AM$66,V$2+1,FALSE),VLOOKUP($D11,Calc_OppAtt!$A$47:$AM$66,V$2+1,FALSE))</f>
        <v>1.178781636</v>
      </c>
      <c r="W11" s="172">
        <f>MAX(VLOOKUP($C11,Calc_OppAtt!$A$47:$AM$66,W$2+1,FALSE),VLOOKUP($D11,Calc_OppAtt!$A$47:$AM$66,W$2+1,FALSE))</f>
        <v>0.9823179059</v>
      </c>
      <c r="X11" s="172">
        <f>MAX(VLOOKUP($C11,Calc_OppAtt!$A$47:$AM$66,X$2+1,FALSE),VLOOKUP($D11,Calc_OppAtt!$A$47:$AM$66,X$2+1,FALSE))</f>
        <v>1.04</v>
      </c>
      <c r="Y11" s="172">
        <f>MAX(VLOOKUP($C11,Calc_OppAtt!$A$47:$AM$66,Y$2+1,FALSE),VLOOKUP($D11,Calc_OppAtt!$A$47:$AM$66,Y$2+1,FALSE))</f>
        <v>1.475821918</v>
      </c>
      <c r="Z11" s="172">
        <f>MAX(VLOOKUP($C11,Calc_OppAtt!$A$47:$AM$66,Z$2+1,FALSE),VLOOKUP($D11,Calc_OppAtt!$A$47:$AM$66,Z$2+1,FALSE))</f>
        <v>1.021610951</v>
      </c>
      <c r="AA11" s="172">
        <f>MAX(VLOOKUP($C11,Calc_OppAtt!$A$47:$AM$66,AA$2+1,FALSE),VLOOKUP($D11,Calc_OppAtt!$A$47:$AM$66,AA$2+1,FALSE))</f>
        <v>0.8644402649</v>
      </c>
      <c r="AB11" s="172">
        <f>MAX(VLOOKUP($C11,Calc_OppAtt!$A$47:$AM$66,AB$2+1,FALSE),VLOOKUP($D11,Calc_OppAtt!$A$47:$AM$66,AB$2+1,FALSE))</f>
        <v>1.414538412</v>
      </c>
      <c r="AC11" s="172">
        <f>MAX(VLOOKUP($C11,Calc_OppAtt!$A$47:$AM$66,AC$2+1,FALSE),VLOOKUP($D11,Calc_OppAtt!$A$47:$AM$66,AC$2+1,FALSE))</f>
        <v>0.6286834896</v>
      </c>
      <c r="AD11" s="172">
        <f>MAX(VLOOKUP($C11,Calc_OppAtt!$A$47:$AM$66,AD$2+1,FALSE),VLOOKUP($D11,Calc_OppAtt!$A$47:$AM$66,AD$2+1,FALSE))</f>
        <v>1.218074681</v>
      </c>
      <c r="AE11" s="172">
        <f>MAX(VLOOKUP($C11,Calc_OppAtt!$A$47:$AM$66,AE$2+1,FALSE),VLOOKUP($D11,Calc_OppAtt!$A$47:$AM$66,AE$2+1,FALSE))</f>
        <v>1.178781636</v>
      </c>
      <c r="AF11" s="172">
        <f>MAX(VLOOKUP($C11,Calc_OppAtt!$A$47:$AM$66,AF$2+1,FALSE),VLOOKUP($D11,Calc_OppAtt!$A$47:$AM$66,AF$2+1,FALSE))</f>
        <v>1.218074681</v>
      </c>
      <c r="AG11" s="172">
        <f>MAX(VLOOKUP($C11,Calc_OppAtt!$A$47:$AM$66,AG$2+1,FALSE),VLOOKUP($D11,Calc_OppAtt!$A$47:$AM$66,AG$2+1,FALSE))</f>
        <v>0.9823179059</v>
      </c>
      <c r="AH11" s="172">
        <f>MAX(VLOOKUP($C11,Calc_OppAtt!$A$47:$AM$66,AH$2+1,FALSE),VLOOKUP($D11,Calc_OppAtt!$A$47:$AM$66,AH$2+1,FALSE))</f>
        <v>1.218074681</v>
      </c>
      <c r="AI11" s="172">
        <f>MAX(VLOOKUP($C11,Calc_OppAtt!$A$47:$AM$66,AI$2+1,FALSE),VLOOKUP($D11,Calc_OppAtt!$A$47:$AM$66,AI$2+1,FALSE))</f>
        <v>1.101176471</v>
      </c>
      <c r="AJ11" s="172">
        <f>MAX(VLOOKUP($C11,Calc_OppAtt!$A$47:$AM$66,AJ$2+1,FALSE),VLOOKUP($D11,Calc_OppAtt!$A$47:$AM$66,AJ$2+1,FALSE))</f>
        <v>1.178781636</v>
      </c>
      <c r="AK11" s="172">
        <f>MAX(VLOOKUP($C11,Calc_OppAtt!$A$47:$AM$66,AK$2+1,FALSE),VLOOKUP($D11,Calc_OppAtt!$A$47:$AM$66,AK$2+1,FALSE))</f>
        <v>1.493123755</v>
      </c>
      <c r="AL11" s="172">
        <f>MAX(VLOOKUP($C11,Calc_OppAtt!$A$47:$AM$66,AL$2+1,FALSE),VLOOKUP($D11,Calc_OppAtt!$A$47:$AM$66,AL$2+1,FALSE))</f>
        <v>1.218074681</v>
      </c>
      <c r="AM11" s="172">
        <f>MAX(VLOOKUP($C11,Calc_OppAtt!$A$47:$AM$66,AM$2+1,FALSE),VLOOKUP($D11,Calc_OppAtt!$A$47:$AM$66,AM$2+1,FALSE))</f>
        <v>1.296660024</v>
      </c>
      <c r="AN11" s="172">
        <f>MAX(VLOOKUP($C11,Calc_OppAtt!$A$47:$AM$66,AN$2+1,FALSE),VLOOKUP($D11,Calc_OppAtt!$A$47:$AM$66,AN$2+1,FALSE))</f>
        <v>0.8644402649</v>
      </c>
      <c r="AO11" s="172">
        <f>MAX(VLOOKUP($C11,Calc_OppAtt!$A$47:$AM$66,AO$2+1,FALSE),VLOOKUP($D11,Calc_OppAtt!$A$47:$AM$66,AO$2+1,FALSE))</f>
        <v>1.139489338</v>
      </c>
      <c r="AP11" s="172">
        <f>MAX(VLOOKUP($C11,Calc_OppAtt!$A$47:$AM$66,AP$2+1,FALSE),VLOOKUP($D11,Calc_OppAtt!$A$47:$AM$66,AP$2+1,FALSE))</f>
        <v>1.021610951</v>
      </c>
      <c r="AQ11" s="170"/>
      <c r="AR11" s="170"/>
    </row>
    <row r="12" ht="12.75" customHeight="1">
      <c r="A12" s="170">
        <f t="shared" si="1"/>
        <v>1</v>
      </c>
      <c r="B12" s="170">
        <f t="shared" si="2"/>
        <v>11</v>
      </c>
      <c r="C12" s="140" t="str">
        <f t="array" ref="C12">INDEX(Fixtures!$A$2:$A$21,A12)</f>
        <v>Arsenal</v>
      </c>
      <c r="D12" s="140" t="str">
        <f t="array" ref="D12">INDEX(Fixtures!$A$2:$A$21,B12)</f>
        <v>Leicester</v>
      </c>
      <c r="E12" s="172">
        <f>MAX(VLOOKUP($C12,Calc_OppAtt!$A$47:$AM$66,E$2+1,FALSE),VLOOKUP($D12,Calc_OppAtt!$A$47:$AM$66,E$2+1,FALSE))</f>
        <v>0.5108058486</v>
      </c>
      <c r="F12" s="172">
        <f>MAX(VLOOKUP($C12,Calc_OppAtt!$A$47:$AM$66,F$2+1,FALSE),VLOOKUP($D12,Calc_OppAtt!$A$47:$AM$66,F$2+1,FALSE))</f>
        <v>1.06869863</v>
      </c>
      <c r="G12" s="172">
        <f>MAX(VLOOKUP($C12,Calc_OppAtt!$A$47:$AM$66,G$2+1,FALSE),VLOOKUP($D12,Calc_OppAtt!$A$47:$AM$66,G$2+1,FALSE))</f>
        <v>1.65029444</v>
      </c>
      <c r="H12" s="172">
        <f>MAX(VLOOKUP($C12,Calc_OppAtt!$A$47:$AM$66,H$2+1,FALSE),VLOOKUP($D12,Calc_OppAtt!$A$47:$AM$66,H$2+1,FALSE))</f>
        <v>1.100196294</v>
      </c>
      <c r="I12" s="172">
        <f>MAX(VLOOKUP($C12,Calc_OppAtt!$A$47:$AM$66,I$2+1,FALSE),VLOOKUP($D12,Calc_OppAtt!$A$47:$AM$66,I$2+1,FALSE))</f>
        <v>1.178781636</v>
      </c>
      <c r="J12" s="172">
        <f>MAX(VLOOKUP($C12,Calc_OppAtt!$A$47:$AM$66,J$2+1,FALSE),VLOOKUP($D12,Calc_OppAtt!$A$47:$AM$66,J$2+1,FALSE))</f>
        <v>1.414538412</v>
      </c>
      <c r="K12" s="172">
        <f>MAX(VLOOKUP($C12,Calc_OppAtt!$A$47:$AM$66,K$2+1,FALSE),VLOOKUP($D12,Calc_OppAtt!$A$47:$AM$66,K$2+1,FALSE))</f>
        <v>1.296660024</v>
      </c>
      <c r="L12" s="172">
        <f>MAX(VLOOKUP($C12,Calc_OppAtt!$A$47:$AM$66,L$2+1,FALSE),VLOOKUP($D12,Calc_OppAtt!$A$47:$AM$66,L$2+1,FALSE))</f>
        <v>1.414538412</v>
      </c>
      <c r="M12" s="172">
        <f>MAX(VLOOKUP($C12,Calc_OppAtt!$A$47:$AM$66,M$2+1,FALSE),VLOOKUP($D12,Calc_OppAtt!$A$47:$AM$66,M$2+1,FALSE))</f>
        <v>1.493123755</v>
      </c>
      <c r="N12" s="172">
        <f>MAX(VLOOKUP($C12,Calc_OppAtt!$A$47:$AM$66,N$2+1,FALSE),VLOOKUP($D12,Calc_OppAtt!$A$47:$AM$66,N$2+1,FALSE))</f>
        <v>1.65029444</v>
      </c>
      <c r="O12" s="172">
        <f>MAX(VLOOKUP($C12,Calc_OppAtt!$A$47:$AM$66,O$2+1,FALSE),VLOOKUP($D12,Calc_OppAtt!$A$47:$AM$66,O$2+1,FALSE))</f>
        <v>1.100196294</v>
      </c>
      <c r="P12" s="172">
        <f>MAX(VLOOKUP($C12,Calc_OppAtt!$A$47:$AM$66,P$2+1,FALSE),VLOOKUP($D12,Calc_OppAtt!$A$47:$AM$66,P$2+1,FALSE))</f>
        <v>1.06869863</v>
      </c>
      <c r="Q12" s="172">
        <f>MAX(VLOOKUP($C12,Calc_OppAtt!$A$47:$AM$66,Q$2+1,FALSE),VLOOKUP($D12,Calc_OppAtt!$A$47:$AM$66,Q$2+1,FALSE))</f>
        <v>1.178781636</v>
      </c>
      <c r="R12" s="172">
        <f>MAX(VLOOKUP($C12,Calc_OppAtt!$A$47:$AM$66,R$2+1,FALSE),VLOOKUP($D12,Calc_OppAtt!$A$47:$AM$66,R$2+1,FALSE))</f>
        <v>1.296660024</v>
      </c>
      <c r="S12" s="172">
        <f>MAX(VLOOKUP($C12,Calc_OppAtt!$A$47:$AM$66,S$2+1,FALSE),VLOOKUP($D12,Calc_OppAtt!$A$47:$AM$66,S$2+1,FALSE))</f>
        <v>1.04</v>
      </c>
      <c r="T12" s="172">
        <f>MAX(VLOOKUP($C12,Calc_OppAtt!$A$47:$AM$66,T$2+1,FALSE),VLOOKUP($D12,Calc_OppAtt!$A$47:$AM$66,T$2+1,FALSE))</f>
        <v>1.296660024</v>
      </c>
      <c r="U12" s="172">
        <f>MAX(VLOOKUP($C12,Calc_OppAtt!$A$47:$AM$66,U$2+1,FALSE),VLOOKUP($D12,Calc_OppAtt!$A$47:$AM$66,U$2+1,FALSE))</f>
        <v>1.060903995</v>
      </c>
      <c r="V12" s="172">
        <f>MAX(VLOOKUP($C12,Calc_OppAtt!$A$47:$AM$66,V$2+1,FALSE),VLOOKUP($D12,Calc_OppAtt!$A$47:$AM$66,V$2+1,FALSE))</f>
        <v>0.8644402649</v>
      </c>
      <c r="W12" s="172">
        <f>MAX(VLOOKUP($C12,Calc_OppAtt!$A$47:$AM$66,W$2+1,FALSE),VLOOKUP($D12,Calc_OppAtt!$A$47:$AM$66,W$2+1,FALSE))</f>
        <v>0.9823179059</v>
      </c>
      <c r="X12" s="172">
        <f>MAX(VLOOKUP($C12,Calc_OppAtt!$A$47:$AM$66,X$2+1,FALSE),VLOOKUP($D12,Calc_OppAtt!$A$47:$AM$66,X$2+1,FALSE))</f>
        <v>1.170479452</v>
      </c>
      <c r="Y12" s="172">
        <f>MAX(VLOOKUP($C12,Calc_OppAtt!$A$47:$AM$66,Y$2+1,FALSE),VLOOKUP($D12,Calc_OppAtt!$A$47:$AM$66,Y$2+1,FALSE))</f>
        <v>1.475821918</v>
      </c>
      <c r="Z12" s="172">
        <f>MAX(VLOOKUP($C12,Calc_OppAtt!$A$47:$AM$66,Z$2+1,FALSE),VLOOKUP($D12,Calc_OppAtt!$A$47:$AM$66,Z$2+1,FALSE))</f>
        <v>1.178781636</v>
      </c>
      <c r="AA12" s="172">
        <f>MAX(VLOOKUP($C12,Calc_OppAtt!$A$47:$AM$66,AA$2+1,FALSE),VLOOKUP($D12,Calc_OppAtt!$A$47:$AM$66,AA$2+1,FALSE))</f>
        <v>1.101176471</v>
      </c>
      <c r="AB12" s="172">
        <f>MAX(VLOOKUP($C12,Calc_OppAtt!$A$47:$AM$66,AB$2+1,FALSE),VLOOKUP($D12,Calc_OppAtt!$A$47:$AM$66,AB$2+1,FALSE))</f>
        <v>1.170479452</v>
      </c>
      <c r="AC12" s="172">
        <f>MAX(VLOOKUP($C12,Calc_OppAtt!$A$47:$AM$66,AC$2+1,FALSE),VLOOKUP($D12,Calc_OppAtt!$A$47:$AM$66,AC$2+1,FALSE))</f>
        <v>0.7465618773</v>
      </c>
      <c r="AD12" s="172">
        <f>MAX(VLOOKUP($C12,Calc_OppAtt!$A$47:$AM$66,AD$2+1,FALSE),VLOOKUP($D12,Calc_OppAtt!$A$47:$AM$66,AD$2+1,FALSE))</f>
        <v>0.9823179059</v>
      </c>
      <c r="AE12" s="172">
        <f>MAX(VLOOKUP($C12,Calc_OppAtt!$A$47:$AM$66,AE$2+1,FALSE),VLOOKUP($D12,Calc_OppAtt!$A$47:$AM$66,AE$2+1,FALSE))</f>
        <v>1.178781636</v>
      </c>
      <c r="AF12" s="172">
        <f>MAX(VLOOKUP($C12,Calc_OppAtt!$A$47:$AM$66,AF$2+1,FALSE),VLOOKUP($D12,Calc_OppAtt!$A$47:$AM$66,AF$2+1,FALSE))</f>
        <v>1.218074681</v>
      </c>
      <c r="AG12" s="172">
        <f>MAX(VLOOKUP($C12,Calc_OppAtt!$A$47:$AM$66,AG$2+1,FALSE),VLOOKUP($D12,Calc_OppAtt!$A$47:$AM$66,AG$2+1,FALSE))</f>
        <v>1.218074681</v>
      </c>
      <c r="AH12" s="172">
        <f>MAX(VLOOKUP($C12,Calc_OppAtt!$A$47:$AM$66,AH$2+1,FALSE),VLOOKUP($D12,Calc_OppAtt!$A$47:$AM$66,AH$2+1,FALSE))</f>
        <v>1.475821918</v>
      </c>
      <c r="AI12" s="172">
        <f>MAX(VLOOKUP($C12,Calc_OppAtt!$A$47:$AM$66,AI$2+1,FALSE),VLOOKUP($D12,Calc_OppAtt!$A$47:$AM$66,AI$2+1,FALSE))</f>
        <v>1.101176471</v>
      </c>
      <c r="AJ12" s="172">
        <f>MAX(VLOOKUP($C12,Calc_OppAtt!$A$47:$AM$66,AJ$2+1,FALSE),VLOOKUP($D12,Calc_OppAtt!$A$47:$AM$66,AJ$2+1,FALSE))</f>
        <v>1.218074681</v>
      </c>
      <c r="AK12" s="172">
        <f>MAX(VLOOKUP($C12,Calc_OppAtt!$A$47:$AM$66,AK$2+1,FALSE),VLOOKUP($D12,Calc_OppAtt!$A$47:$AM$66,AK$2+1,FALSE))</f>
        <v>0.9823179059</v>
      </c>
      <c r="AL12" s="172">
        <f>MAX(VLOOKUP($C12,Calc_OppAtt!$A$47:$AM$66,AL$2+1,FALSE),VLOOKUP($D12,Calc_OppAtt!$A$47:$AM$66,AL$2+1,FALSE))</f>
        <v>1.218074681</v>
      </c>
      <c r="AM12" s="172">
        <f>MAX(VLOOKUP($C12,Calc_OppAtt!$A$47:$AM$66,AM$2+1,FALSE),VLOOKUP($D12,Calc_OppAtt!$A$47:$AM$66,AM$2+1,FALSE))</f>
        <v>1.100196294</v>
      </c>
      <c r="AN12" s="172">
        <f>MAX(VLOOKUP($C12,Calc_OppAtt!$A$47:$AM$66,AN$2+1,FALSE),VLOOKUP($D12,Calc_OppAtt!$A$47:$AM$66,AN$2+1,FALSE))</f>
        <v>1.218074681</v>
      </c>
      <c r="AO12" s="172">
        <f>MAX(VLOOKUP($C12,Calc_OppAtt!$A$47:$AM$66,AO$2+1,FALSE),VLOOKUP($D12,Calc_OppAtt!$A$47:$AM$66,AO$2+1,FALSE))</f>
        <v>1.139489338</v>
      </c>
      <c r="AP12" s="172">
        <f>MAX(VLOOKUP($C12,Calc_OppAtt!$A$47:$AM$66,AP$2+1,FALSE),VLOOKUP($D12,Calc_OppAtt!$A$47:$AM$66,AP$2+1,FALSE))</f>
        <v>0.8644402649</v>
      </c>
      <c r="AQ12" s="170"/>
      <c r="AR12" s="170"/>
    </row>
    <row r="13" ht="12.75" customHeight="1">
      <c r="A13" s="170">
        <f t="shared" si="1"/>
        <v>1</v>
      </c>
      <c r="B13" s="170">
        <f t="shared" si="2"/>
        <v>12</v>
      </c>
      <c r="C13" s="140" t="str">
        <f t="array" ref="C13">INDEX(Fixtures!$A$2:$A$21,A13)</f>
        <v>Arsenal</v>
      </c>
      <c r="D13" s="140" t="str">
        <f t="array" ref="D13">INDEX(Fixtures!$A$2:$A$21,B13)</f>
        <v>Liverpool</v>
      </c>
      <c r="E13" s="172">
        <f>MAX(VLOOKUP($C13,Calc_OppAtt!$A$47:$AM$66,E$2+1,FALSE),VLOOKUP($D13,Calc_OppAtt!$A$47:$AM$66,E$2+1,FALSE))</f>
        <v>1.65029444</v>
      </c>
      <c r="F13" s="172">
        <f>MAX(VLOOKUP($C13,Calc_OppAtt!$A$47:$AM$66,F$2+1,FALSE),VLOOKUP($D13,Calc_OppAtt!$A$47:$AM$66,F$2+1,FALSE))</f>
        <v>1.060903995</v>
      </c>
      <c r="G13" s="172">
        <f>MAX(VLOOKUP($C13,Calc_OppAtt!$A$47:$AM$66,G$2+1,FALSE),VLOOKUP($D13,Calc_OppAtt!$A$47:$AM$66,G$2+1,FALSE))</f>
        <v>1.65029444</v>
      </c>
      <c r="H13" s="172">
        <f>MAX(VLOOKUP($C13,Calc_OppAtt!$A$47:$AM$66,H$2+1,FALSE),VLOOKUP($D13,Calc_OppAtt!$A$47:$AM$66,H$2+1,FALSE))</f>
        <v>0.9788235294</v>
      </c>
      <c r="I13" s="172">
        <f>MAX(VLOOKUP($C13,Calc_OppAtt!$A$47:$AM$66,I$2+1,FALSE),VLOOKUP($D13,Calc_OppAtt!$A$47:$AM$66,I$2+1,FALSE))</f>
        <v>0.6679765344</v>
      </c>
      <c r="J13" s="172">
        <f>MAX(VLOOKUP($C13,Calc_OppAtt!$A$47:$AM$66,J$2+1,FALSE),VLOOKUP($D13,Calc_OppAtt!$A$47:$AM$66,J$2+1,FALSE))</f>
        <v>1.414538412</v>
      </c>
      <c r="K13" s="172">
        <f>MAX(VLOOKUP($C13,Calc_OppAtt!$A$47:$AM$66,K$2+1,FALSE),VLOOKUP($D13,Calc_OppAtt!$A$47:$AM$66,K$2+1,FALSE))</f>
        <v>1.296660024</v>
      </c>
      <c r="L13" s="172">
        <f>MAX(VLOOKUP($C13,Calc_OppAtt!$A$47:$AM$66,L$2+1,FALSE),VLOOKUP($D13,Calc_OppAtt!$A$47:$AM$66,L$2+1,FALSE))</f>
        <v>1.04</v>
      </c>
      <c r="M13" s="172">
        <f>MAX(VLOOKUP($C13,Calc_OppAtt!$A$47:$AM$66,M$2+1,FALSE),VLOOKUP($D13,Calc_OppAtt!$A$47:$AM$66,M$2+1,FALSE))</f>
        <v>1.493123755</v>
      </c>
      <c r="N13" s="172">
        <f>MAX(VLOOKUP($C13,Calc_OppAtt!$A$47:$AM$66,N$2+1,FALSE),VLOOKUP($D13,Calc_OppAtt!$A$47:$AM$66,N$2+1,FALSE))</f>
        <v>1.170479452</v>
      </c>
      <c r="O13" s="172">
        <f>MAX(VLOOKUP($C13,Calc_OppAtt!$A$47:$AM$66,O$2+1,FALSE),VLOOKUP($D13,Calc_OppAtt!$A$47:$AM$66,O$2+1,FALSE))</f>
        <v>1.100196294</v>
      </c>
      <c r="P13" s="172">
        <f>MAX(VLOOKUP($C13,Calc_OppAtt!$A$47:$AM$66,P$2+1,FALSE),VLOOKUP($D13,Calc_OppAtt!$A$47:$AM$66,P$2+1,FALSE))</f>
        <v>1.475821918</v>
      </c>
      <c r="Q13" s="172">
        <f>MAX(VLOOKUP($C13,Calc_OppAtt!$A$47:$AM$66,Q$2+1,FALSE),VLOOKUP($D13,Calc_OppAtt!$A$47:$AM$66,Q$2+1,FALSE))</f>
        <v>1.218074681</v>
      </c>
      <c r="R13" s="172">
        <f>MAX(VLOOKUP($C13,Calc_OppAtt!$A$47:$AM$66,R$2+1,FALSE),VLOOKUP($D13,Calc_OppAtt!$A$47:$AM$66,R$2+1,FALSE))</f>
        <v>1.414538412</v>
      </c>
      <c r="S13" s="172">
        <f>MAX(VLOOKUP($C13,Calc_OppAtt!$A$47:$AM$66,S$2+1,FALSE),VLOOKUP($D13,Calc_OppAtt!$A$47:$AM$66,S$2+1,FALSE))</f>
        <v>0.6679765344</v>
      </c>
      <c r="T13" s="172">
        <f>MAX(VLOOKUP($C13,Calc_OppAtt!$A$47:$AM$66,T$2+1,FALSE),VLOOKUP($D13,Calc_OppAtt!$A$47:$AM$66,T$2+1,FALSE))</f>
        <v>1.296660024</v>
      </c>
      <c r="U13" s="172">
        <f>MAX(VLOOKUP($C13,Calc_OppAtt!$A$47:$AM$66,U$2+1,FALSE),VLOOKUP($D13,Calc_OppAtt!$A$47:$AM$66,U$2+1,FALSE))</f>
        <v>1.021610951</v>
      </c>
      <c r="V13" s="172">
        <f>MAX(VLOOKUP($C13,Calc_OppAtt!$A$47:$AM$66,V$2+1,FALSE),VLOOKUP($D13,Calc_OppAtt!$A$47:$AM$66,V$2+1,FALSE))</f>
        <v>1.101176471</v>
      </c>
      <c r="W13" s="172">
        <f>MAX(VLOOKUP($C13,Calc_OppAtt!$A$47:$AM$66,W$2+1,FALSE),VLOOKUP($D13,Calc_OppAtt!$A$47:$AM$66,W$2+1,FALSE))</f>
        <v>1.178781636</v>
      </c>
      <c r="X13" s="172">
        <f>MAX(VLOOKUP($C13,Calc_OppAtt!$A$47:$AM$66,X$2+1,FALSE),VLOOKUP($D13,Calc_OppAtt!$A$47:$AM$66,X$2+1,FALSE))</f>
        <v>1.218074681</v>
      </c>
      <c r="Y13" s="172">
        <f>MAX(VLOOKUP($C13,Calc_OppAtt!$A$47:$AM$66,Y$2+1,FALSE),VLOOKUP($D13,Calc_OppAtt!$A$47:$AM$66,Y$2+1,FALSE))</f>
        <v>1.475821918</v>
      </c>
      <c r="Z13" s="172">
        <f>MAX(VLOOKUP($C13,Calc_OppAtt!$A$47:$AM$66,Z$2+1,FALSE),VLOOKUP($D13,Calc_OppAtt!$A$47:$AM$66,Z$2+1,FALSE))</f>
        <v>1.021610951</v>
      </c>
      <c r="AA13" s="172">
        <f>MAX(VLOOKUP($C13,Calc_OppAtt!$A$47:$AM$66,AA$2+1,FALSE),VLOOKUP($D13,Calc_OppAtt!$A$47:$AM$66,AA$2+1,FALSE))</f>
        <v>1.100196294</v>
      </c>
      <c r="AB13" s="172">
        <f>MAX(VLOOKUP($C13,Calc_OppAtt!$A$47:$AM$66,AB$2+1,FALSE),VLOOKUP($D13,Calc_OppAtt!$A$47:$AM$66,AB$2+1,FALSE))</f>
        <v>1.493123755</v>
      </c>
      <c r="AC13" s="172">
        <f>MAX(VLOOKUP($C13,Calc_OppAtt!$A$47:$AM$66,AC$2+1,FALSE),VLOOKUP($D13,Calc_OppAtt!$A$47:$AM$66,AC$2+1,FALSE))</f>
        <v>1.021610951</v>
      </c>
      <c r="AD13" s="172">
        <f>MAX(VLOOKUP($C13,Calc_OppAtt!$A$47:$AM$66,AD$2+1,FALSE),VLOOKUP($D13,Calc_OppAtt!$A$47:$AM$66,AD$2+1,FALSE))</f>
        <v>1.218074681</v>
      </c>
      <c r="AE13" s="172">
        <f>MAX(VLOOKUP($C13,Calc_OppAtt!$A$47:$AM$66,AE$2+1,FALSE),VLOOKUP($D13,Calc_OppAtt!$A$47:$AM$66,AE$2+1,FALSE))</f>
        <v>1.178781636</v>
      </c>
      <c r="AF13" s="172">
        <f>MAX(VLOOKUP($C13,Calc_OppAtt!$A$47:$AM$66,AF$2+1,FALSE),VLOOKUP($D13,Calc_OppAtt!$A$47:$AM$66,AF$2+1,FALSE))</f>
        <v>1.296660024</v>
      </c>
      <c r="AG13" s="172">
        <f>MAX(VLOOKUP($C13,Calc_OppAtt!$A$47:$AM$66,AG$2+1,FALSE),VLOOKUP($D13,Calc_OppAtt!$A$47:$AM$66,AG$2+1,FALSE))</f>
        <v>0.8644402649</v>
      </c>
      <c r="AH13" s="172">
        <f>MAX(VLOOKUP($C13,Calc_OppAtt!$A$47:$AM$66,AH$2+1,FALSE),VLOOKUP($D13,Calc_OppAtt!$A$47:$AM$66,AH$2+1,FALSE))</f>
        <v>0.8644402649</v>
      </c>
      <c r="AI13" s="172">
        <f>MAX(VLOOKUP($C13,Calc_OppAtt!$A$47:$AM$66,AI$2+1,FALSE),VLOOKUP($D13,Calc_OppAtt!$A$47:$AM$66,AI$2+1,FALSE))</f>
        <v>1.101176471</v>
      </c>
      <c r="AJ13" s="172">
        <f>MAX(VLOOKUP($C13,Calc_OppAtt!$A$47:$AM$66,AJ$2+1,FALSE),VLOOKUP($D13,Calc_OppAtt!$A$47:$AM$66,AJ$2+1,FALSE))</f>
        <v>1.178781636</v>
      </c>
      <c r="AK13" s="172">
        <f>MAX(VLOOKUP($C13,Calc_OppAtt!$A$47:$AM$66,AK$2+1,FALSE),VLOOKUP($D13,Calc_OppAtt!$A$47:$AM$66,AK$2+1,FALSE))</f>
        <v>1.021610951</v>
      </c>
      <c r="AL13" s="172">
        <f>MAX(VLOOKUP($C13,Calc_OppAtt!$A$47:$AM$66,AL$2+1,FALSE),VLOOKUP($D13,Calc_OppAtt!$A$47:$AM$66,AL$2+1,FALSE))</f>
        <v>1.218074681</v>
      </c>
      <c r="AM13" s="172">
        <f>MAX(VLOOKUP($C13,Calc_OppAtt!$A$47:$AM$66,AM$2+1,FALSE),VLOOKUP($D13,Calc_OppAtt!$A$47:$AM$66,AM$2+1,FALSE))</f>
        <v>1.100196294</v>
      </c>
      <c r="AN13" s="172">
        <f>MAX(VLOOKUP($C13,Calc_OppAtt!$A$47:$AM$66,AN$2+1,FALSE),VLOOKUP($D13,Calc_OppAtt!$A$47:$AM$66,AN$2+1,FALSE))</f>
        <v>1.296660024</v>
      </c>
      <c r="AO13" s="172">
        <f>MAX(VLOOKUP($C13,Calc_OppAtt!$A$47:$AM$66,AO$2+1,FALSE),VLOOKUP($D13,Calc_OppAtt!$A$47:$AM$66,AO$2+1,FALSE))</f>
        <v>1.139489338</v>
      </c>
      <c r="AP13" s="172">
        <f>MAX(VLOOKUP($C13,Calc_OppAtt!$A$47:$AM$66,AP$2+1,FALSE),VLOOKUP($D13,Calc_OppAtt!$A$47:$AM$66,AP$2+1,FALSE))</f>
        <v>1.06869863</v>
      </c>
      <c r="AQ13" s="170"/>
      <c r="AR13" s="170"/>
    </row>
    <row r="14" ht="12.75" customHeight="1">
      <c r="A14" s="170">
        <f t="shared" si="1"/>
        <v>1</v>
      </c>
      <c r="B14" s="170">
        <f t="shared" si="2"/>
        <v>13</v>
      </c>
      <c r="C14" s="140" t="str">
        <f t="array" ref="C14">INDEX(Fixtures!$A$2:$A$21,A14)</f>
        <v>Arsenal</v>
      </c>
      <c r="D14" s="140" t="str">
        <f t="array" ref="D14">INDEX(Fixtures!$A$2:$A$21,B14)</f>
        <v>Man City</v>
      </c>
      <c r="E14" s="172">
        <f>MAX(VLOOKUP($C14,Calc_OppAtt!$A$47:$AM$66,E$2+1,FALSE),VLOOKUP($D14,Calc_OppAtt!$A$47:$AM$66,E$2+1,FALSE))</f>
        <v>0.785854922</v>
      </c>
      <c r="F14" s="172">
        <f>MAX(VLOOKUP($C14,Calc_OppAtt!$A$47:$AM$66,F$2+1,FALSE),VLOOKUP($D14,Calc_OppAtt!$A$47:$AM$66,F$2+1,FALSE))</f>
        <v>1.296660024</v>
      </c>
      <c r="G14" s="172">
        <f>MAX(VLOOKUP($C14,Calc_OppAtt!$A$47:$AM$66,G$2+1,FALSE),VLOOKUP($D14,Calc_OppAtt!$A$47:$AM$66,G$2+1,FALSE))</f>
        <v>1.65029444</v>
      </c>
      <c r="H14" s="172">
        <f>MAX(VLOOKUP($C14,Calc_OppAtt!$A$47:$AM$66,H$2+1,FALSE),VLOOKUP($D14,Calc_OppAtt!$A$47:$AM$66,H$2+1,FALSE))</f>
        <v>1.178781636</v>
      </c>
      <c r="I14" s="172">
        <f>MAX(VLOOKUP($C14,Calc_OppAtt!$A$47:$AM$66,I$2+1,FALSE),VLOOKUP($D14,Calc_OppAtt!$A$47:$AM$66,I$2+1,FALSE))</f>
        <v>1.475821918</v>
      </c>
      <c r="J14" s="172">
        <f>MAX(VLOOKUP($C14,Calc_OppAtt!$A$47:$AM$66,J$2+1,FALSE),VLOOKUP($D14,Calc_OppAtt!$A$47:$AM$66,J$2+1,FALSE))</f>
        <v>1.414538412</v>
      </c>
      <c r="K14" s="172">
        <f>MAX(VLOOKUP($C14,Calc_OppAtt!$A$47:$AM$66,K$2+1,FALSE),VLOOKUP($D14,Calc_OppAtt!$A$47:$AM$66,K$2+1,FALSE))</f>
        <v>1.296660024</v>
      </c>
      <c r="L14" s="172">
        <f>MAX(VLOOKUP($C14,Calc_OppAtt!$A$47:$AM$66,L$2+1,FALSE),VLOOKUP($D14,Calc_OppAtt!$A$47:$AM$66,L$2+1,FALSE))</f>
        <v>1.04</v>
      </c>
      <c r="M14" s="172">
        <f>MAX(VLOOKUP($C14,Calc_OppAtt!$A$47:$AM$66,M$2+1,FALSE),VLOOKUP($D14,Calc_OppAtt!$A$47:$AM$66,M$2+1,FALSE))</f>
        <v>1.493123755</v>
      </c>
      <c r="N14" s="172">
        <f>MAX(VLOOKUP($C14,Calc_OppAtt!$A$47:$AM$66,N$2+1,FALSE),VLOOKUP($D14,Calc_OppAtt!$A$47:$AM$66,N$2+1,FALSE))</f>
        <v>1.060903995</v>
      </c>
      <c r="O14" s="172">
        <f>MAX(VLOOKUP($C14,Calc_OppAtt!$A$47:$AM$66,O$2+1,FALSE),VLOOKUP($D14,Calc_OppAtt!$A$47:$AM$66,O$2+1,FALSE))</f>
        <v>1.178781636</v>
      </c>
      <c r="P14" s="172">
        <f>MAX(VLOOKUP($C14,Calc_OppAtt!$A$47:$AM$66,P$2+1,FALSE),VLOOKUP($D14,Calc_OppAtt!$A$47:$AM$66,P$2+1,FALSE))</f>
        <v>1.06869863</v>
      </c>
      <c r="Q14" s="172">
        <f>MAX(VLOOKUP($C14,Calc_OppAtt!$A$47:$AM$66,Q$2+1,FALSE),VLOOKUP($D14,Calc_OppAtt!$A$47:$AM$66,Q$2+1,FALSE))</f>
        <v>1.178781636</v>
      </c>
      <c r="R14" s="172">
        <f>MAX(VLOOKUP($C14,Calc_OppAtt!$A$47:$AM$66,R$2+1,FALSE),VLOOKUP($D14,Calc_OppAtt!$A$47:$AM$66,R$2+1,FALSE))</f>
        <v>1.218074681</v>
      </c>
      <c r="S14" s="172">
        <f>MAX(VLOOKUP($C14,Calc_OppAtt!$A$47:$AM$66,S$2+1,FALSE),VLOOKUP($D14,Calc_OppAtt!$A$47:$AM$66,S$2+1,FALSE))</f>
        <v>1.218074681</v>
      </c>
      <c r="T14" s="172">
        <f>MAX(VLOOKUP($C14,Calc_OppAtt!$A$47:$AM$66,T$2+1,FALSE),VLOOKUP($D14,Calc_OppAtt!$A$47:$AM$66,T$2+1,FALSE))</f>
        <v>1.296660024</v>
      </c>
      <c r="U14" s="172">
        <f>MAX(VLOOKUP($C14,Calc_OppAtt!$A$47:$AM$66,U$2+1,FALSE),VLOOKUP($D14,Calc_OppAtt!$A$47:$AM$66,U$2+1,FALSE))</f>
        <v>1.414538412</v>
      </c>
      <c r="V14" s="172">
        <f>MAX(VLOOKUP($C14,Calc_OppAtt!$A$47:$AM$66,V$2+1,FALSE),VLOOKUP($D14,Calc_OppAtt!$A$47:$AM$66,V$2+1,FALSE))</f>
        <v>1.100196294</v>
      </c>
      <c r="W14" s="172">
        <f>MAX(VLOOKUP($C14,Calc_OppAtt!$A$47:$AM$66,W$2+1,FALSE),VLOOKUP($D14,Calc_OppAtt!$A$47:$AM$66,W$2+1,FALSE))</f>
        <v>0.9823179059</v>
      </c>
      <c r="X14" s="172">
        <f>MAX(VLOOKUP($C14,Calc_OppAtt!$A$47:$AM$66,X$2+1,FALSE),VLOOKUP($D14,Calc_OppAtt!$A$47:$AM$66,X$2+1,FALSE))</f>
        <v>1.021610951</v>
      </c>
      <c r="Y14" s="172">
        <f>MAX(VLOOKUP($C14,Calc_OppAtt!$A$47:$AM$66,Y$2+1,FALSE),VLOOKUP($D14,Calc_OppAtt!$A$47:$AM$66,Y$2+1,FALSE))</f>
        <v>1.475821918</v>
      </c>
      <c r="Z14" s="172">
        <f>MAX(VLOOKUP($C14,Calc_OppAtt!$A$47:$AM$66,Z$2+1,FALSE),VLOOKUP($D14,Calc_OppAtt!$A$47:$AM$66,Z$2+1,FALSE))</f>
        <v>1.06869863</v>
      </c>
      <c r="AA14" s="172">
        <f>MAX(VLOOKUP($C14,Calc_OppAtt!$A$47:$AM$66,AA$2+1,FALSE),VLOOKUP($D14,Calc_OppAtt!$A$47:$AM$66,AA$2+1,FALSE))</f>
        <v>0.9823179059</v>
      </c>
      <c r="AB14" s="172">
        <f>MAX(VLOOKUP($C14,Calc_OppAtt!$A$47:$AM$66,AB$2+1,FALSE),VLOOKUP($D14,Calc_OppAtt!$A$47:$AM$66,AB$2+1,FALSE))</f>
        <v>1.170479452</v>
      </c>
      <c r="AC14" s="172">
        <f>MAX(VLOOKUP($C14,Calc_OppAtt!$A$47:$AM$66,AC$2+1,FALSE),VLOOKUP($D14,Calc_OppAtt!$A$47:$AM$66,AC$2+1,FALSE))</f>
        <v>1.218074681</v>
      </c>
      <c r="AD14" s="172">
        <f>MAX(VLOOKUP($C14,Calc_OppAtt!$A$47:$AM$66,AD$2+1,FALSE),VLOOKUP($D14,Calc_OppAtt!$A$47:$AM$66,AD$2+1,FALSE))</f>
        <v>0.9823179059</v>
      </c>
      <c r="AE14" s="172">
        <f>MAX(VLOOKUP($C14,Calc_OppAtt!$A$47:$AM$66,AE$2+1,FALSE),VLOOKUP($D14,Calc_OppAtt!$A$47:$AM$66,AE$2+1,FALSE))</f>
        <v>1.178781636</v>
      </c>
      <c r="AF14" s="172">
        <f>MAX(VLOOKUP($C14,Calc_OppAtt!$A$47:$AM$66,AF$2+1,FALSE),VLOOKUP($D14,Calc_OppAtt!$A$47:$AM$66,AF$2+1,FALSE))</f>
        <v>1.65029444</v>
      </c>
      <c r="AG14" s="172">
        <f>MAX(VLOOKUP($C14,Calc_OppAtt!$A$47:$AM$66,AG$2+1,FALSE),VLOOKUP($D14,Calc_OppAtt!$A$47:$AM$66,AG$2+1,FALSE))</f>
        <v>1.178781636</v>
      </c>
      <c r="AH14" s="172">
        <f>MAX(VLOOKUP($C14,Calc_OppAtt!$A$47:$AM$66,AH$2+1,FALSE),VLOOKUP($D14,Calc_OppAtt!$A$47:$AM$66,AH$2+1,FALSE))</f>
        <v>1.296660024</v>
      </c>
      <c r="AI14" s="172">
        <f>MAX(VLOOKUP($C14,Calc_OppAtt!$A$47:$AM$66,AI$2+1,FALSE),VLOOKUP($D14,Calc_OppAtt!$A$47:$AM$66,AI$2+1,FALSE))</f>
        <v>1.101176471</v>
      </c>
      <c r="AJ14" s="172">
        <f>MAX(VLOOKUP($C14,Calc_OppAtt!$A$47:$AM$66,AJ$2+1,FALSE),VLOOKUP($D14,Calc_OppAtt!$A$47:$AM$66,AJ$2+1,FALSE))</f>
        <v>1.178781636</v>
      </c>
      <c r="AK14" s="172">
        <f>MAX(VLOOKUP($C14,Calc_OppAtt!$A$47:$AM$66,AK$2+1,FALSE),VLOOKUP($D14,Calc_OppAtt!$A$47:$AM$66,AK$2+1,FALSE))</f>
        <v>1.170479452</v>
      </c>
      <c r="AL14" s="172">
        <f>MAX(VLOOKUP($C14,Calc_OppAtt!$A$47:$AM$66,AL$2+1,FALSE),VLOOKUP($D14,Calc_OppAtt!$A$47:$AM$66,AL$2+1,FALSE))</f>
        <v>1.218074681</v>
      </c>
      <c r="AM14" s="172">
        <f>MAX(VLOOKUP($C14,Calc_OppAtt!$A$47:$AM$66,AM$2+1,FALSE),VLOOKUP($D14,Calc_OppAtt!$A$47:$AM$66,AM$2+1,FALSE))</f>
        <v>1.100196294</v>
      </c>
      <c r="AN14" s="172">
        <f>MAX(VLOOKUP($C14,Calc_OppAtt!$A$47:$AM$66,AN$2+1,FALSE),VLOOKUP($D14,Calc_OppAtt!$A$47:$AM$66,AN$2+1,FALSE))</f>
        <v>0.8644402649</v>
      </c>
      <c r="AO14" s="172">
        <f>MAX(VLOOKUP($C14,Calc_OppAtt!$A$47:$AM$66,AO$2+1,FALSE),VLOOKUP($D14,Calc_OppAtt!$A$47:$AM$66,AO$2+1,FALSE))</f>
        <v>1.493123755</v>
      </c>
      <c r="AP14" s="172">
        <f>MAX(VLOOKUP($C14,Calc_OppAtt!$A$47:$AM$66,AP$2+1,FALSE),VLOOKUP($D14,Calc_OppAtt!$A$47:$AM$66,AP$2+1,FALSE))</f>
        <v>0.9823179059</v>
      </c>
      <c r="AQ14" s="170"/>
      <c r="AR14" s="170"/>
    </row>
    <row r="15" ht="12.75" customHeight="1">
      <c r="A15" s="170">
        <f t="shared" si="1"/>
        <v>1</v>
      </c>
      <c r="B15" s="170">
        <f t="shared" si="2"/>
        <v>14</v>
      </c>
      <c r="C15" s="140" t="str">
        <f t="array" ref="C15">INDEX(Fixtures!$A$2:$A$21,A15)</f>
        <v>Arsenal</v>
      </c>
      <c r="D15" s="140" t="str">
        <f t="array" ref="D15">INDEX(Fixtures!$A$2:$A$21,B15)</f>
        <v>Man Utd</v>
      </c>
      <c r="E15" s="172">
        <f>MAX(VLOOKUP($C15,Calc_OppAtt!$A$47:$AM$66,E$2+1,FALSE),VLOOKUP($D15,Calc_OppAtt!$A$47:$AM$66,E$2+1,FALSE))</f>
        <v>1.493123755</v>
      </c>
      <c r="F15" s="172">
        <f>MAX(VLOOKUP($C15,Calc_OppAtt!$A$47:$AM$66,F$2+1,FALSE),VLOOKUP($D15,Calc_OppAtt!$A$47:$AM$66,F$2+1,FALSE))</f>
        <v>0.9823179059</v>
      </c>
      <c r="G15" s="172">
        <f>MAX(VLOOKUP($C15,Calc_OppAtt!$A$47:$AM$66,G$2+1,FALSE),VLOOKUP($D15,Calc_OppAtt!$A$47:$AM$66,G$2+1,FALSE))</f>
        <v>1.65029444</v>
      </c>
      <c r="H15" s="172">
        <f>MAX(VLOOKUP($C15,Calc_OppAtt!$A$47:$AM$66,H$2+1,FALSE),VLOOKUP($D15,Calc_OppAtt!$A$47:$AM$66,H$2+1,FALSE))</f>
        <v>0.9788235294</v>
      </c>
      <c r="I15" s="172">
        <f>MAX(VLOOKUP($C15,Calc_OppAtt!$A$47:$AM$66,I$2+1,FALSE),VLOOKUP($D15,Calc_OppAtt!$A$47:$AM$66,I$2+1,FALSE))</f>
        <v>1.218074681</v>
      </c>
      <c r="J15" s="172">
        <f>MAX(VLOOKUP($C15,Calc_OppAtt!$A$47:$AM$66,J$2+1,FALSE),VLOOKUP($D15,Calc_OppAtt!$A$47:$AM$66,J$2+1,FALSE))</f>
        <v>1.414538412</v>
      </c>
      <c r="K15" s="172">
        <f>MAX(VLOOKUP($C15,Calc_OppAtt!$A$47:$AM$66,K$2+1,FALSE),VLOOKUP($D15,Calc_OppAtt!$A$47:$AM$66,K$2+1,FALSE))</f>
        <v>1.296660024</v>
      </c>
      <c r="L15" s="172">
        <f>MAX(VLOOKUP($C15,Calc_OppAtt!$A$47:$AM$66,L$2+1,FALSE),VLOOKUP($D15,Calc_OppAtt!$A$47:$AM$66,L$2+1,FALSE))</f>
        <v>1.178781636</v>
      </c>
      <c r="M15" s="172">
        <f>MAX(VLOOKUP($C15,Calc_OppAtt!$A$47:$AM$66,M$2+1,FALSE),VLOOKUP($D15,Calc_OppAtt!$A$47:$AM$66,M$2+1,FALSE))</f>
        <v>1.493123755</v>
      </c>
      <c r="N15" s="172">
        <f>MAX(VLOOKUP($C15,Calc_OppAtt!$A$47:$AM$66,N$2+1,FALSE),VLOOKUP($D15,Calc_OppAtt!$A$47:$AM$66,N$2+1,FALSE))</f>
        <v>1.414538412</v>
      </c>
      <c r="O15" s="172">
        <f>MAX(VLOOKUP($C15,Calc_OppAtt!$A$47:$AM$66,O$2+1,FALSE),VLOOKUP($D15,Calc_OppAtt!$A$47:$AM$66,O$2+1,FALSE))</f>
        <v>1.178781636</v>
      </c>
      <c r="P15" s="172">
        <f>MAX(VLOOKUP($C15,Calc_OppAtt!$A$47:$AM$66,P$2+1,FALSE),VLOOKUP($D15,Calc_OppAtt!$A$47:$AM$66,P$2+1,FALSE))</f>
        <v>1.06869863</v>
      </c>
      <c r="Q15" s="172">
        <f>MAX(VLOOKUP($C15,Calc_OppAtt!$A$47:$AM$66,Q$2+1,FALSE),VLOOKUP($D15,Calc_OppAtt!$A$47:$AM$66,Q$2+1,FALSE))</f>
        <v>1.178781636</v>
      </c>
      <c r="R15" s="172">
        <f>MAX(VLOOKUP($C15,Calc_OppAtt!$A$47:$AM$66,R$2+1,FALSE),VLOOKUP($D15,Calc_OppAtt!$A$47:$AM$66,R$2+1,FALSE))</f>
        <v>1.021610951</v>
      </c>
      <c r="S15" s="172">
        <f>MAX(VLOOKUP($C15,Calc_OppAtt!$A$47:$AM$66,S$2+1,FALSE),VLOOKUP($D15,Calc_OppAtt!$A$47:$AM$66,S$2+1,FALSE))</f>
        <v>1.218074681</v>
      </c>
      <c r="T15" s="172">
        <f>MAX(VLOOKUP($C15,Calc_OppAtt!$A$47:$AM$66,T$2+1,FALSE),VLOOKUP($D15,Calc_OppAtt!$A$47:$AM$66,T$2+1,FALSE))</f>
        <v>1.475821918</v>
      </c>
      <c r="U15" s="172">
        <f>MAX(VLOOKUP($C15,Calc_OppAtt!$A$47:$AM$66,U$2+1,FALSE),VLOOKUP($D15,Calc_OppAtt!$A$47:$AM$66,U$2+1,FALSE))</f>
        <v>1.021610951</v>
      </c>
      <c r="V15" s="172">
        <f>MAX(VLOOKUP($C15,Calc_OppAtt!$A$47:$AM$66,V$2+1,FALSE),VLOOKUP($D15,Calc_OppAtt!$A$47:$AM$66,V$2+1,FALSE))</f>
        <v>0.9788235294</v>
      </c>
      <c r="W15" s="172">
        <f>MAX(VLOOKUP($C15,Calc_OppAtt!$A$47:$AM$66,W$2+1,FALSE),VLOOKUP($D15,Calc_OppAtt!$A$47:$AM$66,W$2+1,FALSE))</f>
        <v>1.296660024</v>
      </c>
      <c r="X15" s="172">
        <f>MAX(VLOOKUP($C15,Calc_OppAtt!$A$47:$AM$66,X$2+1,FALSE),VLOOKUP($D15,Calc_OppAtt!$A$47:$AM$66,X$2+1,FALSE))</f>
        <v>1.218074681</v>
      </c>
      <c r="Y15" s="172">
        <f>MAX(VLOOKUP($C15,Calc_OppAtt!$A$47:$AM$66,Y$2+1,FALSE),VLOOKUP($D15,Calc_OppAtt!$A$47:$AM$66,Y$2+1,FALSE))</f>
        <v>1.475821918</v>
      </c>
      <c r="Z15" s="172">
        <f>MAX(VLOOKUP($C15,Calc_OppAtt!$A$47:$AM$66,Z$2+1,FALSE),VLOOKUP($D15,Calc_OppAtt!$A$47:$AM$66,Z$2+1,FALSE))</f>
        <v>1.021610951</v>
      </c>
      <c r="AA15" s="172">
        <f>MAX(VLOOKUP($C15,Calc_OppAtt!$A$47:$AM$66,AA$2+1,FALSE),VLOOKUP($D15,Calc_OppAtt!$A$47:$AM$66,AA$2+1,FALSE))</f>
        <v>1.139489338</v>
      </c>
      <c r="AB15" s="172">
        <f>MAX(VLOOKUP($C15,Calc_OppAtt!$A$47:$AM$66,AB$2+1,FALSE),VLOOKUP($D15,Calc_OppAtt!$A$47:$AM$66,AB$2+1,FALSE))</f>
        <v>1.170479452</v>
      </c>
      <c r="AC15" s="172">
        <f>MAX(VLOOKUP($C15,Calc_OppAtt!$A$47:$AM$66,AC$2+1,FALSE),VLOOKUP($D15,Calc_OppAtt!$A$47:$AM$66,AC$2+1,FALSE))</f>
        <v>0.8644402649</v>
      </c>
      <c r="AD15" s="172">
        <f>MAX(VLOOKUP($C15,Calc_OppAtt!$A$47:$AM$66,AD$2+1,FALSE),VLOOKUP($D15,Calc_OppAtt!$A$47:$AM$66,AD$2+1,FALSE))</f>
        <v>1.04</v>
      </c>
      <c r="AE15" s="172">
        <f>MAX(VLOOKUP($C15,Calc_OppAtt!$A$47:$AM$66,AE$2+1,FALSE),VLOOKUP($D15,Calc_OppAtt!$A$47:$AM$66,AE$2+1,FALSE))</f>
        <v>1.178781636</v>
      </c>
      <c r="AF15" s="172">
        <f>MAX(VLOOKUP($C15,Calc_OppAtt!$A$47:$AM$66,AF$2+1,FALSE),VLOOKUP($D15,Calc_OppAtt!$A$47:$AM$66,AF$2+1,FALSE))</f>
        <v>1.218074681</v>
      </c>
      <c r="AG15" s="172">
        <f>MAX(VLOOKUP($C15,Calc_OppAtt!$A$47:$AM$66,AG$2+1,FALSE),VLOOKUP($D15,Calc_OppAtt!$A$47:$AM$66,AG$2+1,FALSE))</f>
        <v>1.178781636</v>
      </c>
      <c r="AH15" s="172">
        <f>MAX(VLOOKUP($C15,Calc_OppAtt!$A$47:$AM$66,AH$2+1,FALSE),VLOOKUP($D15,Calc_OppAtt!$A$47:$AM$66,AH$2+1,FALSE))</f>
        <v>0.785854922</v>
      </c>
      <c r="AI15" s="172">
        <f>MAX(VLOOKUP($C15,Calc_OppAtt!$A$47:$AM$66,AI$2+1,FALSE),VLOOKUP($D15,Calc_OppAtt!$A$47:$AM$66,AI$2+1,FALSE))</f>
        <v>1.101176471</v>
      </c>
      <c r="AJ15" s="172">
        <f>MAX(VLOOKUP($C15,Calc_OppAtt!$A$47:$AM$66,AJ$2+1,FALSE),VLOOKUP($D15,Calc_OppAtt!$A$47:$AM$66,AJ$2+1,FALSE))</f>
        <v>1.296660024</v>
      </c>
      <c r="AK15" s="172">
        <f>MAX(VLOOKUP($C15,Calc_OppAtt!$A$47:$AM$66,AK$2+1,FALSE),VLOOKUP($D15,Calc_OppAtt!$A$47:$AM$66,AK$2+1,FALSE))</f>
        <v>1.101176471</v>
      </c>
      <c r="AL15" s="172">
        <f>MAX(VLOOKUP($C15,Calc_OppAtt!$A$47:$AM$66,AL$2+1,FALSE),VLOOKUP($D15,Calc_OppAtt!$A$47:$AM$66,AL$2+1,FALSE))</f>
        <v>1.65029444</v>
      </c>
      <c r="AM15" s="172">
        <f>MAX(VLOOKUP($C15,Calc_OppAtt!$A$47:$AM$66,AM$2+1,FALSE),VLOOKUP($D15,Calc_OppAtt!$A$47:$AM$66,AM$2+1,FALSE))</f>
        <v>1.100196294</v>
      </c>
      <c r="AN15" s="172">
        <f>MAX(VLOOKUP($C15,Calc_OppAtt!$A$47:$AM$66,AN$2+1,FALSE),VLOOKUP($D15,Calc_OppAtt!$A$47:$AM$66,AN$2+1,FALSE))</f>
        <v>0.8644402649</v>
      </c>
      <c r="AO15" s="172">
        <f>MAX(VLOOKUP($C15,Calc_OppAtt!$A$47:$AM$66,AO$2+1,FALSE),VLOOKUP($D15,Calc_OppAtt!$A$47:$AM$66,AO$2+1,FALSE))</f>
        <v>1.139489338</v>
      </c>
      <c r="AP15" s="172">
        <f>MAX(VLOOKUP($C15,Calc_OppAtt!$A$47:$AM$66,AP$2+1,FALSE),VLOOKUP($D15,Calc_OppAtt!$A$47:$AM$66,AP$2+1,FALSE))</f>
        <v>1.170479452</v>
      </c>
      <c r="AQ15" s="170"/>
      <c r="AR15" s="170"/>
    </row>
    <row r="16" ht="12.75" customHeight="1">
      <c r="A16" s="170">
        <f t="shared" si="1"/>
        <v>1</v>
      </c>
      <c r="B16" s="170">
        <f t="shared" si="2"/>
        <v>15</v>
      </c>
      <c r="C16" s="140" t="str">
        <f t="array" ref="C16">INDEX(Fixtures!$A$2:$A$21,A16)</f>
        <v>Arsenal</v>
      </c>
      <c r="D16" s="140" t="str">
        <f t="array" ref="D16">INDEX(Fixtures!$A$2:$A$21,B16)</f>
        <v>Newcastle</v>
      </c>
      <c r="E16" s="172">
        <f>MAX(VLOOKUP($C16,Calc_OppAtt!$A$47:$AM$66,E$2+1,FALSE),VLOOKUP($D16,Calc_OppAtt!$A$47:$AM$66,E$2+1,FALSE))</f>
        <v>0.785854922</v>
      </c>
      <c r="F16" s="172">
        <f>MAX(VLOOKUP($C16,Calc_OppAtt!$A$47:$AM$66,F$2+1,FALSE),VLOOKUP($D16,Calc_OppAtt!$A$47:$AM$66,F$2+1,FALSE))</f>
        <v>0.9788235294</v>
      </c>
      <c r="G16" s="172">
        <f>MAX(VLOOKUP($C16,Calc_OppAtt!$A$47:$AM$66,G$2+1,FALSE),VLOOKUP($D16,Calc_OppAtt!$A$47:$AM$66,G$2+1,FALSE))</f>
        <v>1.65029444</v>
      </c>
      <c r="H16" s="172">
        <f>MAX(VLOOKUP($C16,Calc_OppAtt!$A$47:$AM$66,H$2+1,FALSE),VLOOKUP($D16,Calc_OppAtt!$A$47:$AM$66,H$2+1,FALSE))</f>
        <v>0.9788235294</v>
      </c>
      <c r="I16" s="172">
        <f>MAX(VLOOKUP($C16,Calc_OppAtt!$A$47:$AM$66,I$2+1,FALSE),VLOOKUP($D16,Calc_OppAtt!$A$47:$AM$66,I$2+1,FALSE))</f>
        <v>1.218074681</v>
      </c>
      <c r="J16" s="172">
        <f>MAX(VLOOKUP($C16,Calc_OppAtt!$A$47:$AM$66,J$2+1,FALSE),VLOOKUP($D16,Calc_OppAtt!$A$47:$AM$66,J$2+1,FALSE))</f>
        <v>1.414538412</v>
      </c>
      <c r="K16" s="172">
        <f>MAX(VLOOKUP($C16,Calc_OppAtt!$A$47:$AM$66,K$2+1,FALSE),VLOOKUP($D16,Calc_OppAtt!$A$47:$AM$66,K$2+1,FALSE))</f>
        <v>1.493123755</v>
      </c>
      <c r="L16" s="172">
        <f>MAX(VLOOKUP($C16,Calc_OppAtt!$A$47:$AM$66,L$2+1,FALSE),VLOOKUP($D16,Calc_OppAtt!$A$47:$AM$66,L$2+1,FALSE))</f>
        <v>1.04</v>
      </c>
      <c r="M16" s="172">
        <f>MAX(VLOOKUP($C16,Calc_OppAtt!$A$47:$AM$66,M$2+1,FALSE),VLOOKUP($D16,Calc_OppAtt!$A$47:$AM$66,M$2+1,FALSE))</f>
        <v>1.493123755</v>
      </c>
      <c r="N16" s="172">
        <f>MAX(VLOOKUP($C16,Calc_OppAtt!$A$47:$AM$66,N$2+1,FALSE),VLOOKUP($D16,Calc_OppAtt!$A$47:$AM$66,N$2+1,FALSE))</f>
        <v>1.060903995</v>
      </c>
      <c r="O16" s="172">
        <f>MAX(VLOOKUP($C16,Calc_OppAtt!$A$47:$AM$66,O$2+1,FALSE),VLOOKUP($D16,Calc_OppAtt!$A$47:$AM$66,O$2+1,FALSE))</f>
        <v>1.296660024</v>
      </c>
      <c r="P16" s="172">
        <f>MAX(VLOOKUP($C16,Calc_OppAtt!$A$47:$AM$66,P$2+1,FALSE),VLOOKUP($D16,Calc_OppAtt!$A$47:$AM$66,P$2+1,FALSE))</f>
        <v>1.218074681</v>
      </c>
      <c r="Q16" s="172">
        <f>MAX(VLOOKUP($C16,Calc_OppAtt!$A$47:$AM$66,Q$2+1,FALSE),VLOOKUP($D16,Calc_OppAtt!$A$47:$AM$66,Q$2+1,FALSE))</f>
        <v>1.178781636</v>
      </c>
      <c r="R16" s="172">
        <f>MAX(VLOOKUP($C16,Calc_OppAtt!$A$47:$AM$66,R$2+1,FALSE),VLOOKUP($D16,Calc_OppAtt!$A$47:$AM$66,R$2+1,FALSE))</f>
        <v>1.65029444</v>
      </c>
      <c r="S16" s="172">
        <f>MAX(VLOOKUP($C16,Calc_OppAtt!$A$47:$AM$66,S$2+1,FALSE),VLOOKUP($D16,Calc_OppAtt!$A$47:$AM$66,S$2+1,FALSE))</f>
        <v>1.06869863</v>
      </c>
      <c r="T16" s="172">
        <f>MAX(VLOOKUP($C16,Calc_OppAtt!$A$47:$AM$66,T$2+1,FALSE),VLOOKUP($D16,Calc_OppAtt!$A$47:$AM$66,T$2+1,FALSE))</f>
        <v>1.296660024</v>
      </c>
      <c r="U16" s="172">
        <f>MAX(VLOOKUP($C16,Calc_OppAtt!$A$47:$AM$66,U$2+1,FALSE),VLOOKUP($D16,Calc_OppAtt!$A$47:$AM$66,U$2+1,FALSE))</f>
        <v>1.021610951</v>
      </c>
      <c r="V16" s="172">
        <f>MAX(VLOOKUP($C16,Calc_OppAtt!$A$47:$AM$66,V$2+1,FALSE),VLOOKUP($D16,Calc_OppAtt!$A$47:$AM$66,V$2+1,FALSE))</f>
        <v>1.475821918</v>
      </c>
      <c r="W16" s="172">
        <f>MAX(VLOOKUP($C16,Calc_OppAtt!$A$47:$AM$66,W$2+1,FALSE),VLOOKUP($D16,Calc_OppAtt!$A$47:$AM$66,W$2+1,FALSE))</f>
        <v>0.9823179059</v>
      </c>
      <c r="X16" s="172">
        <f>MAX(VLOOKUP($C16,Calc_OppAtt!$A$47:$AM$66,X$2+1,FALSE),VLOOKUP($D16,Calc_OppAtt!$A$47:$AM$66,X$2+1,FALSE))</f>
        <v>1.218074681</v>
      </c>
      <c r="Y16" s="172">
        <f>MAX(VLOOKUP($C16,Calc_OppAtt!$A$47:$AM$66,Y$2+1,FALSE),VLOOKUP($D16,Calc_OppAtt!$A$47:$AM$66,Y$2+1,FALSE))</f>
        <v>1.475821918</v>
      </c>
      <c r="Z16" s="172">
        <f>MAX(VLOOKUP($C16,Calc_OppAtt!$A$47:$AM$66,Z$2+1,FALSE),VLOOKUP($D16,Calc_OppAtt!$A$47:$AM$66,Z$2+1,FALSE))</f>
        <v>1.021610951</v>
      </c>
      <c r="AA16" s="172">
        <f>MAX(VLOOKUP($C16,Calc_OppAtt!$A$47:$AM$66,AA$2+1,FALSE),VLOOKUP($D16,Calc_OppAtt!$A$47:$AM$66,AA$2+1,FALSE))</f>
        <v>1.170479452</v>
      </c>
      <c r="AB16" s="172">
        <f>MAX(VLOOKUP($C16,Calc_OppAtt!$A$47:$AM$66,AB$2+1,FALSE),VLOOKUP($D16,Calc_OppAtt!$A$47:$AM$66,AB$2+1,FALSE))</f>
        <v>1.170479452</v>
      </c>
      <c r="AC16" s="172">
        <f>MAX(VLOOKUP($C16,Calc_OppAtt!$A$47:$AM$66,AC$2+1,FALSE),VLOOKUP($D16,Calc_OppAtt!$A$47:$AM$66,AC$2+1,FALSE))</f>
        <v>0.6286834896</v>
      </c>
      <c r="AD16" s="172">
        <f>MAX(VLOOKUP($C16,Calc_OppAtt!$A$47:$AM$66,AD$2+1,FALSE),VLOOKUP($D16,Calc_OppAtt!$A$47:$AM$66,AD$2+1,FALSE))</f>
        <v>1.101176471</v>
      </c>
      <c r="AE16" s="172">
        <f>MAX(VLOOKUP($C16,Calc_OppAtt!$A$47:$AM$66,AE$2+1,FALSE),VLOOKUP($D16,Calc_OppAtt!$A$47:$AM$66,AE$2+1,FALSE))</f>
        <v>1.296660024</v>
      </c>
      <c r="AF16" s="172">
        <f>MAX(VLOOKUP($C16,Calc_OppAtt!$A$47:$AM$66,AF$2+1,FALSE),VLOOKUP($D16,Calc_OppAtt!$A$47:$AM$66,AF$2+1,FALSE))</f>
        <v>1.218074681</v>
      </c>
      <c r="AG16" s="172">
        <f>MAX(VLOOKUP($C16,Calc_OppAtt!$A$47:$AM$66,AG$2+1,FALSE),VLOOKUP($D16,Calc_OppAtt!$A$47:$AM$66,AG$2+1,FALSE))</f>
        <v>1.021610951</v>
      </c>
      <c r="AH16" s="172">
        <f>MAX(VLOOKUP($C16,Calc_OppAtt!$A$47:$AM$66,AH$2+1,FALSE),VLOOKUP($D16,Calc_OppAtt!$A$47:$AM$66,AH$2+1,FALSE))</f>
        <v>1.414538412</v>
      </c>
      <c r="AI16" s="172">
        <f>MAX(VLOOKUP($C16,Calc_OppAtt!$A$47:$AM$66,AI$2+1,FALSE),VLOOKUP($D16,Calc_OppAtt!$A$47:$AM$66,AI$2+1,FALSE))</f>
        <v>1.178781636</v>
      </c>
      <c r="AJ16" s="172">
        <f>MAX(VLOOKUP($C16,Calc_OppAtt!$A$47:$AM$66,AJ$2+1,FALSE),VLOOKUP($D16,Calc_OppAtt!$A$47:$AM$66,AJ$2+1,FALSE))</f>
        <v>1.178781636</v>
      </c>
      <c r="AK16" s="172">
        <f>MAX(VLOOKUP($C16,Calc_OppAtt!$A$47:$AM$66,AK$2+1,FALSE),VLOOKUP($D16,Calc_OppAtt!$A$47:$AM$66,AK$2+1,FALSE))</f>
        <v>1.100196294</v>
      </c>
      <c r="AL16" s="172">
        <f>MAX(VLOOKUP($C16,Calc_OppAtt!$A$47:$AM$66,AL$2+1,FALSE),VLOOKUP($D16,Calc_OppAtt!$A$47:$AM$66,AL$2+1,FALSE))</f>
        <v>1.218074681</v>
      </c>
      <c r="AM16" s="172">
        <f>MAX(VLOOKUP($C16,Calc_OppAtt!$A$47:$AM$66,AM$2+1,FALSE),VLOOKUP($D16,Calc_OppAtt!$A$47:$AM$66,AM$2+1,FALSE))</f>
        <v>1.178781636</v>
      </c>
      <c r="AN16" s="172">
        <f>MAX(VLOOKUP($C16,Calc_OppAtt!$A$47:$AM$66,AN$2+1,FALSE),VLOOKUP($D16,Calc_OppAtt!$A$47:$AM$66,AN$2+1,FALSE))</f>
        <v>0.9823179059</v>
      </c>
      <c r="AO16" s="172">
        <f>MAX(VLOOKUP($C16,Calc_OppAtt!$A$47:$AM$66,AO$2+1,FALSE),VLOOKUP($D16,Calc_OppAtt!$A$47:$AM$66,AO$2+1,FALSE))</f>
        <v>1.139489338</v>
      </c>
      <c r="AP16" s="172">
        <f>MAX(VLOOKUP($C16,Calc_OppAtt!$A$47:$AM$66,AP$2+1,FALSE),VLOOKUP($D16,Calc_OppAtt!$A$47:$AM$66,AP$2+1,FALSE))</f>
        <v>1.04</v>
      </c>
      <c r="AQ16" s="170"/>
      <c r="AR16" s="170"/>
    </row>
    <row r="17" ht="12.75" customHeight="1">
      <c r="A17" s="170">
        <f t="shared" si="1"/>
        <v>1</v>
      </c>
      <c r="B17" s="170">
        <f t="shared" si="2"/>
        <v>16</v>
      </c>
      <c r="C17" s="140" t="str">
        <f t="array" ref="C17">INDEX(Fixtures!$A$2:$A$21,A17)</f>
        <v>Arsenal</v>
      </c>
      <c r="D17" s="140" t="str">
        <f t="array" ref="D17">INDEX(Fixtures!$A$2:$A$21,B17)</f>
        <v>Southampton</v>
      </c>
      <c r="E17" s="172">
        <f>MAX(VLOOKUP($C17,Calc_OppAtt!$A$47:$AM$66,E$2+1,FALSE),VLOOKUP($D17,Calc_OppAtt!$A$47:$AM$66,E$2+1,FALSE))</f>
        <v>0.8644402649</v>
      </c>
      <c r="F17" s="172">
        <f>MAX(VLOOKUP($C17,Calc_OppAtt!$A$47:$AM$66,F$2+1,FALSE),VLOOKUP($D17,Calc_OppAtt!$A$47:$AM$66,F$2+1,FALSE))</f>
        <v>0.8644402649</v>
      </c>
      <c r="G17" s="172">
        <f>MAX(VLOOKUP($C17,Calc_OppAtt!$A$47:$AM$66,G$2+1,FALSE),VLOOKUP($D17,Calc_OppAtt!$A$47:$AM$66,G$2+1,FALSE))</f>
        <v>1.65029444</v>
      </c>
      <c r="H17" s="172">
        <f>MAX(VLOOKUP($C17,Calc_OppAtt!$A$47:$AM$66,H$2+1,FALSE),VLOOKUP($D17,Calc_OppAtt!$A$47:$AM$66,H$2+1,FALSE))</f>
        <v>1.060903995</v>
      </c>
      <c r="I17" s="172">
        <f>MAX(VLOOKUP($C17,Calc_OppAtt!$A$47:$AM$66,I$2+1,FALSE),VLOOKUP($D17,Calc_OppAtt!$A$47:$AM$66,I$2+1,FALSE))</f>
        <v>1.139489338</v>
      </c>
      <c r="J17" s="172">
        <f>MAX(VLOOKUP($C17,Calc_OppAtt!$A$47:$AM$66,J$2+1,FALSE),VLOOKUP($D17,Calc_OppAtt!$A$47:$AM$66,J$2+1,FALSE))</f>
        <v>1.414538412</v>
      </c>
      <c r="K17" s="172">
        <f>MAX(VLOOKUP($C17,Calc_OppAtt!$A$47:$AM$66,K$2+1,FALSE),VLOOKUP($D17,Calc_OppAtt!$A$47:$AM$66,K$2+1,FALSE))</f>
        <v>1.296660024</v>
      </c>
      <c r="L17" s="172">
        <f>MAX(VLOOKUP($C17,Calc_OppAtt!$A$47:$AM$66,L$2+1,FALSE),VLOOKUP($D17,Calc_OppAtt!$A$47:$AM$66,L$2+1,FALSE))</f>
        <v>1.04</v>
      </c>
      <c r="M17" s="172">
        <f>MAX(VLOOKUP($C17,Calc_OppAtt!$A$47:$AM$66,M$2+1,FALSE),VLOOKUP($D17,Calc_OppAtt!$A$47:$AM$66,M$2+1,FALSE))</f>
        <v>1.493123755</v>
      </c>
      <c r="N17" s="172">
        <f>MAX(VLOOKUP($C17,Calc_OppAtt!$A$47:$AM$66,N$2+1,FALSE),VLOOKUP($D17,Calc_OppAtt!$A$47:$AM$66,N$2+1,FALSE))</f>
        <v>1.178781636</v>
      </c>
      <c r="O17" s="172">
        <f>MAX(VLOOKUP($C17,Calc_OppAtt!$A$47:$AM$66,O$2+1,FALSE),VLOOKUP($D17,Calc_OppAtt!$A$47:$AM$66,O$2+1,FALSE))</f>
        <v>1.100196294</v>
      </c>
      <c r="P17" s="172">
        <f>MAX(VLOOKUP($C17,Calc_OppAtt!$A$47:$AM$66,P$2+1,FALSE),VLOOKUP($D17,Calc_OppAtt!$A$47:$AM$66,P$2+1,FALSE))</f>
        <v>1.296660024</v>
      </c>
      <c r="Q17" s="172">
        <f>MAX(VLOOKUP($C17,Calc_OppAtt!$A$47:$AM$66,Q$2+1,FALSE),VLOOKUP($D17,Calc_OppAtt!$A$47:$AM$66,Q$2+1,FALSE))</f>
        <v>1.178781636</v>
      </c>
      <c r="R17" s="172">
        <f>MAX(VLOOKUP($C17,Calc_OppAtt!$A$47:$AM$66,R$2+1,FALSE),VLOOKUP($D17,Calc_OppAtt!$A$47:$AM$66,R$2+1,FALSE))</f>
        <v>0.785854922</v>
      </c>
      <c r="S17" s="172">
        <f>MAX(VLOOKUP($C17,Calc_OppAtt!$A$47:$AM$66,S$2+1,FALSE),VLOOKUP($D17,Calc_OppAtt!$A$47:$AM$66,S$2+1,FALSE))</f>
        <v>0.6286834896</v>
      </c>
      <c r="T17" s="172">
        <f>MAX(VLOOKUP($C17,Calc_OppAtt!$A$47:$AM$66,T$2+1,FALSE),VLOOKUP($D17,Calc_OppAtt!$A$47:$AM$66,T$2+1,FALSE))</f>
        <v>1.296660024</v>
      </c>
      <c r="U17" s="172">
        <f>MAX(VLOOKUP($C17,Calc_OppAtt!$A$47:$AM$66,U$2+1,FALSE),VLOOKUP($D17,Calc_OppAtt!$A$47:$AM$66,U$2+1,FALSE))</f>
        <v>1.218074681</v>
      </c>
      <c r="V17" s="172">
        <f>MAX(VLOOKUP($C17,Calc_OppAtt!$A$47:$AM$66,V$2+1,FALSE),VLOOKUP($D17,Calc_OppAtt!$A$47:$AM$66,V$2+1,FALSE))</f>
        <v>0.9823179059</v>
      </c>
      <c r="W17" s="172">
        <f>MAX(VLOOKUP($C17,Calc_OppAtt!$A$47:$AM$66,W$2+1,FALSE),VLOOKUP($D17,Calc_OppAtt!$A$47:$AM$66,W$2+1,FALSE))</f>
        <v>1.65029444</v>
      </c>
      <c r="X17" s="172">
        <f>MAX(VLOOKUP($C17,Calc_OppAtt!$A$47:$AM$66,X$2+1,FALSE),VLOOKUP($D17,Calc_OppAtt!$A$47:$AM$66,X$2+1,FALSE))</f>
        <v>0.5108058486</v>
      </c>
      <c r="Y17" s="172">
        <f>MAX(VLOOKUP($C17,Calc_OppAtt!$A$47:$AM$66,Y$2+1,FALSE),VLOOKUP($D17,Calc_OppAtt!$A$47:$AM$66,Y$2+1,FALSE))</f>
        <v>1.475821918</v>
      </c>
      <c r="Z17" s="172">
        <f>MAX(VLOOKUP($C17,Calc_OppAtt!$A$47:$AM$66,Z$2+1,FALSE),VLOOKUP($D17,Calc_OppAtt!$A$47:$AM$66,Z$2+1,FALSE))</f>
        <v>1.021610951</v>
      </c>
      <c r="AA17" s="172">
        <f>MAX(VLOOKUP($C17,Calc_OppAtt!$A$47:$AM$66,AA$2+1,FALSE),VLOOKUP($D17,Calc_OppAtt!$A$47:$AM$66,AA$2+1,FALSE))</f>
        <v>1.414538412</v>
      </c>
      <c r="AB17" s="172">
        <f>MAX(VLOOKUP($C17,Calc_OppAtt!$A$47:$AM$66,AB$2+1,FALSE),VLOOKUP($D17,Calc_OppAtt!$A$47:$AM$66,AB$2+1,FALSE))</f>
        <v>1.170479452</v>
      </c>
      <c r="AC17" s="172">
        <f>MAX(VLOOKUP($C17,Calc_OppAtt!$A$47:$AM$66,AC$2+1,FALSE),VLOOKUP($D17,Calc_OppAtt!$A$47:$AM$66,AC$2+1,FALSE))</f>
        <v>0.6679765344</v>
      </c>
      <c r="AD17" s="172">
        <f>MAX(VLOOKUP($C17,Calc_OppAtt!$A$47:$AM$66,AD$2+1,FALSE),VLOOKUP($D17,Calc_OppAtt!$A$47:$AM$66,AD$2+1,FALSE))</f>
        <v>1.170479452</v>
      </c>
      <c r="AE17" s="172">
        <f>MAX(VLOOKUP($C17,Calc_OppAtt!$A$47:$AM$66,AE$2+1,FALSE),VLOOKUP($D17,Calc_OppAtt!$A$47:$AM$66,AE$2+1,FALSE))</f>
        <v>1.178781636</v>
      </c>
      <c r="AF17" s="172">
        <f>MAX(VLOOKUP($C17,Calc_OppAtt!$A$47:$AM$66,AF$2+1,FALSE),VLOOKUP($D17,Calc_OppAtt!$A$47:$AM$66,AF$2+1,FALSE))</f>
        <v>1.475821918</v>
      </c>
      <c r="AG17" s="172">
        <f>MAX(VLOOKUP($C17,Calc_OppAtt!$A$47:$AM$66,AG$2+1,FALSE),VLOOKUP($D17,Calc_OppAtt!$A$47:$AM$66,AG$2+1,FALSE))</f>
        <v>0.6286834896</v>
      </c>
      <c r="AH17" s="172">
        <f>MAX(VLOOKUP($C17,Calc_OppAtt!$A$47:$AM$66,AH$2+1,FALSE),VLOOKUP($D17,Calc_OppAtt!$A$47:$AM$66,AH$2+1,FALSE))</f>
        <v>0.785854922</v>
      </c>
      <c r="AI17" s="172">
        <f>MAX(VLOOKUP($C17,Calc_OppAtt!$A$47:$AM$66,AI$2+1,FALSE),VLOOKUP($D17,Calc_OppAtt!$A$47:$AM$66,AI$2+1,FALSE))</f>
        <v>1.218074681</v>
      </c>
      <c r="AJ17" s="172">
        <f>MAX(VLOOKUP($C17,Calc_OppAtt!$A$47:$AM$66,AJ$2+1,FALSE),VLOOKUP($D17,Calc_OppAtt!$A$47:$AM$66,AJ$2+1,FALSE))</f>
        <v>1.178781636</v>
      </c>
      <c r="AK17" s="172">
        <f>MAX(VLOOKUP($C17,Calc_OppAtt!$A$47:$AM$66,AK$2+1,FALSE),VLOOKUP($D17,Calc_OppAtt!$A$47:$AM$66,AK$2+1,FALSE))</f>
        <v>1.100196294</v>
      </c>
      <c r="AL17" s="172">
        <f>MAX(VLOOKUP($C17,Calc_OppAtt!$A$47:$AM$66,AL$2+1,FALSE),VLOOKUP($D17,Calc_OppAtt!$A$47:$AM$66,AL$2+1,FALSE))</f>
        <v>1.218074681</v>
      </c>
      <c r="AM17" s="172">
        <f>MAX(VLOOKUP($C17,Calc_OppAtt!$A$47:$AM$66,AM$2+1,FALSE),VLOOKUP($D17,Calc_OppAtt!$A$47:$AM$66,AM$2+1,FALSE))</f>
        <v>1.100196294</v>
      </c>
      <c r="AN17" s="172">
        <f>MAX(VLOOKUP($C17,Calc_OppAtt!$A$47:$AM$66,AN$2+1,FALSE),VLOOKUP($D17,Calc_OppAtt!$A$47:$AM$66,AN$2+1,FALSE))</f>
        <v>1.218074681</v>
      </c>
      <c r="AO17" s="172">
        <f>MAX(VLOOKUP($C17,Calc_OppAtt!$A$47:$AM$66,AO$2+1,FALSE),VLOOKUP($D17,Calc_OppAtt!$A$47:$AM$66,AO$2+1,FALSE))</f>
        <v>1.139489338</v>
      </c>
      <c r="AP17" s="172">
        <f>MAX(VLOOKUP($C17,Calc_OppAtt!$A$47:$AM$66,AP$2+1,FALSE),VLOOKUP($D17,Calc_OppAtt!$A$47:$AM$66,AP$2+1,FALSE))</f>
        <v>1.296660024</v>
      </c>
      <c r="AQ17" s="170"/>
      <c r="AR17" s="170"/>
    </row>
    <row r="18" ht="12.75" customHeight="1">
      <c r="A18" s="170">
        <f t="shared" si="1"/>
        <v>1</v>
      </c>
      <c r="B18" s="170">
        <f t="shared" si="2"/>
        <v>17</v>
      </c>
      <c r="C18" s="140" t="str">
        <f t="array" ref="C18">INDEX(Fixtures!$A$2:$A$21,A18)</f>
        <v>Arsenal</v>
      </c>
      <c r="D18" s="140" t="str">
        <f t="array" ref="D18">INDEX(Fixtures!$A$2:$A$21,B18)</f>
        <v>Tottenham</v>
      </c>
      <c r="E18" s="172">
        <f>MAX(VLOOKUP($C18,Calc_OppAtt!$A$47:$AM$66,E$2+1,FALSE),VLOOKUP($D18,Calc_OppAtt!$A$47:$AM$66,E$2+1,FALSE))</f>
        <v>0.6679765344</v>
      </c>
      <c r="F18" s="172">
        <f>MAX(VLOOKUP($C18,Calc_OppAtt!$A$47:$AM$66,F$2+1,FALSE),VLOOKUP($D18,Calc_OppAtt!$A$47:$AM$66,F$2+1,FALSE))</f>
        <v>1.475821918</v>
      </c>
      <c r="G18" s="172">
        <f>MAX(VLOOKUP($C18,Calc_OppAtt!$A$47:$AM$66,G$2+1,FALSE),VLOOKUP($D18,Calc_OppAtt!$A$47:$AM$66,G$2+1,FALSE))</f>
        <v>1.65029444</v>
      </c>
      <c r="H18" s="172">
        <f>MAX(VLOOKUP($C18,Calc_OppAtt!$A$47:$AM$66,H$2+1,FALSE),VLOOKUP($D18,Calc_OppAtt!$A$47:$AM$66,H$2+1,FALSE))</f>
        <v>1.218074681</v>
      </c>
      <c r="I18" s="172">
        <f>MAX(VLOOKUP($C18,Calc_OppAtt!$A$47:$AM$66,I$2+1,FALSE),VLOOKUP($D18,Calc_OppAtt!$A$47:$AM$66,I$2+1,FALSE))</f>
        <v>1.100196294</v>
      </c>
      <c r="J18" s="172">
        <f>MAX(VLOOKUP($C18,Calc_OppAtt!$A$47:$AM$66,J$2+1,FALSE),VLOOKUP($D18,Calc_OppAtt!$A$47:$AM$66,J$2+1,FALSE))</f>
        <v>1.414538412</v>
      </c>
      <c r="K18" s="172">
        <f>MAX(VLOOKUP($C18,Calc_OppAtt!$A$47:$AM$66,K$2+1,FALSE),VLOOKUP($D18,Calc_OppAtt!$A$47:$AM$66,K$2+1,FALSE))</f>
        <v>1.296660024</v>
      </c>
      <c r="L18" s="172">
        <f>MAX(VLOOKUP($C18,Calc_OppAtt!$A$47:$AM$66,L$2+1,FALSE),VLOOKUP($D18,Calc_OppAtt!$A$47:$AM$66,L$2+1,FALSE))</f>
        <v>1.170479452</v>
      </c>
      <c r="M18" s="172">
        <f>MAX(VLOOKUP($C18,Calc_OppAtt!$A$47:$AM$66,M$2+1,FALSE),VLOOKUP($D18,Calc_OppAtt!$A$47:$AM$66,M$2+1,FALSE))</f>
        <v>1.493123755</v>
      </c>
      <c r="N18" s="172">
        <f>MAX(VLOOKUP($C18,Calc_OppAtt!$A$47:$AM$66,N$2+1,FALSE),VLOOKUP($D18,Calc_OppAtt!$A$47:$AM$66,N$2+1,FALSE))</f>
        <v>1.060903995</v>
      </c>
      <c r="O18" s="172">
        <f>MAX(VLOOKUP($C18,Calc_OppAtt!$A$47:$AM$66,O$2+1,FALSE),VLOOKUP($D18,Calc_OppAtt!$A$47:$AM$66,O$2+1,FALSE))</f>
        <v>1.101176471</v>
      </c>
      <c r="P18" s="172">
        <f>MAX(VLOOKUP($C18,Calc_OppAtt!$A$47:$AM$66,P$2+1,FALSE),VLOOKUP($D18,Calc_OppAtt!$A$47:$AM$66,P$2+1,FALSE))</f>
        <v>1.06869863</v>
      </c>
      <c r="Q18" s="172">
        <f>MAX(VLOOKUP($C18,Calc_OppAtt!$A$47:$AM$66,Q$2+1,FALSE),VLOOKUP($D18,Calc_OppAtt!$A$47:$AM$66,Q$2+1,FALSE))</f>
        <v>1.178781636</v>
      </c>
      <c r="R18" s="172">
        <f>MAX(VLOOKUP($C18,Calc_OppAtt!$A$47:$AM$66,R$2+1,FALSE),VLOOKUP($D18,Calc_OppAtt!$A$47:$AM$66,R$2+1,FALSE))</f>
        <v>0.785854922</v>
      </c>
      <c r="S18" s="172">
        <f>MAX(VLOOKUP($C18,Calc_OppAtt!$A$47:$AM$66,S$2+1,FALSE),VLOOKUP($D18,Calc_OppAtt!$A$47:$AM$66,S$2+1,FALSE))</f>
        <v>1.178781636</v>
      </c>
      <c r="T18" s="172">
        <f>MAX(VLOOKUP($C18,Calc_OppAtt!$A$47:$AM$66,T$2+1,FALSE),VLOOKUP($D18,Calc_OppAtt!$A$47:$AM$66,T$2+1,FALSE))</f>
        <v>1.296660024</v>
      </c>
      <c r="U18" s="172">
        <f>MAX(VLOOKUP($C18,Calc_OppAtt!$A$47:$AM$66,U$2+1,FALSE),VLOOKUP($D18,Calc_OppAtt!$A$47:$AM$66,U$2+1,FALSE))</f>
        <v>1.021610951</v>
      </c>
      <c r="V18" s="172">
        <f>MAX(VLOOKUP($C18,Calc_OppAtt!$A$47:$AM$66,V$2+1,FALSE),VLOOKUP($D18,Calc_OppAtt!$A$47:$AM$66,V$2+1,FALSE))</f>
        <v>0.8644402649</v>
      </c>
      <c r="W18" s="172">
        <f>MAX(VLOOKUP($C18,Calc_OppAtt!$A$47:$AM$66,W$2+1,FALSE),VLOOKUP($D18,Calc_OppAtt!$A$47:$AM$66,W$2+1,FALSE))</f>
        <v>1.218074681</v>
      </c>
      <c r="X18" s="172">
        <f>MAX(VLOOKUP($C18,Calc_OppAtt!$A$47:$AM$66,X$2+1,FALSE),VLOOKUP($D18,Calc_OppAtt!$A$47:$AM$66,X$2+1,FALSE))</f>
        <v>1.06869863</v>
      </c>
      <c r="Y18" s="172">
        <f>MAX(VLOOKUP($C18,Calc_OppAtt!$A$47:$AM$66,Y$2+1,FALSE),VLOOKUP($D18,Calc_OppAtt!$A$47:$AM$66,Y$2+1,FALSE))</f>
        <v>1.475821918</v>
      </c>
      <c r="Z18" s="172">
        <f>MAX(VLOOKUP($C18,Calc_OppAtt!$A$47:$AM$66,Z$2+1,FALSE),VLOOKUP($D18,Calc_OppAtt!$A$47:$AM$66,Z$2+1,FALSE))</f>
        <v>1.021610951</v>
      </c>
      <c r="AA18" s="172">
        <f>MAX(VLOOKUP($C18,Calc_OppAtt!$A$47:$AM$66,AA$2+1,FALSE),VLOOKUP($D18,Calc_OppAtt!$A$47:$AM$66,AA$2+1,FALSE))</f>
        <v>1.04</v>
      </c>
      <c r="AB18" s="172">
        <f>MAX(VLOOKUP($C18,Calc_OppAtt!$A$47:$AM$66,AB$2+1,FALSE),VLOOKUP($D18,Calc_OppAtt!$A$47:$AM$66,AB$2+1,FALSE))</f>
        <v>1.296660024</v>
      </c>
      <c r="AC18" s="172">
        <f>MAX(VLOOKUP($C18,Calc_OppAtt!$A$47:$AM$66,AC$2+1,FALSE),VLOOKUP($D18,Calc_OppAtt!$A$47:$AM$66,AC$2+1,FALSE))</f>
        <v>1.178781636</v>
      </c>
      <c r="AD18" s="172">
        <f>MAX(VLOOKUP($C18,Calc_OppAtt!$A$47:$AM$66,AD$2+1,FALSE),VLOOKUP($D18,Calc_OppAtt!$A$47:$AM$66,AD$2+1,FALSE))</f>
        <v>1.493123755</v>
      </c>
      <c r="AE18" s="172">
        <f>MAX(VLOOKUP($C18,Calc_OppAtt!$A$47:$AM$66,AE$2+1,FALSE),VLOOKUP($D18,Calc_OppAtt!$A$47:$AM$66,AE$2+1,FALSE))</f>
        <v>1.178781636</v>
      </c>
      <c r="AF18" s="172">
        <f>MAX(VLOOKUP($C18,Calc_OppAtt!$A$47:$AM$66,AF$2+1,FALSE),VLOOKUP($D18,Calc_OppAtt!$A$47:$AM$66,AF$2+1,FALSE))</f>
        <v>1.218074681</v>
      </c>
      <c r="AG18" s="172">
        <f>MAX(VLOOKUP($C18,Calc_OppAtt!$A$47:$AM$66,AG$2+1,FALSE),VLOOKUP($D18,Calc_OppAtt!$A$47:$AM$66,AG$2+1,FALSE))</f>
        <v>1.218074681</v>
      </c>
      <c r="AH18" s="172">
        <f>MAX(VLOOKUP($C18,Calc_OppAtt!$A$47:$AM$66,AH$2+1,FALSE),VLOOKUP($D18,Calc_OppAtt!$A$47:$AM$66,AH$2+1,FALSE))</f>
        <v>1.021610951</v>
      </c>
      <c r="AI18" s="172">
        <f>MAX(VLOOKUP($C18,Calc_OppAtt!$A$47:$AM$66,AI$2+1,FALSE),VLOOKUP($D18,Calc_OppAtt!$A$47:$AM$66,AI$2+1,FALSE))</f>
        <v>1.101176471</v>
      </c>
      <c r="AJ18" s="172">
        <f>MAX(VLOOKUP($C18,Calc_OppAtt!$A$47:$AM$66,AJ$2+1,FALSE),VLOOKUP($D18,Calc_OppAtt!$A$47:$AM$66,AJ$2+1,FALSE))</f>
        <v>1.178781636</v>
      </c>
      <c r="AK18" s="172">
        <f>MAX(VLOOKUP($C18,Calc_OppAtt!$A$47:$AM$66,AK$2+1,FALSE),VLOOKUP($D18,Calc_OppAtt!$A$47:$AM$66,AK$2+1,FALSE))</f>
        <v>1.139489338</v>
      </c>
      <c r="AL18" s="172">
        <f>MAX(VLOOKUP($C18,Calc_OppAtt!$A$47:$AM$66,AL$2+1,FALSE),VLOOKUP($D18,Calc_OppAtt!$A$47:$AM$66,AL$2+1,FALSE))</f>
        <v>1.296660024</v>
      </c>
      <c r="AM18" s="172">
        <f>MAX(VLOOKUP($C18,Calc_OppAtt!$A$47:$AM$66,AM$2+1,FALSE),VLOOKUP($D18,Calc_OppAtt!$A$47:$AM$66,AM$2+1,FALSE))</f>
        <v>1.100196294</v>
      </c>
      <c r="AN18" s="172">
        <f>MAX(VLOOKUP($C18,Calc_OppAtt!$A$47:$AM$66,AN$2+1,FALSE),VLOOKUP($D18,Calc_OppAtt!$A$47:$AM$66,AN$2+1,FALSE))</f>
        <v>1.65029444</v>
      </c>
      <c r="AO18" s="172">
        <f>MAX(VLOOKUP($C18,Calc_OppAtt!$A$47:$AM$66,AO$2+1,FALSE),VLOOKUP($D18,Calc_OppAtt!$A$47:$AM$66,AO$2+1,FALSE))</f>
        <v>1.178781636</v>
      </c>
      <c r="AP18" s="172">
        <f>MAX(VLOOKUP($C18,Calc_OppAtt!$A$47:$AM$66,AP$2+1,FALSE),VLOOKUP($D18,Calc_OppAtt!$A$47:$AM$66,AP$2+1,FALSE))</f>
        <v>1.414538412</v>
      </c>
      <c r="AQ18" s="170"/>
      <c r="AR18" s="170"/>
    </row>
    <row r="19" ht="12.75" customHeight="1">
      <c r="A19" s="170">
        <f t="shared" si="1"/>
        <v>1</v>
      </c>
      <c r="B19" s="170">
        <f t="shared" si="2"/>
        <v>18</v>
      </c>
      <c r="C19" s="140" t="str">
        <f t="array" ref="C19">INDEX(Fixtures!$A$2:$A$21,A19)</f>
        <v>Arsenal</v>
      </c>
      <c r="D19" s="140" t="str">
        <f t="array" ref="D19">INDEX(Fixtures!$A$2:$A$21,B19)</f>
        <v>Watford</v>
      </c>
      <c r="E19" s="172">
        <f>MAX(VLOOKUP($C19,Calc_OppAtt!$A$47:$AM$66,E$2+1,FALSE),VLOOKUP($D19,Calc_OppAtt!$A$47:$AM$66,E$2+1,FALSE))</f>
        <v>1.139489338</v>
      </c>
      <c r="F19" s="172">
        <f>MAX(VLOOKUP($C19,Calc_OppAtt!$A$47:$AM$66,F$2+1,FALSE),VLOOKUP($D19,Calc_OppAtt!$A$47:$AM$66,F$2+1,FALSE))</f>
        <v>0.6679765344</v>
      </c>
      <c r="G19" s="172">
        <f>MAX(VLOOKUP($C19,Calc_OppAtt!$A$47:$AM$66,G$2+1,FALSE),VLOOKUP($D19,Calc_OppAtt!$A$47:$AM$66,G$2+1,FALSE))</f>
        <v>1.65029444</v>
      </c>
      <c r="H19" s="172">
        <f>MAX(VLOOKUP($C19,Calc_OppAtt!$A$47:$AM$66,H$2+1,FALSE),VLOOKUP($D19,Calc_OppAtt!$A$47:$AM$66,H$2+1,FALSE))</f>
        <v>0.9788235294</v>
      </c>
      <c r="I19" s="172">
        <f>MAX(VLOOKUP($C19,Calc_OppAtt!$A$47:$AM$66,I$2+1,FALSE),VLOOKUP($D19,Calc_OppAtt!$A$47:$AM$66,I$2+1,FALSE))</f>
        <v>0.7465618773</v>
      </c>
      <c r="J19" s="172">
        <f>MAX(VLOOKUP($C19,Calc_OppAtt!$A$47:$AM$66,J$2+1,FALSE),VLOOKUP($D19,Calc_OppAtt!$A$47:$AM$66,J$2+1,FALSE))</f>
        <v>1.414538412</v>
      </c>
      <c r="K19" s="172">
        <f>MAX(VLOOKUP($C19,Calc_OppAtt!$A$47:$AM$66,K$2+1,FALSE),VLOOKUP($D19,Calc_OppAtt!$A$47:$AM$66,K$2+1,FALSE))</f>
        <v>1.296660024</v>
      </c>
      <c r="L19" s="172">
        <f>MAX(VLOOKUP($C19,Calc_OppAtt!$A$47:$AM$66,L$2+1,FALSE),VLOOKUP($D19,Calc_OppAtt!$A$47:$AM$66,L$2+1,FALSE))</f>
        <v>1.218074681</v>
      </c>
      <c r="M19" s="172">
        <f>MAX(VLOOKUP($C19,Calc_OppAtt!$A$47:$AM$66,M$2+1,FALSE),VLOOKUP($D19,Calc_OppAtt!$A$47:$AM$66,M$2+1,FALSE))</f>
        <v>1.493123755</v>
      </c>
      <c r="N19" s="172">
        <f>MAX(VLOOKUP($C19,Calc_OppAtt!$A$47:$AM$66,N$2+1,FALSE),VLOOKUP($D19,Calc_OppAtt!$A$47:$AM$66,N$2+1,FALSE))</f>
        <v>1.296660024</v>
      </c>
      <c r="O19" s="172">
        <f>MAX(VLOOKUP($C19,Calc_OppAtt!$A$47:$AM$66,O$2+1,FALSE),VLOOKUP($D19,Calc_OppAtt!$A$47:$AM$66,O$2+1,FALSE))</f>
        <v>1.100196294</v>
      </c>
      <c r="P19" s="172">
        <f>MAX(VLOOKUP($C19,Calc_OppAtt!$A$47:$AM$66,P$2+1,FALSE),VLOOKUP($D19,Calc_OppAtt!$A$47:$AM$66,P$2+1,FALSE))</f>
        <v>1.06869863</v>
      </c>
      <c r="Q19" s="172">
        <f>MAX(VLOOKUP($C19,Calc_OppAtt!$A$47:$AM$66,Q$2+1,FALSE),VLOOKUP($D19,Calc_OppAtt!$A$47:$AM$66,Q$2+1,FALSE))</f>
        <v>1.178781636</v>
      </c>
      <c r="R19" s="172">
        <f>MAX(VLOOKUP($C19,Calc_OppAtt!$A$47:$AM$66,R$2+1,FALSE),VLOOKUP($D19,Calc_OppAtt!$A$47:$AM$66,R$2+1,FALSE))</f>
        <v>0.8644402649</v>
      </c>
      <c r="S19" s="172">
        <f>MAX(VLOOKUP($C19,Calc_OppAtt!$A$47:$AM$66,S$2+1,FALSE),VLOOKUP($D19,Calc_OppAtt!$A$47:$AM$66,S$2+1,FALSE))</f>
        <v>0.5108058486</v>
      </c>
      <c r="T19" s="172">
        <f>MAX(VLOOKUP($C19,Calc_OppAtt!$A$47:$AM$66,T$2+1,FALSE),VLOOKUP($D19,Calc_OppAtt!$A$47:$AM$66,T$2+1,FALSE))</f>
        <v>1.296660024</v>
      </c>
      <c r="U19" s="172">
        <f>MAX(VLOOKUP($C19,Calc_OppAtt!$A$47:$AM$66,U$2+1,FALSE),VLOOKUP($D19,Calc_OppAtt!$A$47:$AM$66,U$2+1,FALSE))</f>
        <v>1.170479452</v>
      </c>
      <c r="V19" s="172">
        <f>MAX(VLOOKUP($C19,Calc_OppAtt!$A$47:$AM$66,V$2+1,FALSE),VLOOKUP($D19,Calc_OppAtt!$A$47:$AM$66,V$2+1,FALSE))</f>
        <v>1.021610951</v>
      </c>
      <c r="W19" s="172">
        <f>MAX(VLOOKUP($C19,Calc_OppAtt!$A$47:$AM$66,W$2+1,FALSE),VLOOKUP($D19,Calc_OppAtt!$A$47:$AM$66,W$2+1,FALSE))</f>
        <v>0.9823179059</v>
      </c>
      <c r="X19" s="172">
        <f>MAX(VLOOKUP($C19,Calc_OppAtt!$A$47:$AM$66,X$2+1,FALSE),VLOOKUP($D19,Calc_OppAtt!$A$47:$AM$66,X$2+1,FALSE))</f>
        <v>1.178781636</v>
      </c>
      <c r="Y19" s="172">
        <f>MAX(VLOOKUP($C19,Calc_OppAtt!$A$47:$AM$66,Y$2+1,FALSE),VLOOKUP($D19,Calc_OppAtt!$A$47:$AM$66,Y$2+1,FALSE))</f>
        <v>1.475821918</v>
      </c>
      <c r="Z19" s="172">
        <f>MAX(VLOOKUP($C19,Calc_OppAtt!$A$47:$AM$66,Z$2+1,FALSE),VLOOKUP($D19,Calc_OppAtt!$A$47:$AM$66,Z$2+1,FALSE))</f>
        <v>1.060903995</v>
      </c>
      <c r="AA19" s="172">
        <f>MAX(VLOOKUP($C19,Calc_OppAtt!$A$47:$AM$66,AA$2+1,FALSE),VLOOKUP($D19,Calc_OppAtt!$A$47:$AM$66,AA$2+1,FALSE))</f>
        <v>0.8644402649</v>
      </c>
      <c r="AB19" s="172">
        <f>MAX(VLOOKUP($C19,Calc_OppAtt!$A$47:$AM$66,AB$2+1,FALSE),VLOOKUP($D19,Calc_OppAtt!$A$47:$AM$66,AB$2+1,FALSE))</f>
        <v>1.170479452</v>
      </c>
      <c r="AC19" s="172">
        <f>MAX(VLOOKUP($C19,Calc_OppAtt!$A$47:$AM$66,AC$2+1,FALSE),VLOOKUP($D19,Calc_OppAtt!$A$47:$AM$66,AC$2+1,FALSE))</f>
        <v>0.9823179059</v>
      </c>
      <c r="AD19" s="172">
        <f>MAX(VLOOKUP($C19,Calc_OppAtt!$A$47:$AM$66,AD$2+1,FALSE),VLOOKUP($D19,Calc_OppAtt!$A$47:$AM$66,AD$2+1,FALSE))</f>
        <v>1.414538412</v>
      </c>
      <c r="AE19" s="172">
        <f>MAX(VLOOKUP($C19,Calc_OppAtt!$A$47:$AM$66,AE$2+1,FALSE),VLOOKUP($D19,Calc_OppAtt!$A$47:$AM$66,AE$2+1,FALSE))</f>
        <v>1.178781636</v>
      </c>
      <c r="AF19" s="172">
        <f>MAX(VLOOKUP($C19,Calc_OppAtt!$A$47:$AM$66,AF$2+1,FALSE),VLOOKUP($D19,Calc_OppAtt!$A$47:$AM$66,AF$2+1,FALSE))</f>
        <v>1.218074681</v>
      </c>
      <c r="AG19" s="172">
        <f>MAX(VLOOKUP($C19,Calc_OppAtt!$A$47:$AM$66,AG$2+1,FALSE),VLOOKUP($D19,Calc_OppAtt!$A$47:$AM$66,AG$2+1,FALSE))</f>
        <v>1.493123755</v>
      </c>
      <c r="AH19" s="172">
        <f>MAX(VLOOKUP($C19,Calc_OppAtt!$A$47:$AM$66,AH$2+1,FALSE),VLOOKUP($D19,Calc_OppAtt!$A$47:$AM$66,AH$2+1,FALSE))</f>
        <v>0.7465618773</v>
      </c>
      <c r="AI19" s="172">
        <f>MAX(VLOOKUP($C19,Calc_OppAtt!$A$47:$AM$66,AI$2+1,FALSE),VLOOKUP($D19,Calc_OppAtt!$A$47:$AM$66,AI$2+1,FALSE))</f>
        <v>1.178781636</v>
      </c>
      <c r="AJ19" s="172">
        <f>MAX(VLOOKUP($C19,Calc_OppAtt!$A$47:$AM$66,AJ$2+1,FALSE),VLOOKUP($D19,Calc_OppAtt!$A$47:$AM$66,AJ$2+1,FALSE))</f>
        <v>1.178781636</v>
      </c>
      <c r="AK19" s="172">
        <f>MAX(VLOOKUP($C19,Calc_OppAtt!$A$47:$AM$66,AK$2+1,FALSE),VLOOKUP($D19,Calc_OppAtt!$A$47:$AM$66,AK$2+1,FALSE))</f>
        <v>1.475821918</v>
      </c>
      <c r="AL19" s="172">
        <f>MAX(VLOOKUP($C19,Calc_OppAtt!$A$47:$AM$66,AL$2+1,FALSE),VLOOKUP($D19,Calc_OppAtt!$A$47:$AM$66,AL$2+1,FALSE))</f>
        <v>1.218074681</v>
      </c>
      <c r="AM19" s="172">
        <f>MAX(VLOOKUP($C19,Calc_OppAtt!$A$47:$AM$66,AM$2+1,FALSE),VLOOKUP($D19,Calc_OppAtt!$A$47:$AM$66,AM$2+1,FALSE))</f>
        <v>1.100196294</v>
      </c>
      <c r="AN19" s="172">
        <f>MAX(VLOOKUP($C19,Calc_OppAtt!$A$47:$AM$66,AN$2+1,FALSE),VLOOKUP($D19,Calc_OppAtt!$A$47:$AM$66,AN$2+1,FALSE))</f>
        <v>1.06869863</v>
      </c>
      <c r="AO19" s="172">
        <f>MAX(VLOOKUP($C19,Calc_OppAtt!$A$47:$AM$66,AO$2+1,FALSE),VLOOKUP($D19,Calc_OppAtt!$A$47:$AM$66,AO$2+1,FALSE))</f>
        <v>1.139489338</v>
      </c>
      <c r="AP19" s="172">
        <f>MAX(VLOOKUP($C19,Calc_OppAtt!$A$47:$AM$66,AP$2+1,FALSE),VLOOKUP($D19,Calc_OppAtt!$A$47:$AM$66,AP$2+1,FALSE))</f>
        <v>1.65029444</v>
      </c>
      <c r="AQ19" s="170"/>
      <c r="AR19" s="170"/>
    </row>
    <row r="20" ht="12.75" customHeight="1">
      <c r="A20" s="170">
        <f t="shared" si="1"/>
        <v>1</v>
      </c>
      <c r="B20" s="170">
        <f t="shared" si="2"/>
        <v>19</v>
      </c>
      <c r="C20" s="140" t="str">
        <f t="array" ref="C20">INDEX(Fixtures!$A$2:$A$21,A20)</f>
        <v>Arsenal</v>
      </c>
      <c r="D20" s="140" t="str">
        <f t="array" ref="D20">INDEX(Fixtures!$A$2:$A$21,B20)</f>
        <v>West Ham</v>
      </c>
      <c r="E20" s="172">
        <f>MAX(VLOOKUP($C20,Calc_OppAtt!$A$47:$AM$66,E$2+1,FALSE),VLOOKUP($D20,Calc_OppAtt!$A$47:$AM$66,E$2+1,FALSE))</f>
        <v>0.5108058486</v>
      </c>
      <c r="F20" s="172">
        <f>MAX(VLOOKUP($C20,Calc_OppAtt!$A$47:$AM$66,F$2+1,FALSE),VLOOKUP($D20,Calc_OppAtt!$A$47:$AM$66,F$2+1,FALSE))</f>
        <v>1.218074681</v>
      </c>
      <c r="G20" s="172">
        <f>MAX(VLOOKUP($C20,Calc_OppAtt!$A$47:$AM$66,G$2+1,FALSE),VLOOKUP($D20,Calc_OppAtt!$A$47:$AM$66,G$2+1,FALSE))</f>
        <v>1.65029444</v>
      </c>
      <c r="H20" s="172">
        <f>MAX(VLOOKUP($C20,Calc_OppAtt!$A$47:$AM$66,H$2+1,FALSE),VLOOKUP($D20,Calc_OppAtt!$A$47:$AM$66,H$2+1,FALSE))</f>
        <v>1.06869863</v>
      </c>
      <c r="I20" s="172">
        <f>MAX(VLOOKUP($C20,Calc_OppAtt!$A$47:$AM$66,I$2+1,FALSE),VLOOKUP($D20,Calc_OppAtt!$A$47:$AM$66,I$2+1,FALSE))</f>
        <v>0.8644402649</v>
      </c>
      <c r="J20" s="172">
        <f>MAX(VLOOKUP($C20,Calc_OppAtt!$A$47:$AM$66,J$2+1,FALSE),VLOOKUP($D20,Calc_OppAtt!$A$47:$AM$66,J$2+1,FALSE))</f>
        <v>1.414538412</v>
      </c>
      <c r="K20" s="172">
        <f>MAX(VLOOKUP($C20,Calc_OppAtt!$A$47:$AM$66,K$2+1,FALSE),VLOOKUP($D20,Calc_OppAtt!$A$47:$AM$66,K$2+1,FALSE))</f>
        <v>1.296660024</v>
      </c>
      <c r="L20" s="172">
        <f>MAX(VLOOKUP($C20,Calc_OppAtt!$A$47:$AM$66,L$2+1,FALSE),VLOOKUP($D20,Calc_OppAtt!$A$47:$AM$66,L$2+1,FALSE))</f>
        <v>1.04</v>
      </c>
      <c r="M20" s="172">
        <f>MAX(VLOOKUP($C20,Calc_OppAtt!$A$47:$AM$66,M$2+1,FALSE),VLOOKUP($D20,Calc_OppAtt!$A$47:$AM$66,M$2+1,FALSE))</f>
        <v>1.493123755</v>
      </c>
      <c r="N20" s="172">
        <f>MAX(VLOOKUP($C20,Calc_OppAtt!$A$47:$AM$66,N$2+1,FALSE),VLOOKUP($D20,Calc_OppAtt!$A$47:$AM$66,N$2+1,FALSE))</f>
        <v>1.060903995</v>
      </c>
      <c r="O20" s="172">
        <f>MAX(VLOOKUP($C20,Calc_OppAtt!$A$47:$AM$66,O$2+1,FALSE),VLOOKUP($D20,Calc_OppAtt!$A$47:$AM$66,O$2+1,FALSE))</f>
        <v>1.100196294</v>
      </c>
      <c r="P20" s="172">
        <f>MAX(VLOOKUP($C20,Calc_OppAtt!$A$47:$AM$66,P$2+1,FALSE),VLOOKUP($D20,Calc_OppAtt!$A$47:$AM$66,P$2+1,FALSE))</f>
        <v>1.06869863</v>
      </c>
      <c r="Q20" s="172">
        <f>MAX(VLOOKUP($C20,Calc_OppAtt!$A$47:$AM$66,Q$2+1,FALSE),VLOOKUP($D20,Calc_OppAtt!$A$47:$AM$66,Q$2+1,FALSE))</f>
        <v>1.178781636</v>
      </c>
      <c r="R20" s="172">
        <f>MAX(VLOOKUP($C20,Calc_OppAtt!$A$47:$AM$66,R$2+1,FALSE),VLOOKUP($D20,Calc_OppAtt!$A$47:$AM$66,R$2+1,FALSE))</f>
        <v>0.785854922</v>
      </c>
      <c r="S20" s="172">
        <f>MAX(VLOOKUP($C20,Calc_OppAtt!$A$47:$AM$66,S$2+1,FALSE),VLOOKUP($D20,Calc_OppAtt!$A$47:$AM$66,S$2+1,FALSE))</f>
        <v>1.170479452</v>
      </c>
      <c r="T20" s="172">
        <f>MAX(VLOOKUP($C20,Calc_OppAtt!$A$47:$AM$66,T$2+1,FALSE),VLOOKUP($D20,Calc_OppAtt!$A$47:$AM$66,T$2+1,FALSE))</f>
        <v>1.296660024</v>
      </c>
      <c r="U20" s="172">
        <f>MAX(VLOOKUP($C20,Calc_OppAtt!$A$47:$AM$66,U$2+1,FALSE),VLOOKUP($D20,Calc_OppAtt!$A$47:$AM$66,U$2+1,FALSE))</f>
        <v>1.04</v>
      </c>
      <c r="V20" s="172">
        <f>MAX(VLOOKUP($C20,Calc_OppAtt!$A$47:$AM$66,V$2+1,FALSE),VLOOKUP($D20,Calc_OppAtt!$A$47:$AM$66,V$2+1,FALSE))</f>
        <v>1.296660024</v>
      </c>
      <c r="W20" s="172">
        <f>MAX(VLOOKUP($C20,Calc_OppAtt!$A$47:$AM$66,W$2+1,FALSE),VLOOKUP($D20,Calc_OppAtt!$A$47:$AM$66,W$2+1,FALSE))</f>
        <v>1.021610951</v>
      </c>
      <c r="X20" s="172">
        <f>MAX(VLOOKUP($C20,Calc_OppAtt!$A$47:$AM$66,X$2+1,FALSE),VLOOKUP($D20,Calc_OppAtt!$A$47:$AM$66,X$2+1,FALSE))</f>
        <v>0.6679765344</v>
      </c>
      <c r="Y20" s="172">
        <f>MAX(VLOOKUP($C20,Calc_OppAtt!$A$47:$AM$66,Y$2+1,FALSE),VLOOKUP($D20,Calc_OppAtt!$A$47:$AM$66,Y$2+1,FALSE))</f>
        <v>1.475821918</v>
      </c>
      <c r="Z20" s="172">
        <f>MAX(VLOOKUP($C20,Calc_OppAtt!$A$47:$AM$66,Z$2+1,FALSE),VLOOKUP($D20,Calc_OppAtt!$A$47:$AM$66,Z$2+1,FALSE))</f>
        <v>1.218074681</v>
      </c>
      <c r="AA20" s="172">
        <f>MAX(VLOOKUP($C20,Calc_OppAtt!$A$47:$AM$66,AA$2+1,FALSE),VLOOKUP($D20,Calc_OppAtt!$A$47:$AM$66,AA$2+1,FALSE))</f>
        <v>1.178781636</v>
      </c>
      <c r="AB20" s="172">
        <f>MAX(VLOOKUP($C20,Calc_OppAtt!$A$47:$AM$66,AB$2+1,FALSE),VLOOKUP($D20,Calc_OppAtt!$A$47:$AM$66,AB$2+1,FALSE))</f>
        <v>1.170479452</v>
      </c>
      <c r="AC20" s="172">
        <f>MAX(VLOOKUP($C20,Calc_OppAtt!$A$47:$AM$66,AC$2+1,FALSE),VLOOKUP($D20,Calc_OppAtt!$A$47:$AM$66,AC$2+1,FALSE))</f>
        <v>1.100196294</v>
      </c>
      <c r="AD20" s="172">
        <f>MAX(VLOOKUP($C20,Calc_OppAtt!$A$47:$AM$66,AD$2+1,FALSE),VLOOKUP($D20,Calc_OppAtt!$A$47:$AM$66,AD$2+1,FALSE))</f>
        <v>1.060903995</v>
      </c>
      <c r="AE20" s="172">
        <f>MAX(VLOOKUP($C20,Calc_OppAtt!$A$47:$AM$66,AE$2+1,FALSE),VLOOKUP($D20,Calc_OppAtt!$A$47:$AM$66,AE$2+1,FALSE))</f>
        <v>1.475821918</v>
      </c>
      <c r="AF20" s="172">
        <f>MAX(VLOOKUP($C20,Calc_OppAtt!$A$47:$AM$66,AF$2+1,FALSE),VLOOKUP($D20,Calc_OppAtt!$A$47:$AM$66,AF$2+1,FALSE))</f>
        <v>1.218074681</v>
      </c>
      <c r="AG20" s="172">
        <f>MAX(VLOOKUP($C20,Calc_OppAtt!$A$47:$AM$66,AG$2+1,FALSE),VLOOKUP($D20,Calc_OppAtt!$A$47:$AM$66,AG$2+1,FALSE))</f>
        <v>1.178781636</v>
      </c>
      <c r="AH20" s="172">
        <f>MAX(VLOOKUP($C20,Calc_OppAtt!$A$47:$AM$66,AH$2+1,FALSE),VLOOKUP($D20,Calc_OppAtt!$A$47:$AM$66,AH$2+1,FALSE))</f>
        <v>0.9788235294</v>
      </c>
      <c r="AI20" s="172">
        <f>MAX(VLOOKUP($C20,Calc_OppAtt!$A$47:$AM$66,AI$2+1,FALSE),VLOOKUP($D20,Calc_OppAtt!$A$47:$AM$66,AI$2+1,FALSE))</f>
        <v>1.296660024</v>
      </c>
      <c r="AJ20" s="172">
        <f>MAX(VLOOKUP($C20,Calc_OppAtt!$A$47:$AM$66,AJ$2+1,FALSE),VLOOKUP($D20,Calc_OppAtt!$A$47:$AM$66,AJ$2+1,FALSE))</f>
        <v>1.414538412</v>
      </c>
      <c r="AK20" s="172">
        <f>MAX(VLOOKUP($C20,Calc_OppAtt!$A$47:$AM$66,AK$2+1,FALSE),VLOOKUP($D20,Calc_OppAtt!$A$47:$AM$66,AK$2+1,FALSE))</f>
        <v>0.8644402649</v>
      </c>
      <c r="AL20" s="172">
        <f>MAX(VLOOKUP($C20,Calc_OppAtt!$A$47:$AM$66,AL$2+1,FALSE),VLOOKUP($D20,Calc_OppAtt!$A$47:$AM$66,AL$2+1,FALSE))</f>
        <v>1.218074681</v>
      </c>
      <c r="AM20" s="172">
        <f>MAX(VLOOKUP($C20,Calc_OppAtt!$A$47:$AM$66,AM$2+1,FALSE),VLOOKUP($D20,Calc_OppAtt!$A$47:$AM$66,AM$2+1,FALSE))</f>
        <v>1.493123755</v>
      </c>
      <c r="AN20" s="172">
        <f>MAX(VLOOKUP($C20,Calc_OppAtt!$A$47:$AM$66,AN$2+1,FALSE),VLOOKUP($D20,Calc_OppAtt!$A$47:$AM$66,AN$2+1,FALSE))</f>
        <v>0.8644402649</v>
      </c>
      <c r="AO20" s="172">
        <f>MAX(VLOOKUP($C20,Calc_OppAtt!$A$47:$AM$66,AO$2+1,FALSE),VLOOKUP($D20,Calc_OppAtt!$A$47:$AM$66,AO$2+1,FALSE))</f>
        <v>1.178781636</v>
      </c>
      <c r="AP20" s="172">
        <f>MAX(VLOOKUP($C20,Calc_OppAtt!$A$47:$AM$66,AP$2+1,FALSE),VLOOKUP($D20,Calc_OppAtt!$A$47:$AM$66,AP$2+1,FALSE))</f>
        <v>1.218074681</v>
      </c>
      <c r="AQ20" s="170"/>
      <c r="AR20" s="170"/>
    </row>
    <row r="21" ht="12.75" customHeight="1">
      <c r="A21" s="170">
        <f t="shared" si="1"/>
        <v>1</v>
      </c>
      <c r="B21" s="170">
        <f t="shared" si="2"/>
        <v>20</v>
      </c>
      <c r="C21" s="140" t="str">
        <f t="array" ref="C21">INDEX(Fixtures!$A$2:$A$21,A21)</f>
        <v>Arsenal</v>
      </c>
      <c r="D21" s="140" t="str">
        <f t="array" ref="D21">INDEX(Fixtures!$A$2:$A$21,B21)</f>
        <v>Wolves</v>
      </c>
      <c r="E21" s="172">
        <f>MAX(VLOOKUP($C21,Calc_OppAtt!$A$47:$AM$66,E$2+1,FALSE),VLOOKUP($D21,Calc_OppAtt!$A$47:$AM$66,E$2+1,FALSE))</f>
        <v>1.414538412</v>
      </c>
      <c r="F21" s="172">
        <f>MAX(VLOOKUP($C21,Calc_OppAtt!$A$47:$AM$66,F$2+1,FALSE),VLOOKUP($D21,Calc_OppAtt!$A$47:$AM$66,F$2+1,FALSE))</f>
        <v>0.8644402649</v>
      </c>
      <c r="G21" s="172">
        <f>MAX(VLOOKUP($C21,Calc_OppAtt!$A$47:$AM$66,G$2+1,FALSE),VLOOKUP($D21,Calc_OppAtt!$A$47:$AM$66,G$2+1,FALSE))</f>
        <v>1.65029444</v>
      </c>
      <c r="H21" s="172">
        <f>MAX(VLOOKUP($C21,Calc_OppAtt!$A$47:$AM$66,H$2+1,FALSE),VLOOKUP($D21,Calc_OppAtt!$A$47:$AM$66,H$2+1,FALSE))</f>
        <v>1.021610951</v>
      </c>
      <c r="I21" s="172">
        <f>MAX(VLOOKUP($C21,Calc_OppAtt!$A$47:$AM$66,I$2+1,FALSE),VLOOKUP($D21,Calc_OppAtt!$A$47:$AM$66,I$2+1,FALSE))</f>
        <v>0.8644402649</v>
      </c>
      <c r="J21" s="172">
        <f>MAX(VLOOKUP($C21,Calc_OppAtt!$A$47:$AM$66,J$2+1,FALSE),VLOOKUP($D21,Calc_OppAtt!$A$47:$AM$66,J$2+1,FALSE))</f>
        <v>1.414538412</v>
      </c>
      <c r="K21" s="172">
        <f>MAX(VLOOKUP($C21,Calc_OppAtt!$A$47:$AM$66,K$2+1,FALSE),VLOOKUP($D21,Calc_OppAtt!$A$47:$AM$66,K$2+1,FALSE))</f>
        <v>1.296660024</v>
      </c>
      <c r="L21" s="172">
        <f>MAX(VLOOKUP($C21,Calc_OppAtt!$A$47:$AM$66,L$2+1,FALSE),VLOOKUP($D21,Calc_OppAtt!$A$47:$AM$66,L$2+1,FALSE))</f>
        <v>1.060903995</v>
      </c>
      <c r="M21" s="172">
        <f>MAX(VLOOKUP($C21,Calc_OppAtt!$A$47:$AM$66,M$2+1,FALSE),VLOOKUP($D21,Calc_OppAtt!$A$47:$AM$66,M$2+1,FALSE))</f>
        <v>1.493123755</v>
      </c>
      <c r="N21" s="172">
        <f>MAX(VLOOKUP($C21,Calc_OppAtt!$A$47:$AM$66,N$2+1,FALSE),VLOOKUP($D21,Calc_OppAtt!$A$47:$AM$66,N$2+1,FALSE))</f>
        <v>1.060903995</v>
      </c>
      <c r="O21" s="172">
        <f>MAX(VLOOKUP($C21,Calc_OppAtt!$A$47:$AM$66,O$2+1,FALSE),VLOOKUP($D21,Calc_OppAtt!$A$47:$AM$66,O$2+1,FALSE))</f>
        <v>1.100196294</v>
      </c>
      <c r="P21" s="172">
        <f>MAX(VLOOKUP($C21,Calc_OppAtt!$A$47:$AM$66,P$2+1,FALSE),VLOOKUP($D21,Calc_OppAtt!$A$47:$AM$66,P$2+1,FALSE))</f>
        <v>1.06869863</v>
      </c>
      <c r="Q21" s="172">
        <f>MAX(VLOOKUP($C21,Calc_OppAtt!$A$47:$AM$66,Q$2+1,FALSE),VLOOKUP($D21,Calc_OppAtt!$A$47:$AM$66,Q$2+1,FALSE))</f>
        <v>1.296660024</v>
      </c>
      <c r="R21" s="172">
        <f>MAX(VLOOKUP($C21,Calc_OppAtt!$A$47:$AM$66,R$2+1,FALSE),VLOOKUP($D21,Calc_OppAtt!$A$47:$AM$66,R$2+1,FALSE))</f>
        <v>0.9788235294</v>
      </c>
      <c r="S21" s="172">
        <f>MAX(VLOOKUP($C21,Calc_OppAtt!$A$47:$AM$66,S$2+1,FALSE),VLOOKUP($D21,Calc_OppAtt!$A$47:$AM$66,S$2+1,FALSE))</f>
        <v>0.8644402649</v>
      </c>
      <c r="T21" s="172">
        <f>MAX(VLOOKUP($C21,Calc_OppAtt!$A$47:$AM$66,T$2+1,FALSE),VLOOKUP($D21,Calc_OppAtt!$A$47:$AM$66,T$2+1,FALSE))</f>
        <v>1.296660024</v>
      </c>
      <c r="U21" s="172">
        <f>MAX(VLOOKUP($C21,Calc_OppAtt!$A$47:$AM$66,U$2+1,FALSE),VLOOKUP($D21,Calc_OppAtt!$A$47:$AM$66,U$2+1,FALSE))</f>
        <v>1.218074681</v>
      </c>
      <c r="V21" s="172">
        <f>MAX(VLOOKUP($C21,Calc_OppAtt!$A$47:$AM$66,V$2+1,FALSE),VLOOKUP($D21,Calc_OppAtt!$A$47:$AM$66,V$2+1,FALSE))</f>
        <v>1.100196294</v>
      </c>
      <c r="W21" s="172">
        <f>MAX(VLOOKUP($C21,Calc_OppAtt!$A$47:$AM$66,W$2+1,FALSE),VLOOKUP($D21,Calc_OppAtt!$A$47:$AM$66,W$2+1,FALSE))</f>
        <v>1.04</v>
      </c>
      <c r="X21" s="172">
        <f>MAX(VLOOKUP($C21,Calc_OppAtt!$A$47:$AM$66,X$2+1,FALSE),VLOOKUP($D21,Calc_OppAtt!$A$47:$AM$66,X$2+1,FALSE))</f>
        <v>0.6286834896</v>
      </c>
      <c r="Y21" s="172">
        <f>MAX(VLOOKUP($C21,Calc_OppAtt!$A$47:$AM$66,Y$2+1,FALSE),VLOOKUP($D21,Calc_OppAtt!$A$47:$AM$66,Y$2+1,FALSE))</f>
        <v>1.475821918</v>
      </c>
      <c r="Z21" s="172">
        <f>MAX(VLOOKUP($C21,Calc_OppAtt!$A$47:$AM$66,Z$2+1,FALSE),VLOOKUP($D21,Calc_OppAtt!$A$47:$AM$66,Z$2+1,FALSE))</f>
        <v>1.021610951</v>
      </c>
      <c r="AA21" s="172">
        <f>MAX(VLOOKUP($C21,Calc_OppAtt!$A$47:$AM$66,AA$2+1,FALSE),VLOOKUP($D21,Calc_OppAtt!$A$47:$AM$66,AA$2+1,FALSE))</f>
        <v>1.493123755</v>
      </c>
      <c r="AB21" s="172">
        <f>MAX(VLOOKUP($C21,Calc_OppAtt!$A$47:$AM$66,AB$2+1,FALSE),VLOOKUP($D21,Calc_OppAtt!$A$47:$AM$66,AB$2+1,FALSE))</f>
        <v>1.65029444</v>
      </c>
      <c r="AC21" s="172">
        <f>MAX(VLOOKUP($C21,Calc_OppAtt!$A$47:$AM$66,AC$2+1,FALSE),VLOOKUP($D21,Calc_OppAtt!$A$47:$AM$66,AC$2+1,FALSE))</f>
        <v>0.8644402649</v>
      </c>
      <c r="AD21" s="172">
        <f>MAX(VLOOKUP($C21,Calc_OppAtt!$A$47:$AM$66,AD$2+1,FALSE),VLOOKUP($D21,Calc_OppAtt!$A$47:$AM$66,AD$2+1,FALSE))</f>
        <v>1.178781636</v>
      </c>
      <c r="AE21" s="172">
        <f>MAX(VLOOKUP($C21,Calc_OppAtt!$A$47:$AM$66,AE$2+1,FALSE),VLOOKUP($D21,Calc_OppAtt!$A$47:$AM$66,AE$2+1,FALSE))</f>
        <v>1.178781636</v>
      </c>
      <c r="AF21" s="172">
        <f>MAX(VLOOKUP($C21,Calc_OppAtt!$A$47:$AM$66,AF$2+1,FALSE),VLOOKUP($D21,Calc_OppAtt!$A$47:$AM$66,AF$2+1,FALSE))</f>
        <v>1.218074681</v>
      </c>
      <c r="AG21" s="172">
        <f>MAX(VLOOKUP($C21,Calc_OppAtt!$A$47:$AM$66,AG$2+1,FALSE),VLOOKUP($D21,Calc_OppAtt!$A$47:$AM$66,AG$2+1,FALSE))</f>
        <v>1.170479452</v>
      </c>
      <c r="AH21" s="172">
        <f>MAX(VLOOKUP($C21,Calc_OppAtt!$A$47:$AM$66,AH$2+1,FALSE),VLOOKUP($D21,Calc_OppAtt!$A$47:$AM$66,AH$2+1,FALSE))</f>
        <v>0.7465618773</v>
      </c>
      <c r="AI21" s="172">
        <f>MAX(VLOOKUP($C21,Calc_OppAtt!$A$47:$AM$66,AI$2+1,FALSE),VLOOKUP($D21,Calc_OppAtt!$A$47:$AM$66,AI$2+1,FALSE))</f>
        <v>1.218074681</v>
      </c>
      <c r="AJ21" s="172">
        <f>MAX(VLOOKUP($C21,Calc_OppAtt!$A$47:$AM$66,AJ$2+1,FALSE),VLOOKUP($D21,Calc_OppAtt!$A$47:$AM$66,AJ$2+1,FALSE))</f>
        <v>1.178781636</v>
      </c>
      <c r="AK21" s="172">
        <f>MAX(VLOOKUP($C21,Calc_OppAtt!$A$47:$AM$66,AK$2+1,FALSE),VLOOKUP($D21,Calc_OppAtt!$A$47:$AM$66,AK$2+1,FALSE))</f>
        <v>0.8644402649</v>
      </c>
      <c r="AL21" s="172">
        <f>MAX(VLOOKUP($C21,Calc_OppAtt!$A$47:$AM$66,AL$2+1,FALSE),VLOOKUP($D21,Calc_OppAtt!$A$47:$AM$66,AL$2+1,FALSE))</f>
        <v>1.218074681</v>
      </c>
      <c r="AM21" s="172">
        <f>MAX(VLOOKUP($C21,Calc_OppAtt!$A$47:$AM$66,AM$2+1,FALSE),VLOOKUP($D21,Calc_OppAtt!$A$47:$AM$66,AM$2+1,FALSE))</f>
        <v>1.139489338</v>
      </c>
      <c r="AN21" s="172">
        <f>MAX(VLOOKUP($C21,Calc_OppAtt!$A$47:$AM$66,AN$2+1,FALSE),VLOOKUP($D21,Calc_OppAtt!$A$47:$AM$66,AN$2+1,FALSE))</f>
        <v>1.218074681</v>
      </c>
      <c r="AO21" s="172">
        <f>MAX(VLOOKUP($C21,Calc_OppAtt!$A$47:$AM$66,AO$2+1,FALSE),VLOOKUP($D21,Calc_OppAtt!$A$47:$AM$66,AO$2+1,FALSE))</f>
        <v>1.475821918</v>
      </c>
      <c r="AP21" s="172">
        <f>MAX(VLOOKUP($C21,Calc_OppAtt!$A$47:$AM$66,AP$2+1,FALSE),VLOOKUP($D21,Calc_OppAtt!$A$47:$AM$66,AP$2+1,FALSE))</f>
        <v>0.6679765344</v>
      </c>
      <c r="AQ21" s="170"/>
      <c r="AR21" s="170"/>
    </row>
    <row r="22" ht="12.75" customHeight="1">
      <c r="A22" s="170">
        <f t="shared" si="1"/>
        <v>2</v>
      </c>
      <c r="B22" s="170">
        <f t="shared" si="2"/>
        <v>3</v>
      </c>
      <c r="C22" s="140" t="str">
        <f t="array" ref="C22">INDEX(Fixtures!$A$2:$A$21,A22)</f>
        <v>Bournemouth</v>
      </c>
      <c r="D22" s="140" t="str">
        <f t="array" ref="D22">INDEX(Fixtures!$A$2:$A$21,B22)</f>
        <v>Brighton</v>
      </c>
      <c r="E22" s="172">
        <f>MAX(VLOOKUP($C22,Calc_OppAtt!$A$47:$AM$66,E$2+1,FALSE),VLOOKUP($D22,Calc_OppAtt!$A$47:$AM$66,E$2+1,FALSE))</f>
        <v>1.218074681</v>
      </c>
      <c r="F22" s="172">
        <f>MAX(VLOOKUP($C22,Calc_OppAtt!$A$47:$AM$66,F$2+1,FALSE),VLOOKUP($D22,Calc_OppAtt!$A$47:$AM$66,F$2+1,FALSE))</f>
        <v>1.021610951</v>
      </c>
      <c r="G22" s="172">
        <f>MAX(VLOOKUP($C22,Calc_OppAtt!$A$47:$AM$66,G$2+1,FALSE),VLOOKUP($D22,Calc_OppAtt!$A$47:$AM$66,G$2+1,FALSE))</f>
        <v>1.414538412</v>
      </c>
      <c r="H22" s="172">
        <f>MAX(VLOOKUP($C22,Calc_OppAtt!$A$47:$AM$66,H$2+1,FALSE),VLOOKUP($D22,Calc_OppAtt!$A$47:$AM$66,H$2+1,FALSE))</f>
        <v>1.475821918</v>
      </c>
      <c r="I22" s="172">
        <f>MAX(VLOOKUP($C22,Calc_OppAtt!$A$47:$AM$66,I$2+1,FALSE),VLOOKUP($D22,Calc_OppAtt!$A$47:$AM$66,I$2+1,FALSE))</f>
        <v>1.493123755</v>
      </c>
      <c r="J22" s="172">
        <f>MAX(VLOOKUP($C22,Calc_OppAtt!$A$47:$AM$66,J$2+1,FALSE),VLOOKUP($D22,Calc_OppAtt!$A$47:$AM$66,J$2+1,FALSE))</f>
        <v>0.785854922</v>
      </c>
      <c r="K22" s="172">
        <f>MAX(VLOOKUP($C22,Calc_OppAtt!$A$47:$AM$66,K$2+1,FALSE),VLOOKUP($D22,Calc_OppAtt!$A$47:$AM$66,K$2+1,FALSE))</f>
        <v>1.100196294</v>
      </c>
      <c r="L22" s="172">
        <f>MAX(VLOOKUP($C22,Calc_OppAtt!$A$47:$AM$66,L$2+1,FALSE),VLOOKUP($D22,Calc_OppAtt!$A$47:$AM$66,L$2+1,FALSE))</f>
        <v>1.65029444</v>
      </c>
      <c r="M22" s="172">
        <f>MAX(VLOOKUP($C22,Calc_OppAtt!$A$47:$AM$66,M$2+1,FALSE),VLOOKUP($D22,Calc_OppAtt!$A$47:$AM$66,M$2+1,FALSE))</f>
        <v>1.178781636</v>
      </c>
      <c r="N22" s="172">
        <f>MAX(VLOOKUP($C22,Calc_OppAtt!$A$47:$AM$66,N$2+1,FALSE),VLOOKUP($D22,Calc_OppAtt!$A$47:$AM$66,N$2+1,FALSE))</f>
        <v>1.06869863</v>
      </c>
      <c r="O22" s="172">
        <f>MAX(VLOOKUP($C22,Calc_OppAtt!$A$47:$AM$66,O$2+1,FALSE),VLOOKUP($D22,Calc_OppAtt!$A$47:$AM$66,O$2+1,FALSE))</f>
        <v>0.8644402649</v>
      </c>
      <c r="P22" s="172">
        <f>MAX(VLOOKUP($C22,Calc_OppAtt!$A$47:$AM$66,P$2+1,FALSE),VLOOKUP($D22,Calc_OppAtt!$A$47:$AM$66,P$2+1,FALSE))</f>
        <v>0.9788235294</v>
      </c>
      <c r="Q22" s="172">
        <f>MAX(VLOOKUP($C22,Calc_OppAtt!$A$47:$AM$66,Q$2+1,FALSE),VLOOKUP($D22,Calc_OppAtt!$A$47:$AM$66,Q$2+1,FALSE))</f>
        <v>1.493123755</v>
      </c>
      <c r="R22" s="172">
        <f>MAX(VLOOKUP($C22,Calc_OppAtt!$A$47:$AM$66,R$2+1,FALSE),VLOOKUP($D22,Calc_OppAtt!$A$47:$AM$66,R$2+1,FALSE))</f>
        <v>0.9823179059</v>
      </c>
      <c r="S22" s="172">
        <f>MAX(VLOOKUP($C22,Calc_OppAtt!$A$47:$AM$66,S$2+1,FALSE),VLOOKUP($D22,Calc_OppAtt!$A$47:$AM$66,S$2+1,FALSE))</f>
        <v>1.296660024</v>
      </c>
      <c r="T22" s="172">
        <f>MAX(VLOOKUP($C22,Calc_OppAtt!$A$47:$AM$66,T$2+1,FALSE),VLOOKUP($D22,Calc_OppAtt!$A$47:$AM$66,T$2+1,FALSE))</f>
        <v>1.100196294</v>
      </c>
      <c r="U22" s="172">
        <f>MAX(VLOOKUP($C22,Calc_OppAtt!$A$47:$AM$66,U$2+1,FALSE),VLOOKUP($D22,Calc_OppAtt!$A$47:$AM$66,U$2+1,FALSE))</f>
        <v>1.101176471</v>
      </c>
      <c r="V22" s="172">
        <f>MAX(VLOOKUP($C22,Calc_OppAtt!$A$47:$AM$66,V$2+1,FALSE),VLOOKUP($D22,Calc_OppAtt!$A$47:$AM$66,V$2+1,FALSE))</f>
        <v>1.178781636</v>
      </c>
      <c r="W22" s="172">
        <f>MAX(VLOOKUP($C22,Calc_OppAtt!$A$47:$AM$66,W$2+1,FALSE),VLOOKUP($D22,Calc_OppAtt!$A$47:$AM$66,W$2+1,FALSE))</f>
        <v>1.218074681</v>
      </c>
      <c r="X22" s="172">
        <f>MAX(VLOOKUP($C22,Calc_OppAtt!$A$47:$AM$66,X$2+1,FALSE),VLOOKUP($D22,Calc_OppAtt!$A$47:$AM$66,X$2+1,FALSE))</f>
        <v>1.414538412</v>
      </c>
      <c r="Y22" s="172">
        <f>MAX(VLOOKUP($C22,Calc_OppAtt!$A$47:$AM$66,Y$2+1,FALSE),VLOOKUP($D22,Calc_OppAtt!$A$47:$AM$66,Y$2+1,FALSE))</f>
        <v>1.296660024</v>
      </c>
      <c r="Z22" s="172">
        <f>MAX(VLOOKUP($C22,Calc_OppAtt!$A$47:$AM$66,Z$2+1,FALSE),VLOOKUP($D22,Calc_OppAtt!$A$47:$AM$66,Z$2+1,FALSE))</f>
        <v>1.100196294</v>
      </c>
      <c r="AA22" s="172">
        <f>MAX(VLOOKUP($C22,Calc_OppAtt!$A$47:$AM$66,AA$2+1,FALSE),VLOOKUP($D22,Calc_OppAtt!$A$47:$AM$66,AA$2+1,FALSE))</f>
        <v>1.65029444</v>
      </c>
      <c r="AB22" s="172">
        <f>MAX(VLOOKUP($C22,Calc_OppAtt!$A$47:$AM$66,AB$2+1,FALSE),VLOOKUP($D22,Calc_OppAtt!$A$47:$AM$66,AB$2+1,FALSE))</f>
        <v>1.04</v>
      </c>
      <c r="AC22" s="172">
        <f>MAX(VLOOKUP($C22,Calc_OppAtt!$A$47:$AM$66,AC$2+1,FALSE),VLOOKUP($D22,Calc_OppAtt!$A$47:$AM$66,AC$2+1,FALSE))</f>
        <v>1.296660024</v>
      </c>
      <c r="AD22" s="172">
        <f>MAX(VLOOKUP($C22,Calc_OppAtt!$A$47:$AM$66,AD$2+1,FALSE),VLOOKUP($D22,Calc_OppAtt!$A$47:$AM$66,AD$2+1,FALSE))</f>
        <v>0.8644402649</v>
      </c>
      <c r="AE22" s="172">
        <f>MAX(VLOOKUP($C22,Calc_OppAtt!$A$47:$AM$66,AE$2+1,FALSE),VLOOKUP($D22,Calc_OppAtt!$A$47:$AM$66,AE$2+1,FALSE))</f>
        <v>1.06869863</v>
      </c>
      <c r="AF22" s="172">
        <f>MAX(VLOOKUP($C22,Calc_OppAtt!$A$47:$AM$66,AF$2+1,FALSE),VLOOKUP($D22,Calc_OppAtt!$A$47:$AM$66,AF$2+1,FALSE))</f>
        <v>0.8644402649</v>
      </c>
      <c r="AG22" s="172">
        <f>MAX(VLOOKUP($C22,Calc_OppAtt!$A$47:$AM$66,AG$2+1,FALSE),VLOOKUP($D22,Calc_OppAtt!$A$47:$AM$66,AG$2+1,FALSE))</f>
        <v>1.296660024</v>
      </c>
      <c r="AH22" s="172">
        <f>MAX(VLOOKUP($C22,Calc_OppAtt!$A$47:$AM$66,AH$2+1,FALSE),VLOOKUP($D22,Calc_OppAtt!$A$47:$AM$66,AH$2+1,FALSE))</f>
        <v>1.060903995</v>
      </c>
      <c r="AI22" s="172">
        <f>MAX(VLOOKUP($C22,Calc_OppAtt!$A$47:$AM$66,AI$2+1,FALSE),VLOOKUP($D22,Calc_OppAtt!$A$47:$AM$66,AI$2+1,FALSE))</f>
        <v>1.178781636</v>
      </c>
      <c r="AJ22" s="172">
        <f>MAX(VLOOKUP($C22,Calc_OppAtt!$A$47:$AM$66,AJ$2+1,FALSE),VLOOKUP($D22,Calc_OppAtt!$A$47:$AM$66,AJ$2+1,FALSE))</f>
        <v>1.178781636</v>
      </c>
      <c r="AK22" s="172">
        <f>MAX(VLOOKUP($C22,Calc_OppAtt!$A$47:$AM$66,AK$2+1,FALSE),VLOOKUP($D22,Calc_OppAtt!$A$47:$AM$66,AK$2+1,FALSE))</f>
        <v>0.8644402649</v>
      </c>
      <c r="AL22" s="172">
        <f>MAX(VLOOKUP($C22,Calc_OppAtt!$A$47:$AM$66,AL$2+1,FALSE),VLOOKUP($D22,Calc_OppAtt!$A$47:$AM$66,AL$2+1,FALSE))</f>
        <v>1.218074681</v>
      </c>
      <c r="AM22" s="172">
        <f>MAX(VLOOKUP($C22,Calc_OppAtt!$A$47:$AM$66,AM$2+1,FALSE),VLOOKUP($D22,Calc_OppAtt!$A$47:$AM$66,AM$2+1,FALSE))</f>
        <v>1.475821918</v>
      </c>
      <c r="AN22" s="172">
        <f>MAX(VLOOKUP($C22,Calc_OppAtt!$A$47:$AM$66,AN$2+1,FALSE),VLOOKUP($D22,Calc_OppAtt!$A$47:$AM$66,AN$2+1,FALSE))</f>
        <v>1.178781636</v>
      </c>
      <c r="AO22" s="172">
        <f>MAX(VLOOKUP($C22,Calc_OppAtt!$A$47:$AM$66,AO$2+1,FALSE),VLOOKUP($D22,Calc_OppAtt!$A$47:$AM$66,AO$2+1,FALSE))</f>
        <v>0.785854922</v>
      </c>
      <c r="AP22" s="172">
        <f>MAX(VLOOKUP($C22,Calc_OppAtt!$A$47:$AM$66,AP$2+1,FALSE),VLOOKUP($D22,Calc_OppAtt!$A$47:$AM$66,AP$2+1,FALSE))</f>
        <v>1.060903995</v>
      </c>
      <c r="AQ22" s="170"/>
      <c r="AR22" s="170"/>
    </row>
    <row r="23" ht="12.75" customHeight="1">
      <c r="A23" s="170">
        <f t="shared" si="1"/>
        <v>2</v>
      </c>
      <c r="B23" s="170">
        <f t="shared" si="2"/>
        <v>4</v>
      </c>
      <c r="C23" s="140" t="str">
        <f t="array" ref="C23">INDEX(Fixtures!$A$2:$A$21,A23)</f>
        <v>Bournemouth</v>
      </c>
      <c r="D23" s="140" t="str">
        <f t="array" ref="D23">INDEX(Fixtures!$A$2:$A$21,B23)</f>
        <v>Burnley</v>
      </c>
      <c r="E23" s="172">
        <f>MAX(VLOOKUP($C23,Calc_OppAtt!$A$47:$AM$66,E$2+1,FALSE),VLOOKUP($D23,Calc_OppAtt!$A$47:$AM$66,E$2+1,FALSE))</f>
        <v>1.170479452</v>
      </c>
      <c r="F23" s="172">
        <f>MAX(VLOOKUP($C23,Calc_OppAtt!$A$47:$AM$66,F$2+1,FALSE),VLOOKUP($D23,Calc_OppAtt!$A$47:$AM$66,F$2+1,FALSE))</f>
        <v>1.296660024</v>
      </c>
      <c r="G23" s="172">
        <f>MAX(VLOOKUP($C23,Calc_OppAtt!$A$47:$AM$66,G$2+1,FALSE),VLOOKUP($D23,Calc_OppAtt!$A$47:$AM$66,G$2+1,FALSE))</f>
        <v>1.414538412</v>
      </c>
      <c r="H23" s="172">
        <f>MAX(VLOOKUP($C23,Calc_OppAtt!$A$47:$AM$66,H$2+1,FALSE),VLOOKUP($D23,Calc_OppAtt!$A$47:$AM$66,H$2+1,FALSE))</f>
        <v>0.7465618773</v>
      </c>
      <c r="I23" s="172">
        <f>MAX(VLOOKUP($C23,Calc_OppAtt!$A$47:$AM$66,I$2+1,FALSE),VLOOKUP($D23,Calc_OppAtt!$A$47:$AM$66,I$2+1,FALSE))</f>
        <v>1.493123755</v>
      </c>
      <c r="J23" s="172">
        <f>MAX(VLOOKUP($C23,Calc_OppAtt!$A$47:$AM$66,J$2+1,FALSE),VLOOKUP($D23,Calc_OppAtt!$A$47:$AM$66,J$2+1,FALSE))</f>
        <v>1.218074681</v>
      </c>
      <c r="K23" s="172">
        <f>MAX(VLOOKUP($C23,Calc_OppAtt!$A$47:$AM$66,K$2+1,FALSE),VLOOKUP($D23,Calc_OppAtt!$A$47:$AM$66,K$2+1,FALSE))</f>
        <v>1.100196294</v>
      </c>
      <c r="L23" s="172">
        <f>MAX(VLOOKUP($C23,Calc_OppAtt!$A$47:$AM$66,L$2+1,FALSE),VLOOKUP($D23,Calc_OppAtt!$A$47:$AM$66,L$2+1,FALSE))</f>
        <v>1.296660024</v>
      </c>
      <c r="M23" s="172">
        <f>MAX(VLOOKUP($C23,Calc_OppAtt!$A$47:$AM$66,M$2+1,FALSE),VLOOKUP($D23,Calc_OppAtt!$A$47:$AM$66,M$2+1,FALSE))</f>
        <v>1.178781636</v>
      </c>
      <c r="N23" s="172">
        <f>MAX(VLOOKUP($C23,Calc_OppAtt!$A$47:$AM$66,N$2+1,FALSE),VLOOKUP($D23,Calc_OppAtt!$A$47:$AM$66,N$2+1,FALSE))</f>
        <v>1.04</v>
      </c>
      <c r="O23" s="172">
        <f>MAX(VLOOKUP($C23,Calc_OppAtt!$A$47:$AM$66,O$2+1,FALSE),VLOOKUP($D23,Calc_OppAtt!$A$47:$AM$66,O$2+1,FALSE))</f>
        <v>1.021610951</v>
      </c>
      <c r="P23" s="172">
        <f>MAX(VLOOKUP($C23,Calc_OppAtt!$A$47:$AM$66,P$2+1,FALSE),VLOOKUP($D23,Calc_OppAtt!$A$47:$AM$66,P$2+1,FALSE))</f>
        <v>0.8644402649</v>
      </c>
      <c r="Q23" s="172">
        <f>MAX(VLOOKUP($C23,Calc_OppAtt!$A$47:$AM$66,Q$2+1,FALSE),VLOOKUP($D23,Calc_OppAtt!$A$47:$AM$66,Q$2+1,FALSE))</f>
        <v>1.218074681</v>
      </c>
      <c r="R23" s="172">
        <f>MAX(VLOOKUP($C23,Calc_OppAtt!$A$47:$AM$66,R$2+1,FALSE),VLOOKUP($D23,Calc_OppAtt!$A$47:$AM$66,R$2+1,FALSE))</f>
        <v>1.060903995</v>
      </c>
      <c r="S23" s="172">
        <f>MAX(VLOOKUP($C23,Calc_OppAtt!$A$47:$AM$66,S$2+1,FALSE),VLOOKUP($D23,Calc_OppAtt!$A$47:$AM$66,S$2+1,FALSE))</f>
        <v>1.296660024</v>
      </c>
      <c r="T23" s="172">
        <f>MAX(VLOOKUP($C23,Calc_OppAtt!$A$47:$AM$66,T$2+1,FALSE),VLOOKUP($D23,Calc_OppAtt!$A$47:$AM$66,T$2+1,FALSE))</f>
        <v>1.139489338</v>
      </c>
      <c r="U23" s="172">
        <f>MAX(VLOOKUP($C23,Calc_OppAtt!$A$47:$AM$66,U$2+1,FALSE),VLOOKUP($D23,Calc_OppAtt!$A$47:$AM$66,U$2+1,FALSE))</f>
        <v>1.101176471</v>
      </c>
      <c r="V23" s="172">
        <f>MAX(VLOOKUP($C23,Calc_OppAtt!$A$47:$AM$66,V$2+1,FALSE),VLOOKUP($D23,Calc_OppAtt!$A$47:$AM$66,V$2+1,FALSE))</f>
        <v>1.139489338</v>
      </c>
      <c r="W23" s="172">
        <f>MAX(VLOOKUP($C23,Calc_OppAtt!$A$47:$AM$66,W$2+1,FALSE),VLOOKUP($D23,Calc_OppAtt!$A$47:$AM$66,W$2+1,FALSE))</f>
        <v>1.414538412</v>
      </c>
      <c r="X23" s="172">
        <f>MAX(VLOOKUP($C23,Calc_OppAtt!$A$47:$AM$66,X$2+1,FALSE),VLOOKUP($D23,Calc_OppAtt!$A$47:$AM$66,X$2+1,FALSE))</f>
        <v>1.65029444</v>
      </c>
      <c r="Y23" s="172">
        <f>MAX(VLOOKUP($C23,Calc_OppAtt!$A$47:$AM$66,Y$2+1,FALSE),VLOOKUP($D23,Calc_OppAtt!$A$47:$AM$66,Y$2+1,FALSE))</f>
        <v>1.296660024</v>
      </c>
      <c r="Z23" s="172">
        <f>MAX(VLOOKUP($C23,Calc_OppAtt!$A$47:$AM$66,Z$2+1,FALSE),VLOOKUP($D23,Calc_OppAtt!$A$47:$AM$66,Z$2+1,FALSE))</f>
        <v>1.475821918</v>
      </c>
      <c r="AA23" s="172">
        <f>MAX(VLOOKUP($C23,Calc_OppAtt!$A$47:$AM$66,AA$2+1,FALSE),VLOOKUP($D23,Calc_OppAtt!$A$47:$AM$66,AA$2+1,FALSE))</f>
        <v>1.65029444</v>
      </c>
      <c r="AB23" s="172">
        <f>MAX(VLOOKUP($C23,Calc_OppAtt!$A$47:$AM$66,AB$2+1,FALSE),VLOOKUP($D23,Calc_OppAtt!$A$47:$AM$66,AB$2+1,FALSE))</f>
        <v>0.8644402649</v>
      </c>
      <c r="AC23" s="172">
        <f>MAX(VLOOKUP($C23,Calc_OppAtt!$A$47:$AM$66,AC$2+1,FALSE),VLOOKUP($D23,Calc_OppAtt!$A$47:$AM$66,AC$2+1,FALSE))</f>
        <v>1.178781636</v>
      </c>
      <c r="AD23" s="172">
        <f>MAX(VLOOKUP($C23,Calc_OppAtt!$A$47:$AM$66,AD$2+1,FALSE),VLOOKUP($D23,Calc_OppAtt!$A$47:$AM$66,AD$2+1,FALSE))</f>
        <v>0.9823179059</v>
      </c>
      <c r="AE23" s="172">
        <f>MAX(VLOOKUP($C23,Calc_OppAtt!$A$47:$AM$66,AE$2+1,FALSE),VLOOKUP($D23,Calc_OppAtt!$A$47:$AM$66,AE$2+1,FALSE))</f>
        <v>1.06869863</v>
      </c>
      <c r="AF23" s="172">
        <f>MAX(VLOOKUP($C23,Calc_OppAtt!$A$47:$AM$66,AF$2+1,FALSE),VLOOKUP($D23,Calc_OppAtt!$A$47:$AM$66,AF$2+1,FALSE))</f>
        <v>0.785854922</v>
      </c>
      <c r="AG23" s="172">
        <f>MAX(VLOOKUP($C23,Calc_OppAtt!$A$47:$AM$66,AG$2+1,FALSE),VLOOKUP($D23,Calc_OppAtt!$A$47:$AM$66,AG$2+1,FALSE))</f>
        <v>1.100196294</v>
      </c>
      <c r="AH23" s="172">
        <f>MAX(VLOOKUP($C23,Calc_OppAtt!$A$47:$AM$66,AH$2+1,FALSE),VLOOKUP($D23,Calc_OppAtt!$A$47:$AM$66,AH$2+1,FALSE))</f>
        <v>0.9823179059</v>
      </c>
      <c r="AI23" s="172">
        <f>MAX(VLOOKUP($C23,Calc_OppAtt!$A$47:$AM$66,AI$2+1,FALSE),VLOOKUP($D23,Calc_OppAtt!$A$47:$AM$66,AI$2+1,FALSE))</f>
        <v>1.493123755</v>
      </c>
      <c r="AJ23" s="172">
        <f>MAX(VLOOKUP($C23,Calc_OppAtt!$A$47:$AM$66,AJ$2+1,FALSE),VLOOKUP($D23,Calc_OppAtt!$A$47:$AM$66,AJ$2+1,FALSE))</f>
        <v>1.06869863</v>
      </c>
      <c r="AK23" s="172">
        <f>MAX(VLOOKUP($C23,Calc_OppAtt!$A$47:$AM$66,AK$2+1,FALSE),VLOOKUP($D23,Calc_OppAtt!$A$47:$AM$66,AK$2+1,FALSE))</f>
        <v>1.178781636</v>
      </c>
      <c r="AL23" s="172">
        <f>MAX(VLOOKUP($C23,Calc_OppAtt!$A$47:$AM$66,AL$2+1,FALSE),VLOOKUP($D23,Calc_OppAtt!$A$47:$AM$66,AL$2+1,FALSE))</f>
        <v>1.170479452</v>
      </c>
      <c r="AM23" s="172">
        <f>MAX(VLOOKUP($C23,Calc_OppAtt!$A$47:$AM$66,AM$2+1,FALSE),VLOOKUP($D23,Calc_OppAtt!$A$47:$AM$66,AM$2+1,FALSE))</f>
        <v>1.475821918</v>
      </c>
      <c r="AN23" s="172">
        <f>MAX(VLOOKUP($C23,Calc_OppAtt!$A$47:$AM$66,AN$2+1,FALSE),VLOOKUP($D23,Calc_OppAtt!$A$47:$AM$66,AN$2+1,FALSE))</f>
        <v>1.021610951</v>
      </c>
      <c r="AO23" s="172">
        <f>MAX(VLOOKUP($C23,Calc_OppAtt!$A$47:$AM$66,AO$2+1,FALSE),VLOOKUP($D23,Calc_OppAtt!$A$47:$AM$66,AO$2+1,FALSE))</f>
        <v>0.8644402649</v>
      </c>
      <c r="AP23" s="172">
        <f>MAX(VLOOKUP($C23,Calc_OppAtt!$A$47:$AM$66,AP$2+1,FALSE),VLOOKUP($D23,Calc_OppAtt!$A$47:$AM$66,AP$2+1,FALSE))</f>
        <v>1.218074681</v>
      </c>
      <c r="AQ23" s="170"/>
      <c r="AR23" s="170"/>
    </row>
    <row r="24" ht="12.75" customHeight="1">
      <c r="A24" s="170">
        <f t="shared" si="1"/>
        <v>2</v>
      </c>
      <c r="B24" s="170">
        <f t="shared" si="2"/>
        <v>5</v>
      </c>
      <c r="C24" s="140" t="str">
        <f t="array" ref="C24">INDEX(Fixtures!$A$2:$A$21,A24)</f>
        <v>Bournemouth</v>
      </c>
      <c r="D24" s="140" t="str">
        <f t="array" ref="D24">INDEX(Fixtures!$A$2:$A$21,B24)</f>
        <v>Cardiff</v>
      </c>
      <c r="E24" s="172">
        <f>MAX(VLOOKUP($C24,Calc_OppAtt!$A$47:$AM$66,E$2+1,FALSE),VLOOKUP($D24,Calc_OppAtt!$A$47:$AM$66,E$2+1,FALSE))</f>
        <v>1.178781636</v>
      </c>
      <c r="F24" s="172">
        <f>MAX(VLOOKUP($C24,Calc_OppAtt!$A$47:$AM$66,F$2+1,FALSE),VLOOKUP($D24,Calc_OppAtt!$A$47:$AM$66,F$2+1,FALSE))</f>
        <v>1.178781636</v>
      </c>
      <c r="G24" s="172">
        <f>MAX(VLOOKUP($C24,Calc_OppAtt!$A$47:$AM$66,G$2+1,FALSE),VLOOKUP($D24,Calc_OppAtt!$A$47:$AM$66,G$2+1,FALSE))</f>
        <v>1.414538412</v>
      </c>
      <c r="H24" s="172">
        <f>MAX(VLOOKUP($C24,Calc_OppAtt!$A$47:$AM$66,H$2+1,FALSE),VLOOKUP($D24,Calc_OppAtt!$A$47:$AM$66,H$2+1,FALSE))</f>
        <v>1.218074681</v>
      </c>
      <c r="I24" s="172">
        <f>MAX(VLOOKUP($C24,Calc_OppAtt!$A$47:$AM$66,I$2+1,FALSE),VLOOKUP($D24,Calc_OppAtt!$A$47:$AM$66,I$2+1,FALSE))</f>
        <v>1.493123755</v>
      </c>
      <c r="J24" s="172">
        <f>MAX(VLOOKUP($C24,Calc_OppAtt!$A$47:$AM$66,J$2+1,FALSE),VLOOKUP($D24,Calc_OppAtt!$A$47:$AM$66,J$2+1,FALSE))</f>
        <v>0.6679765344</v>
      </c>
      <c r="K24" s="172">
        <f>MAX(VLOOKUP($C24,Calc_OppAtt!$A$47:$AM$66,K$2+1,FALSE),VLOOKUP($D24,Calc_OppAtt!$A$47:$AM$66,K$2+1,FALSE))</f>
        <v>1.100196294</v>
      </c>
      <c r="L24" s="172">
        <f>MAX(VLOOKUP($C24,Calc_OppAtt!$A$47:$AM$66,L$2+1,FALSE),VLOOKUP($D24,Calc_OppAtt!$A$47:$AM$66,L$2+1,FALSE))</f>
        <v>1.218074681</v>
      </c>
      <c r="M24" s="172">
        <f>MAX(VLOOKUP($C24,Calc_OppAtt!$A$47:$AM$66,M$2+1,FALSE),VLOOKUP($D24,Calc_OppAtt!$A$47:$AM$66,M$2+1,FALSE))</f>
        <v>1.475821918</v>
      </c>
      <c r="N24" s="172">
        <f>MAX(VLOOKUP($C24,Calc_OppAtt!$A$47:$AM$66,N$2+1,FALSE),VLOOKUP($D24,Calc_OppAtt!$A$47:$AM$66,N$2+1,FALSE))</f>
        <v>1.04</v>
      </c>
      <c r="O24" s="172">
        <f>MAX(VLOOKUP($C24,Calc_OppAtt!$A$47:$AM$66,O$2+1,FALSE),VLOOKUP($D24,Calc_OppAtt!$A$47:$AM$66,O$2+1,FALSE))</f>
        <v>1.493123755</v>
      </c>
      <c r="P24" s="172">
        <f>MAX(VLOOKUP($C24,Calc_OppAtt!$A$47:$AM$66,P$2+1,FALSE),VLOOKUP($D24,Calc_OppAtt!$A$47:$AM$66,P$2+1,FALSE))</f>
        <v>1.139489338</v>
      </c>
      <c r="Q24" s="172">
        <f>MAX(VLOOKUP($C24,Calc_OppAtt!$A$47:$AM$66,Q$2+1,FALSE),VLOOKUP($D24,Calc_OppAtt!$A$47:$AM$66,Q$2+1,FALSE))</f>
        <v>1.218074681</v>
      </c>
      <c r="R24" s="172">
        <f>MAX(VLOOKUP($C24,Calc_OppAtt!$A$47:$AM$66,R$2+1,FALSE),VLOOKUP($D24,Calc_OppAtt!$A$47:$AM$66,R$2+1,FALSE))</f>
        <v>1.06869863</v>
      </c>
      <c r="S24" s="172">
        <f>MAX(VLOOKUP($C24,Calc_OppAtt!$A$47:$AM$66,S$2+1,FALSE),VLOOKUP($D24,Calc_OppAtt!$A$47:$AM$66,S$2+1,FALSE))</f>
        <v>1.296660024</v>
      </c>
      <c r="T24" s="172">
        <f>MAX(VLOOKUP($C24,Calc_OppAtt!$A$47:$AM$66,T$2+1,FALSE),VLOOKUP($D24,Calc_OppAtt!$A$47:$AM$66,T$2+1,FALSE))</f>
        <v>1.178781636</v>
      </c>
      <c r="U24" s="172">
        <f>MAX(VLOOKUP($C24,Calc_OppAtt!$A$47:$AM$66,U$2+1,FALSE),VLOOKUP($D24,Calc_OppAtt!$A$47:$AM$66,U$2+1,FALSE))</f>
        <v>1.218074681</v>
      </c>
      <c r="V24" s="172">
        <f>MAX(VLOOKUP($C24,Calc_OppAtt!$A$47:$AM$66,V$2+1,FALSE),VLOOKUP($D24,Calc_OppAtt!$A$47:$AM$66,V$2+1,FALSE))</f>
        <v>1.139489338</v>
      </c>
      <c r="W24" s="172">
        <f>MAX(VLOOKUP($C24,Calc_OppAtt!$A$47:$AM$66,W$2+1,FALSE),VLOOKUP($D24,Calc_OppAtt!$A$47:$AM$66,W$2+1,FALSE))</f>
        <v>1.060903995</v>
      </c>
      <c r="X24" s="172">
        <f>MAX(VLOOKUP($C24,Calc_OppAtt!$A$47:$AM$66,X$2+1,FALSE),VLOOKUP($D24,Calc_OppAtt!$A$47:$AM$66,X$2+1,FALSE))</f>
        <v>0.8644402649</v>
      </c>
      <c r="Y24" s="172">
        <f>MAX(VLOOKUP($C24,Calc_OppAtt!$A$47:$AM$66,Y$2+1,FALSE),VLOOKUP($D24,Calc_OppAtt!$A$47:$AM$66,Y$2+1,FALSE))</f>
        <v>1.296660024</v>
      </c>
      <c r="Z24" s="172">
        <f>MAX(VLOOKUP($C24,Calc_OppAtt!$A$47:$AM$66,Z$2+1,FALSE),VLOOKUP($D24,Calc_OppAtt!$A$47:$AM$66,Z$2+1,FALSE))</f>
        <v>1.296660024</v>
      </c>
      <c r="AA24" s="172">
        <f>MAX(VLOOKUP($C24,Calc_OppAtt!$A$47:$AM$66,AA$2+1,FALSE),VLOOKUP($D24,Calc_OppAtt!$A$47:$AM$66,AA$2+1,FALSE))</f>
        <v>1.65029444</v>
      </c>
      <c r="AB24" s="172">
        <f>MAX(VLOOKUP($C24,Calc_OppAtt!$A$47:$AM$66,AB$2+1,FALSE),VLOOKUP($D24,Calc_OppAtt!$A$47:$AM$66,AB$2+1,FALSE))</f>
        <v>0.8644402649</v>
      </c>
      <c r="AC24" s="172">
        <f>MAX(VLOOKUP($C24,Calc_OppAtt!$A$47:$AM$66,AC$2+1,FALSE),VLOOKUP($D24,Calc_OppAtt!$A$47:$AM$66,AC$2+1,FALSE))</f>
        <v>1.218074681</v>
      </c>
      <c r="AD24" s="172">
        <f>MAX(VLOOKUP($C24,Calc_OppAtt!$A$47:$AM$66,AD$2+1,FALSE),VLOOKUP($D24,Calc_OppAtt!$A$47:$AM$66,AD$2+1,FALSE))</f>
        <v>1.021610951</v>
      </c>
      <c r="AE24" s="172">
        <f>MAX(VLOOKUP($C24,Calc_OppAtt!$A$47:$AM$66,AE$2+1,FALSE),VLOOKUP($D24,Calc_OppAtt!$A$47:$AM$66,AE$2+1,FALSE))</f>
        <v>1.296660024</v>
      </c>
      <c r="AF24" s="172">
        <f>MAX(VLOOKUP($C24,Calc_OppAtt!$A$47:$AM$66,AF$2+1,FALSE),VLOOKUP($D24,Calc_OppAtt!$A$47:$AM$66,AF$2+1,FALSE))</f>
        <v>1.414538412</v>
      </c>
      <c r="AG24" s="172">
        <f>MAX(VLOOKUP($C24,Calc_OppAtt!$A$47:$AM$66,AG$2+1,FALSE),VLOOKUP($D24,Calc_OppAtt!$A$47:$AM$66,AG$2+1,FALSE))</f>
        <v>1.101176471</v>
      </c>
      <c r="AH24" s="172">
        <f>MAX(VLOOKUP($C24,Calc_OppAtt!$A$47:$AM$66,AH$2+1,FALSE),VLOOKUP($D24,Calc_OppAtt!$A$47:$AM$66,AH$2+1,FALSE))</f>
        <v>1.65029444</v>
      </c>
      <c r="AI24" s="172">
        <f>MAX(VLOOKUP($C24,Calc_OppAtt!$A$47:$AM$66,AI$2+1,FALSE),VLOOKUP($D24,Calc_OppAtt!$A$47:$AM$66,AI$2+1,FALSE))</f>
        <v>1.178781636</v>
      </c>
      <c r="AJ24" s="172">
        <f>MAX(VLOOKUP($C24,Calc_OppAtt!$A$47:$AM$66,AJ$2+1,FALSE),VLOOKUP($D24,Calc_OppAtt!$A$47:$AM$66,AJ$2+1,FALSE))</f>
        <v>0.8644402649</v>
      </c>
      <c r="AK24" s="172">
        <f>MAX(VLOOKUP($C24,Calc_OppAtt!$A$47:$AM$66,AK$2+1,FALSE),VLOOKUP($D24,Calc_OppAtt!$A$47:$AM$66,AK$2+1,FALSE))</f>
        <v>0.8644402649</v>
      </c>
      <c r="AL24" s="172">
        <f>MAX(VLOOKUP($C24,Calc_OppAtt!$A$47:$AM$66,AL$2+1,FALSE),VLOOKUP($D24,Calc_OppAtt!$A$47:$AM$66,AL$2+1,FALSE))</f>
        <v>0.9823179059</v>
      </c>
      <c r="AM24" s="172">
        <f>MAX(VLOOKUP($C24,Calc_OppAtt!$A$47:$AM$66,AM$2+1,FALSE),VLOOKUP($D24,Calc_OppAtt!$A$47:$AM$66,AM$2+1,FALSE))</f>
        <v>1.475821918</v>
      </c>
      <c r="AN24" s="172">
        <f>MAX(VLOOKUP($C24,Calc_OppAtt!$A$47:$AM$66,AN$2+1,FALSE),VLOOKUP($D24,Calc_OppAtt!$A$47:$AM$66,AN$2+1,FALSE))</f>
        <v>1.04</v>
      </c>
      <c r="AO24" s="172">
        <f>MAX(VLOOKUP($C24,Calc_OppAtt!$A$47:$AM$66,AO$2+1,FALSE),VLOOKUP($D24,Calc_OppAtt!$A$47:$AM$66,AO$2+1,FALSE))</f>
        <v>1.100196294</v>
      </c>
      <c r="AP24" s="172">
        <f>MAX(VLOOKUP($C24,Calc_OppAtt!$A$47:$AM$66,AP$2+1,FALSE),VLOOKUP($D24,Calc_OppAtt!$A$47:$AM$66,AP$2+1,FALSE))</f>
        <v>1.060903995</v>
      </c>
      <c r="AQ24" s="170"/>
      <c r="AR24" s="170"/>
    </row>
    <row r="25" ht="12.75" customHeight="1">
      <c r="A25" s="170">
        <f t="shared" si="1"/>
        <v>2</v>
      </c>
      <c r="B25" s="170">
        <f t="shared" si="2"/>
        <v>6</v>
      </c>
      <c r="C25" s="140" t="str">
        <f t="array" ref="C25">INDEX(Fixtures!$A$2:$A$21,A25)</f>
        <v>Bournemouth</v>
      </c>
      <c r="D25" s="140" t="str">
        <f t="array" ref="D25">INDEX(Fixtures!$A$2:$A$21,B25)</f>
        <v>Chelsea</v>
      </c>
      <c r="E25" s="172">
        <f>MAX(VLOOKUP($C25,Calc_OppAtt!$A$47:$AM$66,E$2+1,FALSE),VLOOKUP($D25,Calc_OppAtt!$A$47:$AM$66,E$2+1,FALSE))</f>
        <v>1.170479452</v>
      </c>
      <c r="F25" s="172">
        <f>MAX(VLOOKUP($C25,Calc_OppAtt!$A$47:$AM$66,F$2+1,FALSE),VLOOKUP($D25,Calc_OppAtt!$A$47:$AM$66,F$2+1,FALSE))</f>
        <v>1.218074681</v>
      </c>
      <c r="G25" s="172">
        <f>MAX(VLOOKUP($C25,Calc_OppAtt!$A$47:$AM$66,G$2+1,FALSE),VLOOKUP($D25,Calc_OppAtt!$A$47:$AM$66,G$2+1,FALSE))</f>
        <v>1.414538412</v>
      </c>
      <c r="H25" s="172">
        <f>MAX(VLOOKUP($C25,Calc_OppAtt!$A$47:$AM$66,H$2+1,FALSE),VLOOKUP($D25,Calc_OppAtt!$A$47:$AM$66,H$2+1,FALSE))</f>
        <v>1.218074681</v>
      </c>
      <c r="I25" s="172">
        <f>MAX(VLOOKUP($C25,Calc_OppAtt!$A$47:$AM$66,I$2+1,FALSE),VLOOKUP($D25,Calc_OppAtt!$A$47:$AM$66,I$2+1,FALSE))</f>
        <v>1.493123755</v>
      </c>
      <c r="J25" s="172">
        <f>MAX(VLOOKUP($C25,Calc_OppAtt!$A$47:$AM$66,J$2+1,FALSE),VLOOKUP($D25,Calc_OppAtt!$A$47:$AM$66,J$2+1,FALSE))</f>
        <v>1.021610951</v>
      </c>
      <c r="K25" s="172">
        <f>MAX(VLOOKUP($C25,Calc_OppAtt!$A$47:$AM$66,K$2+1,FALSE),VLOOKUP($D25,Calc_OppAtt!$A$47:$AM$66,K$2+1,FALSE))</f>
        <v>1.100196294</v>
      </c>
      <c r="L25" s="172">
        <f>MAX(VLOOKUP($C25,Calc_OppAtt!$A$47:$AM$66,L$2+1,FALSE),VLOOKUP($D25,Calc_OppAtt!$A$47:$AM$66,L$2+1,FALSE))</f>
        <v>1.218074681</v>
      </c>
      <c r="M25" s="172">
        <f>MAX(VLOOKUP($C25,Calc_OppAtt!$A$47:$AM$66,M$2+1,FALSE),VLOOKUP($D25,Calc_OppAtt!$A$47:$AM$66,M$2+1,FALSE))</f>
        <v>1.178781636</v>
      </c>
      <c r="N25" s="172">
        <f>MAX(VLOOKUP($C25,Calc_OppAtt!$A$47:$AM$66,N$2+1,FALSE),VLOOKUP($D25,Calc_OppAtt!$A$47:$AM$66,N$2+1,FALSE))</f>
        <v>1.04</v>
      </c>
      <c r="O25" s="172">
        <f>MAX(VLOOKUP($C25,Calc_OppAtt!$A$47:$AM$66,O$2+1,FALSE),VLOOKUP($D25,Calc_OppAtt!$A$47:$AM$66,O$2+1,FALSE))</f>
        <v>1.100196294</v>
      </c>
      <c r="P25" s="172">
        <f>MAX(VLOOKUP($C25,Calc_OppAtt!$A$47:$AM$66,P$2+1,FALSE),VLOOKUP($D25,Calc_OppAtt!$A$47:$AM$66,P$2+1,FALSE))</f>
        <v>1.414538412</v>
      </c>
      <c r="Q25" s="172">
        <f>MAX(VLOOKUP($C25,Calc_OppAtt!$A$47:$AM$66,Q$2+1,FALSE),VLOOKUP($D25,Calc_OppAtt!$A$47:$AM$66,Q$2+1,FALSE))</f>
        <v>1.218074681</v>
      </c>
      <c r="R25" s="172">
        <f>MAX(VLOOKUP($C25,Calc_OppAtt!$A$47:$AM$66,R$2+1,FALSE),VLOOKUP($D25,Calc_OppAtt!$A$47:$AM$66,R$2+1,FALSE))</f>
        <v>1.475821918</v>
      </c>
      <c r="S25" s="172">
        <f>MAX(VLOOKUP($C25,Calc_OppAtt!$A$47:$AM$66,S$2+1,FALSE),VLOOKUP($D25,Calc_OppAtt!$A$47:$AM$66,S$2+1,FALSE))</f>
        <v>1.296660024</v>
      </c>
      <c r="T25" s="172">
        <f>MAX(VLOOKUP($C25,Calc_OppAtt!$A$47:$AM$66,T$2+1,FALSE),VLOOKUP($D25,Calc_OppAtt!$A$47:$AM$66,T$2+1,FALSE))</f>
        <v>1.100196294</v>
      </c>
      <c r="U25" s="172">
        <f>MAX(VLOOKUP($C25,Calc_OppAtt!$A$47:$AM$66,U$2+1,FALSE),VLOOKUP($D25,Calc_OppAtt!$A$47:$AM$66,U$2+1,FALSE))</f>
        <v>1.101176471</v>
      </c>
      <c r="V25" s="172">
        <f>MAX(VLOOKUP($C25,Calc_OppAtt!$A$47:$AM$66,V$2+1,FALSE),VLOOKUP($D25,Calc_OppAtt!$A$47:$AM$66,V$2+1,FALSE))</f>
        <v>1.493123755</v>
      </c>
      <c r="W25" s="172">
        <f>MAX(VLOOKUP($C25,Calc_OppAtt!$A$47:$AM$66,W$2+1,FALSE),VLOOKUP($D25,Calc_OppAtt!$A$47:$AM$66,W$2+1,FALSE))</f>
        <v>1.218074681</v>
      </c>
      <c r="X25" s="172">
        <f>MAX(VLOOKUP($C25,Calc_OppAtt!$A$47:$AM$66,X$2+1,FALSE),VLOOKUP($D25,Calc_OppAtt!$A$47:$AM$66,X$2+1,FALSE))</f>
        <v>1.060903995</v>
      </c>
      <c r="Y25" s="172">
        <f>MAX(VLOOKUP($C25,Calc_OppAtt!$A$47:$AM$66,Y$2+1,FALSE),VLOOKUP($D25,Calc_OppAtt!$A$47:$AM$66,Y$2+1,FALSE))</f>
        <v>1.296660024</v>
      </c>
      <c r="Z25" s="172">
        <f>MAX(VLOOKUP($C25,Calc_OppAtt!$A$47:$AM$66,Z$2+1,FALSE),VLOOKUP($D25,Calc_OppAtt!$A$47:$AM$66,Z$2+1,FALSE))</f>
        <v>1.178781636</v>
      </c>
      <c r="AA25" s="172">
        <f>MAX(VLOOKUP($C25,Calc_OppAtt!$A$47:$AM$66,AA$2+1,FALSE),VLOOKUP($D25,Calc_OppAtt!$A$47:$AM$66,AA$2+1,FALSE))</f>
        <v>1.65029444</v>
      </c>
      <c r="AB25" s="172">
        <f>MAX(VLOOKUP($C25,Calc_OppAtt!$A$47:$AM$66,AB$2+1,FALSE),VLOOKUP($D25,Calc_OppAtt!$A$47:$AM$66,AB$2+1,FALSE))</f>
        <v>1.178781636</v>
      </c>
      <c r="AC25" s="172">
        <f>MAX(VLOOKUP($C25,Calc_OppAtt!$A$47:$AM$66,AC$2+1,FALSE),VLOOKUP($D25,Calc_OppAtt!$A$47:$AM$66,AC$2+1,FALSE))</f>
        <v>1.296660024</v>
      </c>
      <c r="AD25" s="172">
        <f>MAX(VLOOKUP($C25,Calc_OppAtt!$A$47:$AM$66,AD$2+1,FALSE),VLOOKUP($D25,Calc_OppAtt!$A$47:$AM$66,AD$2+1,FALSE))</f>
        <v>0.5500981468</v>
      </c>
      <c r="AE25" s="172">
        <f>MAX(VLOOKUP($C25,Calc_OppAtt!$A$47:$AM$66,AE$2+1,FALSE),VLOOKUP($D25,Calc_OppAtt!$A$47:$AM$66,AE$2+1,FALSE))</f>
        <v>1.139489338</v>
      </c>
      <c r="AF25" s="172">
        <f>MAX(VLOOKUP($C25,Calc_OppAtt!$A$47:$AM$66,AF$2+1,FALSE),VLOOKUP($D25,Calc_OppAtt!$A$47:$AM$66,AF$2+1,FALSE))</f>
        <v>0.785854922</v>
      </c>
      <c r="AG25" s="172">
        <f>MAX(VLOOKUP($C25,Calc_OppAtt!$A$47:$AM$66,AG$2+1,FALSE),VLOOKUP($D25,Calc_OppAtt!$A$47:$AM$66,AG$2+1,FALSE))</f>
        <v>1.04</v>
      </c>
      <c r="AH25" s="172">
        <f>MAX(VLOOKUP($C25,Calc_OppAtt!$A$47:$AM$66,AH$2+1,FALSE),VLOOKUP($D25,Calc_OppAtt!$A$47:$AM$66,AH$2+1,FALSE))</f>
        <v>1.06869863</v>
      </c>
      <c r="AI25" s="172">
        <f>MAX(VLOOKUP($C25,Calc_OppAtt!$A$47:$AM$66,AI$2+1,FALSE),VLOOKUP($D25,Calc_OppAtt!$A$47:$AM$66,AI$2+1,FALSE))</f>
        <v>1.178781636</v>
      </c>
      <c r="AJ25" s="172">
        <f>MAX(VLOOKUP($C25,Calc_OppAtt!$A$47:$AM$66,AJ$2+1,FALSE),VLOOKUP($D25,Calc_OppAtt!$A$47:$AM$66,AJ$2+1,FALSE))</f>
        <v>0.9788235294</v>
      </c>
      <c r="AK25" s="172">
        <f>MAX(VLOOKUP($C25,Calc_OppAtt!$A$47:$AM$66,AK$2+1,FALSE),VLOOKUP($D25,Calc_OppAtt!$A$47:$AM$66,AK$2+1,FALSE))</f>
        <v>1.65029444</v>
      </c>
      <c r="AL25" s="172">
        <f>MAX(VLOOKUP($C25,Calc_OppAtt!$A$47:$AM$66,AL$2+1,FALSE),VLOOKUP($D25,Calc_OppAtt!$A$47:$AM$66,AL$2+1,FALSE))</f>
        <v>0.9823179059</v>
      </c>
      <c r="AM25" s="172">
        <f>MAX(VLOOKUP($C25,Calc_OppAtt!$A$47:$AM$66,AM$2+1,FALSE),VLOOKUP($D25,Calc_OppAtt!$A$47:$AM$66,AM$2+1,FALSE))</f>
        <v>1.475821918</v>
      </c>
      <c r="AN25" s="172">
        <f>MAX(VLOOKUP($C25,Calc_OppAtt!$A$47:$AM$66,AN$2+1,FALSE),VLOOKUP($D25,Calc_OppAtt!$A$47:$AM$66,AN$2+1,FALSE))</f>
        <v>1.021610951</v>
      </c>
      <c r="AO25" s="172">
        <f>MAX(VLOOKUP($C25,Calc_OppAtt!$A$47:$AM$66,AO$2+1,FALSE),VLOOKUP($D25,Calc_OppAtt!$A$47:$AM$66,AO$2+1,FALSE))</f>
        <v>1.296660024</v>
      </c>
      <c r="AP25" s="172">
        <f>MAX(VLOOKUP($C25,Calc_OppAtt!$A$47:$AM$66,AP$2+1,FALSE),VLOOKUP($D25,Calc_OppAtt!$A$47:$AM$66,AP$2+1,FALSE))</f>
        <v>1.060903995</v>
      </c>
      <c r="AQ25" s="170"/>
      <c r="AR25" s="170"/>
    </row>
    <row r="26" ht="12.75" customHeight="1">
      <c r="A26" s="170">
        <f t="shared" si="1"/>
        <v>2</v>
      </c>
      <c r="B26" s="170">
        <f t="shared" si="2"/>
        <v>7</v>
      </c>
      <c r="C26" s="140" t="str">
        <f t="array" ref="C26">INDEX(Fixtures!$A$2:$A$21,A26)</f>
        <v>Bournemouth</v>
      </c>
      <c r="D26" s="140" t="str">
        <f t="array" ref="D26">INDEX(Fixtures!$A$2:$A$21,B26)</f>
        <v>Crystal Palace</v>
      </c>
      <c r="E26" s="172">
        <f>MAX(VLOOKUP($C26,Calc_OppAtt!$A$47:$AM$66,E$2+1,FALSE),VLOOKUP($D26,Calc_OppAtt!$A$47:$AM$66,E$2+1,FALSE))</f>
        <v>1.170479452</v>
      </c>
      <c r="F26" s="172">
        <f>MAX(VLOOKUP($C26,Calc_OppAtt!$A$47:$AM$66,F$2+1,FALSE),VLOOKUP($D26,Calc_OppAtt!$A$47:$AM$66,F$2+1,FALSE))</f>
        <v>1.100196294</v>
      </c>
      <c r="G26" s="172">
        <f>MAX(VLOOKUP($C26,Calc_OppAtt!$A$47:$AM$66,G$2+1,FALSE),VLOOKUP($D26,Calc_OppAtt!$A$47:$AM$66,G$2+1,FALSE))</f>
        <v>1.414538412</v>
      </c>
      <c r="H26" s="172">
        <f>MAX(VLOOKUP($C26,Calc_OppAtt!$A$47:$AM$66,H$2+1,FALSE),VLOOKUP($D26,Calc_OppAtt!$A$47:$AM$66,H$2+1,FALSE))</f>
        <v>1.178781636</v>
      </c>
      <c r="I26" s="172">
        <f>MAX(VLOOKUP($C26,Calc_OppAtt!$A$47:$AM$66,I$2+1,FALSE),VLOOKUP($D26,Calc_OppAtt!$A$47:$AM$66,I$2+1,FALSE))</f>
        <v>1.493123755</v>
      </c>
      <c r="J26" s="172">
        <f>MAX(VLOOKUP($C26,Calc_OppAtt!$A$47:$AM$66,J$2+1,FALSE),VLOOKUP($D26,Calc_OppAtt!$A$47:$AM$66,J$2+1,FALSE))</f>
        <v>1.178781636</v>
      </c>
      <c r="K26" s="172">
        <f>MAX(VLOOKUP($C26,Calc_OppAtt!$A$47:$AM$66,K$2+1,FALSE),VLOOKUP($D26,Calc_OppAtt!$A$47:$AM$66,K$2+1,FALSE))</f>
        <v>1.178781636</v>
      </c>
      <c r="L26" s="172">
        <f>MAX(VLOOKUP($C26,Calc_OppAtt!$A$47:$AM$66,L$2+1,FALSE),VLOOKUP($D26,Calc_OppAtt!$A$47:$AM$66,L$2+1,FALSE))</f>
        <v>1.218074681</v>
      </c>
      <c r="M26" s="172">
        <f>MAX(VLOOKUP($C26,Calc_OppAtt!$A$47:$AM$66,M$2+1,FALSE),VLOOKUP($D26,Calc_OppAtt!$A$47:$AM$66,M$2+1,FALSE))</f>
        <v>1.178781636</v>
      </c>
      <c r="N26" s="172">
        <f>MAX(VLOOKUP($C26,Calc_OppAtt!$A$47:$AM$66,N$2+1,FALSE),VLOOKUP($D26,Calc_OppAtt!$A$47:$AM$66,N$2+1,FALSE))</f>
        <v>1.218074681</v>
      </c>
      <c r="O26" s="172">
        <f>MAX(VLOOKUP($C26,Calc_OppAtt!$A$47:$AM$66,O$2+1,FALSE),VLOOKUP($D26,Calc_OppAtt!$A$47:$AM$66,O$2+1,FALSE))</f>
        <v>0.7465618773</v>
      </c>
      <c r="P26" s="172">
        <f>MAX(VLOOKUP($C26,Calc_OppAtt!$A$47:$AM$66,P$2+1,FALSE),VLOOKUP($D26,Calc_OppAtt!$A$47:$AM$66,P$2+1,FALSE))</f>
        <v>0.785854922</v>
      </c>
      <c r="Q26" s="172">
        <f>MAX(VLOOKUP($C26,Calc_OppAtt!$A$47:$AM$66,Q$2+1,FALSE),VLOOKUP($D26,Calc_OppAtt!$A$47:$AM$66,Q$2+1,FALSE))</f>
        <v>1.218074681</v>
      </c>
      <c r="R26" s="172">
        <f>MAX(VLOOKUP($C26,Calc_OppAtt!$A$47:$AM$66,R$2+1,FALSE),VLOOKUP($D26,Calc_OppAtt!$A$47:$AM$66,R$2+1,FALSE))</f>
        <v>0.8644402649</v>
      </c>
      <c r="S26" s="172">
        <f>MAX(VLOOKUP($C26,Calc_OppAtt!$A$47:$AM$66,S$2+1,FALSE),VLOOKUP($D26,Calc_OppAtt!$A$47:$AM$66,S$2+1,FALSE))</f>
        <v>1.296660024</v>
      </c>
      <c r="T26" s="172">
        <f>MAX(VLOOKUP($C26,Calc_OppAtt!$A$47:$AM$66,T$2+1,FALSE),VLOOKUP($D26,Calc_OppAtt!$A$47:$AM$66,T$2+1,FALSE))</f>
        <v>1.100196294</v>
      </c>
      <c r="U26" s="172">
        <f>MAX(VLOOKUP($C26,Calc_OppAtt!$A$47:$AM$66,U$2+1,FALSE),VLOOKUP($D26,Calc_OppAtt!$A$47:$AM$66,U$2+1,FALSE))</f>
        <v>1.493123755</v>
      </c>
      <c r="V26" s="172">
        <f>MAX(VLOOKUP($C26,Calc_OppAtt!$A$47:$AM$66,V$2+1,FALSE),VLOOKUP($D26,Calc_OppAtt!$A$47:$AM$66,V$2+1,FALSE))</f>
        <v>1.139489338</v>
      </c>
      <c r="W26" s="172">
        <f>MAX(VLOOKUP($C26,Calc_OppAtt!$A$47:$AM$66,W$2+1,FALSE),VLOOKUP($D26,Calc_OppAtt!$A$47:$AM$66,W$2+1,FALSE))</f>
        <v>1.170479452</v>
      </c>
      <c r="X26" s="172">
        <f>MAX(VLOOKUP($C26,Calc_OppAtt!$A$47:$AM$66,X$2+1,FALSE),VLOOKUP($D26,Calc_OppAtt!$A$47:$AM$66,X$2+1,FALSE))</f>
        <v>0.8644402649</v>
      </c>
      <c r="Y26" s="172">
        <f>MAX(VLOOKUP($C26,Calc_OppAtt!$A$47:$AM$66,Y$2+1,FALSE),VLOOKUP($D26,Calc_OppAtt!$A$47:$AM$66,Y$2+1,FALSE))</f>
        <v>1.296660024</v>
      </c>
      <c r="Z26" s="172">
        <f>MAX(VLOOKUP($C26,Calc_OppAtt!$A$47:$AM$66,Z$2+1,FALSE),VLOOKUP($D26,Calc_OppAtt!$A$47:$AM$66,Z$2+1,FALSE))</f>
        <v>1.296660024</v>
      </c>
      <c r="AA26" s="172">
        <f>MAX(VLOOKUP($C26,Calc_OppAtt!$A$47:$AM$66,AA$2+1,FALSE),VLOOKUP($D26,Calc_OppAtt!$A$47:$AM$66,AA$2+1,FALSE))</f>
        <v>1.65029444</v>
      </c>
      <c r="AB26" s="172">
        <f>MAX(VLOOKUP($C26,Calc_OppAtt!$A$47:$AM$66,AB$2+1,FALSE),VLOOKUP($D26,Calc_OppAtt!$A$47:$AM$66,AB$2+1,FALSE))</f>
        <v>1.021610951</v>
      </c>
      <c r="AC26" s="172">
        <f>MAX(VLOOKUP($C26,Calc_OppAtt!$A$47:$AM$66,AC$2+1,FALSE),VLOOKUP($D26,Calc_OppAtt!$A$47:$AM$66,AC$2+1,FALSE))</f>
        <v>1.475821918</v>
      </c>
      <c r="AD26" s="172">
        <f>MAX(VLOOKUP($C26,Calc_OppAtt!$A$47:$AM$66,AD$2+1,FALSE),VLOOKUP($D26,Calc_OppAtt!$A$47:$AM$66,AD$2+1,FALSE))</f>
        <v>1.65029444</v>
      </c>
      <c r="AE26" s="172">
        <f>MAX(VLOOKUP($C26,Calc_OppAtt!$A$47:$AM$66,AE$2+1,FALSE),VLOOKUP($D26,Calc_OppAtt!$A$47:$AM$66,AE$2+1,FALSE))</f>
        <v>1.06869863</v>
      </c>
      <c r="AF26" s="172">
        <f>MAX(VLOOKUP($C26,Calc_OppAtt!$A$47:$AM$66,AF$2+1,FALSE),VLOOKUP($D26,Calc_OppAtt!$A$47:$AM$66,AF$2+1,FALSE))</f>
        <v>0.785854922</v>
      </c>
      <c r="AG26" s="172">
        <f>MAX(VLOOKUP($C26,Calc_OppAtt!$A$47:$AM$66,AG$2+1,FALSE),VLOOKUP($D26,Calc_OppAtt!$A$47:$AM$66,AG$2+1,FALSE))</f>
        <v>0.6679765344</v>
      </c>
      <c r="AH26" s="172">
        <f>MAX(VLOOKUP($C26,Calc_OppAtt!$A$47:$AM$66,AH$2+1,FALSE),VLOOKUP($D26,Calc_OppAtt!$A$47:$AM$66,AH$2+1,FALSE))</f>
        <v>1.139489338</v>
      </c>
      <c r="AI26" s="172">
        <f>MAX(VLOOKUP($C26,Calc_OppAtt!$A$47:$AM$66,AI$2+1,FALSE),VLOOKUP($D26,Calc_OppAtt!$A$47:$AM$66,AI$2+1,FALSE))</f>
        <v>1.178781636</v>
      </c>
      <c r="AJ26" s="172">
        <f>MAX(VLOOKUP($C26,Calc_OppAtt!$A$47:$AM$66,AJ$2+1,FALSE),VLOOKUP($D26,Calc_OppAtt!$A$47:$AM$66,AJ$2+1,FALSE))</f>
        <v>1.296660024</v>
      </c>
      <c r="AK26" s="172">
        <f>MAX(VLOOKUP($C26,Calc_OppAtt!$A$47:$AM$66,AK$2+1,FALSE),VLOOKUP($D26,Calc_OppAtt!$A$47:$AM$66,AK$2+1,FALSE))</f>
        <v>0.8644402649</v>
      </c>
      <c r="AL26" s="172">
        <f>MAX(VLOOKUP($C26,Calc_OppAtt!$A$47:$AM$66,AL$2+1,FALSE),VLOOKUP($D26,Calc_OppAtt!$A$47:$AM$66,AL$2+1,FALSE))</f>
        <v>0.9823179059</v>
      </c>
      <c r="AM26" s="172">
        <f>MAX(VLOOKUP($C26,Calc_OppAtt!$A$47:$AM$66,AM$2+1,FALSE),VLOOKUP($D26,Calc_OppAtt!$A$47:$AM$66,AM$2+1,FALSE))</f>
        <v>1.475821918</v>
      </c>
      <c r="AN26" s="172">
        <f>MAX(VLOOKUP($C26,Calc_OppAtt!$A$47:$AM$66,AN$2+1,FALSE),VLOOKUP($D26,Calc_OppAtt!$A$47:$AM$66,AN$2+1,FALSE))</f>
        <v>1.414538412</v>
      </c>
      <c r="AO26" s="172">
        <f>MAX(VLOOKUP($C26,Calc_OppAtt!$A$47:$AM$66,AO$2+1,FALSE),VLOOKUP($D26,Calc_OppAtt!$A$47:$AM$66,AO$2+1,FALSE))</f>
        <v>0.9788235294</v>
      </c>
      <c r="AP26" s="172">
        <f>MAX(VLOOKUP($C26,Calc_OppAtt!$A$47:$AM$66,AP$2+1,FALSE),VLOOKUP($D26,Calc_OppAtt!$A$47:$AM$66,AP$2+1,FALSE))</f>
        <v>1.218074681</v>
      </c>
      <c r="AQ26" s="170"/>
      <c r="AR26" s="170"/>
    </row>
    <row r="27" ht="12.75" customHeight="1">
      <c r="A27" s="170">
        <f t="shared" si="1"/>
        <v>2</v>
      </c>
      <c r="B27" s="170">
        <f t="shared" si="2"/>
        <v>8</v>
      </c>
      <c r="C27" s="140" t="str">
        <f t="array" ref="C27">INDEX(Fixtures!$A$2:$A$21,A27)</f>
        <v>Bournemouth</v>
      </c>
      <c r="D27" s="140" t="str">
        <f t="array" ref="D27">INDEX(Fixtures!$A$2:$A$21,B27)</f>
        <v>Everton</v>
      </c>
      <c r="E27" s="172">
        <f>MAX(VLOOKUP($C27,Calc_OppAtt!$A$47:$AM$66,E$2+1,FALSE),VLOOKUP($D27,Calc_OppAtt!$A$47:$AM$66,E$2+1,FALSE))</f>
        <v>1.170479452</v>
      </c>
      <c r="F27" s="172">
        <f>MAX(VLOOKUP($C27,Calc_OppAtt!$A$47:$AM$66,F$2+1,FALSE),VLOOKUP($D27,Calc_OppAtt!$A$47:$AM$66,F$2+1,FALSE))</f>
        <v>1.178781636</v>
      </c>
      <c r="G27" s="172">
        <f>MAX(VLOOKUP($C27,Calc_OppAtt!$A$47:$AM$66,G$2+1,FALSE),VLOOKUP($D27,Calc_OppAtt!$A$47:$AM$66,G$2+1,FALSE))</f>
        <v>1.414538412</v>
      </c>
      <c r="H27" s="172">
        <f>MAX(VLOOKUP($C27,Calc_OppAtt!$A$47:$AM$66,H$2+1,FALSE),VLOOKUP($D27,Calc_OppAtt!$A$47:$AM$66,H$2+1,FALSE))</f>
        <v>1.296660024</v>
      </c>
      <c r="I27" s="172">
        <f>MAX(VLOOKUP($C27,Calc_OppAtt!$A$47:$AM$66,I$2+1,FALSE),VLOOKUP($D27,Calc_OppAtt!$A$47:$AM$66,I$2+1,FALSE))</f>
        <v>1.65029444</v>
      </c>
      <c r="J27" s="172">
        <f>MAX(VLOOKUP($C27,Calc_OppAtt!$A$47:$AM$66,J$2+1,FALSE),VLOOKUP($D27,Calc_OppAtt!$A$47:$AM$66,J$2+1,FALSE))</f>
        <v>0.785854922</v>
      </c>
      <c r="K27" s="172">
        <f>MAX(VLOOKUP($C27,Calc_OppAtt!$A$47:$AM$66,K$2+1,FALSE),VLOOKUP($D27,Calc_OppAtt!$A$47:$AM$66,K$2+1,FALSE))</f>
        <v>1.475821918</v>
      </c>
      <c r="L27" s="172">
        <f>MAX(VLOOKUP($C27,Calc_OppAtt!$A$47:$AM$66,L$2+1,FALSE),VLOOKUP($D27,Calc_OppAtt!$A$47:$AM$66,L$2+1,FALSE))</f>
        <v>1.218074681</v>
      </c>
      <c r="M27" s="172">
        <f>MAX(VLOOKUP($C27,Calc_OppAtt!$A$47:$AM$66,M$2+1,FALSE),VLOOKUP($D27,Calc_OppAtt!$A$47:$AM$66,M$2+1,FALSE))</f>
        <v>1.178781636</v>
      </c>
      <c r="N27" s="172">
        <f>MAX(VLOOKUP($C27,Calc_OppAtt!$A$47:$AM$66,N$2+1,FALSE),VLOOKUP($D27,Calc_OppAtt!$A$47:$AM$66,N$2+1,FALSE))</f>
        <v>1.04</v>
      </c>
      <c r="O27" s="172">
        <f>MAX(VLOOKUP($C27,Calc_OppAtt!$A$47:$AM$66,O$2+1,FALSE),VLOOKUP($D27,Calc_OppAtt!$A$47:$AM$66,O$2+1,FALSE))</f>
        <v>1.139489338</v>
      </c>
      <c r="P27" s="172">
        <f>MAX(VLOOKUP($C27,Calc_OppAtt!$A$47:$AM$66,P$2+1,FALSE),VLOOKUP($D27,Calc_OppAtt!$A$47:$AM$66,P$2+1,FALSE))</f>
        <v>0.6679765344</v>
      </c>
      <c r="Q27" s="172">
        <f>MAX(VLOOKUP($C27,Calc_OppAtt!$A$47:$AM$66,Q$2+1,FALSE),VLOOKUP($D27,Calc_OppAtt!$A$47:$AM$66,Q$2+1,FALSE))</f>
        <v>1.218074681</v>
      </c>
      <c r="R27" s="172">
        <f>MAX(VLOOKUP($C27,Calc_OppAtt!$A$47:$AM$66,R$2+1,FALSE),VLOOKUP($D27,Calc_OppAtt!$A$47:$AM$66,R$2+1,FALSE))</f>
        <v>0.5500981468</v>
      </c>
      <c r="S27" s="172">
        <f>MAX(VLOOKUP($C27,Calc_OppAtt!$A$47:$AM$66,S$2+1,FALSE),VLOOKUP($D27,Calc_OppAtt!$A$47:$AM$66,S$2+1,FALSE))</f>
        <v>1.296660024</v>
      </c>
      <c r="T27" s="172">
        <f>MAX(VLOOKUP($C27,Calc_OppAtt!$A$47:$AM$66,T$2+1,FALSE),VLOOKUP($D27,Calc_OppAtt!$A$47:$AM$66,T$2+1,FALSE))</f>
        <v>1.296660024</v>
      </c>
      <c r="U27" s="172">
        <f>MAX(VLOOKUP($C27,Calc_OppAtt!$A$47:$AM$66,U$2+1,FALSE),VLOOKUP($D27,Calc_OppAtt!$A$47:$AM$66,U$2+1,FALSE))</f>
        <v>1.101176471</v>
      </c>
      <c r="V27" s="172">
        <f>MAX(VLOOKUP($C27,Calc_OppAtt!$A$47:$AM$66,V$2+1,FALSE),VLOOKUP($D27,Calc_OppAtt!$A$47:$AM$66,V$2+1,FALSE))</f>
        <v>1.139489338</v>
      </c>
      <c r="W27" s="172">
        <f>MAX(VLOOKUP($C27,Calc_OppAtt!$A$47:$AM$66,W$2+1,FALSE),VLOOKUP($D27,Calc_OppAtt!$A$47:$AM$66,W$2+1,FALSE))</f>
        <v>0.6679765344</v>
      </c>
      <c r="X27" s="172">
        <f>MAX(VLOOKUP($C27,Calc_OppAtt!$A$47:$AM$66,X$2+1,FALSE),VLOOKUP($D27,Calc_OppAtt!$A$47:$AM$66,X$2+1,FALSE))</f>
        <v>0.9823179059</v>
      </c>
      <c r="Y27" s="172">
        <f>MAX(VLOOKUP($C27,Calc_OppAtt!$A$47:$AM$66,Y$2+1,FALSE),VLOOKUP($D27,Calc_OppAtt!$A$47:$AM$66,Y$2+1,FALSE))</f>
        <v>1.493123755</v>
      </c>
      <c r="Z27" s="172">
        <f>MAX(VLOOKUP($C27,Calc_OppAtt!$A$47:$AM$66,Z$2+1,FALSE),VLOOKUP($D27,Calc_OppAtt!$A$47:$AM$66,Z$2+1,FALSE))</f>
        <v>1.218074681</v>
      </c>
      <c r="AA27" s="172">
        <f>MAX(VLOOKUP($C27,Calc_OppAtt!$A$47:$AM$66,AA$2+1,FALSE),VLOOKUP($D27,Calc_OppAtt!$A$47:$AM$66,AA$2+1,FALSE))</f>
        <v>1.65029444</v>
      </c>
      <c r="AB27" s="172">
        <f>MAX(VLOOKUP($C27,Calc_OppAtt!$A$47:$AM$66,AB$2+1,FALSE),VLOOKUP($D27,Calc_OppAtt!$A$47:$AM$66,AB$2+1,FALSE))</f>
        <v>0.9823179059</v>
      </c>
      <c r="AC27" s="172">
        <f>MAX(VLOOKUP($C27,Calc_OppAtt!$A$47:$AM$66,AC$2+1,FALSE),VLOOKUP($D27,Calc_OppAtt!$A$47:$AM$66,AC$2+1,FALSE))</f>
        <v>1.06869863</v>
      </c>
      <c r="AD27" s="172">
        <f>MAX(VLOOKUP($C27,Calc_OppAtt!$A$47:$AM$66,AD$2+1,FALSE),VLOOKUP($D27,Calc_OppAtt!$A$47:$AM$66,AD$2+1,FALSE))</f>
        <v>1.218074681</v>
      </c>
      <c r="AE27" s="172">
        <f>MAX(VLOOKUP($C27,Calc_OppAtt!$A$47:$AM$66,AE$2+1,FALSE),VLOOKUP($D27,Calc_OppAtt!$A$47:$AM$66,AE$2+1,FALSE))</f>
        <v>1.06869863</v>
      </c>
      <c r="AF27" s="172">
        <f>MAX(VLOOKUP($C27,Calc_OppAtt!$A$47:$AM$66,AF$2+1,FALSE),VLOOKUP($D27,Calc_OppAtt!$A$47:$AM$66,AF$2+1,FALSE))</f>
        <v>0.9788235294</v>
      </c>
      <c r="AG27" s="172">
        <f>MAX(VLOOKUP($C27,Calc_OppAtt!$A$47:$AM$66,AG$2+1,FALSE),VLOOKUP($D27,Calc_OppAtt!$A$47:$AM$66,AG$2+1,FALSE))</f>
        <v>1.100196294</v>
      </c>
      <c r="AH27" s="172">
        <f>MAX(VLOOKUP($C27,Calc_OppAtt!$A$47:$AM$66,AH$2+1,FALSE),VLOOKUP($D27,Calc_OppAtt!$A$47:$AM$66,AH$2+1,FALSE))</f>
        <v>0.9823179059</v>
      </c>
      <c r="AI27" s="172">
        <f>MAX(VLOOKUP($C27,Calc_OppAtt!$A$47:$AM$66,AI$2+1,FALSE),VLOOKUP($D27,Calc_OppAtt!$A$47:$AM$66,AI$2+1,FALSE))</f>
        <v>1.178781636</v>
      </c>
      <c r="AJ27" s="172">
        <f>MAX(VLOOKUP($C27,Calc_OppAtt!$A$47:$AM$66,AJ$2+1,FALSE),VLOOKUP($D27,Calc_OppAtt!$A$47:$AM$66,AJ$2+1,FALSE))</f>
        <v>1.021610951</v>
      </c>
      <c r="AK27" s="172">
        <f>MAX(VLOOKUP($C27,Calc_OppAtt!$A$47:$AM$66,AK$2+1,FALSE),VLOOKUP($D27,Calc_OppAtt!$A$47:$AM$66,AK$2+1,FALSE))</f>
        <v>1.218074681</v>
      </c>
      <c r="AL27" s="172">
        <f>MAX(VLOOKUP($C27,Calc_OppAtt!$A$47:$AM$66,AL$2+1,FALSE),VLOOKUP($D27,Calc_OppAtt!$A$47:$AM$66,AL$2+1,FALSE))</f>
        <v>1.04</v>
      </c>
      <c r="AM27" s="172">
        <f>MAX(VLOOKUP($C27,Calc_OppAtt!$A$47:$AM$66,AM$2+1,FALSE),VLOOKUP($D27,Calc_OppAtt!$A$47:$AM$66,AM$2+1,FALSE))</f>
        <v>1.475821918</v>
      </c>
      <c r="AN27" s="172">
        <f>MAX(VLOOKUP($C27,Calc_OppAtt!$A$47:$AM$66,AN$2+1,FALSE),VLOOKUP($D27,Calc_OppAtt!$A$47:$AM$66,AN$2+1,FALSE))</f>
        <v>1.060903995</v>
      </c>
      <c r="AO27" s="172">
        <f>MAX(VLOOKUP($C27,Calc_OppAtt!$A$47:$AM$66,AO$2+1,FALSE),VLOOKUP($D27,Calc_OppAtt!$A$47:$AM$66,AO$2+1,FALSE))</f>
        <v>0.8644402649</v>
      </c>
      <c r="AP27" s="172">
        <f>MAX(VLOOKUP($C27,Calc_OppAtt!$A$47:$AM$66,AP$2+1,FALSE),VLOOKUP($D27,Calc_OppAtt!$A$47:$AM$66,AP$2+1,FALSE))</f>
        <v>1.060903995</v>
      </c>
      <c r="AQ27" s="170"/>
      <c r="AR27" s="170"/>
    </row>
    <row r="28" ht="12.75" customHeight="1">
      <c r="A28" s="170">
        <f t="shared" si="1"/>
        <v>2</v>
      </c>
      <c r="B28" s="170">
        <f t="shared" si="2"/>
        <v>9</v>
      </c>
      <c r="C28" s="140" t="str">
        <f t="array" ref="C28">INDEX(Fixtures!$A$2:$A$21,A28)</f>
        <v>Bournemouth</v>
      </c>
      <c r="D28" s="140" t="str">
        <f t="array" ref="D28">INDEX(Fixtures!$A$2:$A$21,B28)</f>
        <v>Fulham</v>
      </c>
      <c r="E28" s="172">
        <f>MAX(VLOOKUP($C28,Calc_OppAtt!$A$47:$AM$66,E$2+1,FALSE),VLOOKUP($D28,Calc_OppAtt!$A$47:$AM$66,E$2+1,FALSE))</f>
        <v>1.170479452</v>
      </c>
      <c r="F28" s="172">
        <f>MAX(VLOOKUP($C28,Calc_OppAtt!$A$47:$AM$66,F$2+1,FALSE),VLOOKUP($D28,Calc_OppAtt!$A$47:$AM$66,F$2+1,FALSE))</f>
        <v>1.021610951</v>
      </c>
      <c r="G28" s="172">
        <f>MAX(VLOOKUP($C28,Calc_OppAtt!$A$47:$AM$66,G$2+1,FALSE),VLOOKUP($D28,Calc_OppAtt!$A$47:$AM$66,G$2+1,FALSE))</f>
        <v>1.414538412</v>
      </c>
      <c r="H28" s="172">
        <f>MAX(VLOOKUP($C28,Calc_OppAtt!$A$47:$AM$66,H$2+1,FALSE),VLOOKUP($D28,Calc_OppAtt!$A$47:$AM$66,H$2+1,FALSE))</f>
        <v>0.9823179059</v>
      </c>
      <c r="I28" s="172">
        <f>MAX(VLOOKUP($C28,Calc_OppAtt!$A$47:$AM$66,I$2+1,FALSE),VLOOKUP($D28,Calc_OppAtt!$A$47:$AM$66,I$2+1,FALSE))</f>
        <v>1.493123755</v>
      </c>
      <c r="J28" s="172">
        <f>MAX(VLOOKUP($C28,Calc_OppAtt!$A$47:$AM$66,J$2+1,FALSE),VLOOKUP($D28,Calc_OppAtt!$A$47:$AM$66,J$2+1,FALSE))</f>
        <v>1.296660024</v>
      </c>
      <c r="K28" s="172">
        <f>MAX(VLOOKUP($C28,Calc_OppAtt!$A$47:$AM$66,K$2+1,FALSE),VLOOKUP($D28,Calc_OppAtt!$A$47:$AM$66,K$2+1,FALSE))</f>
        <v>1.100196294</v>
      </c>
      <c r="L28" s="172">
        <f>MAX(VLOOKUP($C28,Calc_OppAtt!$A$47:$AM$66,L$2+1,FALSE),VLOOKUP($D28,Calc_OppAtt!$A$47:$AM$66,L$2+1,FALSE))</f>
        <v>1.218074681</v>
      </c>
      <c r="M28" s="172">
        <f>MAX(VLOOKUP($C28,Calc_OppAtt!$A$47:$AM$66,M$2+1,FALSE),VLOOKUP($D28,Calc_OppAtt!$A$47:$AM$66,M$2+1,FALSE))</f>
        <v>1.178781636</v>
      </c>
      <c r="N28" s="172">
        <f>MAX(VLOOKUP($C28,Calc_OppAtt!$A$47:$AM$66,N$2+1,FALSE),VLOOKUP($D28,Calc_OppAtt!$A$47:$AM$66,N$2+1,FALSE))</f>
        <v>1.218074681</v>
      </c>
      <c r="O28" s="172">
        <f>MAX(VLOOKUP($C28,Calc_OppAtt!$A$47:$AM$66,O$2+1,FALSE),VLOOKUP($D28,Calc_OppAtt!$A$47:$AM$66,O$2+1,FALSE))</f>
        <v>0.9823179059</v>
      </c>
      <c r="P28" s="172">
        <f>MAX(VLOOKUP($C28,Calc_OppAtt!$A$47:$AM$66,P$2+1,FALSE),VLOOKUP($D28,Calc_OppAtt!$A$47:$AM$66,P$2+1,FALSE))</f>
        <v>0.6679765344</v>
      </c>
      <c r="Q28" s="172">
        <f>MAX(VLOOKUP($C28,Calc_OppAtt!$A$47:$AM$66,Q$2+1,FALSE),VLOOKUP($D28,Calc_OppAtt!$A$47:$AM$66,Q$2+1,FALSE))</f>
        <v>1.218074681</v>
      </c>
      <c r="R28" s="172">
        <f>MAX(VLOOKUP($C28,Calc_OppAtt!$A$47:$AM$66,R$2+1,FALSE),VLOOKUP($D28,Calc_OppAtt!$A$47:$AM$66,R$2+1,FALSE))</f>
        <v>0.6286834896</v>
      </c>
      <c r="S28" s="172">
        <f>MAX(VLOOKUP($C28,Calc_OppAtt!$A$47:$AM$66,S$2+1,FALSE),VLOOKUP($D28,Calc_OppAtt!$A$47:$AM$66,S$2+1,FALSE))</f>
        <v>1.493123755</v>
      </c>
      <c r="T28" s="172">
        <f>MAX(VLOOKUP($C28,Calc_OppAtt!$A$47:$AM$66,T$2+1,FALSE),VLOOKUP($D28,Calc_OppAtt!$A$47:$AM$66,T$2+1,FALSE))</f>
        <v>1.100196294</v>
      </c>
      <c r="U28" s="172">
        <f>MAX(VLOOKUP($C28,Calc_OppAtt!$A$47:$AM$66,U$2+1,FALSE),VLOOKUP($D28,Calc_OppAtt!$A$47:$AM$66,U$2+1,FALSE))</f>
        <v>1.65029444</v>
      </c>
      <c r="V28" s="172">
        <f>MAX(VLOOKUP($C28,Calc_OppAtt!$A$47:$AM$66,V$2+1,FALSE),VLOOKUP($D28,Calc_OppAtt!$A$47:$AM$66,V$2+1,FALSE))</f>
        <v>1.139489338</v>
      </c>
      <c r="W28" s="172">
        <f>MAX(VLOOKUP($C28,Calc_OppAtt!$A$47:$AM$66,W$2+1,FALSE),VLOOKUP($D28,Calc_OppAtt!$A$47:$AM$66,W$2+1,FALSE))</f>
        <v>1.06869863</v>
      </c>
      <c r="X28" s="172">
        <f>MAX(VLOOKUP($C28,Calc_OppAtt!$A$47:$AM$66,X$2+1,FALSE),VLOOKUP($D28,Calc_OppAtt!$A$47:$AM$66,X$2+1,FALSE))</f>
        <v>1.296660024</v>
      </c>
      <c r="Y28" s="172">
        <f>MAX(VLOOKUP($C28,Calc_OppAtt!$A$47:$AM$66,Y$2+1,FALSE),VLOOKUP($D28,Calc_OppAtt!$A$47:$AM$66,Y$2+1,FALSE))</f>
        <v>1.296660024</v>
      </c>
      <c r="Z28" s="172">
        <f>MAX(VLOOKUP($C28,Calc_OppAtt!$A$47:$AM$66,Z$2+1,FALSE),VLOOKUP($D28,Calc_OppAtt!$A$47:$AM$66,Z$2+1,FALSE))</f>
        <v>0.8644402649</v>
      </c>
      <c r="AA28" s="172">
        <f>MAX(VLOOKUP($C28,Calc_OppAtt!$A$47:$AM$66,AA$2+1,FALSE),VLOOKUP($D28,Calc_OppAtt!$A$47:$AM$66,AA$2+1,FALSE))</f>
        <v>1.65029444</v>
      </c>
      <c r="AB28" s="172">
        <f>MAX(VLOOKUP($C28,Calc_OppAtt!$A$47:$AM$66,AB$2+1,FALSE),VLOOKUP($D28,Calc_OppAtt!$A$47:$AM$66,AB$2+1,FALSE))</f>
        <v>1.139489338</v>
      </c>
      <c r="AC28" s="172">
        <f>MAX(VLOOKUP($C28,Calc_OppAtt!$A$47:$AM$66,AC$2+1,FALSE),VLOOKUP($D28,Calc_OppAtt!$A$47:$AM$66,AC$2+1,FALSE))</f>
        <v>1.060903995</v>
      </c>
      <c r="AD28" s="172">
        <f>MAX(VLOOKUP($C28,Calc_OppAtt!$A$47:$AM$66,AD$2+1,FALSE),VLOOKUP($D28,Calc_OppAtt!$A$47:$AM$66,AD$2+1,FALSE))</f>
        <v>0.7465618773</v>
      </c>
      <c r="AE28" s="172">
        <f>MAX(VLOOKUP($C28,Calc_OppAtt!$A$47:$AM$66,AE$2+1,FALSE),VLOOKUP($D28,Calc_OppAtt!$A$47:$AM$66,AE$2+1,FALSE))</f>
        <v>1.06869863</v>
      </c>
      <c r="AF28" s="172">
        <f>MAX(VLOOKUP($C28,Calc_OppAtt!$A$47:$AM$66,AF$2+1,FALSE),VLOOKUP($D28,Calc_OppAtt!$A$47:$AM$66,AF$2+1,FALSE))</f>
        <v>1.021610951</v>
      </c>
      <c r="AG28" s="172">
        <f>MAX(VLOOKUP($C28,Calc_OppAtt!$A$47:$AM$66,AG$2+1,FALSE),VLOOKUP($D28,Calc_OppAtt!$A$47:$AM$66,AG$2+1,FALSE))</f>
        <v>0.8644402649</v>
      </c>
      <c r="AH28" s="172">
        <f>MAX(VLOOKUP($C28,Calc_OppAtt!$A$47:$AM$66,AH$2+1,FALSE),VLOOKUP($D28,Calc_OppAtt!$A$47:$AM$66,AH$2+1,FALSE))</f>
        <v>0.9823179059</v>
      </c>
      <c r="AI28" s="172">
        <f>MAX(VLOOKUP($C28,Calc_OppAtt!$A$47:$AM$66,AI$2+1,FALSE),VLOOKUP($D28,Calc_OppAtt!$A$47:$AM$66,AI$2+1,FALSE))</f>
        <v>1.178781636</v>
      </c>
      <c r="AJ28" s="172">
        <f>MAX(VLOOKUP($C28,Calc_OppAtt!$A$47:$AM$66,AJ$2+1,FALSE),VLOOKUP($D28,Calc_OppAtt!$A$47:$AM$66,AJ$2+1,FALSE))</f>
        <v>0.8644402649</v>
      </c>
      <c r="AK28" s="172">
        <f>MAX(VLOOKUP($C28,Calc_OppAtt!$A$47:$AM$66,AK$2+1,FALSE),VLOOKUP($D28,Calc_OppAtt!$A$47:$AM$66,AK$2+1,FALSE))</f>
        <v>1.218074681</v>
      </c>
      <c r="AL28" s="172">
        <f>MAX(VLOOKUP($C28,Calc_OppAtt!$A$47:$AM$66,AL$2+1,FALSE),VLOOKUP($D28,Calc_OppAtt!$A$47:$AM$66,AL$2+1,FALSE))</f>
        <v>1.414538412</v>
      </c>
      <c r="AM28" s="172">
        <f>MAX(VLOOKUP($C28,Calc_OppAtt!$A$47:$AM$66,AM$2+1,FALSE),VLOOKUP($D28,Calc_OppAtt!$A$47:$AM$66,AM$2+1,FALSE))</f>
        <v>1.475821918</v>
      </c>
      <c r="AN28" s="172">
        <f>MAX(VLOOKUP($C28,Calc_OppAtt!$A$47:$AM$66,AN$2+1,FALSE),VLOOKUP($D28,Calc_OppAtt!$A$47:$AM$66,AN$2+1,FALSE))</f>
        <v>1.170479452</v>
      </c>
      <c r="AO28" s="172">
        <f>MAX(VLOOKUP($C28,Calc_OppAtt!$A$47:$AM$66,AO$2+1,FALSE),VLOOKUP($D28,Calc_OppAtt!$A$47:$AM$66,AO$2+1,FALSE))</f>
        <v>1.101176471</v>
      </c>
      <c r="AP28" s="172">
        <f>MAX(VLOOKUP($C28,Calc_OppAtt!$A$47:$AM$66,AP$2+1,FALSE),VLOOKUP($D28,Calc_OppAtt!$A$47:$AM$66,AP$2+1,FALSE))</f>
        <v>1.178781636</v>
      </c>
      <c r="AQ28" s="170"/>
      <c r="AR28" s="170"/>
    </row>
    <row r="29" ht="12.75" customHeight="1">
      <c r="A29" s="170">
        <f t="shared" si="1"/>
        <v>2</v>
      </c>
      <c r="B29" s="170">
        <f t="shared" si="2"/>
        <v>10</v>
      </c>
      <c r="C29" s="140" t="str">
        <f t="array" ref="C29">INDEX(Fixtures!$A$2:$A$21,A29)</f>
        <v>Bournemouth</v>
      </c>
      <c r="D29" s="140" t="str">
        <f t="array" ref="D29">INDEX(Fixtures!$A$2:$A$21,B29)</f>
        <v>Huddersfield</v>
      </c>
      <c r="E29" s="172">
        <f>MAX(VLOOKUP($C29,Calc_OppAtt!$A$47:$AM$66,E$2+1,FALSE),VLOOKUP($D29,Calc_OppAtt!$A$47:$AM$66,E$2+1,FALSE))</f>
        <v>1.170479452</v>
      </c>
      <c r="F29" s="172">
        <f>MAX(VLOOKUP($C29,Calc_OppAtt!$A$47:$AM$66,F$2+1,FALSE),VLOOKUP($D29,Calc_OppAtt!$A$47:$AM$66,F$2+1,FALSE))</f>
        <v>1.021610951</v>
      </c>
      <c r="G29" s="172">
        <f>MAX(VLOOKUP($C29,Calc_OppAtt!$A$47:$AM$66,G$2+1,FALSE),VLOOKUP($D29,Calc_OppAtt!$A$47:$AM$66,G$2+1,FALSE))</f>
        <v>1.414538412</v>
      </c>
      <c r="H29" s="172">
        <f>MAX(VLOOKUP($C29,Calc_OppAtt!$A$47:$AM$66,H$2+1,FALSE),VLOOKUP($D29,Calc_OppAtt!$A$47:$AM$66,H$2+1,FALSE))</f>
        <v>0.8644402649</v>
      </c>
      <c r="I29" s="172">
        <f>MAX(VLOOKUP($C29,Calc_OppAtt!$A$47:$AM$66,I$2+1,FALSE),VLOOKUP($D29,Calc_OppAtt!$A$47:$AM$66,I$2+1,FALSE))</f>
        <v>1.493123755</v>
      </c>
      <c r="J29" s="172">
        <f>MAX(VLOOKUP($C29,Calc_OppAtt!$A$47:$AM$66,J$2+1,FALSE),VLOOKUP($D29,Calc_OppAtt!$A$47:$AM$66,J$2+1,FALSE))</f>
        <v>0.8644402649</v>
      </c>
      <c r="K29" s="172">
        <f>MAX(VLOOKUP($C29,Calc_OppAtt!$A$47:$AM$66,K$2+1,FALSE),VLOOKUP($D29,Calc_OppAtt!$A$47:$AM$66,K$2+1,FALSE))</f>
        <v>1.100196294</v>
      </c>
      <c r="L29" s="172">
        <f>MAX(VLOOKUP($C29,Calc_OppAtt!$A$47:$AM$66,L$2+1,FALSE),VLOOKUP($D29,Calc_OppAtt!$A$47:$AM$66,L$2+1,FALSE))</f>
        <v>1.218074681</v>
      </c>
      <c r="M29" s="172">
        <f>MAX(VLOOKUP($C29,Calc_OppAtt!$A$47:$AM$66,M$2+1,FALSE),VLOOKUP($D29,Calc_OppAtt!$A$47:$AM$66,M$2+1,FALSE))</f>
        <v>1.178781636</v>
      </c>
      <c r="N29" s="172">
        <f>MAX(VLOOKUP($C29,Calc_OppAtt!$A$47:$AM$66,N$2+1,FALSE),VLOOKUP($D29,Calc_OppAtt!$A$47:$AM$66,N$2+1,FALSE))</f>
        <v>1.218074681</v>
      </c>
      <c r="O29" s="172">
        <f>MAX(VLOOKUP($C29,Calc_OppAtt!$A$47:$AM$66,O$2+1,FALSE),VLOOKUP($D29,Calc_OppAtt!$A$47:$AM$66,O$2+1,FALSE))</f>
        <v>1.475821918</v>
      </c>
      <c r="P29" s="172">
        <f>MAX(VLOOKUP($C29,Calc_OppAtt!$A$47:$AM$66,P$2+1,FALSE),VLOOKUP($D29,Calc_OppAtt!$A$47:$AM$66,P$2+1,FALSE))</f>
        <v>1.65029444</v>
      </c>
      <c r="Q29" s="172">
        <f>MAX(VLOOKUP($C29,Calc_OppAtt!$A$47:$AM$66,Q$2+1,FALSE),VLOOKUP($D29,Calc_OppAtt!$A$47:$AM$66,Q$2+1,FALSE))</f>
        <v>1.218074681</v>
      </c>
      <c r="R29" s="172">
        <f>MAX(VLOOKUP($C29,Calc_OppAtt!$A$47:$AM$66,R$2+1,FALSE),VLOOKUP($D29,Calc_OppAtt!$A$47:$AM$66,R$2+1,FALSE))</f>
        <v>1.139489338</v>
      </c>
      <c r="S29" s="172">
        <f>MAX(VLOOKUP($C29,Calc_OppAtt!$A$47:$AM$66,S$2+1,FALSE),VLOOKUP($D29,Calc_OppAtt!$A$47:$AM$66,S$2+1,FALSE))</f>
        <v>1.296660024</v>
      </c>
      <c r="T29" s="172">
        <f>MAX(VLOOKUP($C29,Calc_OppAtt!$A$47:$AM$66,T$2+1,FALSE),VLOOKUP($D29,Calc_OppAtt!$A$47:$AM$66,T$2+1,FALSE))</f>
        <v>1.100196294</v>
      </c>
      <c r="U29" s="172">
        <f>MAX(VLOOKUP($C29,Calc_OppAtt!$A$47:$AM$66,U$2+1,FALSE),VLOOKUP($D29,Calc_OppAtt!$A$47:$AM$66,U$2+1,FALSE))</f>
        <v>1.178781636</v>
      </c>
      <c r="V29" s="172">
        <f>MAX(VLOOKUP($C29,Calc_OppAtt!$A$47:$AM$66,V$2+1,FALSE),VLOOKUP($D29,Calc_OppAtt!$A$47:$AM$66,V$2+1,FALSE))</f>
        <v>1.178781636</v>
      </c>
      <c r="W29" s="172">
        <f>MAX(VLOOKUP($C29,Calc_OppAtt!$A$47:$AM$66,W$2+1,FALSE),VLOOKUP($D29,Calc_OppAtt!$A$47:$AM$66,W$2+1,FALSE))</f>
        <v>0.6286834896</v>
      </c>
      <c r="X29" s="172">
        <f>MAX(VLOOKUP($C29,Calc_OppAtt!$A$47:$AM$66,X$2+1,FALSE),VLOOKUP($D29,Calc_OppAtt!$A$47:$AM$66,X$2+1,FALSE))</f>
        <v>1.04</v>
      </c>
      <c r="Y29" s="172">
        <f>MAX(VLOOKUP($C29,Calc_OppAtt!$A$47:$AM$66,Y$2+1,FALSE),VLOOKUP($D29,Calc_OppAtt!$A$47:$AM$66,Y$2+1,FALSE))</f>
        <v>1.296660024</v>
      </c>
      <c r="Z29" s="172">
        <f>MAX(VLOOKUP($C29,Calc_OppAtt!$A$47:$AM$66,Z$2+1,FALSE),VLOOKUP($D29,Calc_OppAtt!$A$47:$AM$66,Z$2+1,FALSE))</f>
        <v>0.9788235294</v>
      </c>
      <c r="AA29" s="172">
        <f>MAX(VLOOKUP($C29,Calc_OppAtt!$A$47:$AM$66,AA$2+1,FALSE),VLOOKUP($D29,Calc_OppAtt!$A$47:$AM$66,AA$2+1,FALSE))</f>
        <v>1.65029444</v>
      </c>
      <c r="AB29" s="172">
        <f>MAX(VLOOKUP($C29,Calc_OppAtt!$A$47:$AM$66,AB$2+1,FALSE),VLOOKUP($D29,Calc_OppAtt!$A$47:$AM$66,AB$2+1,FALSE))</f>
        <v>1.414538412</v>
      </c>
      <c r="AC29" s="172">
        <f>MAX(VLOOKUP($C29,Calc_OppAtt!$A$47:$AM$66,AC$2+1,FALSE),VLOOKUP($D29,Calc_OppAtt!$A$47:$AM$66,AC$2+1,FALSE))</f>
        <v>0.9788235294</v>
      </c>
      <c r="AD29" s="172">
        <f>MAX(VLOOKUP($C29,Calc_OppAtt!$A$47:$AM$66,AD$2+1,FALSE),VLOOKUP($D29,Calc_OppAtt!$A$47:$AM$66,AD$2+1,FALSE))</f>
        <v>1.218074681</v>
      </c>
      <c r="AE29" s="172">
        <f>MAX(VLOOKUP($C29,Calc_OppAtt!$A$47:$AM$66,AE$2+1,FALSE),VLOOKUP($D29,Calc_OppAtt!$A$47:$AM$66,AE$2+1,FALSE))</f>
        <v>1.06869863</v>
      </c>
      <c r="AF29" s="172">
        <f>MAX(VLOOKUP($C29,Calc_OppAtt!$A$47:$AM$66,AF$2+1,FALSE),VLOOKUP($D29,Calc_OppAtt!$A$47:$AM$66,AF$2+1,FALSE))</f>
        <v>1.06869863</v>
      </c>
      <c r="AG29" s="172">
        <f>MAX(VLOOKUP($C29,Calc_OppAtt!$A$47:$AM$66,AG$2+1,FALSE),VLOOKUP($D29,Calc_OppAtt!$A$47:$AM$66,AG$2+1,FALSE))</f>
        <v>0.9823179059</v>
      </c>
      <c r="AH29" s="172">
        <f>MAX(VLOOKUP($C29,Calc_OppAtt!$A$47:$AM$66,AH$2+1,FALSE),VLOOKUP($D29,Calc_OppAtt!$A$47:$AM$66,AH$2+1,FALSE))</f>
        <v>1.218074681</v>
      </c>
      <c r="AI29" s="172">
        <f>MAX(VLOOKUP($C29,Calc_OppAtt!$A$47:$AM$66,AI$2+1,FALSE),VLOOKUP($D29,Calc_OppAtt!$A$47:$AM$66,AI$2+1,FALSE))</f>
        <v>1.178781636</v>
      </c>
      <c r="AJ29" s="172">
        <f>MAX(VLOOKUP($C29,Calc_OppAtt!$A$47:$AM$66,AJ$2+1,FALSE),VLOOKUP($D29,Calc_OppAtt!$A$47:$AM$66,AJ$2+1,FALSE))</f>
        <v>1.060903995</v>
      </c>
      <c r="AK29" s="172">
        <f>MAX(VLOOKUP($C29,Calc_OppAtt!$A$47:$AM$66,AK$2+1,FALSE),VLOOKUP($D29,Calc_OppAtt!$A$47:$AM$66,AK$2+1,FALSE))</f>
        <v>1.493123755</v>
      </c>
      <c r="AL29" s="172">
        <f>MAX(VLOOKUP($C29,Calc_OppAtt!$A$47:$AM$66,AL$2+1,FALSE),VLOOKUP($D29,Calc_OppAtt!$A$47:$AM$66,AL$2+1,FALSE))</f>
        <v>0.9823179059</v>
      </c>
      <c r="AM29" s="172">
        <f>MAX(VLOOKUP($C29,Calc_OppAtt!$A$47:$AM$66,AM$2+1,FALSE),VLOOKUP($D29,Calc_OppAtt!$A$47:$AM$66,AM$2+1,FALSE))</f>
        <v>1.475821918</v>
      </c>
      <c r="AN29" s="172">
        <f>MAX(VLOOKUP($C29,Calc_OppAtt!$A$47:$AM$66,AN$2+1,FALSE),VLOOKUP($D29,Calc_OppAtt!$A$47:$AM$66,AN$2+1,FALSE))</f>
        <v>1.021610951</v>
      </c>
      <c r="AO29" s="172">
        <f>MAX(VLOOKUP($C29,Calc_OppAtt!$A$47:$AM$66,AO$2+1,FALSE),VLOOKUP($D29,Calc_OppAtt!$A$47:$AM$66,AO$2+1,FALSE))</f>
        <v>0.785854922</v>
      </c>
      <c r="AP29" s="172">
        <f>MAX(VLOOKUP($C29,Calc_OppAtt!$A$47:$AM$66,AP$2+1,FALSE),VLOOKUP($D29,Calc_OppAtt!$A$47:$AM$66,AP$2+1,FALSE))</f>
        <v>1.060903995</v>
      </c>
      <c r="AQ29" s="170"/>
      <c r="AR29" s="170"/>
    </row>
    <row r="30" ht="12.75" customHeight="1">
      <c r="A30" s="170">
        <f t="shared" si="1"/>
        <v>2</v>
      </c>
      <c r="B30" s="170">
        <f t="shared" si="2"/>
        <v>11</v>
      </c>
      <c r="C30" s="140" t="str">
        <f t="array" ref="C30">INDEX(Fixtures!$A$2:$A$21,A30)</f>
        <v>Bournemouth</v>
      </c>
      <c r="D30" s="140" t="str">
        <f t="array" ref="D30">INDEX(Fixtures!$A$2:$A$21,B30)</f>
        <v>Leicester</v>
      </c>
      <c r="E30" s="172">
        <f>MAX(VLOOKUP($C30,Calc_OppAtt!$A$47:$AM$66,E$2+1,FALSE),VLOOKUP($D30,Calc_OppAtt!$A$47:$AM$66,E$2+1,FALSE))</f>
        <v>1.170479452</v>
      </c>
      <c r="F30" s="172">
        <f>MAX(VLOOKUP($C30,Calc_OppAtt!$A$47:$AM$66,F$2+1,FALSE),VLOOKUP($D30,Calc_OppAtt!$A$47:$AM$66,F$2+1,FALSE))</f>
        <v>1.06869863</v>
      </c>
      <c r="G30" s="172">
        <f>MAX(VLOOKUP($C30,Calc_OppAtt!$A$47:$AM$66,G$2+1,FALSE),VLOOKUP($D30,Calc_OppAtt!$A$47:$AM$66,G$2+1,FALSE))</f>
        <v>1.414538412</v>
      </c>
      <c r="H30" s="172">
        <f>MAX(VLOOKUP($C30,Calc_OppAtt!$A$47:$AM$66,H$2+1,FALSE),VLOOKUP($D30,Calc_OppAtt!$A$47:$AM$66,H$2+1,FALSE))</f>
        <v>1.100196294</v>
      </c>
      <c r="I30" s="172">
        <f>MAX(VLOOKUP($C30,Calc_OppAtt!$A$47:$AM$66,I$2+1,FALSE),VLOOKUP($D30,Calc_OppAtt!$A$47:$AM$66,I$2+1,FALSE))</f>
        <v>1.493123755</v>
      </c>
      <c r="J30" s="172">
        <f>MAX(VLOOKUP($C30,Calc_OppAtt!$A$47:$AM$66,J$2+1,FALSE),VLOOKUP($D30,Calc_OppAtt!$A$47:$AM$66,J$2+1,FALSE))</f>
        <v>1.296660024</v>
      </c>
      <c r="K30" s="172">
        <f>MAX(VLOOKUP($C30,Calc_OppAtt!$A$47:$AM$66,K$2+1,FALSE),VLOOKUP($D30,Calc_OppAtt!$A$47:$AM$66,K$2+1,FALSE))</f>
        <v>1.100196294</v>
      </c>
      <c r="L30" s="172">
        <f>MAX(VLOOKUP($C30,Calc_OppAtt!$A$47:$AM$66,L$2+1,FALSE),VLOOKUP($D30,Calc_OppAtt!$A$47:$AM$66,L$2+1,FALSE))</f>
        <v>1.414538412</v>
      </c>
      <c r="M30" s="172">
        <f>MAX(VLOOKUP($C30,Calc_OppAtt!$A$47:$AM$66,M$2+1,FALSE),VLOOKUP($D30,Calc_OppAtt!$A$47:$AM$66,M$2+1,FALSE))</f>
        <v>1.178781636</v>
      </c>
      <c r="N30" s="172">
        <f>MAX(VLOOKUP($C30,Calc_OppAtt!$A$47:$AM$66,N$2+1,FALSE),VLOOKUP($D30,Calc_OppAtt!$A$47:$AM$66,N$2+1,FALSE))</f>
        <v>1.65029444</v>
      </c>
      <c r="O30" s="172">
        <f>MAX(VLOOKUP($C30,Calc_OppAtt!$A$47:$AM$66,O$2+1,FALSE),VLOOKUP($D30,Calc_OppAtt!$A$47:$AM$66,O$2+1,FALSE))</f>
        <v>0.9788235294</v>
      </c>
      <c r="P30" s="172">
        <f>MAX(VLOOKUP($C30,Calc_OppAtt!$A$47:$AM$66,P$2+1,FALSE),VLOOKUP($D30,Calc_OppAtt!$A$47:$AM$66,P$2+1,FALSE))</f>
        <v>0.8644402649</v>
      </c>
      <c r="Q30" s="172">
        <f>MAX(VLOOKUP($C30,Calc_OppAtt!$A$47:$AM$66,Q$2+1,FALSE),VLOOKUP($D30,Calc_OppAtt!$A$47:$AM$66,Q$2+1,FALSE))</f>
        <v>1.218074681</v>
      </c>
      <c r="R30" s="172">
        <f>MAX(VLOOKUP($C30,Calc_OppAtt!$A$47:$AM$66,R$2+1,FALSE),VLOOKUP($D30,Calc_OppAtt!$A$47:$AM$66,R$2+1,FALSE))</f>
        <v>1.296660024</v>
      </c>
      <c r="S30" s="172">
        <f>MAX(VLOOKUP($C30,Calc_OppAtt!$A$47:$AM$66,S$2+1,FALSE),VLOOKUP($D30,Calc_OppAtt!$A$47:$AM$66,S$2+1,FALSE))</f>
        <v>1.296660024</v>
      </c>
      <c r="T30" s="172">
        <f>MAX(VLOOKUP($C30,Calc_OppAtt!$A$47:$AM$66,T$2+1,FALSE),VLOOKUP($D30,Calc_OppAtt!$A$47:$AM$66,T$2+1,FALSE))</f>
        <v>1.100196294</v>
      </c>
      <c r="U30" s="172">
        <f>MAX(VLOOKUP($C30,Calc_OppAtt!$A$47:$AM$66,U$2+1,FALSE),VLOOKUP($D30,Calc_OppAtt!$A$47:$AM$66,U$2+1,FALSE))</f>
        <v>1.101176471</v>
      </c>
      <c r="V30" s="172">
        <f>MAX(VLOOKUP($C30,Calc_OppAtt!$A$47:$AM$66,V$2+1,FALSE),VLOOKUP($D30,Calc_OppAtt!$A$47:$AM$66,V$2+1,FALSE))</f>
        <v>1.139489338</v>
      </c>
      <c r="W30" s="172">
        <f>MAX(VLOOKUP($C30,Calc_OppAtt!$A$47:$AM$66,W$2+1,FALSE),VLOOKUP($D30,Calc_OppAtt!$A$47:$AM$66,W$2+1,FALSE))</f>
        <v>0.6286834896</v>
      </c>
      <c r="X30" s="172">
        <f>MAX(VLOOKUP($C30,Calc_OppAtt!$A$47:$AM$66,X$2+1,FALSE),VLOOKUP($D30,Calc_OppAtt!$A$47:$AM$66,X$2+1,FALSE))</f>
        <v>1.170479452</v>
      </c>
      <c r="Y30" s="172">
        <f>MAX(VLOOKUP($C30,Calc_OppAtt!$A$47:$AM$66,Y$2+1,FALSE),VLOOKUP($D30,Calc_OppAtt!$A$47:$AM$66,Y$2+1,FALSE))</f>
        <v>1.296660024</v>
      </c>
      <c r="Z30" s="172">
        <f>MAX(VLOOKUP($C30,Calc_OppAtt!$A$47:$AM$66,Z$2+1,FALSE),VLOOKUP($D30,Calc_OppAtt!$A$47:$AM$66,Z$2+1,FALSE))</f>
        <v>1.178781636</v>
      </c>
      <c r="AA30" s="172">
        <f>MAX(VLOOKUP($C30,Calc_OppAtt!$A$47:$AM$66,AA$2+1,FALSE),VLOOKUP($D30,Calc_OppAtt!$A$47:$AM$66,AA$2+1,FALSE))</f>
        <v>1.65029444</v>
      </c>
      <c r="AB30" s="172">
        <f>MAX(VLOOKUP($C30,Calc_OppAtt!$A$47:$AM$66,AB$2+1,FALSE),VLOOKUP($D30,Calc_OppAtt!$A$47:$AM$66,AB$2+1,FALSE))</f>
        <v>0.8644402649</v>
      </c>
      <c r="AC30" s="172">
        <f>MAX(VLOOKUP($C30,Calc_OppAtt!$A$47:$AM$66,AC$2+1,FALSE),VLOOKUP($D30,Calc_OppAtt!$A$47:$AM$66,AC$2+1,FALSE))</f>
        <v>0.9788235294</v>
      </c>
      <c r="AD30" s="172">
        <f>MAX(VLOOKUP($C30,Calc_OppAtt!$A$47:$AM$66,AD$2+1,FALSE),VLOOKUP($D30,Calc_OppAtt!$A$47:$AM$66,AD$2+1,FALSE))</f>
        <v>0.6286834896</v>
      </c>
      <c r="AE30" s="172">
        <f>MAX(VLOOKUP($C30,Calc_OppAtt!$A$47:$AM$66,AE$2+1,FALSE),VLOOKUP($D30,Calc_OppAtt!$A$47:$AM$66,AE$2+1,FALSE))</f>
        <v>1.100196294</v>
      </c>
      <c r="AF30" s="172">
        <f>MAX(VLOOKUP($C30,Calc_OppAtt!$A$47:$AM$66,AF$2+1,FALSE),VLOOKUP($D30,Calc_OppAtt!$A$47:$AM$66,AF$2+1,FALSE))</f>
        <v>1.139489338</v>
      </c>
      <c r="AG30" s="172">
        <f>MAX(VLOOKUP($C30,Calc_OppAtt!$A$47:$AM$66,AG$2+1,FALSE),VLOOKUP($D30,Calc_OppAtt!$A$47:$AM$66,AG$2+1,FALSE))</f>
        <v>1.218074681</v>
      </c>
      <c r="AH30" s="172">
        <f>MAX(VLOOKUP($C30,Calc_OppAtt!$A$47:$AM$66,AH$2+1,FALSE),VLOOKUP($D30,Calc_OppAtt!$A$47:$AM$66,AH$2+1,FALSE))</f>
        <v>1.475821918</v>
      </c>
      <c r="AI30" s="172">
        <f>MAX(VLOOKUP($C30,Calc_OppAtt!$A$47:$AM$66,AI$2+1,FALSE),VLOOKUP($D30,Calc_OppAtt!$A$47:$AM$66,AI$2+1,FALSE))</f>
        <v>1.178781636</v>
      </c>
      <c r="AJ30" s="172">
        <f>MAX(VLOOKUP($C30,Calc_OppAtt!$A$47:$AM$66,AJ$2+1,FALSE),VLOOKUP($D30,Calc_OppAtt!$A$47:$AM$66,AJ$2+1,FALSE))</f>
        <v>1.218074681</v>
      </c>
      <c r="AK30" s="172">
        <f>MAX(VLOOKUP($C30,Calc_OppAtt!$A$47:$AM$66,AK$2+1,FALSE),VLOOKUP($D30,Calc_OppAtt!$A$47:$AM$66,AK$2+1,FALSE))</f>
        <v>0.9823179059</v>
      </c>
      <c r="AL30" s="172">
        <f>MAX(VLOOKUP($C30,Calc_OppAtt!$A$47:$AM$66,AL$2+1,FALSE),VLOOKUP($D30,Calc_OppAtt!$A$47:$AM$66,AL$2+1,FALSE))</f>
        <v>1.178781636</v>
      </c>
      <c r="AM30" s="172">
        <f>MAX(VLOOKUP($C30,Calc_OppAtt!$A$47:$AM$66,AM$2+1,FALSE),VLOOKUP($D30,Calc_OppAtt!$A$47:$AM$66,AM$2+1,FALSE))</f>
        <v>1.475821918</v>
      </c>
      <c r="AN30" s="172">
        <f>MAX(VLOOKUP($C30,Calc_OppAtt!$A$47:$AM$66,AN$2+1,FALSE),VLOOKUP($D30,Calc_OppAtt!$A$47:$AM$66,AN$2+1,FALSE))</f>
        <v>1.218074681</v>
      </c>
      <c r="AO30" s="172">
        <f>MAX(VLOOKUP($C30,Calc_OppAtt!$A$47:$AM$66,AO$2+1,FALSE),VLOOKUP($D30,Calc_OppAtt!$A$47:$AM$66,AO$2+1,FALSE))</f>
        <v>0.785854922</v>
      </c>
      <c r="AP30" s="172">
        <f>MAX(VLOOKUP($C30,Calc_OppAtt!$A$47:$AM$66,AP$2+1,FALSE),VLOOKUP($D30,Calc_OppAtt!$A$47:$AM$66,AP$2+1,FALSE))</f>
        <v>1.060903995</v>
      </c>
      <c r="AQ30" s="170"/>
      <c r="AR30" s="170"/>
    </row>
    <row r="31" ht="12.75" customHeight="1">
      <c r="A31" s="170">
        <f t="shared" si="1"/>
        <v>2</v>
      </c>
      <c r="B31" s="170">
        <f t="shared" si="2"/>
        <v>12</v>
      </c>
      <c r="C31" s="140" t="str">
        <f t="array" ref="C31">INDEX(Fixtures!$A$2:$A$21,A31)</f>
        <v>Bournemouth</v>
      </c>
      <c r="D31" s="140" t="str">
        <f t="array" ref="D31">INDEX(Fixtures!$A$2:$A$21,B31)</f>
        <v>Liverpool</v>
      </c>
      <c r="E31" s="172">
        <f>MAX(VLOOKUP($C31,Calc_OppAtt!$A$47:$AM$66,E$2+1,FALSE),VLOOKUP($D31,Calc_OppAtt!$A$47:$AM$66,E$2+1,FALSE))</f>
        <v>1.65029444</v>
      </c>
      <c r="F31" s="172">
        <f>MAX(VLOOKUP($C31,Calc_OppAtt!$A$47:$AM$66,F$2+1,FALSE),VLOOKUP($D31,Calc_OppAtt!$A$47:$AM$66,F$2+1,FALSE))</f>
        <v>1.060903995</v>
      </c>
      <c r="G31" s="172">
        <f>MAX(VLOOKUP($C31,Calc_OppAtt!$A$47:$AM$66,G$2+1,FALSE),VLOOKUP($D31,Calc_OppAtt!$A$47:$AM$66,G$2+1,FALSE))</f>
        <v>1.414538412</v>
      </c>
      <c r="H31" s="172">
        <f>MAX(VLOOKUP($C31,Calc_OppAtt!$A$47:$AM$66,H$2+1,FALSE),VLOOKUP($D31,Calc_OppAtt!$A$47:$AM$66,H$2+1,FALSE))</f>
        <v>0.8644402649</v>
      </c>
      <c r="I31" s="172">
        <f>MAX(VLOOKUP($C31,Calc_OppAtt!$A$47:$AM$66,I$2+1,FALSE),VLOOKUP($D31,Calc_OppAtt!$A$47:$AM$66,I$2+1,FALSE))</f>
        <v>1.493123755</v>
      </c>
      <c r="J31" s="172">
        <f>MAX(VLOOKUP($C31,Calc_OppAtt!$A$47:$AM$66,J$2+1,FALSE),VLOOKUP($D31,Calc_OppAtt!$A$47:$AM$66,J$2+1,FALSE))</f>
        <v>1.178781636</v>
      </c>
      <c r="K31" s="172">
        <f>MAX(VLOOKUP($C31,Calc_OppAtt!$A$47:$AM$66,K$2+1,FALSE),VLOOKUP($D31,Calc_OppAtt!$A$47:$AM$66,K$2+1,FALSE))</f>
        <v>1.100196294</v>
      </c>
      <c r="L31" s="172">
        <f>MAX(VLOOKUP($C31,Calc_OppAtt!$A$47:$AM$66,L$2+1,FALSE),VLOOKUP($D31,Calc_OppAtt!$A$47:$AM$66,L$2+1,FALSE))</f>
        <v>1.218074681</v>
      </c>
      <c r="M31" s="172">
        <f>MAX(VLOOKUP($C31,Calc_OppAtt!$A$47:$AM$66,M$2+1,FALSE),VLOOKUP($D31,Calc_OppAtt!$A$47:$AM$66,M$2+1,FALSE))</f>
        <v>1.178781636</v>
      </c>
      <c r="N31" s="172">
        <f>MAX(VLOOKUP($C31,Calc_OppAtt!$A$47:$AM$66,N$2+1,FALSE),VLOOKUP($D31,Calc_OppAtt!$A$47:$AM$66,N$2+1,FALSE))</f>
        <v>1.170479452</v>
      </c>
      <c r="O31" s="172">
        <f>MAX(VLOOKUP($C31,Calc_OppAtt!$A$47:$AM$66,O$2+1,FALSE),VLOOKUP($D31,Calc_OppAtt!$A$47:$AM$66,O$2+1,FALSE))</f>
        <v>0.785854922</v>
      </c>
      <c r="P31" s="172">
        <f>MAX(VLOOKUP($C31,Calc_OppAtt!$A$47:$AM$66,P$2+1,FALSE),VLOOKUP($D31,Calc_OppAtt!$A$47:$AM$66,P$2+1,FALSE))</f>
        <v>1.475821918</v>
      </c>
      <c r="Q31" s="172">
        <f>MAX(VLOOKUP($C31,Calc_OppAtt!$A$47:$AM$66,Q$2+1,FALSE),VLOOKUP($D31,Calc_OppAtt!$A$47:$AM$66,Q$2+1,FALSE))</f>
        <v>1.218074681</v>
      </c>
      <c r="R31" s="172">
        <f>MAX(VLOOKUP($C31,Calc_OppAtt!$A$47:$AM$66,R$2+1,FALSE),VLOOKUP($D31,Calc_OppAtt!$A$47:$AM$66,R$2+1,FALSE))</f>
        <v>1.414538412</v>
      </c>
      <c r="S31" s="172">
        <f>MAX(VLOOKUP($C31,Calc_OppAtt!$A$47:$AM$66,S$2+1,FALSE),VLOOKUP($D31,Calc_OppAtt!$A$47:$AM$66,S$2+1,FALSE))</f>
        <v>1.296660024</v>
      </c>
      <c r="T31" s="172">
        <f>MAX(VLOOKUP($C31,Calc_OppAtt!$A$47:$AM$66,T$2+1,FALSE),VLOOKUP($D31,Calc_OppAtt!$A$47:$AM$66,T$2+1,FALSE))</f>
        <v>1.178781636</v>
      </c>
      <c r="U31" s="172">
        <f>MAX(VLOOKUP($C31,Calc_OppAtt!$A$47:$AM$66,U$2+1,FALSE),VLOOKUP($D31,Calc_OppAtt!$A$47:$AM$66,U$2+1,FALSE))</f>
        <v>1.101176471</v>
      </c>
      <c r="V31" s="172">
        <f>MAX(VLOOKUP($C31,Calc_OppAtt!$A$47:$AM$66,V$2+1,FALSE),VLOOKUP($D31,Calc_OppAtt!$A$47:$AM$66,V$2+1,FALSE))</f>
        <v>1.139489338</v>
      </c>
      <c r="W31" s="172">
        <f>MAX(VLOOKUP($C31,Calc_OppAtt!$A$47:$AM$66,W$2+1,FALSE),VLOOKUP($D31,Calc_OppAtt!$A$47:$AM$66,W$2+1,FALSE))</f>
        <v>1.178781636</v>
      </c>
      <c r="X31" s="172">
        <f>MAX(VLOOKUP($C31,Calc_OppAtt!$A$47:$AM$66,X$2+1,FALSE),VLOOKUP($D31,Calc_OppAtt!$A$47:$AM$66,X$2+1,FALSE))</f>
        <v>1.218074681</v>
      </c>
      <c r="Y31" s="172">
        <f>MAX(VLOOKUP($C31,Calc_OppAtt!$A$47:$AM$66,Y$2+1,FALSE),VLOOKUP($D31,Calc_OppAtt!$A$47:$AM$66,Y$2+1,FALSE))</f>
        <v>1.296660024</v>
      </c>
      <c r="Z31" s="172">
        <f>MAX(VLOOKUP($C31,Calc_OppAtt!$A$47:$AM$66,Z$2+1,FALSE),VLOOKUP($D31,Calc_OppAtt!$A$47:$AM$66,Z$2+1,FALSE))</f>
        <v>0.9823179059</v>
      </c>
      <c r="AA31" s="172">
        <f>MAX(VLOOKUP($C31,Calc_OppAtt!$A$47:$AM$66,AA$2+1,FALSE),VLOOKUP($D31,Calc_OppAtt!$A$47:$AM$66,AA$2+1,FALSE))</f>
        <v>1.65029444</v>
      </c>
      <c r="AB31" s="172">
        <f>MAX(VLOOKUP($C31,Calc_OppAtt!$A$47:$AM$66,AB$2+1,FALSE),VLOOKUP($D31,Calc_OppAtt!$A$47:$AM$66,AB$2+1,FALSE))</f>
        <v>1.493123755</v>
      </c>
      <c r="AC31" s="172">
        <f>MAX(VLOOKUP($C31,Calc_OppAtt!$A$47:$AM$66,AC$2+1,FALSE),VLOOKUP($D31,Calc_OppAtt!$A$47:$AM$66,AC$2+1,FALSE))</f>
        <v>1.021610951</v>
      </c>
      <c r="AD31" s="172">
        <f>MAX(VLOOKUP($C31,Calc_OppAtt!$A$47:$AM$66,AD$2+1,FALSE),VLOOKUP($D31,Calc_OppAtt!$A$47:$AM$66,AD$2+1,FALSE))</f>
        <v>1.218074681</v>
      </c>
      <c r="AE31" s="172">
        <f>MAX(VLOOKUP($C31,Calc_OppAtt!$A$47:$AM$66,AE$2+1,FALSE),VLOOKUP($D31,Calc_OppAtt!$A$47:$AM$66,AE$2+1,FALSE))</f>
        <v>1.06869863</v>
      </c>
      <c r="AF31" s="172">
        <f>MAX(VLOOKUP($C31,Calc_OppAtt!$A$47:$AM$66,AF$2+1,FALSE),VLOOKUP($D31,Calc_OppAtt!$A$47:$AM$66,AF$2+1,FALSE))</f>
        <v>1.296660024</v>
      </c>
      <c r="AG31" s="172">
        <f>MAX(VLOOKUP($C31,Calc_OppAtt!$A$47:$AM$66,AG$2+1,FALSE),VLOOKUP($D31,Calc_OppAtt!$A$47:$AM$66,AG$2+1,FALSE))</f>
        <v>0.8644402649</v>
      </c>
      <c r="AH31" s="172">
        <f>MAX(VLOOKUP($C31,Calc_OppAtt!$A$47:$AM$66,AH$2+1,FALSE),VLOOKUP($D31,Calc_OppAtt!$A$47:$AM$66,AH$2+1,FALSE))</f>
        <v>0.9823179059</v>
      </c>
      <c r="AI31" s="172">
        <f>MAX(VLOOKUP($C31,Calc_OppAtt!$A$47:$AM$66,AI$2+1,FALSE),VLOOKUP($D31,Calc_OppAtt!$A$47:$AM$66,AI$2+1,FALSE))</f>
        <v>1.178781636</v>
      </c>
      <c r="AJ31" s="172">
        <f>MAX(VLOOKUP($C31,Calc_OppAtt!$A$47:$AM$66,AJ$2+1,FALSE),VLOOKUP($D31,Calc_OppAtt!$A$47:$AM$66,AJ$2+1,FALSE))</f>
        <v>0.8644402649</v>
      </c>
      <c r="AK31" s="172">
        <f>MAX(VLOOKUP($C31,Calc_OppAtt!$A$47:$AM$66,AK$2+1,FALSE),VLOOKUP($D31,Calc_OppAtt!$A$47:$AM$66,AK$2+1,FALSE))</f>
        <v>1.021610951</v>
      </c>
      <c r="AL31" s="172">
        <f>MAX(VLOOKUP($C31,Calc_OppAtt!$A$47:$AM$66,AL$2+1,FALSE),VLOOKUP($D31,Calc_OppAtt!$A$47:$AM$66,AL$2+1,FALSE))</f>
        <v>0.9823179059</v>
      </c>
      <c r="AM31" s="172">
        <f>MAX(VLOOKUP($C31,Calc_OppAtt!$A$47:$AM$66,AM$2+1,FALSE),VLOOKUP($D31,Calc_OppAtt!$A$47:$AM$66,AM$2+1,FALSE))</f>
        <v>1.475821918</v>
      </c>
      <c r="AN31" s="172">
        <f>MAX(VLOOKUP($C31,Calc_OppAtt!$A$47:$AM$66,AN$2+1,FALSE),VLOOKUP($D31,Calc_OppAtt!$A$47:$AM$66,AN$2+1,FALSE))</f>
        <v>1.296660024</v>
      </c>
      <c r="AO31" s="172">
        <f>MAX(VLOOKUP($C31,Calc_OppAtt!$A$47:$AM$66,AO$2+1,FALSE),VLOOKUP($D31,Calc_OppAtt!$A$47:$AM$66,AO$2+1,FALSE))</f>
        <v>0.785854922</v>
      </c>
      <c r="AP31" s="172">
        <f>MAX(VLOOKUP($C31,Calc_OppAtt!$A$47:$AM$66,AP$2+1,FALSE),VLOOKUP($D31,Calc_OppAtt!$A$47:$AM$66,AP$2+1,FALSE))</f>
        <v>1.06869863</v>
      </c>
      <c r="AQ31" s="170"/>
      <c r="AR31" s="170"/>
    </row>
    <row r="32" ht="12.75" customHeight="1">
      <c r="A32" s="170">
        <f t="shared" si="1"/>
        <v>2</v>
      </c>
      <c r="B32" s="170">
        <f t="shared" si="2"/>
        <v>13</v>
      </c>
      <c r="C32" s="140" t="str">
        <f t="array" ref="C32">INDEX(Fixtures!$A$2:$A$21,A32)</f>
        <v>Bournemouth</v>
      </c>
      <c r="D32" s="140" t="str">
        <f t="array" ref="D32">INDEX(Fixtures!$A$2:$A$21,B32)</f>
        <v>Man City</v>
      </c>
      <c r="E32" s="172">
        <f>MAX(VLOOKUP($C32,Calc_OppAtt!$A$47:$AM$66,E$2+1,FALSE),VLOOKUP($D32,Calc_OppAtt!$A$47:$AM$66,E$2+1,FALSE))</f>
        <v>1.170479452</v>
      </c>
      <c r="F32" s="172">
        <f>MAX(VLOOKUP($C32,Calc_OppAtt!$A$47:$AM$66,F$2+1,FALSE),VLOOKUP($D32,Calc_OppAtt!$A$47:$AM$66,F$2+1,FALSE))</f>
        <v>1.296660024</v>
      </c>
      <c r="G32" s="172">
        <f>MAX(VLOOKUP($C32,Calc_OppAtt!$A$47:$AM$66,G$2+1,FALSE),VLOOKUP($D32,Calc_OppAtt!$A$47:$AM$66,G$2+1,FALSE))</f>
        <v>1.414538412</v>
      </c>
      <c r="H32" s="172">
        <f>MAX(VLOOKUP($C32,Calc_OppAtt!$A$47:$AM$66,H$2+1,FALSE),VLOOKUP($D32,Calc_OppAtt!$A$47:$AM$66,H$2+1,FALSE))</f>
        <v>1.178781636</v>
      </c>
      <c r="I32" s="172">
        <f>MAX(VLOOKUP($C32,Calc_OppAtt!$A$47:$AM$66,I$2+1,FALSE),VLOOKUP($D32,Calc_OppAtt!$A$47:$AM$66,I$2+1,FALSE))</f>
        <v>1.493123755</v>
      </c>
      <c r="J32" s="172">
        <f>MAX(VLOOKUP($C32,Calc_OppAtt!$A$47:$AM$66,J$2+1,FALSE),VLOOKUP($D32,Calc_OppAtt!$A$47:$AM$66,J$2+1,FALSE))</f>
        <v>0.9788235294</v>
      </c>
      <c r="K32" s="172">
        <f>MAX(VLOOKUP($C32,Calc_OppAtt!$A$47:$AM$66,K$2+1,FALSE),VLOOKUP($D32,Calc_OppAtt!$A$47:$AM$66,K$2+1,FALSE))</f>
        <v>1.139489338</v>
      </c>
      <c r="L32" s="172">
        <f>MAX(VLOOKUP($C32,Calc_OppAtt!$A$47:$AM$66,L$2+1,FALSE),VLOOKUP($D32,Calc_OppAtt!$A$47:$AM$66,L$2+1,FALSE))</f>
        <v>1.218074681</v>
      </c>
      <c r="M32" s="172">
        <f>MAX(VLOOKUP($C32,Calc_OppAtt!$A$47:$AM$66,M$2+1,FALSE),VLOOKUP($D32,Calc_OppAtt!$A$47:$AM$66,M$2+1,FALSE))</f>
        <v>1.178781636</v>
      </c>
      <c r="N32" s="172">
        <f>MAX(VLOOKUP($C32,Calc_OppAtt!$A$47:$AM$66,N$2+1,FALSE),VLOOKUP($D32,Calc_OppAtt!$A$47:$AM$66,N$2+1,FALSE))</f>
        <v>1.04</v>
      </c>
      <c r="O32" s="172">
        <f>MAX(VLOOKUP($C32,Calc_OppAtt!$A$47:$AM$66,O$2+1,FALSE),VLOOKUP($D32,Calc_OppAtt!$A$47:$AM$66,O$2+1,FALSE))</f>
        <v>1.178781636</v>
      </c>
      <c r="P32" s="172">
        <f>MAX(VLOOKUP($C32,Calc_OppAtt!$A$47:$AM$66,P$2+1,FALSE),VLOOKUP($D32,Calc_OppAtt!$A$47:$AM$66,P$2+1,FALSE))</f>
        <v>0.7465618773</v>
      </c>
      <c r="Q32" s="172">
        <f>MAX(VLOOKUP($C32,Calc_OppAtt!$A$47:$AM$66,Q$2+1,FALSE),VLOOKUP($D32,Calc_OppAtt!$A$47:$AM$66,Q$2+1,FALSE))</f>
        <v>1.218074681</v>
      </c>
      <c r="R32" s="172">
        <f>MAX(VLOOKUP($C32,Calc_OppAtt!$A$47:$AM$66,R$2+1,FALSE),VLOOKUP($D32,Calc_OppAtt!$A$47:$AM$66,R$2+1,FALSE))</f>
        <v>1.218074681</v>
      </c>
      <c r="S32" s="172">
        <f>MAX(VLOOKUP($C32,Calc_OppAtt!$A$47:$AM$66,S$2+1,FALSE),VLOOKUP($D32,Calc_OppAtt!$A$47:$AM$66,S$2+1,FALSE))</f>
        <v>1.296660024</v>
      </c>
      <c r="T32" s="172">
        <f>MAX(VLOOKUP($C32,Calc_OppAtt!$A$47:$AM$66,T$2+1,FALSE),VLOOKUP($D32,Calc_OppAtt!$A$47:$AM$66,T$2+1,FALSE))</f>
        <v>1.100196294</v>
      </c>
      <c r="U32" s="172">
        <f>MAX(VLOOKUP($C32,Calc_OppAtt!$A$47:$AM$66,U$2+1,FALSE),VLOOKUP($D32,Calc_OppAtt!$A$47:$AM$66,U$2+1,FALSE))</f>
        <v>1.414538412</v>
      </c>
      <c r="V32" s="172">
        <f>MAX(VLOOKUP($C32,Calc_OppAtt!$A$47:$AM$66,V$2+1,FALSE),VLOOKUP($D32,Calc_OppAtt!$A$47:$AM$66,V$2+1,FALSE))</f>
        <v>1.139489338</v>
      </c>
      <c r="W32" s="172">
        <f>MAX(VLOOKUP($C32,Calc_OppAtt!$A$47:$AM$66,W$2+1,FALSE),VLOOKUP($D32,Calc_OppAtt!$A$47:$AM$66,W$2+1,FALSE))</f>
        <v>0.8644402649</v>
      </c>
      <c r="X32" s="172">
        <f>MAX(VLOOKUP($C32,Calc_OppAtt!$A$47:$AM$66,X$2+1,FALSE),VLOOKUP($D32,Calc_OppAtt!$A$47:$AM$66,X$2+1,FALSE))</f>
        <v>1.021610951</v>
      </c>
      <c r="Y32" s="172">
        <f>MAX(VLOOKUP($C32,Calc_OppAtt!$A$47:$AM$66,Y$2+1,FALSE),VLOOKUP($D32,Calc_OppAtt!$A$47:$AM$66,Y$2+1,FALSE))</f>
        <v>1.296660024</v>
      </c>
      <c r="Z32" s="172">
        <f>MAX(VLOOKUP($C32,Calc_OppAtt!$A$47:$AM$66,Z$2+1,FALSE),VLOOKUP($D32,Calc_OppAtt!$A$47:$AM$66,Z$2+1,FALSE))</f>
        <v>1.06869863</v>
      </c>
      <c r="AA32" s="172">
        <f>MAX(VLOOKUP($C32,Calc_OppAtt!$A$47:$AM$66,AA$2+1,FALSE),VLOOKUP($D32,Calc_OppAtt!$A$47:$AM$66,AA$2+1,FALSE))</f>
        <v>1.65029444</v>
      </c>
      <c r="AB32" s="172">
        <f>MAX(VLOOKUP($C32,Calc_OppAtt!$A$47:$AM$66,AB$2+1,FALSE),VLOOKUP($D32,Calc_OppAtt!$A$47:$AM$66,AB$2+1,FALSE))</f>
        <v>0.8644402649</v>
      </c>
      <c r="AC32" s="172">
        <f>MAX(VLOOKUP($C32,Calc_OppAtt!$A$47:$AM$66,AC$2+1,FALSE),VLOOKUP($D32,Calc_OppAtt!$A$47:$AM$66,AC$2+1,FALSE))</f>
        <v>1.218074681</v>
      </c>
      <c r="AD32" s="172">
        <f>MAX(VLOOKUP($C32,Calc_OppAtt!$A$47:$AM$66,AD$2+1,FALSE),VLOOKUP($D32,Calc_OppAtt!$A$47:$AM$66,AD$2+1,FALSE))</f>
        <v>0.8644402649</v>
      </c>
      <c r="AE32" s="172">
        <f>MAX(VLOOKUP($C32,Calc_OppAtt!$A$47:$AM$66,AE$2+1,FALSE),VLOOKUP($D32,Calc_OppAtt!$A$47:$AM$66,AE$2+1,FALSE))</f>
        <v>1.06869863</v>
      </c>
      <c r="AF32" s="172">
        <f>MAX(VLOOKUP($C32,Calc_OppAtt!$A$47:$AM$66,AF$2+1,FALSE),VLOOKUP($D32,Calc_OppAtt!$A$47:$AM$66,AF$2+1,FALSE))</f>
        <v>1.65029444</v>
      </c>
      <c r="AG32" s="172">
        <f>MAX(VLOOKUP($C32,Calc_OppAtt!$A$47:$AM$66,AG$2+1,FALSE),VLOOKUP($D32,Calc_OppAtt!$A$47:$AM$66,AG$2+1,FALSE))</f>
        <v>1.178781636</v>
      </c>
      <c r="AH32" s="172">
        <f>MAX(VLOOKUP($C32,Calc_OppAtt!$A$47:$AM$66,AH$2+1,FALSE),VLOOKUP($D32,Calc_OppAtt!$A$47:$AM$66,AH$2+1,FALSE))</f>
        <v>1.296660024</v>
      </c>
      <c r="AI32" s="172">
        <f>MAX(VLOOKUP($C32,Calc_OppAtt!$A$47:$AM$66,AI$2+1,FALSE),VLOOKUP($D32,Calc_OppAtt!$A$47:$AM$66,AI$2+1,FALSE))</f>
        <v>1.178781636</v>
      </c>
      <c r="AJ32" s="172">
        <f>MAX(VLOOKUP($C32,Calc_OppAtt!$A$47:$AM$66,AJ$2+1,FALSE),VLOOKUP($D32,Calc_OppAtt!$A$47:$AM$66,AJ$2+1,FALSE))</f>
        <v>1.04</v>
      </c>
      <c r="AK32" s="172">
        <f>MAX(VLOOKUP($C32,Calc_OppAtt!$A$47:$AM$66,AK$2+1,FALSE),VLOOKUP($D32,Calc_OppAtt!$A$47:$AM$66,AK$2+1,FALSE))</f>
        <v>1.170479452</v>
      </c>
      <c r="AL32" s="172">
        <f>MAX(VLOOKUP($C32,Calc_OppAtt!$A$47:$AM$66,AL$2+1,FALSE),VLOOKUP($D32,Calc_OppAtt!$A$47:$AM$66,AL$2+1,FALSE))</f>
        <v>1.060903995</v>
      </c>
      <c r="AM32" s="172">
        <f>MAX(VLOOKUP($C32,Calc_OppAtt!$A$47:$AM$66,AM$2+1,FALSE),VLOOKUP($D32,Calc_OppAtt!$A$47:$AM$66,AM$2+1,FALSE))</f>
        <v>1.475821918</v>
      </c>
      <c r="AN32" s="172">
        <f>MAX(VLOOKUP($C32,Calc_OppAtt!$A$47:$AM$66,AN$2+1,FALSE),VLOOKUP($D32,Calc_OppAtt!$A$47:$AM$66,AN$2+1,FALSE))</f>
        <v>1.021610951</v>
      </c>
      <c r="AO32" s="172">
        <f>MAX(VLOOKUP($C32,Calc_OppAtt!$A$47:$AM$66,AO$2+1,FALSE),VLOOKUP($D32,Calc_OppAtt!$A$47:$AM$66,AO$2+1,FALSE))</f>
        <v>1.493123755</v>
      </c>
      <c r="AP32" s="172">
        <f>MAX(VLOOKUP($C32,Calc_OppAtt!$A$47:$AM$66,AP$2+1,FALSE),VLOOKUP($D32,Calc_OppAtt!$A$47:$AM$66,AP$2+1,FALSE))</f>
        <v>1.060903995</v>
      </c>
      <c r="AQ32" s="170"/>
      <c r="AR32" s="170"/>
    </row>
    <row r="33" ht="12.75" customHeight="1">
      <c r="A33" s="170">
        <f t="shared" si="1"/>
        <v>2</v>
      </c>
      <c r="B33" s="170">
        <f t="shared" si="2"/>
        <v>14</v>
      </c>
      <c r="C33" s="140" t="str">
        <f t="array" ref="C33">INDEX(Fixtures!$A$2:$A$21,A33)</f>
        <v>Bournemouth</v>
      </c>
      <c r="D33" s="140" t="str">
        <f t="array" ref="D33">INDEX(Fixtures!$A$2:$A$21,B33)</f>
        <v>Man Utd</v>
      </c>
      <c r="E33" s="172">
        <f>MAX(VLOOKUP($C33,Calc_OppAtt!$A$47:$AM$66,E$2+1,FALSE),VLOOKUP($D33,Calc_OppAtt!$A$47:$AM$66,E$2+1,FALSE))</f>
        <v>1.493123755</v>
      </c>
      <c r="F33" s="172">
        <f>MAX(VLOOKUP($C33,Calc_OppAtt!$A$47:$AM$66,F$2+1,FALSE),VLOOKUP($D33,Calc_OppAtt!$A$47:$AM$66,F$2+1,FALSE))</f>
        <v>1.021610951</v>
      </c>
      <c r="G33" s="172">
        <f>MAX(VLOOKUP($C33,Calc_OppAtt!$A$47:$AM$66,G$2+1,FALSE),VLOOKUP($D33,Calc_OppAtt!$A$47:$AM$66,G$2+1,FALSE))</f>
        <v>1.414538412</v>
      </c>
      <c r="H33" s="172">
        <f>MAX(VLOOKUP($C33,Calc_OppAtt!$A$47:$AM$66,H$2+1,FALSE),VLOOKUP($D33,Calc_OppAtt!$A$47:$AM$66,H$2+1,FALSE))</f>
        <v>0.6679765344</v>
      </c>
      <c r="I33" s="172">
        <f>MAX(VLOOKUP($C33,Calc_OppAtt!$A$47:$AM$66,I$2+1,FALSE),VLOOKUP($D33,Calc_OppAtt!$A$47:$AM$66,I$2+1,FALSE))</f>
        <v>1.493123755</v>
      </c>
      <c r="J33" s="172">
        <f>MAX(VLOOKUP($C33,Calc_OppAtt!$A$47:$AM$66,J$2+1,FALSE),VLOOKUP($D33,Calc_OppAtt!$A$47:$AM$66,J$2+1,FALSE))</f>
        <v>1.06869863</v>
      </c>
      <c r="K33" s="172">
        <f>MAX(VLOOKUP($C33,Calc_OppAtt!$A$47:$AM$66,K$2+1,FALSE),VLOOKUP($D33,Calc_OppAtt!$A$47:$AM$66,K$2+1,FALSE))</f>
        <v>1.100196294</v>
      </c>
      <c r="L33" s="172">
        <f>MAX(VLOOKUP($C33,Calc_OppAtt!$A$47:$AM$66,L$2+1,FALSE),VLOOKUP($D33,Calc_OppAtt!$A$47:$AM$66,L$2+1,FALSE))</f>
        <v>1.218074681</v>
      </c>
      <c r="M33" s="172">
        <f>MAX(VLOOKUP($C33,Calc_OppAtt!$A$47:$AM$66,M$2+1,FALSE),VLOOKUP($D33,Calc_OppAtt!$A$47:$AM$66,M$2+1,FALSE))</f>
        <v>1.178781636</v>
      </c>
      <c r="N33" s="172">
        <f>MAX(VLOOKUP($C33,Calc_OppAtt!$A$47:$AM$66,N$2+1,FALSE),VLOOKUP($D33,Calc_OppAtt!$A$47:$AM$66,N$2+1,FALSE))</f>
        <v>1.414538412</v>
      </c>
      <c r="O33" s="172">
        <f>MAX(VLOOKUP($C33,Calc_OppAtt!$A$47:$AM$66,O$2+1,FALSE),VLOOKUP($D33,Calc_OppAtt!$A$47:$AM$66,O$2+1,FALSE))</f>
        <v>1.178781636</v>
      </c>
      <c r="P33" s="172">
        <f>MAX(VLOOKUP($C33,Calc_OppAtt!$A$47:$AM$66,P$2+1,FALSE),VLOOKUP($D33,Calc_OppAtt!$A$47:$AM$66,P$2+1,FALSE))</f>
        <v>0.6679765344</v>
      </c>
      <c r="Q33" s="172">
        <f>MAX(VLOOKUP($C33,Calc_OppAtt!$A$47:$AM$66,Q$2+1,FALSE),VLOOKUP($D33,Calc_OppAtt!$A$47:$AM$66,Q$2+1,FALSE))</f>
        <v>1.218074681</v>
      </c>
      <c r="R33" s="172">
        <f>MAX(VLOOKUP($C33,Calc_OppAtt!$A$47:$AM$66,R$2+1,FALSE),VLOOKUP($D33,Calc_OppAtt!$A$47:$AM$66,R$2+1,FALSE))</f>
        <v>1.021610951</v>
      </c>
      <c r="S33" s="172">
        <f>MAX(VLOOKUP($C33,Calc_OppAtt!$A$47:$AM$66,S$2+1,FALSE),VLOOKUP($D33,Calc_OppAtt!$A$47:$AM$66,S$2+1,FALSE))</f>
        <v>1.296660024</v>
      </c>
      <c r="T33" s="172">
        <f>MAX(VLOOKUP($C33,Calc_OppAtt!$A$47:$AM$66,T$2+1,FALSE),VLOOKUP($D33,Calc_OppAtt!$A$47:$AM$66,T$2+1,FALSE))</f>
        <v>1.475821918</v>
      </c>
      <c r="U33" s="172">
        <f>MAX(VLOOKUP($C33,Calc_OppAtt!$A$47:$AM$66,U$2+1,FALSE),VLOOKUP($D33,Calc_OppAtt!$A$47:$AM$66,U$2+1,FALSE))</f>
        <v>1.101176471</v>
      </c>
      <c r="V33" s="172">
        <f>MAX(VLOOKUP($C33,Calc_OppAtt!$A$47:$AM$66,V$2+1,FALSE),VLOOKUP($D33,Calc_OppAtt!$A$47:$AM$66,V$2+1,FALSE))</f>
        <v>1.139489338</v>
      </c>
      <c r="W33" s="172">
        <f>MAX(VLOOKUP($C33,Calc_OppAtt!$A$47:$AM$66,W$2+1,FALSE),VLOOKUP($D33,Calc_OppAtt!$A$47:$AM$66,W$2+1,FALSE))</f>
        <v>1.296660024</v>
      </c>
      <c r="X33" s="172">
        <f>MAX(VLOOKUP($C33,Calc_OppAtt!$A$47:$AM$66,X$2+1,FALSE),VLOOKUP($D33,Calc_OppAtt!$A$47:$AM$66,X$2+1,FALSE))</f>
        <v>1.218074681</v>
      </c>
      <c r="Y33" s="172">
        <f>MAX(VLOOKUP($C33,Calc_OppAtt!$A$47:$AM$66,Y$2+1,FALSE),VLOOKUP($D33,Calc_OppAtt!$A$47:$AM$66,Y$2+1,FALSE))</f>
        <v>1.296660024</v>
      </c>
      <c r="Z33" s="172">
        <f>MAX(VLOOKUP($C33,Calc_OppAtt!$A$47:$AM$66,Z$2+1,FALSE),VLOOKUP($D33,Calc_OppAtt!$A$47:$AM$66,Z$2+1,FALSE))</f>
        <v>0.8644402649</v>
      </c>
      <c r="AA33" s="172">
        <f>MAX(VLOOKUP($C33,Calc_OppAtt!$A$47:$AM$66,AA$2+1,FALSE),VLOOKUP($D33,Calc_OppAtt!$A$47:$AM$66,AA$2+1,FALSE))</f>
        <v>1.65029444</v>
      </c>
      <c r="AB33" s="172">
        <f>MAX(VLOOKUP($C33,Calc_OppAtt!$A$47:$AM$66,AB$2+1,FALSE),VLOOKUP($D33,Calc_OppAtt!$A$47:$AM$66,AB$2+1,FALSE))</f>
        <v>0.8644402649</v>
      </c>
      <c r="AC33" s="172">
        <f>MAX(VLOOKUP($C33,Calc_OppAtt!$A$47:$AM$66,AC$2+1,FALSE),VLOOKUP($D33,Calc_OppAtt!$A$47:$AM$66,AC$2+1,FALSE))</f>
        <v>0.9788235294</v>
      </c>
      <c r="AD33" s="172">
        <f>MAX(VLOOKUP($C33,Calc_OppAtt!$A$47:$AM$66,AD$2+1,FALSE),VLOOKUP($D33,Calc_OppAtt!$A$47:$AM$66,AD$2+1,FALSE))</f>
        <v>1.04</v>
      </c>
      <c r="AE33" s="172">
        <f>MAX(VLOOKUP($C33,Calc_OppAtt!$A$47:$AM$66,AE$2+1,FALSE),VLOOKUP($D33,Calc_OppAtt!$A$47:$AM$66,AE$2+1,FALSE))</f>
        <v>1.100196294</v>
      </c>
      <c r="AF33" s="172">
        <f>MAX(VLOOKUP($C33,Calc_OppAtt!$A$47:$AM$66,AF$2+1,FALSE),VLOOKUP($D33,Calc_OppAtt!$A$47:$AM$66,AF$2+1,FALSE))</f>
        <v>1.060903995</v>
      </c>
      <c r="AG33" s="172">
        <f>MAX(VLOOKUP($C33,Calc_OppAtt!$A$47:$AM$66,AG$2+1,FALSE),VLOOKUP($D33,Calc_OppAtt!$A$47:$AM$66,AG$2+1,FALSE))</f>
        <v>1.178781636</v>
      </c>
      <c r="AH33" s="172">
        <f>MAX(VLOOKUP($C33,Calc_OppAtt!$A$47:$AM$66,AH$2+1,FALSE),VLOOKUP($D33,Calc_OppAtt!$A$47:$AM$66,AH$2+1,FALSE))</f>
        <v>0.9823179059</v>
      </c>
      <c r="AI33" s="172">
        <f>MAX(VLOOKUP($C33,Calc_OppAtt!$A$47:$AM$66,AI$2+1,FALSE),VLOOKUP($D33,Calc_OppAtt!$A$47:$AM$66,AI$2+1,FALSE))</f>
        <v>1.178781636</v>
      </c>
      <c r="AJ33" s="172">
        <f>MAX(VLOOKUP($C33,Calc_OppAtt!$A$47:$AM$66,AJ$2+1,FALSE),VLOOKUP($D33,Calc_OppAtt!$A$47:$AM$66,AJ$2+1,FALSE))</f>
        <v>1.296660024</v>
      </c>
      <c r="AK33" s="172">
        <f>MAX(VLOOKUP($C33,Calc_OppAtt!$A$47:$AM$66,AK$2+1,FALSE),VLOOKUP($D33,Calc_OppAtt!$A$47:$AM$66,AK$2+1,FALSE))</f>
        <v>1.101176471</v>
      </c>
      <c r="AL33" s="172">
        <f>MAX(VLOOKUP($C33,Calc_OppAtt!$A$47:$AM$66,AL$2+1,FALSE),VLOOKUP($D33,Calc_OppAtt!$A$47:$AM$66,AL$2+1,FALSE))</f>
        <v>1.65029444</v>
      </c>
      <c r="AM33" s="172">
        <f>MAX(VLOOKUP($C33,Calc_OppAtt!$A$47:$AM$66,AM$2+1,FALSE),VLOOKUP($D33,Calc_OppAtt!$A$47:$AM$66,AM$2+1,FALSE))</f>
        <v>1.475821918</v>
      </c>
      <c r="AN33" s="172">
        <f>MAX(VLOOKUP($C33,Calc_OppAtt!$A$47:$AM$66,AN$2+1,FALSE),VLOOKUP($D33,Calc_OppAtt!$A$47:$AM$66,AN$2+1,FALSE))</f>
        <v>1.021610951</v>
      </c>
      <c r="AO33" s="172">
        <f>MAX(VLOOKUP($C33,Calc_OppAtt!$A$47:$AM$66,AO$2+1,FALSE),VLOOKUP($D33,Calc_OppAtt!$A$47:$AM$66,AO$2+1,FALSE))</f>
        <v>0.9823179059</v>
      </c>
      <c r="AP33" s="172">
        <f>MAX(VLOOKUP($C33,Calc_OppAtt!$A$47:$AM$66,AP$2+1,FALSE),VLOOKUP($D33,Calc_OppAtt!$A$47:$AM$66,AP$2+1,FALSE))</f>
        <v>1.170479452</v>
      </c>
      <c r="AQ33" s="170"/>
      <c r="AR33" s="170"/>
    </row>
    <row r="34" ht="12.75" customHeight="1">
      <c r="A34" s="170">
        <f t="shared" si="1"/>
        <v>2</v>
      </c>
      <c r="B34" s="170">
        <f t="shared" si="2"/>
        <v>15</v>
      </c>
      <c r="C34" s="140" t="str">
        <f t="array" ref="C34">INDEX(Fixtures!$A$2:$A$21,A34)</f>
        <v>Bournemouth</v>
      </c>
      <c r="D34" s="140" t="str">
        <f t="array" ref="D34">INDEX(Fixtures!$A$2:$A$21,B34)</f>
        <v>Newcastle</v>
      </c>
      <c r="E34" s="172">
        <f>MAX(VLOOKUP($C34,Calc_OppAtt!$A$47:$AM$66,E$2+1,FALSE),VLOOKUP($D34,Calc_OppAtt!$A$47:$AM$66,E$2+1,FALSE))</f>
        <v>1.170479452</v>
      </c>
      <c r="F34" s="172">
        <f>MAX(VLOOKUP($C34,Calc_OppAtt!$A$47:$AM$66,F$2+1,FALSE),VLOOKUP($D34,Calc_OppAtt!$A$47:$AM$66,F$2+1,FALSE))</f>
        <v>1.021610951</v>
      </c>
      <c r="G34" s="172">
        <f>MAX(VLOOKUP($C34,Calc_OppAtt!$A$47:$AM$66,G$2+1,FALSE),VLOOKUP($D34,Calc_OppAtt!$A$47:$AM$66,G$2+1,FALSE))</f>
        <v>1.414538412</v>
      </c>
      <c r="H34" s="172">
        <f>MAX(VLOOKUP($C34,Calc_OppAtt!$A$47:$AM$66,H$2+1,FALSE),VLOOKUP($D34,Calc_OppAtt!$A$47:$AM$66,H$2+1,FALSE))</f>
        <v>0.6286834896</v>
      </c>
      <c r="I34" s="172">
        <f>MAX(VLOOKUP($C34,Calc_OppAtt!$A$47:$AM$66,I$2+1,FALSE),VLOOKUP($D34,Calc_OppAtt!$A$47:$AM$66,I$2+1,FALSE))</f>
        <v>1.493123755</v>
      </c>
      <c r="J34" s="172">
        <f>MAX(VLOOKUP($C34,Calc_OppAtt!$A$47:$AM$66,J$2+1,FALSE),VLOOKUP($D34,Calc_OppAtt!$A$47:$AM$66,J$2+1,FALSE))</f>
        <v>1.060903995</v>
      </c>
      <c r="K34" s="172">
        <f>MAX(VLOOKUP($C34,Calc_OppAtt!$A$47:$AM$66,K$2+1,FALSE),VLOOKUP($D34,Calc_OppAtt!$A$47:$AM$66,K$2+1,FALSE))</f>
        <v>1.493123755</v>
      </c>
      <c r="L34" s="172">
        <f>MAX(VLOOKUP($C34,Calc_OppAtt!$A$47:$AM$66,L$2+1,FALSE),VLOOKUP($D34,Calc_OppAtt!$A$47:$AM$66,L$2+1,FALSE))</f>
        <v>1.218074681</v>
      </c>
      <c r="M34" s="172">
        <f>MAX(VLOOKUP($C34,Calc_OppAtt!$A$47:$AM$66,M$2+1,FALSE),VLOOKUP($D34,Calc_OppAtt!$A$47:$AM$66,M$2+1,FALSE))</f>
        <v>1.178781636</v>
      </c>
      <c r="N34" s="172">
        <f>MAX(VLOOKUP($C34,Calc_OppAtt!$A$47:$AM$66,N$2+1,FALSE),VLOOKUP($D34,Calc_OppAtt!$A$47:$AM$66,N$2+1,FALSE))</f>
        <v>1.04</v>
      </c>
      <c r="O34" s="172">
        <f>MAX(VLOOKUP($C34,Calc_OppAtt!$A$47:$AM$66,O$2+1,FALSE),VLOOKUP($D34,Calc_OppAtt!$A$47:$AM$66,O$2+1,FALSE))</f>
        <v>1.296660024</v>
      </c>
      <c r="P34" s="172">
        <f>MAX(VLOOKUP($C34,Calc_OppAtt!$A$47:$AM$66,P$2+1,FALSE),VLOOKUP($D34,Calc_OppAtt!$A$47:$AM$66,P$2+1,FALSE))</f>
        <v>1.218074681</v>
      </c>
      <c r="Q34" s="172">
        <f>MAX(VLOOKUP($C34,Calc_OppAtt!$A$47:$AM$66,Q$2+1,FALSE),VLOOKUP($D34,Calc_OppAtt!$A$47:$AM$66,Q$2+1,FALSE))</f>
        <v>1.218074681</v>
      </c>
      <c r="R34" s="172">
        <f>MAX(VLOOKUP($C34,Calc_OppAtt!$A$47:$AM$66,R$2+1,FALSE),VLOOKUP($D34,Calc_OppAtt!$A$47:$AM$66,R$2+1,FALSE))</f>
        <v>1.65029444</v>
      </c>
      <c r="S34" s="172">
        <f>MAX(VLOOKUP($C34,Calc_OppAtt!$A$47:$AM$66,S$2+1,FALSE),VLOOKUP($D34,Calc_OppAtt!$A$47:$AM$66,S$2+1,FALSE))</f>
        <v>1.296660024</v>
      </c>
      <c r="T34" s="172">
        <f>MAX(VLOOKUP($C34,Calc_OppAtt!$A$47:$AM$66,T$2+1,FALSE),VLOOKUP($D34,Calc_OppAtt!$A$47:$AM$66,T$2+1,FALSE))</f>
        <v>1.100196294</v>
      </c>
      <c r="U34" s="172">
        <f>MAX(VLOOKUP($C34,Calc_OppAtt!$A$47:$AM$66,U$2+1,FALSE),VLOOKUP($D34,Calc_OppAtt!$A$47:$AM$66,U$2+1,FALSE))</f>
        <v>1.101176471</v>
      </c>
      <c r="V34" s="172">
        <f>MAX(VLOOKUP($C34,Calc_OppAtt!$A$47:$AM$66,V$2+1,FALSE),VLOOKUP($D34,Calc_OppAtt!$A$47:$AM$66,V$2+1,FALSE))</f>
        <v>1.475821918</v>
      </c>
      <c r="W34" s="172">
        <f>MAX(VLOOKUP($C34,Calc_OppAtt!$A$47:$AM$66,W$2+1,FALSE),VLOOKUP($D34,Calc_OppAtt!$A$47:$AM$66,W$2+1,FALSE))</f>
        <v>0.6286834896</v>
      </c>
      <c r="X34" s="172">
        <f>MAX(VLOOKUP($C34,Calc_OppAtt!$A$47:$AM$66,X$2+1,FALSE),VLOOKUP($D34,Calc_OppAtt!$A$47:$AM$66,X$2+1,FALSE))</f>
        <v>1.218074681</v>
      </c>
      <c r="Y34" s="172">
        <f>MAX(VLOOKUP($C34,Calc_OppAtt!$A$47:$AM$66,Y$2+1,FALSE),VLOOKUP($D34,Calc_OppAtt!$A$47:$AM$66,Y$2+1,FALSE))</f>
        <v>1.296660024</v>
      </c>
      <c r="Z34" s="172">
        <f>MAX(VLOOKUP($C34,Calc_OppAtt!$A$47:$AM$66,Z$2+1,FALSE),VLOOKUP($D34,Calc_OppAtt!$A$47:$AM$66,Z$2+1,FALSE))</f>
        <v>0.8644402649</v>
      </c>
      <c r="AA34" s="172">
        <f>MAX(VLOOKUP($C34,Calc_OppAtt!$A$47:$AM$66,AA$2+1,FALSE),VLOOKUP($D34,Calc_OppAtt!$A$47:$AM$66,AA$2+1,FALSE))</f>
        <v>1.65029444</v>
      </c>
      <c r="AB34" s="172">
        <f>MAX(VLOOKUP($C34,Calc_OppAtt!$A$47:$AM$66,AB$2+1,FALSE),VLOOKUP($D34,Calc_OppAtt!$A$47:$AM$66,AB$2+1,FALSE))</f>
        <v>0.8644402649</v>
      </c>
      <c r="AC34" s="172">
        <f>MAX(VLOOKUP($C34,Calc_OppAtt!$A$47:$AM$66,AC$2+1,FALSE),VLOOKUP($D34,Calc_OppAtt!$A$47:$AM$66,AC$2+1,FALSE))</f>
        <v>0.9788235294</v>
      </c>
      <c r="AD34" s="172">
        <f>MAX(VLOOKUP($C34,Calc_OppAtt!$A$47:$AM$66,AD$2+1,FALSE),VLOOKUP($D34,Calc_OppAtt!$A$47:$AM$66,AD$2+1,FALSE))</f>
        <v>1.101176471</v>
      </c>
      <c r="AE34" s="172">
        <f>MAX(VLOOKUP($C34,Calc_OppAtt!$A$47:$AM$66,AE$2+1,FALSE),VLOOKUP($D34,Calc_OppAtt!$A$47:$AM$66,AE$2+1,FALSE))</f>
        <v>1.296660024</v>
      </c>
      <c r="AF34" s="172">
        <f>MAX(VLOOKUP($C34,Calc_OppAtt!$A$47:$AM$66,AF$2+1,FALSE),VLOOKUP($D34,Calc_OppAtt!$A$47:$AM$66,AF$2+1,FALSE))</f>
        <v>0.8644402649</v>
      </c>
      <c r="AG34" s="172">
        <f>MAX(VLOOKUP($C34,Calc_OppAtt!$A$47:$AM$66,AG$2+1,FALSE),VLOOKUP($D34,Calc_OppAtt!$A$47:$AM$66,AG$2+1,FALSE))</f>
        <v>1.021610951</v>
      </c>
      <c r="AH34" s="172">
        <f>MAX(VLOOKUP($C34,Calc_OppAtt!$A$47:$AM$66,AH$2+1,FALSE),VLOOKUP($D34,Calc_OppAtt!$A$47:$AM$66,AH$2+1,FALSE))</f>
        <v>1.414538412</v>
      </c>
      <c r="AI34" s="172">
        <f>MAX(VLOOKUP($C34,Calc_OppAtt!$A$47:$AM$66,AI$2+1,FALSE),VLOOKUP($D34,Calc_OppAtt!$A$47:$AM$66,AI$2+1,FALSE))</f>
        <v>1.178781636</v>
      </c>
      <c r="AJ34" s="172">
        <f>MAX(VLOOKUP($C34,Calc_OppAtt!$A$47:$AM$66,AJ$2+1,FALSE),VLOOKUP($D34,Calc_OppAtt!$A$47:$AM$66,AJ$2+1,FALSE))</f>
        <v>0.8644402649</v>
      </c>
      <c r="AK34" s="172">
        <f>MAX(VLOOKUP($C34,Calc_OppAtt!$A$47:$AM$66,AK$2+1,FALSE),VLOOKUP($D34,Calc_OppAtt!$A$47:$AM$66,AK$2+1,FALSE))</f>
        <v>1.100196294</v>
      </c>
      <c r="AL34" s="172">
        <f>MAX(VLOOKUP($C34,Calc_OppAtt!$A$47:$AM$66,AL$2+1,FALSE),VLOOKUP($D34,Calc_OppAtt!$A$47:$AM$66,AL$2+1,FALSE))</f>
        <v>0.9823179059</v>
      </c>
      <c r="AM34" s="172">
        <f>MAX(VLOOKUP($C34,Calc_OppAtt!$A$47:$AM$66,AM$2+1,FALSE),VLOOKUP($D34,Calc_OppAtt!$A$47:$AM$66,AM$2+1,FALSE))</f>
        <v>1.475821918</v>
      </c>
      <c r="AN34" s="172">
        <f>MAX(VLOOKUP($C34,Calc_OppAtt!$A$47:$AM$66,AN$2+1,FALSE),VLOOKUP($D34,Calc_OppAtt!$A$47:$AM$66,AN$2+1,FALSE))</f>
        <v>1.021610951</v>
      </c>
      <c r="AO34" s="172">
        <f>MAX(VLOOKUP($C34,Calc_OppAtt!$A$47:$AM$66,AO$2+1,FALSE),VLOOKUP($D34,Calc_OppAtt!$A$47:$AM$66,AO$2+1,FALSE))</f>
        <v>1.100196294</v>
      </c>
      <c r="AP34" s="172">
        <f>MAX(VLOOKUP($C34,Calc_OppAtt!$A$47:$AM$66,AP$2+1,FALSE),VLOOKUP($D34,Calc_OppAtt!$A$47:$AM$66,AP$2+1,FALSE))</f>
        <v>1.060903995</v>
      </c>
      <c r="AQ34" s="170"/>
      <c r="AR34" s="170"/>
    </row>
    <row r="35" ht="12.75" customHeight="1">
      <c r="A35" s="170">
        <f t="shared" si="1"/>
        <v>2</v>
      </c>
      <c r="B35" s="170">
        <f t="shared" si="2"/>
        <v>16</v>
      </c>
      <c r="C35" s="140" t="str">
        <f t="array" ref="C35">INDEX(Fixtures!$A$2:$A$21,A35)</f>
        <v>Bournemouth</v>
      </c>
      <c r="D35" s="140" t="str">
        <f t="array" ref="D35">INDEX(Fixtures!$A$2:$A$21,B35)</f>
        <v>Southampton</v>
      </c>
      <c r="E35" s="172">
        <f>MAX(VLOOKUP($C35,Calc_OppAtt!$A$47:$AM$66,E$2+1,FALSE),VLOOKUP($D35,Calc_OppAtt!$A$47:$AM$66,E$2+1,FALSE))</f>
        <v>1.170479452</v>
      </c>
      <c r="F35" s="172">
        <f>MAX(VLOOKUP($C35,Calc_OppAtt!$A$47:$AM$66,F$2+1,FALSE),VLOOKUP($D35,Calc_OppAtt!$A$47:$AM$66,F$2+1,FALSE))</f>
        <v>1.021610951</v>
      </c>
      <c r="G35" s="172">
        <f>MAX(VLOOKUP($C35,Calc_OppAtt!$A$47:$AM$66,G$2+1,FALSE),VLOOKUP($D35,Calc_OppAtt!$A$47:$AM$66,G$2+1,FALSE))</f>
        <v>1.493123755</v>
      </c>
      <c r="H35" s="172">
        <f>MAX(VLOOKUP($C35,Calc_OppAtt!$A$47:$AM$66,H$2+1,FALSE),VLOOKUP($D35,Calc_OppAtt!$A$47:$AM$66,H$2+1,FALSE))</f>
        <v>1.060903995</v>
      </c>
      <c r="I35" s="172">
        <f>MAX(VLOOKUP($C35,Calc_OppAtt!$A$47:$AM$66,I$2+1,FALSE),VLOOKUP($D35,Calc_OppAtt!$A$47:$AM$66,I$2+1,FALSE))</f>
        <v>1.493123755</v>
      </c>
      <c r="J35" s="172">
        <f>MAX(VLOOKUP($C35,Calc_OppAtt!$A$47:$AM$66,J$2+1,FALSE),VLOOKUP($D35,Calc_OppAtt!$A$47:$AM$66,J$2+1,FALSE))</f>
        <v>0.6679765344</v>
      </c>
      <c r="K35" s="172">
        <f>MAX(VLOOKUP($C35,Calc_OppAtt!$A$47:$AM$66,K$2+1,FALSE),VLOOKUP($D35,Calc_OppAtt!$A$47:$AM$66,K$2+1,FALSE))</f>
        <v>1.101176471</v>
      </c>
      <c r="L35" s="172">
        <f>MAX(VLOOKUP($C35,Calc_OppAtt!$A$47:$AM$66,L$2+1,FALSE),VLOOKUP($D35,Calc_OppAtt!$A$47:$AM$66,L$2+1,FALSE))</f>
        <v>1.218074681</v>
      </c>
      <c r="M35" s="172">
        <f>MAX(VLOOKUP($C35,Calc_OppAtt!$A$47:$AM$66,M$2+1,FALSE),VLOOKUP($D35,Calc_OppAtt!$A$47:$AM$66,M$2+1,FALSE))</f>
        <v>1.178781636</v>
      </c>
      <c r="N35" s="172">
        <f>MAX(VLOOKUP($C35,Calc_OppAtt!$A$47:$AM$66,N$2+1,FALSE),VLOOKUP($D35,Calc_OppAtt!$A$47:$AM$66,N$2+1,FALSE))</f>
        <v>1.178781636</v>
      </c>
      <c r="O35" s="172">
        <f>MAX(VLOOKUP($C35,Calc_OppAtt!$A$47:$AM$66,O$2+1,FALSE),VLOOKUP($D35,Calc_OppAtt!$A$47:$AM$66,O$2+1,FALSE))</f>
        <v>0.7465618773</v>
      </c>
      <c r="P35" s="172">
        <f>MAX(VLOOKUP($C35,Calc_OppAtt!$A$47:$AM$66,P$2+1,FALSE),VLOOKUP($D35,Calc_OppAtt!$A$47:$AM$66,P$2+1,FALSE))</f>
        <v>1.296660024</v>
      </c>
      <c r="Q35" s="172">
        <f>MAX(VLOOKUP($C35,Calc_OppAtt!$A$47:$AM$66,Q$2+1,FALSE),VLOOKUP($D35,Calc_OppAtt!$A$47:$AM$66,Q$2+1,FALSE))</f>
        <v>1.218074681</v>
      </c>
      <c r="R35" s="172">
        <f>MAX(VLOOKUP($C35,Calc_OppAtt!$A$47:$AM$66,R$2+1,FALSE),VLOOKUP($D35,Calc_OppAtt!$A$47:$AM$66,R$2+1,FALSE))</f>
        <v>0.7465618773</v>
      </c>
      <c r="S35" s="172">
        <f>MAX(VLOOKUP($C35,Calc_OppAtt!$A$47:$AM$66,S$2+1,FALSE),VLOOKUP($D35,Calc_OppAtt!$A$47:$AM$66,S$2+1,FALSE))</f>
        <v>1.296660024</v>
      </c>
      <c r="T35" s="172">
        <f>MAX(VLOOKUP($C35,Calc_OppAtt!$A$47:$AM$66,T$2+1,FALSE),VLOOKUP($D35,Calc_OppAtt!$A$47:$AM$66,T$2+1,FALSE))</f>
        <v>1.100196294</v>
      </c>
      <c r="U35" s="172">
        <f>MAX(VLOOKUP($C35,Calc_OppAtt!$A$47:$AM$66,U$2+1,FALSE),VLOOKUP($D35,Calc_OppAtt!$A$47:$AM$66,U$2+1,FALSE))</f>
        <v>1.218074681</v>
      </c>
      <c r="V35" s="172">
        <f>MAX(VLOOKUP($C35,Calc_OppAtt!$A$47:$AM$66,V$2+1,FALSE),VLOOKUP($D35,Calc_OppAtt!$A$47:$AM$66,V$2+1,FALSE))</f>
        <v>1.139489338</v>
      </c>
      <c r="W35" s="172">
        <f>MAX(VLOOKUP($C35,Calc_OppAtt!$A$47:$AM$66,W$2+1,FALSE),VLOOKUP($D35,Calc_OppAtt!$A$47:$AM$66,W$2+1,FALSE))</f>
        <v>1.65029444</v>
      </c>
      <c r="X35" s="172">
        <f>MAX(VLOOKUP($C35,Calc_OppAtt!$A$47:$AM$66,X$2+1,FALSE),VLOOKUP($D35,Calc_OppAtt!$A$47:$AM$66,X$2+1,FALSE))</f>
        <v>0.5108058486</v>
      </c>
      <c r="Y35" s="172">
        <f>MAX(VLOOKUP($C35,Calc_OppAtt!$A$47:$AM$66,Y$2+1,FALSE),VLOOKUP($D35,Calc_OppAtt!$A$47:$AM$66,Y$2+1,FALSE))</f>
        <v>1.296660024</v>
      </c>
      <c r="Z35" s="172">
        <f>MAX(VLOOKUP($C35,Calc_OppAtt!$A$47:$AM$66,Z$2+1,FALSE),VLOOKUP($D35,Calc_OppAtt!$A$47:$AM$66,Z$2+1,FALSE))</f>
        <v>0.8644402649</v>
      </c>
      <c r="AA35" s="172">
        <f>MAX(VLOOKUP($C35,Calc_OppAtt!$A$47:$AM$66,AA$2+1,FALSE),VLOOKUP($D35,Calc_OppAtt!$A$47:$AM$66,AA$2+1,FALSE))</f>
        <v>1.65029444</v>
      </c>
      <c r="AB35" s="172">
        <f>MAX(VLOOKUP($C35,Calc_OppAtt!$A$47:$AM$66,AB$2+1,FALSE),VLOOKUP($D35,Calc_OppAtt!$A$47:$AM$66,AB$2+1,FALSE))</f>
        <v>1.100196294</v>
      </c>
      <c r="AC35" s="172">
        <f>MAX(VLOOKUP($C35,Calc_OppAtt!$A$47:$AM$66,AC$2+1,FALSE),VLOOKUP($D35,Calc_OppAtt!$A$47:$AM$66,AC$2+1,FALSE))</f>
        <v>0.9788235294</v>
      </c>
      <c r="AD35" s="172">
        <f>MAX(VLOOKUP($C35,Calc_OppAtt!$A$47:$AM$66,AD$2+1,FALSE),VLOOKUP($D35,Calc_OppAtt!$A$47:$AM$66,AD$2+1,FALSE))</f>
        <v>1.170479452</v>
      </c>
      <c r="AE35" s="172">
        <f>MAX(VLOOKUP($C35,Calc_OppAtt!$A$47:$AM$66,AE$2+1,FALSE),VLOOKUP($D35,Calc_OppAtt!$A$47:$AM$66,AE$2+1,FALSE))</f>
        <v>1.06869863</v>
      </c>
      <c r="AF35" s="172">
        <f>MAX(VLOOKUP($C35,Calc_OppAtt!$A$47:$AM$66,AF$2+1,FALSE),VLOOKUP($D35,Calc_OppAtt!$A$47:$AM$66,AF$2+1,FALSE))</f>
        <v>1.475821918</v>
      </c>
      <c r="AG35" s="172">
        <f>MAX(VLOOKUP($C35,Calc_OppAtt!$A$47:$AM$66,AG$2+1,FALSE),VLOOKUP($D35,Calc_OppAtt!$A$47:$AM$66,AG$2+1,FALSE))</f>
        <v>0.5108058486</v>
      </c>
      <c r="AH35" s="172">
        <f>MAX(VLOOKUP($C35,Calc_OppAtt!$A$47:$AM$66,AH$2+1,FALSE),VLOOKUP($D35,Calc_OppAtt!$A$47:$AM$66,AH$2+1,FALSE))</f>
        <v>0.9823179059</v>
      </c>
      <c r="AI35" s="172">
        <f>MAX(VLOOKUP($C35,Calc_OppAtt!$A$47:$AM$66,AI$2+1,FALSE),VLOOKUP($D35,Calc_OppAtt!$A$47:$AM$66,AI$2+1,FALSE))</f>
        <v>1.218074681</v>
      </c>
      <c r="AJ35" s="172">
        <f>MAX(VLOOKUP($C35,Calc_OppAtt!$A$47:$AM$66,AJ$2+1,FALSE),VLOOKUP($D35,Calc_OppAtt!$A$47:$AM$66,AJ$2+1,FALSE))</f>
        <v>0.9823179059</v>
      </c>
      <c r="AK35" s="172">
        <f>MAX(VLOOKUP($C35,Calc_OppAtt!$A$47:$AM$66,AK$2+1,FALSE),VLOOKUP($D35,Calc_OppAtt!$A$47:$AM$66,AK$2+1,FALSE))</f>
        <v>1.100196294</v>
      </c>
      <c r="AL35" s="172">
        <f>MAX(VLOOKUP($C35,Calc_OppAtt!$A$47:$AM$66,AL$2+1,FALSE),VLOOKUP($D35,Calc_OppAtt!$A$47:$AM$66,AL$2+1,FALSE))</f>
        <v>1.06869863</v>
      </c>
      <c r="AM35" s="172">
        <f>MAX(VLOOKUP($C35,Calc_OppAtt!$A$47:$AM$66,AM$2+1,FALSE),VLOOKUP($D35,Calc_OppAtt!$A$47:$AM$66,AM$2+1,FALSE))</f>
        <v>1.475821918</v>
      </c>
      <c r="AN35" s="172">
        <f>MAX(VLOOKUP($C35,Calc_OppAtt!$A$47:$AM$66,AN$2+1,FALSE),VLOOKUP($D35,Calc_OppAtt!$A$47:$AM$66,AN$2+1,FALSE))</f>
        <v>1.218074681</v>
      </c>
      <c r="AO35" s="172">
        <f>MAX(VLOOKUP($C35,Calc_OppAtt!$A$47:$AM$66,AO$2+1,FALSE),VLOOKUP($D35,Calc_OppAtt!$A$47:$AM$66,AO$2+1,FALSE))</f>
        <v>1.021610951</v>
      </c>
      <c r="AP35" s="172">
        <f>MAX(VLOOKUP($C35,Calc_OppAtt!$A$47:$AM$66,AP$2+1,FALSE),VLOOKUP($D35,Calc_OppAtt!$A$47:$AM$66,AP$2+1,FALSE))</f>
        <v>1.296660024</v>
      </c>
      <c r="AQ35" s="170"/>
      <c r="AR35" s="170"/>
    </row>
    <row r="36" ht="12.75" customHeight="1">
      <c r="A36" s="170">
        <f t="shared" si="1"/>
        <v>2</v>
      </c>
      <c r="B36" s="170">
        <f t="shared" si="2"/>
        <v>17</v>
      </c>
      <c r="C36" s="140" t="str">
        <f t="array" ref="C36">INDEX(Fixtures!$A$2:$A$21,A36)</f>
        <v>Bournemouth</v>
      </c>
      <c r="D36" s="140" t="str">
        <f t="array" ref="D36">INDEX(Fixtures!$A$2:$A$21,B36)</f>
        <v>Tottenham</v>
      </c>
      <c r="E36" s="172">
        <f>MAX(VLOOKUP($C36,Calc_OppAtt!$A$47:$AM$66,E$2+1,FALSE),VLOOKUP($D36,Calc_OppAtt!$A$47:$AM$66,E$2+1,FALSE))</f>
        <v>1.170479452</v>
      </c>
      <c r="F36" s="172">
        <f>MAX(VLOOKUP($C36,Calc_OppAtt!$A$47:$AM$66,F$2+1,FALSE),VLOOKUP($D36,Calc_OppAtt!$A$47:$AM$66,F$2+1,FALSE))</f>
        <v>1.475821918</v>
      </c>
      <c r="G36" s="172">
        <f>MAX(VLOOKUP($C36,Calc_OppAtt!$A$47:$AM$66,G$2+1,FALSE),VLOOKUP($D36,Calc_OppAtt!$A$47:$AM$66,G$2+1,FALSE))</f>
        <v>1.414538412</v>
      </c>
      <c r="H36" s="172">
        <f>MAX(VLOOKUP($C36,Calc_OppAtt!$A$47:$AM$66,H$2+1,FALSE),VLOOKUP($D36,Calc_OppAtt!$A$47:$AM$66,H$2+1,FALSE))</f>
        <v>1.218074681</v>
      </c>
      <c r="I36" s="172">
        <f>MAX(VLOOKUP($C36,Calc_OppAtt!$A$47:$AM$66,I$2+1,FALSE),VLOOKUP($D36,Calc_OppAtt!$A$47:$AM$66,I$2+1,FALSE))</f>
        <v>1.493123755</v>
      </c>
      <c r="J36" s="172">
        <f>MAX(VLOOKUP($C36,Calc_OppAtt!$A$47:$AM$66,J$2+1,FALSE),VLOOKUP($D36,Calc_OppAtt!$A$47:$AM$66,J$2+1,FALSE))</f>
        <v>0.9823179059</v>
      </c>
      <c r="K36" s="172">
        <f>MAX(VLOOKUP($C36,Calc_OppAtt!$A$47:$AM$66,K$2+1,FALSE),VLOOKUP($D36,Calc_OppAtt!$A$47:$AM$66,K$2+1,FALSE))</f>
        <v>1.100196294</v>
      </c>
      <c r="L36" s="172">
        <f>MAX(VLOOKUP($C36,Calc_OppAtt!$A$47:$AM$66,L$2+1,FALSE),VLOOKUP($D36,Calc_OppAtt!$A$47:$AM$66,L$2+1,FALSE))</f>
        <v>1.218074681</v>
      </c>
      <c r="M36" s="172">
        <f>MAX(VLOOKUP($C36,Calc_OppAtt!$A$47:$AM$66,M$2+1,FALSE),VLOOKUP($D36,Calc_OppAtt!$A$47:$AM$66,M$2+1,FALSE))</f>
        <v>1.178781636</v>
      </c>
      <c r="N36" s="172">
        <f>MAX(VLOOKUP($C36,Calc_OppAtt!$A$47:$AM$66,N$2+1,FALSE),VLOOKUP($D36,Calc_OppAtt!$A$47:$AM$66,N$2+1,FALSE))</f>
        <v>1.04</v>
      </c>
      <c r="O36" s="172">
        <f>MAX(VLOOKUP($C36,Calc_OppAtt!$A$47:$AM$66,O$2+1,FALSE),VLOOKUP($D36,Calc_OppAtt!$A$47:$AM$66,O$2+1,FALSE))</f>
        <v>1.101176471</v>
      </c>
      <c r="P36" s="172">
        <f>MAX(VLOOKUP($C36,Calc_OppAtt!$A$47:$AM$66,P$2+1,FALSE),VLOOKUP($D36,Calc_OppAtt!$A$47:$AM$66,P$2+1,FALSE))</f>
        <v>1.060903995</v>
      </c>
      <c r="Q36" s="172">
        <f>MAX(VLOOKUP($C36,Calc_OppAtt!$A$47:$AM$66,Q$2+1,FALSE),VLOOKUP($D36,Calc_OppAtt!$A$47:$AM$66,Q$2+1,FALSE))</f>
        <v>1.218074681</v>
      </c>
      <c r="R36" s="172">
        <f>MAX(VLOOKUP($C36,Calc_OppAtt!$A$47:$AM$66,R$2+1,FALSE),VLOOKUP($D36,Calc_OppAtt!$A$47:$AM$66,R$2+1,FALSE))</f>
        <v>0.785854922</v>
      </c>
      <c r="S36" s="172">
        <f>MAX(VLOOKUP($C36,Calc_OppAtt!$A$47:$AM$66,S$2+1,FALSE),VLOOKUP($D36,Calc_OppAtt!$A$47:$AM$66,S$2+1,FALSE))</f>
        <v>1.296660024</v>
      </c>
      <c r="T36" s="172">
        <f>MAX(VLOOKUP($C36,Calc_OppAtt!$A$47:$AM$66,T$2+1,FALSE),VLOOKUP($D36,Calc_OppAtt!$A$47:$AM$66,T$2+1,FALSE))</f>
        <v>1.100196294</v>
      </c>
      <c r="U36" s="172">
        <f>MAX(VLOOKUP($C36,Calc_OppAtt!$A$47:$AM$66,U$2+1,FALSE),VLOOKUP($D36,Calc_OppAtt!$A$47:$AM$66,U$2+1,FALSE))</f>
        <v>1.101176471</v>
      </c>
      <c r="V36" s="172">
        <f>MAX(VLOOKUP($C36,Calc_OppAtt!$A$47:$AM$66,V$2+1,FALSE),VLOOKUP($D36,Calc_OppAtt!$A$47:$AM$66,V$2+1,FALSE))</f>
        <v>1.139489338</v>
      </c>
      <c r="W36" s="172">
        <f>MAX(VLOOKUP($C36,Calc_OppAtt!$A$47:$AM$66,W$2+1,FALSE),VLOOKUP($D36,Calc_OppAtt!$A$47:$AM$66,W$2+1,FALSE))</f>
        <v>1.218074681</v>
      </c>
      <c r="X36" s="172">
        <f>MAX(VLOOKUP($C36,Calc_OppAtt!$A$47:$AM$66,X$2+1,FALSE),VLOOKUP($D36,Calc_OppAtt!$A$47:$AM$66,X$2+1,FALSE))</f>
        <v>1.06869863</v>
      </c>
      <c r="Y36" s="172">
        <f>MAX(VLOOKUP($C36,Calc_OppAtt!$A$47:$AM$66,Y$2+1,FALSE),VLOOKUP($D36,Calc_OppAtt!$A$47:$AM$66,Y$2+1,FALSE))</f>
        <v>1.296660024</v>
      </c>
      <c r="Z36" s="172">
        <f>MAX(VLOOKUP($C36,Calc_OppAtt!$A$47:$AM$66,Z$2+1,FALSE),VLOOKUP($D36,Calc_OppAtt!$A$47:$AM$66,Z$2+1,FALSE))</f>
        <v>0.8644402649</v>
      </c>
      <c r="AA36" s="172">
        <f>MAX(VLOOKUP($C36,Calc_OppAtt!$A$47:$AM$66,AA$2+1,FALSE),VLOOKUP($D36,Calc_OppAtt!$A$47:$AM$66,AA$2+1,FALSE))</f>
        <v>1.65029444</v>
      </c>
      <c r="AB36" s="172">
        <f>MAX(VLOOKUP($C36,Calc_OppAtt!$A$47:$AM$66,AB$2+1,FALSE),VLOOKUP($D36,Calc_OppAtt!$A$47:$AM$66,AB$2+1,FALSE))</f>
        <v>1.296660024</v>
      </c>
      <c r="AC36" s="172">
        <f>MAX(VLOOKUP($C36,Calc_OppAtt!$A$47:$AM$66,AC$2+1,FALSE),VLOOKUP($D36,Calc_OppAtt!$A$47:$AM$66,AC$2+1,FALSE))</f>
        <v>1.178781636</v>
      </c>
      <c r="AD36" s="172">
        <f>MAX(VLOOKUP($C36,Calc_OppAtt!$A$47:$AM$66,AD$2+1,FALSE),VLOOKUP($D36,Calc_OppAtt!$A$47:$AM$66,AD$2+1,FALSE))</f>
        <v>1.493123755</v>
      </c>
      <c r="AE36" s="172">
        <f>MAX(VLOOKUP($C36,Calc_OppAtt!$A$47:$AM$66,AE$2+1,FALSE),VLOOKUP($D36,Calc_OppAtt!$A$47:$AM$66,AE$2+1,FALSE))</f>
        <v>1.06869863</v>
      </c>
      <c r="AF36" s="172">
        <f>MAX(VLOOKUP($C36,Calc_OppAtt!$A$47:$AM$66,AF$2+1,FALSE),VLOOKUP($D36,Calc_OppAtt!$A$47:$AM$66,AF$2+1,FALSE))</f>
        <v>0.785854922</v>
      </c>
      <c r="AG36" s="172">
        <f>MAX(VLOOKUP($C36,Calc_OppAtt!$A$47:$AM$66,AG$2+1,FALSE),VLOOKUP($D36,Calc_OppAtt!$A$47:$AM$66,AG$2+1,FALSE))</f>
        <v>1.218074681</v>
      </c>
      <c r="AH36" s="172">
        <f>MAX(VLOOKUP($C36,Calc_OppAtt!$A$47:$AM$66,AH$2+1,FALSE),VLOOKUP($D36,Calc_OppAtt!$A$47:$AM$66,AH$2+1,FALSE))</f>
        <v>1.021610951</v>
      </c>
      <c r="AI36" s="172">
        <f>MAX(VLOOKUP($C36,Calc_OppAtt!$A$47:$AM$66,AI$2+1,FALSE),VLOOKUP($D36,Calc_OppAtt!$A$47:$AM$66,AI$2+1,FALSE))</f>
        <v>1.178781636</v>
      </c>
      <c r="AJ36" s="172">
        <f>MAX(VLOOKUP($C36,Calc_OppAtt!$A$47:$AM$66,AJ$2+1,FALSE),VLOOKUP($D36,Calc_OppAtt!$A$47:$AM$66,AJ$2+1,FALSE))</f>
        <v>0.8644402649</v>
      </c>
      <c r="AK36" s="172">
        <f>MAX(VLOOKUP($C36,Calc_OppAtt!$A$47:$AM$66,AK$2+1,FALSE),VLOOKUP($D36,Calc_OppAtt!$A$47:$AM$66,AK$2+1,FALSE))</f>
        <v>1.139489338</v>
      </c>
      <c r="AL36" s="172">
        <f>MAX(VLOOKUP($C36,Calc_OppAtt!$A$47:$AM$66,AL$2+1,FALSE),VLOOKUP($D36,Calc_OppAtt!$A$47:$AM$66,AL$2+1,FALSE))</f>
        <v>1.296660024</v>
      </c>
      <c r="AM36" s="172">
        <f>MAX(VLOOKUP($C36,Calc_OppAtt!$A$47:$AM$66,AM$2+1,FALSE),VLOOKUP($D36,Calc_OppAtt!$A$47:$AM$66,AM$2+1,FALSE))</f>
        <v>1.475821918</v>
      </c>
      <c r="AN36" s="172">
        <f>MAX(VLOOKUP($C36,Calc_OppAtt!$A$47:$AM$66,AN$2+1,FALSE),VLOOKUP($D36,Calc_OppAtt!$A$47:$AM$66,AN$2+1,FALSE))</f>
        <v>1.65029444</v>
      </c>
      <c r="AO36" s="172">
        <f>MAX(VLOOKUP($C36,Calc_OppAtt!$A$47:$AM$66,AO$2+1,FALSE),VLOOKUP($D36,Calc_OppAtt!$A$47:$AM$66,AO$2+1,FALSE))</f>
        <v>1.178781636</v>
      </c>
      <c r="AP36" s="172">
        <f>MAX(VLOOKUP($C36,Calc_OppAtt!$A$47:$AM$66,AP$2+1,FALSE),VLOOKUP($D36,Calc_OppAtt!$A$47:$AM$66,AP$2+1,FALSE))</f>
        <v>1.414538412</v>
      </c>
      <c r="AQ36" s="170"/>
      <c r="AR36" s="170"/>
    </row>
    <row r="37" ht="12.75" customHeight="1">
      <c r="A37" s="170">
        <f t="shared" si="1"/>
        <v>2</v>
      </c>
      <c r="B37" s="170">
        <f t="shared" si="2"/>
        <v>18</v>
      </c>
      <c r="C37" s="140" t="str">
        <f t="array" ref="C37">INDEX(Fixtures!$A$2:$A$21,A37)</f>
        <v>Bournemouth</v>
      </c>
      <c r="D37" s="140" t="str">
        <f t="array" ref="D37">INDEX(Fixtures!$A$2:$A$21,B37)</f>
        <v>Watford</v>
      </c>
      <c r="E37" s="172">
        <f>MAX(VLOOKUP($C37,Calc_OppAtt!$A$47:$AM$66,E$2+1,FALSE),VLOOKUP($D37,Calc_OppAtt!$A$47:$AM$66,E$2+1,FALSE))</f>
        <v>1.170479452</v>
      </c>
      <c r="F37" s="172">
        <f>MAX(VLOOKUP($C37,Calc_OppAtt!$A$47:$AM$66,F$2+1,FALSE),VLOOKUP($D37,Calc_OppAtt!$A$47:$AM$66,F$2+1,FALSE))</f>
        <v>1.021610951</v>
      </c>
      <c r="G37" s="172">
        <f>MAX(VLOOKUP($C37,Calc_OppAtt!$A$47:$AM$66,G$2+1,FALSE),VLOOKUP($D37,Calc_OppAtt!$A$47:$AM$66,G$2+1,FALSE))</f>
        <v>1.414538412</v>
      </c>
      <c r="H37" s="172">
        <f>MAX(VLOOKUP($C37,Calc_OppAtt!$A$47:$AM$66,H$2+1,FALSE),VLOOKUP($D37,Calc_OppAtt!$A$47:$AM$66,H$2+1,FALSE))</f>
        <v>0.785854922</v>
      </c>
      <c r="I37" s="172">
        <f>MAX(VLOOKUP($C37,Calc_OppAtt!$A$47:$AM$66,I$2+1,FALSE),VLOOKUP($D37,Calc_OppAtt!$A$47:$AM$66,I$2+1,FALSE))</f>
        <v>1.493123755</v>
      </c>
      <c r="J37" s="172">
        <f>MAX(VLOOKUP($C37,Calc_OppAtt!$A$47:$AM$66,J$2+1,FALSE),VLOOKUP($D37,Calc_OppAtt!$A$47:$AM$66,J$2+1,FALSE))</f>
        <v>1.04</v>
      </c>
      <c r="K37" s="172">
        <f>MAX(VLOOKUP($C37,Calc_OppAtt!$A$47:$AM$66,K$2+1,FALSE),VLOOKUP($D37,Calc_OppAtt!$A$47:$AM$66,K$2+1,FALSE))</f>
        <v>1.100196294</v>
      </c>
      <c r="L37" s="172">
        <f>MAX(VLOOKUP($C37,Calc_OppAtt!$A$47:$AM$66,L$2+1,FALSE),VLOOKUP($D37,Calc_OppAtt!$A$47:$AM$66,L$2+1,FALSE))</f>
        <v>1.218074681</v>
      </c>
      <c r="M37" s="172">
        <f>MAX(VLOOKUP($C37,Calc_OppAtt!$A$47:$AM$66,M$2+1,FALSE),VLOOKUP($D37,Calc_OppAtt!$A$47:$AM$66,M$2+1,FALSE))</f>
        <v>1.178781636</v>
      </c>
      <c r="N37" s="172">
        <f>MAX(VLOOKUP($C37,Calc_OppAtt!$A$47:$AM$66,N$2+1,FALSE),VLOOKUP($D37,Calc_OppAtt!$A$47:$AM$66,N$2+1,FALSE))</f>
        <v>1.296660024</v>
      </c>
      <c r="O37" s="172">
        <f>MAX(VLOOKUP($C37,Calc_OppAtt!$A$47:$AM$66,O$2+1,FALSE),VLOOKUP($D37,Calc_OppAtt!$A$47:$AM$66,O$2+1,FALSE))</f>
        <v>0.7465618773</v>
      </c>
      <c r="P37" s="172">
        <f>MAX(VLOOKUP($C37,Calc_OppAtt!$A$47:$AM$66,P$2+1,FALSE),VLOOKUP($D37,Calc_OppAtt!$A$47:$AM$66,P$2+1,FALSE))</f>
        <v>1.021610951</v>
      </c>
      <c r="Q37" s="172">
        <f>MAX(VLOOKUP($C37,Calc_OppAtt!$A$47:$AM$66,Q$2+1,FALSE),VLOOKUP($D37,Calc_OppAtt!$A$47:$AM$66,Q$2+1,FALSE))</f>
        <v>1.218074681</v>
      </c>
      <c r="R37" s="172">
        <f>MAX(VLOOKUP($C37,Calc_OppAtt!$A$47:$AM$66,R$2+1,FALSE),VLOOKUP($D37,Calc_OppAtt!$A$47:$AM$66,R$2+1,FALSE))</f>
        <v>0.8644402649</v>
      </c>
      <c r="S37" s="172">
        <f>MAX(VLOOKUP($C37,Calc_OppAtt!$A$47:$AM$66,S$2+1,FALSE),VLOOKUP($D37,Calc_OppAtt!$A$47:$AM$66,S$2+1,FALSE))</f>
        <v>1.296660024</v>
      </c>
      <c r="T37" s="172">
        <f>MAX(VLOOKUP($C37,Calc_OppAtt!$A$47:$AM$66,T$2+1,FALSE),VLOOKUP($D37,Calc_OppAtt!$A$47:$AM$66,T$2+1,FALSE))</f>
        <v>1.100196294</v>
      </c>
      <c r="U37" s="172">
        <f>MAX(VLOOKUP($C37,Calc_OppAtt!$A$47:$AM$66,U$2+1,FALSE),VLOOKUP($D37,Calc_OppAtt!$A$47:$AM$66,U$2+1,FALSE))</f>
        <v>1.170479452</v>
      </c>
      <c r="V37" s="172">
        <f>MAX(VLOOKUP($C37,Calc_OppAtt!$A$47:$AM$66,V$2+1,FALSE),VLOOKUP($D37,Calc_OppAtt!$A$47:$AM$66,V$2+1,FALSE))</f>
        <v>1.139489338</v>
      </c>
      <c r="W37" s="172">
        <f>MAX(VLOOKUP($C37,Calc_OppAtt!$A$47:$AM$66,W$2+1,FALSE),VLOOKUP($D37,Calc_OppAtt!$A$47:$AM$66,W$2+1,FALSE))</f>
        <v>0.8644402649</v>
      </c>
      <c r="X37" s="172">
        <f>MAX(VLOOKUP($C37,Calc_OppAtt!$A$47:$AM$66,X$2+1,FALSE),VLOOKUP($D37,Calc_OppAtt!$A$47:$AM$66,X$2+1,FALSE))</f>
        <v>1.178781636</v>
      </c>
      <c r="Y37" s="172">
        <f>MAX(VLOOKUP($C37,Calc_OppAtt!$A$47:$AM$66,Y$2+1,FALSE),VLOOKUP($D37,Calc_OppAtt!$A$47:$AM$66,Y$2+1,FALSE))</f>
        <v>1.296660024</v>
      </c>
      <c r="Z37" s="172">
        <f>MAX(VLOOKUP($C37,Calc_OppAtt!$A$47:$AM$66,Z$2+1,FALSE),VLOOKUP($D37,Calc_OppAtt!$A$47:$AM$66,Z$2+1,FALSE))</f>
        <v>1.060903995</v>
      </c>
      <c r="AA37" s="172">
        <f>MAX(VLOOKUP($C37,Calc_OppAtt!$A$47:$AM$66,AA$2+1,FALSE),VLOOKUP($D37,Calc_OppAtt!$A$47:$AM$66,AA$2+1,FALSE))</f>
        <v>1.65029444</v>
      </c>
      <c r="AB37" s="172">
        <f>MAX(VLOOKUP($C37,Calc_OppAtt!$A$47:$AM$66,AB$2+1,FALSE),VLOOKUP($D37,Calc_OppAtt!$A$47:$AM$66,AB$2+1,FALSE))</f>
        <v>0.8644402649</v>
      </c>
      <c r="AC37" s="172">
        <f>MAX(VLOOKUP($C37,Calc_OppAtt!$A$47:$AM$66,AC$2+1,FALSE),VLOOKUP($D37,Calc_OppAtt!$A$47:$AM$66,AC$2+1,FALSE))</f>
        <v>0.9823179059</v>
      </c>
      <c r="AD37" s="172">
        <f>MAX(VLOOKUP($C37,Calc_OppAtt!$A$47:$AM$66,AD$2+1,FALSE),VLOOKUP($D37,Calc_OppAtt!$A$47:$AM$66,AD$2+1,FALSE))</f>
        <v>1.414538412</v>
      </c>
      <c r="AE37" s="172">
        <f>MAX(VLOOKUP($C37,Calc_OppAtt!$A$47:$AM$66,AE$2+1,FALSE),VLOOKUP($D37,Calc_OppAtt!$A$47:$AM$66,AE$2+1,FALSE))</f>
        <v>1.06869863</v>
      </c>
      <c r="AF37" s="172">
        <f>MAX(VLOOKUP($C37,Calc_OppAtt!$A$47:$AM$66,AF$2+1,FALSE),VLOOKUP($D37,Calc_OppAtt!$A$47:$AM$66,AF$2+1,FALSE))</f>
        <v>0.785854922</v>
      </c>
      <c r="AG37" s="172">
        <f>MAX(VLOOKUP($C37,Calc_OppAtt!$A$47:$AM$66,AG$2+1,FALSE),VLOOKUP($D37,Calc_OppAtt!$A$47:$AM$66,AG$2+1,FALSE))</f>
        <v>1.493123755</v>
      </c>
      <c r="AH37" s="172">
        <f>MAX(VLOOKUP($C37,Calc_OppAtt!$A$47:$AM$66,AH$2+1,FALSE),VLOOKUP($D37,Calc_OppAtt!$A$47:$AM$66,AH$2+1,FALSE))</f>
        <v>0.9823179059</v>
      </c>
      <c r="AI37" s="172">
        <f>MAX(VLOOKUP($C37,Calc_OppAtt!$A$47:$AM$66,AI$2+1,FALSE),VLOOKUP($D37,Calc_OppAtt!$A$47:$AM$66,AI$2+1,FALSE))</f>
        <v>1.178781636</v>
      </c>
      <c r="AJ37" s="172">
        <f>MAX(VLOOKUP($C37,Calc_OppAtt!$A$47:$AM$66,AJ$2+1,FALSE),VLOOKUP($D37,Calc_OppAtt!$A$47:$AM$66,AJ$2+1,FALSE))</f>
        <v>0.8644402649</v>
      </c>
      <c r="AK37" s="172">
        <f>MAX(VLOOKUP($C37,Calc_OppAtt!$A$47:$AM$66,AK$2+1,FALSE),VLOOKUP($D37,Calc_OppAtt!$A$47:$AM$66,AK$2+1,FALSE))</f>
        <v>1.475821918</v>
      </c>
      <c r="AL37" s="172">
        <f>MAX(VLOOKUP($C37,Calc_OppAtt!$A$47:$AM$66,AL$2+1,FALSE),VLOOKUP($D37,Calc_OppAtt!$A$47:$AM$66,AL$2+1,FALSE))</f>
        <v>1.218074681</v>
      </c>
      <c r="AM37" s="172">
        <f>MAX(VLOOKUP($C37,Calc_OppAtt!$A$47:$AM$66,AM$2+1,FALSE),VLOOKUP($D37,Calc_OppAtt!$A$47:$AM$66,AM$2+1,FALSE))</f>
        <v>1.475821918</v>
      </c>
      <c r="AN37" s="172">
        <f>MAX(VLOOKUP($C37,Calc_OppAtt!$A$47:$AM$66,AN$2+1,FALSE),VLOOKUP($D37,Calc_OppAtt!$A$47:$AM$66,AN$2+1,FALSE))</f>
        <v>1.06869863</v>
      </c>
      <c r="AO37" s="172">
        <f>MAX(VLOOKUP($C37,Calc_OppAtt!$A$47:$AM$66,AO$2+1,FALSE),VLOOKUP($D37,Calc_OppAtt!$A$47:$AM$66,AO$2+1,FALSE))</f>
        <v>0.785854922</v>
      </c>
      <c r="AP37" s="172">
        <f>MAX(VLOOKUP($C37,Calc_OppAtt!$A$47:$AM$66,AP$2+1,FALSE),VLOOKUP($D37,Calc_OppAtt!$A$47:$AM$66,AP$2+1,FALSE))</f>
        <v>1.65029444</v>
      </c>
      <c r="AQ37" s="170"/>
      <c r="AR37" s="170"/>
    </row>
    <row r="38" ht="12.75" customHeight="1">
      <c r="A38" s="170">
        <f t="shared" si="1"/>
        <v>2</v>
      </c>
      <c r="B38" s="170">
        <f t="shared" si="2"/>
        <v>19</v>
      </c>
      <c r="C38" s="140" t="str">
        <f t="array" ref="C38">INDEX(Fixtures!$A$2:$A$21,A38)</f>
        <v>Bournemouth</v>
      </c>
      <c r="D38" s="140" t="str">
        <f t="array" ref="D38">INDEX(Fixtures!$A$2:$A$21,B38)</f>
        <v>West Ham</v>
      </c>
      <c r="E38" s="172">
        <f>MAX(VLOOKUP($C38,Calc_OppAtt!$A$47:$AM$66,E$2+1,FALSE),VLOOKUP($D38,Calc_OppAtt!$A$47:$AM$66,E$2+1,FALSE))</f>
        <v>1.170479452</v>
      </c>
      <c r="F38" s="172">
        <f>MAX(VLOOKUP($C38,Calc_OppAtt!$A$47:$AM$66,F$2+1,FALSE),VLOOKUP($D38,Calc_OppAtt!$A$47:$AM$66,F$2+1,FALSE))</f>
        <v>1.218074681</v>
      </c>
      <c r="G38" s="172">
        <f>MAX(VLOOKUP($C38,Calc_OppAtt!$A$47:$AM$66,G$2+1,FALSE),VLOOKUP($D38,Calc_OppAtt!$A$47:$AM$66,G$2+1,FALSE))</f>
        <v>1.414538412</v>
      </c>
      <c r="H38" s="172">
        <f>MAX(VLOOKUP($C38,Calc_OppAtt!$A$47:$AM$66,H$2+1,FALSE),VLOOKUP($D38,Calc_OppAtt!$A$47:$AM$66,H$2+1,FALSE))</f>
        <v>1.06869863</v>
      </c>
      <c r="I38" s="172">
        <f>MAX(VLOOKUP($C38,Calc_OppAtt!$A$47:$AM$66,I$2+1,FALSE),VLOOKUP($D38,Calc_OppAtt!$A$47:$AM$66,I$2+1,FALSE))</f>
        <v>1.493123755</v>
      </c>
      <c r="J38" s="172">
        <f>MAX(VLOOKUP($C38,Calc_OppAtt!$A$47:$AM$66,J$2+1,FALSE),VLOOKUP($D38,Calc_OppAtt!$A$47:$AM$66,J$2+1,FALSE))</f>
        <v>0.8644402649</v>
      </c>
      <c r="K38" s="172">
        <f>MAX(VLOOKUP($C38,Calc_OppAtt!$A$47:$AM$66,K$2+1,FALSE),VLOOKUP($D38,Calc_OppAtt!$A$47:$AM$66,K$2+1,FALSE))</f>
        <v>1.100196294</v>
      </c>
      <c r="L38" s="172">
        <f>MAX(VLOOKUP($C38,Calc_OppAtt!$A$47:$AM$66,L$2+1,FALSE),VLOOKUP($D38,Calc_OppAtt!$A$47:$AM$66,L$2+1,FALSE))</f>
        <v>1.218074681</v>
      </c>
      <c r="M38" s="172">
        <f>MAX(VLOOKUP($C38,Calc_OppAtt!$A$47:$AM$66,M$2+1,FALSE),VLOOKUP($D38,Calc_OppAtt!$A$47:$AM$66,M$2+1,FALSE))</f>
        <v>1.178781636</v>
      </c>
      <c r="N38" s="172">
        <f>MAX(VLOOKUP($C38,Calc_OppAtt!$A$47:$AM$66,N$2+1,FALSE),VLOOKUP($D38,Calc_OppAtt!$A$47:$AM$66,N$2+1,FALSE))</f>
        <v>1.04</v>
      </c>
      <c r="O38" s="172">
        <f>MAX(VLOOKUP($C38,Calc_OppAtt!$A$47:$AM$66,O$2+1,FALSE),VLOOKUP($D38,Calc_OppAtt!$A$47:$AM$66,O$2+1,FALSE))</f>
        <v>0.8644402649</v>
      </c>
      <c r="P38" s="172">
        <f>MAX(VLOOKUP($C38,Calc_OppAtt!$A$47:$AM$66,P$2+1,FALSE),VLOOKUP($D38,Calc_OppAtt!$A$47:$AM$66,P$2+1,FALSE))</f>
        <v>0.9823179059</v>
      </c>
      <c r="Q38" s="172">
        <f>MAX(VLOOKUP($C38,Calc_OppAtt!$A$47:$AM$66,Q$2+1,FALSE),VLOOKUP($D38,Calc_OppAtt!$A$47:$AM$66,Q$2+1,FALSE))</f>
        <v>1.218074681</v>
      </c>
      <c r="R38" s="172">
        <f>MAX(VLOOKUP($C38,Calc_OppAtt!$A$47:$AM$66,R$2+1,FALSE),VLOOKUP($D38,Calc_OppAtt!$A$47:$AM$66,R$2+1,FALSE))</f>
        <v>0.6679765344</v>
      </c>
      <c r="S38" s="172">
        <f>MAX(VLOOKUP($C38,Calc_OppAtt!$A$47:$AM$66,S$2+1,FALSE),VLOOKUP($D38,Calc_OppAtt!$A$47:$AM$66,S$2+1,FALSE))</f>
        <v>1.296660024</v>
      </c>
      <c r="T38" s="172">
        <f>MAX(VLOOKUP($C38,Calc_OppAtt!$A$47:$AM$66,T$2+1,FALSE),VLOOKUP($D38,Calc_OppAtt!$A$47:$AM$66,T$2+1,FALSE))</f>
        <v>1.100196294</v>
      </c>
      <c r="U38" s="172">
        <f>MAX(VLOOKUP($C38,Calc_OppAtt!$A$47:$AM$66,U$2+1,FALSE),VLOOKUP($D38,Calc_OppAtt!$A$47:$AM$66,U$2+1,FALSE))</f>
        <v>1.101176471</v>
      </c>
      <c r="V38" s="172">
        <f>MAX(VLOOKUP($C38,Calc_OppAtt!$A$47:$AM$66,V$2+1,FALSE),VLOOKUP($D38,Calc_OppAtt!$A$47:$AM$66,V$2+1,FALSE))</f>
        <v>1.296660024</v>
      </c>
      <c r="W38" s="172">
        <f>MAX(VLOOKUP($C38,Calc_OppAtt!$A$47:$AM$66,W$2+1,FALSE),VLOOKUP($D38,Calc_OppAtt!$A$47:$AM$66,W$2+1,FALSE))</f>
        <v>1.021610951</v>
      </c>
      <c r="X38" s="172">
        <f>MAX(VLOOKUP($C38,Calc_OppAtt!$A$47:$AM$66,X$2+1,FALSE),VLOOKUP($D38,Calc_OppAtt!$A$47:$AM$66,X$2+1,FALSE))</f>
        <v>0.6679765344</v>
      </c>
      <c r="Y38" s="172">
        <f>MAX(VLOOKUP($C38,Calc_OppAtt!$A$47:$AM$66,Y$2+1,FALSE),VLOOKUP($D38,Calc_OppAtt!$A$47:$AM$66,Y$2+1,FALSE))</f>
        <v>1.296660024</v>
      </c>
      <c r="Z38" s="172">
        <f>MAX(VLOOKUP($C38,Calc_OppAtt!$A$47:$AM$66,Z$2+1,FALSE),VLOOKUP($D38,Calc_OppAtt!$A$47:$AM$66,Z$2+1,FALSE))</f>
        <v>1.218074681</v>
      </c>
      <c r="AA38" s="172">
        <f>MAX(VLOOKUP($C38,Calc_OppAtt!$A$47:$AM$66,AA$2+1,FALSE),VLOOKUP($D38,Calc_OppAtt!$A$47:$AM$66,AA$2+1,FALSE))</f>
        <v>1.65029444</v>
      </c>
      <c r="AB38" s="172">
        <f>MAX(VLOOKUP($C38,Calc_OppAtt!$A$47:$AM$66,AB$2+1,FALSE),VLOOKUP($D38,Calc_OppAtt!$A$47:$AM$66,AB$2+1,FALSE))</f>
        <v>1.101176471</v>
      </c>
      <c r="AC38" s="172">
        <f>MAX(VLOOKUP($C38,Calc_OppAtt!$A$47:$AM$66,AC$2+1,FALSE),VLOOKUP($D38,Calc_OppAtt!$A$47:$AM$66,AC$2+1,FALSE))</f>
        <v>1.100196294</v>
      </c>
      <c r="AD38" s="172">
        <f>MAX(VLOOKUP($C38,Calc_OppAtt!$A$47:$AM$66,AD$2+1,FALSE),VLOOKUP($D38,Calc_OppAtt!$A$47:$AM$66,AD$2+1,FALSE))</f>
        <v>1.060903995</v>
      </c>
      <c r="AE38" s="172">
        <f>MAX(VLOOKUP($C38,Calc_OppAtt!$A$47:$AM$66,AE$2+1,FALSE),VLOOKUP($D38,Calc_OppAtt!$A$47:$AM$66,AE$2+1,FALSE))</f>
        <v>1.475821918</v>
      </c>
      <c r="AF38" s="172">
        <f>MAX(VLOOKUP($C38,Calc_OppAtt!$A$47:$AM$66,AF$2+1,FALSE),VLOOKUP($D38,Calc_OppAtt!$A$47:$AM$66,AF$2+1,FALSE))</f>
        <v>0.785854922</v>
      </c>
      <c r="AG38" s="172">
        <f>MAX(VLOOKUP($C38,Calc_OppAtt!$A$47:$AM$66,AG$2+1,FALSE),VLOOKUP($D38,Calc_OppAtt!$A$47:$AM$66,AG$2+1,FALSE))</f>
        <v>1.178781636</v>
      </c>
      <c r="AH38" s="172">
        <f>MAX(VLOOKUP($C38,Calc_OppAtt!$A$47:$AM$66,AH$2+1,FALSE),VLOOKUP($D38,Calc_OppAtt!$A$47:$AM$66,AH$2+1,FALSE))</f>
        <v>0.9823179059</v>
      </c>
      <c r="AI38" s="172">
        <f>MAX(VLOOKUP($C38,Calc_OppAtt!$A$47:$AM$66,AI$2+1,FALSE),VLOOKUP($D38,Calc_OppAtt!$A$47:$AM$66,AI$2+1,FALSE))</f>
        <v>1.296660024</v>
      </c>
      <c r="AJ38" s="172">
        <f>MAX(VLOOKUP($C38,Calc_OppAtt!$A$47:$AM$66,AJ$2+1,FALSE),VLOOKUP($D38,Calc_OppAtt!$A$47:$AM$66,AJ$2+1,FALSE))</f>
        <v>1.414538412</v>
      </c>
      <c r="AK38" s="172">
        <f>MAX(VLOOKUP($C38,Calc_OppAtt!$A$47:$AM$66,AK$2+1,FALSE),VLOOKUP($D38,Calc_OppAtt!$A$47:$AM$66,AK$2+1,FALSE))</f>
        <v>0.8644402649</v>
      </c>
      <c r="AL38" s="172">
        <f>MAX(VLOOKUP($C38,Calc_OppAtt!$A$47:$AM$66,AL$2+1,FALSE),VLOOKUP($D38,Calc_OppAtt!$A$47:$AM$66,AL$2+1,FALSE))</f>
        <v>0.9823179059</v>
      </c>
      <c r="AM38" s="172">
        <f>MAX(VLOOKUP($C38,Calc_OppAtt!$A$47:$AM$66,AM$2+1,FALSE),VLOOKUP($D38,Calc_OppAtt!$A$47:$AM$66,AM$2+1,FALSE))</f>
        <v>1.493123755</v>
      </c>
      <c r="AN38" s="172">
        <f>MAX(VLOOKUP($C38,Calc_OppAtt!$A$47:$AM$66,AN$2+1,FALSE),VLOOKUP($D38,Calc_OppAtt!$A$47:$AM$66,AN$2+1,FALSE))</f>
        <v>1.021610951</v>
      </c>
      <c r="AO38" s="172">
        <f>MAX(VLOOKUP($C38,Calc_OppAtt!$A$47:$AM$66,AO$2+1,FALSE),VLOOKUP($D38,Calc_OppAtt!$A$47:$AM$66,AO$2+1,FALSE))</f>
        <v>1.178781636</v>
      </c>
      <c r="AP38" s="172">
        <f>MAX(VLOOKUP($C38,Calc_OppAtt!$A$47:$AM$66,AP$2+1,FALSE),VLOOKUP($D38,Calc_OppAtt!$A$47:$AM$66,AP$2+1,FALSE))</f>
        <v>1.218074681</v>
      </c>
      <c r="AQ38" s="170"/>
      <c r="AR38" s="170"/>
    </row>
    <row r="39" ht="12.75" customHeight="1">
      <c r="A39" s="170">
        <f t="shared" si="1"/>
        <v>2</v>
      </c>
      <c r="B39" s="170">
        <f t="shared" si="2"/>
        <v>20</v>
      </c>
      <c r="C39" s="140" t="str">
        <f t="array" ref="C39">INDEX(Fixtures!$A$2:$A$21,A39)</f>
        <v>Bournemouth</v>
      </c>
      <c r="D39" s="140" t="str">
        <f t="array" ref="D39">INDEX(Fixtures!$A$2:$A$21,B39)</f>
        <v>Wolves</v>
      </c>
      <c r="E39" s="172">
        <f>MAX(VLOOKUP($C39,Calc_OppAtt!$A$47:$AM$66,E$2+1,FALSE),VLOOKUP($D39,Calc_OppAtt!$A$47:$AM$66,E$2+1,FALSE))</f>
        <v>1.414538412</v>
      </c>
      <c r="F39" s="172">
        <f>MAX(VLOOKUP($C39,Calc_OppAtt!$A$47:$AM$66,F$2+1,FALSE),VLOOKUP($D39,Calc_OppAtt!$A$47:$AM$66,F$2+1,FALSE))</f>
        <v>1.021610951</v>
      </c>
      <c r="G39" s="172">
        <f>MAX(VLOOKUP($C39,Calc_OppAtt!$A$47:$AM$66,G$2+1,FALSE),VLOOKUP($D39,Calc_OppAtt!$A$47:$AM$66,G$2+1,FALSE))</f>
        <v>1.414538412</v>
      </c>
      <c r="H39" s="172">
        <f>MAX(VLOOKUP($C39,Calc_OppAtt!$A$47:$AM$66,H$2+1,FALSE),VLOOKUP($D39,Calc_OppAtt!$A$47:$AM$66,H$2+1,FALSE))</f>
        <v>1.021610951</v>
      </c>
      <c r="I39" s="172">
        <f>MAX(VLOOKUP($C39,Calc_OppAtt!$A$47:$AM$66,I$2+1,FALSE),VLOOKUP($D39,Calc_OppAtt!$A$47:$AM$66,I$2+1,FALSE))</f>
        <v>1.493123755</v>
      </c>
      <c r="J39" s="172">
        <f>MAX(VLOOKUP($C39,Calc_OppAtt!$A$47:$AM$66,J$2+1,FALSE),VLOOKUP($D39,Calc_OppAtt!$A$47:$AM$66,J$2+1,FALSE))</f>
        <v>0.6679765344</v>
      </c>
      <c r="K39" s="172">
        <f>MAX(VLOOKUP($C39,Calc_OppAtt!$A$47:$AM$66,K$2+1,FALSE),VLOOKUP($D39,Calc_OppAtt!$A$47:$AM$66,K$2+1,FALSE))</f>
        <v>1.178781636</v>
      </c>
      <c r="L39" s="172">
        <f>MAX(VLOOKUP($C39,Calc_OppAtt!$A$47:$AM$66,L$2+1,FALSE),VLOOKUP($D39,Calc_OppAtt!$A$47:$AM$66,L$2+1,FALSE))</f>
        <v>1.218074681</v>
      </c>
      <c r="M39" s="172">
        <f>MAX(VLOOKUP($C39,Calc_OppAtt!$A$47:$AM$66,M$2+1,FALSE),VLOOKUP($D39,Calc_OppAtt!$A$47:$AM$66,M$2+1,FALSE))</f>
        <v>1.296660024</v>
      </c>
      <c r="N39" s="172">
        <f>MAX(VLOOKUP($C39,Calc_OppAtt!$A$47:$AM$66,N$2+1,FALSE),VLOOKUP($D39,Calc_OppAtt!$A$47:$AM$66,N$2+1,FALSE))</f>
        <v>1.04</v>
      </c>
      <c r="O39" s="172">
        <f>MAX(VLOOKUP($C39,Calc_OppAtt!$A$47:$AM$66,O$2+1,FALSE),VLOOKUP($D39,Calc_OppAtt!$A$47:$AM$66,O$2+1,FALSE))</f>
        <v>0.785854922</v>
      </c>
      <c r="P39" s="172">
        <f>MAX(VLOOKUP($C39,Calc_OppAtt!$A$47:$AM$66,P$2+1,FALSE),VLOOKUP($D39,Calc_OppAtt!$A$47:$AM$66,P$2+1,FALSE))</f>
        <v>0.785854922</v>
      </c>
      <c r="Q39" s="172">
        <f>MAX(VLOOKUP($C39,Calc_OppAtt!$A$47:$AM$66,Q$2+1,FALSE),VLOOKUP($D39,Calc_OppAtt!$A$47:$AM$66,Q$2+1,FALSE))</f>
        <v>1.296660024</v>
      </c>
      <c r="R39" s="172">
        <f>MAX(VLOOKUP($C39,Calc_OppAtt!$A$47:$AM$66,R$2+1,FALSE),VLOOKUP($D39,Calc_OppAtt!$A$47:$AM$66,R$2+1,FALSE))</f>
        <v>0.9788235294</v>
      </c>
      <c r="S39" s="172">
        <f>MAX(VLOOKUP($C39,Calc_OppAtt!$A$47:$AM$66,S$2+1,FALSE),VLOOKUP($D39,Calc_OppAtt!$A$47:$AM$66,S$2+1,FALSE))</f>
        <v>1.296660024</v>
      </c>
      <c r="T39" s="172">
        <f>MAX(VLOOKUP($C39,Calc_OppAtt!$A$47:$AM$66,T$2+1,FALSE),VLOOKUP($D39,Calc_OppAtt!$A$47:$AM$66,T$2+1,FALSE))</f>
        <v>1.100196294</v>
      </c>
      <c r="U39" s="172">
        <f>MAX(VLOOKUP($C39,Calc_OppAtt!$A$47:$AM$66,U$2+1,FALSE),VLOOKUP($D39,Calc_OppAtt!$A$47:$AM$66,U$2+1,FALSE))</f>
        <v>1.218074681</v>
      </c>
      <c r="V39" s="172">
        <f>MAX(VLOOKUP($C39,Calc_OppAtt!$A$47:$AM$66,V$2+1,FALSE),VLOOKUP($D39,Calc_OppAtt!$A$47:$AM$66,V$2+1,FALSE))</f>
        <v>1.139489338</v>
      </c>
      <c r="W39" s="172">
        <f>MAX(VLOOKUP($C39,Calc_OppAtt!$A$47:$AM$66,W$2+1,FALSE),VLOOKUP($D39,Calc_OppAtt!$A$47:$AM$66,W$2+1,FALSE))</f>
        <v>1.04</v>
      </c>
      <c r="X39" s="172">
        <f>MAX(VLOOKUP($C39,Calc_OppAtt!$A$47:$AM$66,X$2+1,FALSE),VLOOKUP($D39,Calc_OppAtt!$A$47:$AM$66,X$2+1,FALSE))</f>
        <v>0.6286834896</v>
      </c>
      <c r="Y39" s="172">
        <f>MAX(VLOOKUP($C39,Calc_OppAtt!$A$47:$AM$66,Y$2+1,FALSE),VLOOKUP($D39,Calc_OppAtt!$A$47:$AM$66,Y$2+1,FALSE))</f>
        <v>1.296660024</v>
      </c>
      <c r="Z39" s="172">
        <f>MAX(VLOOKUP($C39,Calc_OppAtt!$A$47:$AM$66,Z$2+1,FALSE),VLOOKUP($D39,Calc_OppAtt!$A$47:$AM$66,Z$2+1,FALSE))</f>
        <v>0.8644402649</v>
      </c>
      <c r="AA39" s="172">
        <f>MAX(VLOOKUP($C39,Calc_OppAtt!$A$47:$AM$66,AA$2+1,FALSE),VLOOKUP($D39,Calc_OppAtt!$A$47:$AM$66,AA$2+1,FALSE))</f>
        <v>1.65029444</v>
      </c>
      <c r="AB39" s="172">
        <f>MAX(VLOOKUP($C39,Calc_OppAtt!$A$47:$AM$66,AB$2+1,FALSE),VLOOKUP($D39,Calc_OppAtt!$A$47:$AM$66,AB$2+1,FALSE))</f>
        <v>1.65029444</v>
      </c>
      <c r="AC39" s="172">
        <f>MAX(VLOOKUP($C39,Calc_OppAtt!$A$47:$AM$66,AC$2+1,FALSE),VLOOKUP($D39,Calc_OppAtt!$A$47:$AM$66,AC$2+1,FALSE))</f>
        <v>0.9788235294</v>
      </c>
      <c r="AD39" s="172">
        <f>MAX(VLOOKUP($C39,Calc_OppAtt!$A$47:$AM$66,AD$2+1,FALSE),VLOOKUP($D39,Calc_OppAtt!$A$47:$AM$66,AD$2+1,FALSE))</f>
        <v>1.178781636</v>
      </c>
      <c r="AE39" s="172">
        <f>MAX(VLOOKUP($C39,Calc_OppAtt!$A$47:$AM$66,AE$2+1,FALSE),VLOOKUP($D39,Calc_OppAtt!$A$47:$AM$66,AE$2+1,FALSE))</f>
        <v>1.178781636</v>
      </c>
      <c r="AF39" s="172">
        <f>MAX(VLOOKUP($C39,Calc_OppAtt!$A$47:$AM$66,AF$2+1,FALSE),VLOOKUP($D39,Calc_OppAtt!$A$47:$AM$66,AF$2+1,FALSE))</f>
        <v>0.9823179059</v>
      </c>
      <c r="AG39" s="172">
        <f>MAX(VLOOKUP($C39,Calc_OppAtt!$A$47:$AM$66,AG$2+1,FALSE),VLOOKUP($D39,Calc_OppAtt!$A$47:$AM$66,AG$2+1,FALSE))</f>
        <v>1.170479452</v>
      </c>
      <c r="AH39" s="172">
        <f>MAX(VLOOKUP($C39,Calc_OppAtt!$A$47:$AM$66,AH$2+1,FALSE),VLOOKUP($D39,Calc_OppAtt!$A$47:$AM$66,AH$2+1,FALSE))</f>
        <v>0.9823179059</v>
      </c>
      <c r="AI39" s="172">
        <f>MAX(VLOOKUP($C39,Calc_OppAtt!$A$47:$AM$66,AI$2+1,FALSE),VLOOKUP($D39,Calc_OppAtt!$A$47:$AM$66,AI$2+1,FALSE))</f>
        <v>1.218074681</v>
      </c>
      <c r="AJ39" s="172">
        <f>MAX(VLOOKUP($C39,Calc_OppAtt!$A$47:$AM$66,AJ$2+1,FALSE),VLOOKUP($D39,Calc_OppAtt!$A$47:$AM$66,AJ$2+1,FALSE))</f>
        <v>0.8644402649</v>
      </c>
      <c r="AK39" s="172">
        <f>MAX(VLOOKUP($C39,Calc_OppAtt!$A$47:$AM$66,AK$2+1,FALSE),VLOOKUP($D39,Calc_OppAtt!$A$47:$AM$66,AK$2+1,FALSE))</f>
        <v>0.8644402649</v>
      </c>
      <c r="AL39" s="172">
        <f>MAX(VLOOKUP($C39,Calc_OppAtt!$A$47:$AM$66,AL$2+1,FALSE),VLOOKUP($D39,Calc_OppAtt!$A$47:$AM$66,AL$2+1,FALSE))</f>
        <v>1.021610951</v>
      </c>
      <c r="AM39" s="172">
        <f>MAX(VLOOKUP($C39,Calc_OppAtt!$A$47:$AM$66,AM$2+1,FALSE),VLOOKUP($D39,Calc_OppAtt!$A$47:$AM$66,AM$2+1,FALSE))</f>
        <v>1.475821918</v>
      </c>
      <c r="AN39" s="172">
        <f>MAX(VLOOKUP($C39,Calc_OppAtt!$A$47:$AM$66,AN$2+1,FALSE),VLOOKUP($D39,Calc_OppAtt!$A$47:$AM$66,AN$2+1,FALSE))</f>
        <v>1.218074681</v>
      </c>
      <c r="AO39" s="172">
        <f>MAX(VLOOKUP($C39,Calc_OppAtt!$A$47:$AM$66,AO$2+1,FALSE),VLOOKUP($D39,Calc_OppAtt!$A$47:$AM$66,AO$2+1,FALSE))</f>
        <v>1.475821918</v>
      </c>
      <c r="AP39" s="172">
        <f>MAX(VLOOKUP($C39,Calc_OppAtt!$A$47:$AM$66,AP$2+1,FALSE),VLOOKUP($D39,Calc_OppAtt!$A$47:$AM$66,AP$2+1,FALSE))</f>
        <v>1.060903995</v>
      </c>
      <c r="AQ39" s="170"/>
      <c r="AR39" s="170"/>
    </row>
    <row r="40" ht="12.75" customHeight="1">
      <c r="A40" s="170">
        <f t="shared" si="1"/>
        <v>3</v>
      </c>
      <c r="B40" s="170">
        <f t="shared" si="2"/>
        <v>4</v>
      </c>
      <c r="C40" s="140" t="str">
        <f t="array" ref="C40">INDEX(Fixtures!$A$2:$A$21,A40)</f>
        <v>Brighton</v>
      </c>
      <c r="D40" s="140" t="str">
        <f t="array" ref="D40">INDEX(Fixtures!$A$2:$A$21,B40)</f>
        <v>Burnley</v>
      </c>
      <c r="E40" s="172">
        <f>MAX(VLOOKUP($C40,Calc_OppAtt!$A$47:$AM$66,E$2+1,FALSE),VLOOKUP($D40,Calc_OppAtt!$A$47:$AM$66,E$2+1,FALSE))</f>
        <v>1.218074681</v>
      </c>
      <c r="F40" s="172">
        <f>MAX(VLOOKUP($C40,Calc_OppAtt!$A$47:$AM$66,F$2+1,FALSE),VLOOKUP($D40,Calc_OppAtt!$A$47:$AM$66,F$2+1,FALSE))</f>
        <v>1.296660024</v>
      </c>
      <c r="G40" s="172">
        <f>MAX(VLOOKUP($C40,Calc_OppAtt!$A$47:$AM$66,G$2+1,FALSE),VLOOKUP($D40,Calc_OppAtt!$A$47:$AM$66,G$2+1,FALSE))</f>
        <v>1.04</v>
      </c>
      <c r="H40" s="172">
        <f>MAX(VLOOKUP($C40,Calc_OppAtt!$A$47:$AM$66,H$2+1,FALSE),VLOOKUP($D40,Calc_OppAtt!$A$47:$AM$66,H$2+1,FALSE))</f>
        <v>1.475821918</v>
      </c>
      <c r="I40" s="172">
        <f>MAX(VLOOKUP($C40,Calc_OppAtt!$A$47:$AM$66,I$2+1,FALSE),VLOOKUP($D40,Calc_OppAtt!$A$47:$AM$66,I$2+1,FALSE))</f>
        <v>1.101176471</v>
      </c>
      <c r="J40" s="172">
        <f>MAX(VLOOKUP($C40,Calc_OppAtt!$A$47:$AM$66,J$2+1,FALSE),VLOOKUP($D40,Calc_OppAtt!$A$47:$AM$66,J$2+1,FALSE))</f>
        <v>1.218074681</v>
      </c>
      <c r="K40" s="172">
        <f>MAX(VLOOKUP($C40,Calc_OppAtt!$A$47:$AM$66,K$2+1,FALSE),VLOOKUP($D40,Calc_OppAtt!$A$47:$AM$66,K$2+1,FALSE))</f>
        <v>0.9788235294</v>
      </c>
      <c r="L40" s="172">
        <f>MAX(VLOOKUP($C40,Calc_OppAtt!$A$47:$AM$66,L$2+1,FALSE),VLOOKUP($D40,Calc_OppAtt!$A$47:$AM$66,L$2+1,FALSE))</f>
        <v>1.65029444</v>
      </c>
      <c r="M40" s="172">
        <f>MAX(VLOOKUP($C40,Calc_OppAtt!$A$47:$AM$66,M$2+1,FALSE),VLOOKUP($D40,Calc_OppAtt!$A$47:$AM$66,M$2+1,FALSE))</f>
        <v>0.6679765344</v>
      </c>
      <c r="N40" s="172">
        <f>MAX(VLOOKUP($C40,Calc_OppAtt!$A$47:$AM$66,N$2+1,FALSE),VLOOKUP($D40,Calc_OppAtt!$A$47:$AM$66,N$2+1,FALSE))</f>
        <v>1.06869863</v>
      </c>
      <c r="O40" s="172">
        <f>MAX(VLOOKUP($C40,Calc_OppAtt!$A$47:$AM$66,O$2+1,FALSE),VLOOKUP($D40,Calc_OppAtt!$A$47:$AM$66,O$2+1,FALSE))</f>
        <v>1.021610951</v>
      </c>
      <c r="P40" s="172">
        <f>MAX(VLOOKUP($C40,Calc_OppAtt!$A$47:$AM$66,P$2+1,FALSE),VLOOKUP($D40,Calc_OppAtt!$A$47:$AM$66,P$2+1,FALSE))</f>
        <v>0.9788235294</v>
      </c>
      <c r="Q40" s="172">
        <f>MAX(VLOOKUP($C40,Calc_OppAtt!$A$47:$AM$66,Q$2+1,FALSE),VLOOKUP($D40,Calc_OppAtt!$A$47:$AM$66,Q$2+1,FALSE))</f>
        <v>1.493123755</v>
      </c>
      <c r="R40" s="172">
        <f>MAX(VLOOKUP($C40,Calc_OppAtt!$A$47:$AM$66,R$2+1,FALSE),VLOOKUP($D40,Calc_OppAtt!$A$47:$AM$66,R$2+1,FALSE))</f>
        <v>1.060903995</v>
      </c>
      <c r="S40" s="172">
        <f>MAX(VLOOKUP($C40,Calc_OppAtt!$A$47:$AM$66,S$2+1,FALSE),VLOOKUP($D40,Calc_OppAtt!$A$47:$AM$66,S$2+1,FALSE))</f>
        <v>1.100196294</v>
      </c>
      <c r="T40" s="172">
        <f>MAX(VLOOKUP($C40,Calc_OppAtt!$A$47:$AM$66,T$2+1,FALSE),VLOOKUP($D40,Calc_OppAtt!$A$47:$AM$66,T$2+1,FALSE))</f>
        <v>1.139489338</v>
      </c>
      <c r="U40" s="172">
        <f>MAX(VLOOKUP($C40,Calc_OppAtt!$A$47:$AM$66,U$2+1,FALSE),VLOOKUP($D40,Calc_OppAtt!$A$47:$AM$66,U$2+1,FALSE))</f>
        <v>0.8644402649</v>
      </c>
      <c r="V40" s="172">
        <f>MAX(VLOOKUP($C40,Calc_OppAtt!$A$47:$AM$66,V$2+1,FALSE),VLOOKUP($D40,Calc_OppAtt!$A$47:$AM$66,V$2+1,FALSE))</f>
        <v>1.178781636</v>
      </c>
      <c r="W40" s="172">
        <f>MAX(VLOOKUP($C40,Calc_OppAtt!$A$47:$AM$66,W$2+1,FALSE),VLOOKUP($D40,Calc_OppAtt!$A$47:$AM$66,W$2+1,FALSE))</f>
        <v>1.414538412</v>
      </c>
      <c r="X40" s="172">
        <f>MAX(VLOOKUP($C40,Calc_OppAtt!$A$47:$AM$66,X$2+1,FALSE),VLOOKUP($D40,Calc_OppAtt!$A$47:$AM$66,X$2+1,FALSE))</f>
        <v>1.65029444</v>
      </c>
      <c r="Y40" s="172">
        <f>MAX(VLOOKUP($C40,Calc_OppAtt!$A$47:$AM$66,Y$2+1,FALSE),VLOOKUP($D40,Calc_OppAtt!$A$47:$AM$66,Y$2+1,FALSE))</f>
        <v>1.021610951</v>
      </c>
      <c r="Z40" s="172">
        <f>MAX(VLOOKUP($C40,Calc_OppAtt!$A$47:$AM$66,Z$2+1,FALSE),VLOOKUP($D40,Calc_OppAtt!$A$47:$AM$66,Z$2+1,FALSE))</f>
        <v>1.475821918</v>
      </c>
      <c r="AA40" s="172">
        <f>MAX(VLOOKUP($C40,Calc_OppAtt!$A$47:$AM$66,AA$2+1,FALSE),VLOOKUP($D40,Calc_OppAtt!$A$47:$AM$66,AA$2+1,FALSE))</f>
        <v>1.218074681</v>
      </c>
      <c r="AB40" s="172">
        <f>MAX(VLOOKUP($C40,Calc_OppAtt!$A$47:$AM$66,AB$2+1,FALSE),VLOOKUP($D40,Calc_OppAtt!$A$47:$AM$66,AB$2+1,FALSE))</f>
        <v>1.04</v>
      </c>
      <c r="AC40" s="172">
        <f>MAX(VLOOKUP($C40,Calc_OppAtt!$A$47:$AM$66,AC$2+1,FALSE),VLOOKUP($D40,Calc_OppAtt!$A$47:$AM$66,AC$2+1,FALSE))</f>
        <v>1.296660024</v>
      </c>
      <c r="AD40" s="172">
        <f>MAX(VLOOKUP($C40,Calc_OppAtt!$A$47:$AM$66,AD$2+1,FALSE),VLOOKUP($D40,Calc_OppAtt!$A$47:$AM$66,AD$2+1,FALSE))</f>
        <v>0.9823179059</v>
      </c>
      <c r="AE40" s="172">
        <f>MAX(VLOOKUP($C40,Calc_OppAtt!$A$47:$AM$66,AE$2+1,FALSE),VLOOKUP($D40,Calc_OppAtt!$A$47:$AM$66,AE$2+1,FALSE))</f>
        <v>0.785854922</v>
      </c>
      <c r="AF40" s="172">
        <f>MAX(VLOOKUP($C40,Calc_OppAtt!$A$47:$AM$66,AF$2+1,FALSE),VLOOKUP($D40,Calc_OppAtt!$A$47:$AM$66,AF$2+1,FALSE))</f>
        <v>0.8644402649</v>
      </c>
      <c r="AG40" s="172">
        <f>MAX(VLOOKUP($C40,Calc_OppAtt!$A$47:$AM$66,AG$2+1,FALSE),VLOOKUP($D40,Calc_OppAtt!$A$47:$AM$66,AG$2+1,FALSE))</f>
        <v>1.296660024</v>
      </c>
      <c r="AH40" s="172">
        <f>MAX(VLOOKUP($C40,Calc_OppAtt!$A$47:$AM$66,AH$2+1,FALSE),VLOOKUP($D40,Calc_OppAtt!$A$47:$AM$66,AH$2+1,FALSE))</f>
        <v>1.060903995</v>
      </c>
      <c r="AI40" s="172">
        <f>MAX(VLOOKUP($C40,Calc_OppAtt!$A$47:$AM$66,AI$2+1,FALSE),VLOOKUP($D40,Calc_OppAtt!$A$47:$AM$66,AI$2+1,FALSE))</f>
        <v>1.493123755</v>
      </c>
      <c r="AJ40" s="172">
        <f>MAX(VLOOKUP($C40,Calc_OppAtt!$A$47:$AM$66,AJ$2+1,FALSE),VLOOKUP($D40,Calc_OppAtt!$A$47:$AM$66,AJ$2+1,FALSE))</f>
        <v>1.178781636</v>
      </c>
      <c r="AK40" s="172">
        <f>MAX(VLOOKUP($C40,Calc_OppAtt!$A$47:$AM$66,AK$2+1,FALSE),VLOOKUP($D40,Calc_OppAtt!$A$47:$AM$66,AK$2+1,FALSE))</f>
        <v>1.178781636</v>
      </c>
      <c r="AL40" s="172">
        <f>MAX(VLOOKUP($C40,Calc_OppAtt!$A$47:$AM$66,AL$2+1,FALSE),VLOOKUP($D40,Calc_OppAtt!$A$47:$AM$66,AL$2+1,FALSE))</f>
        <v>1.218074681</v>
      </c>
      <c r="AM40" s="172">
        <f>MAX(VLOOKUP($C40,Calc_OppAtt!$A$47:$AM$66,AM$2+1,FALSE),VLOOKUP($D40,Calc_OppAtt!$A$47:$AM$66,AM$2+1,FALSE))</f>
        <v>1.101176471</v>
      </c>
      <c r="AN40" s="172">
        <f>MAX(VLOOKUP($C40,Calc_OppAtt!$A$47:$AM$66,AN$2+1,FALSE),VLOOKUP($D40,Calc_OppAtt!$A$47:$AM$66,AN$2+1,FALSE))</f>
        <v>1.178781636</v>
      </c>
      <c r="AO40" s="172">
        <f>MAX(VLOOKUP($C40,Calc_OppAtt!$A$47:$AM$66,AO$2+1,FALSE),VLOOKUP($D40,Calc_OppAtt!$A$47:$AM$66,AO$2+1,FALSE))</f>
        <v>0.8644402649</v>
      </c>
      <c r="AP40" s="172">
        <f>MAX(VLOOKUP($C40,Calc_OppAtt!$A$47:$AM$66,AP$2+1,FALSE),VLOOKUP($D40,Calc_OppAtt!$A$47:$AM$66,AP$2+1,FALSE))</f>
        <v>1.218074681</v>
      </c>
      <c r="AQ40" s="170"/>
      <c r="AR40" s="170"/>
    </row>
    <row r="41" ht="12.75" customHeight="1">
      <c r="A41" s="170">
        <f t="shared" si="1"/>
        <v>3</v>
      </c>
      <c r="B41" s="170">
        <f t="shared" si="2"/>
        <v>5</v>
      </c>
      <c r="C41" s="140" t="str">
        <f t="array" ref="C41">INDEX(Fixtures!$A$2:$A$21,A41)</f>
        <v>Brighton</v>
      </c>
      <c r="D41" s="140" t="str">
        <f t="array" ref="D41">INDEX(Fixtures!$A$2:$A$21,B41)</f>
        <v>Cardiff</v>
      </c>
      <c r="E41" s="172">
        <f>MAX(VLOOKUP($C41,Calc_OppAtt!$A$47:$AM$66,E$2+1,FALSE),VLOOKUP($D41,Calc_OppAtt!$A$47:$AM$66,E$2+1,FALSE))</f>
        <v>1.218074681</v>
      </c>
      <c r="F41" s="172">
        <f>MAX(VLOOKUP($C41,Calc_OppAtt!$A$47:$AM$66,F$2+1,FALSE),VLOOKUP($D41,Calc_OppAtt!$A$47:$AM$66,F$2+1,FALSE))</f>
        <v>1.178781636</v>
      </c>
      <c r="G41" s="172">
        <f>MAX(VLOOKUP($C41,Calc_OppAtt!$A$47:$AM$66,G$2+1,FALSE),VLOOKUP($D41,Calc_OppAtt!$A$47:$AM$66,G$2+1,FALSE))</f>
        <v>0.9823179059</v>
      </c>
      <c r="H41" s="172">
        <f>MAX(VLOOKUP($C41,Calc_OppAtt!$A$47:$AM$66,H$2+1,FALSE),VLOOKUP($D41,Calc_OppAtt!$A$47:$AM$66,H$2+1,FALSE))</f>
        <v>1.475821918</v>
      </c>
      <c r="I41" s="172">
        <f>MAX(VLOOKUP($C41,Calc_OppAtt!$A$47:$AM$66,I$2+1,FALSE),VLOOKUP($D41,Calc_OppAtt!$A$47:$AM$66,I$2+1,FALSE))</f>
        <v>1.021610951</v>
      </c>
      <c r="J41" s="172">
        <f>MAX(VLOOKUP($C41,Calc_OppAtt!$A$47:$AM$66,J$2+1,FALSE),VLOOKUP($D41,Calc_OppAtt!$A$47:$AM$66,J$2+1,FALSE))</f>
        <v>0.785854922</v>
      </c>
      <c r="K41" s="172">
        <f>MAX(VLOOKUP($C41,Calc_OppAtt!$A$47:$AM$66,K$2+1,FALSE),VLOOKUP($D41,Calc_OppAtt!$A$47:$AM$66,K$2+1,FALSE))</f>
        <v>0.8644402649</v>
      </c>
      <c r="L41" s="172">
        <f>MAX(VLOOKUP($C41,Calc_OppAtt!$A$47:$AM$66,L$2+1,FALSE),VLOOKUP($D41,Calc_OppAtt!$A$47:$AM$66,L$2+1,FALSE))</f>
        <v>1.65029444</v>
      </c>
      <c r="M41" s="172">
        <f>MAX(VLOOKUP($C41,Calc_OppAtt!$A$47:$AM$66,M$2+1,FALSE),VLOOKUP($D41,Calc_OppAtt!$A$47:$AM$66,M$2+1,FALSE))</f>
        <v>1.475821918</v>
      </c>
      <c r="N41" s="172">
        <f>MAX(VLOOKUP($C41,Calc_OppAtt!$A$47:$AM$66,N$2+1,FALSE),VLOOKUP($D41,Calc_OppAtt!$A$47:$AM$66,N$2+1,FALSE))</f>
        <v>1.06869863</v>
      </c>
      <c r="O41" s="172">
        <f>MAX(VLOOKUP($C41,Calc_OppAtt!$A$47:$AM$66,O$2+1,FALSE),VLOOKUP($D41,Calc_OppAtt!$A$47:$AM$66,O$2+1,FALSE))</f>
        <v>1.493123755</v>
      </c>
      <c r="P41" s="172">
        <f>MAX(VLOOKUP($C41,Calc_OppAtt!$A$47:$AM$66,P$2+1,FALSE),VLOOKUP($D41,Calc_OppAtt!$A$47:$AM$66,P$2+1,FALSE))</f>
        <v>1.139489338</v>
      </c>
      <c r="Q41" s="172">
        <f>MAX(VLOOKUP($C41,Calc_OppAtt!$A$47:$AM$66,Q$2+1,FALSE),VLOOKUP($D41,Calc_OppAtt!$A$47:$AM$66,Q$2+1,FALSE))</f>
        <v>1.493123755</v>
      </c>
      <c r="R41" s="172">
        <f>MAX(VLOOKUP($C41,Calc_OppAtt!$A$47:$AM$66,R$2+1,FALSE),VLOOKUP($D41,Calc_OppAtt!$A$47:$AM$66,R$2+1,FALSE))</f>
        <v>1.06869863</v>
      </c>
      <c r="S41" s="172">
        <f>MAX(VLOOKUP($C41,Calc_OppAtt!$A$47:$AM$66,S$2+1,FALSE),VLOOKUP($D41,Calc_OppAtt!$A$47:$AM$66,S$2+1,FALSE))</f>
        <v>1.100196294</v>
      </c>
      <c r="T41" s="172">
        <f>MAX(VLOOKUP($C41,Calc_OppAtt!$A$47:$AM$66,T$2+1,FALSE),VLOOKUP($D41,Calc_OppAtt!$A$47:$AM$66,T$2+1,FALSE))</f>
        <v>1.178781636</v>
      </c>
      <c r="U41" s="172">
        <f>MAX(VLOOKUP($C41,Calc_OppAtt!$A$47:$AM$66,U$2+1,FALSE),VLOOKUP($D41,Calc_OppAtt!$A$47:$AM$66,U$2+1,FALSE))</f>
        <v>1.218074681</v>
      </c>
      <c r="V41" s="172">
        <f>MAX(VLOOKUP($C41,Calc_OppAtt!$A$47:$AM$66,V$2+1,FALSE),VLOOKUP($D41,Calc_OppAtt!$A$47:$AM$66,V$2+1,FALSE))</f>
        <v>1.178781636</v>
      </c>
      <c r="W41" s="172">
        <f>MAX(VLOOKUP($C41,Calc_OppAtt!$A$47:$AM$66,W$2+1,FALSE),VLOOKUP($D41,Calc_OppAtt!$A$47:$AM$66,W$2+1,FALSE))</f>
        <v>1.218074681</v>
      </c>
      <c r="X41" s="172">
        <f>MAX(VLOOKUP($C41,Calc_OppAtt!$A$47:$AM$66,X$2+1,FALSE),VLOOKUP($D41,Calc_OppAtt!$A$47:$AM$66,X$2+1,FALSE))</f>
        <v>1.414538412</v>
      </c>
      <c r="Y41" s="172">
        <f>MAX(VLOOKUP($C41,Calc_OppAtt!$A$47:$AM$66,Y$2+1,FALSE),VLOOKUP($D41,Calc_OppAtt!$A$47:$AM$66,Y$2+1,FALSE))</f>
        <v>1.021610951</v>
      </c>
      <c r="Z41" s="172">
        <f>MAX(VLOOKUP($C41,Calc_OppAtt!$A$47:$AM$66,Z$2+1,FALSE),VLOOKUP($D41,Calc_OppAtt!$A$47:$AM$66,Z$2+1,FALSE))</f>
        <v>1.296660024</v>
      </c>
      <c r="AA41" s="172">
        <f>MAX(VLOOKUP($C41,Calc_OppAtt!$A$47:$AM$66,AA$2+1,FALSE),VLOOKUP($D41,Calc_OppAtt!$A$47:$AM$66,AA$2+1,FALSE))</f>
        <v>0.6679765344</v>
      </c>
      <c r="AB41" s="172">
        <f>MAX(VLOOKUP($C41,Calc_OppAtt!$A$47:$AM$66,AB$2+1,FALSE),VLOOKUP($D41,Calc_OppAtt!$A$47:$AM$66,AB$2+1,FALSE))</f>
        <v>1.04</v>
      </c>
      <c r="AC41" s="172">
        <f>MAX(VLOOKUP($C41,Calc_OppAtt!$A$47:$AM$66,AC$2+1,FALSE),VLOOKUP($D41,Calc_OppAtt!$A$47:$AM$66,AC$2+1,FALSE))</f>
        <v>1.296660024</v>
      </c>
      <c r="AD41" s="172">
        <f>MAX(VLOOKUP($C41,Calc_OppAtt!$A$47:$AM$66,AD$2+1,FALSE),VLOOKUP($D41,Calc_OppAtt!$A$47:$AM$66,AD$2+1,FALSE))</f>
        <v>1.021610951</v>
      </c>
      <c r="AE41" s="172">
        <f>MAX(VLOOKUP($C41,Calc_OppAtt!$A$47:$AM$66,AE$2+1,FALSE),VLOOKUP($D41,Calc_OppAtt!$A$47:$AM$66,AE$2+1,FALSE))</f>
        <v>1.296660024</v>
      </c>
      <c r="AF41" s="172">
        <f>MAX(VLOOKUP($C41,Calc_OppAtt!$A$47:$AM$66,AF$2+1,FALSE),VLOOKUP($D41,Calc_OppAtt!$A$47:$AM$66,AF$2+1,FALSE))</f>
        <v>1.414538412</v>
      </c>
      <c r="AG41" s="172">
        <f>MAX(VLOOKUP($C41,Calc_OppAtt!$A$47:$AM$66,AG$2+1,FALSE),VLOOKUP($D41,Calc_OppAtt!$A$47:$AM$66,AG$2+1,FALSE))</f>
        <v>1.296660024</v>
      </c>
      <c r="AH41" s="172">
        <f>MAX(VLOOKUP($C41,Calc_OppAtt!$A$47:$AM$66,AH$2+1,FALSE),VLOOKUP($D41,Calc_OppAtt!$A$47:$AM$66,AH$2+1,FALSE))</f>
        <v>1.65029444</v>
      </c>
      <c r="AI41" s="172">
        <f>MAX(VLOOKUP($C41,Calc_OppAtt!$A$47:$AM$66,AI$2+1,FALSE),VLOOKUP($D41,Calc_OppAtt!$A$47:$AM$66,AI$2+1,FALSE))</f>
        <v>1.170479452</v>
      </c>
      <c r="AJ41" s="172">
        <f>MAX(VLOOKUP($C41,Calc_OppAtt!$A$47:$AM$66,AJ$2+1,FALSE),VLOOKUP($D41,Calc_OppAtt!$A$47:$AM$66,AJ$2+1,FALSE))</f>
        <v>1.178781636</v>
      </c>
      <c r="AK41" s="172">
        <f>MAX(VLOOKUP($C41,Calc_OppAtt!$A$47:$AM$66,AK$2+1,FALSE),VLOOKUP($D41,Calc_OppAtt!$A$47:$AM$66,AK$2+1,FALSE))</f>
        <v>0.6286834896</v>
      </c>
      <c r="AL41" s="172">
        <f>MAX(VLOOKUP($C41,Calc_OppAtt!$A$47:$AM$66,AL$2+1,FALSE),VLOOKUP($D41,Calc_OppAtt!$A$47:$AM$66,AL$2+1,FALSE))</f>
        <v>1.218074681</v>
      </c>
      <c r="AM41" s="172">
        <f>MAX(VLOOKUP($C41,Calc_OppAtt!$A$47:$AM$66,AM$2+1,FALSE),VLOOKUP($D41,Calc_OppAtt!$A$47:$AM$66,AM$2+1,FALSE))</f>
        <v>1.101176471</v>
      </c>
      <c r="AN41" s="172">
        <f>MAX(VLOOKUP($C41,Calc_OppAtt!$A$47:$AM$66,AN$2+1,FALSE),VLOOKUP($D41,Calc_OppAtt!$A$47:$AM$66,AN$2+1,FALSE))</f>
        <v>1.178781636</v>
      </c>
      <c r="AO41" s="172">
        <f>MAX(VLOOKUP($C41,Calc_OppAtt!$A$47:$AM$66,AO$2+1,FALSE),VLOOKUP($D41,Calc_OppAtt!$A$47:$AM$66,AO$2+1,FALSE))</f>
        <v>1.100196294</v>
      </c>
      <c r="AP41" s="172">
        <f>MAX(VLOOKUP($C41,Calc_OppAtt!$A$47:$AM$66,AP$2+1,FALSE),VLOOKUP($D41,Calc_OppAtt!$A$47:$AM$66,AP$2+1,FALSE))</f>
        <v>0.5108058486</v>
      </c>
      <c r="AQ41" s="170"/>
      <c r="AR41" s="170"/>
    </row>
    <row r="42" ht="12.75" customHeight="1">
      <c r="A42" s="170">
        <f t="shared" si="1"/>
        <v>3</v>
      </c>
      <c r="B42" s="170">
        <f t="shared" si="2"/>
        <v>6</v>
      </c>
      <c r="C42" s="140" t="str">
        <f t="array" ref="C42">INDEX(Fixtures!$A$2:$A$21,A42)</f>
        <v>Brighton</v>
      </c>
      <c r="D42" s="140" t="str">
        <f t="array" ref="D42">INDEX(Fixtures!$A$2:$A$21,B42)</f>
        <v>Chelsea</v>
      </c>
      <c r="E42" s="172">
        <f>MAX(VLOOKUP($C42,Calc_OppAtt!$A$47:$AM$66,E$2+1,FALSE),VLOOKUP($D42,Calc_OppAtt!$A$47:$AM$66,E$2+1,FALSE))</f>
        <v>1.218074681</v>
      </c>
      <c r="F42" s="172">
        <f>MAX(VLOOKUP($C42,Calc_OppAtt!$A$47:$AM$66,F$2+1,FALSE),VLOOKUP($D42,Calc_OppAtt!$A$47:$AM$66,F$2+1,FALSE))</f>
        <v>1.218074681</v>
      </c>
      <c r="G42" s="172">
        <f>MAX(VLOOKUP($C42,Calc_OppAtt!$A$47:$AM$66,G$2+1,FALSE),VLOOKUP($D42,Calc_OppAtt!$A$47:$AM$66,G$2+1,FALSE))</f>
        <v>0.6679765344</v>
      </c>
      <c r="H42" s="172">
        <f>MAX(VLOOKUP($C42,Calc_OppAtt!$A$47:$AM$66,H$2+1,FALSE),VLOOKUP($D42,Calc_OppAtt!$A$47:$AM$66,H$2+1,FALSE))</f>
        <v>1.475821918</v>
      </c>
      <c r="I42" s="172">
        <f>MAX(VLOOKUP($C42,Calc_OppAtt!$A$47:$AM$66,I$2+1,FALSE),VLOOKUP($D42,Calc_OppAtt!$A$47:$AM$66,I$2+1,FALSE))</f>
        <v>1.170479452</v>
      </c>
      <c r="J42" s="172">
        <f>MAX(VLOOKUP($C42,Calc_OppAtt!$A$47:$AM$66,J$2+1,FALSE),VLOOKUP($D42,Calc_OppAtt!$A$47:$AM$66,J$2+1,FALSE))</f>
        <v>1.021610951</v>
      </c>
      <c r="K42" s="172">
        <f>MAX(VLOOKUP($C42,Calc_OppAtt!$A$47:$AM$66,K$2+1,FALSE),VLOOKUP($D42,Calc_OppAtt!$A$47:$AM$66,K$2+1,FALSE))</f>
        <v>1.100196294</v>
      </c>
      <c r="L42" s="172">
        <f>MAX(VLOOKUP($C42,Calc_OppAtt!$A$47:$AM$66,L$2+1,FALSE),VLOOKUP($D42,Calc_OppAtt!$A$47:$AM$66,L$2+1,FALSE))</f>
        <v>1.65029444</v>
      </c>
      <c r="M42" s="172">
        <f>MAX(VLOOKUP($C42,Calc_OppAtt!$A$47:$AM$66,M$2+1,FALSE),VLOOKUP($D42,Calc_OppAtt!$A$47:$AM$66,M$2+1,FALSE))</f>
        <v>0.7465618773</v>
      </c>
      <c r="N42" s="172">
        <f>MAX(VLOOKUP($C42,Calc_OppAtt!$A$47:$AM$66,N$2+1,FALSE),VLOOKUP($D42,Calc_OppAtt!$A$47:$AM$66,N$2+1,FALSE))</f>
        <v>1.06869863</v>
      </c>
      <c r="O42" s="172">
        <f>MAX(VLOOKUP($C42,Calc_OppAtt!$A$47:$AM$66,O$2+1,FALSE),VLOOKUP($D42,Calc_OppAtt!$A$47:$AM$66,O$2+1,FALSE))</f>
        <v>1.100196294</v>
      </c>
      <c r="P42" s="172">
        <f>MAX(VLOOKUP($C42,Calc_OppAtt!$A$47:$AM$66,P$2+1,FALSE),VLOOKUP($D42,Calc_OppAtt!$A$47:$AM$66,P$2+1,FALSE))</f>
        <v>1.414538412</v>
      </c>
      <c r="Q42" s="172">
        <f>MAX(VLOOKUP($C42,Calc_OppAtt!$A$47:$AM$66,Q$2+1,FALSE),VLOOKUP($D42,Calc_OppAtt!$A$47:$AM$66,Q$2+1,FALSE))</f>
        <v>1.493123755</v>
      </c>
      <c r="R42" s="172">
        <f>MAX(VLOOKUP($C42,Calc_OppAtt!$A$47:$AM$66,R$2+1,FALSE),VLOOKUP($D42,Calc_OppAtt!$A$47:$AM$66,R$2+1,FALSE))</f>
        <v>1.475821918</v>
      </c>
      <c r="S42" s="172">
        <f>MAX(VLOOKUP($C42,Calc_OppAtt!$A$47:$AM$66,S$2+1,FALSE),VLOOKUP($D42,Calc_OppAtt!$A$47:$AM$66,S$2+1,FALSE))</f>
        <v>1.101176471</v>
      </c>
      <c r="T42" s="172">
        <f>MAX(VLOOKUP($C42,Calc_OppAtt!$A$47:$AM$66,T$2+1,FALSE),VLOOKUP($D42,Calc_OppAtt!$A$47:$AM$66,T$2+1,FALSE))</f>
        <v>0.6679765344</v>
      </c>
      <c r="U42" s="172">
        <f>MAX(VLOOKUP($C42,Calc_OppAtt!$A$47:$AM$66,U$2+1,FALSE),VLOOKUP($D42,Calc_OppAtt!$A$47:$AM$66,U$2+1,FALSE))</f>
        <v>0.9823179059</v>
      </c>
      <c r="V42" s="172">
        <f>MAX(VLOOKUP($C42,Calc_OppAtt!$A$47:$AM$66,V$2+1,FALSE),VLOOKUP($D42,Calc_OppAtt!$A$47:$AM$66,V$2+1,FALSE))</f>
        <v>1.493123755</v>
      </c>
      <c r="W42" s="172">
        <f>MAX(VLOOKUP($C42,Calc_OppAtt!$A$47:$AM$66,W$2+1,FALSE),VLOOKUP($D42,Calc_OppAtt!$A$47:$AM$66,W$2+1,FALSE))</f>
        <v>1.218074681</v>
      </c>
      <c r="X42" s="172">
        <f>MAX(VLOOKUP($C42,Calc_OppAtt!$A$47:$AM$66,X$2+1,FALSE),VLOOKUP($D42,Calc_OppAtt!$A$47:$AM$66,X$2+1,FALSE))</f>
        <v>1.414538412</v>
      </c>
      <c r="Y42" s="172">
        <f>MAX(VLOOKUP($C42,Calc_OppAtt!$A$47:$AM$66,Y$2+1,FALSE),VLOOKUP($D42,Calc_OppAtt!$A$47:$AM$66,Y$2+1,FALSE))</f>
        <v>1.178781636</v>
      </c>
      <c r="Z42" s="172">
        <f>MAX(VLOOKUP($C42,Calc_OppAtt!$A$47:$AM$66,Z$2+1,FALSE),VLOOKUP($D42,Calc_OppAtt!$A$47:$AM$66,Z$2+1,FALSE))</f>
        <v>1.178781636</v>
      </c>
      <c r="AA42" s="172">
        <f>MAX(VLOOKUP($C42,Calc_OppAtt!$A$47:$AM$66,AA$2+1,FALSE),VLOOKUP($D42,Calc_OppAtt!$A$47:$AM$66,AA$2+1,FALSE))</f>
        <v>0.785854922</v>
      </c>
      <c r="AB42" s="172">
        <f>MAX(VLOOKUP($C42,Calc_OppAtt!$A$47:$AM$66,AB$2+1,FALSE),VLOOKUP($D42,Calc_OppAtt!$A$47:$AM$66,AB$2+1,FALSE))</f>
        <v>1.178781636</v>
      </c>
      <c r="AC42" s="172">
        <f>MAX(VLOOKUP($C42,Calc_OppAtt!$A$47:$AM$66,AC$2+1,FALSE),VLOOKUP($D42,Calc_OppAtt!$A$47:$AM$66,AC$2+1,FALSE))</f>
        <v>1.296660024</v>
      </c>
      <c r="AD42" s="172">
        <f>MAX(VLOOKUP($C42,Calc_OppAtt!$A$47:$AM$66,AD$2+1,FALSE),VLOOKUP($D42,Calc_OppAtt!$A$47:$AM$66,AD$2+1,FALSE))</f>
        <v>0.8644402649</v>
      </c>
      <c r="AE42" s="172">
        <f>MAX(VLOOKUP($C42,Calc_OppAtt!$A$47:$AM$66,AE$2+1,FALSE),VLOOKUP($D42,Calc_OppAtt!$A$47:$AM$66,AE$2+1,FALSE))</f>
        <v>1.139489338</v>
      </c>
      <c r="AF42" s="172">
        <f>MAX(VLOOKUP($C42,Calc_OppAtt!$A$47:$AM$66,AF$2+1,FALSE),VLOOKUP($D42,Calc_OppAtt!$A$47:$AM$66,AF$2+1,FALSE))</f>
        <v>0.8644402649</v>
      </c>
      <c r="AG42" s="172">
        <f>MAX(VLOOKUP($C42,Calc_OppAtt!$A$47:$AM$66,AG$2+1,FALSE),VLOOKUP($D42,Calc_OppAtt!$A$47:$AM$66,AG$2+1,FALSE))</f>
        <v>1.296660024</v>
      </c>
      <c r="AH42" s="172">
        <f>MAX(VLOOKUP($C42,Calc_OppAtt!$A$47:$AM$66,AH$2+1,FALSE),VLOOKUP($D42,Calc_OppAtt!$A$47:$AM$66,AH$2+1,FALSE))</f>
        <v>1.06869863</v>
      </c>
      <c r="AI42" s="172">
        <f>MAX(VLOOKUP($C42,Calc_OppAtt!$A$47:$AM$66,AI$2+1,FALSE),VLOOKUP($D42,Calc_OppAtt!$A$47:$AM$66,AI$2+1,FALSE))</f>
        <v>1.170479452</v>
      </c>
      <c r="AJ42" s="172">
        <f>MAX(VLOOKUP($C42,Calc_OppAtt!$A$47:$AM$66,AJ$2+1,FALSE),VLOOKUP($D42,Calc_OppAtt!$A$47:$AM$66,AJ$2+1,FALSE))</f>
        <v>1.178781636</v>
      </c>
      <c r="AK42" s="172">
        <f>MAX(VLOOKUP($C42,Calc_OppAtt!$A$47:$AM$66,AK$2+1,FALSE),VLOOKUP($D42,Calc_OppAtt!$A$47:$AM$66,AK$2+1,FALSE))</f>
        <v>1.65029444</v>
      </c>
      <c r="AL42" s="172">
        <f>MAX(VLOOKUP($C42,Calc_OppAtt!$A$47:$AM$66,AL$2+1,FALSE),VLOOKUP($D42,Calc_OppAtt!$A$47:$AM$66,AL$2+1,FALSE))</f>
        <v>1.218074681</v>
      </c>
      <c r="AM42" s="172">
        <f>MAX(VLOOKUP($C42,Calc_OppAtt!$A$47:$AM$66,AM$2+1,FALSE),VLOOKUP($D42,Calc_OppAtt!$A$47:$AM$66,AM$2+1,FALSE))</f>
        <v>1.101176471</v>
      </c>
      <c r="AN42" s="172">
        <f>MAX(VLOOKUP($C42,Calc_OppAtt!$A$47:$AM$66,AN$2+1,FALSE),VLOOKUP($D42,Calc_OppAtt!$A$47:$AM$66,AN$2+1,FALSE))</f>
        <v>1.178781636</v>
      </c>
      <c r="AO42" s="172">
        <f>MAX(VLOOKUP($C42,Calc_OppAtt!$A$47:$AM$66,AO$2+1,FALSE),VLOOKUP($D42,Calc_OppAtt!$A$47:$AM$66,AO$2+1,FALSE))</f>
        <v>1.296660024</v>
      </c>
      <c r="AP42" s="172">
        <f>MAX(VLOOKUP($C42,Calc_OppAtt!$A$47:$AM$66,AP$2+1,FALSE),VLOOKUP($D42,Calc_OppAtt!$A$47:$AM$66,AP$2+1,FALSE))</f>
        <v>0.8644402649</v>
      </c>
      <c r="AQ42" s="170"/>
      <c r="AR42" s="170"/>
    </row>
    <row r="43" ht="12.75" customHeight="1">
      <c r="A43" s="170">
        <f t="shared" si="1"/>
        <v>3</v>
      </c>
      <c r="B43" s="170">
        <f t="shared" si="2"/>
        <v>7</v>
      </c>
      <c r="C43" s="140" t="str">
        <f t="array" ref="C43">INDEX(Fixtures!$A$2:$A$21,A43)</f>
        <v>Brighton</v>
      </c>
      <c r="D43" s="140" t="str">
        <f t="array" ref="D43">INDEX(Fixtures!$A$2:$A$21,B43)</f>
        <v>Crystal Palace</v>
      </c>
      <c r="E43" s="172">
        <f>MAX(VLOOKUP($C43,Calc_OppAtt!$A$47:$AM$66,E$2+1,FALSE),VLOOKUP($D43,Calc_OppAtt!$A$47:$AM$66,E$2+1,FALSE))</f>
        <v>1.218074681</v>
      </c>
      <c r="F43" s="172">
        <f>MAX(VLOOKUP($C43,Calc_OppAtt!$A$47:$AM$66,F$2+1,FALSE),VLOOKUP($D43,Calc_OppAtt!$A$47:$AM$66,F$2+1,FALSE))</f>
        <v>1.100196294</v>
      </c>
      <c r="G43" s="172">
        <f>MAX(VLOOKUP($C43,Calc_OppAtt!$A$47:$AM$66,G$2+1,FALSE),VLOOKUP($D43,Calc_OppAtt!$A$47:$AM$66,G$2+1,FALSE))</f>
        <v>1.218074681</v>
      </c>
      <c r="H43" s="172">
        <f>MAX(VLOOKUP($C43,Calc_OppAtt!$A$47:$AM$66,H$2+1,FALSE),VLOOKUP($D43,Calc_OppAtt!$A$47:$AM$66,H$2+1,FALSE))</f>
        <v>1.475821918</v>
      </c>
      <c r="I43" s="172">
        <f>MAX(VLOOKUP($C43,Calc_OppAtt!$A$47:$AM$66,I$2+1,FALSE),VLOOKUP($D43,Calc_OppAtt!$A$47:$AM$66,I$2+1,FALSE))</f>
        <v>1.021610951</v>
      </c>
      <c r="J43" s="172">
        <f>MAX(VLOOKUP($C43,Calc_OppAtt!$A$47:$AM$66,J$2+1,FALSE),VLOOKUP($D43,Calc_OppAtt!$A$47:$AM$66,J$2+1,FALSE))</f>
        <v>1.178781636</v>
      </c>
      <c r="K43" s="172">
        <f>MAX(VLOOKUP($C43,Calc_OppAtt!$A$47:$AM$66,K$2+1,FALSE),VLOOKUP($D43,Calc_OppAtt!$A$47:$AM$66,K$2+1,FALSE))</f>
        <v>1.178781636</v>
      </c>
      <c r="L43" s="172">
        <f>MAX(VLOOKUP($C43,Calc_OppAtt!$A$47:$AM$66,L$2+1,FALSE),VLOOKUP($D43,Calc_OppAtt!$A$47:$AM$66,L$2+1,FALSE))</f>
        <v>1.65029444</v>
      </c>
      <c r="M43" s="172">
        <f>MAX(VLOOKUP($C43,Calc_OppAtt!$A$47:$AM$66,M$2+1,FALSE),VLOOKUP($D43,Calc_OppAtt!$A$47:$AM$66,M$2+1,FALSE))</f>
        <v>0.8644402649</v>
      </c>
      <c r="N43" s="172">
        <f>MAX(VLOOKUP($C43,Calc_OppAtt!$A$47:$AM$66,N$2+1,FALSE),VLOOKUP($D43,Calc_OppAtt!$A$47:$AM$66,N$2+1,FALSE))</f>
        <v>1.218074681</v>
      </c>
      <c r="O43" s="172">
        <f>MAX(VLOOKUP($C43,Calc_OppAtt!$A$47:$AM$66,O$2+1,FALSE),VLOOKUP($D43,Calc_OppAtt!$A$47:$AM$66,O$2+1,FALSE))</f>
        <v>0.8644402649</v>
      </c>
      <c r="P43" s="172">
        <f>MAX(VLOOKUP($C43,Calc_OppAtt!$A$47:$AM$66,P$2+1,FALSE),VLOOKUP($D43,Calc_OppAtt!$A$47:$AM$66,P$2+1,FALSE))</f>
        <v>0.9788235294</v>
      </c>
      <c r="Q43" s="172">
        <f>MAX(VLOOKUP($C43,Calc_OppAtt!$A$47:$AM$66,Q$2+1,FALSE),VLOOKUP($D43,Calc_OppAtt!$A$47:$AM$66,Q$2+1,FALSE))</f>
        <v>1.493123755</v>
      </c>
      <c r="R43" s="172">
        <f>MAX(VLOOKUP($C43,Calc_OppAtt!$A$47:$AM$66,R$2+1,FALSE),VLOOKUP($D43,Calc_OppAtt!$A$47:$AM$66,R$2+1,FALSE))</f>
        <v>0.9823179059</v>
      </c>
      <c r="S43" s="172">
        <f>MAX(VLOOKUP($C43,Calc_OppAtt!$A$47:$AM$66,S$2+1,FALSE),VLOOKUP($D43,Calc_OppAtt!$A$47:$AM$66,S$2+1,FALSE))</f>
        <v>1.100196294</v>
      </c>
      <c r="T43" s="172">
        <f>MAX(VLOOKUP($C43,Calc_OppAtt!$A$47:$AM$66,T$2+1,FALSE),VLOOKUP($D43,Calc_OppAtt!$A$47:$AM$66,T$2+1,FALSE))</f>
        <v>1.021610951</v>
      </c>
      <c r="U43" s="172">
        <f>MAX(VLOOKUP($C43,Calc_OppAtt!$A$47:$AM$66,U$2+1,FALSE),VLOOKUP($D43,Calc_OppAtt!$A$47:$AM$66,U$2+1,FALSE))</f>
        <v>1.493123755</v>
      </c>
      <c r="V43" s="172">
        <f>MAX(VLOOKUP($C43,Calc_OppAtt!$A$47:$AM$66,V$2+1,FALSE),VLOOKUP($D43,Calc_OppAtt!$A$47:$AM$66,V$2+1,FALSE))</f>
        <v>1.178781636</v>
      </c>
      <c r="W43" s="172">
        <f>MAX(VLOOKUP($C43,Calc_OppAtt!$A$47:$AM$66,W$2+1,FALSE),VLOOKUP($D43,Calc_OppAtt!$A$47:$AM$66,W$2+1,FALSE))</f>
        <v>1.218074681</v>
      </c>
      <c r="X43" s="172">
        <f>MAX(VLOOKUP($C43,Calc_OppAtt!$A$47:$AM$66,X$2+1,FALSE),VLOOKUP($D43,Calc_OppAtt!$A$47:$AM$66,X$2+1,FALSE))</f>
        <v>1.414538412</v>
      </c>
      <c r="Y43" s="172">
        <f>MAX(VLOOKUP($C43,Calc_OppAtt!$A$47:$AM$66,Y$2+1,FALSE),VLOOKUP($D43,Calc_OppAtt!$A$47:$AM$66,Y$2+1,FALSE))</f>
        <v>1.101176471</v>
      </c>
      <c r="Z43" s="172">
        <f>MAX(VLOOKUP($C43,Calc_OppAtt!$A$47:$AM$66,Z$2+1,FALSE),VLOOKUP($D43,Calc_OppAtt!$A$47:$AM$66,Z$2+1,FALSE))</f>
        <v>1.296660024</v>
      </c>
      <c r="AA43" s="172">
        <f>MAX(VLOOKUP($C43,Calc_OppAtt!$A$47:$AM$66,AA$2+1,FALSE),VLOOKUP($D43,Calc_OppAtt!$A$47:$AM$66,AA$2+1,FALSE))</f>
        <v>0.392927461</v>
      </c>
      <c r="AB43" s="172">
        <f>MAX(VLOOKUP($C43,Calc_OppAtt!$A$47:$AM$66,AB$2+1,FALSE),VLOOKUP($D43,Calc_OppAtt!$A$47:$AM$66,AB$2+1,FALSE))</f>
        <v>1.04</v>
      </c>
      <c r="AC43" s="172">
        <f>MAX(VLOOKUP($C43,Calc_OppAtt!$A$47:$AM$66,AC$2+1,FALSE),VLOOKUP($D43,Calc_OppAtt!$A$47:$AM$66,AC$2+1,FALSE))</f>
        <v>1.475821918</v>
      </c>
      <c r="AD43" s="172">
        <f>MAX(VLOOKUP($C43,Calc_OppAtt!$A$47:$AM$66,AD$2+1,FALSE),VLOOKUP($D43,Calc_OppAtt!$A$47:$AM$66,AD$2+1,FALSE))</f>
        <v>1.65029444</v>
      </c>
      <c r="AE43" s="172">
        <f>MAX(VLOOKUP($C43,Calc_OppAtt!$A$47:$AM$66,AE$2+1,FALSE),VLOOKUP($D43,Calc_OppAtt!$A$47:$AM$66,AE$2+1,FALSE))</f>
        <v>0.8644402649</v>
      </c>
      <c r="AF43" s="172">
        <f>MAX(VLOOKUP($C43,Calc_OppAtt!$A$47:$AM$66,AF$2+1,FALSE),VLOOKUP($D43,Calc_OppAtt!$A$47:$AM$66,AF$2+1,FALSE))</f>
        <v>0.8644402649</v>
      </c>
      <c r="AG43" s="172">
        <f>MAX(VLOOKUP($C43,Calc_OppAtt!$A$47:$AM$66,AG$2+1,FALSE),VLOOKUP($D43,Calc_OppAtt!$A$47:$AM$66,AG$2+1,FALSE))</f>
        <v>1.296660024</v>
      </c>
      <c r="AH43" s="172">
        <f>MAX(VLOOKUP($C43,Calc_OppAtt!$A$47:$AM$66,AH$2+1,FALSE),VLOOKUP($D43,Calc_OppAtt!$A$47:$AM$66,AH$2+1,FALSE))</f>
        <v>1.139489338</v>
      </c>
      <c r="AI43" s="172">
        <f>MAX(VLOOKUP($C43,Calc_OppAtt!$A$47:$AM$66,AI$2+1,FALSE),VLOOKUP($D43,Calc_OppAtt!$A$47:$AM$66,AI$2+1,FALSE))</f>
        <v>1.170479452</v>
      </c>
      <c r="AJ43" s="172">
        <f>MAX(VLOOKUP($C43,Calc_OppAtt!$A$47:$AM$66,AJ$2+1,FALSE),VLOOKUP($D43,Calc_OppAtt!$A$47:$AM$66,AJ$2+1,FALSE))</f>
        <v>1.296660024</v>
      </c>
      <c r="AK43" s="172">
        <f>MAX(VLOOKUP($C43,Calc_OppAtt!$A$47:$AM$66,AK$2+1,FALSE),VLOOKUP($D43,Calc_OppAtt!$A$47:$AM$66,AK$2+1,FALSE))</f>
        <v>0.6679765344</v>
      </c>
      <c r="AL43" s="172">
        <f>MAX(VLOOKUP($C43,Calc_OppAtt!$A$47:$AM$66,AL$2+1,FALSE),VLOOKUP($D43,Calc_OppAtt!$A$47:$AM$66,AL$2+1,FALSE))</f>
        <v>1.218074681</v>
      </c>
      <c r="AM43" s="172">
        <f>MAX(VLOOKUP($C43,Calc_OppAtt!$A$47:$AM$66,AM$2+1,FALSE),VLOOKUP($D43,Calc_OppAtt!$A$47:$AM$66,AM$2+1,FALSE))</f>
        <v>1.101176471</v>
      </c>
      <c r="AN43" s="172">
        <f>MAX(VLOOKUP($C43,Calc_OppAtt!$A$47:$AM$66,AN$2+1,FALSE),VLOOKUP($D43,Calc_OppAtt!$A$47:$AM$66,AN$2+1,FALSE))</f>
        <v>1.414538412</v>
      </c>
      <c r="AO43" s="172">
        <f>MAX(VLOOKUP($C43,Calc_OppAtt!$A$47:$AM$66,AO$2+1,FALSE),VLOOKUP($D43,Calc_OppAtt!$A$47:$AM$66,AO$2+1,FALSE))</f>
        <v>0.9788235294</v>
      </c>
      <c r="AP43" s="172">
        <f>MAX(VLOOKUP($C43,Calc_OppAtt!$A$47:$AM$66,AP$2+1,FALSE),VLOOKUP($D43,Calc_OppAtt!$A$47:$AM$66,AP$2+1,FALSE))</f>
        <v>1.218074681</v>
      </c>
      <c r="AQ43" s="170"/>
      <c r="AR43" s="170"/>
    </row>
    <row r="44" ht="12.75" customHeight="1">
      <c r="A44" s="170">
        <f t="shared" si="1"/>
        <v>3</v>
      </c>
      <c r="B44" s="170">
        <f t="shared" si="2"/>
        <v>8</v>
      </c>
      <c r="C44" s="140" t="str">
        <f t="array" ref="C44">INDEX(Fixtures!$A$2:$A$21,A44)</f>
        <v>Brighton</v>
      </c>
      <c r="D44" s="140" t="str">
        <f t="array" ref="D44">INDEX(Fixtures!$A$2:$A$21,B44)</f>
        <v>Everton</v>
      </c>
      <c r="E44" s="172">
        <f>MAX(VLOOKUP($C44,Calc_OppAtt!$A$47:$AM$66,E$2+1,FALSE),VLOOKUP($D44,Calc_OppAtt!$A$47:$AM$66,E$2+1,FALSE))</f>
        <v>1.218074681</v>
      </c>
      <c r="F44" s="172">
        <f>MAX(VLOOKUP($C44,Calc_OppAtt!$A$47:$AM$66,F$2+1,FALSE),VLOOKUP($D44,Calc_OppAtt!$A$47:$AM$66,F$2+1,FALSE))</f>
        <v>1.178781636</v>
      </c>
      <c r="G44" s="172">
        <f>MAX(VLOOKUP($C44,Calc_OppAtt!$A$47:$AM$66,G$2+1,FALSE),VLOOKUP($D44,Calc_OppAtt!$A$47:$AM$66,G$2+1,FALSE))</f>
        <v>1.178781636</v>
      </c>
      <c r="H44" s="172">
        <f>MAX(VLOOKUP($C44,Calc_OppAtt!$A$47:$AM$66,H$2+1,FALSE),VLOOKUP($D44,Calc_OppAtt!$A$47:$AM$66,H$2+1,FALSE))</f>
        <v>1.475821918</v>
      </c>
      <c r="I44" s="172">
        <f>MAX(VLOOKUP($C44,Calc_OppAtt!$A$47:$AM$66,I$2+1,FALSE),VLOOKUP($D44,Calc_OppAtt!$A$47:$AM$66,I$2+1,FALSE))</f>
        <v>1.65029444</v>
      </c>
      <c r="J44" s="172">
        <f>MAX(VLOOKUP($C44,Calc_OppAtt!$A$47:$AM$66,J$2+1,FALSE),VLOOKUP($D44,Calc_OppAtt!$A$47:$AM$66,J$2+1,FALSE))</f>
        <v>0.785854922</v>
      </c>
      <c r="K44" s="172">
        <f>MAX(VLOOKUP($C44,Calc_OppAtt!$A$47:$AM$66,K$2+1,FALSE),VLOOKUP($D44,Calc_OppAtt!$A$47:$AM$66,K$2+1,FALSE))</f>
        <v>1.475821918</v>
      </c>
      <c r="L44" s="172">
        <f>MAX(VLOOKUP($C44,Calc_OppAtt!$A$47:$AM$66,L$2+1,FALSE),VLOOKUP($D44,Calc_OppAtt!$A$47:$AM$66,L$2+1,FALSE))</f>
        <v>1.65029444</v>
      </c>
      <c r="M44" s="172">
        <f>MAX(VLOOKUP($C44,Calc_OppAtt!$A$47:$AM$66,M$2+1,FALSE),VLOOKUP($D44,Calc_OppAtt!$A$47:$AM$66,M$2+1,FALSE))</f>
        <v>1.100196294</v>
      </c>
      <c r="N44" s="172">
        <f>MAX(VLOOKUP($C44,Calc_OppAtt!$A$47:$AM$66,N$2+1,FALSE),VLOOKUP($D44,Calc_OppAtt!$A$47:$AM$66,N$2+1,FALSE))</f>
        <v>1.06869863</v>
      </c>
      <c r="O44" s="172">
        <f>MAX(VLOOKUP($C44,Calc_OppAtt!$A$47:$AM$66,O$2+1,FALSE),VLOOKUP($D44,Calc_OppAtt!$A$47:$AM$66,O$2+1,FALSE))</f>
        <v>1.139489338</v>
      </c>
      <c r="P44" s="172">
        <f>MAX(VLOOKUP($C44,Calc_OppAtt!$A$47:$AM$66,P$2+1,FALSE),VLOOKUP($D44,Calc_OppAtt!$A$47:$AM$66,P$2+1,FALSE))</f>
        <v>0.9788235294</v>
      </c>
      <c r="Q44" s="172">
        <f>MAX(VLOOKUP($C44,Calc_OppAtt!$A$47:$AM$66,Q$2+1,FALSE),VLOOKUP($D44,Calc_OppAtt!$A$47:$AM$66,Q$2+1,FALSE))</f>
        <v>1.493123755</v>
      </c>
      <c r="R44" s="172">
        <f>MAX(VLOOKUP($C44,Calc_OppAtt!$A$47:$AM$66,R$2+1,FALSE),VLOOKUP($D44,Calc_OppAtt!$A$47:$AM$66,R$2+1,FALSE))</f>
        <v>0.9823179059</v>
      </c>
      <c r="S44" s="172">
        <f>MAX(VLOOKUP($C44,Calc_OppAtt!$A$47:$AM$66,S$2+1,FALSE),VLOOKUP($D44,Calc_OppAtt!$A$47:$AM$66,S$2+1,FALSE))</f>
        <v>1.178781636</v>
      </c>
      <c r="T44" s="172">
        <f>MAX(VLOOKUP($C44,Calc_OppAtt!$A$47:$AM$66,T$2+1,FALSE),VLOOKUP($D44,Calc_OppAtt!$A$47:$AM$66,T$2+1,FALSE))</f>
        <v>1.296660024</v>
      </c>
      <c r="U44" s="172">
        <f>MAX(VLOOKUP($C44,Calc_OppAtt!$A$47:$AM$66,U$2+1,FALSE),VLOOKUP($D44,Calc_OppAtt!$A$47:$AM$66,U$2+1,FALSE))</f>
        <v>0.8644402649</v>
      </c>
      <c r="V44" s="172">
        <f>MAX(VLOOKUP($C44,Calc_OppAtt!$A$47:$AM$66,V$2+1,FALSE),VLOOKUP($D44,Calc_OppAtt!$A$47:$AM$66,V$2+1,FALSE))</f>
        <v>1.178781636</v>
      </c>
      <c r="W44" s="172">
        <f>MAX(VLOOKUP($C44,Calc_OppAtt!$A$47:$AM$66,W$2+1,FALSE),VLOOKUP($D44,Calc_OppAtt!$A$47:$AM$66,W$2+1,FALSE))</f>
        <v>1.218074681</v>
      </c>
      <c r="X44" s="172">
        <f>MAX(VLOOKUP($C44,Calc_OppAtt!$A$47:$AM$66,X$2+1,FALSE),VLOOKUP($D44,Calc_OppAtt!$A$47:$AM$66,X$2+1,FALSE))</f>
        <v>1.414538412</v>
      </c>
      <c r="Y44" s="172">
        <f>MAX(VLOOKUP($C44,Calc_OppAtt!$A$47:$AM$66,Y$2+1,FALSE),VLOOKUP($D44,Calc_OppAtt!$A$47:$AM$66,Y$2+1,FALSE))</f>
        <v>1.493123755</v>
      </c>
      <c r="Z44" s="172">
        <f>MAX(VLOOKUP($C44,Calc_OppAtt!$A$47:$AM$66,Z$2+1,FALSE),VLOOKUP($D44,Calc_OppAtt!$A$47:$AM$66,Z$2+1,FALSE))</f>
        <v>1.218074681</v>
      </c>
      <c r="AA44" s="172">
        <f>MAX(VLOOKUP($C44,Calc_OppAtt!$A$47:$AM$66,AA$2+1,FALSE),VLOOKUP($D44,Calc_OppAtt!$A$47:$AM$66,AA$2+1,FALSE))</f>
        <v>1.021610951</v>
      </c>
      <c r="AB44" s="172">
        <f>MAX(VLOOKUP($C44,Calc_OppAtt!$A$47:$AM$66,AB$2+1,FALSE),VLOOKUP($D44,Calc_OppAtt!$A$47:$AM$66,AB$2+1,FALSE))</f>
        <v>1.04</v>
      </c>
      <c r="AC44" s="172">
        <f>MAX(VLOOKUP($C44,Calc_OppAtt!$A$47:$AM$66,AC$2+1,FALSE),VLOOKUP($D44,Calc_OppAtt!$A$47:$AM$66,AC$2+1,FALSE))</f>
        <v>1.296660024</v>
      </c>
      <c r="AD44" s="172">
        <f>MAX(VLOOKUP($C44,Calc_OppAtt!$A$47:$AM$66,AD$2+1,FALSE),VLOOKUP($D44,Calc_OppAtt!$A$47:$AM$66,AD$2+1,FALSE))</f>
        <v>1.218074681</v>
      </c>
      <c r="AE44" s="172">
        <f>MAX(VLOOKUP($C44,Calc_OppAtt!$A$47:$AM$66,AE$2+1,FALSE),VLOOKUP($D44,Calc_OppAtt!$A$47:$AM$66,AE$2+1,FALSE))</f>
        <v>0.6286834896</v>
      </c>
      <c r="AF44" s="172">
        <f>MAX(VLOOKUP($C44,Calc_OppAtt!$A$47:$AM$66,AF$2+1,FALSE),VLOOKUP($D44,Calc_OppAtt!$A$47:$AM$66,AF$2+1,FALSE))</f>
        <v>0.9788235294</v>
      </c>
      <c r="AG44" s="172">
        <f>MAX(VLOOKUP($C44,Calc_OppAtt!$A$47:$AM$66,AG$2+1,FALSE),VLOOKUP($D44,Calc_OppAtt!$A$47:$AM$66,AG$2+1,FALSE))</f>
        <v>1.296660024</v>
      </c>
      <c r="AH44" s="172">
        <f>MAX(VLOOKUP($C44,Calc_OppAtt!$A$47:$AM$66,AH$2+1,FALSE),VLOOKUP($D44,Calc_OppAtt!$A$47:$AM$66,AH$2+1,FALSE))</f>
        <v>1.060903995</v>
      </c>
      <c r="AI44" s="172">
        <f>MAX(VLOOKUP($C44,Calc_OppAtt!$A$47:$AM$66,AI$2+1,FALSE),VLOOKUP($D44,Calc_OppAtt!$A$47:$AM$66,AI$2+1,FALSE))</f>
        <v>1.170479452</v>
      </c>
      <c r="AJ44" s="172">
        <f>MAX(VLOOKUP($C44,Calc_OppAtt!$A$47:$AM$66,AJ$2+1,FALSE),VLOOKUP($D44,Calc_OppAtt!$A$47:$AM$66,AJ$2+1,FALSE))</f>
        <v>1.178781636</v>
      </c>
      <c r="AK44" s="172">
        <f>MAX(VLOOKUP($C44,Calc_OppAtt!$A$47:$AM$66,AK$2+1,FALSE),VLOOKUP($D44,Calc_OppAtt!$A$47:$AM$66,AK$2+1,FALSE))</f>
        <v>1.218074681</v>
      </c>
      <c r="AL44" s="172">
        <f>MAX(VLOOKUP($C44,Calc_OppAtt!$A$47:$AM$66,AL$2+1,FALSE),VLOOKUP($D44,Calc_OppAtt!$A$47:$AM$66,AL$2+1,FALSE))</f>
        <v>1.218074681</v>
      </c>
      <c r="AM44" s="172">
        <f>MAX(VLOOKUP($C44,Calc_OppAtt!$A$47:$AM$66,AM$2+1,FALSE),VLOOKUP($D44,Calc_OppAtt!$A$47:$AM$66,AM$2+1,FALSE))</f>
        <v>1.101176471</v>
      </c>
      <c r="AN44" s="172">
        <f>MAX(VLOOKUP($C44,Calc_OppAtt!$A$47:$AM$66,AN$2+1,FALSE),VLOOKUP($D44,Calc_OppAtt!$A$47:$AM$66,AN$2+1,FALSE))</f>
        <v>1.178781636</v>
      </c>
      <c r="AO44" s="172">
        <f>MAX(VLOOKUP($C44,Calc_OppAtt!$A$47:$AM$66,AO$2+1,FALSE),VLOOKUP($D44,Calc_OppAtt!$A$47:$AM$66,AO$2+1,FALSE))</f>
        <v>0.8644402649</v>
      </c>
      <c r="AP44" s="172">
        <f>MAX(VLOOKUP($C44,Calc_OppAtt!$A$47:$AM$66,AP$2+1,FALSE),VLOOKUP($D44,Calc_OppAtt!$A$47:$AM$66,AP$2+1,FALSE))</f>
        <v>0.6286834896</v>
      </c>
      <c r="AQ44" s="170"/>
      <c r="AR44" s="170"/>
    </row>
    <row r="45" ht="12.75" customHeight="1">
      <c r="A45" s="170">
        <f t="shared" si="1"/>
        <v>3</v>
      </c>
      <c r="B45" s="170">
        <f t="shared" si="2"/>
        <v>9</v>
      </c>
      <c r="C45" s="140" t="str">
        <f t="array" ref="C45">INDEX(Fixtures!$A$2:$A$21,A45)</f>
        <v>Brighton</v>
      </c>
      <c r="D45" s="140" t="str">
        <f t="array" ref="D45">INDEX(Fixtures!$A$2:$A$21,B45)</f>
        <v>Fulham</v>
      </c>
      <c r="E45" s="172">
        <f>MAX(VLOOKUP($C45,Calc_OppAtt!$A$47:$AM$66,E$2+1,FALSE),VLOOKUP($D45,Calc_OppAtt!$A$47:$AM$66,E$2+1,FALSE))</f>
        <v>1.218074681</v>
      </c>
      <c r="F45" s="172">
        <f>MAX(VLOOKUP($C45,Calc_OppAtt!$A$47:$AM$66,F$2+1,FALSE),VLOOKUP($D45,Calc_OppAtt!$A$47:$AM$66,F$2+1,FALSE))</f>
        <v>0.7465618773</v>
      </c>
      <c r="G45" s="172">
        <f>MAX(VLOOKUP($C45,Calc_OppAtt!$A$47:$AM$66,G$2+1,FALSE),VLOOKUP($D45,Calc_OppAtt!$A$47:$AM$66,G$2+1,FALSE))</f>
        <v>0.8644402649</v>
      </c>
      <c r="H45" s="172">
        <f>MAX(VLOOKUP($C45,Calc_OppAtt!$A$47:$AM$66,H$2+1,FALSE),VLOOKUP($D45,Calc_OppAtt!$A$47:$AM$66,H$2+1,FALSE))</f>
        <v>1.475821918</v>
      </c>
      <c r="I45" s="172">
        <f>MAX(VLOOKUP($C45,Calc_OppAtt!$A$47:$AM$66,I$2+1,FALSE),VLOOKUP($D45,Calc_OppAtt!$A$47:$AM$66,I$2+1,FALSE))</f>
        <v>1.021610951</v>
      </c>
      <c r="J45" s="172">
        <f>MAX(VLOOKUP($C45,Calc_OppAtt!$A$47:$AM$66,J$2+1,FALSE),VLOOKUP($D45,Calc_OppAtt!$A$47:$AM$66,J$2+1,FALSE))</f>
        <v>1.296660024</v>
      </c>
      <c r="K45" s="172">
        <f>MAX(VLOOKUP($C45,Calc_OppAtt!$A$47:$AM$66,K$2+1,FALSE),VLOOKUP($D45,Calc_OppAtt!$A$47:$AM$66,K$2+1,FALSE))</f>
        <v>0.8644402649</v>
      </c>
      <c r="L45" s="172">
        <f>MAX(VLOOKUP($C45,Calc_OppAtt!$A$47:$AM$66,L$2+1,FALSE),VLOOKUP($D45,Calc_OppAtt!$A$47:$AM$66,L$2+1,FALSE))</f>
        <v>1.65029444</v>
      </c>
      <c r="M45" s="172">
        <f>MAX(VLOOKUP($C45,Calc_OppAtt!$A$47:$AM$66,M$2+1,FALSE),VLOOKUP($D45,Calc_OppAtt!$A$47:$AM$66,M$2+1,FALSE))</f>
        <v>0.9788235294</v>
      </c>
      <c r="N45" s="172">
        <f>MAX(VLOOKUP($C45,Calc_OppAtt!$A$47:$AM$66,N$2+1,FALSE),VLOOKUP($D45,Calc_OppAtt!$A$47:$AM$66,N$2+1,FALSE))</f>
        <v>1.218074681</v>
      </c>
      <c r="O45" s="172">
        <f>MAX(VLOOKUP($C45,Calc_OppAtt!$A$47:$AM$66,O$2+1,FALSE),VLOOKUP($D45,Calc_OppAtt!$A$47:$AM$66,O$2+1,FALSE))</f>
        <v>0.9823179059</v>
      </c>
      <c r="P45" s="172">
        <f>MAX(VLOOKUP($C45,Calc_OppAtt!$A$47:$AM$66,P$2+1,FALSE),VLOOKUP($D45,Calc_OppAtt!$A$47:$AM$66,P$2+1,FALSE))</f>
        <v>0.9788235294</v>
      </c>
      <c r="Q45" s="172">
        <f>MAX(VLOOKUP($C45,Calc_OppAtt!$A$47:$AM$66,Q$2+1,FALSE),VLOOKUP($D45,Calc_OppAtt!$A$47:$AM$66,Q$2+1,FALSE))</f>
        <v>1.493123755</v>
      </c>
      <c r="R45" s="172">
        <f>MAX(VLOOKUP($C45,Calc_OppAtt!$A$47:$AM$66,R$2+1,FALSE),VLOOKUP($D45,Calc_OppAtt!$A$47:$AM$66,R$2+1,FALSE))</f>
        <v>0.9823179059</v>
      </c>
      <c r="S45" s="172">
        <f>MAX(VLOOKUP($C45,Calc_OppAtt!$A$47:$AM$66,S$2+1,FALSE),VLOOKUP($D45,Calc_OppAtt!$A$47:$AM$66,S$2+1,FALSE))</f>
        <v>1.493123755</v>
      </c>
      <c r="T45" s="172">
        <f>MAX(VLOOKUP($C45,Calc_OppAtt!$A$47:$AM$66,T$2+1,FALSE),VLOOKUP($D45,Calc_OppAtt!$A$47:$AM$66,T$2+1,FALSE))</f>
        <v>0.6679765344</v>
      </c>
      <c r="U45" s="172">
        <f>MAX(VLOOKUP($C45,Calc_OppAtt!$A$47:$AM$66,U$2+1,FALSE),VLOOKUP($D45,Calc_OppAtt!$A$47:$AM$66,U$2+1,FALSE))</f>
        <v>1.65029444</v>
      </c>
      <c r="V45" s="172">
        <f>MAX(VLOOKUP($C45,Calc_OppAtt!$A$47:$AM$66,V$2+1,FALSE),VLOOKUP($D45,Calc_OppAtt!$A$47:$AM$66,V$2+1,FALSE))</f>
        <v>1.178781636</v>
      </c>
      <c r="W45" s="172">
        <f>MAX(VLOOKUP($C45,Calc_OppAtt!$A$47:$AM$66,W$2+1,FALSE),VLOOKUP($D45,Calc_OppAtt!$A$47:$AM$66,W$2+1,FALSE))</f>
        <v>1.218074681</v>
      </c>
      <c r="X45" s="172">
        <f>MAX(VLOOKUP($C45,Calc_OppAtt!$A$47:$AM$66,X$2+1,FALSE),VLOOKUP($D45,Calc_OppAtt!$A$47:$AM$66,X$2+1,FALSE))</f>
        <v>1.414538412</v>
      </c>
      <c r="Y45" s="172">
        <f>MAX(VLOOKUP($C45,Calc_OppAtt!$A$47:$AM$66,Y$2+1,FALSE),VLOOKUP($D45,Calc_OppAtt!$A$47:$AM$66,Y$2+1,FALSE))</f>
        <v>1.021610951</v>
      </c>
      <c r="Z45" s="172">
        <f>MAX(VLOOKUP($C45,Calc_OppAtt!$A$47:$AM$66,Z$2+1,FALSE),VLOOKUP($D45,Calc_OppAtt!$A$47:$AM$66,Z$2+1,FALSE))</f>
        <v>1.100196294</v>
      </c>
      <c r="AA45" s="172">
        <f>MAX(VLOOKUP($C45,Calc_OppAtt!$A$47:$AM$66,AA$2+1,FALSE),VLOOKUP($D45,Calc_OppAtt!$A$47:$AM$66,AA$2+1,FALSE))</f>
        <v>0.785854922</v>
      </c>
      <c r="AB45" s="172">
        <f>MAX(VLOOKUP($C45,Calc_OppAtt!$A$47:$AM$66,AB$2+1,FALSE),VLOOKUP($D45,Calc_OppAtt!$A$47:$AM$66,AB$2+1,FALSE))</f>
        <v>1.139489338</v>
      </c>
      <c r="AC45" s="172">
        <f>MAX(VLOOKUP($C45,Calc_OppAtt!$A$47:$AM$66,AC$2+1,FALSE),VLOOKUP($D45,Calc_OppAtt!$A$47:$AM$66,AC$2+1,FALSE))</f>
        <v>1.296660024</v>
      </c>
      <c r="AD45" s="172">
        <f>MAX(VLOOKUP($C45,Calc_OppAtt!$A$47:$AM$66,AD$2+1,FALSE),VLOOKUP($D45,Calc_OppAtt!$A$47:$AM$66,AD$2+1,FALSE))</f>
        <v>0.8644402649</v>
      </c>
      <c r="AE45" s="172">
        <f>MAX(VLOOKUP($C45,Calc_OppAtt!$A$47:$AM$66,AE$2+1,FALSE),VLOOKUP($D45,Calc_OppAtt!$A$47:$AM$66,AE$2+1,FALSE))</f>
        <v>1.021610951</v>
      </c>
      <c r="AF45" s="172">
        <f>MAX(VLOOKUP($C45,Calc_OppAtt!$A$47:$AM$66,AF$2+1,FALSE),VLOOKUP($D45,Calc_OppAtt!$A$47:$AM$66,AF$2+1,FALSE))</f>
        <v>1.021610951</v>
      </c>
      <c r="AG45" s="172">
        <f>MAX(VLOOKUP($C45,Calc_OppAtt!$A$47:$AM$66,AG$2+1,FALSE),VLOOKUP($D45,Calc_OppAtt!$A$47:$AM$66,AG$2+1,FALSE))</f>
        <v>1.296660024</v>
      </c>
      <c r="AH45" s="172">
        <f>MAX(VLOOKUP($C45,Calc_OppAtt!$A$47:$AM$66,AH$2+1,FALSE),VLOOKUP($D45,Calc_OppAtt!$A$47:$AM$66,AH$2+1,FALSE))</f>
        <v>1.060903995</v>
      </c>
      <c r="AI45" s="172">
        <f>MAX(VLOOKUP($C45,Calc_OppAtt!$A$47:$AM$66,AI$2+1,FALSE),VLOOKUP($D45,Calc_OppAtt!$A$47:$AM$66,AI$2+1,FALSE))</f>
        <v>1.170479452</v>
      </c>
      <c r="AJ45" s="172">
        <f>MAX(VLOOKUP($C45,Calc_OppAtt!$A$47:$AM$66,AJ$2+1,FALSE),VLOOKUP($D45,Calc_OppAtt!$A$47:$AM$66,AJ$2+1,FALSE))</f>
        <v>1.178781636</v>
      </c>
      <c r="AK45" s="172">
        <f>MAX(VLOOKUP($C45,Calc_OppAtt!$A$47:$AM$66,AK$2+1,FALSE),VLOOKUP($D45,Calc_OppAtt!$A$47:$AM$66,AK$2+1,FALSE))</f>
        <v>1.218074681</v>
      </c>
      <c r="AL45" s="172">
        <f>MAX(VLOOKUP($C45,Calc_OppAtt!$A$47:$AM$66,AL$2+1,FALSE),VLOOKUP($D45,Calc_OppAtt!$A$47:$AM$66,AL$2+1,FALSE))</f>
        <v>1.414538412</v>
      </c>
      <c r="AM45" s="172">
        <f>MAX(VLOOKUP($C45,Calc_OppAtt!$A$47:$AM$66,AM$2+1,FALSE),VLOOKUP($D45,Calc_OppAtt!$A$47:$AM$66,AM$2+1,FALSE))</f>
        <v>1.178781636</v>
      </c>
      <c r="AN45" s="172">
        <f>MAX(VLOOKUP($C45,Calc_OppAtt!$A$47:$AM$66,AN$2+1,FALSE),VLOOKUP($D45,Calc_OppAtt!$A$47:$AM$66,AN$2+1,FALSE))</f>
        <v>1.178781636</v>
      </c>
      <c r="AO45" s="172">
        <f>MAX(VLOOKUP($C45,Calc_OppAtt!$A$47:$AM$66,AO$2+1,FALSE),VLOOKUP($D45,Calc_OppAtt!$A$47:$AM$66,AO$2+1,FALSE))</f>
        <v>1.101176471</v>
      </c>
      <c r="AP45" s="172">
        <f>MAX(VLOOKUP($C45,Calc_OppAtt!$A$47:$AM$66,AP$2+1,FALSE),VLOOKUP($D45,Calc_OppAtt!$A$47:$AM$66,AP$2+1,FALSE))</f>
        <v>1.178781636</v>
      </c>
      <c r="AQ45" s="170"/>
      <c r="AR45" s="170"/>
    </row>
    <row r="46" ht="12.75" customHeight="1">
      <c r="A46" s="170">
        <f t="shared" si="1"/>
        <v>3</v>
      </c>
      <c r="B46" s="170">
        <f t="shared" si="2"/>
        <v>10</v>
      </c>
      <c r="C46" s="140" t="str">
        <f t="array" ref="C46">INDEX(Fixtures!$A$2:$A$21,A46)</f>
        <v>Brighton</v>
      </c>
      <c r="D46" s="140" t="str">
        <f t="array" ref="D46">INDEX(Fixtures!$A$2:$A$21,B46)</f>
        <v>Huddersfield</v>
      </c>
      <c r="E46" s="172">
        <f>MAX(VLOOKUP($C46,Calc_OppAtt!$A$47:$AM$66,E$2+1,FALSE),VLOOKUP($D46,Calc_OppAtt!$A$47:$AM$66,E$2+1,FALSE))</f>
        <v>1.218074681</v>
      </c>
      <c r="F46" s="172">
        <f>MAX(VLOOKUP($C46,Calc_OppAtt!$A$47:$AM$66,F$2+1,FALSE),VLOOKUP($D46,Calc_OppAtt!$A$47:$AM$66,F$2+1,FALSE))</f>
        <v>0.7465618773</v>
      </c>
      <c r="G46" s="172">
        <f>MAX(VLOOKUP($C46,Calc_OppAtt!$A$47:$AM$66,G$2+1,FALSE),VLOOKUP($D46,Calc_OppAtt!$A$47:$AM$66,G$2+1,FALSE))</f>
        <v>1.170479452</v>
      </c>
      <c r="H46" s="172">
        <f>MAX(VLOOKUP($C46,Calc_OppAtt!$A$47:$AM$66,H$2+1,FALSE),VLOOKUP($D46,Calc_OppAtt!$A$47:$AM$66,H$2+1,FALSE))</f>
        <v>1.475821918</v>
      </c>
      <c r="I46" s="172">
        <f>MAX(VLOOKUP($C46,Calc_OppAtt!$A$47:$AM$66,I$2+1,FALSE),VLOOKUP($D46,Calc_OppAtt!$A$47:$AM$66,I$2+1,FALSE))</f>
        <v>1.100196294</v>
      </c>
      <c r="J46" s="172">
        <f>MAX(VLOOKUP($C46,Calc_OppAtt!$A$47:$AM$66,J$2+1,FALSE),VLOOKUP($D46,Calc_OppAtt!$A$47:$AM$66,J$2+1,FALSE))</f>
        <v>0.8644402649</v>
      </c>
      <c r="K46" s="172">
        <f>MAX(VLOOKUP($C46,Calc_OppAtt!$A$47:$AM$66,K$2+1,FALSE),VLOOKUP($D46,Calc_OppAtt!$A$47:$AM$66,K$2+1,FALSE))</f>
        <v>0.785854922</v>
      </c>
      <c r="L46" s="172">
        <f>MAX(VLOOKUP($C46,Calc_OppAtt!$A$47:$AM$66,L$2+1,FALSE),VLOOKUP($D46,Calc_OppAtt!$A$47:$AM$66,L$2+1,FALSE))</f>
        <v>1.65029444</v>
      </c>
      <c r="M46" s="172">
        <f>MAX(VLOOKUP($C46,Calc_OppAtt!$A$47:$AM$66,M$2+1,FALSE),VLOOKUP($D46,Calc_OppAtt!$A$47:$AM$66,M$2+1,FALSE))</f>
        <v>1.100196294</v>
      </c>
      <c r="N46" s="172">
        <f>MAX(VLOOKUP($C46,Calc_OppAtt!$A$47:$AM$66,N$2+1,FALSE),VLOOKUP($D46,Calc_OppAtt!$A$47:$AM$66,N$2+1,FALSE))</f>
        <v>1.218074681</v>
      </c>
      <c r="O46" s="172">
        <f>MAX(VLOOKUP($C46,Calc_OppAtt!$A$47:$AM$66,O$2+1,FALSE),VLOOKUP($D46,Calc_OppAtt!$A$47:$AM$66,O$2+1,FALSE))</f>
        <v>1.475821918</v>
      </c>
      <c r="P46" s="172">
        <f>MAX(VLOOKUP($C46,Calc_OppAtt!$A$47:$AM$66,P$2+1,FALSE),VLOOKUP($D46,Calc_OppAtt!$A$47:$AM$66,P$2+1,FALSE))</f>
        <v>1.65029444</v>
      </c>
      <c r="Q46" s="172">
        <f>MAX(VLOOKUP($C46,Calc_OppAtt!$A$47:$AM$66,Q$2+1,FALSE),VLOOKUP($D46,Calc_OppAtt!$A$47:$AM$66,Q$2+1,FALSE))</f>
        <v>1.493123755</v>
      </c>
      <c r="R46" s="172">
        <f>MAX(VLOOKUP($C46,Calc_OppAtt!$A$47:$AM$66,R$2+1,FALSE),VLOOKUP($D46,Calc_OppAtt!$A$47:$AM$66,R$2+1,FALSE))</f>
        <v>1.139489338</v>
      </c>
      <c r="S46" s="172">
        <f>MAX(VLOOKUP($C46,Calc_OppAtt!$A$47:$AM$66,S$2+1,FALSE),VLOOKUP($D46,Calc_OppAtt!$A$47:$AM$66,S$2+1,FALSE))</f>
        <v>1.178781636</v>
      </c>
      <c r="T46" s="172">
        <f>MAX(VLOOKUP($C46,Calc_OppAtt!$A$47:$AM$66,T$2+1,FALSE),VLOOKUP($D46,Calc_OppAtt!$A$47:$AM$66,T$2+1,FALSE))</f>
        <v>0.785854922</v>
      </c>
      <c r="U46" s="172">
        <f>MAX(VLOOKUP($C46,Calc_OppAtt!$A$47:$AM$66,U$2+1,FALSE),VLOOKUP($D46,Calc_OppAtt!$A$47:$AM$66,U$2+1,FALSE))</f>
        <v>1.178781636</v>
      </c>
      <c r="V46" s="172">
        <f>MAX(VLOOKUP($C46,Calc_OppAtt!$A$47:$AM$66,V$2+1,FALSE),VLOOKUP($D46,Calc_OppAtt!$A$47:$AM$66,V$2+1,FALSE))</f>
        <v>1.178781636</v>
      </c>
      <c r="W46" s="172">
        <f>MAX(VLOOKUP($C46,Calc_OppAtt!$A$47:$AM$66,W$2+1,FALSE),VLOOKUP($D46,Calc_OppAtt!$A$47:$AM$66,W$2+1,FALSE))</f>
        <v>1.218074681</v>
      </c>
      <c r="X46" s="172">
        <f>MAX(VLOOKUP($C46,Calc_OppAtt!$A$47:$AM$66,X$2+1,FALSE),VLOOKUP($D46,Calc_OppAtt!$A$47:$AM$66,X$2+1,FALSE))</f>
        <v>1.414538412</v>
      </c>
      <c r="Y46" s="172">
        <f>MAX(VLOOKUP($C46,Calc_OppAtt!$A$47:$AM$66,Y$2+1,FALSE),VLOOKUP($D46,Calc_OppAtt!$A$47:$AM$66,Y$2+1,FALSE))</f>
        <v>1.021610951</v>
      </c>
      <c r="Z46" s="172">
        <f>MAX(VLOOKUP($C46,Calc_OppAtt!$A$47:$AM$66,Z$2+1,FALSE),VLOOKUP($D46,Calc_OppAtt!$A$47:$AM$66,Z$2+1,FALSE))</f>
        <v>1.100196294</v>
      </c>
      <c r="AA46" s="172">
        <f>MAX(VLOOKUP($C46,Calc_OppAtt!$A$47:$AM$66,AA$2+1,FALSE),VLOOKUP($D46,Calc_OppAtt!$A$47:$AM$66,AA$2+1,FALSE))</f>
        <v>0.5108058486</v>
      </c>
      <c r="AB46" s="172">
        <f>MAX(VLOOKUP($C46,Calc_OppAtt!$A$47:$AM$66,AB$2+1,FALSE),VLOOKUP($D46,Calc_OppAtt!$A$47:$AM$66,AB$2+1,FALSE))</f>
        <v>1.414538412</v>
      </c>
      <c r="AC46" s="172">
        <f>MAX(VLOOKUP($C46,Calc_OppAtt!$A$47:$AM$66,AC$2+1,FALSE),VLOOKUP($D46,Calc_OppAtt!$A$47:$AM$66,AC$2+1,FALSE))</f>
        <v>1.296660024</v>
      </c>
      <c r="AD46" s="172">
        <f>MAX(VLOOKUP($C46,Calc_OppAtt!$A$47:$AM$66,AD$2+1,FALSE),VLOOKUP($D46,Calc_OppAtt!$A$47:$AM$66,AD$2+1,FALSE))</f>
        <v>1.218074681</v>
      </c>
      <c r="AE46" s="172">
        <f>MAX(VLOOKUP($C46,Calc_OppAtt!$A$47:$AM$66,AE$2+1,FALSE),VLOOKUP($D46,Calc_OppAtt!$A$47:$AM$66,AE$2+1,FALSE))</f>
        <v>0.6679765344</v>
      </c>
      <c r="AF46" s="172">
        <f>MAX(VLOOKUP($C46,Calc_OppAtt!$A$47:$AM$66,AF$2+1,FALSE),VLOOKUP($D46,Calc_OppAtt!$A$47:$AM$66,AF$2+1,FALSE))</f>
        <v>1.06869863</v>
      </c>
      <c r="AG46" s="172">
        <f>MAX(VLOOKUP($C46,Calc_OppAtt!$A$47:$AM$66,AG$2+1,FALSE),VLOOKUP($D46,Calc_OppAtt!$A$47:$AM$66,AG$2+1,FALSE))</f>
        <v>1.296660024</v>
      </c>
      <c r="AH46" s="172">
        <f>MAX(VLOOKUP($C46,Calc_OppAtt!$A$47:$AM$66,AH$2+1,FALSE),VLOOKUP($D46,Calc_OppAtt!$A$47:$AM$66,AH$2+1,FALSE))</f>
        <v>1.218074681</v>
      </c>
      <c r="AI46" s="172">
        <f>MAX(VLOOKUP($C46,Calc_OppAtt!$A$47:$AM$66,AI$2+1,FALSE),VLOOKUP($D46,Calc_OppAtt!$A$47:$AM$66,AI$2+1,FALSE))</f>
        <v>1.170479452</v>
      </c>
      <c r="AJ46" s="172">
        <f>MAX(VLOOKUP($C46,Calc_OppAtt!$A$47:$AM$66,AJ$2+1,FALSE),VLOOKUP($D46,Calc_OppAtt!$A$47:$AM$66,AJ$2+1,FALSE))</f>
        <v>1.178781636</v>
      </c>
      <c r="AK46" s="172">
        <f>MAX(VLOOKUP($C46,Calc_OppAtt!$A$47:$AM$66,AK$2+1,FALSE),VLOOKUP($D46,Calc_OppAtt!$A$47:$AM$66,AK$2+1,FALSE))</f>
        <v>1.493123755</v>
      </c>
      <c r="AL46" s="172">
        <f>MAX(VLOOKUP($C46,Calc_OppAtt!$A$47:$AM$66,AL$2+1,FALSE),VLOOKUP($D46,Calc_OppAtt!$A$47:$AM$66,AL$2+1,FALSE))</f>
        <v>1.218074681</v>
      </c>
      <c r="AM46" s="172">
        <f>MAX(VLOOKUP($C46,Calc_OppAtt!$A$47:$AM$66,AM$2+1,FALSE),VLOOKUP($D46,Calc_OppAtt!$A$47:$AM$66,AM$2+1,FALSE))</f>
        <v>1.296660024</v>
      </c>
      <c r="AN46" s="172">
        <f>MAX(VLOOKUP($C46,Calc_OppAtt!$A$47:$AM$66,AN$2+1,FALSE),VLOOKUP($D46,Calc_OppAtt!$A$47:$AM$66,AN$2+1,FALSE))</f>
        <v>1.178781636</v>
      </c>
      <c r="AO46" s="172">
        <f>MAX(VLOOKUP($C46,Calc_OppAtt!$A$47:$AM$66,AO$2+1,FALSE),VLOOKUP($D46,Calc_OppAtt!$A$47:$AM$66,AO$2+1,FALSE))</f>
        <v>0.785854922</v>
      </c>
      <c r="AP46" s="172">
        <f>MAX(VLOOKUP($C46,Calc_OppAtt!$A$47:$AM$66,AP$2+1,FALSE),VLOOKUP($D46,Calc_OppAtt!$A$47:$AM$66,AP$2+1,FALSE))</f>
        <v>1.021610951</v>
      </c>
      <c r="AQ46" s="170"/>
      <c r="AR46" s="170"/>
    </row>
    <row r="47" ht="12.75" customHeight="1">
      <c r="A47" s="170">
        <f t="shared" si="1"/>
        <v>3</v>
      </c>
      <c r="B47" s="170">
        <f t="shared" si="2"/>
        <v>11</v>
      </c>
      <c r="C47" s="140" t="str">
        <f t="array" ref="C47">INDEX(Fixtures!$A$2:$A$21,A47)</f>
        <v>Brighton</v>
      </c>
      <c r="D47" s="140" t="str">
        <f t="array" ref="D47">INDEX(Fixtures!$A$2:$A$21,B47)</f>
        <v>Leicester</v>
      </c>
      <c r="E47" s="172">
        <f>MAX(VLOOKUP($C47,Calc_OppAtt!$A$47:$AM$66,E$2+1,FALSE),VLOOKUP($D47,Calc_OppAtt!$A$47:$AM$66,E$2+1,FALSE))</f>
        <v>1.218074681</v>
      </c>
      <c r="F47" s="172">
        <f>MAX(VLOOKUP($C47,Calc_OppAtt!$A$47:$AM$66,F$2+1,FALSE),VLOOKUP($D47,Calc_OppAtt!$A$47:$AM$66,F$2+1,FALSE))</f>
        <v>1.06869863</v>
      </c>
      <c r="G47" s="172">
        <f>MAX(VLOOKUP($C47,Calc_OppAtt!$A$47:$AM$66,G$2+1,FALSE),VLOOKUP($D47,Calc_OppAtt!$A$47:$AM$66,G$2+1,FALSE))</f>
        <v>1.021610951</v>
      </c>
      <c r="H47" s="172">
        <f>MAX(VLOOKUP($C47,Calc_OppAtt!$A$47:$AM$66,H$2+1,FALSE),VLOOKUP($D47,Calc_OppAtt!$A$47:$AM$66,H$2+1,FALSE))</f>
        <v>1.475821918</v>
      </c>
      <c r="I47" s="172">
        <f>MAX(VLOOKUP($C47,Calc_OppAtt!$A$47:$AM$66,I$2+1,FALSE),VLOOKUP($D47,Calc_OppAtt!$A$47:$AM$66,I$2+1,FALSE))</f>
        <v>1.178781636</v>
      </c>
      <c r="J47" s="172">
        <f>MAX(VLOOKUP($C47,Calc_OppAtt!$A$47:$AM$66,J$2+1,FALSE),VLOOKUP($D47,Calc_OppAtt!$A$47:$AM$66,J$2+1,FALSE))</f>
        <v>1.296660024</v>
      </c>
      <c r="K47" s="172">
        <f>MAX(VLOOKUP($C47,Calc_OppAtt!$A$47:$AM$66,K$2+1,FALSE),VLOOKUP($D47,Calc_OppAtt!$A$47:$AM$66,K$2+1,FALSE))</f>
        <v>0.6679765344</v>
      </c>
      <c r="L47" s="172">
        <f>MAX(VLOOKUP($C47,Calc_OppAtt!$A$47:$AM$66,L$2+1,FALSE),VLOOKUP($D47,Calc_OppAtt!$A$47:$AM$66,L$2+1,FALSE))</f>
        <v>1.65029444</v>
      </c>
      <c r="M47" s="172">
        <f>MAX(VLOOKUP($C47,Calc_OppAtt!$A$47:$AM$66,M$2+1,FALSE),VLOOKUP($D47,Calc_OppAtt!$A$47:$AM$66,M$2+1,FALSE))</f>
        <v>0.785854922</v>
      </c>
      <c r="N47" s="172">
        <f>MAX(VLOOKUP($C47,Calc_OppAtt!$A$47:$AM$66,N$2+1,FALSE),VLOOKUP($D47,Calc_OppAtt!$A$47:$AM$66,N$2+1,FALSE))</f>
        <v>1.65029444</v>
      </c>
      <c r="O47" s="172">
        <f>MAX(VLOOKUP($C47,Calc_OppAtt!$A$47:$AM$66,O$2+1,FALSE),VLOOKUP($D47,Calc_OppAtt!$A$47:$AM$66,O$2+1,FALSE))</f>
        <v>0.9788235294</v>
      </c>
      <c r="P47" s="172">
        <f>MAX(VLOOKUP($C47,Calc_OppAtt!$A$47:$AM$66,P$2+1,FALSE),VLOOKUP($D47,Calc_OppAtt!$A$47:$AM$66,P$2+1,FALSE))</f>
        <v>0.9788235294</v>
      </c>
      <c r="Q47" s="172">
        <f>MAX(VLOOKUP($C47,Calc_OppAtt!$A$47:$AM$66,Q$2+1,FALSE),VLOOKUP($D47,Calc_OppAtt!$A$47:$AM$66,Q$2+1,FALSE))</f>
        <v>1.493123755</v>
      </c>
      <c r="R47" s="172">
        <f>MAX(VLOOKUP($C47,Calc_OppAtt!$A$47:$AM$66,R$2+1,FALSE),VLOOKUP($D47,Calc_OppAtt!$A$47:$AM$66,R$2+1,FALSE))</f>
        <v>1.296660024</v>
      </c>
      <c r="S47" s="172">
        <f>MAX(VLOOKUP($C47,Calc_OppAtt!$A$47:$AM$66,S$2+1,FALSE),VLOOKUP($D47,Calc_OppAtt!$A$47:$AM$66,S$2+1,FALSE))</f>
        <v>1.100196294</v>
      </c>
      <c r="T47" s="172">
        <f>MAX(VLOOKUP($C47,Calc_OppAtt!$A$47:$AM$66,T$2+1,FALSE),VLOOKUP($D47,Calc_OppAtt!$A$47:$AM$66,T$2+1,FALSE))</f>
        <v>0.785854922</v>
      </c>
      <c r="U47" s="172">
        <f>MAX(VLOOKUP($C47,Calc_OppAtt!$A$47:$AM$66,U$2+1,FALSE),VLOOKUP($D47,Calc_OppAtt!$A$47:$AM$66,U$2+1,FALSE))</f>
        <v>1.060903995</v>
      </c>
      <c r="V47" s="172">
        <f>MAX(VLOOKUP($C47,Calc_OppAtt!$A$47:$AM$66,V$2+1,FALSE),VLOOKUP($D47,Calc_OppAtt!$A$47:$AM$66,V$2+1,FALSE))</f>
        <v>1.178781636</v>
      </c>
      <c r="W47" s="172">
        <f>MAX(VLOOKUP($C47,Calc_OppAtt!$A$47:$AM$66,W$2+1,FALSE),VLOOKUP($D47,Calc_OppAtt!$A$47:$AM$66,W$2+1,FALSE))</f>
        <v>1.218074681</v>
      </c>
      <c r="X47" s="172">
        <f>MAX(VLOOKUP($C47,Calc_OppAtt!$A$47:$AM$66,X$2+1,FALSE),VLOOKUP($D47,Calc_OppAtt!$A$47:$AM$66,X$2+1,FALSE))</f>
        <v>1.414538412</v>
      </c>
      <c r="Y47" s="172">
        <f>MAX(VLOOKUP($C47,Calc_OppAtt!$A$47:$AM$66,Y$2+1,FALSE),VLOOKUP($D47,Calc_OppAtt!$A$47:$AM$66,Y$2+1,FALSE))</f>
        <v>1.021610951</v>
      </c>
      <c r="Z47" s="172">
        <f>MAX(VLOOKUP($C47,Calc_OppAtt!$A$47:$AM$66,Z$2+1,FALSE),VLOOKUP($D47,Calc_OppAtt!$A$47:$AM$66,Z$2+1,FALSE))</f>
        <v>1.178781636</v>
      </c>
      <c r="AA47" s="172">
        <f>MAX(VLOOKUP($C47,Calc_OppAtt!$A$47:$AM$66,AA$2+1,FALSE),VLOOKUP($D47,Calc_OppAtt!$A$47:$AM$66,AA$2+1,FALSE))</f>
        <v>1.101176471</v>
      </c>
      <c r="AB47" s="172">
        <f>MAX(VLOOKUP($C47,Calc_OppAtt!$A$47:$AM$66,AB$2+1,FALSE),VLOOKUP($D47,Calc_OppAtt!$A$47:$AM$66,AB$2+1,FALSE))</f>
        <v>1.04</v>
      </c>
      <c r="AC47" s="172">
        <f>MAX(VLOOKUP($C47,Calc_OppAtt!$A$47:$AM$66,AC$2+1,FALSE),VLOOKUP($D47,Calc_OppAtt!$A$47:$AM$66,AC$2+1,FALSE))</f>
        <v>1.296660024</v>
      </c>
      <c r="AD47" s="172">
        <f>MAX(VLOOKUP($C47,Calc_OppAtt!$A$47:$AM$66,AD$2+1,FALSE),VLOOKUP($D47,Calc_OppAtt!$A$47:$AM$66,AD$2+1,FALSE))</f>
        <v>0.8644402649</v>
      </c>
      <c r="AE47" s="172">
        <f>MAX(VLOOKUP($C47,Calc_OppAtt!$A$47:$AM$66,AE$2+1,FALSE),VLOOKUP($D47,Calc_OppAtt!$A$47:$AM$66,AE$2+1,FALSE))</f>
        <v>1.100196294</v>
      </c>
      <c r="AF47" s="172">
        <f>MAX(VLOOKUP($C47,Calc_OppAtt!$A$47:$AM$66,AF$2+1,FALSE),VLOOKUP($D47,Calc_OppAtt!$A$47:$AM$66,AF$2+1,FALSE))</f>
        <v>1.139489338</v>
      </c>
      <c r="AG47" s="172">
        <f>MAX(VLOOKUP($C47,Calc_OppAtt!$A$47:$AM$66,AG$2+1,FALSE),VLOOKUP($D47,Calc_OppAtt!$A$47:$AM$66,AG$2+1,FALSE))</f>
        <v>1.296660024</v>
      </c>
      <c r="AH47" s="172">
        <f>MAX(VLOOKUP($C47,Calc_OppAtt!$A$47:$AM$66,AH$2+1,FALSE),VLOOKUP($D47,Calc_OppAtt!$A$47:$AM$66,AH$2+1,FALSE))</f>
        <v>1.475821918</v>
      </c>
      <c r="AI47" s="172">
        <f>MAX(VLOOKUP($C47,Calc_OppAtt!$A$47:$AM$66,AI$2+1,FALSE),VLOOKUP($D47,Calc_OppAtt!$A$47:$AM$66,AI$2+1,FALSE))</f>
        <v>1.170479452</v>
      </c>
      <c r="AJ47" s="172">
        <f>MAX(VLOOKUP($C47,Calc_OppAtt!$A$47:$AM$66,AJ$2+1,FALSE),VLOOKUP($D47,Calc_OppAtt!$A$47:$AM$66,AJ$2+1,FALSE))</f>
        <v>1.218074681</v>
      </c>
      <c r="AK47" s="172">
        <f>MAX(VLOOKUP($C47,Calc_OppAtt!$A$47:$AM$66,AK$2+1,FALSE),VLOOKUP($D47,Calc_OppAtt!$A$47:$AM$66,AK$2+1,FALSE))</f>
        <v>0.9823179059</v>
      </c>
      <c r="AL47" s="172">
        <f>MAX(VLOOKUP($C47,Calc_OppAtt!$A$47:$AM$66,AL$2+1,FALSE),VLOOKUP($D47,Calc_OppAtt!$A$47:$AM$66,AL$2+1,FALSE))</f>
        <v>1.218074681</v>
      </c>
      <c r="AM47" s="172">
        <f>MAX(VLOOKUP($C47,Calc_OppAtt!$A$47:$AM$66,AM$2+1,FALSE),VLOOKUP($D47,Calc_OppAtt!$A$47:$AM$66,AM$2+1,FALSE))</f>
        <v>1.101176471</v>
      </c>
      <c r="AN47" s="172">
        <f>MAX(VLOOKUP($C47,Calc_OppAtt!$A$47:$AM$66,AN$2+1,FALSE),VLOOKUP($D47,Calc_OppAtt!$A$47:$AM$66,AN$2+1,FALSE))</f>
        <v>1.218074681</v>
      </c>
      <c r="AO47" s="172">
        <f>MAX(VLOOKUP($C47,Calc_OppAtt!$A$47:$AM$66,AO$2+1,FALSE),VLOOKUP($D47,Calc_OppAtt!$A$47:$AM$66,AO$2+1,FALSE))</f>
        <v>0.785854922</v>
      </c>
      <c r="AP47" s="172">
        <f>MAX(VLOOKUP($C47,Calc_OppAtt!$A$47:$AM$66,AP$2+1,FALSE),VLOOKUP($D47,Calc_OppAtt!$A$47:$AM$66,AP$2+1,FALSE))</f>
        <v>0.8644402649</v>
      </c>
      <c r="AQ47" s="170"/>
      <c r="AR47" s="170"/>
    </row>
    <row r="48" ht="12.75" customHeight="1">
      <c r="A48" s="170">
        <f t="shared" si="1"/>
        <v>3</v>
      </c>
      <c r="B48" s="170">
        <f t="shared" si="2"/>
        <v>12</v>
      </c>
      <c r="C48" s="140" t="str">
        <f t="array" ref="C48">INDEX(Fixtures!$A$2:$A$21,A48)</f>
        <v>Brighton</v>
      </c>
      <c r="D48" s="140" t="str">
        <f t="array" ref="D48">INDEX(Fixtures!$A$2:$A$21,B48)</f>
        <v>Liverpool</v>
      </c>
      <c r="E48" s="172">
        <f>MAX(VLOOKUP($C48,Calc_OppAtt!$A$47:$AM$66,E$2+1,FALSE),VLOOKUP($D48,Calc_OppAtt!$A$47:$AM$66,E$2+1,FALSE))</f>
        <v>1.65029444</v>
      </c>
      <c r="F48" s="172">
        <f>MAX(VLOOKUP($C48,Calc_OppAtt!$A$47:$AM$66,F$2+1,FALSE),VLOOKUP($D48,Calc_OppAtt!$A$47:$AM$66,F$2+1,FALSE))</f>
        <v>1.060903995</v>
      </c>
      <c r="G48" s="172">
        <f>MAX(VLOOKUP($C48,Calc_OppAtt!$A$47:$AM$66,G$2+1,FALSE),VLOOKUP($D48,Calc_OppAtt!$A$47:$AM$66,G$2+1,FALSE))</f>
        <v>1.139489338</v>
      </c>
      <c r="H48" s="172">
        <f>MAX(VLOOKUP($C48,Calc_OppAtt!$A$47:$AM$66,H$2+1,FALSE),VLOOKUP($D48,Calc_OppAtt!$A$47:$AM$66,H$2+1,FALSE))</f>
        <v>1.475821918</v>
      </c>
      <c r="I48" s="172">
        <f>MAX(VLOOKUP($C48,Calc_OppAtt!$A$47:$AM$66,I$2+1,FALSE),VLOOKUP($D48,Calc_OppAtt!$A$47:$AM$66,I$2+1,FALSE))</f>
        <v>1.021610951</v>
      </c>
      <c r="J48" s="172">
        <f>MAX(VLOOKUP($C48,Calc_OppAtt!$A$47:$AM$66,J$2+1,FALSE),VLOOKUP($D48,Calc_OppAtt!$A$47:$AM$66,J$2+1,FALSE))</f>
        <v>1.178781636</v>
      </c>
      <c r="K48" s="172">
        <f>MAX(VLOOKUP($C48,Calc_OppAtt!$A$47:$AM$66,K$2+1,FALSE),VLOOKUP($D48,Calc_OppAtt!$A$47:$AM$66,K$2+1,FALSE))</f>
        <v>0.6286834896</v>
      </c>
      <c r="L48" s="172">
        <f>MAX(VLOOKUP($C48,Calc_OppAtt!$A$47:$AM$66,L$2+1,FALSE),VLOOKUP($D48,Calc_OppAtt!$A$47:$AM$66,L$2+1,FALSE))</f>
        <v>1.65029444</v>
      </c>
      <c r="M48" s="172">
        <f>MAX(VLOOKUP($C48,Calc_OppAtt!$A$47:$AM$66,M$2+1,FALSE),VLOOKUP($D48,Calc_OppAtt!$A$47:$AM$66,M$2+1,FALSE))</f>
        <v>0.9823179059</v>
      </c>
      <c r="N48" s="172">
        <f>MAX(VLOOKUP($C48,Calc_OppAtt!$A$47:$AM$66,N$2+1,FALSE),VLOOKUP($D48,Calc_OppAtt!$A$47:$AM$66,N$2+1,FALSE))</f>
        <v>1.170479452</v>
      </c>
      <c r="O48" s="172">
        <f>MAX(VLOOKUP($C48,Calc_OppAtt!$A$47:$AM$66,O$2+1,FALSE),VLOOKUP($D48,Calc_OppAtt!$A$47:$AM$66,O$2+1,FALSE))</f>
        <v>0.8644402649</v>
      </c>
      <c r="P48" s="172">
        <f>MAX(VLOOKUP($C48,Calc_OppAtt!$A$47:$AM$66,P$2+1,FALSE),VLOOKUP($D48,Calc_OppAtt!$A$47:$AM$66,P$2+1,FALSE))</f>
        <v>1.475821918</v>
      </c>
      <c r="Q48" s="172">
        <f>MAX(VLOOKUP($C48,Calc_OppAtt!$A$47:$AM$66,Q$2+1,FALSE),VLOOKUP($D48,Calc_OppAtt!$A$47:$AM$66,Q$2+1,FALSE))</f>
        <v>1.493123755</v>
      </c>
      <c r="R48" s="172">
        <f>MAX(VLOOKUP($C48,Calc_OppAtt!$A$47:$AM$66,R$2+1,FALSE),VLOOKUP($D48,Calc_OppAtt!$A$47:$AM$66,R$2+1,FALSE))</f>
        <v>1.414538412</v>
      </c>
      <c r="S48" s="172">
        <f>MAX(VLOOKUP($C48,Calc_OppAtt!$A$47:$AM$66,S$2+1,FALSE),VLOOKUP($D48,Calc_OppAtt!$A$47:$AM$66,S$2+1,FALSE))</f>
        <v>1.100196294</v>
      </c>
      <c r="T48" s="172">
        <f>MAX(VLOOKUP($C48,Calc_OppAtt!$A$47:$AM$66,T$2+1,FALSE),VLOOKUP($D48,Calc_OppAtt!$A$47:$AM$66,T$2+1,FALSE))</f>
        <v>1.178781636</v>
      </c>
      <c r="U48" s="172">
        <f>MAX(VLOOKUP($C48,Calc_OppAtt!$A$47:$AM$66,U$2+1,FALSE),VLOOKUP($D48,Calc_OppAtt!$A$47:$AM$66,U$2+1,FALSE))</f>
        <v>0.8644402649</v>
      </c>
      <c r="V48" s="172">
        <f>MAX(VLOOKUP($C48,Calc_OppAtt!$A$47:$AM$66,V$2+1,FALSE),VLOOKUP($D48,Calc_OppAtt!$A$47:$AM$66,V$2+1,FALSE))</f>
        <v>1.178781636</v>
      </c>
      <c r="W48" s="172">
        <f>MAX(VLOOKUP($C48,Calc_OppAtt!$A$47:$AM$66,W$2+1,FALSE),VLOOKUP($D48,Calc_OppAtt!$A$47:$AM$66,W$2+1,FALSE))</f>
        <v>1.218074681</v>
      </c>
      <c r="X48" s="172">
        <f>MAX(VLOOKUP($C48,Calc_OppAtt!$A$47:$AM$66,X$2+1,FALSE),VLOOKUP($D48,Calc_OppAtt!$A$47:$AM$66,X$2+1,FALSE))</f>
        <v>1.414538412</v>
      </c>
      <c r="Y48" s="172">
        <f>MAX(VLOOKUP($C48,Calc_OppAtt!$A$47:$AM$66,Y$2+1,FALSE),VLOOKUP($D48,Calc_OppAtt!$A$47:$AM$66,Y$2+1,FALSE))</f>
        <v>1.021610951</v>
      </c>
      <c r="Z48" s="172">
        <f>MAX(VLOOKUP($C48,Calc_OppAtt!$A$47:$AM$66,Z$2+1,FALSE),VLOOKUP($D48,Calc_OppAtt!$A$47:$AM$66,Z$2+1,FALSE))</f>
        <v>1.100196294</v>
      </c>
      <c r="AA48" s="172">
        <f>MAX(VLOOKUP($C48,Calc_OppAtt!$A$47:$AM$66,AA$2+1,FALSE),VLOOKUP($D48,Calc_OppAtt!$A$47:$AM$66,AA$2+1,FALSE))</f>
        <v>1.100196294</v>
      </c>
      <c r="AB48" s="172">
        <f>MAX(VLOOKUP($C48,Calc_OppAtt!$A$47:$AM$66,AB$2+1,FALSE),VLOOKUP($D48,Calc_OppAtt!$A$47:$AM$66,AB$2+1,FALSE))</f>
        <v>1.493123755</v>
      </c>
      <c r="AC48" s="172">
        <f>MAX(VLOOKUP($C48,Calc_OppAtt!$A$47:$AM$66,AC$2+1,FALSE),VLOOKUP($D48,Calc_OppAtt!$A$47:$AM$66,AC$2+1,FALSE))</f>
        <v>1.296660024</v>
      </c>
      <c r="AD48" s="172">
        <f>MAX(VLOOKUP($C48,Calc_OppAtt!$A$47:$AM$66,AD$2+1,FALSE),VLOOKUP($D48,Calc_OppAtt!$A$47:$AM$66,AD$2+1,FALSE))</f>
        <v>1.218074681</v>
      </c>
      <c r="AE48" s="172">
        <f>MAX(VLOOKUP($C48,Calc_OppAtt!$A$47:$AM$66,AE$2+1,FALSE),VLOOKUP($D48,Calc_OppAtt!$A$47:$AM$66,AE$2+1,FALSE))</f>
        <v>0.6286834896</v>
      </c>
      <c r="AF48" s="172">
        <f>MAX(VLOOKUP($C48,Calc_OppAtt!$A$47:$AM$66,AF$2+1,FALSE),VLOOKUP($D48,Calc_OppAtt!$A$47:$AM$66,AF$2+1,FALSE))</f>
        <v>1.296660024</v>
      </c>
      <c r="AG48" s="172">
        <f>MAX(VLOOKUP($C48,Calc_OppAtt!$A$47:$AM$66,AG$2+1,FALSE),VLOOKUP($D48,Calc_OppAtt!$A$47:$AM$66,AG$2+1,FALSE))</f>
        <v>1.296660024</v>
      </c>
      <c r="AH48" s="172">
        <f>MAX(VLOOKUP($C48,Calc_OppAtt!$A$47:$AM$66,AH$2+1,FALSE),VLOOKUP($D48,Calc_OppAtt!$A$47:$AM$66,AH$2+1,FALSE))</f>
        <v>1.060903995</v>
      </c>
      <c r="AI48" s="172">
        <f>MAX(VLOOKUP($C48,Calc_OppAtt!$A$47:$AM$66,AI$2+1,FALSE),VLOOKUP($D48,Calc_OppAtt!$A$47:$AM$66,AI$2+1,FALSE))</f>
        <v>1.170479452</v>
      </c>
      <c r="AJ48" s="172">
        <f>MAX(VLOOKUP($C48,Calc_OppAtt!$A$47:$AM$66,AJ$2+1,FALSE),VLOOKUP($D48,Calc_OppAtt!$A$47:$AM$66,AJ$2+1,FALSE))</f>
        <v>1.178781636</v>
      </c>
      <c r="AK48" s="172">
        <f>MAX(VLOOKUP($C48,Calc_OppAtt!$A$47:$AM$66,AK$2+1,FALSE),VLOOKUP($D48,Calc_OppAtt!$A$47:$AM$66,AK$2+1,FALSE))</f>
        <v>1.021610951</v>
      </c>
      <c r="AL48" s="172">
        <f>MAX(VLOOKUP($C48,Calc_OppAtt!$A$47:$AM$66,AL$2+1,FALSE),VLOOKUP($D48,Calc_OppAtt!$A$47:$AM$66,AL$2+1,FALSE))</f>
        <v>1.218074681</v>
      </c>
      <c r="AM48" s="172">
        <f>MAX(VLOOKUP($C48,Calc_OppAtt!$A$47:$AM$66,AM$2+1,FALSE),VLOOKUP($D48,Calc_OppAtt!$A$47:$AM$66,AM$2+1,FALSE))</f>
        <v>1.101176471</v>
      </c>
      <c r="AN48" s="172">
        <f>MAX(VLOOKUP($C48,Calc_OppAtt!$A$47:$AM$66,AN$2+1,FALSE),VLOOKUP($D48,Calc_OppAtt!$A$47:$AM$66,AN$2+1,FALSE))</f>
        <v>1.296660024</v>
      </c>
      <c r="AO48" s="172">
        <f>MAX(VLOOKUP($C48,Calc_OppAtt!$A$47:$AM$66,AO$2+1,FALSE),VLOOKUP($D48,Calc_OppAtt!$A$47:$AM$66,AO$2+1,FALSE))</f>
        <v>0.785854922</v>
      </c>
      <c r="AP48" s="172">
        <f>MAX(VLOOKUP($C48,Calc_OppAtt!$A$47:$AM$66,AP$2+1,FALSE),VLOOKUP($D48,Calc_OppAtt!$A$47:$AM$66,AP$2+1,FALSE))</f>
        <v>1.06869863</v>
      </c>
      <c r="AQ48" s="170"/>
      <c r="AR48" s="170"/>
    </row>
    <row r="49" ht="12.75" customHeight="1">
      <c r="A49" s="170">
        <f t="shared" si="1"/>
        <v>3</v>
      </c>
      <c r="B49" s="170">
        <f t="shared" si="2"/>
        <v>13</v>
      </c>
      <c r="C49" s="140" t="str">
        <f t="array" ref="C49">INDEX(Fixtures!$A$2:$A$21,A49)</f>
        <v>Brighton</v>
      </c>
      <c r="D49" s="140" t="str">
        <f t="array" ref="D49">INDEX(Fixtures!$A$2:$A$21,B49)</f>
        <v>Man City</v>
      </c>
      <c r="E49" s="172">
        <f>MAX(VLOOKUP($C49,Calc_OppAtt!$A$47:$AM$66,E$2+1,FALSE),VLOOKUP($D49,Calc_OppAtt!$A$47:$AM$66,E$2+1,FALSE))</f>
        <v>1.218074681</v>
      </c>
      <c r="F49" s="172">
        <f>MAX(VLOOKUP($C49,Calc_OppAtt!$A$47:$AM$66,F$2+1,FALSE),VLOOKUP($D49,Calc_OppAtt!$A$47:$AM$66,F$2+1,FALSE))</f>
        <v>1.296660024</v>
      </c>
      <c r="G49" s="172">
        <f>MAX(VLOOKUP($C49,Calc_OppAtt!$A$47:$AM$66,G$2+1,FALSE),VLOOKUP($D49,Calc_OppAtt!$A$47:$AM$66,G$2+1,FALSE))</f>
        <v>1.101176471</v>
      </c>
      <c r="H49" s="172">
        <f>MAX(VLOOKUP($C49,Calc_OppAtt!$A$47:$AM$66,H$2+1,FALSE),VLOOKUP($D49,Calc_OppAtt!$A$47:$AM$66,H$2+1,FALSE))</f>
        <v>1.475821918</v>
      </c>
      <c r="I49" s="172">
        <f>MAX(VLOOKUP($C49,Calc_OppAtt!$A$47:$AM$66,I$2+1,FALSE),VLOOKUP($D49,Calc_OppAtt!$A$47:$AM$66,I$2+1,FALSE))</f>
        <v>1.475821918</v>
      </c>
      <c r="J49" s="172">
        <f>MAX(VLOOKUP($C49,Calc_OppAtt!$A$47:$AM$66,J$2+1,FALSE),VLOOKUP($D49,Calc_OppAtt!$A$47:$AM$66,J$2+1,FALSE))</f>
        <v>0.9788235294</v>
      </c>
      <c r="K49" s="172">
        <f>MAX(VLOOKUP($C49,Calc_OppAtt!$A$47:$AM$66,K$2+1,FALSE),VLOOKUP($D49,Calc_OppAtt!$A$47:$AM$66,K$2+1,FALSE))</f>
        <v>1.139489338</v>
      </c>
      <c r="L49" s="172">
        <f>MAX(VLOOKUP($C49,Calc_OppAtt!$A$47:$AM$66,L$2+1,FALSE),VLOOKUP($D49,Calc_OppAtt!$A$47:$AM$66,L$2+1,FALSE))</f>
        <v>1.65029444</v>
      </c>
      <c r="M49" s="172">
        <f>MAX(VLOOKUP($C49,Calc_OppAtt!$A$47:$AM$66,M$2+1,FALSE),VLOOKUP($D49,Calc_OppAtt!$A$47:$AM$66,M$2+1,FALSE))</f>
        <v>0.8644402649</v>
      </c>
      <c r="N49" s="172">
        <f>MAX(VLOOKUP($C49,Calc_OppAtt!$A$47:$AM$66,N$2+1,FALSE),VLOOKUP($D49,Calc_OppAtt!$A$47:$AM$66,N$2+1,FALSE))</f>
        <v>1.06869863</v>
      </c>
      <c r="O49" s="172">
        <f>MAX(VLOOKUP($C49,Calc_OppAtt!$A$47:$AM$66,O$2+1,FALSE),VLOOKUP($D49,Calc_OppAtt!$A$47:$AM$66,O$2+1,FALSE))</f>
        <v>1.178781636</v>
      </c>
      <c r="P49" s="172">
        <f>MAX(VLOOKUP($C49,Calc_OppAtt!$A$47:$AM$66,P$2+1,FALSE),VLOOKUP($D49,Calc_OppAtt!$A$47:$AM$66,P$2+1,FALSE))</f>
        <v>0.9788235294</v>
      </c>
      <c r="Q49" s="172">
        <f>MAX(VLOOKUP($C49,Calc_OppAtt!$A$47:$AM$66,Q$2+1,FALSE),VLOOKUP($D49,Calc_OppAtt!$A$47:$AM$66,Q$2+1,FALSE))</f>
        <v>1.493123755</v>
      </c>
      <c r="R49" s="172">
        <f>MAX(VLOOKUP($C49,Calc_OppAtt!$A$47:$AM$66,R$2+1,FALSE),VLOOKUP($D49,Calc_OppAtt!$A$47:$AM$66,R$2+1,FALSE))</f>
        <v>1.218074681</v>
      </c>
      <c r="S49" s="172">
        <f>MAX(VLOOKUP($C49,Calc_OppAtt!$A$47:$AM$66,S$2+1,FALSE),VLOOKUP($D49,Calc_OppAtt!$A$47:$AM$66,S$2+1,FALSE))</f>
        <v>1.218074681</v>
      </c>
      <c r="T49" s="172">
        <f>MAX(VLOOKUP($C49,Calc_OppAtt!$A$47:$AM$66,T$2+1,FALSE),VLOOKUP($D49,Calc_OppAtt!$A$47:$AM$66,T$2+1,FALSE))</f>
        <v>0.6679765344</v>
      </c>
      <c r="U49" s="172">
        <f>MAX(VLOOKUP($C49,Calc_OppAtt!$A$47:$AM$66,U$2+1,FALSE),VLOOKUP($D49,Calc_OppAtt!$A$47:$AM$66,U$2+1,FALSE))</f>
        <v>1.414538412</v>
      </c>
      <c r="V49" s="172">
        <f>MAX(VLOOKUP($C49,Calc_OppAtt!$A$47:$AM$66,V$2+1,FALSE),VLOOKUP($D49,Calc_OppAtt!$A$47:$AM$66,V$2+1,FALSE))</f>
        <v>1.178781636</v>
      </c>
      <c r="W49" s="172">
        <f>MAX(VLOOKUP($C49,Calc_OppAtt!$A$47:$AM$66,W$2+1,FALSE),VLOOKUP($D49,Calc_OppAtt!$A$47:$AM$66,W$2+1,FALSE))</f>
        <v>1.218074681</v>
      </c>
      <c r="X49" s="172">
        <f>MAX(VLOOKUP($C49,Calc_OppAtt!$A$47:$AM$66,X$2+1,FALSE),VLOOKUP($D49,Calc_OppAtt!$A$47:$AM$66,X$2+1,FALSE))</f>
        <v>1.414538412</v>
      </c>
      <c r="Y49" s="172">
        <f>MAX(VLOOKUP($C49,Calc_OppAtt!$A$47:$AM$66,Y$2+1,FALSE),VLOOKUP($D49,Calc_OppAtt!$A$47:$AM$66,Y$2+1,FALSE))</f>
        <v>1.100196294</v>
      </c>
      <c r="Z49" s="172">
        <f>MAX(VLOOKUP($C49,Calc_OppAtt!$A$47:$AM$66,Z$2+1,FALSE),VLOOKUP($D49,Calc_OppAtt!$A$47:$AM$66,Z$2+1,FALSE))</f>
        <v>1.100196294</v>
      </c>
      <c r="AA49" s="172">
        <f>MAX(VLOOKUP($C49,Calc_OppAtt!$A$47:$AM$66,AA$2+1,FALSE),VLOOKUP($D49,Calc_OppAtt!$A$47:$AM$66,AA$2+1,FALSE))</f>
        <v>0.9823179059</v>
      </c>
      <c r="AB49" s="172">
        <f>MAX(VLOOKUP($C49,Calc_OppAtt!$A$47:$AM$66,AB$2+1,FALSE),VLOOKUP($D49,Calc_OppAtt!$A$47:$AM$66,AB$2+1,FALSE))</f>
        <v>1.04</v>
      </c>
      <c r="AC49" s="172">
        <f>MAX(VLOOKUP($C49,Calc_OppAtt!$A$47:$AM$66,AC$2+1,FALSE),VLOOKUP($D49,Calc_OppAtt!$A$47:$AM$66,AC$2+1,FALSE))</f>
        <v>1.296660024</v>
      </c>
      <c r="AD49" s="172">
        <f>MAX(VLOOKUP($C49,Calc_OppAtt!$A$47:$AM$66,AD$2+1,FALSE),VLOOKUP($D49,Calc_OppAtt!$A$47:$AM$66,AD$2+1,FALSE))</f>
        <v>0.8644402649</v>
      </c>
      <c r="AE49" s="172">
        <f>MAX(VLOOKUP($C49,Calc_OppAtt!$A$47:$AM$66,AE$2+1,FALSE),VLOOKUP($D49,Calc_OppAtt!$A$47:$AM$66,AE$2+1,FALSE))</f>
        <v>0.8644402649</v>
      </c>
      <c r="AF49" s="172">
        <f>MAX(VLOOKUP($C49,Calc_OppAtt!$A$47:$AM$66,AF$2+1,FALSE),VLOOKUP($D49,Calc_OppAtt!$A$47:$AM$66,AF$2+1,FALSE))</f>
        <v>1.65029444</v>
      </c>
      <c r="AG49" s="172">
        <f>MAX(VLOOKUP($C49,Calc_OppAtt!$A$47:$AM$66,AG$2+1,FALSE),VLOOKUP($D49,Calc_OppAtt!$A$47:$AM$66,AG$2+1,FALSE))</f>
        <v>1.296660024</v>
      </c>
      <c r="AH49" s="172">
        <f>MAX(VLOOKUP($C49,Calc_OppAtt!$A$47:$AM$66,AH$2+1,FALSE),VLOOKUP($D49,Calc_OppAtt!$A$47:$AM$66,AH$2+1,FALSE))</f>
        <v>1.296660024</v>
      </c>
      <c r="AI49" s="172">
        <f>MAX(VLOOKUP($C49,Calc_OppAtt!$A$47:$AM$66,AI$2+1,FALSE),VLOOKUP($D49,Calc_OppAtt!$A$47:$AM$66,AI$2+1,FALSE))</f>
        <v>1.170479452</v>
      </c>
      <c r="AJ49" s="172">
        <f>MAX(VLOOKUP($C49,Calc_OppAtt!$A$47:$AM$66,AJ$2+1,FALSE),VLOOKUP($D49,Calc_OppAtt!$A$47:$AM$66,AJ$2+1,FALSE))</f>
        <v>1.178781636</v>
      </c>
      <c r="AK49" s="172">
        <f>MAX(VLOOKUP($C49,Calc_OppAtt!$A$47:$AM$66,AK$2+1,FALSE),VLOOKUP($D49,Calc_OppAtt!$A$47:$AM$66,AK$2+1,FALSE))</f>
        <v>1.170479452</v>
      </c>
      <c r="AL49" s="172">
        <f>MAX(VLOOKUP($C49,Calc_OppAtt!$A$47:$AM$66,AL$2+1,FALSE),VLOOKUP($D49,Calc_OppAtt!$A$47:$AM$66,AL$2+1,FALSE))</f>
        <v>1.218074681</v>
      </c>
      <c r="AM49" s="172">
        <f>MAX(VLOOKUP($C49,Calc_OppAtt!$A$47:$AM$66,AM$2+1,FALSE),VLOOKUP($D49,Calc_OppAtt!$A$47:$AM$66,AM$2+1,FALSE))</f>
        <v>1.101176471</v>
      </c>
      <c r="AN49" s="172">
        <f>MAX(VLOOKUP($C49,Calc_OppAtt!$A$47:$AM$66,AN$2+1,FALSE),VLOOKUP($D49,Calc_OppAtt!$A$47:$AM$66,AN$2+1,FALSE))</f>
        <v>1.178781636</v>
      </c>
      <c r="AO49" s="172">
        <f>MAX(VLOOKUP($C49,Calc_OppAtt!$A$47:$AM$66,AO$2+1,FALSE),VLOOKUP($D49,Calc_OppAtt!$A$47:$AM$66,AO$2+1,FALSE))</f>
        <v>1.493123755</v>
      </c>
      <c r="AP49" s="172">
        <f>MAX(VLOOKUP($C49,Calc_OppAtt!$A$47:$AM$66,AP$2+1,FALSE),VLOOKUP($D49,Calc_OppAtt!$A$47:$AM$66,AP$2+1,FALSE))</f>
        <v>0.9823179059</v>
      </c>
      <c r="AQ49" s="170"/>
      <c r="AR49" s="170"/>
    </row>
    <row r="50" ht="12.75" customHeight="1">
      <c r="A50" s="170">
        <f t="shared" si="1"/>
        <v>3</v>
      </c>
      <c r="B50" s="170">
        <f t="shared" si="2"/>
        <v>14</v>
      </c>
      <c r="C50" s="140" t="str">
        <f t="array" ref="C50">INDEX(Fixtures!$A$2:$A$21,A50)</f>
        <v>Brighton</v>
      </c>
      <c r="D50" s="140" t="str">
        <f t="array" ref="D50">INDEX(Fixtures!$A$2:$A$21,B50)</f>
        <v>Man Utd</v>
      </c>
      <c r="E50" s="172">
        <f>MAX(VLOOKUP($C50,Calc_OppAtt!$A$47:$AM$66,E$2+1,FALSE),VLOOKUP($D50,Calc_OppAtt!$A$47:$AM$66,E$2+1,FALSE))</f>
        <v>1.493123755</v>
      </c>
      <c r="F50" s="172">
        <f>MAX(VLOOKUP($C50,Calc_OppAtt!$A$47:$AM$66,F$2+1,FALSE),VLOOKUP($D50,Calc_OppAtt!$A$47:$AM$66,F$2+1,FALSE))</f>
        <v>0.9823179059</v>
      </c>
      <c r="G50" s="172">
        <f>MAX(VLOOKUP($C50,Calc_OppAtt!$A$47:$AM$66,G$2+1,FALSE),VLOOKUP($D50,Calc_OppAtt!$A$47:$AM$66,G$2+1,FALSE))</f>
        <v>0.785854922</v>
      </c>
      <c r="H50" s="172">
        <f>MAX(VLOOKUP($C50,Calc_OppAtt!$A$47:$AM$66,H$2+1,FALSE),VLOOKUP($D50,Calc_OppAtt!$A$47:$AM$66,H$2+1,FALSE))</f>
        <v>1.475821918</v>
      </c>
      <c r="I50" s="172">
        <f>MAX(VLOOKUP($C50,Calc_OppAtt!$A$47:$AM$66,I$2+1,FALSE),VLOOKUP($D50,Calc_OppAtt!$A$47:$AM$66,I$2+1,FALSE))</f>
        <v>1.218074681</v>
      </c>
      <c r="J50" s="172">
        <f>MAX(VLOOKUP($C50,Calc_OppAtt!$A$47:$AM$66,J$2+1,FALSE),VLOOKUP($D50,Calc_OppAtt!$A$47:$AM$66,J$2+1,FALSE))</f>
        <v>1.06869863</v>
      </c>
      <c r="K50" s="172">
        <f>MAX(VLOOKUP($C50,Calc_OppAtt!$A$47:$AM$66,K$2+1,FALSE),VLOOKUP($D50,Calc_OppAtt!$A$47:$AM$66,K$2+1,FALSE))</f>
        <v>1.021610951</v>
      </c>
      <c r="L50" s="172">
        <f>MAX(VLOOKUP($C50,Calc_OppAtt!$A$47:$AM$66,L$2+1,FALSE),VLOOKUP($D50,Calc_OppAtt!$A$47:$AM$66,L$2+1,FALSE))</f>
        <v>1.65029444</v>
      </c>
      <c r="M50" s="172">
        <f>MAX(VLOOKUP($C50,Calc_OppAtt!$A$47:$AM$66,M$2+1,FALSE),VLOOKUP($D50,Calc_OppAtt!$A$47:$AM$66,M$2+1,FALSE))</f>
        <v>0.6679765344</v>
      </c>
      <c r="N50" s="172">
        <f>MAX(VLOOKUP($C50,Calc_OppAtt!$A$47:$AM$66,N$2+1,FALSE),VLOOKUP($D50,Calc_OppAtt!$A$47:$AM$66,N$2+1,FALSE))</f>
        <v>1.414538412</v>
      </c>
      <c r="O50" s="172">
        <f>MAX(VLOOKUP($C50,Calc_OppAtt!$A$47:$AM$66,O$2+1,FALSE),VLOOKUP($D50,Calc_OppAtt!$A$47:$AM$66,O$2+1,FALSE))</f>
        <v>1.178781636</v>
      </c>
      <c r="P50" s="172">
        <f>MAX(VLOOKUP($C50,Calc_OppAtt!$A$47:$AM$66,P$2+1,FALSE),VLOOKUP($D50,Calc_OppAtt!$A$47:$AM$66,P$2+1,FALSE))</f>
        <v>0.9788235294</v>
      </c>
      <c r="Q50" s="172">
        <f>MAX(VLOOKUP($C50,Calc_OppAtt!$A$47:$AM$66,Q$2+1,FALSE),VLOOKUP($D50,Calc_OppAtt!$A$47:$AM$66,Q$2+1,FALSE))</f>
        <v>1.493123755</v>
      </c>
      <c r="R50" s="172">
        <f>MAX(VLOOKUP($C50,Calc_OppAtt!$A$47:$AM$66,R$2+1,FALSE),VLOOKUP($D50,Calc_OppAtt!$A$47:$AM$66,R$2+1,FALSE))</f>
        <v>1.021610951</v>
      </c>
      <c r="S50" s="172">
        <f>MAX(VLOOKUP($C50,Calc_OppAtt!$A$47:$AM$66,S$2+1,FALSE),VLOOKUP($D50,Calc_OppAtt!$A$47:$AM$66,S$2+1,FALSE))</f>
        <v>1.218074681</v>
      </c>
      <c r="T50" s="172">
        <f>MAX(VLOOKUP($C50,Calc_OppAtt!$A$47:$AM$66,T$2+1,FALSE),VLOOKUP($D50,Calc_OppAtt!$A$47:$AM$66,T$2+1,FALSE))</f>
        <v>1.475821918</v>
      </c>
      <c r="U50" s="172">
        <f>MAX(VLOOKUP($C50,Calc_OppAtt!$A$47:$AM$66,U$2+1,FALSE),VLOOKUP($D50,Calc_OppAtt!$A$47:$AM$66,U$2+1,FALSE))</f>
        <v>0.8644402649</v>
      </c>
      <c r="V50" s="172">
        <f>MAX(VLOOKUP($C50,Calc_OppAtt!$A$47:$AM$66,V$2+1,FALSE),VLOOKUP($D50,Calc_OppAtt!$A$47:$AM$66,V$2+1,FALSE))</f>
        <v>1.178781636</v>
      </c>
      <c r="W50" s="172">
        <f>MAX(VLOOKUP($C50,Calc_OppAtt!$A$47:$AM$66,W$2+1,FALSE),VLOOKUP($D50,Calc_OppAtt!$A$47:$AM$66,W$2+1,FALSE))</f>
        <v>1.296660024</v>
      </c>
      <c r="X50" s="172">
        <f>MAX(VLOOKUP($C50,Calc_OppAtt!$A$47:$AM$66,X$2+1,FALSE),VLOOKUP($D50,Calc_OppAtt!$A$47:$AM$66,X$2+1,FALSE))</f>
        <v>1.414538412</v>
      </c>
      <c r="Y50" s="172">
        <f>MAX(VLOOKUP($C50,Calc_OppAtt!$A$47:$AM$66,Y$2+1,FALSE),VLOOKUP($D50,Calc_OppAtt!$A$47:$AM$66,Y$2+1,FALSE))</f>
        <v>1.021610951</v>
      </c>
      <c r="Z50" s="172">
        <f>MAX(VLOOKUP($C50,Calc_OppAtt!$A$47:$AM$66,Z$2+1,FALSE),VLOOKUP($D50,Calc_OppAtt!$A$47:$AM$66,Z$2+1,FALSE))</f>
        <v>1.100196294</v>
      </c>
      <c r="AA50" s="172">
        <f>MAX(VLOOKUP($C50,Calc_OppAtt!$A$47:$AM$66,AA$2+1,FALSE),VLOOKUP($D50,Calc_OppAtt!$A$47:$AM$66,AA$2+1,FALSE))</f>
        <v>1.139489338</v>
      </c>
      <c r="AB50" s="172">
        <f>MAX(VLOOKUP($C50,Calc_OppAtt!$A$47:$AM$66,AB$2+1,FALSE),VLOOKUP($D50,Calc_OppAtt!$A$47:$AM$66,AB$2+1,FALSE))</f>
        <v>1.04</v>
      </c>
      <c r="AC50" s="172">
        <f>MAX(VLOOKUP($C50,Calc_OppAtt!$A$47:$AM$66,AC$2+1,FALSE),VLOOKUP($D50,Calc_OppAtt!$A$47:$AM$66,AC$2+1,FALSE))</f>
        <v>1.296660024</v>
      </c>
      <c r="AD50" s="172">
        <f>MAX(VLOOKUP($C50,Calc_OppAtt!$A$47:$AM$66,AD$2+1,FALSE),VLOOKUP($D50,Calc_OppAtt!$A$47:$AM$66,AD$2+1,FALSE))</f>
        <v>1.04</v>
      </c>
      <c r="AE50" s="172">
        <f>MAX(VLOOKUP($C50,Calc_OppAtt!$A$47:$AM$66,AE$2+1,FALSE),VLOOKUP($D50,Calc_OppAtt!$A$47:$AM$66,AE$2+1,FALSE))</f>
        <v>1.100196294</v>
      </c>
      <c r="AF50" s="172">
        <f>MAX(VLOOKUP($C50,Calc_OppAtt!$A$47:$AM$66,AF$2+1,FALSE),VLOOKUP($D50,Calc_OppAtt!$A$47:$AM$66,AF$2+1,FALSE))</f>
        <v>1.060903995</v>
      </c>
      <c r="AG50" s="172">
        <f>MAX(VLOOKUP($C50,Calc_OppAtt!$A$47:$AM$66,AG$2+1,FALSE),VLOOKUP($D50,Calc_OppAtt!$A$47:$AM$66,AG$2+1,FALSE))</f>
        <v>1.296660024</v>
      </c>
      <c r="AH50" s="172">
        <f>MAX(VLOOKUP($C50,Calc_OppAtt!$A$47:$AM$66,AH$2+1,FALSE),VLOOKUP($D50,Calc_OppAtt!$A$47:$AM$66,AH$2+1,FALSE))</f>
        <v>1.060903995</v>
      </c>
      <c r="AI50" s="172">
        <f>MAX(VLOOKUP($C50,Calc_OppAtt!$A$47:$AM$66,AI$2+1,FALSE),VLOOKUP($D50,Calc_OppAtt!$A$47:$AM$66,AI$2+1,FALSE))</f>
        <v>1.170479452</v>
      </c>
      <c r="AJ50" s="172">
        <f>MAX(VLOOKUP($C50,Calc_OppAtt!$A$47:$AM$66,AJ$2+1,FALSE),VLOOKUP($D50,Calc_OppAtt!$A$47:$AM$66,AJ$2+1,FALSE))</f>
        <v>1.296660024</v>
      </c>
      <c r="AK50" s="172">
        <f>MAX(VLOOKUP($C50,Calc_OppAtt!$A$47:$AM$66,AK$2+1,FALSE),VLOOKUP($D50,Calc_OppAtt!$A$47:$AM$66,AK$2+1,FALSE))</f>
        <v>1.101176471</v>
      </c>
      <c r="AL50" s="172">
        <f>MAX(VLOOKUP($C50,Calc_OppAtt!$A$47:$AM$66,AL$2+1,FALSE),VLOOKUP($D50,Calc_OppAtt!$A$47:$AM$66,AL$2+1,FALSE))</f>
        <v>1.65029444</v>
      </c>
      <c r="AM50" s="172">
        <f>MAX(VLOOKUP($C50,Calc_OppAtt!$A$47:$AM$66,AM$2+1,FALSE),VLOOKUP($D50,Calc_OppAtt!$A$47:$AM$66,AM$2+1,FALSE))</f>
        <v>1.101176471</v>
      </c>
      <c r="AN50" s="172">
        <f>MAX(VLOOKUP($C50,Calc_OppAtt!$A$47:$AM$66,AN$2+1,FALSE),VLOOKUP($D50,Calc_OppAtt!$A$47:$AM$66,AN$2+1,FALSE))</f>
        <v>1.178781636</v>
      </c>
      <c r="AO50" s="172">
        <f>MAX(VLOOKUP($C50,Calc_OppAtt!$A$47:$AM$66,AO$2+1,FALSE),VLOOKUP($D50,Calc_OppAtt!$A$47:$AM$66,AO$2+1,FALSE))</f>
        <v>0.9823179059</v>
      </c>
      <c r="AP50" s="172">
        <f>MAX(VLOOKUP($C50,Calc_OppAtt!$A$47:$AM$66,AP$2+1,FALSE),VLOOKUP($D50,Calc_OppAtt!$A$47:$AM$66,AP$2+1,FALSE))</f>
        <v>1.170479452</v>
      </c>
      <c r="AQ50" s="170"/>
      <c r="AR50" s="170"/>
    </row>
    <row r="51" ht="12.75" customHeight="1">
      <c r="A51" s="170">
        <f t="shared" si="1"/>
        <v>3</v>
      </c>
      <c r="B51" s="170">
        <f t="shared" si="2"/>
        <v>15</v>
      </c>
      <c r="C51" s="140" t="str">
        <f t="array" ref="C51">INDEX(Fixtures!$A$2:$A$21,A51)</f>
        <v>Brighton</v>
      </c>
      <c r="D51" s="140" t="str">
        <f t="array" ref="D51">INDEX(Fixtures!$A$2:$A$21,B51)</f>
        <v>Newcastle</v>
      </c>
      <c r="E51" s="172">
        <f>MAX(VLOOKUP($C51,Calc_OppAtt!$A$47:$AM$66,E$2+1,FALSE),VLOOKUP($D51,Calc_OppAtt!$A$47:$AM$66,E$2+1,FALSE))</f>
        <v>1.218074681</v>
      </c>
      <c r="F51" s="172">
        <f>MAX(VLOOKUP($C51,Calc_OppAtt!$A$47:$AM$66,F$2+1,FALSE),VLOOKUP($D51,Calc_OppAtt!$A$47:$AM$66,F$2+1,FALSE))</f>
        <v>0.9788235294</v>
      </c>
      <c r="G51" s="172">
        <f>MAX(VLOOKUP($C51,Calc_OppAtt!$A$47:$AM$66,G$2+1,FALSE),VLOOKUP($D51,Calc_OppAtt!$A$47:$AM$66,G$2+1,FALSE))</f>
        <v>0.8644402649</v>
      </c>
      <c r="H51" s="172">
        <f>MAX(VLOOKUP($C51,Calc_OppAtt!$A$47:$AM$66,H$2+1,FALSE),VLOOKUP($D51,Calc_OppAtt!$A$47:$AM$66,H$2+1,FALSE))</f>
        <v>1.475821918</v>
      </c>
      <c r="I51" s="172">
        <f>MAX(VLOOKUP($C51,Calc_OppAtt!$A$47:$AM$66,I$2+1,FALSE),VLOOKUP($D51,Calc_OppAtt!$A$47:$AM$66,I$2+1,FALSE))</f>
        <v>1.218074681</v>
      </c>
      <c r="J51" s="172">
        <f>MAX(VLOOKUP($C51,Calc_OppAtt!$A$47:$AM$66,J$2+1,FALSE),VLOOKUP($D51,Calc_OppAtt!$A$47:$AM$66,J$2+1,FALSE))</f>
        <v>1.060903995</v>
      </c>
      <c r="K51" s="172">
        <f>MAX(VLOOKUP($C51,Calc_OppAtt!$A$47:$AM$66,K$2+1,FALSE),VLOOKUP($D51,Calc_OppAtt!$A$47:$AM$66,K$2+1,FALSE))</f>
        <v>1.493123755</v>
      </c>
      <c r="L51" s="172">
        <f>MAX(VLOOKUP($C51,Calc_OppAtt!$A$47:$AM$66,L$2+1,FALSE),VLOOKUP($D51,Calc_OppAtt!$A$47:$AM$66,L$2+1,FALSE))</f>
        <v>1.65029444</v>
      </c>
      <c r="M51" s="172">
        <f>MAX(VLOOKUP($C51,Calc_OppAtt!$A$47:$AM$66,M$2+1,FALSE),VLOOKUP($D51,Calc_OppAtt!$A$47:$AM$66,M$2+1,FALSE))</f>
        <v>1.139489338</v>
      </c>
      <c r="N51" s="172">
        <f>MAX(VLOOKUP($C51,Calc_OppAtt!$A$47:$AM$66,N$2+1,FALSE),VLOOKUP($D51,Calc_OppAtt!$A$47:$AM$66,N$2+1,FALSE))</f>
        <v>1.06869863</v>
      </c>
      <c r="O51" s="172">
        <f>MAX(VLOOKUP($C51,Calc_OppAtt!$A$47:$AM$66,O$2+1,FALSE),VLOOKUP($D51,Calc_OppAtt!$A$47:$AM$66,O$2+1,FALSE))</f>
        <v>1.296660024</v>
      </c>
      <c r="P51" s="172">
        <f>MAX(VLOOKUP($C51,Calc_OppAtt!$A$47:$AM$66,P$2+1,FALSE),VLOOKUP($D51,Calc_OppAtt!$A$47:$AM$66,P$2+1,FALSE))</f>
        <v>1.218074681</v>
      </c>
      <c r="Q51" s="172">
        <f>MAX(VLOOKUP($C51,Calc_OppAtt!$A$47:$AM$66,Q$2+1,FALSE),VLOOKUP($D51,Calc_OppAtt!$A$47:$AM$66,Q$2+1,FALSE))</f>
        <v>1.493123755</v>
      </c>
      <c r="R51" s="172">
        <f>MAX(VLOOKUP($C51,Calc_OppAtt!$A$47:$AM$66,R$2+1,FALSE),VLOOKUP($D51,Calc_OppAtt!$A$47:$AM$66,R$2+1,FALSE))</f>
        <v>1.65029444</v>
      </c>
      <c r="S51" s="172">
        <f>MAX(VLOOKUP($C51,Calc_OppAtt!$A$47:$AM$66,S$2+1,FALSE),VLOOKUP($D51,Calc_OppAtt!$A$47:$AM$66,S$2+1,FALSE))</f>
        <v>1.100196294</v>
      </c>
      <c r="T51" s="172">
        <f>MAX(VLOOKUP($C51,Calc_OppAtt!$A$47:$AM$66,T$2+1,FALSE),VLOOKUP($D51,Calc_OppAtt!$A$47:$AM$66,T$2+1,FALSE))</f>
        <v>0.8644402649</v>
      </c>
      <c r="U51" s="172">
        <f>MAX(VLOOKUP($C51,Calc_OppAtt!$A$47:$AM$66,U$2+1,FALSE),VLOOKUP($D51,Calc_OppAtt!$A$47:$AM$66,U$2+1,FALSE))</f>
        <v>0.9823179059</v>
      </c>
      <c r="V51" s="172">
        <f>MAX(VLOOKUP($C51,Calc_OppAtt!$A$47:$AM$66,V$2+1,FALSE),VLOOKUP($D51,Calc_OppAtt!$A$47:$AM$66,V$2+1,FALSE))</f>
        <v>1.475821918</v>
      </c>
      <c r="W51" s="172">
        <f>MAX(VLOOKUP($C51,Calc_OppAtt!$A$47:$AM$66,W$2+1,FALSE),VLOOKUP($D51,Calc_OppAtt!$A$47:$AM$66,W$2+1,FALSE))</f>
        <v>1.218074681</v>
      </c>
      <c r="X51" s="172">
        <f>MAX(VLOOKUP($C51,Calc_OppAtt!$A$47:$AM$66,X$2+1,FALSE),VLOOKUP($D51,Calc_OppAtt!$A$47:$AM$66,X$2+1,FALSE))</f>
        <v>1.414538412</v>
      </c>
      <c r="Y51" s="172">
        <f>MAX(VLOOKUP($C51,Calc_OppAtt!$A$47:$AM$66,Y$2+1,FALSE),VLOOKUP($D51,Calc_OppAtt!$A$47:$AM$66,Y$2+1,FALSE))</f>
        <v>1.021610951</v>
      </c>
      <c r="Z51" s="172">
        <f>MAX(VLOOKUP($C51,Calc_OppAtt!$A$47:$AM$66,Z$2+1,FALSE),VLOOKUP($D51,Calc_OppAtt!$A$47:$AM$66,Z$2+1,FALSE))</f>
        <v>1.100196294</v>
      </c>
      <c r="AA51" s="172">
        <f>MAX(VLOOKUP($C51,Calc_OppAtt!$A$47:$AM$66,AA$2+1,FALSE),VLOOKUP($D51,Calc_OppAtt!$A$47:$AM$66,AA$2+1,FALSE))</f>
        <v>1.170479452</v>
      </c>
      <c r="AB51" s="172">
        <f>MAX(VLOOKUP($C51,Calc_OppAtt!$A$47:$AM$66,AB$2+1,FALSE),VLOOKUP($D51,Calc_OppAtt!$A$47:$AM$66,AB$2+1,FALSE))</f>
        <v>1.04</v>
      </c>
      <c r="AC51" s="172">
        <f>MAX(VLOOKUP($C51,Calc_OppAtt!$A$47:$AM$66,AC$2+1,FALSE),VLOOKUP($D51,Calc_OppAtt!$A$47:$AM$66,AC$2+1,FALSE))</f>
        <v>1.296660024</v>
      </c>
      <c r="AD51" s="172">
        <f>MAX(VLOOKUP($C51,Calc_OppAtt!$A$47:$AM$66,AD$2+1,FALSE),VLOOKUP($D51,Calc_OppAtt!$A$47:$AM$66,AD$2+1,FALSE))</f>
        <v>1.101176471</v>
      </c>
      <c r="AE51" s="172">
        <f>MAX(VLOOKUP($C51,Calc_OppAtt!$A$47:$AM$66,AE$2+1,FALSE),VLOOKUP($D51,Calc_OppAtt!$A$47:$AM$66,AE$2+1,FALSE))</f>
        <v>1.296660024</v>
      </c>
      <c r="AF51" s="172">
        <f>MAX(VLOOKUP($C51,Calc_OppAtt!$A$47:$AM$66,AF$2+1,FALSE),VLOOKUP($D51,Calc_OppAtt!$A$47:$AM$66,AF$2+1,FALSE))</f>
        <v>0.8644402649</v>
      </c>
      <c r="AG51" s="172">
        <f>MAX(VLOOKUP($C51,Calc_OppAtt!$A$47:$AM$66,AG$2+1,FALSE),VLOOKUP($D51,Calc_OppAtt!$A$47:$AM$66,AG$2+1,FALSE))</f>
        <v>1.296660024</v>
      </c>
      <c r="AH51" s="172">
        <f>MAX(VLOOKUP($C51,Calc_OppAtt!$A$47:$AM$66,AH$2+1,FALSE),VLOOKUP($D51,Calc_OppAtt!$A$47:$AM$66,AH$2+1,FALSE))</f>
        <v>1.414538412</v>
      </c>
      <c r="AI51" s="172">
        <f>MAX(VLOOKUP($C51,Calc_OppAtt!$A$47:$AM$66,AI$2+1,FALSE),VLOOKUP($D51,Calc_OppAtt!$A$47:$AM$66,AI$2+1,FALSE))</f>
        <v>1.178781636</v>
      </c>
      <c r="AJ51" s="172">
        <f>MAX(VLOOKUP($C51,Calc_OppAtt!$A$47:$AM$66,AJ$2+1,FALSE),VLOOKUP($D51,Calc_OppAtt!$A$47:$AM$66,AJ$2+1,FALSE))</f>
        <v>1.178781636</v>
      </c>
      <c r="AK51" s="172">
        <f>MAX(VLOOKUP($C51,Calc_OppAtt!$A$47:$AM$66,AK$2+1,FALSE),VLOOKUP($D51,Calc_OppAtt!$A$47:$AM$66,AK$2+1,FALSE))</f>
        <v>1.100196294</v>
      </c>
      <c r="AL51" s="172">
        <f>MAX(VLOOKUP($C51,Calc_OppAtt!$A$47:$AM$66,AL$2+1,FALSE),VLOOKUP($D51,Calc_OppAtt!$A$47:$AM$66,AL$2+1,FALSE))</f>
        <v>1.218074681</v>
      </c>
      <c r="AM51" s="172">
        <f>MAX(VLOOKUP($C51,Calc_OppAtt!$A$47:$AM$66,AM$2+1,FALSE),VLOOKUP($D51,Calc_OppAtt!$A$47:$AM$66,AM$2+1,FALSE))</f>
        <v>1.178781636</v>
      </c>
      <c r="AN51" s="172">
        <f>MAX(VLOOKUP($C51,Calc_OppAtt!$A$47:$AM$66,AN$2+1,FALSE),VLOOKUP($D51,Calc_OppAtt!$A$47:$AM$66,AN$2+1,FALSE))</f>
        <v>1.178781636</v>
      </c>
      <c r="AO51" s="172">
        <f>MAX(VLOOKUP($C51,Calc_OppAtt!$A$47:$AM$66,AO$2+1,FALSE),VLOOKUP($D51,Calc_OppAtt!$A$47:$AM$66,AO$2+1,FALSE))</f>
        <v>1.100196294</v>
      </c>
      <c r="AP51" s="172">
        <f>MAX(VLOOKUP($C51,Calc_OppAtt!$A$47:$AM$66,AP$2+1,FALSE),VLOOKUP($D51,Calc_OppAtt!$A$47:$AM$66,AP$2+1,FALSE))</f>
        <v>1.04</v>
      </c>
      <c r="AQ51" s="170"/>
      <c r="AR51" s="170"/>
    </row>
    <row r="52" ht="12.75" customHeight="1">
      <c r="A52" s="170">
        <f t="shared" si="1"/>
        <v>3</v>
      </c>
      <c r="B52" s="170">
        <f t="shared" si="2"/>
        <v>16</v>
      </c>
      <c r="C52" s="140" t="str">
        <f t="array" ref="C52">INDEX(Fixtures!$A$2:$A$21,A52)</f>
        <v>Brighton</v>
      </c>
      <c r="D52" s="140" t="str">
        <f t="array" ref="D52">INDEX(Fixtures!$A$2:$A$21,B52)</f>
        <v>Southampton</v>
      </c>
      <c r="E52" s="172">
        <f>MAX(VLOOKUP($C52,Calc_OppAtt!$A$47:$AM$66,E$2+1,FALSE),VLOOKUP($D52,Calc_OppAtt!$A$47:$AM$66,E$2+1,FALSE))</f>
        <v>1.218074681</v>
      </c>
      <c r="F52" s="172">
        <f>MAX(VLOOKUP($C52,Calc_OppAtt!$A$47:$AM$66,F$2+1,FALSE),VLOOKUP($D52,Calc_OppAtt!$A$47:$AM$66,F$2+1,FALSE))</f>
        <v>0.8644402649</v>
      </c>
      <c r="G52" s="172">
        <f>MAX(VLOOKUP($C52,Calc_OppAtt!$A$47:$AM$66,G$2+1,FALSE),VLOOKUP($D52,Calc_OppAtt!$A$47:$AM$66,G$2+1,FALSE))</f>
        <v>1.493123755</v>
      </c>
      <c r="H52" s="172">
        <f>MAX(VLOOKUP($C52,Calc_OppAtt!$A$47:$AM$66,H$2+1,FALSE),VLOOKUP($D52,Calc_OppAtt!$A$47:$AM$66,H$2+1,FALSE))</f>
        <v>1.475821918</v>
      </c>
      <c r="I52" s="172">
        <f>MAX(VLOOKUP($C52,Calc_OppAtt!$A$47:$AM$66,I$2+1,FALSE),VLOOKUP($D52,Calc_OppAtt!$A$47:$AM$66,I$2+1,FALSE))</f>
        <v>1.139489338</v>
      </c>
      <c r="J52" s="172">
        <f>MAX(VLOOKUP($C52,Calc_OppAtt!$A$47:$AM$66,J$2+1,FALSE),VLOOKUP($D52,Calc_OppAtt!$A$47:$AM$66,J$2+1,FALSE))</f>
        <v>0.785854922</v>
      </c>
      <c r="K52" s="172">
        <f>MAX(VLOOKUP($C52,Calc_OppAtt!$A$47:$AM$66,K$2+1,FALSE),VLOOKUP($D52,Calc_OppAtt!$A$47:$AM$66,K$2+1,FALSE))</f>
        <v>1.101176471</v>
      </c>
      <c r="L52" s="172">
        <f>MAX(VLOOKUP($C52,Calc_OppAtt!$A$47:$AM$66,L$2+1,FALSE),VLOOKUP($D52,Calc_OppAtt!$A$47:$AM$66,L$2+1,FALSE))</f>
        <v>1.65029444</v>
      </c>
      <c r="M52" s="172">
        <f>MAX(VLOOKUP($C52,Calc_OppAtt!$A$47:$AM$66,M$2+1,FALSE),VLOOKUP($D52,Calc_OppAtt!$A$47:$AM$66,M$2+1,FALSE))</f>
        <v>1.178781636</v>
      </c>
      <c r="N52" s="172">
        <f>MAX(VLOOKUP($C52,Calc_OppAtt!$A$47:$AM$66,N$2+1,FALSE),VLOOKUP($D52,Calc_OppAtt!$A$47:$AM$66,N$2+1,FALSE))</f>
        <v>1.178781636</v>
      </c>
      <c r="O52" s="172">
        <f>MAX(VLOOKUP($C52,Calc_OppAtt!$A$47:$AM$66,O$2+1,FALSE),VLOOKUP($D52,Calc_OppAtt!$A$47:$AM$66,O$2+1,FALSE))</f>
        <v>0.8644402649</v>
      </c>
      <c r="P52" s="172">
        <f>MAX(VLOOKUP($C52,Calc_OppAtt!$A$47:$AM$66,P$2+1,FALSE),VLOOKUP($D52,Calc_OppAtt!$A$47:$AM$66,P$2+1,FALSE))</f>
        <v>1.296660024</v>
      </c>
      <c r="Q52" s="172">
        <f>MAX(VLOOKUP($C52,Calc_OppAtt!$A$47:$AM$66,Q$2+1,FALSE),VLOOKUP($D52,Calc_OppAtt!$A$47:$AM$66,Q$2+1,FALSE))</f>
        <v>1.493123755</v>
      </c>
      <c r="R52" s="172">
        <f>MAX(VLOOKUP($C52,Calc_OppAtt!$A$47:$AM$66,R$2+1,FALSE),VLOOKUP($D52,Calc_OppAtt!$A$47:$AM$66,R$2+1,FALSE))</f>
        <v>0.9823179059</v>
      </c>
      <c r="S52" s="172">
        <f>MAX(VLOOKUP($C52,Calc_OppAtt!$A$47:$AM$66,S$2+1,FALSE),VLOOKUP($D52,Calc_OppAtt!$A$47:$AM$66,S$2+1,FALSE))</f>
        <v>1.100196294</v>
      </c>
      <c r="T52" s="172">
        <f>MAX(VLOOKUP($C52,Calc_OppAtt!$A$47:$AM$66,T$2+1,FALSE),VLOOKUP($D52,Calc_OppAtt!$A$47:$AM$66,T$2+1,FALSE))</f>
        <v>0.9788235294</v>
      </c>
      <c r="U52" s="172">
        <f>MAX(VLOOKUP($C52,Calc_OppAtt!$A$47:$AM$66,U$2+1,FALSE),VLOOKUP($D52,Calc_OppAtt!$A$47:$AM$66,U$2+1,FALSE))</f>
        <v>1.218074681</v>
      </c>
      <c r="V52" s="172">
        <f>MAX(VLOOKUP($C52,Calc_OppAtt!$A$47:$AM$66,V$2+1,FALSE),VLOOKUP($D52,Calc_OppAtt!$A$47:$AM$66,V$2+1,FALSE))</f>
        <v>1.178781636</v>
      </c>
      <c r="W52" s="172">
        <f>MAX(VLOOKUP($C52,Calc_OppAtt!$A$47:$AM$66,W$2+1,FALSE),VLOOKUP($D52,Calc_OppAtt!$A$47:$AM$66,W$2+1,FALSE))</f>
        <v>1.65029444</v>
      </c>
      <c r="X52" s="172">
        <f>MAX(VLOOKUP($C52,Calc_OppAtt!$A$47:$AM$66,X$2+1,FALSE),VLOOKUP($D52,Calc_OppAtt!$A$47:$AM$66,X$2+1,FALSE))</f>
        <v>1.414538412</v>
      </c>
      <c r="Y52" s="172">
        <f>MAX(VLOOKUP($C52,Calc_OppAtt!$A$47:$AM$66,Y$2+1,FALSE),VLOOKUP($D52,Calc_OppAtt!$A$47:$AM$66,Y$2+1,FALSE))</f>
        <v>1.021610951</v>
      </c>
      <c r="Z52" s="172">
        <f>MAX(VLOOKUP($C52,Calc_OppAtt!$A$47:$AM$66,Z$2+1,FALSE),VLOOKUP($D52,Calc_OppAtt!$A$47:$AM$66,Z$2+1,FALSE))</f>
        <v>1.100196294</v>
      </c>
      <c r="AA52" s="172">
        <f>MAX(VLOOKUP($C52,Calc_OppAtt!$A$47:$AM$66,AA$2+1,FALSE),VLOOKUP($D52,Calc_OppAtt!$A$47:$AM$66,AA$2+1,FALSE))</f>
        <v>1.414538412</v>
      </c>
      <c r="AB52" s="172">
        <f>MAX(VLOOKUP($C52,Calc_OppAtt!$A$47:$AM$66,AB$2+1,FALSE),VLOOKUP($D52,Calc_OppAtt!$A$47:$AM$66,AB$2+1,FALSE))</f>
        <v>1.100196294</v>
      </c>
      <c r="AC52" s="172">
        <f>MAX(VLOOKUP($C52,Calc_OppAtt!$A$47:$AM$66,AC$2+1,FALSE),VLOOKUP($D52,Calc_OppAtt!$A$47:$AM$66,AC$2+1,FALSE))</f>
        <v>1.296660024</v>
      </c>
      <c r="AD52" s="172">
        <f>MAX(VLOOKUP($C52,Calc_OppAtt!$A$47:$AM$66,AD$2+1,FALSE),VLOOKUP($D52,Calc_OppAtt!$A$47:$AM$66,AD$2+1,FALSE))</f>
        <v>1.170479452</v>
      </c>
      <c r="AE52" s="172">
        <f>MAX(VLOOKUP($C52,Calc_OppAtt!$A$47:$AM$66,AE$2+1,FALSE),VLOOKUP($D52,Calc_OppAtt!$A$47:$AM$66,AE$2+1,FALSE))</f>
        <v>0.785854922</v>
      </c>
      <c r="AF52" s="172">
        <f>MAX(VLOOKUP($C52,Calc_OppAtt!$A$47:$AM$66,AF$2+1,FALSE),VLOOKUP($D52,Calc_OppAtt!$A$47:$AM$66,AF$2+1,FALSE))</f>
        <v>1.475821918</v>
      </c>
      <c r="AG52" s="172">
        <f>MAX(VLOOKUP($C52,Calc_OppAtt!$A$47:$AM$66,AG$2+1,FALSE),VLOOKUP($D52,Calc_OppAtt!$A$47:$AM$66,AG$2+1,FALSE))</f>
        <v>1.296660024</v>
      </c>
      <c r="AH52" s="172">
        <f>MAX(VLOOKUP($C52,Calc_OppAtt!$A$47:$AM$66,AH$2+1,FALSE),VLOOKUP($D52,Calc_OppAtt!$A$47:$AM$66,AH$2+1,FALSE))</f>
        <v>1.060903995</v>
      </c>
      <c r="AI52" s="172">
        <f>MAX(VLOOKUP($C52,Calc_OppAtt!$A$47:$AM$66,AI$2+1,FALSE),VLOOKUP($D52,Calc_OppAtt!$A$47:$AM$66,AI$2+1,FALSE))</f>
        <v>1.218074681</v>
      </c>
      <c r="AJ52" s="172">
        <f>MAX(VLOOKUP($C52,Calc_OppAtt!$A$47:$AM$66,AJ$2+1,FALSE),VLOOKUP($D52,Calc_OppAtt!$A$47:$AM$66,AJ$2+1,FALSE))</f>
        <v>1.178781636</v>
      </c>
      <c r="AK52" s="172">
        <f>MAX(VLOOKUP($C52,Calc_OppAtt!$A$47:$AM$66,AK$2+1,FALSE),VLOOKUP($D52,Calc_OppAtt!$A$47:$AM$66,AK$2+1,FALSE))</f>
        <v>1.100196294</v>
      </c>
      <c r="AL52" s="172">
        <f>MAX(VLOOKUP($C52,Calc_OppAtt!$A$47:$AM$66,AL$2+1,FALSE),VLOOKUP($D52,Calc_OppAtt!$A$47:$AM$66,AL$2+1,FALSE))</f>
        <v>1.218074681</v>
      </c>
      <c r="AM52" s="172">
        <f>MAX(VLOOKUP($C52,Calc_OppAtt!$A$47:$AM$66,AM$2+1,FALSE),VLOOKUP($D52,Calc_OppAtt!$A$47:$AM$66,AM$2+1,FALSE))</f>
        <v>1.101176471</v>
      </c>
      <c r="AN52" s="172">
        <f>MAX(VLOOKUP($C52,Calc_OppAtt!$A$47:$AM$66,AN$2+1,FALSE),VLOOKUP($D52,Calc_OppAtt!$A$47:$AM$66,AN$2+1,FALSE))</f>
        <v>1.218074681</v>
      </c>
      <c r="AO52" s="172">
        <f>MAX(VLOOKUP($C52,Calc_OppAtt!$A$47:$AM$66,AO$2+1,FALSE),VLOOKUP($D52,Calc_OppAtt!$A$47:$AM$66,AO$2+1,FALSE))</f>
        <v>1.021610951</v>
      </c>
      <c r="AP52" s="172">
        <f>MAX(VLOOKUP($C52,Calc_OppAtt!$A$47:$AM$66,AP$2+1,FALSE),VLOOKUP($D52,Calc_OppAtt!$A$47:$AM$66,AP$2+1,FALSE))</f>
        <v>1.296660024</v>
      </c>
      <c r="AQ52" s="170"/>
      <c r="AR52" s="170"/>
    </row>
    <row r="53" ht="12.75" customHeight="1">
      <c r="A53" s="170">
        <f t="shared" si="1"/>
        <v>3</v>
      </c>
      <c r="B53" s="170">
        <f t="shared" si="2"/>
        <v>17</v>
      </c>
      <c r="C53" s="140" t="str">
        <f t="array" ref="C53">INDEX(Fixtures!$A$2:$A$21,A53)</f>
        <v>Brighton</v>
      </c>
      <c r="D53" s="140" t="str">
        <f t="array" ref="D53">INDEX(Fixtures!$A$2:$A$21,B53)</f>
        <v>Tottenham</v>
      </c>
      <c r="E53" s="172">
        <f>MAX(VLOOKUP($C53,Calc_OppAtt!$A$47:$AM$66,E$2+1,FALSE),VLOOKUP($D53,Calc_OppAtt!$A$47:$AM$66,E$2+1,FALSE))</f>
        <v>1.218074681</v>
      </c>
      <c r="F53" s="172">
        <f>MAX(VLOOKUP($C53,Calc_OppAtt!$A$47:$AM$66,F$2+1,FALSE),VLOOKUP($D53,Calc_OppAtt!$A$47:$AM$66,F$2+1,FALSE))</f>
        <v>1.475821918</v>
      </c>
      <c r="G53" s="172">
        <f>MAX(VLOOKUP($C53,Calc_OppAtt!$A$47:$AM$66,G$2+1,FALSE),VLOOKUP($D53,Calc_OppAtt!$A$47:$AM$66,G$2+1,FALSE))</f>
        <v>0.392927461</v>
      </c>
      <c r="H53" s="172">
        <f>MAX(VLOOKUP($C53,Calc_OppAtt!$A$47:$AM$66,H$2+1,FALSE),VLOOKUP($D53,Calc_OppAtt!$A$47:$AM$66,H$2+1,FALSE))</f>
        <v>1.475821918</v>
      </c>
      <c r="I53" s="172">
        <f>MAX(VLOOKUP($C53,Calc_OppAtt!$A$47:$AM$66,I$2+1,FALSE),VLOOKUP($D53,Calc_OppAtt!$A$47:$AM$66,I$2+1,FALSE))</f>
        <v>1.100196294</v>
      </c>
      <c r="J53" s="172">
        <f>MAX(VLOOKUP($C53,Calc_OppAtt!$A$47:$AM$66,J$2+1,FALSE),VLOOKUP($D53,Calc_OppAtt!$A$47:$AM$66,J$2+1,FALSE))</f>
        <v>0.9823179059</v>
      </c>
      <c r="K53" s="172">
        <f>MAX(VLOOKUP($C53,Calc_OppAtt!$A$47:$AM$66,K$2+1,FALSE),VLOOKUP($D53,Calc_OppAtt!$A$47:$AM$66,K$2+1,FALSE))</f>
        <v>0.9823179059</v>
      </c>
      <c r="L53" s="172">
        <f>MAX(VLOOKUP($C53,Calc_OppAtt!$A$47:$AM$66,L$2+1,FALSE),VLOOKUP($D53,Calc_OppAtt!$A$47:$AM$66,L$2+1,FALSE))</f>
        <v>1.65029444</v>
      </c>
      <c r="M53" s="172">
        <f>MAX(VLOOKUP($C53,Calc_OppAtt!$A$47:$AM$66,M$2+1,FALSE),VLOOKUP($D53,Calc_OppAtt!$A$47:$AM$66,M$2+1,FALSE))</f>
        <v>1.021610951</v>
      </c>
      <c r="N53" s="172">
        <f>MAX(VLOOKUP($C53,Calc_OppAtt!$A$47:$AM$66,N$2+1,FALSE),VLOOKUP($D53,Calc_OppAtt!$A$47:$AM$66,N$2+1,FALSE))</f>
        <v>1.06869863</v>
      </c>
      <c r="O53" s="172">
        <f>MAX(VLOOKUP($C53,Calc_OppAtt!$A$47:$AM$66,O$2+1,FALSE),VLOOKUP($D53,Calc_OppAtt!$A$47:$AM$66,O$2+1,FALSE))</f>
        <v>1.101176471</v>
      </c>
      <c r="P53" s="172">
        <f>MAX(VLOOKUP($C53,Calc_OppAtt!$A$47:$AM$66,P$2+1,FALSE),VLOOKUP($D53,Calc_OppAtt!$A$47:$AM$66,P$2+1,FALSE))</f>
        <v>1.060903995</v>
      </c>
      <c r="Q53" s="172">
        <f>MAX(VLOOKUP($C53,Calc_OppAtt!$A$47:$AM$66,Q$2+1,FALSE),VLOOKUP($D53,Calc_OppAtt!$A$47:$AM$66,Q$2+1,FALSE))</f>
        <v>1.493123755</v>
      </c>
      <c r="R53" s="172">
        <f>MAX(VLOOKUP($C53,Calc_OppAtt!$A$47:$AM$66,R$2+1,FALSE),VLOOKUP($D53,Calc_OppAtt!$A$47:$AM$66,R$2+1,FALSE))</f>
        <v>0.9823179059</v>
      </c>
      <c r="S53" s="172">
        <f>MAX(VLOOKUP($C53,Calc_OppAtt!$A$47:$AM$66,S$2+1,FALSE),VLOOKUP($D53,Calc_OppAtt!$A$47:$AM$66,S$2+1,FALSE))</f>
        <v>1.178781636</v>
      </c>
      <c r="T53" s="172">
        <f>MAX(VLOOKUP($C53,Calc_OppAtt!$A$47:$AM$66,T$2+1,FALSE),VLOOKUP($D53,Calc_OppAtt!$A$47:$AM$66,T$2+1,FALSE))</f>
        <v>0.8644402649</v>
      </c>
      <c r="U53" s="172">
        <f>MAX(VLOOKUP($C53,Calc_OppAtt!$A$47:$AM$66,U$2+1,FALSE),VLOOKUP($D53,Calc_OppAtt!$A$47:$AM$66,U$2+1,FALSE))</f>
        <v>0.8644402649</v>
      </c>
      <c r="V53" s="172">
        <f>MAX(VLOOKUP($C53,Calc_OppAtt!$A$47:$AM$66,V$2+1,FALSE),VLOOKUP($D53,Calc_OppAtt!$A$47:$AM$66,V$2+1,FALSE))</f>
        <v>1.178781636</v>
      </c>
      <c r="W53" s="172">
        <f>MAX(VLOOKUP($C53,Calc_OppAtt!$A$47:$AM$66,W$2+1,FALSE),VLOOKUP($D53,Calc_OppAtt!$A$47:$AM$66,W$2+1,FALSE))</f>
        <v>1.218074681</v>
      </c>
      <c r="X53" s="172">
        <f>MAX(VLOOKUP($C53,Calc_OppAtt!$A$47:$AM$66,X$2+1,FALSE),VLOOKUP($D53,Calc_OppAtt!$A$47:$AM$66,X$2+1,FALSE))</f>
        <v>1.414538412</v>
      </c>
      <c r="Y53" s="172">
        <f>MAX(VLOOKUP($C53,Calc_OppAtt!$A$47:$AM$66,Y$2+1,FALSE),VLOOKUP($D53,Calc_OppAtt!$A$47:$AM$66,Y$2+1,FALSE))</f>
        <v>1.021610951</v>
      </c>
      <c r="Z53" s="172">
        <f>MAX(VLOOKUP($C53,Calc_OppAtt!$A$47:$AM$66,Z$2+1,FALSE),VLOOKUP($D53,Calc_OppAtt!$A$47:$AM$66,Z$2+1,FALSE))</f>
        <v>1.100196294</v>
      </c>
      <c r="AA53" s="172">
        <f>MAX(VLOOKUP($C53,Calc_OppAtt!$A$47:$AM$66,AA$2+1,FALSE),VLOOKUP($D53,Calc_OppAtt!$A$47:$AM$66,AA$2+1,FALSE))</f>
        <v>1.04</v>
      </c>
      <c r="AB53" s="172">
        <f>MAX(VLOOKUP($C53,Calc_OppAtt!$A$47:$AM$66,AB$2+1,FALSE),VLOOKUP($D53,Calc_OppAtt!$A$47:$AM$66,AB$2+1,FALSE))</f>
        <v>1.296660024</v>
      </c>
      <c r="AC53" s="172">
        <f>MAX(VLOOKUP($C53,Calc_OppAtt!$A$47:$AM$66,AC$2+1,FALSE),VLOOKUP($D53,Calc_OppAtt!$A$47:$AM$66,AC$2+1,FALSE))</f>
        <v>1.296660024</v>
      </c>
      <c r="AD53" s="172">
        <f>MAX(VLOOKUP($C53,Calc_OppAtt!$A$47:$AM$66,AD$2+1,FALSE),VLOOKUP($D53,Calc_OppAtt!$A$47:$AM$66,AD$2+1,FALSE))</f>
        <v>1.493123755</v>
      </c>
      <c r="AE53" s="172">
        <f>MAX(VLOOKUP($C53,Calc_OppAtt!$A$47:$AM$66,AE$2+1,FALSE),VLOOKUP($D53,Calc_OppAtt!$A$47:$AM$66,AE$2+1,FALSE))</f>
        <v>0.6679765344</v>
      </c>
      <c r="AF53" s="172">
        <f>MAX(VLOOKUP($C53,Calc_OppAtt!$A$47:$AM$66,AF$2+1,FALSE),VLOOKUP($D53,Calc_OppAtt!$A$47:$AM$66,AF$2+1,FALSE))</f>
        <v>0.8644402649</v>
      </c>
      <c r="AG53" s="172">
        <f>MAX(VLOOKUP($C53,Calc_OppAtt!$A$47:$AM$66,AG$2+1,FALSE),VLOOKUP($D53,Calc_OppAtt!$A$47:$AM$66,AG$2+1,FALSE))</f>
        <v>1.296660024</v>
      </c>
      <c r="AH53" s="172">
        <f>MAX(VLOOKUP($C53,Calc_OppAtt!$A$47:$AM$66,AH$2+1,FALSE),VLOOKUP($D53,Calc_OppAtt!$A$47:$AM$66,AH$2+1,FALSE))</f>
        <v>1.060903995</v>
      </c>
      <c r="AI53" s="172">
        <f>MAX(VLOOKUP($C53,Calc_OppAtt!$A$47:$AM$66,AI$2+1,FALSE),VLOOKUP($D53,Calc_OppAtt!$A$47:$AM$66,AI$2+1,FALSE))</f>
        <v>1.170479452</v>
      </c>
      <c r="AJ53" s="172">
        <f>MAX(VLOOKUP($C53,Calc_OppAtt!$A$47:$AM$66,AJ$2+1,FALSE),VLOOKUP($D53,Calc_OppAtt!$A$47:$AM$66,AJ$2+1,FALSE))</f>
        <v>1.178781636</v>
      </c>
      <c r="AK53" s="172">
        <f>MAX(VLOOKUP($C53,Calc_OppAtt!$A$47:$AM$66,AK$2+1,FALSE),VLOOKUP($D53,Calc_OppAtt!$A$47:$AM$66,AK$2+1,FALSE))</f>
        <v>1.139489338</v>
      </c>
      <c r="AL53" s="172">
        <f>MAX(VLOOKUP($C53,Calc_OppAtt!$A$47:$AM$66,AL$2+1,FALSE),VLOOKUP($D53,Calc_OppAtt!$A$47:$AM$66,AL$2+1,FALSE))</f>
        <v>1.296660024</v>
      </c>
      <c r="AM53" s="172">
        <f>MAX(VLOOKUP($C53,Calc_OppAtt!$A$47:$AM$66,AM$2+1,FALSE),VLOOKUP($D53,Calc_OppAtt!$A$47:$AM$66,AM$2+1,FALSE))</f>
        <v>1.101176471</v>
      </c>
      <c r="AN53" s="172">
        <f>MAX(VLOOKUP($C53,Calc_OppAtt!$A$47:$AM$66,AN$2+1,FALSE),VLOOKUP($D53,Calc_OppAtt!$A$47:$AM$66,AN$2+1,FALSE))</f>
        <v>1.65029444</v>
      </c>
      <c r="AO53" s="172">
        <f>MAX(VLOOKUP($C53,Calc_OppAtt!$A$47:$AM$66,AO$2+1,FALSE),VLOOKUP($D53,Calc_OppAtt!$A$47:$AM$66,AO$2+1,FALSE))</f>
        <v>1.178781636</v>
      </c>
      <c r="AP53" s="172">
        <f>MAX(VLOOKUP($C53,Calc_OppAtt!$A$47:$AM$66,AP$2+1,FALSE),VLOOKUP($D53,Calc_OppAtt!$A$47:$AM$66,AP$2+1,FALSE))</f>
        <v>1.414538412</v>
      </c>
      <c r="AQ53" s="170"/>
      <c r="AR53" s="170"/>
    </row>
    <row r="54" ht="12.75" customHeight="1">
      <c r="A54" s="170">
        <f t="shared" si="1"/>
        <v>3</v>
      </c>
      <c r="B54" s="170">
        <f t="shared" si="2"/>
        <v>18</v>
      </c>
      <c r="C54" s="140" t="str">
        <f t="array" ref="C54">INDEX(Fixtures!$A$2:$A$21,A54)</f>
        <v>Brighton</v>
      </c>
      <c r="D54" s="140" t="str">
        <f t="array" ref="D54">INDEX(Fixtures!$A$2:$A$21,B54)</f>
        <v>Watford</v>
      </c>
      <c r="E54" s="172">
        <f>MAX(VLOOKUP($C54,Calc_OppAtt!$A$47:$AM$66,E$2+1,FALSE),VLOOKUP($D54,Calc_OppAtt!$A$47:$AM$66,E$2+1,FALSE))</f>
        <v>1.218074681</v>
      </c>
      <c r="F54" s="172">
        <f>MAX(VLOOKUP($C54,Calc_OppAtt!$A$47:$AM$66,F$2+1,FALSE),VLOOKUP($D54,Calc_OppAtt!$A$47:$AM$66,F$2+1,FALSE))</f>
        <v>0.7465618773</v>
      </c>
      <c r="G54" s="172">
        <f>MAX(VLOOKUP($C54,Calc_OppAtt!$A$47:$AM$66,G$2+1,FALSE),VLOOKUP($D54,Calc_OppAtt!$A$47:$AM$66,G$2+1,FALSE))</f>
        <v>1.100196294</v>
      </c>
      <c r="H54" s="172">
        <f>MAX(VLOOKUP($C54,Calc_OppAtt!$A$47:$AM$66,H$2+1,FALSE),VLOOKUP($D54,Calc_OppAtt!$A$47:$AM$66,H$2+1,FALSE))</f>
        <v>1.475821918</v>
      </c>
      <c r="I54" s="172">
        <f>MAX(VLOOKUP($C54,Calc_OppAtt!$A$47:$AM$66,I$2+1,FALSE),VLOOKUP($D54,Calc_OppAtt!$A$47:$AM$66,I$2+1,FALSE))</f>
        <v>1.021610951</v>
      </c>
      <c r="J54" s="172">
        <f>MAX(VLOOKUP($C54,Calc_OppAtt!$A$47:$AM$66,J$2+1,FALSE),VLOOKUP($D54,Calc_OppAtt!$A$47:$AM$66,J$2+1,FALSE))</f>
        <v>1.04</v>
      </c>
      <c r="K54" s="172">
        <f>MAX(VLOOKUP($C54,Calc_OppAtt!$A$47:$AM$66,K$2+1,FALSE),VLOOKUP($D54,Calc_OppAtt!$A$47:$AM$66,K$2+1,FALSE))</f>
        <v>0.785854922</v>
      </c>
      <c r="L54" s="172">
        <f>MAX(VLOOKUP($C54,Calc_OppAtt!$A$47:$AM$66,L$2+1,FALSE),VLOOKUP($D54,Calc_OppAtt!$A$47:$AM$66,L$2+1,FALSE))</f>
        <v>1.65029444</v>
      </c>
      <c r="M54" s="172">
        <f>MAX(VLOOKUP($C54,Calc_OppAtt!$A$47:$AM$66,M$2+1,FALSE),VLOOKUP($D54,Calc_OppAtt!$A$47:$AM$66,M$2+1,FALSE))</f>
        <v>1.101176471</v>
      </c>
      <c r="N54" s="172">
        <f>MAX(VLOOKUP($C54,Calc_OppAtt!$A$47:$AM$66,N$2+1,FALSE),VLOOKUP($D54,Calc_OppAtt!$A$47:$AM$66,N$2+1,FALSE))</f>
        <v>1.296660024</v>
      </c>
      <c r="O54" s="172">
        <f>MAX(VLOOKUP($C54,Calc_OppAtt!$A$47:$AM$66,O$2+1,FALSE),VLOOKUP($D54,Calc_OppAtt!$A$47:$AM$66,O$2+1,FALSE))</f>
        <v>0.8644402649</v>
      </c>
      <c r="P54" s="172">
        <f>MAX(VLOOKUP($C54,Calc_OppAtt!$A$47:$AM$66,P$2+1,FALSE),VLOOKUP($D54,Calc_OppAtt!$A$47:$AM$66,P$2+1,FALSE))</f>
        <v>1.021610951</v>
      </c>
      <c r="Q54" s="172">
        <f>MAX(VLOOKUP($C54,Calc_OppAtt!$A$47:$AM$66,Q$2+1,FALSE),VLOOKUP($D54,Calc_OppAtt!$A$47:$AM$66,Q$2+1,FALSE))</f>
        <v>1.493123755</v>
      </c>
      <c r="R54" s="172">
        <f>MAX(VLOOKUP($C54,Calc_OppAtt!$A$47:$AM$66,R$2+1,FALSE),VLOOKUP($D54,Calc_OppAtt!$A$47:$AM$66,R$2+1,FALSE))</f>
        <v>0.9823179059</v>
      </c>
      <c r="S54" s="172">
        <f>MAX(VLOOKUP($C54,Calc_OppAtt!$A$47:$AM$66,S$2+1,FALSE),VLOOKUP($D54,Calc_OppAtt!$A$47:$AM$66,S$2+1,FALSE))</f>
        <v>1.100196294</v>
      </c>
      <c r="T54" s="172">
        <f>MAX(VLOOKUP($C54,Calc_OppAtt!$A$47:$AM$66,T$2+1,FALSE),VLOOKUP($D54,Calc_OppAtt!$A$47:$AM$66,T$2+1,FALSE))</f>
        <v>0.8644402649</v>
      </c>
      <c r="U54" s="172">
        <f>MAX(VLOOKUP($C54,Calc_OppAtt!$A$47:$AM$66,U$2+1,FALSE),VLOOKUP($D54,Calc_OppAtt!$A$47:$AM$66,U$2+1,FALSE))</f>
        <v>1.170479452</v>
      </c>
      <c r="V54" s="172">
        <f>MAX(VLOOKUP($C54,Calc_OppAtt!$A$47:$AM$66,V$2+1,FALSE),VLOOKUP($D54,Calc_OppAtt!$A$47:$AM$66,V$2+1,FALSE))</f>
        <v>1.178781636</v>
      </c>
      <c r="W54" s="172">
        <f>MAX(VLOOKUP($C54,Calc_OppAtt!$A$47:$AM$66,W$2+1,FALSE),VLOOKUP($D54,Calc_OppAtt!$A$47:$AM$66,W$2+1,FALSE))</f>
        <v>1.218074681</v>
      </c>
      <c r="X54" s="172">
        <f>MAX(VLOOKUP($C54,Calc_OppAtt!$A$47:$AM$66,X$2+1,FALSE),VLOOKUP($D54,Calc_OppAtt!$A$47:$AM$66,X$2+1,FALSE))</f>
        <v>1.414538412</v>
      </c>
      <c r="Y54" s="172">
        <f>MAX(VLOOKUP($C54,Calc_OppAtt!$A$47:$AM$66,Y$2+1,FALSE),VLOOKUP($D54,Calc_OppAtt!$A$47:$AM$66,Y$2+1,FALSE))</f>
        <v>1.178781636</v>
      </c>
      <c r="Z54" s="172">
        <f>MAX(VLOOKUP($C54,Calc_OppAtt!$A$47:$AM$66,Z$2+1,FALSE),VLOOKUP($D54,Calc_OppAtt!$A$47:$AM$66,Z$2+1,FALSE))</f>
        <v>1.100196294</v>
      </c>
      <c r="AA54" s="172">
        <f>MAX(VLOOKUP($C54,Calc_OppAtt!$A$47:$AM$66,AA$2+1,FALSE),VLOOKUP($D54,Calc_OppAtt!$A$47:$AM$66,AA$2+1,FALSE))</f>
        <v>0.8644402649</v>
      </c>
      <c r="AB54" s="172">
        <f>MAX(VLOOKUP($C54,Calc_OppAtt!$A$47:$AM$66,AB$2+1,FALSE),VLOOKUP($D54,Calc_OppAtt!$A$47:$AM$66,AB$2+1,FALSE))</f>
        <v>1.04</v>
      </c>
      <c r="AC54" s="172">
        <f>MAX(VLOOKUP($C54,Calc_OppAtt!$A$47:$AM$66,AC$2+1,FALSE),VLOOKUP($D54,Calc_OppAtt!$A$47:$AM$66,AC$2+1,FALSE))</f>
        <v>1.296660024</v>
      </c>
      <c r="AD54" s="172">
        <f>MAX(VLOOKUP($C54,Calc_OppAtt!$A$47:$AM$66,AD$2+1,FALSE),VLOOKUP($D54,Calc_OppAtt!$A$47:$AM$66,AD$2+1,FALSE))</f>
        <v>1.414538412</v>
      </c>
      <c r="AE54" s="172">
        <f>MAX(VLOOKUP($C54,Calc_OppAtt!$A$47:$AM$66,AE$2+1,FALSE),VLOOKUP($D54,Calc_OppAtt!$A$47:$AM$66,AE$2+1,FALSE))</f>
        <v>0.9788235294</v>
      </c>
      <c r="AF54" s="172">
        <f>MAX(VLOOKUP($C54,Calc_OppAtt!$A$47:$AM$66,AF$2+1,FALSE),VLOOKUP($D54,Calc_OppAtt!$A$47:$AM$66,AF$2+1,FALSE))</f>
        <v>0.8644402649</v>
      </c>
      <c r="AG54" s="172">
        <f>MAX(VLOOKUP($C54,Calc_OppAtt!$A$47:$AM$66,AG$2+1,FALSE),VLOOKUP($D54,Calc_OppAtt!$A$47:$AM$66,AG$2+1,FALSE))</f>
        <v>1.493123755</v>
      </c>
      <c r="AH54" s="172">
        <f>MAX(VLOOKUP($C54,Calc_OppAtt!$A$47:$AM$66,AH$2+1,FALSE),VLOOKUP($D54,Calc_OppAtt!$A$47:$AM$66,AH$2+1,FALSE))</f>
        <v>1.060903995</v>
      </c>
      <c r="AI54" s="172">
        <f>MAX(VLOOKUP($C54,Calc_OppAtt!$A$47:$AM$66,AI$2+1,FALSE),VLOOKUP($D54,Calc_OppAtt!$A$47:$AM$66,AI$2+1,FALSE))</f>
        <v>1.178781636</v>
      </c>
      <c r="AJ54" s="172">
        <f>MAX(VLOOKUP($C54,Calc_OppAtt!$A$47:$AM$66,AJ$2+1,FALSE),VLOOKUP($D54,Calc_OppAtt!$A$47:$AM$66,AJ$2+1,FALSE))</f>
        <v>1.178781636</v>
      </c>
      <c r="AK54" s="172">
        <f>MAX(VLOOKUP($C54,Calc_OppAtt!$A$47:$AM$66,AK$2+1,FALSE),VLOOKUP($D54,Calc_OppAtt!$A$47:$AM$66,AK$2+1,FALSE))</f>
        <v>1.475821918</v>
      </c>
      <c r="AL54" s="172">
        <f>MAX(VLOOKUP($C54,Calc_OppAtt!$A$47:$AM$66,AL$2+1,FALSE),VLOOKUP($D54,Calc_OppAtt!$A$47:$AM$66,AL$2+1,FALSE))</f>
        <v>1.218074681</v>
      </c>
      <c r="AM54" s="172">
        <f>MAX(VLOOKUP($C54,Calc_OppAtt!$A$47:$AM$66,AM$2+1,FALSE),VLOOKUP($D54,Calc_OppAtt!$A$47:$AM$66,AM$2+1,FALSE))</f>
        <v>1.101176471</v>
      </c>
      <c r="AN54" s="172">
        <f>MAX(VLOOKUP($C54,Calc_OppAtt!$A$47:$AM$66,AN$2+1,FALSE),VLOOKUP($D54,Calc_OppAtt!$A$47:$AM$66,AN$2+1,FALSE))</f>
        <v>1.178781636</v>
      </c>
      <c r="AO54" s="172">
        <f>MAX(VLOOKUP($C54,Calc_OppAtt!$A$47:$AM$66,AO$2+1,FALSE),VLOOKUP($D54,Calc_OppAtt!$A$47:$AM$66,AO$2+1,FALSE))</f>
        <v>0.785854922</v>
      </c>
      <c r="AP54" s="172">
        <f>MAX(VLOOKUP($C54,Calc_OppAtt!$A$47:$AM$66,AP$2+1,FALSE),VLOOKUP($D54,Calc_OppAtt!$A$47:$AM$66,AP$2+1,FALSE))</f>
        <v>1.65029444</v>
      </c>
      <c r="AQ54" s="170"/>
      <c r="AR54" s="170"/>
    </row>
    <row r="55" ht="12.75" customHeight="1">
      <c r="A55" s="170">
        <f t="shared" si="1"/>
        <v>3</v>
      </c>
      <c r="B55" s="170">
        <f t="shared" si="2"/>
        <v>19</v>
      </c>
      <c r="C55" s="140" t="str">
        <f t="array" ref="C55">INDEX(Fixtures!$A$2:$A$21,A55)</f>
        <v>Brighton</v>
      </c>
      <c r="D55" s="140" t="str">
        <f t="array" ref="D55">INDEX(Fixtures!$A$2:$A$21,B55)</f>
        <v>West Ham</v>
      </c>
      <c r="E55" s="172">
        <f>MAX(VLOOKUP($C55,Calc_OppAtt!$A$47:$AM$66,E$2+1,FALSE),VLOOKUP($D55,Calc_OppAtt!$A$47:$AM$66,E$2+1,FALSE))</f>
        <v>1.218074681</v>
      </c>
      <c r="F55" s="172">
        <f>MAX(VLOOKUP($C55,Calc_OppAtt!$A$47:$AM$66,F$2+1,FALSE),VLOOKUP($D55,Calc_OppAtt!$A$47:$AM$66,F$2+1,FALSE))</f>
        <v>1.218074681</v>
      </c>
      <c r="G55" s="172">
        <f>MAX(VLOOKUP($C55,Calc_OppAtt!$A$47:$AM$66,G$2+1,FALSE),VLOOKUP($D55,Calc_OppAtt!$A$47:$AM$66,G$2+1,FALSE))</f>
        <v>0.785854922</v>
      </c>
      <c r="H55" s="172">
        <f>MAX(VLOOKUP($C55,Calc_OppAtt!$A$47:$AM$66,H$2+1,FALSE),VLOOKUP($D55,Calc_OppAtt!$A$47:$AM$66,H$2+1,FALSE))</f>
        <v>1.475821918</v>
      </c>
      <c r="I55" s="172">
        <f>MAX(VLOOKUP($C55,Calc_OppAtt!$A$47:$AM$66,I$2+1,FALSE),VLOOKUP($D55,Calc_OppAtt!$A$47:$AM$66,I$2+1,FALSE))</f>
        <v>1.021610951</v>
      </c>
      <c r="J55" s="172">
        <f>MAX(VLOOKUP($C55,Calc_OppAtt!$A$47:$AM$66,J$2+1,FALSE),VLOOKUP($D55,Calc_OppAtt!$A$47:$AM$66,J$2+1,FALSE))</f>
        <v>0.8644402649</v>
      </c>
      <c r="K55" s="172">
        <f>MAX(VLOOKUP($C55,Calc_OppAtt!$A$47:$AM$66,K$2+1,FALSE),VLOOKUP($D55,Calc_OppAtt!$A$47:$AM$66,K$2+1,FALSE))</f>
        <v>0.7465618773</v>
      </c>
      <c r="L55" s="172">
        <f>MAX(VLOOKUP($C55,Calc_OppAtt!$A$47:$AM$66,L$2+1,FALSE),VLOOKUP($D55,Calc_OppAtt!$A$47:$AM$66,L$2+1,FALSE))</f>
        <v>1.65029444</v>
      </c>
      <c r="M55" s="172">
        <f>MAX(VLOOKUP($C55,Calc_OppAtt!$A$47:$AM$66,M$2+1,FALSE),VLOOKUP($D55,Calc_OppAtt!$A$47:$AM$66,M$2+1,FALSE))</f>
        <v>0.785854922</v>
      </c>
      <c r="N55" s="172">
        <f>MAX(VLOOKUP($C55,Calc_OppAtt!$A$47:$AM$66,N$2+1,FALSE),VLOOKUP($D55,Calc_OppAtt!$A$47:$AM$66,N$2+1,FALSE))</f>
        <v>1.06869863</v>
      </c>
      <c r="O55" s="172">
        <f>MAX(VLOOKUP($C55,Calc_OppAtt!$A$47:$AM$66,O$2+1,FALSE),VLOOKUP($D55,Calc_OppAtt!$A$47:$AM$66,O$2+1,FALSE))</f>
        <v>0.8644402649</v>
      </c>
      <c r="P55" s="172">
        <f>MAX(VLOOKUP($C55,Calc_OppAtt!$A$47:$AM$66,P$2+1,FALSE),VLOOKUP($D55,Calc_OppAtt!$A$47:$AM$66,P$2+1,FALSE))</f>
        <v>0.9823179059</v>
      </c>
      <c r="Q55" s="172">
        <f>MAX(VLOOKUP($C55,Calc_OppAtt!$A$47:$AM$66,Q$2+1,FALSE),VLOOKUP($D55,Calc_OppAtt!$A$47:$AM$66,Q$2+1,FALSE))</f>
        <v>1.493123755</v>
      </c>
      <c r="R55" s="172">
        <f>MAX(VLOOKUP($C55,Calc_OppAtt!$A$47:$AM$66,R$2+1,FALSE),VLOOKUP($D55,Calc_OppAtt!$A$47:$AM$66,R$2+1,FALSE))</f>
        <v>0.9823179059</v>
      </c>
      <c r="S55" s="172">
        <f>MAX(VLOOKUP($C55,Calc_OppAtt!$A$47:$AM$66,S$2+1,FALSE),VLOOKUP($D55,Calc_OppAtt!$A$47:$AM$66,S$2+1,FALSE))</f>
        <v>1.170479452</v>
      </c>
      <c r="T55" s="172">
        <f>MAX(VLOOKUP($C55,Calc_OppAtt!$A$47:$AM$66,T$2+1,FALSE),VLOOKUP($D55,Calc_OppAtt!$A$47:$AM$66,T$2+1,FALSE))</f>
        <v>1.100196294</v>
      </c>
      <c r="U55" s="172">
        <f>MAX(VLOOKUP($C55,Calc_OppAtt!$A$47:$AM$66,U$2+1,FALSE),VLOOKUP($D55,Calc_OppAtt!$A$47:$AM$66,U$2+1,FALSE))</f>
        <v>1.04</v>
      </c>
      <c r="V55" s="172">
        <f>MAX(VLOOKUP($C55,Calc_OppAtt!$A$47:$AM$66,V$2+1,FALSE),VLOOKUP($D55,Calc_OppAtt!$A$47:$AM$66,V$2+1,FALSE))</f>
        <v>1.296660024</v>
      </c>
      <c r="W55" s="172">
        <f>MAX(VLOOKUP($C55,Calc_OppAtt!$A$47:$AM$66,W$2+1,FALSE),VLOOKUP($D55,Calc_OppAtt!$A$47:$AM$66,W$2+1,FALSE))</f>
        <v>1.218074681</v>
      </c>
      <c r="X55" s="172">
        <f>MAX(VLOOKUP($C55,Calc_OppAtt!$A$47:$AM$66,X$2+1,FALSE),VLOOKUP($D55,Calc_OppAtt!$A$47:$AM$66,X$2+1,FALSE))</f>
        <v>1.414538412</v>
      </c>
      <c r="Y55" s="172">
        <f>MAX(VLOOKUP($C55,Calc_OppAtt!$A$47:$AM$66,Y$2+1,FALSE),VLOOKUP($D55,Calc_OppAtt!$A$47:$AM$66,Y$2+1,FALSE))</f>
        <v>1.139489338</v>
      </c>
      <c r="Z55" s="172">
        <f>MAX(VLOOKUP($C55,Calc_OppAtt!$A$47:$AM$66,Z$2+1,FALSE),VLOOKUP($D55,Calc_OppAtt!$A$47:$AM$66,Z$2+1,FALSE))</f>
        <v>1.218074681</v>
      </c>
      <c r="AA55" s="172">
        <f>MAX(VLOOKUP($C55,Calc_OppAtt!$A$47:$AM$66,AA$2+1,FALSE),VLOOKUP($D55,Calc_OppAtt!$A$47:$AM$66,AA$2+1,FALSE))</f>
        <v>1.178781636</v>
      </c>
      <c r="AB55" s="172">
        <f>MAX(VLOOKUP($C55,Calc_OppAtt!$A$47:$AM$66,AB$2+1,FALSE),VLOOKUP($D55,Calc_OppAtt!$A$47:$AM$66,AB$2+1,FALSE))</f>
        <v>1.101176471</v>
      </c>
      <c r="AC55" s="172">
        <f>MAX(VLOOKUP($C55,Calc_OppAtt!$A$47:$AM$66,AC$2+1,FALSE),VLOOKUP($D55,Calc_OppAtt!$A$47:$AM$66,AC$2+1,FALSE))</f>
        <v>1.296660024</v>
      </c>
      <c r="AD55" s="172">
        <f>MAX(VLOOKUP($C55,Calc_OppAtt!$A$47:$AM$66,AD$2+1,FALSE),VLOOKUP($D55,Calc_OppAtt!$A$47:$AM$66,AD$2+1,FALSE))</f>
        <v>1.060903995</v>
      </c>
      <c r="AE55" s="172">
        <f>MAX(VLOOKUP($C55,Calc_OppAtt!$A$47:$AM$66,AE$2+1,FALSE),VLOOKUP($D55,Calc_OppAtt!$A$47:$AM$66,AE$2+1,FALSE))</f>
        <v>1.475821918</v>
      </c>
      <c r="AF55" s="172">
        <f>MAX(VLOOKUP($C55,Calc_OppAtt!$A$47:$AM$66,AF$2+1,FALSE),VLOOKUP($D55,Calc_OppAtt!$A$47:$AM$66,AF$2+1,FALSE))</f>
        <v>0.8644402649</v>
      </c>
      <c r="AG55" s="172">
        <f>MAX(VLOOKUP($C55,Calc_OppAtt!$A$47:$AM$66,AG$2+1,FALSE),VLOOKUP($D55,Calc_OppAtt!$A$47:$AM$66,AG$2+1,FALSE))</f>
        <v>1.296660024</v>
      </c>
      <c r="AH55" s="172">
        <f>MAX(VLOOKUP($C55,Calc_OppAtt!$A$47:$AM$66,AH$2+1,FALSE),VLOOKUP($D55,Calc_OppAtt!$A$47:$AM$66,AH$2+1,FALSE))</f>
        <v>1.060903995</v>
      </c>
      <c r="AI55" s="172">
        <f>MAX(VLOOKUP($C55,Calc_OppAtt!$A$47:$AM$66,AI$2+1,FALSE),VLOOKUP($D55,Calc_OppAtt!$A$47:$AM$66,AI$2+1,FALSE))</f>
        <v>1.296660024</v>
      </c>
      <c r="AJ55" s="172">
        <f>MAX(VLOOKUP($C55,Calc_OppAtt!$A$47:$AM$66,AJ$2+1,FALSE),VLOOKUP($D55,Calc_OppAtt!$A$47:$AM$66,AJ$2+1,FALSE))</f>
        <v>1.414538412</v>
      </c>
      <c r="AK55" s="172">
        <f>MAX(VLOOKUP($C55,Calc_OppAtt!$A$47:$AM$66,AK$2+1,FALSE),VLOOKUP($D55,Calc_OppAtt!$A$47:$AM$66,AK$2+1,FALSE))</f>
        <v>0.6286834896</v>
      </c>
      <c r="AL55" s="172">
        <f>MAX(VLOOKUP($C55,Calc_OppAtt!$A$47:$AM$66,AL$2+1,FALSE),VLOOKUP($D55,Calc_OppAtt!$A$47:$AM$66,AL$2+1,FALSE))</f>
        <v>1.218074681</v>
      </c>
      <c r="AM55" s="172">
        <f>MAX(VLOOKUP($C55,Calc_OppAtt!$A$47:$AM$66,AM$2+1,FALSE),VLOOKUP($D55,Calc_OppAtt!$A$47:$AM$66,AM$2+1,FALSE))</f>
        <v>1.493123755</v>
      </c>
      <c r="AN55" s="172">
        <f>MAX(VLOOKUP($C55,Calc_OppAtt!$A$47:$AM$66,AN$2+1,FALSE),VLOOKUP($D55,Calc_OppAtt!$A$47:$AM$66,AN$2+1,FALSE))</f>
        <v>1.178781636</v>
      </c>
      <c r="AO55" s="172">
        <f>MAX(VLOOKUP($C55,Calc_OppAtt!$A$47:$AM$66,AO$2+1,FALSE),VLOOKUP($D55,Calc_OppAtt!$A$47:$AM$66,AO$2+1,FALSE))</f>
        <v>1.178781636</v>
      </c>
      <c r="AP55" s="172">
        <f>MAX(VLOOKUP($C55,Calc_OppAtt!$A$47:$AM$66,AP$2+1,FALSE),VLOOKUP($D55,Calc_OppAtt!$A$47:$AM$66,AP$2+1,FALSE))</f>
        <v>1.218074681</v>
      </c>
      <c r="AQ55" s="170"/>
      <c r="AR55" s="170"/>
    </row>
    <row r="56" ht="12.75" customHeight="1">
      <c r="A56" s="170">
        <f t="shared" si="1"/>
        <v>3</v>
      </c>
      <c r="B56" s="170">
        <f t="shared" si="2"/>
        <v>20</v>
      </c>
      <c r="C56" s="140" t="str">
        <f t="array" ref="C56">INDEX(Fixtures!$A$2:$A$21,A56)</f>
        <v>Brighton</v>
      </c>
      <c r="D56" s="140" t="str">
        <f t="array" ref="D56">INDEX(Fixtures!$A$2:$A$21,B56)</f>
        <v>Wolves</v>
      </c>
      <c r="E56" s="172">
        <f>MAX(VLOOKUP($C56,Calc_OppAtt!$A$47:$AM$66,E$2+1,FALSE),VLOOKUP($D56,Calc_OppAtt!$A$47:$AM$66,E$2+1,FALSE))</f>
        <v>1.414538412</v>
      </c>
      <c r="F56" s="172">
        <f>MAX(VLOOKUP($C56,Calc_OppAtt!$A$47:$AM$66,F$2+1,FALSE),VLOOKUP($D56,Calc_OppAtt!$A$47:$AM$66,F$2+1,FALSE))</f>
        <v>0.8644402649</v>
      </c>
      <c r="G56" s="172">
        <f>MAX(VLOOKUP($C56,Calc_OppAtt!$A$47:$AM$66,G$2+1,FALSE),VLOOKUP($D56,Calc_OppAtt!$A$47:$AM$66,G$2+1,FALSE))</f>
        <v>0.5108058486</v>
      </c>
      <c r="H56" s="172">
        <f>MAX(VLOOKUP($C56,Calc_OppAtt!$A$47:$AM$66,H$2+1,FALSE),VLOOKUP($D56,Calc_OppAtt!$A$47:$AM$66,H$2+1,FALSE))</f>
        <v>1.475821918</v>
      </c>
      <c r="I56" s="172">
        <f>MAX(VLOOKUP($C56,Calc_OppAtt!$A$47:$AM$66,I$2+1,FALSE),VLOOKUP($D56,Calc_OppAtt!$A$47:$AM$66,I$2+1,FALSE))</f>
        <v>1.021610951</v>
      </c>
      <c r="J56" s="172">
        <f>MAX(VLOOKUP($C56,Calc_OppAtt!$A$47:$AM$66,J$2+1,FALSE),VLOOKUP($D56,Calc_OppAtt!$A$47:$AM$66,J$2+1,FALSE))</f>
        <v>0.785854922</v>
      </c>
      <c r="K56" s="172">
        <f>MAX(VLOOKUP($C56,Calc_OppAtt!$A$47:$AM$66,K$2+1,FALSE),VLOOKUP($D56,Calc_OppAtt!$A$47:$AM$66,K$2+1,FALSE))</f>
        <v>1.178781636</v>
      </c>
      <c r="L56" s="172">
        <f>MAX(VLOOKUP($C56,Calc_OppAtt!$A$47:$AM$66,L$2+1,FALSE),VLOOKUP($D56,Calc_OppAtt!$A$47:$AM$66,L$2+1,FALSE))</f>
        <v>1.65029444</v>
      </c>
      <c r="M56" s="172">
        <f>MAX(VLOOKUP($C56,Calc_OppAtt!$A$47:$AM$66,M$2+1,FALSE),VLOOKUP($D56,Calc_OppAtt!$A$47:$AM$66,M$2+1,FALSE))</f>
        <v>1.296660024</v>
      </c>
      <c r="N56" s="172">
        <f>MAX(VLOOKUP($C56,Calc_OppAtt!$A$47:$AM$66,N$2+1,FALSE),VLOOKUP($D56,Calc_OppAtt!$A$47:$AM$66,N$2+1,FALSE))</f>
        <v>1.06869863</v>
      </c>
      <c r="O56" s="172">
        <f>MAX(VLOOKUP($C56,Calc_OppAtt!$A$47:$AM$66,O$2+1,FALSE),VLOOKUP($D56,Calc_OppAtt!$A$47:$AM$66,O$2+1,FALSE))</f>
        <v>0.8644402649</v>
      </c>
      <c r="P56" s="172">
        <f>MAX(VLOOKUP($C56,Calc_OppAtt!$A$47:$AM$66,P$2+1,FALSE),VLOOKUP($D56,Calc_OppAtt!$A$47:$AM$66,P$2+1,FALSE))</f>
        <v>0.9788235294</v>
      </c>
      <c r="Q56" s="172">
        <f>MAX(VLOOKUP($C56,Calc_OppAtt!$A$47:$AM$66,Q$2+1,FALSE),VLOOKUP($D56,Calc_OppAtt!$A$47:$AM$66,Q$2+1,FALSE))</f>
        <v>1.493123755</v>
      </c>
      <c r="R56" s="172">
        <f>MAX(VLOOKUP($C56,Calc_OppAtt!$A$47:$AM$66,R$2+1,FALSE),VLOOKUP($D56,Calc_OppAtt!$A$47:$AM$66,R$2+1,FALSE))</f>
        <v>0.9823179059</v>
      </c>
      <c r="S56" s="172">
        <f>MAX(VLOOKUP($C56,Calc_OppAtt!$A$47:$AM$66,S$2+1,FALSE),VLOOKUP($D56,Calc_OppAtt!$A$47:$AM$66,S$2+1,FALSE))</f>
        <v>1.100196294</v>
      </c>
      <c r="T56" s="172">
        <f>MAX(VLOOKUP($C56,Calc_OppAtt!$A$47:$AM$66,T$2+1,FALSE),VLOOKUP($D56,Calc_OppAtt!$A$47:$AM$66,T$2+1,FALSE))</f>
        <v>0.6679765344</v>
      </c>
      <c r="U56" s="172">
        <f>MAX(VLOOKUP($C56,Calc_OppAtt!$A$47:$AM$66,U$2+1,FALSE),VLOOKUP($D56,Calc_OppAtt!$A$47:$AM$66,U$2+1,FALSE))</f>
        <v>1.218074681</v>
      </c>
      <c r="V56" s="172">
        <f>MAX(VLOOKUP($C56,Calc_OppAtt!$A$47:$AM$66,V$2+1,FALSE),VLOOKUP($D56,Calc_OppAtt!$A$47:$AM$66,V$2+1,FALSE))</f>
        <v>1.178781636</v>
      </c>
      <c r="W56" s="172">
        <f>MAX(VLOOKUP($C56,Calc_OppAtt!$A$47:$AM$66,W$2+1,FALSE),VLOOKUP($D56,Calc_OppAtt!$A$47:$AM$66,W$2+1,FALSE))</f>
        <v>1.218074681</v>
      </c>
      <c r="X56" s="172">
        <f>MAX(VLOOKUP($C56,Calc_OppAtt!$A$47:$AM$66,X$2+1,FALSE),VLOOKUP($D56,Calc_OppAtt!$A$47:$AM$66,X$2+1,FALSE))</f>
        <v>1.414538412</v>
      </c>
      <c r="Y56" s="172">
        <f>MAX(VLOOKUP($C56,Calc_OppAtt!$A$47:$AM$66,Y$2+1,FALSE),VLOOKUP($D56,Calc_OppAtt!$A$47:$AM$66,Y$2+1,FALSE))</f>
        <v>1.100196294</v>
      </c>
      <c r="Z56" s="172">
        <f>MAX(VLOOKUP($C56,Calc_OppAtt!$A$47:$AM$66,Z$2+1,FALSE),VLOOKUP($D56,Calc_OppAtt!$A$47:$AM$66,Z$2+1,FALSE))</f>
        <v>1.100196294</v>
      </c>
      <c r="AA56" s="172">
        <f>MAX(VLOOKUP($C56,Calc_OppAtt!$A$47:$AM$66,AA$2+1,FALSE),VLOOKUP($D56,Calc_OppAtt!$A$47:$AM$66,AA$2+1,FALSE))</f>
        <v>1.493123755</v>
      </c>
      <c r="AB56" s="172">
        <f>MAX(VLOOKUP($C56,Calc_OppAtt!$A$47:$AM$66,AB$2+1,FALSE),VLOOKUP($D56,Calc_OppAtt!$A$47:$AM$66,AB$2+1,FALSE))</f>
        <v>1.65029444</v>
      </c>
      <c r="AC56" s="172">
        <f>MAX(VLOOKUP($C56,Calc_OppAtt!$A$47:$AM$66,AC$2+1,FALSE),VLOOKUP($D56,Calc_OppAtt!$A$47:$AM$66,AC$2+1,FALSE))</f>
        <v>1.296660024</v>
      </c>
      <c r="AD56" s="172">
        <f>MAX(VLOOKUP($C56,Calc_OppAtt!$A$47:$AM$66,AD$2+1,FALSE),VLOOKUP($D56,Calc_OppAtt!$A$47:$AM$66,AD$2+1,FALSE))</f>
        <v>1.178781636</v>
      </c>
      <c r="AE56" s="172">
        <f>MAX(VLOOKUP($C56,Calc_OppAtt!$A$47:$AM$66,AE$2+1,FALSE),VLOOKUP($D56,Calc_OppAtt!$A$47:$AM$66,AE$2+1,FALSE))</f>
        <v>1.178781636</v>
      </c>
      <c r="AF56" s="172">
        <f>MAX(VLOOKUP($C56,Calc_OppAtt!$A$47:$AM$66,AF$2+1,FALSE),VLOOKUP($D56,Calc_OppAtt!$A$47:$AM$66,AF$2+1,FALSE))</f>
        <v>0.9823179059</v>
      </c>
      <c r="AG56" s="172">
        <f>MAX(VLOOKUP($C56,Calc_OppAtt!$A$47:$AM$66,AG$2+1,FALSE),VLOOKUP($D56,Calc_OppAtt!$A$47:$AM$66,AG$2+1,FALSE))</f>
        <v>1.296660024</v>
      </c>
      <c r="AH56" s="172">
        <f>MAX(VLOOKUP($C56,Calc_OppAtt!$A$47:$AM$66,AH$2+1,FALSE),VLOOKUP($D56,Calc_OppAtt!$A$47:$AM$66,AH$2+1,FALSE))</f>
        <v>1.060903995</v>
      </c>
      <c r="AI56" s="172">
        <f>MAX(VLOOKUP($C56,Calc_OppAtt!$A$47:$AM$66,AI$2+1,FALSE),VLOOKUP($D56,Calc_OppAtt!$A$47:$AM$66,AI$2+1,FALSE))</f>
        <v>1.218074681</v>
      </c>
      <c r="AJ56" s="172">
        <f>MAX(VLOOKUP($C56,Calc_OppAtt!$A$47:$AM$66,AJ$2+1,FALSE),VLOOKUP($D56,Calc_OppAtt!$A$47:$AM$66,AJ$2+1,FALSE))</f>
        <v>1.178781636</v>
      </c>
      <c r="AK56" s="172">
        <f>MAX(VLOOKUP($C56,Calc_OppAtt!$A$47:$AM$66,AK$2+1,FALSE),VLOOKUP($D56,Calc_OppAtt!$A$47:$AM$66,AK$2+1,FALSE))</f>
        <v>0.7465618773</v>
      </c>
      <c r="AL56" s="172">
        <f>MAX(VLOOKUP($C56,Calc_OppAtt!$A$47:$AM$66,AL$2+1,FALSE),VLOOKUP($D56,Calc_OppAtt!$A$47:$AM$66,AL$2+1,FALSE))</f>
        <v>1.218074681</v>
      </c>
      <c r="AM56" s="172">
        <f>MAX(VLOOKUP($C56,Calc_OppAtt!$A$47:$AM$66,AM$2+1,FALSE),VLOOKUP($D56,Calc_OppAtt!$A$47:$AM$66,AM$2+1,FALSE))</f>
        <v>1.139489338</v>
      </c>
      <c r="AN56" s="172">
        <f>MAX(VLOOKUP($C56,Calc_OppAtt!$A$47:$AM$66,AN$2+1,FALSE),VLOOKUP($D56,Calc_OppAtt!$A$47:$AM$66,AN$2+1,FALSE))</f>
        <v>1.218074681</v>
      </c>
      <c r="AO56" s="172">
        <f>MAX(VLOOKUP($C56,Calc_OppAtt!$A$47:$AM$66,AO$2+1,FALSE),VLOOKUP($D56,Calc_OppAtt!$A$47:$AM$66,AO$2+1,FALSE))</f>
        <v>1.475821918</v>
      </c>
      <c r="AP56" s="172">
        <f>MAX(VLOOKUP($C56,Calc_OppAtt!$A$47:$AM$66,AP$2+1,FALSE),VLOOKUP($D56,Calc_OppAtt!$A$47:$AM$66,AP$2+1,FALSE))</f>
        <v>0.5108058486</v>
      </c>
      <c r="AQ56" s="170"/>
      <c r="AR56" s="170"/>
    </row>
    <row r="57" ht="12.75" customHeight="1">
      <c r="A57" s="170">
        <f t="shared" si="1"/>
        <v>4</v>
      </c>
      <c r="B57" s="170">
        <f t="shared" si="2"/>
        <v>5</v>
      </c>
      <c r="C57" s="140" t="str">
        <f t="array" ref="C57">INDEX(Fixtures!$A$2:$A$21,A57)</f>
        <v>Burnley</v>
      </c>
      <c r="D57" s="140" t="str">
        <f t="array" ref="D57">INDEX(Fixtures!$A$2:$A$21,B57)</f>
        <v>Cardiff</v>
      </c>
      <c r="E57" s="172">
        <f>MAX(VLOOKUP($C57,Calc_OppAtt!$A$47:$AM$66,E$2+1,FALSE),VLOOKUP($D57,Calc_OppAtt!$A$47:$AM$66,E$2+1,FALSE))</f>
        <v>1.178781636</v>
      </c>
      <c r="F57" s="172">
        <f>MAX(VLOOKUP($C57,Calc_OppAtt!$A$47:$AM$66,F$2+1,FALSE),VLOOKUP($D57,Calc_OppAtt!$A$47:$AM$66,F$2+1,FALSE))</f>
        <v>1.296660024</v>
      </c>
      <c r="G57" s="172">
        <f>MAX(VLOOKUP($C57,Calc_OppAtt!$A$47:$AM$66,G$2+1,FALSE),VLOOKUP($D57,Calc_OppAtt!$A$47:$AM$66,G$2+1,FALSE))</f>
        <v>1.04</v>
      </c>
      <c r="H57" s="172">
        <f>MAX(VLOOKUP($C57,Calc_OppAtt!$A$47:$AM$66,H$2+1,FALSE),VLOOKUP($D57,Calc_OppAtt!$A$47:$AM$66,H$2+1,FALSE))</f>
        <v>1.218074681</v>
      </c>
      <c r="I57" s="172">
        <f>MAX(VLOOKUP($C57,Calc_OppAtt!$A$47:$AM$66,I$2+1,FALSE),VLOOKUP($D57,Calc_OppAtt!$A$47:$AM$66,I$2+1,FALSE))</f>
        <v>1.101176471</v>
      </c>
      <c r="J57" s="172">
        <f>MAX(VLOOKUP($C57,Calc_OppAtt!$A$47:$AM$66,J$2+1,FALSE),VLOOKUP($D57,Calc_OppAtt!$A$47:$AM$66,J$2+1,FALSE))</f>
        <v>1.218074681</v>
      </c>
      <c r="K57" s="172">
        <f>MAX(VLOOKUP($C57,Calc_OppAtt!$A$47:$AM$66,K$2+1,FALSE),VLOOKUP($D57,Calc_OppAtt!$A$47:$AM$66,K$2+1,FALSE))</f>
        <v>0.9788235294</v>
      </c>
      <c r="L57" s="172">
        <f>MAX(VLOOKUP($C57,Calc_OppAtt!$A$47:$AM$66,L$2+1,FALSE),VLOOKUP($D57,Calc_OppAtt!$A$47:$AM$66,L$2+1,FALSE))</f>
        <v>1.296660024</v>
      </c>
      <c r="M57" s="172">
        <f>MAX(VLOOKUP($C57,Calc_OppAtt!$A$47:$AM$66,M$2+1,FALSE),VLOOKUP($D57,Calc_OppAtt!$A$47:$AM$66,M$2+1,FALSE))</f>
        <v>1.475821918</v>
      </c>
      <c r="N57" s="172">
        <f>MAX(VLOOKUP($C57,Calc_OppAtt!$A$47:$AM$66,N$2+1,FALSE),VLOOKUP($D57,Calc_OppAtt!$A$47:$AM$66,N$2+1,FALSE))</f>
        <v>0.8644402649</v>
      </c>
      <c r="O57" s="172">
        <f>MAX(VLOOKUP($C57,Calc_OppAtt!$A$47:$AM$66,O$2+1,FALSE),VLOOKUP($D57,Calc_OppAtt!$A$47:$AM$66,O$2+1,FALSE))</f>
        <v>1.493123755</v>
      </c>
      <c r="P57" s="172">
        <f>MAX(VLOOKUP($C57,Calc_OppAtt!$A$47:$AM$66,P$2+1,FALSE),VLOOKUP($D57,Calc_OppAtt!$A$47:$AM$66,P$2+1,FALSE))</f>
        <v>1.139489338</v>
      </c>
      <c r="Q57" s="172">
        <f>MAX(VLOOKUP($C57,Calc_OppAtt!$A$47:$AM$66,Q$2+1,FALSE),VLOOKUP($D57,Calc_OppAtt!$A$47:$AM$66,Q$2+1,FALSE))</f>
        <v>1.178781636</v>
      </c>
      <c r="R57" s="172">
        <f>MAX(VLOOKUP($C57,Calc_OppAtt!$A$47:$AM$66,R$2+1,FALSE),VLOOKUP($D57,Calc_OppAtt!$A$47:$AM$66,R$2+1,FALSE))</f>
        <v>1.06869863</v>
      </c>
      <c r="S57" s="172">
        <f>MAX(VLOOKUP($C57,Calc_OppAtt!$A$47:$AM$66,S$2+1,FALSE),VLOOKUP($D57,Calc_OppAtt!$A$47:$AM$66,S$2+1,FALSE))</f>
        <v>1.100196294</v>
      </c>
      <c r="T57" s="172">
        <f>MAX(VLOOKUP($C57,Calc_OppAtt!$A$47:$AM$66,T$2+1,FALSE),VLOOKUP($D57,Calc_OppAtt!$A$47:$AM$66,T$2+1,FALSE))</f>
        <v>1.178781636</v>
      </c>
      <c r="U57" s="172">
        <f>MAX(VLOOKUP($C57,Calc_OppAtt!$A$47:$AM$66,U$2+1,FALSE),VLOOKUP($D57,Calc_OppAtt!$A$47:$AM$66,U$2+1,FALSE))</f>
        <v>1.218074681</v>
      </c>
      <c r="V57" s="172">
        <f>MAX(VLOOKUP($C57,Calc_OppAtt!$A$47:$AM$66,V$2+1,FALSE),VLOOKUP($D57,Calc_OppAtt!$A$47:$AM$66,V$2+1,FALSE))</f>
        <v>0.785854922</v>
      </c>
      <c r="W57" s="172">
        <f>MAX(VLOOKUP($C57,Calc_OppAtt!$A$47:$AM$66,W$2+1,FALSE),VLOOKUP($D57,Calc_OppAtt!$A$47:$AM$66,W$2+1,FALSE))</f>
        <v>1.414538412</v>
      </c>
      <c r="X57" s="172">
        <f>MAX(VLOOKUP($C57,Calc_OppAtt!$A$47:$AM$66,X$2+1,FALSE),VLOOKUP($D57,Calc_OppAtt!$A$47:$AM$66,X$2+1,FALSE))</f>
        <v>1.65029444</v>
      </c>
      <c r="Y57" s="172">
        <f>MAX(VLOOKUP($C57,Calc_OppAtt!$A$47:$AM$66,Y$2+1,FALSE),VLOOKUP($D57,Calc_OppAtt!$A$47:$AM$66,Y$2+1,FALSE))</f>
        <v>0.9823179059</v>
      </c>
      <c r="Z57" s="172">
        <f>MAX(VLOOKUP($C57,Calc_OppAtt!$A$47:$AM$66,Z$2+1,FALSE),VLOOKUP($D57,Calc_OppAtt!$A$47:$AM$66,Z$2+1,FALSE))</f>
        <v>1.475821918</v>
      </c>
      <c r="AA57" s="172">
        <f>MAX(VLOOKUP($C57,Calc_OppAtt!$A$47:$AM$66,AA$2+1,FALSE),VLOOKUP($D57,Calc_OppAtt!$A$47:$AM$66,AA$2+1,FALSE))</f>
        <v>1.218074681</v>
      </c>
      <c r="AB57" s="172">
        <f>MAX(VLOOKUP($C57,Calc_OppAtt!$A$47:$AM$66,AB$2+1,FALSE),VLOOKUP($D57,Calc_OppAtt!$A$47:$AM$66,AB$2+1,FALSE))</f>
        <v>0.785854922</v>
      </c>
      <c r="AC57" s="172">
        <f>MAX(VLOOKUP($C57,Calc_OppAtt!$A$47:$AM$66,AC$2+1,FALSE),VLOOKUP($D57,Calc_OppAtt!$A$47:$AM$66,AC$2+1,FALSE))</f>
        <v>1.218074681</v>
      </c>
      <c r="AD57" s="172">
        <f>MAX(VLOOKUP($C57,Calc_OppAtt!$A$47:$AM$66,AD$2+1,FALSE),VLOOKUP($D57,Calc_OppAtt!$A$47:$AM$66,AD$2+1,FALSE))</f>
        <v>1.021610951</v>
      </c>
      <c r="AE57" s="172">
        <f>MAX(VLOOKUP($C57,Calc_OppAtt!$A$47:$AM$66,AE$2+1,FALSE),VLOOKUP($D57,Calc_OppAtt!$A$47:$AM$66,AE$2+1,FALSE))</f>
        <v>1.296660024</v>
      </c>
      <c r="AF57" s="172">
        <f>MAX(VLOOKUP($C57,Calc_OppAtt!$A$47:$AM$66,AF$2+1,FALSE),VLOOKUP($D57,Calc_OppAtt!$A$47:$AM$66,AF$2+1,FALSE))</f>
        <v>1.414538412</v>
      </c>
      <c r="AG57" s="172">
        <f>MAX(VLOOKUP($C57,Calc_OppAtt!$A$47:$AM$66,AG$2+1,FALSE),VLOOKUP($D57,Calc_OppAtt!$A$47:$AM$66,AG$2+1,FALSE))</f>
        <v>1.101176471</v>
      </c>
      <c r="AH57" s="172">
        <f>MAX(VLOOKUP($C57,Calc_OppAtt!$A$47:$AM$66,AH$2+1,FALSE),VLOOKUP($D57,Calc_OppAtt!$A$47:$AM$66,AH$2+1,FALSE))</f>
        <v>1.65029444</v>
      </c>
      <c r="AI57" s="172">
        <f>MAX(VLOOKUP($C57,Calc_OppAtt!$A$47:$AM$66,AI$2+1,FALSE),VLOOKUP($D57,Calc_OppAtt!$A$47:$AM$66,AI$2+1,FALSE))</f>
        <v>1.493123755</v>
      </c>
      <c r="AJ57" s="172">
        <f>MAX(VLOOKUP($C57,Calc_OppAtt!$A$47:$AM$66,AJ$2+1,FALSE),VLOOKUP($D57,Calc_OppAtt!$A$47:$AM$66,AJ$2+1,FALSE))</f>
        <v>1.06869863</v>
      </c>
      <c r="AK57" s="172">
        <f>MAX(VLOOKUP($C57,Calc_OppAtt!$A$47:$AM$66,AK$2+1,FALSE),VLOOKUP($D57,Calc_OppAtt!$A$47:$AM$66,AK$2+1,FALSE))</f>
        <v>1.178781636</v>
      </c>
      <c r="AL57" s="172">
        <f>MAX(VLOOKUP($C57,Calc_OppAtt!$A$47:$AM$66,AL$2+1,FALSE),VLOOKUP($D57,Calc_OppAtt!$A$47:$AM$66,AL$2+1,FALSE))</f>
        <v>1.170479452</v>
      </c>
      <c r="AM57" s="172">
        <f>MAX(VLOOKUP($C57,Calc_OppAtt!$A$47:$AM$66,AM$2+1,FALSE),VLOOKUP($D57,Calc_OppAtt!$A$47:$AM$66,AM$2+1,FALSE))</f>
        <v>1.100196294</v>
      </c>
      <c r="AN57" s="172">
        <f>MAX(VLOOKUP($C57,Calc_OppAtt!$A$47:$AM$66,AN$2+1,FALSE),VLOOKUP($D57,Calc_OppAtt!$A$47:$AM$66,AN$2+1,FALSE))</f>
        <v>1.04</v>
      </c>
      <c r="AO57" s="172">
        <f>MAX(VLOOKUP($C57,Calc_OppAtt!$A$47:$AM$66,AO$2+1,FALSE),VLOOKUP($D57,Calc_OppAtt!$A$47:$AM$66,AO$2+1,FALSE))</f>
        <v>1.100196294</v>
      </c>
      <c r="AP57" s="172">
        <f>MAX(VLOOKUP($C57,Calc_OppAtt!$A$47:$AM$66,AP$2+1,FALSE),VLOOKUP($D57,Calc_OppAtt!$A$47:$AM$66,AP$2+1,FALSE))</f>
        <v>1.218074681</v>
      </c>
      <c r="AQ57" s="170"/>
      <c r="AR57" s="170"/>
    </row>
    <row r="58" ht="12.75" customHeight="1">
      <c r="A58" s="170">
        <f t="shared" si="1"/>
        <v>4</v>
      </c>
      <c r="B58" s="170">
        <f t="shared" si="2"/>
        <v>6</v>
      </c>
      <c r="C58" s="140" t="str">
        <f t="array" ref="C58">INDEX(Fixtures!$A$2:$A$21,A58)</f>
        <v>Burnley</v>
      </c>
      <c r="D58" s="140" t="str">
        <f t="array" ref="D58">INDEX(Fixtures!$A$2:$A$21,B58)</f>
        <v>Chelsea</v>
      </c>
      <c r="E58" s="172">
        <f>MAX(VLOOKUP($C58,Calc_OppAtt!$A$47:$AM$66,E$2+1,FALSE),VLOOKUP($D58,Calc_OppAtt!$A$47:$AM$66,E$2+1,FALSE))</f>
        <v>1.021610951</v>
      </c>
      <c r="F58" s="172">
        <f>MAX(VLOOKUP($C58,Calc_OppAtt!$A$47:$AM$66,F$2+1,FALSE),VLOOKUP($D58,Calc_OppAtt!$A$47:$AM$66,F$2+1,FALSE))</f>
        <v>1.296660024</v>
      </c>
      <c r="G58" s="172">
        <f>MAX(VLOOKUP($C58,Calc_OppAtt!$A$47:$AM$66,G$2+1,FALSE),VLOOKUP($D58,Calc_OppAtt!$A$47:$AM$66,G$2+1,FALSE))</f>
        <v>1.04</v>
      </c>
      <c r="H58" s="172">
        <f>MAX(VLOOKUP($C58,Calc_OppAtt!$A$47:$AM$66,H$2+1,FALSE),VLOOKUP($D58,Calc_OppAtt!$A$47:$AM$66,H$2+1,FALSE))</f>
        <v>1.218074681</v>
      </c>
      <c r="I58" s="172">
        <f>MAX(VLOOKUP($C58,Calc_OppAtt!$A$47:$AM$66,I$2+1,FALSE),VLOOKUP($D58,Calc_OppAtt!$A$47:$AM$66,I$2+1,FALSE))</f>
        <v>1.170479452</v>
      </c>
      <c r="J58" s="172">
        <f>MAX(VLOOKUP($C58,Calc_OppAtt!$A$47:$AM$66,J$2+1,FALSE),VLOOKUP($D58,Calc_OppAtt!$A$47:$AM$66,J$2+1,FALSE))</f>
        <v>1.218074681</v>
      </c>
      <c r="K58" s="172">
        <f>MAX(VLOOKUP($C58,Calc_OppAtt!$A$47:$AM$66,K$2+1,FALSE),VLOOKUP($D58,Calc_OppAtt!$A$47:$AM$66,K$2+1,FALSE))</f>
        <v>1.100196294</v>
      </c>
      <c r="L58" s="172">
        <f>MAX(VLOOKUP($C58,Calc_OppAtt!$A$47:$AM$66,L$2+1,FALSE),VLOOKUP($D58,Calc_OppAtt!$A$47:$AM$66,L$2+1,FALSE))</f>
        <v>1.296660024</v>
      </c>
      <c r="M58" s="172">
        <f>MAX(VLOOKUP($C58,Calc_OppAtt!$A$47:$AM$66,M$2+1,FALSE),VLOOKUP($D58,Calc_OppAtt!$A$47:$AM$66,M$2+1,FALSE))</f>
        <v>0.7465618773</v>
      </c>
      <c r="N58" s="172">
        <f>MAX(VLOOKUP($C58,Calc_OppAtt!$A$47:$AM$66,N$2+1,FALSE),VLOOKUP($D58,Calc_OppAtt!$A$47:$AM$66,N$2+1,FALSE))</f>
        <v>0.8644402649</v>
      </c>
      <c r="O58" s="172">
        <f>MAX(VLOOKUP($C58,Calc_OppAtt!$A$47:$AM$66,O$2+1,FALSE),VLOOKUP($D58,Calc_OppAtt!$A$47:$AM$66,O$2+1,FALSE))</f>
        <v>1.100196294</v>
      </c>
      <c r="P58" s="172">
        <f>MAX(VLOOKUP($C58,Calc_OppAtt!$A$47:$AM$66,P$2+1,FALSE),VLOOKUP($D58,Calc_OppAtt!$A$47:$AM$66,P$2+1,FALSE))</f>
        <v>1.414538412</v>
      </c>
      <c r="Q58" s="172">
        <f>MAX(VLOOKUP($C58,Calc_OppAtt!$A$47:$AM$66,Q$2+1,FALSE),VLOOKUP($D58,Calc_OppAtt!$A$47:$AM$66,Q$2+1,FALSE))</f>
        <v>1.178781636</v>
      </c>
      <c r="R58" s="172">
        <f>MAX(VLOOKUP($C58,Calc_OppAtt!$A$47:$AM$66,R$2+1,FALSE),VLOOKUP($D58,Calc_OppAtt!$A$47:$AM$66,R$2+1,FALSE))</f>
        <v>1.475821918</v>
      </c>
      <c r="S58" s="172">
        <f>MAX(VLOOKUP($C58,Calc_OppAtt!$A$47:$AM$66,S$2+1,FALSE),VLOOKUP($D58,Calc_OppAtt!$A$47:$AM$66,S$2+1,FALSE))</f>
        <v>1.101176471</v>
      </c>
      <c r="T58" s="172">
        <f>MAX(VLOOKUP($C58,Calc_OppAtt!$A$47:$AM$66,T$2+1,FALSE),VLOOKUP($D58,Calc_OppAtt!$A$47:$AM$66,T$2+1,FALSE))</f>
        <v>1.139489338</v>
      </c>
      <c r="U58" s="172">
        <f>MAX(VLOOKUP($C58,Calc_OppAtt!$A$47:$AM$66,U$2+1,FALSE),VLOOKUP($D58,Calc_OppAtt!$A$47:$AM$66,U$2+1,FALSE))</f>
        <v>0.9823179059</v>
      </c>
      <c r="V58" s="172">
        <f>MAX(VLOOKUP($C58,Calc_OppAtt!$A$47:$AM$66,V$2+1,FALSE),VLOOKUP($D58,Calc_OppAtt!$A$47:$AM$66,V$2+1,FALSE))</f>
        <v>1.493123755</v>
      </c>
      <c r="W58" s="172">
        <f>MAX(VLOOKUP($C58,Calc_OppAtt!$A$47:$AM$66,W$2+1,FALSE),VLOOKUP($D58,Calc_OppAtt!$A$47:$AM$66,W$2+1,FALSE))</f>
        <v>1.414538412</v>
      </c>
      <c r="X58" s="172">
        <f>MAX(VLOOKUP($C58,Calc_OppAtt!$A$47:$AM$66,X$2+1,FALSE),VLOOKUP($D58,Calc_OppAtt!$A$47:$AM$66,X$2+1,FALSE))</f>
        <v>1.65029444</v>
      </c>
      <c r="Y58" s="172">
        <f>MAX(VLOOKUP($C58,Calc_OppAtt!$A$47:$AM$66,Y$2+1,FALSE),VLOOKUP($D58,Calc_OppAtt!$A$47:$AM$66,Y$2+1,FALSE))</f>
        <v>1.178781636</v>
      </c>
      <c r="Z58" s="172">
        <f>MAX(VLOOKUP($C58,Calc_OppAtt!$A$47:$AM$66,Z$2+1,FALSE),VLOOKUP($D58,Calc_OppAtt!$A$47:$AM$66,Z$2+1,FALSE))</f>
        <v>1.475821918</v>
      </c>
      <c r="AA58" s="172">
        <f>MAX(VLOOKUP($C58,Calc_OppAtt!$A$47:$AM$66,AA$2+1,FALSE),VLOOKUP($D58,Calc_OppAtt!$A$47:$AM$66,AA$2+1,FALSE))</f>
        <v>1.218074681</v>
      </c>
      <c r="AB58" s="172">
        <f>MAX(VLOOKUP($C58,Calc_OppAtt!$A$47:$AM$66,AB$2+1,FALSE),VLOOKUP($D58,Calc_OppAtt!$A$47:$AM$66,AB$2+1,FALSE))</f>
        <v>1.178781636</v>
      </c>
      <c r="AC58" s="172">
        <f>MAX(VLOOKUP($C58,Calc_OppAtt!$A$47:$AM$66,AC$2+1,FALSE),VLOOKUP($D58,Calc_OppAtt!$A$47:$AM$66,AC$2+1,FALSE))</f>
        <v>1.296660024</v>
      </c>
      <c r="AD58" s="172">
        <f>MAX(VLOOKUP($C58,Calc_OppAtt!$A$47:$AM$66,AD$2+1,FALSE),VLOOKUP($D58,Calc_OppAtt!$A$47:$AM$66,AD$2+1,FALSE))</f>
        <v>0.9823179059</v>
      </c>
      <c r="AE58" s="172">
        <f>MAX(VLOOKUP($C58,Calc_OppAtt!$A$47:$AM$66,AE$2+1,FALSE),VLOOKUP($D58,Calc_OppAtt!$A$47:$AM$66,AE$2+1,FALSE))</f>
        <v>1.139489338</v>
      </c>
      <c r="AF58" s="172">
        <f>MAX(VLOOKUP($C58,Calc_OppAtt!$A$47:$AM$66,AF$2+1,FALSE),VLOOKUP($D58,Calc_OppAtt!$A$47:$AM$66,AF$2+1,FALSE))</f>
        <v>0.785854922</v>
      </c>
      <c r="AG58" s="172">
        <f>MAX(VLOOKUP($C58,Calc_OppAtt!$A$47:$AM$66,AG$2+1,FALSE),VLOOKUP($D58,Calc_OppAtt!$A$47:$AM$66,AG$2+1,FALSE))</f>
        <v>1.100196294</v>
      </c>
      <c r="AH58" s="172">
        <f>MAX(VLOOKUP($C58,Calc_OppAtt!$A$47:$AM$66,AH$2+1,FALSE),VLOOKUP($D58,Calc_OppAtt!$A$47:$AM$66,AH$2+1,FALSE))</f>
        <v>1.06869863</v>
      </c>
      <c r="AI58" s="172">
        <f>MAX(VLOOKUP($C58,Calc_OppAtt!$A$47:$AM$66,AI$2+1,FALSE),VLOOKUP($D58,Calc_OppAtt!$A$47:$AM$66,AI$2+1,FALSE))</f>
        <v>1.493123755</v>
      </c>
      <c r="AJ58" s="172">
        <f>MAX(VLOOKUP($C58,Calc_OppAtt!$A$47:$AM$66,AJ$2+1,FALSE),VLOOKUP($D58,Calc_OppAtt!$A$47:$AM$66,AJ$2+1,FALSE))</f>
        <v>1.06869863</v>
      </c>
      <c r="AK58" s="172">
        <f>MAX(VLOOKUP($C58,Calc_OppAtt!$A$47:$AM$66,AK$2+1,FALSE),VLOOKUP($D58,Calc_OppAtt!$A$47:$AM$66,AK$2+1,FALSE))</f>
        <v>1.65029444</v>
      </c>
      <c r="AL58" s="172">
        <f>MAX(VLOOKUP($C58,Calc_OppAtt!$A$47:$AM$66,AL$2+1,FALSE),VLOOKUP($D58,Calc_OppAtt!$A$47:$AM$66,AL$2+1,FALSE))</f>
        <v>1.170479452</v>
      </c>
      <c r="AM58" s="172">
        <f>MAX(VLOOKUP($C58,Calc_OppAtt!$A$47:$AM$66,AM$2+1,FALSE),VLOOKUP($D58,Calc_OppAtt!$A$47:$AM$66,AM$2+1,FALSE))</f>
        <v>0.8644402649</v>
      </c>
      <c r="AN58" s="172">
        <f>MAX(VLOOKUP($C58,Calc_OppAtt!$A$47:$AM$66,AN$2+1,FALSE),VLOOKUP($D58,Calc_OppAtt!$A$47:$AM$66,AN$2+1,FALSE))</f>
        <v>0.5108058486</v>
      </c>
      <c r="AO58" s="172">
        <f>MAX(VLOOKUP($C58,Calc_OppAtt!$A$47:$AM$66,AO$2+1,FALSE),VLOOKUP($D58,Calc_OppAtt!$A$47:$AM$66,AO$2+1,FALSE))</f>
        <v>1.296660024</v>
      </c>
      <c r="AP58" s="172">
        <f>MAX(VLOOKUP($C58,Calc_OppAtt!$A$47:$AM$66,AP$2+1,FALSE),VLOOKUP($D58,Calc_OppAtt!$A$47:$AM$66,AP$2+1,FALSE))</f>
        <v>1.218074681</v>
      </c>
      <c r="AQ58" s="170"/>
      <c r="AR58" s="170"/>
    </row>
    <row r="59" ht="12.75" customHeight="1">
      <c r="A59" s="170">
        <f t="shared" si="1"/>
        <v>4</v>
      </c>
      <c r="B59" s="170">
        <f t="shared" si="2"/>
        <v>7</v>
      </c>
      <c r="C59" s="140" t="str">
        <f t="array" ref="C59">INDEX(Fixtures!$A$2:$A$21,A59)</f>
        <v>Burnley</v>
      </c>
      <c r="D59" s="140" t="str">
        <f t="array" ref="D59">INDEX(Fixtures!$A$2:$A$21,B59)</f>
        <v>Crystal Palace</v>
      </c>
      <c r="E59" s="172">
        <f>MAX(VLOOKUP($C59,Calc_OppAtt!$A$47:$AM$66,E$2+1,FALSE),VLOOKUP($D59,Calc_OppAtt!$A$47:$AM$66,E$2+1,FALSE))</f>
        <v>1.04</v>
      </c>
      <c r="F59" s="172">
        <f>MAX(VLOOKUP($C59,Calc_OppAtt!$A$47:$AM$66,F$2+1,FALSE),VLOOKUP($D59,Calc_OppAtt!$A$47:$AM$66,F$2+1,FALSE))</f>
        <v>1.296660024</v>
      </c>
      <c r="G59" s="172">
        <f>MAX(VLOOKUP($C59,Calc_OppAtt!$A$47:$AM$66,G$2+1,FALSE),VLOOKUP($D59,Calc_OppAtt!$A$47:$AM$66,G$2+1,FALSE))</f>
        <v>1.218074681</v>
      </c>
      <c r="H59" s="172">
        <f>MAX(VLOOKUP($C59,Calc_OppAtt!$A$47:$AM$66,H$2+1,FALSE),VLOOKUP($D59,Calc_OppAtt!$A$47:$AM$66,H$2+1,FALSE))</f>
        <v>1.178781636</v>
      </c>
      <c r="I59" s="172">
        <f>MAX(VLOOKUP($C59,Calc_OppAtt!$A$47:$AM$66,I$2+1,FALSE),VLOOKUP($D59,Calc_OppAtt!$A$47:$AM$66,I$2+1,FALSE))</f>
        <v>1.101176471</v>
      </c>
      <c r="J59" s="172">
        <f>MAX(VLOOKUP($C59,Calc_OppAtt!$A$47:$AM$66,J$2+1,FALSE),VLOOKUP($D59,Calc_OppAtt!$A$47:$AM$66,J$2+1,FALSE))</f>
        <v>1.218074681</v>
      </c>
      <c r="K59" s="172">
        <f>MAX(VLOOKUP($C59,Calc_OppAtt!$A$47:$AM$66,K$2+1,FALSE),VLOOKUP($D59,Calc_OppAtt!$A$47:$AM$66,K$2+1,FALSE))</f>
        <v>1.178781636</v>
      </c>
      <c r="L59" s="172">
        <f>MAX(VLOOKUP($C59,Calc_OppAtt!$A$47:$AM$66,L$2+1,FALSE),VLOOKUP($D59,Calc_OppAtt!$A$47:$AM$66,L$2+1,FALSE))</f>
        <v>1.296660024</v>
      </c>
      <c r="M59" s="172">
        <f>MAX(VLOOKUP($C59,Calc_OppAtt!$A$47:$AM$66,M$2+1,FALSE),VLOOKUP($D59,Calc_OppAtt!$A$47:$AM$66,M$2+1,FALSE))</f>
        <v>0.8644402649</v>
      </c>
      <c r="N59" s="172">
        <f>MAX(VLOOKUP($C59,Calc_OppAtt!$A$47:$AM$66,N$2+1,FALSE),VLOOKUP($D59,Calc_OppAtt!$A$47:$AM$66,N$2+1,FALSE))</f>
        <v>1.218074681</v>
      </c>
      <c r="O59" s="172">
        <f>MAX(VLOOKUP($C59,Calc_OppAtt!$A$47:$AM$66,O$2+1,FALSE),VLOOKUP($D59,Calc_OppAtt!$A$47:$AM$66,O$2+1,FALSE))</f>
        <v>1.021610951</v>
      </c>
      <c r="P59" s="172">
        <f>MAX(VLOOKUP($C59,Calc_OppAtt!$A$47:$AM$66,P$2+1,FALSE),VLOOKUP($D59,Calc_OppAtt!$A$47:$AM$66,P$2+1,FALSE))</f>
        <v>0.8644402649</v>
      </c>
      <c r="Q59" s="172">
        <f>MAX(VLOOKUP($C59,Calc_OppAtt!$A$47:$AM$66,Q$2+1,FALSE),VLOOKUP($D59,Calc_OppAtt!$A$47:$AM$66,Q$2+1,FALSE))</f>
        <v>1.178781636</v>
      </c>
      <c r="R59" s="172">
        <f>MAX(VLOOKUP($C59,Calc_OppAtt!$A$47:$AM$66,R$2+1,FALSE),VLOOKUP($D59,Calc_OppAtt!$A$47:$AM$66,R$2+1,FALSE))</f>
        <v>1.060903995</v>
      </c>
      <c r="S59" s="172">
        <f>MAX(VLOOKUP($C59,Calc_OppAtt!$A$47:$AM$66,S$2+1,FALSE),VLOOKUP($D59,Calc_OppAtt!$A$47:$AM$66,S$2+1,FALSE))</f>
        <v>1.100196294</v>
      </c>
      <c r="T59" s="172">
        <f>MAX(VLOOKUP($C59,Calc_OppAtt!$A$47:$AM$66,T$2+1,FALSE),VLOOKUP($D59,Calc_OppAtt!$A$47:$AM$66,T$2+1,FALSE))</f>
        <v>1.139489338</v>
      </c>
      <c r="U59" s="172">
        <f>MAX(VLOOKUP($C59,Calc_OppAtt!$A$47:$AM$66,U$2+1,FALSE),VLOOKUP($D59,Calc_OppAtt!$A$47:$AM$66,U$2+1,FALSE))</f>
        <v>1.493123755</v>
      </c>
      <c r="V59" s="172">
        <f>MAX(VLOOKUP($C59,Calc_OppAtt!$A$47:$AM$66,V$2+1,FALSE),VLOOKUP($D59,Calc_OppAtt!$A$47:$AM$66,V$2+1,FALSE))</f>
        <v>0.785854922</v>
      </c>
      <c r="W59" s="172">
        <f>MAX(VLOOKUP($C59,Calc_OppAtt!$A$47:$AM$66,W$2+1,FALSE),VLOOKUP($D59,Calc_OppAtt!$A$47:$AM$66,W$2+1,FALSE))</f>
        <v>1.414538412</v>
      </c>
      <c r="X59" s="172">
        <f>MAX(VLOOKUP($C59,Calc_OppAtt!$A$47:$AM$66,X$2+1,FALSE),VLOOKUP($D59,Calc_OppAtt!$A$47:$AM$66,X$2+1,FALSE))</f>
        <v>1.65029444</v>
      </c>
      <c r="Y59" s="172">
        <f>MAX(VLOOKUP($C59,Calc_OppAtt!$A$47:$AM$66,Y$2+1,FALSE),VLOOKUP($D59,Calc_OppAtt!$A$47:$AM$66,Y$2+1,FALSE))</f>
        <v>1.101176471</v>
      </c>
      <c r="Z59" s="172">
        <f>MAX(VLOOKUP($C59,Calc_OppAtt!$A$47:$AM$66,Z$2+1,FALSE),VLOOKUP($D59,Calc_OppAtt!$A$47:$AM$66,Z$2+1,FALSE))</f>
        <v>1.475821918</v>
      </c>
      <c r="AA59" s="172">
        <f>MAX(VLOOKUP($C59,Calc_OppAtt!$A$47:$AM$66,AA$2+1,FALSE),VLOOKUP($D59,Calc_OppAtt!$A$47:$AM$66,AA$2+1,FALSE))</f>
        <v>1.218074681</v>
      </c>
      <c r="AB59" s="172">
        <f>MAX(VLOOKUP($C59,Calc_OppAtt!$A$47:$AM$66,AB$2+1,FALSE),VLOOKUP($D59,Calc_OppAtt!$A$47:$AM$66,AB$2+1,FALSE))</f>
        <v>1.021610951</v>
      </c>
      <c r="AC59" s="172">
        <f>MAX(VLOOKUP($C59,Calc_OppAtt!$A$47:$AM$66,AC$2+1,FALSE),VLOOKUP($D59,Calc_OppAtt!$A$47:$AM$66,AC$2+1,FALSE))</f>
        <v>1.475821918</v>
      </c>
      <c r="AD59" s="172">
        <f>MAX(VLOOKUP($C59,Calc_OppAtt!$A$47:$AM$66,AD$2+1,FALSE),VLOOKUP($D59,Calc_OppAtt!$A$47:$AM$66,AD$2+1,FALSE))</f>
        <v>1.65029444</v>
      </c>
      <c r="AE59" s="172">
        <f>MAX(VLOOKUP($C59,Calc_OppAtt!$A$47:$AM$66,AE$2+1,FALSE),VLOOKUP($D59,Calc_OppAtt!$A$47:$AM$66,AE$2+1,FALSE))</f>
        <v>0.8644402649</v>
      </c>
      <c r="AF59" s="172">
        <f>MAX(VLOOKUP($C59,Calc_OppAtt!$A$47:$AM$66,AF$2+1,FALSE),VLOOKUP($D59,Calc_OppAtt!$A$47:$AM$66,AF$2+1,FALSE))</f>
        <v>0.7465618773</v>
      </c>
      <c r="AG59" s="172">
        <f>MAX(VLOOKUP($C59,Calc_OppAtt!$A$47:$AM$66,AG$2+1,FALSE),VLOOKUP($D59,Calc_OppAtt!$A$47:$AM$66,AG$2+1,FALSE))</f>
        <v>1.100196294</v>
      </c>
      <c r="AH59" s="172">
        <f>MAX(VLOOKUP($C59,Calc_OppAtt!$A$47:$AM$66,AH$2+1,FALSE),VLOOKUP($D59,Calc_OppAtt!$A$47:$AM$66,AH$2+1,FALSE))</f>
        <v>1.139489338</v>
      </c>
      <c r="AI59" s="172">
        <f>MAX(VLOOKUP($C59,Calc_OppAtt!$A$47:$AM$66,AI$2+1,FALSE),VLOOKUP($D59,Calc_OppAtt!$A$47:$AM$66,AI$2+1,FALSE))</f>
        <v>1.493123755</v>
      </c>
      <c r="AJ59" s="172">
        <f>MAX(VLOOKUP($C59,Calc_OppAtt!$A$47:$AM$66,AJ$2+1,FALSE),VLOOKUP($D59,Calc_OppAtt!$A$47:$AM$66,AJ$2+1,FALSE))</f>
        <v>1.296660024</v>
      </c>
      <c r="AK59" s="172">
        <f>MAX(VLOOKUP($C59,Calc_OppAtt!$A$47:$AM$66,AK$2+1,FALSE),VLOOKUP($D59,Calc_OppAtt!$A$47:$AM$66,AK$2+1,FALSE))</f>
        <v>1.178781636</v>
      </c>
      <c r="AL59" s="172">
        <f>MAX(VLOOKUP($C59,Calc_OppAtt!$A$47:$AM$66,AL$2+1,FALSE),VLOOKUP($D59,Calc_OppAtt!$A$47:$AM$66,AL$2+1,FALSE))</f>
        <v>1.170479452</v>
      </c>
      <c r="AM59" s="172">
        <f>MAX(VLOOKUP($C59,Calc_OppAtt!$A$47:$AM$66,AM$2+1,FALSE),VLOOKUP($D59,Calc_OppAtt!$A$47:$AM$66,AM$2+1,FALSE))</f>
        <v>0.785854922</v>
      </c>
      <c r="AN59" s="172">
        <f>MAX(VLOOKUP($C59,Calc_OppAtt!$A$47:$AM$66,AN$2+1,FALSE),VLOOKUP($D59,Calc_OppAtt!$A$47:$AM$66,AN$2+1,FALSE))</f>
        <v>1.414538412</v>
      </c>
      <c r="AO59" s="172">
        <f>MAX(VLOOKUP($C59,Calc_OppAtt!$A$47:$AM$66,AO$2+1,FALSE),VLOOKUP($D59,Calc_OppAtt!$A$47:$AM$66,AO$2+1,FALSE))</f>
        <v>0.9788235294</v>
      </c>
      <c r="AP59" s="172">
        <f>MAX(VLOOKUP($C59,Calc_OppAtt!$A$47:$AM$66,AP$2+1,FALSE),VLOOKUP($D59,Calc_OppAtt!$A$47:$AM$66,AP$2+1,FALSE))</f>
        <v>1.218074681</v>
      </c>
      <c r="AQ59" s="170"/>
      <c r="AR59" s="170"/>
    </row>
    <row r="60" ht="12.75" customHeight="1">
      <c r="A60" s="170">
        <f t="shared" si="1"/>
        <v>4</v>
      </c>
      <c r="B60" s="170">
        <f t="shared" si="2"/>
        <v>8</v>
      </c>
      <c r="C60" s="140" t="str">
        <f t="array" ref="C60">INDEX(Fixtures!$A$2:$A$21,A60)</f>
        <v>Burnley</v>
      </c>
      <c r="D60" s="140" t="str">
        <f t="array" ref="D60">INDEX(Fixtures!$A$2:$A$21,B60)</f>
        <v>Everton</v>
      </c>
      <c r="E60" s="172">
        <f>MAX(VLOOKUP($C60,Calc_OppAtt!$A$47:$AM$66,E$2+1,FALSE),VLOOKUP($D60,Calc_OppAtt!$A$47:$AM$66,E$2+1,FALSE))</f>
        <v>1.101176471</v>
      </c>
      <c r="F60" s="172">
        <f>MAX(VLOOKUP($C60,Calc_OppAtt!$A$47:$AM$66,F$2+1,FALSE),VLOOKUP($D60,Calc_OppAtt!$A$47:$AM$66,F$2+1,FALSE))</f>
        <v>1.296660024</v>
      </c>
      <c r="G60" s="172">
        <f>MAX(VLOOKUP($C60,Calc_OppAtt!$A$47:$AM$66,G$2+1,FALSE),VLOOKUP($D60,Calc_OppAtt!$A$47:$AM$66,G$2+1,FALSE))</f>
        <v>1.178781636</v>
      </c>
      <c r="H60" s="172">
        <f>MAX(VLOOKUP($C60,Calc_OppAtt!$A$47:$AM$66,H$2+1,FALSE),VLOOKUP($D60,Calc_OppAtt!$A$47:$AM$66,H$2+1,FALSE))</f>
        <v>1.296660024</v>
      </c>
      <c r="I60" s="172">
        <f>MAX(VLOOKUP($C60,Calc_OppAtt!$A$47:$AM$66,I$2+1,FALSE),VLOOKUP($D60,Calc_OppAtt!$A$47:$AM$66,I$2+1,FALSE))</f>
        <v>1.65029444</v>
      </c>
      <c r="J60" s="172">
        <f>MAX(VLOOKUP($C60,Calc_OppAtt!$A$47:$AM$66,J$2+1,FALSE),VLOOKUP($D60,Calc_OppAtt!$A$47:$AM$66,J$2+1,FALSE))</f>
        <v>1.218074681</v>
      </c>
      <c r="K60" s="172">
        <f>MAX(VLOOKUP($C60,Calc_OppAtt!$A$47:$AM$66,K$2+1,FALSE),VLOOKUP($D60,Calc_OppAtt!$A$47:$AM$66,K$2+1,FALSE))</f>
        <v>1.475821918</v>
      </c>
      <c r="L60" s="172">
        <f>MAX(VLOOKUP($C60,Calc_OppAtt!$A$47:$AM$66,L$2+1,FALSE),VLOOKUP($D60,Calc_OppAtt!$A$47:$AM$66,L$2+1,FALSE))</f>
        <v>1.296660024</v>
      </c>
      <c r="M60" s="172">
        <f>MAX(VLOOKUP($C60,Calc_OppAtt!$A$47:$AM$66,M$2+1,FALSE),VLOOKUP($D60,Calc_OppAtt!$A$47:$AM$66,M$2+1,FALSE))</f>
        <v>1.100196294</v>
      </c>
      <c r="N60" s="172">
        <f>MAX(VLOOKUP($C60,Calc_OppAtt!$A$47:$AM$66,N$2+1,FALSE),VLOOKUP($D60,Calc_OppAtt!$A$47:$AM$66,N$2+1,FALSE))</f>
        <v>0.8644402649</v>
      </c>
      <c r="O60" s="172">
        <f>MAX(VLOOKUP($C60,Calc_OppAtt!$A$47:$AM$66,O$2+1,FALSE),VLOOKUP($D60,Calc_OppAtt!$A$47:$AM$66,O$2+1,FALSE))</f>
        <v>1.139489338</v>
      </c>
      <c r="P60" s="172">
        <f>MAX(VLOOKUP($C60,Calc_OppAtt!$A$47:$AM$66,P$2+1,FALSE),VLOOKUP($D60,Calc_OppAtt!$A$47:$AM$66,P$2+1,FALSE))</f>
        <v>0.8644402649</v>
      </c>
      <c r="Q60" s="172">
        <f>MAX(VLOOKUP($C60,Calc_OppAtt!$A$47:$AM$66,Q$2+1,FALSE),VLOOKUP($D60,Calc_OppAtt!$A$47:$AM$66,Q$2+1,FALSE))</f>
        <v>1.178781636</v>
      </c>
      <c r="R60" s="172">
        <f>MAX(VLOOKUP($C60,Calc_OppAtt!$A$47:$AM$66,R$2+1,FALSE),VLOOKUP($D60,Calc_OppAtt!$A$47:$AM$66,R$2+1,FALSE))</f>
        <v>1.060903995</v>
      </c>
      <c r="S60" s="172">
        <f>MAX(VLOOKUP($C60,Calc_OppAtt!$A$47:$AM$66,S$2+1,FALSE),VLOOKUP($D60,Calc_OppAtt!$A$47:$AM$66,S$2+1,FALSE))</f>
        <v>1.178781636</v>
      </c>
      <c r="T60" s="172">
        <f>MAX(VLOOKUP($C60,Calc_OppAtt!$A$47:$AM$66,T$2+1,FALSE),VLOOKUP($D60,Calc_OppAtt!$A$47:$AM$66,T$2+1,FALSE))</f>
        <v>1.296660024</v>
      </c>
      <c r="U60" s="172">
        <f>MAX(VLOOKUP($C60,Calc_OppAtt!$A$47:$AM$66,U$2+1,FALSE),VLOOKUP($D60,Calc_OppAtt!$A$47:$AM$66,U$2+1,FALSE))</f>
        <v>0.6286834896</v>
      </c>
      <c r="V60" s="172">
        <f>MAX(VLOOKUP($C60,Calc_OppAtt!$A$47:$AM$66,V$2+1,FALSE),VLOOKUP($D60,Calc_OppAtt!$A$47:$AM$66,V$2+1,FALSE))</f>
        <v>0.785854922</v>
      </c>
      <c r="W60" s="172">
        <f>MAX(VLOOKUP($C60,Calc_OppAtt!$A$47:$AM$66,W$2+1,FALSE),VLOOKUP($D60,Calc_OppAtt!$A$47:$AM$66,W$2+1,FALSE))</f>
        <v>1.414538412</v>
      </c>
      <c r="X60" s="172">
        <f>MAX(VLOOKUP($C60,Calc_OppAtt!$A$47:$AM$66,X$2+1,FALSE),VLOOKUP($D60,Calc_OppAtt!$A$47:$AM$66,X$2+1,FALSE))</f>
        <v>1.65029444</v>
      </c>
      <c r="Y60" s="172">
        <f>MAX(VLOOKUP($C60,Calc_OppAtt!$A$47:$AM$66,Y$2+1,FALSE),VLOOKUP($D60,Calc_OppAtt!$A$47:$AM$66,Y$2+1,FALSE))</f>
        <v>1.493123755</v>
      </c>
      <c r="Z60" s="172">
        <f>MAX(VLOOKUP($C60,Calc_OppAtt!$A$47:$AM$66,Z$2+1,FALSE),VLOOKUP($D60,Calc_OppAtt!$A$47:$AM$66,Z$2+1,FALSE))</f>
        <v>1.475821918</v>
      </c>
      <c r="AA60" s="172">
        <f>MAX(VLOOKUP($C60,Calc_OppAtt!$A$47:$AM$66,AA$2+1,FALSE),VLOOKUP($D60,Calc_OppAtt!$A$47:$AM$66,AA$2+1,FALSE))</f>
        <v>1.218074681</v>
      </c>
      <c r="AB60" s="172">
        <f>MAX(VLOOKUP($C60,Calc_OppAtt!$A$47:$AM$66,AB$2+1,FALSE),VLOOKUP($D60,Calc_OppAtt!$A$47:$AM$66,AB$2+1,FALSE))</f>
        <v>0.9823179059</v>
      </c>
      <c r="AC60" s="172">
        <f>MAX(VLOOKUP($C60,Calc_OppAtt!$A$47:$AM$66,AC$2+1,FALSE),VLOOKUP($D60,Calc_OppAtt!$A$47:$AM$66,AC$2+1,FALSE))</f>
        <v>1.178781636</v>
      </c>
      <c r="AD60" s="172">
        <f>MAX(VLOOKUP($C60,Calc_OppAtt!$A$47:$AM$66,AD$2+1,FALSE),VLOOKUP($D60,Calc_OppAtt!$A$47:$AM$66,AD$2+1,FALSE))</f>
        <v>1.218074681</v>
      </c>
      <c r="AE60" s="172">
        <f>MAX(VLOOKUP($C60,Calc_OppAtt!$A$47:$AM$66,AE$2+1,FALSE),VLOOKUP($D60,Calc_OppAtt!$A$47:$AM$66,AE$2+1,FALSE))</f>
        <v>0.785854922</v>
      </c>
      <c r="AF60" s="172">
        <f>MAX(VLOOKUP($C60,Calc_OppAtt!$A$47:$AM$66,AF$2+1,FALSE),VLOOKUP($D60,Calc_OppAtt!$A$47:$AM$66,AF$2+1,FALSE))</f>
        <v>0.9788235294</v>
      </c>
      <c r="AG60" s="172">
        <f>MAX(VLOOKUP($C60,Calc_OppAtt!$A$47:$AM$66,AG$2+1,FALSE),VLOOKUP($D60,Calc_OppAtt!$A$47:$AM$66,AG$2+1,FALSE))</f>
        <v>1.100196294</v>
      </c>
      <c r="AH60" s="172">
        <f>MAX(VLOOKUP($C60,Calc_OppAtt!$A$47:$AM$66,AH$2+1,FALSE),VLOOKUP($D60,Calc_OppAtt!$A$47:$AM$66,AH$2+1,FALSE))</f>
        <v>0.6679765344</v>
      </c>
      <c r="AI60" s="172">
        <f>MAX(VLOOKUP($C60,Calc_OppAtt!$A$47:$AM$66,AI$2+1,FALSE),VLOOKUP($D60,Calc_OppAtt!$A$47:$AM$66,AI$2+1,FALSE))</f>
        <v>1.493123755</v>
      </c>
      <c r="AJ60" s="172">
        <f>MAX(VLOOKUP($C60,Calc_OppAtt!$A$47:$AM$66,AJ$2+1,FALSE),VLOOKUP($D60,Calc_OppAtt!$A$47:$AM$66,AJ$2+1,FALSE))</f>
        <v>1.06869863</v>
      </c>
      <c r="AK60" s="172">
        <f>MAX(VLOOKUP($C60,Calc_OppAtt!$A$47:$AM$66,AK$2+1,FALSE),VLOOKUP($D60,Calc_OppAtt!$A$47:$AM$66,AK$2+1,FALSE))</f>
        <v>1.218074681</v>
      </c>
      <c r="AL60" s="172">
        <f>MAX(VLOOKUP($C60,Calc_OppAtt!$A$47:$AM$66,AL$2+1,FALSE),VLOOKUP($D60,Calc_OppAtt!$A$47:$AM$66,AL$2+1,FALSE))</f>
        <v>1.170479452</v>
      </c>
      <c r="AM60" s="172">
        <f>MAX(VLOOKUP($C60,Calc_OppAtt!$A$47:$AM$66,AM$2+1,FALSE),VLOOKUP($D60,Calc_OppAtt!$A$47:$AM$66,AM$2+1,FALSE))</f>
        <v>0.7465618773</v>
      </c>
      <c r="AN60" s="172">
        <f>MAX(VLOOKUP($C60,Calc_OppAtt!$A$47:$AM$66,AN$2+1,FALSE),VLOOKUP($D60,Calc_OppAtt!$A$47:$AM$66,AN$2+1,FALSE))</f>
        <v>1.060903995</v>
      </c>
      <c r="AO60" s="172">
        <f>MAX(VLOOKUP($C60,Calc_OppAtt!$A$47:$AM$66,AO$2+1,FALSE),VLOOKUP($D60,Calc_OppAtt!$A$47:$AM$66,AO$2+1,FALSE))</f>
        <v>0.8644402649</v>
      </c>
      <c r="AP60" s="172">
        <f>MAX(VLOOKUP($C60,Calc_OppAtt!$A$47:$AM$66,AP$2+1,FALSE),VLOOKUP($D60,Calc_OppAtt!$A$47:$AM$66,AP$2+1,FALSE))</f>
        <v>1.218074681</v>
      </c>
      <c r="AQ60" s="170"/>
      <c r="AR60" s="170"/>
    </row>
    <row r="61" ht="12.75" customHeight="1">
      <c r="A61" s="170">
        <f t="shared" si="1"/>
        <v>4</v>
      </c>
      <c r="B61" s="170">
        <f t="shared" si="2"/>
        <v>9</v>
      </c>
      <c r="C61" s="140" t="str">
        <f t="array" ref="C61">INDEX(Fixtures!$A$2:$A$21,A61)</f>
        <v>Burnley</v>
      </c>
      <c r="D61" s="140" t="str">
        <f t="array" ref="D61">INDEX(Fixtures!$A$2:$A$21,B61)</f>
        <v>Fulham</v>
      </c>
      <c r="E61" s="172">
        <f>MAX(VLOOKUP($C61,Calc_OppAtt!$A$47:$AM$66,E$2+1,FALSE),VLOOKUP($D61,Calc_OppAtt!$A$47:$AM$66,E$2+1,FALSE))</f>
        <v>1.100196294</v>
      </c>
      <c r="F61" s="172">
        <f>MAX(VLOOKUP($C61,Calc_OppAtt!$A$47:$AM$66,F$2+1,FALSE),VLOOKUP($D61,Calc_OppAtt!$A$47:$AM$66,F$2+1,FALSE))</f>
        <v>1.296660024</v>
      </c>
      <c r="G61" s="172">
        <f>MAX(VLOOKUP($C61,Calc_OppAtt!$A$47:$AM$66,G$2+1,FALSE),VLOOKUP($D61,Calc_OppAtt!$A$47:$AM$66,G$2+1,FALSE))</f>
        <v>1.04</v>
      </c>
      <c r="H61" s="172">
        <f>MAX(VLOOKUP($C61,Calc_OppAtt!$A$47:$AM$66,H$2+1,FALSE),VLOOKUP($D61,Calc_OppAtt!$A$47:$AM$66,H$2+1,FALSE))</f>
        <v>0.9823179059</v>
      </c>
      <c r="I61" s="172">
        <f>MAX(VLOOKUP($C61,Calc_OppAtt!$A$47:$AM$66,I$2+1,FALSE),VLOOKUP($D61,Calc_OppAtt!$A$47:$AM$66,I$2+1,FALSE))</f>
        <v>1.101176471</v>
      </c>
      <c r="J61" s="172">
        <f>MAX(VLOOKUP($C61,Calc_OppAtt!$A$47:$AM$66,J$2+1,FALSE),VLOOKUP($D61,Calc_OppAtt!$A$47:$AM$66,J$2+1,FALSE))</f>
        <v>1.296660024</v>
      </c>
      <c r="K61" s="172">
        <f>MAX(VLOOKUP($C61,Calc_OppAtt!$A$47:$AM$66,K$2+1,FALSE),VLOOKUP($D61,Calc_OppAtt!$A$47:$AM$66,K$2+1,FALSE))</f>
        <v>0.9788235294</v>
      </c>
      <c r="L61" s="172">
        <f>MAX(VLOOKUP($C61,Calc_OppAtt!$A$47:$AM$66,L$2+1,FALSE),VLOOKUP($D61,Calc_OppAtt!$A$47:$AM$66,L$2+1,FALSE))</f>
        <v>1.296660024</v>
      </c>
      <c r="M61" s="172">
        <f>MAX(VLOOKUP($C61,Calc_OppAtt!$A$47:$AM$66,M$2+1,FALSE),VLOOKUP($D61,Calc_OppAtt!$A$47:$AM$66,M$2+1,FALSE))</f>
        <v>0.9788235294</v>
      </c>
      <c r="N61" s="172">
        <f>MAX(VLOOKUP($C61,Calc_OppAtt!$A$47:$AM$66,N$2+1,FALSE),VLOOKUP($D61,Calc_OppAtt!$A$47:$AM$66,N$2+1,FALSE))</f>
        <v>1.218074681</v>
      </c>
      <c r="O61" s="172">
        <f>MAX(VLOOKUP($C61,Calc_OppAtt!$A$47:$AM$66,O$2+1,FALSE),VLOOKUP($D61,Calc_OppAtt!$A$47:$AM$66,O$2+1,FALSE))</f>
        <v>1.021610951</v>
      </c>
      <c r="P61" s="172">
        <f>MAX(VLOOKUP($C61,Calc_OppAtt!$A$47:$AM$66,P$2+1,FALSE),VLOOKUP($D61,Calc_OppAtt!$A$47:$AM$66,P$2+1,FALSE))</f>
        <v>0.8644402649</v>
      </c>
      <c r="Q61" s="172">
        <f>MAX(VLOOKUP($C61,Calc_OppAtt!$A$47:$AM$66,Q$2+1,FALSE),VLOOKUP($D61,Calc_OppAtt!$A$47:$AM$66,Q$2+1,FALSE))</f>
        <v>1.178781636</v>
      </c>
      <c r="R61" s="172">
        <f>MAX(VLOOKUP($C61,Calc_OppAtt!$A$47:$AM$66,R$2+1,FALSE),VLOOKUP($D61,Calc_OppAtt!$A$47:$AM$66,R$2+1,FALSE))</f>
        <v>1.060903995</v>
      </c>
      <c r="S61" s="172">
        <f>MAX(VLOOKUP($C61,Calc_OppAtt!$A$47:$AM$66,S$2+1,FALSE),VLOOKUP($D61,Calc_OppAtt!$A$47:$AM$66,S$2+1,FALSE))</f>
        <v>1.493123755</v>
      </c>
      <c r="T61" s="172">
        <f>MAX(VLOOKUP($C61,Calc_OppAtt!$A$47:$AM$66,T$2+1,FALSE),VLOOKUP($D61,Calc_OppAtt!$A$47:$AM$66,T$2+1,FALSE))</f>
        <v>1.139489338</v>
      </c>
      <c r="U61" s="172">
        <f>MAX(VLOOKUP($C61,Calc_OppAtt!$A$47:$AM$66,U$2+1,FALSE),VLOOKUP($D61,Calc_OppAtt!$A$47:$AM$66,U$2+1,FALSE))</f>
        <v>1.65029444</v>
      </c>
      <c r="V61" s="172">
        <f>MAX(VLOOKUP($C61,Calc_OppAtt!$A$47:$AM$66,V$2+1,FALSE),VLOOKUP($D61,Calc_OppAtt!$A$47:$AM$66,V$2+1,FALSE))</f>
        <v>0.785854922</v>
      </c>
      <c r="W61" s="172">
        <f>MAX(VLOOKUP($C61,Calc_OppAtt!$A$47:$AM$66,W$2+1,FALSE),VLOOKUP($D61,Calc_OppAtt!$A$47:$AM$66,W$2+1,FALSE))</f>
        <v>1.414538412</v>
      </c>
      <c r="X61" s="172">
        <f>MAX(VLOOKUP($C61,Calc_OppAtt!$A$47:$AM$66,X$2+1,FALSE),VLOOKUP($D61,Calc_OppAtt!$A$47:$AM$66,X$2+1,FALSE))</f>
        <v>1.65029444</v>
      </c>
      <c r="Y61" s="172">
        <f>MAX(VLOOKUP($C61,Calc_OppAtt!$A$47:$AM$66,Y$2+1,FALSE),VLOOKUP($D61,Calc_OppAtt!$A$47:$AM$66,Y$2+1,FALSE))</f>
        <v>0.9823179059</v>
      </c>
      <c r="Z61" s="172">
        <f>MAX(VLOOKUP($C61,Calc_OppAtt!$A$47:$AM$66,Z$2+1,FALSE),VLOOKUP($D61,Calc_OppAtt!$A$47:$AM$66,Z$2+1,FALSE))</f>
        <v>1.475821918</v>
      </c>
      <c r="AA61" s="172">
        <f>MAX(VLOOKUP($C61,Calc_OppAtt!$A$47:$AM$66,AA$2+1,FALSE),VLOOKUP($D61,Calc_OppAtt!$A$47:$AM$66,AA$2+1,FALSE))</f>
        <v>1.218074681</v>
      </c>
      <c r="AB61" s="172">
        <f>MAX(VLOOKUP($C61,Calc_OppAtt!$A$47:$AM$66,AB$2+1,FALSE),VLOOKUP($D61,Calc_OppAtt!$A$47:$AM$66,AB$2+1,FALSE))</f>
        <v>1.139489338</v>
      </c>
      <c r="AC61" s="172">
        <f>MAX(VLOOKUP($C61,Calc_OppAtt!$A$47:$AM$66,AC$2+1,FALSE),VLOOKUP($D61,Calc_OppAtt!$A$47:$AM$66,AC$2+1,FALSE))</f>
        <v>1.178781636</v>
      </c>
      <c r="AD61" s="172">
        <f>MAX(VLOOKUP($C61,Calc_OppAtt!$A$47:$AM$66,AD$2+1,FALSE),VLOOKUP($D61,Calc_OppAtt!$A$47:$AM$66,AD$2+1,FALSE))</f>
        <v>0.9823179059</v>
      </c>
      <c r="AE61" s="172">
        <f>MAX(VLOOKUP($C61,Calc_OppAtt!$A$47:$AM$66,AE$2+1,FALSE),VLOOKUP($D61,Calc_OppAtt!$A$47:$AM$66,AE$2+1,FALSE))</f>
        <v>1.021610951</v>
      </c>
      <c r="AF61" s="172">
        <f>MAX(VLOOKUP($C61,Calc_OppAtt!$A$47:$AM$66,AF$2+1,FALSE),VLOOKUP($D61,Calc_OppAtt!$A$47:$AM$66,AF$2+1,FALSE))</f>
        <v>1.021610951</v>
      </c>
      <c r="AG61" s="172">
        <f>MAX(VLOOKUP($C61,Calc_OppAtt!$A$47:$AM$66,AG$2+1,FALSE),VLOOKUP($D61,Calc_OppAtt!$A$47:$AM$66,AG$2+1,FALSE))</f>
        <v>1.100196294</v>
      </c>
      <c r="AH61" s="172">
        <f>MAX(VLOOKUP($C61,Calc_OppAtt!$A$47:$AM$66,AH$2+1,FALSE),VLOOKUP($D61,Calc_OppAtt!$A$47:$AM$66,AH$2+1,FALSE))</f>
        <v>0.8644402649</v>
      </c>
      <c r="AI61" s="172">
        <f>MAX(VLOOKUP($C61,Calc_OppAtt!$A$47:$AM$66,AI$2+1,FALSE),VLOOKUP($D61,Calc_OppAtt!$A$47:$AM$66,AI$2+1,FALSE))</f>
        <v>1.493123755</v>
      </c>
      <c r="AJ61" s="172">
        <f>MAX(VLOOKUP($C61,Calc_OppAtt!$A$47:$AM$66,AJ$2+1,FALSE),VLOOKUP($D61,Calc_OppAtt!$A$47:$AM$66,AJ$2+1,FALSE))</f>
        <v>1.06869863</v>
      </c>
      <c r="AK61" s="172">
        <f>MAX(VLOOKUP($C61,Calc_OppAtt!$A$47:$AM$66,AK$2+1,FALSE),VLOOKUP($D61,Calc_OppAtt!$A$47:$AM$66,AK$2+1,FALSE))</f>
        <v>1.218074681</v>
      </c>
      <c r="AL61" s="172">
        <f>MAX(VLOOKUP($C61,Calc_OppAtt!$A$47:$AM$66,AL$2+1,FALSE),VLOOKUP($D61,Calc_OppAtt!$A$47:$AM$66,AL$2+1,FALSE))</f>
        <v>1.414538412</v>
      </c>
      <c r="AM61" s="172">
        <f>MAX(VLOOKUP($C61,Calc_OppAtt!$A$47:$AM$66,AM$2+1,FALSE),VLOOKUP($D61,Calc_OppAtt!$A$47:$AM$66,AM$2+1,FALSE))</f>
        <v>1.178781636</v>
      </c>
      <c r="AN61" s="172">
        <f>MAX(VLOOKUP($C61,Calc_OppAtt!$A$47:$AM$66,AN$2+1,FALSE),VLOOKUP($D61,Calc_OppAtt!$A$47:$AM$66,AN$2+1,FALSE))</f>
        <v>1.170479452</v>
      </c>
      <c r="AO61" s="172">
        <f>MAX(VLOOKUP($C61,Calc_OppAtt!$A$47:$AM$66,AO$2+1,FALSE),VLOOKUP($D61,Calc_OppAtt!$A$47:$AM$66,AO$2+1,FALSE))</f>
        <v>1.101176471</v>
      </c>
      <c r="AP61" s="172">
        <f>MAX(VLOOKUP($C61,Calc_OppAtt!$A$47:$AM$66,AP$2+1,FALSE),VLOOKUP($D61,Calc_OppAtt!$A$47:$AM$66,AP$2+1,FALSE))</f>
        <v>1.218074681</v>
      </c>
      <c r="AQ61" s="170"/>
      <c r="AR61" s="170"/>
    </row>
    <row r="62" ht="12.75" customHeight="1">
      <c r="A62" s="170">
        <f t="shared" si="1"/>
        <v>4</v>
      </c>
      <c r="B62" s="170">
        <f t="shared" si="2"/>
        <v>10</v>
      </c>
      <c r="C62" s="140" t="str">
        <f t="array" ref="C62">INDEX(Fixtures!$A$2:$A$21,A62)</f>
        <v>Burnley</v>
      </c>
      <c r="D62" s="140" t="str">
        <f t="array" ref="D62">INDEX(Fixtures!$A$2:$A$21,B62)</f>
        <v>Huddersfield</v>
      </c>
      <c r="E62" s="172">
        <f>MAX(VLOOKUP($C62,Calc_OppAtt!$A$47:$AM$66,E$2+1,FALSE),VLOOKUP($D62,Calc_OppAtt!$A$47:$AM$66,E$2+1,FALSE))</f>
        <v>1.021610951</v>
      </c>
      <c r="F62" s="172">
        <f>MAX(VLOOKUP($C62,Calc_OppAtt!$A$47:$AM$66,F$2+1,FALSE),VLOOKUP($D62,Calc_OppAtt!$A$47:$AM$66,F$2+1,FALSE))</f>
        <v>1.296660024</v>
      </c>
      <c r="G62" s="172">
        <f>MAX(VLOOKUP($C62,Calc_OppAtt!$A$47:$AM$66,G$2+1,FALSE),VLOOKUP($D62,Calc_OppAtt!$A$47:$AM$66,G$2+1,FALSE))</f>
        <v>1.170479452</v>
      </c>
      <c r="H62" s="172">
        <f>MAX(VLOOKUP($C62,Calc_OppAtt!$A$47:$AM$66,H$2+1,FALSE),VLOOKUP($D62,Calc_OppAtt!$A$47:$AM$66,H$2+1,FALSE))</f>
        <v>0.8644402649</v>
      </c>
      <c r="I62" s="172">
        <f>MAX(VLOOKUP($C62,Calc_OppAtt!$A$47:$AM$66,I$2+1,FALSE),VLOOKUP($D62,Calc_OppAtt!$A$47:$AM$66,I$2+1,FALSE))</f>
        <v>1.101176471</v>
      </c>
      <c r="J62" s="172">
        <f>MAX(VLOOKUP($C62,Calc_OppAtt!$A$47:$AM$66,J$2+1,FALSE),VLOOKUP($D62,Calc_OppAtt!$A$47:$AM$66,J$2+1,FALSE))</f>
        <v>1.218074681</v>
      </c>
      <c r="K62" s="172">
        <f>MAX(VLOOKUP($C62,Calc_OppAtt!$A$47:$AM$66,K$2+1,FALSE),VLOOKUP($D62,Calc_OppAtt!$A$47:$AM$66,K$2+1,FALSE))</f>
        <v>0.9788235294</v>
      </c>
      <c r="L62" s="172">
        <f>MAX(VLOOKUP($C62,Calc_OppAtt!$A$47:$AM$66,L$2+1,FALSE),VLOOKUP($D62,Calc_OppAtt!$A$47:$AM$66,L$2+1,FALSE))</f>
        <v>1.296660024</v>
      </c>
      <c r="M62" s="172">
        <f>MAX(VLOOKUP($C62,Calc_OppAtt!$A$47:$AM$66,M$2+1,FALSE),VLOOKUP($D62,Calc_OppAtt!$A$47:$AM$66,M$2+1,FALSE))</f>
        <v>1.100196294</v>
      </c>
      <c r="N62" s="172">
        <f>MAX(VLOOKUP($C62,Calc_OppAtt!$A$47:$AM$66,N$2+1,FALSE),VLOOKUP($D62,Calc_OppAtt!$A$47:$AM$66,N$2+1,FALSE))</f>
        <v>1.218074681</v>
      </c>
      <c r="O62" s="172">
        <f>MAX(VLOOKUP($C62,Calc_OppAtt!$A$47:$AM$66,O$2+1,FALSE),VLOOKUP($D62,Calc_OppAtt!$A$47:$AM$66,O$2+1,FALSE))</f>
        <v>1.475821918</v>
      </c>
      <c r="P62" s="172">
        <f>MAX(VLOOKUP($C62,Calc_OppAtt!$A$47:$AM$66,P$2+1,FALSE),VLOOKUP($D62,Calc_OppAtt!$A$47:$AM$66,P$2+1,FALSE))</f>
        <v>1.65029444</v>
      </c>
      <c r="Q62" s="172">
        <f>MAX(VLOOKUP($C62,Calc_OppAtt!$A$47:$AM$66,Q$2+1,FALSE),VLOOKUP($D62,Calc_OppAtt!$A$47:$AM$66,Q$2+1,FALSE))</f>
        <v>1.178781636</v>
      </c>
      <c r="R62" s="172">
        <f>MAX(VLOOKUP($C62,Calc_OppAtt!$A$47:$AM$66,R$2+1,FALSE),VLOOKUP($D62,Calc_OppAtt!$A$47:$AM$66,R$2+1,FALSE))</f>
        <v>1.139489338</v>
      </c>
      <c r="S62" s="172">
        <f>MAX(VLOOKUP($C62,Calc_OppAtt!$A$47:$AM$66,S$2+1,FALSE),VLOOKUP($D62,Calc_OppAtt!$A$47:$AM$66,S$2+1,FALSE))</f>
        <v>1.178781636</v>
      </c>
      <c r="T62" s="172">
        <f>MAX(VLOOKUP($C62,Calc_OppAtt!$A$47:$AM$66,T$2+1,FALSE),VLOOKUP($D62,Calc_OppAtt!$A$47:$AM$66,T$2+1,FALSE))</f>
        <v>1.139489338</v>
      </c>
      <c r="U62" s="172">
        <f>MAX(VLOOKUP($C62,Calc_OppAtt!$A$47:$AM$66,U$2+1,FALSE),VLOOKUP($D62,Calc_OppAtt!$A$47:$AM$66,U$2+1,FALSE))</f>
        <v>1.178781636</v>
      </c>
      <c r="V62" s="172">
        <f>MAX(VLOOKUP($C62,Calc_OppAtt!$A$47:$AM$66,V$2+1,FALSE),VLOOKUP($D62,Calc_OppAtt!$A$47:$AM$66,V$2+1,FALSE))</f>
        <v>1.178781636</v>
      </c>
      <c r="W62" s="172">
        <f>MAX(VLOOKUP($C62,Calc_OppAtt!$A$47:$AM$66,W$2+1,FALSE),VLOOKUP($D62,Calc_OppAtt!$A$47:$AM$66,W$2+1,FALSE))</f>
        <v>1.414538412</v>
      </c>
      <c r="X62" s="172">
        <f>MAX(VLOOKUP($C62,Calc_OppAtt!$A$47:$AM$66,X$2+1,FALSE),VLOOKUP($D62,Calc_OppAtt!$A$47:$AM$66,X$2+1,FALSE))</f>
        <v>1.65029444</v>
      </c>
      <c r="Y62" s="172">
        <f>MAX(VLOOKUP($C62,Calc_OppAtt!$A$47:$AM$66,Y$2+1,FALSE),VLOOKUP($D62,Calc_OppAtt!$A$47:$AM$66,Y$2+1,FALSE))</f>
        <v>0.9823179059</v>
      </c>
      <c r="Z62" s="172">
        <f>MAX(VLOOKUP($C62,Calc_OppAtt!$A$47:$AM$66,Z$2+1,FALSE),VLOOKUP($D62,Calc_OppAtt!$A$47:$AM$66,Z$2+1,FALSE))</f>
        <v>1.475821918</v>
      </c>
      <c r="AA62" s="172">
        <f>MAX(VLOOKUP($C62,Calc_OppAtt!$A$47:$AM$66,AA$2+1,FALSE),VLOOKUP($D62,Calc_OppAtt!$A$47:$AM$66,AA$2+1,FALSE))</f>
        <v>1.218074681</v>
      </c>
      <c r="AB62" s="172">
        <f>MAX(VLOOKUP($C62,Calc_OppAtt!$A$47:$AM$66,AB$2+1,FALSE),VLOOKUP($D62,Calc_OppAtt!$A$47:$AM$66,AB$2+1,FALSE))</f>
        <v>1.414538412</v>
      </c>
      <c r="AC62" s="172">
        <f>MAX(VLOOKUP($C62,Calc_OppAtt!$A$47:$AM$66,AC$2+1,FALSE),VLOOKUP($D62,Calc_OppAtt!$A$47:$AM$66,AC$2+1,FALSE))</f>
        <v>1.178781636</v>
      </c>
      <c r="AD62" s="172">
        <f>MAX(VLOOKUP($C62,Calc_OppAtt!$A$47:$AM$66,AD$2+1,FALSE),VLOOKUP($D62,Calc_OppAtt!$A$47:$AM$66,AD$2+1,FALSE))</f>
        <v>1.218074681</v>
      </c>
      <c r="AE62" s="172">
        <f>MAX(VLOOKUP($C62,Calc_OppAtt!$A$47:$AM$66,AE$2+1,FALSE),VLOOKUP($D62,Calc_OppAtt!$A$47:$AM$66,AE$2+1,FALSE))</f>
        <v>0.785854922</v>
      </c>
      <c r="AF62" s="172">
        <f>MAX(VLOOKUP($C62,Calc_OppAtt!$A$47:$AM$66,AF$2+1,FALSE),VLOOKUP($D62,Calc_OppAtt!$A$47:$AM$66,AF$2+1,FALSE))</f>
        <v>1.06869863</v>
      </c>
      <c r="AG62" s="172">
        <f>MAX(VLOOKUP($C62,Calc_OppAtt!$A$47:$AM$66,AG$2+1,FALSE),VLOOKUP($D62,Calc_OppAtt!$A$47:$AM$66,AG$2+1,FALSE))</f>
        <v>1.100196294</v>
      </c>
      <c r="AH62" s="172">
        <f>MAX(VLOOKUP($C62,Calc_OppAtt!$A$47:$AM$66,AH$2+1,FALSE),VLOOKUP($D62,Calc_OppAtt!$A$47:$AM$66,AH$2+1,FALSE))</f>
        <v>1.218074681</v>
      </c>
      <c r="AI62" s="172">
        <f>MAX(VLOOKUP($C62,Calc_OppAtt!$A$47:$AM$66,AI$2+1,FALSE),VLOOKUP($D62,Calc_OppAtt!$A$47:$AM$66,AI$2+1,FALSE))</f>
        <v>1.493123755</v>
      </c>
      <c r="AJ62" s="172">
        <f>MAX(VLOOKUP($C62,Calc_OppAtt!$A$47:$AM$66,AJ$2+1,FALSE),VLOOKUP($D62,Calc_OppAtt!$A$47:$AM$66,AJ$2+1,FALSE))</f>
        <v>1.06869863</v>
      </c>
      <c r="AK62" s="172">
        <f>MAX(VLOOKUP($C62,Calc_OppAtt!$A$47:$AM$66,AK$2+1,FALSE),VLOOKUP($D62,Calc_OppAtt!$A$47:$AM$66,AK$2+1,FALSE))</f>
        <v>1.493123755</v>
      </c>
      <c r="AL62" s="172">
        <f>MAX(VLOOKUP($C62,Calc_OppAtt!$A$47:$AM$66,AL$2+1,FALSE),VLOOKUP($D62,Calc_OppAtt!$A$47:$AM$66,AL$2+1,FALSE))</f>
        <v>1.170479452</v>
      </c>
      <c r="AM62" s="172">
        <f>MAX(VLOOKUP($C62,Calc_OppAtt!$A$47:$AM$66,AM$2+1,FALSE),VLOOKUP($D62,Calc_OppAtt!$A$47:$AM$66,AM$2+1,FALSE))</f>
        <v>1.296660024</v>
      </c>
      <c r="AN62" s="172">
        <f>MAX(VLOOKUP($C62,Calc_OppAtt!$A$47:$AM$66,AN$2+1,FALSE),VLOOKUP($D62,Calc_OppAtt!$A$47:$AM$66,AN$2+1,FALSE))</f>
        <v>0.5108058486</v>
      </c>
      <c r="AO62" s="172">
        <f>MAX(VLOOKUP($C62,Calc_OppAtt!$A$47:$AM$66,AO$2+1,FALSE),VLOOKUP($D62,Calc_OppAtt!$A$47:$AM$66,AO$2+1,FALSE))</f>
        <v>0.8644402649</v>
      </c>
      <c r="AP62" s="172">
        <f>MAX(VLOOKUP($C62,Calc_OppAtt!$A$47:$AM$66,AP$2+1,FALSE),VLOOKUP($D62,Calc_OppAtt!$A$47:$AM$66,AP$2+1,FALSE))</f>
        <v>1.218074681</v>
      </c>
      <c r="AQ62" s="170"/>
      <c r="AR62" s="170"/>
    </row>
    <row r="63" ht="12.75" customHeight="1">
      <c r="A63" s="170">
        <f t="shared" si="1"/>
        <v>4</v>
      </c>
      <c r="B63" s="170">
        <f t="shared" si="2"/>
        <v>11</v>
      </c>
      <c r="C63" s="140" t="str">
        <f t="array" ref="C63">INDEX(Fixtures!$A$2:$A$21,A63)</f>
        <v>Burnley</v>
      </c>
      <c r="D63" s="140" t="str">
        <f t="array" ref="D63">INDEX(Fixtures!$A$2:$A$21,B63)</f>
        <v>Leicester</v>
      </c>
      <c r="E63" s="172">
        <f>MAX(VLOOKUP($C63,Calc_OppAtt!$A$47:$AM$66,E$2+1,FALSE),VLOOKUP($D63,Calc_OppAtt!$A$47:$AM$66,E$2+1,FALSE))</f>
        <v>1.021610951</v>
      </c>
      <c r="F63" s="172">
        <f>MAX(VLOOKUP($C63,Calc_OppAtt!$A$47:$AM$66,F$2+1,FALSE),VLOOKUP($D63,Calc_OppAtt!$A$47:$AM$66,F$2+1,FALSE))</f>
        <v>1.296660024</v>
      </c>
      <c r="G63" s="172">
        <f>MAX(VLOOKUP($C63,Calc_OppAtt!$A$47:$AM$66,G$2+1,FALSE),VLOOKUP($D63,Calc_OppAtt!$A$47:$AM$66,G$2+1,FALSE))</f>
        <v>1.04</v>
      </c>
      <c r="H63" s="172">
        <f>MAX(VLOOKUP($C63,Calc_OppAtt!$A$47:$AM$66,H$2+1,FALSE),VLOOKUP($D63,Calc_OppAtt!$A$47:$AM$66,H$2+1,FALSE))</f>
        <v>1.100196294</v>
      </c>
      <c r="I63" s="172">
        <f>MAX(VLOOKUP($C63,Calc_OppAtt!$A$47:$AM$66,I$2+1,FALSE),VLOOKUP($D63,Calc_OppAtt!$A$47:$AM$66,I$2+1,FALSE))</f>
        <v>1.178781636</v>
      </c>
      <c r="J63" s="172">
        <f>MAX(VLOOKUP($C63,Calc_OppAtt!$A$47:$AM$66,J$2+1,FALSE),VLOOKUP($D63,Calc_OppAtt!$A$47:$AM$66,J$2+1,FALSE))</f>
        <v>1.296660024</v>
      </c>
      <c r="K63" s="172">
        <f>MAX(VLOOKUP($C63,Calc_OppAtt!$A$47:$AM$66,K$2+1,FALSE),VLOOKUP($D63,Calc_OppAtt!$A$47:$AM$66,K$2+1,FALSE))</f>
        <v>0.9788235294</v>
      </c>
      <c r="L63" s="172">
        <f>MAX(VLOOKUP($C63,Calc_OppAtt!$A$47:$AM$66,L$2+1,FALSE),VLOOKUP($D63,Calc_OppAtt!$A$47:$AM$66,L$2+1,FALSE))</f>
        <v>1.414538412</v>
      </c>
      <c r="M63" s="172">
        <f>MAX(VLOOKUP($C63,Calc_OppAtt!$A$47:$AM$66,M$2+1,FALSE),VLOOKUP($D63,Calc_OppAtt!$A$47:$AM$66,M$2+1,FALSE))</f>
        <v>0.785854922</v>
      </c>
      <c r="N63" s="172">
        <f>MAX(VLOOKUP($C63,Calc_OppAtt!$A$47:$AM$66,N$2+1,FALSE),VLOOKUP($D63,Calc_OppAtt!$A$47:$AM$66,N$2+1,FALSE))</f>
        <v>1.65029444</v>
      </c>
      <c r="O63" s="172">
        <f>MAX(VLOOKUP($C63,Calc_OppAtt!$A$47:$AM$66,O$2+1,FALSE),VLOOKUP($D63,Calc_OppAtt!$A$47:$AM$66,O$2+1,FALSE))</f>
        <v>1.021610951</v>
      </c>
      <c r="P63" s="172">
        <f>MAX(VLOOKUP($C63,Calc_OppAtt!$A$47:$AM$66,P$2+1,FALSE),VLOOKUP($D63,Calc_OppAtt!$A$47:$AM$66,P$2+1,FALSE))</f>
        <v>0.8644402649</v>
      </c>
      <c r="Q63" s="172">
        <f>MAX(VLOOKUP($C63,Calc_OppAtt!$A$47:$AM$66,Q$2+1,FALSE),VLOOKUP($D63,Calc_OppAtt!$A$47:$AM$66,Q$2+1,FALSE))</f>
        <v>1.178781636</v>
      </c>
      <c r="R63" s="172">
        <f>MAX(VLOOKUP($C63,Calc_OppAtt!$A$47:$AM$66,R$2+1,FALSE),VLOOKUP($D63,Calc_OppAtt!$A$47:$AM$66,R$2+1,FALSE))</f>
        <v>1.296660024</v>
      </c>
      <c r="S63" s="172">
        <f>MAX(VLOOKUP($C63,Calc_OppAtt!$A$47:$AM$66,S$2+1,FALSE),VLOOKUP($D63,Calc_OppAtt!$A$47:$AM$66,S$2+1,FALSE))</f>
        <v>1.100196294</v>
      </c>
      <c r="T63" s="172">
        <f>MAX(VLOOKUP($C63,Calc_OppAtt!$A$47:$AM$66,T$2+1,FALSE),VLOOKUP($D63,Calc_OppAtt!$A$47:$AM$66,T$2+1,FALSE))</f>
        <v>1.139489338</v>
      </c>
      <c r="U63" s="172">
        <f>MAX(VLOOKUP($C63,Calc_OppAtt!$A$47:$AM$66,U$2+1,FALSE),VLOOKUP($D63,Calc_OppAtt!$A$47:$AM$66,U$2+1,FALSE))</f>
        <v>1.060903995</v>
      </c>
      <c r="V63" s="172">
        <f>MAX(VLOOKUP($C63,Calc_OppAtt!$A$47:$AM$66,V$2+1,FALSE),VLOOKUP($D63,Calc_OppAtt!$A$47:$AM$66,V$2+1,FALSE))</f>
        <v>0.785854922</v>
      </c>
      <c r="W63" s="172">
        <f>MAX(VLOOKUP($C63,Calc_OppAtt!$A$47:$AM$66,W$2+1,FALSE),VLOOKUP($D63,Calc_OppAtt!$A$47:$AM$66,W$2+1,FALSE))</f>
        <v>1.414538412</v>
      </c>
      <c r="X63" s="172">
        <f>MAX(VLOOKUP($C63,Calc_OppAtt!$A$47:$AM$66,X$2+1,FALSE),VLOOKUP($D63,Calc_OppAtt!$A$47:$AM$66,X$2+1,FALSE))</f>
        <v>1.65029444</v>
      </c>
      <c r="Y63" s="172">
        <f>MAX(VLOOKUP($C63,Calc_OppAtt!$A$47:$AM$66,Y$2+1,FALSE),VLOOKUP($D63,Calc_OppAtt!$A$47:$AM$66,Y$2+1,FALSE))</f>
        <v>0.9823179059</v>
      </c>
      <c r="Z63" s="172">
        <f>MAX(VLOOKUP($C63,Calc_OppAtt!$A$47:$AM$66,Z$2+1,FALSE),VLOOKUP($D63,Calc_OppAtt!$A$47:$AM$66,Z$2+1,FALSE))</f>
        <v>1.475821918</v>
      </c>
      <c r="AA63" s="172">
        <f>MAX(VLOOKUP($C63,Calc_OppAtt!$A$47:$AM$66,AA$2+1,FALSE),VLOOKUP($D63,Calc_OppAtt!$A$47:$AM$66,AA$2+1,FALSE))</f>
        <v>1.218074681</v>
      </c>
      <c r="AB63" s="172">
        <f>MAX(VLOOKUP($C63,Calc_OppAtt!$A$47:$AM$66,AB$2+1,FALSE),VLOOKUP($D63,Calc_OppAtt!$A$47:$AM$66,AB$2+1,FALSE))</f>
        <v>0.392927461</v>
      </c>
      <c r="AC63" s="172">
        <f>MAX(VLOOKUP($C63,Calc_OppAtt!$A$47:$AM$66,AC$2+1,FALSE),VLOOKUP($D63,Calc_OppAtt!$A$47:$AM$66,AC$2+1,FALSE))</f>
        <v>1.178781636</v>
      </c>
      <c r="AD63" s="172">
        <f>MAX(VLOOKUP($C63,Calc_OppAtt!$A$47:$AM$66,AD$2+1,FALSE),VLOOKUP($D63,Calc_OppAtt!$A$47:$AM$66,AD$2+1,FALSE))</f>
        <v>0.9823179059</v>
      </c>
      <c r="AE63" s="172">
        <f>MAX(VLOOKUP($C63,Calc_OppAtt!$A$47:$AM$66,AE$2+1,FALSE),VLOOKUP($D63,Calc_OppAtt!$A$47:$AM$66,AE$2+1,FALSE))</f>
        <v>1.100196294</v>
      </c>
      <c r="AF63" s="172">
        <f>MAX(VLOOKUP($C63,Calc_OppAtt!$A$47:$AM$66,AF$2+1,FALSE),VLOOKUP($D63,Calc_OppAtt!$A$47:$AM$66,AF$2+1,FALSE))</f>
        <v>1.139489338</v>
      </c>
      <c r="AG63" s="172">
        <f>MAX(VLOOKUP($C63,Calc_OppAtt!$A$47:$AM$66,AG$2+1,FALSE),VLOOKUP($D63,Calc_OppAtt!$A$47:$AM$66,AG$2+1,FALSE))</f>
        <v>1.218074681</v>
      </c>
      <c r="AH63" s="172">
        <f>MAX(VLOOKUP($C63,Calc_OppAtt!$A$47:$AM$66,AH$2+1,FALSE),VLOOKUP($D63,Calc_OppAtt!$A$47:$AM$66,AH$2+1,FALSE))</f>
        <v>1.475821918</v>
      </c>
      <c r="AI63" s="172">
        <f>MAX(VLOOKUP($C63,Calc_OppAtt!$A$47:$AM$66,AI$2+1,FALSE),VLOOKUP($D63,Calc_OppAtt!$A$47:$AM$66,AI$2+1,FALSE))</f>
        <v>1.493123755</v>
      </c>
      <c r="AJ63" s="172">
        <f>MAX(VLOOKUP($C63,Calc_OppAtt!$A$47:$AM$66,AJ$2+1,FALSE),VLOOKUP($D63,Calc_OppAtt!$A$47:$AM$66,AJ$2+1,FALSE))</f>
        <v>1.218074681</v>
      </c>
      <c r="AK63" s="172">
        <f>MAX(VLOOKUP($C63,Calc_OppAtt!$A$47:$AM$66,AK$2+1,FALSE),VLOOKUP($D63,Calc_OppAtt!$A$47:$AM$66,AK$2+1,FALSE))</f>
        <v>1.178781636</v>
      </c>
      <c r="AL63" s="172">
        <f>MAX(VLOOKUP($C63,Calc_OppAtt!$A$47:$AM$66,AL$2+1,FALSE),VLOOKUP($D63,Calc_OppAtt!$A$47:$AM$66,AL$2+1,FALSE))</f>
        <v>1.178781636</v>
      </c>
      <c r="AM63" s="172">
        <f>MAX(VLOOKUP($C63,Calc_OppAtt!$A$47:$AM$66,AM$2+1,FALSE),VLOOKUP($D63,Calc_OppAtt!$A$47:$AM$66,AM$2+1,FALSE))</f>
        <v>1.021610951</v>
      </c>
      <c r="AN63" s="172">
        <f>MAX(VLOOKUP($C63,Calc_OppAtt!$A$47:$AM$66,AN$2+1,FALSE),VLOOKUP($D63,Calc_OppAtt!$A$47:$AM$66,AN$2+1,FALSE))</f>
        <v>1.218074681</v>
      </c>
      <c r="AO63" s="172">
        <f>MAX(VLOOKUP($C63,Calc_OppAtt!$A$47:$AM$66,AO$2+1,FALSE),VLOOKUP($D63,Calc_OppAtt!$A$47:$AM$66,AO$2+1,FALSE))</f>
        <v>0.8644402649</v>
      </c>
      <c r="AP63" s="172">
        <f>MAX(VLOOKUP($C63,Calc_OppAtt!$A$47:$AM$66,AP$2+1,FALSE),VLOOKUP($D63,Calc_OppAtt!$A$47:$AM$66,AP$2+1,FALSE))</f>
        <v>1.218074681</v>
      </c>
      <c r="AQ63" s="170"/>
      <c r="AR63" s="170"/>
    </row>
    <row r="64" ht="12.75" customHeight="1">
      <c r="A64" s="170">
        <f t="shared" si="1"/>
        <v>4</v>
      </c>
      <c r="B64" s="170">
        <f t="shared" si="2"/>
        <v>12</v>
      </c>
      <c r="C64" s="140" t="str">
        <f t="array" ref="C64">INDEX(Fixtures!$A$2:$A$21,A64)</f>
        <v>Burnley</v>
      </c>
      <c r="D64" s="140" t="str">
        <f t="array" ref="D64">INDEX(Fixtures!$A$2:$A$21,B64)</f>
        <v>Liverpool</v>
      </c>
      <c r="E64" s="172">
        <f>MAX(VLOOKUP($C64,Calc_OppAtt!$A$47:$AM$66,E$2+1,FALSE),VLOOKUP($D64,Calc_OppAtt!$A$47:$AM$66,E$2+1,FALSE))</f>
        <v>1.65029444</v>
      </c>
      <c r="F64" s="172">
        <f>MAX(VLOOKUP($C64,Calc_OppAtt!$A$47:$AM$66,F$2+1,FALSE),VLOOKUP($D64,Calc_OppAtt!$A$47:$AM$66,F$2+1,FALSE))</f>
        <v>1.296660024</v>
      </c>
      <c r="G64" s="172">
        <f>MAX(VLOOKUP($C64,Calc_OppAtt!$A$47:$AM$66,G$2+1,FALSE),VLOOKUP($D64,Calc_OppAtt!$A$47:$AM$66,G$2+1,FALSE))</f>
        <v>1.139489338</v>
      </c>
      <c r="H64" s="172">
        <f>MAX(VLOOKUP($C64,Calc_OppAtt!$A$47:$AM$66,H$2+1,FALSE),VLOOKUP($D64,Calc_OppAtt!$A$47:$AM$66,H$2+1,FALSE))</f>
        <v>0.8644402649</v>
      </c>
      <c r="I64" s="172">
        <f>MAX(VLOOKUP($C64,Calc_OppAtt!$A$47:$AM$66,I$2+1,FALSE),VLOOKUP($D64,Calc_OppAtt!$A$47:$AM$66,I$2+1,FALSE))</f>
        <v>1.101176471</v>
      </c>
      <c r="J64" s="172">
        <f>MAX(VLOOKUP($C64,Calc_OppAtt!$A$47:$AM$66,J$2+1,FALSE),VLOOKUP($D64,Calc_OppAtt!$A$47:$AM$66,J$2+1,FALSE))</f>
        <v>1.218074681</v>
      </c>
      <c r="K64" s="172">
        <f>MAX(VLOOKUP($C64,Calc_OppAtt!$A$47:$AM$66,K$2+1,FALSE),VLOOKUP($D64,Calc_OppAtt!$A$47:$AM$66,K$2+1,FALSE))</f>
        <v>0.9788235294</v>
      </c>
      <c r="L64" s="172">
        <f>MAX(VLOOKUP($C64,Calc_OppAtt!$A$47:$AM$66,L$2+1,FALSE),VLOOKUP($D64,Calc_OppAtt!$A$47:$AM$66,L$2+1,FALSE))</f>
        <v>1.296660024</v>
      </c>
      <c r="M64" s="172">
        <f>MAX(VLOOKUP($C64,Calc_OppAtt!$A$47:$AM$66,M$2+1,FALSE),VLOOKUP($D64,Calc_OppAtt!$A$47:$AM$66,M$2+1,FALSE))</f>
        <v>0.9823179059</v>
      </c>
      <c r="N64" s="172">
        <f>MAX(VLOOKUP($C64,Calc_OppAtt!$A$47:$AM$66,N$2+1,FALSE),VLOOKUP($D64,Calc_OppAtt!$A$47:$AM$66,N$2+1,FALSE))</f>
        <v>1.170479452</v>
      </c>
      <c r="O64" s="172">
        <f>MAX(VLOOKUP($C64,Calc_OppAtt!$A$47:$AM$66,O$2+1,FALSE),VLOOKUP($D64,Calc_OppAtt!$A$47:$AM$66,O$2+1,FALSE))</f>
        <v>1.021610951</v>
      </c>
      <c r="P64" s="172">
        <f>MAX(VLOOKUP($C64,Calc_OppAtt!$A$47:$AM$66,P$2+1,FALSE),VLOOKUP($D64,Calc_OppAtt!$A$47:$AM$66,P$2+1,FALSE))</f>
        <v>1.475821918</v>
      </c>
      <c r="Q64" s="172">
        <f>MAX(VLOOKUP($C64,Calc_OppAtt!$A$47:$AM$66,Q$2+1,FALSE),VLOOKUP($D64,Calc_OppAtt!$A$47:$AM$66,Q$2+1,FALSE))</f>
        <v>1.218074681</v>
      </c>
      <c r="R64" s="172">
        <f>MAX(VLOOKUP($C64,Calc_OppAtt!$A$47:$AM$66,R$2+1,FALSE),VLOOKUP($D64,Calc_OppAtt!$A$47:$AM$66,R$2+1,FALSE))</f>
        <v>1.414538412</v>
      </c>
      <c r="S64" s="172">
        <f>MAX(VLOOKUP($C64,Calc_OppAtt!$A$47:$AM$66,S$2+1,FALSE),VLOOKUP($D64,Calc_OppAtt!$A$47:$AM$66,S$2+1,FALSE))</f>
        <v>1.100196294</v>
      </c>
      <c r="T64" s="172">
        <f>MAX(VLOOKUP($C64,Calc_OppAtt!$A$47:$AM$66,T$2+1,FALSE),VLOOKUP($D64,Calc_OppAtt!$A$47:$AM$66,T$2+1,FALSE))</f>
        <v>1.178781636</v>
      </c>
      <c r="U64" s="172">
        <f>MAX(VLOOKUP($C64,Calc_OppAtt!$A$47:$AM$66,U$2+1,FALSE),VLOOKUP($D64,Calc_OppAtt!$A$47:$AM$66,U$2+1,FALSE))</f>
        <v>0.7465618773</v>
      </c>
      <c r="V64" s="172">
        <f>MAX(VLOOKUP($C64,Calc_OppAtt!$A$47:$AM$66,V$2+1,FALSE),VLOOKUP($D64,Calc_OppAtt!$A$47:$AM$66,V$2+1,FALSE))</f>
        <v>1.101176471</v>
      </c>
      <c r="W64" s="172">
        <f>MAX(VLOOKUP($C64,Calc_OppAtt!$A$47:$AM$66,W$2+1,FALSE),VLOOKUP($D64,Calc_OppAtt!$A$47:$AM$66,W$2+1,FALSE))</f>
        <v>1.414538412</v>
      </c>
      <c r="X64" s="172">
        <f>MAX(VLOOKUP($C64,Calc_OppAtt!$A$47:$AM$66,X$2+1,FALSE),VLOOKUP($D64,Calc_OppAtt!$A$47:$AM$66,X$2+1,FALSE))</f>
        <v>1.65029444</v>
      </c>
      <c r="Y64" s="172">
        <f>MAX(VLOOKUP($C64,Calc_OppAtt!$A$47:$AM$66,Y$2+1,FALSE),VLOOKUP($D64,Calc_OppAtt!$A$47:$AM$66,Y$2+1,FALSE))</f>
        <v>0.9823179059</v>
      </c>
      <c r="Z64" s="172">
        <f>MAX(VLOOKUP($C64,Calc_OppAtt!$A$47:$AM$66,Z$2+1,FALSE),VLOOKUP($D64,Calc_OppAtt!$A$47:$AM$66,Z$2+1,FALSE))</f>
        <v>1.475821918</v>
      </c>
      <c r="AA64" s="172">
        <f>MAX(VLOOKUP($C64,Calc_OppAtt!$A$47:$AM$66,AA$2+1,FALSE),VLOOKUP($D64,Calc_OppAtt!$A$47:$AM$66,AA$2+1,FALSE))</f>
        <v>1.218074681</v>
      </c>
      <c r="AB64" s="172">
        <f>MAX(VLOOKUP($C64,Calc_OppAtt!$A$47:$AM$66,AB$2+1,FALSE),VLOOKUP($D64,Calc_OppAtt!$A$47:$AM$66,AB$2+1,FALSE))</f>
        <v>1.493123755</v>
      </c>
      <c r="AC64" s="172">
        <f>MAX(VLOOKUP($C64,Calc_OppAtt!$A$47:$AM$66,AC$2+1,FALSE),VLOOKUP($D64,Calc_OppAtt!$A$47:$AM$66,AC$2+1,FALSE))</f>
        <v>1.178781636</v>
      </c>
      <c r="AD64" s="172">
        <f>MAX(VLOOKUP($C64,Calc_OppAtt!$A$47:$AM$66,AD$2+1,FALSE),VLOOKUP($D64,Calc_OppAtt!$A$47:$AM$66,AD$2+1,FALSE))</f>
        <v>1.218074681</v>
      </c>
      <c r="AE64" s="172">
        <f>MAX(VLOOKUP($C64,Calc_OppAtt!$A$47:$AM$66,AE$2+1,FALSE),VLOOKUP($D64,Calc_OppAtt!$A$47:$AM$66,AE$2+1,FALSE))</f>
        <v>0.785854922</v>
      </c>
      <c r="AF64" s="172">
        <f>MAX(VLOOKUP($C64,Calc_OppAtt!$A$47:$AM$66,AF$2+1,FALSE),VLOOKUP($D64,Calc_OppAtt!$A$47:$AM$66,AF$2+1,FALSE))</f>
        <v>1.296660024</v>
      </c>
      <c r="AG64" s="172">
        <f>MAX(VLOOKUP($C64,Calc_OppAtt!$A$47:$AM$66,AG$2+1,FALSE),VLOOKUP($D64,Calc_OppAtt!$A$47:$AM$66,AG$2+1,FALSE))</f>
        <v>1.100196294</v>
      </c>
      <c r="AH64" s="172">
        <f>MAX(VLOOKUP($C64,Calc_OppAtt!$A$47:$AM$66,AH$2+1,FALSE),VLOOKUP($D64,Calc_OppAtt!$A$47:$AM$66,AH$2+1,FALSE))</f>
        <v>0.8644402649</v>
      </c>
      <c r="AI64" s="172">
        <f>MAX(VLOOKUP($C64,Calc_OppAtt!$A$47:$AM$66,AI$2+1,FALSE),VLOOKUP($D64,Calc_OppAtt!$A$47:$AM$66,AI$2+1,FALSE))</f>
        <v>1.493123755</v>
      </c>
      <c r="AJ64" s="172">
        <f>MAX(VLOOKUP($C64,Calc_OppAtt!$A$47:$AM$66,AJ$2+1,FALSE),VLOOKUP($D64,Calc_OppAtt!$A$47:$AM$66,AJ$2+1,FALSE))</f>
        <v>1.06869863</v>
      </c>
      <c r="AK64" s="172">
        <f>MAX(VLOOKUP($C64,Calc_OppAtt!$A$47:$AM$66,AK$2+1,FALSE),VLOOKUP($D64,Calc_OppAtt!$A$47:$AM$66,AK$2+1,FALSE))</f>
        <v>1.178781636</v>
      </c>
      <c r="AL64" s="172">
        <f>MAX(VLOOKUP($C64,Calc_OppAtt!$A$47:$AM$66,AL$2+1,FALSE),VLOOKUP($D64,Calc_OppAtt!$A$47:$AM$66,AL$2+1,FALSE))</f>
        <v>1.170479452</v>
      </c>
      <c r="AM64" s="172">
        <f>MAX(VLOOKUP($C64,Calc_OppAtt!$A$47:$AM$66,AM$2+1,FALSE),VLOOKUP($D64,Calc_OppAtt!$A$47:$AM$66,AM$2+1,FALSE))</f>
        <v>0.9788235294</v>
      </c>
      <c r="AN64" s="172">
        <f>MAX(VLOOKUP($C64,Calc_OppAtt!$A$47:$AM$66,AN$2+1,FALSE),VLOOKUP($D64,Calc_OppAtt!$A$47:$AM$66,AN$2+1,FALSE))</f>
        <v>1.296660024</v>
      </c>
      <c r="AO64" s="172">
        <f>MAX(VLOOKUP($C64,Calc_OppAtt!$A$47:$AM$66,AO$2+1,FALSE),VLOOKUP($D64,Calc_OppAtt!$A$47:$AM$66,AO$2+1,FALSE))</f>
        <v>0.8644402649</v>
      </c>
      <c r="AP64" s="172">
        <f>MAX(VLOOKUP($C64,Calc_OppAtt!$A$47:$AM$66,AP$2+1,FALSE),VLOOKUP($D64,Calc_OppAtt!$A$47:$AM$66,AP$2+1,FALSE))</f>
        <v>1.218074681</v>
      </c>
      <c r="AQ64" s="170"/>
      <c r="AR64" s="170"/>
    </row>
    <row r="65" ht="12.75" customHeight="1">
      <c r="A65" s="170">
        <f t="shared" si="1"/>
        <v>4</v>
      </c>
      <c r="B65" s="170">
        <f t="shared" si="2"/>
        <v>13</v>
      </c>
      <c r="C65" s="140" t="str">
        <f t="array" ref="C65">INDEX(Fixtures!$A$2:$A$21,A65)</f>
        <v>Burnley</v>
      </c>
      <c r="D65" s="140" t="str">
        <f t="array" ref="D65">INDEX(Fixtures!$A$2:$A$21,B65)</f>
        <v>Man City</v>
      </c>
      <c r="E65" s="172">
        <f>MAX(VLOOKUP($C65,Calc_OppAtt!$A$47:$AM$66,E$2+1,FALSE),VLOOKUP($D65,Calc_OppAtt!$A$47:$AM$66,E$2+1,FALSE))</f>
        <v>1.021610951</v>
      </c>
      <c r="F65" s="172">
        <f>MAX(VLOOKUP($C65,Calc_OppAtt!$A$47:$AM$66,F$2+1,FALSE),VLOOKUP($D65,Calc_OppAtt!$A$47:$AM$66,F$2+1,FALSE))</f>
        <v>1.296660024</v>
      </c>
      <c r="G65" s="172">
        <f>MAX(VLOOKUP($C65,Calc_OppAtt!$A$47:$AM$66,G$2+1,FALSE),VLOOKUP($D65,Calc_OppAtt!$A$47:$AM$66,G$2+1,FALSE))</f>
        <v>1.101176471</v>
      </c>
      <c r="H65" s="172">
        <f>MAX(VLOOKUP($C65,Calc_OppAtt!$A$47:$AM$66,H$2+1,FALSE),VLOOKUP($D65,Calc_OppAtt!$A$47:$AM$66,H$2+1,FALSE))</f>
        <v>1.178781636</v>
      </c>
      <c r="I65" s="172">
        <f>MAX(VLOOKUP($C65,Calc_OppAtt!$A$47:$AM$66,I$2+1,FALSE),VLOOKUP($D65,Calc_OppAtt!$A$47:$AM$66,I$2+1,FALSE))</f>
        <v>1.475821918</v>
      </c>
      <c r="J65" s="172">
        <f>MAX(VLOOKUP($C65,Calc_OppAtt!$A$47:$AM$66,J$2+1,FALSE),VLOOKUP($D65,Calc_OppAtt!$A$47:$AM$66,J$2+1,FALSE))</f>
        <v>1.218074681</v>
      </c>
      <c r="K65" s="172">
        <f>MAX(VLOOKUP($C65,Calc_OppAtt!$A$47:$AM$66,K$2+1,FALSE),VLOOKUP($D65,Calc_OppAtt!$A$47:$AM$66,K$2+1,FALSE))</f>
        <v>1.139489338</v>
      </c>
      <c r="L65" s="172">
        <f>MAX(VLOOKUP($C65,Calc_OppAtt!$A$47:$AM$66,L$2+1,FALSE),VLOOKUP($D65,Calc_OppAtt!$A$47:$AM$66,L$2+1,FALSE))</f>
        <v>1.296660024</v>
      </c>
      <c r="M65" s="172">
        <f>MAX(VLOOKUP($C65,Calc_OppAtt!$A$47:$AM$66,M$2+1,FALSE),VLOOKUP($D65,Calc_OppAtt!$A$47:$AM$66,M$2+1,FALSE))</f>
        <v>0.8644402649</v>
      </c>
      <c r="N65" s="172">
        <f>MAX(VLOOKUP($C65,Calc_OppAtt!$A$47:$AM$66,N$2+1,FALSE),VLOOKUP($D65,Calc_OppAtt!$A$47:$AM$66,N$2+1,FALSE))</f>
        <v>0.8644402649</v>
      </c>
      <c r="O65" s="172">
        <f>MAX(VLOOKUP($C65,Calc_OppAtt!$A$47:$AM$66,O$2+1,FALSE),VLOOKUP($D65,Calc_OppAtt!$A$47:$AM$66,O$2+1,FALSE))</f>
        <v>1.178781636</v>
      </c>
      <c r="P65" s="172">
        <f>MAX(VLOOKUP($C65,Calc_OppAtt!$A$47:$AM$66,P$2+1,FALSE),VLOOKUP($D65,Calc_OppAtt!$A$47:$AM$66,P$2+1,FALSE))</f>
        <v>0.8644402649</v>
      </c>
      <c r="Q65" s="172">
        <f>MAX(VLOOKUP($C65,Calc_OppAtt!$A$47:$AM$66,Q$2+1,FALSE),VLOOKUP($D65,Calc_OppAtt!$A$47:$AM$66,Q$2+1,FALSE))</f>
        <v>1.178781636</v>
      </c>
      <c r="R65" s="172">
        <f>MAX(VLOOKUP($C65,Calc_OppAtt!$A$47:$AM$66,R$2+1,FALSE),VLOOKUP($D65,Calc_OppAtt!$A$47:$AM$66,R$2+1,FALSE))</f>
        <v>1.218074681</v>
      </c>
      <c r="S65" s="172">
        <f>MAX(VLOOKUP($C65,Calc_OppAtt!$A$47:$AM$66,S$2+1,FALSE),VLOOKUP($D65,Calc_OppAtt!$A$47:$AM$66,S$2+1,FALSE))</f>
        <v>1.218074681</v>
      </c>
      <c r="T65" s="172">
        <f>MAX(VLOOKUP($C65,Calc_OppAtt!$A$47:$AM$66,T$2+1,FALSE),VLOOKUP($D65,Calc_OppAtt!$A$47:$AM$66,T$2+1,FALSE))</f>
        <v>1.139489338</v>
      </c>
      <c r="U65" s="172">
        <f>MAX(VLOOKUP($C65,Calc_OppAtt!$A$47:$AM$66,U$2+1,FALSE),VLOOKUP($D65,Calc_OppAtt!$A$47:$AM$66,U$2+1,FALSE))</f>
        <v>1.414538412</v>
      </c>
      <c r="V65" s="172">
        <f>MAX(VLOOKUP($C65,Calc_OppAtt!$A$47:$AM$66,V$2+1,FALSE),VLOOKUP($D65,Calc_OppAtt!$A$47:$AM$66,V$2+1,FALSE))</f>
        <v>1.100196294</v>
      </c>
      <c r="W65" s="172">
        <f>MAX(VLOOKUP($C65,Calc_OppAtt!$A$47:$AM$66,W$2+1,FALSE),VLOOKUP($D65,Calc_OppAtt!$A$47:$AM$66,W$2+1,FALSE))</f>
        <v>1.414538412</v>
      </c>
      <c r="X65" s="172">
        <f>MAX(VLOOKUP($C65,Calc_OppAtt!$A$47:$AM$66,X$2+1,FALSE),VLOOKUP($D65,Calc_OppAtt!$A$47:$AM$66,X$2+1,FALSE))</f>
        <v>1.65029444</v>
      </c>
      <c r="Y65" s="172">
        <f>MAX(VLOOKUP($C65,Calc_OppAtt!$A$47:$AM$66,Y$2+1,FALSE),VLOOKUP($D65,Calc_OppAtt!$A$47:$AM$66,Y$2+1,FALSE))</f>
        <v>1.100196294</v>
      </c>
      <c r="Z65" s="172">
        <f>MAX(VLOOKUP($C65,Calc_OppAtt!$A$47:$AM$66,Z$2+1,FALSE),VLOOKUP($D65,Calc_OppAtt!$A$47:$AM$66,Z$2+1,FALSE))</f>
        <v>1.475821918</v>
      </c>
      <c r="AA65" s="172">
        <f>MAX(VLOOKUP($C65,Calc_OppAtt!$A$47:$AM$66,AA$2+1,FALSE),VLOOKUP($D65,Calc_OppAtt!$A$47:$AM$66,AA$2+1,FALSE))</f>
        <v>1.218074681</v>
      </c>
      <c r="AB65" s="172">
        <f>MAX(VLOOKUP($C65,Calc_OppAtt!$A$47:$AM$66,AB$2+1,FALSE),VLOOKUP($D65,Calc_OppAtt!$A$47:$AM$66,AB$2+1,FALSE))</f>
        <v>0.6679765344</v>
      </c>
      <c r="AC65" s="172">
        <f>MAX(VLOOKUP($C65,Calc_OppAtt!$A$47:$AM$66,AC$2+1,FALSE),VLOOKUP($D65,Calc_OppAtt!$A$47:$AM$66,AC$2+1,FALSE))</f>
        <v>1.218074681</v>
      </c>
      <c r="AD65" s="172">
        <f>MAX(VLOOKUP($C65,Calc_OppAtt!$A$47:$AM$66,AD$2+1,FALSE),VLOOKUP($D65,Calc_OppAtt!$A$47:$AM$66,AD$2+1,FALSE))</f>
        <v>0.9823179059</v>
      </c>
      <c r="AE65" s="172">
        <f>MAX(VLOOKUP($C65,Calc_OppAtt!$A$47:$AM$66,AE$2+1,FALSE),VLOOKUP($D65,Calc_OppAtt!$A$47:$AM$66,AE$2+1,FALSE))</f>
        <v>0.8644402649</v>
      </c>
      <c r="AF65" s="172">
        <f>MAX(VLOOKUP($C65,Calc_OppAtt!$A$47:$AM$66,AF$2+1,FALSE),VLOOKUP($D65,Calc_OppAtt!$A$47:$AM$66,AF$2+1,FALSE))</f>
        <v>1.65029444</v>
      </c>
      <c r="AG65" s="172">
        <f>MAX(VLOOKUP($C65,Calc_OppAtt!$A$47:$AM$66,AG$2+1,FALSE),VLOOKUP($D65,Calc_OppAtt!$A$47:$AM$66,AG$2+1,FALSE))</f>
        <v>1.178781636</v>
      </c>
      <c r="AH65" s="172">
        <f>MAX(VLOOKUP($C65,Calc_OppAtt!$A$47:$AM$66,AH$2+1,FALSE),VLOOKUP($D65,Calc_OppAtt!$A$47:$AM$66,AH$2+1,FALSE))</f>
        <v>1.296660024</v>
      </c>
      <c r="AI65" s="172">
        <f>MAX(VLOOKUP($C65,Calc_OppAtt!$A$47:$AM$66,AI$2+1,FALSE),VLOOKUP($D65,Calc_OppAtt!$A$47:$AM$66,AI$2+1,FALSE))</f>
        <v>1.493123755</v>
      </c>
      <c r="AJ65" s="172">
        <f>MAX(VLOOKUP($C65,Calc_OppAtt!$A$47:$AM$66,AJ$2+1,FALSE),VLOOKUP($D65,Calc_OppAtt!$A$47:$AM$66,AJ$2+1,FALSE))</f>
        <v>1.06869863</v>
      </c>
      <c r="AK65" s="172">
        <f>MAX(VLOOKUP($C65,Calc_OppAtt!$A$47:$AM$66,AK$2+1,FALSE),VLOOKUP($D65,Calc_OppAtt!$A$47:$AM$66,AK$2+1,FALSE))</f>
        <v>1.178781636</v>
      </c>
      <c r="AL65" s="172">
        <f>MAX(VLOOKUP($C65,Calc_OppAtt!$A$47:$AM$66,AL$2+1,FALSE),VLOOKUP($D65,Calc_OppAtt!$A$47:$AM$66,AL$2+1,FALSE))</f>
        <v>1.170479452</v>
      </c>
      <c r="AM65" s="172">
        <f>MAX(VLOOKUP($C65,Calc_OppAtt!$A$47:$AM$66,AM$2+1,FALSE),VLOOKUP($D65,Calc_OppAtt!$A$47:$AM$66,AM$2+1,FALSE))</f>
        <v>0.785854922</v>
      </c>
      <c r="AN65" s="172">
        <f>MAX(VLOOKUP($C65,Calc_OppAtt!$A$47:$AM$66,AN$2+1,FALSE),VLOOKUP($D65,Calc_OppAtt!$A$47:$AM$66,AN$2+1,FALSE))</f>
        <v>0.6679765344</v>
      </c>
      <c r="AO65" s="172">
        <f>MAX(VLOOKUP($C65,Calc_OppAtt!$A$47:$AM$66,AO$2+1,FALSE),VLOOKUP($D65,Calc_OppAtt!$A$47:$AM$66,AO$2+1,FALSE))</f>
        <v>1.493123755</v>
      </c>
      <c r="AP65" s="172">
        <f>MAX(VLOOKUP($C65,Calc_OppAtt!$A$47:$AM$66,AP$2+1,FALSE),VLOOKUP($D65,Calc_OppAtt!$A$47:$AM$66,AP$2+1,FALSE))</f>
        <v>1.218074681</v>
      </c>
      <c r="AQ65" s="170"/>
      <c r="AR65" s="170"/>
    </row>
    <row r="66" ht="12.75" customHeight="1">
      <c r="A66" s="170">
        <f t="shared" si="1"/>
        <v>4</v>
      </c>
      <c r="B66" s="170">
        <f t="shared" si="2"/>
        <v>14</v>
      </c>
      <c r="C66" s="140" t="str">
        <f t="array" ref="C66">INDEX(Fixtures!$A$2:$A$21,A66)</f>
        <v>Burnley</v>
      </c>
      <c r="D66" s="140" t="str">
        <f t="array" ref="D66">INDEX(Fixtures!$A$2:$A$21,B66)</f>
        <v>Man Utd</v>
      </c>
      <c r="E66" s="172">
        <f>MAX(VLOOKUP($C66,Calc_OppAtt!$A$47:$AM$66,E$2+1,FALSE),VLOOKUP($D66,Calc_OppAtt!$A$47:$AM$66,E$2+1,FALSE))</f>
        <v>1.493123755</v>
      </c>
      <c r="F66" s="172">
        <f>MAX(VLOOKUP($C66,Calc_OppAtt!$A$47:$AM$66,F$2+1,FALSE),VLOOKUP($D66,Calc_OppAtt!$A$47:$AM$66,F$2+1,FALSE))</f>
        <v>1.296660024</v>
      </c>
      <c r="G66" s="172">
        <f>MAX(VLOOKUP($C66,Calc_OppAtt!$A$47:$AM$66,G$2+1,FALSE),VLOOKUP($D66,Calc_OppAtt!$A$47:$AM$66,G$2+1,FALSE))</f>
        <v>1.04</v>
      </c>
      <c r="H66" s="172">
        <f>MAX(VLOOKUP($C66,Calc_OppAtt!$A$47:$AM$66,H$2+1,FALSE),VLOOKUP($D66,Calc_OppAtt!$A$47:$AM$66,H$2+1,FALSE))</f>
        <v>0.7465618773</v>
      </c>
      <c r="I66" s="172">
        <f>MAX(VLOOKUP($C66,Calc_OppAtt!$A$47:$AM$66,I$2+1,FALSE),VLOOKUP($D66,Calc_OppAtt!$A$47:$AM$66,I$2+1,FALSE))</f>
        <v>1.218074681</v>
      </c>
      <c r="J66" s="172">
        <f>MAX(VLOOKUP($C66,Calc_OppAtt!$A$47:$AM$66,J$2+1,FALSE),VLOOKUP($D66,Calc_OppAtt!$A$47:$AM$66,J$2+1,FALSE))</f>
        <v>1.218074681</v>
      </c>
      <c r="K66" s="172">
        <f>MAX(VLOOKUP($C66,Calc_OppAtt!$A$47:$AM$66,K$2+1,FALSE),VLOOKUP($D66,Calc_OppAtt!$A$47:$AM$66,K$2+1,FALSE))</f>
        <v>1.021610951</v>
      </c>
      <c r="L66" s="172">
        <f>MAX(VLOOKUP($C66,Calc_OppAtt!$A$47:$AM$66,L$2+1,FALSE),VLOOKUP($D66,Calc_OppAtt!$A$47:$AM$66,L$2+1,FALSE))</f>
        <v>1.296660024</v>
      </c>
      <c r="M66" s="172">
        <f>MAX(VLOOKUP($C66,Calc_OppAtt!$A$47:$AM$66,M$2+1,FALSE),VLOOKUP($D66,Calc_OppAtt!$A$47:$AM$66,M$2+1,FALSE))</f>
        <v>0.6286834896</v>
      </c>
      <c r="N66" s="172">
        <f>MAX(VLOOKUP($C66,Calc_OppAtt!$A$47:$AM$66,N$2+1,FALSE),VLOOKUP($D66,Calc_OppAtt!$A$47:$AM$66,N$2+1,FALSE))</f>
        <v>1.414538412</v>
      </c>
      <c r="O66" s="172">
        <f>MAX(VLOOKUP($C66,Calc_OppAtt!$A$47:$AM$66,O$2+1,FALSE),VLOOKUP($D66,Calc_OppAtt!$A$47:$AM$66,O$2+1,FALSE))</f>
        <v>1.178781636</v>
      </c>
      <c r="P66" s="172">
        <f>MAX(VLOOKUP($C66,Calc_OppAtt!$A$47:$AM$66,P$2+1,FALSE),VLOOKUP($D66,Calc_OppAtt!$A$47:$AM$66,P$2+1,FALSE))</f>
        <v>0.8644402649</v>
      </c>
      <c r="Q66" s="172">
        <f>MAX(VLOOKUP($C66,Calc_OppAtt!$A$47:$AM$66,Q$2+1,FALSE),VLOOKUP($D66,Calc_OppAtt!$A$47:$AM$66,Q$2+1,FALSE))</f>
        <v>1.178781636</v>
      </c>
      <c r="R66" s="172">
        <f>MAX(VLOOKUP($C66,Calc_OppAtt!$A$47:$AM$66,R$2+1,FALSE),VLOOKUP($D66,Calc_OppAtt!$A$47:$AM$66,R$2+1,FALSE))</f>
        <v>1.060903995</v>
      </c>
      <c r="S66" s="172">
        <f>MAX(VLOOKUP($C66,Calc_OppAtt!$A$47:$AM$66,S$2+1,FALSE),VLOOKUP($D66,Calc_OppAtt!$A$47:$AM$66,S$2+1,FALSE))</f>
        <v>1.218074681</v>
      </c>
      <c r="T66" s="172">
        <f>MAX(VLOOKUP($C66,Calc_OppAtt!$A$47:$AM$66,T$2+1,FALSE),VLOOKUP($D66,Calc_OppAtt!$A$47:$AM$66,T$2+1,FALSE))</f>
        <v>1.475821918</v>
      </c>
      <c r="U66" s="172">
        <f>MAX(VLOOKUP($C66,Calc_OppAtt!$A$47:$AM$66,U$2+1,FALSE),VLOOKUP($D66,Calc_OppAtt!$A$47:$AM$66,U$2+1,FALSE))</f>
        <v>0.6286834896</v>
      </c>
      <c r="V66" s="172">
        <f>MAX(VLOOKUP($C66,Calc_OppAtt!$A$47:$AM$66,V$2+1,FALSE),VLOOKUP($D66,Calc_OppAtt!$A$47:$AM$66,V$2+1,FALSE))</f>
        <v>0.9788235294</v>
      </c>
      <c r="W66" s="172">
        <f>MAX(VLOOKUP($C66,Calc_OppAtt!$A$47:$AM$66,W$2+1,FALSE),VLOOKUP($D66,Calc_OppAtt!$A$47:$AM$66,W$2+1,FALSE))</f>
        <v>1.414538412</v>
      </c>
      <c r="X66" s="172">
        <f>MAX(VLOOKUP($C66,Calc_OppAtt!$A$47:$AM$66,X$2+1,FALSE),VLOOKUP($D66,Calc_OppAtt!$A$47:$AM$66,X$2+1,FALSE))</f>
        <v>1.65029444</v>
      </c>
      <c r="Y66" s="172">
        <f>MAX(VLOOKUP($C66,Calc_OppAtt!$A$47:$AM$66,Y$2+1,FALSE),VLOOKUP($D66,Calc_OppAtt!$A$47:$AM$66,Y$2+1,FALSE))</f>
        <v>0.9823179059</v>
      </c>
      <c r="Z66" s="172">
        <f>MAX(VLOOKUP($C66,Calc_OppAtt!$A$47:$AM$66,Z$2+1,FALSE),VLOOKUP($D66,Calc_OppAtt!$A$47:$AM$66,Z$2+1,FALSE))</f>
        <v>1.475821918</v>
      </c>
      <c r="AA66" s="172">
        <f>MAX(VLOOKUP($C66,Calc_OppAtt!$A$47:$AM$66,AA$2+1,FALSE),VLOOKUP($D66,Calc_OppAtt!$A$47:$AM$66,AA$2+1,FALSE))</f>
        <v>1.218074681</v>
      </c>
      <c r="AB66" s="172">
        <f>MAX(VLOOKUP($C66,Calc_OppAtt!$A$47:$AM$66,AB$2+1,FALSE),VLOOKUP($D66,Calc_OppAtt!$A$47:$AM$66,AB$2+1,FALSE))</f>
        <v>0.8644402649</v>
      </c>
      <c r="AC66" s="172">
        <f>MAX(VLOOKUP($C66,Calc_OppAtt!$A$47:$AM$66,AC$2+1,FALSE),VLOOKUP($D66,Calc_OppAtt!$A$47:$AM$66,AC$2+1,FALSE))</f>
        <v>1.178781636</v>
      </c>
      <c r="AD66" s="172">
        <f>MAX(VLOOKUP($C66,Calc_OppAtt!$A$47:$AM$66,AD$2+1,FALSE),VLOOKUP($D66,Calc_OppAtt!$A$47:$AM$66,AD$2+1,FALSE))</f>
        <v>1.04</v>
      </c>
      <c r="AE66" s="172">
        <f>MAX(VLOOKUP($C66,Calc_OppAtt!$A$47:$AM$66,AE$2+1,FALSE),VLOOKUP($D66,Calc_OppAtt!$A$47:$AM$66,AE$2+1,FALSE))</f>
        <v>1.100196294</v>
      </c>
      <c r="AF66" s="172">
        <f>MAX(VLOOKUP($C66,Calc_OppAtt!$A$47:$AM$66,AF$2+1,FALSE),VLOOKUP($D66,Calc_OppAtt!$A$47:$AM$66,AF$2+1,FALSE))</f>
        <v>1.060903995</v>
      </c>
      <c r="AG66" s="172">
        <f>MAX(VLOOKUP($C66,Calc_OppAtt!$A$47:$AM$66,AG$2+1,FALSE),VLOOKUP($D66,Calc_OppAtt!$A$47:$AM$66,AG$2+1,FALSE))</f>
        <v>1.178781636</v>
      </c>
      <c r="AH66" s="172">
        <f>MAX(VLOOKUP($C66,Calc_OppAtt!$A$47:$AM$66,AH$2+1,FALSE),VLOOKUP($D66,Calc_OppAtt!$A$47:$AM$66,AH$2+1,FALSE))</f>
        <v>0.785854922</v>
      </c>
      <c r="AI66" s="172">
        <f>MAX(VLOOKUP($C66,Calc_OppAtt!$A$47:$AM$66,AI$2+1,FALSE),VLOOKUP($D66,Calc_OppAtt!$A$47:$AM$66,AI$2+1,FALSE))</f>
        <v>1.493123755</v>
      </c>
      <c r="AJ66" s="172">
        <f>MAX(VLOOKUP($C66,Calc_OppAtt!$A$47:$AM$66,AJ$2+1,FALSE),VLOOKUP($D66,Calc_OppAtt!$A$47:$AM$66,AJ$2+1,FALSE))</f>
        <v>1.296660024</v>
      </c>
      <c r="AK66" s="172">
        <f>MAX(VLOOKUP($C66,Calc_OppAtt!$A$47:$AM$66,AK$2+1,FALSE),VLOOKUP($D66,Calc_OppAtt!$A$47:$AM$66,AK$2+1,FALSE))</f>
        <v>1.178781636</v>
      </c>
      <c r="AL66" s="172">
        <f>MAX(VLOOKUP($C66,Calc_OppAtt!$A$47:$AM$66,AL$2+1,FALSE),VLOOKUP($D66,Calc_OppAtt!$A$47:$AM$66,AL$2+1,FALSE))</f>
        <v>1.65029444</v>
      </c>
      <c r="AM66" s="172">
        <f>MAX(VLOOKUP($C66,Calc_OppAtt!$A$47:$AM$66,AM$2+1,FALSE),VLOOKUP($D66,Calc_OppAtt!$A$47:$AM$66,AM$2+1,FALSE))</f>
        <v>0.8644402649</v>
      </c>
      <c r="AN66" s="172">
        <f>MAX(VLOOKUP($C66,Calc_OppAtt!$A$47:$AM$66,AN$2+1,FALSE),VLOOKUP($D66,Calc_OppAtt!$A$47:$AM$66,AN$2+1,FALSE))</f>
        <v>0.8644402649</v>
      </c>
      <c r="AO66" s="172">
        <f>MAX(VLOOKUP($C66,Calc_OppAtt!$A$47:$AM$66,AO$2+1,FALSE),VLOOKUP($D66,Calc_OppAtt!$A$47:$AM$66,AO$2+1,FALSE))</f>
        <v>0.9823179059</v>
      </c>
      <c r="AP66" s="172">
        <f>MAX(VLOOKUP($C66,Calc_OppAtt!$A$47:$AM$66,AP$2+1,FALSE),VLOOKUP($D66,Calc_OppAtt!$A$47:$AM$66,AP$2+1,FALSE))</f>
        <v>1.218074681</v>
      </c>
      <c r="AQ66" s="170"/>
      <c r="AR66" s="170"/>
    </row>
    <row r="67" ht="12.75" customHeight="1">
      <c r="A67" s="170">
        <f t="shared" si="1"/>
        <v>4</v>
      </c>
      <c r="B67" s="170">
        <f t="shared" si="2"/>
        <v>15</v>
      </c>
      <c r="C67" s="140" t="str">
        <f t="array" ref="C67">INDEX(Fixtures!$A$2:$A$21,A67)</f>
        <v>Burnley</v>
      </c>
      <c r="D67" s="140" t="str">
        <f t="array" ref="D67">INDEX(Fixtures!$A$2:$A$21,B67)</f>
        <v>Newcastle</v>
      </c>
      <c r="E67" s="172">
        <f>MAX(VLOOKUP($C67,Calc_OppAtt!$A$47:$AM$66,E$2+1,FALSE),VLOOKUP($D67,Calc_OppAtt!$A$47:$AM$66,E$2+1,FALSE))</f>
        <v>1.021610951</v>
      </c>
      <c r="F67" s="172">
        <f>MAX(VLOOKUP($C67,Calc_OppAtt!$A$47:$AM$66,F$2+1,FALSE),VLOOKUP($D67,Calc_OppAtt!$A$47:$AM$66,F$2+1,FALSE))</f>
        <v>1.296660024</v>
      </c>
      <c r="G67" s="172">
        <f>MAX(VLOOKUP($C67,Calc_OppAtt!$A$47:$AM$66,G$2+1,FALSE),VLOOKUP($D67,Calc_OppAtt!$A$47:$AM$66,G$2+1,FALSE))</f>
        <v>1.04</v>
      </c>
      <c r="H67" s="172">
        <f>MAX(VLOOKUP($C67,Calc_OppAtt!$A$47:$AM$66,H$2+1,FALSE),VLOOKUP($D67,Calc_OppAtt!$A$47:$AM$66,H$2+1,FALSE))</f>
        <v>0.7465618773</v>
      </c>
      <c r="I67" s="172">
        <f>MAX(VLOOKUP($C67,Calc_OppAtt!$A$47:$AM$66,I$2+1,FALSE),VLOOKUP($D67,Calc_OppAtt!$A$47:$AM$66,I$2+1,FALSE))</f>
        <v>1.218074681</v>
      </c>
      <c r="J67" s="172">
        <f>MAX(VLOOKUP($C67,Calc_OppAtt!$A$47:$AM$66,J$2+1,FALSE),VLOOKUP($D67,Calc_OppAtt!$A$47:$AM$66,J$2+1,FALSE))</f>
        <v>1.218074681</v>
      </c>
      <c r="K67" s="172">
        <f>MAX(VLOOKUP($C67,Calc_OppAtt!$A$47:$AM$66,K$2+1,FALSE),VLOOKUP($D67,Calc_OppAtt!$A$47:$AM$66,K$2+1,FALSE))</f>
        <v>1.493123755</v>
      </c>
      <c r="L67" s="172">
        <f>MAX(VLOOKUP($C67,Calc_OppAtt!$A$47:$AM$66,L$2+1,FALSE),VLOOKUP($D67,Calc_OppAtt!$A$47:$AM$66,L$2+1,FALSE))</f>
        <v>1.296660024</v>
      </c>
      <c r="M67" s="172">
        <f>MAX(VLOOKUP($C67,Calc_OppAtt!$A$47:$AM$66,M$2+1,FALSE),VLOOKUP($D67,Calc_OppAtt!$A$47:$AM$66,M$2+1,FALSE))</f>
        <v>1.139489338</v>
      </c>
      <c r="N67" s="172">
        <f>MAX(VLOOKUP($C67,Calc_OppAtt!$A$47:$AM$66,N$2+1,FALSE),VLOOKUP($D67,Calc_OppAtt!$A$47:$AM$66,N$2+1,FALSE))</f>
        <v>1.021610951</v>
      </c>
      <c r="O67" s="172">
        <f>MAX(VLOOKUP($C67,Calc_OppAtt!$A$47:$AM$66,O$2+1,FALSE),VLOOKUP($D67,Calc_OppAtt!$A$47:$AM$66,O$2+1,FALSE))</f>
        <v>1.296660024</v>
      </c>
      <c r="P67" s="172">
        <f>MAX(VLOOKUP($C67,Calc_OppAtt!$A$47:$AM$66,P$2+1,FALSE),VLOOKUP($D67,Calc_OppAtt!$A$47:$AM$66,P$2+1,FALSE))</f>
        <v>1.218074681</v>
      </c>
      <c r="Q67" s="172">
        <f>MAX(VLOOKUP($C67,Calc_OppAtt!$A$47:$AM$66,Q$2+1,FALSE),VLOOKUP($D67,Calc_OppAtt!$A$47:$AM$66,Q$2+1,FALSE))</f>
        <v>1.178781636</v>
      </c>
      <c r="R67" s="172">
        <f>MAX(VLOOKUP($C67,Calc_OppAtt!$A$47:$AM$66,R$2+1,FALSE),VLOOKUP($D67,Calc_OppAtt!$A$47:$AM$66,R$2+1,FALSE))</f>
        <v>1.65029444</v>
      </c>
      <c r="S67" s="172">
        <f>MAX(VLOOKUP($C67,Calc_OppAtt!$A$47:$AM$66,S$2+1,FALSE),VLOOKUP($D67,Calc_OppAtt!$A$47:$AM$66,S$2+1,FALSE))</f>
        <v>1.100196294</v>
      </c>
      <c r="T67" s="172">
        <f>MAX(VLOOKUP($C67,Calc_OppAtt!$A$47:$AM$66,T$2+1,FALSE),VLOOKUP($D67,Calc_OppAtt!$A$47:$AM$66,T$2+1,FALSE))</f>
        <v>1.139489338</v>
      </c>
      <c r="U67" s="172">
        <f>MAX(VLOOKUP($C67,Calc_OppAtt!$A$47:$AM$66,U$2+1,FALSE),VLOOKUP($D67,Calc_OppAtt!$A$47:$AM$66,U$2+1,FALSE))</f>
        <v>0.9823179059</v>
      </c>
      <c r="V67" s="172">
        <f>MAX(VLOOKUP($C67,Calc_OppAtt!$A$47:$AM$66,V$2+1,FALSE),VLOOKUP($D67,Calc_OppAtt!$A$47:$AM$66,V$2+1,FALSE))</f>
        <v>1.475821918</v>
      </c>
      <c r="W67" s="172">
        <f>MAX(VLOOKUP($C67,Calc_OppAtt!$A$47:$AM$66,W$2+1,FALSE),VLOOKUP($D67,Calc_OppAtt!$A$47:$AM$66,W$2+1,FALSE))</f>
        <v>1.414538412</v>
      </c>
      <c r="X67" s="172">
        <f>MAX(VLOOKUP($C67,Calc_OppAtt!$A$47:$AM$66,X$2+1,FALSE),VLOOKUP($D67,Calc_OppAtt!$A$47:$AM$66,X$2+1,FALSE))</f>
        <v>1.65029444</v>
      </c>
      <c r="Y67" s="172">
        <f>MAX(VLOOKUP($C67,Calc_OppAtt!$A$47:$AM$66,Y$2+1,FALSE),VLOOKUP($D67,Calc_OppAtt!$A$47:$AM$66,Y$2+1,FALSE))</f>
        <v>0.9823179059</v>
      </c>
      <c r="Z67" s="172">
        <f>MAX(VLOOKUP($C67,Calc_OppAtt!$A$47:$AM$66,Z$2+1,FALSE),VLOOKUP($D67,Calc_OppAtt!$A$47:$AM$66,Z$2+1,FALSE))</f>
        <v>1.475821918</v>
      </c>
      <c r="AA67" s="172">
        <f>MAX(VLOOKUP($C67,Calc_OppAtt!$A$47:$AM$66,AA$2+1,FALSE),VLOOKUP($D67,Calc_OppAtt!$A$47:$AM$66,AA$2+1,FALSE))</f>
        <v>1.218074681</v>
      </c>
      <c r="AB67" s="172">
        <f>MAX(VLOOKUP($C67,Calc_OppAtt!$A$47:$AM$66,AB$2+1,FALSE),VLOOKUP($D67,Calc_OppAtt!$A$47:$AM$66,AB$2+1,FALSE))</f>
        <v>0.5108058486</v>
      </c>
      <c r="AC67" s="172">
        <f>MAX(VLOOKUP($C67,Calc_OppAtt!$A$47:$AM$66,AC$2+1,FALSE),VLOOKUP($D67,Calc_OppAtt!$A$47:$AM$66,AC$2+1,FALSE))</f>
        <v>1.178781636</v>
      </c>
      <c r="AD67" s="172">
        <f>MAX(VLOOKUP($C67,Calc_OppAtt!$A$47:$AM$66,AD$2+1,FALSE),VLOOKUP($D67,Calc_OppAtt!$A$47:$AM$66,AD$2+1,FALSE))</f>
        <v>1.101176471</v>
      </c>
      <c r="AE67" s="172">
        <f>MAX(VLOOKUP($C67,Calc_OppAtt!$A$47:$AM$66,AE$2+1,FALSE),VLOOKUP($D67,Calc_OppAtt!$A$47:$AM$66,AE$2+1,FALSE))</f>
        <v>1.296660024</v>
      </c>
      <c r="AF67" s="172">
        <f>MAX(VLOOKUP($C67,Calc_OppAtt!$A$47:$AM$66,AF$2+1,FALSE),VLOOKUP($D67,Calc_OppAtt!$A$47:$AM$66,AF$2+1,FALSE))</f>
        <v>0.8644402649</v>
      </c>
      <c r="AG67" s="172">
        <f>MAX(VLOOKUP($C67,Calc_OppAtt!$A$47:$AM$66,AG$2+1,FALSE),VLOOKUP($D67,Calc_OppAtt!$A$47:$AM$66,AG$2+1,FALSE))</f>
        <v>1.100196294</v>
      </c>
      <c r="AH67" s="172">
        <f>MAX(VLOOKUP($C67,Calc_OppAtt!$A$47:$AM$66,AH$2+1,FALSE),VLOOKUP($D67,Calc_OppAtt!$A$47:$AM$66,AH$2+1,FALSE))</f>
        <v>1.414538412</v>
      </c>
      <c r="AI67" s="172">
        <f>MAX(VLOOKUP($C67,Calc_OppAtt!$A$47:$AM$66,AI$2+1,FALSE),VLOOKUP($D67,Calc_OppAtt!$A$47:$AM$66,AI$2+1,FALSE))</f>
        <v>1.493123755</v>
      </c>
      <c r="AJ67" s="172">
        <f>MAX(VLOOKUP($C67,Calc_OppAtt!$A$47:$AM$66,AJ$2+1,FALSE),VLOOKUP($D67,Calc_OppAtt!$A$47:$AM$66,AJ$2+1,FALSE))</f>
        <v>1.06869863</v>
      </c>
      <c r="AK67" s="172">
        <f>MAX(VLOOKUP($C67,Calc_OppAtt!$A$47:$AM$66,AK$2+1,FALSE),VLOOKUP($D67,Calc_OppAtt!$A$47:$AM$66,AK$2+1,FALSE))</f>
        <v>1.178781636</v>
      </c>
      <c r="AL67" s="172">
        <f>MAX(VLOOKUP($C67,Calc_OppAtt!$A$47:$AM$66,AL$2+1,FALSE),VLOOKUP($D67,Calc_OppAtt!$A$47:$AM$66,AL$2+1,FALSE))</f>
        <v>1.170479452</v>
      </c>
      <c r="AM67" s="172">
        <f>MAX(VLOOKUP($C67,Calc_OppAtt!$A$47:$AM$66,AM$2+1,FALSE),VLOOKUP($D67,Calc_OppAtt!$A$47:$AM$66,AM$2+1,FALSE))</f>
        <v>1.178781636</v>
      </c>
      <c r="AN67" s="172">
        <f>MAX(VLOOKUP($C67,Calc_OppAtt!$A$47:$AM$66,AN$2+1,FALSE),VLOOKUP($D67,Calc_OppAtt!$A$47:$AM$66,AN$2+1,FALSE))</f>
        <v>0.9823179059</v>
      </c>
      <c r="AO67" s="172">
        <f>MAX(VLOOKUP($C67,Calc_OppAtt!$A$47:$AM$66,AO$2+1,FALSE),VLOOKUP($D67,Calc_OppAtt!$A$47:$AM$66,AO$2+1,FALSE))</f>
        <v>1.100196294</v>
      </c>
      <c r="AP67" s="172">
        <f>MAX(VLOOKUP($C67,Calc_OppAtt!$A$47:$AM$66,AP$2+1,FALSE),VLOOKUP($D67,Calc_OppAtt!$A$47:$AM$66,AP$2+1,FALSE))</f>
        <v>1.218074681</v>
      </c>
      <c r="AQ67" s="170"/>
      <c r="AR67" s="170"/>
    </row>
    <row r="68" ht="12.75" customHeight="1">
      <c r="A68" s="170">
        <f t="shared" si="1"/>
        <v>4</v>
      </c>
      <c r="B68" s="170">
        <f t="shared" si="2"/>
        <v>16</v>
      </c>
      <c r="C68" s="140" t="str">
        <f t="array" ref="C68">INDEX(Fixtures!$A$2:$A$21,A68)</f>
        <v>Burnley</v>
      </c>
      <c r="D68" s="140" t="str">
        <f t="array" ref="D68">INDEX(Fixtures!$A$2:$A$21,B68)</f>
        <v>Southampton</v>
      </c>
      <c r="E68" s="172">
        <f>MAX(VLOOKUP($C68,Calc_OppAtt!$A$47:$AM$66,E$2+1,FALSE),VLOOKUP($D68,Calc_OppAtt!$A$47:$AM$66,E$2+1,FALSE))</f>
        <v>1.021610951</v>
      </c>
      <c r="F68" s="172">
        <f>MAX(VLOOKUP($C68,Calc_OppAtt!$A$47:$AM$66,F$2+1,FALSE),VLOOKUP($D68,Calc_OppAtt!$A$47:$AM$66,F$2+1,FALSE))</f>
        <v>1.296660024</v>
      </c>
      <c r="G68" s="172">
        <f>MAX(VLOOKUP($C68,Calc_OppAtt!$A$47:$AM$66,G$2+1,FALSE),VLOOKUP($D68,Calc_OppAtt!$A$47:$AM$66,G$2+1,FALSE))</f>
        <v>1.493123755</v>
      </c>
      <c r="H68" s="172">
        <f>MAX(VLOOKUP($C68,Calc_OppAtt!$A$47:$AM$66,H$2+1,FALSE),VLOOKUP($D68,Calc_OppAtt!$A$47:$AM$66,H$2+1,FALSE))</f>
        <v>1.060903995</v>
      </c>
      <c r="I68" s="172">
        <f>MAX(VLOOKUP($C68,Calc_OppAtt!$A$47:$AM$66,I$2+1,FALSE),VLOOKUP($D68,Calc_OppAtt!$A$47:$AM$66,I$2+1,FALSE))</f>
        <v>1.139489338</v>
      </c>
      <c r="J68" s="172">
        <f>MAX(VLOOKUP($C68,Calc_OppAtt!$A$47:$AM$66,J$2+1,FALSE),VLOOKUP($D68,Calc_OppAtt!$A$47:$AM$66,J$2+1,FALSE))</f>
        <v>1.218074681</v>
      </c>
      <c r="K68" s="172">
        <f>MAX(VLOOKUP($C68,Calc_OppAtt!$A$47:$AM$66,K$2+1,FALSE),VLOOKUP($D68,Calc_OppAtt!$A$47:$AM$66,K$2+1,FALSE))</f>
        <v>1.101176471</v>
      </c>
      <c r="L68" s="172">
        <f>MAX(VLOOKUP($C68,Calc_OppAtt!$A$47:$AM$66,L$2+1,FALSE),VLOOKUP($D68,Calc_OppAtt!$A$47:$AM$66,L$2+1,FALSE))</f>
        <v>1.296660024</v>
      </c>
      <c r="M68" s="172">
        <f>MAX(VLOOKUP($C68,Calc_OppAtt!$A$47:$AM$66,M$2+1,FALSE),VLOOKUP($D68,Calc_OppAtt!$A$47:$AM$66,M$2+1,FALSE))</f>
        <v>1.178781636</v>
      </c>
      <c r="N68" s="172">
        <f>MAX(VLOOKUP($C68,Calc_OppAtt!$A$47:$AM$66,N$2+1,FALSE),VLOOKUP($D68,Calc_OppAtt!$A$47:$AM$66,N$2+1,FALSE))</f>
        <v>1.178781636</v>
      </c>
      <c r="O68" s="172">
        <f>MAX(VLOOKUP($C68,Calc_OppAtt!$A$47:$AM$66,O$2+1,FALSE),VLOOKUP($D68,Calc_OppAtt!$A$47:$AM$66,O$2+1,FALSE))</f>
        <v>1.021610951</v>
      </c>
      <c r="P68" s="172">
        <f>MAX(VLOOKUP($C68,Calc_OppAtt!$A$47:$AM$66,P$2+1,FALSE),VLOOKUP($D68,Calc_OppAtt!$A$47:$AM$66,P$2+1,FALSE))</f>
        <v>1.296660024</v>
      </c>
      <c r="Q68" s="172">
        <f>MAX(VLOOKUP($C68,Calc_OppAtt!$A$47:$AM$66,Q$2+1,FALSE),VLOOKUP($D68,Calc_OppAtt!$A$47:$AM$66,Q$2+1,FALSE))</f>
        <v>1.178781636</v>
      </c>
      <c r="R68" s="172">
        <f>MAX(VLOOKUP($C68,Calc_OppAtt!$A$47:$AM$66,R$2+1,FALSE),VLOOKUP($D68,Calc_OppAtt!$A$47:$AM$66,R$2+1,FALSE))</f>
        <v>1.060903995</v>
      </c>
      <c r="S68" s="172">
        <f>MAX(VLOOKUP($C68,Calc_OppAtt!$A$47:$AM$66,S$2+1,FALSE),VLOOKUP($D68,Calc_OppAtt!$A$47:$AM$66,S$2+1,FALSE))</f>
        <v>1.100196294</v>
      </c>
      <c r="T68" s="172">
        <f>MAX(VLOOKUP($C68,Calc_OppAtt!$A$47:$AM$66,T$2+1,FALSE),VLOOKUP($D68,Calc_OppAtt!$A$47:$AM$66,T$2+1,FALSE))</f>
        <v>1.139489338</v>
      </c>
      <c r="U68" s="172">
        <f>MAX(VLOOKUP($C68,Calc_OppAtt!$A$47:$AM$66,U$2+1,FALSE),VLOOKUP($D68,Calc_OppAtt!$A$47:$AM$66,U$2+1,FALSE))</f>
        <v>1.218074681</v>
      </c>
      <c r="V68" s="172">
        <f>MAX(VLOOKUP($C68,Calc_OppAtt!$A$47:$AM$66,V$2+1,FALSE),VLOOKUP($D68,Calc_OppAtt!$A$47:$AM$66,V$2+1,FALSE))</f>
        <v>0.9823179059</v>
      </c>
      <c r="W68" s="172">
        <f>MAX(VLOOKUP($C68,Calc_OppAtt!$A$47:$AM$66,W$2+1,FALSE),VLOOKUP($D68,Calc_OppAtt!$A$47:$AM$66,W$2+1,FALSE))</f>
        <v>1.65029444</v>
      </c>
      <c r="X68" s="172">
        <f>MAX(VLOOKUP($C68,Calc_OppAtt!$A$47:$AM$66,X$2+1,FALSE),VLOOKUP($D68,Calc_OppAtt!$A$47:$AM$66,X$2+1,FALSE))</f>
        <v>1.65029444</v>
      </c>
      <c r="Y68" s="172">
        <f>MAX(VLOOKUP($C68,Calc_OppAtt!$A$47:$AM$66,Y$2+1,FALSE),VLOOKUP($D68,Calc_OppAtt!$A$47:$AM$66,Y$2+1,FALSE))</f>
        <v>0.9823179059</v>
      </c>
      <c r="Z68" s="172">
        <f>MAX(VLOOKUP($C68,Calc_OppAtt!$A$47:$AM$66,Z$2+1,FALSE),VLOOKUP($D68,Calc_OppAtt!$A$47:$AM$66,Z$2+1,FALSE))</f>
        <v>1.475821918</v>
      </c>
      <c r="AA68" s="172">
        <f>MAX(VLOOKUP($C68,Calc_OppAtt!$A$47:$AM$66,AA$2+1,FALSE),VLOOKUP($D68,Calc_OppAtt!$A$47:$AM$66,AA$2+1,FALSE))</f>
        <v>1.414538412</v>
      </c>
      <c r="AB68" s="172">
        <f>MAX(VLOOKUP($C68,Calc_OppAtt!$A$47:$AM$66,AB$2+1,FALSE),VLOOKUP($D68,Calc_OppAtt!$A$47:$AM$66,AB$2+1,FALSE))</f>
        <v>1.100196294</v>
      </c>
      <c r="AC68" s="172">
        <f>MAX(VLOOKUP($C68,Calc_OppAtt!$A$47:$AM$66,AC$2+1,FALSE),VLOOKUP($D68,Calc_OppAtt!$A$47:$AM$66,AC$2+1,FALSE))</f>
        <v>1.178781636</v>
      </c>
      <c r="AD68" s="172">
        <f>MAX(VLOOKUP($C68,Calc_OppAtt!$A$47:$AM$66,AD$2+1,FALSE),VLOOKUP($D68,Calc_OppAtt!$A$47:$AM$66,AD$2+1,FALSE))</f>
        <v>1.170479452</v>
      </c>
      <c r="AE68" s="172">
        <f>MAX(VLOOKUP($C68,Calc_OppAtt!$A$47:$AM$66,AE$2+1,FALSE),VLOOKUP($D68,Calc_OppAtt!$A$47:$AM$66,AE$2+1,FALSE))</f>
        <v>0.785854922</v>
      </c>
      <c r="AF68" s="172">
        <f>MAX(VLOOKUP($C68,Calc_OppAtt!$A$47:$AM$66,AF$2+1,FALSE),VLOOKUP($D68,Calc_OppAtt!$A$47:$AM$66,AF$2+1,FALSE))</f>
        <v>1.475821918</v>
      </c>
      <c r="AG68" s="172">
        <f>MAX(VLOOKUP($C68,Calc_OppAtt!$A$47:$AM$66,AG$2+1,FALSE),VLOOKUP($D68,Calc_OppAtt!$A$47:$AM$66,AG$2+1,FALSE))</f>
        <v>1.100196294</v>
      </c>
      <c r="AH68" s="172">
        <f>MAX(VLOOKUP($C68,Calc_OppAtt!$A$47:$AM$66,AH$2+1,FALSE),VLOOKUP($D68,Calc_OppAtt!$A$47:$AM$66,AH$2+1,FALSE))</f>
        <v>0.785854922</v>
      </c>
      <c r="AI68" s="172">
        <f>MAX(VLOOKUP($C68,Calc_OppAtt!$A$47:$AM$66,AI$2+1,FALSE),VLOOKUP($D68,Calc_OppAtt!$A$47:$AM$66,AI$2+1,FALSE))</f>
        <v>1.493123755</v>
      </c>
      <c r="AJ68" s="172">
        <f>MAX(VLOOKUP($C68,Calc_OppAtt!$A$47:$AM$66,AJ$2+1,FALSE),VLOOKUP($D68,Calc_OppAtt!$A$47:$AM$66,AJ$2+1,FALSE))</f>
        <v>1.06869863</v>
      </c>
      <c r="AK68" s="172">
        <f>MAX(VLOOKUP($C68,Calc_OppAtt!$A$47:$AM$66,AK$2+1,FALSE),VLOOKUP($D68,Calc_OppAtt!$A$47:$AM$66,AK$2+1,FALSE))</f>
        <v>1.178781636</v>
      </c>
      <c r="AL68" s="172">
        <f>MAX(VLOOKUP($C68,Calc_OppAtt!$A$47:$AM$66,AL$2+1,FALSE),VLOOKUP($D68,Calc_OppAtt!$A$47:$AM$66,AL$2+1,FALSE))</f>
        <v>1.170479452</v>
      </c>
      <c r="AM68" s="172">
        <f>MAX(VLOOKUP($C68,Calc_OppAtt!$A$47:$AM$66,AM$2+1,FALSE),VLOOKUP($D68,Calc_OppAtt!$A$47:$AM$66,AM$2+1,FALSE))</f>
        <v>0.6679765344</v>
      </c>
      <c r="AN68" s="172">
        <f>MAX(VLOOKUP($C68,Calc_OppAtt!$A$47:$AM$66,AN$2+1,FALSE),VLOOKUP($D68,Calc_OppAtt!$A$47:$AM$66,AN$2+1,FALSE))</f>
        <v>1.218074681</v>
      </c>
      <c r="AO68" s="172">
        <f>MAX(VLOOKUP($C68,Calc_OppAtt!$A$47:$AM$66,AO$2+1,FALSE),VLOOKUP($D68,Calc_OppAtt!$A$47:$AM$66,AO$2+1,FALSE))</f>
        <v>1.021610951</v>
      </c>
      <c r="AP68" s="172">
        <f>MAX(VLOOKUP($C68,Calc_OppAtt!$A$47:$AM$66,AP$2+1,FALSE),VLOOKUP($D68,Calc_OppAtt!$A$47:$AM$66,AP$2+1,FALSE))</f>
        <v>1.296660024</v>
      </c>
      <c r="AQ68" s="170"/>
      <c r="AR68" s="170"/>
    </row>
    <row r="69" ht="12.75" customHeight="1">
      <c r="A69" s="170">
        <f t="shared" si="1"/>
        <v>4</v>
      </c>
      <c r="B69" s="170">
        <f t="shared" si="2"/>
        <v>17</v>
      </c>
      <c r="C69" s="140" t="str">
        <f t="array" ref="C69">INDEX(Fixtures!$A$2:$A$21,A69)</f>
        <v>Burnley</v>
      </c>
      <c r="D69" s="140" t="str">
        <f t="array" ref="D69">INDEX(Fixtures!$A$2:$A$21,B69)</f>
        <v>Tottenham</v>
      </c>
      <c r="E69" s="172">
        <f>MAX(VLOOKUP($C69,Calc_OppAtt!$A$47:$AM$66,E$2+1,FALSE),VLOOKUP($D69,Calc_OppAtt!$A$47:$AM$66,E$2+1,FALSE))</f>
        <v>1.021610951</v>
      </c>
      <c r="F69" s="172">
        <f>MAX(VLOOKUP($C69,Calc_OppAtt!$A$47:$AM$66,F$2+1,FALSE),VLOOKUP($D69,Calc_OppAtt!$A$47:$AM$66,F$2+1,FALSE))</f>
        <v>1.475821918</v>
      </c>
      <c r="G69" s="172">
        <f>MAX(VLOOKUP($C69,Calc_OppAtt!$A$47:$AM$66,G$2+1,FALSE),VLOOKUP($D69,Calc_OppAtt!$A$47:$AM$66,G$2+1,FALSE))</f>
        <v>1.04</v>
      </c>
      <c r="H69" s="172">
        <f>MAX(VLOOKUP($C69,Calc_OppAtt!$A$47:$AM$66,H$2+1,FALSE),VLOOKUP($D69,Calc_OppAtt!$A$47:$AM$66,H$2+1,FALSE))</f>
        <v>1.218074681</v>
      </c>
      <c r="I69" s="172">
        <f>MAX(VLOOKUP($C69,Calc_OppAtt!$A$47:$AM$66,I$2+1,FALSE),VLOOKUP($D69,Calc_OppAtt!$A$47:$AM$66,I$2+1,FALSE))</f>
        <v>1.101176471</v>
      </c>
      <c r="J69" s="172">
        <f>MAX(VLOOKUP($C69,Calc_OppAtt!$A$47:$AM$66,J$2+1,FALSE),VLOOKUP($D69,Calc_OppAtt!$A$47:$AM$66,J$2+1,FALSE))</f>
        <v>1.218074681</v>
      </c>
      <c r="K69" s="172">
        <f>MAX(VLOOKUP($C69,Calc_OppAtt!$A$47:$AM$66,K$2+1,FALSE),VLOOKUP($D69,Calc_OppAtt!$A$47:$AM$66,K$2+1,FALSE))</f>
        <v>0.9823179059</v>
      </c>
      <c r="L69" s="172">
        <f>MAX(VLOOKUP($C69,Calc_OppAtt!$A$47:$AM$66,L$2+1,FALSE),VLOOKUP($D69,Calc_OppAtt!$A$47:$AM$66,L$2+1,FALSE))</f>
        <v>1.296660024</v>
      </c>
      <c r="M69" s="172">
        <f>MAX(VLOOKUP($C69,Calc_OppAtt!$A$47:$AM$66,M$2+1,FALSE),VLOOKUP($D69,Calc_OppAtt!$A$47:$AM$66,M$2+1,FALSE))</f>
        <v>1.021610951</v>
      </c>
      <c r="N69" s="172">
        <f>MAX(VLOOKUP($C69,Calc_OppAtt!$A$47:$AM$66,N$2+1,FALSE),VLOOKUP($D69,Calc_OppAtt!$A$47:$AM$66,N$2+1,FALSE))</f>
        <v>0.8644402649</v>
      </c>
      <c r="O69" s="172">
        <f>MAX(VLOOKUP($C69,Calc_OppAtt!$A$47:$AM$66,O$2+1,FALSE),VLOOKUP($D69,Calc_OppAtt!$A$47:$AM$66,O$2+1,FALSE))</f>
        <v>1.101176471</v>
      </c>
      <c r="P69" s="172">
        <f>MAX(VLOOKUP($C69,Calc_OppAtt!$A$47:$AM$66,P$2+1,FALSE),VLOOKUP($D69,Calc_OppAtt!$A$47:$AM$66,P$2+1,FALSE))</f>
        <v>1.060903995</v>
      </c>
      <c r="Q69" s="172">
        <f>MAX(VLOOKUP($C69,Calc_OppAtt!$A$47:$AM$66,Q$2+1,FALSE),VLOOKUP($D69,Calc_OppAtt!$A$47:$AM$66,Q$2+1,FALSE))</f>
        <v>1.178781636</v>
      </c>
      <c r="R69" s="172">
        <f>MAX(VLOOKUP($C69,Calc_OppAtt!$A$47:$AM$66,R$2+1,FALSE),VLOOKUP($D69,Calc_OppAtt!$A$47:$AM$66,R$2+1,FALSE))</f>
        <v>1.060903995</v>
      </c>
      <c r="S69" s="172">
        <f>MAX(VLOOKUP($C69,Calc_OppAtt!$A$47:$AM$66,S$2+1,FALSE),VLOOKUP($D69,Calc_OppAtt!$A$47:$AM$66,S$2+1,FALSE))</f>
        <v>1.178781636</v>
      </c>
      <c r="T69" s="172">
        <f>MAX(VLOOKUP($C69,Calc_OppAtt!$A$47:$AM$66,T$2+1,FALSE),VLOOKUP($D69,Calc_OppAtt!$A$47:$AM$66,T$2+1,FALSE))</f>
        <v>1.139489338</v>
      </c>
      <c r="U69" s="172">
        <f>MAX(VLOOKUP($C69,Calc_OppAtt!$A$47:$AM$66,U$2+1,FALSE),VLOOKUP($D69,Calc_OppAtt!$A$47:$AM$66,U$2+1,FALSE))</f>
        <v>0.8644402649</v>
      </c>
      <c r="V69" s="172">
        <f>MAX(VLOOKUP($C69,Calc_OppAtt!$A$47:$AM$66,V$2+1,FALSE),VLOOKUP($D69,Calc_OppAtt!$A$47:$AM$66,V$2+1,FALSE))</f>
        <v>0.8644402649</v>
      </c>
      <c r="W69" s="172">
        <f>MAX(VLOOKUP($C69,Calc_OppAtt!$A$47:$AM$66,W$2+1,FALSE),VLOOKUP($D69,Calc_OppAtt!$A$47:$AM$66,W$2+1,FALSE))</f>
        <v>1.414538412</v>
      </c>
      <c r="X69" s="172">
        <f>MAX(VLOOKUP($C69,Calc_OppAtt!$A$47:$AM$66,X$2+1,FALSE),VLOOKUP($D69,Calc_OppAtt!$A$47:$AM$66,X$2+1,FALSE))</f>
        <v>1.65029444</v>
      </c>
      <c r="Y69" s="172">
        <f>MAX(VLOOKUP($C69,Calc_OppAtt!$A$47:$AM$66,Y$2+1,FALSE),VLOOKUP($D69,Calc_OppAtt!$A$47:$AM$66,Y$2+1,FALSE))</f>
        <v>0.9823179059</v>
      </c>
      <c r="Z69" s="172">
        <f>MAX(VLOOKUP($C69,Calc_OppAtt!$A$47:$AM$66,Z$2+1,FALSE),VLOOKUP($D69,Calc_OppAtt!$A$47:$AM$66,Z$2+1,FALSE))</f>
        <v>1.475821918</v>
      </c>
      <c r="AA69" s="172">
        <f>MAX(VLOOKUP($C69,Calc_OppAtt!$A$47:$AM$66,AA$2+1,FALSE),VLOOKUP($D69,Calc_OppAtt!$A$47:$AM$66,AA$2+1,FALSE))</f>
        <v>1.218074681</v>
      </c>
      <c r="AB69" s="172">
        <f>MAX(VLOOKUP($C69,Calc_OppAtt!$A$47:$AM$66,AB$2+1,FALSE),VLOOKUP($D69,Calc_OppAtt!$A$47:$AM$66,AB$2+1,FALSE))</f>
        <v>1.296660024</v>
      </c>
      <c r="AC69" s="172">
        <f>MAX(VLOOKUP($C69,Calc_OppAtt!$A$47:$AM$66,AC$2+1,FALSE),VLOOKUP($D69,Calc_OppAtt!$A$47:$AM$66,AC$2+1,FALSE))</f>
        <v>1.178781636</v>
      </c>
      <c r="AD69" s="172">
        <f>MAX(VLOOKUP($C69,Calc_OppAtt!$A$47:$AM$66,AD$2+1,FALSE),VLOOKUP($D69,Calc_OppAtt!$A$47:$AM$66,AD$2+1,FALSE))</f>
        <v>1.493123755</v>
      </c>
      <c r="AE69" s="172">
        <f>MAX(VLOOKUP($C69,Calc_OppAtt!$A$47:$AM$66,AE$2+1,FALSE),VLOOKUP($D69,Calc_OppAtt!$A$47:$AM$66,AE$2+1,FALSE))</f>
        <v>0.785854922</v>
      </c>
      <c r="AF69" s="172">
        <f>MAX(VLOOKUP($C69,Calc_OppAtt!$A$47:$AM$66,AF$2+1,FALSE),VLOOKUP($D69,Calc_OppAtt!$A$47:$AM$66,AF$2+1,FALSE))</f>
        <v>0.6679765344</v>
      </c>
      <c r="AG69" s="172">
        <f>MAX(VLOOKUP($C69,Calc_OppAtt!$A$47:$AM$66,AG$2+1,FALSE),VLOOKUP($D69,Calc_OppAtt!$A$47:$AM$66,AG$2+1,FALSE))</f>
        <v>1.218074681</v>
      </c>
      <c r="AH69" s="172">
        <f>MAX(VLOOKUP($C69,Calc_OppAtt!$A$47:$AM$66,AH$2+1,FALSE),VLOOKUP($D69,Calc_OppAtt!$A$47:$AM$66,AH$2+1,FALSE))</f>
        <v>1.021610951</v>
      </c>
      <c r="AI69" s="172">
        <f>MAX(VLOOKUP($C69,Calc_OppAtt!$A$47:$AM$66,AI$2+1,FALSE),VLOOKUP($D69,Calc_OppAtt!$A$47:$AM$66,AI$2+1,FALSE))</f>
        <v>1.493123755</v>
      </c>
      <c r="AJ69" s="172">
        <f>MAX(VLOOKUP($C69,Calc_OppAtt!$A$47:$AM$66,AJ$2+1,FALSE),VLOOKUP($D69,Calc_OppAtt!$A$47:$AM$66,AJ$2+1,FALSE))</f>
        <v>1.06869863</v>
      </c>
      <c r="AK69" s="172">
        <f>MAX(VLOOKUP($C69,Calc_OppAtt!$A$47:$AM$66,AK$2+1,FALSE),VLOOKUP($D69,Calc_OppAtt!$A$47:$AM$66,AK$2+1,FALSE))</f>
        <v>1.178781636</v>
      </c>
      <c r="AL69" s="172">
        <f>MAX(VLOOKUP($C69,Calc_OppAtt!$A$47:$AM$66,AL$2+1,FALSE),VLOOKUP($D69,Calc_OppAtt!$A$47:$AM$66,AL$2+1,FALSE))</f>
        <v>1.296660024</v>
      </c>
      <c r="AM69" s="172">
        <f>MAX(VLOOKUP($C69,Calc_OppAtt!$A$47:$AM$66,AM$2+1,FALSE),VLOOKUP($D69,Calc_OppAtt!$A$47:$AM$66,AM$2+1,FALSE))</f>
        <v>0.6286834896</v>
      </c>
      <c r="AN69" s="172">
        <f>MAX(VLOOKUP($C69,Calc_OppAtt!$A$47:$AM$66,AN$2+1,FALSE),VLOOKUP($D69,Calc_OppAtt!$A$47:$AM$66,AN$2+1,FALSE))</f>
        <v>1.65029444</v>
      </c>
      <c r="AO69" s="172">
        <f>MAX(VLOOKUP($C69,Calc_OppAtt!$A$47:$AM$66,AO$2+1,FALSE),VLOOKUP($D69,Calc_OppAtt!$A$47:$AM$66,AO$2+1,FALSE))</f>
        <v>1.178781636</v>
      </c>
      <c r="AP69" s="172">
        <f>MAX(VLOOKUP($C69,Calc_OppAtt!$A$47:$AM$66,AP$2+1,FALSE),VLOOKUP($D69,Calc_OppAtt!$A$47:$AM$66,AP$2+1,FALSE))</f>
        <v>1.414538412</v>
      </c>
      <c r="AQ69" s="170"/>
      <c r="AR69" s="170"/>
    </row>
    <row r="70" ht="12.75" customHeight="1">
      <c r="A70" s="170">
        <f t="shared" si="1"/>
        <v>4</v>
      </c>
      <c r="B70" s="170">
        <f t="shared" si="2"/>
        <v>18</v>
      </c>
      <c r="C70" s="140" t="str">
        <f t="array" ref="C70">INDEX(Fixtures!$A$2:$A$21,A70)</f>
        <v>Burnley</v>
      </c>
      <c r="D70" s="140" t="str">
        <f t="array" ref="D70">INDEX(Fixtures!$A$2:$A$21,B70)</f>
        <v>Watford</v>
      </c>
      <c r="E70" s="172">
        <f>MAX(VLOOKUP($C70,Calc_OppAtt!$A$47:$AM$66,E$2+1,FALSE),VLOOKUP($D70,Calc_OppAtt!$A$47:$AM$66,E$2+1,FALSE))</f>
        <v>1.139489338</v>
      </c>
      <c r="F70" s="172">
        <f>MAX(VLOOKUP($C70,Calc_OppAtt!$A$47:$AM$66,F$2+1,FALSE),VLOOKUP($D70,Calc_OppAtt!$A$47:$AM$66,F$2+1,FALSE))</f>
        <v>1.296660024</v>
      </c>
      <c r="G70" s="172">
        <f>MAX(VLOOKUP($C70,Calc_OppAtt!$A$47:$AM$66,G$2+1,FALSE),VLOOKUP($D70,Calc_OppAtt!$A$47:$AM$66,G$2+1,FALSE))</f>
        <v>1.100196294</v>
      </c>
      <c r="H70" s="172">
        <f>MAX(VLOOKUP($C70,Calc_OppAtt!$A$47:$AM$66,H$2+1,FALSE),VLOOKUP($D70,Calc_OppAtt!$A$47:$AM$66,H$2+1,FALSE))</f>
        <v>0.785854922</v>
      </c>
      <c r="I70" s="172">
        <f>MAX(VLOOKUP($C70,Calc_OppAtt!$A$47:$AM$66,I$2+1,FALSE),VLOOKUP($D70,Calc_OppAtt!$A$47:$AM$66,I$2+1,FALSE))</f>
        <v>1.101176471</v>
      </c>
      <c r="J70" s="172">
        <f>MAX(VLOOKUP($C70,Calc_OppAtt!$A$47:$AM$66,J$2+1,FALSE),VLOOKUP($D70,Calc_OppAtt!$A$47:$AM$66,J$2+1,FALSE))</f>
        <v>1.218074681</v>
      </c>
      <c r="K70" s="172">
        <f>MAX(VLOOKUP($C70,Calc_OppAtt!$A$47:$AM$66,K$2+1,FALSE),VLOOKUP($D70,Calc_OppAtt!$A$47:$AM$66,K$2+1,FALSE))</f>
        <v>0.9788235294</v>
      </c>
      <c r="L70" s="172">
        <f>MAX(VLOOKUP($C70,Calc_OppAtt!$A$47:$AM$66,L$2+1,FALSE),VLOOKUP($D70,Calc_OppAtt!$A$47:$AM$66,L$2+1,FALSE))</f>
        <v>1.296660024</v>
      </c>
      <c r="M70" s="172">
        <f>MAX(VLOOKUP($C70,Calc_OppAtt!$A$47:$AM$66,M$2+1,FALSE),VLOOKUP($D70,Calc_OppAtt!$A$47:$AM$66,M$2+1,FALSE))</f>
        <v>1.101176471</v>
      </c>
      <c r="N70" s="172">
        <f>MAX(VLOOKUP($C70,Calc_OppAtt!$A$47:$AM$66,N$2+1,FALSE),VLOOKUP($D70,Calc_OppAtt!$A$47:$AM$66,N$2+1,FALSE))</f>
        <v>1.296660024</v>
      </c>
      <c r="O70" s="172">
        <f>MAX(VLOOKUP($C70,Calc_OppAtt!$A$47:$AM$66,O$2+1,FALSE),VLOOKUP($D70,Calc_OppAtt!$A$47:$AM$66,O$2+1,FALSE))</f>
        <v>1.021610951</v>
      </c>
      <c r="P70" s="172">
        <f>MAX(VLOOKUP($C70,Calc_OppAtt!$A$47:$AM$66,P$2+1,FALSE),VLOOKUP($D70,Calc_OppAtt!$A$47:$AM$66,P$2+1,FALSE))</f>
        <v>1.021610951</v>
      </c>
      <c r="Q70" s="172">
        <f>MAX(VLOOKUP($C70,Calc_OppAtt!$A$47:$AM$66,Q$2+1,FALSE),VLOOKUP($D70,Calc_OppAtt!$A$47:$AM$66,Q$2+1,FALSE))</f>
        <v>1.178781636</v>
      </c>
      <c r="R70" s="172">
        <f>MAX(VLOOKUP($C70,Calc_OppAtt!$A$47:$AM$66,R$2+1,FALSE),VLOOKUP($D70,Calc_OppAtt!$A$47:$AM$66,R$2+1,FALSE))</f>
        <v>1.060903995</v>
      </c>
      <c r="S70" s="172">
        <f>MAX(VLOOKUP($C70,Calc_OppAtt!$A$47:$AM$66,S$2+1,FALSE),VLOOKUP($D70,Calc_OppAtt!$A$47:$AM$66,S$2+1,FALSE))</f>
        <v>1.100196294</v>
      </c>
      <c r="T70" s="172">
        <f>MAX(VLOOKUP($C70,Calc_OppAtt!$A$47:$AM$66,T$2+1,FALSE),VLOOKUP($D70,Calc_OppAtt!$A$47:$AM$66,T$2+1,FALSE))</f>
        <v>1.139489338</v>
      </c>
      <c r="U70" s="172">
        <f>MAX(VLOOKUP($C70,Calc_OppAtt!$A$47:$AM$66,U$2+1,FALSE),VLOOKUP($D70,Calc_OppAtt!$A$47:$AM$66,U$2+1,FALSE))</f>
        <v>1.170479452</v>
      </c>
      <c r="V70" s="172">
        <f>MAX(VLOOKUP($C70,Calc_OppAtt!$A$47:$AM$66,V$2+1,FALSE),VLOOKUP($D70,Calc_OppAtt!$A$47:$AM$66,V$2+1,FALSE))</f>
        <v>1.021610951</v>
      </c>
      <c r="W70" s="172">
        <f>MAX(VLOOKUP($C70,Calc_OppAtt!$A$47:$AM$66,W$2+1,FALSE),VLOOKUP($D70,Calc_OppAtt!$A$47:$AM$66,W$2+1,FALSE))</f>
        <v>1.414538412</v>
      </c>
      <c r="X70" s="172">
        <f>MAX(VLOOKUP($C70,Calc_OppAtt!$A$47:$AM$66,X$2+1,FALSE),VLOOKUP($D70,Calc_OppAtt!$A$47:$AM$66,X$2+1,FALSE))</f>
        <v>1.65029444</v>
      </c>
      <c r="Y70" s="172">
        <f>MAX(VLOOKUP($C70,Calc_OppAtt!$A$47:$AM$66,Y$2+1,FALSE),VLOOKUP($D70,Calc_OppAtt!$A$47:$AM$66,Y$2+1,FALSE))</f>
        <v>1.178781636</v>
      </c>
      <c r="Z70" s="172">
        <f>MAX(VLOOKUP($C70,Calc_OppAtt!$A$47:$AM$66,Z$2+1,FALSE),VLOOKUP($D70,Calc_OppAtt!$A$47:$AM$66,Z$2+1,FALSE))</f>
        <v>1.475821918</v>
      </c>
      <c r="AA70" s="172">
        <f>MAX(VLOOKUP($C70,Calc_OppAtt!$A$47:$AM$66,AA$2+1,FALSE),VLOOKUP($D70,Calc_OppAtt!$A$47:$AM$66,AA$2+1,FALSE))</f>
        <v>1.218074681</v>
      </c>
      <c r="AB70" s="172">
        <f>MAX(VLOOKUP($C70,Calc_OppAtt!$A$47:$AM$66,AB$2+1,FALSE),VLOOKUP($D70,Calc_OppAtt!$A$47:$AM$66,AB$2+1,FALSE))</f>
        <v>0.6286834896</v>
      </c>
      <c r="AC70" s="172">
        <f>MAX(VLOOKUP($C70,Calc_OppAtt!$A$47:$AM$66,AC$2+1,FALSE),VLOOKUP($D70,Calc_OppAtt!$A$47:$AM$66,AC$2+1,FALSE))</f>
        <v>1.178781636</v>
      </c>
      <c r="AD70" s="172">
        <f>MAX(VLOOKUP($C70,Calc_OppAtt!$A$47:$AM$66,AD$2+1,FALSE),VLOOKUP($D70,Calc_OppAtt!$A$47:$AM$66,AD$2+1,FALSE))</f>
        <v>1.414538412</v>
      </c>
      <c r="AE70" s="172">
        <f>MAX(VLOOKUP($C70,Calc_OppAtt!$A$47:$AM$66,AE$2+1,FALSE),VLOOKUP($D70,Calc_OppAtt!$A$47:$AM$66,AE$2+1,FALSE))</f>
        <v>0.9788235294</v>
      </c>
      <c r="AF70" s="172">
        <f>MAX(VLOOKUP($C70,Calc_OppAtt!$A$47:$AM$66,AF$2+1,FALSE),VLOOKUP($D70,Calc_OppAtt!$A$47:$AM$66,AF$2+1,FALSE))</f>
        <v>0.6679765344</v>
      </c>
      <c r="AG70" s="172">
        <f>MAX(VLOOKUP($C70,Calc_OppAtt!$A$47:$AM$66,AG$2+1,FALSE),VLOOKUP($D70,Calc_OppAtt!$A$47:$AM$66,AG$2+1,FALSE))</f>
        <v>1.493123755</v>
      </c>
      <c r="AH70" s="172">
        <f>MAX(VLOOKUP($C70,Calc_OppAtt!$A$47:$AM$66,AH$2+1,FALSE),VLOOKUP($D70,Calc_OppAtt!$A$47:$AM$66,AH$2+1,FALSE))</f>
        <v>0.5500981468</v>
      </c>
      <c r="AI70" s="172">
        <f>MAX(VLOOKUP($C70,Calc_OppAtt!$A$47:$AM$66,AI$2+1,FALSE),VLOOKUP($D70,Calc_OppAtt!$A$47:$AM$66,AI$2+1,FALSE))</f>
        <v>1.493123755</v>
      </c>
      <c r="AJ70" s="172">
        <f>MAX(VLOOKUP($C70,Calc_OppAtt!$A$47:$AM$66,AJ$2+1,FALSE),VLOOKUP($D70,Calc_OppAtt!$A$47:$AM$66,AJ$2+1,FALSE))</f>
        <v>1.06869863</v>
      </c>
      <c r="AK70" s="172">
        <f>MAX(VLOOKUP($C70,Calc_OppAtt!$A$47:$AM$66,AK$2+1,FALSE),VLOOKUP($D70,Calc_OppAtt!$A$47:$AM$66,AK$2+1,FALSE))</f>
        <v>1.475821918</v>
      </c>
      <c r="AL70" s="172">
        <f>MAX(VLOOKUP($C70,Calc_OppAtt!$A$47:$AM$66,AL$2+1,FALSE),VLOOKUP($D70,Calc_OppAtt!$A$47:$AM$66,AL$2+1,FALSE))</f>
        <v>1.218074681</v>
      </c>
      <c r="AM70" s="172">
        <f>MAX(VLOOKUP($C70,Calc_OppAtt!$A$47:$AM$66,AM$2+1,FALSE),VLOOKUP($D70,Calc_OppAtt!$A$47:$AM$66,AM$2+1,FALSE))</f>
        <v>0.9823179059</v>
      </c>
      <c r="AN70" s="172">
        <f>MAX(VLOOKUP($C70,Calc_OppAtt!$A$47:$AM$66,AN$2+1,FALSE),VLOOKUP($D70,Calc_OppAtt!$A$47:$AM$66,AN$2+1,FALSE))</f>
        <v>1.06869863</v>
      </c>
      <c r="AO70" s="172">
        <f>MAX(VLOOKUP($C70,Calc_OppAtt!$A$47:$AM$66,AO$2+1,FALSE),VLOOKUP($D70,Calc_OppAtt!$A$47:$AM$66,AO$2+1,FALSE))</f>
        <v>0.8644402649</v>
      </c>
      <c r="AP70" s="172">
        <f>MAX(VLOOKUP($C70,Calc_OppAtt!$A$47:$AM$66,AP$2+1,FALSE),VLOOKUP($D70,Calc_OppAtt!$A$47:$AM$66,AP$2+1,FALSE))</f>
        <v>1.65029444</v>
      </c>
      <c r="AQ70" s="170"/>
      <c r="AR70" s="170"/>
    </row>
    <row r="71" ht="12.75" customHeight="1">
      <c r="A71" s="170">
        <f t="shared" si="1"/>
        <v>4</v>
      </c>
      <c r="B71" s="170">
        <f t="shared" si="2"/>
        <v>19</v>
      </c>
      <c r="C71" s="140" t="str">
        <f t="array" ref="C71">INDEX(Fixtures!$A$2:$A$21,A71)</f>
        <v>Burnley</v>
      </c>
      <c r="D71" s="140" t="str">
        <f t="array" ref="D71">INDEX(Fixtures!$A$2:$A$21,B71)</f>
        <v>West Ham</v>
      </c>
      <c r="E71" s="172">
        <f>MAX(VLOOKUP($C71,Calc_OppAtt!$A$47:$AM$66,E$2+1,FALSE),VLOOKUP($D71,Calc_OppAtt!$A$47:$AM$66,E$2+1,FALSE))</f>
        <v>1.021610951</v>
      </c>
      <c r="F71" s="172">
        <f>MAX(VLOOKUP($C71,Calc_OppAtt!$A$47:$AM$66,F$2+1,FALSE),VLOOKUP($D71,Calc_OppAtt!$A$47:$AM$66,F$2+1,FALSE))</f>
        <v>1.296660024</v>
      </c>
      <c r="G71" s="172">
        <f>MAX(VLOOKUP($C71,Calc_OppAtt!$A$47:$AM$66,G$2+1,FALSE),VLOOKUP($D71,Calc_OppAtt!$A$47:$AM$66,G$2+1,FALSE))</f>
        <v>1.04</v>
      </c>
      <c r="H71" s="172">
        <f>MAX(VLOOKUP($C71,Calc_OppAtt!$A$47:$AM$66,H$2+1,FALSE),VLOOKUP($D71,Calc_OppAtt!$A$47:$AM$66,H$2+1,FALSE))</f>
        <v>1.06869863</v>
      </c>
      <c r="I71" s="172">
        <f>MAX(VLOOKUP($C71,Calc_OppAtt!$A$47:$AM$66,I$2+1,FALSE),VLOOKUP($D71,Calc_OppAtt!$A$47:$AM$66,I$2+1,FALSE))</f>
        <v>1.101176471</v>
      </c>
      <c r="J71" s="172">
        <f>MAX(VLOOKUP($C71,Calc_OppAtt!$A$47:$AM$66,J$2+1,FALSE),VLOOKUP($D71,Calc_OppAtt!$A$47:$AM$66,J$2+1,FALSE))</f>
        <v>1.218074681</v>
      </c>
      <c r="K71" s="172">
        <f>MAX(VLOOKUP($C71,Calc_OppAtt!$A$47:$AM$66,K$2+1,FALSE),VLOOKUP($D71,Calc_OppAtt!$A$47:$AM$66,K$2+1,FALSE))</f>
        <v>0.9788235294</v>
      </c>
      <c r="L71" s="172">
        <f>MAX(VLOOKUP($C71,Calc_OppAtt!$A$47:$AM$66,L$2+1,FALSE),VLOOKUP($D71,Calc_OppAtt!$A$47:$AM$66,L$2+1,FALSE))</f>
        <v>1.296660024</v>
      </c>
      <c r="M71" s="172">
        <f>MAX(VLOOKUP($C71,Calc_OppAtt!$A$47:$AM$66,M$2+1,FALSE),VLOOKUP($D71,Calc_OppAtt!$A$47:$AM$66,M$2+1,FALSE))</f>
        <v>0.785854922</v>
      </c>
      <c r="N71" s="172">
        <f>MAX(VLOOKUP($C71,Calc_OppAtt!$A$47:$AM$66,N$2+1,FALSE),VLOOKUP($D71,Calc_OppAtt!$A$47:$AM$66,N$2+1,FALSE))</f>
        <v>0.8644402649</v>
      </c>
      <c r="O71" s="172">
        <f>MAX(VLOOKUP($C71,Calc_OppAtt!$A$47:$AM$66,O$2+1,FALSE),VLOOKUP($D71,Calc_OppAtt!$A$47:$AM$66,O$2+1,FALSE))</f>
        <v>1.021610951</v>
      </c>
      <c r="P71" s="172">
        <f>MAX(VLOOKUP($C71,Calc_OppAtt!$A$47:$AM$66,P$2+1,FALSE),VLOOKUP($D71,Calc_OppAtt!$A$47:$AM$66,P$2+1,FALSE))</f>
        <v>0.9823179059</v>
      </c>
      <c r="Q71" s="172">
        <f>MAX(VLOOKUP($C71,Calc_OppAtt!$A$47:$AM$66,Q$2+1,FALSE),VLOOKUP($D71,Calc_OppAtt!$A$47:$AM$66,Q$2+1,FALSE))</f>
        <v>1.178781636</v>
      </c>
      <c r="R71" s="172">
        <f>MAX(VLOOKUP($C71,Calc_OppAtt!$A$47:$AM$66,R$2+1,FALSE),VLOOKUP($D71,Calc_OppAtt!$A$47:$AM$66,R$2+1,FALSE))</f>
        <v>1.060903995</v>
      </c>
      <c r="S71" s="172">
        <f>MAX(VLOOKUP($C71,Calc_OppAtt!$A$47:$AM$66,S$2+1,FALSE),VLOOKUP($D71,Calc_OppAtt!$A$47:$AM$66,S$2+1,FALSE))</f>
        <v>1.170479452</v>
      </c>
      <c r="T71" s="172">
        <f>MAX(VLOOKUP($C71,Calc_OppAtt!$A$47:$AM$66,T$2+1,FALSE),VLOOKUP($D71,Calc_OppAtt!$A$47:$AM$66,T$2+1,FALSE))</f>
        <v>1.139489338</v>
      </c>
      <c r="U71" s="172">
        <f>MAX(VLOOKUP($C71,Calc_OppAtt!$A$47:$AM$66,U$2+1,FALSE),VLOOKUP($D71,Calc_OppAtt!$A$47:$AM$66,U$2+1,FALSE))</f>
        <v>1.04</v>
      </c>
      <c r="V71" s="172">
        <f>MAX(VLOOKUP($C71,Calc_OppAtt!$A$47:$AM$66,V$2+1,FALSE),VLOOKUP($D71,Calc_OppAtt!$A$47:$AM$66,V$2+1,FALSE))</f>
        <v>1.296660024</v>
      </c>
      <c r="W71" s="172">
        <f>MAX(VLOOKUP($C71,Calc_OppAtt!$A$47:$AM$66,W$2+1,FALSE),VLOOKUP($D71,Calc_OppAtt!$A$47:$AM$66,W$2+1,FALSE))</f>
        <v>1.414538412</v>
      </c>
      <c r="X71" s="172">
        <f>MAX(VLOOKUP($C71,Calc_OppAtt!$A$47:$AM$66,X$2+1,FALSE),VLOOKUP($D71,Calc_OppAtt!$A$47:$AM$66,X$2+1,FALSE))</f>
        <v>1.65029444</v>
      </c>
      <c r="Y71" s="172">
        <f>MAX(VLOOKUP($C71,Calc_OppAtt!$A$47:$AM$66,Y$2+1,FALSE),VLOOKUP($D71,Calc_OppAtt!$A$47:$AM$66,Y$2+1,FALSE))</f>
        <v>1.139489338</v>
      </c>
      <c r="Z71" s="172">
        <f>MAX(VLOOKUP($C71,Calc_OppAtt!$A$47:$AM$66,Z$2+1,FALSE),VLOOKUP($D71,Calc_OppAtt!$A$47:$AM$66,Z$2+1,FALSE))</f>
        <v>1.475821918</v>
      </c>
      <c r="AA71" s="172">
        <f>MAX(VLOOKUP($C71,Calc_OppAtt!$A$47:$AM$66,AA$2+1,FALSE),VLOOKUP($D71,Calc_OppAtt!$A$47:$AM$66,AA$2+1,FALSE))</f>
        <v>1.218074681</v>
      </c>
      <c r="AB71" s="172">
        <f>MAX(VLOOKUP($C71,Calc_OppAtt!$A$47:$AM$66,AB$2+1,FALSE),VLOOKUP($D71,Calc_OppAtt!$A$47:$AM$66,AB$2+1,FALSE))</f>
        <v>1.101176471</v>
      </c>
      <c r="AC71" s="172">
        <f>MAX(VLOOKUP($C71,Calc_OppAtt!$A$47:$AM$66,AC$2+1,FALSE),VLOOKUP($D71,Calc_OppAtt!$A$47:$AM$66,AC$2+1,FALSE))</f>
        <v>1.178781636</v>
      </c>
      <c r="AD71" s="172">
        <f>MAX(VLOOKUP($C71,Calc_OppAtt!$A$47:$AM$66,AD$2+1,FALSE),VLOOKUP($D71,Calc_OppAtt!$A$47:$AM$66,AD$2+1,FALSE))</f>
        <v>1.060903995</v>
      </c>
      <c r="AE71" s="172">
        <f>MAX(VLOOKUP($C71,Calc_OppAtt!$A$47:$AM$66,AE$2+1,FALSE),VLOOKUP($D71,Calc_OppAtt!$A$47:$AM$66,AE$2+1,FALSE))</f>
        <v>1.475821918</v>
      </c>
      <c r="AF71" s="172">
        <f>MAX(VLOOKUP($C71,Calc_OppAtt!$A$47:$AM$66,AF$2+1,FALSE),VLOOKUP($D71,Calc_OppAtt!$A$47:$AM$66,AF$2+1,FALSE))</f>
        <v>0.6679765344</v>
      </c>
      <c r="AG71" s="172">
        <f>MAX(VLOOKUP($C71,Calc_OppAtt!$A$47:$AM$66,AG$2+1,FALSE),VLOOKUP($D71,Calc_OppAtt!$A$47:$AM$66,AG$2+1,FALSE))</f>
        <v>1.178781636</v>
      </c>
      <c r="AH71" s="172">
        <f>MAX(VLOOKUP($C71,Calc_OppAtt!$A$47:$AM$66,AH$2+1,FALSE),VLOOKUP($D71,Calc_OppAtt!$A$47:$AM$66,AH$2+1,FALSE))</f>
        <v>0.9788235294</v>
      </c>
      <c r="AI71" s="172">
        <f>MAX(VLOOKUP($C71,Calc_OppAtt!$A$47:$AM$66,AI$2+1,FALSE),VLOOKUP($D71,Calc_OppAtt!$A$47:$AM$66,AI$2+1,FALSE))</f>
        <v>1.493123755</v>
      </c>
      <c r="AJ71" s="172">
        <f>MAX(VLOOKUP($C71,Calc_OppAtt!$A$47:$AM$66,AJ$2+1,FALSE),VLOOKUP($D71,Calc_OppAtt!$A$47:$AM$66,AJ$2+1,FALSE))</f>
        <v>1.414538412</v>
      </c>
      <c r="AK71" s="172">
        <f>MAX(VLOOKUP($C71,Calc_OppAtt!$A$47:$AM$66,AK$2+1,FALSE),VLOOKUP($D71,Calc_OppAtt!$A$47:$AM$66,AK$2+1,FALSE))</f>
        <v>1.178781636</v>
      </c>
      <c r="AL71" s="172">
        <f>MAX(VLOOKUP($C71,Calc_OppAtt!$A$47:$AM$66,AL$2+1,FALSE),VLOOKUP($D71,Calc_OppAtt!$A$47:$AM$66,AL$2+1,FALSE))</f>
        <v>1.170479452</v>
      </c>
      <c r="AM71" s="172">
        <f>MAX(VLOOKUP($C71,Calc_OppAtt!$A$47:$AM$66,AM$2+1,FALSE),VLOOKUP($D71,Calc_OppAtt!$A$47:$AM$66,AM$2+1,FALSE))</f>
        <v>1.493123755</v>
      </c>
      <c r="AN71" s="172">
        <f>MAX(VLOOKUP($C71,Calc_OppAtt!$A$47:$AM$66,AN$2+1,FALSE),VLOOKUP($D71,Calc_OppAtt!$A$47:$AM$66,AN$2+1,FALSE))</f>
        <v>0.6286834896</v>
      </c>
      <c r="AO71" s="172">
        <f>MAX(VLOOKUP($C71,Calc_OppAtt!$A$47:$AM$66,AO$2+1,FALSE),VLOOKUP($D71,Calc_OppAtt!$A$47:$AM$66,AO$2+1,FALSE))</f>
        <v>1.178781636</v>
      </c>
      <c r="AP71" s="172">
        <f>MAX(VLOOKUP($C71,Calc_OppAtt!$A$47:$AM$66,AP$2+1,FALSE),VLOOKUP($D71,Calc_OppAtt!$A$47:$AM$66,AP$2+1,FALSE))</f>
        <v>1.218074681</v>
      </c>
      <c r="AQ71" s="170"/>
      <c r="AR71" s="170"/>
    </row>
    <row r="72" ht="12.75" customHeight="1">
      <c r="A72" s="170">
        <f t="shared" si="1"/>
        <v>4</v>
      </c>
      <c r="B72" s="170">
        <f t="shared" si="2"/>
        <v>20</v>
      </c>
      <c r="C72" s="140" t="str">
        <f t="array" ref="C72">INDEX(Fixtures!$A$2:$A$21,A72)</f>
        <v>Burnley</v>
      </c>
      <c r="D72" s="140" t="str">
        <f t="array" ref="D72">INDEX(Fixtures!$A$2:$A$21,B72)</f>
        <v>Wolves</v>
      </c>
      <c r="E72" s="172">
        <f>MAX(VLOOKUP($C72,Calc_OppAtt!$A$47:$AM$66,E$2+1,FALSE),VLOOKUP($D72,Calc_OppAtt!$A$47:$AM$66,E$2+1,FALSE))</f>
        <v>1.414538412</v>
      </c>
      <c r="F72" s="172">
        <f>MAX(VLOOKUP($C72,Calc_OppAtt!$A$47:$AM$66,F$2+1,FALSE),VLOOKUP($D72,Calc_OppAtt!$A$47:$AM$66,F$2+1,FALSE))</f>
        <v>1.296660024</v>
      </c>
      <c r="G72" s="172">
        <f>MAX(VLOOKUP($C72,Calc_OppAtt!$A$47:$AM$66,G$2+1,FALSE),VLOOKUP($D72,Calc_OppAtt!$A$47:$AM$66,G$2+1,FALSE))</f>
        <v>1.04</v>
      </c>
      <c r="H72" s="172">
        <f>MAX(VLOOKUP($C72,Calc_OppAtt!$A$47:$AM$66,H$2+1,FALSE),VLOOKUP($D72,Calc_OppAtt!$A$47:$AM$66,H$2+1,FALSE))</f>
        <v>1.021610951</v>
      </c>
      <c r="I72" s="172">
        <f>MAX(VLOOKUP($C72,Calc_OppAtt!$A$47:$AM$66,I$2+1,FALSE),VLOOKUP($D72,Calc_OppAtt!$A$47:$AM$66,I$2+1,FALSE))</f>
        <v>1.101176471</v>
      </c>
      <c r="J72" s="172">
        <f>MAX(VLOOKUP($C72,Calc_OppAtt!$A$47:$AM$66,J$2+1,FALSE),VLOOKUP($D72,Calc_OppAtt!$A$47:$AM$66,J$2+1,FALSE))</f>
        <v>1.218074681</v>
      </c>
      <c r="K72" s="172">
        <f>MAX(VLOOKUP($C72,Calc_OppAtt!$A$47:$AM$66,K$2+1,FALSE),VLOOKUP($D72,Calc_OppAtt!$A$47:$AM$66,K$2+1,FALSE))</f>
        <v>1.178781636</v>
      </c>
      <c r="L72" s="172">
        <f>MAX(VLOOKUP($C72,Calc_OppAtt!$A$47:$AM$66,L$2+1,FALSE),VLOOKUP($D72,Calc_OppAtt!$A$47:$AM$66,L$2+1,FALSE))</f>
        <v>1.296660024</v>
      </c>
      <c r="M72" s="172">
        <f>MAX(VLOOKUP($C72,Calc_OppAtt!$A$47:$AM$66,M$2+1,FALSE),VLOOKUP($D72,Calc_OppAtt!$A$47:$AM$66,M$2+1,FALSE))</f>
        <v>1.296660024</v>
      </c>
      <c r="N72" s="172">
        <f>MAX(VLOOKUP($C72,Calc_OppAtt!$A$47:$AM$66,N$2+1,FALSE),VLOOKUP($D72,Calc_OppAtt!$A$47:$AM$66,N$2+1,FALSE))</f>
        <v>0.9823179059</v>
      </c>
      <c r="O72" s="172">
        <f>MAX(VLOOKUP($C72,Calc_OppAtt!$A$47:$AM$66,O$2+1,FALSE),VLOOKUP($D72,Calc_OppAtt!$A$47:$AM$66,O$2+1,FALSE))</f>
        <v>1.021610951</v>
      </c>
      <c r="P72" s="172">
        <f>MAX(VLOOKUP($C72,Calc_OppAtt!$A$47:$AM$66,P$2+1,FALSE),VLOOKUP($D72,Calc_OppAtt!$A$47:$AM$66,P$2+1,FALSE))</f>
        <v>0.8644402649</v>
      </c>
      <c r="Q72" s="172">
        <f>MAX(VLOOKUP($C72,Calc_OppAtt!$A$47:$AM$66,Q$2+1,FALSE),VLOOKUP($D72,Calc_OppAtt!$A$47:$AM$66,Q$2+1,FALSE))</f>
        <v>1.296660024</v>
      </c>
      <c r="R72" s="172">
        <f>MAX(VLOOKUP($C72,Calc_OppAtt!$A$47:$AM$66,R$2+1,FALSE),VLOOKUP($D72,Calc_OppAtt!$A$47:$AM$66,R$2+1,FALSE))</f>
        <v>1.060903995</v>
      </c>
      <c r="S72" s="172">
        <f>MAX(VLOOKUP($C72,Calc_OppAtt!$A$47:$AM$66,S$2+1,FALSE),VLOOKUP($D72,Calc_OppAtt!$A$47:$AM$66,S$2+1,FALSE))</f>
        <v>1.100196294</v>
      </c>
      <c r="T72" s="172">
        <f>MAX(VLOOKUP($C72,Calc_OppAtt!$A$47:$AM$66,T$2+1,FALSE),VLOOKUP($D72,Calc_OppAtt!$A$47:$AM$66,T$2+1,FALSE))</f>
        <v>1.139489338</v>
      </c>
      <c r="U72" s="172">
        <f>MAX(VLOOKUP($C72,Calc_OppAtt!$A$47:$AM$66,U$2+1,FALSE),VLOOKUP($D72,Calc_OppAtt!$A$47:$AM$66,U$2+1,FALSE))</f>
        <v>1.218074681</v>
      </c>
      <c r="V72" s="172">
        <f>MAX(VLOOKUP($C72,Calc_OppAtt!$A$47:$AM$66,V$2+1,FALSE),VLOOKUP($D72,Calc_OppAtt!$A$47:$AM$66,V$2+1,FALSE))</f>
        <v>1.100196294</v>
      </c>
      <c r="W72" s="172">
        <f>MAX(VLOOKUP($C72,Calc_OppAtt!$A$47:$AM$66,W$2+1,FALSE),VLOOKUP($D72,Calc_OppAtt!$A$47:$AM$66,W$2+1,FALSE))</f>
        <v>1.414538412</v>
      </c>
      <c r="X72" s="172">
        <f>MAX(VLOOKUP($C72,Calc_OppAtt!$A$47:$AM$66,X$2+1,FALSE),VLOOKUP($D72,Calc_OppAtt!$A$47:$AM$66,X$2+1,FALSE))</f>
        <v>1.65029444</v>
      </c>
      <c r="Y72" s="172">
        <f>MAX(VLOOKUP($C72,Calc_OppAtt!$A$47:$AM$66,Y$2+1,FALSE),VLOOKUP($D72,Calc_OppAtt!$A$47:$AM$66,Y$2+1,FALSE))</f>
        <v>1.100196294</v>
      </c>
      <c r="Z72" s="172">
        <f>MAX(VLOOKUP($C72,Calc_OppAtt!$A$47:$AM$66,Z$2+1,FALSE),VLOOKUP($D72,Calc_OppAtt!$A$47:$AM$66,Z$2+1,FALSE))</f>
        <v>1.475821918</v>
      </c>
      <c r="AA72" s="172">
        <f>MAX(VLOOKUP($C72,Calc_OppAtt!$A$47:$AM$66,AA$2+1,FALSE),VLOOKUP($D72,Calc_OppAtt!$A$47:$AM$66,AA$2+1,FALSE))</f>
        <v>1.493123755</v>
      </c>
      <c r="AB72" s="172">
        <f>MAX(VLOOKUP($C72,Calc_OppAtt!$A$47:$AM$66,AB$2+1,FALSE),VLOOKUP($D72,Calc_OppAtt!$A$47:$AM$66,AB$2+1,FALSE))</f>
        <v>1.65029444</v>
      </c>
      <c r="AC72" s="172">
        <f>MAX(VLOOKUP($C72,Calc_OppAtt!$A$47:$AM$66,AC$2+1,FALSE),VLOOKUP($D72,Calc_OppAtt!$A$47:$AM$66,AC$2+1,FALSE))</f>
        <v>1.178781636</v>
      </c>
      <c r="AD72" s="172">
        <f>MAX(VLOOKUP($C72,Calc_OppAtt!$A$47:$AM$66,AD$2+1,FALSE),VLOOKUP($D72,Calc_OppAtt!$A$47:$AM$66,AD$2+1,FALSE))</f>
        <v>1.178781636</v>
      </c>
      <c r="AE72" s="172">
        <f>MAX(VLOOKUP($C72,Calc_OppAtt!$A$47:$AM$66,AE$2+1,FALSE),VLOOKUP($D72,Calc_OppAtt!$A$47:$AM$66,AE$2+1,FALSE))</f>
        <v>1.178781636</v>
      </c>
      <c r="AF72" s="172">
        <f>MAX(VLOOKUP($C72,Calc_OppAtt!$A$47:$AM$66,AF$2+1,FALSE),VLOOKUP($D72,Calc_OppAtt!$A$47:$AM$66,AF$2+1,FALSE))</f>
        <v>0.9823179059</v>
      </c>
      <c r="AG72" s="172">
        <f>MAX(VLOOKUP($C72,Calc_OppAtt!$A$47:$AM$66,AG$2+1,FALSE),VLOOKUP($D72,Calc_OppAtt!$A$47:$AM$66,AG$2+1,FALSE))</f>
        <v>1.170479452</v>
      </c>
      <c r="AH72" s="172">
        <f>MAX(VLOOKUP($C72,Calc_OppAtt!$A$47:$AM$66,AH$2+1,FALSE),VLOOKUP($D72,Calc_OppAtt!$A$47:$AM$66,AH$2+1,FALSE))</f>
        <v>0.6286834896</v>
      </c>
      <c r="AI72" s="172">
        <f>MAX(VLOOKUP($C72,Calc_OppAtt!$A$47:$AM$66,AI$2+1,FALSE),VLOOKUP($D72,Calc_OppAtt!$A$47:$AM$66,AI$2+1,FALSE))</f>
        <v>1.493123755</v>
      </c>
      <c r="AJ72" s="172">
        <f>MAX(VLOOKUP($C72,Calc_OppAtt!$A$47:$AM$66,AJ$2+1,FALSE),VLOOKUP($D72,Calc_OppAtt!$A$47:$AM$66,AJ$2+1,FALSE))</f>
        <v>1.06869863</v>
      </c>
      <c r="AK72" s="172">
        <f>MAX(VLOOKUP($C72,Calc_OppAtt!$A$47:$AM$66,AK$2+1,FALSE),VLOOKUP($D72,Calc_OppAtt!$A$47:$AM$66,AK$2+1,FALSE))</f>
        <v>1.178781636</v>
      </c>
      <c r="AL72" s="172">
        <f>MAX(VLOOKUP($C72,Calc_OppAtt!$A$47:$AM$66,AL$2+1,FALSE),VLOOKUP($D72,Calc_OppAtt!$A$47:$AM$66,AL$2+1,FALSE))</f>
        <v>1.170479452</v>
      </c>
      <c r="AM72" s="172">
        <f>MAX(VLOOKUP($C72,Calc_OppAtt!$A$47:$AM$66,AM$2+1,FALSE),VLOOKUP($D72,Calc_OppAtt!$A$47:$AM$66,AM$2+1,FALSE))</f>
        <v>1.139489338</v>
      </c>
      <c r="AN72" s="172">
        <f>MAX(VLOOKUP($C72,Calc_OppAtt!$A$47:$AM$66,AN$2+1,FALSE),VLOOKUP($D72,Calc_OppAtt!$A$47:$AM$66,AN$2+1,FALSE))</f>
        <v>1.218074681</v>
      </c>
      <c r="AO72" s="172">
        <f>MAX(VLOOKUP($C72,Calc_OppAtt!$A$47:$AM$66,AO$2+1,FALSE),VLOOKUP($D72,Calc_OppAtt!$A$47:$AM$66,AO$2+1,FALSE))</f>
        <v>1.475821918</v>
      </c>
      <c r="AP72" s="172">
        <f>MAX(VLOOKUP($C72,Calc_OppAtt!$A$47:$AM$66,AP$2+1,FALSE),VLOOKUP($D72,Calc_OppAtt!$A$47:$AM$66,AP$2+1,FALSE))</f>
        <v>1.218074681</v>
      </c>
      <c r="AQ72" s="170"/>
      <c r="AR72" s="170"/>
    </row>
    <row r="73" ht="12.75" customHeight="1">
      <c r="A73" s="170">
        <f t="shared" si="1"/>
        <v>5</v>
      </c>
      <c r="B73" s="170">
        <f t="shared" si="2"/>
        <v>6</v>
      </c>
      <c r="C73" s="140" t="str">
        <f t="array" ref="C73">INDEX(Fixtures!$A$2:$A$21,A73)</f>
        <v>Cardiff</v>
      </c>
      <c r="D73" s="140" t="str">
        <f t="array" ref="D73">INDEX(Fixtures!$A$2:$A$21,B73)</f>
        <v>Chelsea</v>
      </c>
      <c r="E73" s="172">
        <f>MAX(VLOOKUP($C73,Calc_OppAtt!$A$47:$AM$66,E$2+1,FALSE),VLOOKUP($D73,Calc_OppAtt!$A$47:$AM$66,E$2+1,FALSE))</f>
        <v>1.178781636</v>
      </c>
      <c r="F73" s="172">
        <f>MAX(VLOOKUP($C73,Calc_OppAtt!$A$47:$AM$66,F$2+1,FALSE),VLOOKUP($D73,Calc_OppAtt!$A$47:$AM$66,F$2+1,FALSE))</f>
        <v>1.218074681</v>
      </c>
      <c r="G73" s="172">
        <f>MAX(VLOOKUP($C73,Calc_OppAtt!$A$47:$AM$66,G$2+1,FALSE),VLOOKUP($D73,Calc_OppAtt!$A$47:$AM$66,G$2+1,FALSE))</f>
        <v>0.9823179059</v>
      </c>
      <c r="H73" s="172">
        <f>MAX(VLOOKUP($C73,Calc_OppAtt!$A$47:$AM$66,H$2+1,FALSE),VLOOKUP($D73,Calc_OppAtt!$A$47:$AM$66,H$2+1,FALSE))</f>
        <v>1.218074681</v>
      </c>
      <c r="I73" s="172">
        <f>MAX(VLOOKUP($C73,Calc_OppAtt!$A$47:$AM$66,I$2+1,FALSE),VLOOKUP($D73,Calc_OppAtt!$A$47:$AM$66,I$2+1,FALSE))</f>
        <v>1.170479452</v>
      </c>
      <c r="J73" s="172">
        <f>MAX(VLOOKUP($C73,Calc_OppAtt!$A$47:$AM$66,J$2+1,FALSE),VLOOKUP($D73,Calc_OppAtt!$A$47:$AM$66,J$2+1,FALSE))</f>
        <v>1.021610951</v>
      </c>
      <c r="K73" s="172">
        <f>MAX(VLOOKUP($C73,Calc_OppAtt!$A$47:$AM$66,K$2+1,FALSE),VLOOKUP($D73,Calc_OppAtt!$A$47:$AM$66,K$2+1,FALSE))</f>
        <v>1.100196294</v>
      </c>
      <c r="L73" s="172">
        <f>MAX(VLOOKUP($C73,Calc_OppAtt!$A$47:$AM$66,L$2+1,FALSE),VLOOKUP($D73,Calc_OppAtt!$A$47:$AM$66,L$2+1,FALSE))</f>
        <v>1.021610951</v>
      </c>
      <c r="M73" s="172">
        <f>MAX(VLOOKUP($C73,Calc_OppAtt!$A$47:$AM$66,M$2+1,FALSE),VLOOKUP($D73,Calc_OppAtt!$A$47:$AM$66,M$2+1,FALSE))</f>
        <v>1.475821918</v>
      </c>
      <c r="N73" s="172">
        <f>MAX(VLOOKUP($C73,Calc_OppAtt!$A$47:$AM$66,N$2+1,FALSE),VLOOKUP($D73,Calc_OppAtt!$A$47:$AM$66,N$2+1,FALSE))</f>
        <v>0.6679765344</v>
      </c>
      <c r="O73" s="172">
        <f>MAX(VLOOKUP($C73,Calc_OppAtt!$A$47:$AM$66,O$2+1,FALSE),VLOOKUP($D73,Calc_OppAtt!$A$47:$AM$66,O$2+1,FALSE))</f>
        <v>1.493123755</v>
      </c>
      <c r="P73" s="172">
        <f>MAX(VLOOKUP($C73,Calc_OppAtt!$A$47:$AM$66,P$2+1,FALSE),VLOOKUP($D73,Calc_OppAtt!$A$47:$AM$66,P$2+1,FALSE))</f>
        <v>1.414538412</v>
      </c>
      <c r="Q73" s="172">
        <f>MAX(VLOOKUP($C73,Calc_OppAtt!$A$47:$AM$66,Q$2+1,FALSE),VLOOKUP($D73,Calc_OppAtt!$A$47:$AM$66,Q$2+1,FALSE))</f>
        <v>0.8644402649</v>
      </c>
      <c r="R73" s="172">
        <f>MAX(VLOOKUP($C73,Calc_OppAtt!$A$47:$AM$66,R$2+1,FALSE),VLOOKUP($D73,Calc_OppAtt!$A$47:$AM$66,R$2+1,FALSE))</f>
        <v>1.475821918</v>
      </c>
      <c r="S73" s="172">
        <f>MAX(VLOOKUP($C73,Calc_OppAtt!$A$47:$AM$66,S$2+1,FALSE),VLOOKUP($D73,Calc_OppAtt!$A$47:$AM$66,S$2+1,FALSE))</f>
        <v>1.101176471</v>
      </c>
      <c r="T73" s="172">
        <f>MAX(VLOOKUP($C73,Calc_OppAtt!$A$47:$AM$66,T$2+1,FALSE),VLOOKUP($D73,Calc_OppAtt!$A$47:$AM$66,T$2+1,FALSE))</f>
        <v>1.178781636</v>
      </c>
      <c r="U73" s="172">
        <f>MAX(VLOOKUP($C73,Calc_OppAtt!$A$47:$AM$66,U$2+1,FALSE),VLOOKUP($D73,Calc_OppAtt!$A$47:$AM$66,U$2+1,FALSE))</f>
        <v>1.218074681</v>
      </c>
      <c r="V73" s="172">
        <f>MAX(VLOOKUP($C73,Calc_OppAtt!$A$47:$AM$66,V$2+1,FALSE),VLOOKUP($D73,Calc_OppAtt!$A$47:$AM$66,V$2+1,FALSE))</f>
        <v>1.493123755</v>
      </c>
      <c r="W73" s="172">
        <f>MAX(VLOOKUP($C73,Calc_OppAtt!$A$47:$AM$66,W$2+1,FALSE),VLOOKUP($D73,Calc_OppAtt!$A$47:$AM$66,W$2+1,FALSE))</f>
        <v>1.218074681</v>
      </c>
      <c r="X73" s="172">
        <f>MAX(VLOOKUP($C73,Calc_OppAtt!$A$47:$AM$66,X$2+1,FALSE),VLOOKUP($D73,Calc_OppAtt!$A$47:$AM$66,X$2+1,FALSE))</f>
        <v>1.060903995</v>
      </c>
      <c r="Y73" s="172">
        <f>MAX(VLOOKUP($C73,Calc_OppAtt!$A$47:$AM$66,Y$2+1,FALSE),VLOOKUP($D73,Calc_OppAtt!$A$47:$AM$66,Y$2+1,FALSE))</f>
        <v>1.178781636</v>
      </c>
      <c r="Z73" s="172">
        <f>MAX(VLOOKUP($C73,Calc_OppAtt!$A$47:$AM$66,Z$2+1,FALSE),VLOOKUP($D73,Calc_OppAtt!$A$47:$AM$66,Z$2+1,FALSE))</f>
        <v>1.296660024</v>
      </c>
      <c r="AA73" s="172">
        <f>MAX(VLOOKUP($C73,Calc_OppAtt!$A$47:$AM$66,AA$2+1,FALSE),VLOOKUP($D73,Calc_OppAtt!$A$47:$AM$66,AA$2+1,FALSE))</f>
        <v>0.785854922</v>
      </c>
      <c r="AB73" s="172">
        <f>MAX(VLOOKUP($C73,Calc_OppAtt!$A$47:$AM$66,AB$2+1,FALSE),VLOOKUP($D73,Calc_OppAtt!$A$47:$AM$66,AB$2+1,FALSE))</f>
        <v>1.178781636</v>
      </c>
      <c r="AC73" s="172">
        <f>MAX(VLOOKUP($C73,Calc_OppAtt!$A$47:$AM$66,AC$2+1,FALSE),VLOOKUP($D73,Calc_OppAtt!$A$47:$AM$66,AC$2+1,FALSE))</f>
        <v>1.296660024</v>
      </c>
      <c r="AD73" s="172">
        <f>MAX(VLOOKUP($C73,Calc_OppAtt!$A$47:$AM$66,AD$2+1,FALSE),VLOOKUP($D73,Calc_OppAtt!$A$47:$AM$66,AD$2+1,FALSE))</f>
        <v>1.021610951</v>
      </c>
      <c r="AE73" s="172">
        <f>MAX(VLOOKUP($C73,Calc_OppAtt!$A$47:$AM$66,AE$2+1,FALSE),VLOOKUP($D73,Calc_OppAtt!$A$47:$AM$66,AE$2+1,FALSE))</f>
        <v>1.296660024</v>
      </c>
      <c r="AF73" s="172">
        <f>MAX(VLOOKUP($C73,Calc_OppAtt!$A$47:$AM$66,AF$2+1,FALSE),VLOOKUP($D73,Calc_OppAtt!$A$47:$AM$66,AF$2+1,FALSE))</f>
        <v>1.414538412</v>
      </c>
      <c r="AG73" s="172">
        <f>MAX(VLOOKUP($C73,Calc_OppAtt!$A$47:$AM$66,AG$2+1,FALSE),VLOOKUP($D73,Calc_OppAtt!$A$47:$AM$66,AG$2+1,FALSE))</f>
        <v>1.101176471</v>
      </c>
      <c r="AH73" s="172">
        <f>MAX(VLOOKUP($C73,Calc_OppAtt!$A$47:$AM$66,AH$2+1,FALSE),VLOOKUP($D73,Calc_OppAtt!$A$47:$AM$66,AH$2+1,FALSE))</f>
        <v>1.65029444</v>
      </c>
      <c r="AI73" s="172">
        <f>MAX(VLOOKUP($C73,Calc_OppAtt!$A$47:$AM$66,AI$2+1,FALSE),VLOOKUP($D73,Calc_OppAtt!$A$47:$AM$66,AI$2+1,FALSE))</f>
        <v>0.9823179059</v>
      </c>
      <c r="AJ73" s="172">
        <f>MAX(VLOOKUP($C73,Calc_OppAtt!$A$47:$AM$66,AJ$2+1,FALSE),VLOOKUP($D73,Calc_OppAtt!$A$47:$AM$66,AJ$2+1,FALSE))</f>
        <v>0.9788235294</v>
      </c>
      <c r="AK73" s="172">
        <f>MAX(VLOOKUP($C73,Calc_OppAtt!$A$47:$AM$66,AK$2+1,FALSE),VLOOKUP($D73,Calc_OppAtt!$A$47:$AM$66,AK$2+1,FALSE))</f>
        <v>1.65029444</v>
      </c>
      <c r="AL73" s="172">
        <f>MAX(VLOOKUP($C73,Calc_OppAtt!$A$47:$AM$66,AL$2+1,FALSE),VLOOKUP($D73,Calc_OppAtt!$A$47:$AM$66,AL$2+1,FALSE))</f>
        <v>0.6679765344</v>
      </c>
      <c r="AM73" s="172">
        <f>MAX(VLOOKUP($C73,Calc_OppAtt!$A$47:$AM$66,AM$2+1,FALSE),VLOOKUP($D73,Calc_OppAtt!$A$47:$AM$66,AM$2+1,FALSE))</f>
        <v>1.100196294</v>
      </c>
      <c r="AN73" s="172">
        <f>MAX(VLOOKUP($C73,Calc_OppAtt!$A$47:$AM$66,AN$2+1,FALSE),VLOOKUP($D73,Calc_OppAtt!$A$47:$AM$66,AN$2+1,FALSE))</f>
        <v>1.04</v>
      </c>
      <c r="AO73" s="172">
        <f>MAX(VLOOKUP($C73,Calc_OppAtt!$A$47:$AM$66,AO$2+1,FALSE),VLOOKUP($D73,Calc_OppAtt!$A$47:$AM$66,AO$2+1,FALSE))</f>
        <v>1.296660024</v>
      </c>
      <c r="AP73" s="172">
        <f>MAX(VLOOKUP($C73,Calc_OppAtt!$A$47:$AM$66,AP$2+1,FALSE),VLOOKUP($D73,Calc_OppAtt!$A$47:$AM$66,AP$2+1,FALSE))</f>
        <v>0.8644402649</v>
      </c>
      <c r="AQ73" s="170"/>
      <c r="AR73" s="170"/>
    </row>
    <row r="74" ht="12.75" customHeight="1">
      <c r="A74" s="170">
        <f t="shared" si="1"/>
        <v>5</v>
      </c>
      <c r="B74" s="170">
        <f t="shared" si="2"/>
        <v>7</v>
      </c>
      <c r="C74" s="140" t="str">
        <f t="array" ref="C74">INDEX(Fixtures!$A$2:$A$21,A74)</f>
        <v>Cardiff</v>
      </c>
      <c r="D74" s="140" t="str">
        <f t="array" ref="D74">INDEX(Fixtures!$A$2:$A$21,B74)</f>
        <v>Crystal Palace</v>
      </c>
      <c r="E74" s="172">
        <f>MAX(VLOOKUP($C74,Calc_OppAtt!$A$47:$AM$66,E$2+1,FALSE),VLOOKUP($D74,Calc_OppAtt!$A$47:$AM$66,E$2+1,FALSE))</f>
        <v>1.178781636</v>
      </c>
      <c r="F74" s="172">
        <f>MAX(VLOOKUP($C74,Calc_OppAtt!$A$47:$AM$66,F$2+1,FALSE),VLOOKUP($D74,Calc_OppAtt!$A$47:$AM$66,F$2+1,FALSE))</f>
        <v>1.178781636</v>
      </c>
      <c r="G74" s="172">
        <f>MAX(VLOOKUP($C74,Calc_OppAtt!$A$47:$AM$66,G$2+1,FALSE),VLOOKUP($D74,Calc_OppAtt!$A$47:$AM$66,G$2+1,FALSE))</f>
        <v>1.218074681</v>
      </c>
      <c r="H74" s="172">
        <f>MAX(VLOOKUP($C74,Calc_OppAtt!$A$47:$AM$66,H$2+1,FALSE),VLOOKUP($D74,Calc_OppAtt!$A$47:$AM$66,H$2+1,FALSE))</f>
        <v>1.218074681</v>
      </c>
      <c r="I74" s="172">
        <f>MAX(VLOOKUP($C74,Calc_OppAtt!$A$47:$AM$66,I$2+1,FALSE),VLOOKUP($D74,Calc_OppAtt!$A$47:$AM$66,I$2+1,FALSE))</f>
        <v>0.9823179059</v>
      </c>
      <c r="J74" s="172">
        <f>MAX(VLOOKUP($C74,Calc_OppAtt!$A$47:$AM$66,J$2+1,FALSE),VLOOKUP($D74,Calc_OppAtt!$A$47:$AM$66,J$2+1,FALSE))</f>
        <v>1.178781636</v>
      </c>
      <c r="K74" s="172">
        <f>MAX(VLOOKUP($C74,Calc_OppAtt!$A$47:$AM$66,K$2+1,FALSE),VLOOKUP($D74,Calc_OppAtt!$A$47:$AM$66,K$2+1,FALSE))</f>
        <v>1.178781636</v>
      </c>
      <c r="L74" s="172">
        <f>MAX(VLOOKUP($C74,Calc_OppAtt!$A$47:$AM$66,L$2+1,FALSE),VLOOKUP($D74,Calc_OppAtt!$A$47:$AM$66,L$2+1,FALSE))</f>
        <v>1.06869863</v>
      </c>
      <c r="M74" s="172">
        <f>MAX(VLOOKUP($C74,Calc_OppAtt!$A$47:$AM$66,M$2+1,FALSE),VLOOKUP($D74,Calc_OppAtt!$A$47:$AM$66,M$2+1,FALSE))</f>
        <v>1.475821918</v>
      </c>
      <c r="N74" s="172">
        <f>MAX(VLOOKUP($C74,Calc_OppAtt!$A$47:$AM$66,N$2+1,FALSE),VLOOKUP($D74,Calc_OppAtt!$A$47:$AM$66,N$2+1,FALSE))</f>
        <v>1.218074681</v>
      </c>
      <c r="O74" s="172">
        <f>MAX(VLOOKUP($C74,Calc_OppAtt!$A$47:$AM$66,O$2+1,FALSE),VLOOKUP($D74,Calc_OppAtt!$A$47:$AM$66,O$2+1,FALSE))</f>
        <v>1.493123755</v>
      </c>
      <c r="P74" s="172">
        <f>MAX(VLOOKUP($C74,Calc_OppAtt!$A$47:$AM$66,P$2+1,FALSE),VLOOKUP($D74,Calc_OppAtt!$A$47:$AM$66,P$2+1,FALSE))</f>
        <v>1.139489338</v>
      </c>
      <c r="Q74" s="172">
        <f>MAX(VLOOKUP($C74,Calc_OppAtt!$A$47:$AM$66,Q$2+1,FALSE),VLOOKUP($D74,Calc_OppAtt!$A$47:$AM$66,Q$2+1,FALSE))</f>
        <v>0.8644402649</v>
      </c>
      <c r="R74" s="172">
        <f>MAX(VLOOKUP($C74,Calc_OppAtt!$A$47:$AM$66,R$2+1,FALSE),VLOOKUP($D74,Calc_OppAtt!$A$47:$AM$66,R$2+1,FALSE))</f>
        <v>1.06869863</v>
      </c>
      <c r="S74" s="172">
        <f>MAX(VLOOKUP($C74,Calc_OppAtt!$A$47:$AM$66,S$2+1,FALSE),VLOOKUP($D74,Calc_OppAtt!$A$47:$AM$66,S$2+1,FALSE))</f>
        <v>1.021610951</v>
      </c>
      <c r="T74" s="172">
        <f>MAX(VLOOKUP($C74,Calc_OppAtt!$A$47:$AM$66,T$2+1,FALSE),VLOOKUP($D74,Calc_OppAtt!$A$47:$AM$66,T$2+1,FALSE))</f>
        <v>1.178781636</v>
      </c>
      <c r="U74" s="172">
        <f>MAX(VLOOKUP($C74,Calc_OppAtt!$A$47:$AM$66,U$2+1,FALSE),VLOOKUP($D74,Calc_OppAtt!$A$47:$AM$66,U$2+1,FALSE))</f>
        <v>1.493123755</v>
      </c>
      <c r="V74" s="172">
        <f>MAX(VLOOKUP($C74,Calc_OppAtt!$A$47:$AM$66,V$2+1,FALSE),VLOOKUP($D74,Calc_OppAtt!$A$47:$AM$66,V$2+1,FALSE))</f>
        <v>0.7465618773</v>
      </c>
      <c r="W74" s="172">
        <f>MAX(VLOOKUP($C74,Calc_OppAtt!$A$47:$AM$66,W$2+1,FALSE),VLOOKUP($D74,Calc_OppAtt!$A$47:$AM$66,W$2+1,FALSE))</f>
        <v>1.170479452</v>
      </c>
      <c r="X74" s="172">
        <f>MAX(VLOOKUP($C74,Calc_OppAtt!$A$47:$AM$66,X$2+1,FALSE),VLOOKUP($D74,Calc_OppAtt!$A$47:$AM$66,X$2+1,FALSE))</f>
        <v>0.8644402649</v>
      </c>
      <c r="Y74" s="172">
        <f>MAX(VLOOKUP($C74,Calc_OppAtt!$A$47:$AM$66,Y$2+1,FALSE),VLOOKUP($D74,Calc_OppAtt!$A$47:$AM$66,Y$2+1,FALSE))</f>
        <v>1.101176471</v>
      </c>
      <c r="Z74" s="172">
        <f>MAX(VLOOKUP($C74,Calc_OppAtt!$A$47:$AM$66,Z$2+1,FALSE),VLOOKUP($D74,Calc_OppAtt!$A$47:$AM$66,Z$2+1,FALSE))</f>
        <v>1.296660024</v>
      </c>
      <c r="AA74" s="172">
        <f>MAX(VLOOKUP($C74,Calc_OppAtt!$A$47:$AM$66,AA$2+1,FALSE),VLOOKUP($D74,Calc_OppAtt!$A$47:$AM$66,AA$2+1,FALSE))</f>
        <v>0.6679765344</v>
      </c>
      <c r="AB74" s="172">
        <f>MAX(VLOOKUP($C74,Calc_OppAtt!$A$47:$AM$66,AB$2+1,FALSE),VLOOKUP($D74,Calc_OppAtt!$A$47:$AM$66,AB$2+1,FALSE))</f>
        <v>1.021610951</v>
      </c>
      <c r="AC74" s="172">
        <f>MAX(VLOOKUP($C74,Calc_OppAtt!$A$47:$AM$66,AC$2+1,FALSE),VLOOKUP($D74,Calc_OppAtt!$A$47:$AM$66,AC$2+1,FALSE))</f>
        <v>1.475821918</v>
      </c>
      <c r="AD74" s="172">
        <f>MAX(VLOOKUP($C74,Calc_OppAtt!$A$47:$AM$66,AD$2+1,FALSE),VLOOKUP($D74,Calc_OppAtt!$A$47:$AM$66,AD$2+1,FALSE))</f>
        <v>1.65029444</v>
      </c>
      <c r="AE74" s="172">
        <f>MAX(VLOOKUP($C74,Calc_OppAtt!$A$47:$AM$66,AE$2+1,FALSE),VLOOKUP($D74,Calc_OppAtt!$A$47:$AM$66,AE$2+1,FALSE))</f>
        <v>1.296660024</v>
      </c>
      <c r="AF74" s="172">
        <f>MAX(VLOOKUP($C74,Calc_OppAtt!$A$47:$AM$66,AF$2+1,FALSE),VLOOKUP($D74,Calc_OppAtt!$A$47:$AM$66,AF$2+1,FALSE))</f>
        <v>1.414538412</v>
      </c>
      <c r="AG74" s="172">
        <f>MAX(VLOOKUP($C74,Calc_OppAtt!$A$47:$AM$66,AG$2+1,FALSE),VLOOKUP($D74,Calc_OppAtt!$A$47:$AM$66,AG$2+1,FALSE))</f>
        <v>1.101176471</v>
      </c>
      <c r="AH74" s="172">
        <f>MAX(VLOOKUP($C74,Calc_OppAtt!$A$47:$AM$66,AH$2+1,FALSE),VLOOKUP($D74,Calc_OppAtt!$A$47:$AM$66,AH$2+1,FALSE))</f>
        <v>1.65029444</v>
      </c>
      <c r="AI74" s="172">
        <f>MAX(VLOOKUP($C74,Calc_OppAtt!$A$47:$AM$66,AI$2+1,FALSE),VLOOKUP($D74,Calc_OppAtt!$A$47:$AM$66,AI$2+1,FALSE))</f>
        <v>0.9823179059</v>
      </c>
      <c r="AJ74" s="172">
        <f>MAX(VLOOKUP($C74,Calc_OppAtt!$A$47:$AM$66,AJ$2+1,FALSE),VLOOKUP($D74,Calc_OppAtt!$A$47:$AM$66,AJ$2+1,FALSE))</f>
        <v>1.296660024</v>
      </c>
      <c r="AK74" s="172">
        <f>MAX(VLOOKUP($C74,Calc_OppAtt!$A$47:$AM$66,AK$2+1,FALSE),VLOOKUP($D74,Calc_OppAtt!$A$47:$AM$66,AK$2+1,FALSE))</f>
        <v>0.6679765344</v>
      </c>
      <c r="AL74" s="172">
        <f>MAX(VLOOKUP($C74,Calc_OppAtt!$A$47:$AM$66,AL$2+1,FALSE),VLOOKUP($D74,Calc_OppAtt!$A$47:$AM$66,AL$2+1,FALSE))</f>
        <v>0.6679765344</v>
      </c>
      <c r="AM74" s="172">
        <f>MAX(VLOOKUP($C74,Calc_OppAtt!$A$47:$AM$66,AM$2+1,FALSE),VLOOKUP($D74,Calc_OppAtt!$A$47:$AM$66,AM$2+1,FALSE))</f>
        <v>1.100196294</v>
      </c>
      <c r="AN74" s="172">
        <f>MAX(VLOOKUP($C74,Calc_OppAtt!$A$47:$AM$66,AN$2+1,FALSE),VLOOKUP($D74,Calc_OppAtt!$A$47:$AM$66,AN$2+1,FALSE))</f>
        <v>1.414538412</v>
      </c>
      <c r="AO74" s="172">
        <f>MAX(VLOOKUP($C74,Calc_OppAtt!$A$47:$AM$66,AO$2+1,FALSE),VLOOKUP($D74,Calc_OppAtt!$A$47:$AM$66,AO$2+1,FALSE))</f>
        <v>1.100196294</v>
      </c>
      <c r="AP74" s="172">
        <f>MAX(VLOOKUP($C74,Calc_OppAtt!$A$47:$AM$66,AP$2+1,FALSE),VLOOKUP($D74,Calc_OppAtt!$A$47:$AM$66,AP$2+1,FALSE))</f>
        <v>1.218074681</v>
      </c>
      <c r="AQ74" s="170"/>
      <c r="AR74" s="170"/>
    </row>
    <row r="75" ht="12.75" customHeight="1">
      <c r="A75" s="170">
        <f t="shared" si="1"/>
        <v>5</v>
      </c>
      <c r="B75" s="170">
        <f t="shared" si="2"/>
        <v>8</v>
      </c>
      <c r="C75" s="140" t="str">
        <f t="array" ref="C75">INDEX(Fixtures!$A$2:$A$21,A75)</f>
        <v>Cardiff</v>
      </c>
      <c r="D75" s="140" t="str">
        <f t="array" ref="D75">INDEX(Fixtures!$A$2:$A$21,B75)</f>
        <v>Everton</v>
      </c>
      <c r="E75" s="172">
        <f>MAX(VLOOKUP($C75,Calc_OppAtt!$A$47:$AM$66,E$2+1,FALSE),VLOOKUP($D75,Calc_OppAtt!$A$47:$AM$66,E$2+1,FALSE))</f>
        <v>1.178781636</v>
      </c>
      <c r="F75" s="172">
        <f>MAX(VLOOKUP($C75,Calc_OppAtt!$A$47:$AM$66,F$2+1,FALSE),VLOOKUP($D75,Calc_OppAtt!$A$47:$AM$66,F$2+1,FALSE))</f>
        <v>1.178781636</v>
      </c>
      <c r="G75" s="172">
        <f>MAX(VLOOKUP($C75,Calc_OppAtt!$A$47:$AM$66,G$2+1,FALSE),VLOOKUP($D75,Calc_OppAtt!$A$47:$AM$66,G$2+1,FALSE))</f>
        <v>1.178781636</v>
      </c>
      <c r="H75" s="172">
        <f>MAX(VLOOKUP($C75,Calc_OppAtt!$A$47:$AM$66,H$2+1,FALSE),VLOOKUP($D75,Calc_OppAtt!$A$47:$AM$66,H$2+1,FALSE))</f>
        <v>1.296660024</v>
      </c>
      <c r="I75" s="172">
        <f>MAX(VLOOKUP($C75,Calc_OppAtt!$A$47:$AM$66,I$2+1,FALSE),VLOOKUP($D75,Calc_OppAtt!$A$47:$AM$66,I$2+1,FALSE))</f>
        <v>1.65029444</v>
      </c>
      <c r="J75" s="172">
        <f>MAX(VLOOKUP($C75,Calc_OppAtt!$A$47:$AM$66,J$2+1,FALSE),VLOOKUP($D75,Calc_OppAtt!$A$47:$AM$66,J$2+1,FALSE))</f>
        <v>0.785854922</v>
      </c>
      <c r="K75" s="172">
        <f>MAX(VLOOKUP($C75,Calc_OppAtt!$A$47:$AM$66,K$2+1,FALSE),VLOOKUP($D75,Calc_OppAtt!$A$47:$AM$66,K$2+1,FALSE))</f>
        <v>1.475821918</v>
      </c>
      <c r="L75" s="172">
        <f>MAX(VLOOKUP($C75,Calc_OppAtt!$A$47:$AM$66,L$2+1,FALSE),VLOOKUP($D75,Calc_OppAtt!$A$47:$AM$66,L$2+1,FALSE))</f>
        <v>0.8644402649</v>
      </c>
      <c r="M75" s="172">
        <f>MAX(VLOOKUP($C75,Calc_OppAtt!$A$47:$AM$66,M$2+1,FALSE),VLOOKUP($D75,Calc_OppAtt!$A$47:$AM$66,M$2+1,FALSE))</f>
        <v>1.475821918</v>
      </c>
      <c r="N75" s="172">
        <f>MAX(VLOOKUP($C75,Calc_OppAtt!$A$47:$AM$66,N$2+1,FALSE),VLOOKUP($D75,Calc_OppAtt!$A$47:$AM$66,N$2+1,FALSE))</f>
        <v>0.392927461</v>
      </c>
      <c r="O75" s="172">
        <f>MAX(VLOOKUP($C75,Calc_OppAtt!$A$47:$AM$66,O$2+1,FALSE),VLOOKUP($D75,Calc_OppAtt!$A$47:$AM$66,O$2+1,FALSE))</f>
        <v>1.493123755</v>
      </c>
      <c r="P75" s="172">
        <f>MAX(VLOOKUP($C75,Calc_OppAtt!$A$47:$AM$66,P$2+1,FALSE),VLOOKUP($D75,Calc_OppAtt!$A$47:$AM$66,P$2+1,FALSE))</f>
        <v>1.139489338</v>
      </c>
      <c r="Q75" s="172">
        <f>MAX(VLOOKUP($C75,Calc_OppAtt!$A$47:$AM$66,Q$2+1,FALSE),VLOOKUP($D75,Calc_OppAtt!$A$47:$AM$66,Q$2+1,FALSE))</f>
        <v>1.170479452</v>
      </c>
      <c r="R75" s="172">
        <f>MAX(VLOOKUP($C75,Calc_OppAtt!$A$47:$AM$66,R$2+1,FALSE),VLOOKUP($D75,Calc_OppAtt!$A$47:$AM$66,R$2+1,FALSE))</f>
        <v>1.06869863</v>
      </c>
      <c r="S75" s="172">
        <f>MAX(VLOOKUP($C75,Calc_OppAtt!$A$47:$AM$66,S$2+1,FALSE),VLOOKUP($D75,Calc_OppAtt!$A$47:$AM$66,S$2+1,FALSE))</f>
        <v>1.178781636</v>
      </c>
      <c r="T75" s="172">
        <f>MAX(VLOOKUP($C75,Calc_OppAtt!$A$47:$AM$66,T$2+1,FALSE),VLOOKUP($D75,Calc_OppAtt!$A$47:$AM$66,T$2+1,FALSE))</f>
        <v>1.296660024</v>
      </c>
      <c r="U75" s="172">
        <f>MAX(VLOOKUP($C75,Calc_OppAtt!$A$47:$AM$66,U$2+1,FALSE),VLOOKUP($D75,Calc_OppAtt!$A$47:$AM$66,U$2+1,FALSE))</f>
        <v>1.218074681</v>
      </c>
      <c r="V75" s="172">
        <f>MAX(VLOOKUP($C75,Calc_OppAtt!$A$47:$AM$66,V$2+1,FALSE),VLOOKUP($D75,Calc_OppAtt!$A$47:$AM$66,V$2+1,FALSE))</f>
        <v>0.785854922</v>
      </c>
      <c r="W75" s="172">
        <f>MAX(VLOOKUP($C75,Calc_OppAtt!$A$47:$AM$66,W$2+1,FALSE),VLOOKUP($D75,Calc_OppAtt!$A$47:$AM$66,W$2+1,FALSE))</f>
        <v>1.060903995</v>
      </c>
      <c r="X75" s="172">
        <f>MAX(VLOOKUP($C75,Calc_OppAtt!$A$47:$AM$66,X$2+1,FALSE),VLOOKUP($D75,Calc_OppAtt!$A$47:$AM$66,X$2+1,FALSE))</f>
        <v>0.9823179059</v>
      </c>
      <c r="Y75" s="172">
        <f>MAX(VLOOKUP($C75,Calc_OppAtt!$A$47:$AM$66,Y$2+1,FALSE),VLOOKUP($D75,Calc_OppAtt!$A$47:$AM$66,Y$2+1,FALSE))</f>
        <v>1.493123755</v>
      </c>
      <c r="Z75" s="172">
        <f>MAX(VLOOKUP($C75,Calc_OppAtt!$A$47:$AM$66,Z$2+1,FALSE),VLOOKUP($D75,Calc_OppAtt!$A$47:$AM$66,Z$2+1,FALSE))</f>
        <v>1.296660024</v>
      </c>
      <c r="AA75" s="172">
        <f>MAX(VLOOKUP($C75,Calc_OppAtt!$A$47:$AM$66,AA$2+1,FALSE),VLOOKUP($D75,Calc_OppAtt!$A$47:$AM$66,AA$2+1,FALSE))</f>
        <v>1.021610951</v>
      </c>
      <c r="AB75" s="172">
        <f>MAX(VLOOKUP($C75,Calc_OppAtt!$A$47:$AM$66,AB$2+1,FALSE),VLOOKUP($D75,Calc_OppAtt!$A$47:$AM$66,AB$2+1,FALSE))</f>
        <v>0.9823179059</v>
      </c>
      <c r="AC75" s="172">
        <f>MAX(VLOOKUP($C75,Calc_OppAtt!$A$47:$AM$66,AC$2+1,FALSE),VLOOKUP($D75,Calc_OppAtt!$A$47:$AM$66,AC$2+1,FALSE))</f>
        <v>1.218074681</v>
      </c>
      <c r="AD75" s="172">
        <f>MAX(VLOOKUP($C75,Calc_OppAtt!$A$47:$AM$66,AD$2+1,FALSE),VLOOKUP($D75,Calc_OppAtt!$A$47:$AM$66,AD$2+1,FALSE))</f>
        <v>1.218074681</v>
      </c>
      <c r="AE75" s="172">
        <f>MAX(VLOOKUP($C75,Calc_OppAtt!$A$47:$AM$66,AE$2+1,FALSE),VLOOKUP($D75,Calc_OppAtt!$A$47:$AM$66,AE$2+1,FALSE))</f>
        <v>1.296660024</v>
      </c>
      <c r="AF75" s="172">
        <f>MAX(VLOOKUP($C75,Calc_OppAtt!$A$47:$AM$66,AF$2+1,FALSE),VLOOKUP($D75,Calc_OppAtt!$A$47:$AM$66,AF$2+1,FALSE))</f>
        <v>1.414538412</v>
      </c>
      <c r="AG75" s="172">
        <f>MAX(VLOOKUP($C75,Calc_OppAtt!$A$47:$AM$66,AG$2+1,FALSE),VLOOKUP($D75,Calc_OppAtt!$A$47:$AM$66,AG$2+1,FALSE))</f>
        <v>1.101176471</v>
      </c>
      <c r="AH75" s="172">
        <f>MAX(VLOOKUP($C75,Calc_OppAtt!$A$47:$AM$66,AH$2+1,FALSE),VLOOKUP($D75,Calc_OppAtt!$A$47:$AM$66,AH$2+1,FALSE))</f>
        <v>1.65029444</v>
      </c>
      <c r="AI75" s="172">
        <f>MAX(VLOOKUP($C75,Calc_OppAtt!$A$47:$AM$66,AI$2+1,FALSE),VLOOKUP($D75,Calc_OppAtt!$A$47:$AM$66,AI$2+1,FALSE))</f>
        <v>0.9823179059</v>
      </c>
      <c r="AJ75" s="172">
        <f>MAX(VLOOKUP($C75,Calc_OppAtt!$A$47:$AM$66,AJ$2+1,FALSE),VLOOKUP($D75,Calc_OppAtt!$A$47:$AM$66,AJ$2+1,FALSE))</f>
        <v>1.021610951</v>
      </c>
      <c r="AK75" s="172">
        <f>MAX(VLOOKUP($C75,Calc_OppAtt!$A$47:$AM$66,AK$2+1,FALSE),VLOOKUP($D75,Calc_OppAtt!$A$47:$AM$66,AK$2+1,FALSE))</f>
        <v>1.218074681</v>
      </c>
      <c r="AL75" s="172">
        <f>MAX(VLOOKUP($C75,Calc_OppAtt!$A$47:$AM$66,AL$2+1,FALSE),VLOOKUP($D75,Calc_OppAtt!$A$47:$AM$66,AL$2+1,FALSE))</f>
        <v>1.04</v>
      </c>
      <c r="AM75" s="172">
        <f>MAX(VLOOKUP($C75,Calc_OppAtt!$A$47:$AM$66,AM$2+1,FALSE),VLOOKUP($D75,Calc_OppAtt!$A$47:$AM$66,AM$2+1,FALSE))</f>
        <v>1.100196294</v>
      </c>
      <c r="AN75" s="172">
        <f>MAX(VLOOKUP($C75,Calc_OppAtt!$A$47:$AM$66,AN$2+1,FALSE),VLOOKUP($D75,Calc_OppAtt!$A$47:$AM$66,AN$2+1,FALSE))</f>
        <v>1.060903995</v>
      </c>
      <c r="AO75" s="172">
        <f>MAX(VLOOKUP($C75,Calc_OppAtt!$A$47:$AM$66,AO$2+1,FALSE),VLOOKUP($D75,Calc_OppAtt!$A$47:$AM$66,AO$2+1,FALSE))</f>
        <v>1.100196294</v>
      </c>
      <c r="AP75" s="172">
        <f>MAX(VLOOKUP($C75,Calc_OppAtt!$A$47:$AM$66,AP$2+1,FALSE),VLOOKUP($D75,Calc_OppAtt!$A$47:$AM$66,AP$2+1,FALSE))</f>
        <v>0.6286834896</v>
      </c>
      <c r="AQ75" s="170"/>
      <c r="AR75" s="170"/>
    </row>
    <row r="76" ht="12.75" customHeight="1">
      <c r="A76" s="170">
        <f t="shared" si="1"/>
        <v>5</v>
      </c>
      <c r="B76" s="170">
        <f t="shared" si="2"/>
        <v>9</v>
      </c>
      <c r="C76" s="140" t="str">
        <f t="array" ref="C76">INDEX(Fixtures!$A$2:$A$21,A76)</f>
        <v>Cardiff</v>
      </c>
      <c r="D76" s="140" t="str">
        <f t="array" ref="D76">INDEX(Fixtures!$A$2:$A$21,B76)</f>
        <v>Fulham</v>
      </c>
      <c r="E76" s="172">
        <f>MAX(VLOOKUP($C76,Calc_OppAtt!$A$47:$AM$66,E$2+1,FALSE),VLOOKUP($D76,Calc_OppAtt!$A$47:$AM$66,E$2+1,FALSE))</f>
        <v>1.178781636</v>
      </c>
      <c r="F76" s="172">
        <f>MAX(VLOOKUP($C76,Calc_OppAtt!$A$47:$AM$66,F$2+1,FALSE),VLOOKUP($D76,Calc_OppAtt!$A$47:$AM$66,F$2+1,FALSE))</f>
        <v>1.178781636</v>
      </c>
      <c r="G76" s="172">
        <f>MAX(VLOOKUP($C76,Calc_OppAtt!$A$47:$AM$66,G$2+1,FALSE),VLOOKUP($D76,Calc_OppAtt!$A$47:$AM$66,G$2+1,FALSE))</f>
        <v>0.9823179059</v>
      </c>
      <c r="H76" s="172">
        <f>MAX(VLOOKUP($C76,Calc_OppAtt!$A$47:$AM$66,H$2+1,FALSE),VLOOKUP($D76,Calc_OppAtt!$A$47:$AM$66,H$2+1,FALSE))</f>
        <v>1.218074681</v>
      </c>
      <c r="I76" s="172">
        <f>MAX(VLOOKUP($C76,Calc_OppAtt!$A$47:$AM$66,I$2+1,FALSE),VLOOKUP($D76,Calc_OppAtt!$A$47:$AM$66,I$2+1,FALSE))</f>
        <v>0.6286834896</v>
      </c>
      <c r="J76" s="172">
        <f>MAX(VLOOKUP($C76,Calc_OppAtt!$A$47:$AM$66,J$2+1,FALSE),VLOOKUP($D76,Calc_OppAtt!$A$47:$AM$66,J$2+1,FALSE))</f>
        <v>1.296660024</v>
      </c>
      <c r="K76" s="172">
        <f>MAX(VLOOKUP($C76,Calc_OppAtt!$A$47:$AM$66,K$2+1,FALSE),VLOOKUP($D76,Calc_OppAtt!$A$47:$AM$66,K$2+1,FALSE))</f>
        <v>0.8644402649</v>
      </c>
      <c r="L76" s="172">
        <f>MAX(VLOOKUP($C76,Calc_OppAtt!$A$47:$AM$66,L$2+1,FALSE),VLOOKUP($D76,Calc_OppAtt!$A$47:$AM$66,L$2+1,FALSE))</f>
        <v>1.218074681</v>
      </c>
      <c r="M76" s="172">
        <f>MAX(VLOOKUP($C76,Calc_OppAtt!$A$47:$AM$66,M$2+1,FALSE),VLOOKUP($D76,Calc_OppAtt!$A$47:$AM$66,M$2+1,FALSE))</f>
        <v>1.475821918</v>
      </c>
      <c r="N76" s="172">
        <f>MAX(VLOOKUP($C76,Calc_OppAtt!$A$47:$AM$66,N$2+1,FALSE),VLOOKUP($D76,Calc_OppAtt!$A$47:$AM$66,N$2+1,FALSE))</f>
        <v>1.218074681</v>
      </c>
      <c r="O76" s="172">
        <f>MAX(VLOOKUP($C76,Calc_OppAtt!$A$47:$AM$66,O$2+1,FALSE),VLOOKUP($D76,Calc_OppAtt!$A$47:$AM$66,O$2+1,FALSE))</f>
        <v>1.493123755</v>
      </c>
      <c r="P76" s="172">
        <f>MAX(VLOOKUP($C76,Calc_OppAtt!$A$47:$AM$66,P$2+1,FALSE),VLOOKUP($D76,Calc_OppAtt!$A$47:$AM$66,P$2+1,FALSE))</f>
        <v>1.139489338</v>
      </c>
      <c r="Q76" s="172">
        <f>MAX(VLOOKUP($C76,Calc_OppAtt!$A$47:$AM$66,Q$2+1,FALSE),VLOOKUP($D76,Calc_OppAtt!$A$47:$AM$66,Q$2+1,FALSE))</f>
        <v>1.178781636</v>
      </c>
      <c r="R76" s="172">
        <f>MAX(VLOOKUP($C76,Calc_OppAtt!$A$47:$AM$66,R$2+1,FALSE),VLOOKUP($D76,Calc_OppAtt!$A$47:$AM$66,R$2+1,FALSE))</f>
        <v>1.06869863</v>
      </c>
      <c r="S76" s="172">
        <f>MAX(VLOOKUP($C76,Calc_OppAtt!$A$47:$AM$66,S$2+1,FALSE),VLOOKUP($D76,Calc_OppAtt!$A$47:$AM$66,S$2+1,FALSE))</f>
        <v>1.493123755</v>
      </c>
      <c r="T76" s="172">
        <f>MAX(VLOOKUP($C76,Calc_OppAtt!$A$47:$AM$66,T$2+1,FALSE),VLOOKUP($D76,Calc_OppAtt!$A$47:$AM$66,T$2+1,FALSE))</f>
        <v>1.178781636</v>
      </c>
      <c r="U76" s="172">
        <f>MAX(VLOOKUP($C76,Calc_OppAtt!$A$47:$AM$66,U$2+1,FALSE),VLOOKUP($D76,Calc_OppAtt!$A$47:$AM$66,U$2+1,FALSE))</f>
        <v>1.65029444</v>
      </c>
      <c r="V76" s="172">
        <f>MAX(VLOOKUP($C76,Calc_OppAtt!$A$47:$AM$66,V$2+1,FALSE),VLOOKUP($D76,Calc_OppAtt!$A$47:$AM$66,V$2+1,FALSE))</f>
        <v>0.7465618773</v>
      </c>
      <c r="W76" s="172">
        <f>MAX(VLOOKUP($C76,Calc_OppAtt!$A$47:$AM$66,W$2+1,FALSE),VLOOKUP($D76,Calc_OppAtt!$A$47:$AM$66,W$2+1,FALSE))</f>
        <v>1.06869863</v>
      </c>
      <c r="X76" s="172">
        <f>MAX(VLOOKUP($C76,Calc_OppAtt!$A$47:$AM$66,X$2+1,FALSE),VLOOKUP($D76,Calc_OppAtt!$A$47:$AM$66,X$2+1,FALSE))</f>
        <v>1.296660024</v>
      </c>
      <c r="Y76" s="172">
        <f>MAX(VLOOKUP($C76,Calc_OppAtt!$A$47:$AM$66,Y$2+1,FALSE),VLOOKUP($D76,Calc_OppAtt!$A$47:$AM$66,Y$2+1,FALSE))</f>
        <v>0.785854922</v>
      </c>
      <c r="Z76" s="172">
        <f>MAX(VLOOKUP($C76,Calc_OppAtt!$A$47:$AM$66,Z$2+1,FALSE),VLOOKUP($D76,Calc_OppAtt!$A$47:$AM$66,Z$2+1,FALSE))</f>
        <v>1.296660024</v>
      </c>
      <c r="AA76" s="172">
        <f>MAX(VLOOKUP($C76,Calc_OppAtt!$A$47:$AM$66,AA$2+1,FALSE),VLOOKUP($D76,Calc_OppAtt!$A$47:$AM$66,AA$2+1,FALSE))</f>
        <v>0.785854922</v>
      </c>
      <c r="AB76" s="172">
        <f>MAX(VLOOKUP($C76,Calc_OppAtt!$A$47:$AM$66,AB$2+1,FALSE),VLOOKUP($D76,Calc_OppAtt!$A$47:$AM$66,AB$2+1,FALSE))</f>
        <v>1.139489338</v>
      </c>
      <c r="AC76" s="172">
        <f>MAX(VLOOKUP($C76,Calc_OppAtt!$A$47:$AM$66,AC$2+1,FALSE),VLOOKUP($D76,Calc_OppAtt!$A$47:$AM$66,AC$2+1,FALSE))</f>
        <v>1.218074681</v>
      </c>
      <c r="AD76" s="172">
        <f>MAX(VLOOKUP($C76,Calc_OppAtt!$A$47:$AM$66,AD$2+1,FALSE),VLOOKUP($D76,Calc_OppAtt!$A$47:$AM$66,AD$2+1,FALSE))</f>
        <v>1.021610951</v>
      </c>
      <c r="AE76" s="172">
        <f>MAX(VLOOKUP($C76,Calc_OppAtt!$A$47:$AM$66,AE$2+1,FALSE),VLOOKUP($D76,Calc_OppAtt!$A$47:$AM$66,AE$2+1,FALSE))</f>
        <v>1.296660024</v>
      </c>
      <c r="AF76" s="172">
        <f>MAX(VLOOKUP($C76,Calc_OppAtt!$A$47:$AM$66,AF$2+1,FALSE),VLOOKUP($D76,Calc_OppAtt!$A$47:$AM$66,AF$2+1,FALSE))</f>
        <v>1.414538412</v>
      </c>
      <c r="AG76" s="172">
        <f>MAX(VLOOKUP($C76,Calc_OppAtt!$A$47:$AM$66,AG$2+1,FALSE),VLOOKUP($D76,Calc_OppAtt!$A$47:$AM$66,AG$2+1,FALSE))</f>
        <v>1.101176471</v>
      </c>
      <c r="AH76" s="172">
        <f>MAX(VLOOKUP($C76,Calc_OppAtt!$A$47:$AM$66,AH$2+1,FALSE),VLOOKUP($D76,Calc_OppAtt!$A$47:$AM$66,AH$2+1,FALSE))</f>
        <v>1.65029444</v>
      </c>
      <c r="AI76" s="172">
        <f>MAX(VLOOKUP($C76,Calc_OppAtt!$A$47:$AM$66,AI$2+1,FALSE),VLOOKUP($D76,Calc_OppAtt!$A$47:$AM$66,AI$2+1,FALSE))</f>
        <v>1.100196294</v>
      </c>
      <c r="AJ76" s="172">
        <f>MAX(VLOOKUP($C76,Calc_OppAtt!$A$47:$AM$66,AJ$2+1,FALSE),VLOOKUP($D76,Calc_OppAtt!$A$47:$AM$66,AJ$2+1,FALSE))</f>
        <v>0.8644402649</v>
      </c>
      <c r="AK76" s="172">
        <f>MAX(VLOOKUP($C76,Calc_OppAtt!$A$47:$AM$66,AK$2+1,FALSE),VLOOKUP($D76,Calc_OppAtt!$A$47:$AM$66,AK$2+1,FALSE))</f>
        <v>1.218074681</v>
      </c>
      <c r="AL76" s="172">
        <f>MAX(VLOOKUP($C76,Calc_OppAtt!$A$47:$AM$66,AL$2+1,FALSE),VLOOKUP($D76,Calc_OppAtt!$A$47:$AM$66,AL$2+1,FALSE))</f>
        <v>1.414538412</v>
      </c>
      <c r="AM76" s="172">
        <f>MAX(VLOOKUP($C76,Calc_OppAtt!$A$47:$AM$66,AM$2+1,FALSE),VLOOKUP($D76,Calc_OppAtt!$A$47:$AM$66,AM$2+1,FALSE))</f>
        <v>1.178781636</v>
      </c>
      <c r="AN76" s="172">
        <f>MAX(VLOOKUP($C76,Calc_OppAtt!$A$47:$AM$66,AN$2+1,FALSE),VLOOKUP($D76,Calc_OppAtt!$A$47:$AM$66,AN$2+1,FALSE))</f>
        <v>1.170479452</v>
      </c>
      <c r="AO76" s="172">
        <f>MAX(VLOOKUP($C76,Calc_OppAtt!$A$47:$AM$66,AO$2+1,FALSE),VLOOKUP($D76,Calc_OppAtt!$A$47:$AM$66,AO$2+1,FALSE))</f>
        <v>1.101176471</v>
      </c>
      <c r="AP76" s="172">
        <f>MAX(VLOOKUP($C76,Calc_OppAtt!$A$47:$AM$66,AP$2+1,FALSE),VLOOKUP($D76,Calc_OppAtt!$A$47:$AM$66,AP$2+1,FALSE))</f>
        <v>1.178781636</v>
      </c>
      <c r="AQ76" s="170"/>
      <c r="AR76" s="170"/>
    </row>
    <row r="77" ht="12.75" customHeight="1">
      <c r="A77" s="170">
        <f t="shared" si="1"/>
        <v>5</v>
      </c>
      <c r="B77" s="170">
        <f t="shared" si="2"/>
        <v>10</v>
      </c>
      <c r="C77" s="140" t="str">
        <f t="array" ref="C77">INDEX(Fixtures!$A$2:$A$21,A77)</f>
        <v>Cardiff</v>
      </c>
      <c r="D77" s="140" t="str">
        <f t="array" ref="D77">INDEX(Fixtures!$A$2:$A$21,B77)</f>
        <v>Huddersfield</v>
      </c>
      <c r="E77" s="172">
        <f>MAX(VLOOKUP($C77,Calc_OppAtt!$A$47:$AM$66,E$2+1,FALSE),VLOOKUP($D77,Calc_OppAtt!$A$47:$AM$66,E$2+1,FALSE))</f>
        <v>1.178781636</v>
      </c>
      <c r="F77" s="172">
        <f>MAX(VLOOKUP($C77,Calc_OppAtt!$A$47:$AM$66,F$2+1,FALSE),VLOOKUP($D77,Calc_OppAtt!$A$47:$AM$66,F$2+1,FALSE))</f>
        <v>1.178781636</v>
      </c>
      <c r="G77" s="172">
        <f>MAX(VLOOKUP($C77,Calc_OppAtt!$A$47:$AM$66,G$2+1,FALSE),VLOOKUP($D77,Calc_OppAtt!$A$47:$AM$66,G$2+1,FALSE))</f>
        <v>1.170479452</v>
      </c>
      <c r="H77" s="172">
        <f>MAX(VLOOKUP($C77,Calc_OppAtt!$A$47:$AM$66,H$2+1,FALSE),VLOOKUP($D77,Calc_OppAtt!$A$47:$AM$66,H$2+1,FALSE))</f>
        <v>1.218074681</v>
      </c>
      <c r="I77" s="172">
        <f>MAX(VLOOKUP($C77,Calc_OppAtt!$A$47:$AM$66,I$2+1,FALSE),VLOOKUP($D77,Calc_OppAtt!$A$47:$AM$66,I$2+1,FALSE))</f>
        <v>1.100196294</v>
      </c>
      <c r="J77" s="172">
        <f>MAX(VLOOKUP($C77,Calc_OppAtt!$A$47:$AM$66,J$2+1,FALSE),VLOOKUP($D77,Calc_OppAtt!$A$47:$AM$66,J$2+1,FALSE))</f>
        <v>0.8644402649</v>
      </c>
      <c r="K77" s="172">
        <f>MAX(VLOOKUP($C77,Calc_OppAtt!$A$47:$AM$66,K$2+1,FALSE),VLOOKUP($D77,Calc_OppAtt!$A$47:$AM$66,K$2+1,FALSE))</f>
        <v>0.8644402649</v>
      </c>
      <c r="L77" s="172">
        <f>MAX(VLOOKUP($C77,Calc_OppAtt!$A$47:$AM$66,L$2+1,FALSE),VLOOKUP($D77,Calc_OppAtt!$A$47:$AM$66,L$2+1,FALSE))</f>
        <v>0.6679765344</v>
      </c>
      <c r="M77" s="172">
        <f>MAX(VLOOKUP($C77,Calc_OppAtt!$A$47:$AM$66,M$2+1,FALSE),VLOOKUP($D77,Calc_OppAtt!$A$47:$AM$66,M$2+1,FALSE))</f>
        <v>1.475821918</v>
      </c>
      <c r="N77" s="172">
        <f>MAX(VLOOKUP($C77,Calc_OppAtt!$A$47:$AM$66,N$2+1,FALSE),VLOOKUP($D77,Calc_OppAtt!$A$47:$AM$66,N$2+1,FALSE))</f>
        <v>1.218074681</v>
      </c>
      <c r="O77" s="172">
        <f>MAX(VLOOKUP($C77,Calc_OppAtt!$A$47:$AM$66,O$2+1,FALSE),VLOOKUP($D77,Calc_OppAtt!$A$47:$AM$66,O$2+1,FALSE))</f>
        <v>1.493123755</v>
      </c>
      <c r="P77" s="172">
        <f>MAX(VLOOKUP($C77,Calc_OppAtt!$A$47:$AM$66,P$2+1,FALSE),VLOOKUP($D77,Calc_OppAtt!$A$47:$AM$66,P$2+1,FALSE))</f>
        <v>1.65029444</v>
      </c>
      <c r="Q77" s="172">
        <f>MAX(VLOOKUP($C77,Calc_OppAtt!$A$47:$AM$66,Q$2+1,FALSE),VLOOKUP($D77,Calc_OppAtt!$A$47:$AM$66,Q$2+1,FALSE))</f>
        <v>1.101176471</v>
      </c>
      <c r="R77" s="172">
        <f>MAX(VLOOKUP($C77,Calc_OppAtt!$A$47:$AM$66,R$2+1,FALSE),VLOOKUP($D77,Calc_OppAtt!$A$47:$AM$66,R$2+1,FALSE))</f>
        <v>1.139489338</v>
      </c>
      <c r="S77" s="172">
        <f>MAX(VLOOKUP($C77,Calc_OppAtt!$A$47:$AM$66,S$2+1,FALSE),VLOOKUP($D77,Calc_OppAtt!$A$47:$AM$66,S$2+1,FALSE))</f>
        <v>1.178781636</v>
      </c>
      <c r="T77" s="172">
        <f>MAX(VLOOKUP($C77,Calc_OppAtt!$A$47:$AM$66,T$2+1,FALSE),VLOOKUP($D77,Calc_OppAtt!$A$47:$AM$66,T$2+1,FALSE))</f>
        <v>1.178781636</v>
      </c>
      <c r="U77" s="172">
        <f>MAX(VLOOKUP($C77,Calc_OppAtt!$A$47:$AM$66,U$2+1,FALSE),VLOOKUP($D77,Calc_OppAtt!$A$47:$AM$66,U$2+1,FALSE))</f>
        <v>1.218074681</v>
      </c>
      <c r="V77" s="172">
        <f>MAX(VLOOKUP($C77,Calc_OppAtt!$A$47:$AM$66,V$2+1,FALSE),VLOOKUP($D77,Calc_OppAtt!$A$47:$AM$66,V$2+1,FALSE))</f>
        <v>1.178781636</v>
      </c>
      <c r="W77" s="172">
        <f>MAX(VLOOKUP($C77,Calc_OppAtt!$A$47:$AM$66,W$2+1,FALSE),VLOOKUP($D77,Calc_OppAtt!$A$47:$AM$66,W$2+1,FALSE))</f>
        <v>1.060903995</v>
      </c>
      <c r="X77" s="172">
        <f>MAX(VLOOKUP($C77,Calc_OppAtt!$A$47:$AM$66,X$2+1,FALSE),VLOOKUP($D77,Calc_OppAtt!$A$47:$AM$66,X$2+1,FALSE))</f>
        <v>1.04</v>
      </c>
      <c r="Y77" s="172">
        <f>MAX(VLOOKUP($C77,Calc_OppAtt!$A$47:$AM$66,Y$2+1,FALSE),VLOOKUP($D77,Calc_OppAtt!$A$47:$AM$66,Y$2+1,FALSE))</f>
        <v>0.8644402649</v>
      </c>
      <c r="Z77" s="172">
        <f>MAX(VLOOKUP($C77,Calc_OppAtt!$A$47:$AM$66,Z$2+1,FALSE),VLOOKUP($D77,Calc_OppAtt!$A$47:$AM$66,Z$2+1,FALSE))</f>
        <v>1.296660024</v>
      </c>
      <c r="AA77" s="172">
        <f>MAX(VLOOKUP($C77,Calc_OppAtt!$A$47:$AM$66,AA$2+1,FALSE),VLOOKUP($D77,Calc_OppAtt!$A$47:$AM$66,AA$2+1,FALSE))</f>
        <v>0.6679765344</v>
      </c>
      <c r="AB77" s="172">
        <f>MAX(VLOOKUP($C77,Calc_OppAtt!$A$47:$AM$66,AB$2+1,FALSE),VLOOKUP($D77,Calc_OppAtt!$A$47:$AM$66,AB$2+1,FALSE))</f>
        <v>1.414538412</v>
      </c>
      <c r="AC77" s="172">
        <f>MAX(VLOOKUP($C77,Calc_OppAtt!$A$47:$AM$66,AC$2+1,FALSE),VLOOKUP($D77,Calc_OppAtt!$A$47:$AM$66,AC$2+1,FALSE))</f>
        <v>1.218074681</v>
      </c>
      <c r="AD77" s="172">
        <f>MAX(VLOOKUP($C77,Calc_OppAtt!$A$47:$AM$66,AD$2+1,FALSE),VLOOKUP($D77,Calc_OppAtt!$A$47:$AM$66,AD$2+1,FALSE))</f>
        <v>1.218074681</v>
      </c>
      <c r="AE77" s="172">
        <f>MAX(VLOOKUP($C77,Calc_OppAtt!$A$47:$AM$66,AE$2+1,FALSE),VLOOKUP($D77,Calc_OppAtt!$A$47:$AM$66,AE$2+1,FALSE))</f>
        <v>1.296660024</v>
      </c>
      <c r="AF77" s="172">
        <f>MAX(VLOOKUP($C77,Calc_OppAtt!$A$47:$AM$66,AF$2+1,FALSE),VLOOKUP($D77,Calc_OppAtt!$A$47:$AM$66,AF$2+1,FALSE))</f>
        <v>1.414538412</v>
      </c>
      <c r="AG77" s="172">
        <f>MAX(VLOOKUP($C77,Calc_OppAtt!$A$47:$AM$66,AG$2+1,FALSE),VLOOKUP($D77,Calc_OppAtt!$A$47:$AM$66,AG$2+1,FALSE))</f>
        <v>1.101176471</v>
      </c>
      <c r="AH77" s="172">
        <f>MAX(VLOOKUP($C77,Calc_OppAtt!$A$47:$AM$66,AH$2+1,FALSE),VLOOKUP($D77,Calc_OppAtt!$A$47:$AM$66,AH$2+1,FALSE))</f>
        <v>1.65029444</v>
      </c>
      <c r="AI77" s="172">
        <f>MAX(VLOOKUP($C77,Calc_OppAtt!$A$47:$AM$66,AI$2+1,FALSE),VLOOKUP($D77,Calc_OppAtt!$A$47:$AM$66,AI$2+1,FALSE))</f>
        <v>1.021610951</v>
      </c>
      <c r="AJ77" s="172">
        <f>MAX(VLOOKUP($C77,Calc_OppAtt!$A$47:$AM$66,AJ$2+1,FALSE),VLOOKUP($D77,Calc_OppAtt!$A$47:$AM$66,AJ$2+1,FALSE))</f>
        <v>1.060903995</v>
      </c>
      <c r="AK77" s="172">
        <f>MAX(VLOOKUP($C77,Calc_OppAtt!$A$47:$AM$66,AK$2+1,FALSE),VLOOKUP($D77,Calc_OppAtt!$A$47:$AM$66,AK$2+1,FALSE))</f>
        <v>1.493123755</v>
      </c>
      <c r="AL77" s="172">
        <f>MAX(VLOOKUP($C77,Calc_OppAtt!$A$47:$AM$66,AL$2+1,FALSE),VLOOKUP($D77,Calc_OppAtt!$A$47:$AM$66,AL$2+1,FALSE))</f>
        <v>0.6679765344</v>
      </c>
      <c r="AM77" s="172">
        <f>MAX(VLOOKUP($C77,Calc_OppAtt!$A$47:$AM$66,AM$2+1,FALSE),VLOOKUP($D77,Calc_OppAtt!$A$47:$AM$66,AM$2+1,FALSE))</f>
        <v>1.296660024</v>
      </c>
      <c r="AN77" s="172">
        <f>MAX(VLOOKUP($C77,Calc_OppAtt!$A$47:$AM$66,AN$2+1,FALSE),VLOOKUP($D77,Calc_OppAtt!$A$47:$AM$66,AN$2+1,FALSE))</f>
        <v>1.04</v>
      </c>
      <c r="AO77" s="172">
        <f>MAX(VLOOKUP($C77,Calc_OppAtt!$A$47:$AM$66,AO$2+1,FALSE),VLOOKUP($D77,Calc_OppAtt!$A$47:$AM$66,AO$2+1,FALSE))</f>
        <v>1.100196294</v>
      </c>
      <c r="AP77" s="172">
        <f>MAX(VLOOKUP($C77,Calc_OppAtt!$A$47:$AM$66,AP$2+1,FALSE),VLOOKUP($D77,Calc_OppAtt!$A$47:$AM$66,AP$2+1,FALSE))</f>
        <v>1.021610951</v>
      </c>
      <c r="AQ77" s="170"/>
      <c r="AR77" s="170"/>
    </row>
    <row r="78" ht="12.75" customHeight="1">
      <c r="A78" s="170">
        <f t="shared" si="1"/>
        <v>5</v>
      </c>
      <c r="B78" s="170">
        <f t="shared" si="2"/>
        <v>11</v>
      </c>
      <c r="C78" s="140" t="str">
        <f t="array" ref="C78">INDEX(Fixtures!$A$2:$A$21,A78)</f>
        <v>Cardiff</v>
      </c>
      <c r="D78" s="140" t="str">
        <f t="array" ref="D78">INDEX(Fixtures!$A$2:$A$21,B78)</f>
        <v>Leicester</v>
      </c>
      <c r="E78" s="172">
        <f>MAX(VLOOKUP($C78,Calc_OppAtt!$A$47:$AM$66,E$2+1,FALSE),VLOOKUP($D78,Calc_OppAtt!$A$47:$AM$66,E$2+1,FALSE))</f>
        <v>1.178781636</v>
      </c>
      <c r="F78" s="172">
        <f>MAX(VLOOKUP($C78,Calc_OppAtt!$A$47:$AM$66,F$2+1,FALSE),VLOOKUP($D78,Calc_OppAtt!$A$47:$AM$66,F$2+1,FALSE))</f>
        <v>1.178781636</v>
      </c>
      <c r="G78" s="172">
        <f>MAX(VLOOKUP($C78,Calc_OppAtt!$A$47:$AM$66,G$2+1,FALSE),VLOOKUP($D78,Calc_OppAtt!$A$47:$AM$66,G$2+1,FALSE))</f>
        <v>1.021610951</v>
      </c>
      <c r="H78" s="172">
        <f>MAX(VLOOKUP($C78,Calc_OppAtt!$A$47:$AM$66,H$2+1,FALSE),VLOOKUP($D78,Calc_OppAtt!$A$47:$AM$66,H$2+1,FALSE))</f>
        <v>1.218074681</v>
      </c>
      <c r="I78" s="172">
        <f>MAX(VLOOKUP($C78,Calc_OppAtt!$A$47:$AM$66,I$2+1,FALSE),VLOOKUP($D78,Calc_OppAtt!$A$47:$AM$66,I$2+1,FALSE))</f>
        <v>1.178781636</v>
      </c>
      <c r="J78" s="172">
        <f>MAX(VLOOKUP($C78,Calc_OppAtt!$A$47:$AM$66,J$2+1,FALSE),VLOOKUP($D78,Calc_OppAtt!$A$47:$AM$66,J$2+1,FALSE))</f>
        <v>1.296660024</v>
      </c>
      <c r="K78" s="172">
        <f>MAX(VLOOKUP($C78,Calc_OppAtt!$A$47:$AM$66,K$2+1,FALSE),VLOOKUP($D78,Calc_OppAtt!$A$47:$AM$66,K$2+1,FALSE))</f>
        <v>0.8644402649</v>
      </c>
      <c r="L78" s="172">
        <f>MAX(VLOOKUP($C78,Calc_OppAtt!$A$47:$AM$66,L$2+1,FALSE),VLOOKUP($D78,Calc_OppAtt!$A$47:$AM$66,L$2+1,FALSE))</f>
        <v>1.414538412</v>
      </c>
      <c r="M78" s="172">
        <f>MAX(VLOOKUP($C78,Calc_OppAtt!$A$47:$AM$66,M$2+1,FALSE),VLOOKUP($D78,Calc_OppAtt!$A$47:$AM$66,M$2+1,FALSE))</f>
        <v>1.475821918</v>
      </c>
      <c r="N78" s="172">
        <f>MAX(VLOOKUP($C78,Calc_OppAtt!$A$47:$AM$66,N$2+1,FALSE),VLOOKUP($D78,Calc_OppAtt!$A$47:$AM$66,N$2+1,FALSE))</f>
        <v>1.65029444</v>
      </c>
      <c r="O78" s="172">
        <f>MAX(VLOOKUP($C78,Calc_OppAtt!$A$47:$AM$66,O$2+1,FALSE),VLOOKUP($D78,Calc_OppAtt!$A$47:$AM$66,O$2+1,FALSE))</f>
        <v>1.493123755</v>
      </c>
      <c r="P78" s="172">
        <f>MAX(VLOOKUP($C78,Calc_OppAtt!$A$47:$AM$66,P$2+1,FALSE),VLOOKUP($D78,Calc_OppAtt!$A$47:$AM$66,P$2+1,FALSE))</f>
        <v>1.139489338</v>
      </c>
      <c r="Q78" s="172">
        <f>MAX(VLOOKUP($C78,Calc_OppAtt!$A$47:$AM$66,Q$2+1,FALSE),VLOOKUP($D78,Calc_OppAtt!$A$47:$AM$66,Q$2+1,FALSE))</f>
        <v>0.9823179059</v>
      </c>
      <c r="R78" s="172">
        <f>MAX(VLOOKUP($C78,Calc_OppAtt!$A$47:$AM$66,R$2+1,FALSE),VLOOKUP($D78,Calc_OppAtt!$A$47:$AM$66,R$2+1,FALSE))</f>
        <v>1.296660024</v>
      </c>
      <c r="S78" s="172">
        <f>MAX(VLOOKUP($C78,Calc_OppAtt!$A$47:$AM$66,S$2+1,FALSE),VLOOKUP($D78,Calc_OppAtt!$A$47:$AM$66,S$2+1,FALSE))</f>
        <v>1.04</v>
      </c>
      <c r="T78" s="172">
        <f>MAX(VLOOKUP($C78,Calc_OppAtt!$A$47:$AM$66,T$2+1,FALSE),VLOOKUP($D78,Calc_OppAtt!$A$47:$AM$66,T$2+1,FALSE))</f>
        <v>1.178781636</v>
      </c>
      <c r="U78" s="172">
        <f>MAX(VLOOKUP($C78,Calc_OppAtt!$A$47:$AM$66,U$2+1,FALSE),VLOOKUP($D78,Calc_OppAtt!$A$47:$AM$66,U$2+1,FALSE))</f>
        <v>1.218074681</v>
      </c>
      <c r="V78" s="172">
        <f>MAX(VLOOKUP($C78,Calc_OppAtt!$A$47:$AM$66,V$2+1,FALSE),VLOOKUP($D78,Calc_OppAtt!$A$47:$AM$66,V$2+1,FALSE))</f>
        <v>0.7465618773</v>
      </c>
      <c r="W78" s="172">
        <f>MAX(VLOOKUP($C78,Calc_OppAtt!$A$47:$AM$66,W$2+1,FALSE),VLOOKUP($D78,Calc_OppAtt!$A$47:$AM$66,W$2+1,FALSE))</f>
        <v>1.060903995</v>
      </c>
      <c r="X78" s="172">
        <f>MAX(VLOOKUP($C78,Calc_OppAtt!$A$47:$AM$66,X$2+1,FALSE),VLOOKUP($D78,Calc_OppAtt!$A$47:$AM$66,X$2+1,FALSE))</f>
        <v>1.170479452</v>
      </c>
      <c r="Y78" s="172">
        <f>MAX(VLOOKUP($C78,Calc_OppAtt!$A$47:$AM$66,Y$2+1,FALSE),VLOOKUP($D78,Calc_OppAtt!$A$47:$AM$66,Y$2+1,FALSE))</f>
        <v>0.8644402649</v>
      </c>
      <c r="Z78" s="172">
        <f>MAX(VLOOKUP($C78,Calc_OppAtt!$A$47:$AM$66,Z$2+1,FALSE),VLOOKUP($D78,Calc_OppAtt!$A$47:$AM$66,Z$2+1,FALSE))</f>
        <v>1.296660024</v>
      </c>
      <c r="AA78" s="172">
        <f>MAX(VLOOKUP($C78,Calc_OppAtt!$A$47:$AM$66,AA$2+1,FALSE),VLOOKUP($D78,Calc_OppAtt!$A$47:$AM$66,AA$2+1,FALSE))</f>
        <v>1.101176471</v>
      </c>
      <c r="AB78" s="172">
        <f>MAX(VLOOKUP($C78,Calc_OppAtt!$A$47:$AM$66,AB$2+1,FALSE),VLOOKUP($D78,Calc_OppAtt!$A$47:$AM$66,AB$2+1,FALSE))</f>
        <v>0.785854922</v>
      </c>
      <c r="AC78" s="172">
        <f>MAX(VLOOKUP($C78,Calc_OppAtt!$A$47:$AM$66,AC$2+1,FALSE),VLOOKUP($D78,Calc_OppAtt!$A$47:$AM$66,AC$2+1,FALSE))</f>
        <v>1.218074681</v>
      </c>
      <c r="AD78" s="172">
        <f>MAX(VLOOKUP($C78,Calc_OppAtt!$A$47:$AM$66,AD$2+1,FALSE),VLOOKUP($D78,Calc_OppAtt!$A$47:$AM$66,AD$2+1,FALSE))</f>
        <v>1.021610951</v>
      </c>
      <c r="AE78" s="172">
        <f>MAX(VLOOKUP($C78,Calc_OppAtt!$A$47:$AM$66,AE$2+1,FALSE),VLOOKUP($D78,Calc_OppAtt!$A$47:$AM$66,AE$2+1,FALSE))</f>
        <v>1.296660024</v>
      </c>
      <c r="AF78" s="172">
        <f>MAX(VLOOKUP($C78,Calc_OppAtt!$A$47:$AM$66,AF$2+1,FALSE),VLOOKUP($D78,Calc_OppAtt!$A$47:$AM$66,AF$2+1,FALSE))</f>
        <v>1.414538412</v>
      </c>
      <c r="AG78" s="172">
        <f>MAX(VLOOKUP($C78,Calc_OppAtt!$A$47:$AM$66,AG$2+1,FALSE),VLOOKUP($D78,Calc_OppAtt!$A$47:$AM$66,AG$2+1,FALSE))</f>
        <v>1.218074681</v>
      </c>
      <c r="AH78" s="172">
        <f>MAX(VLOOKUP($C78,Calc_OppAtt!$A$47:$AM$66,AH$2+1,FALSE),VLOOKUP($D78,Calc_OppAtt!$A$47:$AM$66,AH$2+1,FALSE))</f>
        <v>1.65029444</v>
      </c>
      <c r="AI78" s="172">
        <f>MAX(VLOOKUP($C78,Calc_OppAtt!$A$47:$AM$66,AI$2+1,FALSE),VLOOKUP($D78,Calc_OppAtt!$A$47:$AM$66,AI$2+1,FALSE))</f>
        <v>0.9823179059</v>
      </c>
      <c r="AJ78" s="172">
        <f>MAX(VLOOKUP($C78,Calc_OppAtt!$A$47:$AM$66,AJ$2+1,FALSE),VLOOKUP($D78,Calc_OppAtt!$A$47:$AM$66,AJ$2+1,FALSE))</f>
        <v>1.218074681</v>
      </c>
      <c r="AK78" s="172">
        <f>MAX(VLOOKUP($C78,Calc_OppAtt!$A$47:$AM$66,AK$2+1,FALSE),VLOOKUP($D78,Calc_OppAtt!$A$47:$AM$66,AK$2+1,FALSE))</f>
        <v>0.9823179059</v>
      </c>
      <c r="AL78" s="172">
        <f>MAX(VLOOKUP($C78,Calc_OppAtt!$A$47:$AM$66,AL$2+1,FALSE),VLOOKUP($D78,Calc_OppAtt!$A$47:$AM$66,AL$2+1,FALSE))</f>
        <v>1.178781636</v>
      </c>
      <c r="AM78" s="172">
        <f>MAX(VLOOKUP($C78,Calc_OppAtt!$A$47:$AM$66,AM$2+1,FALSE),VLOOKUP($D78,Calc_OppAtt!$A$47:$AM$66,AM$2+1,FALSE))</f>
        <v>1.100196294</v>
      </c>
      <c r="AN78" s="172">
        <f>MAX(VLOOKUP($C78,Calc_OppAtt!$A$47:$AM$66,AN$2+1,FALSE),VLOOKUP($D78,Calc_OppAtt!$A$47:$AM$66,AN$2+1,FALSE))</f>
        <v>1.218074681</v>
      </c>
      <c r="AO78" s="172">
        <f>MAX(VLOOKUP($C78,Calc_OppAtt!$A$47:$AM$66,AO$2+1,FALSE),VLOOKUP($D78,Calc_OppAtt!$A$47:$AM$66,AO$2+1,FALSE))</f>
        <v>1.100196294</v>
      </c>
      <c r="AP78" s="172">
        <f>MAX(VLOOKUP($C78,Calc_OppAtt!$A$47:$AM$66,AP$2+1,FALSE),VLOOKUP($D78,Calc_OppAtt!$A$47:$AM$66,AP$2+1,FALSE))</f>
        <v>0.8644402649</v>
      </c>
      <c r="AQ78" s="170"/>
      <c r="AR78" s="170"/>
    </row>
    <row r="79" ht="12.75" customHeight="1">
      <c r="A79" s="170">
        <f t="shared" si="1"/>
        <v>5</v>
      </c>
      <c r="B79" s="170">
        <f t="shared" si="2"/>
        <v>12</v>
      </c>
      <c r="C79" s="140" t="str">
        <f t="array" ref="C79">INDEX(Fixtures!$A$2:$A$21,A79)</f>
        <v>Cardiff</v>
      </c>
      <c r="D79" s="140" t="str">
        <f t="array" ref="D79">INDEX(Fixtures!$A$2:$A$21,B79)</f>
        <v>Liverpool</v>
      </c>
      <c r="E79" s="172">
        <f>MAX(VLOOKUP($C79,Calc_OppAtt!$A$47:$AM$66,E$2+1,FALSE),VLOOKUP($D79,Calc_OppAtt!$A$47:$AM$66,E$2+1,FALSE))</f>
        <v>1.65029444</v>
      </c>
      <c r="F79" s="172">
        <f>MAX(VLOOKUP($C79,Calc_OppAtt!$A$47:$AM$66,F$2+1,FALSE),VLOOKUP($D79,Calc_OppAtt!$A$47:$AM$66,F$2+1,FALSE))</f>
        <v>1.178781636</v>
      </c>
      <c r="G79" s="172">
        <f>MAX(VLOOKUP($C79,Calc_OppAtt!$A$47:$AM$66,G$2+1,FALSE),VLOOKUP($D79,Calc_OppAtt!$A$47:$AM$66,G$2+1,FALSE))</f>
        <v>1.139489338</v>
      </c>
      <c r="H79" s="172">
        <f>MAX(VLOOKUP($C79,Calc_OppAtt!$A$47:$AM$66,H$2+1,FALSE),VLOOKUP($D79,Calc_OppAtt!$A$47:$AM$66,H$2+1,FALSE))</f>
        <v>1.218074681</v>
      </c>
      <c r="I79" s="172">
        <f>MAX(VLOOKUP($C79,Calc_OppAtt!$A$47:$AM$66,I$2+1,FALSE),VLOOKUP($D79,Calc_OppAtt!$A$47:$AM$66,I$2+1,FALSE))</f>
        <v>0.6286834896</v>
      </c>
      <c r="J79" s="172">
        <f>MAX(VLOOKUP($C79,Calc_OppAtt!$A$47:$AM$66,J$2+1,FALSE),VLOOKUP($D79,Calc_OppAtt!$A$47:$AM$66,J$2+1,FALSE))</f>
        <v>1.178781636</v>
      </c>
      <c r="K79" s="172">
        <f>MAX(VLOOKUP($C79,Calc_OppAtt!$A$47:$AM$66,K$2+1,FALSE),VLOOKUP($D79,Calc_OppAtt!$A$47:$AM$66,K$2+1,FALSE))</f>
        <v>0.8644402649</v>
      </c>
      <c r="L79" s="172">
        <f>MAX(VLOOKUP($C79,Calc_OppAtt!$A$47:$AM$66,L$2+1,FALSE),VLOOKUP($D79,Calc_OppAtt!$A$47:$AM$66,L$2+1,FALSE))</f>
        <v>0.6286834896</v>
      </c>
      <c r="M79" s="172">
        <f>MAX(VLOOKUP($C79,Calc_OppAtt!$A$47:$AM$66,M$2+1,FALSE),VLOOKUP($D79,Calc_OppAtt!$A$47:$AM$66,M$2+1,FALSE))</f>
        <v>1.475821918</v>
      </c>
      <c r="N79" s="172">
        <f>MAX(VLOOKUP($C79,Calc_OppAtt!$A$47:$AM$66,N$2+1,FALSE),VLOOKUP($D79,Calc_OppAtt!$A$47:$AM$66,N$2+1,FALSE))</f>
        <v>1.170479452</v>
      </c>
      <c r="O79" s="172">
        <f>MAX(VLOOKUP($C79,Calc_OppAtt!$A$47:$AM$66,O$2+1,FALSE),VLOOKUP($D79,Calc_OppAtt!$A$47:$AM$66,O$2+1,FALSE))</f>
        <v>1.493123755</v>
      </c>
      <c r="P79" s="172">
        <f>MAX(VLOOKUP($C79,Calc_OppAtt!$A$47:$AM$66,P$2+1,FALSE),VLOOKUP($D79,Calc_OppAtt!$A$47:$AM$66,P$2+1,FALSE))</f>
        <v>1.475821918</v>
      </c>
      <c r="Q79" s="172">
        <f>MAX(VLOOKUP($C79,Calc_OppAtt!$A$47:$AM$66,Q$2+1,FALSE),VLOOKUP($D79,Calc_OppAtt!$A$47:$AM$66,Q$2+1,FALSE))</f>
        <v>1.218074681</v>
      </c>
      <c r="R79" s="172">
        <f>MAX(VLOOKUP($C79,Calc_OppAtt!$A$47:$AM$66,R$2+1,FALSE),VLOOKUP($D79,Calc_OppAtt!$A$47:$AM$66,R$2+1,FALSE))</f>
        <v>1.414538412</v>
      </c>
      <c r="S79" s="172">
        <f>MAX(VLOOKUP($C79,Calc_OppAtt!$A$47:$AM$66,S$2+1,FALSE),VLOOKUP($D79,Calc_OppAtt!$A$47:$AM$66,S$2+1,FALSE))</f>
        <v>1.021610951</v>
      </c>
      <c r="T79" s="172">
        <f>MAX(VLOOKUP($C79,Calc_OppAtt!$A$47:$AM$66,T$2+1,FALSE),VLOOKUP($D79,Calc_OppAtt!$A$47:$AM$66,T$2+1,FALSE))</f>
        <v>1.178781636</v>
      </c>
      <c r="U79" s="172">
        <f>MAX(VLOOKUP($C79,Calc_OppAtt!$A$47:$AM$66,U$2+1,FALSE),VLOOKUP($D79,Calc_OppAtt!$A$47:$AM$66,U$2+1,FALSE))</f>
        <v>1.218074681</v>
      </c>
      <c r="V79" s="172">
        <f>MAX(VLOOKUP($C79,Calc_OppAtt!$A$47:$AM$66,V$2+1,FALSE),VLOOKUP($D79,Calc_OppAtt!$A$47:$AM$66,V$2+1,FALSE))</f>
        <v>1.101176471</v>
      </c>
      <c r="W79" s="172">
        <f>MAX(VLOOKUP($C79,Calc_OppAtt!$A$47:$AM$66,W$2+1,FALSE),VLOOKUP($D79,Calc_OppAtt!$A$47:$AM$66,W$2+1,FALSE))</f>
        <v>1.178781636</v>
      </c>
      <c r="X79" s="172">
        <f>MAX(VLOOKUP($C79,Calc_OppAtt!$A$47:$AM$66,X$2+1,FALSE),VLOOKUP($D79,Calc_OppAtt!$A$47:$AM$66,X$2+1,FALSE))</f>
        <v>1.218074681</v>
      </c>
      <c r="Y79" s="172">
        <f>MAX(VLOOKUP($C79,Calc_OppAtt!$A$47:$AM$66,Y$2+1,FALSE),VLOOKUP($D79,Calc_OppAtt!$A$47:$AM$66,Y$2+1,FALSE))</f>
        <v>0.785854922</v>
      </c>
      <c r="Z79" s="172">
        <f>MAX(VLOOKUP($C79,Calc_OppAtt!$A$47:$AM$66,Z$2+1,FALSE),VLOOKUP($D79,Calc_OppAtt!$A$47:$AM$66,Z$2+1,FALSE))</f>
        <v>1.296660024</v>
      </c>
      <c r="AA79" s="172">
        <f>MAX(VLOOKUP($C79,Calc_OppAtt!$A$47:$AM$66,AA$2+1,FALSE),VLOOKUP($D79,Calc_OppAtt!$A$47:$AM$66,AA$2+1,FALSE))</f>
        <v>1.100196294</v>
      </c>
      <c r="AB79" s="172">
        <f>MAX(VLOOKUP($C79,Calc_OppAtt!$A$47:$AM$66,AB$2+1,FALSE),VLOOKUP($D79,Calc_OppAtt!$A$47:$AM$66,AB$2+1,FALSE))</f>
        <v>1.493123755</v>
      </c>
      <c r="AC79" s="172">
        <f>MAX(VLOOKUP($C79,Calc_OppAtt!$A$47:$AM$66,AC$2+1,FALSE),VLOOKUP($D79,Calc_OppAtt!$A$47:$AM$66,AC$2+1,FALSE))</f>
        <v>1.218074681</v>
      </c>
      <c r="AD79" s="172">
        <f>MAX(VLOOKUP($C79,Calc_OppAtt!$A$47:$AM$66,AD$2+1,FALSE),VLOOKUP($D79,Calc_OppAtt!$A$47:$AM$66,AD$2+1,FALSE))</f>
        <v>1.218074681</v>
      </c>
      <c r="AE79" s="172">
        <f>MAX(VLOOKUP($C79,Calc_OppAtt!$A$47:$AM$66,AE$2+1,FALSE),VLOOKUP($D79,Calc_OppAtt!$A$47:$AM$66,AE$2+1,FALSE))</f>
        <v>1.296660024</v>
      </c>
      <c r="AF79" s="172">
        <f>MAX(VLOOKUP($C79,Calc_OppAtt!$A$47:$AM$66,AF$2+1,FALSE),VLOOKUP($D79,Calc_OppAtt!$A$47:$AM$66,AF$2+1,FALSE))</f>
        <v>1.414538412</v>
      </c>
      <c r="AG79" s="172">
        <f>MAX(VLOOKUP($C79,Calc_OppAtt!$A$47:$AM$66,AG$2+1,FALSE),VLOOKUP($D79,Calc_OppAtt!$A$47:$AM$66,AG$2+1,FALSE))</f>
        <v>1.101176471</v>
      </c>
      <c r="AH79" s="172">
        <f>MAX(VLOOKUP($C79,Calc_OppAtt!$A$47:$AM$66,AH$2+1,FALSE),VLOOKUP($D79,Calc_OppAtt!$A$47:$AM$66,AH$2+1,FALSE))</f>
        <v>1.65029444</v>
      </c>
      <c r="AI79" s="172">
        <f>MAX(VLOOKUP($C79,Calc_OppAtt!$A$47:$AM$66,AI$2+1,FALSE),VLOOKUP($D79,Calc_OppAtt!$A$47:$AM$66,AI$2+1,FALSE))</f>
        <v>1.04</v>
      </c>
      <c r="AJ79" s="172">
        <f>MAX(VLOOKUP($C79,Calc_OppAtt!$A$47:$AM$66,AJ$2+1,FALSE),VLOOKUP($D79,Calc_OppAtt!$A$47:$AM$66,AJ$2+1,FALSE))</f>
        <v>0.8644402649</v>
      </c>
      <c r="AK79" s="172">
        <f>MAX(VLOOKUP($C79,Calc_OppAtt!$A$47:$AM$66,AK$2+1,FALSE),VLOOKUP($D79,Calc_OppAtt!$A$47:$AM$66,AK$2+1,FALSE))</f>
        <v>1.021610951</v>
      </c>
      <c r="AL79" s="172">
        <f>MAX(VLOOKUP($C79,Calc_OppAtt!$A$47:$AM$66,AL$2+1,FALSE),VLOOKUP($D79,Calc_OppAtt!$A$47:$AM$66,AL$2+1,FALSE))</f>
        <v>0.8644402649</v>
      </c>
      <c r="AM79" s="172">
        <f>MAX(VLOOKUP($C79,Calc_OppAtt!$A$47:$AM$66,AM$2+1,FALSE),VLOOKUP($D79,Calc_OppAtt!$A$47:$AM$66,AM$2+1,FALSE))</f>
        <v>1.100196294</v>
      </c>
      <c r="AN79" s="172">
        <f>MAX(VLOOKUP($C79,Calc_OppAtt!$A$47:$AM$66,AN$2+1,FALSE),VLOOKUP($D79,Calc_OppAtt!$A$47:$AM$66,AN$2+1,FALSE))</f>
        <v>1.296660024</v>
      </c>
      <c r="AO79" s="172">
        <f>MAX(VLOOKUP($C79,Calc_OppAtt!$A$47:$AM$66,AO$2+1,FALSE),VLOOKUP($D79,Calc_OppAtt!$A$47:$AM$66,AO$2+1,FALSE))</f>
        <v>1.100196294</v>
      </c>
      <c r="AP79" s="172">
        <f>MAX(VLOOKUP($C79,Calc_OppAtt!$A$47:$AM$66,AP$2+1,FALSE),VLOOKUP($D79,Calc_OppAtt!$A$47:$AM$66,AP$2+1,FALSE))</f>
        <v>1.06869863</v>
      </c>
      <c r="AQ79" s="170"/>
      <c r="AR79" s="170"/>
    </row>
    <row r="80" ht="12.75" customHeight="1">
      <c r="A80" s="170">
        <f t="shared" si="1"/>
        <v>5</v>
      </c>
      <c r="B80" s="170">
        <f t="shared" si="2"/>
        <v>13</v>
      </c>
      <c r="C80" s="140" t="str">
        <f t="array" ref="C80">INDEX(Fixtures!$A$2:$A$21,A80)</f>
        <v>Cardiff</v>
      </c>
      <c r="D80" s="140" t="str">
        <f t="array" ref="D80">INDEX(Fixtures!$A$2:$A$21,B80)</f>
        <v>Man City</v>
      </c>
      <c r="E80" s="172">
        <f>MAX(VLOOKUP($C80,Calc_OppAtt!$A$47:$AM$66,E$2+1,FALSE),VLOOKUP($D80,Calc_OppAtt!$A$47:$AM$66,E$2+1,FALSE))</f>
        <v>1.178781636</v>
      </c>
      <c r="F80" s="172">
        <f>MAX(VLOOKUP($C80,Calc_OppAtt!$A$47:$AM$66,F$2+1,FALSE),VLOOKUP($D80,Calc_OppAtt!$A$47:$AM$66,F$2+1,FALSE))</f>
        <v>1.296660024</v>
      </c>
      <c r="G80" s="172">
        <f>MAX(VLOOKUP($C80,Calc_OppAtt!$A$47:$AM$66,G$2+1,FALSE),VLOOKUP($D80,Calc_OppAtt!$A$47:$AM$66,G$2+1,FALSE))</f>
        <v>1.101176471</v>
      </c>
      <c r="H80" s="172">
        <f>MAX(VLOOKUP($C80,Calc_OppAtt!$A$47:$AM$66,H$2+1,FALSE),VLOOKUP($D80,Calc_OppAtt!$A$47:$AM$66,H$2+1,FALSE))</f>
        <v>1.218074681</v>
      </c>
      <c r="I80" s="172">
        <f>MAX(VLOOKUP($C80,Calc_OppAtt!$A$47:$AM$66,I$2+1,FALSE),VLOOKUP($D80,Calc_OppAtt!$A$47:$AM$66,I$2+1,FALSE))</f>
        <v>1.475821918</v>
      </c>
      <c r="J80" s="172">
        <f>MAX(VLOOKUP($C80,Calc_OppAtt!$A$47:$AM$66,J$2+1,FALSE),VLOOKUP($D80,Calc_OppAtt!$A$47:$AM$66,J$2+1,FALSE))</f>
        <v>0.9788235294</v>
      </c>
      <c r="K80" s="172">
        <f>MAX(VLOOKUP($C80,Calc_OppAtt!$A$47:$AM$66,K$2+1,FALSE),VLOOKUP($D80,Calc_OppAtt!$A$47:$AM$66,K$2+1,FALSE))</f>
        <v>1.139489338</v>
      </c>
      <c r="L80" s="172">
        <f>MAX(VLOOKUP($C80,Calc_OppAtt!$A$47:$AM$66,L$2+1,FALSE),VLOOKUP($D80,Calc_OppAtt!$A$47:$AM$66,L$2+1,FALSE))</f>
        <v>0.6286834896</v>
      </c>
      <c r="M80" s="172">
        <f>MAX(VLOOKUP($C80,Calc_OppAtt!$A$47:$AM$66,M$2+1,FALSE),VLOOKUP($D80,Calc_OppAtt!$A$47:$AM$66,M$2+1,FALSE))</f>
        <v>1.475821918</v>
      </c>
      <c r="N80" s="172">
        <f>MAX(VLOOKUP($C80,Calc_OppAtt!$A$47:$AM$66,N$2+1,FALSE),VLOOKUP($D80,Calc_OppAtt!$A$47:$AM$66,N$2+1,FALSE))</f>
        <v>0.6286834896</v>
      </c>
      <c r="O80" s="172">
        <f>MAX(VLOOKUP($C80,Calc_OppAtt!$A$47:$AM$66,O$2+1,FALSE),VLOOKUP($D80,Calc_OppAtt!$A$47:$AM$66,O$2+1,FALSE))</f>
        <v>1.493123755</v>
      </c>
      <c r="P80" s="172">
        <f>MAX(VLOOKUP($C80,Calc_OppAtt!$A$47:$AM$66,P$2+1,FALSE),VLOOKUP($D80,Calc_OppAtt!$A$47:$AM$66,P$2+1,FALSE))</f>
        <v>1.139489338</v>
      </c>
      <c r="Q80" s="172">
        <f>MAX(VLOOKUP($C80,Calc_OppAtt!$A$47:$AM$66,Q$2+1,FALSE),VLOOKUP($D80,Calc_OppAtt!$A$47:$AM$66,Q$2+1,FALSE))</f>
        <v>1.021610951</v>
      </c>
      <c r="R80" s="172">
        <f>MAX(VLOOKUP($C80,Calc_OppAtt!$A$47:$AM$66,R$2+1,FALSE),VLOOKUP($D80,Calc_OppAtt!$A$47:$AM$66,R$2+1,FALSE))</f>
        <v>1.218074681</v>
      </c>
      <c r="S80" s="172">
        <f>MAX(VLOOKUP($C80,Calc_OppAtt!$A$47:$AM$66,S$2+1,FALSE),VLOOKUP($D80,Calc_OppAtt!$A$47:$AM$66,S$2+1,FALSE))</f>
        <v>1.218074681</v>
      </c>
      <c r="T80" s="172">
        <f>MAX(VLOOKUP($C80,Calc_OppAtt!$A$47:$AM$66,T$2+1,FALSE),VLOOKUP($D80,Calc_OppAtt!$A$47:$AM$66,T$2+1,FALSE))</f>
        <v>1.178781636</v>
      </c>
      <c r="U80" s="172">
        <f>MAX(VLOOKUP($C80,Calc_OppAtt!$A$47:$AM$66,U$2+1,FALSE),VLOOKUP($D80,Calc_OppAtt!$A$47:$AM$66,U$2+1,FALSE))</f>
        <v>1.414538412</v>
      </c>
      <c r="V80" s="172">
        <f>MAX(VLOOKUP($C80,Calc_OppAtt!$A$47:$AM$66,V$2+1,FALSE),VLOOKUP($D80,Calc_OppAtt!$A$47:$AM$66,V$2+1,FALSE))</f>
        <v>1.100196294</v>
      </c>
      <c r="W80" s="172">
        <f>MAX(VLOOKUP($C80,Calc_OppAtt!$A$47:$AM$66,W$2+1,FALSE),VLOOKUP($D80,Calc_OppAtt!$A$47:$AM$66,W$2+1,FALSE))</f>
        <v>1.060903995</v>
      </c>
      <c r="X80" s="172">
        <f>MAX(VLOOKUP($C80,Calc_OppAtt!$A$47:$AM$66,X$2+1,FALSE),VLOOKUP($D80,Calc_OppAtt!$A$47:$AM$66,X$2+1,FALSE))</f>
        <v>1.021610951</v>
      </c>
      <c r="Y80" s="172">
        <f>MAX(VLOOKUP($C80,Calc_OppAtt!$A$47:$AM$66,Y$2+1,FALSE),VLOOKUP($D80,Calc_OppAtt!$A$47:$AM$66,Y$2+1,FALSE))</f>
        <v>1.100196294</v>
      </c>
      <c r="Z80" s="172">
        <f>MAX(VLOOKUP($C80,Calc_OppAtt!$A$47:$AM$66,Z$2+1,FALSE),VLOOKUP($D80,Calc_OppAtt!$A$47:$AM$66,Z$2+1,FALSE))</f>
        <v>1.296660024</v>
      </c>
      <c r="AA80" s="172">
        <f>MAX(VLOOKUP($C80,Calc_OppAtt!$A$47:$AM$66,AA$2+1,FALSE),VLOOKUP($D80,Calc_OppAtt!$A$47:$AM$66,AA$2+1,FALSE))</f>
        <v>0.9823179059</v>
      </c>
      <c r="AB80" s="172">
        <f>MAX(VLOOKUP($C80,Calc_OppAtt!$A$47:$AM$66,AB$2+1,FALSE),VLOOKUP($D80,Calc_OppAtt!$A$47:$AM$66,AB$2+1,FALSE))</f>
        <v>0.785854922</v>
      </c>
      <c r="AC80" s="172">
        <f>MAX(VLOOKUP($C80,Calc_OppAtt!$A$47:$AM$66,AC$2+1,FALSE),VLOOKUP($D80,Calc_OppAtt!$A$47:$AM$66,AC$2+1,FALSE))</f>
        <v>1.218074681</v>
      </c>
      <c r="AD80" s="172">
        <f>MAX(VLOOKUP($C80,Calc_OppAtt!$A$47:$AM$66,AD$2+1,FALSE),VLOOKUP($D80,Calc_OppAtt!$A$47:$AM$66,AD$2+1,FALSE))</f>
        <v>1.021610951</v>
      </c>
      <c r="AE80" s="172">
        <f>MAX(VLOOKUP($C80,Calc_OppAtt!$A$47:$AM$66,AE$2+1,FALSE),VLOOKUP($D80,Calc_OppAtt!$A$47:$AM$66,AE$2+1,FALSE))</f>
        <v>1.296660024</v>
      </c>
      <c r="AF80" s="172">
        <f>MAX(VLOOKUP($C80,Calc_OppAtt!$A$47:$AM$66,AF$2+1,FALSE),VLOOKUP($D80,Calc_OppAtt!$A$47:$AM$66,AF$2+1,FALSE))</f>
        <v>1.65029444</v>
      </c>
      <c r="AG80" s="172">
        <f>MAX(VLOOKUP($C80,Calc_OppAtt!$A$47:$AM$66,AG$2+1,FALSE),VLOOKUP($D80,Calc_OppAtt!$A$47:$AM$66,AG$2+1,FALSE))</f>
        <v>1.178781636</v>
      </c>
      <c r="AH80" s="172">
        <f>MAX(VLOOKUP($C80,Calc_OppAtt!$A$47:$AM$66,AH$2+1,FALSE),VLOOKUP($D80,Calc_OppAtt!$A$47:$AM$66,AH$2+1,FALSE))</f>
        <v>1.65029444</v>
      </c>
      <c r="AI80" s="172">
        <f>MAX(VLOOKUP($C80,Calc_OppAtt!$A$47:$AM$66,AI$2+1,FALSE),VLOOKUP($D80,Calc_OppAtt!$A$47:$AM$66,AI$2+1,FALSE))</f>
        <v>0.9823179059</v>
      </c>
      <c r="AJ80" s="172">
        <f>MAX(VLOOKUP($C80,Calc_OppAtt!$A$47:$AM$66,AJ$2+1,FALSE),VLOOKUP($D80,Calc_OppAtt!$A$47:$AM$66,AJ$2+1,FALSE))</f>
        <v>1.04</v>
      </c>
      <c r="AK80" s="172">
        <f>MAX(VLOOKUP($C80,Calc_OppAtt!$A$47:$AM$66,AK$2+1,FALSE),VLOOKUP($D80,Calc_OppAtt!$A$47:$AM$66,AK$2+1,FALSE))</f>
        <v>1.170479452</v>
      </c>
      <c r="AL80" s="172">
        <f>MAX(VLOOKUP($C80,Calc_OppAtt!$A$47:$AM$66,AL$2+1,FALSE),VLOOKUP($D80,Calc_OppAtt!$A$47:$AM$66,AL$2+1,FALSE))</f>
        <v>1.060903995</v>
      </c>
      <c r="AM80" s="172">
        <f>MAX(VLOOKUP($C80,Calc_OppAtt!$A$47:$AM$66,AM$2+1,FALSE),VLOOKUP($D80,Calc_OppAtt!$A$47:$AM$66,AM$2+1,FALSE))</f>
        <v>1.100196294</v>
      </c>
      <c r="AN80" s="172">
        <f>MAX(VLOOKUP($C80,Calc_OppAtt!$A$47:$AM$66,AN$2+1,FALSE),VLOOKUP($D80,Calc_OppAtt!$A$47:$AM$66,AN$2+1,FALSE))</f>
        <v>1.04</v>
      </c>
      <c r="AO80" s="172">
        <f>MAX(VLOOKUP($C80,Calc_OppAtt!$A$47:$AM$66,AO$2+1,FALSE),VLOOKUP($D80,Calc_OppAtt!$A$47:$AM$66,AO$2+1,FALSE))</f>
        <v>1.493123755</v>
      </c>
      <c r="AP80" s="172">
        <f>MAX(VLOOKUP($C80,Calc_OppAtt!$A$47:$AM$66,AP$2+1,FALSE),VLOOKUP($D80,Calc_OppAtt!$A$47:$AM$66,AP$2+1,FALSE))</f>
        <v>0.9823179059</v>
      </c>
      <c r="AQ80" s="170"/>
      <c r="AR80" s="170"/>
    </row>
    <row r="81" ht="12.75" customHeight="1">
      <c r="A81" s="170">
        <f t="shared" si="1"/>
        <v>5</v>
      </c>
      <c r="B81" s="170">
        <f t="shared" si="2"/>
        <v>14</v>
      </c>
      <c r="C81" s="140" t="str">
        <f t="array" ref="C81">INDEX(Fixtures!$A$2:$A$21,A81)</f>
        <v>Cardiff</v>
      </c>
      <c r="D81" s="140" t="str">
        <f t="array" ref="D81">INDEX(Fixtures!$A$2:$A$21,B81)</f>
        <v>Man Utd</v>
      </c>
      <c r="E81" s="172">
        <f>MAX(VLOOKUP($C81,Calc_OppAtt!$A$47:$AM$66,E$2+1,FALSE),VLOOKUP($D81,Calc_OppAtt!$A$47:$AM$66,E$2+1,FALSE))</f>
        <v>1.493123755</v>
      </c>
      <c r="F81" s="172">
        <f>MAX(VLOOKUP($C81,Calc_OppAtt!$A$47:$AM$66,F$2+1,FALSE),VLOOKUP($D81,Calc_OppAtt!$A$47:$AM$66,F$2+1,FALSE))</f>
        <v>1.178781636</v>
      </c>
      <c r="G81" s="172">
        <f>MAX(VLOOKUP($C81,Calc_OppAtt!$A$47:$AM$66,G$2+1,FALSE),VLOOKUP($D81,Calc_OppAtt!$A$47:$AM$66,G$2+1,FALSE))</f>
        <v>0.9823179059</v>
      </c>
      <c r="H81" s="172">
        <f>MAX(VLOOKUP($C81,Calc_OppAtt!$A$47:$AM$66,H$2+1,FALSE),VLOOKUP($D81,Calc_OppAtt!$A$47:$AM$66,H$2+1,FALSE))</f>
        <v>1.218074681</v>
      </c>
      <c r="I81" s="172">
        <f>MAX(VLOOKUP($C81,Calc_OppAtt!$A$47:$AM$66,I$2+1,FALSE),VLOOKUP($D81,Calc_OppAtt!$A$47:$AM$66,I$2+1,FALSE))</f>
        <v>1.218074681</v>
      </c>
      <c r="J81" s="172">
        <f>MAX(VLOOKUP($C81,Calc_OppAtt!$A$47:$AM$66,J$2+1,FALSE),VLOOKUP($D81,Calc_OppAtt!$A$47:$AM$66,J$2+1,FALSE))</f>
        <v>1.06869863</v>
      </c>
      <c r="K81" s="172">
        <f>MAX(VLOOKUP($C81,Calc_OppAtt!$A$47:$AM$66,K$2+1,FALSE),VLOOKUP($D81,Calc_OppAtt!$A$47:$AM$66,K$2+1,FALSE))</f>
        <v>1.021610951</v>
      </c>
      <c r="L81" s="172">
        <f>MAX(VLOOKUP($C81,Calc_OppAtt!$A$47:$AM$66,L$2+1,FALSE),VLOOKUP($D81,Calc_OppAtt!$A$47:$AM$66,L$2+1,FALSE))</f>
        <v>1.178781636</v>
      </c>
      <c r="M81" s="172">
        <f>MAX(VLOOKUP($C81,Calc_OppAtt!$A$47:$AM$66,M$2+1,FALSE),VLOOKUP($D81,Calc_OppAtt!$A$47:$AM$66,M$2+1,FALSE))</f>
        <v>1.475821918</v>
      </c>
      <c r="N81" s="172">
        <f>MAX(VLOOKUP($C81,Calc_OppAtt!$A$47:$AM$66,N$2+1,FALSE),VLOOKUP($D81,Calc_OppAtt!$A$47:$AM$66,N$2+1,FALSE))</f>
        <v>1.414538412</v>
      </c>
      <c r="O81" s="172">
        <f>MAX(VLOOKUP($C81,Calc_OppAtt!$A$47:$AM$66,O$2+1,FALSE),VLOOKUP($D81,Calc_OppAtt!$A$47:$AM$66,O$2+1,FALSE))</f>
        <v>1.493123755</v>
      </c>
      <c r="P81" s="172">
        <f>MAX(VLOOKUP($C81,Calc_OppAtt!$A$47:$AM$66,P$2+1,FALSE),VLOOKUP($D81,Calc_OppAtt!$A$47:$AM$66,P$2+1,FALSE))</f>
        <v>1.139489338</v>
      </c>
      <c r="Q81" s="172">
        <f>MAX(VLOOKUP($C81,Calc_OppAtt!$A$47:$AM$66,Q$2+1,FALSE),VLOOKUP($D81,Calc_OppAtt!$A$47:$AM$66,Q$2+1,FALSE))</f>
        <v>1.100196294</v>
      </c>
      <c r="R81" s="172">
        <f>MAX(VLOOKUP($C81,Calc_OppAtt!$A$47:$AM$66,R$2+1,FALSE),VLOOKUP($D81,Calc_OppAtt!$A$47:$AM$66,R$2+1,FALSE))</f>
        <v>1.06869863</v>
      </c>
      <c r="S81" s="172">
        <f>MAX(VLOOKUP($C81,Calc_OppAtt!$A$47:$AM$66,S$2+1,FALSE),VLOOKUP($D81,Calc_OppAtt!$A$47:$AM$66,S$2+1,FALSE))</f>
        <v>1.218074681</v>
      </c>
      <c r="T81" s="172">
        <f>MAX(VLOOKUP($C81,Calc_OppAtt!$A$47:$AM$66,T$2+1,FALSE),VLOOKUP($D81,Calc_OppAtt!$A$47:$AM$66,T$2+1,FALSE))</f>
        <v>1.475821918</v>
      </c>
      <c r="U81" s="172">
        <f>MAX(VLOOKUP($C81,Calc_OppAtt!$A$47:$AM$66,U$2+1,FALSE),VLOOKUP($D81,Calc_OppAtt!$A$47:$AM$66,U$2+1,FALSE))</f>
        <v>1.218074681</v>
      </c>
      <c r="V81" s="172">
        <f>MAX(VLOOKUP($C81,Calc_OppAtt!$A$47:$AM$66,V$2+1,FALSE),VLOOKUP($D81,Calc_OppAtt!$A$47:$AM$66,V$2+1,FALSE))</f>
        <v>0.9788235294</v>
      </c>
      <c r="W81" s="172">
        <f>MAX(VLOOKUP($C81,Calc_OppAtt!$A$47:$AM$66,W$2+1,FALSE),VLOOKUP($D81,Calc_OppAtt!$A$47:$AM$66,W$2+1,FALSE))</f>
        <v>1.296660024</v>
      </c>
      <c r="X81" s="172">
        <f>MAX(VLOOKUP($C81,Calc_OppAtt!$A$47:$AM$66,X$2+1,FALSE),VLOOKUP($D81,Calc_OppAtt!$A$47:$AM$66,X$2+1,FALSE))</f>
        <v>1.218074681</v>
      </c>
      <c r="Y81" s="172">
        <f>MAX(VLOOKUP($C81,Calc_OppAtt!$A$47:$AM$66,Y$2+1,FALSE),VLOOKUP($D81,Calc_OppAtt!$A$47:$AM$66,Y$2+1,FALSE))</f>
        <v>0.785854922</v>
      </c>
      <c r="Z81" s="172">
        <f>MAX(VLOOKUP($C81,Calc_OppAtt!$A$47:$AM$66,Z$2+1,FALSE),VLOOKUP($D81,Calc_OppAtt!$A$47:$AM$66,Z$2+1,FALSE))</f>
        <v>1.296660024</v>
      </c>
      <c r="AA81" s="172">
        <f>MAX(VLOOKUP($C81,Calc_OppAtt!$A$47:$AM$66,AA$2+1,FALSE),VLOOKUP($D81,Calc_OppAtt!$A$47:$AM$66,AA$2+1,FALSE))</f>
        <v>1.139489338</v>
      </c>
      <c r="AB81" s="172">
        <f>MAX(VLOOKUP($C81,Calc_OppAtt!$A$47:$AM$66,AB$2+1,FALSE),VLOOKUP($D81,Calc_OppAtt!$A$47:$AM$66,AB$2+1,FALSE))</f>
        <v>0.8644402649</v>
      </c>
      <c r="AC81" s="172">
        <f>MAX(VLOOKUP($C81,Calc_OppAtt!$A$47:$AM$66,AC$2+1,FALSE),VLOOKUP($D81,Calc_OppAtt!$A$47:$AM$66,AC$2+1,FALSE))</f>
        <v>1.218074681</v>
      </c>
      <c r="AD81" s="172">
        <f>MAX(VLOOKUP($C81,Calc_OppAtt!$A$47:$AM$66,AD$2+1,FALSE),VLOOKUP($D81,Calc_OppAtt!$A$47:$AM$66,AD$2+1,FALSE))</f>
        <v>1.04</v>
      </c>
      <c r="AE81" s="172">
        <f>MAX(VLOOKUP($C81,Calc_OppAtt!$A$47:$AM$66,AE$2+1,FALSE),VLOOKUP($D81,Calc_OppAtt!$A$47:$AM$66,AE$2+1,FALSE))</f>
        <v>1.296660024</v>
      </c>
      <c r="AF81" s="172">
        <f>MAX(VLOOKUP($C81,Calc_OppAtt!$A$47:$AM$66,AF$2+1,FALSE),VLOOKUP($D81,Calc_OppAtt!$A$47:$AM$66,AF$2+1,FALSE))</f>
        <v>1.414538412</v>
      </c>
      <c r="AG81" s="172">
        <f>MAX(VLOOKUP($C81,Calc_OppAtt!$A$47:$AM$66,AG$2+1,FALSE),VLOOKUP($D81,Calc_OppAtt!$A$47:$AM$66,AG$2+1,FALSE))</f>
        <v>1.178781636</v>
      </c>
      <c r="AH81" s="172">
        <f>MAX(VLOOKUP($C81,Calc_OppAtt!$A$47:$AM$66,AH$2+1,FALSE),VLOOKUP($D81,Calc_OppAtt!$A$47:$AM$66,AH$2+1,FALSE))</f>
        <v>1.65029444</v>
      </c>
      <c r="AI81" s="172">
        <f>MAX(VLOOKUP($C81,Calc_OppAtt!$A$47:$AM$66,AI$2+1,FALSE),VLOOKUP($D81,Calc_OppAtt!$A$47:$AM$66,AI$2+1,FALSE))</f>
        <v>0.9823179059</v>
      </c>
      <c r="AJ81" s="172">
        <f>MAX(VLOOKUP($C81,Calc_OppAtt!$A$47:$AM$66,AJ$2+1,FALSE),VLOOKUP($D81,Calc_OppAtt!$A$47:$AM$66,AJ$2+1,FALSE))</f>
        <v>1.296660024</v>
      </c>
      <c r="AK81" s="172">
        <f>MAX(VLOOKUP($C81,Calc_OppAtt!$A$47:$AM$66,AK$2+1,FALSE),VLOOKUP($D81,Calc_OppAtt!$A$47:$AM$66,AK$2+1,FALSE))</f>
        <v>1.101176471</v>
      </c>
      <c r="AL81" s="172">
        <f>MAX(VLOOKUP($C81,Calc_OppAtt!$A$47:$AM$66,AL$2+1,FALSE),VLOOKUP($D81,Calc_OppAtt!$A$47:$AM$66,AL$2+1,FALSE))</f>
        <v>1.65029444</v>
      </c>
      <c r="AM81" s="172">
        <f>MAX(VLOOKUP($C81,Calc_OppAtt!$A$47:$AM$66,AM$2+1,FALSE),VLOOKUP($D81,Calc_OppAtt!$A$47:$AM$66,AM$2+1,FALSE))</f>
        <v>1.100196294</v>
      </c>
      <c r="AN81" s="172">
        <f>MAX(VLOOKUP($C81,Calc_OppAtt!$A$47:$AM$66,AN$2+1,FALSE),VLOOKUP($D81,Calc_OppAtt!$A$47:$AM$66,AN$2+1,FALSE))</f>
        <v>1.04</v>
      </c>
      <c r="AO81" s="172">
        <f>MAX(VLOOKUP($C81,Calc_OppAtt!$A$47:$AM$66,AO$2+1,FALSE),VLOOKUP($D81,Calc_OppAtt!$A$47:$AM$66,AO$2+1,FALSE))</f>
        <v>1.100196294</v>
      </c>
      <c r="AP81" s="172">
        <f>MAX(VLOOKUP($C81,Calc_OppAtt!$A$47:$AM$66,AP$2+1,FALSE),VLOOKUP($D81,Calc_OppAtt!$A$47:$AM$66,AP$2+1,FALSE))</f>
        <v>1.170479452</v>
      </c>
      <c r="AQ81" s="170"/>
      <c r="AR81" s="170"/>
    </row>
    <row r="82" ht="12.75" customHeight="1">
      <c r="A82" s="170">
        <f t="shared" si="1"/>
        <v>5</v>
      </c>
      <c r="B82" s="170">
        <f t="shared" si="2"/>
        <v>15</v>
      </c>
      <c r="C82" s="140" t="str">
        <f t="array" ref="C82">INDEX(Fixtures!$A$2:$A$21,A82)</f>
        <v>Cardiff</v>
      </c>
      <c r="D82" s="140" t="str">
        <f t="array" ref="D82">INDEX(Fixtures!$A$2:$A$21,B82)</f>
        <v>Newcastle</v>
      </c>
      <c r="E82" s="172">
        <f>MAX(VLOOKUP($C82,Calc_OppAtt!$A$47:$AM$66,E$2+1,FALSE),VLOOKUP($D82,Calc_OppAtt!$A$47:$AM$66,E$2+1,FALSE))</f>
        <v>1.178781636</v>
      </c>
      <c r="F82" s="172">
        <f>MAX(VLOOKUP($C82,Calc_OppAtt!$A$47:$AM$66,F$2+1,FALSE),VLOOKUP($D82,Calc_OppAtt!$A$47:$AM$66,F$2+1,FALSE))</f>
        <v>1.178781636</v>
      </c>
      <c r="G82" s="172">
        <f>MAX(VLOOKUP($C82,Calc_OppAtt!$A$47:$AM$66,G$2+1,FALSE),VLOOKUP($D82,Calc_OppAtt!$A$47:$AM$66,G$2+1,FALSE))</f>
        <v>0.9823179059</v>
      </c>
      <c r="H82" s="172">
        <f>MAX(VLOOKUP($C82,Calc_OppAtt!$A$47:$AM$66,H$2+1,FALSE),VLOOKUP($D82,Calc_OppAtt!$A$47:$AM$66,H$2+1,FALSE))</f>
        <v>1.218074681</v>
      </c>
      <c r="I82" s="172">
        <f>MAX(VLOOKUP($C82,Calc_OppAtt!$A$47:$AM$66,I$2+1,FALSE),VLOOKUP($D82,Calc_OppAtt!$A$47:$AM$66,I$2+1,FALSE))</f>
        <v>1.218074681</v>
      </c>
      <c r="J82" s="172">
        <f>MAX(VLOOKUP($C82,Calc_OppAtt!$A$47:$AM$66,J$2+1,FALSE),VLOOKUP($D82,Calc_OppAtt!$A$47:$AM$66,J$2+1,FALSE))</f>
        <v>1.060903995</v>
      </c>
      <c r="K82" s="172">
        <f>MAX(VLOOKUP($C82,Calc_OppAtt!$A$47:$AM$66,K$2+1,FALSE),VLOOKUP($D82,Calc_OppAtt!$A$47:$AM$66,K$2+1,FALSE))</f>
        <v>1.493123755</v>
      </c>
      <c r="L82" s="172">
        <f>MAX(VLOOKUP($C82,Calc_OppAtt!$A$47:$AM$66,L$2+1,FALSE),VLOOKUP($D82,Calc_OppAtt!$A$47:$AM$66,L$2+1,FALSE))</f>
        <v>0.6286834896</v>
      </c>
      <c r="M82" s="172">
        <f>MAX(VLOOKUP($C82,Calc_OppAtt!$A$47:$AM$66,M$2+1,FALSE),VLOOKUP($D82,Calc_OppAtt!$A$47:$AM$66,M$2+1,FALSE))</f>
        <v>1.475821918</v>
      </c>
      <c r="N82" s="172">
        <f>MAX(VLOOKUP($C82,Calc_OppAtt!$A$47:$AM$66,N$2+1,FALSE),VLOOKUP($D82,Calc_OppAtt!$A$47:$AM$66,N$2+1,FALSE))</f>
        <v>1.021610951</v>
      </c>
      <c r="O82" s="172">
        <f>MAX(VLOOKUP($C82,Calc_OppAtt!$A$47:$AM$66,O$2+1,FALSE),VLOOKUP($D82,Calc_OppAtt!$A$47:$AM$66,O$2+1,FALSE))</f>
        <v>1.493123755</v>
      </c>
      <c r="P82" s="172">
        <f>MAX(VLOOKUP($C82,Calc_OppAtt!$A$47:$AM$66,P$2+1,FALSE),VLOOKUP($D82,Calc_OppAtt!$A$47:$AM$66,P$2+1,FALSE))</f>
        <v>1.218074681</v>
      </c>
      <c r="Q82" s="172">
        <f>MAX(VLOOKUP($C82,Calc_OppAtt!$A$47:$AM$66,Q$2+1,FALSE),VLOOKUP($D82,Calc_OppAtt!$A$47:$AM$66,Q$2+1,FALSE))</f>
        <v>0.8644402649</v>
      </c>
      <c r="R82" s="172">
        <f>MAX(VLOOKUP($C82,Calc_OppAtt!$A$47:$AM$66,R$2+1,FALSE),VLOOKUP($D82,Calc_OppAtt!$A$47:$AM$66,R$2+1,FALSE))</f>
        <v>1.65029444</v>
      </c>
      <c r="S82" s="172">
        <f>MAX(VLOOKUP($C82,Calc_OppAtt!$A$47:$AM$66,S$2+1,FALSE),VLOOKUP($D82,Calc_OppAtt!$A$47:$AM$66,S$2+1,FALSE))</f>
        <v>1.06869863</v>
      </c>
      <c r="T82" s="172">
        <f>MAX(VLOOKUP($C82,Calc_OppAtt!$A$47:$AM$66,T$2+1,FALSE),VLOOKUP($D82,Calc_OppAtt!$A$47:$AM$66,T$2+1,FALSE))</f>
        <v>1.178781636</v>
      </c>
      <c r="U82" s="172">
        <f>MAX(VLOOKUP($C82,Calc_OppAtt!$A$47:$AM$66,U$2+1,FALSE),VLOOKUP($D82,Calc_OppAtt!$A$47:$AM$66,U$2+1,FALSE))</f>
        <v>1.218074681</v>
      </c>
      <c r="V82" s="172">
        <f>MAX(VLOOKUP($C82,Calc_OppAtt!$A$47:$AM$66,V$2+1,FALSE),VLOOKUP($D82,Calc_OppAtt!$A$47:$AM$66,V$2+1,FALSE))</f>
        <v>1.475821918</v>
      </c>
      <c r="W82" s="172">
        <f>MAX(VLOOKUP($C82,Calc_OppAtt!$A$47:$AM$66,W$2+1,FALSE),VLOOKUP($D82,Calc_OppAtt!$A$47:$AM$66,W$2+1,FALSE))</f>
        <v>1.060903995</v>
      </c>
      <c r="X82" s="172">
        <f>MAX(VLOOKUP($C82,Calc_OppAtt!$A$47:$AM$66,X$2+1,FALSE),VLOOKUP($D82,Calc_OppAtt!$A$47:$AM$66,X$2+1,FALSE))</f>
        <v>1.218074681</v>
      </c>
      <c r="Y82" s="172">
        <f>MAX(VLOOKUP($C82,Calc_OppAtt!$A$47:$AM$66,Y$2+1,FALSE),VLOOKUP($D82,Calc_OppAtt!$A$47:$AM$66,Y$2+1,FALSE))</f>
        <v>0.785854922</v>
      </c>
      <c r="Z82" s="172">
        <f>MAX(VLOOKUP($C82,Calc_OppAtt!$A$47:$AM$66,Z$2+1,FALSE),VLOOKUP($D82,Calc_OppAtt!$A$47:$AM$66,Z$2+1,FALSE))</f>
        <v>1.296660024</v>
      </c>
      <c r="AA82" s="172">
        <f>MAX(VLOOKUP($C82,Calc_OppAtt!$A$47:$AM$66,AA$2+1,FALSE),VLOOKUP($D82,Calc_OppAtt!$A$47:$AM$66,AA$2+1,FALSE))</f>
        <v>1.170479452</v>
      </c>
      <c r="AB82" s="172">
        <f>MAX(VLOOKUP($C82,Calc_OppAtt!$A$47:$AM$66,AB$2+1,FALSE),VLOOKUP($D82,Calc_OppAtt!$A$47:$AM$66,AB$2+1,FALSE))</f>
        <v>0.785854922</v>
      </c>
      <c r="AC82" s="172">
        <f>MAX(VLOOKUP($C82,Calc_OppAtt!$A$47:$AM$66,AC$2+1,FALSE),VLOOKUP($D82,Calc_OppAtt!$A$47:$AM$66,AC$2+1,FALSE))</f>
        <v>1.218074681</v>
      </c>
      <c r="AD82" s="172">
        <f>MAX(VLOOKUP($C82,Calc_OppAtt!$A$47:$AM$66,AD$2+1,FALSE),VLOOKUP($D82,Calc_OppAtt!$A$47:$AM$66,AD$2+1,FALSE))</f>
        <v>1.101176471</v>
      </c>
      <c r="AE82" s="172">
        <f>MAX(VLOOKUP($C82,Calc_OppAtt!$A$47:$AM$66,AE$2+1,FALSE),VLOOKUP($D82,Calc_OppAtt!$A$47:$AM$66,AE$2+1,FALSE))</f>
        <v>1.296660024</v>
      </c>
      <c r="AF82" s="172">
        <f>MAX(VLOOKUP($C82,Calc_OppAtt!$A$47:$AM$66,AF$2+1,FALSE),VLOOKUP($D82,Calc_OppAtt!$A$47:$AM$66,AF$2+1,FALSE))</f>
        <v>1.414538412</v>
      </c>
      <c r="AG82" s="172">
        <f>MAX(VLOOKUP($C82,Calc_OppAtt!$A$47:$AM$66,AG$2+1,FALSE),VLOOKUP($D82,Calc_OppAtt!$A$47:$AM$66,AG$2+1,FALSE))</f>
        <v>1.101176471</v>
      </c>
      <c r="AH82" s="172">
        <f>MAX(VLOOKUP($C82,Calc_OppAtt!$A$47:$AM$66,AH$2+1,FALSE),VLOOKUP($D82,Calc_OppAtt!$A$47:$AM$66,AH$2+1,FALSE))</f>
        <v>1.65029444</v>
      </c>
      <c r="AI82" s="172">
        <f>MAX(VLOOKUP($C82,Calc_OppAtt!$A$47:$AM$66,AI$2+1,FALSE),VLOOKUP($D82,Calc_OppAtt!$A$47:$AM$66,AI$2+1,FALSE))</f>
        <v>1.178781636</v>
      </c>
      <c r="AJ82" s="172">
        <f>MAX(VLOOKUP($C82,Calc_OppAtt!$A$47:$AM$66,AJ$2+1,FALSE),VLOOKUP($D82,Calc_OppAtt!$A$47:$AM$66,AJ$2+1,FALSE))</f>
        <v>0.8644402649</v>
      </c>
      <c r="AK82" s="172">
        <f>MAX(VLOOKUP($C82,Calc_OppAtt!$A$47:$AM$66,AK$2+1,FALSE),VLOOKUP($D82,Calc_OppAtt!$A$47:$AM$66,AK$2+1,FALSE))</f>
        <v>1.100196294</v>
      </c>
      <c r="AL82" s="172">
        <f>MAX(VLOOKUP($C82,Calc_OppAtt!$A$47:$AM$66,AL$2+1,FALSE),VLOOKUP($D82,Calc_OppAtt!$A$47:$AM$66,AL$2+1,FALSE))</f>
        <v>0.8644402649</v>
      </c>
      <c r="AM82" s="172">
        <f>MAX(VLOOKUP($C82,Calc_OppAtt!$A$47:$AM$66,AM$2+1,FALSE),VLOOKUP($D82,Calc_OppAtt!$A$47:$AM$66,AM$2+1,FALSE))</f>
        <v>1.178781636</v>
      </c>
      <c r="AN82" s="172">
        <f>MAX(VLOOKUP($C82,Calc_OppAtt!$A$47:$AM$66,AN$2+1,FALSE),VLOOKUP($D82,Calc_OppAtt!$A$47:$AM$66,AN$2+1,FALSE))</f>
        <v>1.04</v>
      </c>
      <c r="AO82" s="172">
        <f>MAX(VLOOKUP($C82,Calc_OppAtt!$A$47:$AM$66,AO$2+1,FALSE),VLOOKUP($D82,Calc_OppAtt!$A$47:$AM$66,AO$2+1,FALSE))</f>
        <v>1.100196294</v>
      </c>
      <c r="AP82" s="172">
        <f>MAX(VLOOKUP($C82,Calc_OppAtt!$A$47:$AM$66,AP$2+1,FALSE),VLOOKUP($D82,Calc_OppAtt!$A$47:$AM$66,AP$2+1,FALSE))</f>
        <v>1.04</v>
      </c>
      <c r="AQ82" s="170"/>
      <c r="AR82" s="170"/>
    </row>
    <row r="83" ht="12.75" customHeight="1">
      <c r="A83" s="170">
        <f t="shared" si="1"/>
        <v>5</v>
      </c>
      <c r="B83" s="170">
        <f t="shared" si="2"/>
        <v>16</v>
      </c>
      <c r="C83" s="140" t="str">
        <f t="array" ref="C83">INDEX(Fixtures!$A$2:$A$21,A83)</f>
        <v>Cardiff</v>
      </c>
      <c r="D83" s="140" t="str">
        <f t="array" ref="D83">INDEX(Fixtures!$A$2:$A$21,B83)</f>
        <v>Southampton</v>
      </c>
      <c r="E83" s="172">
        <f>MAX(VLOOKUP($C83,Calc_OppAtt!$A$47:$AM$66,E$2+1,FALSE),VLOOKUP($D83,Calc_OppAtt!$A$47:$AM$66,E$2+1,FALSE))</f>
        <v>1.178781636</v>
      </c>
      <c r="F83" s="172">
        <f>MAX(VLOOKUP($C83,Calc_OppAtt!$A$47:$AM$66,F$2+1,FALSE),VLOOKUP($D83,Calc_OppAtt!$A$47:$AM$66,F$2+1,FALSE))</f>
        <v>1.178781636</v>
      </c>
      <c r="G83" s="172">
        <f>MAX(VLOOKUP($C83,Calc_OppAtt!$A$47:$AM$66,G$2+1,FALSE),VLOOKUP($D83,Calc_OppAtt!$A$47:$AM$66,G$2+1,FALSE))</f>
        <v>1.493123755</v>
      </c>
      <c r="H83" s="172">
        <f>MAX(VLOOKUP($C83,Calc_OppAtt!$A$47:$AM$66,H$2+1,FALSE),VLOOKUP($D83,Calc_OppAtt!$A$47:$AM$66,H$2+1,FALSE))</f>
        <v>1.218074681</v>
      </c>
      <c r="I83" s="172">
        <f>MAX(VLOOKUP($C83,Calc_OppAtt!$A$47:$AM$66,I$2+1,FALSE),VLOOKUP($D83,Calc_OppAtt!$A$47:$AM$66,I$2+1,FALSE))</f>
        <v>1.139489338</v>
      </c>
      <c r="J83" s="172">
        <f>MAX(VLOOKUP($C83,Calc_OppAtt!$A$47:$AM$66,J$2+1,FALSE),VLOOKUP($D83,Calc_OppAtt!$A$47:$AM$66,J$2+1,FALSE))</f>
        <v>0.5108058486</v>
      </c>
      <c r="K83" s="172">
        <f>MAX(VLOOKUP($C83,Calc_OppAtt!$A$47:$AM$66,K$2+1,FALSE),VLOOKUP($D83,Calc_OppAtt!$A$47:$AM$66,K$2+1,FALSE))</f>
        <v>1.101176471</v>
      </c>
      <c r="L83" s="172">
        <f>MAX(VLOOKUP($C83,Calc_OppAtt!$A$47:$AM$66,L$2+1,FALSE),VLOOKUP($D83,Calc_OppAtt!$A$47:$AM$66,L$2+1,FALSE))</f>
        <v>0.8644402649</v>
      </c>
      <c r="M83" s="172">
        <f>MAX(VLOOKUP($C83,Calc_OppAtt!$A$47:$AM$66,M$2+1,FALSE),VLOOKUP($D83,Calc_OppAtt!$A$47:$AM$66,M$2+1,FALSE))</f>
        <v>1.475821918</v>
      </c>
      <c r="N83" s="172">
        <f>MAX(VLOOKUP($C83,Calc_OppAtt!$A$47:$AM$66,N$2+1,FALSE),VLOOKUP($D83,Calc_OppAtt!$A$47:$AM$66,N$2+1,FALSE))</f>
        <v>1.178781636</v>
      </c>
      <c r="O83" s="172">
        <f>MAX(VLOOKUP($C83,Calc_OppAtt!$A$47:$AM$66,O$2+1,FALSE),VLOOKUP($D83,Calc_OppAtt!$A$47:$AM$66,O$2+1,FALSE))</f>
        <v>1.493123755</v>
      </c>
      <c r="P83" s="172">
        <f>MAX(VLOOKUP($C83,Calc_OppAtt!$A$47:$AM$66,P$2+1,FALSE),VLOOKUP($D83,Calc_OppAtt!$A$47:$AM$66,P$2+1,FALSE))</f>
        <v>1.296660024</v>
      </c>
      <c r="Q83" s="172">
        <f>MAX(VLOOKUP($C83,Calc_OppAtt!$A$47:$AM$66,Q$2+1,FALSE),VLOOKUP($D83,Calc_OppAtt!$A$47:$AM$66,Q$2+1,FALSE))</f>
        <v>1.04</v>
      </c>
      <c r="R83" s="172">
        <f>MAX(VLOOKUP($C83,Calc_OppAtt!$A$47:$AM$66,R$2+1,FALSE),VLOOKUP($D83,Calc_OppAtt!$A$47:$AM$66,R$2+1,FALSE))</f>
        <v>1.06869863</v>
      </c>
      <c r="S83" s="172">
        <f>MAX(VLOOKUP($C83,Calc_OppAtt!$A$47:$AM$66,S$2+1,FALSE),VLOOKUP($D83,Calc_OppAtt!$A$47:$AM$66,S$2+1,FALSE))</f>
        <v>1.021610951</v>
      </c>
      <c r="T83" s="172">
        <f>MAX(VLOOKUP($C83,Calc_OppAtt!$A$47:$AM$66,T$2+1,FALSE),VLOOKUP($D83,Calc_OppAtt!$A$47:$AM$66,T$2+1,FALSE))</f>
        <v>1.178781636</v>
      </c>
      <c r="U83" s="172">
        <f>MAX(VLOOKUP($C83,Calc_OppAtt!$A$47:$AM$66,U$2+1,FALSE),VLOOKUP($D83,Calc_OppAtt!$A$47:$AM$66,U$2+1,FALSE))</f>
        <v>1.218074681</v>
      </c>
      <c r="V83" s="172">
        <f>MAX(VLOOKUP($C83,Calc_OppAtt!$A$47:$AM$66,V$2+1,FALSE),VLOOKUP($D83,Calc_OppAtt!$A$47:$AM$66,V$2+1,FALSE))</f>
        <v>0.9823179059</v>
      </c>
      <c r="W83" s="172">
        <f>MAX(VLOOKUP($C83,Calc_OppAtt!$A$47:$AM$66,W$2+1,FALSE),VLOOKUP($D83,Calc_OppAtt!$A$47:$AM$66,W$2+1,FALSE))</f>
        <v>1.65029444</v>
      </c>
      <c r="X83" s="172">
        <f>MAX(VLOOKUP($C83,Calc_OppAtt!$A$47:$AM$66,X$2+1,FALSE),VLOOKUP($D83,Calc_OppAtt!$A$47:$AM$66,X$2+1,FALSE))</f>
        <v>0.8644402649</v>
      </c>
      <c r="Y83" s="172">
        <f>MAX(VLOOKUP($C83,Calc_OppAtt!$A$47:$AM$66,Y$2+1,FALSE),VLOOKUP($D83,Calc_OppAtt!$A$47:$AM$66,Y$2+1,FALSE))</f>
        <v>0.785854922</v>
      </c>
      <c r="Z83" s="172">
        <f>MAX(VLOOKUP($C83,Calc_OppAtt!$A$47:$AM$66,Z$2+1,FALSE),VLOOKUP($D83,Calc_OppAtt!$A$47:$AM$66,Z$2+1,FALSE))</f>
        <v>1.296660024</v>
      </c>
      <c r="AA83" s="172">
        <f>MAX(VLOOKUP($C83,Calc_OppAtt!$A$47:$AM$66,AA$2+1,FALSE),VLOOKUP($D83,Calc_OppAtt!$A$47:$AM$66,AA$2+1,FALSE))</f>
        <v>1.414538412</v>
      </c>
      <c r="AB83" s="172">
        <f>MAX(VLOOKUP($C83,Calc_OppAtt!$A$47:$AM$66,AB$2+1,FALSE),VLOOKUP($D83,Calc_OppAtt!$A$47:$AM$66,AB$2+1,FALSE))</f>
        <v>1.100196294</v>
      </c>
      <c r="AC83" s="172">
        <f>MAX(VLOOKUP($C83,Calc_OppAtt!$A$47:$AM$66,AC$2+1,FALSE),VLOOKUP($D83,Calc_OppAtt!$A$47:$AM$66,AC$2+1,FALSE))</f>
        <v>1.218074681</v>
      </c>
      <c r="AD83" s="172">
        <f>MAX(VLOOKUP($C83,Calc_OppAtt!$A$47:$AM$66,AD$2+1,FALSE),VLOOKUP($D83,Calc_OppAtt!$A$47:$AM$66,AD$2+1,FALSE))</f>
        <v>1.170479452</v>
      </c>
      <c r="AE83" s="172">
        <f>MAX(VLOOKUP($C83,Calc_OppAtt!$A$47:$AM$66,AE$2+1,FALSE),VLOOKUP($D83,Calc_OppAtt!$A$47:$AM$66,AE$2+1,FALSE))</f>
        <v>1.296660024</v>
      </c>
      <c r="AF83" s="172">
        <f>MAX(VLOOKUP($C83,Calc_OppAtt!$A$47:$AM$66,AF$2+1,FALSE),VLOOKUP($D83,Calc_OppAtt!$A$47:$AM$66,AF$2+1,FALSE))</f>
        <v>1.475821918</v>
      </c>
      <c r="AG83" s="172">
        <f>MAX(VLOOKUP($C83,Calc_OppAtt!$A$47:$AM$66,AG$2+1,FALSE),VLOOKUP($D83,Calc_OppAtt!$A$47:$AM$66,AG$2+1,FALSE))</f>
        <v>1.101176471</v>
      </c>
      <c r="AH83" s="172">
        <f>MAX(VLOOKUP($C83,Calc_OppAtt!$A$47:$AM$66,AH$2+1,FALSE),VLOOKUP($D83,Calc_OppAtt!$A$47:$AM$66,AH$2+1,FALSE))</f>
        <v>1.65029444</v>
      </c>
      <c r="AI83" s="172">
        <f>MAX(VLOOKUP($C83,Calc_OppAtt!$A$47:$AM$66,AI$2+1,FALSE),VLOOKUP($D83,Calc_OppAtt!$A$47:$AM$66,AI$2+1,FALSE))</f>
        <v>1.218074681</v>
      </c>
      <c r="AJ83" s="172">
        <f>MAX(VLOOKUP($C83,Calc_OppAtt!$A$47:$AM$66,AJ$2+1,FALSE),VLOOKUP($D83,Calc_OppAtt!$A$47:$AM$66,AJ$2+1,FALSE))</f>
        <v>0.9823179059</v>
      </c>
      <c r="AK83" s="172">
        <f>MAX(VLOOKUP($C83,Calc_OppAtt!$A$47:$AM$66,AK$2+1,FALSE),VLOOKUP($D83,Calc_OppAtt!$A$47:$AM$66,AK$2+1,FALSE))</f>
        <v>1.100196294</v>
      </c>
      <c r="AL83" s="172">
        <f>MAX(VLOOKUP($C83,Calc_OppAtt!$A$47:$AM$66,AL$2+1,FALSE),VLOOKUP($D83,Calc_OppAtt!$A$47:$AM$66,AL$2+1,FALSE))</f>
        <v>1.06869863</v>
      </c>
      <c r="AM83" s="172">
        <f>MAX(VLOOKUP($C83,Calc_OppAtt!$A$47:$AM$66,AM$2+1,FALSE),VLOOKUP($D83,Calc_OppAtt!$A$47:$AM$66,AM$2+1,FALSE))</f>
        <v>1.100196294</v>
      </c>
      <c r="AN83" s="172">
        <f>MAX(VLOOKUP($C83,Calc_OppAtt!$A$47:$AM$66,AN$2+1,FALSE),VLOOKUP($D83,Calc_OppAtt!$A$47:$AM$66,AN$2+1,FALSE))</f>
        <v>1.218074681</v>
      </c>
      <c r="AO83" s="172">
        <f>MAX(VLOOKUP($C83,Calc_OppAtt!$A$47:$AM$66,AO$2+1,FALSE),VLOOKUP($D83,Calc_OppAtt!$A$47:$AM$66,AO$2+1,FALSE))</f>
        <v>1.100196294</v>
      </c>
      <c r="AP83" s="172">
        <f>MAX(VLOOKUP($C83,Calc_OppAtt!$A$47:$AM$66,AP$2+1,FALSE),VLOOKUP($D83,Calc_OppAtt!$A$47:$AM$66,AP$2+1,FALSE))</f>
        <v>1.296660024</v>
      </c>
      <c r="AQ83" s="170"/>
      <c r="AR83" s="170"/>
    </row>
    <row r="84" ht="12.75" customHeight="1">
      <c r="A84" s="170">
        <f t="shared" si="1"/>
        <v>5</v>
      </c>
      <c r="B84" s="170">
        <f t="shared" si="2"/>
        <v>17</v>
      </c>
      <c r="C84" s="140" t="str">
        <f t="array" ref="C84">INDEX(Fixtures!$A$2:$A$21,A84)</f>
        <v>Cardiff</v>
      </c>
      <c r="D84" s="140" t="str">
        <f t="array" ref="D84">INDEX(Fixtures!$A$2:$A$21,B84)</f>
        <v>Tottenham</v>
      </c>
      <c r="E84" s="172">
        <f>MAX(VLOOKUP($C84,Calc_OppAtt!$A$47:$AM$66,E$2+1,FALSE),VLOOKUP($D84,Calc_OppAtt!$A$47:$AM$66,E$2+1,FALSE))</f>
        <v>1.178781636</v>
      </c>
      <c r="F84" s="172">
        <f>MAX(VLOOKUP($C84,Calc_OppAtt!$A$47:$AM$66,F$2+1,FALSE),VLOOKUP($D84,Calc_OppAtt!$A$47:$AM$66,F$2+1,FALSE))</f>
        <v>1.475821918</v>
      </c>
      <c r="G84" s="172">
        <f>MAX(VLOOKUP($C84,Calc_OppAtt!$A$47:$AM$66,G$2+1,FALSE),VLOOKUP($D84,Calc_OppAtt!$A$47:$AM$66,G$2+1,FALSE))</f>
        <v>0.9823179059</v>
      </c>
      <c r="H84" s="172">
        <f>MAX(VLOOKUP($C84,Calc_OppAtt!$A$47:$AM$66,H$2+1,FALSE),VLOOKUP($D84,Calc_OppAtt!$A$47:$AM$66,H$2+1,FALSE))</f>
        <v>1.218074681</v>
      </c>
      <c r="I84" s="172">
        <f>MAX(VLOOKUP($C84,Calc_OppAtt!$A$47:$AM$66,I$2+1,FALSE),VLOOKUP($D84,Calc_OppAtt!$A$47:$AM$66,I$2+1,FALSE))</f>
        <v>1.100196294</v>
      </c>
      <c r="J84" s="172">
        <f>MAX(VLOOKUP($C84,Calc_OppAtt!$A$47:$AM$66,J$2+1,FALSE),VLOOKUP($D84,Calc_OppAtt!$A$47:$AM$66,J$2+1,FALSE))</f>
        <v>0.9823179059</v>
      </c>
      <c r="K84" s="172">
        <f>MAX(VLOOKUP($C84,Calc_OppAtt!$A$47:$AM$66,K$2+1,FALSE),VLOOKUP($D84,Calc_OppAtt!$A$47:$AM$66,K$2+1,FALSE))</f>
        <v>0.9823179059</v>
      </c>
      <c r="L84" s="172">
        <f>MAX(VLOOKUP($C84,Calc_OppAtt!$A$47:$AM$66,L$2+1,FALSE),VLOOKUP($D84,Calc_OppAtt!$A$47:$AM$66,L$2+1,FALSE))</f>
        <v>1.170479452</v>
      </c>
      <c r="M84" s="172">
        <f>MAX(VLOOKUP($C84,Calc_OppAtt!$A$47:$AM$66,M$2+1,FALSE),VLOOKUP($D84,Calc_OppAtt!$A$47:$AM$66,M$2+1,FALSE))</f>
        <v>1.475821918</v>
      </c>
      <c r="N84" s="172">
        <f>MAX(VLOOKUP($C84,Calc_OppAtt!$A$47:$AM$66,N$2+1,FALSE),VLOOKUP($D84,Calc_OppAtt!$A$47:$AM$66,N$2+1,FALSE))</f>
        <v>0.5108058486</v>
      </c>
      <c r="O84" s="172">
        <f>MAX(VLOOKUP($C84,Calc_OppAtt!$A$47:$AM$66,O$2+1,FALSE),VLOOKUP($D84,Calc_OppAtt!$A$47:$AM$66,O$2+1,FALSE))</f>
        <v>1.493123755</v>
      </c>
      <c r="P84" s="172">
        <f>MAX(VLOOKUP($C84,Calc_OppAtt!$A$47:$AM$66,P$2+1,FALSE),VLOOKUP($D84,Calc_OppAtt!$A$47:$AM$66,P$2+1,FALSE))</f>
        <v>1.139489338</v>
      </c>
      <c r="Q84" s="172">
        <f>MAX(VLOOKUP($C84,Calc_OppAtt!$A$47:$AM$66,Q$2+1,FALSE),VLOOKUP($D84,Calc_OppAtt!$A$47:$AM$66,Q$2+1,FALSE))</f>
        <v>0.8644402649</v>
      </c>
      <c r="R84" s="172">
        <f>MAX(VLOOKUP($C84,Calc_OppAtt!$A$47:$AM$66,R$2+1,FALSE),VLOOKUP($D84,Calc_OppAtt!$A$47:$AM$66,R$2+1,FALSE))</f>
        <v>1.06869863</v>
      </c>
      <c r="S84" s="172">
        <f>MAX(VLOOKUP($C84,Calc_OppAtt!$A$47:$AM$66,S$2+1,FALSE),VLOOKUP($D84,Calc_OppAtt!$A$47:$AM$66,S$2+1,FALSE))</f>
        <v>1.178781636</v>
      </c>
      <c r="T84" s="172">
        <f>MAX(VLOOKUP($C84,Calc_OppAtt!$A$47:$AM$66,T$2+1,FALSE),VLOOKUP($D84,Calc_OppAtt!$A$47:$AM$66,T$2+1,FALSE))</f>
        <v>1.178781636</v>
      </c>
      <c r="U84" s="172">
        <f>MAX(VLOOKUP($C84,Calc_OppAtt!$A$47:$AM$66,U$2+1,FALSE),VLOOKUP($D84,Calc_OppAtt!$A$47:$AM$66,U$2+1,FALSE))</f>
        <v>1.218074681</v>
      </c>
      <c r="V84" s="172">
        <f>MAX(VLOOKUP($C84,Calc_OppAtt!$A$47:$AM$66,V$2+1,FALSE),VLOOKUP($D84,Calc_OppAtt!$A$47:$AM$66,V$2+1,FALSE))</f>
        <v>0.8644402649</v>
      </c>
      <c r="W84" s="172">
        <f>MAX(VLOOKUP($C84,Calc_OppAtt!$A$47:$AM$66,W$2+1,FALSE),VLOOKUP($D84,Calc_OppAtt!$A$47:$AM$66,W$2+1,FALSE))</f>
        <v>1.218074681</v>
      </c>
      <c r="X84" s="172">
        <f>MAX(VLOOKUP($C84,Calc_OppAtt!$A$47:$AM$66,X$2+1,FALSE),VLOOKUP($D84,Calc_OppAtt!$A$47:$AM$66,X$2+1,FALSE))</f>
        <v>1.06869863</v>
      </c>
      <c r="Y84" s="172">
        <f>MAX(VLOOKUP($C84,Calc_OppAtt!$A$47:$AM$66,Y$2+1,FALSE),VLOOKUP($D84,Calc_OppAtt!$A$47:$AM$66,Y$2+1,FALSE))</f>
        <v>0.9788235294</v>
      </c>
      <c r="Z84" s="172">
        <f>MAX(VLOOKUP($C84,Calc_OppAtt!$A$47:$AM$66,Z$2+1,FALSE),VLOOKUP($D84,Calc_OppAtt!$A$47:$AM$66,Z$2+1,FALSE))</f>
        <v>1.296660024</v>
      </c>
      <c r="AA84" s="172">
        <f>MAX(VLOOKUP($C84,Calc_OppAtt!$A$47:$AM$66,AA$2+1,FALSE),VLOOKUP($D84,Calc_OppAtt!$A$47:$AM$66,AA$2+1,FALSE))</f>
        <v>1.04</v>
      </c>
      <c r="AB84" s="172">
        <f>MAX(VLOOKUP($C84,Calc_OppAtt!$A$47:$AM$66,AB$2+1,FALSE),VLOOKUP($D84,Calc_OppAtt!$A$47:$AM$66,AB$2+1,FALSE))</f>
        <v>1.296660024</v>
      </c>
      <c r="AC84" s="172">
        <f>MAX(VLOOKUP($C84,Calc_OppAtt!$A$47:$AM$66,AC$2+1,FALSE),VLOOKUP($D84,Calc_OppAtt!$A$47:$AM$66,AC$2+1,FALSE))</f>
        <v>1.218074681</v>
      </c>
      <c r="AD84" s="172">
        <f>MAX(VLOOKUP($C84,Calc_OppAtt!$A$47:$AM$66,AD$2+1,FALSE),VLOOKUP($D84,Calc_OppAtt!$A$47:$AM$66,AD$2+1,FALSE))</f>
        <v>1.493123755</v>
      </c>
      <c r="AE84" s="172">
        <f>MAX(VLOOKUP($C84,Calc_OppAtt!$A$47:$AM$66,AE$2+1,FALSE),VLOOKUP($D84,Calc_OppAtt!$A$47:$AM$66,AE$2+1,FALSE))</f>
        <v>1.296660024</v>
      </c>
      <c r="AF84" s="172">
        <f>MAX(VLOOKUP($C84,Calc_OppAtt!$A$47:$AM$66,AF$2+1,FALSE),VLOOKUP($D84,Calc_OppAtt!$A$47:$AM$66,AF$2+1,FALSE))</f>
        <v>1.414538412</v>
      </c>
      <c r="AG84" s="172">
        <f>MAX(VLOOKUP($C84,Calc_OppAtt!$A$47:$AM$66,AG$2+1,FALSE),VLOOKUP($D84,Calc_OppAtt!$A$47:$AM$66,AG$2+1,FALSE))</f>
        <v>1.218074681</v>
      </c>
      <c r="AH84" s="172">
        <f>MAX(VLOOKUP($C84,Calc_OppAtt!$A$47:$AM$66,AH$2+1,FALSE),VLOOKUP($D84,Calc_OppAtt!$A$47:$AM$66,AH$2+1,FALSE))</f>
        <v>1.65029444</v>
      </c>
      <c r="AI84" s="172">
        <f>MAX(VLOOKUP($C84,Calc_OppAtt!$A$47:$AM$66,AI$2+1,FALSE),VLOOKUP($D84,Calc_OppAtt!$A$47:$AM$66,AI$2+1,FALSE))</f>
        <v>1.100196294</v>
      </c>
      <c r="AJ84" s="172">
        <f>MAX(VLOOKUP($C84,Calc_OppAtt!$A$47:$AM$66,AJ$2+1,FALSE),VLOOKUP($D84,Calc_OppAtt!$A$47:$AM$66,AJ$2+1,FALSE))</f>
        <v>0.8644402649</v>
      </c>
      <c r="AK84" s="172">
        <f>MAX(VLOOKUP($C84,Calc_OppAtt!$A$47:$AM$66,AK$2+1,FALSE),VLOOKUP($D84,Calc_OppAtt!$A$47:$AM$66,AK$2+1,FALSE))</f>
        <v>1.139489338</v>
      </c>
      <c r="AL84" s="172">
        <f>MAX(VLOOKUP($C84,Calc_OppAtt!$A$47:$AM$66,AL$2+1,FALSE),VLOOKUP($D84,Calc_OppAtt!$A$47:$AM$66,AL$2+1,FALSE))</f>
        <v>1.296660024</v>
      </c>
      <c r="AM84" s="172">
        <f>MAX(VLOOKUP($C84,Calc_OppAtt!$A$47:$AM$66,AM$2+1,FALSE),VLOOKUP($D84,Calc_OppAtt!$A$47:$AM$66,AM$2+1,FALSE))</f>
        <v>1.100196294</v>
      </c>
      <c r="AN84" s="172">
        <f>MAX(VLOOKUP($C84,Calc_OppAtt!$A$47:$AM$66,AN$2+1,FALSE),VLOOKUP($D84,Calc_OppAtt!$A$47:$AM$66,AN$2+1,FALSE))</f>
        <v>1.65029444</v>
      </c>
      <c r="AO84" s="172">
        <f>MAX(VLOOKUP($C84,Calc_OppAtt!$A$47:$AM$66,AO$2+1,FALSE),VLOOKUP($D84,Calc_OppAtt!$A$47:$AM$66,AO$2+1,FALSE))</f>
        <v>1.178781636</v>
      </c>
      <c r="AP84" s="172">
        <f>MAX(VLOOKUP($C84,Calc_OppAtt!$A$47:$AM$66,AP$2+1,FALSE),VLOOKUP($D84,Calc_OppAtt!$A$47:$AM$66,AP$2+1,FALSE))</f>
        <v>1.414538412</v>
      </c>
      <c r="AQ84" s="170"/>
      <c r="AR84" s="170"/>
    </row>
    <row r="85" ht="12.75" customHeight="1">
      <c r="A85" s="170">
        <f t="shared" si="1"/>
        <v>5</v>
      </c>
      <c r="B85" s="170">
        <f t="shared" si="2"/>
        <v>18</v>
      </c>
      <c r="C85" s="140" t="str">
        <f t="array" ref="C85">INDEX(Fixtures!$A$2:$A$21,A85)</f>
        <v>Cardiff</v>
      </c>
      <c r="D85" s="140" t="str">
        <f t="array" ref="D85">INDEX(Fixtures!$A$2:$A$21,B85)</f>
        <v>Watford</v>
      </c>
      <c r="E85" s="172">
        <f>MAX(VLOOKUP($C85,Calc_OppAtt!$A$47:$AM$66,E$2+1,FALSE),VLOOKUP($D85,Calc_OppAtt!$A$47:$AM$66,E$2+1,FALSE))</f>
        <v>1.178781636</v>
      </c>
      <c r="F85" s="172">
        <f>MAX(VLOOKUP($C85,Calc_OppAtt!$A$47:$AM$66,F$2+1,FALSE),VLOOKUP($D85,Calc_OppAtt!$A$47:$AM$66,F$2+1,FALSE))</f>
        <v>1.178781636</v>
      </c>
      <c r="G85" s="172">
        <f>MAX(VLOOKUP($C85,Calc_OppAtt!$A$47:$AM$66,G$2+1,FALSE),VLOOKUP($D85,Calc_OppAtt!$A$47:$AM$66,G$2+1,FALSE))</f>
        <v>1.100196294</v>
      </c>
      <c r="H85" s="172">
        <f>MAX(VLOOKUP($C85,Calc_OppAtt!$A$47:$AM$66,H$2+1,FALSE),VLOOKUP($D85,Calc_OppAtt!$A$47:$AM$66,H$2+1,FALSE))</f>
        <v>1.218074681</v>
      </c>
      <c r="I85" s="172">
        <f>MAX(VLOOKUP($C85,Calc_OppAtt!$A$47:$AM$66,I$2+1,FALSE),VLOOKUP($D85,Calc_OppAtt!$A$47:$AM$66,I$2+1,FALSE))</f>
        <v>0.7465618773</v>
      </c>
      <c r="J85" s="172">
        <f>MAX(VLOOKUP($C85,Calc_OppAtt!$A$47:$AM$66,J$2+1,FALSE),VLOOKUP($D85,Calc_OppAtt!$A$47:$AM$66,J$2+1,FALSE))</f>
        <v>1.04</v>
      </c>
      <c r="K85" s="172">
        <f>MAX(VLOOKUP($C85,Calc_OppAtt!$A$47:$AM$66,K$2+1,FALSE),VLOOKUP($D85,Calc_OppAtt!$A$47:$AM$66,K$2+1,FALSE))</f>
        <v>0.8644402649</v>
      </c>
      <c r="L85" s="172">
        <f>MAX(VLOOKUP($C85,Calc_OppAtt!$A$47:$AM$66,L$2+1,FALSE),VLOOKUP($D85,Calc_OppAtt!$A$47:$AM$66,L$2+1,FALSE))</f>
        <v>1.218074681</v>
      </c>
      <c r="M85" s="172">
        <f>MAX(VLOOKUP($C85,Calc_OppAtt!$A$47:$AM$66,M$2+1,FALSE),VLOOKUP($D85,Calc_OppAtt!$A$47:$AM$66,M$2+1,FALSE))</f>
        <v>1.475821918</v>
      </c>
      <c r="N85" s="172">
        <f>MAX(VLOOKUP($C85,Calc_OppAtt!$A$47:$AM$66,N$2+1,FALSE),VLOOKUP($D85,Calc_OppAtt!$A$47:$AM$66,N$2+1,FALSE))</f>
        <v>1.296660024</v>
      </c>
      <c r="O85" s="172">
        <f>MAX(VLOOKUP($C85,Calc_OppAtt!$A$47:$AM$66,O$2+1,FALSE),VLOOKUP($D85,Calc_OppAtt!$A$47:$AM$66,O$2+1,FALSE))</f>
        <v>1.493123755</v>
      </c>
      <c r="P85" s="172">
        <f>MAX(VLOOKUP($C85,Calc_OppAtt!$A$47:$AM$66,P$2+1,FALSE),VLOOKUP($D85,Calc_OppAtt!$A$47:$AM$66,P$2+1,FALSE))</f>
        <v>1.139489338</v>
      </c>
      <c r="Q85" s="172">
        <f>MAX(VLOOKUP($C85,Calc_OppAtt!$A$47:$AM$66,Q$2+1,FALSE),VLOOKUP($D85,Calc_OppAtt!$A$47:$AM$66,Q$2+1,FALSE))</f>
        <v>1.100196294</v>
      </c>
      <c r="R85" s="172">
        <f>MAX(VLOOKUP($C85,Calc_OppAtt!$A$47:$AM$66,R$2+1,FALSE),VLOOKUP($D85,Calc_OppAtt!$A$47:$AM$66,R$2+1,FALSE))</f>
        <v>1.06869863</v>
      </c>
      <c r="S85" s="172">
        <f>MAX(VLOOKUP($C85,Calc_OppAtt!$A$47:$AM$66,S$2+1,FALSE),VLOOKUP($D85,Calc_OppAtt!$A$47:$AM$66,S$2+1,FALSE))</f>
        <v>1.021610951</v>
      </c>
      <c r="T85" s="172">
        <f>MAX(VLOOKUP($C85,Calc_OppAtt!$A$47:$AM$66,T$2+1,FALSE),VLOOKUP($D85,Calc_OppAtt!$A$47:$AM$66,T$2+1,FALSE))</f>
        <v>1.178781636</v>
      </c>
      <c r="U85" s="172">
        <f>MAX(VLOOKUP($C85,Calc_OppAtt!$A$47:$AM$66,U$2+1,FALSE),VLOOKUP($D85,Calc_OppAtt!$A$47:$AM$66,U$2+1,FALSE))</f>
        <v>1.218074681</v>
      </c>
      <c r="V85" s="172">
        <f>MAX(VLOOKUP($C85,Calc_OppAtt!$A$47:$AM$66,V$2+1,FALSE),VLOOKUP($D85,Calc_OppAtt!$A$47:$AM$66,V$2+1,FALSE))</f>
        <v>1.021610951</v>
      </c>
      <c r="W85" s="172">
        <f>MAX(VLOOKUP($C85,Calc_OppAtt!$A$47:$AM$66,W$2+1,FALSE),VLOOKUP($D85,Calc_OppAtt!$A$47:$AM$66,W$2+1,FALSE))</f>
        <v>1.060903995</v>
      </c>
      <c r="X85" s="172">
        <f>MAX(VLOOKUP($C85,Calc_OppAtt!$A$47:$AM$66,X$2+1,FALSE),VLOOKUP($D85,Calc_OppAtt!$A$47:$AM$66,X$2+1,FALSE))</f>
        <v>1.178781636</v>
      </c>
      <c r="Y85" s="172">
        <f>MAX(VLOOKUP($C85,Calc_OppAtt!$A$47:$AM$66,Y$2+1,FALSE),VLOOKUP($D85,Calc_OppAtt!$A$47:$AM$66,Y$2+1,FALSE))</f>
        <v>1.178781636</v>
      </c>
      <c r="Z85" s="172">
        <f>MAX(VLOOKUP($C85,Calc_OppAtt!$A$47:$AM$66,Z$2+1,FALSE),VLOOKUP($D85,Calc_OppAtt!$A$47:$AM$66,Z$2+1,FALSE))</f>
        <v>1.296660024</v>
      </c>
      <c r="AA85" s="172">
        <f>MAX(VLOOKUP($C85,Calc_OppAtt!$A$47:$AM$66,AA$2+1,FALSE),VLOOKUP($D85,Calc_OppAtt!$A$47:$AM$66,AA$2+1,FALSE))</f>
        <v>0.8644402649</v>
      </c>
      <c r="AB85" s="172">
        <f>MAX(VLOOKUP($C85,Calc_OppAtt!$A$47:$AM$66,AB$2+1,FALSE),VLOOKUP($D85,Calc_OppAtt!$A$47:$AM$66,AB$2+1,FALSE))</f>
        <v>0.785854922</v>
      </c>
      <c r="AC85" s="172">
        <f>MAX(VLOOKUP($C85,Calc_OppAtt!$A$47:$AM$66,AC$2+1,FALSE),VLOOKUP($D85,Calc_OppAtt!$A$47:$AM$66,AC$2+1,FALSE))</f>
        <v>1.218074681</v>
      </c>
      <c r="AD85" s="172">
        <f>MAX(VLOOKUP($C85,Calc_OppAtt!$A$47:$AM$66,AD$2+1,FALSE),VLOOKUP($D85,Calc_OppAtt!$A$47:$AM$66,AD$2+1,FALSE))</f>
        <v>1.414538412</v>
      </c>
      <c r="AE85" s="172">
        <f>MAX(VLOOKUP($C85,Calc_OppAtt!$A$47:$AM$66,AE$2+1,FALSE),VLOOKUP($D85,Calc_OppAtt!$A$47:$AM$66,AE$2+1,FALSE))</f>
        <v>1.296660024</v>
      </c>
      <c r="AF85" s="172">
        <f>MAX(VLOOKUP($C85,Calc_OppAtt!$A$47:$AM$66,AF$2+1,FALSE),VLOOKUP($D85,Calc_OppAtt!$A$47:$AM$66,AF$2+1,FALSE))</f>
        <v>1.414538412</v>
      </c>
      <c r="AG85" s="172">
        <f>MAX(VLOOKUP($C85,Calc_OppAtt!$A$47:$AM$66,AG$2+1,FALSE),VLOOKUP($D85,Calc_OppAtt!$A$47:$AM$66,AG$2+1,FALSE))</f>
        <v>1.493123755</v>
      </c>
      <c r="AH85" s="172">
        <f>MAX(VLOOKUP($C85,Calc_OppAtt!$A$47:$AM$66,AH$2+1,FALSE),VLOOKUP($D85,Calc_OppAtt!$A$47:$AM$66,AH$2+1,FALSE))</f>
        <v>1.65029444</v>
      </c>
      <c r="AI85" s="172">
        <f>MAX(VLOOKUP($C85,Calc_OppAtt!$A$47:$AM$66,AI$2+1,FALSE),VLOOKUP($D85,Calc_OppAtt!$A$47:$AM$66,AI$2+1,FALSE))</f>
        <v>1.178781636</v>
      </c>
      <c r="AJ85" s="172">
        <f>MAX(VLOOKUP($C85,Calc_OppAtt!$A$47:$AM$66,AJ$2+1,FALSE),VLOOKUP($D85,Calc_OppAtt!$A$47:$AM$66,AJ$2+1,FALSE))</f>
        <v>0.8644402649</v>
      </c>
      <c r="AK85" s="172">
        <f>MAX(VLOOKUP($C85,Calc_OppAtt!$A$47:$AM$66,AK$2+1,FALSE),VLOOKUP($D85,Calc_OppAtt!$A$47:$AM$66,AK$2+1,FALSE))</f>
        <v>1.475821918</v>
      </c>
      <c r="AL85" s="172">
        <f>MAX(VLOOKUP($C85,Calc_OppAtt!$A$47:$AM$66,AL$2+1,FALSE),VLOOKUP($D85,Calc_OppAtt!$A$47:$AM$66,AL$2+1,FALSE))</f>
        <v>1.218074681</v>
      </c>
      <c r="AM85" s="172">
        <f>MAX(VLOOKUP($C85,Calc_OppAtt!$A$47:$AM$66,AM$2+1,FALSE),VLOOKUP($D85,Calc_OppAtt!$A$47:$AM$66,AM$2+1,FALSE))</f>
        <v>1.100196294</v>
      </c>
      <c r="AN85" s="172">
        <f>MAX(VLOOKUP($C85,Calc_OppAtt!$A$47:$AM$66,AN$2+1,FALSE),VLOOKUP($D85,Calc_OppAtt!$A$47:$AM$66,AN$2+1,FALSE))</f>
        <v>1.06869863</v>
      </c>
      <c r="AO85" s="172">
        <f>MAX(VLOOKUP($C85,Calc_OppAtt!$A$47:$AM$66,AO$2+1,FALSE),VLOOKUP($D85,Calc_OppAtt!$A$47:$AM$66,AO$2+1,FALSE))</f>
        <v>1.100196294</v>
      </c>
      <c r="AP85" s="172">
        <f>MAX(VLOOKUP($C85,Calc_OppAtt!$A$47:$AM$66,AP$2+1,FALSE),VLOOKUP($D85,Calc_OppAtt!$A$47:$AM$66,AP$2+1,FALSE))</f>
        <v>1.65029444</v>
      </c>
      <c r="AQ85" s="170"/>
      <c r="AR85" s="170"/>
    </row>
    <row r="86" ht="12.75" customHeight="1">
      <c r="A86" s="170">
        <f t="shared" si="1"/>
        <v>5</v>
      </c>
      <c r="B86" s="170">
        <f t="shared" si="2"/>
        <v>19</v>
      </c>
      <c r="C86" s="140" t="str">
        <f t="array" ref="C86">INDEX(Fixtures!$A$2:$A$21,A86)</f>
        <v>Cardiff</v>
      </c>
      <c r="D86" s="140" t="str">
        <f t="array" ref="D86">INDEX(Fixtures!$A$2:$A$21,B86)</f>
        <v>West Ham</v>
      </c>
      <c r="E86" s="172">
        <f>MAX(VLOOKUP($C86,Calc_OppAtt!$A$47:$AM$66,E$2+1,FALSE),VLOOKUP($D86,Calc_OppAtt!$A$47:$AM$66,E$2+1,FALSE))</f>
        <v>1.178781636</v>
      </c>
      <c r="F86" s="172">
        <f>MAX(VLOOKUP($C86,Calc_OppAtt!$A$47:$AM$66,F$2+1,FALSE),VLOOKUP($D86,Calc_OppAtt!$A$47:$AM$66,F$2+1,FALSE))</f>
        <v>1.218074681</v>
      </c>
      <c r="G86" s="172">
        <f>MAX(VLOOKUP($C86,Calc_OppAtt!$A$47:$AM$66,G$2+1,FALSE),VLOOKUP($D86,Calc_OppAtt!$A$47:$AM$66,G$2+1,FALSE))</f>
        <v>0.9823179059</v>
      </c>
      <c r="H86" s="172">
        <f>MAX(VLOOKUP($C86,Calc_OppAtt!$A$47:$AM$66,H$2+1,FALSE),VLOOKUP($D86,Calc_OppAtt!$A$47:$AM$66,H$2+1,FALSE))</f>
        <v>1.218074681</v>
      </c>
      <c r="I86" s="172">
        <f>MAX(VLOOKUP($C86,Calc_OppAtt!$A$47:$AM$66,I$2+1,FALSE),VLOOKUP($D86,Calc_OppAtt!$A$47:$AM$66,I$2+1,FALSE))</f>
        <v>0.8644402649</v>
      </c>
      <c r="J86" s="172">
        <f>MAX(VLOOKUP($C86,Calc_OppAtt!$A$47:$AM$66,J$2+1,FALSE),VLOOKUP($D86,Calc_OppAtt!$A$47:$AM$66,J$2+1,FALSE))</f>
        <v>0.8644402649</v>
      </c>
      <c r="K86" s="172">
        <f>MAX(VLOOKUP($C86,Calc_OppAtt!$A$47:$AM$66,K$2+1,FALSE),VLOOKUP($D86,Calc_OppAtt!$A$47:$AM$66,K$2+1,FALSE))</f>
        <v>0.8644402649</v>
      </c>
      <c r="L86" s="172">
        <f>MAX(VLOOKUP($C86,Calc_OppAtt!$A$47:$AM$66,L$2+1,FALSE),VLOOKUP($D86,Calc_OppAtt!$A$47:$AM$66,L$2+1,FALSE))</f>
        <v>0.9823179059</v>
      </c>
      <c r="M86" s="172">
        <f>MAX(VLOOKUP($C86,Calc_OppAtt!$A$47:$AM$66,M$2+1,FALSE),VLOOKUP($D86,Calc_OppAtt!$A$47:$AM$66,M$2+1,FALSE))</f>
        <v>1.475821918</v>
      </c>
      <c r="N86" s="172">
        <f>MAX(VLOOKUP($C86,Calc_OppAtt!$A$47:$AM$66,N$2+1,FALSE),VLOOKUP($D86,Calc_OppAtt!$A$47:$AM$66,N$2+1,FALSE))</f>
        <v>0.8644402649</v>
      </c>
      <c r="O86" s="172">
        <f>MAX(VLOOKUP($C86,Calc_OppAtt!$A$47:$AM$66,O$2+1,FALSE),VLOOKUP($D86,Calc_OppAtt!$A$47:$AM$66,O$2+1,FALSE))</f>
        <v>1.493123755</v>
      </c>
      <c r="P86" s="172">
        <f>MAX(VLOOKUP($C86,Calc_OppAtt!$A$47:$AM$66,P$2+1,FALSE),VLOOKUP($D86,Calc_OppAtt!$A$47:$AM$66,P$2+1,FALSE))</f>
        <v>1.139489338</v>
      </c>
      <c r="Q86" s="172">
        <f>MAX(VLOOKUP($C86,Calc_OppAtt!$A$47:$AM$66,Q$2+1,FALSE),VLOOKUP($D86,Calc_OppAtt!$A$47:$AM$66,Q$2+1,FALSE))</f>
        <v>0.8644402649</v>
      </c>
      <c r="R86" s="172">
        <f>MAX(VLOOKUP($C86,Calc_OppAtt!$A$47:$AM$66,R$2+1,FALSE),VLOOKUP($D86,Calc_OppAtt!$A$47:$AM$66,R$2+1,FALSE))</f>
        <v>1.06869863</v>
      </c>
      <c r="S86" s="172">
        <f>MAX(VLOOKUP($C86,Calc_OppAtt!$A$47:$AM$66,S$2+1,FALSE),VLOOKUP($D86,Calc_OppAtt!$A$47:$AM$66,S$2+1,FALSE))</f>
        <v>1.170479452</v>
      </c>
      <c r="T86" s="172">
        <f>MAX(VLOOKUP($C86,Calc_OppAtt!$A$47:$AM$66,T$2+1,FALSE),VLOOKUP($D86,Calc_OppAtt!$A$47:$AM$66,T$2+1,FALSE))</f>
        <v>1.178781636</v>
      </c>
      <c r="U86" s="172">
        <f>MAX(VLOOKUP($C86,Calc_OppAtt!$A$47:$AM$66,U$2+1,FALSE),VLOOKUP($D86,Calc_OppAtt!$A$47:$AM$66,U$2+1,FALSE))</f>
        <v>1.218074681</v>
      </c>
      <c r="V86" s="172">
        <f>MAX(VLOOKUP($C86,Calc_OppAtt!$A$47:$AM$66,V$2+1,FALSE),VLOOKUP($D86,Calc_OppAtt!$A$47:$AM$66,V$2+1,FALSE))</f>
        <v>1.296660024</v>
      </c>
      <c r="W86" s="172">
        <f>MAX(VLOOKUP($C86,Calc_OppAtt!$A$47:$AM$66,W$2+1,FALSE),VLOOKUP($D86,Calc_OppAtt!$A$47:$AM$66,W$2+1,FALSE))</f>
        <v>1.060903995</v>
      </c>
      <c r="X86" s="172">
        <f>MAX(VLOOKUP($C86,Calc_OppAtt!$A$47:$AM$66,X$2+1,FALSE),VLOOKUP($D86,Calc_OppAtt!$A$47:$AM$66,X$2+1,FALSE))</f>
        <v>0.8644402649</v>
      </c>
      <c r="Y86" s="172">
        <f>MAX(VLOOKUP($C86,Calc_OppAtt!$A$47:$AM$66,Y$2+1,FALSE),VLOOKUP($D86,Calc_OppAtt!$A$47:$AM$66,Y$2+1,FALSE))</f>
        <v>1.139489338</v>
      </c>
      <c r="Z86" s="172">
        <f>MAX(VLOOKUP($C86,Calc_OppAtt!$A$47:$AM$66,Z$2+1,FALSE),VLOOKUP($D86,Calc_OppAtt!$A$47:$AM$66,Z$2+1,FALSE))</f>
        <v>1.296660024</v>
      </c>
      <c r="AA86" s="172">
        <f>MAX(VLOOKUP($C86,Calc_OppAtt!$A$47:$AM$66,AA$2+1,FALSE),VLOOKUP($D86,Calc_OppAtt!$A$47:$AM$66,AA$2+1,FALSE))</f>
        <v>1.178781636</v>
      </c>
      <c r="AB86" s="172">
        <f>MAX(VLOOKUP($C86,Calc_OppAtt!$A$47:$AM$66,AB$2+1,FALSE),VLOOKUP($D86,Calc_OppAtt!$A$47:$AM$66,AB$2+1,FALSE))</f>
        <v>1.101176471</v>
      </c>
      <c r="AC86" s="172">
        <f>MAX(VLOOKUP($C86,Calc_OppAtt!$A$47:$AM$66,AC$2+1,FALSE),VLOOKUP($D86,Calc_OppAtt!$A$47:$AM$66,AC$2+1,FALSE))</f>
        <v>1.218074681</v>
      </c>
      <c r="AD86" s="172">
        <f>MAX(VLOOKUP($C86,Calc_OppAtt!$A$47:$AM$66,AD$2+1,FALSE),VLOOKUP($D86,Calc_OppAtt!$A$47:$AM$66,AD$2+1,FALSE))</f>
        <v>1.060903995</v>
      </c>
      <c r="AE86" s="172">
        <f>MAX(VLOOKUP($C86,Calc_OppAtt!$A$47:$AM$66,AE$2+1,FALSE),VLOOKUP($D86,Calc_OppAtt!$A$47:$AM$66,AE$2+1,FALSE))</f>
        <v>1.475821918</v>
      </c>
      <c r="AF86" s="172">
        <f>MAX(VLOOKUP($C86,Calc_OppAtt!$A$47:$AM$66,AF$2+1,FALSE),VLOOKUP($D86,Calc_OppAtt!$A$47:$AM$66,AF$2+1,FALSE))</f>
        <v>1.414538412</v>
      </c>
      <c r="AG86" s="172">
        <f>MAX(VLOOKUP($C86,Calc_OppAtt!$A$47:$AM$66,AG$2+1,FALSE),VLOOKUP($D86,Calc_OppAtt!$A$47:$AM$66,AG$2+1,FALSE))</f>
        <v>1.178781636</v>
      </c>
      <c r="AH86" s="172">
        <f>MAX(VLOOKUP($C86,Calc_OppAtt!$A$47:$AM$66,AH$2+1,FALSE),VLOOKUP($D86,Calc_OppAtt!$A$47:$AM$66,AH$2+1,FALSE))</f>
        <v>1.65029444</v>
      </c>
      <c r="AI86" s="172">
        <f>MAX(VLOOKUP($C86,Calc_OppAtt!$A$47:$AM$66,AI$2+1,FALSE),VLOOKUP($D86,Calc_OppAtt!$A$47:$AM$66,AI$2+1,FALSE))</f>
        <v>1.296660024</v>
      </c>
      <c r="AJ86" s="172">
        <f>MAX(VLOOKUP($C86,Calc_OppAtt!$A$47:$AM$66,AJ$2+1,FALSE),VLOOKUP($D86,Calc_OppAtt!$A$47:$AM$66,AJ$2+1,FALSE))</f>
        <v>1.414538412</v>
      </c>
      <c r="AK86" s="172">
        <f>MAX(VLOOKUP($C86,Calc_OppAtt!$A$47:$AM$66,AK$2+1,FALSE),VLOOKUP($D86,Calc_OppAtt!$A$47:$AM$66,AK$2+1,FALSE))</f>
        <v>0.6286834896</v>
      </c>
      <c r="AL86" s="172">
        <f>MAX(VLOOKUP($C86,Calc_OppAtt!$A$47:$AM$66,AL$2+1,FALSE),VLOOKUP($D86,Calc_OppAtt!$A$47:$AM$66,AL$2+1,FALSE))</f>
        <v>0.6679765344</v>
      </c>
      <c r="AM86" s="172">
        <f>MAX(VLOOKUP($C86,Calc_OppAtt!$A$47:$AM$66,AM$2+1,FALSE),VLOOKUP($D86,Calc_OppAtt!$A$47:$AM$66,AM$2+1,FALSE))</f>
        <v>1.493123755</v>
      </c>
      <c r="AN86" s="172">
        <f>MAX(VLOOKUP($C86,Calc_OppAtt!$A$47:$AM$66,AN$2+1,FALSE),VLOOKUP($D86,Calc_OppAtt!$A$47:$AM$66,AN$2+1,FALSE))</f>
        <v>1.04</v>
      </c>
      <c r="AO86" s="172">
        <f>MAX(VLOOKUP($C86,Calc_OppAtt!$A$47:$AM$66,AO$2+1,FALSE),VLOOKUP($D86,Calc_OppAtt!$A$47:$AM$66,AO$2+1,FALSE))</f>
        <v>1.178781636</v>
      </c>
      <c r="AP86" s="172">
        <f>MAX(VLOOKUP($C86,Calc_OppAtt!$A$47:$AM$66,AP$2+1,FALSE),VLOOKUP($D86,Calc_OppAtt!$A$47:$AM$66,AP$2+1,FALSE))</f>
        <v>1.218074681</v>
      </c>
      <c r="AQ86" s="170"/>
      <c r="AR86" s="170"/>
    </row>
    <row r="87" ht="12.75" customHeight="1">
      <c r="A87" s="170">
        <f t="shared" si="1"/>
        <v>5</v>
      </c>
      <c r="B87" s="170">
        <f t="shared" si="2"/>
        <v>20</v>
      </c>
      <c r="C87" s="140" t="str">
        <f t="array" ref="C87">INDEX(Fixtures!$A$2:$A$21,A87)</f>
        <v>Cardiff</v>
      </c>
      <c r="D87" s="140" t="str">
        <f t="array" ref="D87">INDEX(Fixtures!$A$2:$A$21,B87)</f>
        <v>Wolves</v>
      </c>
      <c r="E87" s="172">
        <f>MAX(VLOOKUP($C87,Calc_OppAtt!$A$47:$AM$66,E$2+1,FALSE),VLOOKUP($D87,Calc_OppAtt!$A$47:$AM$66,E$2+1,FALSE))</f>
        <v>1.414538412</v>
      </c>
      <c r="F87" s="172">
        <f>MAX(VLOOKUP($C87,Calc_OppAtt!$A$47:$AM$66,F$2+1,FALSE),VLOOKUP($D87,Calc_OppAtt!$A$47:$AM$66,F$2+1,FALSE))</f>
        <v>1.178781636</v>
      </c>
      <c r="G87" s="172">
        <f>MAX(VLOOKUP($C87,Calc_OppAtt!$A$47:$AM$66,G$2+1,FALSE),VLOOKUP($D87,Calc_OppAtt!$A$47:$AM$66,G$2+1,FALSE))</f>
        <v>0.9823179059</v>
      </c>
      <c r="H87" s="172">
        <f>MAX(VLOOKUP($C87,Calc_OppAtt!$A$47:$AM$66,H$2+1,FALSE),VLOOKUP($D87,Calc_OppAtt!$A$47:$AM$66,H$2+1,FALSE))</f>
        <v>1.218074681</v>
      </c>
      <c r="I87" s="172">
        <f>MAX(VLOOKUP($C87,Calc_OppAtt!$A$47:$AM$66,I$2+1,FALSE),VLOOKUP($D87,Calc_OppAtt!$A$47:$AM$66,I$2+1,FALSE))</f>
        <v>0.8644402649</v>
      </c>
      <c r="J87" s="172">
        <f>MAX(VLOOKUP($C87,Calc_OppAtt!$A$47:$AM$66,J$2+1,FALSE),VLOOKUP($D87,Calc_OppAtt!$A$47:$AM$66,J$2+1,FALSE))</f>
        <v>0.5108058486</v>
      </c>
      <c r="K87" s="172">
        <f>MAX(VLOOKUP($C87,Calc_OppAtt!$A$47:$AM$66,K$2+1,FALSE),VLOOKUP($D87,Calc_OppAtt!$A$47:$AM$66,K$2+1,FALSE))</f>
        <v>1.178781636</v>
      </c>
      <c r="L87" s="172">
        <f>MAX(VLOOKUP($C87,Calc_OppAtt!$A$47:$AM$66,L$2+1,FALSE),VLOOKUP($D87,Calc_OppAtt!$A$47:$AM$66,L$2+1,FALSE))</f>
        <v>1.060903995</v>
      </c>
      <c r="M87" s="172">
        <f>MAX(VLOOKUP($C87,Calc_OppAtt!$A$47:$AM$66,M$2+1,FALSE),VLOOKUP($D87,Calc_OppAtt!$A$47:$AM$66,M$2+1,FALSE))</f>
        <v>1.475821918</v>
      </c>
      <c r="N87" s="172">
        <f>MAX(VLOOKUP($C87,Calc_OppAtt!$A$47:$AM$66,N$2+1,FALSE),VLOOKUP($D87,Calc_OppAtt!$A$47:$AM$66,N$2+1,FALSE))</f>
        <v>0.9823179059</v>
      </c>
      <c r="O87" s="172">
        <f>MAX(VLOOKUP($C87,Calc_OppAtt!$A$47:$AM$66,O$2+1,FALSE),VLOOKUP($D87,Calc_OppAtt!$A$47:$AM$66,O$2+1,FALSE))</f>
        <v>1.493123755</v>
      </c>
      <c r="P87" s="172">
        <f>MAX(VLOOKUP($C87,Calc_OppAtt!$A$47:$AM$66,P$2+1,FALSE),VLOOKUP($D87,Calc_OppAtt!$A$47:$AM$66,P$2+1,FALSE))</f>
        <v>1.139489338</v>
      </c>
      <c r="Q87" s="172">
        <f>MAX(VLOOKUP($C87,Calc_OppAtt!$A$47:$AM$66,Q$2+1,FALSE),VLOOKUP($D87,Calc_OppAtt!$A$47:$AM$66,Q$2+1,FALSE))</f>
        <v>1.296660024</v>
      </c>
      <c r="R87" s="172">
        <f>MAX(VLOOKUP($C87,Calc_OppAtt!$A$47:$AM$66,R$2+1,FALSE),VLOOKUP($D87,Calc_OppAtt!$A$47:$AM$66,R$2+1,FALSE))</f>
        <v>1.06869863</v>
      </c>
      <c r="S87" s="172">
        <f>MAX(VLOOKUP($C87,Calc_OppAtt!$A$47:$AM$66,S$2+1,FALSE),VLOOKUP($D87,Calc_OppAtt!$A$47:$AM$66,S$2+1,FALSE))</f>
        <v>1.021610951</v>
      </c>
      <c r="T87" s="172">
        <f>MAX(VLOOKUP($C87,Calc_OppAtt!$A$47:$AM$66,T$2+1,FALSE),VLOOKUP($D87,Calc_OppAtt!$A$47:$AM$66,T$2+1,FALSE))</f>
        <v>1.178781636</v>
      </c>
      <c r="U87" s="172">
        <f>MAX(VLOOKUP($C87,Calc_OppAtt!$A$47:$AM$66,U$2+1,FALSE),VLOOKUP($D87,Calc_OppAtt!$A$47:$AM$66,U$2+1,FALSE))</f>
        <v>1.218074681</v>
      </c>
      <c r="V87" s="172">
        <f>MAX(VLOOKUP($C87,Calc_OppAtt!$A$47:$AM$66,V$2+1,FALSE),VLOOKUP($D87,Calc_OppAtt!$A$47:$AM$66,V$2+1,FALSE))</f>
        <v>1.100196294</v>
      </c>
      <c r="W87" s="172">
        <f>MAX(VLOOKUP($C87,Calc_OppAtt!$A$47:$AM$66,W$2+1,FALSE),VLOOKUP($D87,Calc_OppAtt!$A$47:$AM$66,W$2+1,FALSE))</f>
        <v>1.060903995</v>
      </c>
      <c r="X87" s="172">
        <f>MAX(VLOOKUP($C87,Calc_OppAtt!$A$47:$AM$66,X$2+1,FALSE),VLOOKUP($D87,Calc_OppAtt!$A$47:$AM$66,X$2+1,FALSE))</f>
        <v>0.8644402649</v>
      </c>
      <c r="Y87" s="172">
        <f>MAX(VLOOKUP($C87,Calc_OppAtt!$A$47:$AM$66,Y$2+1,FALSE),VLOOKUP($D87,Calc_OppAtt!$A$47:$AM$66,Y$2+1,FALSE))</f>
        <v>1.100196294</v>
      </c>
      <c r="Z87" s="172">
        <f>MAX(VLOOKUP($C87,Calc_OppAtt!$A$47:$AM$66,Z$2+1,FALSE),VLOOKUP($D87,Calc_OppAtt!$A$47:$AM$66,Z$2+1,FALSE))</f>
        <v>1.296660024</v>
      </c>
      <c r="AA87" s="172">
        <f>MAX(VLOOKUP($C87,Calc_OppAtt!$A$47:$AM$66,AA$2+1,FALSE),VLOOKUP($D87,Calc_OppAtt!$A$47:$AM$66,AA$2+1,FALSE))</f>
        <v>1.493123755</v>
      </c>
      <c r="AB87" s="172">
        <f>MAX(VLOOKUP($C87,Calc_OppAtt!$A$47:$AM$66,AB$2+1,FALSE),VLOOKUP($D87,Calc_OppAtt!$A$47:$AM$66,AB$2+1,FALSE))</f>
        <v>1.65029444</v>
      </c>
      <c r="AC87" s="172">
        <f>MAX(VLOOKUP($C87,Calc_OppAtt!$A$47:$AM$66,AC$2+1,FALSE),VLOOKUP($D87,Calc_OppAtt!$A$47:$AM$66,AC$2+1,FALSE))</f>
        <v>1.218074681</v>
      </c>
      <c r="AD87" s="172">
        <f>MAX(VLOOKUP($C87,Calc_OppAtt!$A$47:$AM$66,AD$2+1,FALSE),VLOOKUP($D87,Calc_OppAtt!$A$47:$AM$66,AD$2+1,FALSE))</f>
        <v>1.178781636</v>
      </c>
      <c r="AE87" s="172">
        <f>MAX(VLOOKUP($C87,Calc_OppAtt!$A$47:$AM$66,AE$2+1,FALSE),VLOOKUP($D87,Calc_OppAtt!$A$47:$AM$66,AE$2+1,FALSE))</f>
        <v>1.296660024</v>
      </c>
      <c r="AF87" s="172">
        <f>MAX(VLOOKUP($C87,Calc_OppAtt!$A$47:$AM$66,AF$2+1,FALSE),VLOOKUP($D87,Calc_OppAtt!$A$47:$AM$66,AF$2+1,FALSE))</f>
        <v>1.414538412</v>
      </c>
      <c r="AG87" s="172">
        <f>MAX(VLOOKUP($C87,Calc_OppAtt!$A$47:$AM$66,AG$2+1,FALSE),VLOOKUP($D87,Calc_OppAtt!$A$47:$AM$66,AG$2+1,FALSE))</f>
        <v>1.170479452</v>
      </c>
      <c r="AH87" s="172">
        <f>MAX(VLOOKUP($C87,Calc_OppAtt!$A$47:$AM$66,AH$2+1,FALSE),VLOOKUP($D87,Calc_OppAtt!$A$47:$AM$66,AH$2+1,FALSE))</f>
        <v>1.65029444</v>
      </c>
      <c r="AI87" s="172">
        <f>MAX(VLOOKUP($C87,Calc_OppAtt!$A$47:$AM$66,AI$2+1,FALSE),VLOOKUP($D87,Calc_OppAtt!$A$47:$AM$66,AI$2+1,FALSE))</f>
        <v>1.218074681</v>
      </c>
      <c r="AJ87" s="172">
        <f>MAX(VLOOKUP($C87,Calc_OppAtt!$A$47:$AM$66,AJ$2+1,FALSE),VLOOKUP($D87,Calc_OppAtt!$A$47:$AM$66,AJ$2+1,FALSE))</f>
        <v>0.8644402649</v>
      </c>
      <c r="AK87" s="172">
        <f>MAX(VLOOKUP($C87,Calc_OppAtt!$A$47:$AM$66,AK$2+1,FALSE),VLOOKUP($D87,Calc_OppAtt!$A$47:$AM$66,AK$2+1,FALSE))</f>
        <v>0.7465618773</v>
      </c>
      <c r="AL87" s="172">
        <f>MAX(VLOOKUP($C87,Calc_OppAtt!$A$47:$AM$66,AL$2+1,FALSE),VLOOKUP($D87,Calc_OppAtt!$A$47:$AM$66,AL$2+1,FALSE))</f>
        <v>1.021610951</v>
      </c>
      <c r="AM87" s="172">
        <f>MAX(VLOOKUP($C87,Calc_OppAtt!$A$47:$AM$66,AM$2+1,FALSE),VLOOKUP($D87,Calc_OppAtt!$A$47:$AM$66,AM$2+1,FALSE))</f>
        <v>1.139489338</v>
      </c>
      <c r="AN87" s="172">
        <f>MAX(VLOOKUP($C87,Calc_OppAtt!$A$47:$AM$66,AN$2+1,FALSE),VLOOKUP($D87,Calc_OppAtt!$A$47:$AM$66,AN$2+1,FALSE))</f>
        <v>1.218074681</v>
      </c>
      <c r="AO87" s="172">
        <f>MAX(VLOOKUP($C87,Calc_OppAtt!$A$47:$AM$66,AO$2+1,FALSE),VLOOKUP($D87,Calc_OppAtt!$A$47:$AM$66,AO$2+1,FALSE))</f>
        <v>1.475821918</v>
      </c>
      <c r="AP87" s="172">
        <f>MAX(VLOOKUP($C87,Calc_OppAtt!$A$47:$AM$66,AP$2+1,FALSE),VLOOKUP($D87,Calc_OppAtt!$A$47:$AM$66,AP$2+1,FALSE))</f>
        <v>0.392927461</v>
      </c>
      <c r="AQ87" s="170"/>
      <c r="AR87" s="170"/>
    </row>
    <row r="88" ht="12.75" customHeight="1">
      <c r="A88" s="170">
        <f t="shared" si="1"/>
        <v>6</v>
      </c>
      <c r="B88" s="170">
        <f t="shared" si="2"/>
        <v>7</v>
      </c>
      <c r="C88" s="140" t="str">
        <f t="array" ref="C88">INDEX(Fixtures!$A$2:$A$21,A88)</f>
        <v>Chelsea</v>
      </c>
      <c r="D88" s="140" t="str">
        <f t="array" ref="D88">INDEX(Fixtures!$A$2:$A$21,B88)</f>
        <v>Crystal Palace</v>
      </c>
      <c r="E88" s="172">
        <f>MAX(VLOOKUP($C88,Calc_OppAtt!$A$47:$AM$66,E$2+1,FALSE),VLOOKUP($D88,Calc_OppAtt!$A$47:$AM$66,E$2+1,FALSE))</f>
        <v>1.04</v>
      </c>
      <c r="F88" s="172">
        <f>MAX(VLOOKUP($C88,Calc_OppAtt!$A$47:$AM$66,F$2+1,FALSE),VLOOKUP($D88,Calc_OppAtt!$A$47:$AM$66,F$2+1,FALSE))</f>
        <v>1.218074681</v>
      </c>
      <c r="G88" s="172">
        <f>MAX(VLOOKUP($C88,Calc_OppAtt!$A$47:$AM$66,G$2+1,FALSE),VLOOKUP($D88,Calc_OppAtt!$A$47:$AM$66,G$2+1,FALSE))</f>
        <v>1.218074681</v>
      </c>
      <c r="H88" s="172">
        <f>MAX(VLOOKUP($C88,Calc_OppAtt!$A$47:$AM$66,H$2+1,FALSE),VLOOKUP($D88,Calc_OppAtt!$A$47:$AM$66,H$2+1,FALSE))</f>
        <v>1.218074681</v>
      </c>
      <c r="I88" s="172">
        <f>MAX(VLOOKUP($C88,Calc_OppAtt!$A$47:$AM$66,I$2+1,FALSE),VLOOKUP($D88,Calc_OppAtt!$A$47:$AM$66,I$2+1,FALSE))</f>
        <v>1.170479452</v>
      </c>
      <c r="J88" s="172">
        <f>MAX(VLOOKUP($C88,Calc_OppAtt!$A$47:$AM$66,J$2+1,FALSE),VLOOKUP($D88,Calc_OppAtt!$A$47:$AM$66,J$2+1,FALSE))</f>
        <v>1.178781636</v>
      </c>
      <c r="K88" s="172">
        <f>MAX(VLOOKUP($C88,Calc_OppAtt!$A$47:$AM$66,K$2+1,FALSE),VLOOKUP($D88,Calc_OppAtt!$A$47:$AM$66,K$2+1,FALSE))</f>
        <v>1.178781636</v>
      </c>
      <c r="L88" s="172">
        <f>MAX(VLOOKUP($C88,Calc_OppAtt!$A$47:$AM$66,L$2+1,FALSE),VLOOKUP($D88,Calc_OppAtt!$A$47:$AM$66,L$2+1,FALSE))</f>
        <v>1.06869863</v>
      </c>
      <c r="M88" s="172">
        <f>MAX(VLOOKUP($C88,Calc_OppAtt!$A$47:$AM$66,M$2+1,FALSE),VLOOKUP($D88,Calc_OppAtt!$A$47:$AM$66,M$2+1,FALSE))</f>
        <v>0.8644402649</v>
      </c>
      <c r="N88" s="172">
        <f>MAX(VLOOKUP($C88,Calc_OppAtt!$A$47:$AM$66,N$2+1,FALSE),VLOOKUP($D88,Calc_OppAtt!$A$47:$AM$66,N$2+1,FALSE))</f>
        <v>1.218074681</v>
      </c>
      <c r="O88" s="172">
        <f>MAX(VLOOKUP($C88,Calc_OppAtt!$A$47:$AM$66,O$2+1,FALSE),VLOOKUP($D88,Calc_OppAtt!$A$47:$AM$66,O$2+1,FALSE))</f>
        <v>1.100196294</v>
      </c>
      <c r="P88" s="172">
        <f>MAX(VLOOKUP($C88,Calc_OppAtt!$A$47:$AM$66,P$2+1,FALSE),VLOOKUP($D88,Calc_OppAtt!$A$47:$AM$66,P$2+1,FALSE))</f>
        <v>1.414538412</v>
      </c>
      <c r="Q88" s="172">
        <f>MAX(VLOOKUP($C88,Calc_OppAtt!$A$47:$AM$66,Q$2+1,FALSE),VLOOKUP($D88,Calc_OppAtt!$A$47:$AM$66,Q$2+1,FALSE))</f>
        <v>0.6286834896</v>
      </c>
      <c r="R88" s="172">
        <f>MAX(VLOOKUP($C88,Calc_OppAtt!$A$47:$AM$66,R$2+1,FALSE),VLOOKUP($D88,Calc_OppAtt!$A$47:$AM$66,R$2+1,FALSE))</f>
        <v>1.475821918</v>
      </c>
      <c r="S88" s="172">
        <f>MAX(VLOOKUP($C88,Calc_OppAtt!$A$47:$AM$66,S$2+1,FALSE),VLOOKUP($D88,Calc_OppAtt!$A$47:$AM$66,S$2+1,FALSE))</f>
        <v>1.101176471</v>
      </c>
      <c r="T88" s="172">
        <f>MAX(VLOOKUP($C88,Calc_OppAtt!$A$47:$AM$66,T$2+1,FALSE),VLOOKUP($D88,Calc_OppAtt!$A$47:$AM$66,T$2+1,FALSE))</f>
        <v>1.021610951</v>
      </c>
      <c r="U88" s="172">
        <f>MAX(VLOOKUP($C88,Calc_OppAtt!$A$47:$AM$66,U$2+1,FALSE),VLOOKUP($D88,Calc_OppAtt!$A$47:$AM$66,U$2+1,FALSE))</f>
        <v>1.493123755</v>
      </c>
      <c r="V88" s="172">
        <f>MAX(VLOOKUP($C88,Calc_OppAtt!$A$47:$AM$66,V$2+1,FALSE),VLOOKUP($D88,Calc_OppAtt!$A$47:$AM$66,V$2+1,FALSE))</f>
        <v>1.493123755</v>
      </c>
      <c r="W88" s="172">
        <f>MAX(VLOOKUP($C88,Calc_OppAtt!$A$47:$AM$66,W$2+1,FALSE),VLOOKUP($D88,Calc_OppAtt!$A$47:$AM$66,W$2+1,FALSE))</f>
        <v>1.218074681</v>
      </c>
      <c r="X88" s="172">
        <f>MAX(VLOOKUP($C88,Calc_OppAtt!$A$47:$AM$66,X$2+1,FALSE),VLOOKUP($D88,Calc_OppAtt!$A$47:$AM$66,X$2+1,FALSE))</f>
        <v>1.060903995</v>
      </c>
      <c r="Y88" s="172">
        <f>MAX(VLOOKUP($C88,Calc_OppAtt!$A$47:$AM$66,Y$2+1,FALSE),VLOOKUP($D88,Calc_OppAtt!$A$47:$AM$66,Y$2+1,FALSE))</f>
        <v>1.178781636</v>
      </c>
      <c r="Z88" s="172">
        <f>MAX(VLOOKUP($C88,Calc_OppAtt!$A$47:$AM$66,Z$2+1,FALSE),VLOOKUP($D88,Calc_OppAtt!$A$47:$AM$66,Z$2+1,FALSE))</f>
        <v>1.296660024</v>
      </c>
      <c r="AA88" s="172">
        <f>MAX(VLOOKUP($C88,Calc_OppAtt!$A$47:$AM$66,AA$2+1,FALSE),VLOOKUP($D88,Calc_OppAtt!$A$47:$AM$66,AA$2+1,FALSE))</f>
        <v>0.785854922</v>
      </c>
      <c r="AB88" s="172">
        <f>MAX(VLOOKUP($C88,Calc_OppAtt!$A$47:$AM$66,AB$2+1,FALSE),VLOOKUP($D88,Calc_OppAtt!$A$47:$AM$66,AB$2+1,FALSE))</f>
        <v>1.178781636</v>
      </c>
      <c r="AC88" s="172">
        <f>MAX(VLOOKUP($C88,Calc_OppAtt!$A$47:$AM$66,AC$2+1,FALSE),VLOOKUP($D88,Calc_OppAtt!$A$47:$AM$66,AC$2+1,FALSE))</f>
        <v>1.475821918</v>
      </c>
      <c r="AD88" s="172">
        <f>MAX(VLOOKUP($C88,Calc_OppAtt!$A$47:$AM$66,AD$2+1,FALSE),VLOOKUP($D88,Calc_OppAtt!$A$47:$AM$66,AD$2+1,FALSE))</f>
        <v>1.65029444</v>
      </c>
      <c r="AE88" s="172">
        <f>MAX(VLOOKUP($C88,Calc_OppAtt!$A$47:$AM$66,AE$2+1,FALSE),VLOOKUP($D88,Calc_OppAtt!$A$47:$AM$66,AE$2+1,FALSE))</f>
        <v>1.139489338</v>
      </c>
      <c r="AF88" s="172">
        <f>MAX(VLOOKUP($C88,Calc_OppAtt!$A$47:$AM$66,AF$2+1,FALSE),VLOOKUP($D88,Calc_OppAtt!$A$47:$AM$66,AF$2+1,FALSE))</f>
        <v>0.785854922</v>
      </c>
      <c r="AG88" s="172">
        <f>MAX(VLOOKUP($C88,Calc_OppAtt!$A$47:$AM$66,AG$2+1,FALSE),VLOOKUP($D88,Calc_OppAtt!$A$47:$AM$66,AG$2+1,FALSE))</f>
        <v>1.04</v>
      </c>
      <c r="AH88" s="172">
        <f>MAX(VLOOKUP($C88,Calc_OppAtt!$A$47:$AM$66,AH$2+1,FALSE),VLOOKUP($D88,Calc_OppAtt!$A$47:$AM$66,AH$2+1,FALSE))</f>
        <v>1.139489338</v>
      </c>
      <c r="AI88" s="172">
        <f>MAX(VLOOKUP($C88,Calc_OppAtt!$A$47:$AM$66,AI$2+1,FALSE),VLOOKUP($D88,Calc_OppAtt!$A$47:$AM$66,AI$2+1,FALSE))</f>
        <v>0.8644402649</v>
      </c>
      <c r="AJ88" s="172">
        <f>MAX(VLOOKUP($C88,Calc_OppAtt!$A$47:$AM$66,AJ$2+1,FALSE),VLOOKUP($D88,Calc_OppAtt!$A$47:$AM$66,AJ$2+1,FALSE))</f>
        <v>1.296660024</v>
      </c>
      <c r="AK88" s="172">
        <f>MAX(VLOOKUP($C88,Calc_OppAtt!$A$47:$AM$66,AK$2+1,FALSE),VLOOKUP($D88,Calc_OppAtt!$A$47:$AM$66,AK$2+1,FALSE))</f>
        <v>1.65029444</v>
      </c>
      <c r="AL88" s="172">
        <f>MAX(VLOOKUP($C88,Calc_OppAtt!$A$47:$AM$66,AL$2+1,FALSE),VLOOKUP($D88,Calc_OppAtt!$A$47:$AM$66,AL$2+1,FALSE))</f>
        <v>0.5108058486</v>
      </c>
      <c r="AM88" s="172">
        <f>MAX(VLOOKUP($C88,Calc_OppAtt!$A$47:$AM$66,AM$2+1,FALSE),VLOOKUP($D88,Calc_OppAtt!$A$47:$AM$66,AM$2+1,FALSE))</f>
        <v>0.8644402649</v>
      </c>
      <c r="AN88" s="172">
        <f>MAX(VLOOKUP($C88,Calc_OppAtt!$A$47:$AM$66,AN$2+1,FALSE),VLOOKUP($D88,Calc_OppAtt!$A$47:$AM$66,AN$2+1,FALSE))</f>
        <v>1.414538412</v>
      </c>
      <c r="AO88" s="172">
        <f>MAX(VLOOKUP($C88,Calc_OppAtt!$A$47:$AM$66,AO$2+1,FALSE),VLOOKUP($D88,Calc_OppAtt!$A$47:$AM$66,AO$2+1,FALSE))</f>
        <v>1.296660024</v>
      </c>
      <c r="AP88" s="172">
        <f>MAX(VLOOKUP($C88,Calc_OppAtt!$A$47:$AM$66,AP$2+1,FALSE),VLOOKUP($D88,Calc_OppAtt!$A$47:$AM$66,AP$2+1,FALSE))</f>
        <v>1.218074681</v>
      </c>
      <c r="AQ88" s="170"/>
      <c r="AR88" s="170"/>
    </row>
    <row r="89" ht="12.75" customHeight="1">
      <c r="A89" s="170">
        <f t="shared" si="1"/>
        <v>6</v>
      </c>
      <c r="B89" s="170">
        <f t="shared" si="2"/>
        <v>8</v>
      </c>
      <c r="C89" s="140" t="str">
        <f t="array" ref="C89">INDEX(Fixtures!$A$2:$A$21,A89)</f>
        <v>Chelsea</v>
      </c>
      <c r="D89" s="140" t="str">
        <f t="array" ref="D89">INDEX(Fixtures!$A$2:$A$21,B89)</f>
        <v>Everton</v>
      </c>
      <c r="E89" s="172">
        <f>MAX(VLOOKUP($C89,Calc_OppAtt!$A$47:$AM$66,E$2+1,FALSE),VLOOKUP($D89,Calc_OppAtt!$A$47:$AM$66,E$2+1,FALSE))</f>
        <v>1.101176471</v>
      </c>
      <c r="F89" s="172">
        <f>MAX(VLOOKUP($C89,Calc_OppAtt!$A$47:$AM$66,F$2+1,FALSE),VLOOKUP($D89,Calc_OppAtt!$A$47:$AM$66,F$2+1,FALSE))</f>
        <v>1.218074681</v>
      </c>
      <c r="G89" s="172">
        <f>MAX(VLOOKUP($C89,Calc_OppAtt!$A$47:$AM$66,G$2+1,FALSE),VLOOKUP($D89,Calc_OppAtt!$A$47:$AM$66,G$2+1,FALSE))</f>
        <v>1.178781636</v>
      </c>
      <c r="H89" s="172">
        <f>MAX(VLOOKUP($C89,Calc_OppAtt!$A$47:$AM$66,H$2+1,FALSE),VLOOKUP($D89,Calc_OppAtt!$A$47:$AM$66,H$2+1,FALSE))</f>
        <v>1.296660024</v>
      </c>
      <c r="I89" s="172">
        <f>MAX(VLOOKUP($C89,Calc_OppAtt!$A$47:$AM$66,I$2+1,FALSE),VLOOKUP($D89,Calc_OppAtt!$A$47:$AM$66,I$2+1,FALSE))</f>
        <v>1.65029444</v>
      </c>
      <c r="J89" s="172">
        <f>MAX(VLOOKUP($C89,Calc_OppAtt!$A$47:$AM$66,J$2+1,FALSE),VLOOKUP($D89,Calc_OppAtt!$A$47:$AM$66,J$2+1,FALSE))</f>
        <v>1.021610951</v>
      </c>
      <c r="K89" s="172">
        <f>MAX(VLOOKUP($C89,Calc_OppAtt!$A$47:$AM$66,K$2+1,FALSE),VLOOKUP($D89,Calc_OppAtt!$A$47:$AM$66,K$2+1,FALSE))</f>
        <v>1.475821918</v>
      </c>
      <c r="L89" s="172">
        <f>MAX(VLOOKUP($C89,Calc_OppAtt!$A$47:$AM$66,L$2+1,FALSE),VLOOKUP($D89,Calc_OppAtt!$A$47:$AM$66,L$2+1,FALSE))</f>
        <v>1.021610951</v>
      </c>
      <c r="M89" s="172">
        <f>MAX(VLOOKUP($C89,Calc_OppAtt!$A$47:$AM$66,M$2+1,FALSE),VLOOKUP($D89,Calc_OppAtt!$A$47:$AM$66,M$2+1,FALSE))</f>
        <v>1.100196294</v>
      </c>
      <c r="N89" s="172">
        <f>MAX(VLOOKUP($C89,Calc_OppAtt!$A$47:$AM$66,N$2+1,FALSE),VLOOKUP($D89,Calc_OppAtt!$A$47:$AM$66,N$2+1,FALSE))</f>
        <v>0.6679765344</v>
      </c>
      <c r="O89" s="172">
        <f>MAX(VLOOKUP($C89,Calc_OppAtt!$A$47:$AM$66,O$2+1,FALSE),VLOOKUP($D89,Calc_OppAtt!$A$47:$AM$66,O$2+1,FALSE))</f>
        <v>1.139489338</v>
      </c>
      <c r="P89" s="172">
        <f>MAX(VLOOKUP($C89,Calc_OppAtt!$A$47:$AM$66,P$2+1,FALSE),VLOOKUP($D89,Calc_OppAtt!$A$47:$AM$66,P$2+1,FALSE))</f>
        <v>1.414538412</v>
      </c>
      <c r="Q89" s="172">
        <f>MAX(VLOOKUP($C89,Calc_OppAtt!$A$47:$AM$66,Q$2+1,FALSE),VLOOKUP($D89,Calc_OppAtt!$A$47:$AM$66,Q$2+1,FALSE))</f>
        <v>1.170479452</v>
      </c>
      <c r="R89" s="172">
        <f>MAX(VLOOKUP($C89,Calc_OppAtt!$A$47:$AM$66,R$2+1,FALSE),VLOOKUP($D89,Calc_OppAtt!$A$47:$AM$66,R$2+1,FALSE))</f>
        <v>1.475821918</v>
      </c>
      <c r="S89" s="172">
        <f>MAX(VLOOKUP($C89,Calc_OppAtt!$A$47:$AM$66,S$2+1,FALSE),VLOOKUP($D89,Calc_OppAtt!$A$47:$AM$66,S$2+1,FALSE))</f>
        <v>1.178781636</v>
      </c>
      <c r="T89" s="172">
        <f>MAX(VLOOKUP($C89,Calc_OppAtt!$A$47:$AM$66,T$2+1,FALSE),VLOOKUP($D89,Calc_OppAtt!$A$47:$AM$66,T$2+1,FALSE))</f>
        <v>1.296660024</v>
      </c>
      <c r="U89" s="172">
        <f>MAX(VLOOKUP($C89,Calc_OppAtt!$A$47:$AM$66,U$2+1,FALSE),VLOOKUP($D89,Calc_OppAtt!$A$47:$AM$66,U$2+1,FALSE))</f>
        <v>0.9823179059</v>
      </c>
      <c r="V89" s="172">
        <f>MAX(VLOOKUP($C89,Calc_OppAtt!$A$47:$AM$66,V$2+1,FALSE),VLOOKUP($D89,Calc_OppAtt!$A$47:$AM$66,V$2+1,FALSE))</f>
        <v>1.493123755</v>
      </c>
      <c r="W89" s="172">
        <f>MAX(VLOOKUP($C89,Calc_OppAtt!$A$47:$AM$66,W$2+1,FALSE),VLOOKUP($D89,Calc_OppAtt!$A$47:$AM$66,W$2+1,FALSE))</f>
        <v>1.218074681</v>
      </c>
      <c r="X89" s="172">
        <f>MAX(VLOOKUP($C89,Calc_OppAtt!$A$47:$AM$66,X$2+1,FALSE),VLOOKUP($D89,Calc_OppAtt!$A$47:$AM$66,X$2+1,FALSE))</f>
        <v>1.060903995</v>
      </c>
      <c r="Y89" s="172">
        <f>MAX(VLOOKUP($C89,Calc_OppAtt!$A$47:$AM$66,Y$2+1,FALSE),VLOOKUP($D89,Calc_OppAtt!$A$47:$AM$66,Y$2+1,FALSE))</f>
        <v>1.493123755</v>
      </c>
      <c r="Z89" s="172">
        <f>MAX(VLOOKUP($C89,Calc_OppAtt!$A$47:$AM$66,Z$2+1,FALSE),VLOOKUP($D89,Calc_OppAtt!$A$47:$AM$66,Z$2+1,FALSE))</f>
        <v>1.218074681</v>
      </c>
      <c r="AA89" s="172">
        <f>MAX(VLOOKUP($C89,Calc_OppAtt!$A$47:$AM$66,AA$2+1,FALSE),VLOOKUP($D89,Calc_OppAtt!$A$47:$AM$66,AA$2+1,FALSE))</f>
        <v>1.021610951</v>
      </c>
      <c r="AB89" s="172">
        <f>MAX(VLOOKUP($C89,Calc_OppAtt!$A$47:$AM$66,AB$2+1,FALSE),VLOOKUP($D89,Calc_OppAtt!$A$47:$AM$66,AB$2+1,FALSE))</f>
        <v>1.178781636</v>
      </c>
      <c r="AC89" s="172">
        <f>MAX(VLOOKUP($C89,Calc_OppAtt!$A$47:$AM$66,AC$2+1,FALSE),VLOOKUP($D89,Calc_OppAtt!$A$47:$AM$66,AC$2+1,FALSE))</f>
        <v>1.296660024</v>
      </c>
      <c r="AD89" s="172">
        <f>MAX(VLOOKUP($C89,Calc_OppAtt!$A$47:$AM$66,AD$2+1,FALSE),VLOOKUP($D89,Calc_OppAtt!$A$47:$AM$66,AD$2+1,FALSE))</f>
        <v>1.218074681</v>
      </c>
      <c r="AE89" s="172">
        <f>MAX(VLOOKUP($C89,Calc_OppAtt!$A$47:$AM$66,AE$2+1,FALSE),VLOOKUP($D89,Calc_OppAtt!$A$47:$AM$66,AE$2+1,FALSE))</f>
        <v>1.139489338</v>
      </c>
      <c r="AF89" s="172">
        <f>MAX(VLOOKUP($C89,Calc_OppAtt!$A$47:$AM$66,AF$2+1,FALSE),VLOOKUP($D89,Calc_OppAtt!$A$47:$AM$66,AF$2+1,FALSE))</f>
        <v>0.9788235294</v>
      </c>
      <c r="AG89" s="172">
        <f>MAX(VLOOKUP($C89,Calc_OppAtt!$A$47:$AM$66,AG$2+1,FALSE),VLOOKUP($D89,Calc_OppAtt!$A$47:$AM$66,AG$2+1,FALSE))</f>
        <v>1.100196294</v>
      </c>
      <c r="AH89" s="172">
        <f>MAX(VLOOKUP($C89,Calc_OppAtt!$A$47:$AM$66,AH$2+1,FALSE),VLOOKUP($D89,Calc_OppAtt!$A$47:$AM$66,AH$2+1,FALSE))</f>
        <v>1.06869863</v>
      </c>
      <c r="AI89" s="172">
        <f>MAX(VLOOKUP($C89,Calc_OppAtt!$A$47:$AM$66,AI$2+1,FALSE),VLOOKUP($D89,Calc_OppAtt!$A$47:$AM$66,AI$2+1,FALSE))</f>
        <v>0.8644402649</v>
      </c>
      <c r="AJ89" s="172">
        <f>MAX(VLOOKUP($C89,Calc_OppAtt!$A$47:$AM$66,AJ$2+1,FALSE),VLOOKUP($D89,Calc_OppAtt!$A$47:$AM$66,AJ$2+1,FALSE))</f>
        <v>1.021610951</v>
      </c>
      <c r="AK89" s="172">
        <f>MAX(VLOOKUP($C89,Calc_OppAtt!$A$47:$AM$66,AK$2+1,FALSE),VLOOKUP($D89,Calc_OppAtt!$A$47:$AM$66,AK$2+1,FALSE))</f>
        <v>1.65029444</v>
      </c>
      <c r="AL89" s="172">
        <f>MAX(VLOOKUP($C89,Calc_OppAtt!$A$47:$AM$66,AL$2+1,FALSE),VLOOKUP($D89,Calc_OppAtt!$A$47:$AM$66,AL$2+1,FALSE))</f>
        <v>1.04</v>
      </c>
      <c r="AM89" s="172">
        <f>MAX(VLOOKUP($C89,Calc_OppAtt!$A$47:$AM$66,AM$2+1,FALSE),VLOOKUP($D89,Calc_OppAtt!$A$47:$AM$66,AM$2+1,FALSE))</f>
        <v>0.8644402649</v>
      </c>
      <c r="AN89" s="172">
        <f>MAX(VLOOKUP($C89,Calc_OppAtt!$A$47:$AM$66,AN$2+1,FALSE),VLOOKUP($D89,Calc_OppAtt!$A$47:$AM$66,AN$2+1,FALSE))</f>
        <v>1.060903995</v>
      </c>
      <c r="AO89" s="172">
        <f>MAX(VLOOKUP($C89,Calc_OppAtt!$A$47:$AM$66,AO$2+1,FALSE),VLOOKUP($D89,Calc_OppAtt!$A$47:$AM$66,AO$2+1,FALSE))</f>
        <v>1.296660024</v>
      </c>
      <c r="AP89" s="172">
        <f>MAX(VLOOKUP($C89,Calc_OppAtt!$A$47:$AM$66,AP$2+1,FALSE),VLOOKUP($D89,Calc_OppAtt!$A$47:$AM$66,AP$2+1,FALSE))</f>
        <v>0.8644402649</v>
      </c>
      <c r="AQ89" s="170"/>
      <c r="AR89" s="170"/>
    </row>
    <row r="90" ht="12.75" customHeight="1">
      <c r="A90" s="170">
        <f t="shared" si="1"/>
        <v>6</v>
      </c>
      <c r="B90" s="170">
        <f t="shared" si="2"/>
        <v>9</v>
      </c>
      <c r="C90" s="140" t="str">
        <f t="array" ref="C90">INDEX(Fixtures!$A$2:$A$21,A90)</f>
        <v>Chelsea</v>
      </c>
      <c r="D90" s="140" t="str">
        <f t="array" ref="D90">INDEX(Fixtures!$A$2:$A$21,B90)</f>
        <v>Fulham</v>
      </c>
      <c r="E90" s="172">
        <f>MAX(VLOOKUP($C90,Calc_OppAtt!$A$47:$AM$66,E$2+1,FALSE),VLOOKUP($D90,Calc_OppAtt!$A$47:$AM$66,E$2+1,FALSE))</f>
        <v>1.100196294</v>
      </c>
      <c r="F90" s="172">
        <f>MAX(VLOOKUP($C90,Calc_OppAtt!$A$47:$AM$66,F$2+1,FALSE),VLOOKUP($D90,Calc_OppAtt!$A$47:$AM$66,F$2+1,FALSE))</f>
        <v>1.218074681</v>
      </c>
      <c r="G90" s="172">
        <f>MAX(VLOOKUP($C90,Calc_OppAtt!$A$47:$AM$66,G$2+1,FALSE),VLOOKUP($D90,Calc_OppAtt!$A$47:$AM$66,G$2+1,FALSE))</f>
        <v>0.8644402649</v>
      </c>
      <c r="H90" s="172">
        <f>MAX(VLOOKUP($C90,Calc_OppAtt!$A$47:$AM$66,H$2+1,FALSE),VLOOKUP($D90,Calc_OppAtt!$A$47:$AM$66,H$2+1,FALSE))</f>
        <v>1.218074681</v>
      </c>
      <c r="I90" s="172">
        <f>MAX(VLOOKUP($C90,Calc_OppAtt!$A$47:$AM$66,I$2+1,FALSE),VLOOKUP($D90,Calc_OppAtt!$A$47:$AM$66,I$2+1,FALSE))</f>
        <v>1.170479452</v>
      </c>
      <c r="J90" s="172">
        <f>MAX(VLOOKUP($C90,Calc_OppAtt!$A$47:$AM$66,J$2+1,FALSE),VLOOKUP($D90,Calc_OppAtt!$A$47:$AM$66,J$2+1,FALSE))</f>
        <v>1.296660024</v>
      </c>
      <c r="K90" s="172">
        <f>MAX(VLOOKUP($C90,Calc_OppAtt!$A$47:$AM$66,K$2+1,FALSE),VLOOKUP($D90,Calc_OppAtt!$A$47:$AM$66,K$2+1,FALSE))</f>
        <v>1.100196294</v>
      </c>
      <c r="L90" s="172">
        <f>MAX(VLOOKUP($C90,Calc_OppAtt!$A$47:$AM$66,L$2+1,FALSE),VLOOKUP($D90,Calc_OppAtt!$A$47:$AM$66,L$2+1,FALSE))</f>
        <v>1.218074681</v>
      </c>
      <c r="M90" s="172">
        <f>MAX(VLOOKUP($C90,Calc_OppAtt!$A$47:$AM$66,M$2+1,FALSE),VLOOKUP($D90,Calc_OppAtt!$A$47:$AM$66,M$2+1,FALSE))</f>
        <v>0.9788235294</v>
      </c>
      <c r="N90" s="172">
        <f>MAX(VLOOKUP($C90,Calc_OppAtt!$A$47:$AM$66,N$2+1,FALSE),VLOOKUP($D90,Calc_OppAtt!$A$47:$AM$66,N$2+1,FALSE))</f>
        <v>1.218074681</v>
      </c>
      <c r="O90" s="172">
        <f>MAX(VLOOKUP($C90,Calc_OppAtt!$A$47:$AM$66,O$2+1,FALSE),VLOOKUP($D90,Calc_OppAtt!$A$47:$AM$66,O$2+1,FALSE))</f>
        <v>1.100196294</v>
      </c>
      <c r="P90" s="172">
        <f>MAX(VLOOKUP($C90,Calc_OppAtt!$A$47:$AM$66,P$2+1,FALSE),VLOOKUP($D90,Calc_OppAtt!$A$47:$AM$66,P$2+1,FALSE))</f>
        <v>1.414538412</v>
      </c>
      <c r="Q90" s="172">
        <f>MAX(VLOOKUP($C90,Calc_OppAtt!$A$47:$AM$66,Q$2+1,FALSE),VLOOKUP($D90,Calc_OppAtt!$A$47:$AM$66,Q$2+1,FALSE))</f>
        <v>1.178781636</v>
      </c>
      <c r="R90" s="172">
        <f>MAX(VLOOKUP($C90,Calc_OppAtt!$A$47:$AM$66,R$2+1,FALSE),VLOOKUP($D90,Calc_OppAtt!$A$47:$AM$66,R$2+1,FALSE))</f>
        <v>1.475821918</v>
      </c>
      <c r="S90" s="172">
        <f>MAX(VLOOKUP($C90,Calc_OppAtt!$A$47:$AM$66,S$2+1,FALSE),VLOOKUP($D90,Calc_OppAtt!$A$47:$AM$66,S$2+1,FALSE))</f>
        <v>1.493123755</v>
      </c>
      <c r="T90" s="172">
        <f>MAX(VLOOKUP($C90,Calc_OppAtt!$A$47:$AM$66,T$2+1,FALSE),VLOOKUP($D90,Calc_OppAtt!$A$47:$AM$66,T$2+1,FALSE))</f>
        <v>0.5108058486</v>
      </c>
      <c r="U90" s="172">
        <f>MAX(VLOOKUP($C90,Calc_OppAtt!$A$47:$AM$66,U$2+1,FALSE),VLOOKUP($D90,Calc_OppAtt!$A$47:$AM$66,U$2+1,FALSE))</f>
        <v>1.65029444</v>
      </c>
      <c r="V90" s="172">
        <f>MAX(VLOOKUP($C90,Calc_OppAtt!$A$47:$AM$66,V$2+1,FALSE),VLOOKUP($D90,Calc_OppAtt!$A$47:$AM$66,V$2+1,FALSE))</f>
        <v>1.493123755</v>
      </c>
      <c r="W90" s="172">
        <f>MAX(VLOOKUP($C90,Calc_OppAtt!$A$47:$AM$66,W$2+1,FALSE),VLOOKUP($D90,Calc_OppAtt!$A$47:$AM$66,W$2+1,FALSE))</f>
        <v>1.218074681</v>
      </c>
      <c r="X90" s="172">
        <f>MAX(VLOOKUP($C90,Calc_OppAtt!$A$47:$AM$66,X$2+1,FALSE),VLOOKUP($D90,Calc_OppAtt!$A$47:$AM$66,X$2+1,FALSE))</f>
        <v>1.296660024</v>
      </c>
      <c r="Y90" s="172">
        <f>MAX(VLOOKUP($C90,Calc_OppAtt!$A$47:$AM$66,Y$2+1,FALSE),VLOOKUP($D90,Calc_OppAtt!$A$47:$AM$66,Y$2+1,FALSE))</f>
        <v>1.178781636</v>
      </c>
      <c r="Z90" s="172">
        <f>MAX(VLOOKUP($C90,Calc_OppAtt!$A$47:$AM$66,Z$2+1,FALSE),VLOOKUP($D90,Calc_OppAtt!$A$47:$AM$66,Z$2+1,FALSE))</f>
        <v>1.178781636</v>
      </c>
      <c r="AA90" s="172">
        <f>MAX(VLOOKUP($C90,Calc_OppAtt!$A$47:$AM$66,AA$2+1,FALSE),VLOOKUP($D90,Calc_OppAtt!$A$47:$AM$66,AA$2+1,FALSE))</f>
        <v>0.785854922</v>
      </c>
      <c r="AB90" s="172">
        <f>MAX(VLOOKUP($C90,Calc_OppAtt!$A$47:$AM$66,AB$2+1,FALSE),VLOOKUP($D90,Calc_OppAtt!$A$47:$AM$66,AB$2+1,FALSE))</f>
        <v>1.178781636</v>
      </c>
      <c r="AC90" s="172">
        <f>MAX(VLOOKUP($C90,Calc_OppAtt!$A$47:$AM$66,AC$2+1,FALSE),VLOOKUP($D90,Calc_OppAtt!$A$47:$AM$66,AC$2+1,FALSE))</f>
        <v>1.296660024</v>
      </c>
      <c r="AD90" s="172">
        <f>MAX(VLOOKUP($C90,Calc_OppAtt!$A$47:$AM$66,AD$2+1,FALSE),VLOOKUP($D90,Calc_OppAtt!$A$47:$AM$66,AD$2+1,FALSE))</f>
        <v>0.7465618773</v>
      </c>
      <c r="AE90" s="172">
        <f>MAX(VLOOKUP($C90,Calc_OppAtt!$A$47:$AM$66,AE$2+1,FALSE),VLOOKUP($D90,Calc_OppAtt!$A$47:$AM$66,AE$2+1,FALSE))</f>
        <v>1.139489338</v>
      </c>
      <c r="AF90" s="172">
        <f>MAX(VLOOKUP($C90,Calc_OppAtt!$A$47:$AM$66,AF$2+1,FALSE),VLOOKUP($D90,Calc_OppAtt!$A$47:$AM$66,AF$2+1,FALSE))</f>
        <v>1.021610951</v>
      </c>
      <c r="AG90" s="172">
        <f>MAX(VLOOKUP($C90,Calc_OppAtt!$A$47:$AM$66,AG$2+1,FALSE),VLOOKUP($D90,Calc_OppAtt!$A$47:$AM$66,AG$2+1,FALSE))</f>
        <v>1.04</v>
      </c>
      <c r="AH90" s="172">
        <f>MAX(VLOOKUP($C90,Calc_OppAtt!$A$47:$AM$66,AH$2+1,FALSE),VLOOKUP($D90,Calc_OppAtt!$A$47:$AM$66,AH$2+1,FALSE))</f>
        <v>1.06869863</v>
      </c>
      <c r="AI90" s="172">
        <f>MAX(VLOOKUP($C90,Calc_OppAtt!$A$47:$AM$66,AI$2+1,FALSE),VLOOKUP($D90,Calc_OppAtt!$A$47:$AM$66,AI$2+1,FALSE))</f>
        <v>1.100196294</v>
      </c>
      <c r="AJ90" s="172">
        <f>MAX(VLOOKUP($C90,Calc_OppAtt!$A$47:$AM$66,AJ$2+1,FALSE),VLOOKUP($D90,Calc_OppAtt!$A$47:$AM$66,AJ$2+1,FALSE))</f>
        <v>0.9788235294</v>
      </c>
      <c r="AK90" s="172">
        <f>MAX(VLOOKUP($C90,Calc_OppAtt!$A$47:$AM$66,AK$2+1,FALSE),VLOOKUP($D90,Calc_OppAtt!$A$47:$AM$66,AK$2+1,FALSE))</f>
        <v>1.65029444</v>
      </c>
      <c r="AL90" s="172">
        <f>MAX(VLOOKUP($C90,Calc_OppAtt!$A$47:$AM$66,AL$2+1,FALSE),VLOOKUP($D90,Calc_OppAtt!$A$47:$AM$66,AL$2+1,FALSE))</f>
        <v>1.414538412</v>
      </c>
      <c r="AM90" s="172">
        <f>MAX(VLOOKUP($C90,Calc_OppAtt!$A$47:$AM$66,AM$2+1,FALSE),VLOOKUP($D90,Calc_OppAtt!$A$47:$AM$66,AM$2+1,FALSE))</f>
        <v>1.178781636</v>
      </c>
      <c r="AN90" s="172">
        <f>MAX(VLOOKUP($C90,Calc_OppAtt!$A$47:$AM$66,AN$2+1,FALSE),VLOOKUP($D90,Calc_OppAtt!$A$47:$AM$66,AN$2+1,FALSE))</f>
        <v>1.170479452</v>
      </c>
      <c r="AO90" s="172">
        <f>MAX(VLOOKUP($C90,Calc_OppAtt!$A$47:$AM$66,AO$2+1,FALSE),VLOOKUP($D90,Calc_OppAtt!$A$47:$AM$66,AO$2+1,FALSE))</f>
        <v>1.296660024</v>
      </c>
      <c r="AP90" s="172">
        <f>MAX(VLOOKUP($C90,Calc_OppAtt!$A$47:$AM$66,AP$2+1,FALSE),VLOOKUP($D90,Calc_OppAtt!$A$47:$AM$66,AP$2+1,FALSE))</f>
        <v>1.178781636</v>
      </c>
      <c r="AQ90" s="170"/>
      <c r="AR90" s="170"/>
    </row>
    <row r="91" ht="12.75" customHeight="1">
      <c r="A91" s="170">
        <f t="shared" si="1"/>
        <v>6</v>
      </c>
      <c r="B91" s="170">
        <f t="shared" si="2"/>
        <v>10</v>
      </c>
      <c r="C91" s="140" t="str">
        <f t="array" ref="C91">INDEX(Fixtures!$A$2:$A$21,A91)</f>
        <v>Chelsea</v>
      </c>
      <c r="D91" s="140" t="str">
        <f t="array" ref="D91">INDEX(Fixtures!$A$2:$A$21,B91)</f>
        <v>Huddersfield</v>
      </c>
      <c r="E91" s="172">
        <f>MAX(VLOOKUP($C91,Calc_OppAtt!$A$47:$AM$66,E$2+1,FALSE),VLOOKUP($D91,Calc_OppAtt!$A$47:$AM$66,E$2+1,FALSE))</f>
        <v>0.9823179059</v>
      </c>
      <c r="F91" s="172">
        <f>MAX(VLOOKUP($C91,Calc_OppAtt!$A$47:$AM$66,F$2+1,FALSE),VLOOKUP($D91,Calc_OppAtt!$A$47:$AM$66,F$2+1,FALSE))</f>
        <v>1.218074681</v>
      </c>
      <c r="G91" s="172">
        <f>MAX(VLOOKUP($C91,Calc_OppAtt!$A$47:$AM$66,G$2+1,FALSE),VLOOKUP($D91,Calc_OppAtt!$A$47:$AM$66,G$2+1,FALSE))</f>
        <v>1.170479452</v>
      </c>
      <c r="H91" s="172">
        <f>MAX(VLOOKUP($C91,Calc_OppAtt!$A$47:$AM$66,H$2+1,FALSE),VLOOKUP($D91,Calc_OppAtt!$A$47:$AM$66,H$2+1,FALSE))</f>
        <v>1.218074681</v>
      </c>
      <c r="I91" s="172">
        <f>MAX(VLOOKUP($C91,Calc_OppAtt!$A$47:$AM$66,I$2+1,FALSE),VLOOKUP($D91,Calc_OppAtt!$A$47:$AM$66,I$2+1,FALSE))</f>
        <v>1.170479452</v>
      </c>
      <c r="J91" s="172">
        <f>MAX(VLOOKUP($C91,Calc_OppAtt!$A$47:$AM$66,J$2+1,FALSE),VLOOKUP($D91,Calc_OppAtt!$A$47:$AM$66,J$2+1,FALSE))</f>
        <v>1.021610951</v>
      </c>
      <c r="K91" s="172">
        <f>MAX(VLOOKUP($C91,Calc_OppAtt!$A$47:$AM$66,K$2+1,FALSE),VLOOKUP($D91,Calc_OppAtt!$A$47:$AM$66,K$2+1,FALSE))</f>
        <v>1.100196294</v>
      </c>
      <c r="L91" s="172">
        <f>MAX(VLOOKUP($C91,Calc_OppAtt!$A$47:$AM$66,L$2+1,FALSE),VLOOKUP($D91,Calc_OppAtt!$A$47:$AM$66,L$2+1,FALSE))</f>
        <v>1.021610951</v>
      </c>
      <c r="M91" s="172">
        <f>MAX(VLOOKUP($C91,Calc_OppAtt!$A$47:$AM$66,M$2+1,FALSE),VLOOKUP($D91,Calc_OppAtt!$A$47:$AM$66,M$2+1,FALSE))</f>
        <v>1.100196294</v>
      </c>
      <c r="N91" s="172">
        <f>MAX(VLOOKUP($C91,Calc_OppAtt!$A$47:$AM$66,N$2+1,FALSE),VLOOKUP($D91,Calc_OppAtt!$A$47:$AM$66,N$2+1,FALSE))</f>
        <v>1.218074681</v>
      </c>
      <c r="O91" s="172">
        <f>MAX(VLOOKUP($C91,Calc_OppAtt!$A$47:$AM$66,O$2+1,FALSE),VLOOKUP($D91,Calc_OppAtt!$A$47:$AM$66,O$2+1,FALSE))</f>
        <v>1.475821918</v>
      </c>
      <c r="P91" s="172">
        <f>MAX(VLOOKUP($C91,Calc_OppAtt!$A$47:$AM$66,P$2+1,FALSE),VLOOKUP($D91,Calc_OppAtt!$A$47:$AM$66,P$2+1,FALSE))</f>
        <v>1.65029444</v>
      </c>
      <c r="Q91" s="172">
        <f>MAX(VLOOKUP($C91,Calc_OppAtt!$A$47:$AM$66,Q$2+1,FALSE),VLOOKUP($D91,Calc_OppAtt!$A$47:$AM$66,Q$2+1,FALSE))</f>
        <v>1.101176471</v>
      </c>
      <c r="R91" s="172">
        <f>MAX(VLOOKUP($C91,Calc_OppAtt!$A$47:$AM$66,R$2+1,FALSE),VLOOKUP($D91,Calc_OppAtt!$A$47:$AM$66,R$2+1,FALSE))</f>
        <v>1.475821918</v>
      </c>
      <c r="S91" s="172">
        <f>MAX(VLOOKUP($C91,Calc_OppAtt!$A$47:$AM$66,S$2+1,FALSE),VLOOKUP($D91,Calc_OppAtt!$A$47:$AM$66,S$2+1,FALSE))</f>
        <v>1.178781636</v>
      </c>
      <c r="T91" s="172">
        <f>MAX(VLOOKUP($C91,Calc_OppAtt!$A$47:$AM$66,T$2+1,FALSE),VLOOKUP($D91,Calc_OppAtt!$A$47:$AM$66,T$2+1,FALSE))</f>
        <v>0.785854922</v>
      </c>
      <c r="U91" s="172">
        <f>MAX(VLOOKUP($C91,Calc_OppAtt!$A$47:$AM$66,U$2+1,FALSE),VLOOKUP($D91,Calc_OppAtt!$A$47:$AM$66,U$2+1,FALSE))</f>
        <v>1.178781636</v>
      </c>
      <c r="V91" s="172">
        <f>MAX(VLOOKUP($C91,Calc_OppAtt!$A$47:$AM$66,V$2+1,FALSE),VLOOKUP($D91,Calc_OppAtt!$A$47:$AM$66,V$2+1,FALSE))</f>
        <v>1.493123755</v>
      </c>
      <c r="W91" s="172">
        <f>MAX(VLOOKUP($C91,Calc_OppAtt!$A$47:$AM$66,W$2+1,FALSE),VLOOKUP($D91,Calc_OppAtt!$A$47:$AM$66,W$2+1,FALSE))</f>
        <v>1.218074681</v>
      </c>
      <c r="X91" s="172">
        <f>MAX(VLOOKUP($C91,Calc_OppAtt!$A$47:$AM$66,X$2+1,FALSE),VLOOKUP($D91,Calc_OppAtt!$A$47:$AM$66,X$2+1,FALSE))</f>
        <v>1.060903995</v>
      </c>
      <c r="Y91" s="172">
        <f>MAX(VLOOKUP($C91,Calc_OppAtt!$A$47:$AM$66,Y$2+1,FALSE),VLOOKUP($D91,Calc_OppAtt!$A$47:$AM$66,Y$2+1,FALSE))</f>
        <v>1.178781636</v>
      </c>
      <c r="Z91" s="172">
        <f>MAX(VLOOKUP($C91,Calc_OppAtt!$A$47:$AM$66,Z$2+1,FALSE),VLOOKUP($D91,Calc_OppAtt!$A$47:$AM$66,Z$2+1,FALSE))</f>
        <v>1.178781636</v>
      </c>
      <c r="AA91" s="172">
        <f>MAX(VLOOKUP($C91,Calc_OppAtt!$A$47:$AM$66,AA$2+1,FALSE),VLOOKUP($D91,Calc_OppAtt!$A$47:$AM$66,AA$2+1,FALSE))</f>
        <v>0.785854922</v>
      </c>
      <c r="AB91" s="172">
        <f>MAX(VLOOKUP($C91,Calc_OppAtt!$A$47:$AM$66,AB$2+1,FALSE),VLOOKUP($D91,Calc_OppAtt!$A$47:$AM$66,AB$2+1,FALSE))</f>
        <v>1.414538412</v>
      </c>
      <c r="AC91" s="172">
        <f>MAX(VLOOKUP($C91,Calc_OppAtt!$A$47:$AM$66,AC$2+1,FALSE),VLOOKUP($D91,Calc_OppAtt!$A$47:$AM$66,AC$2+1,FALSE))</f>
        <v>1.296660024</v>
      </c>
      <c r="AD91" s="172">
        <f>MAX(VLOOKUP($C91,Calc_OppAtt!$A$47:$AM$66,AD$2+1,FALSE),VLOOKUP($D91,Calc_OppAtt!$A$47:$AM$66,AD$2+1,FALSE))</f>
        <v>1.218074681</v>
      </c>
      <c r="AE91" s="172">
        <f>MAX(VLOOKUP($C91,Calc_OppAtt!$A$47:$AM$66,AE$2+1,FALSE),VLOOKUP($D91,Calc_OppAtt!$A$47:$AM$66,AE$2+1,FALSE))</f>
        <v>1.139489338</v>
      </c>
      <c r="AF91" s="172">
        <f>MAX(VLOOKUP($C91,Calc_OppAtt!$A$47:$AM$66,AF$2+1,FALSE),VLOOKUP($D91,Calc_OppAtt!$A$47:$AM$66,AF$2+1,FALSE))</f>
        <v>1.06869863</v>
      </c>
      <c r="AG91" s="172">
        <f>MAX(VLOOKUP($C91,Calc_OppAtt!$A$47:$AM$66,AG$2+1,FALSE),VLOOKUP($D91,Calc_OppAtt!$A$47:$AM$66,AG$2+1,FALSE))</f>
        <v>1.04</v>
      </c>
      <c r="AH91" s="172">
        <f>MAX(VLOOKUP($C91,Calc_OppAtt!$A$47:$AM$66,AH$2+1,FALSE),VLOOKUP($D91,Calc_OppAtt!$A$47:$AM$66,AH$2+1,FALSE))</f>
        <v>1.218074681</v>
      </c>
      <c r="AI91" s="172">
        <f>MAX(VLOOKUP($C91,Calc_OppAtt!$A$47:$AM$66,AI$2+1,FALSE),VLOOKUP($D91,Calc_OppAtt!$A$47:$AM$66,AI$2+1,FALSE))</f>
        <v>1.021610951</v>
      </c>
      <c r="AJ91" s="172">
        <f>MAX(VLOOKUP($C91,Calc_OppAtt!$A$47:$AM$66,AJ$2+1,FALSE),VLOOKUP($D91,Calc_OppAtt!$A$47:$AM$66,AJ$2+1,FALSE))</f>
        <v>1.060903995</v>
      </c>
      <c r="AK91" s="172">
        <f>MAX(VLOOKUP($C91,Calc_OppAtt!$A$47:$AM$66,AK$2+1,FALSE),VLOOKUP($D91,Calc_OppAtt!$A$47:$AM$66,AK$2+1,FALSE))</f>
        <v>1.65029444</v>
      </c>
      <c r="AL91" s="172">
        <f>MAX(VLOOKUP($C91,Calc_OppAtt!$A$47:$AM$66,AL$2+1,FALSE),VLOOKUP($D91,Calc_OppAtt!$A$47:$AM$66,AL$2+1,FALSE))</f>
        <v>0.6286834896</v>
      </c>
      <c r="AM91" s="172">
        <f>MAX(VLOOKUP($C91,Calc_OppAtt!$A$47:$AM$66,AM$2+1,FALSE),VLOOKUP($D91,Calc_OppAtt!$A$47:$AM$66,AM$2+1,FALSE))</f>
        <v>1.296660024</v>
      </c>
      <c r="AN91" s="172">
        <f>MAX(VLOOKUP($C91,Calc_OppAtt!$A$47:$AM$66,AN$2+1,FALSE),VLOOKUP($D91,Calc_OppAtt!$A$47:$AM$66,AN$2+1,FALSE))</f>
        <v>0.392927461</v>
      </c>
      <c r="AO91" s="172">
        <f>MAX(VLOOKUP($C91,Calc_OppAtt!$A$47:$AM$66,AO$2+1,FALSE),VLOOKUP($D91,Calc_OppAtt!$A$47:$AM$66,AO$2+1,FALSE))</f>
        <v>1.296660024</v>
      </c>
      <c r="AP91" s="172">
        <f>MAX(VLOOKUP($C91,Calc_OppAtt!$A$47:$AM$66,AP$2+1,FALSE),VLOOKUP($D91,Calc_OppAtt!$A$47:$AM$66,AP$2+1,FALSE))</f>
        <v>1.021610951</v>
      </c>
      <c r="AQ91" s="170"/>
      <c r="AR91" s="170"/>
    </row>
    <row r="92" ht="12.75" customHeight="1">
      <c r="A92" s="170">
        <f t="shared" si="1"/>
        <v>6</v>
      </c>
      <c r="B92" s="170">
        <f t="shared" si="2"/>
        <v>11</v>
      </c>
      <c r="C92" s="140" t="str">
        <f t="array" ref="C92">INDEX(Fixtures!$A$2:$A$21,A92)</f>
        <v>Chelsea</v>
      </c>
      <c r="D92" s="140" t="str">
        <f t="array" ref="D92">INDEX(Fixtures!$A$2:$A$21,B92)</f>
        <v>Leicester</v>
      </c>
      <c r="E92" s="172">
        <f>MAX(VLOOKUP($C92,Calc_OppAtt!$A$47:$AM$66,E$2+1,FALSE),VLOOKUP($D92,Calc_OppAtt!$A$47:$AM$66,E$2+1,FALSE))</f>
        <v>0.9823179059</v>
      </c>
      <c r="F92" s="172">
        <f>MAX(VLOOKUP($C92,Calc_OppAtt!$A$47:$AM$66,F$2+1,FALSE),VLOOKUP($D92,Calc_OppAtt!$A$47:$AM$66,F$2+1,FALSE))</f>
        <v>1.218074681</v>
      </c>
      <c r="G92" s="172">
        <f>MAX(VLOOKUP($C92,Calc_OppAtt!$A$47:$AM$66,G$2+1,FALSE),VLOOKUP($D92,Calc_OppAtt!$A$47:$AM$66,G$2+1,FALSE))</f>
        <v>1.021610951</v>
      </c>
      <c r="H92" s="172">
        <f>MAX(VLOOKUP($C92,Calc_OppAtt!$A$47:$AM$66,H$2+1,FALSE),VLOOKUP($D92,Calc_OppAtt!$A$47:$AM$66,H$2+1,FALSE))</f>
        <v>1.218074681</v>
      </c>
      <c r="I92" s="172">
        <f>MAX(VLOOKUP($C92,Calc_OppAtt!$A$47:$AM$66,I$2+1,FALSE),VLOOKUP($D92,Calc_OppAtt!$A$47:$AM$66,I$2+1,FALSE))</f>
        <v>1.178781636</v>
      </c>
      <c r="J92" s="172">
        <f>MAX(VLOOKUP($C92,Calc_OppAtt!$A$47:$AM$66,J$2+1,FALSE),VLOOKUP($D92,Calc_OppAtt!$A$47:$AM$66,J$2+1,FALSE))</f>
        <v>1.296660024</v>
      </c>
      <c r="K92" s="172">
        <f>MAX(VLOOKUP($C92,Calc_OppAtt!$A$47:$AM$66,K$2+1,FALSE),VLOOKUP($D92,Calc_OppAtt!$A$47:$AM$66,K$2+1,FALSE))</f>
        <v>1.100196294</v>
      </c>
      <c r="L92" s="172">
        <f>MAX(VLOOKUP($C92,Calc_OppAtt!$A$47:$AM$66,L$2+1,FALSE),VLOOKUP($D92,Calc_OppAtt!$A$47:$AM$66,L$2+1,FALSE))</f>
        <v>1.414538412</v>
      </c>
      <c r="M92" s="172">
        <f>MAX(VLOOKUP($C92,Calc_OppAtt!$A$47:$AM$66,M$2+1,FALSE),VLOOKUP($D92,Calc_OppAtt!$A$47:$AM$66,M$2+1,FALSE))</f>
        <v>0.785854922</v>
      </c>
      <c r="N92" s="172">
        <f>MAX(VLOOKUP($C92,Calc_OppAtt!$A$47:$AM$66,N$2+1,FALSE),VLOOKUP($D92,Calc_OppAtt!$A$47:$AM$66,N$2+1,FALSE))</f>
        <v>1.65029444</v>
      </c>
      <c r="O92" s="172">
        <f>MAX(VLOOKUP($C92,Calc_OppAtt!$A$47:$AM$66,O$2+1,FALSE),VLOOKUP($D92,Calc_OppAtt!$A$47:$AM$66,O$2+1,FALSE))</f>
        <v>1.100196294</v>
      </c>
      <c r="P92" s="172">
        <f>MAX(VLOOKUP($C92,Calc_OppAtt!$A$47:$AM$66,P$2+1,FALSE),VLOOKUP($D92,Calc_OppAtt!$A$47:$AM$66,P$2+1,FALSE))</f>
        <v>1.414538412</v>
      </c>
      <c r="Q92" s="172">
        <f>MAX(VLOOKUP($C92,Calc_OppAtt!$A$47:$AM$66,Q$2+1,FALSE),VLOOKUP($D92,Calc_OppAtt!$A$47:$AM$66,Q$2+1,FALSE))</f>
        <v>0.9823179059</v>
      </c>
      <c r="R92" s="172">
        <f>MAX(VLOOKUP($C92,Calc_OppAtt!$A$47:$AM$66,R$2+1,FALSE),VLOOKUP($D92,Calc_OppAtt!$A$47:$AM$66,R$2+1,FALSE))</f>
        <v>1.475821918</v>
      </c>
      <c r="S92" s="172">
        <f>MAX(VLOOKUP($C92,Calc_OppAtt!$A$47:$AM$66,S$2+1,FALSE),VLOOKUP($D92,Calc_OppAtt!$A$47:$AM$66,S$2+1,FALSE))</f>
        <v>1.101176471</v>
      </c>
      <c r="T92" s="172">
        <f>MAX(VLOOKUP($C92,Calc_OppAtt!$A$47:$AM$66,T$2+1,FALSE),VLOOKUP($D92,Calc_OppAtt!$A$47:$AM$66,T$2+1,FALSE))</f>
        <v>0.785854922</v>
      </c>
      <c r="U92" s="172">
        <f>MAX(VLOOKUP($C92,Calc_OppAtt!$A$47:$AM$66,U$2+1,FALSE),VLOOKUP($D92,Calc_OppAtt!$A$47:$AM$66,U$2+1,FALSE))</f>
        <v>1.060903995</v>
      </c>
      <c r="V92" s="172">
        <f>MAX(VLOOKUP($C92,Calc_OppAtt!$A$47:$AM$66,V$2+1,FALSE),VLOOKUP($D92,Calc_OppAtt!$A$47:$AM$66,V$2+1,FALSE))</f>
        <v>1.493123755</v>
      </c>
      <c r="W92" s="172">
        <f>MAX(VLOOKUP($C92,Calc_OppAtt!$A$47:$AM$66,W$2+1,FALSE),VLOOKUP($D92,Calc_OppAtt!$A$47:$AM$66,W$2+1,FALSE))</f>
        <v>1.218074681</v>
      </c>
      <c r="X92" s="172">
        <f>MAX(VLOOKUP($C92,Calc_OppAtt!$A$47:$AM$66,X$2+1,FALSE),VLOOKUP($D92,Calc_OppAtt!$A$47:$AM$66,X$2+1,FALSE))</f>
        <v>1.170479452</v>
      </c>
      <c r="Y92" s="172">
        <f>MAX(VLOOKUP($C92,Calc_OppAtt!$A$47:$AM$66,Y$2+1,FALSE),VLOOKUP($D92,Calc_OppAtt!$A$47:$AM$66,Y$2+1,FALSE))</f>
        <v>1.178781636</v>
      </c>
      <c r="Z92" s="172">
        <f>MAX(VLOOKUP($C92,Calc_OppAtt!$A$47:$AM$66,Z$2+1,FALSE),VLOOKUP($D92,Calc_OppAtt!$A$47:$AM$66,Z$2+1,FALSE))</f>
        <v>1.178781636</v>
      </c>
      <c r="AA92" s="172">
        <f>MAX(VLOOKUP($C92,Calc_OppAtt!$A$47:$AM$66,AA$2+1,FALSE),VLOOKUP($D92,Calc_OppAtt!$A$47:$AM$66,AA$2+1,FALSE))</f>
        <v>1.101176471</v>
      </c>
      <c r="AB92" s="172">
        <f>MAX(VLOOKUP($C92,Calc_OppAtt!$A$47:$AM$66,AB$2+1,FALSE),VLOOKUP($D92,Calc_OppAtt!$A$47:$AM$66,AB$2+1,FALSE))</f>
        <v>1.178781636</v>
      </c>
      <c r="AC92" s="172">
        <f>MAX(VLOOKUP($C92,Calc_OppAtt!$A$47:$AM$66,AC$2+1,FALSE),VLOOKUP($D92,Calc_OppAtt!$A$47:$AM$66,AC$2+1,FALSE))</f>
        <v>1.296660024</v>
      </c>
      <c r="AD92" s="172">
        <f>MAX(VLOOKUP($C92,Calc_OppAtt!$A$47:$AM$66,AD$2+1,FALSE),VLOOKUP($D92,Calc_OppAtt!$A$47:$AM$66,AD$2+1,FALSE))</f>
        <v>0.6286834896</v>
      </c>
      <c r="AE92" s="172">
        <f>MAX(VLOOKUP($C92,Calc_OppAtt!$A$47:$AM$66,AE$2+1,FALSE),VLOOKUP($D92,Calc_OppAtt!$A$47:$AM$66,AE$2+1,FALSE))</f>
        <v>1.139489338</v>
      </c>
      <c r="AF92" s="172">
        <f>MAX(VLOOKUP($C92,Calc_OppAtt!$A$47:$AM$66,AF$2+1,FALSE),VLOOKUP($D92,Calc_OppAtt!$A$47:$AM$66,AF$2+1,FALSE))</f>
        <v>1.139489338</v>
      </c>
      <c r="AG92" s="172">
        <f>MAX(VLOOKUP($C92,Calc_OppAtt!$A$47:$AM$66,AG$2+1,FALSE),VLOOKUP($D92,Calc_OppAtt!$A$47:$AM$66,AG$2+1,FALSE))</f>
        <v>1.218074681</v>
      </c>
      <c r="AH92" s="172">
        <f>MAX(VLOOKUP($C92,Calc_OppAtt!$A$47:$AM$66,AH$2+1,FALSE),VLOOKUP($D92,Calc_OppAtt!$A$47:$AM$66,AH$2+1,FALSE))</f>
        <v>1.475821918</v>
      </c>
      <c r="AI92" s="172">
        <f>MAX(VLOOKUP($C92,Calc_OppAtt!$A$47:$AM$66,AI$2+1,FALSE),VLOOKUP($D92,Calc_OppAtt!$A$47:$AM$66,AI$2+1,FALSE))</f>
        <v>0.8644402649</v>
      </c>
      <c r="AJ92" s="172">
        <f>MAX(VLOOKUP($C92,Calc_OppAtt!$A$47:$AM$66,AJ$2+1,FALSE),VLOOKUP($D92,Calc_OppAtt!$A$47:$AM$66,AJ$2+1,FALSE))</f>
        <v>1.218074681</v>
      </c>
      <c r="AK92" s="172">
        <f>MAX(VLOOKUP($C92,Calc_OppAtt!$A$47:$AM$66,AK$2+1,FALSE),VLOOKUP($D92,Calc_OppAtt!$A$47:$AM$66,AK$2+1,FALSE))</f>
        <v>1.65029444</v>
      </c>
      <c r="AL92" s="172">
        <f>MAX(VLOOKUP($C92,Calc_OppAtt!$A$47:$AM$66,AL$2+1,FALSE),VLOOKUP($D92,Calc_OppAtt!$A$47:$AM$66,AL$2+1,FALSE))</f>
        <v>1.178781636</v>
      </c>
      <c r="AM92" s="172">
        <f>MAX(VLOOKUP($C92,Calc_OppAtt!$A$47:$AM$66,AM$2+1,FALSE),VLOOKUP($D92,Calc_OppAtt!$A$47:$AM$66,AM$2+1,FALSE))</f>
        <v>1.021610951</v>
      </c>
      <c r="AN92" s="172">
        <f>MAX(VLOOKUP($C92,Calc_OppAtt!$A$47:$AM$66,AN$2+1,FALSE),VLOOKUP($D92,Calc_OppAtt!$A$47:$AM$66,AN$2+1,FALSE))</f>
        <v>1.218074681</v>
      </c>
      <c r="AO92" s="172">
        <f>MAX(VLOOKUP($C92,Calc_OppAtt!$A$47:$AM$66,AO$2+1,FALSE),VLOOKUP($D92,Calc_OppAtt!$A$47:$AM$66,AO$2+1,FALSE))</f>
        <v>1.296660024</v>
      </c>
      <c r="AP92" s="172">
        <f>MAX(VLOOKUP($C92,Calc_OppAtt!$A$47:$AM$66,AP$2+1,FALSE),VLOOKUP($D92,Calc_OppAtt!$A$47:$AM$66,AP$2+1,FALSE))</f>
        <v>0.8644402649</v>
      </c>
      <c r="AQ92" s="170"/>
      <c r="AR92" s="170"/>
    </row>
    <row r="93" ht="12.75" customHeight="1">
      <c r="A93" s="170">
        <f t="shared" si="1"/>
        <v>6</v>
      </c>
      <c r="B93" s="170">
        <f t="shared" si="2"/>
        <v>12</v>
      </c>
      <c r="C93" s="140" t="str">
        <f t="array" ref="C93">INDEX(Fixtures!$A$2:$A$21,A93)</f>
        <v>Chelsea</v>
      </c>
      <c r="D93" s="140" t="str">
        <f t="array" ref="D93">INDEX(Fixtures!$A$2:$A$21,B93)</f>
        <v>Liverpool</v>
      </c>
      <c r="E93" s="172">
        <f>MAX(VLOOKUP($C93,Calc_OppAtt!$A$47:$AM$66,E$2+1,FALSE),VLOOKUP($D93,Calc_OppAtt!$A$47:$AM$66,E$2+1,FALSE))</f>
        <v>1.65029444</v>
      </c>
      <c r="F93" s="172">
        <f>MAX(VLOOKUP($C93,Calc_OppAtt!$A$47:$AM$66,F$2+1,FALSE),VLOOKUP($D93,Calc_OppAtt!$A$47:$AM$66,F$2+1,FALSE))</f>
        <v>1.218074681</v>
      </c>
      <c r="G93" s="172">
        <f>MAX(VLOOKUP($C93,Calc_OppAtt!$A$47:$AM$66,G$2+1,FALSE),VLOOKUP($D93,Calc_OppAtt!$A$47:$AM$66,G$2+1,FALSE))</f>
        <v>1.139489338</v>
      </c>
      <c r="H93" s="172">
        <f>MAX(VLOOKUP($C93,Calc_OppAtt!$A$47:$AM$66,H$2+1,FALSE),VLOOKUP($D93,Calc_OppAtt!$A$47:$AM$66,H$2+1,FALSE))</f>
        <v>1.218074681</v>
      </c>
      <c r="I93" s="172">
        <f>MAX(VLOOKUP($C93,Calc_OppAtt!$A$47:$AM$66,I$2+1,FALSE),VLOOKUP($D93,Calc_OppAtt!$A$47:$AM$66,I$2+1,FALSE))</f>
        <v>1.170479452</v>
      </c>
      <c r="J93" s="172">
        <f>MAX(VLOOKUP($C93,Calc_OppAtt!$A$47:$AM$66,J$2+1,FALSE),VLOOKUP($D93,Calc_OppAtt!$A$47:$AM$66,J$2+1,FALSE))</f>
        <v>1.178781636</v>
      </c>
      <c r="K93" s="172">
        <f>MAX(VLOOKUP($C93,Calc_OppAtt!$A$47:$AM$66,K$2+1,FALSE),VLOOKUP($D93,Calc_OppAtt!$A$47:$AM$66,K$2+1,FALSE))</f>
        <v>1.100196294</v>
      </c>
      <c r="L93" s="172">
        <f>MAX(VLOOKUP($C93,Calc_OppAtt!$A$47:$AM$66,L$2+1,FALSE),VLOOKUP($D93,Calc_OppAtt!$A$47:$AM$66,L$2+1,FALSE))</f>
        <v>1.021610951</v>
      </c>
      <c r="M93" s="172">
        <f>MAX(VLOOKUP($C93,Calc_OppAtt!$A$47:$AM$66,M$2+1,FALSE),VLOOKUP($D93,Calc_OppAtt!$A$47:$AM$66,M$2+1,FALSE))</f>
        <v>0.9823179059</v>
      </c>
      <c r="N93" s="172">
        <f>MAX(VLOOKUP($C93,Calc_OppAtt!$A$47:$AM$66,N$2+1,FALSE),VLOOKUP($D93,Calc_OppAtt!$A$47:$AM$66,N$2+1,FALSE))</f>
        <v>1.170479452</v>
      </c>
      <c r="O93" s="172">
        <f>MAX(VLOOKUP($C93,Calc_OppAtt!$A$47:$AM$66,O$2+1,FALSE),VLOOKUP($D93,Calc_OppAtt!$A$47:$AM$66,O$2+1,FALSE))</f>
        <v>1.100196294</v>
      </c>
      <c r="P93" s="172">
        <f>MAX(VLOOKUP($C93,Calc_OppAtt!$A$47:$AM$66,P$2+1,FALSE),VLOOKUP($D93,Calc_OppAtt!$A$47:$AM$66,P$2+1,FALSE))</f>
        <v>1.475821918</v>
      </c>
      <c r="Q93" s="172">
        <f>MAX(VLOOKUP($C93,Calc_OppAtt!$A$47:$AM$66,Q$2+1,FALSE),VLOOKUP($D93,Calc_OppAtt!$A$47:$AM$66,Q$2+1,FALSE))</f>
        <v>1.218074681</v>
      </c>
      <c r="R93" s="172">
        <f>MAX(VLOOKUP($C93,Calc_OppAtt!$A$47:$AM$66,R$2+1,FALSE),VLOOKUP($D93,Calc_OppAtt!$A$47:$AM$66,R$2+1,FALSE))</f>
        <v>1.475821918</v>
      </c>
      <c r="S93" s="172">
        <f>MAX(VLOOKUP($C93,Calc_OppAtt!$A$47:$AM$66,S$2+1,FALSE),VLOOKUP($D93,Calc_OppAtt!$A$47:$AM$66,S$2+1,FALSE))</f>
        <v>1.101176471</v>
      </c>
      <c r="T93" s="172">
        <f>MAX(VLOOKUP($C93,Calc_OppAtt!$A$47:$AM$66,T$2+1,FALSE),VLOOKUP($D93,Calc_OppAtt!$A$47:$AM$66,T$2+1,FALSE))</f>
        <v>1.178781636</v>
      </c>
      <c r="U93" s="172">
        <f>MAX(VLOOKUP($C93,Calc_OppAtt!$A$47:$AM$66,U$2+1,FALSE),VLOOKUP($D93,Calc_OppAtt!$A$47:$AM$66,U$2+1,FALSE))</f>
        <v>0.9823179059</v>
      </c>
      <c r="V93" s="172">
        <f>MAX(VLOOKUP($C93,Calc_OppAtt!$A$47:$AM$66,V$2+1,FALSE),VLOOKUP($D93,Calc_OppAtt!$A$47:$AM$66,V$2+1,FALSE))</f>
        <v>1.493123755</v>
      </c>
      <c r="W93" s="172">
        <f>MAX(VLOOKUP($C93,Calc_OppAtt!$A$47:$AM$66,W$2+1,FALSE),VLOOKUP($D93,Calc_OppAtt!$A$47:$AM$66,W$2+1,FALSE))</f>
        <v>1.218074681</v>
      </c>
      <c r="X93" s="172">
        <f>MAX(VLOOKUP($C93,Calc_OppAtt!$A$47:$AM$66,X$2+1,FALSE),VLOOKUP($D93,Calc_OppAtt!$A$47:$AM$66,X$2+1,FALSE))</f>
        <v>1.218074681</v>
      </c>
      <c r="Y93" s="172">
        <f>MAX(VLOOKUP($C93,Calc_OppAtt!$A$47:$AM$66,Y$2+1,FALSE),VLOOKUP($D93,Calc_OppAtt!$A$47:$AM$66,Y$2+1,FALSE))</f>
        <v>1.178781636</v>
      </c>
      <c r="Z93" s="172">
        <f>MAX(VLOOKUP($C93,Calc_OppAtt!$A$47:$AM$66,Z$2+1,FALSE),VLOOKUP($D93,Calc_OppAtt!$A$47:$AM$66,Z$2+1,FALSE))</f>
        <v>1.178781636</v>
      </c>
      <c r="AA93" s="172">
        <f>MAX(VLOOKUP($C93,Calc_OppAtt!$A$47:$AM$66,AA$2+1,FALSE),VLOOKUP($D93,Calc_OppAtt!$A$47:$AM$66,AA$2+1,FALSE))</f>
        <v>1.100196294</v>
      </c>
      <c r="AB93" s="172">
        <f>MAX(VLOOKUP($C93,Calc_OppAtt!$A$47:$AM$66,AB$2+1,FALSE),VLOOKUP($D93,Calc_OppAtt!$A$47:$AM$66,AB$2+1,FALSE))</f>
        <v>1.493123755</v>
      </c>
      <c r="AC93" s="172">
        <f>MAX(VLOOKUP($C93,Calc_OppAtt!$A$47:$AM$66,AC$2+1,FALSE),VLOOKUP($D93,Calc_OppAtt!$A$47:$AM$66,AC$2+1,FALSE))</f>
        <v>1.296660024</v>
      </c>
      <c r="AD93" s="172">
        <f>MAX(VLOOKUP($C93,Calc_OppAtt!$A$47:$AM$66,AD$2+1,FALSE),VLOOKUP($D93,Calc_OppAtt!$A$47:$AM$66,AD$2+1,FALSE))</f>
        <v>1.218074681</v>
      </c>
      <c r="AE93" s="172">
        <f>MAX(VLOOKUP($C93,Calc_OppAtt!$A$47:$AM$66,AE$2+1,FALSE),VLOOKUP($D93,Calc_OppAtt!$A$47:$AM$66,AE$2+1,FALSE))</f>
        <v>1.139489338</v>
      </c>
      <c r="AF93" s="172">
        <f>MAX(VLOOKUP($C93,Calc_OppAtt!$A$47:$AM$66,AF$2+1,FALSE),VLOOKUP($D93,Calc_OppAtt!$A$47:$AM$66,AF$2+1,FALSE))</f>
        <v>1.296660024</v>
      </c>
      <c r="AG93" s="172">
        <f>MAX(VLOOKUP($C93,Calc_OppAtt!$A$47:$AM$66,AG$2+1,FALSE),VLOOKUP($D93,Calc_OppAtt!$A$47:$AM$66,AG$2+1,FALSE))</f>
        <v>1.04</v>
      </c>
      <c r="AH93" s="172">
        <f>MAX(VLOOKUP($C93,Calc_OppAtt!$A$47:$AM$66,AH$2+1,FALSE),VLOOKUP($D93,Calc_OppAtt!$A$47:$AM$66,AH$2+1,FALSE))</f>
        <v>1.06869863</v>
      </c>
      <c r="AI93" s="172">
        <f>MAX(VLOOKUP($C93,Calc_OppAtt!$A$47:$AM$66,AI$2+1,FALSE),VLOOKUP($D93,Calc_OppAtt!$A$47:$AM$66,AI$2+1,FALSE))</f>
        <v>1.04</v>
      </c>
      <c r="AJ93" s="172">
        <f>MAX(VLOOKUP($C93,Calc_OppAtt!$A$47:$AM$66,AJ$2+1,FALSE),VLOOKUP($D93,Calc_OppAtt!$A$47:$AM$66,AJ$2+1,FALSE))</f>
        <v>0.9788235294</v>
      </c>
      <c r="AK93" s="172">
        <f>MAX(VLOOKUP($C93,Calc_OppAtt!$A$47:$AM$66,AK$2+1,FALSE),VLOOKUP($D93,Calc_OppAtt!$A$47:$AM$66,AK$2+1,FALSE))</f>
        <v>1.65029444</v>
      </c>
      <c r="AL93" s="172">
        <f>MAX(VLOOKUP($C93,Calc_OppAtt!$A$47:$AM$66,AL$2+1,FALSE),VLOOKUP($D93,Calc_OppAtt!$A$47:$AM$66,AL$2+1,FALSE))</f>
        <v>0.8644402649</v>
      </c>
      <c r="AM93" s="172">
        <f>MAX(VLOOKUP($C93,Calc_OppAtt!$A$47:$AM$66,AM$2+1,FALSE),VLOOKUP($D93,Calc_OppAtt!$A$47:$AM$66,AM$2+1,FALSE))</f>
        <v>0.9788235294</v>
      </c>
      <c r="AN93" s="172">
        <f>MAX(VLOOKUP($C93,Calc_OppAtt!$A$47:$AM$66,AN$2+1,FALSE),VLOOKUP($D93,Calc_OppAtt!$A$47:$AM$66,AN$2+1,FALSE))</f>
        <v>1.296660024</v>
      </c>
      <c r="AO93" s="172">
        <f>MAX(VLOOKUP($C93,Calc_OppAtt!$A$47:$AM$66,AO$2+1,FALSE),VLOOKUP($D93,Calc_OppAtt!$A$47:$AM$66,AO$2+1,FALSE))</f>
        <v>1.296660024</v>
      </c>
      <c r="AP93" s="172">
        <f>MAX(VLOOKUP($C93,Calc_OppAtt!$A$47:$AM$66,AP$2+1,FALSE),VLOOKUP($D93,Calc_OppAtt!$A$47:$AM$66,AP$2+1,FALSE))</f>
        <v>1.06869863</v>
      </c>
      <c r="AQ93" s="170"/>
      <c r="AR93" s="170"/>
    </row>
    <row r="94" ht="12.75" customHeight="1">
      <c r="A94" s="170">
        <f t="shared" si="1"/>
        <v>6</v>
      </c>
      <c r="B94" s="170">
        <f t="shared" si="2"/>
        <v>13</v>
      </c>
      <c r="C94" s="140" t="str">
        <f t="array" ref="C94">INDEX(Fixtures!$A$2:$A$21,A94)</f>
        <v>Chelsea</v>
      </c>
      <c r="D94" s="140" t="str">
        <f t="array" ref="D94">INDEX(Fixtures!$A$2:$A$21,B94)</f>
        <v>Man City</v>
      </c>
      <c r="E94" s="172">
        <f>MAX(VLOOKUP($C94,Calc_OppAtt!$A$47:$AM$66,E$2+1,FALSE),VLOOKUP($D94,Calc_OppAtt!$A$47:$AM$66,E$2+1,FALSE))</f>
        <v>0.9823179059</v>
      </c>
      <c r="F94" s="172">
        <f>MAX(VLOOKUP($C94,Calc_OppAtt!$A$47:$AM$66,F$2+1,FALSE),VLOOKUP($D94,Calc_OppAtt!$A$47:$AM$66,F$2+1,FALSE))</f>
        <v>1.296660024</v>
      </c>
      <c r="G94" s="172">
        <f>MAX(VLOOKUP($C94,Calc_OppAtt!$A$47:$AM$66,G$2+1,FALSE),VLOOKUP($D94,Calc_OppAtt!$A$47:$AM$66,G$2+1,FALSE))</f>
        <v>1.101176471</v>
      </c>
      <c r="H94" s="172">
        <f>MAX(VLOOKUP($C94,Calc_OppAtt!$A$47:$AM$66,H$2+1,FALSE),VLOOKUP($D94,Calc_OppAtt!$A$47:$AM$66,H$2+1,FALSE))</f>
        <v>1.218074681</v>
      </c>
      <c r="I94" s="172">
        <f>MAX(VLOOKUP($C94,Calc_OppAtt!$A$47:$AM$66,I$2+1,FALSE),VLOOKUP($D94,Calc_OppAtt!$A$47:$AM$66,I$2+1,FALSE))</f>
        <v>1.475821918</v>
      </c>
      <c r="J94" s="172">
        <f>MAX(VLOOKUP($C94,Calc_OppAtt!$A$47:$AM$66,J$2+1,FALSE),VLOOKUP($D94,Calc_OppAtt!$A$47:$AM$66,J$2+1,FALSE))</f>
        <v>1.021610951</v>
      </c>
      <c r="K94" s="172">
        <f>MAX(VLOOKUP($C94,Calc_OppAtt!$A$47:$AM$66,K$2+1,FALSE),VLOOKUP($D94,Calc_OppAtt!$A$47:$AM$66,K$2+1,FALSE))</f>
        <v>1.139489338</v>
      </c>
      <c r="L94" s="172">
        <f>MAX(VLOOKUP($C94,Calc_OppAtt!$A$47:$AM$66,L$2+1,FALSE),VLOOKUP($D94,Calc_OppAtt!$A$47:$AM$66,L$2+1,FALSE))</f>
        <v>1.021610951</v>
      </c>
      <c r="M94" s="172">
        <f>MAX(VLOOKUP($C94,Calc_OppAtt!$A$47:$AM$66,M$2+1,FALSE),VLOOKUP($D94,Calc_OppAtt!$A$47:$AM$66,M$2+1,FALSE))</f>
        <v>0.8644402649</v>
      </c>
      <c r="N94" s="172">
        <f>MAX(VLOOKUP($C94,Calc_OppAtt!$A$47:$AM$66,N$2+1,FALSE),VLOOKUP($D94,Calc_OppAtt!$A$47:$AM$66,N$2+1,FALSE))</f>
        <v>0.6679765344</v>
      </c>
      <c r="O94" s="172">
        <f>MAX(VLOOKUP($C94,Calc_OppAtt!$A$47:$AM$66,O$2+1,FALSE),VLOOKUP($D94,Calc_OppAtt!$A$47:$AM$66,O$2+1,FALSE))</f>
        <v>1.178781636</v>
      </c>
      <c r="P94" s="172">
        <f>MAX(VLOOKUP($C94,Calc_OppAtt!$A$47:$AM$66,P$2+1,FALSE),VLOOKUP($D94,Calc_OppAtt!$A$47:$AM$66,P$2+1,FALSE))</f>
        <v>1.414538412</v>
      </c>
      <c r="Q94" s="172">
        <f>MAX(VLOOKUP($C94,Calc_OppAtt!$A$47:$AM$66,Q$2+1,FALSE),VLOOKUP($D94,Calc_OppAtt!$A$47:$AM$66,Q$2+1,FALSE))</f>
        <v>1.021610951</v>
      </c>
      <c r="R94" s="172">
        <f>MAX(VLOOKUP($C94,Calc_OppAtt!$A$47:$AM$66,R$2+1,FALSE),VLOOKUP($D94,Calc_OppAtt!$A$47:$AM$66,R$2+1,FALSE))</f>
        <v>1.475821918</v>
      </c>
      <c r="S94" s="172">
        <f>MAX(VLOOKUP($C94,Calc_OppAtt!$A$47:$AM$66,S$2+1,FALSE),VLOOKUP($D94,Calc_OppAtt!$A$47:$AM$66,S$2+1,FALSE))</f>
        <v>1.218074681</v>
      </c>
      <c r="T94" s="172">
        <f>MAX(VLOOKUP($C94,Calc_OppAtt!$A$47:$AM$66,T$2+1,FALSE),VLOOKUP($D94,Calc_OppAtt!$A$47:$AM$66,T$2+1,FALSE))</f>
        <v>0.6286834896</v>
      </c>
      <c r="U94" s="172">
        <f>MAX(VLOOKUP($C94,Calc_OppAtt!$A$47:$AM$66,U$2+1,FALSE),VLOOKUP($D94,Calc_OppAtt!$A$47:$AM$66,U$2+1,FALSE))</f>
        <v>1.414538412</v>
      </c>
      <c r="V94" s="172">
        <f>MAX(VLOOKUP($C94,Calc_OppAtt!$A$47:$AM$66,V$2+1,FALSE),VLOOKUP($D94,Calc_OppAtt!$A$47:$AM$66,V$2+1,FALSE))</f>
        <v>1.493123755</v>
      </c>
      <c r="W94" s="172">
        <f>MAX(VLOOKUP($C94,Calc_OppAtt!$A$47:$AM$66,W$2+1,FALSE),VLOOKUP($D94,Calc_OppAtt!$A$47:$AM$66,W$2+1,FALSE))</f>
        <v>1.218074681</v>
      </c>
      <c r="X94" s="172">
        <f>MAX(VLOOKUP($C94,Calc_OppAtt!$A$47:$AM$66,X$2+1,FALSE),VLOOKUP($D94,Calc_OppAtt!$A$47:$AM$66,X$2+1,FALSE))</f>
        <v>1.060903995</v>
      </c>
      <c r="Y94" s="172">
        <f>MAX(VLOOKUP($C94,Calc_OppAtt!$A$47:$AM$66,Y$2+1,FALSE),VLOOKUP($D94,Calc_OppAtt!$A$47:$AM$66,Y$2+1,FALSE))</f>
        <v>1.178781636</v>
      </c>
      <c r="Z94" s="172">
        <f>MAX(VLOOKUP($C94,Calc_OppAtt!$A$47:$AM$66,Z$2+1,FALSE),VLOOKUP($D94,Calc_OppAtt!$A$47:$AM$66,Z$2+1,FALSE))</f>
        <v>1.178781636</v>
      </c>
      <c r="AA94" s="172">
        <f>MAX(VLOOKUP($C94,Calc_OppAtt!$A$47:$AM$66,AA$2+1,FALSE),VLOOKUP($D94,Calc_OppAtt!$A$47:$AM$66,AA$2+1,FALSE))</f>
        <v>0.9823179059</v>
      </c>
      <c r="AB94" s="172">
        <f>MAX(VLOOKUP($C94,Calc_OppAtt!$A$47:$AM$66,AB$2+1,FALSE),VLOOKUP($D94,Calc_OppAtt!$A$47:$AM$66,AB$2+1,FALSE))</f>
        <v>1.178781636</v>
      </c>
      <c r="AC94" s="172">
        <f>MAX(VLOOKUP($C94,Calc_OppAtt!$A$47:$AM$66,AC$2+1,FALSE),VLOOKUP($D94,Calc_OppAtt!$A$47:$AM$66,AC$2+1,FALSE))</f>
        <v>1.296660024</v>
      </c>
      <c r="AD94" s="172">
        <f>MAX(VLOOKUP($C94,Calc_OppAtt!$A$47:$AM$66,AD$2+1,FALSE),VLOOKUP($D94,Calc_OppAtt!$A$47:$AM$66,AD$2+1,FALSE))</f>
        <v>0.8644402649</v>
      </c>
      <c r="AE94" s="172">
        <f>MAX(VLOOKUP($C94,Calc_OppAtt!$A$47:$AM$66,AE$2+1,FALSE),VLOOKUP($D94,Calc_OppAtt!$A$47:$AM$66,AE$2+1,FALSE))</f>
        <v>1.139489338</v>
      </c>
      <c r="AF94" s="172">
        <f>MAX(VLOOKUP($C94,Calc_OppAtt!$A$47:$AM$66,AF$2+1,FALSE),VLOOKUP($D94,Calc_OppAtt!$A$47:$AM$66,AF$2+1,FALSE))</f>
        <v>1.65029444</v>
      </c>
      <c r="AG94" s="172">
        <f>MAX(VLOOKUP($C94,Calc_OppAtt!$A$47:$AM$66,AG$2+1,FALSE),VLOOKUP($D94,Calc_OppAtt!$A$47:$AM$66,AG$2+1,FALSE))</f>
        <v>1.178781636</v>
      </c>
      <c r="AH94" s="172">
        <f>MAX(VLOOKUP($C94,Calc_OppAtt!$A$47:$AM$66,AH$2+1,FALSE),VLOOKUP($D94,Calc_OppAtt!$A$47:$AM$66,AH$2+1,FALSE))</f>
        <v>1.296660024</v>
      </c>
      <c r="AI94" s="172">
        <f>MAX(VLOOKUP($C94,Calc_OppAtt!$A$47:$AM$66,AI$2+1,FALSE),VLOOKUP($D94,Calc_OppAtt!$A$47:$AM$66,AI$2+1,FALSE))</f>
        <v>0.8644402649</v>
      </c>
      <c r="AJ94" s="172">
        <f>MAX(VLOOKUP($C94,Calc_OppAtt!$A$47:$AM$66,AJ$2+1,FALSE),VLOOKUP($D94,Calc_OppAtt!$A$47:$AM$66,AJ$2+1,FALSE))</f>
        <v>1.04</v>
      </c>
      <c r="AK94" s="172">
        <f>MAX(VLOOKUP($C94,Calc_OppAtt!$A$47:$AM$66,AK$2+1,FALSE),VLOOKUP($D94,Calc_OppAtt!$A$47:$AM$66,AK$2+1,FALSE))</f>
        <v>1.65029444</v>
      </c>
      <c r="AL94" s="172">
        <f>MAX(VLOOKUP($C94,Calc_OppAtt!$A$47:$AM$66,AL$2+1,FALSE),VLOOKUP($D94,Calc_OppAtt!$A$47:$AM$66,AL$2+1,FALSE))</f>
        <v>1.060903995</v>
      </c>
      <c r="AM94" s="172">
        <f>MAX(VLOOKUP($C94,Calc_OppAtt!$A$47:$AM$66,AM$2+1,FALSE),VLOOKUP($D94,Calc_OppAtt!$A$47:$AM$66,AM$2+1,FALSE))</f>
        <v>0.8644402649</v>
      </c>
      <c r="AN94" s="172">
        <f>MAX(VLOOKUP($C94,Calc_OppAtt!$A$47:$AM$66,AN$2+1,FALSE),VLOOKUP($D94,Calc_OppAtt!$A$47:$AM$66,AN$2+1,FALSE))</f>
        <v>0.6679765344</v>
      </c>
      <c r="AO94" s="172">
        <f>MAX(VLOOKUP($C94,Calc_OppAtt!$A$47:$AM$66,AO$2+1,FALSE),VLOOKUP($D94,Calc_OppAtt!$A$47:$AM$66,AO$2+1,FALSE))</f>
        <v>1.493123755</v>
      </c>
      <c r="AP94" s="172">
        <f>MAX(VLOOKUP($C94,Calc_OppAtt!$A$47:$AM$66,AP$2+1,FALSE),VLOOKUP($D94,Calc_OppAtt!$A$47:$AM$66,AP$2+1,FALSE))</f>
        <v>0.9823179059</v>
      </c>
      <c r="AQ94" s="170"/>
      <c r="AR94" s="170"/>
    </row>
    <row r="95" ht="12.75" customHeight="1">
      <c r="A95" s="170">
        <f t="shared" si="1"/>
        <v>6</v>
      </c>
      <c r="B95" s="170">
        <f t="shared" si="2"/>
        <v>14</v>
      </c>
      <c r="C95" s="140" t="str">
        <f t="array" ref="C95">INDEX(Fixtures!$A$2:$A$21,A95)</f>
        <v>Chelsea</v>
      </c>
      <c r="D95" s="140" t="str">
        <f t="array" ref="D95">INDEX(Fixtures!$A$2:$A$21,B95)</f>
        <v>Man Utd</v>
      </c>
      <c r="E95" s="172">
        <f>MAX(VLOOKUP($C95,Calc_OppAtt!$A$47:$AM$66,E$2+1,FALSE),VLOOKUP($D95,Calc_OppAtt!$A$47:$AM$66,E$2+1,FALSE))</f>
        <v>1.493123755</v>
      </c>
      <c r="F95" s="172">
        <f>MAX(VLOOKUP($C95,Calc_OppAtt!$A$47:$AM$66,F$2+1,FALSE),VLOOKUP($D95,Calc_OppAtt!$A$47:$AM$66,F$2+1,FALSE))</f>
        <v>1.218074681</v>
      </c>
      <c r="G95" s="172">
        <f>MAX(VLOOKUP($C95,Calc_OppAtt!$A$47:$AM$66,G$2+1,FALSE),VLOOKUP($D95,Calc_OppAtt!$A$47:$AM$66,G$2+1,FALSE))</f>
        <v>0.785854922</v>
      </c>
      <c r="H95" s="172">
        <f>MAX(VLOOKUP($C95,Calc_OppAtt!$A$47:$AM$66,H$2+1,FALSE),VLOOKUP($D95,Calc_OppAtt!$A$47:$AM$66,H$2+1,FALSE))</f>
        <v>1.218074681</v>
      </c>
      <c r="I95" s="172">
        <f>MAX(VLOOKUP($C95,Calc_OppAtt!$A$47:$AM$66,I$2+1,FALSE),VLOOKUP($D95,Calc_OppAtt!$A$47:$AM$66,I$2+1,FALSE))</f>
        <v>1.218074681</v>
      </c>
      <c r="J95" s="172">
        <f>MAX(VLOOKUP($C95,Calc_OppAtt!$A$47:$AM$66,J$2+1,FALSE),VLOOKUP($D95,Calc_OppAtt!$A$47:$AM$66,J$2+1,FALSE))</f>
        <v>1.06869863</v>
      </c>
      <c r="K95" s="172">
        <f>MAX(VLOOKUP($C95,Calc_OppAtt!$A$47:$AM$66,K$2+1,FALSE),VLOOKUP($D95,Calc_OppAtt!$A$47:$AM$66,K$2+1,FALSE))</f>
        <v>1.100196294</v>
      </c>
      <c r="L95" s="172">
        <f>MAX(VLOOKUP($C95,Calc_OppAtt!$A$47:$AM$66,L$2+1,FALSE),VLOOKUP($D95,Calc_OppAtt!$A$47:$AM$66,L$2+1,FALSE))</f>
        <v>1.178781636</v>
      </c>
      <c r="M95" s="172">
        <f>MAX(VLOOKUP($C95,Calc_OppAtt!$A$47:$AM$66,M$2+1,FALSE),VLOOKUP($D95,Calc_OppAtt!$A$47:$AM$66,M$2+1,FALSE))</f>
        <v>0.7465618773</v>
      </c>
      <c r="N95" s="172">
        <f>MAX(VLOOKUP($C95,Calc_OppAtt!$A$47:$AM$66,N$2+1,FALSE),VLOOKUP($D95,Calc_OppAtt!$A$47:$AM$66,N$2+1,FALSE))</f>
        <v>1.414538412</v>
      </c>
      <c r="O95" s="172">
        <f>MAX(VLOOKUP($C95,Calc_OppAtt!$A$47:$AM$66,O$2+1,FALSE),VLOOKUP($D95,Calc_OppAtt!$A$47:$AM$66,O$2+1,FALSE))</f>
        <v>1.178781636</v>
      </c>
      <c r="P95" s="172">
        <f>MAX(VLOOKUP($C95,Calc_OppAtt!$A$47:$AM$66,P$2+1,FALSE),VLOOKUP($D95,Calc_OppAtt!$A$47:$AM$66,P$2+1,FALSE))</f>
        <v>1.414538412</v>
      </c>
      <c r="Q95" s="172">
        <f>MAX(VLOOKUP($C95,Calc_OppAtt!$A$47:$AM$66,Q$2+1,FALSE),VLOOKUP($D95,Calc_OppAtt!$A$47:$AM$66,Q$2+1,FALSE))</f>
        <v>1.100196294</v>
      </c>
      <c r="R95" s="172">
        <f>MAX(VLOOKUP($C95,Calc_OppAtt!$A$47:$AM$66,R$2+1,FALSE),VLOOKUP($D95,Calc_OppAtt!$A$47:$AM$66,R$2+1,FALSE))</f>
        <v>1.475821918</v>
      </c>
      <c r="S95" s="172">
        <f>MAX(VLOOKUP($C95,Calc_OppAtt!$A$47:$AM$66,S$2+1,FALSE),VLOOKUP($D95,Calc_OppAtt!$A$47:$AM$66,S$2+1,FALSE))</f>
        <v>1.218074681</v>
      </c>
      <c r="T95" s="172">
        <f>MAX(VLOOKUP($C95,Calc_OppAtt!$A$47:$AM$66,T$2+1,FALSE),VLOOKUP($D95,Calc_OppAtt!$A$47:$AM$66,T$2+1,FALSE))</f>
        <v>1.475821918</v>
      </c>
      <c r="U95" s="172">
        <f>MAX(VLOOKUP($C95,Calc_OppAtt!$A$47:$AM$66,U$2+1,FALSE),VLOOKUP($D95,Calc_OppAtt!$A$47:$AM$66,U$2+1,FALSE))</f>
        <v>0.9823179059</v>
      </c>
      <c r="V95" s="172">
        <f>MAX(VLOOKUP($C95,Calc_OppAtt!$A$47:$AM$66,V$2+1,FALSE),VLOOKUP($D95,Calc_OppAtt!$A$47:$AM$66,V$2+1,FALSE))</f>
        <v>1.493123755</v>
      </c>
      <c r="W95" s="172">
        <f>MAX(VLOOKUP($C95,Calc_OppAtt!$A$47:$AM$66,W$2+1,FALSE),VLOOKUP($D95,Calc_OppAtt!$A$47:$AM$66,W$2+1,FALSE))</f>
        <v>1.296660024</v>
      </c>
      <c r="X95" s="172">
        <f>MAX(VLOOKUP($C95,Calc_OppAtt!$A$47:$AM$66,X$2+1,FALSE),VLOOKUP($D95,Calc_OppAtt!$A$47:$AM$66,X$2+1,FALSE))</f>
        <v>1.218074681</v>
      </c>
      <c r="Y95" s="172">
        <f>MAX(VLOOKUP($C95,Calc_OppAtt!$A$47:$AM$66,Y$2+1,FALSE),VLOOKUP($D95,Calc_OppAtt!$A$47:$AM$66,Y$2+1,FALSE))</f>
        <v>1.178781636</v>
      </c>
      <c r="Z95" s="172">
        <f>MAX(VLOOKUP($C95,Calc_OppAtt!$A$47:$AM$66,Z$2+1,FALSE),VLOOKUP($D95,Calc_OppAtt!$A$47:$AM$66,Z$2+1,FALSE))</f>
        <v>1.178781636</v>
      </c>
      <c r="AA95" s="172">
        <f>MAX(VLOOKUP($C95,Calc_OppAtt!$A$47:$AM$66,AA$2+1,FALSE),VLOOKUP($D95,Calc_OppAtt!$A$47:$AM$66,AA$2+1,FALSE))</f>
        <v>1.139489338</v>
      </c>
      <c r="AB95" s="172">
        <f>MAX(VLOOKUP($C95,Calc_OppAtt!$A$47:$AM$66,AB$2+1,FALSE),VLOOKUP($D95,Calc_OppAtt!$A$47:$AM$66,AB$2+1,FALSE))</f>
        <v>1.178781636</v>
      </c>
      <c r="AC95" s="172">
        <f>MAX(VLOOKUP($C95,Calc_OppAtt!$A$47:$AM$66,AC$2+1,FALSE),VLOOKUP($D95,Calc_OppAtt!$A$47:$AM$66,AC$2+1,FALSE))</f>
        <v>1.296660024</v>
      </c>
      <c r="AD95" s="172">
        <f>MAX(VLOOKUP($C95,Calc_OppAtt!$A$47:$AM$66,AD$2+1,FALSE),VLOOKUP($D95,Calc_OppAtt!$A$47:$AM$66,AD$2+1,FALSE))</f>
        <v>1.04</v>
      </c>
      <c r="AE95" s="172">
        <f>MAX(VLOOKUP($C95,Calc_OppAtt!$A$47:$AM$66,AE$2+1,FALSE),VLOOKUP($D95,Calc_OppAtt!$A$47:$AM$66,AE$2+1,FALSE))</f>
        <v>1.139489338</v>
      </c>
      <c r="AF95" s="172">
        <f>MAX(VLOOKUP($C95,Calc_OppAtt!$A$47:$AM$66,AF$2+1,FALSE),VLOOKUP($D95,Calc_OppAtt!$A$47:$AM$66,AF$2+1,FALSE))</f>
        <v>1.060903995</v>
      </c>
      <c r="AG95" s="172">
        <f>MAX(VLOOKUP($C95,Calc_OppAtt!$A$47:$AM$66,AG$2+1,FALSE),VLOOKUP($D95,Calc_OppAtt!$A$47:$AM$66,AG$2+1,FALSE))</f>
        <v>1.178781636</v>
      </c>
      <c r="AH95" s="172">
        <f>MAX(VLOOKUP($C95,Calc_OppAtt!$A$47:$AM$66,AH$2+1,FALSE),VLOOKUP($D95,Calc_OppAtt!$A$47:$AM$66,AH$2+1,FALSE))</f>
        <v>1.06869863</v>
      </c>
      <c r="AI95" s="172">
        <f>MAX(VLOOKUP($C95,Calc_OppAtt!$A$47:$AM$66,AI$2+1,FALSE),VLOOKUP($D95,Calc_OppAtt!$A$47:$AM$66,AI$2+1,FALSE))</f>
        <v>0.8644402649</v>
      </c>
      <c r="AJ95" s="172">
        <f>MAX(VLOOKUP($C95,Calc_OppAtt!$A$47:$AM$66,AJ$2+1,FALSE),VLOOKUP($D95,Calc_OppAtt!$A$47:$AM$66,AJ$2+1,FALSE))</f>
        <v>1.296660024</v>
      </c>
      <c r="AK95" s="172">
        <f>MAX(VLOOKUP($C95,Calc_OppAtt!$A$47:$AM$66,AK$2+1,FALSE),VLOOKUP($D95,Calc_OppAtt!$A$47:$AM$66,AK$2+1,FALSE))</f>
        <v>1.65029444</v>
      </c>
      <c r="AL95" s="172">
        <f>MAX(VLOOKUP($C95,Calc_OppAtt!$A$47:$AM$66,AL$2+1,FALSE),VLOOKUP($D95,Calc_OppAtt!$A$47:$AM$66,AL$2+1,FALSE))</f>
        <v>1.65029444</v>
      </c>
      <c r="AM95" s="172">
        <f>MAX(VLOOKUP($C95,Calc_OppAtt!$A$47:$AM$66,AM$2+1,FALSE),VLOOKUP($D95,Calc_OppAtt!$A$47:$AM$66,AM$2+1,FALSE))</f>
        <v>0.8644402649</v>
      </c>
      <c r="AN95" s="172">
        <f>MAX(VLOOKUP($C95,Calc_OppAtt!$A$47:$AM$66,AN$2+1,FALSE),VLOOKUP($D95,Calc_OppAtt!$A$47:$AM$66,AN$2+1,FALSE))</f>
        <v>0.8644402649</v>
      </c>
      <c r="AO95" s="172">
        <f>MAX(VLOOKUP($C95,Calc_OppAtt!$A$47:$AM$66,AO$2+1,FALSE),VLOOKUP($D95,Calc_OppAtt!$A$47:$AM$66,AO$2+1,FALSE))</f>
        <v>1.296660024</v>
      </c>
      <c r="AP95" s="172">
        <f>MAX(VLOOKUP($C95,Calc_OppAtt!$A$47:$AM$66,AP$2+1,FALSE),VLOOKUP($D95,Calc_OppAtt!$A$47:$AM$66,AP$2+1,FALSE))</f>
        <v>1.170479452</v>
      </c>
      <c r="AQ95" s="170"/>
      <c r="AR95" s="170"/>
    </row>
    <row r="96" ht="12.75" customHeight="1">
      <c r="A96" s="170">
        <f t="shared" si="1"/>
        <v>6</v>
      </c>
      <c r="B96" s="170">
        <f t="shared" si="2"/>
        <v>15</v>
      </c>
      <c r="C96" s="140" t="str">
        <f t="array" ref="C96">INDEX(Fixtures!$A$2:$A$21,A96)</f>
        <v>Chelsea</v>
      </c>
      <c r="D96" s="140" t="str">
        <f t="array" ref="D96">INDEX(Fixtures!$A$2:$A$21,B96)</f>
        <v>Newcastle</v>
      </c>
      <c r="E96" s="172">
        <f>MAX(VLOOKUP($C96,Calc_OppAtt!$A$47:$AM$66,E$2+1,FALSE),VLOOKUP($D96,Calc_OppAtt!$A$47:$AM$66,E$2+1,FALSE))</f>
        <v>0.9823179059</v>
      </c>
      <c r="F96" s="172">
        <f>MAX(VLOOKUP($C96,Calc_OppAtt!$A$47:$AM$66,F$2+1,FALSE),VLOOKUP($D96,Calc_OppAtt!$A$47:$AM$66,F$2+1,FALSE))</f>
        <v>1.218074681</v>
      </c>
      <c r="G96" s="172">
        <f>MAX(VLOOKUP($C96,Calc_OppAtt!$A$47:$AM$66,G$2+1,FALSE),VLOOKUP($D96,Calc_OppAtt!$A$47:$AM$66,G$2+1,FALSE))</f>
        <v>0.8644402649</v>
      </c>
      <c r="H96" s="172">
        <f>MAX(VLOOKUP($C96,Calc_OppAtt!$A$47:$AM$66,H$2+1,FALSE),VLOOKUP($D96,Calc_OppAtt!$A$47:$AM$66,H$2+1,FALSE))</f>
        <v>1.218074681</v>
      </c>
      <c r="I96" s="172">
        <f>MAX(VLOOKUP($C96,Calc_OppAtt!$A$47:$AM$66,I$2+1,FALSE),VLOOKUP($D96,Calc_OppAtt!$A$47:$AM$66,I$2+1,FALSE))</f>
        <v>1.218074681</v>
      </c>
      <c r="J96" s="172">
        <f>MAX(VLOOKUP($C96,Calc_OppAtt!$A$47:$AM$66,J$2+1,FALSE),VLOOKUP($D96,Calc_OppAtt!$A$47:$AM$66,J$2+1,FALSE))</f>
        <v>1.060903995</v>
      </c>
      <c r="K96" s="172">
        <f>MAX(VLOOKUP($C96,Calc_OppAtt!$A$47:$AM$66,K$2+1,FALSE),VLOOKUP($D96,Calc_OppAtt!$A$47:$AM$66,K$2+1,FALSE))</f>
        <v>1.493123755</v>
      </c>
      <c r="L96" s="172">
        <f>MAX(VLOOKUP($C96,Calc_OppAtt!$A$47:$AM$66,L$2+1,FALSE),VLOOKUP($D96,Calc_OppAtt!$A$47:$AM$66,L$2+1,FALSE))</f>
        <v>1.021610951</v>
      </c>
      <c r="M96" s="172">
        <f>MAX(VLOOKUP($C96,Calc_OppAtt!$A$47:$AM$66,M$2+1,FALSE),VLOOKUP($D96,Calc_OppAtt!$A$47:$AM$66,M$2+1,FALSE))</f>
        <v>1.139489338</v>
      </c>
      <c r="N96" s="172">
        <f>MAX(VLOOKUP($C96,Calc_OppAtt!$A$47:$AM$66,N$2+1,FALSE),VLOOKUP($D96,Calc_OppAtt!$A$47:$AM$66,N$2+1,FALSE))</f>
        <v>1.021610951</v>
      </c>
      <c r="O96" s="172">
        <f>MAX(VLOOKUP($C96,Calc_OppAtt!$A$47:$AM$66,O$2+1,FALSE),VLOOKUP($D96,Calc_OppAtt!$A$47:$AM$66,O$2+1,FALSE))</f>
        <v>1.296660024</v>
      </c>
      <c r="P96" s="172">
        <f>MAX(VLOOKUP($C96,Calc_OppAtt!$A$47:$AM$66,P$2+1,FALSE),VLOOKUP($D96,Calc_OppAtt!$A$47:$AM$66,P$2+1,FALSE))</f>
        <v>1.414538412</v>
      </c>
      <c r="Q96" s="172">
        <f>MAX(VLOOKUP($C96,Calc_OppAtt!$A$47:$AM$66,Q$2+1,FALSE),VLOOKUP($D96,Calc_OppAtt!$A$47:$AM$66,Q$2+1,FALSE))</f>
        <v>0.6679765344</v>
      </c>
      <c r="R96" s="172">
        <f>MAX(VLOOKUP($C96,Calc_OppAtt!$A$47:$AM$66,R$2+1,FALSE),VLOOKUP($D96,Calc_OppAtt!$A$47:$AM$66,R$2+1,FALSE))</f>
        <v>1.65029444</v>
      </c>
      <c r="S96" s="172">
        <f>MAX(VLOOKUP($C96,Calc_OppAtt!$A$47:$AM$66,S$2+1,FALSE),VLOOKUP($D96,Calc_OppAtt!$A$47:$AM$66,S$2+1,FALSE))</f>
        <v>1.101176471</v>
      </c>
      <c r="T96" s="172">
        <f>MAX(VLOOKUP($C96,Calc_OppAtt!$A$47:$AM$66,T$2+1,FALSE),VLOOKUP($D96,Calc_OppAtt!$A$47:$AM$66,T$2+1,FALSE))</f>
        <v>0.8644402649</v>
      </c>
      <c r="U96" s="172">
        <f>MAX(VLOOKUP($C96,Calc_OppAtt!$A$47:$AM$66,U$2+1,FALSE),VLOOKUP($D96,Calc_OppAtt!$A$47:$AM$66,U$2+1,FALSE))</f>
        <v>0.9823179059</v>
      </c>
      <c r="V96" s="172">
        <f>MAX(VLOOKUP($C96,Calc_OppAtt!$A$47:$AM$66,V$2+1,FALSE),VLOOKUP($D96,Calc_OppAtt!$A$47:$AM$66,V$2+1,FALSE))</f>
        <v>1.493123755</v>
      </c>
      <c r="W96" s="172">
        <f>MAX(VLOOKUP($C96,Calc_OppAtt!$A$47:$AM$66,W$2+1,FALSE),VLOOKUP($D96,Calc_OppAtt!$A$47:$AM$66,W$2+1,FALSE))</f>
        <v>1.218074681</v>
      </c>
      <c r="X96" s="172">
        <f>MAX(VLOOKUP($C96,Calc_OppAtt!$A$47:$AM$66,X$2+1,FALSE),VLOOKUP($D96,Calc_OppAtt!$A$47:$AM$66,X$2+1,FALSE))</f>
        <v>1.218074681</v>
      </c>
      <c r="Y96" s="172">
        <f>MAX(VLOOKUP($C96,Calc_OppAtt!$A$47:$AM$66,Y$2+1,FALSE),VLOOKUP($D96,Calc_OppAtt!$A$47:$AM$66,Y$2+1,FALSE))</f>
        <v>1.178781636</v>
      </c>
      <c r="Z96" s="172">
        <f>MAX(VLOOKUP($C96,Calc_OppAtt!$A$47:$AM$66,Z$2+1,FALSE),VLOOKUP($D96,Calc_OppAtt!$A$47:$AM$66,Z$2+1,FALSE))</f>
        <v>1.178781636</v>
      </c>
      <c r="AA96" s="172">
        <f>MAX(VLOOKUP($C96,Calc_OppAtt!$A$47:$AM$66,AA$2+1,FALSE),VLOOKUP($D96,Calc_OppAtt!$A$47:$AM$66,AA$2+1,FALSE))</f>
        <v>1.170479452</v>
      </c>
      <c r="AB96" s="172">
        <f>MAX(VLOOKUP($C96,Calc_OppAtt!$A$47:$AM$66,AB$2+1,FALSE),VLOOKUP($D96,Calc_OppAtt!$A$47:$AM$66,AB$2+1,FALSE))</f>
        <v>1.178781636</v>
      </c>
      <c r="AC96" s="172">
        <f>MAX(VLOOKUP($C96,Calc_OppAtt!$A$47:$AM$66,AC$2+1,FALSE),VLOOKUP($D96,Calc_OppAtt!$A$47:$AM$66,AC$2+1,FALSE))</f>
        <v>1.296660024</v>
      </c>
      <c r="AD96" s="172">
        <f>MAX(VLOOKUP($C96,Calc_OppAtt!$A$47:$AM$66,AD$2+1,FALSE),VLOOKUP($D96,Calc_OppAtt!$A$47:$AM$66,AD$2+1,FALSE))</f>
        <v>1.101176471</v>
      </c>
      <c r="AE96" s="172">
        <f>MAX(VLOOKUP($C96,Calc_OppAtt!$A$47:$AM$66,AE$2+1,FALSE),VLOOKUP($D96,Calc_OppAtt!$A$47:$AM$66,AE$2+1,FALSE))</f>
        <v>1.296660024</v>
      </c>
      <c r="AF96" s="172">
        <f>MAX(VLOOKUP($C96,Calc_OppAtt!$A$47:$AM$66,AF$2+1,FALSE),VLOOKUP($D96,Calc_OppAtt!$A$47:$AM$66,AF$2+1,FALSE))</f>
        <v>0.8644402649</v>
      </c>
      <c r="AG96" s="172">
        <f>MAX(VLOOKUP($C96,Calc_OppAtt!$A$47:$AM$66,AG$2+1,FALSE),VLOOKUP($D96,Calc_OppAtt!$A$47:$AM$66,AG$2+1,FALSE))</f>
        <v>1.04</v>
      </c>
      <c r="AH96" s="172">
        <f>MAX(VLOOKUP($C96,Calc_OppAtt!$A$47:$AM$66,AH$2+1,FALSE),VLOOKUP($D96,Calc_OppAtt!$A$47:$AM$66,AH$2+1,FALSE))</f>
        <v>1.414538412</v>
      </c>
      <c r="AI96" s="172">
        <f>MAX(VLOOKUP($C96,Calc_OppAtt!$A$47:$AM$66,AI$2+1,FALSE),VLOOKUP($D96,Calc_OppAtt!$A$47:$AM$66,AI$2+1,FALSE))</f>
        <v>1.178781636</v>
      </c>
      <c r="AJ96" s="172">
        <f>MAX(VLOOKUP($C96,Calc_OppAtt!$A$47:$AM$66,AJ$2+1,FALSE),VLOOKUP($D96,Calc_OppAtt!$A$47:$AM$66,AJ$2+1,FALSE))</f>
        <v>0.9788235294</v>
      </c>
      <c r="AK96" s="172">
        <f>MAX(VLOOKUP($C96,Calc_OppAtt!$A$47:$AM$66,AK$2+1,FALSE),VLOOKUP($D96,Calc_OppAtt!$A$47:$AM$66,AK$2+1,FALSE))</f>
        <v>1.65029444</v>
      </c>
      <c r="AL96" s="172">
        <f>MAX(VLOOKUP($C96,Calc_OppAtt!$A$47:$AM$66,AL$2+1,FALSE),VLOOKUP($D96,Calc_OppAtt!$A$47:$AM$66,AL$2+1,FALSE))</f>
        <v>0.8644402649</v>
      </c>
      <c r="AM96" s="172">
        <f>MAX(VLOOKUP($C96,Calc_OppAtt!$A$47:$AM$66,AM$2+1,FALSE),VLOOKUP($D96,Calc_OppAtt!$A$47:$AM$66,AM$2+1,FALSE))</f>
        <v>1.178781636</v>
      </c>
      <c r="AN96" s="172">
        <f>MAX(VLOOKUP($C96,Calc_OppAtt!$A$47:$AM$66,AN$2+1,FALSE),VLOOKUP($D96,Calc_OppAtt!$A$47:$AM$66,AN$2+1,FALSE))</f>
        <v>0.9823179059</v>
      </c>
      <c r="AO96" s="172">
        <f>MAX(VLOOKUP($C96,Calc_OppAtt!$A$47:$AM$66,AO$2+1,FALSE),VLOOKUP($D96,Calc_OppAtt!$A$47:$AM$66,AO$2+1,FALSE))</f>
        <v>1.296660024</v>
      </c>
      <c r="AP96" s="172">
        <f>MAX(VLOOKUP($C96,Calc_OppAtt!$A$47:$AM$66,AP$2+1,FALSE),VLOOKUP($D96,Calc_OppAtt!$A$47:$AM$66,AP$2+1,FALSE))</f>
        <v>1.04</v>
      </c>
      <c r="AQ96" s="170"/>
      <c r="AR96" s="170"/>
    </row>
    <row r="97" ht="12.75" customHeight="1">
      <c r="A97" s="170">
        <f t="shared" si="1"/>
        <v>6</v>
      </c>
      <c r="B97" s="170">
        <f t="shared" si="2"/>
        <v>16</v>
      </c>
      <c r="C97" s="140" t="str">
        <f t="array" ref="C97">INDEX(Fixtures!$A$2:$A$21,A97)</f>
        <v>Chelsea</v>
      </c>
      <c r="D97" s="140" t="str">
        <f t="array" ref="D97">INDEX(Fixtures!$A$2:$A$21,B97)</f>
        <v>Southampton</v>
      </c>
      <c r="E97" s="172">
        <f>MAX(VLOOKUP($C97,Calc_OppAtt!$A$47:$AM$66,E$2+1,FALSE),VLOOKUP($D97,Calc_OppAtt!$A$47:$AM$66,E$2+1,FALSE))</f>
        <v>0.9823179059</v>
      </c>
      <c r="F97" s="172">
        <f>MAX(VLOOKUP($C97,Calc_OppAtt!$A$47:$AM$66,F$2+1,FALSE),VLOOKUP($D97,Calc_OppAtt!$A$47:$AM$66,F$2+1,FALSE))</f>
        <v>1.218074681</v>
      </c>
      <c r="G97" s="172">
        <f>MAX(VLOOKUP($C97,Calc_OppAtt!$A$47:$AM$66,G$2+1,FALSE),VLOOKUP($D97,Calc_OppAtt!$A$47:$AM$66,G$2+1,FALSE))</f>
        <v>1.493123755</v>
      </c>
      <c r="H97" s="172">
        <f>MAX(VLOOKUP($C97,Calc_OppAtt!$A$47:$AM$66,H$2+1,FALSE),VLOOKUP($D97,Calc_OppAtt!$A$47:$AM$66,H$2+1,FALSE))</f>
        <v>1.218074681</v>
      </c>
      <c r="I97" s="172">
        <f>MAX(VLOOKUP($C97,Calc_OppAtt!$A$47:$AM$66,I$2+1,FALSE),VLOOKUP($D97,Calc_OppAtt!$A$47:$AM$66,I$2+1,FALSE))</f>
        <v>1.170479452</v>
      </c>
      <c r="J97" s="172">
        <f>MAX(VLOOKUP($C97,Calc_OppAtt!$A$47:$AM$66,J$2+1,FALSE),VLOOKUP($D97,Calc_OppAtt!$A$47:$AM$66,J$2+1,FALSE))</f>
        <v>1.021610951</v>
      </c>
      <c r="K97" s="172">
        <f>MAX(VLOOKUP($C97,Calc_OppAtt!$A$47:$AM$66,K$2+1,FALSE),VLOOKUP($D97,Calc_OppAtt!$A$47:$AM$66,K$2+1,FALSE))</f>
        <v>1.101176471</v>
      </c>
      <c r="L97" s="172">
        <f>MAX(VLOOKUP($C97,Calc_OppAtt!$A$47:$AM$66,L$2+1,FALSE),VLOOKUP($D97,Calc_OppAtt!$A$47:$AM$66,L$2+1,FALSE))</f>
        <v>1.021610951</v>
      </c>
      <c r="M97" s="172">
        <f>MAX(VLOOKUP($C97,Calc_OppAtt!$A$47:$AM$66,M$2+1,FALSE),VLOOKUP($D97,Calc_OppAtt!$A$47:$AM$66,M$2+1,FALSE))</f>
        <v>1.178781636</v>
      </c>
      <c r="N97" s="172">
        <f>MAX(VLOOKUP($C97,Calc_OppAtt!$A$47:$AM$66,N$2+1,FALSE),VLOOKUP($D97,Calc_OppAtt!$A$47:$AM$66,N$2+1,FALSE))</f>
        <v>1.178781636</v>
      </c>
      <c r="O97" s="172">
        <f>MAX(VLOOKUP($C97,Calc_OppAtt!$A$47:$AM$66,O$2+1,FALSE),VLOOKUP($D97,Calc_OppAtt!$A$47:$AM$66,O$2+1,FALSE))</f>
        <v>1.100196294</v>
      </c>
      <c r="P97" s="172">
        <f>MAX(VLOOKUP($C97,Calc_OppAtt!$A$47:$AM$66,P$2+1,FALSE),VLOOKUP($D97,Calc_OppAtt!$A$47:$AM$66,P$2+1,FALSE))</f>
        <v>1.414538412</v>
      </c>
      <c r="Q97" s="172">
        <f>MAX(VLOOKUP($C97,Calc_OppAtt!$A$47:$AM$66,Q$2+1,FALSE),VLOOKUP($D97,Calc_OppAtt!$A$47:$AM$66,Q$2+1,FALSE))</f>
        <v>1.04</v>
      </c>
      <c r="R97" s="172">
        <f>MAX(VLOOKUP($C97,Calc_OppAtt!$A$47:$AM$66,R$2+1,FALSE),VLOOKUP($D97,Calc_OppAtt!$A$47:$AM$66,R$2+1,FALSE))</f>
        <v>1.475821918</v>
      </c>
      <c r="S97" s="172">
        <f>MAX(VLOOKUP($C97,Calc_OppAtt!$A$47:$AM$66,S$2+1,FALSE),VLOOKUP($D97,Calc_OppAtt!$A$47:$AM$66,S$2+1,FALSE))</f>
        <v>1.101176471</v>
      </c>
      <c r="T97" s="172">
        <f>MAX(VLOOKUP($C97,Calc_OppAtt!$A$47:$AM$66,T$2+1,FALSE),VLOOKUP($D97,Calc_OppAtt!$A$47:$AM$66,T$2+1,FALSE))</f>
        <v>0.9788235294</v>
      </c>
      <c r="U97" s="172">
        <f>MAX(VLOOKUP($C97,Calc_OppAtt!$A$47:$AM$66,U$2+1,FALSE),VLOOKUP($D97,Calc_OppAtt!$A$47:$AM$66,U$2+1,FALSE))</f>
        <v>1.218074681</v>
      </c>
      <c r="V97" s="172">
        <f>MAX(VLOOKUP($C97,Calc_OppAtt!$A$47:$AM$66,V$2+1,FALSE),VLOOKUP($D97,Calc_OppAtt!$A$47:$AM$66,V$2+1,FALSE))</f>
        <v>1.493123755</v>
      </c>
      <c r="W97" s="172">
        <f>MAX(VLOOKUP($C97,Calc_OppAtt!$A$47:$AM$66,W$2+1,FALSE),VLOOKUP($D97,Calc_OppAtt!$A$47:$AM$66,W$2+1,FALSE))</f>
        <v>1.65029444</v>
      </c>
      <c r="X97" s="172">
        <f>MAX(VLOOKUP($C97,Calc_OppAtt!$A$47:$AM$66,X$2+1,FALSE),VLOOKUP($D97,Calc_OppAtt!$A$47:$AM$66,X$2+1,FALSE))</f>
        <v>1.060903995</v>
      </c>
      <c r="Y97" s="172">
        <f>MAX(VLOOKUP($C97,Calc_OppAtt!$A$47:$AM$66,Y$2+1,FALSE),VLOOKUP($D97,Calc_OppAtt!$A$47:$AM$66,Y$2+1,FALSE))</f>
        <v>1.178781636</v>
      </c>
      <c r="Z97" s="172">
        <f>MAX(VLOOKUP($C97,Calc_OppAtt!$A$47:$AM$66,Z$2+1,FALSE),VLOOKUP($D97,Calc_OppAtt!$A$47:$AM$66,Z$2+1,FALSE))</f>
        <v>1.178781636</v>
      </c>
      <c r="AA97" s="172">
        <f>MAX(VLOOKUP($C97,Calc_OppAtt!$A$47:$AM$66,AA$2+1,FALSE),VLOOKUP($D97,Calc_OppAtt!$A$47:$AM$66,AA$2+1,FALSE))</f>
        <v>1.414538412</v>
      </c>
      <c r="AB97" s="172">
        <f>MAX(VLOOKUP($C97,Calc_OppAtt!$A$47:$AM$66,AB$2+1,FALSE),VLOOKUP($D97,Calc_OppAtt!$A$47:$AM$66,AB$2+1,FALSE))</f>
        <v>1.178781636</v>
      </c>
      <c r="AC97" s="172">
        <f>MAX(VLOOKUP($C97,Calc_OppAtt!$A$47:$AM$66,AC$2+1,FALSE),VLOOKUP($D97,Calc_OppAtt!$A$47:$AM$66,AC$2+1,FALSE))</f>
        <v>1.296660024</v>
      </c>
      <c r="AD97" s="172">
        <f>MAX(VLOOKUP($C97,Calc_OppAtt!$A$47:$AM$66,AD$2+1,FALSE),VLOOKUP($D97,Calc_OppAtt!$A$47:$AM$66,AD$2+1,FALSE))</f>
        <v>1.170479452</v>
      </c>
      <c r="AE97" s="172">
        <f>MAX(VLOOKUP($C97,Calc_OppAtt!$A$47:$AM$66,AE$2+1,FALSE),VLOOKUP($D97,Calc_OppAtt!$A$47:$AM$66,AE$2+1,FALSE))</f>
        <v>1.139489338</v>
      </c>
      <c r="AF97" s="172">
        <f>MAX(VLOOKUP($C97,Calc_OppAtt!$A$47:$AM$66,AF$2+1,FALSE),VLOOKUP($D97,Calc_OppAtt!$A$47:$AM$66,AF$2+1,FALSE))</f>
        <v>1.475821918</v>
      </c>
      <c r="AG97" s="172">
        <f>MAX(VLOOKUP($C97,Calc_OppAtt!$A$47:$AM$66,AG$2+1,FALSE),VLOOKUP($D97,Calc_OppAtt!$A$47:$AM$66,AG$2+1,FALSE))</f>
        <v>1.04</v>
      </c>
      <c r="AH97" s="172">
        <f>MAX(VLOOKUP($C97,Calc_OppAtt!$A$47:$AM$66,AH$2+1,FALSE),VLOOKUP($D97,Calc_OppAtt!$A$47:$AM$66,AH$2+1,FALSE))</f>
        <v>1.06869863</v>
      </c>
      <c r="AI97" s="172">
        <f>MAX(VLOOKUP($C97,Calc_OppAtt!$A$47:$AM$66,AI$2+1,FALSE),VLOOKUP($D97,Calc_OppAtt!$A$47:$AM$66,AI$2+1,FALSE))</f>
        <v>1.218074681</v>
      </c>
      <c r="AJ97" s="172">
        <f>MAX(VLOOKUP($C97,Calc_OppAtt!$A$47:$AM$66,AJ$2+1,FALSE),VLOOKUP($D97,Calc_OppAtt!$A$47:$AM$66,AJ$2+1,FALSE))</f>
        <v>0.9823179059</v>
      </c>
      <c r="AK97" s="172">
        <f>MAX(VLOOKUP($C97,Calc_OppAtt!$A$47:$AM$66,AK$2+1,FALSE),VLOOKUP($D97,Calc_OppAtt!$A$47:$AM$66,AK$2+1,FALSE))</f>
        <v>1.65029444</v>
      </c>
      <c r="AL97" s="172">
        <f>MAX(VLOOKUP($C97,Calc_OppAtt!$A$47:$AM$66,AL$2+1,FALSE),VLOOKUP($D97,Calc_OppAtt!$A$47:$AM$66,AL$2+1,FALSE))</f>
        <v>1.06869863</v>
      </c>
      <c r="AM97" s="172">
        <f>MAX(VLOOKUP($C97,Calc_OppAtt!$A$47:$AM$66,AM$2+1,FALSE),VLOOKUP($D97,Calc_OppAtt!$A$47:$AM$66,AM$2+1,FALSE))</f>
        <v>0.8644402649</v>
      </c>
      <c r="AN97" s="172">
        <f>MAX(VLOOKUP($C97,Calc_OppAtt!$A$47:$AM$66,AN$2+1,FALSE),VLOOKUP($D97,Calc_OppAtt!$A$47:$AM$66,AN$2+1,FALSE))</f>
        <v>1.218074681</v>
      </c>
      <c r="AO97" s="172">
        <f>MAX(VLOOKUP($C97,Calc_OppAtt!$A$47:$AM$66,AO$2+1,FALSE),VLOOKUP($D97,Calc_OppAtt!$A$47:$AM$66,AO$2+1,FALSE))</f>
        <v>1.296660024</v>
      </c>
      <c r="AP97" s="172">
        <f>MAX(VLOOKUP($C97,Calc_OppAtt!$A$47:$AM$66,AP$2+1,FALSE),VLOOKUP($D97,Calc_OppAtt!$A$47:$AM$66,AP$2+1,FALSE))</f>
        <v>1.296660024</v>
      </c>
      <c r="AQ97" s="170"/>
      <c r="AR97" s="170"/>
    </row>
    <row r="98" ht="12.75" customHeight="1">
      <c r="A98" s="170">
        <f t="shared" si="1"/>
        <v>6</v>
      </c>
      <c r="B98" s="170">
        <f t="shared" si="2"/>
        <v>17</v>
      </c>
      <c r="C98" s="140" t="str">
        <f t="array" ref="C98">INDEX(Fixtures!$A$2:$A$21,A98)</f>
        <v>Chelsea</v>
      </c>
      <c r="D98" s="140" t="str">
        <f t="array" ref="D98">INDEX(Fixtures!$A$2:$A$21,B98)</f>
        <v>Tottenham</v>
      </c>
      <c r="E98" s="172">
        <f>MAX(VLOOKUP($C98,Calc_OppAtt!$A$47:$AM$66,E$2+1,FALSE),VLOOKUP($D98,Calc_OppAtt!$A$47:$AM$66,E$2+1,FALSE))</f>
        <v>0.9823179059</v>
      </c>
      <c r="F98" s="172">
        <f>MAX(VLOOKUP($C98,Calc_OppAtt!$A$47:$AM$66,F$2+1,FALSE),VLOOKUP($D98,Calc_OppAtt!$A$47:$AM$66,F$2+1,FALSE))</f>
        <v>1.475821918</v>
      </c>
      <c r="G98" s="172">
        <f>MAX(VLOOKUP($C98,Calc_OppAtt!$A$47:$AM$66,G$2+1,FALSE),VLOOKUP($D98,Calc_OppAtt!$A$47:$AM$66,G$2+1,FALSE))</f>
        <v>0.6679765344</v>
      </c>
      <c r="H98" s="172">
        <f>MAX(VLOOKUP($C98,Calc_OppAtt!$A$47:$AM$66,H$2+1,FALSE),VLOOKUP($D98,Calc_OppAtt!$A$47:$AM$66,H$2+1,FALSE))</f>
        <v>1.218074681</v>
      </c>
      <c r="I98" s="172">
        <f>MAX(VLOOKUP($C98,Calc_OppAtt!$A$47:$AM$66,I$2+1,FALSE),VLOOKUP($D98,Calc_OppAtt!$A$47:$AM$66,I$2+1,FALSE))</f>
        <v>1.170479452</v>
      </c>
      <c r="J98" s="172">
        <f>MAX(VLOOKUP($C98,Calc_OppAtt!$A$47:$AM$66,J$2+1,FALSE),VLOOKUP($D98,Calc_OppAtt!$A$47:$AM$66,J$2+1,FALSE))</f>
        <v>1.021610951</v>
      </c>
      <c r="K98" s="172">
        <f>MAX(VLOOKUP($C98,Calc_OppAtt!$A$47:$AM$66,K$2+1,FALSE),VLOOKUP($D98,Calc_OppAtt!$A$47:$AM$66,K$2+1,FALSE))</f>
        <v>1.100196294</v>
      </c>
      <c r="L98" s="172">
        <f>MAX(VLOOKUP($C98,Calc_OppAtt!$A$47:$AM$66,L$2+1,FALSE),VLOOKUP($D98,Calc_OppAtt!$A$47:$AM$66,L$2+1,FALSE))</f>
        <v>1.170479452</v>
      </c>
      <c r="M98" s="172">
        <f>MAX(VLOOKUP($C98,Calc_OppAtt!$A$47:$AM$66,M$2+1,FALSE),VLOOKUP($D98,Calc_OppAtt!$A$47:$AM$66,M$2+1,FALSE))</f>
        <v>1.021610951</v>
      </c>
      <c r="N98" s="172">
        <f>MAX(VLOOKUP($C98,Calc_OppAtt!$A$47:$AM$66,N$2+1,FALSE),VLOOKUP($D98,Calc_OppAtt!$A$47:$AM$66,N$2+1,FALSE))</f>
        <v>0.6679765344</v>
      </c>
      <c r="O98" s="172">
        <f>MAX(VLOOKUP($C98,Calc_OppAtt!$A$47:$AM$66,O$2+1,FALSE),VLOOKUP($D98,Calc_OppAtt!$A$47:$AM$66,O$2+1,FALSE))</f>
        <v>1.101176471</v>
      </c>
      <c r="P98" s="172">
        <f>MAX(VLOOKUP($C98,Calc_OppAtt!$A$47:$AM$66,P$2+1,FALSE),VLOOKUP($D98,Calc_OppAtt!$A$47:$AM$66,P$2+1,FALSE))</f>
        <v>1.414538412</v>
      </c>
      <c r="Q98" s="172">
        <f>MAX(VLOOKUP($C98,Calc_OppAtt!$A$47:$AM$66,Q$2+1,FALSE),VLOOKUP($D98,Calc_OppAtt!$A$47:$AM$66,Q$2+1,FALSE))</f>
        <v>0.8644402649</v>
      </c>
      <c r="R98" s="172">
        <f>MAX(VLOOKUP($C98,Calc_OppAtt!$A$47:$AM$66,R$2+1,FALSE),VLOOKUP($D98,Calc_OppAtt!$A$47:$AM$66,R$2+1,FALSE))</f>
        <v>1.475821918</v>
      </c>
      <c r="S98" s="172">
        <f>MAX(VLOOKUP($C98,Calc_OppAtt!$A$47:$AM$66,S$2+1,FALSE),VLOOKUP($D98,Calc_OppAtt!$A$47:$AM$66,S$2+1,FALSE))</f>
        <v>1.178781636</v>
      </c>
      <c r="T98" s="172">
        <f>MAX(VLOOKUP($C98,Calc_OppAtt!$A$47:$AM$66,T$2+1,FALSE),VLOOKUP($D98,Calc_OppAtt!$A$47:$AM$66,T$2+1,FALSE))</f>
        <v>0.8644402649</v>
      </c>
      <c r="U98" s="172">
        <f>MAX(VLOOKUP($C98,Calc_OppAtt!$A$47:$AM$66,U$2+1,FALSE),VLOOKUP($D98,Calc_OppAtt!$A$47:$AM$66,U$2+1,FALSE))</f>
        <v>0.9823179059</v>
      </c>
      <c r="V98" s="172">
        <f>MAX(VLOOKUP($C98,Calc_OppAtt!$A$47:$AM$66,V$2+1,FALSE),VLOOKUP($D98,Calc_OppAtt!$A$47:$AM$66,V$2+1,FALSE))</f>
        <v>1.493123755</v>
      </c>
      <c r="W98" s="172">
        <f>MAX(VLOOKUP($C98,Calc_OppAtt!$A$47:$AM$66,W$2+1,FALSE),VLOOKUP($D98,Calc_OppAtt!$A$47:$AM$66,W$2+1,FALSE))</f>
        <v>1.218074681</v>
      </c>
      <c r="X98" s="172">
        <f>MAX(VLOOKUP($C98,Calc_OppAtt!$A$47:$AM$66,X$2+1,FALSE),VLOOKUP($D98,Calc_OppAtt!$A$47:$AM$66,X$2+1,FALSE))</f>
        <v>1.06869863</v>
      </c>
      <c r="Y98" s="172">
        <f>MAX(VLOOKUP($C98,Calc_OppAtt!$A$47:$AM$66,Y$2+1,FALSE),VLOOKUP($D98,Calc_OppAtt!$A$47:$AM$66,Y$2+1,FALSE))</f>
        <v>1.178781636</v>
      </c>
      <c r="Z98" s="172">
        <f>MAX(VLOOKUP($C98,Calc_OppAtt!$A$47:$AM$66,Z$2+1,FALSE),VLOOKUP($D98,Calc_OppAtt!$A$47:$AM$66,Z$2+1,FALSE))</f>
        <v>1.178781636</v>
      </c>
      <c r="AA98" s="172">
        <f>MAX(VLOOKUP($C98,Calc_OppAtt!$A$47:$AM$66,AA$2+1,FALSE),VLOOKUP($D98,Calc_OppAtt!$A$47:$AM$66,AA$2+1,FALSE))</f>
        <v>1.04</v>
      </c>
      <c r="AB98" s="172">
        <f>MAX(VLOOKUP($C98,Calc_OppAtt!$A$47:$AM$66,AB$2+1,FALSE),VLOOKUP($D98,Calc_OppAtt!$A$47:$AM$66,AB$2+1,FALSE))</f>
        <v>1.296660024</v>
      </c>
      <c r="AC98" s="172">
        <f>MAX(VLOOKUP($C98,Calc_OppAtt!$A$47:$AM$66,AC$2+1,FALSE),VLOOKUP($D98,Calc_OppAtt!$A$47:$AM$66,AC$2+1,FALSE))</f>
        <v>1.296660024</v>
      </c>
      <c r="AD98" s="172">
        <f>MAX(VLOOKUP($C98,Calc_OppAtt!$A$47:$AM$66,AD$2+1,FALSE),VLOOKUP($D98,Calc_OppAtt!$A$47:$AM$66,AD$2+1,FALSE))</f>
        <v>1.493123755</v>
      </c>
      <c r="AE98" s="172">
        <f>MAX(VLOOKUP($C98,Calc_OppAtt!$A$47:$AM$66,AE$2+1,FALSE),VLOOKUP($D98,Calc_OppAtt!$A$47:$AM$66,AE$2+1,FALSE))</f>
        <v>1.139489338</v>
      </c>
      <c r="AF98" s="172">
        <f>MAX(VLOOKUP($C98,Calc_OppAtt!$A$47:$AM$66,AF$2+1,FALSE),VLOOKUP($D98,Calc_OppAtt!$A$47:$AM$66,AF$2+1,FALSE))</f>
        <v>0.785854922</v>
      </c>
      <c r="AG98" s="172">
        <f>MAX(VLOOKUP($C98,Calc_OppAtt!$A$47:$AM$66,AG$2+1,FALSE),VLOOKUP($D98,Calc_OppAtt!$A$47:$AM$66,AG$2+1,FALSE))</f>
        <v>1.218074681</v>
      </c>
      <c r="AH98" s="172">
        <f>MAX(VLOOKUP($C98,Calc_OppAtt!$A$47:$AM$66,AH$2+1,FALSE),VLOOKUP($D98,Calc_OppAtt!$A$47:$AM$66,AH$2+1,FALSE))</f>
        <v>1.06869863</v>
      </c>
      <c r="AI98" s="172">
        <f>MAX(VLOOKUP($C98,Calc_OppAtt!$A$47:$AM$66,AI$2+1,FALSE),VLOOKUP($D98,Calc_OppAtt!$A$47:$AM$66,AI$2+1,FALSE))</f>
        <v>1.100196294</v>
      </c>
      <c r="AJ98" s="172">
        <f>MAX(VLOOKUP($C98,Calc_OppAtt!$A$47:$AM$66,AJ$2+1,FALSE),VLOOKUP($D98,Calc_OppAtt!$A$47:$AM$66,AJ$2+1,FALSE))</f>
        <v>0.9788235294</v>
      </c>
      <c r="AK98" s="172">
        <f>MAX(VLOOKUP($C98,Calc_OppAtt!$A$47:$AM$66,AK$2+1,FALSE),VLOOKUP($D98,Calc_OppAtt!$A$47:$AM$66,AK$2+1,FALSE))</f>
        <v>1.65029444</v>
      </c>
      <c r="AL98" s="172">
        <f>MAX(VLOOKUP($C98,Calc_OppAtt!$A$47:$AM$66,AL$2+1,FALSE),VLOOKUP($D98,Calc_OppAtt!$A$47:$AM$66,AL$2+1,FALSE))</f>
        <v>1.296660024</v>
      </c>
      <c r="AM98" s="172">
        <f>MAX(VLOOKUP($C98,Calc_OppAtt!$A$47:$AM$66,AM$2+1,FALSE),VLOOKUP($D98,Calc_OppAtt!$A$47:$AM$66,AM$2+1,FALSE))</f>
        <v>0.8644402649</v>
      </c>
      <c r="AN98" s="172">
        <f>MAX(VLOOKUP($C98,Calc_OppAtt!$A$47:$AM$66,AN$2+1,FALSE),VLOOKUP($D98,Calc_OppAtt!$A$47:$AM$66,AN$2+1,FALSE))</f>
        <v>1.65029444</v>
      </c>
      <c r="AO98" s="172">
        <f>MAX(VLOOKUP($C98,Calc_OppAtt!$A$47:$AM$66,AO$2+1,FALSE),VLOOKUP($D98,Calc_OppAtt!$A$47:$AM$66,AO$2+1,FALSE))</f>
        <v>1.296660024</v>
      </c>
      <c r="AP98" s="172">
        <f>MAX(VLOOKUP($C98,Calc_OppAtt!$A$47:$AM$66,AP$2+1,FALSE),VLOOKUP($D98,Calc_OppAtt!$A$47:$AM$66,AP$2+1,FALSE))</f>
        <v>1.414538412</v>
      </c>
      <c r="AQ98" s="170"/>
      <c r="AR98" s="170"/>
    </row>
    <row r="99" ht="12.75" customHeight="1">
      <c r="A99" s="170">
        <f t="shared" si="1"/>
        <v>6</v>
      </c>
      <c r="B99" s="170">
        <f t="shared" si="2"/>
        <v>18</v>
      </c>
      <c r="C99" s="140" t="str">
        <f t="array" ref="C99">INDEX(Fixtures!$A$2:$A$21,A99)</f>
        <v>Chelsea</v>
      </c>
      <c r="D99" s="140" t="str">
        <f t="array" ref="D99">INDEX(Fixtures!$A$2:$A$21,B99)</f>
        <v>Watford</v>
      </c>
      <c r="E99" s="172">
        <f>MAX(VLOOKUP($C99,Calc_OppAtt!$A$47:$AM$66,E$2+1,FALSE),VLOOKUP($D99,Calc_OppAtt!$A$47:$AM$66,E$2+1,FALSE))</f>
        <v>1.139489338</v>
      </c>
      <c r="F99" s="172">
        <f>MAX(VLOOKUP($C99,Calc_OppAtt!$A$47:$AM$66,F$2+1,FALSE),VLOOKUP($D99,Calc_OppAtt!$A$47:$AM$66,F$2+1,FALSE))</f>
        <v>1.218074681</v>
      </c>
      <c r="G99" s="172">
        <f>MAX(VLOOKUP($C99,Calc_OppAtt!$A$47:$AM$66,G$2+1,FALSE),VLOOKUP($D99,Calc_OppAtt!$A$47:$AM$66,G$2+1,FALSE))</f>
        <v>1.100196294</v>
      </c>
      <c r="H99" s="172">
        <f>MAX(VLOOKUP($C99,Calc_OppAtt!$A$47:$AM$66,H$2+1,FALSE),VLOOKUP($D99,Calc_OppAtt!$A$47:$AM$66,H$2+1,FALSE))</f>
        <v>1.218074681</v>
      </c>
      <c r="I99" s="172">
        <f>MAX(VLOOKUP($C99,Calc_OppAtt!$A$47:$AM$66,I$2+1,FALSE),VLOOKUP($D99,Calc_OppAtt!$A$47:$AM$66,I$2+1,FALSE))</f>
        <v>1.170479452</v>
      </c>
      <c r="J99" s="172">
        <f>MAX(VLOOKUP($C99,Calc_OppAtt!$A$47:$AM$66,J$2+1,FALSE),VLOOKUP($D99,Calc_OppAtt!$A$47:$AM$66,J$2+1,FALSE))</f>
        <v>1.04</v>
      </c>
      <c r="K99" s="172">
        <f>MAX(VLOOKUP($C99,Calc_OppAtt!$A$47:$AM$66,K$2+1,FALSE),VLOOKUP($D99,Calc_OppAtt!$A$47:$AM$66,K$2+1,FALSE))</f>
        <v>1.100196294</v>
      </c>
      <c r="L99" s="172">
        <f>MAX(VLOOKUP($C99,Calc_OppAtt!$A$47:$AM$66,L$2+1,FALSE),VLOOKUP($D99,Calc_OppAtt!$A$47:$AM$66,L$2+1,FALSE))</f>
        <v>1.218074681</v>
      </c>
      <c r="M99" s="172">
        <f>MAX(VLOOKUP($C99,Calc_OppAtt!$A$47:$AM$66,M$2+1,FALSE),VLOOKUP($D99,Calc_OppAtt!$A$47:$AM$66,M$2+1,FALSE))</f>
        <v>1.101176471</v>
      </c>
      <c r="N99" s="172">
        <f>MAX(VLOOKUP($C99,Calc_OppAtt!$A$47:$AM$66,N$2+1,FALSE),VLOOKUP($D99,Calc_OppAtt!$A$47:$AM$66,N$2+1,FALSE))</f>
        <v>1.296660024</v>
      </c>
      <c r="O99" s="172">
        <f>MAX(VLOOKUP($C99,Calc_OppAtt!$A$47:$AM$66,O$2+1,FALSE),VLOOKUP($D99,Calc_OppAtt!$A$47:$AM$66,O$2+1,FALSE))</f>
        <v>1.100196294</v>
      </c>
      <c r="P99" s="172">
        <f>MAX(VLOOKUP($C99,Calc_OppAtt!$A$47:$AM$66,P$2+1,FALSE),VLOOKUP($D99,Calc_OppAtt!$A$47:$AM$66,P$2+1,FALSE))</f>
        <v>1.414538412</v>
      </c>
      <c r="Q99" s="172">
        <f>MAX(VLOOKUP($C99,Calc_OppAtt!$A$47:$AM$66,Q$2+1,FALSE),VLOOKUP($D99,Calc_OppAtt!$A$47:$AM$66,Q$2+1,FALSE))</f>
        <v>1.100196294</v>
      </c>
      <c r="R99" s="172">
        <f>MAX(VLOOKUP($C99,Calc_OppAtt!$A$47:$AM$66,R$2+1,FALSE),VLOOKUP($D99,Calc_OppAtt!$A$47:$AM$66,R$2+1,FALSE))</f>
        <v>1.475821918</v>
      </c>
      <c r="S99" s="172">
        <f>MAX(VLOOKUP($C99,Calc_OppAtt!$A$47:$AM$66,S$2+1,FALSE),VLOOKUP($D99,Calc_OppAtt!$A$47:$AM$66,S$2+1,FALSE))</f>
        <v>1.101176471</v>
      </c>
      <c r="T99" s="172">
        <f>MAX(VLOOKUP($C99,Calc_OppAtt!$A$47:$AM$66,T$2+1,FALSE),VLOOKUP($D99,Calc_OppAtt!$A$47:$AM$66,T$2+1,FALSE))</f>
        <v>0.8644402649</v>
      </c>
      <c r="U99" s="172">
        <f>MAX(VLOOKUP($C99,Calc_OppAtt!$A$47:$AM$66,U$2+1,FALSE),VLOOKUP($D99,Calc_OppAtt!$A$47:$AM$66,U$2+1,FALSE))</f>
        <v>1.170479452</v>
      </c>
      <c r="V99" s="172">
        <f>MAX(VLOOKUP($C99,Calc_OppAtt!$A$47:$AM$66,V$2+1,FALSE),VLOOKUP($D99,Calc_OppAtt!$A$47:$AM$66,V$2+1,FALSE))</f>
        <v>1.493123755</v>
      </c>
      <c r="W99" s="172">
        <f>MAX(VLOOKUP($C99,Calc_OppAtt!$A$47:$AM$66,W$2+1,FALSE),VLOOKUP($D99,Calc_OppAtt!$A$47:$AM$66,W$2+1,FALSE))</f>
        <v>1.218074681</v>
      </c>
      <c r="X99" s="172">
        <f>MAX(VLOOKUP($C99,Calc_OppAtt!$A$47:$AM$66,X$2+1,FALSE),VLOOKUP($D99,Calc_OppAtt!$A$47:$AM$66,X$2+1,FALSE))</f>
        <v>1.178781636</v>
      </c>
      <c r="Y99" s="172">
        <f>MAX(VLOOKUP($C99,Calc_OppAtt!$A$47:$AM$66,Y$2+1,FALSE),VLOOKUP($D99,Calc_OppAtt!$A$47:$AM$66,Y$2+1,FALSE))</f>
        <v>1.178781636</v>
      </c>
      <c r="Z99" s="172">
        <f>MAX(VLOOKUP($C99,Calc_OppAtt!$A$47:$AM$66,Z$2+1,FALSE),VLOOKUP($D99,Calc_OppAtt!$A$47:$AM$66,Z$2+1,FALSE))</f>
        <v>1.178781636</v>
      </c>
      <c r="AA99" s="172">
        <f>MAX(VLOOKUP($C99,Calc_OppAtt!$A$47:$AM$66,AA$2+1,FALSE),VLOOKUP($D99,Calc_OppAtt!$A$47:$AM$66,AA$2+1,FALSE))</f>
        <v>0.8644402649</v>
      </c>
      <c r="AB99" s="172">
        <f>MAX(VLOOKUP($C99,Calc_OppAtt!$A$47:$AM$66,AB$2+1,FALSE),VLOOKUP($D99,Calc_OppAtt!$A$47:$AM$66,AB$2+1,FALSE))</f>
        <v>1.178781636</v>
      </c>
      <c r="AC99" s="172">
        <f>MAX(VLOOKUP($C99,Calc_OppAtt!$A$47:$AM$66,AC$2+1,FALSE),VLOOKUP($D99,Calc_OppAtt!$A$47:$AM$66,AC$2+1,FALSE))</f>
        <v>1.296660024</v>
      </c>
      <c r="AD99" s="172">
        <f>MAX(VLOOKUP($C99,Calc_OppAtt!$A$47:$AM$66,AD$2+1,FALSE),VLOOKUP($D99,Calc_OppAtt!$A$47:$AM$66,AD$2+1,FALSE))</f>
        <v>1.414538412</v>
      </c>
      <c r="AE99" s="172">
        <f>MAX(VLOOKUP($C99,Calc_OppAtt!$A$47:$AM$66,AE$2+1,FALSE),VLOOKUP($D99,Calc_OppAtt!$A$47:$AM$66,AE$2+1,FALSE))</f>
        <v>1.139489338</v>
      </c>
      <c r="AF99" s="172">
        <f>MAX(VLOOKUP($C99,Calc_OppAtt!$A$47:$AM$66,AF$2+1,FALSE),VLOOKUP($D99,Calc_OppAtt!$A$47:$AM$66,AF$2+1,FALSE))</f>
        <v>0.785854922</v>
      </c>
      <c r="AG99" s="172">
        <f>MAX(VLOOKUP($C99,Calc_OppAtt!$A$47:$AM$66,AG$2+1,FALSE),VLOOKUP($D99,Calc_OppAtt!$A$47:$AM$66,AG$2+1,FALSE))</f>
        <v>1.493123755</v>
      </c>
      <c r="AH99" s="172">
        <f>MAX(VLOOKUP($C99,Calc_OppAtt!$A$47:$AM$66,AH$2+1,FALSE),VLOOKUP($D99,Calc_OppAtt!$A$47:$AM$66,AH$2+1,FALSE))</f>
        <v>1.06869863</v>
      </c>
      <c r="AI99" s="172">
        <f>MAX(VLOOKUP($C99,Calc_OppAtt!$A$47:$AM$66,AI$2+1,FALSE),VLOOKUP($D99,Calc_OppAtt!$A$47:$AM$66,AI$2+1,FALSE))</f>
        <v>1.178781636</v>
      </c>
      <c r="AJ99" s="172">
        <f>MAX(VLOOKUP($C99,Calc_OppAtt!$A$47:$AM$66,AJ$2+1,FALSE),VLOOKUP($D99,Calc_OppAtt!$A$47:$AM$66,AJ$2+1,FALSE))</f>
        <v>0.9788235294</v>
      </c>
      <c r="AK99" s="172">
        <f>MAX(VLOOKUP($C99,Calc_OppAtt!$A$47:$AM$66,AK$2+1,FALSE),VLOOKUP($D99,Calc_OppAtt!$A$47:$AM$66,AK$2+1,FALSE))</f>
        <v>1.65029444</v>
      </c>
      <c r="AL99" s="172">
        <f>MAX(VLOOKUP($C99,Calc_OppAtt!$A$47:$AM$66,AL$2+1,FALSE),VLOOKUP($D99,Calc_OppAtt!$A$47:$AM$66,AL$2+1,FALSE))</f>
        <v>1.218074681</v>
      </c>
      <c r="AM99" s="172">
        <f>MAX(VLOOKUP($C99,Calc_OppAtt!$A$47:$AM$66,AM$2+1,FALSE),VLOOKUP($D99,Calc_OppAtt!$A$47:$AM$66,AM$2+1,FALSE))</f>
        <v>0.9823179059</v>
      </c>
      <c r="AN99" s="172">
        <f>MAX(VLOOKUP($C99,Calc_OppAtt!$A$47:$AM$66,AN$2+1,FALSE),VLOOKUP($D99,Calc_OppAtt!$A$47:$AM$66,AN$2+1,FALSE))</f>
        <v>1.06869863</v>
      </c>
      <c r="AO99" s="172">
        <f>MAX(VLOOKUP($C99,Calc_OppAtt!$A$47:$AM$66,AO$2+1,FALSE),VLOOKUP($D99,Calc_OppAtt!$A$47:$AM$66,AO$2+1,FALSE))</f>
        <v>1.296660024</v>
      </c>
      <c r="AP99" s="172">
        <f>MAX(VLOOKUP($C99,Calc_OppAtt!$A$47:$AM$66,AP$2+1,FALSE),VLOOKUP($D99,Calc_OppAtt!$A$47:$AM$66,AP$2+1,FALSE))</f>
        <v>1.65029444</v>
      </c>
      <c r="AQ99" s="170"/>
      <c r="AR99" s="170"/>
    </row>
    <row r="100" ht="12.75" customHeight="1">
      <c r="A100" s="170">
        <f t="shared" si="1"/>
        <v>6</v>
      </c>
      <c r="B100" s="170">
        <f t="shared" si="2"/>
        <v>19</v>
      </c>
      <c r="C100" s="140" t="str">
        <f t="array" ref="C100">INDEX(Fixtures!$A$2:$A$21,A100)</f>
        <v>Chelsea</v>
      </c>
      <c r="D100" s="140" t="str">
        <f t="array" ref="D100">INDEX(Fixtures!$A$2:$A$21,B100)</f>
        <v>West Ham</v>
      </c>
      <c r="E100" s="172">
        <f>MAX(VLOOKUP($C100,Calc_OppAtt!$A$47:$AM$66,E$2+1,FALSE),VLOOKUP($D100,Calc_OppAtt!$A$47:$AM$66,E$2+1,FALSE))</f>
        <v>0.9823179059</v>
      </c>
      <c r="F100" s="172">
        <f>MAX(VLOOKUP($C100,Calc_OppAtt!$A$47:$AM$66,F$2+1,FALSE),VLOOKUP($D100,Calc_OppAtt!$A$47:$AM$66,F$2+1,FALSE))</f>
        <v>1.218074681</v>
      </c>
      <c r="G100" s="172">
        <f>MAX(VLOOKUP($C100,Calc_OppAtt!$A$47:$AM$66,G$2+1,FALSE),VLOOKUP($D100,Calc_OppAtt!$A$47:$AM$66,G$2+1,FALSE))</f>
        <v>0.785854922</v>
      </c>
      <c r="H100" s="172">
        <f>MAX(VLOOKUP($C100,Calc_OppAtt!$A$47:$AM$66,H$2+1,FALSE),VLOOKUP($D100,Calc_OppAtt!$A$47:$AM$66,H$2+1,FALSE))</f>
        <v>1.218074681</v>
      </c>
      <c r="I100" s="172">
        <f>MAX(VLOOKUP($C100,Calc_OppAtt!$A$47:$AM$66,I$2+1,FALSE),VLOOKUP($D100,Calc_OppAtt!$A$47:$AM$66,I$2+1,FALSE))</f>
        <v>1.170479452</v>
      </c>
      <c r="J100" s="172">
        <f>MAX(VLOOKUP($C100,Calc_OppAtt!$A$47:$AM$66,J$2+1,FALSE),VLOOKUP($D100,Calc_OppAtt!$A$47:$AM$66,J$2+1,FALSE))</f>
        <v>1.021610951</v>
      </c>
      <c r="K100" s="172">
        <f>MAX(VLOOKUP($C100,Calc_OppAtt!$A$47:$AM$66,K$2+1,FALSE),VLOOKUP($D100,Calc_OppAtt!$A$47:$AM$66,K$2+1,FALSE))</f>
        <v>1.100196294</v>
      </c>
      <c r="L100" s="172">
        <f>MAX(VLOOKUP($C100,Calc_OppAtt!$A$47:$AM$66,L$2+1,FALSE),VLOOKUP($D100,Calc_OppAtt!$A$47:$AM$66,L$2+1,FALSE))</f>
        <v>1.021610951</v>
      </c>
      <c r="M100" s="172">
        <f>MAX(VLOOKUP($C100,Calc_OppAtt!$A$47:$AM$66,M$2+1,FALSE),VLOOKUP($D100,Calc_OppAtt!$A$47:$AM$66,M$2+1,FALSE))</f>
        <v>0.785854922</v>
      </c>
      <c r="N100" s="172">
        <f>MAX(VLOOKUP($C100,Calc_OppAtt!$A$47:$AM$66,N$2+1,FALSE),VLOOKUP($D100,Calc_OppAtt!$A$47:$AM$66,N$2+1,FALSE))</f>
        <v>0.8644402649</v>
      </c>
      <c r="O100" s="172">
        <f>MAX(VLOOKUP($C100,Calc_OppAtt!$A$47:$AM$66,O$2+1,FALSE),VLOOKUP($D100,Calc_OppAtt!$A$47:$AM$66,O$2+1,FALSE))</f>
        <v>1.100196294</v>
      </c>
      <c r="P100" s="172">
        <f>MAX(VLOOKUP($C100,Calc_OppAtt!$A$47:$AM$66,P$2+1,FALSE),VLOOKUP($D100,Calc_OppAtt!$A$47:$AM$66,P$2+1,FALSE))</f>
        <v>1.414538412</v>
      </c>
      <c r="Q100" s="172">
        <f>MAX(VLOOKUP($C100,Calc_OppAtt!$A$47:$AM$66,Q$2+1,FALSE),VLOOKUP($D100,Calc_OppAtt!$A$47:$AM$66,Q$2+1,FALSE))</f>
        <v>0.6286834896</v>
      </c>
      <c r="R100" s="172">
        <f>MAX(VLOOKUP($C100,Calc_OppAtt!$A$47:$AM$66,R$2+1,FALSE),VLOOKUP($D100,Calc_OppAtt!$A$47:$AM$66,R$2+1,FALSE))</f>
        <v>1.475821918</v>
      </c>
      <c r="S100" s="172">
        <f>MAX(VLOOKUP($C100,Calc_OppAtt!$A$47:$AM$66,S$2+1,FALSE),VLOOKUP($D100,Calc_OppAtt!$A$47:$AM$66,S$2+1,FALSE))</f>
        <v>1.170479452</v>
      </c>
      <c r="T100" s="172">
        <f>MAX(VLOOKUP($C100,Calc_OppAtt!$A$47:$AM$66,T$2+1,FALSE),VLOOKUP($D100,Calc_OppAtt!$A$47:$AM$66,T$2+1,FALSE))</f>
        <v>1.100196294</v>
      </c>
      <c r="U100" s="172">
        <f>MAX(VLOOKUP($C100,Calc_OppAtt!$A$47:$AM$66,U$2+1,FALSE),VLOOKUP($D100,Calc_OppAtt!$A$47:$AM$66,U$2+1,FALSE))</f>
        <v>1.04</v>
      </c>
      <c r="V100" s="172">
        <f>MAX(VLOOKUP($C100,Calc_OppAtt!$A$47:$AM$66,V$2+1,FALSE),VLOOKUP($D100,Calc_OppAtt!$A$47:$AM$66,V$2+1,FALSE))</f>
        <v>1.493123755</v>
      </c>
      <c r="W100" s="172">
        <f>MAX(VLOOKUP($C100,Calc_OppAtt!$A$47:$AM$66,W$2+1,FALSE),VLOOKUP($D100,Calc_OppAtt!$A$47:$AM$66,W$2+1,FALSE))</f>
        <v>1.218074681</v>
      </c>
      <c r="X100" s="172">
        <f>MAX(VLOOKUP($C100,Calc_OppAtt!$A$47:$AM$66,X$2+1,FALSE),VLOOKUP($D100,Calc_OppAtt!$A$47:$AM$66,X$2+1,FALSE))</f>
        <v>1.060903995</v>
      </c>
      <c r="Y100" s="172">
        <f>MAX(VLOOKUP($C100,Calc_OppAtt!$A$47:$AM$66,Y$2+1,FALSE),VLOOKUP($D100,Calc_OppAtt!$A$47:$AM$66,Y$2+1,FALSE))</f>
        <v>1.178781636</v>
      </c>
      <c r="Z100" s="172">
        <f>MAX(VLOOKUP($C100,Calc_OppAtt!$A$47:$AM$66,Z$2+1,FALSE),VLOOKUP($D100,Calc_OppAtt!$A$47:$AM$66,Z$2+1,FALSE))</f>
        <v>1.218074681</v>
      </c>
      <c r="AA100" s="172">
        <f>MAX(VLOOKUP($C100,Calc_OppAtt!$A$47:$AM$66,AA$2+1,FALSE),VLOOKUP($D100,Calc_OppAtt!$A$47:$AM$66,AA$2+1,FALSE))</f>
        <v>1.178781636</v>
      </c>
      <c r="AB100" s="172">
        <f>MAX(VLOOKUP($C100,Calc_OppAtt!$A$47:$AM$66,AB$2+1,FALSE),VLOOKUP($D100,Calc_OppAtt!$A$47:$AM$66,AB$2+1,FALSE))</f>
        <v>1.178781636</v>
      </c>
      <c r="AC100" s="172">
        <f>MAX(VLOOKUP($C100,Calc_OppAtt!$A$47:$AM$66,AC$2+1,FALSE),VLOOKUP($D100,Calc_OppAtt!$A$47:$AM$66,AC$2+1,FALSE))</f>
        <v>1.296660024</v>
      </c>
      <c r="AD100" s="172">
        <f>MAX(VLOOKUP($C100,Calc_OppAtt!$A$47:$AM$66,AD$2+1,FALSE),VLOOKUP($D100,Calc_OppAtt!$A$47:$AM$66,AD$2+1,FALSE))</f>
        <v>1.060903995</v>
      </c>
      <c r="AE100" s="172">
        <f>MAX(VLOOKUP($C100,Calc_OppAtt!$A$47:$AM$66,AE$2+1,FALSE),VLOOKUP($D100,Calc_OppAtt!$A$47:$AM$66,AE$2+1,FALSE))</f>
        <v>1.475821918</v>
      </c>
      <c r="AF100" s="172">
        <f>MAX(VLOOKUP($C100,Calc_OppAtt!$A$47:$AM$66,AF$2+1,FALSE),VLOOKUP($D100,Calc_OppAtt!$A$47:$AM$66,AF$2+1,FALSE))</f>
        <v>0.785854922</v>
      </c>
      <c r="AG100" s="172">
        <f>MAX(VLOOKUP($C100,Calc_OppAtt!$A$47:$AM$66,AG$2+1,FALSE),VLOOKUP($D100,Calc_OppAtt!$A$47:$AM$66,AG$2+1,FALSE))</f>
        <v>1.178781636</v>
      </c>
      <c r="AH100" s="172">
        <f>MAX(VLOOKUP($C100,Calc_OppAtt!$A$47:$AM$66,AH$2+1,FALSE),VLOOKUP($D100,Calc_OppAtt!$A$47:$AM$66,AH$2+1,FALSE))</f>
        <v>1.06869863</v>
      </c>
      <c r="AI100" s="172">
        <f>MAX(VLOOKUP($C100,Calc_OppAtt!$A$47:$AM$66,AI$2+1,FALSE),VLOOKUP($D100,Calc_OppAtt!$A$47:$AM$66,AI$2+1,FALSE))</f>
        <v>1.296660024</v>
      </c>
      <c r="AJ100" s="172">
        <f>MAX(VLOOKUP($C100,Calc_OppAtt!$A$47:$AM$66,AJ$2+1,FALSE),VLOOKUP($D100,Calc_OppAtt!$A$47:$AM$66,AJ$2+1,FALSE))</f>
        <v>1.414538412</v>
      </c>
      <c r="AK100" s="172">
        <f>MAX(VLOOKUP($C100,Calc_OppAtt!$A$47:$AM$66,AK$2+1,FALSE),VLOOKUP($D100,Calc_OppAtt!$A$47:$AM$66,AK$2+1,FALSE))</f>
        <v>1.65029444</v>
      </c>
      <c r="AL100" s="172">
        <f>MAX(VLOOKUP($C100,Calc_OppAtt!$A$47:$AM$66,AL$2+1,FALSE),VLOOKUP($D100,Calc_OppAtt!$A$47:$AM$66,AL$2+1,FALSE))</f>
        <v>0.392927461</v>
      </c>
      <c r="AM100" s="172">
        <f>MAX(VLOOKUP($C100,Calc_OppAtt!$A$47:$AM$66,AM$2+1,FALSE),VLOOKUP($D100,Calc_OppAtt!$A$47:$AM$66,AM$2+1,FALSE))</f>
        <v>1.493123755</v>
      </c>
      <c r="AN100" s="172">
        <f>MAX(VLOOKUP($C100,Calc_OppAtt!$A$47:$AM$66,AN$2+1,FALSE),VLOOKUP($D100,Calc_OppAtt!$A$47:$AM$66,AN$2+1,FALSE))</f>
        <v>0.6286834896</v>
      </c>
      <c r="AO100" s="172">
        <f>MAX(VLOOKUP($C100,Calc_OppAtt!$A$47:$AM$66,AO$2+1,FALSE),VLOOKUP($D100,Calc_OppAtt!$A$47:$AM$66,AO$2+1,FALSE))</f>
        <v>1.296660024</v>
      </c>
      <c r="AP100" s="172">
        <f>MAX(VLOOKUP($C100,Calc_OppAtt!$A$47:$AM$66,AP$2+1,FALSE),VLOOKUP($D100,Calc_OppAtt!$A$47:$AM$66,AP$2+1,FALSE))</f>
        <v>1.218074681</v>
      </c>
      <c r="AQ100" s="170"/>
      <c r="AR100" s="170"/>
    </row>
    <row r="101" ht="12.75" customHeight="1">
      <c r="A101" s="170">
        <f t="shared" si="1"/>
        <v>6</v>
      </c>
      <c r="B101" s="170">
        <f t="shared" si="2"/>
        <v>20</v>
      </c>
      <c r="C101" s="140" t="str">
        <f t="array" ref="C101">INDEX(Fixtures!$A$2:$A$21,A101)</f>
        <v>Chelsea</v>
      </c>
      <c r="D101" s="140" t="str">
        <f t="array" ref="D101">INDEX(Fixtures!$A$2:$A$21,B101)</f>
        <v>Wolves</v>
      </c>
      <c r="E101" s="172">
        <f>MAX(VLOOKUP($C101,Calc_OppAtt!$A$47:$AM$66,E$2+1,FALSE),VLOOKUP($D101,Calc_OppAtt!$A$47:$AM$66,E$2+1,FALSE))</f>
        <v>1.414538412</v>
      </c>
      <c r="F101" s="172">
        <f>MAX(VLOOKUP($C101,Calc_OppAtt!$A$47:$AM$66,F$2+1,FALSE),VLOOKUP($D101,Calc_OppAtt!$A$47:$AM$66,F$2+1,FALSE))</f>
        <v>1.218074681</v>
      </c>
      <c r="G101" s="172">
        <f>MAX(VLOOKUP($C101,Calc_OppAtt!$A$47:$AM$66,G$2+1,FALSE),VLOOKUP($D101,Calc_OppAtt!$A$47:$AM$66,G$2+1,FALSE))</f>
        <v>0.6679765344</v>
      </c>
      <c r="H101" s="172">
        <f>MAX(VLOOKUP($C101,Calc_OppAtt!$A$47:$AM$66,H$2+1,FALSE),VLOOKUP($D101,Calc_OppAtt!$A$47:$AM$66,H$2+1,FALSE))</f>
        <v>1.218074681</v>
      </c>
      <c r="I101" s="172">
        <f>MAX(VLOOKUP($C101,Calc_OppAtt!$A$47:$AM$66,I$2+1,FALSE),VLOOKUP($D101,Calc_OppAtt!$A$47:$AM$66,I$2+1,FALSE))</f>
        <v>1.170479452</v>
      </c>
      <c r="J101" s="172">
        <f>MAX(VLOOKUP($C101,Calc_OppAtt!$A$47:$AM$66,J$2+1,FALSE),VLOOKUP($D101,Calc_OppAtt!$A$47:$AM$66,J$2+1,FALSE))</f>
        <v>1.021610951</v>
      </c>
      <c r="K101" s="172">
        <f>MAX(VLOOKUP($C101,Calc_OppAtt!$A$47:$AM$66,K$2+1,FALSE),VLOOKUP($D101,Calc_OppAtt!$A$47:$AM$66,K$2+1,FALSE))</f>
        <v>1.178781636</v>
      </c>
      <c r="L101" s="172">
        <f>MAX(VLOOKUP($C101,Calc_OppAtt!$A$47:$AM$66,L$2+1,FALSE),VLOOKUP($D101,Calc_OppAtt!$A$47:$AM$66,L$2+1,FALSE))</f>
        <v>1.060903995</v>
      </c>
      <c r="M101" s="172">
        <f>MAX(VLOOKUP($C101,Calc_OppAtt!$A$47:$AM$66,M$2+1,FALSE),VLOOKUP($D101,Calc_OppAtt!$A$47:$AM$66,M$2+1,FALSE))</f>
        <v>1.296660024</v>
      </c>
      <c r="N101" s="172">
        <f>MAX(VLOOKUP($C101,Calc_OppAtt!$A$47:$AM$66,N$2+1,FALSE),VLOOKUP($D101,Calc_OppAtt!$A$47:$AM$66,N$2+1,FALSE))</f>
        <v>0.9823179059</v>
      </c>
      <c r="O101" s="172">
        <f>MAX(VLOOKUP($C101,Calc_OppAtt!$A$47:$AM$66,O$2+1,FALSE),VLOOKUP($D101,Calc_OppAtt!$A$47:$AM$66,O$2+1,FALSE))</f>
        <v>1.100196294</v>
      </c>
      <c r="P101" s="172">
        <f>MAX(VLOOKUP($C101,Calc_OppAtt!$A$47:$AM$66,P$2+1,FALSE),VLOOKUP($D101,Calc_OppAtt!$A$47:$AM$66,P$2+1,FALSE))</f>
        <v>1.414538412</v>
      </c>
      <c r="Q101" s="172">
        <f>MAX(VLOOKUP($C101,Calc_OppAtt!$A$47:$AM$66,Q$2+1,FALSE),VLOOKUP($D101,Calc_OppAtt!$A$47:$AM$66,Q$2+1,FALSE))</f>
        <v>1.296660024</v>
      </c>
      <c r="R101" s="172">
        <f>MAX(VLOOKUP($C101,Calc_OppAtt!$A$47:$AM$66,R$2+1,FALSE),VLOOKUP($D101,Calc_OppAtt!$A$47:$AM$66,R$2+1,FALSE))</f>
        <v>1.475821918</v>
      </c>
      <c r="S101" s="172">
        <f>MAX(VLOOKUP($C101,Calc_OppAtt!$A$47:$AM$66,S$2+1,FALSE),VLOOKUP($D101,Calc_OppAtt!$A$47:$AM$66,S$2+1,FALSE))</f>
        <v>1.101176471</v>
      </c>
      <c r="T101" s="172">
        <f>MAX(VLOOKUP($C101,Calc_OppAtt!$A$47:$AM$66,T$2+1,FALSE),VLOOKUP($D101,Calc_OppAtt!$A$47:$AM$66,T$2+1,FALSE))</f>
        <v>0.6679765344</v>
      </c>
      <c r="U101" s="172">
        <f>MAX(VLOOKUP($C101,Calc_OppAtt!$A$47:$AM$66,U$2+1,FALSE),VLOOKUP($D101,Calc_OppAtt!$A$47:$AM$66,U$2+1,FALSE))</f>
        <v>1.218074681</v>
      </c>
      <c r="V101" s="172">
        <f>MAX(VLOOKUP($C101,Calc_OppAtt!$A$47:$AM$66,V$2+1,FALSE),VLOOKUP($D101,Calc_OppAtt!$A$47:$AM$66,V$2+1,FALSE))</f>
        <v>1.493123755</v>
      </c>
      <c r="W101" s="172">
        <f>MAX(VLOOKUP($C101,Calc_OppAtt!$A$47:$AM$66,W$2+1,FALSE),VLOOKUP($D101,Calc_OppAtt!$A$47:$AM$66,W$2+1,FALSE))</f>
        <v>1.218074681</v>
      </c>
      <c r="X101" s="172">
        <f>MAX(VLOOKUP($C101,Calc_OppAtt!$A$47:$AM$66,X$2+1,FALSE),VLOOKUP($D101,Calc_OppAtt!$A$47:$AM$66,X$2+1,FALSE))</f>
        <v>1.060903995</v>
      </c>
      <c r="Y101" s="172">
        <f>MAX(VLOOKUP($C101,Calc_OppAtt!$A$47:$AM$66,Y$2+1,FALSE),VLOOKUP($D101,Calc_OppAtt!$A$47:$AM$66,Y$2+1,FALSE))</f>
        <v>1.178781636</v>
      </c>
      <c r="Z101" s="172">
        <f>MAX(VLOOKUP($C101,Calc_OppAtt!$A$47:$AM$66,Z$2+1,FALSE),VLOOKUP($D101,Calc_OppAtt!$A$47:$AM$66,Z$2+1,FALSE))</f>
        <v>1.178781636</v>
      </c>
      <c r="AA101" s="172">
        <f>MAX(VLOOKUP($C101,Calc_OppAtt!$A$47:$AM$66,AA$2+1,FALSE),VLOOKUP($D101,Calc_OppAtt!$A$47:$AM$66,AA$2+1,FALSE))</f>
        <v>1.493123755</v>
      </c>
      <c r="AB101" s="172">
        <f>MAX(VLOOKUP($C101,Calc_OppAtt!$A$47:$AM$66,AB$2+1,FALSE),VLOOKUP($D101,Calc_OppAtt!$A$47:$AM$66,AB$2+1,FALSE))</f>
        <v>1.65029444</v>
      </c>
      <c r="AC101" s="172">
        <f>MAX(VLOOKUP($C101,Calc_OppAtt!$A$47:$AM$66,AC$2+1,FALSE),VLOOKUP($D101,Calc_OppAtt!$A$47:$AM$66,AC$2+1,FALSE))</f>
        <v>1.296660024</v>
      </c>
      <c r="AD101" s="172">
        <f>MAX(VLOOKUP($C101,Calc_OppAtt!$A$47:$AM$66,AD$2+1,FALSE),VLOOKUP($D101,Calc_OppAtt!$A$47:$AM$66,AD$2+1,FALSE))</f>
        <v>1.178781636</v>
      </c>
      <c r="AE101" s="172">
        <f>MAX(VLOOKUP($C101,Calc_OppAtt!$A$47:$AM$66,AE$2+1,FALSE),VLOOKUP($D101,Calc_OppAtt!$A$47:$AM$66,AE$2+1,FALSE))</f>
        <v>1.178781636</v>
      </c>
      <c r="AF101" s="172">
        <f>MAX(VLOOKUP($C101,Calc_OppAtt!$A$47:$AM$66,AF$2+1,FALSE),VLOOKUP($D101,Calc_OppAtt!$A$47:$AM$66,AF$2+1,FALSE))</f>
        <v>0.9823179059</v>
      </c>
      <c r="AG101" s="172">
        <f>MAX(VLOOKUP($C101,Calc_OppAtt!$A$47:$AM$66,AG$2+1,FALSE),VLOOKUP($D101,Calc_OppAtt!$A$47:$AM$66,AG$2+1,FALSE))</f>
        <v>1.170479452</v>
      </c>
      <c r="AH101" s="172">
        <f>MAX(VLOOKUP($C101,Calc_OppAtt!$A$47:$AM$66,AH$2+1,FALSE),VLOOKUP($D101,Calc_OppAtt!$A$47:$AM$66,AH$2+1,FALSE))</f>
        <v>1.06869863</v>
      </c>
      <c r="AI101" s="172">
        <f>MAX(VLOOKUP($C101,Calc_OppAtt!$A$47:$AM$66,AI$2+1,FALSE),VLOOKUP($D101,Calc_OppAtt!$A$47:$AM$66,AI$2+1,FALSE))</f>
        <v>1.218074681</v>
      </c>
      <c r="AJ101" s="172">
        <f>MAX(VLOOKUP($C101,Calc_OppAtt!$A$47:$AM$66,AJ$2+1,FALSE),VLOOKUP($D101,Calc_OppAtt!$A$47:$AM$66,AJ$2+1,FALSE))</f>
        <v>0.9788235294</v>
      </c>
      <c r="AK101" s="172">
        <f>MAX(VLOOKUP($C101,Calc_OppAtt!$A$47:$AM$66,AK$2+1,FALSE),VLOOKUP($D101,Calc_OppAtt!$A$47:$AM$66,AK$2+1,FALSE))</f>
        <v>1.65029444</v>
      </c>
      <c r="AL101" s="172">
        <f>MAX(VLOOKUP($C101,Calc_OppAtt!$A$47:$AM$66,AL$2+1,FALSE),VLOOKUP($D101,Calc_OppAtt!$A$47:$AM$66,AL$2+1,FALSE))</f>
        <v>1.021610951</v>
      </c>
      <c r="AM101" s="172">
        <f>MAX(VLOOKUP($C101,Calc_OppAtt!$A$47:$AM$66,AM$2+1,FALSE),VLOOKUP($D101,Calc_OppAtt!$A$47:$AM$66,AM$2+1,FALSE))</f>
        <v>1.139489338</v>
      </c>
      <c r="AN101" s="172">
        <f>MAX(VLOOKUP($C101,Calc_OppAtt!$A$47:$AM$66,AN$2+1,FALSE),VLOOKUP($D101,Calc_OppAtt!$A$47:$AM$66,AN$2+1,FALSE))</f>
        <v>1.218074681</v>
      </c>
      <c r="AO101" s="172">
        <f>MAX(VLOOKUP($C101,Calc_OppAtt!$A$47:$AM$66,AO$2+1,FALSE),VLOOKUP($D101,Calc_OppAtt!$A$47:$AM$66,AO$2+1,FALSE))</f>
        <v>1.475821918</v>
      </c>
      <c r="AP101" s="172">
        <f>MAX(VLOOKUP($C101,Calc_OppAtt!$A$47:$AM$66,AP$2+1,FALSE),VLOOKUP($D101,Calc_OppAtt!$A$47:$AM$66,AP$2+1,FALSE))</f>
        <v>0.8644402649</v>
      </c>
      <c r="AQ101" s="170"/>
      <c r="AR101" s="170"/>
    </row>
    <row r="102" ht="12.75" customHeight="1">
      <c r="A102" s="170">
        <f t="shared" si="1"/>
        <v>7</v>
      </c>
      <c r="B102" s="170">
        <f t="shared" si="2"/>
        <v>8</v>
      </c>
      <c r="C102" s="140" t="str">
        <f t="array" ref="C102">INDEX(Fixtures!$A$2:$A$21,A102)</f>
        <v>Crystal Palace</v>
      </c>
      <c r="D102" s="140" t="str">
        <f t="array" ref="D102">INDEX(Fixtures!$A$2:$A$21,B102)</f>
        <v>Everton</v>
      </c>
      <c r="E102" s="172">
        <f>MAX(VLOOKUP($C102,Calc_OppAtt!$A$47:$AM$66,E$2+1,FALSE),VLOOKUP($D102,Calc_OppAtt!$A$47:$AM$66,E$2+1,FALSE))</f>
        <v>1.101176471</v>
      </c>
      <c r="F102" s="172">
        <f>MAX(VLOOKUP($C102,Calc_OppAtt!$A$47:$AM$66,F$2+1,FALSE),VLOOKUP($D102,Calc_OppAtt!$A$47:$AM$66,F$2+1,FALSE))</f>
        <v>1.178781636</v>
      </c>
      <c r="G102" s="172">
        <f>MAX(VLOOKUP($C102,Calc_OppAtt!$A$47:$AM$66,G$2+1,FALSE),VLOOKUP($D102,Calc_OppAtt!$A$47:$AM$66,G$2+1,FALSE))</f>
        <v>1.218074681</v>
      </c>
      <c r="H102" s="172">
        <f>MAX(VLOOKUP($C102,Calc_OppAtt!$A$47:$AM$66,H$2+1,FALSE),VLOOKUP($D102,Calc_OppAtt!$A$47:$AM$66,H$2+1,FALSE))</f>
        <v>1.296660024</v>
      </c>
      <c r="I102" s="172">
        <f>MAX(VLOOKUP($C102,Calc_OppAtt!$A$47:$AM$66,I$2+1,FALSE),VLOOKUP($D102,Calc_OppAtt!$A$47:$AM$66,I$2+1,FALSE))</f>
        <v>1.65029444</v>
      </c>
      <c r="J102" s="172">
        <f>MAX(VLOOKUP($C102,Calc_OppAtt!$A$47:$AM$66,J$2+1,FALSE),VLOOKUP($D102,Calc_OppAtt!$A$47:$AM$66,J$2+1,FALSE))</f>
        <v>1.178781636</v>
      </c>
      <c r="K102" s="172">
        <f>MAX(VLOOKUP($C102,Calc_OppAtt!$A$47:$AM$66,K$2+1,FALSE),VLOOKUP($D102,Calc_OppAtt!$A$47:$AM$66,K$2+1,FALSE))</f>
        <v>1.475821918</v>
      </c>
      <c r="L102" s="172">
        <f>MAX(VLOOKUP($C102,Calc_OppAtt!$A$47:$AM$66,L$2+1,FALSE),VLOOKUP($D102,Calc_OppAtt!$A$47:$AM$66,L$2+1,FALSE))</f>
        <v>1.06869863</v>
      </c>
      <c r="M102" s="172">
        <f>MAX(VLOOKUP($C102,Calc_OppAtt!$A$47:$AM$66,M$2+1,FALSE),VLOOKUP($D102,Calc_OppAtt!$A$47:$AM$66,M$2+1,FALSE))</f>
        <v>1.100196294</v>
      </c>
      <c r="N102" s="172">
        <f>MAX(VLOOKUP($C102,Calc_OppAtt!$A$47:$AM$66,N$2+1,FALSE),VLOOKUP($D102,Calc_OppAtt!$A$47:$AM$66,N$2+1,FALSE))</f>
        <v>1.218074681</v>
      </c>
      <c r="O102" s="172">
        <f>MAX(VLOOKUP($C102,Calc_OppAtt!$A$47:$AM$66,O$2+1,FALSE),VLOOKUP($D102,Calc_OppAtt!$A$47:$AM$66,O$2+1,FALSE))</f>
        <v>1.139489338</v>
      </c>
      <c r="P102" s="172">
        <f>MAX(VLOOKUP($C102,Calc_OppAtt!$A$47:$AM$66,P$2+1,FALSE),VLOOKUP($D102,Calc_OppAtt!$A$47:$AM$66,P$2+1,FALSE))</f>
        <v>0.785854922</v>
      </c>
      <c r="Q102" s="172">
        <f>MAX(VLOOKUP($C102,Calc_OppAtt!$A$47:$AM$66,Q$2+1,FALSE),VLOOKUP($D102,Calc_OppAtt!$A$47:$AM$66,Q$2+1,FALSE))</f>
        <v>1.170479452</v>
      </c>
      <c r="R102" s="172">
        <f>MAX(VLOOKUP($C102,Calc_OppAtt!$A$47:$AM$66,R$2+1,FALSE),VLOOKUP($D102,Calc_OppAtt!$A$47:$AM$66,R$2+1,FALSE))</f>
        <v>0.8644402649</v>
      </c>
      <c r="S102" s="172">
        <f>MAX(VLOOKUP($C102,Calc_OppAtt!$A$47:$AM$66,S$2+1,FALSE),VLOOKUP($D102,Calc_OppAtt!$A$47:$AM$66,S$2+1,FALSE))</f>
        <v>1.178781636</v>
      </c>
      <c r="T102" s="172">
        <f>MAX(VLOOKUP($C102,Calc_OppAtt!$A$47:$AM$66,T$2+1,FALSE),VLOOKUP($D102,Calc_OppAtt!$A$47:$AM$66,T$2+1,FALSE))</f>
        <v>1.296660024</v>
      </c>
      <c r="U102" s="172">
        <f>MAX(VLOOKUP($C102,Calc_OppAtt!$A$47:$AM$66,U$2+1,FALSE),VLOOKUP($D102,Calc_OppAtt!$A$47:$AM$66,U$2+1,FALSE))</f>
        <v>1.493123755</v>
      </c>
      <c r="V102" s="172">
        <f>MAX(VLOOKUP($C102,Calc_OppAtt!$A$47:$AM$66,V$2+1,FALSE),VLOOKUP($D102,Calc_OppAtt!$A$47:$AM$66,V$2+1,FALSE))</f>
        <v>0.785854922</v>
      </c>
      <c r="W102" s="172">
        <f>MAX(VLOOKUP($C102,Calc_OppAtt!$A$47:$AM$66,W$2+1,FALSE),VLOOKUP($D102,Calc_OppAtt!$A$47:$AM$66,W$2+1,FALSE))</f>
        <v>1.170479452</v>
      </c>
      <c r="X102" s="172">
        <f>MAX(VLOOKUP($C102,Calc_OppAtt!$A$47:$AM$66,X$2+1,FALSE),VLOOKUP($D102,Calc_OppAtt!$A$47:$AM$66,X$2+1,FALSE))</f>
        <v>0.9823179059</v>
      </c>
      <c r="Y102" s="172">
        <f>MAX(VLOOKUP($C102,Calc_OppAtt!$A$47:$AM$66,Y$2+1,FALSE),VLOOKUP($D102,Calc_OppAtt!$A$47:$AM$66,Y$2+1,FALSE))</f>
        <v>1.493123755</v>
      </c>
      <c r="Z102" s="172">
        <f>MAX(VLOOKUP($C102,Calc_OppAtt!$A$47:$AM$66,Z$2+1,FALSE),VLOOKUP($D102,Calc_OppAtt!$A$47:$AM$66,Z$2+1,FALSE))</f>
        <v>1.296660024</v>
      </c>
      <c r="AA102" s="172">
        <f>MAX(VLOOKUP($C102,Calc_OppAtt!$A$47:$AM$66,AA$2+1,FALSE),VLOOKUP($D102,Calc_OppAtt!$A$47:$AM$66,AA$2+1,FALSE))</f>
        <v>1.021610951</v>
      </c>
      <c r="AB102" s="172">
        <f>MAX(VLOOKUP($C102,Calc_OppAtt!$A$47:$AM$66,AB$2+1,FALSE),VLOOKUP($D102,Calc_OppAtt!$A$47:$AM$66,AB$2+1,FALSE))</f>
        <v>1.021610951</v>
      </c>
      <c r="AC102" s="172">
        <f>MAX(VLOOKUP($C102,Calc_OppAtt!$A$47:$AM$66,AC$2+1,FALSE),VLOOKUP($D102,Calc_OppAtt!$A$47:$AM$66,AC$2+1,FALSE))</f>
        <v>1.475821918</v>
      </c>
      <c r="AD102" s="172">
        <f>MAX(VLOOKUP($C102,Calc_OppAtt!$A$47:$AM$66,AD$2+1,FALSE),VLOOKUP($D102,Calc_OppAtt!$A$47:$AM$66,AD$2+1,FALSE))</f>
        <v>1.65029444</v>
      </c>
      <c r="AE102" s="172">
        <f>MAX(VLOOKUP($C102,Calc_OppAtt!$A$47:$AM$66,AE$2+1,FALSE),VLOOKUP($D102,Calc_OppAtt!$A$47:$AM$66,AE$2+1,FALSE))</f>
        <v>0.8644402649</v>
      </c>
      <c r="AF102" s="172">
        <f>MAX(VLOOKUP($C102,Calc_OppAtt!$A$47:$AM$66,AF$2+1,FALSE),VLOOKUP($D102,Calc_OppAtt!$A$47:$AM$66,AF$2+1,FALSE))</f>
        <v>0.9788235294</v>
      </c>
      <c r="AG102" s="172">
        <f>MAX(VLOOKUP($C102,Calc_OppAtt!$A$47:$AM$66,AG$2+1,FALSE),VLOOKUP($D102,Calc_OppAtt!$A$47:$AM$66,AG$2+1,FALSE))</f>
        <v>1.100196294</v>
      </c>
      <c r="AH102" s="172">
        <f>MAX(VLOOKUP($C102,Calc_OppAtt!$A$47:$AM$66,AH$2+1,FALSE),VLOOKUP($D102,Calc_OppAtt!$A$47:$AM$66,AH$2+1,FALSE))</f>
        <v>1.139489338</v>
      </c>
      <c r="AI102" s="172">
        <f>MAX(VLOOKUP($C102,Calc_OppAtt!$A$47:$AM$66,AI$2+1,FALSE),VLOOKUP($D102,Calc_OppAtt!$A$47:$AM$66,AI$2+1,FALSE))</f>
        <v>0.8644402649</v>
      </c>
      <c r="AJ102" s="172">
        <f>MAX(VLOOKUP($C102,Calc_OppAtt!$A$47:$AM$66,AJ$2+1,FALSE),VLOOKUP($D102,Calc_OppAtt!$A$47:$AM$66,AJ$2+1,FALSE))</f>
        <v>1.296660024</v>
      </c>
      <c r="AK102" s="172">
        <f>MAX(VLOOKUP($C102,Calc_OppAtt!$A$47:$AM$66,AK$2+1,FALSE),VLOOKUP($D102,Calc_OppAtt!$A$47:$AM$66,AK$2+1,FALSE))</f>
        <v>1.218074681</v>
      </c>
      <c r="AL102" s="172">
        <f>MAX(VLOOKUP($C102,Calc_OppAtt!$A$47:$AM$66,AL$2+1,FALSE),VLOOKUP($D102,Calc_OppAtt!$A$47:$AM$66,AL$2+1,FALSE))</f>
        <v>1.04</v>
      </c>
      <c r="AM102" s="172">
        <f>MAX(VLOOKUP($C102,Calc_OppAtt!$A$47:$AM$66,AM$2+1,FALSE),VLOOKUP($D102,Calc_OppAtt!$A$47:$AM$66,AM$2+1,FALSE))</f>
        <v>0.785854922</v>
      </c>
      <c r="AN102" s="172">
        <f>MAX(VLOOKUP($C102,Calc_OppAtt!$A$47:$AM$66,AN$2+1,FALSE),VLOOKUP($D102,Calc_OppAtt!$A$47:$AM$66,AN$2+1,FALSE))</f>
        <v>1.414538412</v>
      </c>
      <c r="AO102" s="172">
        <f>MAX(VLOOKUP($C102,Calc_OppAtt!$A$47:$AM$66,AO$2+1,FALSE),VLOOKUP($D102,Calc_OppAtt!$A$47:$AM$66,AO$2+1,FALSE))</f>
        <v>0.9788235294</v>
      </c>
      <c r="AP102" s="172">
        <f>MAX(VLOOKUP($C102,Calc_OppAtt!$A$47:$AM$66,AP$2+1,FALSE),VLOOKUP($D102,Calc_OppAtt!$A$47:$AM$66,AP$2+1,FALSE))</f>
        <v>1.218074681</v>
      </c>
      <c r="AQ102" s="170"/>
      <c r="AR102" s="170"/>
    </row>
    <row r="103" ht="12.75" customHeight="1">
      <c r="A103" s="170">
        <f t="shared" si="1"/>
        <v>7</v>
      </c>
      <c r="B103" s="170">
        <f t="shared" si="2"/>
        <v>9</v>
      </c>
      <c r="C103" s="140" t="str">
        <f t="array" ref="C103">INDEX(Fixtures!$A$2:$A$21,A103)</f>
        <v>Crystal Palace</v>
      </c>
      <c r="D103" s="140" t="str">
        <f t="array" ref="D103">INDEX(Fixtures!$A$2:$A$21,B103)</f>
        <v>Fulham</v>
      </c>
      <c r="E103" s="172">
        <f>MAX(VLOOKUP($C103,Calc_OppAtt!$A$47:$AM$66,E$2+1,FALSE),VLOOKUP($D103,Calc_OppAtt!$A$47:$AM$66,E$2+1,FALSE))</f>
        <v>1.100196294</v>
      </c>
      <c r="F103" s="172">
        <f>MAX(VLOOKUP($C103,Calc_OppAtt!$A$47:$AM$66,F$2+1,FALSE),VLOOKUP($D103,Calc_OppAtt!$A$47:$AM$66,F$2+1,FALSE))</f>
        <v>1.100196294</v>
      </c>
      <c r="G103" s="172">
        <f>MAX(VLOOKUP($C103,Calc_OppAtt!$A$47:$AM$66,G$2+1,FALSE),VLOOKUP($D103,Calc_OppAtt!$A$47:$AM$66,G$2+1,FALSE))</f>
        <v>1.218074681</v>
      </c>
      <c r="H103" s="172">
        <f>MAX(VLOOKUP($C103,Calc_OppAtt!$A$47:$AM$66,H$2+1,FALSE),VLOOKUP($D103,Calc_OppAtt!$A$47:$AM$66,H$2+1,FALSE))</f>
        <v>1.178781636</v>
      </c>
      <c r="I103" s="172">
        <f>MAX(VLOOKUP($C103,Calc_OppAtt!$A$47:$AM$66,I$2+1,FALSE),VLOOKUP($D103,Calc_OppAtt!$A$47:$AM$66,I$2+1,FALSE))</f>
        <v>0.9823179059</v>
      </c>
      <c r="J103" s="172">
        <f>MAX(VLOOKUP($C103,Calc_OppAtt!$A$47:$AM$66,J$2+1,FALSE),VLOOKUP($D103,Calc_OppAtt!$A$47:$AM$66,J$2+1,FALSE))</f>
        <v>1.296660024</v>
      </c>
      <c r="K103" s="172">
        <f>MAX(VLOOKUP($C103,Calc_OppAtt!$A$47:$AM$66,K$2+1,FALSE),VLOOKUP($D103,Calc_OppAtt!$A$47:$AM$66,K$2+1,FALSE))</f>
        <v>1.178781636</v>
      </c>
      <c r="L103" s="172">
        <f>MAX(VLOOKUP($C103,Calc_OppAtt!$A$47:$AM$66,L$2+1,FALSE),VLOOKUP($D103,Calc_OppAtt!$A$47:$AM$66,L$2+1,FALSE))</f>
        <v>1.218074681</v>
      </c>
      <c r="M103" s="172">
        <f>MAX(VLOOKUP($C103,Calc_OppAtt!$A$47:$AM$66,M$2+1,FALSE),VLOOKUP($D103,Calc_OppAtt!$A$47:$AM$66,M$2+1,FALSE))</f>
        <v>0.9788235294</v>
      </c>
      <c r="N103" s="172">
        <f>MAX(VLOOKUP($C103,Calc_OppAtt!$A$47:$AM$66,N$2+1,FALSE),VLOOKUP($D103,Calc_OppAtt!$A$47:$AM$66,N$2+1,FALSE))</f>
        <v>1.218074681</v>
      </c>
      <c r="O103" s="172">
        <f>MAX(VLOOKUP($C103,Calc_OppAtt!$A$47:$AM$66,O$2+1,FALSE),VLOOKUP($D103,Calc_OppAtt!$A$47:$AM$66,O$2+1,FALSE))</f>
        <v>0.9823179059</v>
      </c>
      <c r="P103" s="172">
        <f>MAX(VLOOKUP($C103,Calc_OppAtt!$A$47:$AM$66,P$2+1,FALSE),VLOOKUP($D103,Calc_OppAtt!$A$47:$AM$66,P$2+1,FALSE))</f>
        <v>0.785854922</v>
      </c>
      <c r="Q103" s="172">
        <f>MAX(VLOOKUP($C103,Calc_OppAtt!$A$47:$AM$66,Q$2+1,FALSE),VLOOKUP($D103,Calc_OppAtt!$A$47:$AM$66,Q$2+1,FALSE))</f>
        <v>1.178781636</v>
      </c>
      <c r="R103" s="172">
        <f>MAX(VLOOKUP($C103,Calc_OppAtt!$A$47:$AM$66,R$2+1,FALSE),VLOOKUP($D103,Calc_OppAtt!$A$47:$AM$66,R$2+1,FALSE))</f>
        <v>0.8644402649</v>
      </c>
      <c r="S103" s="172">
        <f>MAX(VLOOKUP($C103,Calc_OppAtt!$A$47:$AM$66,S$2+1,FALSE),VLOOKUP($D103,Calc_OppAtt!$A$47:$AM$66,S$2+1,FALSE))</f>
        <v>1.493123755</v>
      </c>
      <c r="T103" s="172">
        <f>MAX(VLOOKUP($C103,Calc_OppAtt!$A$47:$AM$66,T$2+1,FALSE),VLOOKUP($D103,Calc_OppAtt!$A$47:$AM$66,T$2+1,FALSE))</f>
        <v>1.021610951</v>
      </c>
      <c r="U103" s="172">
        <f>MAX(VLOOKUP($C103,Calc_OppAtt!$A$47:$AM$66,U$2+1,FALSE),VLOOKUP($D103,Calc_OppAtt!$A$47:$AM$66,U$2+1,FALSE))</f>
        <v>1.65029444</v>
      </c>
      <c r="V103" s="172">
        <f>MAX(VLOOKUP($C103,Calc_OppAtt!$A$47:$AM$66,V$2+1,FALSE),VLOOKUP($D103,Calc_OppAtt!$A$47:$AM$66,V$2+1,FALSE))</f>
        <v>0.6679765344</v>
      </c>
      <c r="W103" s="172">
        <f>MAX(VLOOKUP($C103,Calc_OppAtt!$A$47:$AM$66,W$2+1,FALSE),VLOOKUP($D103,Calc_OppAtt!$A$47:$AM$66,W$2+1,FALSE))</f>
        <v>1.170479452</v>
      </c>
      <c r="X103" s="172">
        <f>MAX(VLOOKUP($C103,Calc_OppAtt!$A$47:$AM$66,X$2+1,FALSE),VLOOKUP($D103,Calc_OppAtt!$A$47:$AM$66,X$2+1,FALSE))</f>
        <v>1.296660024</v>
      </c>
      <c r="Y103" s="172">
        <f>MAX(VLOOKUP($C103,Calc_OppAtt!$A$47:$AM$66,Y$2+1,FALSE),VLOOKUP($D103,Calc_OppAtt!$A$47:$AM$66,Y$2+1,FALSE))</f>
        <v>1.101176471</v>
      </c>
      <c r="Z103" s="172">
        <f>MAX(VLOOKUP($C103,Calc_OppAtt!$A$47:$AM$66,Z$2+1,FALSE),VLOOKUP($D103,Calc_OppAtt!$A$47:$AM$66,Z$2+1,FALSE))</f>
        <v>1.296660024</v>
      </c>
      <c r="AA103" s="172">
        <f>MAX(VLOOKUP($C103,Calc_OppAtt!$A$47:$AM$66,AA$2+1,FALSE),VLOOKUP($D103,Calc_OppAtt!$A$47:$AM$66,AA$2+1,FALSE))</f>
        <v>0.785854922</v>
      </c>
      <c r="AB103" s="172">
        <f>MAX(VLOOKUP($C103,Calc_OppAtt!$A$47:$AM$66,AB$2+1,FALSE),VLOOKUP($D103,Calc_OppAtt!$A$47:$AM$66,AB$2+1,FALSE))</f>
        <v>1.139489338</v>
      </c>
      <c r="AC103" s="172">
        <f>MAX(VLOOKUP($C103,Calc_OppAtt!$A$47:$AM$66,AC$2+1,FALSE),VLOOKUP($D103,Calc_OppAtt!$A$47:$AM$66,AC$2+1,FALSE))</f>
        <v>1.475821918</v>
      </c>
      <c r="AD103" s="172">
        <f>MAX(VLOOKUP($C103,Calc_OppAtt!$A$47:$AM$66,AD$2+1,FALSE),VLOOKUP($D103,Calc_OppAtt!$A$47:$AM$66,AD$2+1,FALSE))</f>
        <v>1.65029444</v>
      </c>
      <c r="AE103" s="172">
        <f>MAX(VLOOKUP($C103,Calc_OppAtt!$A$47:$AM$66,AE$2+1,FALSE),VLOOKUP($D103,Calc_OppAtt!$A$47:$AM$66,AE$2+1,FALSE))</f>
        <v>1.021610951</v>
      </c>
      <c r="AF103" s="172">
        <f>MAX(VLOOKUP($C103,Calc_OppAtt!$A$47:$AM$66,AF$2+1,FALSE),VLOOKUP($D103,Calc_OppAtt!$A$47:$AM$66,AF$2+1,FALSE))</f>
        <v>1.021610951</v>
      </c>
      <c r="AG103" s="172">
        <f>MAX(VLOOKUP($C103,Calc_OppAtt!$A$47:$AM$66,AG$2+1,FALSE),VLOOKUP($D103,Calc_OppAtt!$A$47:$AM$66,AG$2+1,FALSE))</f>
        <v>0.8644402649</v>
      </c>
      <c r="AH103" s="172">
        <f>MAX(VLOOKUP($C103,Calc_OppAtt!$A$47:$AM$66,AH$2+1,FALSE),VLOOKUP($D103,Calc_OppAtt!$A$47:$AM$66,AH$2+1,FALSE))</f>
        <v>1.139489338</v>
      </c>
      <c r="AI103" s="172">
        <f>MAX(VLOOKUP($C103,Calc_OppAtt!$A$47:$AM$66,AI$2+1,FALSE),VLOOKUP($D103,Calc_OppAtt!$A$47:$AM$66,AI$2+1,FALSE))</f>
        <v>1.100196294</v>
      </c>
      <c r="AJ103" s="172">
        <f>MAX(VLOOKUP($C103,Calc_OppAtt!$A$47:$AM$66,AJ$2+1,FALSE),VLOOKUP($D103,Calc_OppAtt!$A$47:$AM$66,AJ$2+1,FALSE))</f>
        <v>1.296660024</v>
      </c>
      <c r="AK103" s="172">
        <f>MAX(VLOOKUP($C103,Calc_OppAtt!$A$47:$AM$66,AK$2+1,FALSE),VLOOKUP($D103,Calc_OppAtt!$A$47:$AM$66,AK$2+1,FALSE))</f>
        <v>1.218074681</v>
      </c>
      <c r="AL103" s="172">
        <f>MAX(VLOOKUP($C103,Calc_OppAtt!$A$47:$AM$66,AL$2+1,FALSE),VLOOKUP($D103,Calc_OppAtt!$A$47:$AM$66,AL$2+1,FALSE))</f>
        <v>1.414538412</v>
      </c>
      <c r="AM103" s="172">
        <f>MAX(VLOOKUP($C103,Calc_OppAtt!$A$47:$AM$66,AM$2+1,FALSE),VLOOKUP($D103,Calc_OppAtt!$A$47:$AM$66,AM$2+1,FALSE))</f>
        <v>1.178781636</v>
      </c>
      <c r="AN103" s="172">
        <f>MAX(VLOOKUP($C103,Calc_OppAtt!$A$47:$AM$66,AN$2+1,FALSE),VLOOKUP($D103,Calc_OppAtt!$A$47:$AM$66,AN$2+1,FALSE))</f>
        <v>1.414538412</v>
      </c>
      <c r="AO103" s="172">
        <f>MAX(VLOOKUP($C103,Calc_OppAtt!$A$47:$AM$66,AO$2+1,FALSE),VLOOKUP($D103,Calc_OppAtt!$A$47:$AM$66,AO$2+1,FALSE))</f>
        <v>1.101176471</v>
      </c>
      <c r="AP103" s="172">
        <f>MAX(VLOOKUP($C103,Calc_OppAtt!$A$47:$AM$66,AP$2+1,FALSE),VLOOKUP($D103,Calc_OppAtt!$A$47:$AM$66,AP$2+1,FALSE))</f>
        <v>1.218074681</v>
      </c>
      <c r="AQ103" s="170"/>
      <c r="AR103" s="170"/>
    </row>
    <row r="104" ht="12.75" customHeight="1">
      <c r="A104" s="170">
        <f t="shared" si="1"/>
        <v>7</v>
      </c>
      <c r="B104" s="170">
        <f t="shared" si="2"/>
        <v>10</v>
      </c>
      <c r="C104" s="140" t="str">
        <f t="array" ref="C104">INDEX(Fixtures!$A$2:$A$21,A104)</f>
        <v>Crystal Palace</v>
      </c>
      <c r="D104" s="140" t="str">
        <f t="array" ref="D104">INDEX(Fixtures!$A$2:$A$21,B104)</f>
        <v>Huddersfield</v>
      </c>
      <c r="E104" s="172">
        <f>MAX(VLOOKUP($C104,Calc_OppAtt!$A$47:$AM$66,E$2+1,FALSE),VLOOKUP($D104,Calc_OppAtt!$A$47:$AM$66,E$2+1,FALSE))</f>
        <v>1.04</v>
      </c>
      <c r="F104" s="172">
        <f>MAX(VLOOKUP($C104,Calc_OppAtt!$A$47:$AM$66,F$2+1,FALSE),VLOOKUP($D104,Calc_OppAtt!$A$47:$AM$66,F$2+1,FALSE))</f>
        <v>1.100196294</v>
      </c>
      <c r="G104" s="172">
        <f>MAX(VLOOKUP($C104,Calc_OppAtt!$A$47:$AM$66,G$2+1,FALSE),VLOOKUP($D104,Calc_OppAtt!$A$47:$AM$66,G$2+1,FALSE))</f>
        <v>1.218074681</v>
      </c>
      <c r="H104" s="172">
        <f>MAX(VLOOKUP($C104,Calc_OppAtt!$A$47:$AM$66,H$2+1,FALSE),VLOOKUP($D104,Calc_OppAtt!$A$47:$AM$66,H$2+1,FALSE))</f>
        <v>1.178781636</v>
      </c>
      <c r="I104" s="172">
        <f>MAX(VLOOKUP($C104,Calc_OppAtt!$A$47:$AM$66,I$2+1,FALSE),VLOOKUP($D104,Calc_OppAtt!$A$47:$AM$66,I$2+1,FALSE))</f>
        <v>1.100196294</v>
      </c>
      <c r="J104" s="172">
        <f>MAX(VLOOKUP($C104,Calc_OppAtt!$A$47:$AM$66,J$2+1,FALSE),VLOOKUP($D104,Calc_OppAtt!$A$47:$AM$66,J$2+1,FALSE))</f>
        <v>1.178781636</v>
      </c>
      <c r="K104" s="172">
        <f>MAX(VLOOKUP($C104,Calc_OppAtt!$A$47:$AM$66,K$2+1,FALSE),VLOOKUP($D104,Calc_OppAtt!$A$47:$AM$66,K$2+1,FALSE))</f>
        <v>1.178781636</v>
      </c>
      <c r="L104" s="172">
        <f>MAX(VLOOKUP($C104,Calc_OppAtt!$A$47:$AM$66,L$2+1,FALSE),VLOOKUP($D104,Calc_OppAtt!$A$47:$AM$66,L$2+1,FALSE))</f>
        <v>1.06869863</v>
      </c>
      <c r="M104" s="172">
        <f>MAX(VLOOKUP($C104,Calc_OppAtt!$A$47:$AM$66,M$2+1,FALSE),VLOOKUP($D104,Calc_OppAtt!$A$47:$AM$66,M$2+1,FALSE))</f>
        <v>1.100196294</v>
      </c>
      <c r="N104" s="172">
        <f>MAX(VLOOKUP($C104,Calc_OppAtt!$A$47:$AM$66,N$2+1,FALSE),VLOOKUP($D104,Calc_OppAtt!$A$47:$AM$66,N$2+1,FALSE))</f>
        <v>1.218074681</v>
      </c>
      <c r="O104" s="172">
        <f>MAX(VLOOKUP($C104,Calc_OppAtt!$A$47:$AM$66,O$2+1,FALSE),VLOOKUP($D104,Calc_OppAtt!$A$47:$AM$66,O$2+1,FALSE))</f>
        <v>1.475821918</v>
      </c>
      <c r="P104" s="172">
        <f>MAX(VLOOKUP($C104,Calc_OppAtt!$A$47:$AM$66,P$2+1,FALSE),VLOOKUP($D104,Calc_OppAtt!$A$47:$AM$66,P$2+1,FALSE))</f>
        <v>1.65029444</v>
      </c>
      <c r="Q104" s="172">
        <f>MAX(VLOOKUP($C104,Calc_OppAtt!$A$47:$AM$66,Q$2+1,FALSE),VLOOKUP($D104,Calc_OppAtt!$A$47:$AM$66,Q$2+1,FALSE))</f>
        <v>1.101176471</v>
      </c>
      <c r="R104" s="172">
        <f>MAX(VLOOKUP($C104,Calc_OppAtt!$A$47:$AM$66,R$2+1,FALSE),VLOOKUP($D104,Calc_OppAtt!$A$47:$AM$66,R$2+1,FALSE))</f>
        <v>1.139489338</v>
      </c>
      <c r="S104" s="172">
        <f>MAX(VLOOKUP($C104,Calc_OppAtt!$A$47:$AM$66,S$2+1,FALSE),VLOOKUP($D104,Calc_OppAtt!$A$47:$AM$66,S$2+1,FALSE))</f>
        <v>1.178781636</v>
      </c>
      <c r="T104" s="172">
        <f>MAX(VLOOKUP($C104,Calc_OppAtt!$A$47:$AM$66,T$2+1,FALSE),VLOOKUP($D104,Calc_OppAtt!$A$47:$AM$66,T$2+1,FALSE))</f>
        <v>1.021610951</v>
      </c>
      <c r="U104" s="172">
        <f>MAX(VLOOKUP($C104,Calc_OppAtt!$A$47:$AM$66,U$2+1,FALSE),VLOOKUP($D104,Calc_OppAtt!$A$47:$AM$66,U$2+1,FALSE))</f>
        <v>1.493123755</v>
      </c>
      <c r="V104" s="172">
        <f>MAX(VLOOKUP($C104,Calc_OppAtt!$A$47:$AM$66,V$2+1,FALSE),VLOOKUP($D104,Calc_OppAtt!$A$47:$AM$66,V$2+1,FALSE))</f>
        <v>1.178781636</v>
      </c>
      <c r="W104" s="172">
        <f>MAX(VLOOKUP($C104,Calc_OppAtt!$A$47:$AM$66,W$2+1,FALSE),VLOOKUP($D104,Calc_OppAtt!$A$47:$AM$66,W$2+1,FALSE))</f>
        <v>1.170479452</v>
      </c>
      <c r="X104" s="172">
        <f>MAX(VLOOKUP($C104,Calc_OppAtt!$A$47:$AM$66,X$2+1,FALSE),VLOOKUP($D104,Calc_OppAtt!$A$47:$AM$66,X$2+1,FALSE))</f>
        <v>1.04</v>
      </c>
      <c r="Y104" s="172">
        <f>MAX(VLOOKUP($C104,Calc_OppAtt!$A$47:$AM$66,Y$2+1,FALSE),VLOOKUP($D104,Calc_OppAtt!$A$47:$AM$66,Y$2+1,FALSE))</f>
        <v>1.101176471</v>
      </c>
      <c r="Z104" s="172">
        <f>MAX(VLOOKUP($C104,Calc_OppAtt!$A$47:$AM$66,Z$2+1,FALSE),VLOOKUP($D104,Calc_OppAtt!$A$47:$AM$66,Z$2+1,FALSE))</f>
        <v>1.296660024</v>
      </c>
      <c r="AA104" s="172">
        <f>MAX(VLOOKUP($C104,Calc_OppAtt!$A$47:$AM$66,AA$2+1,FALSE),VLOOKUP($D104,Calc_OppAtt!$A$47:$AM$66,AA$2+1,FALSE))</f>
        <v>0.5108058486</v>
      </c>
      <c r="AB104" s="172">
        <f>MAX(VLOOKUP($C104,Calc_OppAtt!$A$47:$AM$66,AB$2+1,FALSE),VLOOKUP($D104,Calc_OppAtt!$A$47:$AM$66,AB$2+1,FALSE))</f>
        <v>1.414538412</v>
      </c>
      <c r="AC104" s="172">
        <f>MAX(VLOOKUP($C104,Calc_OppAtt!$A$47:$AM$66,AC$2+1,FALSE),VLOOKUP($D104,Calc_OppAtt!$A$47:$AM$66,AC$2+1,FALSE))</f>
        <v>1.475821918</v>
      </c>
      <c r="AD104" s="172">
        <f>MAX(VLOOKUP($C104,Calc_OppAtt!$A$47:$AM$66,AD$2+1,FALSE),VLOOKUP($D104,Calc_OppAtt!$A$47:$AM$66,AD$2+1,FALSE))</f>
        <v>1.65029444</v>
      </c>
      <c r="AE104" s="172">
        <f>MAX(VLOOKUP($C104,Calc_OppAtt!$A$47:$AM$66,AE$2+1,FALSE),VLOOKUP($D104,Calc_OppAtt!$A$47:$AM$66,AE$2+1,FALSE))</f>
        <v>0.8644402649</v>
      </c>
      <c r="AF104" s="172">
        <f>MAX(VLOOKUP($C104,Calc_OppAtt!$A$47:$AM$66,AF$2+1,FALSE),VLOOKUP($D104,Calc_OppAtt!$A$47:$AM$66,AF$2+1,FALSE))</f>
        <v>1.06869863</v>
      </c>
      <c r="AG104" s="172">
        <f>MAX(VLOOKUP($C104,Calc_OppAtt!$A$47:$AM$66,AG$2+1,FALSE),VLOOKUP($D104,Calc_OppAtt!$A$47:$AM$66,AG$2+1,FALSE))</f>
        <v>0.9823179059</v>
      </c>
      <c r="AH104" s="172">
        <f>MAX(VLOOKUP($C104,Calc_OppAtt!$A$47:$AM$66,AH$2+1,FALSE),VLOOKUP($D104,Calc_OppAtt!$A$47:$AM$66,AH$2+1,FALSE))</f>
        <v>1.218074681</v>
      </c>
      <c r="AI104" s="172">
        <f>MAX(VLOOKUP($C104,Calc_OppAtt!$A$47:$AM$66,AI$2+1,FALSE),VLOOKUP($D104,Calc_OppAtt!$A$47:$AM$66,AI$2+1,FALSE))</f>
        <v>1.021610951</v>
      </c>
      <c r="AJ104" s="172">
        <f>MAX(VLOOKUP($C104,Calc_OppAtt!$A$47:$AM$66,AJ$2+1,FALSE),VLOOKUP($D104,Calc_OppAtt!$A$47:$AM$66,AJ$2+1,FALSE))</f>
        <v>1.296660024</v>
      </c>
      <c r="AK104" s="172">
        <f>MAX(VLOOKUP($C104,Calc_OppAtt!$A$47:$AM$66,AK$2+1,FALSE),VLOOKUP($D104,Calc_OppAtt!$A$47:$AM$66,AK$2+1,FALSE))</f>
        <v>1.493123755</v>
      </c>
      <c r="AL104" s="172">
        <f>MAX(VLOOKUP($C104,Calc_OppAtt!$A$47:$AM$66,AL$2+1,FALSE),VLOOKUP($D104,Calc_OppAtt!$A$47:$AM$66,AL$2+1,FALSE))</f>
        <v>0.6286834896</v>
      </c>
      <c r="AM104" s="172">
        <f>MAX(VLOOKUP($C104,Calc_OppAtt!$A$47:$AM$66,AM$2+1,FALSE),VLOOKUP($D104,Calc_OppAtt!$A$47:$AM$66,AM$2+1,FALSE))</f>
        <v>1.296660024</v>
      </c>
      <c r="AN104" s="172">
        <f>MAX(VLOOKUP($C104,Calc_OppAtt!$A$47:$AM$66,AN$2+1,FALSE),VLOOKUP($D104,Calc_OppAtt!$A$47:$AM$66,AN$2+1,FALSE))</f>
        <v>1.414538412</v>
      </c>
      <c r="AO104" s="172">
        <f>MAX(VLOOKUP($C104,Calc_OppAtt!$A$47:$AM$66,AO$2+1,FALSE),VLOOKUP($D104,Calc_OppAtt!$A$47:$AM$66,AO$2+1,FALSE))</f>
        <v>0.9788235294</v>
      </c>
      <c r="AP104" s="172">
        <f>MAX(VLOOKUP($C104,Calc_OppAtt!$A$47:$AM$66,AP$2+1,FALSE),VLOOKUP($D104,Calc_OppAtt!$A$47:$AM$66,AP$2+1,FALSE))</f>
        <v>1.218074681</v>
      </c>
      <c r="AQ104" s="170"/>
      <c r="AR104" s="170"/>
    </row>
    <row r="105" ht="12.75" customHeight="1">
      <c r="A105" s="170">
        <f t="shared" si="1"/>
        <v>7</v>
      </c>
      <c r="B105" s="170">
        <f t="shared" si="2"/>
        <v>11</v>
      </c>
      <c r="C105" s="140" t="str">
        <f t="array" ref="C105">INDEX(Fixtures!$A$2:$A$21,A105)</f>
        <v>Crystal Palace</v>
      </c>
      <c r="D105" s="140" t="str">
        <f t="array" ref="D105">INDEX(Fixtures!$A$2:$A$21,B105)</f>
        <v>Leicester</v>
      </c>
      <c r="E105" s="172">
        <f>MAX(VLOOKUP($C105,Calc_OppAtt!$A$47:$AM$66,E$2+1,FALSE),VLOOKUP($D105,Calc_OppAtt!$A$47:$AM$66,E$2+1,FALSE))</f>
        <v>1.04</v>
      </c>
      <c r="F105" s="172">
        <f>MAX(VLOOKUP($C105,Calc_OppAtt!$A$47:$AM$66,F$2+1,FALSE),VLOOKUP($D105,Calc_OppAtt!$A$47:$AM$66,F$2+1,FALSE))</f>
        <v>1.100196294</v>
      </c>
      <c r="G105" s="172">
        <f>MAX(VLOOKUP($C105,Calc_OppAtt!$A$47:$AM$66,G$2+1,FALSE),VLOOKUP($D105,Calc_OppAtt!$A$47:$AM$66,G$2+1,FALSE))</f>
        <v>1.218074681</v>
      </c>
      <c r="H105" s="172">
        <f>MAX(VLOOKUP($C105,Calc_OppAtt!$A$47:$AM$66,H$2+1,FALSE),VLOOKUP($D105,Calc_OppAtt!$A$47:$AM$66,H$2+1,FALSE))</f>
        <v>1.178781636</v>
      </c>
      <c r="I105" s="172">
        <f>MAX(VLOOKUP($C105,Calc_OppAtt!$A$47:$AM$66,I$2+1,FALSE),VLOOKUP($D105,Calc_OppAtt!$A$47:$AM$66,I$2+1,FALSE))</f>
        <v>1.178781636</v>
      </c>
      <c r="J105" s="172">
        <f>MAX(VLOOKUP($C105,Calc_OppAtt!$A$47:$AM$66,J$2+1,FALSE),VLOOKUP($D105,Calc_OppAtt!$A$47:$AM$66,J$2+1,FALSE))</f>
        <v>1.296660024</v>
      </c>
      <c r="K105" s="172">
        <f>MAX(VLOOKUP($C105,Calc_OppAtt!$A$47:$AM$66,K$2+1,FALSE),VLOOKUP($D105,Calc_OppAtt!$A$47:$AM$66,K$2+1,FALSE))</f>
        <v>1.178781636</v>
      </c>
      <c r="L105" s="172">
        <f>MAX(VLOOKUP($C105,Calc_OppAtt!$A$47:$AM$66,L$2+1,FALSE),VLOOKUP($D105,Calc_OppAtt!$A$47:$AM$66,L$2+1,FALSE))</f>
        <v>1.414538412</v>
      </c>
      <c r="M105" s="172">
        <f>MAX(VLOOKUP($C105,Calc_OppAtt!$A$47:$AM$66,M$2+1,FALSE),VLOOKUP($D105,Calc_OppAtt!$A$47:$AM$66,M$2+1,FALSE))</f>
        <v>0.8644402649</v>
      </c>
      <c r="N105" s="172">
        <f>MAX(VLOOKUP($C105,Calc_OppAtt!$A$47:$AM$66,N$2+1,FALSE),VLOOKUP($D105,Calc_OppAtt!$A$47:$AM$66,N$2+1,FALSE))</f>
        <v>1.65029444</v>
      </c>
      <c r="O105" s="172">
        <f>MAX(VLOOKUP($C105,Calc_OppAtt!$A$47:$AM$66,O$2+1,FALSE),VLOOKUP($D105,Calc_OppAtt!$A$47:$AM$66,O$2+1,FALSE))</f>
        <v>0.9788235294</v>
      </c>
      <c r="P105" s="172">
        <f>MAX(VLOOKUP($C105,Calc_OppAtt!$A$47:$AM$66,P$2+1,FALSE),VLOOKUP($D105,Calc_OppAtt!$A$47:$AM$66,P$2+1,FALSE))</f>
        <v>0.8644402649</v>
      </c>
      <c r="Q105" s="172">
        <f>MAX(VLOOKUP($C105,Calc_OppAtt!$A$47:$AM$66,Q$2+1,FALSE),VLOOKUP($D105,Calc_OppAtt!$A$47:$AM$66,Q$2+1,FALSE))</f>
        <v>0.9823179059</v>
      </c>
      <c r="R105" s="172">
        <f>MAX(VLOOKUP($C105,Calc_OppAtt!$A$47:$AM$66,R$2+1,FALSE),VLOOKUP($D105,Calc_OppAtt!$A$47:$AM$66,R$2+1,FALSE))</f>
        <v>1.296660024</v>
      </c>
      <c r="S105" s="172">
        <f>MAX(VLOOKUP($C105,Calc_OppAtt!$A$47:$AM$66,S$2+1,FALSE),VLOOKUP($D105,Calc_OppAtt!$A$47:$AM$66,S$2+1,FALSE))</f>
        <v>1.04</v>
      </c>
      <c r="T105" s="172">
        <f>MAX(VLOOKUP($C105,Calc_OppAtt!$A$47:$AM$66,T$2+1,FALSE),VLOOKUP($D105,Calc_OppAtt!$A$47:$AM$66,T$2+1,FALSE))</f>
        <v>1.021610951</v>
      </c>
      <c r="U105" s="172">
        <f>MAX(VLOOKUP($C105,Calc_OppAtt!$A$47:$AM$66,U$2+1,FALSE),VLOOKUP($D105,Calc_OppAtt!$A$47:$AM$66,U$2+1,FALSE))</f>
        <v>1.493123755</v>
      </c>
      <c r="V105" s="172">
        <f>MAX(VLOOKUP($C105,Calc_OppAtt!$A$47:$AM$66,V$2+1,FALSE),VLOOKUP($D105,Calc_OppAtt!$A$47:$AM$66,V$2+1,FALSE))</f>
        <v>0.6286834896</v>
      </c>
      <c r="W105" s="172">
        <f>MAX(VLOOKUP($C105,Calc_OppAtt!$A$47:$AM$66,W$2+1,FALSE),VLOOKUP($D105,Calc_OppAtt!$A$47:$AM$66,W$2+1,FALSE))</f>
        <v>1.170479452</v>
      </c>
      <c r="X105" s="172">
        <f>MAX(VLOOKUP($C105,Calc_OppAtt!$A$47:$AM$66,X$2+1,FALSE),VLOOKUP($D105,Calc_OppAtt!$A$47:$AM$66,X$2+1,FALSE))</f>
        <v>1.170479452</v>
      </c>
      <c r="Y105" s="172">
        <f>MAX(VLOOKUP($C105,Calc_OppAtt!$A$47:$AM$66,Y$2+1,FALSE),VLOOKUP($D105,Calc_OppAtt!$A$47:$AM$66,Y$2+1,FALSE))</f>
        <v>1.101176471</v>
      </c>
      <c r="Z105" s="172">
        <f>MAX(VLOOKUP($C105,Calc_OppAtt!$A$47:$AM$66,Z$2+1,FALSE),VLOOKUP($D105,Calc_OppAtt!$A$47:$AM$66,Z$2+1,FALSE))</f>
        <v>1.296660024</v>
      </c>
      <c r="AA105" s="172">
        <f>MAX(VLOOKUP($C105,Calc_OppAtt!$A$47:$AM$66,AA$2+1,FALSE),VLOOKUP($D105,Calc_OppAtt!$A$47:$AM$66,AA$2+1,FALSE))</f>
        <v>1.101176471</v>
      </c>
      <c r="AB105" s="172">
        <f>MAX(VLOOKUP($C105,Calc_OppAtt!$A$47:$AM$66,AB$2+1,FALSE),VLOOKUP($D105,Calc_OppAtt!$A$47:$AM$66,AB$2+1,FALSE))</f>
        <v>1.021610951</v>
      </c>
      <c r="AC105" s="172">
        <f>MAX(VLOOKUP($C105,Calc_OppAtt!$A$47:$AM$66,AC$2+1,FALSE),VLOOKUP($D105,Calc_OppAtt!$A$47:$AM$66,AC$2+1,FALSE))</f>
        <v>1.475821918</v>
      </c>
      <c r="AD105" s="172">
        <f>MAX(VLOOKUP($C105,Calc_OppAtt!$A$47:$AM$66,AD$2+1,FALSE),VLOOKUP($D105,Calc_OppAtt!$A$47:$AM$66,AD$2+1,FALSE))</f>
        <v>1.65029444</v>
      </c>
      <c r="AE105" s="172">
        <f>MAX(VLOOKUP($C105,Calc_OppAtt!$A$47:$AM$66,AE$2+1,FALSE),VLOOKUP($D105,Calc_OppAtt!$A$47:$AM$66,AE$2+1,FALSE))</f>
        <v>1.100196294</v>
      </c>
      <c r="AF105" s="172">
        <f>MAX(VLOOKUP($C105,Calc_OppAtt!$A$47:$AM$66,AF$2+1,FALSE),VLOOKUP($D105,Calc_OppAtt!$A$47:$AM$66,AF$2+1,FALSE))</f>
        <v>1.139489338</v>
      </c>
      <c r="AG105" s="172">
        <f>MAX(VLOOKUP($C105,Calc_OppAtt!$A$47:$AM$66,AG$2+1,FALSE),VLOOKUP($D105,Calc_OppAtt!$A$47:$AM$66,AG$2+1,FALSE))</f>
        <v>1.218074681</v>
      </c>
      <c r="AH105" s="172">
        <f>MAX(VLOOKUP($C105,Calc_OppAtt!$A$47:$AM$66,AH$2+1,FALSE),VLOOKUP($D105,Calc_OppAtt!$A$47:$AM$66,AH$2+1,FALSE))</f>
        <v>1.475821918</v>
      </c>
      <c r="AI105" s="172">
        <f>MAX(VLOOKUP($C105,Calc_OppAtt!$A$47:$AM$66,AI$2+1,FALSE),VLOOKUP($D105,Calc_OppAtt!$A$47:$AM$66,AI$2+1,FALSE))</f>
        <v>0.6679765344</v>
      </c>
      <c r="AJ105" s="172">
        <f>MAX(VLOOKUP($C105,Calc_OppAtt!$A$47:$AM$66,AJ$2+1,FALSE),VLOOKUP($D105,Calc_OppAtt!$A$47:$AM$66,AJ$2+1,FALSE))</f>
        <v>1.296660024</v>
      </c>
      <c r="AK105" s="172">
        <f>MAX(VLOOKUP($C105,Calc_OppAtt!$A$47:$AM$66,AK$2+1,FALSE),VLOOKUP($D105,Calc_OppAtt!$A$47:$AM$66,AK$2+1,FALSE))</f>
        <v>0.9823179059</v>
      </c>
      <c r="AL105" s="172">
        <f>MAX(VLOOKUP($C105,Calc_OppAtt!$A$47:$AM$66,AL$2+1,FALSE),VLOOKUP($D105,Calc_OppAtt!$A$47:$AM$66,AL$2+1,FALSE))</f>
        <v>1.178781636</v>
      </c>
      <c r="AM105" s="172">
        <f>MAX(VLOOKUP($C105,Calc_OppAtt!$A$47:$AM$66,AM$2+1,FALSE),VLOOKUP($D105,Calc_OppAtt!$A$47:$AM$66,AM$2+1,FALSE))</f>
        <v>1.021610951</v>
      </c>
      <c r="AN105" s="172">
        <f>MAX(VLOOKUP($C105,Calc_OppAtt!$A$47:$AM$66,AN$2+1,FALSE),VLOOKUP($D105,Calc_OppAtt!$A$47:$AM$66,AN$2+1,FALSE))</f>
        <v>1.414538412</v>
      </c>
      <c r="AO105" s="172">
        <f>MAX(VLOOKUP($C105,Calc_OppAtt!$A$47:$AM$66,AO$2+1,FALSE),VLOOKUP($D105,Calc_OppAtt!$A$47:$AM$66,AO$2+1,FALSE))</f>
        <v>0.9788235294</v>
      </c>
      <c r="AP105" s="172">
        <f>MAX(VLOOKUP($C105,Calc_OppAtt!$A$47:$AM$66,AP$2+1,FALSE),VLOOKUP($D105,Calc_OppAtt!$A$47:$AM$66,AP$2+1,FALSE))</f>
        <v>1.218074681</v>
      </c>
      <c r="AQ105" s="170"/>
      <c r="AR105" s="170"/>
    </row>
    <row r="106" ht="12.75" customHeight="1">
      <c r="A106" s="170">
        <f t="shared" si="1"/>
        <v>7</v>
      </c>
      <c r="B106" s="170">
        <f t="shared" si="2"/>
        <v>12</v>
      </c>
      <c r="C106" s="140" t="str">
        <f t="array" ref="C106">INDEX(Fixtures!$A$2:$A$21,A106)</f>
        <v>Crystal Palace</v>
      </c>
      <c r="D106" s="140" t="str">
        <f t="array" ref="D106">INDEX(Fixtures!$A$2:$A$21,B106)</f>
        <v>Liverpool</v>
      </c>
      <c r="E106" s="172">
        <f>MAX(VLOOKUP($C106,Calc_OppAtt!$A$47:$AM$66,E$2+1,FALSE),VLOOKUP($D106,Calc_OppAtt!$A$47:$AM$66,E$2+1,FALSE))</f>
        <v>1.65029444</v>
      </c>
      <c r="F106" s="172">
        <f>MAX(VLOOKUP($C106,Calc_OppAtt!$A$47:$AM$66,F$2+1,FALSE),VLOOKUP($D106,Calc_OppAtt!$A$47:$AM$66,F$2+1,FALSE))</f>
        <v>1.100196294</v>
      </c>
      <c r="G106" s="172">
        <f>MAX(VLOOKUP($C106,Calc_OppAtt!$A$47:$AM$66,G$2+1,FALSE),VLOOKUP($D106,Calc_OppAtt!$A$47:$AM$66,G$2+1,FALSE))</f>
        <v>1.218074681</v>
      </c>
      <c r="H106" s="172">
        <f>MAX(VLOOKUP($C106,Calc_OppAtt!$A$47:$AM$66,H$2+1,FALSE),VLOOKUP($D106,Calc_OppAtt!$A$47:$AM$66,H$2+1,FALSE))</f>
        <v>1.178781636</v>
      </c>
      <c r="I106" s="172">
        <f>MAX(VLOOKUP($C106,Calc_OppAtt!$A$47:$AM$66,I$2+1,FALSE),VLOOKUP($D106,Calc_OppAtt!$A$47:$AM$66,I$2+1,FALSE))</f>
        <v>0.9823179059</v>
      </c>
      <c r="J106" s="172">
        <f>MAX(VLOOKUP($C106,Calc_OppAtt!$A$47:$AM$66,J$2+1,FALSE),VLOOKUP($D106,Calc_OppAtt!$A$47:$AM$66,J$2+1,FALSE))</f>
        <v>1.178781636</v>
      </c>
      <c r="K106" s="172">
        <f>MAX(VLOOKUP($C106,Calc_OppAtt!$A$47:$AM$66,K$2+1,FALSE),VLOOKUP($D106,Calc_OppAtt!$A$47:$AM$66,K$2+1,FALSE))</f>
        <v>1.178781636</v>
      </c>
      <c r="L106" s="172">
        <f>MAX(VLOOKUP($C106,Calc_OppAtt!$A$47:$AM$66,L$2+1,FALSE),VLOOKUP($D106,Calc_OppAtt!$A$47:$AM$66,L$2+1,FALSE))</f>
        <v>1.06869863</v>
      </c>
      <c r="M106" s="172">
        <f>MAX(VLOOKUP($C106,Calc_OppAtt!$A$47:$AM$66,M$2+1,FALSE),VLOOKUP($D106,Calc_OppAtt!$A$47:$AM$66,M$2+1,FALSE))</f>
        <v>0.9823179059</v>
      </c>
      <c r="N106" s="172">
        <f>MAX(VLOOKUP($C106,Calc_OppAtt!$A$47:$AM$66,N$2+1,FALSE),VLOOKUP($D106,Calc_OppAtt!$A$47:$AM$66,N$2+1,FALSE))</f>
        <v>1.218074681</v>
      </c>
      <c r="O106" s="172">
        <f>MAX(VLOOKUP($C106,Calc_OppAtt!$A$47:$AM$66,O$2+1,FALSE),VLOOKUP($D106,Calc_OppAtt!$A$47:$AM$66,O$2+1,FALSE))</f>
        <v>0.785854922</v>
      </c>
      <c r="P106" s="172">
        <f>MAX(VLOOKUP($C106,Calc_OppAtt!$A$47:$AM$66,P$2+1,FALSE),VLOOKUP($D106,Calc_OppAtt!$A$47:$AM$66,P$2+1,FALSE))</f>
        <v>1.475821918</v>
      </c>
      <c r="Q106" s="172">
        <f>MAX(VLOOKUP($C106,Calc_OppAtt!$A$47:$AM$66,Q$2+1,FALSE),VLOOKUP($D106,Calc_OppAtt!$A$47:$AM$66,Q$2+1,FALSE))</f>
        <v>1.218074681</v>
      </c>
      <c r="R106" s="172">
        <f>MAX(VLOOKUP($C106,Calc_OppAtt!$A$47:$AM$66,R$2+1,FALSE),VLOOKUP($D106,Calc_OppAtt!$A$47:$AM$66,R$2+1,FALSE))</f>
        <v>1.414538412</v>
      </c>
      <c r="S106" s="172">
        <f>MAX(VLOOKUP($C106,Calc_OppAtt!$A$47:$AM$66,S$2+1,FALSE),VLOOKUP($D106,Calc_OppAtt!$A$47:$AM$66,S$2+1,FALSE))</f>
        <v>0.9823179059</v>
      </c>
      <c r="T106" s="172">
        <f>MAX(VLOOKUP($C106,Calc_OppAtt!$A$47:$AM$66,T$2+1,FALSE),VLOOKUP($D106,Calc_OppAtt!$A$47:$AM$66,T$2+1,FALSE))</f>
        <v>1.178781636</v>
      </c>
      <c r="U106" s="172">
        <f>MAX(VLOOKUP($C106,Calc_OppAtt!$A$47:$AM$66,U$2+1,FALSE),VLOOKUP($D106,Calc_OppAtt!$A$47:$AM$66,U$2+1,FALSE))</f>
        <v>1.493123755</v>
      </c>
      <c r="V106" s="172">
        <f>MAX(VLOOKUP($C106,Calc_OppAtt!$A$47:$AM$66,V$2+1,FALSE),VLOOKUP($D106,Calc_OppAtt!$A$47:$AM$66,V$2+1,FALSE))</f>
        <v>1.101176471</v>
      </c>
      <c r="W106" s="172">
        <f>MAX(VLOOKUP($C106,Calc_OppAtt!$A$47:$AM$66,W$2+1,FALSE),VLOOKUP($D106,Calc_OppAtt!$A$47:$AM$66,W$2+1,FALSE))</f>
        <v>1.178781636</v>
      </c>
      <c r="X106" s="172">
        <f>MAX(VLOOKUP($C106,Calc_OppAtt!$A$47:$AM$66,X$2+1,FALSE),VLOOKUP($D106,Calc_OppAtt!$A$47:$AM$66,X$2+1,FALSE))</f>
        <v>1.218074681</v>
      </c>
      <c r="Y106" s="172">
        <f>MAX(VLOOKUP($C106,Calc_OppAtt!$A$47:$AM$66,Y$2+1,FALSE),VLOOKUP($D106,Calc_OppAtt!$A$47:$AM$66,Y$2+1,FALSE))</f>
        <v>1.101176471</v>
      </c>
      <c r="Z106" s="172">
        <f>MAX(VLOOKUP($C106,Calc_OppAtt!$A$47:$AM$66,Z$2+1,FALSE),VLOOKUP($D106,Calc_OppAtt!$A$47:$AM$66,Z$2+1,FALSE))</f>
        <v>1.296660024</v>
      </c>
      <c r="AA106" s="172">
        <f>MAX(VLOOKUP($C106,Calc_OppAtt!$A$47:$AM$66,AA$2+1,FALSE),VLOOKUP($D106,Calc_OppAtt!$A$47:$AM$66,AA$2+1,FALSE))</f>
        <v>1.100196294</v>
      </c>
      <c r="AB106" s="172">
        <f>MAX(VLOOKUP($C106,Calc_OppAtt!$A$47:$AM$66,AB$2+1,FALSE),VLOOKUP($D106,Calc_OppAtt!$A$47:$AM$66,AB$2+1,FALSE))</f>
        <v>1.493123755</v>
      </c>
      <c r="AC106" s="172">
        <f>MAX(VLOOKUP($C106,Calc_OppAtt!$A$47:$AM$66,AC$2+1,FALSE),VLOOKUP($D106,Calc_OppAtt!$A$47:$AM$66,AC$2+1,FALSE))</f>
        <v>1.475821918</v>
      </c>
      <c r="AD106" s="172">
        <f>MAX(VLOOKUP($C106,Calc_OppAtt!$A$47:$AM$66,AD$2+1,FALSE),VLOOKUP($D106,Calc_OppAtt!$A$47:$AM$66,AD$2+1,FALSE))</f>
        <v>1.65029444</v>
      </c>
      <c r="AE106" s="172">
        <f>MAX(VLOOKUP($C106,Calc_OppAtt!$A$47:$AM$66,AE$2+1,FALSE),VLOOKUP($D106,Calc_OppAtt!$A$47:$AM$66,AE$2+1,FALSE))</f>
        <v>0.8644402649</v>
      </c>
      <c r="AF106" s="172">
        <f>MAX(VLOOKUP($C106,Calc_OppAtt!$A$47:$AM$66,AF$2+1,FALSE),VLOOKUP($D106,Calc_OppAtt!$A$47:$AM$66,AF$2+1,FALSE))</f>
        <v>1.296660024</v>
      </c>
      <c r="AG106" s="172">
        <f>MAX(VLOOKUP($C106,Calc_OppAtt!$A$47:$AM$66,AG$2+1,FALSE),VLOOKUP($D106,Calc_OppAtt!$A$47:$AM$66,AG$2+1,FALSE))</f>
        <v>0.8644402649</v>
      </c>
      <c r="AH106" s="172">
        <f>MAX(VLOOKUP($C106,Calc_OppAtt!$A$47:$AM$66,AH$2+1,FALSE),VLOOKUP($D106,Calc_OppAtt!$A$47:$AM$66,AH$2+1,FALSE))</f>
        <v>1.139489338</v>
      </c>
      <c r="AI106" s="172">
        <f>MAX(VLOOKUP($C106,Calc_OppAtt!$A$47:$AM$66,AI$2+1,FALSE),VLOOKUP($D106,Calc_OppAtt!$A$47:$AM$66,AI$2+1,FALSE))</f>
        <v>1.04</v>
      </c>
      <c r="AJ106" s="172">
        <f>MAX(VLOOKUP($C106,Calc_OppAtt!$A$47:$AM$66,AJ$2+1,FALSE),VLOOKUP($D106,Calc_OppAtt!$A$47:$AM$66,AJ$2+1,FALSE))</f>
        <v>1.296660024</v>
      </c>
      <c r="AK106" s="172">
        <f>MAX(VLOOKUP($C106,Calc_OppAtt!$A$47:$AM$66,AK$2+1,FALSE),VLOOKUP($D106,Calc_OppAtt!$A$47:$AM$66,AK$2+1,FALSE))</f>
        <v>1.021610951</v>
      </c>
      <c r="AL106" s="172">
        <f>MAX(VLOOKUP($C106,Calc_OppAtt!$A$47:$AM$66,AL$2+1,FALSE),VLOOKUP($D106,Calc_OppAtt!$A$47:$AM$66,AL$2+1,FALSE))</f>
        <v>0.8644402649</v>
      </c>
      <c r="AM106" s="172">
        <f>MAX(VLOOKUP($C106,Calc_OppAtt!$A$47:$AM$66,AM$2+1,FALSE),VLOOKUP($D106,Calc_OppAtt!$A$47:$AM$66,AM$2+1,FALSE))</f>
        <v>0.9788235294</v>
      </c>
      <c r="AN106" s="172">
        <f>MAX(VLOOKUP($C106,Calc_OppAtt!$A$47:$AM$66,AN$2+1,FALSE),VLOOKUP($D106,Calc_OppAtt!$A$47:$AM$66,AN$2+1,FALSE))</f>
        <v>1.414538412</v>
      </c>
      <c r="AO106" s="172">
        <f>MAX(VLOOKUP($C106,Calc_OppAtt!$A$47:$AM$66,AO$2+1,FALSE),VLOOKUP($D106,Calc_OppAtt!$A$47:$AM$66,AO$2+1,FALSE))</f>
        <v>0.9788235294</v>
      </c>
      <c r="AP106" s="172">
        <f>MAX(VLOOKUP($C106,Calc_OppAtt!$A$47:$AM$66,AP$2+1,FALSE),VLOOKUP($D106,Calc_OppAtt!$A$47:$AM$66,AP$2+1,FALSE))</f>
        <v>1.218074681</v>
      </c>
      <c r="AQ106" s="170"/>
      <c r="AR106" s="170"/>
    </row>
    <row r="107" ht="12.75" customHeight="1">
      <c r="A107" s="170">
        <f t="shared" si="1"/>
        <v>7</v>
      </c>
      <c r="B107" s="170">
        <f t="shared" si="2"/>
        <v>13</v>
      </c>
      <c r="C107" s="140" t="str">
        <f t="array" ref="C107">INDEX(Fixtures!$A$2:$A$21,A107)</f>
        <v>Crystal Palace</v>
      </c>
      <c r="D107" s="140" t="str">
        <f t="array" ref="D107">INDEX(Fixtures!$A$2:$A$21,B107)</f>
        <v>Man City</v>
      </c>
      <c r="E107" s="172">
        <f>MAX(VLOOKUP($C107,Calc_OppAtt!$A$47:$AM$66,E$2+1,FALSE),VLOOKUP($D107,Calc_OppAtt!$A$47:$AM$66,E$2+1,FALSE))</f>
        <v>1.04</v>
      </c>
      <c r="F107" s="172">
        <f>MAX(VLOOKUP($C107,Calc_OppAtt!$A$47:$AM$66,F$2+1,FALSE),VLOOKUP($D107,Calc_OppAtt!$A$47:$AM$66,F$2+1,FALSE))</f>
        <v>1.296660024</v>
      </c>
      <c r="G107" s="172">
        <f>MAX(VLOOKUP($C107,Calc_OppAtt!$A$47:$AM$66,G$2+1,FALSE),VLOOKUP($D107,Calc_OppAtt!$A$47:$AM$66,G$2+1,FALSE))</f>
        <v>1.218074681</v>
      </c>
      <c r="H107" s="172">
        <f>MAX(VLOOKUP($C107,Calc_OppAtt!$A$47:$AM$66,H$2+1,FALSE),VLOOKUP($D107,Calc_OppAtt!$A$47:$AM$66,H$2+1,FALSE))</f>
        <v>1.178781636</v>
      </c>
      <c r="I107" s="172">
        <f>MAX(VLOOKUP($C107,Calc_OppAtt!$A$47:$AM$66,I$2+1,FALSE),VLOOKUP($D107,Calc_OppAtt!$A$47:$AM$66,I$2+1,FALSE))</f>
        <v>1.475821918</v>
      </c>
      <c r="J107" s="172">
        <f>MAX(VLOOKUP($C107,Calc_OppAtt!$A$47:$AM$66,J$2+1,FALSE),VLOOKUP($D107,Calc_OppAtt!$A$47:$AM$66,J$2+1,FALSE))</f>
        <v>1.178781636</v>
      </c>
      <c r="K107" s="172">
        <f>MAX(VLOOKUP($C107,Calc_OppAtt!$A$47:$AM$66,K$2+1,FALSE),VLOOKUP($D107,Calc_OppAtt!$A$47:$AM$66,K$2+1,FALSE))</f>
        <v>1.178781636</v>
      </c>
      <c r="L107" s="172">
        <f>MAX(VLOOKUP($C107,Calc_OppAtt!$A$47:$AM$66,L$2+1,FALSE),VLOOKUP($D107,Calc_OppAtt!$A$47:$AM$66,L$2+1,FALSE))</f>
        <v>1.06869863</v>
      </c>
      <c r="M107" s="172">
        <f>MAX(VLOOKUP($C107,Calc_OppAtt!$A$47:$AM$66,M$2+1,FALSE),VLOOKUP($D107,Calc_OppAtt!$A$47:$AM$66,M$2+1,FALSE))</f>
        <v>0.8644402649</v>
      </c>
      <c r="N107" s="172">
        <f>MAX(VLOOKUP($C107,Calc_OppAtt!$A$47:$AM$66,N$2+1,FALSE),VLOOKUP($D107,Calc_OppAtt!$A$47:$AM$66,N$2+1,FALSE))</f>
        <v>1.218074681</v>
      </c>
      <c r="O107" s="172">
        <f>MAX(VLOOKUP($C107,Calc_OppAtt!$A$47:$AM$66,O$2+1,FALSE),VLOOKUP($D107,Calc_OppAtt!$A$47:$AM$66,O$2+1,FALSE))</f>
        <v>1.178781636</v>
      </c>
      <c r="P107" s="172">
        <f>MAX(VLOOKUP($C107,Calc_OppAtt!$A$47:$AM$66,P$2+1,FALSE),VLOOKUP($D107,Calc_OppAtt!$A$47:$AM$66,P$2+1,FALSE))</f>
        <v>0.785854922</v>
      </c>
      <c r="Q107" s="172">
        <f>MAX(VLOOKUP($C107,Calc_OppAtt!$A$47:$AM$66,Q$2+1,FALSE),VLOOKUP($D107,Calc_OppAtt!$A$47:$AM$66,Q$2+1,FALSE))</f>
        <v>1.021610951</v>
      </c>
      <c r="R107" s="172">
        <f>MAX(VLOOKUP($C107,Calc_OppAtt!$A$47:$AM$66,R$2+1,FALSE),VLOOKUP($D107,Calc_OppAtt!$A$47:$AM$66,R$2+1,FALSE))</f>
        <v>1.218074681</v>
      </c>
      <c r="S107" s="172">
        <f>MAX(VLOOKUP($C107,Calc_OppAtt!$A$47:$AM$66,S$2+1,FALSE),VLOOKUP($D107,Calc_OppAtt!$A$47:$AM$66,S$2+1,FALSE))</f>
        <v>1.218074681</v>
      </c>
      <c r="T107" s="172">
        <f>MAX(VLOOKUP($C107,Calc_OppAtt!$A$47:$AM$66,T$2+1,FALSE),VLOOKUP($D107,Calc_OppAtt!$A$47:$AM$66,T$2+1,FALSE))</f>
        <v>1.021610951</v>
      </c>
      <c r="U107" s="172">
        <f>MAX(VLOOKUP($C107,Calc_OppAtt!$A$47:$AM$66,U$2+1,FALSE),VLOOKUP($D107,Calc_OppAtt!$A$47:$AM$66,U$2+1,FALSE))</f>
        <v>1.493123755</v>
      </c>
      <c r="V107" s="172">
        <f>MAX(VLOOKUP($C107,Calc_OppAtt!$A$47:$AM$66,V$2+1,FALSE),VLOOKUP($D107,Calc_OppAtt!$A$47:$AM$66,V$2+1,FALSE))</f>
        <v>1.100196294</v>
      </c>
      <c r="W107" s="172">
        <f>MAX(VLOOKUP($C107,Calc_OppAtt!$A$47:$AM$66,W$2+1,FALSE),VLOOKUP($D107,Calc_OppAtt!$A$47:$AM$66,W$2+1,FALSE))</f>
        <v>1.170479452</v>
      </c>
      <c r="X107" s="172">
        <f>MAX(VLOOKUP($C107,Calc_OppAtt!$A$47:$AM$66,X$2+1,FALSE),VLOOKUP($D107,Calc_OppAtt!$A$47:$AM$66,X$2+1,FALSE))</f>
        <v>1.021610951</v>
      </c>
      <c r="Y107" s="172">
        <f>MAX(VLOOKUP($C107,Calc_OppAtt!$A$47:$AM$66,Y$2+1,FALSE),VLOOKUP($D107,Calc_OppAtt!$A$47:$AM$66,Y$2+1,FALSE))</f>
        <v>1.101176471</v>
      </c>
      <c r="Z107" s="172">
        <f>MAX(VLOOKUP($C107,Calc_OppAtt!$A$47:$AM$66,Z$2+1,FALSE),VLOOKUP($D107,Calc_OppAtt!$A$47:$AM$66,Z$2+1,FALSE))</f>
        <v>1.296660024</v>
      </c>
      <c r="AA107" s="172">
        <f>MAX(VLOOKUP($C107,Calc_OppAtt!$A$47:$AM$66,AA$2+1,FALSE),VLOOKUP($D107,Calc_OppAtt!$A$47:$AM$66,AA$2+1,FALSE))</f>
        <v>0.9823179059</v>
      </c>
      <c r="AB107" s="172">
        <f>MAX(VLOOKUP($C107,Calc_OppAtt!$A$47:$AM$66,AB$2+1,FALSE),VLOOKUP($D107,Calc_OppAtt!$A$47:$AM$66,AB$2+1,FALSE))</f>
        <v>1.021610951</v>
      </c>
      <c r="AC107" s="172">
        <f>MAX(VLOOKUP($C107,Calc_OppAtt!$A$47:$AM$66,AC$2+1,FALSE),VLOOKUP($D107,Calc_OppAtt!$A$47:$AM$66,AC$2+1,FALSE))</f>
        <v>1.475821918</v>
      </c>
      <c r="AD107" s="172">
        <f>MAX(VLOOKUP($C107,Calc_OppAtt!$A$47:$AM$66,AD$2+1,FALSE),VLOOKUP($D107,Calc_OppAtt!$A$47:$AM$66,AD$2+1,FALSE))</f>
        <v>1.65029444</v>
      </c>
      <c r="AE107" s="172">
        <f>MAX(VLOOKUP($C107,Calc_OppAtt!$A$47:$AM$66,AE$2+1,FALSE),VLOOKUP($D107,Calc_OppAtt!$A$47:$AM$66,AE$2+1,FALSE))</f>
        <v>0.8644402649</v>
      </c>
      <c r="AF107" s="172">
        <f>MAX(VLOOKUP($C107,Calc_OppAtt!$A$47:$AM$66,AF$2+1,FALSE),VLOOKUP($D107,Calc_OppAtt!$A$47:$AM$66,AF$2+1,FALSE))</f>
        <v>1.65029444</v>
      </c>
      <c r="AG107" s="172">
        <f>MAX(VLOOKUP($C107,Calc_OppAtt!$A$47:$AM$66,AG$2+1,FALSE),VLOOKUP($D107,Calc_OppAtt!$A$47:$AM$66,AG$2+1,FALSE))</f>
        <v>1.178781636</v>
      </c>
      <c r="AH107" s="172">
        <f>MAX(VLOOKUP($C107,Calc_OppAtt!$A$47:$AM$66,AH$2+1,FALSE),VLOOKUP($D107,Calc_OppAtt!$A$47:$AM$66,AH$2+1,FALSE))</f>
        <v>1.296660024</v>
      </c>
      <c r="AI107" s="172">
        <f>MAX(VLOOKUP($C107,Calc_OppAtt!$A$47:$AM$66,AI$2+1,FALSE),VLOOKUP($D107,Calc_OppAtt!$A$47:$AM$66,AI$2+1,FALSE))</f>
        <v>0.6286834896</v>
      </c>
      <c r="AJ107" s="172">
        <f>MAX(VLOOKUP($C107,Calc_OppAtt!$A$47:$AM$66,AJ$2+1,FALSE),VLOOKUP($D107,Calc_OppAtt!$A$47:$AM$66,AJ$2+1,FALSE))</f>
        <v>1.296660024</v>
      </c>
      <c r="AK107" s="172">
        <f>MAX(VLOOKUP($C107,Calc_OppAtt!$A$47:$AM$66,AK$2+1,FALSE),VLOOKUP($D107,Calc_OppAtt!$A$47:$AM$66,AK$2+1,FALSE))</f>
        <v>1.170479452</v>
      </c>
      <c r="AL107" s="172">
        <f>MAX(VLOOKUP($C107,Calc_OppAtt!$A$47:$AM$66,AL$2+1,FALSE),VLOOKUP($D107,Calc_OppAtt!$A$47:$AM$66,AL$2+1,FALSE))</f>
        <v>1.060903995</v>
      </c>
      <c r="AM107" s="172">
        <f>MAX(VLOOKUP($C107,Calc_OppAtt!$A$47:$AM$66,AM$2+1,FALSE),VLOOKUP($D107,Calc_OppAtt!$A$47:$AM$66,AM$2+1,FALSE))</f>
        <v>0.785854922</v>
      </c>
      <c r="AN107" s="172">
        <f>MAX(VLOOKUP($C107,Calc_OppAtt!$A$47:$AM$66,AN$2+1,FALSE),VLOOKUP($D107,Calc_OppAtt!$A$47:$AM$66,AN$2+1,FALSE))</f>
        <v>1.414538412</v>
      </c>
      <c r="AO107" s="172">
        <f>MAX(VLOOKUP($C107,Calc_OppAtt!$A$47:$AM$66,AO$2+1,FALSE),VLOOKUP($D107,Calc_OppAtt!$A$47:$AM$66,AO$2+1,FALSE))</f>
        <v>1.493123755</v>
      </c>
      <c r="AP107" s="172">
        <f>MAX(VLOOKUP($C107,Calc_OppAtt!$A$47:$AM$66,AP$2+1,FALSE),VLOOKUP($D107,Calc_OppAtt!$A$47:$AM$66,AP$2+1,FALSE))</f>
        <v>1.218074681</v>
      </c>
      <c r="AQ107" s="170"/>
      <c r="AR107" s="170"/>
    </row>
    <row r="108" ht="12.75" customHeight="1">
      <c r="A108" s="170">
        <f t="shared" si="1"/>
        <v>7</v>
      </c>
      <c r="B108" s="170">
        <f t="shared" si="2"/>
        <v>14</v>
      </c>
      <c r="C108" s="140" t="str">
        <f t="array" ref="C108">INDEX(Fixtures!$A$2:$A$21,A108)</f>
        <v>Crystal Palace</v>
      </c>
      <c r="D108" s="140" t="str">
        <f t="array" ref="D108">INDEX(Fixtures!$A$2:$A$21,B108)</f>
        <v>Man Utd</v>
      </c>
      <c r="E108" s="172">
        <f>MAX(VLOOKUP($C108,Calc_OppAtt!$A$47:$AM$66,E$2+1,FALSE),VLOOKUP($D108,Calc_OppAtt!$A$47:$AM$66,E$2+1,FALSE))</f>
        <v>1.493123755</v>
      </c>
      <c r="F108" s="172">
        <f>MAX(VLOOKUP($C108,Calc_OppAtt!$A$47:$AM$66,F$2+1,FALSE),VLOOKUP($D108,Calc_OppAtt!$A$47:$AM$66,F$2+1,FALSE))</f>
        <v>1.100196294</v>
      </c>
      <c r="G108" s="172">
        <f>MAX(VLOOKUP($C108,Calc_OppAtt!$A$47:$AM$66,G$2+1,FALSE),VLOOKUP($D108,Calc_OppAtt!$A$47:$AM$66,G$2+1,FALSE))</f>
        <v>1.218074681</v>
      </c>
      <c r="H108" s="172">
        <f>MAX(VLOOKUP($C108,Calc_OppAtt!$A$47:$AM$66,H$2+1,FALSE),VLOOKUP($D108,Calc_OppAtt!$A$47:$AM$66,H$2+1,FALSE))</f>
        <v>1.178781636</v>
      </c>
      <c r="I108" s="172">
        <f>MAX(VLOOKUP($C108,Calc_OppAtt!$A$47:$AM$66,I$2+1,FALSE),VLOOKUP($D108,Calc_OppAtt!$A$47:$AM$66,I$2+1,FALSE))</f>
        <v>1.218074681</v>
      </c>
      <c r="J108" s="172">
        <f>MAX(VLOOKUP($C108,Calc_OppAtt!$A$47:$AM$66,J$2+1,FALSE),VLOOKUP($D108,Calc_OppAtt!$A$47:$AM$66,J$2+1,FALSE))</f>
        <v>1.178781636</v>
      </c>
      <c r="K108" s="172">
        <f>MAX(VLOOKUP($C108,Calc_OppAtt!$A$47:$AM$66,K$2+1,FALSE),VLOOKUP($D108,Calc_OppAtt!$A$47:$AM$66,K$2+1,FALSE))</f>
        <v>1.178781636</v>
      </c>
      <c r="L108" s="172">
        <f>MAX(VLOOKUP($C108,Calc_OppAtt!$A$47:$AM$66,L$2+1,FALSE),VLOOKUP($D108,Calc_OppAtt!$A$47:$AM$66,L$2+1,FALSE))</f>
        <v>1.178781636</v>
      </c>
      <c r="M108" s="172">
        <f>MAX(VLOOKUP($C108,Calc_OppAtt!$A$47:$AM$66,M$2+1,FALSE),VLOOKUP($D108,Calc_OppAtt!$A$47:$AM$66,M$2+1,FALSE))</f>
        <v>0.8644402649</v>
      </c>
      <c r="N108" s="172">
        <f>MAX(VLOOKUP($C108,Calc_OppAtt!$A$47:$AM$66,N$2+1,FALSE),VLOOKUP($D108,Calc_OppAtt!$A$47:$AM$66,N$2+1,FALSE))</f>
        <v>1.414538412</v>
      </c>
      <c r="O108" s="172">
        <f>MAX(VLOOKUP($C108,Calc_OppAtt!$A$47:$AM$66,O$2+1,FALSE),VLOOKUP($D108,Calc_OppAtt!$A$47:$AM$66,O$2+1,FALSE))</f>
        <v>1.178781636</v>
      </c>
      <c r="P108" s="172">
        <f>MAX(VLOOKUP($C108,Calc_OppAtt!$A$47:$AM$66,P$2+1,FALSE),VLOOKUP($D108,Calc_OppAtt!$A$47:$AM$66,P$2+1,FALSE))</f>
        <v>0.785854922</v>
      </c>
      <c r="Q108" s="172">
        <f>MAX(VLOOKUP($C108,Calc_OppAtt!$A$47:$AM$66,Q$2+1,FALSE),VLOOKUP($D108,Calc_OppAtt!$A$47:$AM$66,Q$2+1,FALSE))</f>
        <v>1.100196294</v>
      </c>
      <c r="R108" s="172">
        <f>MAX(VLOOKUP($C108,Calc_OppAtt!$A$47:$AM$66,R$2+1,FALSE),VLOOKUP($D108,Calc_OppAtt!$A$47:$AM$66,R$2+1,FALSE))</f>
        <v>1.021610951</v>
      </c>
      <c r="S108" s="172">
        <f>MAX(VLOOKUP($C108,Calc_OppAtt!$A$47:$AM$66,S$2+1,FALSE),VLOOKUP($D108,Calc_OppAtt!$A$47:$AM$66,S$2+1,FALSE))</f>
        <v>1.218074681</v>
      </c>
      <c r="T108" s="172">
        <f>MAX(VLOOKUP($C108,Calc_OppAtt!$A$47:$AM$66,T$2+1,FALSE),VLOOKUP($D108,Calc_OppAtt!$A$47:$AM$66,T$2+1,FALSE))</f>
        <v>1.475821918</v>
      </c>
      <c r="U108" s="172">
        <f>MAX(VLOOKUP($C108,Calc_OppAtt!$A$47:$AM$66,U$2+1,FALSE),VLOOKUP($D108,Calc_OppAtt!$A$47:$AM$66,U$2+1,FALSE))</f>
        <v>1.493123755</v>
      </c>
      <c r="V108" s="172">
        <f>MAX(VLOOKUP($C108,Calc_OppAtt!$A$47:$AM$66,V$2+1,FALSE),VLOOKUP($D108,Calc_OppAtt!$A$47:$AM$66,V$2+1,FALSE))</f>
        <v>0.9788235294</v>
      </c>
      <c r="W108" s="172">
        <f>MAX(VLOOKUP($C108,Calc_OppAtt!$A$47:$AM$66,W$2+1,FALSE),VLOOKUP($D108,Calc_OppAtt!$A$47:$AM$66,W$2+1,FALSE))</f>
        <v>1.296660024</v>
      </c>
      <c r="X108" s="172">
        <f>MAX(VLOOKUP($C108,Calc_OppAtt!$A$47:$AM$66,X$2+1,FALSE),VLOOKUP($D108,Calc_OppAtt!$A$47:$AM$66,X$2+1,FALSE))</f>
        <v>1.218074681</v>
      </c>
      <c r="Y108" s="172">
        <f>MAX(VLOOKUP($C108,Calc_OppAtt!$A$47:$AM$66,Y$2+1,FALSE),VLOOKUP($D108,Calc_OppAtt!$A$47:$AM$66,Y$2+1,FALSE))</f>
        <v>1.101176471</v>
      </c>
      <c r="Z108" s="172">
        <f>MAX(VLOOKUP($C108,Calc_OppAtt!$A$47:$AM$66,Z$2+1,FALSE),VLOOKUP($D108,Calc_OppAtt!$A$47:$AM$66,Z$2+1,FALSE))</f>
        <v>1.296660024</v>
      </c>
      <c r="AA108" s="172">
        <f>MAX(VLOOKUP($C108,Calc_OppAtt!$A$47:$AM$66,AA$2+1,FALSE),VLOOKUP($D108,Calc_OppAtt!$A$47:$AM$66,AA$2+1,FALSE))</f>
        <v>1.139489338</v>
      </c>
      <c r="AB108" s="172">
        <f>MAX(VLOOKUP($C108,Calc_OppAtt!$A$47:$AM$66,AB$2+1,FALSE),VLOOKUP($D108,Calc_OppAtt!$A$47:$AM$66,AB$2+1,FALSE))</f>
        <v>1.021610951</v>
      </c>
      <c r="AC108" s="172">
        <f>MAX(VLOOKUP($C108,Calc_OppAtt!$A$47:$AM$66,AC$2+1,FALSE),VLOOKUP($D108,Calc_OppAtt!$A$47:$AM$66,AC$2+1,FALSE))</f>
        <v>1.475821918</v>
      </c>
      <c r="AD108" s="172">
        <f>MAX(VLOOKUP($C108,Calc_OppAtt!$A$47:$AM$66,AD$2+1,FALSE),VLOOKUP($D108,Calc_OppAtt!$A$47:$AM$66,AD$2+1,FALSE))</f>
        <v>1.65029444</v>
      </c>
      <c r="AE108" s="172">
        <f>MAX(VLOOKUP($C108,Calc_OppAtt!$A$47:$AM$66,AE$2+1,FALSE),VLOOKUP($D108,Calc_OppAtt!$A$47:$AM$66,AE$2+1,FALSE))</f>
        <v>1.100196294</v>
      </c>
      <c r="AF108" s="172">
        <f>MAX(VLOOKUP($C108,Calc_OppAtt!$A$47:$AM$66,AF$2+1,FALSE),VLOOKUP($D108,Calc_OppAtt!$A$47:$AM$66,AF$2+1,FALSE))</f>
        <v>1.060903995</v>
      </c>
      <c r="AG108" s="172">
        <f>MAX(VLOOKUP($C108,Calc_OppAtt!$A$47:$AM$66,AG$2+1,FALSE),VLOOKUP($D108,Calc_OppAtt!$A$47:$AM$66,AG$2+1,FALSE))</f>
        <v>1.178781636</v>
      </c>
      <c r="AH108" s="172">
        <f>MAX(VLOOKUP($C108,Calc_OppAtt!$A$47:$AM$66,AH$2+1,FALSE),VLOOKUP($D108,Calc_OppAtt!$A$47:$AM$66,AH$2+1,FALSE))</f>
        <v>1.139489338</v>
      </c>
      <c r="AI108" s="172">
        <f>MAX(VLOOKUP($C108,Calc_OppAtt!$A$47:$AM$66,AI$2+1,FALSE),VLOOKUP($D108,Calc_OppAtt!$A$47:$AM$66,AI$2+1,FALSE))</f>
        <v>0.6286834896</v>
      </c>
      <c r="AJ108" s="172">
        <f>MAX(VLOOKUP($C108,Calc_OppAtt!$A$47:$AM$66,AJ$2+1,FALSE),VLOOKUP($D108,Calc_OppAtt!$A$47:$AM$66,AJ$2+1,FALSE))</f>
        <v>1.296660024</v>
      </c>
      <c r="AK108" s="172">
        <f>MAX(VLOOKUP($C108,Calc_OppAtt!$A$47:$AM$66,AK$2+1,FALSE),VLOOKUP($D108,Calc_OppAtt!$A$47:$AM$66,AK$2+1,FALSE))</f>
        <v>1.101176471</v>
      </c>
      <c r="AL108" s="172">
        <f>MAX(VLOOKUP($C108,Calc_OppAtt!$A$47:$AM$66,AL$2+1,FALSE),VLOOKUP($D108,Calc_OppAtt!$A$47:$AM$66,AL$2+1,FALSE))</f>
        <v>1.65029444</v>
      </c>
      <c r="AM108" s="172">
        <f>MAX(VLOOKUP($C108,Calc_OppAtt!$A$47:$AM$66,AM$2+1,FALSE),VLOOKUP($D108,Calc_OppAtt!$A$47:$AM$66,AM$2+1,FALSE))</f>
        <v>0.8644402649</v>
      </c>
      <c r="AN108" s="172">
        <f>MAX(VLOOKUP($C108,Calc_OppAtt!$A$47:$AM$66,AN$2+1,FALSE),VLOOKUP($D108,Calc_OppAtt!$A$47:$AM$66,AN$2+1,FALSE))</f>
        <v>1.414538412</v>
      </c>
      <c r="AO108" s="172">
        <f>MAX(VLOOKUP($C108,Calc_OppAtt!$A$47:$AM$66,AO$2+1,FALSE),VLOOKUP($D108,Calc_OppAtt!$A$47:$AM$66,AO$2+1,FALSE))</f>
        <v>0.9823179059</v>
      </c>
      <c r="AP108" s="172">
        <f>MAX(VLOOKUP($C108,Calc_OppAtt!$A$47:$AM$66,AP$2+1,FALSE),VLOOKUP($D108,Calc_OppAtt!$A$47:$AM$66,AP$2+1,FALSE))</f>
        <v>1.218074681</v>
      </c>
      <c r="AQ108" s="170"/>
      <c r="AR108" s="170"/>
    </row>
    <row r="109" ht="12.75" customHeight="1">
      <c r="A109" s="170">
        <f t="shared" si="1"/>
        <v>7</v>
      </c>
      <c r="B109" s="170">
        <f t="shared" si="2"/>
        <v>15</v>
      </c>
      <c r="C109" s="140" t="str">
        <f t="array" ref="C109">INDEX(Fixtures!$A$2:$A$21,A109)</f>
        <v>Crystal Palace</v>
      </c>
      <c r="D109" s="140" t="str">
        <f t="array" ref="D109">INDEX(Fixtures!$A$2:$A$21,B109)</f>
        <v>Newcastle</v>
      </c>
      <c r="E109" s="172">
        <f>MAX(VLOOKUP($C109,Calc_OppAtt!$A$47:$AM$66,E$2+1,FALSE),VLOOKUP($D109,Calc_OppAtt!$A$47:$AM$66,E$2+1,FALSE))</f>
        <v>1.04</v>
      </c>
      <c r="F109" s="172">
        <f>MAX(VLOOKUP($C109,Calc_OppAtt!$A$47:$AM$66,F$2+1,FALSE),VLOOKUP($D109,Calc_OppAtt!$A$47:$AM$66,F$2+1,FALSE))</f>
        <v>1.100196294</v>
      </c>
      <c r="G109" s="172">
        <f>MAX(VLOOKUP($C109,Calc_OppAtt!$A$47:$AM$66,G$2+1,FALSE),VLOOKUP($D109,Calc_OppAtt!$A$47:$AM$66,G$2+1,FALSE))</f>
        <v>1.218074681</v>
      </c>
      <c r="H109" s="172">
        <f>MAX(VLOOKUP($C109,Calc_OppAtt!$A$47:$AM$66,H$2+1,FALSE),VLOOKUP($D109,Calc_OppAtt!$A$47:$AM$66,H$2+1,FALSE))</f>
        <v>1.178781636</v>
      </c>
      <c r="I109" s="172">
        <f>MAX(VLOOKUP($C109,Calc_OppAtt!$A$47:$AM$66,I$2+1,FALSE),VLOOKUP($D109,Calc_OppAtt!$A$47:$AM$66,I$2+1,FALSE))</f>
        <v>1.218074681</v>
      </c>
      <c r="J109" s="172">
        <f>MAX(VLOOKUP($C109,Calc_OppAtt!$A$47:$AM$66,J$2+1,FALSE),VLOOKUP($D109,Calc_OppAtt!$A$47:$AM$66,J$2+1,FALSE))</f>
        <v>1.178781636</v>
      </c>
      <c r="K109" s="172">
        <f>MAX(VLOOKUP($C109,Calc_OppAtt!$A$47:$AM$66,K$2+1,FALSE),VLOOKUP($D109,Calc_OppAtt!$A$47:$AM$66,K$2+1,FALSE))</f>
        <v>1.493123755</v>
      </c>
      <c r="L109" s="172">
        <f>MAX(VLOOKUP($C109,Calc_OppAtt!$A$47:$AM$66,L$2+1,FALSE),VLOOKUP($D109,Calc_OppAtt!$A$47:$AM$66,L$2+1,FALSE))</f>
        <v>1.06869863</v>
      </c>
      <c r="M109" s="172">
        <f>MAX(VLOOKUP($C109,Calc_OppAtt!$A$47:$AM$66,M$2+1,FALSE),VLOOKUP($D109,Calc_OppAtt!$A$47:$AM$66,M$2+1,FALSE))</f>
        <v>1.139489338</v>
      </c>
      <c r="N109" s="172">
        <f>MAX(VLOOKUP($C109,Calc_OppAtt!$A$47:$AM$66,N$2+1,FALSE),VLOOKUP($D109,Calc_OppAtt!$A$47:$AM$66,N$2+1,FALSE))</f>
        <v>1.218074681</v>
      </c>
      <c r="O109" s="172">
        <f>MAX(VLOOKUP($C109,Calc_OppAtt!$A$47:$AM$66,O$2+1,FALSE),VLOOKUP($D109,Calc_OppAtt!$A$47:$AM$66,O$2+1,FALSE))</f>
        <v>1.296660024</v>
      </c>
      <c r="P109" s="172">
        <f>MAX(VLOOKUP($C109,Calc_OppAtt!$A$47:$AM$66,P$2+1,FALSE),VLOOKUP($D109,Calc_OppAtt!$A$47:$AM$66,P$2+1,FALSE))</f>
        <v>1.218074681</v>
      </c>
      <c r="Q109" s="172">
        <f>MAX(VLOOKUP($C109,Calc_OppAtt!$A$47:$AM$66,Q$2+1,FALSE),VLOOKUP($D109,Calc_OppAtt!$A$47:$AM$66,Q$2+1,FALSE))</f>
        <v>0.6679765344</v>
      </c>
      <c r="R109" s="172">
        <f>MAX(VLOOKUP($C109,Calc_OppAtt!$A$47:$AM$66,R$2+1,FALSE),VLOOKUP($D109,Calc_OppAtt!$A$47:$AM$66,R$2+1,FALSE))</f>
        <v>1.65029444</v>
      </c>
      <c r="S109" s="172">
        <f>MAX(VLOOKUP($C109,Calc_OppAtt!$A$47:$AM$66,S$2+1,FALSE),VLOOKUP($D109,Calc_OppAtt!$A$47:$AM$66,S$2+1,FALSE))</f>
        <v>1.06869863</v>
      </c>
      <c r="T109" s="172">
        <f>MAX(VLOOKUP($C109,Calc_OppAtt!$A$47:$AM$66,T$2+1,FALSE),VLOOKUP($D109,Calc_OppAtt!$A$47:$AM$66,T$2+1,FALSE))</f>
        <v>1.021610951</v>
      </c>
      <c r="U109" s="172">
        <f>MAX(VLOOKUP($C109,Calc_OppAtt!$A$47:$AM$66,U$2+1,FALSE),VLOOKUP($D109,Calc_OppAtt!$A$47:$AM$66,U$2+1,FALSE))</f>
        <v>1.493123755</v>
      </c>
      <c r="V109" s="172">
        <f>MAX(VLOOKUP($C109,Calc_OppAtt!$A$47:$AM$66,V$2+1,FALSE),VLOOKUP($D109,Calc_OppAtt!$A$47:$AM$66,V$2+1,FALSE))</f>
        <v>1.475821918</v>
      </c>
      <c r="W109" s="172">
        <f>MAX(VLOOKUP($C109,Calc_OppAtt!$A$47:$AM$66,W$2+1,FALSE),VLOOKUP($D109,Calc_OppAtt!$A$47:$AM$66,W$2+1,FALSE))</f>
        <v>1.170479452</v>
      </c>
      <c r="X109" s="172">
        <f>MAX(VLOOKUP($C109,Calc_OppAtt!$A$47:$AM$66,X$2+1,FALSE),VLOOKUP($D109,Calc_OppAtt!$A$47:$AM$66,X$2+1,FALSE))</f>
        <v>1.218074681</v>
      </c>
      <c r="Y109" s="172">
        <f>MAX(VLOOKUP($C109,Calc_OppAtt!$A$47:$AM$66,Y$2+1,FALSE),VLOOKUP($D109,Calc_OppAtt!$A$47:$AM$66,Y$2+1,FALSE))</f>
        <v>1.101176471</v>
      </c>
      <c r="Z109" s="172">
        <f>MAX(VLOOKUP($C109,Calc_OppAtt!$A$47:$AM$66,Z$2+1,FALSE),VLOOKUP($D109,Calc_OppAtt!$A$47:$AM$66,Z$2+1,FALSE))</f>
        <v>1.296660024</v>
      </c>
      <c r="AA109" s="172">
        <f>MAX(VLOOKUP($C109,Calc_OppAtt!$A$47:$AM$66,AA$2+1,FALSE),VLOOKUP($D109,Calc_OppAtt!$A$47:$AM$66,AA$2+1,FALSE))</f>
        <v>1.170479452</v>
      </c>
      <c r="AB109" s="172">
        <f>MAX(VLOOKUP($C109,Calc_OppAtt!$A$47:$AM$66,AB$2+1,FALSE),VLOOKUP($D109,Calc_OppAtt!$A$47:$AM$66,AB$2+1,FALSE))</f>
        <v>1.021610951</v>
      </c>
      <c r="AC109" s="172">
        <f>MAX(VLOOKUP($C109,Calc_OppAtt!$A$47:$AM$66,AC$2+1,FALSE),VLOOKUP($D109,Calc_OppAtt!$A$47:$AM$66,AC$2+1,FALSE))</f>
        <v>1.475821918</v>
      </c>
      <c r="AD109" s="172">
        <f>MAX(VLOOKUP($C109,Calc_OppAtt!$A$47:$AM$66,AD$2+1,FALSE),VLOOKUP($D109,Calc_OppAtt!$A$47:$AM$66,AD$2+1,FALSE))</f>
        <v>1.65029444</v>
      </c>
      <c r="AE109" s="172">
        <f>MAX(VLOOKUP($C109,Calc_OppAtt!$A$47:$AM$66,AE$2+1,FALSE),VLOOKUP($D109,Calc_OppAtt!$A$47:$AM$66,AE$2+1,FALSE))</f>
        <v>1.296660024</v>
      </c>
      <c r="AF109" s="172">
        <f>MAX(VLOOKUP($C109,Calc_OppAtt!$A$47:$AM$66,AF$2+1,FALSE),VLOOKUP($D109,Calc_OppAtt!$A$47:$AM$66,AF$2+1,FALSE))</f>
        <v>0.8644402649</v>
      </c>
      <c r="AG109" s="172">
        <f>MAX(VLOOKUP($C109,Calc_OppAtt!$A$47:$AM$66,AG$2+1,FALSE),VLOOKUP($D109,Calc_OppAtt!$A$47:$AM$66,AG$2+1,FALSE))</f>
        <v>1.021610951</v>
      </c>
      <c r="AH109" s="172">
        <f>MAX(VLOOKUP($C109,Calc_OppAtt!$A$47:$AM$66,AH$2+1,FALSE),VLOOKUP($D109,Calc_OppAtt!$A$47:$AM$66,AH$2+1,FALSE))</f>
        <v>1.414538412</v>
      </c>
      <c r="AI109" s="172">
        <f>MAX(VLOOKUP($C109,Calc_OppAtt!$A$47:$AM$66,AI$2+1,FALSE),VLOOKUP($D109,Calc_OppAtt!$A$47:$AM$66,AI$2+1,FALSE))</f>
        <v>1.178781636</v>
      </c>
      <c r="AJ109" s="172">
        <f>MAX(VLOOKUP($C109,Calc_OppAtt!$A$47:$AM$66,AJ$2+1,FALSE),VLOOKUP($D109,Calc_OppAtt!$A$47:$AM$66,AJ$2+1,FALSE))</f>
        <v>1.296660024</v>
      </c>
      <c r="AK109" s="172">
        <f>MAX(VLOOKUP($C109,Calc_OppAtt!$A$47:$AM$66,AK$2+1,FALSE),VLOOKUP($D109,Calc_OppAtt!$A$47:$AM$66,AK$2+1,FALSE))</f>
        <v>1.100196294</v>
      </c>
      <c r="AL109" s="172">
        <f>MAX(VLOOKUP($C109,Calc_OppAtt!$A$47:$AM$66,AL$2+1,FALSE),VLOOKUP($D109,Calc_OppAtt!$A$47:$AM$66,AL$2+1,FALSE))</f>
        <v>0.8644402649</v>
      </c>
      <c r="AM109" s="172">
        <f>MAX(VLOOKUP($C109,Calc_OppAtt!$A$47:$AM$66,AM$2+1,FALSE),VLOOKUP($D109,Calc_OppAtt!$A$47:$AM$66,AM$2+1,FALSE))</f>
        <v>1.178781636</v>
      </c>
      <c r="AN109" s="172">
        <f>MAX(VLOOKUP($C109,Calc_OppAtt!$A$47:$AM$66,AN$2+1,FALSE),VLOOKUP($D109,Calc_OppAtt!$A$47:$AM$66,AN$2+1,FALSE))</f>
        <v>1.414538412</v>
      </c>
      <c r="AO109" s="172">
        <f>MAX(VLOOKUP($C109,Calc_OppAtt!$A$47:$AM$66,AO$2+1,FALSE),VLOOKUP($D109,Calc_OppAtt!$A$47:$AM$66,AO$2+1,FALSE))</f>
        <v>1.100196294</v>
      </c>
      <c r="AP109" s="172">
        <f>MAX(VLOOKUP($C109,Calc_OppAtt!$A$47:$AM$66,AP$2+1,FALSE),VLOOKUP($D109,Calc_OppAtt!$A$47:$AM$66,AP$2+1,FALSE))</f>
        <v>1.218074681</v>
      </c>
      <c r="AQ109" s="170"/>
      <c r="AR109" s="170"/>
    </row>
    <row r="110" ht="12.75" customHeight="1">
      <c r="A110" s="170">
        <f t="shared" si="1"/>
        <v>7</v>
      </c>
      <c r="B110" s="170">
        <f t="shared" si="2"/>
        <v>16</v>
      </c>
      <c r="C110" s="140" t="str">
        <f t="array" ref="C110">INDEX(Fixtures!$A$2:$A$21,A110)</f>
        <v>Crystal Palace</v>
      </c>
      <c r="D110" s="140" t="str">
        <f t="array" ref="D110">INDEX(Fixtures!$A$2:$A$21,B110)</f>
        <v>Southampton</v>
      </c>
      <c r="E110" s="172">
        <f>MAX(VLOOKUP($C110,Calc_OppAtt!$A$47:$AM$66,E$2+1,FALSE),VLOOKUP($D110,Calc_OppAtt!$A$47:$AM$66,E$2+1,FALSE))</f>
        <v>1.04</v>
      </c>
      <c r="F110" s="172">
        <f>MAX(VLOOKUP($C110,Calc_OppAtt!$A$47:$AM$66,F$2+1,FALSE),VLOOKUP($D110,Calc_OppAtt!$A$47:$AM$66,F$2+1,FALSE))</f>
        <v>1.100196294</v>
      </c>
      <c r="G110" s="172">
        <f>MAX(VLOOKUP($C110,Calc_OppAtt!$A$47:$AM$66,G$2+1,FALSE),VLOOKUP($D110,Calc_OppAtt!$A$47:$AM$66,G$2+1,FALSE))</f>
        <v>1.493123755</v>
      </c>
      <c r="H110" s="172">
        <f>MAX(VLOOKUP($C110,Calc_OppAtt!$A$47:$AM$66,H$2+1,FALSE),VLOOKUP($D110,Calc_OppAtt!$A$47:$AM$66,H$2+1,FALSE))</f>
        <v>1.178781636</v>
      </c>
      <c r="I110" s="172">
        <f>MAX(VLOOKUP($C110,Calc_OppAtt!$A$47:$AM$66,I$2+1,FALSE),VLOOKUP($D110,Calc_OppAtt!$A$47:$AM$66,I$2+1,FALSE))</f>
        <v>1.139489338</v>
      </c>
      <c r="J110" s="172">
        <f>MAX(VLOOKUP($C110,Calc_OppAtt!$A$47:$AM$66,J$2+1,FALSE),VLOOKUP($D110,Calc_OppAtt!$A$47:$AM$66,J$2+1,FALSE))</f>
        <v>1.178781636</v>
      </c>
      <c r="K110" s="172">
        <f>MAX(VLOOKUP($C110,Calc_OppAtt!$A$47:$AM$66,K$2+1,FALSE),VLOOKUP($D110,Calc_OppAtt!$A$47:$AM$66,K$2+1,FALSE))</f>
        <v>1.178781636</v>
      </c>
      <c r="L110" s="172">
        <f>MAX(VLOOKUP($C110,Calc_OppAtt!$A$47:$AM$66,L$2+1,FALSE),VLOOKUP($D110,Calc_OppAtt!$A$47:$AM$66,L$2+1,FALSE))</f>
        <v>1.06869863</v>
      </c>
      <c r="M110" s="172">
        <f>MAX(VLOOKUP($C110,Calc_OppAtt!$A$47:$AM$66,M$2+1,FALSE),VLOOKUP($D110,Calc_OppAtt!$A$47:$AM$66,M$2+1,FALSE))</f>
        <v>1.178781636</v>
      </c>
      <c r="N110" s="172">
        <f>MAX(VLOOKUP($C110,Calc_OppAtt!$A$47:$AM$66,N$2+1,FALSE),VLOOKUP($D110,Calc_OppAtt!$A$47:$AM$66,N$2+1,FALSE))</f>
        <v>1.218074681</v>
      </c>
      <c r="O110" s="172">
        <f>MAX(VLOOKUP($C110,Calc_OppAtt!$A$47:$AM$66,O$2+1,FALSE),VLOOKUP($D110,Calc_OppAtt!$A$47:$AM$66,O$2+1,FALSE))</f>
        <v>0.6286834896</v>
      </c>
      <c r="P110" s="172">
        <f>MAX(VLOOKUP($C110,Calc_OppAtt!$A$47:$AM$66,P$2+1,FALSE),VLOOKUP($D110,Calc_OppAtt!$A$47:$AM$66,P$2+1,FALSE))</f>
        <v>1.296660024</v>
      </c>
      <c r="Q110" s="172">
        <f>MAX(VLOOKUP($C110,Calc_OppAtt!$A$47:$AM$66,Q$2+1,FALSE),VLOOKUP($D110,Calc_OppAtt!$A$47:$AM$66,Q$2+1,FALSE))</f>
        <v>1.04</v>
      </c>
      <c r="R110" s="172">
        <f>MAX(VLOOKUP($C110,Calc_OppAtt!$A$47:$AM$66,R$2+1,FALSE),VLOOKUP($D110,Calc_OppAtt!$A$47:$AM$66,R$2+1,FALSE))</f>
        <v>0.8644402649</v>
      </c>
      <c r="S110" s="172">
        <f>MAX(VLOOKUP($C110,Calc_OppAtt!$A$47:$AM$66,S$2+1,FALSE),VLOOKUP($D110,Calc_OppAtt!$A$47:$AM$66,S$2+1,FALSE))</f>
        <v>0.9823179059</v>
      </c>
      <c r="T110" s="172">
        <f>MAX(VLOOKUP($C110,Calc_OppAtt!$A$47:$AM$66,T$2+1,FALSE),VLOOKUP($D110,Calc_OppAtt!$A$47:$AM$66,T$2+1,FALSE))</f>
        <v>1.021610951</v>
      </c>
      <c r="U110" s="172">
        <f>MAX(VLOOKUP($C110,Calc_OppAtt!$A$47:$AM$66,U$2+1,FALSE),VLOOKUP($D110,Calc_OppAtt!$A$47:$AM$66,U$2+1,FALSE))</f>
        <v>1.493123755</v>
      </c>
      <c r="V110" s="172">
        <f>MAX(VLOOKUP($C110,Calc_OppAtt!$A$47:$AM$66,V$2+1,FALSE),VLOOKUP($D110,Calc_OppAtt!$A$47:$AM$66,V$2+1,FALSE))</f>
        <v>0.9823179059</v>
      </c>
      <c r="W110" s="172">
        <f>MAX(VLOOKUP($C110,Calc_OppAtt!$A$47:$AM$66,W$2+1,FALSE),VLOOKUP($D110,Calc_OppAtt!$A$47:$AM$66,W$2+1,FALSE))</f>
        <v>1.65029444</v>
      </c>
      <c r="X110" s="172">
        <f>MAX(VLOOKUP($C110,Calc_OppAtt!$A$47:$AM$66,X$2+1,FALSE),VLOOKUP($D110,Calc_OppAtt!$A$47:$AM$66,X$2+1,FALSE))</f>
        <v>0.8644402649</v>
      </c>
      <c r="Y110" s="172">
        <f>MAX(VLOOKUP($C110,Calc_OppAtt!$A$47:$AM$66,Y$2+1,FALSE),VLOOKUP($D110,Calc_OppAtt!$A$47:$AM$66,Y$2+1,FALSE))</f>
        <v>1.101176471</v>
      </c>
      <c r="Z110" s="172">
        <f>MAX(VLOOKUP($C110,Calc_OppAtt!$A$47:$AM$66,Z$2+1,FALSE),VLOOKUP($D110,Calc_OppAtt!$A$47:$AM$66,Z$2+1,FALSE))</f>
        <v>1.296660024</v>
      </c>
      <c r="AA110" s="172">
        <f>MAX(VLOOKUP($C110,Calc_OppAtt!$A$47:$AM$66,AA$2+1,FALSE),VLOOKUP($D110,Calc_OppAtt!$A$47:$AM$66,AA$2+1,FALSE))</f>
        <v>1.414538412</v>
      </c>
      <c r="AB110" s="172">
        <f>MAX(VLOOKUP($C110,Calc_OppAtt!$A$47:$AM$66,AB$2+1,FALSE),VLOOKUP($D110,Calc_OppAtt!$A$47:$AM$66,AB$2+1,FALSE))</f>
        <v>1.100196294</v>
      </c>
      <c r="AC110" s="172">
        <f>MAX(VLOOKUP($C110,Calc_OppAtt!$A$47:$AM$66,AC$2+1,FALSE),VLOOKUP($D110,Calc_OppAtt!$A$47:$AM$66,AC$2+1,FALSE))</f>
        <v>1.475821918</v>
      </c>
      <c r="AD110" s="172">
        <f>MAX(VLOOKUP($C110,Calc_OppAtt!$A$47:$AM$66,AD$2+1,FALSE),VLOOKUP($D110,Calc_OppAtt!$A$47:$AM$66,AD$2+1,FALSE))</f>
        <v>1.65029444</v>
      </c>
      <c r="AE110" s="172">
        <f>MAX(VLOOKUP($C110,Calc_OppAtt!$A$47:$AM$66,AE$2+1,FALSE),VLOOKUP($D110,Calc_OppAtt!$A$47:$AM$66,AE$2+1,FALSE))</f>
        <v>0.8644402649</v>
      </c>
      <c r="AF110" s="172">
        <f>MAX(VLOOKUP($C110,Calc_OppAtt!$A$47:$AM$66,AF$2+1,FALSE),VLOOKUP($D110,Calc_OppAtt!$A$47:$AM$66,AF$2+1,FALSE))</f>
        <v>1.475821918</v>
      </c>
      <c r="AG110" s="172">
        <f>MAX(VLOOKUP($C110,Calc_OppAtt!$A$47:$AM$66,AG$2+1,FALSE),VLOOKUP($D110,Calc_OppAtt!$A$47:$AM$66,AG$2+1,FALSE))</f>
        <v>0.6679765344</v>
      </c>
      <c r="AH110" s="172">
        <f>MAX(VLOOKUP($C110,Calc_OppAtt!$A$47:$AM$66,AH$2+1,FALSE),VLOOKUP($D110,Calc_OppAtt!$A$47:$AM$66,AH$2+1,FALSE))</f>
        <v>1.139489338</v>
      </c>
      <c r="AI110" s="172">
        <f>MAX(VLOOKUP($C110,Calc_OppAtt!$A$47:$AM$66,AI$2+1,FALSE),VLOOKUP($D110,Calc_OppAtt!$A$47:$AM$66,AI$2+1,FALSE))</f>
        <v>1.218074681</v>
      </c>
      <c r="AJ110" s="172">
        <f>MAX(VLOOKUP($C110,Calc_OppAtt!$A$47:$AM$66,AJ$2+1,FALSE),VLOOKUP($D110,Calc_OppAtt!$A$47:$AM$66,AJ$2+1,FALSE))</f>
        <v>1.296660024</v>
      </c>
      <c r="AK110" s="172">
        <f>MAX(VLOOKUP($C110,Calc_OppAtt!$A$47:$AM$66,AK$2+1,FALSE),VLOOKUP($D110,Calc_OppAtt!$A$47:$AM$66,AK$2+1,FALSE))</f>
        <v>1.100196294</v>
      </c>
      <c r="AL110" s="172">
        <f>MAX(VLOOKUP($C110,Calc_OppAtt!$A$47:$AM$66,AL$2+1,FALSE),VLOOKUP($D110,Calc_OppAtt!$A$47:$AM$66,AL$2+1,FALSE))</f>
        <v>1.06869863</v>
      </c>
      <c r="AM110" s="172">
        <f>MAX(VLOOKUP($C110,Calc_OppAtt!$A$47:$AM$66,AM$2+1,FALSE),VLOOKUP($D110,Calc_OppAtt!$A$47:$AM$66,AM$2+1,FALSE))</f>
        <v>0.785854922</v>
      </c>
      <c r="AN110" s="172">
        <f>MAX(VLOOKUP($C110,Calc_OppAtt!$A$47:$AM$66,AN$2+1,FALSE),VLOOKUP($D110,Calc_OppAtt!$A$47:$AM$66,AN$2+1,FALSE))</f>
        <v>1.414538412</v>
      </c>
      <c r="AO110" s="172">
        <f>MAX(VLOOKUP($C110,Calc_OppAtt!$A$47:$AM$66,AO$2+1,FALSE),VLOOKUP($D110,Calc_OppAtt!$A$47:$AM$66,AO$2+1,FALSE))</f>
        <v>1.021610951</v>
      </c>
      <c r="AP110" s="172">
        <f>MAX(VLOOKUP($C110,Calc_OppAtt!$A$47:$AM$66,AP$2+1,FALSE),VLOOKUP($D110,Calc_OppAtt!$A$47:$AM$66,AP$2+1,FALSE))</f>
        <v>1.296660024</v>
      </c>
      <c r="AQ110" s="170"/>
      <c r="AR110" s="170"/>
    </row>
    <row r="111" ht="12.75" customHeight="1">
      <c r="A111" s="170">
        <f t="shared" si="1"/>
        <v>7</v>
      </c>
      <c r="B111" s="170">
        <f t="shared" si="2"/>
        <v>17</v>
      </c>
      <c r="C111" s="140" t="str">
        <f t="array" ref="C111">INDEX(Fixtures!$A$2:$A$21,A111)</f>
        <v>Crystal Palace</v>
      </c>
      <c r="D111" s="140" t="str">
        <f t="array" ref="D111">INDEX(Fixtures!$A$2:$A$21,B111)</f>
        <v>Tottenham</v>
      </c>
      <c r="E111" s="172">
        <f>MAX(VLOOKUP($C111,Calc_OppAtt!$A$47:$AM$66,E$2+1,FALSE),VLOOKUP($D111,Calc_OppAtt!$A$47:$AM$66,E$2+1,FALSE))</f>
        <v>1.04</v>
      </c>
      <c r="F111" s="172">
        <f>MAX(VLOOKUP($C111,Calc_OppAtt!$A$47:$AM$66,F$2+1,FALSE),VLOOKUP($D111,Calc_OppAtt!$A$47:$AM$66,F$2+1,FALSE))</f>
        <v>1.475821918</v>
      </c>
      <c r="G111" s="172">
        <f>MAX(VLOOKUP($C111,Calc_OppAtt!$A$47:$AM$66,G$2+1,FALSE),VLOOKUP($D111,Calc_OppAtt!$A$47:$AM$66,G$2+1,FALSE))</f>
        <v>1.218074681</v>
      </c>
      <c r="H111" s="172">
        <f>MAX(VLOOKUP($C111,Calc_OppAtt!$A$47:$AM$66,H$2+1,FALSE),VLOOKUP($D111,Calc_OppAtt!$A$47:$AM$66,H$2+1,FALSE))</f>
        <v>1.218074681</v>
      </c>
      <c r="I111" s="172">
        <f>MAX(VLOOKUP($C111,Calc_OppAtt!$A$47:$AM$66,I$2+1,FALSE),VLOOKUP($D111,Calc_OppAtt!$A$47:$AM$66,I$2+1,FALSE))</f>
        <v>1.100196294</v>
      </c>
      <c r="J111" s="172">
        <f>MAX(VLOOKUP($C111,Calc_OppAtt!$A$47:$AM$66,J$2+1,FALSE),VLOOKUP($D111,Calc_OppAtt!$A$47:$AM$66,J$2+1,FALSE))</f>
        <v>1.178781636</v>
      </c>
      <c r="K111" s="172">
        <f>MAX(VLOOKUP($C111,Calc_OppAtt!$A$47:$AM$66,K$2+1,FALSE),VLOOKUP($D111,Calc_OppAtt!$A$47:$AM$66,K$2+1,FALSE))</f>
        <v>1.178781636</v>
      </c>
      <c r="L111" s="172">
        <f>MAX(VLOOKUP($C111,Calc_OppAtt!$A$47:$AM$66,L$2+1,FALSE),VLOOKUP($D111,Calc_OppAtt!$A$47:$AM$66,L$2+1,FALSE))</f>
        <v>1.170479452</v>
      </c>
      <c r="M111" s="172">
        <f>MAX(VLOOKUP($C111,Calc_OppAtt!$A$47:$AM$66,M$2+1,FALSE),VLOOKUP($D111,Calc_OppAtt!$A$47:$AM$66,M$2+1,FALSE))</f>
        <v>1.021610951</v>
      </c>
      <c r="N111" s="172">
        <f>MAX(VLOOKUP($C111,Calc_OppAtt!$A$47:$AM$66,N$2+1,FALSE),VLOOKUP($D111,Calc_OppAtt!$A$47:$AM$66,N$2+1,FALSE))</f>
        <v>1.218074681</v>
      </c>
      <c r="O111" s="172">
        <f>MAX(VLOOKUP($C111,Calc_OppAtt!$A$47:$AM$66,O$2+1,FALSE),VLOOKUP($D111,Calc_OppAtt!$A$47:$AM$66,O$2+1,FALSE))</f>
        <v>1.101176471</v>
      </c>
      <c r="P111" s="172">
        <f>MAX(VLOOKUP($C111,Calc_OppAtt!$A$47:$AM$66,P$2+1,FALSE),VLOOKUP($D111,Calc_OppAtt!$A$47:$AM$66,P$2+1,FALSE))</f>
        <v>1.060903995</v>
      </c>
      <c r="Q111" s="172">
        <f>MAX(VLOOKUP($C111,Calc_OppAtt!$A$47:$AM$66,Q$2+1,FALSE),VLOOKUP($D111,Calc_OppAtt!$A$47:$AM$66,Q$2+1,FALSE))</f>
        <v>0.8644402649</v>
      </c>
      <c r="R111" s="172">
        <f>MAX(VLOOKUP($C111,Calc_OppAtt!$A$47:$AM$66,R$2+1,FALSE),VLOOKUP($D111,Calc_OppAtt!$A$47:$AM$66,R$2+1,FALSE))</f>
        <v>0.8644402649</v>
      </c>
      <c r="S111" s="172">
        <f>MAX(VLOOKUP($C111,Calc_OppAtt!$A$47:$AM$66,S$2+1,FALSE),VLOOKUP($D111,Calc_OppAtt!$A$47:$AM$66,S$2+1,FALSE))</f>
        <v>1.178781636</v>
      </c>
      <c r="T111" s="172">
        <f>MAX(VLOOKUP($C111,Calc_OppAtt!$A$47:$AM$66,T$2+1,FALSE),VLOOKUP($D111,Calc_OppAtt!$A$47:$AM$66,T$2+1,FALSE))</f>
        <v>1.021610951</v>
      </c>
      <c r="U111" s="172">
        <f>MAX(VLOOKUP($C111,Calc_OppAtt!$A$47:$AM$66,U$2+1,FALSE),VLOOKUP($D111,Calc_OppAtt!$A$47:$AM$66,U$2+1,FALSE))</f>
        <v>1.493123755</v>
      </c>
      <c r="V111" s="172">
        <f>MAX(VLOOKUP($C111,Calc_OppAtt!$A$47:$AM$66,V$2+1,FALSE),VLOOKUP($D111,Calc_OppAtt!$A$47:$AM$66,V$2+1,FALSE))</f>
        <v>0.8644402649</v>
      </c>
      <c r="W111" s="172">
        <f>MAX(VLOOKUP($C111,Calc_OppAtt!$A$47:$AM$66,W$2+1,FALSE),VLOOKUP($D111,Calc_OppAtt!$A$47:$AM$66,W$2+1,FALSE))</f>
        <v>1.218074681</v>
      </c>
      <c r="X111" s="172">
        <f>MAX(VLOOKUP($C111,Calc_OppAtt!$A$47:$AM$66,X$2+1,FALSE),VLOOKUP($D111,Calc_OppAtt!$A$47:$AM$66,X$2+1,FALSE))</f>
        <v>1.06869863</v>
      </c>
      <c r="Y111" s="172">
        <f>MAX(VLOOKUP($C111,Calc_OppAtt!$A$47:$AM$66,Y$2+1,FALSE),VLOOKUP($D111,Calc_OppAtt!$A$47:$AM$66,Y$2+1,FALSE))</f>
        <v>1.101176471</v>
      </c>
      <c r="Z111" s="172">
        <f>MAX(VLOOKUP($C111,Calc_OppAtt!$A$47:$AM$66,Z$2+1,FALSE),VLOOKUP($D111,Calc_OppAtt!$A$47:$AM$66,Z$2+1,FALSE))</f>
        <v>1.296660024</v>
      </c>
      <c r="AA111" s="172">
        <f>MAX(VLOOKUP($C111,Calc_OppAtt!$A$47:$AM$66,AA$2+1,FALSE),VLOOKUP($D111,Calc_OppAtt!$A$47:$AM$66,AA$2+1,FALSE))</f>
        <v>1.04</v>
      </c>
      <c r="AB111" s="172">
        <f>MAX(VLOOKUP($C111,Calc_OppAtt!$A$47:$AM$66,AB$2+1,FALSE),VLOOKUP($D111,Calc_OppAtt!$A$47:$AM$66,AB$2+1,FALSE))</f>
        <v>1.296660024</v>
      </c>
      <c r="AC111" s="172">
        <f>MAX(VLOOKUP($C111,Calc_OppAtt!$A$47:$AM$66,AC$2+1,FALSE),VLOOKUP($D111,Calc_OppAtt!$A$47:$AM$66,AC$2+1,FALSE))</f>
        <v>1.475821918</v>
      </c>
      <c r="AD111" s="172">
        <f>MAX(VLOOKUP($C111,Calc_OppAtt!$A$47:$AM$66,AD$2+1,FALSE),VLOOKUP($D111,Calc_OppAtt!$A$47:$AM$66,AD$2+1,FALSE))</f>
        <v>1.65029444</v>
      </c>
      <c r="AE111" s="172">
        <f>MAX(VLOOKUP($C111,Calc_OppAtt!$A$47:$AM$66,AE$2+1,FALSE),VLOOKUP($D111,Calc_OppAtt!$A$47:$AM$66,AE$2+1,FALSE))</f>
        <v>0.8644402649</v>
      </c>
      <c r="AF111" s="172">
        <f>MAX(VLOOKUP($C111,Calc_OppAtt!$A$47:$AM$66,AF$2+1,FALSE),VLOOKUP($D111,Calc_OppAtt!$A$47:$AM$66,AF$2+1,FALSE))</f>
        <v>0.7465618773</v>
      </c>
      <c r="AG111" s="172">
        <f>MAX(VLOOKUP($C111,Calc_OppAtt!$A$47:$AM$66,AG$2+1,FALSE),VLOOKUP($D111,Calc_OppAtt!$A$47:$AM$66,AG$2+1,FALSE))</f>
        <v>1.218074681</v>
      </c>
      <c r="AH111" s="172">
        <f>MAX(VLOOKUP($C111,Calc_OppAtt!$A$47:$AM$66,AH$2+1,FALSE),VLOOKUP($D111,Calc_OppAtt!$A$47:$AM$66,AH$2+1,FALSE))</f>
        <v>1.139489338</v>
      </c>
      <c r="AI111" s="172">
        <f>MAX(VLOOKUP($C111,Calc_OppAtt!$A$47:$AM$66,AI$2+1,FALSE),VLOOKUP($D111,Calc_OppAtt!$A$47:$AM$66,AI$2+1,FALSE))</f>
        <v>1.100196294</v>
      </c>
      <c r="AJ111" s="172">
        <f>MAX(VLOOKUP($C111,Calc_OppAtt!$A$47:$AM$66,AJ$2+1,FALSE),VLOOKUP($D111,Calc_OppAtt!$A$47:$AM$66,AJ$2+1,FALSE))</f>
        <v>1.296660024</v>
      </c>
      <c r="AK111" s="172">
        <f>MAX(VLOOKUP($C111,Calc_OppAtt!$A$47:$AM$66,AK$2+1,FALSE),VLOOKUP($D111,Calc_OppAtt!$A$47:$AM$66,AK$2+1,FALSE))</f>
        <v>1.139489338</v>
      </c>
      <c r="AL111" s="172">
        <f>MAX(VLOOKUP($C111,Calc_OppAtt!$A$47:$AM$66,AL$2+1,FALSE),VLOOKUP($D111,Calc_OppAtt!$A$47:$AM$66,AL$2+1,FALSE))</f>
        <v>1.296660024</v>
      </c>
      <c r="AM111" s="172">
        <f>MAX(VLOOKUP($C111,Calc_OppAtt!$A$47:$AM$66,AM$2+1,FALSE),VLOOKUP($D111,Calc_OppAtt!$A$47:$AM$66,AM$2+1,FALSE))</f>
        <v>0.785854922</v>
      </c>
      <c r="AN111" s="172">
        <f>MAX(VLOOKUP($C111,Calc_OppAtt!$A$47:$AM$66,AN$2+1,FALSE),VLOOKUP($D111,Calc_OppAtt!$A$47:$AM$66,AN$2+1,FALSE))</f>
        <v>1.65029444</v>
      </c>
      <c r="AO111" s="172">
        <f>MAX(VLOOKUP($C111,Calc_OppAtt!$A$47:$AM$66,AO$2+1,FALSE),VLOOKUP($D111,Calc_OppAtt!$A$47:$AM$66,AO$2+1,FALSE))</f>
        <v>1.178781636</v>
      </c>
      <c r="AP111" s="172">
        <f>MAX(VLOOKUP($C111,Calc_OppAtt!$A$47:$AM$66,AP$2+1,FALSE),VLOOKUP($D111,Calc_OppAtt!$A$47:$AM$66,AP$2+1,FALSE))</f>
        <v>1.414538412</v>
      </c>
      <c r="AQ111" s="170"/>
      <c r="AR111" s="170"/>
    </row>
    <row r="112" ht="12.75" customHeight="1">
      <c r="A112" s="170">
        <f t="shared" si="1"/>
        <v>7</v>
      </c>
      <c r="B112" s="170">
        <f t="shared" si="2"/>
        <v>18</v>
      </c>
      <c r="C112" s="140" t="str">
        <f t="array" ref="C112">INDEX(Fixtures!$A$2:$A$21,A112)</f>
        <v>Crystal Palace</v>
      </c>
      <c r="D112" s="140" t="str">
        <f t="array" ref="D112">INDEX(Fixtures!$A$2:$A$21,B112)</f>
        <v>Watford</v>
      </c>
      <c r="E112" s="172">
        <f>MAX(VLOOKUP($C112,Calc_OppAtt!$A$47:$AM$66,E$2+1,FALSE),VLOOKUP($D112,Calc_OppAtt!$A$47:$AM$66,E$2+1,FALSE))</f>
        <v>1.139489338</v>
      </c>
      <c r="F112" s="172">
        <f>MAX(VLOOKUP($C112,Calc_OppAtt!$A$47:$AM$66,F$2+1,FALSE),VLOOKUP($D112,Calc_OppAtt!$A$47:$AM$66,F$2+1,FALSE))</f>
        <v>1.100196294</v>
      </c>
      <c r="G112" s="172">
        <f>MAX(VLOOKUP($C112,Calc_OppAtt!$A$47:$AM$66,G$2+1,FALSE),VLOOKUP($D112,Calc_OppAtt!$A$47:$AM$66,G$2+1,FALSE))</f>
        <v>1.218074681</v>
      </c>
      <c r="H112" s="172">
        <f>MAX(VLOOKUP($C112,Calc_OppAtt!$A$47:$AM$66,H$2+1,FALSE),VLOOKUP($D112,Calc_OppAtt!$A$47:$AM$66,H$2+1,FALSE))</f>
        <v>1.178781636</v>
      </c>
      <c r="I112" s="172">
        <f>MAX(VLOOKUP($C112,Calc_OppAtt!$A$47:$AM$66,I$2+1,FALSE),VLOOKUP($D112,Calc_OppAtt!$A$47:$AM$66,I$2+1,FALSE))</f>
        <v>0.9823179059</v>
      </c>
      <c r="J112" s="172">
        <f>MAX(VLOOKUP($C112,Calc_OppAtt!$A$47:$AM$66,J$2+1,FALSE),VLOOKUP($D112,Calc_OppAtt!$A$47:$AM$66,J$2+1,FALSE))</f>
        <v>1.178781636</v>
      </c>
      <c r="K112" s="172">
        <f>MAX(VLOOKUP($C112,Calc_OppAtt!$A$47:$AM$66,K$2+1,FALSE),VLOOKUP($D112,Calc_OppAtt!$A$47:$AM$66,K$2+1,FALSE))</f>
        <v>1.178781636</v>
      </c>
      <c r="L112" s="172">
        <f>MAX(VLOOKUP($C112,Calc_OppAtt!$A$47:$AM$66,L$2+1,FALSE),VLOOKUP($D112,Calc_OppAtt!$A$47:$AM$66,L$2+1,FALSE))</f>
        <v>1.218074681</v>
      </c>
      <c r="M112" s="172">
        <f>MAX(VLOOKUP($C112,Calc_OppAtt!$A$47:$AM$66,M$2+1,FALSE),VLOOKUP($D112,Calc_OppAtt!$A$47:$AM$66,M$2+1,FALSE))</f>
        <v>1.101176471</v>
      </c>
      <c r="N112" s="172">
        <f>MAX(VLOOKUP($C112,Calc_OppAtt!$A$47:$AM$66,N$2+1,FALSE),VLOOKUP($D112,Calc_OppAtt!$A$47:$AM$66,N$2+1,FALSE))</f>
        <v>1.296660024</v>
      </c>
      <c r="O112" s="172">
        <f>MAX(VLOOKUP($C112,Calc_OppAtt!$A$47:$AM$66,O$2+1,FALSE),VLOOKUP($D112,Calc_OppAtt!$A$47:$AM$66,O$2+1,FALSE))</f>
        <v>0.6679765344</v>
      </c>
      <c r="P112" s="172">
        <f>MAX(VLOOKUP($C112,Calc_OppAtt!$A$47:$AM$66,P$2+1,FALSE),VLOOKUP($D112,Calc_OppAtt!$A$47:$AM$66,P$2+1,FALSE))</f>
        <v>1.021610951</v>
      </c>
      <c r="Q112" s="172">
        <f>MAX(VLOOKUP($C112,Calc_OppAtt!$A$47:$AM$66,Q$2+1,FALSE),VLOOKUP($D112,Calc_OppAtt!$A$47:$AM$66,Q$2+1,FALSE))</f>
        <v>1.100196294</v>
      </c>
      <c r="R112" s="172">
        <f>MAX(VLOOKUP($C112,Calc_OppAtt!$A$47:$AM$66,R$2+1,FALSE),VLOOKUP($D112,Calc_OppAtt!$A$47:$AM$66,R$2+1,FALSE))</f>
        <v>0.8644402649</v>
      </c>
      <c r="S112" s="172">
        <f>MAX(VLOOKUP($C112,Calc_OppAtt!$A$47:$AM$66,S$2+1,FALSE),VLOOKUP($D112,Calc_OppAtt!$A$47:$AM$66,S$2+1,FALSE))</f>
        <v>0.9823179059</v>
      </c>
      <c r="T112" s="172">
        <f>MAX(VLOOKUP($C112,Calc_OppAtt!$A$47:$AM$66,T$2+1,FALSE),VLOOKUP($D112,Calc_OppAtt!$A$47:$AM$66,T$2+1,FALSE))</f>
        <v>1.021610951</v>
      </c>
      <c r="U112" s="172">
        <f>MAX(VLOOKUP($C112,Calc_OppAtt!$A$47:$AM$66,U$2+1,FALSE),VLOOKUP($D112,Calc_OppAtt!$A$47:$AM$66,U$2+1,FALSE))</f>
        <v>1.493123755</v>
      </c>
      <c r="V112" s="172">
        <f>MAX(VLOOKUP($C112,Calc_OppAtt!$A$47:$AM$66,V$2+1,FALSE),VLOOKUP($D112,Calc_OppAtt!$A$47:$AM$66,V$2+1,FALSE))</f>
        <v>1.021610951</v>
      </c>
      <c r="W112" s="172">
        <f>MAX(VLOOKUP($C112,Calc_OppAtt!$A$47:$AM$66,W$2+1,FALSE),VLOOKUP($D112,Calc_OppAtt!$A$47:$AM$66,W$2+1,FALSE))</f>
        <v>1.170479452</v>
      </c>
      <c r="X112" s="172">
        <f>MAX(VLOOKUP($C112,Calc_OppAtt!$A$47:$AM$66,X$2+1,FALSE),VLOOKUP($D112,Calc_OppAtt!$A$47:$AM$66,X$2+1,FALSE))</f>
        <v>1.178781636</v>
      </c>
      <c r="Y112" s="172">
        <f>MAX(VLOOKUP($C112,Calc_OppAtt!$A$47:$AM$66,Y$2+1,FALSE),VLOOKUP($D112,Calc_OppAtt!$A$47:$AM$66,Y$2+1,FALSE))</f>
        <v>1.178781636</v>
      </c>
      <c r="Z112" s="172">
        <f>MAX(VLOOKUP($C112,Calc_OppAtt!$A$47:$AM$66,Z$2+1,FALSE),VLOOKUP($D112,Calc_OppAtt!$A$47:$AM$66,Z$2+1,FALSE))</f>
        <v>1.296660024</v>
      </c>
      <c r="AA112" s="172">
        <f>MAX(VLOOKUP($C112,Calc_OppAtt!$A$47:$AM$66,AA$2+1,FALSE),VLOOKUP($D112,Calc_OppAtt!$A$47:$AM$66,AA$2+1,FALSE))</f>
        <v>0.8644402649</v>
      </c>
      <c r="AB112" s="172">
        <f>MAX(VLOOKUP($C112,Calc_OppAtt!$A$47:$AM$66,AB$2+1,FALSE),VLOOKUP($D112,Calc_OppAtt!$A$47:$AM$66,AB$2+1,FALSE))</f>
        <v>1.021610951</v>
      </c>
      <c r="AC112" s="172">
        <f>MAX(VLOOKUP($C112,Calc_OppAtt!$A$47:$AM$66,AC$2+1,FALSE),VLOOKUP($D112,Calc_OppAtt!$A$47:$AM$66,AC$2+1,FALSE))</f>
        <v>1.475821918</v>
      </c>
      <c r="AD112" s="172">
        <f>MAX(VLOOKUP($C112,Calc_OppAtt!$A$47:$AM$66,AD$2+1,FALSE),VLOOKUP($D112,Calc_OppAtt!$A$47:$AM$66,AD$2+1,FALSE))</f>
        <v>1.65029444</v>
      </c>
      <c r="AE112" s="172">
        <f>MAX(VLOOKUP($C112,Calc_OppAtt!$A$47:$AM$66,AE$2+1,FALSE),VLOOKUP($D112,Calc_OppAtt!$A$47:$AM$66,AE$2+1,FALSE))</f>
        <v>0.9788235294</v>
      </c>
      <c r="AF112" s="172">
        <f>MAX(VLOOKUP($C112,Calc_OppAtt!$A$47:$AM$66,AF$2+1,FALSE),VLOOKUP($D112,Calc_OppAtt!$A$47:$AM$66,AF$2+1,FALSE))</f>
        <v>0.7465618773</v>
      </c>
      <c r="AG112" s="172">
        <f>MAX(VLOOKUP($C112,Calc_OppAtt!$A$47:$AM$66,AG$2+1,FALSE),VLOOKUP($D112,Calc_OppAtt!$A$47:$AM$66,AG$2+1,FALSE))</f>
        <v>1.493123755</v>
      </c>
      <c r="AH112" s="172">
        <f>MAX(VLOOKUP($C112,Calc_OppAtt!$A$47:$AM$66,AH$2+1,FALSE),VLOOKUP($D112,Calc_OppAtt!$A$47:$AM$66,AH$2+1,FALSE))</f>
        <v>1.139489338</v>
      </c>
      <c r="AI112" s="172">
        <f>MAX(VLOOKUP($C112,Calc_OppAtt!$A$47:$AM$66,AI$2+1,FALSE),VLOOKUP($D112,Calc_OppAtt!$A$47:$AM$66,AI$2+1,FALSE))</f>
        <v>1.178781636</v>
      </c>
      <c r="AJ112" s="172">
        <f>MAX(VLOOKUP($C112,Calc_OppAtt!$A$47:$AM$66,AJ$2+1,FALSE),VLOOKUP($D112,Calc_OppAtt!$A$47:$AM$66,AJ$2+1,FALSE))</f>
        <v>1.296660024</v>
      </c>
      <c r="AK112" s="172">
        <f>MAX(VLOOKUP($C112,Calc_OppAtt!$A$47:$AM$66,AK$2+1,FALSE),VLOOKUP($D112,Calc_OppAtt!$A$47:$AM$66,AK$2+1,FALSE))</f>
        <v>1.475821918</v>
      </c>
      <c r="AL112" s="172">
        <f>MAX(VLOOKUP($C112,Calc_OppAtt!$A$47:$AM$66,AL$2+1,FALSE),VLOOKUP($D112,Calc_OppAtt!$A$47:$AM$66,AL$2+1,FALSE))</f>
        <v>1.218074681</v>
      </c>
      <c r="AM112" s="172">
        <f>MAX(VLOOKUP($C112,Calc_OppAtt!$A$47:$AM$66,AM$2+1,FALSE),VLOOKUP($D112,Calc_OppAtt!$A$47:$AM$66,AM$2+1,FALSE))</f>
        <v>0.9823179059</v>
      </c>
      <c r="AN112" s="172">
        <f>MAX(VLOOKUP($C112,Calc_OppAtt!$A$47:$AM$66,AN$2+1,FALSE),VLOOKUP($D112,Calc_OppAtt!$A$47:$AM$66,AN$2+1,FALSE))</f>
        <v>1.414538412</v>
      </c>
      <c r="AO112" s="172">
        <f>MAX(VLOOKUP($C112,Calc_OppAtt!$A$47:$AM$66,AO$2+1,FALSE),VLOOKUP($D112,Calc_OppAtt!$A$47:$AM$66,AO$2+1,FALSE))</f>
        <v>0.9788235294</v>
      </c>
      <c r="AP112" s="172">
        <f>MAX(VLOOKUP($C112,Calc_OppAtt!$A$47:$AM$66,AP$2+1,FALSE),VLOOKUP($D112,Calc_OppAtt!$A$47:$AM$66,AP$2+1,FALSE))</f>
        <v>1.65029444</v>
      </c>
      <c r="AQ112" s="170"/>
      <c r="AR112" s="170"/>
    </row>
    <row r="113" ht="12.75" customHeight="1">
      <c r="A113" s="170">
        <f t="shared" si="1"/>
        <v>7</v>
      </c>
      <c r="B113" s="170">
        <f t="shared" si="2"/>
        <v>19</v>
      </c>
      <c r="C113" s="140" t="str">
        <f t="array" ref="C113">INDEX(Fixtures!$A$2:$A$21,A113)</f>
        <v>Crystal Palace</v>
      </c>
      <c r="D113" s="140" t="str">
        <f t="array" ref="D113">INDEX(Fixtures!$A$2:$A$21,B113)</f>
        <v>West Ham</v>
      </c>
      <c r="E113" s="172">
        <f>MAX(VLOOKUP($C113,Calc_OppAtt!$A$47:$AM$66,E$2+1,FALSE),VLOOKUP($D113,Calc_OppAtt!$A$47:$AM$66,E$2+1,FALSE))</f>
        <v>1.04</v>
      </c>
      <c r="F113" s="172">
        <f>MAX(VLOOKUP($C113,Calc_OppAtt!$A$47:$AM$66,F$2+1,FALSE),VLOOKUP($D113,Calc_OppAtt!$A$47:$AM$66,F$2+1,FALSE))</f>
        <v>1.218074681</v>
      </c>
      <c r="G113" s="172">
        <f>MAX(VLOOKUP($C113,Calc_OppAtt!$A$47:$AM$66,G$2+1,FALSE),VLOOKUP($D113,Calc_OppAtt!$A$47:$AM$66,G$2+1,FALSE))</f>
        <v>1.218074681</v>
      </c>
      <c r="H113" s="172">
        <f>MAX(VLOOKUP($C113,Calc_OppAtt!$A$47:$AM$66,H$2+1,FALSE),VLOOKUP($D113,Calc_OppAtt!$A$47:$AM$66,H$2+1,FALSE))</f>
        <v>1.178781636</v>
      </c>
      <c r="I113" s="172">
        <f>MAX(VLOOKUP($C113,Calc_OppAtt!$A$47:$AM$66,I$2+1,FALSE),VLOOKUP($D113,Calc_OppAtt!$A$47:$AM$66,I$2+1,FALSE))</f>
        <v>0.9823179059</v>
      </c>
      <c r="J113" s="172">
        <f>MAX(VLOOKUP($C113,Calc_OppAtt!$A$47:$AM$66,J$2+1,FALSE),VLOOKUP($D113,Calc_OppAtt!$A$47:$AM$66,J$2+1,FALSE))</f>
        <v>1.178781636</v>
      </c>
      <c r="K113" s="172">
        <f>MAX(VLOOKUP($C113,Calc_OppAtt!$A$47:$AM$66,K$2+1,FALSE),VLOOKUP($D113,Calc_OppAtt!$A$47:$AM$66,K$2+1,FALSE))</f>
        <v>1.178781636</v>
      </c>
      <c r="L113" s="172">
        <f>MAX(VLOOKUP($C113,Calc_OppAtt!$A$47:$AM$66,L$2+1,FALSE),VLOOKUP($D113,Calc_OppAtt!$A$47:$AM$66,L$2+1,FALSE))</f>
        <v>1.06869863</v>
      </c>
      <c r="M113" s="172">
        <f>MAX(VLOOKUP($C113,Calc_OppAtt!$A$47:$AM$66,M$2+1,FALSE),VLOOKUP($D113,Calc_OppAtt!$A$47:$AM$66,M$2+1,FALSE))</f>
        <v>0.8644402649</v>
      </c>
      <c r="N113" s="172">
        <f>MAX(VLOOKUP($C113,Calc_OppAtt!$A$47:$AM$66,N$2+1,FALSE),VLOOKUP($D113,Calc_OppAtt!$A$47:$AM$66,N$2+1,FALSE))</f>
        <v>1.218074681</v>
      </c>
      <c r="O113" s="172">
        <f>MAX(VLOOKUP($C113,Calc_OppAtt!$A$47:$AM$66,O$2+1,FALSE),VLOOKUP($D113,Calc_OppAtt!$A$47:$AM$66,O$2+1,FALSE))</f>
        <v>0.8644402649</v>
      </c>
      <c r="P113" s="172">
        <f>MAX(VLOOKUP($C113,Calc_OppAtt!$A$47:$AM$66,P$2+1,FALSE),VLOOKUP($D113,Calc_OppAtt!$A$47:$AM$66,P$2+1,FALSE))</f>
        <v>0.9823179059</v>
      </c>
      <c r="Q113" s="172">
        <f>MAX(VLOOKUP($C113,Calc_OppAtt!$A$47:$AM$66,Q$2+1,FALSE),VLOOKUP($D113,Calc_OppAtt!$A$47:$AM$66,Q$2+1,FALSE))</f>
        <v>0.5108058486</v>
      </c>
      <c r="R113" s="172">
        <f>MAX(VLOOKUP($C113,Calc_OppAtt!$A$47:$AM$66,R$2+1,FALSE),VLOOKUP($D113,Calc_OppAtt!$A$47:$AM$66,R$2+1,FALSE))</f>
        <v>0.8644402649</v>
      </c>
      <c r="S113" s="172">
        <f>MAX(VLOOKUP($C113,Calc_OppAtt!$A$47:$AM$66,S$2+1,FALSE),VLOOKUP($D113,Calc_OppAtt!$A$47:$AM$66,S$2+1,FALSE))</f>
        <v>1.170479452</v>
      </c>
      <c r="T113" s="172">
        <f>MAX(VLOOKUP($C113,Calc_OppAtt!$A$47:$AM$66,T$2+1,FALSE),VLOOKUP($D113,Calc_OppAtt!$A$47:$AM$66,T$2+1,FALSE))</f>
        <v>1.100196294</v>
      </c>
      <c r="U113" s="172">
        <f>MAX(VLOOKUP($C113,Calc_OppAtt!$A$47:$AM$66,U$2+1,FALSE),VLOOKUP($D113,Calc_OppAtt!$A$47:$AM$66,U$2+1,FALSE))</f>
        <v>1.493123755</v>
      </c>
      <c r="V113" s="172">
        <f>MAX(VLOOKUP($C113,Calc_OppAtt!$A$47:$AM$66,V$2+1,FALSE),VLOOKUP($D113,Calc_OppAtt!$A$47:$AM$66,V$2+1,FALSE))</f>
        <v>1.296660024</v>
      </c>
      <c r="W113" s="172">
        <f>MAX(VLOOKUP($C113,Calc_OppAtt!$A$47:$AM$66,W$2+1,FALSE),VLOOKUP($D113,Calc_OppAtt!$A$47:$AM$66,W$2+1,FALSE))</f>
        <v>1.170479452</v>
      </c>
      <c r="X113" s="172">
        <f>MAX(VLOOKUP($C113,Calc_OppAtt!$A$47:$AM$66,X$2+1,FALSE),VLOOKUP($D113,Calc_OppAtt!$A$47:$AM$66,X$2+1,FALSE))</f>
        <v>0.8644402649</v>
      </c>
      <c r="Y113" s="172">
        <f>MAX(VLOOKUP($C113,Calc_OppAtt!$A$47:$AM$66,Y$2+1,FALSE),VLOOKUP($D113,Calc_OppAtt!$A$47:$AM$66,Y$2+1,FALSE))</f>
        <v>1.139489338</v>
      </c>
      <c r="Z113" s="172">
        <f>MAX(VLOOKUP($C113,Calc_OppAtt!$A$47:$AM$66,Z$2+1,FALSE),VLOOKUP($D113,Calc_OppAtt!$A$47:$AM$66,Z$2+1,FALSE))</f>
        <v>1.296660024</v>
      </c>
      <c r="AA113" s="172">
        <f>MAX(VLOOKUP($C113,Calc_OppAtt!$A$47:$AM$66,AA$2+1,FALSE),VLOOKUP($D113,Calc_OppAtt!$A$47:$AM$66,AA$2+1,FALSE))</f>
        <v>1.178781636</v>
      </c>
      <c r="AB113" s="172">
        <f>MAX(VLOOKUP($C113,Calc_OppAtt!$A$47:$AM$66,AB$2+1,FALSE),VLOOKUP($D113,Calc_OppAtt!$A$47:$AM$66,AB$2+1,FALSE))</f>
        <v>1.101176471</v>
      </c>
      <c r="AC113" s="172">
        <f>MAX(VLOOKUP($C113,Calc_OppAtt!$A$47:$AM$66,AC$2+1,FALSE),VLOOKUP($D113,Calc_OppAtt!$A$47:$AM$66,AC$2+1,FALSE))</f>
        <v>1.475821918</v>
      </c>
      <c r="AD113" s="172">
        <f>MAX(VLOOKUP($C113,Calc_OppAtt!$A$47:$AM$66,AD$2+1,FALSE),VLOOKUP($D113,Calc_OppAtt!$A$47:$AM$66,AD$2+1,FALSE))</f>
        <v>1.65029444</v>
      </c>
      <c r="AE113" s="172">
        <f>MAX(VLOOKUP($C113,Calc_OppAtt!$A$47:$AM$66,AE$2+1,FALSE),VLOOKUP($D113,Calc_OppAtt!$A$47:$AM$66,AE$2+1,FALSE))</f>
        <v>1.475821918</v>
      </c>
      <c r="AF113" s="172">
        <f>MAX(VLOOKUP($C113,Calc_OppAtt!$A$47:$AM$66,AF$2+1,FALSE),VLOOKUP($D113,Calc_OppAtt!$A$47:$AM$66,AF$2+1,FALSE))</f>
        <v>0.7465618773</v>
      </c>
      <c r="AG113" s="172">
        <f>MAX(VLOOKUP($C113,Calc_OppAtt!$A$47:$AM$66,AG$2+1,FALSE),VLOOKUP($D113,Calc_OppAtt!$A$47:$AM$66,AG$2+1,FALSE))</f>
        <v>1.178781636</v>
      </c>
      <c r="AH113" s="172">
        <f>MAX(VLOOKUP($C113,Calc_OppAtt!$A$47:$AM$66,AH$2+1,FALSE),VLOOKUP($D113,Calc_OppAtt!$A$47:$AM$66,AH$2+1,FALSE))</f>
        <v>1.139489338</v>
      </c>
      <c r="AI113" s="172">
        <f>MAX(VLOOKUP($C113,Calc_OppAtt!$A$47:$AM$66,AI$2+1,FALSE),VLOOKUP($D113,Calc_OppAtt!$A$47:$AM$66,AI$2+1,FALSE))</f>
        <v>1.296660024</v>
      </c>
      <c r="AJ113" s="172">
        <f>MAX(VLOOKUP($C113,Calc_OppAtt!$A$47:$AM$66,AJ$2+1,FALSE),VLOOKUP($D113,Calc_OppAtt!$A$47:$AM$66,AJ$2+1,FALSE))</f>
        <v>1.414538412</v>
      </c>
      <c r="AK113" s="172">
        <f>MAX(VLOOKUP($C113,Calc_OppAtt!$A$47:$AM$66,AK$2+1,FALSE),VLOOKUP($D113,Calc_OppAtt!$A$47:$AM$66,AK$2+1,FALSE))</f>
        <v>0.6679765344</v>
      </c>
      <c r="AL113" s="172">
        <f>MAX(VLOOKUP($C113,Calc_OppAtt!$A$47:$AM$66,AL$2+1,FALSE),VLOOKUP($D113,Calc_OppAtt!$A$47:$AM$66,AL$2+1,FALSE))</f>
        <v>0.5108058486</v>
      </c>
      <c r="AM113" s="172">
        <f>MAX(VLOOKUP($C113,Calc_OppAtt!$A$47:$AM$66,AM$2+1,FALSE),VLOOKUP($D113,Calc_OppAtt!$A$47:$AM$66,AM$2+1,FALSE))</f>
        <v>1.493123755</v>
      </c>
      <c r="AN113" s="172">
        <f>MAX(VLOOKUP($C113,Calc_OppAtt!$A$47:$AM$66,AN$2+1,FALSE),VLOOKUP($D113,Calc_OppAtt!$A$47:$AM$66,AN$2+1,FALSE))</f>
        <v>1.414538412</v>
      </c>
      <c r="AO113" s="172">
        <f>MAX(VLOOKUP($C113,Calc_OppAtt!$A$47:$AM$66,AO$2+1,FALSE),VLOOKUP($D113,Calc_OppAtt!$A$47:$AM$66,AO$2+1,FALSE))</f>
        <v>1.178781636</v>
      </c>
      <c r="AP113" s="172">
        <f>MAX(VLOOKUP($C113,Calc_OppAtt!$A$47:$AM$66,AP$2+1,FALSE),VLOOKUP($D113,Calc_OppAtt!$A$47:$AM$66,AP$2+1,FALSE))</f>
        <v>1.218074681</v>
      </c>
      <c r="AQ113" s="170"/>
      <c r="AR113" s="170"/>
    </row>
    <row r="114" ht="12.75" customHeight="1">
      <c r="A114" s="170">
        <f t="shared" si="1"/>
        <v>7</v>
      </c>
      <c r="B114" s="170">
        <f t="shared" si="2"/>
        <v>20</v>
      </c>
      <c r="C114" s="140" t="str">
        <f t="array" ref="C114">INDEX(Fixtures!$A$2:$A$21,A114)</f>
        <v>Crystal Palace</v>
      </c>
      <c r="D114" s="140" t="str">
        <f t="array" ref="D114">INDEX(Fixtures!$A$2:$A$21,B114)</f>
        <v>Wolves</v>
      </c>
      <c r="E114" s="172">
        <f>MAX(VLOOKUP($C114,Calc_OppAtt!$A$47:$AM$66,E$2+1,FALSE),VLOOKUP($D114,Calc_OppAtt!$A$47:$AM$66,E$2+1,FALSE))</f>
        <v>1.414538412</v>
      </c>
      <c r="F114" s="172">
        <f>MAX(VLOOKUP($C114,Calc_OppAtt!$A$47:$AM$66,F$2+1,FALSE),VLOOKUP($D114,Calc_OppAtt!$A$47:$AM$66,F$2+1,FALSE))</f>
        <v>1.100196294</v>
      </c>
      <c r="G114" s="172">
        <f>MAX(VLOOKUP($C114,Calc_OppAtt!$A$47:$AM$66,G$2+1,FALSE),VLOOKUP($D114,Calc_OppAtt!$A$47:$AM$66,G$2+1,FALSE))</f>
        <v>1.218074681</v>
      </c>
      <c r="H114" s="172">
        <f>MAX(VLOOKUP($C114,Calc_OppAtt!$A$47:$AM$66,H$2+1,FALSE),VLOOKUP($D114,Calc_OppAtt!$A$47:$AM$66,H$2+1,FALSE))</f>
        <v>1.178781636</v>
      </c>
      <c r="I114" s="172">
        <f>MAX(VLOOKUP($C114,Calc_OppAtt!$A$47:$AM$66,I$2+1,FALSE),VLOOKUP($D114,Calc_OppAtt!$A$47:$AM$66,I$2+1,FALSE))</f>
        <v>0.9823179059</v>
      </c>
      <c r="J114" s="172">
        <f>MAX(VLOOKUP($C114,Calc_OppAtt!$A$47:$AM$66,J$2+1,FALSE),VLOOKUP($D114,Calc_OppAtt!$A$47:$AM$66,J$2+1,FALSE))</f>
        <v>1.178781636</v>
      </c>
      <c r="K114" s="172">
        <f>MAX(VLOOKUP($C114,Calc_OppAtt!$A$47:$AM$66,K$2+1,FALSE),VLOOKUP($D114,Calc_OppAtt!$A$47:$AM$66,K$2+1,FALSE))</f>
        <v>1.178781636</v>
      </c>
      <c r="L114" s="172">
        <f>MAX(VLOOKUP($C114,Calc_OppAtt!$A$47:$AM$66,L$2+1,FALSE),VLOOKUP($D114,Calc_OppAtt!$A$47:$AM$66,L$2+1,FALSE))</f>
        <v>1.06869863</v>
      </c>
      <c r="M114" s="172">
        <f>MAX(VLOOKUP($C114,Calc_OppAtt!$A$47:$AM$66,M$2+1,FALSE),VLOOKUP($D114,Calc_OppAtt!$A$47:$AM$66,M$2+1,FALSE))</f>
        <v>1.296660024</v>
      </c>
      <c r="N114" s="172">
        <f>MAX(VLOOKUP($C114,Calc_OppAtt!$A$47:$AM$66,N$2+1,FALSE),VLOOKUP($D114,Calc_OppAtt!$A$47:$AM$66,N$2+1,FALSE))</f>
        <v>1.218074681</v>
      </c>
      <c r="O114" s="172">
        <f>MAX(VLOOKUP($C114,Calc_OppAtt!$A$47:$AM$66,O$2+1,FALSE),VLOOKUP($D114,Calc_OppAtt!$A$47:$AM$66,O$2+1,FALSE))</f>
        <v>0.785854922</v>
      </c>
      <c r="P114" s="172">
        <f>MAX(VLOOKUP($C114,Calc_OppAtt!$A$47:$AM$66,P$2+1,FALSE),VLOOKUP($D114,Calc_OppAtt!$A$47:$AM$66,P$2+1,FALSE))</f>
        <v>0.785854922</v>
      </c>
      <c r="Q114" s="172">
        <f>MAX(VLOOKUP($C114,Calc_OppAtt!$A$47:$AM$66,Q$2+1,FALSE),VLOOKUP($D114,Calc_OppAtt!$A$47:$AM$66,Q$2+1,FALSE))</f>
        <v>1.296660024</v>
      </c>
      <c r="R114" s="172">
        <f>MAX(VLOOKUP($C114,Calc_OppAtt!$A$47:$AM$66,R$2+1,FALSE),VLOOKUP($D114,Calc_OppAtt!$A$47:$AM$66,R$2+1,FALSE))</f>
        <v>0.9788235294</v>
      </c>
      <c r="S114" s="172">
        <f>MAX(VLOOKUP($C114,Calc_OppAtt!$A$47:$AM$66,S$2+1,FALSE),VLOOKUP($D114,Calc_OppAtt!$A$47:$AM$66,S$2+1,FALSE))</f>
        <v>0.9823179059</v>
      </c>
      <c r="T114" s="172">
        <f>MAX(VLOOKUP($C114,Calc_OppAtt!$A$47:$AM$66,T$2+1,FALSE),VLOOKUP($D114,Calc_OppAtt!$A$47:$AM$66,T$2+1,FALSE))</f>
        <v>1.021610951</v>
      </c>
      <c r="U114" s="172">
        <f>MAX(VLOOKUP($C114,Calc_OppAtt!$A$47:$AM$66,U$2+1,FALSE),VLOOKUP($D114,Calc_OppAtt!$A$47:$AM$66,U$2+1,FALSE))</f>
        <v>1.493123755</v>
      </c>
      <c r="V114" s="172">
        <f>MAX(VLOOKUP($C114,Calc_OppAtt!$A$47:$AM$66,V$2+1,FALSE),VLOOKUP($D114,Calc_OppAtt!$A$47:$AM$66,V$2+1,FALSE))</f>
        <v>1.100196294</v>
      </c>
      <c r="W114" s="172">
        <f>MAX(VLOOKUP($C114,Calc_OppAtt!$A$47:$AM$66,W$2+1,FALSE),VLOOKUP($D114,Calc_OppAtt!$A$47:$AM$66,W$2+1,FALSE))</f>
        <v>1.170479452</v>
      </c>
      <c r="X114" s="172">
        <f>MAX(VLOOKUP($C114,Calc_OppAtt!$A$47:$AM$66,X$2+1,FALSE),VLOOKUP($D114,Calc_OppAtt!$A$47:$AM$66,X$2+1,FALSE))</f>
        <v>0.8644402649</v>
      </c>
      <c r="Y114" s="172">
        <f>MAX(VLOOKUP($C114,Calc_OppAtt!$A$47:$AM$66,Y$2+1,FALSE),VLOOKUP($D114,Calc_OppAtt!$A$47:$AM$66,Y$2+1,FALSE))</f>
        <v>1.101176471</v>
      </c>
      <c r="Z114" s="172">
        <f>MAX(VLOOKUP($C114,Calc_OppAtt!$A$47:$AM$66,Z$2+1,FALSE),VLOOKUP($D114,Calc_OppAtt!$A$47:$AM$66,Z$2+1,FALSE))</f>
        <v>1.296660024</v>
      </c>
      <c r="AA114" s="172">
        <f>MAX(VLOOKUP($C114,Calc_OppAtt!$A$47:$AM$66,AA$2+1,FALSE),VLOOKUP($D114,Calc_OppAtt!$A$47:$AM$66,AA$2+1,FALSE))</f>
        <v>1.493123755</v>
      </c>
      <c r="AB114" s="172">
        <f>MAX(VLOOKUP($C114,Calc_OppAtt!$A$47:$AM$66,AB$2+1,FALSE),VLOOKUP($D114,Calc_OppAtt!$A$47:$AM$66,AB$2+1,FALSE))</f>
        <v>1.65029444</v>
      </c>
      <c r="AC114" s="172">
        <f>MAX(VLOOKUP($C114,Calc_OppAtt!$A$47:$AM$66,AC$2+1,FALSE),VLOOKUP($D114,Calc_OppAtt!$A$47:$AM$66,AC$2+1,FALSE))</f>
        <v>1.475821918</v>
      </c>
      <c r="AD114" s="172">
        <f>MAX(VLOOKUP($C114,Calc_OppAtt!$A$47:$AM$66,AD$2+1,FALSE),VLOOKUP($D114,Calc_OppAtt!$A$47:$AM$66,AD$2+1,FALSE))</f>
        <v>1.65029444</v>
      </c>
      <c r="AE114" s="172">
        <f>MAX(VLOOKUP($C114,Calc_OppAtt!$A$47:$AM$66,AE$2+1,FALSE),VLOOKUP($D114,Calc_OppAtt!$A$47:$AM$66,AE$2+1,FALSE))</f>
        <v>1.178781636</v>
      </c>
      <c r="AF114" s="172">
        <f>MAX(VLOOKUP($C114,Calc_OppAtt!$A$47:$AM$66,AF$2+1,FALSE),VLOOKUP($D114,Calc_OppAtt!$A$47:$AM$66,AF$2+1,FALSE))</f>
        <v>0.9823179059</v>
      </c>
      <c r="AG114" s="172">
        <f>MAX(VLOOKUP($C114,Calc_OppAtt!$A$47:$AM$66,AG$2+1,FALSE),VLOOKUP($D114,Calc_OppAtt!$A$47:$AM$66,AG$2+1,FALSE))</f>
        <v>1.170479452</v>
      </c>
      <c r="AH114" s="172">
        <f>MAX(VLOOKUP($C114,Calc_OppAtt!$A$47:$AM$66,AH$2+1,FALSE),VLOOKUP($D114,Calc_OppAtt!$A$47:$AM$66,AH$2+1,FALSE))</f>
        <v>1.139489338</v>
      </c>
      <c r="AI114" s="172">
        <f>MAX(VLOOKUP($C114,Calc_OppAtt!$A$47:$AM$66,AI$2+1,FALSE),VLOOKUP($D114,Calc_OppAtt!$A$47:$AM$66,AI$2+1,FALSE))</f>
        <v>1.218074681</v>
      </c>
      <c r="AJ114" s="172">
        <f>MAX(VLOOKUP($C114,Calc_OppAtt!$A$47:$AM$66,AJ$2+1,FALSE),VLOOKUP($D114,Calc_OppAtt!$A$47:$AM$66,AJ$2+1,FALSE))</f>
        <v>1.296660024</v>
      </c>
      <c r="AK114" s="172">
        <f>MAX(VLOOKUP($C114,Calc_OppAtt!$A$47:$AM$66,AK$2+1,FALSE),VLOOKUP($D114,Calc_OppAtt!$A$47:$AM$66,AK$2+1,FALSE))</f>
        <v>0.7465618773</v>
      </c>
      <c r="AL114" s="172">
        <f>MAX(VLOOKUP($C114,Calc_OppAtt!$A$47:$AM$66,AL$2+1,FALSE),VLOOKUP($D114,Calc_OppAtt!$A$47:$AM$66,AL$2+1,FALSE))</f>
        <v>1.021610951</v>
      </c>
      <c r="AM114" s="172">
        <f>MAX(VLOOKUP($C114,Calc_OppAtt!$A$47:$AM$66,AM$2+1,FALSE),VLOOKUP($D114,Calc_OppAtt!$A$47:$AM$66,AM$2+1,FALSE))</f>
        <v>1.139489338</v>
      </c>
      <c r="AN114" s="172">
        <f>MAX(VLOOKUP($C114,Calc_OppAtt!$A$47:$AM$66,AN$2+1,FALSE),VLOOKUP($D114,Calc_OppAtt!$A$47:$AM$66,AN$2+1,FALSE))</f>
        <v>1.414538412</v>
      </c>
      <c r="AO114" s="172">
        <f>MAX(VLOOKUP($C114,Calc_OppAtt!$A$47:$AM$66,AO$2+1,FALSE),VLOOKUP($D114,Calc_OppAtt!$A$47:$AM$66,AO$2+1,FALSE))</f>
        <v>1.475821918</v>
      </c>
      <c r="AP114" s="172">
        <f>MAX(VLOOKUP($C114,Calc_OppAtt!$A$47:$AM$66,AP$2+1,FALSE),VLOOKUP($D114,Calc_OppAtt!$A$47:$AM$66,AP$2+1,FALSE))</f>
        <v>1.218074681</v>
      </c>
      <c r="AQ114" s="170"/>
      <c r="AR114" s="170"/>
    </row>
    <row r="115" ht="12.75" customHeight="1">
      <c r="A115" s="170">
        <f t="shared" si="1"/>
        <v>8</v>
      </c>
      <c r="B115" s="170">
        <f t="shared" si="2"/>
        <v>9</v>
      </c>
      <c r="C115" s="140" t="str">
        <f t="array" ref="C115">INDEX(Fixtures!$A$2:$A$21,A115)</f>
        <v>Everton</v>
      </c>
      <c r="D115" s="140" t="str">
        <f t="array" ref="D115">INDEX(Fixtures!$A$2:$A$21,B115)</f>
        <v>Fulham</v>
      </c>
      <c r="E115" s="172">
        <f>MAX(VLOOKUP($C115,Calc_OppAtt!$A$47:$AM$66,E$2+1,FALSE),VLOOKUP($D115,Calc_OppAtt!$A$47:$AM$66,E$2+1,FALSE))</f>
        <v>1.101176471</v>
      </c>
      <c r="F115" s="172">
        <f>MAX(VLOOKUP($C115,Calc_OppAtt!$A$47:$AM$66,F$2+1,FALSE),VLOOKUP($D115,Calc_OppAtt!$A$47:$AM$66,F$2+1,FALSE))</f>
        <v>1.178781636</v>
      </c>
      <c r="G115" s="172">
        <f>MAX(VLOOKUP($C115,Calc_OppAtt!$A$47:$AM$66,G$2+1,FALSE),VLOOKUP($D115,Calc_OppAtt!$A$47:$AM$66,G$2+1,FALSE))</f>
        <v>1.178781636</v>
      </c>
      <c r="H115" s="172">
        <f>MAX(VLOOKUP($C115,Calc_OppAtt!$A$47:$AM$66,H$2+1,FALSE),VLOOKUP($D115,Calc_OppAtt!$A$47:$AM$66,H$2+1,FALSE))</f>
        <v>1.296660024</v>
      </c>
      <c r="I115" s="172">
        <f>MAX(VLOOKUP($C115,Calc_OppAtt!$A$47:$AM$66,I$2+1,FALSE),VLOOKUP($D115,Calc_OppAtt!$A$47:$AM$66,I$2+1,FALSE))</f>
        <v>1.65029444</v>
      </c>
      <c r="J115" s="172">
        <f>MAX(VLOOKUP($C115,Calc_OppAtt!$A$47:$AM$66,J$2+1,FALSE),VLOOKUP($D115,Calc_OppAtt!$A$47:$AM$66,J$2+1,FALSE))</f>
        <v>1.296660024</v>
      </c>
      <c r="K115" s="172">
        <f>MAX(VLOOKUP($C115,Calc_OppAtt!$A$47:$AM$66,K$2+1,FALSE),VLOOKUP($D115,Calc_OppAtt!$A$47:$AM$66,K$2+1,FALSE))</f>
        <v>1.475821918</v>
      </c>
      <c r="L115" s="172">
        <f>MAX(VLOOKUP($C115,Calc_OppAtt!$A$47:$AM$66,L$2+1,FALSE),VLOOKUP($D115,Calc_OppAtt!$A$47:$AM$66,L$2+1,FALSE))</f>
        <v>1.218074681</v>
      </c>
      <c r="M115" s="172">
        <f>MAX(VLOOKUP($C115,Calc_OppAtt!$A$47:$AM$66,M$2+1,FALSE),VLOOKUP($D115,Calc_OppAtt!$A$47:$AM$66,M$2+1,FALSE))</f>
        <v>1.100196294</v>
      </c>
      <c r="N115" s="172">
        <f>MAX(VLOOKUP($C115,Calc_OppAtt!$A$47:$AM$66,N$2+1,FALSE),VLOOKUP($D115,Calc_OppAtt!$A$47:$AM$66,N$2+1,FALSE))</f>
        <v>1.218074681</v>
      </c>
      <c r="O115" s="172">
        <f>MAX(VLOOKUP($C115,Calc_OppAtt!$A$47:$AM$66,O$2+1,FALSE),VLOOKUP($D115,Calc_OppAtt!$A$47:$AM$66,O$2+1,FALSE))</f>
        <v>1.139489338</v>
      </c>
      <c r="P115" s="172">
        <f>MAX(VLOOKUP($C115,Calc_OppAtt!$A$47:$AM$66,P$2+1,FALSE),VLOOKUP($D115,Calc_OppAtt!$A$47:$AM$66,P$2+1,FALSE))</f>
        <v>0.6286834896</v>
      </c>
      <c r="Q115" s="172">
        <f>MAX(VLOOKUP($C115,Calc_OppAtt!$A$47:$AM$66,Q$2+1,FALSE),VLOOKUP($D115,Calc_OppAtt!$A$47:$AM$66,Q$2+1,FALSE))</f>
        <v>1.178781636</v>
      </c>
      <c r="R115" s="172">
        <f>MAX(VLOOKUP($C115,Calc_OppAtt!$A$47:$AM$66,R$2+1,FALSE),VLOOKUP($D115,Calc_OppAtt!$A$47:$AM$66,R$2+1,FALSE))</f>
        <v>0.6286834896</v>
      </c>
      <c r="S115" s="172">
        <f>MAX(VLOOKUP($C115,Calc_OppAtt!$A$47:$AM$66,S$2+1,FALSE),VLOOKUP($D115,Calc_OppAtt!$A$47:$AM$66,S$2+1,FALSE))</f>
        <v>1.493123755</v>
      </c>
      <c r="T115" s="172">
        <f>MAX(VLOOKUP($C115,Calc_OppAtt!$A$47:$AM$66,T$2+1,FALSE),VLOOKUP($D115,Calc_OppAtt!$A$47:$AM$66,T$2+1,FALSE))</f>
        <v>1.296660024</v>
      </c>
      <c r="U115" s="172">
        <f>MAX(VLOOKUP($C115,Calc_OppAtt!$A$47:$AM$66,U$2+1,FALSE),VLOOKUP($D115,Calc_OppAtt!$A$47:$AM$66,U$2+1,FALSE))</f>
        <v>1.65029444</v>
      </c>
      <c r="V115" s="172">
        <f>MAX(VLOOKUP($C115,Calc_OppAtt!$A$47:$AM$66,V$2+1,FALSE),VLOOKUP($D115,Calc_OppAtt!$A$47:$AM$66,V$2+1,FALSE))</f>
        <v>0.785854922</v>
      </c>
      <c r="W115" s="172">
        <f>MAX(VLOOKUP($C115,Calc_OppAtt!$A$47:$AM$66,W$2+1,FALSE),VLOOKUP($D115,Calc_OppAtt!$A$47:$AM$66,W$2+1,FALSE))</f>
        <v>1.06869863</v>
      </c>
      <c r="X115" s="172">
        <f>MAX(VLOOKUP($C115,Calc_OppAtt!$A$47:$AM$66,X$2+1,FALSE),VLOOKUP($D115,Calc_OppAtt!$A$47:$AM$66,X$2+1,FALSE))</f>
        <v>1.296660024</v>
      </c>
      <c r="Y115" s="172">
        <f>MAX(VLOOKUP($C115,Calc_OppAtt!$A$47:$AM$66,Y$2+1,FALSE),VLOOKUP($D115,Calc_OppAtt!$A$47:$AM$66,Y$2+1,FALSE))</f>
        <v>1.493123755</v>
      </c>
      <c r="Z115" s="172">
        <f>MAX(VLOOKUP($C115,Calc_OppAtt!$A$47:$AM$66,Z$2+1,FALSE),VLOOKUP($D115,Calc_OppAtt!$A$47:$AM$66,Z$2+1,FALSE))</f>
        <v>1.218074681</v>
      </c>
      <c r="AA115" s="172">
        <f>MAX(VLOOKUP($C115,Calc_OppAtt!$A$47:$AM$66,AA$2+1,FALSE),VLOOKUP($D115,Calc_OppAtt!$A$47:$AM$66,AA$2+1,FALSE))</f>
        <v>1.021610951</v>
      </c>
      <c r="AB115" s="172">
        <f>MAX(VLOOKUP($C115,Calc_OppAtt!$A$47:$AM$66,AB$2+1,FALSE),VLOOKUP($D115,Calc_OppAtt!$A$47:$AM$66,AB$2+1,FALSE))</f>
        <v>1.139489338</v>
      </c>
      <c r="AC115" s="172">
        <f>MAX(VLOOKUP($C115,Calc_OppAtt!$A$47:$AM$66,AC$2+1,FALSE),VLOOKUP($D115,Calc_OppAtt!$A$47:$AM$66,AC$2+1,FALSE))</f>
        <v>1.06869863</v>
      </c>
      <c r="AD115" s="172">
        <f>MAX(VLOOKUP($C115,Calc_OppAtt!$A$47:$AM$66,AD$2+1,FALSE),VLOOKUP($D115,Calc_OppAtt!$A$47:$AM$66,AD$2+1,FALSE))</f>
        <v>1.218074681</v>
      </c>
      <c r="AE115" s="172">
        <f>MAX(VLOOKUP($C115,Calc_OppAtt!$A$47:$AM$66,AE$2+1,FALSE),VLOOKUP($D115,Calc_OppAtt!$A$47:$AM$66,AE$2+1,FALSE))</f>
        <v>1.021610951</v>
      </c>
      <c r="AF115" s="172">
        <f>MAX(VLOOKUP($C115,Calc_OppAtt!$A$47:$AM$66,AF$2+1,FALSE),VLOOKUP($D115,Calc_OppAtt!$A$47:$AM$66,AF$2+1,FALSE))</f>
        <v>1.021610951</v>
      </c>
      <c r="AG115" s="172">
        <f>MAX(VLOOKUP($C115,Calc_OppAtt!$A$47:$AM$66,AG$2+1,FALSE),VLOOKUP($D115,Calc_OppAtt!$A$47:$AM$66,AG$2+1,FALSE))</f>
        <v>1.100196294</v>
      </c>
      <c r="AH115" s="172">
        <f>MAX(VLOOKUP($C115,Calc_OppAtt!$A$47:$AM$66,AH$2+1,FALSE),VLOOKUP($D115,Calc_OppAtt!$A$47:$AM$66,AH$2+1,FALSE))</f>
        <v>0.8644402649</v>
      </c>
      <c r="AI115" s="172">
        <f>MAX(VLOOKUP($C115,Calc_OppAtt!$A$47:$AM$66,AI$2+1,FALSE),VLOOKUP($D115,Calc_OppAtt!$A$47:$AM$66,AI$2+1,FALSE))</f>
        <v>1.100196294</v>
      </c>
      <c r="AJ115" s="172">
        <f>MAX(VLOOKUP($C115,Calc_OppAtt!$A$47:$AM$66,AJ$2+1,FALSE),VLOOKUP($D115,Calc_OppAtt!$A$47:$AM$66,AJ$2+1,FALSE))</f>
        <v>1.021610951</v>
      </c>
      <c r="AK115" s="172">
        <f>MAX(VLOOKUP($C115,Calc_OppAtt!$A$47:$AM$66,AK$2+1,FALSE),VLOOKUP($D115,Calc_OppAtt!$A$47:$AM$66,AK$2+1,FALSE))</f>
        <v>1.218074681</v>
      </c>
      <c r="AL115" s="172">
        <f>MAX(VLOOKUP($C115,Calc_OppAtt!$A$47:$AM$66,AL$2+1,FALSE),VLOOKUP($D115,Calc_OppAtt!$A$47:$AM$66,AL$2+1,FALSE))</f>
        <v>1.414538412</v>
      </c>
      <c r="AM115" s="172">
        <f>MAX(VLOOKUP($C115,Calc_OppAtt!$A$47:$AM$66,AM$2+1,FALSE),VLOOKUP($D115,Calc_OppAtt!$A$47:$AM$66,AM$2+1,FALSE))</f>
        <v>1.178781636</v>
      </c>
      <c r="AN115" s="172">
        <f>MAX(VLOOKUP($C115,Calc_OppAtt!$A$47:$AM$66,AN$2+1,FALSE),VLOOKUP($D115,Calc_OppAtt!$A$47:$AM$66,AN$2+1,FALSE))</f>
        <v>1.170479452</v>
      </c>
      <c r="AO115" s="172">
        <f>MAX(VLOOKUP($C115,Calc_OppAtt!$A$47:$AM$66,AO$2+1,FALSE),VLOOKUP($D115,Calc_OppAtt!$A$47:$AM$66,AO$2+1,FALSE))</f>
        <v>1.101176471</v>
      </c>
      <c r="AP115" s="172">
        <f>MAX(VLOOKUP($C115,Calc_OppAtt!$A$47:$AM$66,AP$2+1,FALSE),VLOOKUP($D115,Calc_OppAtt!$A$47:$AM$66,AP$2+1,FALSE))</f>
        <v>1.178781636</v>
      </c>
      <c r="AQ115" s="170"/>
      <c r="AR115" s="170"/>
    </row>
    <row r="116" ht="12.75" customHeight="1">
      <c r="A116" s="170">
        <f t="shared" si="1"/>
        <v>8</v>
      </c>
      <c r="B116" s="170">
        <f t="shared" si="2"/>
        <v>10</v>
      </c>
      <c r="C116" s="140" t="str">
        <f t="array" ref="C116">INDEX(Fixtures!$A$2:$A$21,A116)</f>
        <v>Everton</v>
      </c>
      <c r="D116" s="140" t="str">
        <f t="array" ref="D116">INDEX(Fixtures!$A$2:$A$21,B116)</f>
        <v>Huddersfield</v>
      </c>
      <c r="E116" s="172">
        <f>MAX(VLOOKUP($C116,Calc_OppAtt!$A$47:$AM$66,E$2+1,FALSE),VLOOKUP($D116,Calc_OppAtt!$A$47:$AM$66,E$2+1,FALSE))</f>
        <v>1.101176471</v>
      </c>
      <c r="F116" s="172">
        <f>MAX(VLOOKUP($C116,Calc_OppAtt!$A$47:$AM$66,F$2+1,FALSE),VLOOKUP($D116,Calc_OppAtt!$A$47:$AM$66,F$2+1,FALSE))</f>
        <v>1.178781636</v>
      </c>
      <c r="G116" s="172">
        <f>MAX(VLOOKUP($C116,Calc_OppAtt!$A$47:$AM$66,G$2+1,FALSE),VLOOKUP($D116,Calc_OppAtt!$A$47:$AM$66,G$2+1,FALSE))</f>
        <v>1.178781636</v>
      </c>
      <c r="H116" s="172">
        <f>MAX(VLOOKUP($C116,Calc_OppAtt!$A$47:$AM$66,H$2+1,FALSE),VLOOKUP($D116,Calc_OppAtt!$A$47:$AM$66,H$2+1,FALSE))</f>
        <v>1.296660024</v>
      </c>
      <c r="I116" s="172">
        <f>MAX(VLOOKUP($C116,Calc_OppAtt!$A$47:$AM$66,I$2+1,FALSE),VLOOKUP($D116,Calc_OppAtt!$A$47:$AM$66,I$2+1,FALSE))</f>
        <v>1.65029444</v>
      </c>
      <c r="J116" s="172">
        <f>MAX(VLOOKUP($C116,Calc_OppAtt!$A$47:$AM$66,J$2+1,FALSE),VLOOKUP($D116,Calc_OppAtt!$A$47:$AM$66,J$2+1,FALSE))</f>
        <v>0.8644402649</v>
      </c>
      <c r="K116" s="172">
        <f>MAX(VLOOKUP($C116,Calc_OppAtt!$A$47:$AM$66,K$2+1,FALSE),VLOOKUP($D116,Calc_OppAtt!$A$47:$AM$66,K$2+1,FALSE))</f>
        <v>1.475821918</v>
      </c>
      <c r="L116" s="172">
        <f>MAX(VLOOKUP($C116,Calc_OppAtt!$A$47:$AM$66,L$2+1,FALSE),VLOOKUP($D116,Calc_OppAtt!$A$47:$AM$66,L$2+1,FALSE))</f>
        <v>0.8644402649</v>
      </c>
      <c r="M116" s="172">
        <f>MAX(VLOOKUP($C116,Calc_OppAtt!$A$47:$AM$66,M$2+1,FALSE),VLOOKUP($D116,Calc_OppAtt!$A$47:$AM$66,M$2+1,FALSE))</f>
        <v>1.100196294</v>
      </c>
      <c r="N116" s="172">
        <f>MAX(VLOOKUP($C116,Calc_OppAtt!$A$47:$AM$66,N$2+1,FALSE),VLOOKUP($D116,Calc_OppAtt!$A$47:$AM$66,N$2+1,FALSE))</f>
        <v>1.218074681</v>
      </c>
      <c r="O116" s="172">
        <f>MAX(VLOOKUP($C116,Calc_OppAtt!$A$47:$AM$66,O$2+1,FALSE),VLOOKUP($D116,Calc_OppAtt!$A$47:$AM$66,O$2+1,FALSE))</f>
        <v>1.475821918</v>
      </c>
      <c r="P116" s="172">
        <f>MAX(VLOOKUP($C116,Calc_OppAtt!$A$47:$AM$66,P$2+1,FALSE),VLOOKUP($D116,Calc_OppAtt!$A$47:$AM$66,P$2+1,FALSE))</f>
        <v>1.65029444</v>
      </c>
      <c r="Q116" s="172">
        <f>MAX(VLOOKUP($C116,Calc_OppAtt!$A$47:$AM$66,Q$2+1,FALSE),VLOOKUP($D116,Calc_OppAtt!$A$47:$AM$66,Q$2+1,FALSE))</f>
        <v>1.170479452</v>
      </c>
      <c r="R116" s="172">
        <f>MAX(VLOOKUP($C116,Calc_OppAtt!$A$47:$AM$66,R$2+1,FALSE),VLOOKUP($D116,Calc_OppAtt!$A$47:$AM$66,R$2+1,FALSE))</f>
        <v>1.139489338</v>
      </c>
      <c r="S116" s="172">
        <f>MAX(VLOOKUP($C116,Calc_OppAtt!$A$47:$AM$66,S$2+1,FALSE),VLOOKUP($D116,Calc_OppAtt!$A$47:$AM$66,S$2+1,FALSE))</f>
        <v>1.178781636</v>
      </c>
      <c r="T116" s="172">
        <f>MAX(VLOOKUP($C116,Calc_OppAtt!$A$47:$AM$66,T$2+1,FALSE),VLOOKUP($D116,Calc_OppAtt!$A$47:$AM$66,T$2+1,FALSE))</f>
        <v>1.296660024</v>
      </c>
      <c r="U116" s="172">
        <f>MAX(VLOOKUP($C116,Calc_OppAtt!$A$47:$AM$66,U$2+1,FALSE),VLOOKUP($D116,Calc_OppAtt!$A$47:$AM$66,U$2+1,FALSE))</f>
        <v>1.178781636</v>
      </c>
      <c r="V116" s="172">
        <f>MAX(VLOOKUP($C116,Calc_OppAtt!$A$47:$AM$66,V$2+1,FALSE),VLOOKUP($D116,Calc_OppAtt!$A$47:$AM$66,V$2+1,FALSE))</f>
        <v>1.178781636</v>
      </c>
      <c r="W116" s="172">
        <f>MAX(VLOOKUP($C116,Calc_OppAtt!$A$47:$AM$66,W$2+1,FALSE),VLOOKUP($D116,Calc_OppAtt!$A$47:$AM$66,W$2+1,FALSE))</f>
        <v>0.6679765344</v>
      </c>
      <c r="X116" s="172">
        <f>MAX(VLOOKUP($C116,Calc_OppAtt!$A$47:$AM$66,X$2+1,FALSE),VLOOKUP($D116,Calc_OppAtt!$A$47:$AM$66,X$2+1,FALSE))</f>
        <v>1.04</v>
      </c>
      <c r="Y116" s="172">
        <f>MAX(VLOOKUP($C116,Calc_OppAtt!$A$47:$AM$66,Y$2+1,FALSE),VLOOKUP($D116,Calc_OppAtt!$A$47:$AM$66,Y$2+1,FALSE))</f>
        <v>1.493123755</v>
      </c>
      <c r="Z116" s="172">
        <f>MAX(VLOOKUP($C116,Calc_OppAtt!$A$47:$AM$66,Z$2+1,FALSE),VLOOKUP($D116,Calc_OppAtt!$A$47:$AM$66,Z$2+1,FALSE))</f>
        <v>1.218074681</v>
      </c>
      <c r="AA116" s="172">
        <f>MAX(VLOOKUP($C116,Calc_OppAtt!$A$47:$AM$66,AA$2+1,FALSE),VLOOKUP($D116,Calc_OppAtt!$A$47:$AM$66,AA$2+1,FALSE))</f>
        <v>1.021610951</v>
      </c>
      <c r="AB116" s="172">
        <f>MAX(VLOOKUP($C116,Calc_OppAtt!$A$47:$AM$66,AB$2+1,FALSE),VLOOKUP($D116,Calc_OppAtt!$A$47:$AM$66,AB$2+1,FALSE))</f>
        <v>1.414538412</v>
      </c>
      <c r="AC116" s="172">
        <f>MAX(VLOOKUP($C116,Calc_OppAtt!$A$47:$AM$66,AC$2+1,FALSE),VLOOKUP($D116,Calc_OppAtt!$A$47:$AM$66,AC$2+1,FALSE))</f>
        <v>1.06869863</v>
      </c>
      <c r="AD116" s="172">
        <f>MAX(VLOOKUP($C116,Calc_OppAtt!$A$47:$AM$66,AD$2+1,FALSE),VLOOKUP($D116,Calc_OppAtt!$A$47:$AM$66,AD$2+1,FALSE))</f>
        <v>1.218074681</v>
      </c>
      <c r="AE116" s="172">
        <f>MAX(VLOOKUP($C116,Calc_OppAtt!$A$47:$AM$66,AE$2+1,FALSE),VLOOKUP($D116,Calc_OppAtt!$A$47:$AM$66,AE$2+1,FALSE))</f>
        <v>0.6679765344</v>
      </c>
      <c r="AF116" s="172">
        <f>MAX(VLOOKUP($C116,Calc_OppAtt!$A$47:$AM$66,AF$2+1,FALSE),VLOOKUP($D116,Calc_OppAtt!$A$47:$AM$66,AF$2+1,FALSE))</f>
        <v>1.06869863</v>
      </c>
      <c r="AG116" s="172">
        <f>MAX(VLOOKUP($C116,Calc_OppAtt!$A$47:$AM$66,AG$2+1,FALSE),VLOOKUP($D116,Calc_OppAtt!$A$47:$AM$66,AG$2+1,FALSE))</f>
        <v>1.100196294</v>
      </c>
      <c r="AH116" s="172">
        <f>MAX(VLOOKUP($C116,Calc_OppAtt!$A$47:$AM$66,AH$2+1,FALSE),VLOOKUP($D116,Calc_OppAtt!$A$47:$AM$66,AH$2+1,FALSE))</f>
        <v>1.218074681</v>
      </c>
      <c r="AI116" s="172">
        <f>MAX(VLOOKUP($C116,Calc_OppAtt!$A$47:$AM$66,AI$2+1,FALSE),VLOOKUP($D116,Calc_OppAtt!$A$47:$AM$66,AI$2+1,FALSE))</f>
        <v>1.021610951</v>
      </c>
      <c r="AJ116" s="172">
        <f>MAX(VLOOKUP($C116,Calc_OppAtt!$A$47:$AM$66,AJ$2+1,FALSE),VLOOKUP($D116,Calc_OppAtt!$A$47:$AM$66,AJ$2+1,FALSE))</f>
        <v>1.060903995</v>
      </c>
      <c r="AK116" s="172">
        <f>MAX(VLOOKUP($C116,Calc_OppAtt!$A$47:$AM$66,AK$2+1,FALSE),VLOOKUP($D116,Calc_OppAtt!$A$47:$AM$66,AK$2+1,FALSE))</f>
        <v>1.493123755</v>
      </c>
      <c r="AL116" s="172">
        <f>MAX(VLOOKUP($C116,Calc_OppAtt!$A$47:$AM$66,AL$2+1,FALSE),VLOOKUP($D116,Calc_OppAtt!$A$47:$AM$66,AL$2+1,FALSE))</f>
        <v>1.04</v>
      </c>
      <c r="AM116" s="172">
        <f>MAX(VLOOKUP($C116,Calc_OppAtt!$A$47:$AM$66,AM$2+1,FALSE),VLOOKUP($D116,Calc_OppAtt!$A$47:$AM$66,AM$2+1,FALSE))</f>
        <v>1.296660024</v>
      </c>
      <c r="AN116" s="172">
        <f>MAX(VLOOKUP($C116,Calc_OppAtt!$A$47:$AM$66,AN$2+1,FALSE),VLOOKUP($D116,Calc_OppAtt!$A$47:$AM$66,AN$2+1,FALSE))</f>
        <v>1.060903995</v>
      </c>
      <c r="AO116" s="172">
        <f>MAX(VLOOKUP($C116,Calc_OppAtt!$A$47:$AM$66,AO$2+1,FALSE),VLOOKUP($D116,Calc_OppAtt!$A$47:$AM$66,AO$2+1,FALSE))</f>
        <v>0.8644402649</v>
      </c>
      <c r="AP116" s="172">
        <f>MAX(VLOOKUP($C116,Calc_OppAtt!$A$47:$AM$66,AP$2+1,FALSE),VLOOKUP($D116,Calc_OppAtt!$A$47:$AM$66,AP$2+1,FALSE))</f>
        <v>1.021610951</v>
      </c>
      <c r="AQ116" s="170"/>
      <c r="AR116" s="170"/>
    </row>
    <row r="117" ht="12.75" customHeight="1">
      <c r="A117" s="170">
        <f t="shared" si="1"/>
        <v>8</v>
      </c>
      <c r="B117" s="170">
        <f t="shared" si="2"/>
        <v>11</v>
      </c>
      <c r="C117" s="140" t="str">
        <f t="array" ref="C117">INDEX(Fixtures!$A$2:$A$21,A117)</f>
        <v>Everton</v>
      </c>
      <c r="D117" s="140" t="str">
        <f t="array" ref="D117">INDEX(Fixtures!$A$2:$A$21,B117)</f>
        <v>Leicester</v>
      </c>
      <c r="E117" s="172">
        <f>MAX(VLOOKUP($C117,Calc_OppAtt!$A$47:$AM$66,E$2+1,FALSE),VLOOKUP($D117,Calc_OppAtt!$A$47:$AM$66,E$2+1,FALSE))</f>
        <v>1.101176471</v>
      </c>
      <c r="F117" s="172">
        <f>MAX(VLOOKUP($C117,Calc_OppAtt!$A$47:$AM$66,F$2+1,FALSE),VLOOKUP($D117,Calc_OppAtt!$A$47:$AM$66,F$2+1,FALSE))</f>
        <v>1.178781636</v>
      </c>
      <c r="G117" s="172">
        <f>MAX(VLOOKUP($C117,Calc_OppAtt!$A$47:$AM$66,G$2+1,FALSE),VLOOKUP($D117,Calc_OppAtt!$A$47:$AM$66,G$2+1,FALSE))</f>
        <v>1.178781636</v>
      </c>
      <c r="H117" s="172">
        <f>MAX(VLOOKUP($C117,Calc_OppAtt!$A$47:$AM$66,H$2+1,FALSE),VLOOKUP($D117,Calc_OppAtt!$A$47:$AM$66,H$2+1,FALSE))</f>
        <v>1.296660024</v>
      </c>
      <c r="I117" s="172">
        <f>MAX(VLOOKUP($C117,Calc_OppAtt!$A$47:$AM$66,I$2+1,FALSE),VLOOKUP($D117,Calc_OppAtt!$A$47:$AM$66,I$2+1,FALSE))</f>
        <v>1.65029444</v>
      </c>
      <c r="J117" s="172">
        <f>MAX(VLOOKUP($C117,Calc_OppAtt!$A$47:$AM$66,J$2+1,FALSE),VLOOKUP($D117,Calc_OppAtt!$A$47:$AM$66,J$2+1,FALSE))</f>
        <v>1.296660024</v>
      </c>
      <c r="K117" s="172">
        <f>MAX(VLOOKUP($C117,Calc_OppAtt!$A$47:$AM$66,K$2+1,FALSE),VLOOKUP($D117,Calc_OppAtt!$A$47:$AM$66,K$2+1,FALSE))</f>
        <v>1.475821918</v>
      </c>
      <c r="L117" s="172">
        <f>MAX(VLOOKUP($C117,Calc_OppAtt!$A$47:$AM$66,L$2+1,FALSE),VLOOKUP($D117,Calc_OppAtt!$A$47:$AM$66,L$2+1,FALSE))</f>
        <v>1.414538412</v>
      </c>
      <c r="M117" s="172">
        <f>MAX(VLOOKUP($C117,Calc_OppAtt!$A$47:$AM$66,M$2+1,FALSE),VLOOKUP($D117,Calc_OppAtt!$A$47:$AM$66,M$2+1,FALSE))</f>
        <v>1.100196294</v>
      </c>
      <c r="N117" s="172">
        <f>MAX(VLOOKUP($C117,Calc_OppAtt!$A$47:$AM$66,N$2+1,FALSE),VLOOKUP($D117,Calc_OppAtt!$A$47:$AM$66,N$2+1,FALSE))</f>
        <v>1.65029444</v>
      </c>
      <c r="O117" s="172">
        <f>MAX(VLOOKUP($C117,Calc_OppAtt!$A$47:$AM$66,O$2+1,FALSE),VLOOKUP($D117,Calc_OppAtt!$A$47:$AM$66,O$2+1,FALSE))</f>
        <v>1.139489338</v>
      </c>
      <c r="P117" s="172">
        <f>MAX(VLOOKUP($C117,Calc_OppAtt!$A$47:$AM$66,P$2+1,FALSE),VLOOKUP($D117,Calc_OppAtt!$A$47:$AM$66,P$2+1,FALSE))</f>
        <v>0.8644402649</v>
      </c>
      <c r="Q117" s="172">
        <f>MAX(VLOOKUP($C117,Calc_OppAtt!$A$47:$AM$66,Q$2+1,FALSE),VLOOKUP($D117,Calc_OppAtt!$A$47:$AM$66,Q$2+1,FALSE))</f>
        <v>1.170479452</v>
      </c>
      <c r="R117" s="172">
        <f>MAX(VLOOKUP($C117,Calc_OppAtt!$A$47:$AM$66,R$2+1,FALSE),VLOOKUP($D117,Calc_OppAtt!$A$47:$AM$66,R$2+1,FALSE))</f>
        <v>1.296660024</v>
      </c>
      <c r="S117" s="172">
        <f>MAX(VLOOKUP($C117,Calc_OppAtt!$A$47:$AM$66,S$2+1,FALSE),VLOOKUP($D117,Calc_OppAtt!$A$47:$AM$66,S$2+1,FALSE))</f>
        <v>1.178781636</v>
      </c>
      <c r="T117" s="172">
        <f>MAX(VLOOKUP($C117,Calc_OppAtt!$A$47:$AM$66,T$2+1,FALSE),VLOOKUP($D117,Calc_OppAtt!$A$47:$AM$66,T$2+1,FALSE))</f>
        <v>1.296660024</v>
      </c>
      <c r="U117" s="172">
        <f>MAX(VLOOKUP($C117,Calc_OppAtt!$A$47:$AM$66,U$2+1,FALSE),VLOOKUP($D117,Calc_OppAtt!$A$47:$AM$66,U$2+1,FALSE))</f>
        <v>1.060903995</v>
      </c>
      <c r="V117" s="172">
        <f>MAX(VLOOKUP($C117,Calc_OppAtt!$A$47:$AM$66,V$2+1,FALSE),VLOOKUP($D117,Calc_OppAtt!$A$47:$AM$66,V$2+1,FALSE))</f>
        <v>0.785854922</v>
      </c>
      <c r="W117" s="172">
        <f>MAX(VLOOKUP($C117,Calc_OppAtt!$A$47:$AM$66,W$2+1,FALSE),VLOOKUP($D117,Calc_OppAtt!$A$47:$AM$66,W$2+1,FALSE))</f>
        <v>0.6679765344</v>
      </c>
      <c r="X117" s="172">
        <f>MAX(VLOOKUP($C117,Calc_OppAtt!$A$47:$AM$66,X$2+1,FALSE),VLOOKUP($D117,Calc_OppAtt!$A$47:$AM$66,X$2+1,FALSE))</f>
        <v>1.170479452</v>
      </c>
      <c r="Y117" s="172">
        <f>MAX(VLOOKUP($C117,Calc_OppAtt!$A$47:$AM$66,Y$2+1,FALSE),VLOOKUP($D117,Calc_OppAtt!$A$47:$AM$66,Y$2+1,FALSE))</f>
        <v>1.493123755</v>
      </c>
      <c r="Z117" s="172">
        <f>MAX(VLOOKUP($C117,Calc_OppAtt!$A$47:$AM$66,Z$2+1,FALSE),VLOOKUP($D117,Calc_OppAtt!$A$47:$AM$66,Z$2+1,FALSE))</f>
        <v>1.218074681</v>
      </c>
      <c r="AA117" s="172">
        <f>MAX(VLOOKUP($C117,Calc_OppAtt!$A$47:$AM$66,AA$2+1,FALSE),VLOOKUP($D117,Calc_OppAtt!$A$47:$AM$66,AA$2+1,FALSE))</f>
        <v>1.101176471</v>
      </c>
      <c r="AB117" s="172">
        <f>MAX(VLOOKUP($C117,Calc_OppAtt!$A$47:$AM$66,AB$2+1,FALSE),VLOOKUP($D117,Calc_OppAtt!$A$47:$AM$66,AB$2+1,FALSE))</f>
        <v>0.9823179059</v>
      </c>
      <c r="AC117" s="172">
        <f>MAX(VLOOKUP($C117,Calc_OppAtt!$A$47:$AM$66,AC$2+1,FALSE),VLOOKUP($D117,Calc_OppAtt!$A$47:$AM$66,AC$2+1,FALSE))</f>
        <v>1.06869863</v>
      </c>
      <c r="AD117" s="172">
        <f>MAX(VLOOKUP($C117,Calc_OppAtt!$A$47:$AM$66,AD$2+1,FALSE),VLOOKUP($D117,Calc_OppAtt!$A$47:$AM$66,AD$2+1,FALSE))</f>
        <v>1.218074681</v>
      </c>
      <c r="AE117" s="172">
        <f>MAX(VLOOKUP($C117,Calc_OppAtt!$A$47:$AM$66,AE$2+1,FALSE),VLOOKUP($D117,Calc_OppAtt!$A$47:$AM$66,AE$2+1,FALSE))</f>
        <v>1.100196294</v>
      </c>
      <c r="AF117" s="172">
        <f>MAX(VLOOKUP($C117,Calc_OppAtt!$A$47:$AM$66,AF$2+1,FALSE),VLOOKUP($D117,Calc_OppAtt!$A$47:$AM$66,AF$2+1,FALSE))</f>
        <v>1.139489338</v>
      </c>
      <c r="AG117" s="172">
        <f>MAX(VLOOKUP($C117,Calc_OppAtt!$A$47:$AM$66,AG$2+1,FALSE),VLOOKUP($D117,Calc_OppAtt!$A$47:$AM$66,AG$2+1,FALSE))</f>
        <v>1.218074681</v>
      </c>
      <c r="AH117" s="172">
        <f>MAX(VLOOKUP($C117,Calc_OppAtt!$A$47:$AM$66,AH$2+1,FALSE),VLOOKUP($D117,Calc_OppAtt!$A$47:$AM$66,AH$2+1,FALSE))</f>
        <v>1.475821918</v>
      </c>
      <c r="AI117" s="172">
        <f>MAX(VLOOKUP($C117,Calc_OppAtt!$A$47:$AM$66,AI$2+1,FALSE),VLOOKUP($D117,Calc_OppAtt!$A$47:$AM$66,AI$2+1,FALSE))</f>
        <v>0.8644402649</v>
      </c>
      <c r="AJ117" s="172">
        <f>MAX(VLOOKUP($C117,Calc_OppAtt!$A$47:$AM$66,AJ$2+1,FALSE),VLOOKUP($D117,Calc_OppAtt!$A$47:$AM$66,AJ$2+1,FALSE))</f>
        <v>1.218074681</v>
      </c>
      <c r="AK117" s="172">
        <f>MAX(VLOOKUP($C117,Calc_OppAtt!$A$47:$AM$66,AK$2+1,FALSE),VLOOKUP($D117,Calc_OppAtt!$A$47:$AM$66,AK$2+1,FALSE))</f>
        <v>1.218074681</v>
      </c>
      <c r="AL117" s="172">
        <f>MAX(VLOOKUP($C117,Calc_OppAtt!$A$47:$AM$66,AL$2+1,FALSE),VLOOKUP($D117,Calc_OppAtt!$A$47:$AM$66,AL$2+1,FALSE))</f>
        <v>1.178781636</v>
      </c>
      <c r="AM117" s="172">
        <f>MAX(VLOOKUP($C117,Calc_OppAtt!$A$47:$AM$66,AM$2+1,FALSE),VLOOKUP($D117,Calc_OppAtt!$A$47:$AM$66,AM$2+1,FALSE))</f>
        <v>1.021610951</v>
      </c>
      <c r="AN117" s="172">
        <f>MAX(VLOOKUP($C117,Calc_OppAtt!$A$47:$AM$66,AN$2+1,FALSE),VLOOKUP($D117,Calc_OppAtt!$A$47:$AM$66,AN$2+1,FALSE))</f>
        <v>1.218074681</v>
      </c>
      <c r="AO117" s="172">
        <f>MAX(VLOOKUP($C117,Calc_OppAtt!$A$47:$AM$66,AO$2+1,FALSE),VLOOKUP($D117,Calc_OppAtt!$A$47:$AM$66,AO$2+1,FALSE))</f>
        <v>0.8644402649</v>
      </c>
      <c r="AP117" s="172">
        <f>MAX(VLOOKUP($C117,Calc_OppAtt!$A$47:$AM$66,AP$2+1,FALSE),VLOOKUP($D117,Calc_OppAtt!$A$47:$AM$66,AP$2+1,FALSE))</f>
        <v>0.8644402649</v>
      </c>
      <c r="AQ117" s="170"/>
      <c r="AR117" s="170"/>
    </row>
    <row r="118" ht="12.75" customHeight="1">
      <c r="A118" s="170">
        <f t="shared" si="1"/>
        <v>8</v>
      </c>
      <c r="B118" s="170">
        <f t="shared" si="2"/>
        <v>12</v>
      </c>
      <c r="C118" s="140" t="str">
        <f t="array" ref="C118">INDEX(Fixtures!$A$2:$A$21,A118)</f>
        <v>Everton</v>
      </c>
      <c r="D118" s="140" t="str">
        <f t="array" ref="D118">INDEX(Fixtures!$A$2:$A$21,B118)</f>
        <v>Liverpool</v>
      </c>
      <c r="E118" s="172">
        <f>MAX(VLOOKUP($C118,Calc_OppAtt!$A$47:$AM$66,E$2+1,FALSE),VLOOKUP($D118,Calc_OppAtt!$A$47:$AM$66,E$2+1,FALSE))</f>
        <v>1.65029444</v>
      </c>
      <c r="F118" s="172">
        <f>MAX(VLOOKUP($C118,Calc_OppAtt!$A$47:$AM$66,F$2+1,FALSE),VLOOKUP($D118,Calc_OppAtt!$A$47:$AM$66,F$2+1,FALSE))</f>
        <v>1.178781636</v>
      </c>
      <c r="G118" s="172">
        <f>MAX(VLOOKUP($C118,Calc_OppAtt!$A$47:$AM$66,G$2+1,FALSE),VLOOKUP($D118,Calc_OppAtt!$A$47:$AM$66,G$2+1,FALSE))</f>
        <v>1.178781636</v>
      </c>
      <c r="H118" s="172">
        <f>MAX(VLOOKUP($C118,Calc_OppAtt!$A$47:$AM$66,H$2+1,FALSE),VLOOKUP($D118,Calc_OppAtt!$A$47:$AM$66,H$2+1,FALSE))</f>
        <v>1.296660024</v>
      </c>
      <c r="I118" s="172">
        <f>MAX(VLOOKUP($C118,Calc_OppAtt!$A$47:$AM$66,I$2+1,FALSE),VLOOKUP($D118,Calc_OppAtt!$A$47:$AM$66,I$2+1,FALSE))</f>
        <v>1.65029444</v>
      </c>
      <c r="J118" s="172">
        <f>MAX(VLOOKUP($C118,Calc_OppAtt!$A$47:$AM$66,J$2+1,FALSE),VLOOKUP($D118,Calc_OppAtt!$A$47:$AM$66,J$2+1,FALSE))</f>
        <v>1.178781636</v>
      </c>
      <c r="K118" s="172">
        <f>MAX(VLOOKUP($C118,Calc_OppAtt!$A$47:$AM$66,K$2+1,FALSE),VLOOKUP($D118,Calc_OppAtt!$A$47:$AM$66,K$2+1,FALSE))</f>
        <v>1.475821918</v>
      </c>
      <c r="L118" s="172">
        <f>MAX(VLOOKUP($C118,Calc_OppAtt!$A$47:$AM$66,L$2+1,FALSE),VLOOKUP($D118,Calc_OppAtt!$A$47:$AM$66,L$2+1,FALSE))</f>
        <v>0.8644402649</v>
      </c>
      <c r="M118" s="172">
        <f>MAX(VLOOKUP($C118,Calc_OppAtt!$A$47:$AM$66,M$2+1,FALSE),VLOOKUP($D118,Calc_OppAtt!$A$47:$AM$66,M$2+1,FALSE))</f>
        <v>1.100196294</v>
      </c>
      <c r="N118" s="172">
        <f>MAX(VLOOKUP($C118,Calc_OppAtt!$A$47:$AM$66,N$2+1,FALSE),VLOOKUP($D118,Calc_OppAtt!$A$47:$AM$66,N$2+1,FALSE))</f>
        <v>1.170479452</v>
      </c>
      <c r="O118" s="172">
        <f>MAX(VLOOKUP($C118,Calc_OppAtt!$A$47:$AM$66,O$2+1,FALSE),VLOOKUP($D118,Calc_OppAtt!$A$47:$AM$66,O$2+1,FALSE))</f>
        <v>1.139489338</v>
      </c>
      <c r="P118" s="172">
        <f>MAX(VLOOKUP($C118,Calc_OppAtt!$A$47:$AM$66,P$2+1,FALSE),VLOOKUP($D118,Calc_OppAtt!$A$47:$AM$66,P$2+1,FALSE))</f>
        <v>1.475821918</v>
      </c>
      <c r="Q118" s="172">
        <f>MAX(VLOOKUP($C118,Calc_OppAtt!$A$47:$AM$66,Q$2+1,FALSE),VLOOKUP($D118,Calc_OppAtt!$A$47:$AM$66,Q$2+1,FALSE))</f>
        <v>1.218074681</v>
      </c>
      <c r="R118" s="172">
        <f>MAX(VLOOKUP($C118,Calc_OppAtt!$A$47:$AM$66,R$2+1,FALSE),VLOOKUP($D118,Calc_OppAtt!$A$47:$AM$66,R$2+1,FALSE))</f>
        <v>1.414538412</v>
      </c>
      <c r="S118" s="172">
        <f>MAX(VLOOKUP($C118,Calc_OppAtt!$A$47:$AM$66,S$2+1,FALSE),VLOOKUP($D118,Calc_OppAtt!$A$47:$AM$66,S$2+1,FALSE))</f>
        <v>1.178781636</v>
      </c>
      <c r="T118" s="172">
        <f>MAX(VLOOKUP($C118,Calc_OppAtt!$A$47:$AM$66,T$2+1,FALSE),VLOOKUP($D118,Calc_OppAtt!$A$47:$AM$66,T$2+1,FALSE))</f>
        <v>1.296660024</v>
      </c>
      <c r="U118" s="172">
        <f>MAX(VLOOKUP($C118,Calc_OppAtt!$A$47:$AM$66,U$2+1,FALSE),VLOOKUP($D118,Calc_OppAtt!$A$47:$AM$66,U$2+1,FALSE))</f>
        <v>0.7465618773</v>
      </c>
      <c r="V118" s="172">
        <f>MAX(VLOOKUP($C118,Calc_OppAtt!$A$47:$AM$66,V$2+1,FALSE),VLOOKUP($D118,Calc_OppAtt!$A$47:$AM$66,V$2+1,FALSE))</f>
        <v>1.101176471</v>
      </c>
      <c r="W118" s="172">
        <f>MAX(VLOOKUP($C118,Calc_OppAtt!$A$47:$AM$66,W$2+1,FALSE),VLOOKUP($D118,Calc_OppAtt!$A$47:$AM$66,W$2+1,FALSE))</f>
        <v>1.178781636</v>
      </c>
      <c r="X118" s="172">
        <f>MAX(VLOOKUP($C118,Calc_OppAtt!$A$47:$AM$66,X$2+1,FALSE),VLOOKUP($D118,Calc_OppAtt!$A$47:$AM$66,X$2+1,FALSE))</f>
        <v>1.218074681</v>
      </c>
      <c r="Y118" s="172">
        <f>MAX(VLOOKUP($C118,Calc_OppAtt!$A$47:$AM$66,Y$2+1,FALSE),VLOOKUP($D118,Calc_OppAtt!$A$47:$AM$66,Y$2+1,FALSE))</f>
        <v>1.493123755</v>
      </c>
      <c r="Z118" s="172">
        <f>MAX(VLOOKUP($C118,Calc_OppAtt!$A$47:$AM$66,Z$2+1,FALSE),VLOOKUP($D118,Calc_OppAtt!$A$47:$AM$66,Z$2+1,FALSE))</f>
        <v>1.218074681</v>
      </c>
      <c r="AA118" s="172">
        <f>MAX(VLOOKUP($C118,Calc_OppAtt!$A$47:$AM$66,AA$2+1,FALSE),VLOOKUP($D118,Calc_OppAtt!$A$47:$AM$66,AA$2+1,FALSE))</f>
        <v>1.100196294</v>
      </c>
      <c r="AB118" s="172">
        <f>MAX(VLOOKUP($C118,Calc_OppAtt!$A$47:$AM$66,AB$2+1,FALSE),VLOOKUP($D118,Calc_OppAtt!$A$47:$AM$66,AB$2+1,FALSE))</f>
        <v>1.493123755</v>
      </c>
      <c r="AC118" s="172">
        <f>MAX(VLOOKUP($C118,Calc_OppAtt!$A$47:$AM$66,AC$2+1,FALSE),VLOOKUP($D118,Calc_OppAtt!$A$47:$AM$66,AC$2+1,FALSE))</f>
        <v>1.06869863</v>
      </c>
      <c r="AD118" s="172">
        <f>MAX(VLOOKUP($C118,Calc_OppAtt!$A$47:$AM$66,AD$2+1,FALSE),VLOOKUP($D118,Calc_OppAtt!$A$47:$AM$66,AD$2+1,FALSE))</f>
        <v>1.218074681</v>
      </c>
      <c r="AE118" s="172">
        <f>MAX(VLOOKUP($C118,Calc_OppAtt!$A$47:$AM$66,AE$2+1,FALSE),VLOOKUP($D118,Calc_OppAtt!$A$47:$AM$66,AE$2+1,FALSE))</f>
        <v>0.5108058486</v>
      </c>
      <c r="AF118" s="172">
        <f>MAX(VLOOKUP($C118,Calc_OppAtt!$A$47:$AM$66,AF$2+1,FALSE),VLOOKUP($D118,Calc_OppAtt!$A$47:$AM$66,AF$2+1,FALSE))</f>
        <v>1.296660024</v>
      </c>
      <c r="AG118" s="172">
        <f>MAX(VLOOKUP($C118,Calc_OppAtt!$A$47:$AM$66,AG$2+1,FALSE),VLOOKUP($D118,Calc_OppAtt!$A$47:$AM$66,AG$2+1,FALSE))</f>
        <v>1.100196294</v>
      </c>
      <c r="AH118" s="172">
        <f>MAX(VLOOKUP($C118,Calc_OppAtt!$A$47:$AM$66,AH$2+1,FALSE),VLOOKUP($D118,Calc_OppAtt!$A$47:$AM$66,AH$2+1,FALSE))</f>
        <v>0.8644402649</v>
      </c>
      <c r="AI118" s="172">
        <f>MAX(VLOOKUP($C118,Calc_OppAtt!$A$47:$AM$66,AI$2+1,FALSE),VLOOKUP($D118,Calc_OppAtt!$A$47:$AM$66,AI$2+1,FALSE))</f>
        <v>1.04</v>
      </c>
      <c r="AJ118" s="172">
        <f>MAX(VLOOKUP($C118,Calc_OppAtt!$A$47:$AM$66,AJ$2+1,FALSE),VLOOKUP($D118,Calc_OppAtt!$A$47:$AM$66,AJ$2+1,FALSE))</f>
        <v>1.021610951</v>
      </c>
      <c r="AK118" s="172">
        <f>MAX(VLOOKUP($C118,Calc_OppAtt!$A$47:$AM$66,AK$2+1,FALSE),VLOOKUP($D118,Calc_OppAtt!$A$47:$AM$66,AK$2+1,FALSE))</f>
        <v>1.218074681</v>
      </c>
      <c r="AL118" s="172">
        <f>MAX(VLOOKUP($C118,Calc_OppAtt!$A$47:$AM$66,AL$2+1,FALSE),VLOOKUP($D118,Calc_OppAtt!$A$47:$AM$66,AL$2+1,FALSE))</f>
        <v>1.04</v>
      </c>
      <c r="AM118" s="172">
        <f>MAX(VLOOKUP($C118,Calc_OppAtt!$A$47:$AM$66,AM$2+1,FALSE),VLOOKUP($D118,Calc_OppAtt!$A$47:$AM$66,AM$2+1,FALSE))</f>
        <v>0.9788235294</v>
      </c>
      <c r="AN118" s="172">
        <f>MAX(VLOOKUP($C118,Calc_OppAtt!$A$47:$AM$66,AN$2+1,FALSE),VLOOKUP($D118,Calc_OppAtt!$A$47:$AM$66,AN$2+1,FALSE))</f>
        <v>1.296660024</v>
      </c>
      <c r="AO118" s="172">
        <f>MAX(VLOOKUP($C118,Calc_OppAtt!$A$47:$AM$66,AO$2+1,FALSE),VLOOKUP($D118,Calc_OppAtt!$A$47:$AM$66,AO$2+1,FALSE))</f>
        <v>0.8644402649</v>
      </c>
      <c r="AP118" s="172">
        <f>MAX(VLOOKUP($C118,Calc_OppAtt!$A$47:$AM$66,AP$2+1,FALSE),VLOOKUP($D118,Calc_OppAtt!$A$47:$AM$66,AP$2+1,FALSE))</f>
        <v>1.06869863</v>
      </c>
      <c r="AQ118" s="170"/>
      <c r="AR118" s="170"/>
    </row>
    <row r="119" ht="12.75" customHeight="1">
      <c r="A119" s="170">
        <f t="shared" si="1"/>
        <v>8</v>
      </c>
      <c r="B119" s="170">
        <f t="shared" si="2"/>
        <v>13</v>
      </c>
      <c r="C119" s="140" t="str">
        <f t="array" ref="C119">INDEX(Fixtures!$A$2:$A$21,A119)</f>
        <v>Everton</v>
      </c>
      <c r="D119" s="140" t="str">
        <f t="array" ref="D119">INDEX(Fixtures!$A$2:$A$21,B119)</f>
        <v>Man City</v>
      </c>
      <c r="E119" s="172">
        <f>MAX(VLOOKUP($C119,Calc_OppAtt!$A$47:$AM$66,E$2+1,FALSE),VLOOKUP($D119,Calc_OppAtt!$A$47:$AM$66,E$2+1,FALSE))</f>
        <v>1.101176471</v>
      </c>
      <c r="F119" s="172">
        <f>MAX(VLOOKUP($C119,Calc_OppAtt!$A$47:$AM$66,F$2+1,FALSE),VLOOKUP($D119,Calc_OppAtt!$A$47:$AM$66,F$2+1,FALSE))</f>
        <v>1.296660024</v>
      </c>
      <c r="G119" s="172">
        <f>MAX(VLOOKUP($C119,Calc_OppAtt!$A$47:$AM$66,G$2+1,FALSE),VLOOKUP($D119,Calc_OppAtt!$A$47:$AM$66,G$2+1,FALSE))</f>
        <v>1.178781636</v>
      </c>
      <c r="H119" s="172">
        <f>MAX(VLOOKUP($C119,Calc_OppAtt!$A$47:$AM$66,H$2+1,FALSE),VLOOKUP($D119,Calc_OppAtt!$A$47:$AM$66,H$2+1,FALSE))</f>
        <v>1.296660024</v>
      </c>
      <c r="I119" s="172">
        <f>MAX(VLOOKUP($C119,Calc_OppAtt!$A$47:$AM$66,I$2+1,FALSE),VLOOKUP($D119,Calc_OppAtt!$A$47:$AM$66,I$2+1,FALSE))</f>
        <v>1.65029444</v>
      </c>
      <c r="J119" s="172">
        <f>MAX(VLOOKUP($C119,Calc_OppAtt!$A$47:$AM$66,J$2+1,FALSE),VLOOKUP($D119,Calc_OppAtt!$A$47:$AM$66,J$2+1,FALSE))</f>
        <v>0.9788235294</v>
      </c>
      <c r="K119" s="172">
        <f>MAX(VLOOKUP($C119,Calc_OppAtt!$A$47:$AM$66,K$2+1,FALSE),VLOOKUP($D119,Calc_OppAtt!$A$47:$AM$66,K$2+1,FALSE))</f>
        <v>1.475821918</v>
      </c>
      <c r="L119" s="172">
        <f>MAX(VLOOKUP($C119,Calc_OppAtt!$A$47:$AM$66,L$2+1,FALSE),VLOOKUP($D119,Calc_OppAtt!$A$47:$AM$66,L$2+1,FALSE))</f>
        <v>0.8644402649</v>
      </c>
      <c r="M119" s="172">
        <f>MAX(VLOOKUP($C119,Calc_OppAtt!$A$47:$AM$66,M$2+1,FALSE),VLOOKUP($D119,Calc_OppAtt!$A$47:$AM$66,M$2+1,FALSE))</f>
        <v>1.100196294</v>
      </c>
      <c r="N119" s="172">
        <f>MAX(VLOOKUP($C119,Calc_OppAtt!$A$47:$AM$66,N$2+1,FALSE),VLOOKUP($D119,Calc_OppAtt!$A$47:$AM$66,N$2+1,FALSE))</f>
        <v>0.6286834896</v>
      </c>
      <c r="O119" s="172">
        <f>MAX(VLOOKUP($C119,Calc_OppAtt!$A$47:$AM$66,O$2+1,FALSE),VLOOKUP($D119,Calc_OppAtt!$A$47:$AM$66,O$2+1,FALSE))</f>
        <v>1.178781636</v>
      </c>
      <c r="P119" s="172">
        <f>MAX(VLOOKUP($C119,Calc_OppAtt!$A$47:$AM$66,P$2+1,FALSE),VLOOKUP($D119,Calc_OppAtt!$A$47:$AM$66,P$2+1,FALSE))</f>
        <v>0.7465618773</v>
      </c>
      <c r="Q119" s="172">
        <f>MAX(VLOOKUP($C119,Calc_OppAtt!$A$47:$AM$66,Q$2+1,FALSE),VLOOKUP($D119,Calc_OppAtt!$A$47:$AM$66,Q$2+1,FALSE))</f>
        <v>1.170479452</v>
      </c>
      <c r="R119" s="172">
        <f>MAX(VLOOKUP($C119,Calc_OppAtt!$A$47:$AM$66,R$2+1,FALSE),VLOOKUP($D119,Calc_OppAtt!$A$47:$AM$66,R$2+1,FALSE))</f>
        <v>1.218074681</v>
      </c>
      <c r="S119" s="172">
        <f>MAX(VLOOKUP($C119,Calc_OppAtt!$A$47:$AM$66,S$2+1,FALSE),VLOOKUP($D119,Calc_OppAtt!$A$47:$AM$66,S$2+1,FALSE))</f>
        <v>1.218074681</v>
      </c>
      <c r="T119" s="172">
        <f>MAX(VLOOKUP($C119,Calc_OppAtt!$A$47:$AM$66,T$2+1,FALSE),VLOOKUP($D119,Calc_OppAtt!$A$47:$AM$66,T$2+1,FALSE))</f>
        <v>1.296660024</v>
      </c>
      <c r="U119" s="172">
        <f>MAX(VLOOKUP($C119,Calc_OppAtt!$A$47:$AM$66,U$2+1,FALSE),VLOOKUP($D119,Calc_OppAtt!$A$47:$AM$66,U$2+1,FALSE))</f>
        <v>1.414538412</v>
      </c>
      <c r="V119" s="172">
        <f>MAX(VLOOKUP($C119,Calc_OppAtt!$A$47:$AM$66,V$2+1,FALSE),VLOOKUP($D119,Calc_OppAtt!$A$47:$AM$66,V$2+1,FALSE))</f>
        <v>1.100196294</v>
      </c>
      <c r="W119" s="172">
        <f>MAX(VLOOKUP($C119,Calc_OppAtt!$A$47:$AM$66,W$2+1,FALSE),VLOOKUP($D119,Calc_OppAtt!$A$47:$AM$66,W$2+1,FALSE))</f>
        <v>0.8644402649</v>
      </c>
      <c r="X119" s="172">
        <f>MAX(VLOOKUP($C119,Calc_OppAtt!$A$47:$AM$66,X$2+1,FALSE),VLOOKUP($D119,Calc_OppAtt!$A$47:$AM$66,X$2+1,FALSE))</f>
        <v>1.021610951</v>
      </c>
      <c r="Y119" s="172">
        <f>MAX(VLOOKUP($C119,Calc_OppAtt!$A$47:$AM$66,Y$2+1,FALSE),VLOOKUP($D119,Calc_OppAtt!$A$47:$AM$66,Y$2+1,FALSE))</f>
        <v>1.493123755</v>
      </c>
      <c r="Z119" s="172">
        <f>MAX(VLOOKUP($C119,Calc_OppAtt!$A$47:$AM$66,Z$2+1,FALSE),VLOOKUP($D119,Calc_OppAtt!$A$47:$AM$66,Z$2+1,FALSE))</f>
        <v>1.218074681</v>
      </c>
      <c r="AA119" s="172">
        <f>MAX(VLOOKUP($C119,Calc_OppAtt!$A$47:$AM$66,AA$2+1,FALSE),VLOOKUP($D119,Calc_OppAtt!$A$47:$AM$66,AA$2+1,FALSE))</f>
        <v>1.021610951</v>
      </c>
      <c r="AB119" s="172">
        <f>MAX(VLOOKUP($C119,Calc_OppAtt!$A$47:$AM$66,AB$2+1,FALSE),VLOOKUP($D119,Calc_OppAtt!$A$47:$AM$66,AB$2+1,FALSE))</f>
        <v>0.9823179059</v>
      </c>
      <c r="AC119" s="172">
        <f>MAX(VLOOKUP($C119,Calc_OppAtt!$A$47:$AM$66,AC$2+1,FALSE),VLOOKUP($D119,Calc_OppAtt!$A$47:$AM$66,AC$2+1,FALSE))</f>
        <v>1.218074681</v>
      </c>
      <c r="AD119" s="172">
        <f>MAX(VLOOKUP($C119,Calc_OppAtt!$A$47:$AM$66,AD$2+1,FALSE),VLOOKUP($D119,Calc_OppAtt!$A$47:$AM$66,AD$2+1,FALSE))</f>
        <v>1.218074681</v>
      </c>
      <c r="AE119" s="172">
        <f>MAX(VLOOKUP($C119,Calc_OppAtt!$A$47:$AM$66,AE$2+1,FALSE),VLOOKUP($D119,Calc_OppAtt!$A$47:$AM$66,AE$2+1,FALSE))</f>
        <v>0.8644402649</v>
      </c>
      <c r="AF119" s="172">
        <f>MAX(VLOOKUP($C119,Calc_OppAtt!$A$47:$AM$66,AF$2+1,FALSE),VLOOKUP($D119,Calc_OppAtt!$A$47:$AM$66,AF$2+1,FALSE))</f>
        <v>1.65029444</v>
      </c>
      <c r="AG119" s="172">
        <f>MAX(VLOOKUP($C119,Calc_OppAtt!$A$47:$AM$66,AG$2+1,FALSE),VLOOKUP($D119,Calc_OppAtt!$A$47:$AM$66,AG$2+1,FALSE))</f>
        <v>1.178781636</v>
      </c>
      <c r="AH119" s="172">
        <f>MAX(VLOOKUP($C119,Calc_OppAtt!$A$47:$AM$66,AH$2+1,FALSE),VLOOKUP($D119,Calc_OppAtt!$A$47:$AM$66,AH$2+1,FALSE))</f>
        <v>1.296660024</v>
      </c>
      <c r="AI119" s="172">
        <f>MAX(VLOOKUP($C119,Calc_OppAtt!$A$47:$AM$66,AI$2+1,FALSE),VLOOKUP($D119,Calc_OppAtt!$A$47:$AM$66,AI$2+1,FALSE))</f>
        <v>0.8644402649</v>
      </c>
      <c r="AJ119" s="172">
        <f>MAX(VLOOKUP($C119,Calc_OppAtt!$A$47:$AM$66,AJ$2+1,FALSE),VLOOKUP($D119,Calc_OppAtt!$A$47:$AM$66,AJ$2+1,FALSE))</f>
        <v>1.04</v>
      </c>
      <c r="AK119" s="172">
        <f>MAX(VLOOKUP($C119,Calc_OppAtt!$A$47:$AM$66,AK$2+1,FALSE),VLOOKUP($D119,Calc_OppAtt!$A$47:$AM$66,AK$2+1,FALSE))</f>
        <v>1.218074681</v>
      </c>
      <c r="AL119" s="172">
        <f>MAX(VLOOKUP($C119,Calc_OppAtt!$A$47:$AM$66,AL$2+1,FALSE),VLOOKUP($D119,Calc_OppAtt!$A$47:$AM$66,AL$2+1,FALSE))</f>
        <v>1.060903995</v>
      </c>
      <c r="AM119" s="172">
        <f>MAX(VLOOKUP($C119,Calc_OppAtt!$A$47:$AM$66,AM$2+1,FALSE),VLOOKUP($D119,Calc_OppAtt!$A$47:$AM$66,AM$2+1,FALSE))</f>
        <v>0.785854922</v>
      </c>
      <c r="AN119" s="172">
        <f>MAX(VLOOKUP($C119,Calc_OppAtt!$A$47:$AM$66,AN$2+1,FALSE),VLOOKUP($D119,Calc_OppAtt!$A$47:$AM$66,AN$2+1,FALSE))</f>
        <v>1.060903995</v>
      </c>
      <c r="AO119" s="172">
        <f>MAX(VLOOKUP($C119,Calc_OppAtt!$A$47:$AM$66,AO$2+1,FALSE),VLOOKUP($D119,Calc_OppAtt!$A$47:$AM$66,AO$2+1,FALSE))</f>
        <v>1.493123755</v>
      </c>
      <c r="AP119" s="172">
        <f>MAX(VLOOKUP($C119,Calc_OppAtt!$A$47:$AM$66,AP$2+1,FALSE),VLOOKUP($D119,Calc_OppAtt!$A$47:$AM$66,AP$2+1,FALSE))</f>
        <v>0.9823179059</v>
      </c>
      <c r="AQ119" s="170"/>
      <c r="AR119" s="170"/>
    </row>
    <row r="120" ht="12.75" customHeight="1">
      <c r="A120" s="170">
        <f t="shared" si="1"/>
        <v>8</v>
      </c>
      <c r="B120" s="170">
        <f t="shared" si="2"/>
        <v>14</v>
      </c>
      <c r="C120" s="140" t="str">
        <f t="array" ref="C120">INDEX(Fixtures!$A$2:$A$21,A120)</f>
        <v>Everton</v>
      </c>
      <c r="D120" s="140" t="str">
        <f t="array" ref="D120">INDEX(Fixtures!$A$2:$A$21,B120)</f>
        <v>Man Utd</v>
      </c>
      <c r="E120" s="172">
        <f>MAX(VLOOKUP($C120,Calc_OppAtt!$A$47:$AM$66,E$2+1,FALSE),VLOOKUP($D120,Calc_OppAtt!$A$47:$AM$66,E$2+1,FALSE))</f>
        <v>1.493123755</v>
      </c>
      <c r="F120" s="172">
        <f>MAX(VLOOKUP($C120,Calc_OppAtt!$A$47:$AM$66,F$2+1,FALSE),VLOOKUP($D120,Calc_OppAtt!$A$47:$AM$66,F$2+1,FALSE))</f>
        <v>1.178781636</v>
      </c>
      <c r="G120" s="172">
        <f>MAX(VLOOKUP($C120,Calc_OppAtt!$A$47:$AM$66,G$2+1,FALSE),VLOOKUP($D120,Calc_OppAtt!$A$47:$AM$66,G$2+1,FALSE))</f>
        <v>1.178781636</v>
      </c>
      <c r="H120" s="172">
        <f>MAX(VLOOKUP($C120,Calc_OppAtt!$A$47:$AM$66,H$2+1,FALSE),VLOOKUP($D120,Calc_OppAtt!$A$47:$AM$66,H$2+1,FALSE))</f>
        <v>1.296660024</v>
      </c>
      <c r="I120" s="172">
        <f>MAX(VLOOKUP($C120,Calc_OppAtt!$A$47:$AM$66,I$2+1,FALSE),VLOOKUP($D120,Calc_OppAtt!$A$47:$AM$66,I$2+1,FALSE))</f>
        <v>1.65029444</v>
      </c>
      <c r="J120" s="172">
        <f>MAX(VLOOKUP($C120,Calc_OppAtt!$A$47:$AM$66,J$2+1,FALSE),VLOOKUP($D120,Calc_OppAtt!$A$47:$AM$66,J$2+1,FALSE))</f>
        <v>1.06869863</v>
      </c>
      <c r="K120" s="172">
        <f>MAX(VLOOKUP($C120,Calc_OppAtt!$A$47:$AM$66,K$2+1,FALSE),VLOOKUP($D120,Calc_OppAtt!$A$47:$AM$66,K$2+1,FALSE))</f>
        <v>1.475821918</v>
      </c>
      <c r="L120" s="172">
        <f>MAX(VLOOKUP($C120,Calc_OppAtt!$A$47:$AM$66,L$2+1,FALSE),VLOOKUP($D120,Calc_OppAtt!$A$47:$AM$66,L$2+1,FALSE))</f>
        <v>1.178781636</v>
      </c>
      <c r="M120" s="172">
        <f>MAX(VLOOKUP($C120,Calc_OppAtt!$A$47:$AM$66,M$2+1,FALSE),VLOOKUP($D120,Calc_OppAtt!$A$47:$AM$66,M$2+1,FALSE))</f>
        <v>1.100196294</v>
      </c>
      <c r="N120" s="172">
        <f>MAX(VLOOKUP($C120,Calc_OppAtt!$A$47:$AM$66,N$2+1,FALSE),VLOOKUP($D120,Calc_OppAtt!$A$47:$AM$66,N$2+1,FALSE))</f>
        <v>1.414538412</v>
      </c>
      <c r="O120" s="172">
        <f>MAX(VLOOKUP($C120,Calc_OppAtt!$A$47:$AM$66,O$2+1,FALSE),VLOOKUP($D120,Calc_OppAtt!$A$47:$AM$66,O$2+1,FALSE))</f>
        <v>1.178781636</v>
      </c>
      <c r="P120" s="172">
        <f>MAX(VLOOKUP($C120,Calc_OppAtt!$A$47:$AM$66,P$2+1,FALSE),VLOOKUP($D120,Calc_OppAtt!$A$47:$AM$66,P$2+1,FALSE))</f>
        <v>0.6286834896</v>
      </c>
      <c r="Q120" s="172">
        <f>MAX(VLOOKUP($C120,Calc_OppAtt!$A$47:$AM$66,Q$2+1,FALSE),VLOOKUP($D120,Calc_OppAtt!$A$47:$AM$66,Q$2+1,FALSE))</f>
        <v>1.170479452</v>
      </c>
      <c r="R120" s="172">
        <f>MAX(VLOOKUP($C120,Calc_OppAtt!$A$47:$AM$66,R$2+1,FALSE),VLOOKUP($D120,Calc_OppAtt!$A$47:$AM$66,R$2+1,FALSE))</f>
        <v>1.021610951</v>
      </c>
      <c r="S120" s="172">
        <f>MAX(VLOOKUP($C120,Calc_OppAtt!$A$47:$AM$66,S$2+1,FALSE),VLOOKUP($D120,Calc_OppAtt!$A$47:$AM$66,S$2+1,FALSE))</f>
        <v>1.218074681</v>
      </c>
      <c r="T120" s="172">
        <f>MAX(VLOOKUP($C120,Calc_OppAtt!$A$47:$AM$66,T$2+1,FALSE),VLOOKUP($D120,Calc_OppAtt!$A$47:$AM$66,T$2+1,FALSE))</f>
        <v>1.475821918</v>
      </c>
      <c r="U120" s="172">
        <f>MAX(VLOOKUP($C120,Calc_OppAtt!$A$47:$AM$66,U$2+1,FALSE),VLOOKUP($D120,Calc_OppAtt!$A$47:$AM$66,U$2+1,FALSE))</f>
        <v>0.5500981468</v>
      </c>
      <c r="V120" s="172">
        <f>MAX(VLOOKUP($C120,Calc_OppAtt!$A$47:$AM$66,V$2+1,FALSE),VLOOKUP($D120,Calc_OppAtt!$A$47:$AM$66,V$2+1,FALSE))</f>
        <v>0.9788235294</v>
      </c>
      <c r="W120" s="172">
        <f>MAX(VLOOKUP($C120,Calc_OppAtt!$A$47:$AM$66,W$2+1,FALSE),VLOOKUP($D120,Calc_OppAtt!$A$47:$AM$66,W$2+1,FALSE))</f>
        <v>1.296660024</v>
      </c>
      <c r="X120" s="172">
        <f>MAX(VLOOKUP($C120,Calc_OppAtt!$A$47:$AM$66,X$2+1,FALSE),VLOOKUP($D120,Calc_OppAtt!$A$47:$AM$66,X$2+1,FALSE))</f>
        <v>1.218074681</v>
      </c>
      <c r="Y120" s="172">
        <f>MAX(VLOOKUP($C120,Calc_OppAtt!$A$47:$AM$66,Y$2+1,FALSE),VLOOKUP($D120,Calc_OppAtt!$A$47:$AM$66,Y$2+1,FALSE))</f>
        <v>1.493123755</v>
      </c>
      <c r="Z120" s="172">
        <f>MAX(VLOOKUP($C120,Calc_OppAtt!$A$47:$AM$66,Z$2+1,FALSE),VLOOKUP($D120,Calc_OppAtt!$A$47:$AM$66,Z$2+1,FALSE))</f>
        <v>1.218074681</v>
      </c>
      <c r="AA120" s="172">
        <f>MAX(VLOOKUP($C120,Calc_OppAtt!$A$47:$AM$66,AA$2+1,FALSE),VLOOKUP($D120,Calc_OppAtt!$A$47:$AM$66,AA$2+1,FALSE))</f>
        <v>1.139489338</v>
      </c>
      <c r="AB120" s="172">
        <f>MAX(VLOOKUP($C120,Calc_OppAtt!$A$47:$AM$66,AB$2+1,FALSE),VLOOKUP($D120,Calc_OppAtt!$A$47:$AM$66,AB$2+1,FALSE))</f>
        <v>0.9823179059</v>
      </c>
      <c r="AC120" s="172">
        <f>MAX(VLOOKUP($C120,Calc_OppAtt!$A$47:$AM$66,AC$2+1,FALSE),VLOOKUP($D120,Calc_OppAtt!$A$47:$AM$66,AC$2+1,FALSE))</f>
        <v>1.06869863</v>
      </c>
      <c r="AD120" s="172">
        <f>MAX(VLOOKUP($C120,Calc_OppAtt!$A$47:$AM$66,AD$2+1,FALSE),VLOOKUP($D120,Calc_OppAtt!$A$47:$AM$66,AD$2+1,FALSE))</f>
        <v>1.218074681</v>
      </c>
      <c r="AE120" s="172">
        <f>MAX(VLOOKUP($C120,Calc_OppAtt!$A$47:$AM$66,AE$2+1,FALSE),VLOOKUP($D120,Calc_OppAtt!$A$47:$AM$66,AE$2+1,FALSE))</f>
        <v>1.100196294</v>
      </c>
      <c r="AF120" s="172">
        <f>MAX(VLOOKUP($C120,Calc_OppAtt!$A$47:$AM$66,AF$2+1,FALSE),VLOOKUP($D120,Calc_OppAtt!$A$47:$AM$66,AF$2+1,FALSE))</f>
        <v>1.060903995</v>
      </c>
      <c r="AG120" s="172">
        <f>MAX(VLOOKUP($C120,Calc_OppAtt!$A$47:$AM$66,AG$2+1,FALSE),VLOOKUP($D120,Calc_OppAtt!$A$47:$AM$66,AG$2+1,FALSE))</f>
        <v>1.178781636</v>
      </c>
      <c r="AH120" s="172">
        <f>MAX(VLOOKUP($C120,Calc_OppAtt!$A$47:$AM$66,AH$2+1,FALSE),VLOOKUP($D120,Calc_OppAtt!$A$47:$AM$66,AH$2+1,FALSE))</f>
        <v>0.785854922</v>
      </c>
      <c r="AI120" s="172">
        <f>MAX(VLOOKUP($C120,Calc_OppAtt!$A$47:$AM$66,AI$2+1,FALSE),VLOOKUP($D120,Calc_OppAtt!$A$47:$AM$66,AI$2+1,FALSE))</f>
        <v>0.8644402649</v>
      </c>
      <c r="AJ120" s="172">
        <f>MAX(VLOOKUP($C120,Calc_OppAtt!$A$47:$AM$66,AJ$2+1,FALSE),VLOOKUP($D120,Calc_OppAtt!$A$47:$AM$66,AJ$2+1,FALSE))</f>
        <v>1.296660024</v>
      </c>
      <c r="AK120" s="172">
        <f>MAX(VLOOKUP($C120,Calc_OppAtt!$A$47:$AM$66,AK$2+1,FALSE),VLOOKUP($D120,Calc_OppAtt!$A$47:$AM$66,AK$2+1,FALSE))</f>
        <v>1.218074681</v>
      </c>
      <c r="AL120" s="172">
        <f>MAX(VLOOKUP($C120,Calc_OppAtt!$A$47:$AM$66,AL$2+1,FALSE),VLOOKUP($D120,Calc_OppAtt!$A$47:$AM$66,AL$2+1,FALSE))</f>
        <v>1.65029444</v>
      </c>
      <c r="AM120" s="172">
        <f>MAX(VLOOKUP($C120,Calc_OppAtt!$A$47:$AM$66,AM$2+1,FALSE),VLOOKUP($D120,Calc_OppAtt!$A$47:$AM$66,AM$2+1,FALSE))</f>
        <v>0.8644402649</v>
      </c>
      <c r="AN120" s="172">
        <f>MAX(VLOOKUP($C120,Calc_OppAtt!$A$47:$AM$66,AN$2+1,FALSE),VLOOKUP($D120,Calc_OppAtt!$A$47:$AM$66,AN$2+1,FALSE))</f>
        <v>1.060903995</v>
      </c>
      <c r="AO120" s="172">
        <f>MAX(VLOOKUP($C120,Calc_OppAtt!$A$47:$AM$66,AO$2+1,FALSE),VLOOKUP($D120,Calc_OppAtt!$A$47:$AM$66,AO$2+1,FALSE))</f>
        <v>0.9823179059</v>
      </c>
      <c r="AP120" s="172">
        <f>MAX(VLOOKUP($C120,Calc_OppAtt!$A$47:$AM$66,AP$2+1,FALSE),VLOOKUP($D120,Calc_OppAtt!$A$47:$AM$66,AP$2+1,FALSE))</f>
        <v>1.170479452</v>
      </c>
      <c r="AQ120" s="170"/>
      <c r="AR120" s="170"/>
    </row>
    <row r="121" ht="12.75" customHeight="1">
      <c r="A121" s="170">
        <f t="shared" si="1"/>
        <v>8</v>
      </c>
      <c r="B121" s="170">
        <f t="shared" si="2"/>
        <v>15</v>
      </c>
      <c r="C121" s="140" t="str">
        <f t="array" ref="C121">INDEX(Fixtures!$A$2:$A$21,A121)</f>
        <v>Everton</v>
      </c>
      <c r="D121" s="140" t="str">
        <f t="array" ref="D121">INDEX(Fixtures!$A$2:$A$21,B121)</f>
        <v>Newcastle</v>
      </c>
      <c r="E121" s="172">
        <f>MAX(VLOOKUP($C121,Calc_OppAtt!$A$47:$AM$66,E$2+1,FALSE),VLOOKUP($D121,Calc_OppAtt!$A$47:$AM$66,E$2+1,FALSE))</f>
        <v>1.101176471</v>
      </c>
      <c r="F121" s="172">
        <f>MAX(VLOOKUP($C121,Calc_OppAtt!$A$47:$AM$66,F$2+1,FALSE),VLOOKUP($D121,Calc_OppAtt!$A$47:$AM$66,F$2+1,FALSE))</f>
        <v>1.178781636</v>
      </c>
      <c r="G121" s="172">
        <f>MAX(VLOOKUP($C121,Calc_OppAtt!$A$47:$AM$66,G$2+1,FALSE),VLOOKUP($D121,Calc_OppAtt!$A$47:$AM$66,G$2+1,FALSE))</f>
        <v>1.178781636</v>
      </c>
      <c r="H121" s="172">
        <f>MAX(VLOOKUP($C121,Calc_OppAtt!$A$47:$AM$66,H$2+1,FALSE),VLOOKUP($D121,Calc_OppAtt!$A$47:$AM$66,H$2+1,FALSE))</f>
        <v>1.296660024</v>
      </c>
      <c r="I121" s="172">
        <f>MAX(VLOOKUP($C121,Calc_OppAtt!$A$47:$AM$66,I$2+1,FALSE),VLOOKUP($D121,Calc_OppAtt!$A$47:$AM$66,I$2+1,FALSE))</f>
        <v>1.65029444</v>
      </c>
      <c r="J121" s="172">
        <f>MAX(VLOOKUP($C121,Calc_OppAtt!$A$47:$AM$66,J$2+1,FALSE),VLOOKUP($D121,Calc_OppAtt!$A$47:$AM$66,J$2+1,FALSE))</f>
        <v>1.060903995</v>
      </c>
      <c r="K121" s="172">
        <f>MAX(VLOOKUP($C121,Calc_OppAtt!$A$47:$AM$66,K$2+1,FALSE),VLOOKUP($D121,Calc_OppAtt!$A$47:$AM$66,K$2+1,FALSE))</f>
        <v>1.493123755</v>
      </c>
      <c r="L121" s="172">
        <f>MAX(VLOOKUP($C121,Calc_OppAtt!$A$47:$AM$66,L$2+1,FALSE),VLOOKUP($D121,Calc_OppAtt!$A$47:$AM$66,L$2+1,FALSE))</f>
        <v>0.8644402649</v>
      </c>
      <c r="M121" s="172">
        <f>MAX(VLOOKUP($C121,Calc_OppAtt!$A$47:$AM$66,M$2+1,FALSE),VLOOKUP($D121,Calc_OppAtt!$A$47:$AM$66,M$2+1,FALSE))</f>
        <v>1.139489338</v>
      </c>
      <c r="N121" s="172">
        <f>MAX(VLOOKUP($C121,Calc_OppAtt!$A$47:$AM$66,N$2+1,FALSE),VLOOKUP($D121,Calc_OppAtt!$A$47:$AM$66,N$2+1,FALSE))</f>
        <v>1.021610951</v>
      </c>
      <c r="O121" s="172">
        <f>MAX(VLOOKUP($C121,Calc_OppAtt!$A$47:$AM$66,O$2+1,FALSE),VLOOKUP($D121,Calc_OppAtt!$A$47:$AM$66,O$2+1,FALSE))</f>
        <v>1.296660024</v>
      </c>
      <c r="P121" s="172">
        <f>MAX(VLOOKUP($C121,Calc_OppAtt!$A$47:$AM$66,P$2+1,FALSE),VLOOKUP($D121,Calc_OppAtt!$A$47:$AM$66,P$2+1,FALSE))</f>
        <v>1.218074681</v>
      </c>
      <c r="Q121" s="172">
        <f>MAX(VLOOKUP($C121,Calc_OppAtt!$A$47:$AM$66,Q$2+1,FALSE),VLOOKUP($D121,Calc_OppAtt!$A$47:$AM$66,Q$2+1,FALSE))</f>
        <v>1.170479452</v>
      </c>
      <c r="R121" s="172">
        <f>MAX(VLOOKUP($C121,Calc_OppAtt!$A$47:$AM$66,R$2+1,FALSE),VLOOKUP($D121,Calc_OppAtt!$A$47:$AM$66,R$2+1,FALSE))</f>
        <v>1.65029444</v>
      </c>
      <c r="S121" s="172">
        <f>MAX(VLOOKUP($C121,Calc_OppAtt!$A$47:$AM$66,S$2+1,FALSE),VLOOKUP($D121,Calc_OppAtt!$A$47:$AM$66,S$2+1,FALSE))</f>
        <v>1.178781636</v>
      </c>
      <c r="T121" s="172">
        <f>MAX(VLOOKUP($C121,Calc_OppAtt!$A$47:$AM$66,T$2+1,FALSE),VLOOKUP($D121,Calc_OppAtt!$A$47:$AM$66,T$2+1,FALSE))</f>
        <v>1.296660024</v>
      </c>
      <c r="U121" s="172">
        <f>MAX(VLOOKUP($C121,Calc_OppAtt!$A$47:$AM$66,U$2+1,FALSE),VLOOKUP($D121,Calc_OppAtt!$A$47:$AM$66,U$2+1,FALSE))</f>
        <v>0.9823179059</v>
      </c>
      <c r="V121" s="172">
        <f>MAX(VLOOKUP($C121,Calc_OppAtt!$A$47:$AM$66,V$2+1,FALSE),VLOOKUP($D121,Calc_OppAtt!$A$47:$AM$66,V$2+1,FALSE))</f>
        <v>1.475821918</v>
      </c>
      <c r="W121" s="172">
        <f>MAX(VLOOKUP($C121,Calc_OppAtt!$A$47:$AM$66,W$2+1,FALSE),VLOOKUP($D121,Calc_OppAtt!$A$47:$AM$66,W$2+1,FALSE))</f>
        <v>0.6679765344</v>
      </c>
      <c r="X121" s="172">
        <f>MAX(VLOOKUP($C121,Calc_OppAtt!$A$47:$AM$66,X$2+1,FALSE),VLOOKUP($D121,Calc_OppAtt!$A$47:$AM$66,X$2+1,FALSE))</f>
        <v>1.218074681</v>
      </c>
      <c r="Y121" s="172">
        <f>MAX(VLOOKUP($C121,Calc_OppAtt!$A$47:$AM$66,Y$2+1,FALSE),VLOOKUP($D121,Calc_OppAtt!$A$47:$AM$66,Y$2+1,FALSE))</f>
        <v>1.493123755</v>
      </c>
      <c r="Z121" s="172">
        <f>MAX(VLOOKUP($C121,Calc_OppAtt!$A$47:$AM$66,Z$2+1,FALSE),VLOOKUP($D121,Calc_OppAtt!$A$47:$AM$66,Z$2+1,FALSE))</f>
        <v>1.218074681</v>
      </c>
      <c r="AA121" s="172">
        <f>MAX(VLOOKUP($C121,Calc_OppAtt!$A$47:$AM$66,AA$2+1,FALSE),VLOOKUP($D121,Calc_OppAtt!$A$47:$AM$66,AA$2+1,FALSE))</f>
        <v>1.170479452</v>
      </c>
      <c r="AB121" s="172">
        <f>MAX(VLOOKUP($C121,Calc_OppAtt!$A$47:$AM$66,AB$2+1,FALSE),VLOOKUP($D121,Calc_OppAtt!$A$47:$AM$66,AB$2+1,FALSE))</f>
        <v>0.9823179059</v>
      </c>
      <c r="AC121" s="172">
        <f>MAX(VLOOKUP($C121,Calc_OppAtt!$A$47:$AM$66,AC$2+1,FALSE),VLOOKUP($D121,Calc_OppAtt!$A$47:$AM$66,AC$2+1,FALSE))</f>
        <v>1.06869863</v>
      </c>
      <c r="AD121" s="172">
        <f>MAX(VLOOKUP($C121,Calc_OppAtt!$A$47:$AM$66,AD$2+1,FALSE),VLOOKUP($D121,Calc_OppAtt!$A$47:$AM$66,AD$2+1,FALSE))</f>
        <v>1.218074681</v>
      </c>
      <c r="AE121" s="172">
        <f>MAX(VLOOKUP($C121,Calc_OppAtt!$A$47:$AM$66,AE$2+1,FALSE),VLOOKUP($D121,Calc_OppAtt!$A$47:$AM$66,AE$2+1,FALSE))</f>
        <v>1.296660024</v>
      </c>
      <c r="AF121" s="172">
        <f>MAX(VLOOKUP($C121,Calc_OppAtt!$A$47:$AM$66,AF$2+1,FALSE),VLOOKUP($D121,Calc_OppAtt!$A$47:$AM$66,AF$2+1,FALSE))</f>
        <v>0.9788235294</v>
      </c>
      <c r="AG121" s="172">
        <f>MAX(VLOOKUP($C121,Calc_OppAtt!$A$47:$AM$66,AG$2+1,FALSE),VLOOKUP($D121,Calc_OppAtt!$A$47:$AM$66,AG$2+1,FALSE))</f>
        <v>1.100196294</v>
      </c>
      <c r="AH121" s="172">
        <f>MAX(VLOOKUP($C121,Calc_OppAtt!$A$47:$AM$66,AH$2+1,FALSE),VLOOKUP($D121,Calc_OppAtt!$A$47:$AM$66,AH$2+1,FALSE))</f>
        <v>1.414538412</v>
      </c>
      <c r="AI121" s="172">
        <f>MAX(VLOOKUP($C121,Calc_OppAtt!$A$47:$AM$66,AI$2+1,FALSE),VLOOKUP($D121,Calc_OppAtt!$A$47:$AM$66,AI$2+1,FALSE))</f>
        <v>1.178781636</v>
      </c>
      <c r="AJ121" s="172">
        <f>MAX(VLOOKUP($C121,Calc_OppAtt!$A$47:$AM$66,AJ$2+1,FALSE),VLOOKUP($D121,Calc_OppAtt!$A$47:$AM$66,AJ$2+1,FALSE))</f>
        <v>1.021610951</v>
      </c>
      <c r="AK121" s="172">
        <f>MAX(VLOOKUP($C121,Calc_OppAtt!$A$47:$AM$66,AK$2+1,FALSE),VLOOKUP($D121,Calc_OppAtt!$A$47:$AM$66,AK$2+1,FALSE))</f>
        <v>1.218074681</v>
      </c>
      <c r="AL121" s="172">
        <f>MAX(VLOOKUP($C121,Calc_OppAtt!$A$47:$AM$66,AL$2+1,FALSE),VLOOKUP($D121,Calc_OppAtt!$A$47:$AM$66,AL$2+1,FALSE))</f>
        <v>1.04</v>
      </c>
      <c r="AM121" s="172">
        <f>MAX(VLOOKUP($C121,Calc_OppAtt!$A$47:$AM$66,AM$2+1,FALSE),VLOOKUP($D121,Calc_OppAtt!$A$47:$AM$66,AM$2+1,FALSE))</f>
        <v>1.178781636</v>
      </c>
      <c r="AN121" s="172">
        <f>MAX(VLOOKUP($C121,Calc_OppAtt!$A$47:$AM$66,AN$2+1,FALSE),VLOOKUP($D121,Calc_OppAtt!$A$47:$AM$66,AN$2+1,FALSE))</f>
        <v>1.060903995</v>
      </c>
      <c r="AO121" s="172">
        <f>MAX(VLOOKUP($C121,Calc_OppAtt!$A$47:$AM$66,AO$2+1,FALSE),VLOOKUP($D121,Calc_OppAtt!$A$47:$AM$66,AO$2+1,FALSE))</f>
        <v>1.100196294</v>
      </c>
      <c r="AP121" s="172">
        <f>MAX(VLOOKUP($C121,Calc_OppAtt!$A$47:$AM$66,AP$2+1,FALSE),VLOOKUP($D121,Calc_OppAtt!$A$47:$AM$66,AP$2+1,FALSE))</f>
        <v>1.04</v>
      </c>
      <c r="AQ121" s="170"/>
      <c r="AR121" s="170"/>
    </row>
    <row r="122" ht="12.75" customHeight="1">
      <c r="A122" s="170">
        <f t="shared" si="1"/>
        <v>8</v>
      </c>
      <c r="B122" s="170">
        <f t="shared" si="2"/>
        <v>16</v>
      </c>
      <c r="C122" s="140" t="str">
        <f t="array" ref="C122">INDEX(Fixtures!$A$2:$A$21,A122)</f>
        <v>Everton</v>
      </c>
      <c r="D122" s="140" t="str">
        <f t="array" ref="D122">INDEX(Fixtures!$A$2:$A$21,B122)</f>
        <v>Southampton</v>
      </c>
      <c r="E122" s="172">
        <f>MAX(VLOOKUP($C122,Calc_OppAtt!$A$47:$AM$66,E$2+1,FALSE),VLOOKUP($D122,Calc_OppAtt!$A$47:$AM$66,E$2+1,FALSE))</f>
        <v>1.101176471</v>
      </c>
      <c r="F122" s="172">
        <f>MAX(VLOOKUP($C122,Calc_OppAtt!$A$47:$AM$66,F$2+1,FALSE),VLOOKUP($D122,Calc_OppAtt!$A$47:$AM$66,F$2+1,FALSE))</f>
        <v>1.178781636</v>
      </c>
      <c r="G122" s="172">
        <f>MAX(VLOOKUP($C122,Calc_OppAtt!$A$47:$AM$66,G$2+1,FALSE),VLOOKUP($D122,Calc_OppAtt!$A$47:$AM$66,G$2+1,FALSE))</f>
        <v>1.493123755</v>
      </c>
      <c r="H122" s="172">
        <f>MAX(VLOOKUP($C122,Calc_OppAtt!$A$47:$AM$66,H$2+1,FALSE),VLOOKUP($D122,Calc_OppAtt!$A$47:$AM$66,H$2+1,FALSE))</f>
        <v>1.296660024</v>
      </c>
      <c r="I122" s="172">
        <f>MAX(VLOOKUP($C122,Calc_OppAtt!$A$47:$AM$66,I$2+1,FALSE),VLOOKUP($D122,Calc_OppAtt!$A$47:$AM$66,I$2+1,FALSE))</f>
        <v>1.65029444</v>
      </c>
      <c r="J122" s="172">
        <f>MAX(VLOOKUP($C122,Calc_OppAtt!$A$47:$AM$66,J$2+1,FALSE),VLOOKUP($D122,Calc_OppAtt!$A$47:$AM$66,J$2+1,FALSE))</f>
        <v>0.785854922</v>
      </c>
      <c r="K122" s="172">
        <f>MAX(VLOOKUP($C122,Calc_OppAtt!$A$47:$AM$66,K$2+1,FALSE),VLOOKUP($D122,Calc_OppAtt!$A$47:$AM$66,K$2+1,FALSE))</f>
        <v>1.475821918</v>
      </c>
      <c r="L122" s="172">
        <f>MAX(VLOOKUP($C122,Calc_OppAtt!$A$47:$AM$66,L$2+1,FALSE),VLOOKUP($D122,Calc_OppAtt!$A$47:$AM$66,L$2+1,FALSE))</f>
        <v>0.8644402649</v>
      </c>
      <c r="M122" s="172">
        <f>MAX(VLOOKUP($C122,Calc_OppAtt!$A$47:$AM$66,M$2+1,FALSE),VLOOKUP($D122,Calc_OppAtt!$A$47:$AM$66,M$2+1,FALSE))</f>
        <v>1.178781636</v>
      </c>
      <c r="N122" s="172">
        <f>MAX(VLOOKUP($C122,Calc_OppAtt!$A$47:$AM$66,N$2+1,FALSE),VLOOKUP($D122,Calc_OppAtt!$A$47:$AM$66,N$2+1,FALSE))</f>
        <v>1.178781636</v>
      </c>
      <c r="O122" s="172">
        <f>MAX(VLOOKUP($C122,Calc_OppAtt!$A$47:$AM$66,O$2+1,FALSE),VLOOKUP($D122,Calc_OppAtt!$A$47:$AM$66,O$2+1,FALSE))</f>
        <v>1.139489338</v>
      </c>
      <c r="P122" s="172">
        <f>MAX(VLOOKUP($C122,Calc_OppAtt!$A$47:$AM$66,P$2+1,FALSE),VLOOKUP($D122,Calc_OppAtt!$A$47:$AM$66,P$2+1,FALSE))</f>
        <v>1.296660024</v>
      </c>
      <c r="Q122" s="172">
        <f>MAX(VLOOKUP($C122,Calc_OppAtt!$A$47:$AM$66,Q$2+1,FALSE),VLOOKUP($D122,Calc_OppAtt!$A$47:$AM$66,Q$2+1,FALSE))</f>
        <v>1.170479452</v>
      </c>
      <c r="R122" s="172">
        <f>MAX(VLOOKUP($C122,Calc_OppAtt!$A$47:$AM$66,R$2+1,FALSE),VLOOKUP($D122,Calc_OppAtt!$A$47:$AM$66,R$2+1,FALSE))</f>
        <v>0.7465618773</v>
      </c>
      <c r="S122" s="172">
        <f>MAX(VLOOKUP($C122,Calc_OppAtt!$A$47:$AM$66,S$2+1,FALSE),VLOOKUP($D122,Calc_OppAtt!$A$47:$AM$66,S$2+1,FALSE))</f>
        <v>1.178781636</v>
      </c>
      <c r="T122" s="172">
        <f>MAX(VLOOKUP($C122,Calc_OppAtt!$A$47:$AM$66,T$2+1,FALSE),VLOOKUP($D122,Calc_OppAtt!$A$47:$AM$66,T$2+1,FALSE))</f>
        <v>1.296660024</v>
      </c>
      <c r="U122" s="172">
        <f>MAX(VLOOKUP($C122,Calc_OppAtt!$A$47:$AM$66,U$2+1,FALSE),VLOOKUP($D122,Calc_OppAtt!$A$47:$AM$66,U$2+1,FALSE))</f>
        <v>1.218074681</v>
      </c>
      <c r="V122" s="172">
        <f>MAX(VLOOKUP($C122,Calc_OppAtt!$A$47:$AM$66,V$2+1,FALSE),VLOOKUP($D122,Calc_OppAtt!$A$47:$AM$66,V$2+1,FALSE))</f>
        <v>0.9823179059</v>
      </c>
      <c r="W122" s="172">
        <f>MAX(VLOOKUP($C122,Calc_OppAtt!$A$47:$AM$66,W$2+1,FALSE),VLOOKUP($D122,Calc_OppAtt!$A$47:$AM$66,W$2+1,FALSE))</f>
        <v>1.65029444</v>
      </c>
      <c r="X122" s="172">
        <f>MAX(VLOOKUP($C122,Calc_OppAtt!$A$47:$AM$66,X$2+1,FALSE),VLOOKUP($D122,Calc_OppAtt!$A$47:$AM$66,X$2+1,FALSE))</f>
        <v>0.9823179059</v>
      </c>
      <c r="Y122" s="172">
        <f>MAX(VLOOKUP($C122,Calc_OppAtt!$A$47:$AM$66,Y$2+1,FALSE),VLOOKUP($D122,Calc_OppAtt!$A$47:$AM$66,Y$2+1,FALSE))</f>
        <v>1.493123755</v>
      </c>
      <c r="Z122" s="172">
        <f>MAX(VLOOKUP($C122,Calc_OppAtt!$A$47:$AM$66,Z$2+1,FALSE),VLOOKUP($D122,Calc_OppAtt!$A$47:$AM$66,Z$2+1,FALSE))</f>
        <v>1.218074681</v>
      </c>
      <c r="AA122" s="172">
        <f>MAX(VLOOKUP($C122,Calc_OppAtt!$A$47:$AM$66,AA$2+1,FALSE),VLOOKUP($D122,Calc_OppAtt!$A$47:$AM$66,AA$2+1,FALSE))</f>
        <v>1.414538412</v>
      </c>
      <c r="AB122" s="172">
        <f>MAX(VLOOKUP($C122,Calc_OppAtt!$A$47:$AM$66,AB$2+1,FALSE),VLOOKUP($D122,Calc_OppAtt!$A$47:$AM$66,AB$2+1,FALSE))</f>
        <v>1.100196294</v>
      </c>
      <c r="AC122" s="172">
        <f>MAX(VLOOKUP($C122,Calc_OppAtt!$A$47:$AM$66,AC$2+1,FALSE),VLOOKUP($D122,Calc_OppAtt!$A$47:$AM$66,AC$2+1,FALSE))</f>
        <v>1.06869863</v>
      </c>
      <c r="AD122" s="172">
        <f>MAX(VLOOKUP($C122,Calc_OppAtt!$A$47:$AM$66,AD$2+1,FALSE),VLOOKUP($D122,Calc_OppAtt!$A$47:$AM$66,AD$2+1,FALSE))</f>
        <v>1.218074681</v>
      </c>
      <c r="AE122" s="172">
        <f>MAX(VLOOKUP($C122,Calc_OppAtt!$A$47:$AM$66,AE$2+1,FALSE),VLOOKUP($D122,Calc_OppAtt!$A$47:$AM$66,AE$2+1,FALSE))</f>
        <v>0.785854922</v>
      </c>
      <c r="AF122" s="172">
        <f>MAX(VLOOKUP($C122,Calc_OppAtt!$A$47:$AM$66,AF$2+1,FALSE),VLOOKUP($D122,Calc_OppAtt!$A$47:$AM$66,AF$2+1,FALSE))</f>
        <v>1.475821918</v>
      </c>
      <c r="AG122" s="172">
        <f>MAX(VLOOKUP($C122,Calc_OppAtt!$A$47:$AM$66,AG$2+1,FALSE),VLOOKUP($D122,Calc_OppAtt!$A$47:$AM$66,AG$2+1,FALSE))</f>
        <v>1.100196294</v>
      </c>
      <c r="AH122" s="172">
        <f>MAX(VLOOKUP($C122,Calc_OppAtt!$A$47:$AM$66,AH$2+1,FALSE),VLOOKUP($D122,Calc_OppAtt!$A$47:$AM$66,AH$2+1,FALSE))</f>
        <v>0.785854922</v>
      </c>
      <c r="AI122" s="172">
        <f>MAX(VLOOKUP($C122,Calc_OppAtt!$A$47:$AM$66,AI$2+1,FALSE),VLOOKUP($D122,Calc_OppAtt!$A$47:$AM$66,AI$2+1,FALSE))</f>
        <v>1.218074681</v>
      </c>
      <c r="AJ122" s="172">
        <f>MAX(VLOOKUP($C122,Calc_OppAtt!$A$47:$AM$66,AJ$2+1,FALSE),VLOOKUP($D122,Calc_OppAtt!$A$47:$AM$66,AJ$2+1,FALSE))</f>
        <v>1.021610951</v>
      </c>
      <c r="AK122" s="172">
        <f>MAX(VLOOKUP($C122,Calc_OppAtt!$A$47:$AM$66,AK$2+1,FALSE),VLOOKUP($D122,Calc_OppAtt!$A$47:$AM$66,AK$2+1,FALSE))</f>
        <v>1.218074681</v>
      </c>
      <c r="AL122" s="172">
        <f>MAX(VLOOKUP($C122,Calc_OppAtt!$A$47:$AM$66,AL$2+1,FALSE),VLOOKUP($D122,Calc_OppAtt!$A$47:$AM$66,AL$2+1,FALSE))</f>
        <v>1.06869863</v>
      </c>
      <c r="AM122" s="172">
        <f>MAX(VLOOKUP($C122,Calc_OppAtt!$A$47:$AM$66,AM$2+1,FALSE),VLOOKUP($D122,Calc_OppAtt!$A$47:$AM$66,AM$2+1,FALSE))</f>
        <v>0.7465618773</v>
      </c>
      <c r="AN122" s="172">
        <f>MAX(VLOOKUP($C122,Calc_OppAtt!$A$47:$AM$66,AN$2+1,FALSE),VLOOKUP($D122,Calc_OppAtt!$A$47:$AM$66,AN$2+1,FALSE))</f>
        <v>1.218074681</v>
      </c>
      <c r="AO122" s="172">
        <f>MAX(VLOOKUP($C122,Calc_OppAtt!$A$47:$AM$66,AO$2+1,FALSE),VLOOKUP($D122,Calc_OppAtt!$A$47:$AM$66,AO$2+1,FALSE))</f>
        <v>1.021610951</v>
      </c>
      <c r="AP122" s="172">
        <f>MAX(VLOOKUP($C122,Calc_OppAtt!$A$47:$AM$66,AP$2+1,FALSE),VLOOKUP($D122,Calc_OppAtt!$A$47:$AM$66,AP$2+1,FALSE))</f>
        <v>1.296660024</v>
      </c>
      <c r="AQ122" s="170"/>
      <c r="AR122" s="170"/>
    </row>
    <row r="123" ht="12.75" customHeight="1">
      <c r="A123" s="170">
        <f t="shared" si="1"/>
        <v>8</v>
      </c>
      <c r="B123" s="170">
        <f t="shared" si="2"/>
        <v>17</v>
      </c>
      <c r="C123" s="140" t="str">
        <f t="array" ref="C123">INDEX(Fixtures!$A$2:$A$21,A123)</f>
        <v>Everton</v>
      </c>
      <c r="D123" s="140" t="str">
        <f t="array" ref="D123">INDEX(Fixtures!$A$2:$A$21,B123)</f>
        <v>Tottenham</v>
      </c>
      <c r="E123" s="172">
        <f>MAX(VLOOKUP($C123,Calc_OppAtt!$A$47:$AM$66,E$2+1,FALSE),VLOOKUP($D123,Calc_OppAtt!$A$47:$AM$66,E$2+1,FALSE))</f>
        <v>1.101176471</v>
      </c>
      <c r="F123" s="172">
        <f>MAX(VLOOKUP($C123,Calc_OppAtt!$A$47:$AM$66,F$2+1,FALSE),VLOOKUP($D123,Calc_OppAtt!$A$47:$AM$66,F$2+1,FALSE))</f>
        <v>1.475821918</v>
      </c>
      <c r="G123" s="172">
        <f>MAX(VLOOKUP($C123,Calc_OppAtt!$A$47:$AM$66,G$2+1,FALSE),VLOOKUP($D123,Calc_OppAtt!$A$47:$AM$66,G$2+1,FALSE))</f>
        <v>1.178781636</v>
      </c>
      <c r="H123" s="172">
        <f>MAX(VLOOKUP($C123,Calc_OppAtt!$A$47:$AM$66,H$2+1,FALSE),VLOOKUP($D123,Calc_OppAtt!$A$47:$AM$66,H$2+1,FALSE))</f>
        <v>1.296660024</v>
      </c>
      <c r="I123" s="172">
        <f>MAX(VLOOKUP($C123,Calc_OppAtt!$A$47:$AM$66,I$2+1,FALSE),VLOOKUP($D123,Calc_OppAtt!$A$47:$AM$66,I$2+1,FALSE))</f>
        <v>1.65029444</v>
      </c>
      <c r="J123" s="172">
        <f>MAX(VLOOKUP($C123,Calc_OppAtt!$A$47:$AM$66,J$2+1,FALSE),VLOOKUP($D123,Calc_OppAtt!$A$47:$AM$66,J$2+1,FALSE))</f>
        <v>0.9823179059</v>
      </c>
      <c r="K123" s="172">
        <f>MAX(VLOOKUP($C123,Calc_OppAtt!$A$47:$AM$66,K$2+1,FALSE),VLOOKUP($D123,Calc_OppAtt!$A$47:$AM$66,K$2+1,FALSE))</f>
        <v>1.475821918</v>
      </c>
      <c r="L123" s="172">
        <f>MAX(VLOOKUP($C123,Calc_OppAtt!$A$47:$AM$66,L$2+1,FALSE),VLOOKUP($D123,Calc_OppAtt!$A$47:$AM$66,L$2+1,FALSE))</f>
        <v>1.170479452</v>
      </c>
      <c r="M123" s="172">
        <f>MAX(VLOOKUP($C123,Calc_OppAtt!$A$47:$AM$66,M$2+1,FALSE),VLOOKUP($D123,Calc_OppAtt!$A$47:$AM$66,M$2+1,FALSE))</f>
        <v>1.100196294</v>
      </c>
      <c r="N123" s="172">
        <f>MAX(VLOOKUP($C123,Calc_OppAtt!$A$47:$AM$66,N$2+1,FALSE),VLOOKUP($D123,Calc_OppAtt!$A$47:$AM$66,N$2+1,FALSE))</f>
        <v>0.5108058486</v>
      </c>
      <c r="O123" s="172">
        <f>MAX(VLOOKUP($C123,Calc_OppAtt!$A$47:$AM$66,O$2+1,FALSE),VLOOKUP($D123,Calc_OppAtt!$A$47:$AM$66,O$2+1,FALSE))</f>
        <v>1.139489338</v>
      </c>
      <c r="P123" s="172">
        <f>MAX(VLOOKUP($C123,Calc_OppAtt!$A$47:$AM$66,P$2+1,FALSE),VLOOKUP($D123,Calc_OppAtt!$A$47:$AM$66,P$2+1,FALSE))</f>
        <v>1.060903995</v>
      </c>
      <c r="Q123" s="172">
        <f>MAX(VLOOKUP($C123,Calc_OppAtt!$A$47:$AM$66,Q$2+1,FALSE),VLOOKUP($D123,Calc_OppAtt!$A$47:$AM$66,Q$2+1,FALSE))</f>
        <v>1.170479452</v>
      </c>
      <c r="R123" s="172">
        <f>MAX(VLOOKUP($C123,Calc_OppAtt!$A$47:$AM$66,R$2+1,FALSE),VLOOKUP($D123,Calc_OppAtt!$A$47:$AM$66,R$2+1,FALSE))</f>
        <v>0.785854922</v>
      </c>
      <c r="S123" s="172">
        <f>MAX(VLOOKUP($C123,Calc_OppAtt!$A$47:$AM$66,S$2+1,FALSE),VLOOKUP($D123,Calc_OppAtt!$A$47:$AM$66,S$2+1,FALSE))</f>
        <v>1.178781636</v>
      </c>
      <c r="T123" s="172">
        <f>MAX(VLOOKUP($C123,Calc_OppAtt!$A$47:$AM$66,T$2+1,FALSE),VLOOKUP($D123,Calc_OppAtt!$A$47:$AM$66,T$2+1,FALSE))</f>
        <v>1.296660024</v>
      </c>
      <c r="U123" s="172">
        <f>MAX(VLOOKUP($C123,Calc_OppAtt!$A$47:$AM$66,U$2+1,FALSE),VLOOKUP($D123,Calc_OppAtt!$A$47:$AM$66,U$2+1,FALSE))</f>
        <v>0.8644402649</v>
      </c>
      <c r="V123" s="172">
        <f>MAX(VLOOKUP($C123,Calc_OppAtt!$A$47:$AM$66,V$2+1,FALSE),VLOOKUP($D123,Calc_OppAtt!$A$47:$AM$66,V$2+1,FALSE))</f>
        <v>0.8644402649</v>
      </c>
      <c r="W123" s="172">
        <f>MAX(VLOOKUP($C123,Calc_OppAtt!$A$47:$AM$66,W$2+1,FALSE),VLOOKUP($D123,Calc_OppAtt!$A$47:$AM$66,W$2+1,FALSE))</f>
        <v>1.218074681</v>
      </c>
      <c r="X123" s="172">
        <f>MAX(VLOOKUP($C123,Calc_OppAtt!$A$47:$AM$66,X$2+1,FALSE),VLOOKUP($D123,Calc_OppAtt!$A$47:$AM$66,X$2+1,FALSE))</f>
        <v>1.06869863</v>
      </c>
      <c r="Y123" s="172">
        <f>MAX(VLOOKUP($C123,Calc_OppAtt!$A$47:$AM$66,Y$2+1,FALSE),VLOOKUP($D123,Calc_OppAtt!$A$47:$AM$66,Y$2+1,FALSE))</f>
        <v>1.493123755</v>
      </c>
      <c r="Z123" s="172">
        <f>MAX(VLOOKUP($C123,Calc_OppAtt!$A$47:$AM$66,Z$2+1,FALSE),VLOOKUP($D123,Calc_OppAtt!$A$47:$AM$66,Z$2+1,FALSE))</f>
        <v>1.218074681</v>
      </c>
      <c r="AA123" s="172">
        <f>MAX(VLOOKUP($C123,Calc_OppAtt!$A$47:$AM$66,AA$2+1,FALSE),VLOOKUP($D123,Calc_OppAtt!$A$47:$AM$66,AA$2+1,FALSE))</f>
        <v>1.04</v>
      </c>
      <c r="AB123" s="172">
        <f>MAX(VLOOKUP($C123,Calc_OppAtt!$A$47:$AM$66,AB$2+1,FALSE),VLOOKUP($D123,Calc_OppAtt!$A$47:$AM$66,AB$2+1,FALSE))</f>
        <v>1.296660024</v>
      </c>
      <c r="AC123" s="172">
        <f>MAX(VLOOKUP($C123,Calc_OppAtt!$A$47:$AM$66,AC$2+1,FALSE),VLOOKUP($D123,Calc_OppAtt!$A$47:$AM$66,AC$2+1,FALSE))</f>
        <v>1.178781636</v>
      </c>
      <c r="AD123" s="172">
        <f>MAX(VLOOKUP($C123,Calc_OppAtt!$A$47:$AM$66,AD$2+1,FALSE),VLOOKUP($D123,Calc_OppAtt!$A$47:$AM$66,AD$2+1,FALSE))</f>
        <v>1.493123755</v>
      </c>
      <c r="AE123" s="172">
        <f>MAX(VLOOKUP($C123,Calc_OppAtt!$A$47:$AM$66,AE$2+1,FALSE),VLOOKUP($D123,Calc_OppAtt!$A$47:$AM$66,AE$2+1,FALSE))</f>
        <v>0.6679765344</v>
      </c>
      <c r="AF123" s="172">
        <f>MAX(VLOOKUP($C123,Calc_OppAtt!$A$47:$AM$66,AF$2+1,FALSE),VLOOKUP($D123,Calc_OppAtt!$A$47:$AM$66,AF$2+1,FALSE))</f>
        <v>0.9788235294</v>
      </c>
      <c r="AG123" s="172">
        <f>MAX(VLOOKUP($C123,Calc_OppAtt!$A$47:$AM$66,AG$2+1,FALSE),VLOOKUP($D123,Calc_OppAtt!$A$47:$AM$66,AG$2+1,FALSE))</f>
        <v>1.218074681</v>
      </c>
      <c r="AH123" s="172">
        <f>MAX(VLOOKUP($C123,Calc_OppAtt!$A$47:$AM$66,AH$2+1,FALSE),VLOOKUP($D123,Calc_OppAtt!$A$47:$AM$66,AH$2+1,FALSE))</f>
        <v>1.021610951</v>
      </c>
      <c r="AI123" s="172">
        <f>MAX(VLOOKUP($C123,Calc_OppAtt!$A$47:$AM$66,AI$2+1,FALSE),VLOOKUP($D123,Calc_OppAtt!$A$47:$AM$66,AI$2+1,FALSE))</f>
        <v>1.100196294</v>
      </c>
      <c r="AJ123" s="172">
        <f>MAX(VLOOKUP($C123,Calc_OppAtt!$A$47:$AM$66,AJ$2+1,FALSE),VLOOKUP($D123,Calc_OppAtt!$A$47:$AM$66,AJ$2+1,FALSE))</f>
        <v>1.021610951</v>
      </c>
      <c r="AK123" s="172">
        <f>MAX(VLOOKUP($C123,Calc_OppAtt!$A$47:$AM$66,AK$2+1,FALSE),VLOOKUP($D123,Calc_OppAtt!$A$47:$AM$66,AK$2+1,FALSE))</f>
        <v>1.218074681</v>
      </c>
      <c r="AL123" s="172">
        <f>MAX(VLOOKUP($C123,Calc_OppAtt!$A$47:$AM$66,AL$2+1,FALSE),VLOOKUP($D123,Calc_OppAtt!$A$47:$AM$66,AL$2+1,FALSE))</f>
        <v>1.296660024</v>
      </c>
      <c r="AM123" s="172">
        <f>MAX(VLOOKUP($C123,Calc_OppAtt!$A$47:$AM$66,AM$2+1,FALSE),VLOOKUP($D123,Calc_OppAtt!$A$47:$AM$66,AM$2+1,FALSE))</f>
        <v>0.7465618773</v>
      </c>
      <c r="AN123" s="172">
        <f>MAX(VLOOKUP($C123,Calc_OppAtt!$A$47:$AM$66,AN$2+1,FALSE),VLOOKUP($D123,Calc_OppAtt!$A$47:$AM$66,AN$2+1,FALSE))</f>
        <v>1.65029444</v>
      </c>
      <c r="AO123" s="172">
        <f>MAX(VLOOKUP($C123,Calc_OppAtt!$A$47:$AM$66,AO$2+1,FALSE),VLOOKUP($D123,Calc_OppAtt!$A$47:$AM$66,AO$2+1,FALSE))</f>
        <v>1.178781636</v>
      </c>
      <c r="AP123" s="172">
        <f>MAX(VLOOKUP($C123,Calc_OppAtt!$A$47:$AM$66,AP$2+1,FALSE),VLOOKUP($D123,Calc_OppAtt!$A$47:$AM$66,AP$2+1,FALSE))</f>
        <v>1.414538412</v>
      </c>
      <c r="AQ123" s="170"/>
      <c r="AR123" s="170"/>
    </row>
    <row r="124" ht="12.75" customHeight="1">
      <c r="A124" s="170">
        <f t="shared" si="1"/>
        <v>8</v>
      </c>
      <c r="B124" s="170">
        <f t="shared" si="2"/>
        <v>18</v>
      </c>
      <c r="C124" s="140" t="str">
        <f t="array" ref="C124">INDEX(Fixtures!$A$2:$A$21,A124)</f>
        <v>Everton</v>
      </c>
      <c r="D124" s="140" t="str">
        <f t="array" ref="D124">INDEX(Fixtures!$A$2:$A$21,B124)</f>
        <v>Watford</v>
      </c>
      <c r="E124" s="172">
        <f>MAX(VLOOKUP($C124,Calc_OppAtt!$A$47:$AM$66,E$2+1,FALSE),VLOOKUP($D124,Calc_OppAtt!$A$47:$AM$66,E$2+1,FALSE))</f>
        <v>1.139489338</v>
      </c>
      <c r="F124" s="172">
        <f>MAX(VLOOKUP($C124,Calc_OppAtt!$A$47:$AM$66,F$2+1,FALSE),VLOOKUP($D124,Calc_OppAtt!$A$47:$AM$66,F$2+1,FALSE))</f>
        <v>1.178781636</v>
      </c>
      <c r="G124" s="172">
        <f>MAX(VLOOKUP($C124,Calc_OppAtt!$A$47:$AM$66,G$2+1,FALSE),VLOOKUP($D124,Calc_OppAtt!$A$47:$AM$66,G$2+1,FALSE))</f>
        <v>1.178781636</v>
      </c>
      <c r="H124" s="172">
        <f>MAX(VLOOKUP($C124,Calc_OppAtt!$A$47:$AM$66,H$2+1,FALSE),VLOOKUP($D124,Calc_OppAtt!$A$47:$AM$66,H$2+1,FALSE))</f>
        <v>1.296660024</v>
      </c>
      <c r="I124" s="172">
        <f>MAX(VLOOKUP($C124,Calc_OppAtt!$A$47:$AM$66,I$2+1,FALSE),VLOOKUP($D124,Calc_OppAtt!$A$47:$AM$66,I$2+1,FALSE))</f>
        <v>1.65029444</v>
      </c>
      <c r="J124" s="172">
        <f>MAX(VLOOKUP($C124,Calc_OppAtt!$A$47:$AM$66,J$2+1,FALSE),VLOOKUP($D124,Calc_OppAtt!$A$47:$AM$66,J$2+1,FALSE))</f>
        <v>1.04</v>
      </c>
      <c r="K124" s="172">
        <f>MAX(VLOOKUP($C124,Calc_OppAtt!$A$47:$AM$66,K$2+1,FALSE),VLOOKUP($D124,Calc_OppAtt!$A$47:$AM$66,K$2+1,FALSE))</f>
        <v>1.475821918</v>
      </c>
      <c r="L124" s="172">
        <f>MAX(VLOOKUP($C124,Calc_OppAtt!$A$47:$AM$66,L$2+1,FALSE),VLOOKUP($D124,Calc_OppAtt!$A$47:$AM$66,L$2+1,FALSE))</f>
        <v>1.218074681</v>
      </c>
      <c r="M124" s="172">
        <f>MAX(VLOOKUP($C124,Calc_OppAtt!$A$47:$AM$66,M$2+1,FALSE),VLOOKUP($D124,Calc_OppAtt!$A$47:$AM$66,M$2+1,FALSE))</f>
        <v>1.101176471</v>
      </c>
      <c r="N124" s="172">
        <f>MAX(VLOOKUP($C124,Calc_OppAtt!$A$47:$AM$66,N$2+1,FALSE),VLOOKUP($D124,Calc_OppAtt!$A$47:$AM$66,N$2+1,FALSE))</f>
        <v>1.296660024</v>
      </c>
      <c r="O124" s="172">
        <f>MAX(VLOOKUP($C124,Calc_OppAtt!$A$47:$AM$66,O$2+1,FALSE),VLOOKUP($D124,Calc_OppAtt!$A$47:$AM$66,O$2+1,FALSE))</f>
        <v>1.139489338</v>
      </c>
      <c r="P124" s="172">
        <f>MAX(VLOOKUP($C124,Calc_OppAtt!$A$47:$AM$66,P$2+1,FALSE),VLOOKUP($D124,Calc_OppAtt!$A$47:$AM$66,P$2+1,FALSE))</f>
        <v>1.021610951</v>
      </c>
      <c r="Q124" s="172">
        <f>MAX(VLOOKUP($C124,Calc_OppAtt!$A$47:$AM$66,Q$2+1,FALSE),VLOOKUP($D124,Calc_OppAtt!$A$47:$AM$66,Q$2+1,FALSE))</f>
        <v>1.170479452</v>
      </c>
      <c r="R124" s="172">
        <f>MAX(VLOOKUP($C124,Calc_OppAtt!$A$47:$AM$66,R$2+1,FALSE),VLOOKUP($D124,Calc_OppAtt!$A$47:$AM$66,R$2+1,FALSE))</f>
        <v>0.8644402649</v>
      </c>
      <c r="S124" s="172">
        <f>MAX(VLOOKUP($C124,Calc_OppAtt!$A$47:$AM$66,S$2+1,FALSE),VLOOKUP($D124,Calc_OppAtt!$A$47:$AM$66,S$2+1,FALSE))</f>
        <v>1.178781636</v>
      </c>
      <c r="T124" s="172">
        <f>MAX(VLOOKUP($C124,Calc_OppAtt!$A$47:$AM$66,T$2+1,FALSE),VLOOKUP($D124,Calc_OppAtt!$A$47:$AM$66,T$2+1,FALSE))</f>
        <v>1.296660024</v>
      </c>
      <c r="U124" s="172">
        <f>MAX(VLOOKUP($C124,Calc_OppAtt!$A$47:$AM$66,U$2+1,FALSE),VLOOKUP($D124,Calc_OppAtt!$A$47:$AM$66,U$2+1,FALSE))</f>
        <v>1.170479452</v>
      </c>
      <c r="V124" s="172">
        <f>MAX(VLOOKUP($C124,Calc_OppAtt!$A$47:$AM$66,V$2+1,FALSE),VLOOKUP($D124,Calc_OppAtt!$A$47:$AM$66,V$2+1,FALSE))</f>
        <v>1.021610951</v>
      </c>
      <c r="W124" s="172">
        <f>MAX(VLOOKUP($C124,Calc_OppAtt!$A$47:$AM$66,W$2+1,FALSE),VLOOKUP($D124,Calc_OppAtt!$A$47:$AM$66,W$2+1,FALSE))</f>
        <v>0.8644402649</v>
      </c>
      <c r="X124" s="172">
        <f>MAX(VLOOKUP($C124,Calc_OppAtt!$A$47:$AM$66,X$2+1,FALSE),VLOOKUP($D124,Calc_OppAtt!$A$47:$AM$66,X$2+1,FALSE))</f>
        <v>1.178781636</v>
      </c>
      <c r="Y124" s="172">
        <f>MAX(VLOOKUP($C124,Calc_OppAtt!$A$47:$AM$66,Y$2+1,FALSE),VLOOKUP($D124,Calc_OppAtt!$A$47:$AM$66,Y$2+1,FALSE))</f>
        <v>1.493123755</v>
      </c>
      <c r="Z124" s="172">
        <f>MAX(VLOOKUP($C124,Calc_OppAtt!$A$47:$AM$66,Z$2+1,FALSE),VLOOKUP($D124,Calc_OppAtt!$A$47:$AM$66,Z$2+1,FALSE))</f>
        <v>1.218074681</v>
      </c>
      <c r="AA124" s="172">
        <f>MAX(VLOOKUP($C124,Calc_OppAtt!$A$47:$AM$66,AA$2+1,FALSE),VLOOKUP($D124,Calc_OppAtt!$A$47:$AM$66,AA$2+1,FALSE))</f>
        <v>1.021610951</v>
      </c>
      <c r="AB124" s="172">
        <f>MAX(VLOOKUP($C124,Calc_OppAtt!$A$47:$AM$66,AB$2+1,FALSE),VLOOKUP($D124,Calc_OppAtt!$A$47:$AM$66,AB$2+1,FALSE))</f>
        <v>0.9823179059</v>
      </c>
      <c r="AC124" s="172">
        <f>MAX(VLOOKUP($C124,Calc_OppAtt!$A$47:$AM$66,AC$2+1,FALSE),VLOOKUP($D124,Calc_OppAtt!$A$47:$AM$66,AC$2+1,FALSE))</f>
        <v>1.06869863</v>
      </c>
      <c r="AD124" s="172">
        <f>MAX(VLOOKUP($C124,Calc_OppAtt!$A$47:$AM$66,AD$2+1,FALSE),VLOOKUP($D124,Calc_OppAtt!$A$47:$AM$66,AD$2+1,FALSE))</f>
        <v>1.414538412</v>
      </c>
      <c r="AE124" s="172">
        <f>MAX(VLOOKUP($C124,Calc_OppAtt!$A$47:$AM$66,AE$2+1,FALSE),VLOOKUP($D124,Calc_OppAtt!$A$47:$AM$66,AE$2+1,FALSE))</f>
        <v>0.9788235294</v>
      </c>
      <c r="AF124" s="172">
        <f>MAX(VLOOKUP($C124,Calc_OppAtt!$A$47:$AM$66,AF$2+1,FALSE),VLOOKUP($D124,Calc_OppAtt!$A$47:$AM$66,AF$2+1,FALSE))</f>
        <v>0.9788235294</v>
      </c>
      <c r="AG124" s="172">
        <f>MAX(VLOOKUP($C124,Calc_OppAtt!$A$47:$AM$66,AG$2+1,FALSE),VLOOKUP($D124,Calc_OppAtt!$A$47:$AM$66,AG$2+1,FALSE))</f>
        <v>1.493123755</v>
      </c>
      <c r="AH124" s="172">
        <f>MAX(VLOOKUP($C124,Calc_OppAtt!$A$47:$AM$66,AH$2+1,FALSE),VLOOKUP($D124,Calc_OppAtt!$A$47:$AM$66,AH$2+1,FALSE))</f>
        <v>0.6679765344</v>
      </c>
      <c r="AI124" s="172">
        <f>MAX(VLOOKUP($C124,Calc_OppAtt!$A$47:$AM$66,AI$2+1,FALSE),VLOOKUP($D124,Calc_OppAtt!$A$47:$AM$66,AI$2+1,FALSE))</f>
        <v>1.178781636</v>
      </c>
      <c r="AJ124" s="172">
        <f>MAX(VLOOKUP($C124,Calc_OppAtt!$A$47:$AM$66,AJ$2+1,FALSE),VLOOKUP($D124,Calc_OppAtt!$A$47:$AM$66,AJ$2+1,FALSE))</f>
        <v>1.021610951</v>
      </c>
      <c r="AK124" s="172">
        <f>MAX(VLOOKUP($C124,Calc_OppAtt!$A$47:$AM$66,AK$2+1,FALSE),VLOOKUP($D124,Calc_OppAtt!$A$47:$AM$66,AK$2+1,FALSE))</f>
        <v>1.475821918</v>
      </c>
      <c r="AL124" s="172">
        <f>MAX(VLOOKUP($C124,Calc_OppAtt!$A$47:$AM$66,AL$2+1,FALSE),VLOOKUP($D124,Calc_OppAtt!$A$47:$AM$66,AL$2+1,FALSE))</f>
        <v>1.218074681</v>
      </c>
      <c r="AM124" s="172">
        <f>MAX(VLOOKUP($C124,Calc_OppAtt!$A$47:$AM$66,AM$2+1,FALSE),VLOOKUP($D124,Calc_OppAtt!$A$47:$AM$66,AM$2+1,FALSE))</f>
        <v>0.9823179059</v>
      </c>
      <c r="AN124" s="172">
        <f>MAX(VLOOKUP($C124,Calc_OppAtt!$A$47:$AM$66,AN$2+1,FALSE),VLOOKUP($D124,Calc_OppAtt!$A$47:$AM$66,AN$2+1,FALSE))</f>
        <v>1.06869863</v>
      </c>
      <c r="AO124" s="172">
        <f>MAX(VLOOKUP($C124,Calc_OppAtt!$A$47:$AM$66,AO$2+1,FALSE),VLOOKUP($D124,Calc_OppAtt!$A$47:$AM$66,AO$2+1,FALSE))</f>
        <v>0.8644402649</v>
      </c>
      <c r="AP124" s="172">
        <f>MAX(VLOOKUP($C124,Calc_OppAtt!$A$47:$AM$66,AP$2+1,FALSE),VLOOKUP($D124,Calc_OppAtt!$A$47:$AM$66,AP$2+1,FALSE))</f>
        <v>1.65029444</v>
      </c>
      <c r="AQ124" s="170"/>
      <c r="AR124" s="170"/>
    </row>
    <row r="125" ht="12.75" customHeight="1">
      <c r="A125" s="170">
        <f t="shared" si="1"/>
        <v>8</v>
      </c>
      <c r="B125" s="170">
        <f t="shared" si="2"/>
        <v>19</v>
      </c>
      <c r="C125" s="140" t="str">
        <f t="array" ref="C125">INDEX(Fixtures!$A$2:$A$21,A125)</f>
        <v>Everton</v>
      </c>
      <c r="D125" s="140" t="str">
        <f t="array" ref="D125">INDEX(Fixtures!$A$2:$A$21,B125)</f>
        <v>West Ham</v>
      </c>
      <c r="E125" s="172">
        <f>MAX(VLOOKUP($C125,Calc_OppAtt!$A$47:$AM$66,E$2+1,FALSE),VLOOKUP($D125,Calc_OppAtt!$A$47:$AM$66,E$2+1,FALSE))</f>
        <v>1.101176471</v>
      </c>
      <c r="F125" s="172">
        <f>MAX(VLOOKUP($C125,Calc_OppAtt!$A$47:$AM$66,F$2+1,FALSE),VLOOKUP($D125,Calc_OppAtt!$A$47:$AM$66,F$2+1,FALSE))</f>
        <v>1.218074681</v>
      </c>
      <c r="G125" s="172">
        <f>MAX(VLOOKUP($C125,Calc_OppAtt!$A$47:$AM$66,G$2+1,FALSE),VLOOKUP($D125,Calc_OppAtt!$A$47:$AM$66,G$2+1,FALSE))</f>
        <v>1.178781636</v>
      </c>
      <c r="H125" s="172">
        <f>MAX(VLOOKUP($C125,Calc_OppAtt!$A$47:$AM$66,H$2+1,FALSE),VLOOKUP($D125,Calc_OppAtt!$A$47:$AM$66,H$2+1,FALSE))</f>
        <v>1.296660024</v>
      </c>
      <c r="I125" s="172">
        <f>MAX(VLOOKUP($C125,Calc_OppAtt!$A$47:$AM$66,I$2+1,FALSE),VLOOKUP($D125,Calc_OppAtt!$A$47:$AM$66,I$2+1,FALSE))</f>
        <v>1.65029444</v>
      </c>
      <c r="J125" s="172">
        <f>MAX(VLOOKUP($C125,Calc_OppAtt!$A$47:$AM$66,J$2+1,FALSE),VLOOKUP($D125,Calc_OppAtt!$A$47:$AM$66,J$2+1,FALSE))</f>
        <v>0.8644402649</v>
      </c>
      <c r="K125" s="172">
        <f>MAX(VLOOKUP($C125,Calc_OppAtt!$A$47:$AM$66,K$2+1,FALSE),VLOOKUP($D125,Calc_OppAtt!$A$47:$AM$66,K$2+1,FALSE))</f>
        <v>1.475821918</v>
      </c>
      <c r="L125" s="172">
        <f>MAX(VLOOKUP($C125,Calc_OppAtt!$A$47:$AM$66,L$2+1,FALSE),VLOOKUP($D125,Calc_OppAtt!$A$47:$AM$66,L$2+1,FALSE))</f>
        <v>0.9823179059</v>
      </c>
      <c r="M125" s="172">
        <f>MAX(VLOOKUP($C125,Calc_OppAtt!$A$47:$AM$66,M$2+1,FALSE),VLOOKUP($D125,Calc_OppAtt!$A$47:$AM$66,M$2+1,FALSE))</f>
        <v>1.100196294</v>
      </c>
      <c r="N125" s="172">
        <f>MAX(VLOOKUP($C125,Calc_OppAtt!$A$47:$AM$66,N$2+1,FALSE),VLOOKUP($D125,Calc_OppAtt!$A$47:$AM$66,N$2+1,FALSE))</f>
        <v>0.8644402649</v>
      </c>
      <c r="O125" s="172">
        <f>MAX(VLOOKUP($C125,Calc_OppAtt!$A$47:$AM$66,O$2+1,FALSE),VLOOKUP($D125,Calc_OppAtt!$A$47:$AM$66,O$2+1,FALSE))</f>
        <v>1.139489338</v>
      </c>
      <c r="P125" s="172">
        <f>MAX(VLOOKUP($C125,Calc_OppAtt!$A$47:$AM$66,P$2+1,FALSE),VLOOKUP($D125,Calc_OppAtt!$A$47:$AM$66,P$2+1,FALSE))</f>
        <v>0.9823179059</v>
      </c>
      <c r="Q125" s="172">
        <f>MAX(VLOOKUP($C125,Calc_OppAtt!$A$47:$AM$66,Q$2+1,FALSE),VLOOKUP($D125,Calc_OppAtt!$A$47:$AM$66,Q$2+1,FALSE))</f>
        <v>1.170479452</v>
      </c>
      <c r="R125" s="172">
        <f>MAX(VLOOKUP($C125,Calc_OppAtt!$A$47:$AM$66,R$2+1,FALSE),VLOOKUP($D125,Calc_OppAtt!$A$47:$AM$66,R$2+1,FALSE))</f>
        <v>0.6679765344</v>
      </c>
      <c r="S125" s="172">
        <f>MAX(VLOOKUP($C125,Calc_OppAtt!$A$47:$AM$66,S$2+1,FALSE),VLOOKUP($D125,Calc_OppAtt!$A$47:$AM$66,S$2+1,FALSE))</f>
        <v>1.178781636</v>
      </c>
      <c r="T125" s="172">
        <f>MAX(VLOOKUP($C125,Calc_OppAtt!$A$47:$AM$66,T$2+1,FALSE),VLOOKUP($D125,Calc_OppAtt!$A$47:$AM$66,T$2+1,FALSE))</f>
        <v>1.296660024</v>
      </c>
      <c r="U125" s="172">
        <f>MAX(VLOOKUP($C125,Calc_OppAtt!$A$47:$AM$66,U$2+1,FALSE),VLOOKUP($D125,Calc_OppAtt!$A$47:$AM$66,U$2+1,FALSE))</f>
        <v>1.04</v>
      </c>
      <c r="V125" s="172">
        <f>MAX(VLOOKUP($C125,Calc_OppAtt!$A$47:$AM$66,V$2+1,FALSE),VLOOKUP($D125,Calc_OppAtt!$A$47:$AM$66,V$2+1,FALSE))</f>
        <v>1.296660024</v>
      </c>
      <c r="W125" s="172">
        <f>MAX(VLOOKUP($C125,Calc_OppAtt!$A$47:$AM$66,W$2+1,FALSE),VLOOKUP($D125,Calc_OppAtt!$A$47:$AM$66,W$2+1,FALSE))</f>
        <v>1.021610951</v>
      </c>
      <c r="X125" s="172">
        <f>MAX(VLOOKUP($C125,Calc_OppAtt!$A$47:$AM$66,X$2+1,FALSE),VLOOKUP($D125,Calc_OppAtt!$A$47:$AM$66,X$2+1,FALSE))</f>
        <v>0.9823179059</v>
      </c>
      <c r="Y125" s="172">
        <f>MAX(VLOOKUP($C125,Calc_OppAtt!$A$47:$AM$66,Y$2+1,FALSE),VLOOKUP($D125,Calc_OppAtt!$A$47:$AM$66,Y$2+1,FALSE))</f>
        <v>1.493123755</v>
      </c>
      <c r="Z125" s="172">
        <f>MAX(VLOOKUP($C125,Calc_OppAtt!$A$47:$AM$66,Z$2+1,FALSE),VLOOKUP($D125,Calc_OppAtt!$A$47:$AM$66,Z$2+1,FALSE))</f>
        <v>1.218074681</v>
      </c>
      <c r="AA125" s="172">
        <f>MAX(VLOOKUP($C125,Calc_OppAtt!$A$47:$AM$66,AA$2+1,FALSE),VLOOKUP($D125,Calc_OppAtt!$A$47:$AM$66,AA$2+1,FALSE))</f>
        <v>1.178781636</v>
      </c>
      <c r="AB125" s="172">
        <f>MAX(VLOOKUP($C125,Calc_OppAtt!$A$47:$AM$66,AB$2+1,FALSE),VLOOKUP($D125,Calc_OppAtt!$A$47:$AM$66,AB$2+1,FALSE))</f>
        <v>1.101176471</v>
      </c>
      <c r="AC125" s="172">
        <f>MAX(VLOOKUP($C125,Calc_OppAtt!$A$47:$AM$66,AC$2+1,FALSE),VLOOKUP($D125,Calc_OppAtt!$A$47:$AM$66,AC$2+1,FALSE))</f>
        <v>1.100196294</v>
      </c>
      <c r="AD125" s="172">
        <f>MAX(VLOOKUP($C125,Calc_OppAtt!$A$47:$AM$66,AD$2+1,FALSE),VLOOKUP($D125,Calc_OppAtt!$A$47:$AM$66,AD$2+1,FALSE))</f>
        <v>1.218074681</v>
      </c>
      <c r="AE125" s="172">
        <f>MAX(VLOOKUP($C125,Calc_OppAtt!$A$47:$AM$66,AE$2+1,FALSE),VLOOKUP($D125,Calc_OppAtt!$A$47:$AM$66,AE$2+1,FALSE))</f>
        <v>1.475821918</v>
      </c>
      <c r="AF125" s="172">
        <f>MAX(VLOOKUP($C125,Calc_OppAtt!$A$47:$AM$66,AF$2+1,FALSE),VLOOKUP($D125,Calc_OppAtt!$A$47:$AM$66,AF$2+1,FALSE))</f>
        <v>0.9788235294</v>
      </c>
      <c r="AG125" s="172">
        <f>MAX(VLOOKUP($C125,Calc_OppAtt!$A$47:$AM$66,AG$2+1,FALSE),VLOOKUP($D125,Calc_OppAtt!$A$47:$AM$66,AG$2+1,FALSE))</f>
        <v>1.178781636</v>
      </c>
      <c r="AH125" s="172">
        <f>MAX(VLOOKUP($C125,Calc_OppAtt!$A$47:$AM$66,AH$2+1,FALSE),VLOOKUP($D125,Calc_OppAtt!$A$47:$AM$66,AH$2+1,FALSE))</f>
        <v>0.9788235294</v>
      </c>
      <c r="AI125" s="172">
        <f>MAX(VLOOKUP($C125,Calc_OppAtt!$A$47:$AM$66,AI$2+1,FALSE),VLOOKUP($D125,Calc_OppAtt!$A$47:$AM$66,AI$2+1,FALSE))</f>
        <v>1.296660024</v>
      </c>
      <c r="AJ125" s="172">
        <f>MAX(VLOOKUP($C125,Calc_OppAtt!$A$47:$AM$66,AJ$2+1,FALSE),VLOOKUP($D125,Calc_OppAtt!$A$47:$AM$66,AJ$2+1,FALSE))</f>
        <v>1.414538412</v>
      </c>
      <c r="AK125" s="172">
        <f>MAX(VLOOKUP($C125,Calc_OppAtt!$A$47:$AM$66,AK$2+1,FALSE),VLOOKUP($D125,Calc_OppAtt!$A$47:$AM$66,AK$2+1,FALSE))</f>
        <v>1.218074681</v>
      </c>
      <c r="AL125" s="172">
        <f>MAX(VLOOKUP($C125,Calc_OppAtt!$A$47:$AM$66,AL$2+1,FALSE),VLOOKUP($D125,Calc_OppAtt!$A$47:$AM$66,AL$2+1,FALSE))</f>
        <v>1.04</v>
      </c>
      <c r="AM125" s="172">
        <f>MAX(VLOOKUP($C125,Calc_OppAtt!$A$47:$AM$66,AM$2+1,FALSE),VLOOKUP($D125,Calc_OppAtt!$A$47:$AM$66,AM$2+1,FALSE))</f>
        <v>1.493123755</v>
      </c>
      <c r="AN125" s="172">
        <f>MAX(VLOOKUP($C125,Calc_OppAtt!$A$47:$AM$66,AN$2+1,FALSE),VLOOKUP($D125,Calc_OppAtt!$A$47:$AM$66,AN$2+1,FALSE))</f>
        <v>1.060903995</v>
      </c>
      <c r="AO125" s="172">
        <f>MAX(VLOOKUP($C125,Calc_OppAtt!$A$47:$AM$66,AO$2+1,FALSE),VLOOKUP($D125,Calc_OppAtt!$A$47:$AM$66,AO$2+1,FALSE))</f>
        <v>1.178781636</v>
      </c>
      <c r="AP125" s="172">
        <f>MAX(VLOOKUP($C125,Calc_OppAtt!$A$47:$AM$66,AP$2+1,FALSE),VLOOKUP($D125,Calc_OppAtt!$A$47:$AM$66,AP$2+1,FALSE))</f>
        <v>1.218074681</v>
      </c>
      <c r="AQ125" s="170"/>
      <c r="AR125" s="170"/>
    </row>
    <row r="126" ht="12.75" customHeight="1">
      <c r="A126" s="170">
        <f t="shared" si="1"/>
        <v>8</v>
      </c>
      <c r="B126" s="170">
        <f t="shared" si="2"/>
        <v>20</v>
      </c>
      <c r="C126" s="140" t="str">
        <f t="array" ref="C126">INDEX(Fixtures!$A$2:$A$21,A126)</f>
        <v>Everton</v>
      </c>
      <c r="D126" s="140" t="str">
        <f t="array" ref="D126">INDEX(Fixtures!$A$2:$A$21,B126)</f>
        <v>Wolves</v>
      </c>
      <c r="E126" s="172">
        <f>MAX(VLOOKUP($C126,Calc_OppAtt!$A$47:$AM$66,E$2+1,FALSE),VLOOKUP($D126,Calc_OppAtt!$A$47:$AM$66,E$2+1,FALSE))</f>
        <v>1.414538412</v>
      </c>
      <c r="F126" s="172">
        <f>MAX(VLOOKUP($C126,Calc_OppAtt!$A$47:$AM$66,F$2+1,FALSE),VLOOKUP($D126,Calc_OppAtt!$A$47:$AM$66,F$2+1,FALSE))</f>
        <v>1.178781636</v>
      </c>
      <c r="G126" s="172">
        <f>MAX(VLOOKUP($C126,Calc_OppAtt!$A$47:$AM$66,G$2+1,FALSE),VLOOKUP($D126,Calc_OppAtt!$A$47:$AM$66,G$2+1,FALSE))</f>
        <v>1.178781636</v>
      </c>
      <c r="H126" s="172">
        <f>MAX(VLOOKUP($C126,Calc_OppAtt!$A$47:$AM$66,H$2+1,FALSE),VLOOKUP($D126,Calc_OppAtt!$A$47:$AM$66,H$2+1,FALSE))</f>
        <v>1.296660024</v>
      </c>
      <c r="I126" s="172">
        <f>MAX(VLOOKUP($C126,Calc_OppAtt!$A$47:$AM$66,I$2+1,FALSE),VLOOKUP($D126,Calc_OppAtt!$A$47:$AM$66,I$2+1,FALSE))</f>
        <v>1.65029444</v>
      </c>
      <c r="J126" s="172">
        <f>MAX(VLOOKUP($C126,Calc_OppAtt!$A$47:$AM$66,J$2+1,FALSE),VLOOKUP($D126,Calc_OppAtt!$A$47:$AM$66,J$2+1,FALSE))</f>
        <v>0.785854922</v>
      </c>
      <c r="K126" s="172">
        <f>MAX(VLOOKUP($C126,Calc_OppAtt!$A$47:$AM$66,K$2+1,FALSE),VLOOKUP($D126,Calc_OppAtt!$A$47:$AM$66,K$2+1,FALSE))</f>
        <v>1.475821918</v>
      </c>
      <c r="L126" s="172">
        <f>MAX(VLOOKUP($C126,Calc_OppAtt!$A$47:$AM$66,L$2+1,FALSE),VLOOKUP($D126,Calc_OppAtt!$A$47:$AM$66,L$2+1,FALSE))</f>
        <v>1.060903995</v>
      </c>
      <c r="M126" s="172">
        <f>MAX(VLOOKUP($C126,Calc_OppAtt!$A$47:$AM$66,M$2+1,FALSE),VLOOKUP($D126,Calc_OppAtt!$A$47:$AM$66,M$2+1,FALSE))</f>
        <v>1.296660024</v>
      </c>
      <c r="N126" s="172">
        <f>MAX(VLOOKUP($C126,Calc_OppAtt!$A$47:$AM$66,N$2+1,FALSE),VLOOKUP($D126,Calc_OppAtt!$A$47:$AM$66,N$2+1,FALSE))</f>
        <v>0.9823179059</v>
      </c>
      <c r="O126" s="172">
        <f>MAX(VLOOKUP($C126,Calc_OppAtt!$A$47:$AM$66,O$2+1,FALSE),VLOOKUP($D126,Calc_OppAtt!$A$47:$AM$66,O$2+1,FALSE))</f>
        <v>1.139489338</v>
      </c>
      <c r="P126" s="172">
        <f>MAX(VLOOKUP($C126,Calc_OppAtt!$A$47:$AM$66,P$2+1,FALSE),VLOOKUP($D126,Calc_OppAtt!$A$47:$AM$66,P$2+1,FALSE))</f>
        <v>0.785854922</v>
      </c>
      <c r="Q126" s="172">
        <f>MAX(VLOOKUP($C126,Calc_OppAtt!$A$47:$AM$66,Q$2+1,FALSE),VLOOKUP($D126,Calc_OppAtt!$A$47:$AM$66,Q$2+1,FALSE))</f>
        <v>1.296660024</v>
      </c>
      <c r="R126" s="172">
        <f>MAX(VLOOKUP($C126,Calc_OppAtt!$A$47:$AM$66,R$2+1,FALSE),VLOOKUP($D126,Calc_OppAtt!$A$47:$AM$66,R$2+1,FALSE))</f>
        <v>0.9788235294</v>
      </c>
      <c r="S126" s="172">
        <f>MAX(VLOOKUP($C126,Calc_OppAtt!$A$47:$AM$66,S$2+1,FALSE),VLOOKUP($D126,Calc_OppAtt!$A$47:$AM$66,S$2+1,FALSE))</f>
        <v>1.178781636</v>
      </c>
      <c r="T126" s="172">
        <f>MAX(VLOOKUP($C126,Calc_OppAtt!$A$47:$AM$66,T$2+1,FALSE),VLOOKUP($D126,Calc_OppAtt!$A$47:$AM$66,T$2+1,FALSE))</f>
        <v>1.296660024</v>
      </c>
      <c r="U126" s="172">
        <f>MAX(VLOOKUP($C126,Calc_OppAtt!$A$47:$AM$66,U$2+1,FALSE),VLOOKUP($D126,Calc_OppAtt!$A$47:$AM$66,U$2+1,FALSE))</f>
        <v>1.218074681</v>
      </c>
      <c r="V126" s="172">
        <f>MAX(VLOOKUP($C126,Calc_OppAtt!$A$47:$AM$66,V$2+1,FALSE),VLOOKUP($D126,Calc_OppAtt!$A$47:$AM$66,V$2+1,FALSE))</f>
        <v>1.100196294</v>
      </c>
      <c r="W126" s="172">
        <f>MAX(VLOOKUP($C126,Calc_OppAtt!$A$47:$AM$66,W$2+1,FALSE),VLOOKUP($D126,Calc_OppAtt!$A$47:$AM$66,W$2+1,FALSE))</f>
        <v>1.04</v>
      </c>
      <c r="X126" s="172">
        <f>MAX(VLOOKUP($C126,Calc_OppAtt!$A$47:$AM$66,X$2+1,FALSE),VLOOKUP($D126,Calc_OppAtt!$A$47:$AM$66,X$2+1,FALSE))</f>
        <v>0.9823179059</v>
      </c>
      <c r="Y126" s="172">
        <f>MAX(VLOOKUP($C126,Calc_OppAtt!$A$47:$AM$66,Y$2+1,FALSE),VLOOKUP($D126,Calc_OppAtt!$A$47:$AM$66,Y$2+1,FALSE))</f>
        <v>1.493123755</v>
      </c>
      <c r="Z126" s="172">
        <f>MAX(VLOOKUP($C126,Calc_OppAtt!$A$47:$AM$66,Z$2+1,FALSE),VLOOKUP($D126,Calc_OppAtt!$A$47:$AM$66,Z$2+1,FALSE))</f>
        <v>1.218074681</v>
      </c>
      <c r="AA126" s="172">
        <f>MAX(VLOOKUP($C126,Calc_OppAtt!$A$47:$AM$66,AA$2+1,FALSE),VLOOKUP($D126,Calc_OppAtt!$A$47:$AM$66,AA$2+1,FALSE))</f>
        <v>1.493123755</v>
      </c>
      <c r="AB126" s="172">
        <f>MAX(VLOOKUP($C126,Calc_OppAtt!$A$47:$AM$66,AB$2+1,FALSE),VLOOKUP($D126,Calc_OppAtt!$A$47:$AM$66,AB$2+1,FALSE))</f>
        <v>1.65029444</v>
      </c>
      <c r="AC126" s="172">
        <f>MAX(VLOOKUP($C126,Calc_OppAtt!$A$47:$AM$66,AC$2+1,FALSE),VLOOKUP($D126,Calc_OppAtt!$A$47:$AM$66,AC$2+1,FALSE))</f>
        <v>1.06869863</v>
      </c>
      <c r="AD126" s="172">
        <f>MAX(VLOOKUP($C126,Calc_OppAtt!$A$47:$AM$66,AD$2+1,FALSE),VLOOKUP($D126,Calc_OppAtt!$A$47:$AM$66,AD$2+1,FALSE))</f>
        <v>1.218074681</v>
      </c>
      <c r="AE126" s="172">
        <f>MAX(VLOOKUP($C126,Calc_OppAtt!$A$47:$AM$66,AE$2+1,FALSE),VLOOKUP($D126,Calc_OppAtt!$A$47:$AM$66,AE$2+1,FALSE))</f>
        <v>1.178781636</v>
      </c>
      <c r="AF126" s="172">
        <f>MAX(VLOOKUP($C126,Calc_OppAtt!$A$47:$AM$66,AF$2+1,FALSE),VLOOKUP($D126,Calc_OppAtt!$A$47:$AM$66,AF$2+1,FALSE))</f>
        <v>0.9823179059</v>
      </c>
      <c r="AG126" s="172">
        <f>MAX(VLOOKUP($C126,Calc_OppAtt!$A$47:$AM$66,AG$2+1,FALSE),VLOOKUP($D126,Calc_OppAtt!$A$47:$AM$66,AG$2+1,FALSE))</f>
        <v>1.170479452</v>
      </c>
      <c r="AH126" s="172">
        <f>MAX(VLOOKUP($C126,Calc_OppAtt!$A$47:$AM$66,AH$2+1,FALSE),VLOOKUP($D126,Calc_OppAtt!$A$47:$AM$66,AH$2+1,FALSE))</f>
        <v>0.6679765344</v>
      </c>
      <c r="AI126" s="172">
        <f>MAX(VLOOKUP($C126,Calc_OppAtt!$A$47:$AM$66,AI$2+1,FALSE),VLOOKUP($D126,Calc_OppAtt!$A$47:$AM$66,AI$2+1,FALSE))</f>
        <v>1.218074681</v>
      </c>
      <c r="AJ126" s="172">
        <f>MAX(VLOOKUP($C126,Calc_OppAtt!$A$47:$AM$66,AJ$2+1,FALSE),VLOOKUP($D126,Calc_OppAtt!$A$47:$AM$66,AJ$2+1,FALSE))</f>
        <v>1.021610951</v>
      </c>
      <c r="AK126" s="172">
        <f>MAX(VLOOKUP($C126,Calc_OppAtt!$A$47:$AM$66,AK$2+1,FALSE),VLOOKUP($D126,Calc_OppAtt!$A$47:$AM$66,AK$2+1,FALSE))</f>
        <v>1.218074681</v>
      </c>
      <c r="AL126" s="172">
        <f>MAX(VLOOKUP($C126,Calc_OppAtt!$A$47:$AM$66,AL$2+1,FALSE),VLOOKUP($D126,Calc_OppAtt!$A$47:$AM$66,AL$2+1,FALSE))</f>
        <v>1.04</v>
      </c>
      <c r="AM126" s="172">
        <f>MAX(VLOOKUP($C126,Calc_OppAtt!$A$47:$AM$66,AM$2+1,FALSE),VLOOKUP($D126,Calc_OppAtt!$A$47:$AM$66,AM$2+1,FALSE))</f>
        <v>1.139489338</v>
      </c>
      <c r="AN126" s="172">
        <f>MAX(VLOOKUP($C126,Calc_OppAtt!$A$47:$AM$66,AN$2+1,FALSE),VLOOKUP($D126,Calc_OppAtt!$A$47:$AM$66,AN$2+1,FALSE))</f>
        <v>1.218074681</v>
      </c>
      <c r="AO126" s="172">
        <f>MAX(VLOOKUP($C126,Calc_OppAtt!$A$47:$AM$66,AO$2+1,FALSE),VLOOKUP($D126,Calc_OppAtt!$A$47:$AM$66,AO$2+1,FALSE))</f>
        <v>1.475821918</v>
      </c>
      <c r="AP126" s="172">
        <f>MAX(VLOOKUP($C126,Calc_OppAtt!$A$47:$AM$66,AP$2+1,FALSE),VLOOKUP($D126,Calc_OppAtt!$A$47:$AM$66,AP$2+1,FALSE))</f>
        <v>0.6286834896</v>
      </c>
      <c r="AQ126" s="170"/>
      <c r="AR126" s="170"/>
    </row>
    <row r="127" ht="12.75" customHeight="1">
      <c r="A127" s="170">
        <f t="shared" si="1"/>
        <v>9</v>
      </c>
      <c r="B127" s="170">
        <f t="shared" si="2"/>
        <v>10</v>
      </c>
      <c r="C127" s="140" t="str">
        <f t="array" ref="C127">INDEX(Fixtures!$A$2:$A$21,A127)</f>
        <v>Fulham</v>
      </c>
      <c r="D127" s="140" t="str">
        <f t="array" ref="D127">INDEX(Fixtures!$A$2:$A$21,B127)</f>
        <v>Huddersfield</v>
      </c>
      <c r="E127" s="172">
        <f>MAX(VLOOKUP($C127,Calc_OppAtt!$A$47:$AM$66,E$2+1,FALSE),VLOOKUP($D127,Calc_OppAtt!$A$47:$AM$66,E$2+1,FALSE))</f>
        <v>1.100196294</v>
      </c>
      <c r="F127" s="172">
        <f>MAX(VLOOKUP($C127,Calc_OppAtt!$A$47:$AM$66,F$2+1,FALSE),VLOOKUP($D127,Calc_OppAtt!$A$47:$AM$66,F$2+1,FALSE))</f>
        <v>0.6286834896</v>
      </c>
      <c r="G127" s="172">
        <f>MAX(VLOOKUP($C127,Calc_OppAtt!$A$47:$AM$66,G$2+1,FALSE),VLOOKUP($D127,Calc_OppAtt!$A$47:$AM$66,G$2+1,FALSE))</f>
        <v>1.170479452</v>
      </c>
      <c r="H127" s="172">
        <f>MAX(VLOOKUP($C127,Calc_OppAtt!$A$47:$AM$66,H$2+1,FALSE),VLOOKUP($D127,Calc_OppAtt!$A$47:$AM$66,H$2+1,FALSE))</f>
        <v>0.9823179059</v>
      </c>
      <c r="I127" s="172">
        <f>MAX(VLOOKUP($C127,Calc_OppAtt!$A$47:$AM$66,I$2+1,FALSE),VLOOKUP($D127,Calc_OppAtt!$A$47:$AM$66,I$2+1,FALSE))</f>
        <v>1.100196294</v>
      </c>
      <c r="J127" s="172">
        <f>MAX(VLOOKUP($C127,Calc_OppAtt!$A$47:$AM$66,J$2+1,FALSE),VLOOKUP($D127,Calc_OppAtt!$A$47:$AM$66,J$2+1,FALSE))</f>
        <v>1.296660024</v>
      </c>
      <c r="K127" s="172">
        <f>MAX(VLOOKUP($C127,Calc_OppAtt!$A$47:$AM$66,K$2+1,FALSE),VLOOKUP($D127,Calc_OppAtt!$A$47:$AM$66,K$2+1,FALSE))</f>
        <v>0.8644402649</v>
      </c>
      <c r="L127" s="172">
        <f>MAX(VLOOKUP($C127,Calc_OppAtt!$A$47:$AM$66,L$2+1,FALSE),VLOOKUP($D127,Calc_OppAtt!$A$47:$AM$66,L$2+1,FALSE))</f>
        <v>1.218074681</v>
      </c>
      <c r="M127" s="172">
        <f>MAX(VLOOKUP($C127,Calc_OppAtt!$A$47:$AM$66,M$2+1,FALSE),VLOOKUP($D127,Calc_OppAtt!$A$47:$AM$66,M$2+1,FALSE))</f>
        <v>1.100196294</v>
      </c>
      <c r="N127" s="172">
        <f>MAX(VLOOKUP($C127,Calc_OppAtt!$A$47:$AM$66,N$2+1,FALSE),VLOOKUP($D127,Calc_OppAtt!$A$47:$AM$66,N$2+1,FALSE))</f>
        <v>1.218074681</v>
      </c>
      <c r="O127" s="172">
        <f>MAX(VLOOKUP($C127,Calc_OppAtt!$A$47:$AM$66,O$2+1,FALSE),VLOOKUP($D127,Calc_OppAtt!$A$47:$AM$66,O$2+1,FALSE))</f>
        <v>1.475821918</v>
      </c>
      <c r="P127" s="172">
        <f>MAX(VLOOKUP($C127,Calc_OppAtt!$A$47:$AM$66,P$2+1,FALSE),VLOOKUP($D127,Calc_OppAtt!$A$47:$AM$66,P$2+1,FALSE))</f>
        <v>1.65029444</v>
      </c>
      <c r="Q127" s="172">
        <f>MAX(VLOOKUP($C127,Calc_OppAtt!$A$47:$AM$66,Q$2+1,FALSE),VLOOKUP($D127,Calc_OppAtt!$A$47:$AM$66,Q$2+1,FALSE))</f>
        <v>1.178781636</v>
      </c>
      <c r="R127" s="172">
        <f>MAX(VLOOKUP($C127,Calc_OppAtt!$A$47:$AM$66,R$2+1,FALSE),VLOOKUP($D127,Calc_OppAtt!$A$47:$AM$66,R$2+1,FALSE))</f>
        <v>1.139489338</v>
      </c>
      <c r="S127" s="172">
        <f>MAX(VLOOKUP($C127,Calc_OppAtt!$A$47:$AM$66,S$2+1,FALSE),VLOOKUP($D127,Calc_OppAtt!$A$47:$AM$66,S$2+1,FALSE))</f>
        <v>1.493123755</v>
      </c>
      <c r="T127" s="172">
        <f>MAX(VLOOKUP($C127,Calc_OppAtt!$A$47:$AM$66,T$2+1,FALSE),VLOOKUP($D127,Calc_OppAtt!$A$47:$AM$66,T$2+1,FALSE))</f>
        <v>0.785854922</v>
      </c>
      <c r="U127" s="172">
        <f>MAX(VLOOKUP($C127,Calc_OppAtt!$A$47:$AM$66,U$2+1,FALSE),VLOOKUP($D127,Calc_OppAtt!$A$47:$AM$66,U$2+1,FALSE))</f>
        <v>1.65029444</v>
      </c>
      <c r="V127" s="172">
        <f>MAX(VLOOKUP($C127,Calc_OppAtt!$A$47:$AM$66,V$2+1,FALSE),VLOOKUP($D127,Calc_OppAtt!$A$47:$AM$66,V$2+1,FALSE))</f>
        <v>1.178781636</v>
      </c>
      <c r="W127" s="172">
        <f>MAX(VLOOKUP($C127,Calc_OppAtt!$A$47:$AM$66,W$2+1,FALSE),VLOOKUP($D127,Calc_OppAtt!$A$47:$AM$66,W$2+1,FALSE))</f>
        <v>1.06869863</v>
      </c>
      <c r="X127" s="172">
        <f>MAX(VLOOKUP($C127,Calc_OppAtt!$A$47:$AM$66,X$2+1,FALSE),VLOOKUP($D127,Calc_OppAtt!$A$47:$AM$66,X$2+1,FALSE))</f>
        <v>1.296660024</v>
      </c>
      <c r="Y127" s="172">
        <f>MAX(VLOOKUP($C127,Calc_OppAtt!$A$47:$AM$66,Y$2+1,FALSE),VLOOKUP($D127,Calc_OppAtt!$A$47:$AM$66,Y$2+1,FALSE))</f>
        <v>0.8644402649</v>
      </c>
      <c r="Z127" s="172">
        <f>MAX(VLOOKUP($C127,Calc_OppAtt!$A$47:$AM$66,Z$2+1,FALSE),VLOOKUP($D127,Calc_OppAtt!$A$47:$AM$66,Z$2+1,FALSE))</f>
        <v>0.9788235294</v>
      </c>
      <c r="AA127" s="172">
        <f>MAX(VLOOKUP($C127,Calc_OppAtt!$A$47:$AM$66,AA$2+1,FALSE),VLOOKUP($D127,Calc_OppAtt!$A$47:$AM$66,AA$2+1,FALSE))</f>
        <v>0.785854922</v>
      </c>
      <c r="AB127" s="172">
        <f>MAX(VLOOKUP($C127,Calc_OppAtt!$A$47:$AM$66,AB$2+1,FALSE),VLOOKUP($D127,Calc_OppAtt!$A$47:$AM$66,AB$2+1,FALSE))</f>
        <v>1.414538412</v>
      </c>
      <c r="AC127" s="172">
        <f>MAX(VLOOKUP($C127,Calc_OppAtt!$A$47:$AM$66,AC$2+1,FALSE),VLOOKUP($D127,Calc_OppAtt!$A$47:$AM$66,AC$2+1,FALSE))</f>
        <v>1.060903995</v>
      </c>
      <c r="AD127" s="172">
        <f>MAX(VLOOKUP($C127,Calc_OppAtt!$A$47:$AM$66,AD$2+1,FALSE),VLOOKUP($D127,Calc_OppAtt!$A$47:$AM$66,AD$2+1,FALSE))</f>
        <v>1.218074681</v>
      </c>
      <c r="AE127" s="172">
        <f>MAX(VLOOKUP($C127,Calc_OppAtt!$A$47:$AM$66,AE$2+1,FALSE),VLOOKUP($D127,Calc_OppAtt!$A$47:$AM$66,AE$2+1,FALSE))</f>
        <v>1.021610951</v>
      </c>
      <c r="AF127" s="172">
        <f>MAX(VLOOKUP($C127,Calc_OppAtt!$A$47:$AM$66,AF$2+1,FALSE),VLOOKUP($D127,Calc_OppAtt!$A$47:$AM$66,AF$2+1,FALSE))</f>
        <v>1.06869863</v>
      </c>
      <c r="AG127" s="172">
        <f>MAX(VLOOKUP($C127,Calc_OppAtt!$A$47:$AM$66,AG$2+1,FALSE),VLOOKUP($D127,Calc_OppAtt!$A$47:$AM$66,AG$2+1,FALSE))</f>
        <v>0.9823179059</v>
      </c>
      <c r="AH127" s="172">
        <f>MAX(VLOOKUP($C127,Calc_OppAtt!$A$47:$AM$66,AH$2+1,FALSE),VLOOKUP($D127,Calc_OppAtt!$A$47:$AM$66,AH$2+1,FALSE))</f>
        <v>1.218074681</v>
      </c>
      <c r="AI127" s="172">
        <f>MAX(VLOOKUP($C127,Calc_OppAtt!$A$47:$AM$66,AI$2+1,FALSE),VLOOKUP($D127,Calc_OppAtt!$A$47:$AM$66,AI$2+1,FALSE))</f>
        <v>1.100196294</v>
      </c>
      <c r="AJ127" s="172">
        <f>MAX(VLOOKUP($C127,Calc_OppAtt!$A$47:$AM$66,AJ$2+1,FALSE),VLOOKUP($D127,Calc_OppAtt!$A$47:$AM$66,AJ$2+1,FALSE))</f>
        <v>1.060903995</v>
      </c>
      <c r="AK127" s="172">
        <f>MAX(VLOOKUP($C127,Calc_OppAtt!$A$47:$AM$66,AK$2+1,FALSE),VLOOKUP($D127,Calc_OppAtt!$A$47:$AM$66,AK$2+1,FALSE))</f>
        <v>1.493123755</v>
      </c>
      <c r="AL127" s="172">
        <f>MAX(VLOOKUP($C127,Calc_OppAtt!$A$47:$AM$66,AL$2+1,FALSE),VLOOKUP($D127,Calc_OppAtt!$A$47:$AM$66,AL$2+1,FALSE))</f>
        <v>1.414538412</v>
      </c>
      <c r="AM127" s="172">
        <f>MAX(VLOOKUP($C127,Calc_OppAtt!$A$47:$AM$66,AM$2+1,FALSE),VLOOKUP($D127,Calc_OppAtt!$A$47:$AM$66,AM$2+1,FALSE))</f>
        <v>1.296660024</v>
      </c>
      <c r="AN127" s="172">
        <f>MAX(VLOOKUP($C127,Calc_OppAtt!$A$47:$AM$66,AN$2+1,FALSE),VLOOKUP($D127,Calc_OppAtt!$A$47:$AM$66,AN$2+1,FALSE))</f>
        <v>1.170479452</v>
      </c>
      <c r="AO127" s="172">
        <f>MAX(VLOOKUP($C127,Calc_OppAtt!$A$47:$AM$66,AO$2+1,FALSE),VLOOKUP($D127,Calc_OppAtt!$A$47:$AM$66,AO$2+1,FALSE))</f>
        <v>1.101176471</v>
      </c>
      <c r="AP127" s="172">
        <f>MAX(VLOOKUP($C127,Calc_OppAtt!$A$47:$AM$66,AP$2+1,FALSE),VLOOKUP($D127,Calc_OppAtt!$A$47:$AM$66,AP$2+1,FALSE))</f>
        <v>1.178781636</v>
      </c>
      <c r="AQ127" s="170"/>
      <c r="AR127" s="170"/>
    </row>
    <row r="128" ht="12.75" customHeight="1">
      <c r="A128" s="170">
        <f t="shared" si="1"/>
        <v>9</v>
      </c>
      <c r="B128" s="170">
        <f t="shared" si="2"/>
        <v>11</v>
      </c>
      <c r="C128" s="140" t="str">
        <f t="array" ref="C128">INDEX(Fixtures!$A$2:$A$21,A128)</f>
        <v>Fulham</v>
      </c>
      <c r="D128" s="140" t="str">
        <f t="array" ref="D128">INDEX(Fixtures!$A$2:$A$21,B128)</f>
        <v>Leicester</v>
      </c>
      <c r="E128" s="172">
        <f>MAX(VLOOKUP($C128,Calc_OppAtt!$A$47:$AM$66,E$2+1,FALSE),VLOOKUP($D128,Calc_OppAtt!$A$47:$AM$66,E$2+1,FALSE))</f>
        <v>1.100196294</v>
      </c>
      <c r="F128" s="172">
        <f>MAX(VLOOKUP($C128,Calc_OppAtt!$A$47:$AM$66,F$2+1,FALSE),VLOOKUP($D128,Calc_OppAtt!$A$47:$AM$66,F$2+1,FALSE))</f>
        <v>1.06869863</v>
      </c>
      <c r="G128" s="172">
        <f>MAX(VLOOKUP($C128,Calc_OppAtt!$A$47:$AM$66,G$2+1,FALSE),VLOOKUP($D128,Calc_OppAtt!$A$47:$AM$66,G$2+1,FALSE))</f>
        <v>1.021610951</v>
      </c>
      <c r="H128" s="172">
        <f>MAX(VLOOKUP($C128,Calc_OppAtt!$A$47:$AM$66,H$2+1,FALSE),VLOOKUP($D128,Calc_OppAtt!$A$47:$AM$66,H$2+1,FALSE))</f>
        <v>1.100196294</v>
      </c>
      <c r="I128" s="172">
        <f>MAX(VLOOKUP($C128,Calc_OppAtt!$A$47:$AM$66,I$2+1,FALSE),VLOOKUP($D128,Calc_OppAtt!$A$47:$AM$66,I$2+1,FALSE))</f>
        <v>1.178781636</v>
      </c>
      <c r="J128" s="172">
        <f>MAX(VLOOKUP($C128,Calc_OppAtt!$A$47:$AM$66,J$2+1,FALSE),VLOOKUP($D128,Calc_OppAtt!$A$47:$AM$66,J$2+1,FALSE))</f>
        <v>1.296660024</v>
      </c>
      <c r="K128" s="172">
        <f>MAX(VLOOKUP($C128,Calc_OppAtt!$A$47:$AM$66,K$2+1,FALSE),VLOOKUP($D128,Calc_OppAtt!$A$47:$AM$66,K$2+1,FALSE))</f>
        <v>0.8644402649</v>
      </c>
      <c r="L128" s="172">
        <f>MAX(VLOOKUP($C128,Calc_OppAtt!$A$47:$AM$66,L$2+1,FALSE),VLOOKUP($D128,Calc_OppAtt!$A$47:$AM$66,L$2+1,FALSE))</f>
        <v>1.414538412</v>
      </c>
      <c r="M128" s="172">
        <f>MAX(VLOOKUP($C128,Calc_OppAtt!$A$47:$AM$66,M$2+1,FALSE),VLOOKUP($D128,Calc_OppAtt!$A$47:$AM$66,M$2+1,FALSE))</f>
        <v>0.9788235294</v>
      </c>
      <c r="N128" s="172">
        <f>MAX(VLOOKUP($C128,Calc_OppAtt!$A$47:$AM$66,N$2+1,FALSE),VLOOKUP($D128,Calc_OppAtt!$A$47:$AM$66,N$2+1,FALSE))</f>
        <v>1.65029444</v>
      </c>
      <c r="O128" s="172">
        <f>MAX(VLOOKUP($C128,Calc_OppAtt!$A$47:$AM$66,O$2+1,FALSE),VLOOKUP($D128,Calc_OppAtt!$A$47:$AM$66,O$2+1,FALSE))</f>
        <v>0.9823179059</v>
      </c>
      <c r="P128" s="172">
        <f>MAX(VLOOKUP($C128,Calc_OppAtt!$A$47:$AM$66,P$2+1,FALSE),VLOOKUP($D128,Calc_OppAtt!$A$47:$AM$66,P$2+1,FALSE))</f>
        <v>0.8644402649</v>
      </c>
      <c r="Q128" s="172">
        <f>MAX(VLOOKUP($C128,Calc_OppAtt!$A$47:$AM$66,Q$2+1,FALSE),VLOOKUP($D128,Calc_OppAtt!$A$47:$AM$66,Q$2+1,FALSE))</f>
        <v>1.178781636</v>
      </c>
      <c r="R128" s="172">
        <f>MAX(VLOOKUP($C128,Calc_OppAtt!$A$47:$AM$66,R$2+1,FALSE),VLOOKUP($D128,Calc_OppAtt!$A$47:$AM$66,R$2+1,FALSE))</f>
        <v>1.296660024</v>
      </c>
      <c r="S128" s="172">
        <f>MAX(VLOOKUP($C128,Calc_OppAtt!$A$47:$AM$66,S$2+1,FALSE),VLOOKUP($D128,Calc_OppAtt!$A$47:$AM$66,S$2+1,FALSE))</f>
        <v>1.493123755</v>
      </c>
      <c r="T128" s="172">
        <f>MAX(VLOOKUP($C128,Calc_OppAtt!$A$47:$AM$66,T$2+1,FALSE),VLOOKUP($D128,Calc_OppAtt!$A$47:$AM$66,T$2+1,FALSE))</f>
        <v>0.785854922</v>
      </c>
      <c r="U128" s="172">
        <f>MAX(VLOOKUP($C128,Calc_OppAtt!$A$47:$AM$66,U$2+1,FALSE),VLOOKUP($D128,Calc_OppAtt!$A$47:$AM$66,U$2+1,FALSE))</f>
        <v>1.65029444</v>
      </c>
      <c r="V128" s="172">
        <f>MAX(VLOOKUP($C128,Calc_OppAtt!$A$47:$AM$66,V$2+1,FALSE),VLOOKUP($D128,Calc_OppAtt!$A$47:$AM$66,V$2+1,FALSE))</f>
        <v>0.6679765344</v>
      </c>
      <c r="W128" s="172">
        <f>MAX(VLOOKUP($C128,Calc_OppAtt!$A$47:$AM$66,W$2+1,FALSE),VLOOKUP($D128,Calc_OppAtt!$A$47:$AM$66,W$2+1,FALSE))</f>
        <v>1.06869863</v>
      </c>
      <c r="X128" s="172">
        <f>MAX(VLOOKUP($C128,Calc_OppAtt!$A$47:$AM$66,X$2+1,FALSE),VLOOKUP($D128,Calc_OppAtt!$A$47:$AM$66,X$2+1,FALSE))</f>
        <v>1.296660024</v>
      </c>
      <c r="Y128" s="172">
        <f>MAX(VLOOKUP($C128,Calc_OppAtt!$A$47:$AM$66,Y$2+1,FALSE),VLOOKUP($D128,Calc_OppAtt!$A$47:$AM$66,Y$2+1,FALSE))</f>
        <v>0.8644402649</v>
      </c>
      <c r="Z128" s="172">
        <f>MAX(VLOOKUP($C128,Calc_OppAtt!$A$47:$AM$66,Z$2+1,FALSE),VLOOKUP($D128,Calc_OppAtt!$A$47:$AM$66,Z$2+1,FALSE))</f>
        <v>1.178781636</v>
      </c>
      <c r="AA128" s="172">
        <f>MAX(VLOOKUP($C128,Calc_OppAtt!$A$47:$AM$66,AA$2+1,FALSE),VLOOKUP($D128,Calc_OppAtt!$A$47:$AM$66,AA$2+1,FALSE))</f>
        <v>1.101176471</v>
      </c>
      <c r="AB128" s="172">
        <f>MAX(VLOOKUP($C128,Calc_OppAtt!$A$47:$AM$66,AB$2+1,FALSE),VLOOKUP($D128,Calc_OppAtt!$A$47:$AM$66,AB$2+1,FALSE))</f>
        <v>1.139489338</v>
      </c>
      <c r="AC128" s="172">
        <f>MAX(VLOOKUP($C128,Calc_OppAtt!$A$47:$AM$66,AC$2+1,FALSE),VLOOKUP($D128,Calc_OppAtt!$A$47:$AM$66,AC$2+1,FALSE))</f>
        <v>1.060903995</v>
      </c>
      <c r="AD128" s="172">
        <f>MAX(VLOOKUP($C128,Calc_OppAtt!$A$47:$AM$66,AD$2+1,FALSE),VLOOKUP($D128,Calc_OppAtt!$A$47:$AM$66,AD$2+1,FALSE))</f>
        <v>0.7465618773</v>
      </c>
      <c r="AE128" s="172">
        <f>MAX(VLOOKUP($C128,Calc_OppAtt!$A$47:$AM$66,AE$2+1,FALSE),VLOOKUP($D128,Calc_OppAtt!$A$47:$AM$66,AE$2+1,FALSE))</f>
        <v>1.100196294</v>
      </c>
      <c r="AF128" s="172">
        <f>MAX(VLOOKUP($C128,Calc_OppAtt!$A$47:$AM$66,AF$2+1,FALSE),VLOOKUP($D128,Calc_OppAtt!$A$47:$AM$66,AF$2+1,FALSE))</f>
        <v>1.139489338</v>
      </c>
      <c r="AG128" s="172">
        <f>MAX(VLOOKUP($C128,Calc_OppAtt!$A$47:$AM$66,AG$2+1,FALSE),VLOOKUP($D128,Calc_OppAtt!$A$47:$AM$66,AG$2+1,FALSE))</f>
        <v>1.218074681</v>
      </c>
      <c r="AH128" s="172">
        <f>MAX(VLOOKUP($C128,Calc_OppAtt!$A$47:$AM$66,AH$2+1,FALSE),VLOOKUP($D128,Calc_OppAtt!$A$47:$AM$66,AH$2+1,FALSE))</f>
        <v>1.475821918</v>
      </c>
      <c r="AI128" s="172">
        <f>MAX(VLOOKUP($C128,Calc_OppAtt!$A$47:$AM$66,AI$2+1,FALSE),VLOOKUP($D128,Calc_OppAtt!$A$47:$AM$66,AI$2+1,FALSE))</f>
        <v>1.100196294</v>
      </c>
      <c r="AJ128" s="172">
        <f>MAX(VLOOKUP($C128,Calc_OppAtt!$A$47:$AM$66,AJ$2+1,FALSE),VLOOKUP($D128,Calc_OppAtt!$A$47:$AM$66,AJ$2+1,FALSE))</f>
        <v>1.218074681</v>
      </c>
      <c r="AK128" s="172">
        <f>MAX(VLOOKUP($C128,Calc_OppAtt!$A$47:$AM$66,AK$2+1,FALSE),VLOOKUP($D128,Calc_OppAtt!$A$47:$AM$66,AK$2+1,FALSE))</f>
        <v>1.218074681</v>
      </c>
      <c r="AL128" s="172">
        <f>MAX(VLOOKUP($C128,Calc_OppAtt!$A$47:$AM$66,AL$2+1,FALSE),VLOOKUP($D128,Calc_OppAtt!$A$47:$AM$66,AL$2+1,FALSE))</f>
        <v>1.414538412</v>
      </c>
      <c r="AM128" s="172">
        <f>MAX(VLOOKUP($C128,Calc_OppAtt!$A$47:$AM$66,AM$2+1,FALSE),VLOOKUP($D128,Calc_OppAtt!$A$47:$AM$66,AM$2+1,FALSE))</f>
        <v>1.178781636</v>
      </c>
      <c r="AN128" s="172">
        <f>MAX(VLOOKUP($C128,Calc_OppAtt!$A$47:$AM$66,AN$2+1,FALSE),VLOOKUP($D128,Calc_OppAtt!$A$47:$AM$66,AN$2+1,FALSE))</f>
        <v>1.218074681</v>
      </c>
      <c r="AO128" s="172">
        <f>MAX(VLOOKUP($C128,Calc_OppAtt!$A$47:$AM$66,AO$2+1,FALSE),VLOOKUP($D128,Calc_OppAtt!$A$47:$AM$66,AO$2+1,FALSE))</f>
        <v>1.101176471</v>
      </c>
      <c r="AP128" s="172">
        <f>MAX(VLOOKUP($C128,Calc_OppAtt!$A$47:$AM$66,AP$2+1,FALSE),VLOOKUP($D128,Calc_OppAtt!$A$47:$AM$66,AP$2+1,FALSE))</f>
        <v>1.178781636</v>
      </c>
      <c r="AQ128" s="170"/>
      <c r="AR128" s="170"/>
    </row>
    <row r="129" ht="12.75" customHeight="1">
      <c r="A129" s="170">
        <f t="shared" si="1"/>
        <v>9</v>
      </c>
      <c r="B129" s="170">
        <f t="shared" si="2"/>
        <v>12</v>
      </c>
      <c r="C129" s="140" t="str">
        <f t="array" ref="C129">INDEX(Fixtures!$A$2:$A$21,A129)</f>
        <v>Fulham</v>
      </c>
      <c r="D129" s="140" t="str">
        <f t="array" ref="D129">INDEX(Fixtures!$A$2:$A$21,B129)</f>
        <v>Liverpool</v>
      </c>
      <c r="E129" s="172">
        <f>MAX(VLOOKUP($C129,Calc_OppAtt!$A$47:$AM$66,E$2+1,FALSE),VLOOKUP($D129,Calc_OppAtt!$A$47:$AM$66,E$2+1,FALSE))</f>
        <v>1.65029444</v>
      </c>
      <c r="F129" s="172">
        <f>MAX(VLOOKUP($C129,Calc_OppAtt!$A$47:$AM$66,F$2+1,FALSE),VLOOKUP($D129,Calc_OppAtt!$A$47:$AM$66,F$2+1,FALSE))</f>
        <v>1.060903995</v>
      </c>
      <c r="G129" s="172">
        <f>MAX(VLOOKUP($C129,Calc_OppAtt!$A$47:$AM$66,G$2+1,FALSE),VLOOKUP($D129,Calc_OppAtt!$A$47:$AM$66,G$2+1,FALSE))</f>
        <v>1.139489338</v>
      </c>
      <c r="H129" s="172">
        <f>MAX(VLOOKUP($C129,Calc_OppAtt!$A$47:$AM$66,H$2+1,FALSE),VLOOKUP($D129,Calc_OppAtt!$A$47:$AM$66,H$2+1,FALSE))</f>
        <v>0.9823179059</v>
      </c>
      <c r="I129" s="172">
        <f>MAX(VLOOKUP($C129,Calc_OppAtt!$A$47:$AM$66,I$2+1,FALSE),VLOOKUP($D129,Calc_OppAtt!$A$47:$AM$66,I$2+1,FALSE))</f>
        <v>0.6286834896</v>
      </c>
      <c r="J129" s="172">
        <f>MAX(VLOOKUP($C129,Calc_OppAtt!$A$47:$AM$66,J$2+1,FALSE),VLOOKUP($D129,Calc_OppAtt!$A$47:$AM$66,J$2+1,FALSE))</f>
        <v>1.296660024</v>
      </c>
      <c r="K129" s="172">
        <f>MAX(VLOOKUP($C129,Calc_OppAtt!$A$47:$AM$66,K$2+1,FALSE),VLOOKUP($D129,Calc_OppAtt!$A$47:$AM$66,K$2+1,FALSE))</f>
        <v>0.8644402649</v>
      </c>
      <c r="L129" s="172">
        <f>MAX(VLOOKUP($C129,Calc_OppAtt!$A$47:$AM$66,L$2+1,FALSE),VLOOKUP($D129,Calc_OppAtt!$A$47:$AM$66,L$2+1,FALSE))</f>
        <v>1.218074681</v>
      </c>
      <c r="M129" s="172">
        <f>MAX(VLOOKUP($C129,Calc_OppAtt!$A$47:$AM$66,M$2+1,FALSE),VLOOKUP($D129,Calc_OppAtt!$A$47:$AM$66,M$2+1,FALSE))</f>
        <v>0.9823179059</v>
      </c>
      <c r="N129" s="172">
        <f>MAX(VLOOKUP($C129,Calc_OppAtt!$A$47:$AM$66,N$2+1,FALSE),VLOOKUP($D129,Calc_OppAtt!$A$47:$AM$66,N$2+1,FALSE))</f>
        <v>1.218074681</v>
      </c>
      <c r="O129" s="172">
        <f>MAX(VLOOKUP($C129,Calc_OppAtt!$A$47:$AM$66,O$2+1,FALSE),VLOOKUP($D129,Calc_OppAtt!$A$47:$AM$66,O$2+1,FALSE))</f>
        <v>0.9823179059</v>
      </c>
      <c r="P129" s="172">
        <f>MAX(VLOOKUP($C129,Calc_OppAtt!$A$47:$AM$66,P$2+1,FALSE),VLOOKUP($D129,Calc_OppAtt!$A$47:$AM$66,P$2+1,FALSE))</f>
        <v>1.475821918</v>
      </c>
      <c r="Q129" s="172">
        <f>MAX(VLOOKUP($C129,Calc_OppAtt!$A$47:$AM$66,Q$2+1,FALSE),VLOOKUP($D129,Calc_OppAtt!$A$47:$AM$66,Q$2+1,FALSE))</f>
        <v>1.218074681</v>
      </c>
      <c r="R129" s="172">
        <f>MAX(VLOOKUP($C129,Calc_OppAtt!$A$47:$AM$66,R$2+1,FALSE),VLOOKUP($D129,Calc_OppAtt!$A$47:$AM$66,R$2+1,FALSE))</f>
        <v>1.414538412</v>
      </c>
      <c r="S129" s="172">
        <f>MAX(VLOOKUP($C129,Calc_OppAtt!$A$47:$AM$66,S$2+1,FALSE),VLOOKUP($D129,Calc_OppAtt!$A$47:$AM$66,S$2+1,FALSE))</f>
        <v>1.493123755</v>
      </c>
      <c r="T129" s="172">
        <f>MAX(VLOOKUP($C129,Calc_OppAtt!$A$47:$AM$66,T$2+1,FALSE),VLOOKUP($D129,Calc_OppAtt!$A$47:$AM$66,T$2+1,FALSE))</f>
        <v>1.178781636</v>
      </c>
      <c r="U129" s="172">
        <f>MAX(VLOOKUP($C129,Calc_OppAtt!$A$47:$AM$66,U$2+1,FALSE),VLOOKUP($D129,Calc_OppAtt!$A$47:$AM$66,U$2+1,FALSE))</f>
        <v>1.65029444</v>
      </c>
      <c r="V129" s="172">
        <f>MAX(VLOOKUP($C129,Calc_OppAtt!$A$47:$AM$66,V$2+1,FALSE),VLOOKUP($D129,Calc_OppAtt!$A$47:$AM$66,V$2+1,FALSE))</f>
        <v>1.101176471</v>
      </c>
      <c r="W129" s="172">
        <f>MAX(VLOOKUP($C129,Calc_OppAtt!$A$47:$AM$66,W$2+1,FALSE),VLOOKUP($D129,Calc_OppAtt!$A$47:$AM$66,W$2+1,FALSE))</f>
        <v>1.178781636</v>
      </c>
      <c r="X129" s="172">
        <f>MAX(VLOOKUP($C129,Calc_OppAtt!$A$47:$AM$66,X$2+1,FALSE),VLOOKUP($D129,Calc_OppAtt!$A$47:$AM$66,X$2+1,FALSE))</f>
        <v>1.296660024</v>
      </c>
      <c r="Y129" s="172">
        <f>MAX(VLOOKUP($C129,Calc_OppAtt!$A$47:$AM$66,Y$2+1,FALSE),VLOOKUP($D129,Calc_OppAtt!$A$47:$AM$66,Y$2+1,FALSE))</f>
        <v>0.785854922</v>
      </c>
      <c r="Z129" s="172">
        <f>MAX(VLOOKUP($C129,Calc_OppAtt!$A$47:$AM$66,Z$2+1,FALSE),VLOOKUP($D129,Calc_OppAtt!$A$47:$AM$66,Z$2+1,FALSE))</f>
        <v>0.9823179059</v>
      </c>
      <c r="AA129" s="172">
        <f>MAX(VLOOKUP($C129,Calc_OppAtt!$A$47:$AM$66,AA$2+1,FALSE),VLOOKUP($D129,Calc_OppAtt!$A$47:$AM$66,AA$2+1,FALSE))</f>
        <v>1.100196294</v>
      </c>
      <c r="AB129" s="172">
        <f>MAX(VLOOKUP($C129,Calc_OppAtt!$A$47:$AM$66,AB$2+1,FALSE),VLOOKUP($D129,Calc_OppAtt!$A$47:$AM$66,AB$2+1,FALSE))</f>
        <v>1.493123755</v>
      </c>
      <c r="AC129" s="172">
        <f>MAX(VLOOKUP($C129,Calc_OppAtt!$A$47:$AM$66,AC$2+1,FALSE),VLOOKUP($D129,Calc_OppAtt!$A$47:$AM$66,AC$2+1,FALSE))</f>
        <v>1.060903995</v>
      </c>
      <c r="AD129" s="172">
        <f>MAX(VLOOKUP($C129,Calc_OppAtt!$A$47:$AM$66,AD$2+1,FALSE),VLOOKUP($D129,Calc_OppAtt!$A$47:$AM$66,AD$2+1,FALSE))</f>
        <v>1.218074681</v>
      </c>
      <c r="AE129" s="172">
        <f>MAX(VLOOKUP($C129,Calc_OppAtt!$A$47:$AM$66,AE$2+1,FALSE),VLOOKUP($D129,Calc_OppAtt!$A$47:$AM$66,AE$2+1,FALSE))</f>
        <v>1.021610951</v>
      </c>
      <c r="AF129" s="172">
        <f>MAX(VLOOKUP($C129,Calc_OppAtt!$A$47:$AM$66,AF$2+1,FALSE),VLOOKUP($D129,Calc_OppAtt!$A$47:$AM$66,AF$2+1,FALSE))</f>
        <v>1.296660024</v>
      </c>
      <c r="AG129" s="172">
        <f>MAX(VLOOKUP($C129,Calc_OppAtt!$A$47:$AM$66,AG$2+1,FALSE),VLOOKUP($D129,Calc_OppAtt!$A$47:$AM$66,AG$2+1,FALSE))</f>
        <v>0.8644402649</v>
      </c>
      <c r="AH129" s="172">
        <f>MAX(VLOOKUP($C129,Calc_OppAtt!$A$47:$AM$66,AH$2+1,FALSE),VLOOKUP($D129,Calc_OppAtt!$A$47:$AM$66,AH$2+1,FALSE))</f>
        <v>0.8644402649</v>
      </c>
      <c r="AI129" s="172">
        <f>MAX(VLOOKUP($C129,Calc_OppAtt!$A$47:$AM$66,AI$2+1,FALSE),VLOOKUP($D129,Calc_OppAtt!$A$47:$AM$66,AI$2+1,FALSE))</f>
        <v>1.100196294</v>
      </c>
      <c r="AJ129" s="172">
        <f>MAX(VLOOKUP($C129,Calc_OppAtt!$A$47:$AM$66,AJ$2+1,FALSE),VLOOKUP($D129,Calc_OppAtt!$A$47:$AM$66,AJ$2+1,FALSE))</f>
        <v>0.785854922</v>
      </c>
      <c r="AK129" s="172">
        <f>MAX(VLOOKUP($C129,Calc_OppAtt!$A$47:$AM$66,AK$2+1,FALSE),VLOOKUP($D129,Calc_OppAtt!$A$47:$AM$66,AK$2+1,FALSE))</f>
        <v>1.218074681</v>
      </c>
      <c r="AL129" s="172">
        <f>MAX(VLOOKUP($C129,Calc_OppAtt!$A$47:$AM$66,AL$2+1,FALSE),VLOOKUP($D129,Calc_OppAtt!$A$47:$AM$66,AL$2+1,FALSE))</f>
        <v>1.414538412</v>
      </c>
      <c r="AM129" s="172">
        <f>MAX(VLOOKUP($C129,Calc_OppAtt!$A$47:$AM$66,AM$2+1,FALSE),VLOOKUP($D129,Calc_OppAtt!$A$47:$AM$66,AM$2+1,FALSE))</f>
        <v>1.178781636</v>
      </c>
      <c r="AN129" s="172">
        <f>MAX(VLOOKUP($C129,Calc_OppAtt!$A$47:$AM$66,AN$2+1,FALSE),VLOOKUP($D129,Calc_OppAtt!$A$47:$AM$66,AN$2+1,FALSE))</f>
        <v>1.296660024</v>
      </c>
      <c r="AO129" s="172">
        <f>MAX(VLOOKUP($C129,Calc_OppAtt!$A$47:$AM$66,AO$2+1,FALSE),VLOOKUP($D129,Calc_OppAtt!$A$47:$AM$66,AO$2+1,FALSE))</f>
        <v>1.101176471</v>
      </c>
      <c r="AP129" s="172">
        <f>MAX(VLOOKUP($C129,Calc_OppAtt!$A$47:$AM$66,AP$2+1,FALSE),VLOOKUP($D129,Calc_OppAtt!$A$47:$AM$66,AP$2+1,FALSE))</f>
        <v>1.178781636</v>
      </c>
      <c r="AQ129" s="170"/>
      <c r="AR129" s="170"/>
    </row>
    <row r="130" ht="12.75" customHeight="1">
      <c r="A130" s="170">
        <f t="shared" si="1"/>
        <v>9</v>
      </c>
      <c r="B130" s="170">
        <f t="shared" si="2"/>
        <v>13</v>
      </c>
      <c r="C130" s="140" t="str">
        <f t="array" ref="C130">INDEX(Fixtures!$A$2:$A$21,A130)</f>
        <v>Fulham</v>
      </c>
      <c r="D130" s="140" t="str">
        <f t="array" ref="D130">INDEX(Fixtures!$A$2:$A$21,B130)</f>
        <v>Man City</v>
      </c>
      <c r="E130" s="172">
        <f>MAX(VLOOKUP($C130,Calc_OppAtt!$A$47:$AM$66,E$2+1,FALSE),VLOOKUP($D130,Calc_OppAtt!$A$47:$AM$66,E$2+1,FALSE))</f>
        <v>1.100196294</v>
      </c>
      <c r="F130" s="172">
        <f>MAX(VLOOKUP($C130,Calc_OppAtt!$A$47:$AM$66,F$2+1,FALSE),VLOOKUP($D130,Calc_OppAtt!$A$47:$AM$66,F$2+1,FALSE))</f>
        <v>1.296660024</v>
      </c>
      <c r="G130" s="172">
        <f>MAX(VLOOKUP($C130,Calc_OppAtt!$A$47:$AM$66,G$2+1,FALSE),VLOOKUP($D130,Calc_OppAtt!$A$47:$AM$66,G$2+1,FALSE))</f>
        <v>1.101176471</v>
      </c>
      <c r="H130" s="172">
        <f>MAX(VLOOKUP($C130,Calc_OppAtt!$A$47:$AM$66,H$2+1,FALSE),VLOOKUP($D130,Calc_OppAtt!$A$47:$AM$66,H$2+1,FALSE))</f>
        <v>1.178781636</v>
      </c>
      <c r="I130" s="172">
        <f>MAX(VLOOKUP($C130,Calc_OppAtt!$A$47:$AM$66,I$2+1,FALSE),VLOOKUP($D130,Calc_OppAtt!$A$47:$AM$66,I$2+1,FALSE))</f>
        <v>1.475821918</v>
      </c>
      <c r="J130" s="172">
        <f>MAX(VLOOKUP($C130,Calc_OppAtt!$A$47:$AM$66,J$2+1,FALSE),VLOOKUP($D130,Calc_OppAtt!$A$47:$AM$66,J$2+1,FALSE))</f>
        <v>1.296660024</v>
      </c>
      <c r="K130" s="172">
        <f>MAX(VLOOKUP($C130,Calc_OppAtt!$A$47:$AM$66,K$2+1,FALSE),VLOOKUP($D130,Calc_OppAtt!$A$47:$AM$66,K$2+1,FALSE))</f>
        <v>1.139489338</v>
      </c>
      <c r="L130" s="172">
        <f>MAX(VLOOKUP($C130,Calc_OppAtt!$A$47:$AM$66,L$2+1,FALSE),VLOOKUP($D130,Calc_OppAtt!$A$47:$AM$66,L$2+1,FALSE))</f>
        <v>1.218074681</v>
      </c>
      <c r="M130" s="172">
        <f>MAX(VLOOKUP($C130,Calc_OppAtt!$A$47:$AM$66,M$2+1,FALSE),VLOOKUP($D130,Calc_OppAtt!$A$47:$AM$66,M$2+1,FALSE))</f>
        <v>0.9788235294</v>
      </c>
      <c r="N130" s="172">
        <f>MAX(VLOOKUP($C130,Calc_OppAtt!$A$47:$AM$66,N$2+1,FALSE),VLOOKUP($D130,Calc_OppAtt!$A$47:$AM$66,N$2+1,FALSE))</f>
        <v>1.218074681</v>
      </c>
      <c r="O130" s="172">
        <f>MAX(VLOOKUP($C130,Calc_OppAtt!$A$47:$AM$66,O$2+1,FALSE),VLOOKUP($D130,Calc_OppAtt!$A$47:$AM$66,O$2+1,FALSE))</f>
        <v>1.178781636</v>
      </c>
      <c r="P130" s="172">
        <f>MAX(VLOOKUP($C130,Calc_OppAtt!$A$47:$AM$66,P$2+1,FALSE),VLOOKUP($D130,Calc_OppAtt!$A$47:$AM$66,P$2+1,FALSE))</f>
        <v>0.7465618773</v>
      </c>
      <c r="Q130" s="172">
        <f>MAX(VLOOKUP($C130,Calc_OppAtt!$A$47:$AM$66,Q$2+1,FALSE),VLOOKUP($D130,Calc_OppAtt!$A$47:$AM$66,Q$2+1,FALSE))</f>
        <v>1.178781636</v>
      </c>
      <c r="R130" s="172">
        <f>MAX(VLOOKUP($C130,Calc_OppAtt!$A$47:$AM$66,R$2+1,FALSE),VLOOKUP($D130,Calc_OppAtt!$A$47:$AM$66,R$2+1,FALSE))</f>
        <v>1.218074681</v>
      </c>
      <c r="S130" s="172">
        <f>MAX(VLOOKUP($C130,Calc_OppAtt!$A$47:$AM$66,S$2+1,FALSE),VLOOKUP($D130,Calc_OppAtt!$A$47:$AM$66,S$2+1,FALSE))</f>
        <v>1.493123755</v>
      </c>
      <c r="T130" s="172">
        <f>MAX(VLOOKUP($C130,Calc_OppAtt!$A$47:$AM$66,T$2+1,FALSE),VLOOKUP($D130,Calc_OppAtt!$A$47:$AM$66,T$2+1,FALSE))</f>
        <v>0.6286834896</v>
      </c>
      <c r="U130" s="172">
        <f>MAX(VLOOKUP($C130,Calc_OppAtt!$A$47:$AM$66,U$2+1,FALSE),VLOOKUP($D130,Calc_OppAtt!$A$47:$AM$66,U$2+1,FALSE))</f>
        <v>1.65029444</v>
      </c>
      <c r="V130" s="172">
        <f>MAX(VLOOKUP($C130,Calc_OppAtt!$A$47:$AM$66,V$2+1,FALSE),VLOOKUP($D130,Calc_OppAtt!$A$47:$AM$66,V$2+1,FALSE))</f>
        <v>1.100196294</v>
      </c>
      <c r="W130" s="172">
        <f>MAX(VLOOKUP($C130,Calc_OppAtt!$A$47:$AM$66,W$2+1,FALSE),VLOOKUP($D130,Calc_OppAtt!$A$47:$AM$66,W$2+1,FALSE))</f>
        <v>1.06869863</v>
      </c>
      <c r="X130" s="172">
        <f>MAX(VLOOKUP($C130,Calc_OppAtt!$A$47:$AM$66,X$2+1,FALSE),VLOOKUP($D130,Calc_OppAtt!$A$47:$AM$66,X$2+1,FALSE))</f>
        <v>1.296660024</v>
      </c>
      <c r="Y130" s="172">
        <f>MAX(VLOOKUP($C130,Calc_OppAtt!$A$47:$AM$66,Y$2+1,FALSE),VLOOKUP($D130,Calc_OppAtt!$A$47:$AM$66,Y$2+1,FALSE))</f>
        <v>1.100196294</v>
      </c>
      <c r="Z130" s="172">
        <f>MAX(VLOOKUP($C130,Calc_OppAtt!$A$47:$AM$66,Z$2+1,FALSE),VLOOKUP($D130,Calc_OppAtt!$A$47:$AM$66,Z$2+1,FALSE))</f>
        <v>1.06869863</v>
      </c>
      <c r="AA130" s="172">
        <f>MAX(VLOOKUP($C130,Calc_OppAtt!$A$47:$AM$66,AA$2+1,FALSE),VLOOKUP($D130,Calc_OppAtt!$A$47:$AM$66,AA$2+1,FALSE))</f>
        <v>0.9823179059</v>
      </c>
      <c r="AB130" s="172">
        <f>MAX(VLOOKUP($C130,Calc_OppAtt!$A$47:$AM$66,AB$2+1,FALSE),VLOOKUP($D130,Calc_OppAtt!$A$47:$AM$66,AB$2+1,FALSE))</f>
        <v>1.139489338</v>
      </c>
      <c r="AC130" s="172">
        <f>MAX(VLOOKUP($C130,Calc_OppAtt!$A$47:$AM$66,AC$2+1,FALSE),VLOOKUP($D130,Calc_OppAtt!$A$47:$AM$66,AC$2+1,FALSE))</f>
        <v>1.218074681</v>
      </c>
      <c r="AD130" s="172">
        <f>MAX(VLOOKUP($C130,Calc_OppAtt!$A$47:$AM$66,AD$2+1,FALSE),VLOOKUP($D130,Calc_OppAtt!$A$47:$AM$66,AD$2+1,FALSE))</f>
        <v>0.8644402649</v>
      </c>
      <c r="AE130" s="172">
        <f>MAX(VLOOKUP($C130,Calc_OppAtt!$A$47:$AM$66,AE$2+1,FALSE),VLOOKUP($D130,Calc_OppAtt!$A$47:$AM$66,AE$2+1,FALSE))</f>
        <v>1.021610951</v>
      </c>
      <c r="AF130" s="172">
        <f>MAX(VLOOKUP($C130,Calc_OppAtt!$A$47:$AM$66,AF$2+1,FALSE),VLOOKUP($D130,Calc_OppAtt!$A$47:$AM$66,AF$2+1,FALSE))</f>
        <v>1.65029444</v>
      </c>
      <c r="AG130" s="172">
        <f>MAX(VLOOKUP($C130,Calc_OppAtt!$A$47:$AM$66,AG$2+1,FALSE),VLOOKUP($D130,Calc_OppAtt!$A$47:$AM$66,AG$2+1,FALSE))</f>
        <v>1.178781636</v>
      </c>
      <c r="AH130" s="172">
        <f>MAX(VLOOKUP($C130,Calc_OppAtt!$A$47:$AM$66,AH$2+1,FALSE),VLOOKUP($D130,Calc_OppAtt!$A$47:$AM$66,AH$2+1,FALSE))</f>
        <v>1.296660024</v>
      </c>
      <c r="AI130" s="172">
        <f>MAX(VLOOKUP($C130,Calc_OppAtt!$A$47:$AM$66,AI$2+1,FALSE),VLOOKUP($D130,Calc_OppAtt!$A$47:$AM$66,AI$2+1,FALSE))</f>
        <v>1.100196294</v>
      </c>
      <c r="AJ130" s="172">
        <f>MAX(VLOOKUP($C130,Calc_OppAtt!$A$47:$AM$66,AJ$2+1,FALSE),VLOOKUP($D130,Calc_OppAtt!$A$47:$AM$66,AJ$2+1,FALSE))</f>
        <v>1.04</v>
      </c>
      <c r="AK130" s="172">
        <f>MAX(VLOOKUP($C130,Calc_OppAtt!$A$47:$AM$66,AK$2+1,FALSE),VLOOKUP($D130,Calc_OppAtt!$A$47:$AM$66,AK$2+1,FALSE))</f>
        <v>1.218074681</v>
      </c>
      <c r="AL130" s="172">
        <f>MAX(VLOOKUP($C130,Calc_OppAtt!$A$47:$AM$66,AL$2+1,FALSE),VLOOKUP($D130,Calc_OppAtt!$A$47:$AM$66,AL$2+1,FALSE))</f>
        <v>1.414538412</v>
      </c>
      <c r="AM130" s="172">
        <f>MAX(VLOOKUP($C130,Calc_OppAtt!$A$47:$AM$66,AM$2+1,FALSE),VLOOKUP($D130,Calc_OppAtt!$A$47:$AM$66,AM$2+1,FALSE))</f>
        <v>1.178781636</v>
      </c>
      <c r="AN130" s="172">
        <f>MAX(VLOOKUP($C130,Calc_OppAtt!$A$47:$AM$66,AN$2+1,FALSE),VLOOKUP($D130,Calc_OppAtt!$A$47:$AM$66,AN$2+1,FALSE))</f>
        <v>1.170479452</v>
      </c>
      <c r="AO130" s="172">
        <f>MAX(VLOOKUP($C130,Calc_OppAtt!$A$47:$AM$66,AO$2+1,FALSE),VLOOKUP($D130,Calc_OppAtt!$A$47:$AM$66,AO$2+1,FALSE))</f>
        <v>1.493123755</v>
      </c>
      <c r="AP130" s="172">
        <f>MAX(VLOOKUP($C130,Calc_OppAtt!$A$47:$AM$66,AP$2+1,FALSE),VLOOKUP($D130,Calc_OppAtt!$A$47:$AM$66,AP$2+1,FALSE))</f>
        <v>1.178781636</v>
      </c>
      <c r="AQ130" s="170"/>
      <c r="AR130" s="170"/>
    </row>
    <row r="131" ht="12.75" customHeight="1">
      <c r="A131" s="170">
        <f t="shared" si="1"/>
        <v>9</v>
      </c>
      <c r="B131" s="170">
        <f t="shared" si="2"/>
        <v>14</v>
      </c>
      <c r="C131" s="140" t="str">
        <f t="array" ref="C131">INDEX(Fixtures!$A$2:$A$21,A131)</f>
        <v>Fulham</v>
      </c>
      <c r="D131" s="140" t="str">
        <f t="array" ref="D131">INDEX(Fixtures!$A$2:$A$21,B131)</f>
        <v>Man Utd</v>
      </c>
      <c r="E131" s="172">
        <f>MAX(VLOOKUP($C131,Calc_OppAtt!$A$47:$AM$66,E$2+1,FALSE),VLOOKUP($D131,Calc_OppAtt!$A$47:$AM$66,E$2+1,FALSE))</f>
        <v>1.493123755</v>
      </c>
      <c r="F131" s="172">
        <f>MAX(VLOOKUP($C131,Calc_OppAtt!$A$47:$AM$66,F$2+1,FALSE),VLOOKUP($D131,Calc_OppAtt!$A$47:$AM$66,F$2+1,FALSE))</f>
        <v>0.9823179059</v>
      </c>
      <c r="G131" s="172">
        <f>MAX(VLOOKUP($C131,Calc_OppAtt!$A$47:$AM$66,G$2+1,FALSE),VLOOKUP($D131,Calc_OppAtt!$A$47:$AM$66,G$2+1,FALSE))</f>
        <v>0.8644402649</v>
      </c>
      <c r="H131" s="172">
        <f>MAX(VLOOKUP($C131,Calc_OppAtt!$A$47:$AM$66,H$2+1,FALSE),VLOOKUP($D131,Calc_OppAtt!$A$47:$AM$66,H$2+1,FALSE))</f>
        <v>0.9823179059</v>
      </c>
      <c r="I131" s="172">
        <f>MAX(VLOOKUP($C131,Calc_OppAtt!$A$47:$AM$66,I$2+1,FALSE),VLOOKUP($D131,Calc_OppAtt!$A$47:$AM$66,I$2+1,FALSE))</f>
        <v>1.218074681</v>
      </c>
      <c r="J131" s="172">
        <f>MAX(VLOOKUP($C131,Calc_OppAtt!$A$47:$AM$66,J$2+1,FALSE),VLOOKUP($D131,Calc_OppAtt!$A$47:$AM$66,J$2+1,FALSE))</f>
        <v>1.296660024</v>
      </c>
      <c r="K131" s="172">
        <f>MAX(VLOOKUP($C131,Calc_OppAtt!$A$47:$AM$66,K$2+1,FALSE),VLOOKUP($D131,Calc_OppAtt!$A$47:$AM$66,K$2+1,FALSE))</f>
        <v>1.021610951</v>
      </c>
      <c r="L131" s="172">
        <f>MAX(VLOOKUP($C131,Calc_OppAtt!$A$47:$AM$66,L$2+1,FALSE),VLOOKUP($D131,Calc_OppAtt!$A$47:$AM$66,L$2+1,FALSE))</f>
        <v>1.218074681</v>
      </c>
      <c r="M131" s="172">
        <f>MAX(VLOOKUP($C131,Calc_OppAtt!$A$47:$AM$66,M$2+1,FALSE),VLOOKUP($D131,Calc_OppAtt!$A$47:$AM$66,M$2+1,FALSE))</f>
        <v>0.9788235294</v>
      </c>
      <c r="N131" s="172">
        <f>MAX(VLOOKUP($C131,Calc_OppAtt!$A$47:$AM$66,N$2+1,FALSE),VLOOKUP($D131,Calc_OppAtt!$A$47:$AM$66,N$2+1,FALSE))</f>
        <v>1.414538412</v>
      </c>
      <c r="O131" s="172">
        <f>MAX(VLOOKUP($C131,Calc_OppAtt!$A$47:$AM$66,O$2+1,FALSE),VLOOKUP($D131,Calc_OppAtt!$A$47:$AM$66,O$2+1,FALSE))</f>
        <v>1.178781636</v>
      </c>
      <c r="P131" s="172">
        <f>MAX(VLOOKUP($C131,Calc_OppAtt!$A$47:$AM$66,P$2+1,FALSE),VLOOKUP($D131,Calc_OppAtt!$A$47:$AM$66,P$2+1,FALSE))</f>
        <v>0.5500981468</v>
      </c>
      <c r="Q131" s="172">
        <f>MAX(VLOOKUP($C131,Calc_OppAtt!$A$47:$AM$66,Q$2+1,FALSE),VLOOKUP($D131,Calc_OppAtt!$A$47:$AM$66,Q$2+1,FALSE))</f>
        <v>1.178781636</v>
      </c>
      <c r="R131" s="172">
        <f>MAX(VLOOKUP($C131,Calc_OppAtt!$A$47:$AM$66,R$2+1,FALSE),VLOOKUP($D131,Calc_OppAtt!$A$47:$AM$66,R$2+1,FALSE))</f>
        <v>1.021610951</v>
      </c>
      <c r="S131" s="172">
        <f>MAX(VLOOKUP($C131,Calc_OppAtt!$A$47:$AM$66,S$2+1,FALSE),VLOOKUP($D131,Calc_OppAtt!$A$47:$AM$66,S$2+1,FALSE))</f>
        <v>1.493123755</v>
      </c>
      <c r="T131" s="172">
        <f>MAX(VLOOKUP($C131,Calc_OppAtt!$A$47:$AM$66,T$2+1,FALSE),VLOOKUP($D131,Calc_OppAtt!$A$47:$AM$66,T$2+1,FALSE))</f>
        <v>1.475821918</v>
      </c>
      <c r="U131" s="172">
        <f>MAX(VLOOKUP($C131,Calc_OppAtt!$A$47:$AM$66,U$2+1,FALSE),VLOOKUP($D131,Calc_OppAtt!$A$47:$AM$66,U$2+1,FALSE))</f>
        <v>1.65029444</v>
      </c>
      <c r="V131" s="172">
        <f>MAX(VLOOKUP($C131,Calc_OppAtt!$A$47:$AM$66,V$2+1,FALSE),VLOOKUP($D131,Calc_OppAtt!$A$47:$AM$66,V$2+1,FALSE))</f>
        <v>0.9788235294</v>
      </c>
      <c r="W131" s="172">
        <f>MAX(VLOOKUP($C131,Calc_OppAtt!$A$47:$AM$66,W$2+1,FALSE),VLOOKUP($D131,Calc_OppAtt!$A$47:$AM$66,W$2+1,FALSE))</f>
        <v>1.296660024</v>
      </c>
      <c r="X131" s="172">
        <f>MAX(VLOOKUP($C131,Calc_OppAtt!$A$47:$AM$66,X$2+1,FALSE),VLOOKUP($D131,Calc_OppAtt!$A$47:$AM$66,X$2+1,FALSE))</f>
        <v>1.296660024</v>
      </c>
      <c r="Y131" s="172">
        <f>MAX(VLOOKUP($C131,Calc_OppAtt!$A$47:$AM$66,Y$2+1,FALSE),VLOOKUP($D131,Calc_OppAtt!$A$47:$AM$66,Y$2+1,FALSE))</f>
        <v>0.785854922</v>
      </c>
      <c r="Z131" s="172">
        <f>MAX(VLOOKUP($C131,Calc_OppAtt!$A$47:$AM$66,Z$2+1,FALSE),VLOOKUP($D131,Calc_OppAtt!$A$47:$AM$66,Z$2+1,FALSE))</f>
        <v>0.6679765344</v>
      </c>
      <c r="AA131" s="172">
        <f>MAX(VLOOKUP($C131,Calc_OppAtt!$A$47:$AM$66,AA$2+1,FALSE),VLOOKUP($D131,Calc_OppAtt!$A$47:$AM$66,AA$2+1,FALSE))</f>
        <v>1.139489338</v>
      </c>
      <c r="AB131" s="172">
        <f>MAX(VLOOKUP($C131,Calc_OppAtt!$A$47:$AM$66,AB$2+1,FALSE),VLOOKUP($D131,Calc_OppAtt!$A$47:$AM$66,AB$2+1,FALSE))</f>
        <v>1.139489338</v>
      </c>
      <c r="AC131" s="172">
        <f>MAX(VLOOKUP($C131,Calc_OppAtt!$A$47:$AM$66,AC$2+1,FALSE),VLOOKUP($D131,Calc_OppAtt!$A$47:$AM$66,AC$2+1,FALSE))</f>
        <v>1.060903995</v>
      </c>
      <c r="AD131" s="172">
        <f>MAX(VLOOKUP($C131,Calc_OppAtt!$A$47:$AM$66,AD$2+1,FALSE),VLOOKUP($D131,Calc_OppAtt!$A$47:$AM$66,AD$2+1,FALSE))</f>
        <v>1.04</v>
      </c>
      <c r="AE131" s="172">
        <f>MAX(VLOOKUP($C131,Calc_OppAtt!$A$47:$AM$66,AE$2+1,FALSE),VLOOKUP($D131,Calc_OppAtt!$A$47:$AM$66,AE$2+1,FALSE))</f>
        <v>1.100196294</v>
      </c>
      <c r="AF131" s="172">
        <f>MAX(VLOOKUP($C131,Calc_OppAtt!$A$47:$AM$66,AF$2+1,FALSE),VLOOKUP($D131,Calc_OppAtt!$A$47:$AM$66,AF$2+1,FALSE))</f>
        <v>1.060903995</v>
      </c>
      <c r="AG131" s="172">
        <f>MAX(VLOOKUP($C131,Calc_OppAtt!$A$47:$AM$66,AG$2+1,FALSE),VLOOKUP($D131,Calc_OppAtt!$A$47:$AM$66,AG$2+1,FALSE))</f>
        <v>1.178781636</v>
      </c>
      <c r="AH131" s="172">
        <f>MAX(VLOOKUP($C131,Calc_OppAtt!$A$47:$AM$66,AH$2+1,FALSE),VLOOKUP($D131,Calc_OppAtt!$A$47:$AM$66,AH$2+1,FALSE))</f>
        <v>0.8644402649</v>
      </c>
      <c r="AI131" s="172">
        <f>MAX(VLOOKUP($C131,Calc_OppAtt!$A$47:$AM$66,AI$2+1,FALSE),VLOOKUP($D131,Calc_OppAtt!$A$47:$AM$66,AI$2+1,FALSE))</f>
        <v>1.100196294</v>
      </c>
      <c r="AJ131" s="172">
        <f>MAX(VLOOKUP($C131,Calc_OppAtt!$A$47:$AM$66,AJ$2+1,FALSE),VLOOKUP($D131,Calc_OppAtt!$A$47:$AM$66,AJ$2+1,FALSE))</f>
        <v>1.296660024</v>
      </c>
      <c r="AK131" s="172">
        <f>MAX(VLOOKUP($C131,Calc_OppAtt!$A$47:$AM$66,AK$2+1,FALSE),VLOOKUP($D131,Calc_OppAtt!$A$47:$AM$66,AK$2+1,FALSE))</f>
        <v>1.218074681</v>
      </c>
      <c r="AL131" s="172">
        <f>MAX(VLOOKUP($C131,Calc_OppAtt!$A$47:$AM$66,AL$2+1,FALSE),VLOOKUP($D131,Calc_OppAtt!$A$47:$AM$66,AL$2+1,FALSE))</f>
        <v>1.65029444</v>
      </c>
      <c r="AM131" s="172">
        <f>MAX(VLOOKUP($C131,Calc_OppAtt!$A$47:$AM$66,AM$2+1,FALSE),VLOOKUP($D131,Calc_OppAtt!$A$47:$AM$66,AM$2+1,FALSE))</f>
        <v>1.178781636</v>
      </c>
      <c r="AN131" s="172">
        <f>MAX(VLOOKUP($C131,Calc_OppAtt!$A$47:$AM$66,AN$2+1,FALSE),VLOOKUP($D131,Calc_OppAtt!$A$47:$AM$66,AN$2+1,FALSE))</f>
        <v>1.170479452</v>
      </c>
      <c r="AO131" s="172">
        <f>MAX(VLOOKUP($C131,Calc_OppAtt!$A$47:$AM$66,AO$2+1,FALSE),VLOOKUP($D131,Calc_OppAtt!$A$47:$AM$66,AO$2+1,FALSE))</f>
        <v>1.101176471</v>
      </c>
      <c r="AP131" s="172">
        <f>MAX(VLOOKUP($C131,Calc_OppAtt!$A$47:$AM$66,AP$2+1,FALSE),VLOOKUP($D131,Calc_OppAtt!$A$47:$AM$66,AP$2+1,FALSE))</f>
        <v>1.178781636</v>
      </c>
      <c r="AQ131" s="170"/>
      <c r="AR131" s="170"/>
    </row>
    <row r="132" ht="12.75" customHeight="1">
      <c r="A132" s="170">
        <f t="shared" si="1"/>
        <v>9</v>
      </c>
      <c r="B132" s="170">
        <f t="shared" si="2"/>
        <v>15</v>
      </c>
      <c r="C132" s="140" t="str">
        <f t="array" ref="C132">INDEX(Fixtures!$A$2:$A$21,A132)</f>
        <v>Fulham</v>
      </c>
      <c r="D132" s="140" t="str">
        <f t="array" ref="D132">INDEX(Fixtures!$A$2:$A$21,B132)</f>
        <v>Newcastle</v>
      </c>
      <c r="E132" s="172">
        <f>MAX(VLOOKUP($C132,Calc_OppAtt!$A$47:$AM$66,E$2+1,FALSE),VLOOKUP($D132,Calc_OppAtt!$A$47:$AM$66,E$2+1,FALSE))</f>
        <v>1.100196294</v>
      </c>
      <c r="F132" s="172">
        <f>MAX(VLOOKUP($C132,Calc_OppAtt!$A$47:$AM$66,F$2+1,FALSE),VLOOKUP($D132,Calc_OppAtt!$A$47:$AM$66,F$2+1,FALSE))</f>
        <v>0.9788235294</v>
      </c>
      <c r="G132" s="172">
        <f>MAX(VLOOKUP($C132,Calc_OppAtt!$A$47:$AM$66,G$2+1,FALSE),VLOOKUP($D132,Calc_OppAtt!$A$47:$AM$66,G$2+1,FALSE))</f>
        <v>0.8644402649</v>
      </c>
      <c r="H132" s="172">
        <f>MAX(VLOOKUP($C132,Calc_OppAtt!$A$47:$AM$66,H$2+1,FALSE),VLOOKUP($D132,Calc_OppAtt!$A$47:$AM$66,H$2+1,FALSE))</f>
        <v>0.9823179059</v>
      </c>
      <c r="I132" s="172">
        <f>MAX(VLOOKUP($C132,Calc_OppAtt!$A$47:$AM$66,I$2+1,FALSE),VLOOKUP($D132,Calc_OppAtt!$A$47:$AM$66,I$2+1,FALSE))</f>
        <v>1.218074681</v>
      </c>
      <c r="J132" s="172">
        <f>MAX(VLOOKUP($C132,Calc_OppAtt!$A$47:$AM$66,J$2+1,FALSE),VLOOKUP($D132,Calc_OppAtt!$A$47:$AM$66,J$2+1,FALSE))</f>
        <v>1.296660024</v>
      </c>
      <c r="K132" s="172">
        <f>MAX(VLOOKUP($C132,Calc_OppAtt!$A$47:$AM$66,K$2+1,FALSE),VLOOKUP($D132,Calc_OppAtt!$A$47:$AM$66,K$2+1,FALSE))</f>
        <v>1.493123755</v>
      </c>
      <c r="L132" s="172">
        <f>MAX(VLOOKUP($C132,Calc_OppAtt!$A$47:$AM$66,L$2+1,FALSE),VLOOKUP($D132,Calc_OppAtt!$A$47:$AM$66,L$2+1,FALSE))</f>
        <v>1.218074681</v>
      </c>
      <c r="M132" s="172">
        <f>MAX(VLOOKUP($C132,Calc_OppAtt!$A$47:$AM$66,M$2+1,FALSE),VLOOKUP($D132,Calc_OppAtt!$A$47:$AM$66,M$2+1,FALSE))</f>
        <v>1.139489338</v>
      </c>
      <c r="N132" s="172">
        <f>MAX(VLOOKUP($C132,Calc_OppAtt!$A$47:$AM$66,N$2+1,FALSE),VLOOKUP($D132,Calc_OppAtt!$A$47:$AM$66,N$2+1,FALSE))</f>
        <v>1.218074681</v>
      </c>
      <c r="O132" s="172">
        <f>MAX(VLOOKUP($C132,Calc_OppAtt!$A$47:$AM$66,O$2+1,FALSE),VLOOKUP($D132,Calc_OppAtt!$A$47:$AM$66,O$2+1,FALSE))</f>
        <v>1.296660024</v>
      </c>
      <c r="P132" s="172">
        <f>MAX(VLOOKUP($C132,Calc_OppAtt!$A$47:$AM$66,P$2+1,FALSE),VLOOKUP($D132,Calc_OppAtt!$A$47:$AM$66,P$2+1,FALSE))</f>
        <v>1.218074681</v>
      </c>
      <c r="Q132" s="172">
        <f>MAX(VLOOKUP($C132,Calc_OppAtt!$A$47:$AM$66,Q$2+1,FALSE),VLOOKUP($D132,Calc_OppAtt!$A$47:$AM$66,Q$2+1,FALSE))</f>
        <v>1.178781636</v>
      </c>
      <c r="R132" s="172">
        <f>MAX(VLOOKUP($C132,Calc_OppAtt!$A$47:$AM$66,R$2+1,FALSE),VLOOKUP($D132,Calc_OppAtt!$A$47:$AM$66,R$2+1,FALSE))</f>
        <v>1.65029444</v>
      </c>
      <c r="S132" s="172">
        <f>MAX(VLOOKUP($C132,Calc_OppAtt!$A$47:$AM$66,S$2+1,FALSE),VLOOKUP($D132,Calc_OppAtt!$A$47:$AM$66,S$2+1,FALSE))</f>
        <v>1.493123755</v>
      </c>
      <c r="T132" s="172">
        <f>MAX(VLOOKUP($C132,Calc_OppAtt!$A$47:$AM$66,T$2+1,FALSE),VLOOKUP($D132,Calc_OppAtt!$A$47:$AM$66,T$2+1,FALSE))</f>
        <v>0.8644402649</v>
      </c>
      <c r="U132" s="172">
        <f>MAX(VLOOKUP($C132,Calc_OppAtt!$A$47:$AM$66,U$2+1,FALSE),VLOOKUP($D132,Calc_OppAtt!$A$47:$AM$66,U$2+1,FALSE))</f>
        <v>1.65029444</v>
      </c>
      <c r="V132" s="172">
        <f>MAX(VLOOKUP($C132,Calc_OppAtt!$A$47:$AM$66,V$2+1,FALSE),VLOOKUP($D132,Calc_OppAtt!$A$47:$AM$66,V$2+1,FALSE))</f>
        <v>1.475821918</v>
      </c>
      <c r="W132" s="172">
        <f>MAX(VLOOKUP($C132,Calc_OppAtt!$A$47:$AM$66,W$2+1,FALSE),VLOOKUP($D132,Calc_OppAtt!$A$47:$AM$66,W$2+1,FALSE))</f>
        <v>1.06869863</v>
      </c>
      <c r="X132" s="172">
        <f>MAX(VLOOKUP($C132,Calc_OppAtt!$A$47:$AM$66,X$2+1,FALSE),VLOOKUP($D132,Calc_OppAtt!$A$47:$AM$66,X$2+1,FALSE))</f>
        <v>1.296660024</v>
      </c>
      <c r="Y132" s="172">
        <f>MAX(VLOOKUP($C132,Calc_OppAtt!$A$47:$AM$66,Y$2+1,FALSE),VLOOKUP($D132,Calc_OppAtt!$A$47:$AM$66,Y$2+1,FALSE))</f>
        <v>0.785854922</v>
      </c>
      <c r="Z132" s="172">
        <f>MAX(VLOOKUP($C132,Calc_OppAtt!$A$47:$AM$66,Z$2+1,FALSE),VLOOKUP($D132,Calc_OppAtt!$A$47:$AM$66,Z$2+1,FALSE))</f>
        <v>0.6679765344</v>
      </c>
      <c r="AA132" s="172">
        <f>MAX(VLOOKUP($C132,Calc_OppAtt!$A$47:$AM$66,AA$2+1,FALSE),VLOOKUP($D132,Calc_OppAtt!$A$47:$AM$66,AA$2+1,FALSE))</f>
        <v>1.170479452</v>
      </c>
      <c r="AB132" s="172">
        <f>MAX(VLOOKUP($C132,Calc_OppAtt!$A$47:$AM$66,AB$2+1,FALSE),VLOOKUP($D132,Calc_OppAtt!$A$47:$AM$66,AB$2+1,FALSE))</f>
        <v>1.139489338</v>
      </c>
      <c r="AC132" s="172">
        <f>MAX(VLOOKUP($C132,Calc_OppAtt!$A$47:$AM$66,AC$2+1,FALSE),VLOOKUP($D132,Calc_OppAtt!$A$47:$AM$66,AC$2+1,FALSE))</f>
        <v>1.060903995</v>
      </c>
      <c r="AD132" s="172">
        <f>MAX(VLOOKUP($C132,Calc_OppAtt!$A$47:$AM$66,AD$2+1,FALSE),VLOOKUP($D132,Calc_OppAtt!$A$47:$AM$66,AD$2+1,FALSE))</f>
        <v>1.101176471</v>
      </c>
      <c r="AE132" s="172">
        <f>MAX(VLOOKUP($C132,Calc_OppAtt!$A$47:$AM$66,AE$2+1,FALSE),VLOOKUP($D132,Calc_OppAtt!$A$47:$AM$66,AE$2+1,FALSE))</f>
        <v>1.296660024</v>
      </c>
      <c r="AF132" s="172">
        <f>MAX(VLOOKUP($C132,Calc_OppAtt!$A$47:$AM$66,AF$2+1,FALSE),VLOOKUP($D132,Calc_OppAtt!$A$47:$AM$66,AF$2+1,FALSE))</f>
        <v>1.021610951</v>
      </c>
      <c r="AG132" s="172">
        <f>MAX(VLOOKUP($C132,Calc_OppAtt!$A$47:$AM$66,AG$2+1,FALSE),VLOOKUP($D132,Calc_OppAtt!$A$47:$AM$66,AG$2+1,FALSE))</f>
        <v>1.021610951</v>
      </c>
      <c r="AH132" s="172">
        <f>MAX(VLOOKUP($C132,Calc_OppAtt!$A$47:$AM$66,AH$2+1,FALSE),VLOOKUP($D132,Calc_OppAtt!$A$47:$AM$66,AH$2+1,FALSE))</f>
        <v>1.414538412</v>
      </c>
      <c r="AI132" s="172">
        <f>MAX(VLOOKUP($C132,Calc_OppAtt!$A$47:$AM$66,AI$2+1,FALSE),VLOOKUP($D132,Calc_OppAtt!$A$47:$AM$66,AI$2+1,FALSE))</f>
        <v>1.178781636</v>
      </c>
      <c r="AJ132" s="172">
        <f>MAX(VLOOKUP($C132,Calc_OppAtt!$A$47:$AM$66,AJ$2+1,FALSE),VLOOKUP($D132,Calc_OppAtt!$A$47:$AM$66,AJ$2+1,FALSE))</f>
        <v>0.785854922</v>
      </c>
      <c r="AK132" s="172">
        <f>MAX(VLOOKUP($C132,Calc_OppAtt!$A$47:$AM$66,AK$2+1,FALSE),VLOOKUP($D132,Calc_OppAtt!$A$47:$AM$66,AK$2+1,FALSE))</f>
        <v>1.218074681</v>
      </c>
      <c r="AL132" s="172">
        <f>MAX(VLOOKUP($C132,Calc_OppAtt!$A$47:$AM$66,AL$2+1,FALSE),VLOOKUP($D132,Calc_OppAtt!$A$47:$AM$66,AL$2+1,FALSE))</f>
        <v>1.414538412</v>
      </c>
      <c r="AM132" s="172">
        <f>MAX(VLOOKUP($C132,Calc_OppAtt!$A$47:$AM$66,AM$2+1,FALSE),VLOOKUP($D132,Calc_OppAtt!$A$47:$AM$66,AM$2+1,FALSE))</f>
        <v>1.178781636</v>
      </c>
      <c r="AN132" s="172">
        <f>MAX(VLOOKUP($C132,Calc_OppAtt!$A$47:$AM$66,AN$2+1,FALSE),VLOOKUP($D132,Calc_OppAtt!$A$47:$AM$66,AN$2+1,FALSE))</f>
        <v>1.170479452</v>
      </c>
      <c r="AO132" s="172">
        <f>MAX(VLOOKUP($C132,Calc_OppAtt!$A$47:$AM$66,AO$2+1,FALSE),VLOOKUP($D132,Calc_OppAtt!$A$47:$AM$66,AO$2+1,FALSE))</f>
        <v>1.101176471</v>
      </c>
      <c r="AP132" s="172">
        <f>MAX(VLOOKUP($C132,Calc_OppAtt!$A$47:$AM$66,AP$2+1,FALSE),VLOOKUP($D132,Calc_OppAtt!$A$47:$AM$66,AP$2+1,FALSE))</f>
        <v>1.178781636</v>
      </c>
      <c r="AQ132" s="170"/>
      <c r="AR132" s="170"/>
    </row>
    <row r="133" ht="12.75" customHeight="1">
      <c r="A133" s="170">
        <f t="shared" si="1"/>
        <v>9</v>
      </c>
      <c r="B133" s="170">
        <f t="shared" si="2"/>
        <v>16</v>
      </c>
      <c r="C133" s="140" t="str">
        <f t="array" ref="C133">INDEX(Fixtures!$A$2:$A$21,A133)</f>
        <v>Fulham</v>
      </c>
      <c r="D133" s="140" t="str">
        <f t="array" ref="D133">INDEX(Fixtures!$A$2:$A$21,B133)</f>
        <v>Southampton</v>
      </c>
      <c r="E133" s="172">
        <f>MAX(VLOOKUP($C133,Calc_OppAtt!$A$47:$AM$66,E$2+1,FALSE),VLOOKUP($D133,Calc_OppAtt!$A$47:$AM$66,E$2+1,FALSE))</f>
        <v>1.100196294</v>
      </c>
      <c r="F133" s="172">
        <f>MAX(VLOOKUP($C133,Calc_OppAtt!$A$47:$AM$66,F$2+1,FALSE),VLOOKUP($D133,Calc_OppAtt!$A$47:$AM$66,F$2+1,FALSE))</f>
        <v>0.8644402649</v>
      </c>
      <c r="G133" s="172">
        <f>MAX(VLOOKUP($C133,Calc_OppAtt!$A$47:$AM$66,G$2+1,FALSE),VLOOKUP($D133,Calc_OppAtt!$A$47:$AM$66,G$2+1,FALSE))</f>
        <v>1.493123755</v>
      </c>
      <c r="H133" s="172">
        <f>MAX(VLOOKUP($C133,Calc_OppAtt!$A$47:$AM$66,H$2+1,FALSE),VLOOKUP($D133,Calc_OppAtt!$A$47:$AM$66,H$2+1,FALSE))</f>
        <v>1.060903995</v>
      </c>
      <c r="I133" s="172">
        <f>MAX(VLOOKUP($C133,Calc_OppAtt!$A$47:$AM$66,I$2+1,FALSE),VLOOKUP($D133,Calc_OppAtt!$A$47:$AM$66,I$2+1,FALSE))</f>
        <v>1.139489338</v>
      </c>
      <c r="J133" s="172">
        <f>MAX(VLOOKUP($C133,Calc_OppAtt!$A$47:$AM$66,J$2+1,FALSE),VLOOKUP($D133,Calc_OppAtt!$A$47:$AM$66,J$2+1,FALSE))</f>
        <v>1.296660024</v>
      </c>
      <c r="K133" s="172">
        <f>MAX(VLOOKUP($C133,Calc_OppAtt!$A$47:$AM$66,K$2+1,FALSE),VLOOKUP($D133,Calc_OppAtt!$A$47:$AM$66,K$2+1,FALSE))</f>
        <v>1.101176471</v>
      </c>
      <c r="L133" s="172">
        <f>MAX(VLOOKUP($C133,Calc_OppAtt!$A$47:$AM$66,L$2+1,FALSE),VLOOKUP($D133,Calc_OppAtt!$A$47:$AM$66,L$2+1,FALSE))</f>
        <v>1.218074681</v>
      </c>
      <c r="M133" s="172">
        <f>MAX(VLOOKUP($C133,Calc_OppAtt!$A$47:$AM$66,M$2+1,FALSE),VLOOKUP($D133,Calc_OppAtt!$A$47:$AM$66,M$2+1,FALSE))</f>
        <v>1.178781636</v>
      </c>
      <c r="N133" s="172">
        <f>MAX(VLOOKUP($C133,Calc_OppAtt!$A$47:$AM$66,N$2+1,FALSE),VLOOKUP($D133,Calc_OppAtt!$A$47:$AM$66,N$2+1,FALSE))</f>
        <v>1.218074681</v>
      </c>
      <c r="O133" s="172">
        <f>MAX(VLOOKUP($C133,Calc_OppAtt!$A$47:$AM$66,O$2+1,FALSE),VLOOKUP($D133,Calc_OppAtt!$A$47:$AM$66,O$2+1,FALSE))</f>
        <v>0.9823179059</v>
      </c>
      <c r="P133" s="172">
        <f>MAX(VLOOKUP($C133,Calc_OppAtt!$A$47:$AM$66,P$2+1,FALSE),VLOOKUP($D133,Calc_OppAtt!$A$47:$AM$66,P$2+1,FALSE))</f>
        <v>1.296660024</v>
      </c>
      <c r="Q133" s="172">
        <f>MAX(VLOOKUP($C133,Calc_OppAtt!$A$47:$AM$66,Q$2+1,FALSE),VLOOKUP($D133,Calc_OppAtt!$A$47:$AM$66,Q$2+1,FALSE))</f>
        <v>1.178781636</v>
      </c>
      <c r="R133" s="172">
        <f>MAX(VLOOKUP($C133,Calc_OppAtt!$A$47:$AM$66,R$2+1,FALSE),VLOOKUP($D133,Calc_OppAtt!$A$47:$AM$66,R$2+1,FALSE))</f>
        <v>0.7465618773</v>
      </c>
      <c r="S133" s="172">
        <f>MAX(VLOOKUP($C133,Calc_OppAtt!$A$47:$AM$66,S$2+1,FALSE),VLOOKUP($D133,Calc_OppAtt!$A$47:$AM$66,S$2+1,FALSE))</f>
        <v>1.493123755</v>
      </c>
      <c r="T133" s="172">
        <f>MAX(VLOOKUP($C133,Calc_OppAtt!$A$47:$AM$66,T$2+1,FALSE),VLOOKUP($D133,Calc_OppAtt!$A$47:$AM$66,T$2+1,FALSE))</f>
        <v>0.9788235294</v>
      </c>
      <c r="U133" s="172">
        <f>MAX(VLOOKUP($C133,Calc_OppAtt!$A$47:$AM$66,U$2+1,FALSE),VLOOKUP($D133,Calc_OppAtt!$A$47:$AM$66,U$2+1,FALSE))</f>
        <v>1.65029444</v>
      </c>
      <c r="V133" s="172">
        <f>MAX(VLOOKUP($C133,Calc_OppAtt!$A$47:$AM$66,V$2+1,FALSE),VLOOKUP($D133,Calc_OppAtt!$A$47:$AM$66,V$2+1,FALSE))</f>
        <v>0.9823179059</v>
      </c>
      <c r="W133" s="172">
        <f>MAX(VLOOKUP($C133,Calc_OppAtt!$A$47:$AM$66,W$2+1,FALSE),VLOOKUP($D133,Calc_OppAtt!$A$47:$AM$66,W$2+1,FALSE))</f>
        <v>1.65029444</v>
      </c>
      <c r="X133" s="172">
        <f>MAX(VLOOKUP($C133,Calc_OppAtt!$A$47:$AM$66,X$2+1,FALSE),VLOOKUP($D133,Calc_OppAtt!$A$47:$AM$66,X$2+1,FALSE))</f>
        <v>1.296660024</v>
      </c>
      <c r="Y133" s="172">
        <f>MAX(VLOOKUP($C133,Calc_OppAtt!$A$47:$AM$66,Y$2+1,FALSE),VLOOKUP($D133,Calc_OppAtt!$A$47:$AM$66,Y$2+1,FALSE))</f>
        <v>0.785854922</v>
      </c>
      <c r="Z133" s="172">
        <f>MAX(VLOOKUP($C133,Calc_OppAtt!$A$47:$AM$66,Z$2+1,FALSE),VLOOKUP($D133,Calc_OppAtt!$A$47:$AM$66,Z$2+1,FALSE))</f>
        <v>0.8644402649</v>
      </c>
      <c r="AA133" s="172">
        <f>MAX(VLOOKUP($C133,Calc_OppAtt!$A$47:$AM$66,AA$2+1,FALSE),VLOOKUP($D133,Calc_OppAtt!$A$47:$AM$66,AA$2+1,FALSE))</f>
        <v>1.414538412</v>
      </c>
      <c r="AB133" s="172">
        <f>MAX(VLOOKUP($C133,Calc_OppAtt!$A$47:$AM$66,AB$2+1,FALSE),VLOOKUP($D133,Calc_OppAtt!$A$47:$AM$66,AB$2+1,FALSE))</f>
        <v>1.139489338</v>
      </c>
      <c r="AC133" s="172">
        <f>MAX(VLOOKUP($C133,Calc_OppAtt!$A$47:$AM$66,AC$2+1,FALSE),VLOOKUP($D133,Calc_OppAtt!$A$47:$AM$66,AC$2+1,FALSE))</f>
        <v>1.060903995</v>
      </c>
      <c r="AD133" s="172">
        <f>MAX(VLOOKUP($C133,Calc_OppAtt!$A$47:$AM$66,AD$2+1,FALSE),VLOOKUP($D133,Calc_OppAtt!$A$47:$AM$66,AD$2+1,FALSE))</f>
        <v>1.170479452</v>
      </c>
      <c r="AE133" s="172">
        <f>MAX(VLOOKUP($C133,Calc_OppAtt!$A$47:$AM$66,AE$2+1,FALSE),VLOOKUP($D133,Calc_OppAtt!$A$47:$AM$66,AE$2+1,FALSE))</f>
        <v>1.021610951</v>
      </c>
      <c r="AF133" s="172">
        <f>MAX(VLOOKUP($C133,Calc_OppAtt!$A$47:$AM$66,AF$2+1,FALSE),VLOOKUP($D133,Calc_OppAtt!$A$47:$AM$66,AF$2+1,FALSE))</f>
        <v>1.475821918</v>
      </c>
      <c r="AG133" s="172">
        <f>MAX(VLOOKUP($C133,Calc_OppAtt!$A$47:$AM$66,AG$2+1,FALSE),VLOOKUP($D133,Calc_OppAtt!$A$47:$AM$66,AG$2+1,FALSE))</f>
        <v>0.8644402649</v>
      </c>
      <c r="AH133" s="172">
        <f>MAX(VLOOKUP($C133,Calc_OppAtt!$A$47:$AM$66,AH$2+1,FALSE),VLOOKUP($D133,Calc_OppAtt!$A$47:$AM$66,AH$2+1,FALSE))</f>
        <v>0.8644402649</v>
      </c>
      <c r="AI133" s="172">
        <f>MAX(VLOOKUP($C133,Calc_OppAtt!$A$47:$AM$66,AI$2+1,FALSE),VLOOKUP($D133,Calc_OppAtt!$A$47:$AM$66,AI$2+1,FALSE))</f>
        <v>1.218074681</v>
      </c>
      <c r="AJ133" s="172">
        <f>MAX(VLOOKUP($C133,Calc_OppAtt!$A$47:$AM$66,AJ$2+1,FALSE),VLOOKUP($D133,Calc_OppAtt!$A$47:$AM$66,AJ$2+1,FALSE))</f>
        <v>0.9823179059</v>
      </c>
      <c r="AK133" s="172">
        <f>MAX(VLOOKUP($C133,Calc_OppAtt!$A$47:$AM$66,AK$2+1,FALSE),VLOOKUP($D133,Calc_OppAtt!$A$47:$AM$66,AK$2+1,FALSE))</f>
        <v>1.218074681</v>
      </c>
      <c r="AL133" s="172">
        <f>MAX(VLOOKUP($C133,Calc_OppAtt!$A$47:$AM$66,AL$2+1,FALSE),VLOOKUP($D133,Calc_OppAtt!$A$47:$AM$66,AL$2+1,FALSE))</f>
        <v>1.414538412</v>
      </c>
      <c r="AM133" s="172">
        <f>MAX(VLOOKUP($C133,Calc_OppAtt!$A$47:$AM$66,AM$2+1,FALSE),VLOOKUP($D133,Calc_OppAtt!$A$47:$AM$66,AM$2+1,FALSE))</f>
        <v>1.178781636</v>
      </c>
      <c r="AN133" s="172">
        <f>MAX(VLOOKUP($C133,Calc_OppAtt!$A$47:$AM$66,AN$2+1,FALSE),VLOOKUP($D133,Calc_OppAtt!$A$47:$AM$66,AN$2+1,FALSE))</f>
        <v>1.218074681</v>
      </c>
      <c r="AO133" s="172">
        <f>MAX(VLOOKUP($C133,Calc_OppAtt!$A$47:$AM$66,AO$2+1,FALSE),VLOOKUP($D133,Calc_OppAtt!$A$47:$AM$66,AO$2+1,FALSE))</f>
        <v>1.101176471</v>
      </c>
      <c r="AP133" s="172">
        <f>MAX(VLOOKUP($C133,Calc_OppAtt!$A$47:$AM$66,AP$2+1,FALSE),VLOOKUP($D133,Calc_OppAtt!$A$47:$AM$66,AP$2+1,FALSE))</f>
        <v>1.296660024</v>
      </c>
      <c r="AQ133" s="170"/>
      <c r="AR133" s="170"/>
    </row>
    <row r="134" ht="12.75" customHeight="1">
      <c r="A134" s="170">
        <f t="shared" si="1"/>
        <v>9</v>
      </c>
      <c r="B134" s="170">
        <f t="shared" si="2"/>
        <v>17</v>
      </c>
      <c r="C134" s="140" t="str">
        <f t="array" ref="C134">INDEX(Fixtures!$A$2:$A$21,A134)</f>
        <v>Fulham</v>
      </c>
      <c r="D134" s="140" t="str">
        <f t="array" ref="D134">INDEX(Fixtures!$A$2:$A$21,B134)</f>
        <v>Tottenham</v>
      </c>
      <c r="E134" s="172">
        <f>MAX(VLOOKUP($C134,Calc_OppAtt!$A$47:$AM$66,E$2+1,FALSE),VLOOKUP($D134,Calc_OppAtt!$A$47:$AM$66,E$2+1,FALSE))</f>
        <v>1.100196294</v>
      </c>
      <c r="F134" s="172">
        <f>MAX(VLOOKUP($C134,Calc_OppAtt!$A$47:$AM$66,F$2+1,FALSE),VLOOKUP($D134,Calc_OppAtt!$A$47:$AM$66,F$2+1,FALSE))</f>
        <v>1.475821918</v>
      </c>
      <c r="G134" s="172">
        <f>MAX(VLOOKUP($C134,Calc_OppAtt!$A$47:$AM$66,G$2+1,FALSE),VLOOKUP($D134,Calc_OppAtt!$A$47:$AM$66,G$2+1,FALSE))</f>
        <v>0.8644402649</v>
      </c>
      <c r="H134" s="172">
        <f>MAX(VLOOKUP($C134,Calc_OppAtt!$A$47:$AM$66,H$2+1,FALSE),VLOOKUP($D134,Calc_OppAtt!$A$47:$AM$66,H$2+1,FALSE))</f>
        <v>1.218074681</v>
      </c>
      <c r="I134" s="172">
        <f>MAX(VLOOKUP($C134,Calc_OppAtt!$A$47:$AM$66,I$2+1,FALSE),VLOOKUP($D134,Calc_OppAtt!$A$47:$AM$66,I$2+1,FALSE))</f>
        <v>1.100196294</v>
      </c>
      <c r="J134" s="172">
        <f>MAX(VLOOKUP($C134,Calc_OppAtt!$A$47:$AM$66,J$2+1,FALSE),VLOOKUP($D134,Calc_OppAtt!$A$47:$AM$66,J$2+1,FALSE))</f>
        <v>1.296660024</v>
      </c>
      <c r="K134" s="172">
        <f>MAX(VLOOKUP($C134,Calc_OppAtt!$A$47:$AM$66,K$2+1,FALSE),VLOOKUP($D134,Calc_OppAtt!$A$47:$AM$66,K$2+1,FALSE))</f>
        <v>0.9823179059</v>
      </c>
      <c r="L134" s="172">
        <f>MAX(VLOOKUP($C134,Calc_OppAtt!$A$47:$AM$66,L$2+1,FALSE),VLOOKUP($D134,Calc_OppAtt!$A$47:$AM$66,L$2+1,FALSE))</f>
        <v>1.218074681</v>
      </c>
      <c r="M134" s="172">
        <f>MAX(VLOOKUP($C134,Calc_OppAtt!$A$47:$AM$66,M$2+1,FALSE),VLOOKUP($D134,Calc_OppAtt!$A$47:$AM$66,M$2+1,FALSE))</f>
        <v>1.021610951</v>
      </c>
      <c r="N134" s="172">
        <f>MAX(VLOOKUP($C134,Calc_OppAtt!$A$47:$AM$66,N$2+1,FALSE),VLOOKUP($D134,Calc_OppAtt!$A$47:$AM$66,N$2+1,FALSE))</f>
        <v>1.218074681</v>
      </c>
      <c r="O134" s="172">
        <f>MAX(VLOOKUP($C134,Calc_OppAtt!$A$47:$AM$66,O$2+1,FALSE),VLOOKUP($D134,Calc_OppAtt!$A$47:$AM$66,O$2+1,FALSE))</f>
        <v>1.101176471</v>
      </c>
      <c r="P134" s="172">
        <f>MAX(VLOOKUP($C134,Calc_OppAtt!$A$47:$AM$66,P$2+1,FALSE),VLOOKUP($D134,Calc_OppAtt!$A$47:$AM$66,P$2+1,FALSE))</f>
        <v>1.060903995</v>
      </c>
      <c r="Q134" s="172">
        <f>MAX(VLOOKUP($C134,Calc_OppAtt!$A$47:$AM$66,Q$2+1,FALSE),VLOOKUP($D134,Calc_OppAtt!$A$47:$AM$66,Q$2+1,FALSE))</f>
        <v>1.178781636</v>
      </c>
      <c r="R134" s="172">
        <f>MAX(VLOOKUP($C134,Calc_OppAtt!$A$47:$AM$66,R$2+1,FALSE),VLOOKUP($D134,Calc_OppAtt!$A$47:$AM$66,R$2+1,FALSE))</f>
        <v>0.785854922</v>
      </c>
      <c r="S134" s="172">
        <f>MAX(VLOOKUP($C134,Calc_OppAtt!$A$47:$AM$66,S$2+1,FALSE),VLOOKUP($D134,Calc_OppAtt!$A$47:$AM$66,S$2+1,FALSE))</f>
        <v>1.493123755</v>
      </c>
      <c r="T134" s="172">
        <f>MAX(VLOOKUP($C134,Calc_OppAtt!$A$47:$AM$66,T$2+1,FALSE),VLOOKUP($D134,Calc_OppAtt!$A$47:$AM$66,T$2+1,FALSE))</f>
        <v>0.8644402649</v>
      </c>
      <c r="U134" s="172">
        <f>MAX(VLOOKUP($C134,Calc_OppAtt!$A$47:$AM$66,U$2+1,FALSE),VLOOKUP($D134,Calc_OppAtt!$A$47:$AM$66,U$2+1,FALSE))</f>
        <v>1.65029444</v>
      </c>
      <c r="V134" s="172">
        <f>MAX(VLOOKUP($C134,Calc_OppAtt!$A$47:$AM$66,V$2+1,FALSE),VLOOKUP($D134,Calc_OppAtt!$A$47:$AM$66,V$2+1,FALSE))</f>
        <v>0.8644402649</v>
      </c>
      <c r="W134" s="172">
        <f>MAX(VLOOKUP($C134,Calc_OppAtt!$A$47:$AM$66,W$2+1,FALSE),VLOOKUP($D134,Calc_OppAtt!$A$47:$AM$66,W$2+1,FALSE))</f>
        <v>1.218074681</v>
      </c>
      <c r="X134" s="172">
        <f>MAX(VLOOKUP($C134,Calc_OppAtt!$A$47:$AM$66,X$2+1,FALSE),VLOOKUP($D134,Calc_OppAtt!$A$47:$AM$66,X$2+1,FALSE))</f>
        <v>1.296660024</v>
      </c>
      <c r="Y134" s="172">
        <f>MAX(VLOOKUP($C134,Calc_OppAtt!$A$47:$AM$66,Y$2+1,FALSE),VLOOKUP($D134,Calc_OppAtt!$A$47:$AM$66,Y$2+1,FALSE))</f>
        <v>0.9788235294</v>
      </c>
      <c r="Z134" s="172">
        <f>MAX(VLOOKUP($C134,Calc_OppAtt!$A$47:$AM$66,Z$2+1,FALSE),VLOOKUP($D134,Calc_OppAtt!$A$47:$AM$66,Z$2+1,FALSE))</f>
        <v>0.7465618773</v>
      </c>
      <c r="AA134" s="172">
        <f>MAX(VLOOKUP($C134,Calc_OppAtt!$A$47:$AM$66,AA$2+1,FALSE),VLOOKUP($D134,Calc_OppAtt!$A$47:$AM$66,AA$2+1,FALSE))</f>
        <v>1.04</v>
      </c>
      <c r="AB134" s="172">
        <f>MAX(VLOOKUP($C134,Calc_OppAtt!$A$47:$AM$66,AB$2+1,FALSE),VLOOKUP($D134,Calc_OppAtt!$A$47:$AM$66,AB$2+1,FALSE))</f>
        <v>1.296660024</v>
      </c>
      <c r="AC134" s="172">
        <f>MAX(VLOOKUP($C134,Calc_OppAtt!$A$47:$AM$66,AC$2+1,FALSE),VLOOKUP($D134,Calc_OppAtt!$A$47:$AM$66,AC$2+1,FALSE))</f>
        <v>1.178781636</v>
      </c>
      <c r="AD134" s="172">
        <f>MAX(VLOOKUP($C134,Calc_OppAtt!$A$47:$AM$66,AD$2+1,FALSE),VLOOKUP($D134,Calc_OppAtt!$A$47:$AM$66,AD$2+1,FALSE))</f>
        <v>1.493123755</v>
      </c>
      <c r="AE134" s="172">
        <f>MAX(VLOOKUP($C134,Calc_OppAtt!$A$47:$AM$66,AE$2+1,FALSE),VLOOKUP($D134,Calc_OppAtt!$A$47:$AM$66,AE$2+1,FALSE))</f>
        <v>1.021610951</v>
      </c>
      <c r="AF134" s="172">
        <f>MAX(VLOOKUP($C134,Calc_OppAtt!$A$47:$AM$66,AF$2+1,FALSE),VLOOKUP($D134,Calc_OppAtt!$A$47:$AM$66,AF$2+1,FALSE))</f>
        <v>1.021610951</v>
      </c>
      <c r="AG134" s="172">
        <f>MAX(VLOOKUP($C134,Calc_OppAtt!$A$47:$AM$66,AG$2+1,FALSE),VLOOKUP($D134,Calc_OppAtt!$A$47:$AM$66,AG$2+1,FALSE))</f>
        <v>1.218074681</v>
      </c>
      <c r="AH134" s="172">
        <f>MAX(VLOOKUP($C134,Calc_OppAtt!$A$47:$AM$66,AH$2+1,FALSE),VLOOKUP($D134,Calc_OppAtt!$A$47:$AM$66,AH$2+1,FALSE))</f>
        <v>1.021610951</v>
      </c>
      <c r="AI134" s="172">
        <f>MAX(VLOOKUP($C134,Calc_OppAtt!$A$47:$AM$66,AI$2+1,FALSE),VLOOKUP($D134,Calc_OppAtt!$A$47:$AM$66,AI$2+1,FALSE))</f>
        <v>1.100196294</v>
      </c>
      <c r="AJ134" s="172">
        <f>MAX(VLOOKUP($C134,Calc_OppAtt!$A$47:$AM$66,AJ$2+1,FALSE),VLOOKUP($D134,Calc_OppAtt!$A$47:$AM$66,AJ$2+1,FALSE))</f>
        <v>0.5108058486</v>
      </c>
      <c r="AK134" s="172">
        <f>MAX(VLOOKUP($C134,Calc_OppAtt!$A$47:$AM$66,AK$2+1,FALSE),VLOOKUP($D134,Calc_OppAtt!$A$47:$AM$66,AK$2+1,FALSE))</f>
        <v>1.218074681</v>
      </c>
      <c r="AL134" s="172">
        <f>MAX(VLOOKUP($C134,Calc_OppAtt!$A$47:$AM$66,AL$2+1,FALSE),VLOOKUP($D134,Calc_OppAtt!$A$47:$AM$66,AL$2+1,FALSE))</f>
        <v>1.414538412</v>
      </c>
      <c r="AM134" s="172">
        <f>MAX(VLOOKUP($C134,Calc_OppAtt!$A$47:$AM$66,AM$2+1,FALSE),VLOOKUP($D134,Calc_OppAtt!$A$47:$AM$66,AM$2+1,FALSE))</f>
        <v>1.178781636</v>
      </c>
      <c r="AN134" s="172">
        <f>MAX(VLOOKUP($C134,Calc_OppAtt!$A$47:$AM$66,AN$2+1,FALSE),VLOOKUP($D134,Calc_OppAtt!$A$47:$AM$66,AN$2+1,FALSE))</f>
        <v>1.65029444</v>
      </c>
      <c r="AO134" s="172">
        <f>MAX(VLOOKUP($C134,Calc_OppAtt!$A$47:$AM$66,AO$2+1,FALSE),VLOOKUP($D134,Calc_OppAtt!$A$47:$AM$66,AO$2+1,FALSE))</f>
        <v>1.178781636</v>
      </c>
      <c r="AP134" s="172">
        <f>MAX(VLOOKUP($C134,Calc_OppAtt!$A$47:$AM$66,AP$2+1,FALSE),VLOOKUP($D134,Calc_OppAtt!$A$47:$AM$66,AP$2+1,FALSE))</f>
        <v>1.414538412</v>
      </c>
      <c r="AQ134" s="170"/>
      <c r="AR134" s="170"/>
    </row>
    <row r="135" ht="12.75" customHeight="1">
      <c r="A135" s="170">
        <f t="shared" si="1"/>
        <v>9</v>
      </c>
      <c r="B135" s="170">
        <f t="shared" si="2"/>
        <v>18</v>
      </c>
      <c r="C135" s="140" t="str">
        <f t="array" ref="C135">INDEX(Fixtures!$A$2:$A$21,A135)</f>
        <v>Fulham</v>
      </c>
      <c r="D135" s="140" t="str">
        <f t="array" ref="D135">INDEX(Fixtures!$A$2:$A$21,B135)</f>
        <v>Watford</v>
      </c>
      <c r="E135" s="172">
        <f>MAX(VLOOKUP($C135,Calc_OppAtt!$A$47:$AM$66,E$2+1,FALSE),VLOOKUP($D135,Calc_OppAtt!$A$47:$AM$66,E$2+1,FALSE))</f>
        <v>1.139489338</v>
      </c>
      <c r="F135" s="172">
        <f>MAX(VLOOKUP($C135,Calc_OppAtt!$A$47:$AM$66,F$2+1,FALSE),VLOOKUP($D135,Calc_OppAtt!$A$47:$AM$66,F$2+1,FALSE))</f>
        <v>0.6679765344</v>
      </c>
      <c r="G135" s="172">
        <f>MAX(VLOOKUP($C135,Calc_OppAtt!$A$47:$AM$66,G$2+1,FALSE),VLOOKUP($D135,Calc_OppAtt!$A$47:$AM$66,G$2+1,FALSE))</f>
        <v>1.100196294</v>
      </c>
      <c r="H135" s="172">
        <f>MAX(VLOOKUP($C135,Calc_OppAtt!$A$47:$AM$66,H$2+1,FALSE),VLOOKUP($D135,Calc_OppAtt!$A$47:$AM$66,H$2+1,FALSE))</f>
        <v>0.9823179059</v>
      </c>
      <c r="I135" s="172">
        <f>MAX(VLOOKUP($C135,Calc_OppAtt!$A$47:$AM$66,I$2+1,FALSE),VLOOKUP($D135,Calc_OppAtt!$A$47:$AM$66,I$2+1,FALSE))</f>
        <v>0.7465618773</v>
      </c>
      <c r="J135" s="172">
        <f>MAX(VLOOKUP($C135,Calc_OppAtt!$A$47:$AM$66,J$2+1,FALSE),VLOOKUP($D135,Calc_OppAtt!$A$47:$AM$66,J$2+1,FALSE))</f>
        <v>1.296660024</v>
      </c>
      <c r="K135" s="172">
        <f>MAX(VLOOKUP($C135,Calc_OppAtt!$A$47:$AM$66,K$2+1,FALSE),VLOOKUP($D135,Calc_OppAtt!$A$47:$AM$66,K$2+1,FALSE))</f>
        <v>0.8644402649</v>
      </c>
      <c r="L135" s="172">
        <f>MAX(VLOOKUP($C135,Calc_OppAtt!$A$47:$AM$66,L$2+1,FALSE),VLOOKUP($D135,Calc_OppAtt!$A$47:$AM$66,L$2+1,FALSE))</f>
        <v>1.218074681</v>
      </c>
      <c r="M135" s="172">
        <f>MAX(VLOOKUP($C135,Calc_OppAtt!$A$47:$AM$66,M$2+1,FALSE),VLOOKUP($D135,Calc_OppAtt!$A$47:$AM$66,M$2+1,FALSE))</f>
        <v>1.101176471</v>
      </c>
      <c r="N135" s="172">
        <f>MAX(VLOOKUP($C135,Calc_OppAtt!$A$47:$AM$66,N$2+1,FALSE),VLOOKUP($D135,Calc_OppAtt!$A$47:$AM$66,N$2+1,FALSE))</f>
        <v>1.296660024</v>
      </c>
      <c r="O135" s="172">
        <f>MAX(VLOOKUP($C135,Calc_OppAtt!$A$47:$AM$66,O$2+1,FALSE),VLOOKUP($D135,Calc_OppAtt!$A$47:$AM$66,O$2+1,FALSE))</f>
        <v>0.9823179059</v>
      </c>
      <c r="P135" s="172">
        <f>MAX(VLOOKUP($C135,Calc_OppAtt!$A$47:$AM$66,P$2+1,FALSE),VLOOKUP($D135,Calc_OppAtt!$A$47:$AM$66,P$2+1,FALSE))</f>
        <v>1.021610951</v>
      </c>
      <c r="Q135" s="172">
        <f>MAX(VLOOKUP($C135,Calc_OppAtt!$A$47:$AM$66,Q$2+1,FALSE),VLOOKUP($D135,Calc_OppAtt!$A$47:$AM$66,Q$2+1,FALSE))</f>
        <v>1.178781636</v>
      </c>
      <c r="R135" s="172">
        <f>MAX(VLOOKUP($C135,Calc_OppAtt!$A$47:$AM$66,R$2+1,FALSE),VLOOKUP($D135,Calc_OppAtt!$A$47:$AM$66,R$2+1,FALSE))</f>
        <v>0.8644402649</v>
      </c>
      <c r="S135" s="172">
        <f>MAX(VLOOKUP($C135,Calc_OppAtt!$A$47:$AM$66,S$2+1,FALSE),VLOOKUP($D135,Calc_OppAtt!$A$47:$AM$66,S$2+1,FALSE))</f>
        <v>1.493123755</v>
      </c>
      <c r="T135" s="172">
        <f>MAX(VLOOKUP($C135,Calc_OppAtt!$A$47:$AM$66,T$2+1,FALSE),VLOOKUP($D135,Calc_OppAtt!$A$47:$AM$66,T$2+1,FALSE))</f>
        <v>0.8644402649</v>
      </c>
      <c r="U135" s="172">
        <f>MAX(VLOOKUP($C135,Calc_OppAtt!$A$47:$AM$66,U$2+1,FALSE),VLOOKUP($D135,Calc_OppAtt!$A$47:$AM$66,U$2+1,FALSE))</f>
        <v>1.65029444</v>
      </c>
      <c r="V135" s="172">
        <f>MAX(VLOOKUP($C135,Calc_OppAtt!$A$47:$AM$66,V$2+1,FALSE),VLOOKUP($D135,Calc_OppAtt!$A$47:$AM$66,V$2+1,FALSE))</f>
        <v>1.021610951</v>
      </c>
      <c r="W135" s="172">
        <f>MAX(VLOOKUP($C135,Calc_OppAtt!$A$47:$AM$66,W$2+1,FALSE),VLOOKUP($D135,Calc_OppAtt!$A$47:$AM$66,W$2+1,FALSE))</f>
        <v>1.06869863</v>
      </c>
      <c r="X135" s="172">
        <f>MAX(VLOOKUP($C135,Calc_OppAtt!$A$47:$AM$66,X$2+1,FALSE),VLOOKUP($D135,Calc_OppAtt!$A$47:$AM$66,X$2+1,FALSE))</f>
        <v>1.296660024</v>
      </c>
      <c r="Y135" s="172">
        <f>MAX(VLOOKUP($C135,Calc_OppAtt!$A$47:$AM$66,Y$2+1,FALSE),VLOOKUP($D135,Calc_OppAtt!$A$47:$AM$66,Y$2+1,FALSE))</f>
        <v>1.178781636</v>
      </c>
      <c r="Z135" s="172">
        <f>MAX(VLOOKUP($C135,Calc_OppAtt!$A$47:$AM$66,Z$2+1,FALSE),VLOOKUP($D135,Calc_OppAtt!$A$47:$AM$66,Z$2+1,FALSE))</f>
        <v>1.060903995</v>
      </c>
      <c r="AA135" s="172">
        <f>MAX(VLOOKUP($C135,Calc_OppAtt!$A$47:$AM$66,AA$2+1,FALSE),VLOOKUP($D135,Calc_OppAtt!$A$47:$AM$66,AA$2+1,FALSE))</f>
        <v>0.8644402649</v>
      </c>
      <c r="AB135" s="172">
        <f>MAX(VLOOKUP($C135,Calc_OppAtt!$A$47:$AM$66,AB$2+1,FALSE),VLOOKUP($D135,Calc_OppAtt!$A$47:$AM$66,AB$2+1,FALSE))</f>
        <v>1.139489338</v>
      </c>
      <c r="AC135" s="172">
        <f>MAX(VLOOKUP($C135,Calc_OppAtt!$A$47:$AM$66,AC$2+1,FALSE),VLOOKUP($D135,Calc_OppAtt!$A$47:$AM$66,AC$2+1,FALSE))</f>
        <v>1.060903995</v>
      </c>
      <c r="AD135" s="172">
        <f>MAX(VLOOKUP($C135,Calc_OppAtt!$A$47:$AM$66,AD$2+1,FALSE),VLOOKUP($D135,Calc_OppAtt!$A$47:$AM$66,AD$2+1,FALSE))</f>
        <v>1.414538412</v>
      </c>
      <c r="AE135" s="172">
        <f>MAX(VLOOKUP($C135,Calc_OppAtt!$A$47:$AM$66,AE$2+1,FALSE),VLOOKUP($D135,Calc_OppAtt!$A$47:$AM$66,AE$2+1,FALSE))</f>
        <v>1.021610951</v>
      </c>
      <c r="AF135" s="172">
        <f>MAX(VLOOKUP($C135,Calc_OppAtt!$A$47:$AM$66,AF$2+1,FALSE),VLOOKUP($D135,Calc_OppAtt!$A$47:$AM$66,AF$2+1,FALSE))</f>
        <v>1.021610951</v>
      </c>
      <c r="AG135" s="172">
        <f>MAX(VLOOKUP($C135,Calc_OppAtt!$A$47:$AM$66,AG$2+1,FALSE),VLOOKUP($D135,Calc_OppAtt!$A$47:$AM$66,AG$2+1,FALSE))</f>
        <v>1.493123755</v>
      </c>
      <c r="AH135" s="172">
        <f>MAX(VLOOKUP($C135,Calc_OppAtt!$A$47:$AM$66,AH$2+1,FALSE),VLOOKUP($D135,Calc_OppAtt!$A$47:$AM$66,AH$2+1,FALSE))</f>
        <v>0.8644402649</v>
      </c>
      <c r="AI135" s="172">
        <f>MAX(VLOOKUP($C135,Calc_OppAtt!$A$47:$AM$66,AI$2+1,FALSE),VLOOKUP($D135,Calc_OppAtt!$A$47:$AM$66,AI$2+1,FALSE))</f>
        <v>1.178781636</v>
      </c>
      <c r="AJ135" s="172">
        <f>MAX(VLOOKUP($C135,Calc_OppAtt!$A$47:$AM$66,AJ$2+1,FALSE),VLOOKUP($D135,Calc_OppAtt!$A$47:$AM$66,AJ$2+1,FALSE))</f>
        <v>0.5108058486</v>
      </c>
      <c r="AK135" s="172">
        <f>MAX(VLOOKUP($C135,Calc_OppAtt!$A$47:$AM$66,AK$2+1,FALSE),VLOOKUP($D135,Calc_OppAtt!$A$47:$AM$66,AK$2+1,FALSE))</f>
        <v>1.475821918</v>
      </c>
      <c r="AL135" s="172">
        <f>MAX(VLOOKUP($C135,Calc_OppAtt!$A$47:$AM$66,AL$2+1,FALSE),VLOOKUP($D135,Calc_OppAtt!$A$47:$AM$66,AL$2+1,FALSE))</f>
        <v>1.414538412</v>
      </c>
      <c r="AM135" s="172">
        <f>MAX(VLOOKUP($C135,Calc_OppAtt!$A$47:$AM$66,AM$2+1,FALSE),VLOOKUP($D135,Calc_OppAtt!$A$47:$AM$66,AM$2+1,FALSE))</f>
        <v>1.178781636</v>
      </c>
      <c r="AN135" s="172">
        <f>MAX(VLOOKUP($C135,Calc_OppAtt!$A$47:$AM$66,AN$2+1,FALSE),VLOOKUP($D135,Calc_OppAtt!$A$47:$AM$66,AN$2+1,FALSE))</f>
        <v>1.170479452</v>
      </c>
      <c r="AO135" s="172">
        <f>MAX(VLOOKUP($C135,Calc_OppAtt!$A$47:$AM$66,AO$2+1,FALSE),VLOOKUP($D135,Calc_OppAtt!$A$47:$AM$66,AO$2+1,FALSE))</f>
        <v>1.101176471</v>
      </c>
      <c r="AP135" s="172">
        <f>MAX(VLOOKUP($C135,Calc_OppAtt!$A$47:$AM$66,AP$2+1,FALSE),VLOOKUP($D135,Calc_OppAtt!$A$47:$AM$66,AP$2+1,FALSE))</f>
        <v>1.65029444</v>
      </c>
      <c r="AQ135" s="170"/>
      <c r="AR135" s="170"/>
    </row>
    <row r="136" ht="12.75" customHeight="1">
      <c r="A136" s="170">
        <f t="shared" si="1"/>
        <v>9</v>
      </c>
      <c r="B136" s="170">
        <f t="shared" si="2"/>
        <v>19</v>
      </c>
      <c r="C136" s="140" t="str">
        <f t="array" ref="C136">INDEX(Fixtures!$A$2:$A$21,A136)</f>
        <v>Fulham</v>
      </c>
      <c r="D136" s="140" t="str">
        <f t="array" ref="D136">INDEX(Fixtures!$A$2:$A$21,B136)</f>
        <v>West Ham</v>
      </c>
      <c r="E136" s="172">
        <f>MAX(VLOOKUP($C136,Calc_OppAtt!$A$47:$AM$66,E$2+1,FALSE),VLOOKUP($D136,Calc_OppAtt!$A$47:$AM$66,E$2+1,FALSE))</f>
        <v>1.100196294</v>
      </c>
      <c r="F136" s="172">
        <f>MAX(VLOOKUP($C136,Calc_OppAtt!$A$47:$AM$66,F$2+1,FALSE),VLOOKUP($D136,Calc_OppAtt!$A$47:$AM$66,F$2+1,FALSE))</f>
        <v>1.218074681</v>
      </c>
      <c r="G136" s="172">
        <f>MAX(VLOOKUP($C136,Calc_OppAtt!$A$47:$AM$66,G$2+1,FALSE),VLOOKUP($D136,Calc_OppAtt!$A$47:$AM$66,G$2+1,FALSE))</f>
        <v>0.8644402649</v>
      </c>
      <c r="H136" s="172">
        <f>MAX(VLOOKUP($C136,Calc_OppAtt!$A$47:$AM$66,H$2+1,FALSE),VLOOKUP($D136,Calc_OppAtt!$A$47:$AM$66,H$2+1,FALSE))</f>
        <v>1.06869863</v>
      </c>
      <c r="I136" s="172">
        <f>MAX(VLOOKUP($C136,Calc_OppAtt!$A$47:$AM$66,I$2+1,FALSE),VLOOKUP($D136,Calc_OppAtt!$A$47:$AM$66,I$2+1,FALSE))</f>
        <v>0.8644402649</v>
      </c>
      <c r="J136" s="172">
        <f>MAX(VLOOKUP($C136,Calc_OppAtt!$A$47:$AM$66,J$2+1,FALSE),VLOOKUP($D136,Calc_OppAtt!$A$47:$AM$66,J$2+1,FALSE))</f>
        <v>1.296660024</v>
      </c>
      <c r="K136" s="172">
        <f>MAX(VLOOKUP($C136,Calc_OppAtt!$A$47:$AM$66,K$2+1,FALSE),VLOOKUP($D136,Calc_OppAtt!$A$47:$AM$66,K$2+1,FALSE))</f>
        <v>0.8644402649</v>
      </c>
      <c r="L136" s="172">
        <f>MAX(VLOOKUP($C136,Calc_OppAtt!$A$47:$AM$66,L$2+1,FALSE),VLOOKUP($D136,Calc_OppAtt!$A$47:$AM$66,L$2+1,FALSE))</f>
        <v>1.218074681</v>
      </c>
      <c r="M136" s="172">
        <f>MAX(VLOOKUP($C136,Calc_OppAtt!$A$47:$AM$66,M$2+1,FALSE),VLOOKUP($D136,Calc_OppAtt!$A$47:$AM$66,M$2+1,FALSE))</f>
        <v>0.9788235294</v>
      </c>
      <c r="N136" s="172">
        <f>MAX(VLOOKUP($C136,Calc_OppAtt!$A$47:$AM$66,N$2+1,FALSE),VLOOKUP($D136,Calc_OppAtt!$A$47:$AM$66,N$2+1,FALSE))</f>
        <v>1.218074681</v>
      </c>
      <c r="O136" s="172">
        <f>MAX(VLOOKUP($C136,Calc_OppAtt!$A$47:$AM$66,O$2+1,FALSE),VLOOKUP($D136,Calc_OppAtt!$A$47:$AM$66,O$2+1,FALSE))</f>
        <v>0.9823179059</v>
      </c>
      <c r="P136" s="172">
        <f>MAX(VLOOKUP($C136,Calc_OppAtt!$A$47:$AM$66,P$2+1,FALSE),VLOOKUP($D136,Calc_OppAtt!$A$47:$AM$66,P$2+1,FALSE))</f>
        <v>0.9823179059</v>
      </c>
      <c r="Q136" s="172">
        <f>MAX(VLOOKUP($C136,Calc_OppAtt!$A$47:$AM$66,Q$2+1,FALSE),VLOOKUP($D136,Calc_OppAtt!$A$47:$AM$66,Q$2+1,FALSE))</f>
        <v>1.178781636</v>
      </c>
      <c r="R136" s="172">
        <f>MAX(VLOOKUP($C136,Calc_OppAtt!$A$47:$AM$66,R$2+1,FALSE),VLOOKUP($D136,Calc_OppAtt!$A$47:$AM$66,R$2+1,FALSE))</f>
        <v>0.6679765344</v>
      </c>
      <c r="S136" s="172">
        <f>MAX(VLOOKUP($C136,Calc_OppAtt!$A$47:$AM$66,S$2+1,FALSE),VLOOKUP($D136,Calc_OppAtt!$A$47:$AM$66,S$2+1,FALSE))</f>
        <v>1.493123755</v>
      </c>
      <c r="T136" s="172">
        <f>MAX(VLOOKUP($C136,Calc_OppAtt!$A$47:$AM$66,T$2+1,FALSE),VLOOKUP($D136,Calc_OppAtt!$A$47:$AM$66,T$2+1,FALSE))</f>
        <v>1.100196294</v>
      </c>
      <c r="U136" s="172">
        <f>MAX(VLOOKUP($C136,Calc_OppAtt!$A$47:$AM$66,U$2+1,FALSE),VLOOKUP($D136,Calc_OppAtt!$A$47:$AM$66,U$2+1,FALSE))</f>
        <v>1.65029444</v>
      </c>
      <c r="V136" s="172">
        <f>MAX(VLOOKUP($C136,Calc_OppAtt!$A$47:$AM$66,V$2+1,FALSE),VLOOKUP($D136,Calc_OppAtt!$A$47:$AM$66,V$2+1,FALSE))</f>
        <v>1.296660024</v>
      </c>
      <c r="W136" s="172">
        <f>MAX(VLOOKUP($C136,Calc_OppAtt!$A$47:$AM$66,W$2+1,FALSE),VLOOKUP($D136,Calc_OppAtt!$A$47:$AM$66,W$2+1,FALSE))</f>
        <v>1.06869863</v>
      </c>
      <c r="X136" s="172">
        <f>MAX(VLOOKUP($C136,Calc_OppAtt!$A$47:$AM$66,X$2+1,FALSE),VLOOKUP($D136,Calc_OppAtt!$A$47:$AM$66,X$2+1,FALSE))</f>
        <v>1.296660024</v>
      </c>
      <c r="Y136" s="172">
        <f>MAX(VLOOKUP($C136,Calc_OppAtt!$A$47:$AM$66,Y$2+1,FALSE),VLOOKUP($D136,Calc_OppAtt!$A$47:$AM$66,Y$2+1,FALSE))</f>
        <v>1.139489338</v>
      </c>
      <c r="Z136" s="172">
        <f>MAX(VLOOKUP($C136,Calc_OppAtt!$A$47:$AM$66,Z$2+1,FALSE),VLOOKUP($D136,Calc_OppAtt!$A$47:$AM$66,Z$2+1,FALSE))</f>
        <v>1.218074681</v>
      </c>
      <c r="AA136" s="172">
        <f>MAX(VLOOKUP($C136,Calc_OppAtt!$A$47:$AM$66,AA$2+1,FALSE),VLOOKUP($D136,Calc_OppAtt!$A$47:$AM$66,AA$2+1,FALSE))</f>
        <v>1.178781636</v>
      </c>
      <c r="AB136" s="172">
        <f>MAX(VLOOKUP($C136,Calc_OppAtt!$A$47:$AM$66,AB$2+1,FALSE),VLOOKUP($D136,Calc_OppAtt!$A$47:$AM$66,AB$2+1,FALSE))</f>
        <v>1.139489338</v>
      </c>
      <c r="AC136" s="172">
        <f>MAX(VLOOKUP($C136,Calc_OppAtt!$A$47:$AM$66,AC$2+1,FALSE),VLOOKUP($D136,Calc_OppAtt!$A$47:$AM$66,AC$2+1,FALSE))</f>
        <v>1.100196294</v>
      </c>
      <c r="AD136" s="172">
        <f>MAX(VLOOKUP($C136,Calc_OppAtt!$A$47:$AM$66,AD$2+1,FALSE),VLOOKUP($D136,Calc_OppAtt!$A$47:$AM$66,AD$2+1,FALSE))</f>
        <v>1.060903995</v>
      </c>
      <c r="AE136" s="172">
        <f>MAX(VLOOKUP($C136,Calc_OppAtt!$A$47:$AM$66,AE$2+1,FALSE),VLOOKUP($D136,Calc_OppAtt!$A$47:$AM$66,AE$2+1,FALSE))</f>
        <v>1.475821918</v>
      </c>
      <c r="AF136" s="172">
        <f>MAX(VLOOKUP($C136,Calc_OppAtt!$A$47:$AM$66,AF$2+1,FALSE),VLOOKUP($D136,Calc_OppAtt!$A$47:$AM$66,AF$2+1,FALSE))</f>
        <v>1.021610951</v>
      </c>
      <c r="AG136" s="172">
        <f>MAX(VLOOKUP($C136,Calc_OppAtt!$A$47:$AM$66,AG$2+1,FALSE),VLOOKUP($D136,Calc_OppAtt!$A$47:$AM$66,AG$2+1,FALSE))</f>
        <v>1.178781636</v>
      </c>
      <c r="AH136" s="172">
        <f>MAX(VLOOKUP($C136,Calc_OppAtt!$A$47:$AM$66,AH$2+1,FALSE),VLOOKUP($D136,Calc_OppAtt!$A$47:$AM$66,AH$2+1,FALSE))</f>
        <v>0.9788235294</v>
      </c>
      <c r="AI136" s="172">
        <f>MAX(VLOOKUP($C136,Calc_OppAtt!$A$47:$AM$66,AI$2+1,FALSE),VLOOKUP($D136,Calc_OppAtt!$A$47:$AM$66,AI$2+1,FALSE))</f>
        <v>1.296660024</v>
      </c>
      <c r="AJ136" s="172">
        <f>MAX(VLOOKUP($C136,Calc_OppAtt!$A$47:$AM$66,AJ$2+1,FALSE),VLOOKUP($D136,Calc_OppAtt!$A$47:$AM$66,AJ$2+1,FALSE))</f>
        <v>1.414538412</v>
      </c>
      <c r="AK136" s="172">
        <f>MAX(VLOOKUP($C136,Calc_OppAtt!$A$47:$AM$66,AK$2+1,FALSE),VLOOKUP($D136,Calc_OppAtt!$A$47:$AM$66,AK$2+1,FALSE))</f>
        <v>1.218074681</v>
      </c>
      <c r="AL136" s="172">
        <f>MAX(VLOOKUP($C136,Calc_OppAtt!$A$47:$AM$66,AL$2+1,FALSE),VLOOKUP($D136,Calc_OppAtt!$A$47:$AM$66,AL$2+1,FALSE))</f>
        <v>1.414538412</v>
      </c>
      <c r="AM136" s="172">
        <f>MAX(VLOOKUP($C136,Calc_OppAtt!$A$47:$AM$66,AM$2+1,FALSE),VLOOKUP($D136,Calc_OppAtt!$A$47:$AM$66,AM$2+1,FALSE))</f>
        <v>1.493123755</v>
      </c>
      <c r="AN136" s="172">
        <f>MAX(VLOOKUP($C136,Calc_OppAtt!$A$47:$AM$66,AN$2+1,FALSE),VLOOKUP($D136,Calc_OppAtt!$A$47:$AM$66,AN$2+1,FALSE))</f>
        <v>1.170479452</v>
      </c>
      <c r="AO136" s="172">
        <f>MAX(VLOOKUP($C136,Calc_OppAtt!$A$47:$AM$66,AO$2+1,FALSE),VLOOKUP($D136,Calc_OppAtt!$A$47:$AM$66,AO$2+1,FALSE))</f>
        <v>1.178781636</v>
      </c>
      <c r="AP136" s="172">
        <f>MAX(VLOOKUP($C136,Calc_OppAtt!$A$47:$AM$66,AP$2+1,FALSE),VLOOKUP($D136,Calc_OppAtt!$A$47:$AM$66,AP$2+1,FALSE))</f>
        <v>1.218074681</v>
      </c>
      <c r="AQ136" s="170"/>
      <c r="AR136" s="170"/>
    </row>
    <row r="137" ht="12.75" customHeight="1">
      <c r="A137" s="170">
        <f t="shared" si="1"/>
        <v>9</v>
      </c>
      <c r="B137" s="170">
        <f t="shared" si="2"/>
        <v>20</v>
      </c>
      <c r="C137" s="140" t="str">
        <f t="array" ref="C137">INDEX(Fixtures!$A$2:$A$21,A137)</f>
        <v>Fulham</v>
      </c>
      <c r="D137" s="140" t="str">
        <f t="array" ref="D137">INDEX(Fixtures!$A$2:$A$21,B137)</f>
        <v>Wolves</v>
      </c>
      <c r="E137" s="172">
        <f>MAX(VLOOKUP($C137,Calc_OppAtt!$A$47:$AM$66,E$2+1,FALSE),VLOOKUP($D137,Calc_OppAtt!$A$47:$AM$66,E$2+1,FALSE))</f>
        <v>1.414538412</v>
      </c>
      <c r="F137" s="172">
        <f>MAX(VLOOKUP($C137,Calc_OppAtt!$A$47:$AM$66,F$2+1,FALSE),VLOOKUP($D137,Calc_OppAtt!$A$47:$AM$66,F$2+1,FALSE))</f>
        <v>0.8644402649</v>
      </c>
      <c r="G137" s="172">
        <f>MAX(VLOOKUP($C137,Calc_OppAtt!$A$47:$AM$66,G$2+1,FALSE),VLOOKUP($D137,Calc_OppAtt!$A$47:$AM$66,G$2+1,FALSE))</f>
        <v>0.8644402649</v>
      </c>
      <c r="H137" s="172">
        <f>MAX(VLOOKUP($C137,Calc_OppAtt!$A$47:$AM$66,H$2+1,FALSE),VLOOKUP($D137,Calc_OppAtt!$A$47:$AM$66,H$2+1,FALSE))</f>
        <v>1.021610951</v>
      </c>
      <c r="I137" s="172">
        <f>MAX(VLOOKUP($C137,Calc_OppAtt!$A$47:$AM$66,I$2+1,FALSE),VLOOKUP($D137,Calc_OppAtt!$A$47:$AM$66,I$2+1,FALSE))</f>
        <v>0.8644402649</v>
      </c>
      <c r="J137" s="172">
        <f>MAX(VLOOKUP($C137,Calc_OppAtt!$A$47:$AM$66,J$2+1,FALSE),VLOOKUP($D137,Calc_OppAtt!$A$47:$AM$66,J$2+1,FALSE))</f>
        <v>1.296660024</v>
      </c>
      <c r="K137" s="172">
        <f>MAX(VLOOKUP($C137,Calc_OppAtt!$A$47:$AM$66,K$2+1,FALSE),VLOOKUP($D137,Calc_OppAtt!$A$47:$AM$66,K$2+1,FALSE))</f>
        <v>1.178781636</v>
      </c>
      <c r="L137" s="172">
        <f>MAX(VLOOKUP($C137,Calc_OppAtt!$A$47:$AM$66,L$2+1,FALSE),VLOOKUP($D137,Calc_OppAtt!$A$47:$AM$66,L$2+1,FALSE))</f>
        <v>1.218074681</v>
      </c>
      <c r="M137" s="172">
        <f>MAX(VLOOKUP($C137,Calc_OppAtt!$A$47:$AM$66,M$2+1,FALSE),VLOOKUP($D137,Calc_OppAtt!$A$47:$AM$66,M$2+1,FALSE))</f>
        <v>1.296660024</v>
      </c>
      <c r="N137" s="172">
        <f>MAX(VLOOKUP($C137,Calc_OppAtt!$A$47:$AM$66,N$2+1,FALSE),VLOOKUP($D137,Calc_OppAtt!$A$47:$AM$66,N$2+1,FALSE))</f>
        <v>1.218074681</v>
      </c>
      <c r="O137" s="172">
        <f>MAX(VLOOKUP($C137,Calc_OppAtt!$A$47:$AM$66,O$2+1,FALSE),VLOOKUP($D137,Calc_OppAtt!$A$47:$AM$66,O$2+1,FALSE))</f>
        <v>0.9823179059</v>
      </c>
      <c r="P137" s="172">
        <f>MAX(VLOOKUP($C137,Calc_OppAtt!$A$47:$AM$66,P$2+1,FALSE),VLOOKUP($D137,Calc_OppAtt!$A$47:$AM$66,P$2+1,FALSE))</f>
        <v>0.785854922</v>
      </c>
      <c r="Q137" s="172">
        <f>MAX(VLOOKUP($C137,Calc_OppAtt!$A$47:$AM$66,Q$2+1,FALSE),VLOOKUP($D137,Calc_OppAtt!$A$47:$AM$66,Q$2+1,FALSE))</f>
        <v>1.296660024</v>
      </c>
      <c r="R137" s="172">
        <f>MAX(VLOOKUP($C137,Calc_OppAtt!$A$47:$AM$66,R$2+1,FALSE),VLOOKUP($D137,Calc_OppAtt!$A$47:$AM$66,R$2+1,FALSE))</f>
        <v>0.9788235294</v>
      </c>
      <c r="S137" s="172">
        <f>MAX(VLOOKUP($C137,Calc_OppAtt!$A$47:$AM$66,S$2+1,FALSE),VLOOKUP($D137,Calc_OppAtt!$A$47:$AM$66,S$2+1,FALSE))</f>
        <v>1.493123755</v>
      </c>
      <c r="T137" s="172">
        <f>MAX(VLOOKUP($C137,Calc_OppAtt!$A$47:$AM$66,T$2+1,FALSE),VLOOKUP($D137,Calc_OppAtt!$A$47:$AM$66,T$2+1,FALSE))</f>
        <v>0.6679765344</v>
      </c>
      <c r="U137" s="172">
        <f>MAX(VLOOKUP($C137,Calc_OppAtt!$A$47:$AM$66,U$2+1,FALSE),VLOOKUP($D137,Calc_OppAtt!$A$47:$AM$66,U$2+1,FALSE))</f>
        <v>1.65029444</v>
      </c>
      <c r="V137" s="172">
        <f>MAX(VLOOKUP($C137,Calc_OppAtt!$A$47:$AM$66,V$2+1,FALSE),VLOOKUP($D137,Calc_OppAtt!$A$47:$AM$66,V$2+1,FALSE))</f>
        <v>1.100196294</v>
      </c>
      <c r="W137" s="172">
        <f>MAX(VLOOKUP($C137,Calc_OppAtt!$A$47:$AM$66,W$2+1,FALSE),VLOOKUP($D137,Calc_OppAtt!$A$47:$AM$66,W$2+1,FALSE))</f>
        <v>1.06869863</v>
      </c>
      <c r="X137" s="172">
        <f>MAX(VLOOKUP($C137,Calc_OppAtt!$A$47:$AM$66,X$2+1,FALSE),VLOOKUP($D137,Calc_OppAtt!$A$47:$AM$66,X$2+1,FALSE))</f>
        <v>1.296660024</v>
      </c>
      <c r="Y137" s="172">
        <f>MAX(VLOOKUP($C137,Calc_OppAtt!$A$47:$AM$66,Y$2+1,FALSE),VLOOKUP($D137,Calc_OppAtt!$A$47:$AM$66,Y$2+1,FALSE))</f>
        <v>1.100196294</v>
      </c>
      <c r="Z137" s="172">
        <f>MAX(VLOOKUP($C137,Calc_OppAtt!$A$47:$AM$66,Z$2+1,FALSE),VLOOKUP($D137,Calc_OppAtt!$A$47:$AM$66,Z$2+1,FALSE))</f>
        <v>0.6679765344</v>
      </c>
      <c r="AA137" s="172">
        <f>MAX(VLOOKUP($C137,Calc_OppAtt!$A$47:$AM$66,AA$2+1,FALSE),VLOOKUP($D137,Calc_OppAtt!$A$47:$AM$66,AA$2+1,FALSE))</f>
        <v>1.493123755</v>
      </c>
      <c r="AB137" s="172">
        <f>MAX(VLOOKUP($C137,Calc_OppAtt!$A$47:$AM$66,AB$2+1,FALSE),VLOOKUP($D137,Calc_OppAtt!$A$47:$AM$66,AB$2+1,FALSE))</f>
        <v>1.65029444</v>
      </c>
      <c r="AC137" s="172">
        <f>MAX(VLOOKUP($C137,Calc_OppAtt!$A$47:$AM$66,AC$2+1,FALSE),VLOOKUP($D137,Calc_OppAtt!$A$47:$AM$66,AC$2+1,FALSE))</f>
        <v>1.060903995</v>
      </c>
      <c r="AD137" s="172">
        <f>MAX(VLOOKUP($C137,Calc_OppAtt!$A$47:$AM$66,AD$2+1,FALSE),VLOOKUP($D137,Calc_OppAtt!$A$47:$AM$66,AD$2+1,FALSE))</f>
        <v>1.178781636</v>
      </c>
      <c r="AE137" s="172">
        <f>MAX(VLOOKUP($C137,Calc_OppAtt!$A$47:$AM$66,AE$2+1,FALSE),VLOOKUP($D137,Calc_OppAtt!$A$47:$AM$66,AE$2+1,FALSE))</f>
        <v>1.178781636</v>
      </c>
      <c r="AF137" s="172">
        <f>MAX(VLOOKUP($C137,Calc_OppAtt!$A$47:$AM$66,AF$2+1,FALSE),VLOOKUP($D137,Calc_OppAtt!$A$47:$AM$66,AF$2+1,FALSE))</f>
        <v>1.021610951</v>
      </c>
      <c r="AG137" s="172">
        <f>MAX(VLOOKUP($C137,Calc_OppAtt!$A$47:$AM$66,AG$2+1,FALSE),VLOOKUP($D137,Calc_OppAtt!$A$47:$AM$66,AG$2+1,FALSE))</f>
        <v>1.170479452</v>
      </c>
      <c r="AH137" s="172">
        <f>MAX(VLOOKUP($C137,Calc_OppAtt!$A$47:$AM$66,AH$2+1,FALSE),VLOOKUP($D137,Calc_OppAtt!$A$47:$AM$66,AH$2+1,FALSE))</f>
        <v>0.8644402649</v>
      </c>
      <c r="AI137" s="172">
        <f>MAX(VLOOKUP($C137,Calc_OppAtt!$A$47:$AM$66,AI$2+1,FALSE),VLOOKUP($D137,Calc_OppAtt!$A$47:$AM$66,AI$2+1,FALSE))</f>
        <v>1.218074681</v>
      </c>
      <c r="AJ137" s="172">
        <f>MAX(VLOOKUP($C137,Calc_OppAtt!$A$47:$AM$66,AJ$2+1,FALSE),VLOOKUP($D137,Calc_OppAtt!$A$47:$AM$66,AJ$2+1,FALSE))</f>
        <v>0.6679765344</v>
      </c>
      <c r="AK137" s="172">
        <f>MAX(VLOOKUP($C137,Calc_OppAtt!$A$47:$AM$66,AK$2+1,FALSE),VLOOKUP($D137,Calc_OppAtt!$A$47:$AM$66,AK$2+1,FALSE))</f>
        <v>1.218074681</v>
      </c>
      <c r="AL137" s="172">
        <f>MAX(VLOOKUP($C137,Calc_OppAtt!$A$47:$AM$66,AL$2+1,FALSE),VLOOKUP($D137,Calc_OppAtt!$A$47:$AM$66,AL$2+1,FALSE))</f>
        <v>1.414538412</v>
      </c>
      <c r="AM137" s="172">
        <f>MAX(VLOOKUP($C137,Calc_OppAtt!$A$47:$AM$66,AM$2+1,FALSE),VLOOKUP($D137,Calc_OppAtt!$A$47:$AM$66,AM$2+1,FALSE))</f>
        <v>1.178781636</v>
      </c>
      <c r="AN137" s="172">
        <f>MAX(VLOOKUP($C137,Calc_OppAtt!$A$47:$AM$66,AN$2+1,FALSE),VLOOKUP($D137,Calc_OppAtt!$A$47:$AM$66,AN$2+1,FALSE))</f>
        <v>1.218074681</v>
      </c>
      <c r="AO137" s="172">
        <f>MAX(VLOOKUP($C137,Calc_OppAtt!$A$47:$AM$66,AO$2+1,FALSE),VLOOKUP($D137,Calc_OppAtt!$A$47:$AM$66,AO$2+1,FALSE))</f>
        <v>1.475821918</v>
      </c>
      <c r="AP137" s="172">
        <f>MAX(VLOOKUP($C137,Calc_OppAtt!$A$47:$AM$66,AP$2+1,FALSE),VLOOKUP($D137,Calc_OppAtt!$A$47:$AM$66,AP$2+1,FALSE))</f>
        <v>1.178781636</v>
      </c>
      <c r="AQ137" s="170"/>
      <c r="AR137" s="170"/>
    </row>
    <row r="138" ht="12.75" customHeight="1">
      <c r="A138" s="170">
        <f t="shared" si="1"/>
        <v>10</v>
      </c>
      <c r="B138" s="170">
        <f t="shared" si="2"/>
        <v>11</v>
      </c>
      <c r="C138" s="140" t="str">
        <f t="array" ref="C138">INDEX(Fixtures!$A$2:$A$21,A138)</f>
        <v>Huddersfield</v>
      </c>
      <c r="D138" s="140" t="str">
        <f t="array" ref="D138">INDEX(Fixtures!$A$2:$A$21,B138)</f>
        <v>Leicester</v>
      </c>
      <c r="E138" s="172">
        <f>MAX(VLOOKUP($C138,Calc_OppAtt!$A$47:$AM$66,E$2+1,FALSE),VLOOKUP($D138,Calc_OppAtt!$A$47:$AM$66,E$2+1,FALSE))</f>
        <v>0.8644402649</v>
      </c>
      <c r="F138" s="172">
        <f>MAX(VLOOKUP($C138,Calc_OppAtt!$A$47:$AM$66,F$2+1,FALSE),VLOOKUP($D138,Calc_OppAtt!$A$47:$AM$66,F$2+1,FALSE))</f>
        <v>1.06869863</v>
      </c>
      <c r="G138" s="172">
        <f>MAX(VLOOKUP($C138,Calc_OppAtt!$A$47:$AM$66,G$2+1,FALSE),VLOOKUP($D138,Calc_OppAtt!$A$47:$AM$66,G$2+1,FALSE))</f>
        <v>1.170479452</v>
      </c>
      <c r="H138" s="172">
        <f>MAX(VLOOKUP($C138,Calc_OppAtt!$A$47:$AM$66,H$2+1,FALSE),VLOOKUP($D138,Calc_OppAtt!$A$47:$AM$66,H$2+1,FALSE))</f>
        <v>1.100196294</v>
      </c>
      <c r="I138" s="172">
        <f>MAX(VLOOKUP($C138,Calc_OppAtt!$A$47:$AM$66,I$2+1,FALSE),VLOOKUP($D138,Calc_OppAtt!$A$47:$AM$66,I$2+1,FALSE))</f>
        <v>1.178781636</v>
      </c>
      <c r="J138" s="172">
        <f>MAX(VLOOKUP($C138,Calc_OppAtt!$A$47:$AM$66,J$2+1,FALSE),VLOOKUP($D138,Calc_OppAtt!$A$47:$AM$66,J$2+1,FALSE))</f>
        <v>1.296660024</v>
      </c>
      <c r="K138" s="172">
        <f>MAX(VLOOKUP($C138,Calc_OppAtt!$A$47:$AM$66,K$2+1,FALSE),VLOOKUP($D138,Calc_OppAtt!$A$47:$AM$66,K$2+1,FALSE))</f>
        <v>0.785854922</v>
      </c>
      <c r="L138" s="172">
        <f>MAX(VLOOKUP($C138,Calc_OppAtt!$A$47:$AM$66,L$2+1,FALSE),VLOOKUP($D138,Calc_OppAtt!$A$47:$AM$66,L$2+1,FALSE))</f>
        <v>1.414538412</v>
      </c>
      <c r="M138" s="172">
        <f>MAX(VLOOKUP($C138,Calc_OppAtt!$A$47:$AM$66,M$2+1,FALSE),VLOOKUP($D138,Calc_OppAtt!$A$47:$AM$66,M$2+1,FALSE))</f>
        <v>1.100196294</v>
      </c>
      <c r="N138" s="172">
        <f>MAX(VLOOKUP($C138,Calc_OppAtt!$A$47:$AM$66,N$2+1,FALSE),VLOOKUP($D138,Calc_OppAtt!$A$47:$AM$66,N$2+1,FALSE))</f>
        <v>1.65029444</v>
      </c>
      <c r="O138" s="172">
        <f>MAX(VLOOKUP($C138,Calc_OppAtt!$A$47:$AM$66,O$2+1,FALSE),VLOOKUP($D138,Calc_OppAtt!$A$47:$AM$66,O$2+1,FALSE))</f>
        <v>1.475821918</v>
      </c>
      <c r="P138" s="172">
        <f>MAX(VLOOKUP($C138,Calc_OppAtt!$A$47:$AM$66,P$2+1,FALSE),VLOOKUP($D138,Calc_OppAtt!$A$47:$AM$66,P$2+1,FALSE))</f>
        <v>1.65029444</v>
      </c>
      <c r="Q138" s="172">
        <f>MAX(VLOOKUP($C138,Calc_OppAtt!$A$47:$AM$66,Q$2+1,FALSE),VLOOKUP($D138,Calc_OppAtt!$A$47:$AM$66,Q$2+1,FALSE))</f>
        <v>1.101176471</v>
      </c>
      <c r="R138" s="172">
        <f>MAX(VLOOKUP($C138,Calc_OppAtt!$A$47:$AM$66,R$2+1,FALSE),VLOOKUP($D138,Calc_OppAtt!$A$47:$AM$66,R$2+1,FALSE))</f>
        <v>1.296660024</v>
      </c>
      <c r="S138" s="172">
        <f>MAX(VLOOKUP($C138,Calc_OppAtt!$A$47:$AM$66,S$2+1,FALSE),VLOOKUP($D138,Calc_OppAtt!$A$47:$AM$66,S$2+1,FALSE))</f>
        <v>1.178781636</v>
      </c>
      <c r="T138" s="172">
        <f>MAX(VLOOKUP($C138,Calc_OppAtt!$A$47:$AM$66,T$2+1,FALSE),VLOOKUP($D138,Calc_OppAtt!$A$47:$AM$66,T$2+1,FALSE))</f>
        <v>0.785854922</v>
      </c>
      <c r="U138" s="172">
        <f>MAX(VLOOKUP($C138,Calc_OppAtt!$A$47:$AM$66,U$2+1,FALSE),VLOOKUP($D138,Calc_OppAtt!$A$47:$AM$66,U$2+1,FALSE))</f>
        <v>1.178781636</v>
      </c>
      <c r="V138" s="172">
        <f>MAX(VLOOKUP($C138,Calc_OppAtt!$A$47:$AM$66,V$2+1,FALSE),VLOOKUP($D138,Calc_OppAtt!$A$47:$AM$66,V$2+1,FALSE))</f>
        <v>1.178781636</v>
      </c>
      <c r="W138" s="172">
        <f>MAX(VLOOKUP($C138,Calc_OppAtt!$A$47:$AM$66,W$2+1,FALSE),VLOOKUP($D138,Calc_OppAtt!$A$47:$AM$66,W$2+1,FALSE))</f>
        <v>0.5108058486</v>
      </c>
      <c r="X138" s="172">
        <f>MAX(VLOOKUP($C138,Calc_OppAtt!$A$47:$AM$66,X$2+1,FALSE),VLOOKUP($D138,Calc_OppAtt!$A$47:$AM$66,X$2+1,FALSE))</f>
        <v>1.170479452</v>
      </c>
      <c r="Y138" s="172">
        <f>MAX(VLOOKUP($C138,Calc_OppAtt!$A$47:$AM$66,Y$2+1,FALSE),VLOOKUP($D138,Calc_OppAtt!$A$47:$AM$66,Y$2+1,FALSE))</f>
        <v>0.8644402649</v>
      </c>
      <c r="Z138" s="172">
        <f>MAX(VLOOKUP($C138,Calc_OppAtt!$A$47:$AM$66,Z$2+1,FALSE),VLOOKUP($D138,Calc_OppAtt!$A$47:$AM$66,Z$2+1,FALSE))</f>
        <v>1.178781636</v>
      </c>
      <c r="AA138" s="172">
        <f>MAX(VLOOKUP($C138,Calc_OppAtt!$A$47:$AM$66,AA$2+1,FALSE),VLOOKUP($D138,Calc_OppAtt!$A$47:$AM$66,AA$2+1,FALSE))</f>
        <v>1.101176471</v>
      </c>
      <c r="AB138" s="172">
        <f>MAX(VLOOKUP($C138,Calc_OppAtt!$A$47:$AM$66,AB$2+1,FALSE),VLOOKUP($D138,Calc_OppAtt!$A$47:$AM$66,AB$2+1,FALSE))</f>
        <v>1.414538412</v>
      </c>
      <c r="AC138" s="172">
        <f>MAX(VLOOKUP($C138,Calc_OppAtt!$A$47:$AM$66,AC$2+1,FALSE),VLOOKUP($D138,Calc_OppAtt!$A$47:$AM$66,AC$2+1,FALSE))</f>
        <v>0.7465618773</v>
      </c>
      <c r="AD138" s="172">
        <f>MAX(VLOOKUP($C138,Calc_OppAtt!$A$47:$AM$66,AD$2+1,FALSE),VLOOKUP($D138,Calc_OppAtt!$A$47:$AM$66,AD$2+1,FALSE))</f>
        <v>1.218074681</v>
      </c>
      <c r="AE138" s="172">
        <f>MAX(VLOOKUP($C138,Calc_OppAtt!$A$47:$AM$66,AE$2+1,FALSE),VLOOKUP($D138,Calc_OppAtt!$A$47:$AM$66,AE$2+1,FALSE))</f>
        <v>1.100196294</v>
      </c>
      <c r="AF138" s="172">
        <f>MAX(VLOOKUP($C138,Calc_OppAtt!$A$47:$AM$66,AF$2+1,FALSE),VLOOKUP($D138,Calc_OppAtt!$A$47:$AM$66,AF$2+1,FALSE))</f>
        <v>1.139489338</v>
      </c>
      <c r="AG138" s="172">
        <f>MAX(VLOOKUP($C138,Calc_OppAtt!$A$47:$AM$66,AG$2+1,FALSE),VLOOKUP($D138,Calc_OppAtt!$A$47:$AM$66,AG$2+1,FALSE))</f>
        <v>1.218074681</v>
      </c>
      <c r="AH138" s="172">
        <f>MAX(VLOOKUP($C138,Calc_OppAtt!$A$47:$AM$66,AH$2+1,FALSE),VLOOKUP($D138,Calc_OppAtt!$A$47:$AM$66,AH$2+1,FALSE))</f>
        <v>1.475821918</v>
      </c>
      <c r="AI138" s="172">
        <f>MAX(VLOOKUP($C138,Calc_OppAtt!$A$47:$AM$66,AI$2+1,FALSE),VLOOKUP($D138,Calc_OppAtt!$A$47:$AM$66,AI$2+1,FALSE))</f>
        <v>1.021610951</v>
      </c>
      <c r="AJ138" s="172">
        <f>MAX(VLOOKUP($C138,Calc_OppAtt!$A$47:$AM$66,AJ$2+1,FALSE),VLOOKUP($D138,Calc_OppAtt!$A$47:$AM$66,AJ$2+1,FALSE))</f>
        <v>1.218074681</v>
      </c>
      <c r="AK138" s="172">
        <f>MAX(VLOOKUP($C138,Calc_OppAtt!$A$47:$AM$66,AK$2+1,FALSE),VLOOKUP($D138,Calc_OppAtt!$A$47:$AM$66,AK$2+1,FALSE))</f>
        <v>1.493123755</v>
      </c>
      <c r="AL138" s="172">
        <f>MAX(VLOOKUP($C138,Calc_OppAtt!$A$47:$AM$66,AL$2+1,FALSE),VLOOKUP($D138,Calc_OppAtt!$A$47:$AM$66,AL$2+1,FALSE))</f>
        <v>1.178781636</v>
      </c>
      <c r="AM138" s="172">
        <f>MAX(VLOOKUP($C138,Calc_OppAtt!$A$47:$AM$66,AM$2+1,FALSE),VLOOKUP($D138,Calc_OppAtt!$A$47:$AM$66,AM$2+1,FALSE))</f>
        <v>1.296660024</v>
      </c>
      <c r="AN138" s="172">
        <f>MAX(VLOOKUP($C138,Calc_OppAtt!$A$47:$AM$66,AN$2+1,FALSE),VLOOKUP($D138,Calc_OppAtt!$A$47:$AM$66,AN$2+1,FALSE))</f>
        <v>1.218074681</v>
      </c>
      <c r="AO138" s="172">
        <f>MAX(VLOOKUP($C138,Calc_OppAtt!$A$47:$AM$66,AO$2+1,FALSE),VLOOKUP($D138,Calc_OppAtt!$A$47:$AM$66,AO$2+1,FALSE))</f>
        <v>0.7465618773</v>
      </c>
      <c r="AP138" s="172">
        <f>MAX(VLOOKUP($C138,Calc_OppAtt!$A$47:$AM$66,AP$2+1,FALSE),VLOOKUP($D138,Calc_OppAtt!$A$47:$AM$66,AP$2+1,FALSE))</f>
        <v>1.021610951</v>
      </c>
      <c r="AQ138" s="170"/>
      <c r="AR138" s="170"/>
    </row>
    <row r="139" ht="12.75" customHeight="1">
      <c r="A139" s="170">
        <f t="shared" si="1"/>
        <v>10</v>
      </c>
      <c r="B139" s="170">
        <f t="shared" si="2"/>
        <v>12</v>
      </c>
      <c r="C139" s="140" t="str">
        <f t="array" ref="C139">INDEX(Fixtures!$A$2:$A$21,A139)</f>
        <v>Huddersfield</v>
      </c>
      <c r="D139" s="140" t="str">
        <f t="array" ref="D139">INDEX(Fixtures!$A$2:$A$21,B139)</f>
        <v>Liverpool</v>
      </c>
      <c r="E139" s="172">
        <f>MAX(VLOOKUP($C139,Calc_OppAtt!$A$47:$AM$66,E$2+1,FALSE),VLOOKUP($D139,Calc_OppAtt!$A$47:$AM$66,E$2+1,FALSE))</f>
        <v>1.65029444</v>
      </c>
      <c r="F139" s="172">
        <f>MAX(VLOOKUP($C139,Calc_OppAtt!$A$47:$AM$66,F$2+1,FALSE),VLOOKUP($D139,Calc_OppAtt!$A$47:$AM$66,F$2+1,FALSE))</f>
        <v>1.060903995</v>
      </c>
      <c r="G139" s="172">
        <f>MAX(VLOOKUP($C139,Calc_OppAtt!$A$47:$AM$66,G$2+1,FALSE),VLOOKUP($D139,Calc_OppAtt!$A$47:$AM$66,G$2+1,FALSE))</f>
        <v>1.170479452</v>
      </c>
      <c r="H139" s="172">
        <f>MAX(VLOOKUP($C139,Calc_OppAtt!$A$47:$AM$66,H$2+1,FALSE),VLOOKUP($D139,Calc_OppAtt!$A$47:$AM$66,H$2+1,FALSE))</f>
        <v>0.8644402649</v>
      </c>
      <c r="I139" s="172">
        <f>MAX(VLOOKUP($C139,Calc_OppAtt!$A$47:$AM$66,I$2+1,FALSE),VLOOKUP($D139,Calc_OppAtt!$A$47:$AM$66,I$2+1,FALSE))</f>
        <v>1.100196294</v>
      </c>
      <c r="J139" s="172">
        <f>MAX(VLOOKUP($C139,Calc_OppAtt!$A$47:$AM$66,J$2+1,FALSE),VLOOKUP($D139,Calc_OppAtt!$A$47:$AM$66,J$2+1,FALSE))</f>
        <v>1.178781636</v>
      </c>
      <c r="K139" s="172">
        <f>MAX(VLOOKUP($C139,Calc_OppAtt!$A$47:$AM$66,K$2+1,FALSE),VLOOKUP($D139,Calc_OppAtt!$A$47:$AM$66,K$2+1,FALSE))</f>
        <v>0.785854922</v>
      </c>
      <c r="L139" s="172">
        <f>MAX(VLOOKUP($C139,Calc_OppAtt!$A$47:$AM$66,L$2+1,FALSE),VLOOKUP($D139,Calc_OppAtt!$A$47:$AM$66,L$2+1,FALSE))</f>
        <v>0.6679765344</v>
      </c>
      <c r="M139" s="172">
        <f>MAX(VLOOKUP($C139,Calc_OppAtt!$A$47:$AM$66,M$2+1,FALSE),VLOOKUP($D139,Calc_OppAtt!$A$47:$AM$66,M$2+1,FALSE))</f>
        <v>1.100196294</v>
      </c>
      <c r="N139" s="172">
        <f>MAX(VLOOKUP($C139,Calc_OppAtt!$A$47:$AM$66,N$2+1,FALSE),VLOOKUP($D139,Calc_OppAtt!$A$47:$AM$66,N$2+1,FALSE))</f>
        <v>1.218074681</v>
      </c>
      <c r="O139" s="172">
        <f>MAX(VLOOKUP($C139,Calc_OppAtt!$A$47:$AM$66,O$2+1,FALSE),VLOOKUP($D139,Calc_OppAtt!$A$47:$AM$66,O$2+1,FALSE))</f>
        <v>1.475821918</v>
      </c>
      <c r="P139" s="172">
        <f>MAX(VLOOKUP($C139,Calc_OppAtt!$A$47:$AM$66,P$2+1,FALSE),VLOOKUP($D139,Calc_OppAtt!$A$47:$AM$66,P$2+1,FALSE))</f>
        <v>1.65029444</v>
      </c>
      <c r="Q139" s="172">
        <f>MAX(VLOOKUP($C139,Calc_OppAtt!$A$47:$AM$66,Q$2+1,FALSE),VLOOKUP($D139,Calc_OppAtt!$A$47:$AM$66,Q$2+1,FALSE))</f>
        <v>1.218074681</v>
      </c>
      <c r="R139" s="172">
        <f>MAX(VLOOKUP($C139,Calc_OppAtt!$A$47:$AM$66,R$2+1,FALSE),VLOOKUP($D139,Calc_OppAtt!$A$47:$AM$66,R$2+1,FALSE))</f>
        <v>1.414538412</v>
      </c>
      <c r="S139" s="172">
        <f>MAX(VLOOKUP($C139,Calc_OppAtt!$A$47:$AM$66,S$2+1,FALSE),VLOOKUP($D139,Calc_OppAtt!$A$47:$AM$66,S$2+1,FALSE))</f>
        <v>1.178781636</v>
      </c>
      <c r="T139" s="172">
        <f>MAX(VLOOKUP($C139,Calc_OppAtt!$A$47:$AM$66,T$2+1,FALSE),VLOOKUP($D139,Calc_OppAtt!$A$47:$AM$66,T$2+1,FALSE))</f>
        <v>1.178781636</v>
      </c>
      <c r="U139" s="172">
        <f>MAX(VLOOKUP($C139,Calc_OppAtt!$A$47:$AM$66,U$2+1,FALSE),VLOOKUP($D139,Calc_OppAtt!$A$47:$AM$66,U$2+1,FALSE))</f>
        <v>1.178781636</v>
      </c>
      <c r="V139" s="172">
        <f>MAX(VLOOKUP($C139,Calc_OppAtt!$A$47:$AM$66,V$2+1,FALSE),VLOOKUP($D139,Calc_OppAtt!$A$47:$AM$66,V$2+1,FALSE))</f>
        <v>1.178781636</v>
      </c>
      <c r="W139" s="172">
        <f>MAX(VLOOKUP($C139,Calc_OppAtt!$A$47:$AM$66,W$2+1,FALSE),VLOOKUP($D139,Calc_OppAtt!$A$47:$AM$66,W$2+1,FALSE))</f>
        <v>1.178781636</v>
      </c>
      <c r="X139" s="172">
        <f>MAX(VLOOKUP($C139,Calc_OppAtt!$A$47:$AM$66,X$2+1,FALSE),VLOOKUP($D139,Calc_OppAtt!$A$47:$AM$66,X$2+1,FALSE))</f>
        <v>1.218074681</v>
      </c>
      <c r="Y139" s="172">
        <f>MAX(VLOOKUP($C139,Calc_OppAtt!$A$47:$AM$66,Y$2+1,FALSE),VLOOKUP($D139,Calc_OppAtt!$A$47:$AM$66,Y$2+1,FALSE))</f>
        <v>0.8644402649</v>
      </c>
      <c r="Z139" s="172">
        <f>MAX(VLOOKUP($C139,Calc_OppAtt!$A$47:$AM$66,Z$2+1,FALSE),VLOOKUP($D139,Calc_OppAtt!$A$47:$AM$66,Z$2+1,FALSE))</f>
        <v>0.9823179059</v>
      </c>
      <c r="AA139" s="172">
        <f>MAX(VLOOKUP($C139,Calc_OppAtt!$A$47:$AM$66,AA$2+1,FALSE),VLOOKUP($D139,Calc_OppAtt!$A$47:$AM$66,AA$2+1,FALSE))</f>
        <v>1.100196294</v>
      </c>
      <c r="AB139" s="172">
        <f>MAX(VLOOKUP($C139,Calc_OppAtt!$A$47:$AM$66,AB$2+1,FALSE),VLOOKUP($D139,Calc_OppAtt!$A$47:$AM$66,AB$2+1,FALSE))</f>
        <v>1.493123755</v>
      </c>
      <c r="AC139" s="172">
        <f>MAX(VLOOKUP($C139,Calc_OppAtt!$A$47:$AM$66,AC$2+1,FALSE),VLOOKUP($D139,Calc_OppAtt!$A$47:$AM$66,AC$2+1,FALSE))</f>
        <v>1.021610951</v>
      </c>
      <c r="AD139" s="172">
        <f>MAX(VLOOKUP($C139,Calc_OppAtt!$A$47:$AM$66,AD$2+1,FALSE),VLOOKUP($D139,Calc_OppAtt!$A$47:$AM$66,AD$2+1,FALSE))</f>
        <v>1.218074681</v>
      </c>
      <c r="AE139" s="172">
        <f>MAX(VLOOKUP($C139,Calc_OppAtt!$A$47:$AM$66,AE$2+1,FALSE),VLOOKUP($D139,Calc_OppAtt!$A$47:$AM$66,AE$2+1,FALSE))</f>
        <v>0.6679765344</v>
      </c>
      <c r="AF139" s="172">
        <f>MAX(VLOOKUP($C139,Calc_OppAtt!$A$47:$AM$66,AF$2+1,FALSE),VLOOKUP($D139,Calc_OppAtt!$A$47:$AM$66,AF$2+1,FALSE))</f>
        <v>1.296660024</v>
      </c>
      <c r="AG139" s="172">
        <f>MAX(VLOOKUP($C139,Calc_OppAtt!$A$47:$AM$66,AG$2+1,FALSE),VLOOKUP($D139,Calc_OppAtt!$A$47:$AM$66,AG$2+1,FALSE))</f>
        <v>0.9823179059</v>
      </c>
      <c r="AH139" s="172">
        <f>MAX(VLOOKUP($C139,Calc_OppAtt!$A$47:$AM$66,AH$2+1,FALSE),VLOOKUP($D139,Calc_OppAtt!$A$47:$AM$66,AH$2+1,FALSE))</f>
        <v>1.218074681</v>
      </c>
      <c r="AI139" s="172">
        <f>MAX(VLOOKUP($C139,Calc_OppAtt!$A$47:$AM$66,AI$2+1,FALSE),VLOOKUP($D139,Calc_OppAtt!$A$47:$AM$66,AI$2+1,FALSE))</f>
        <v>1.04</v>
      </c>
      <c r="AJ139" s="172">
        <f>MAX(VLOOKUP($C139,Calc_OppAtt!$A$47:$AM$66,AJ$2+1,FALSE),VLOOKUP($D139,Calc_OppAtt!$A$47:$AM$66,AJ$2+1,FALSE))</f>
        <v>1.060903995</v>
      </c>
      <c r="AK139" s="172">
        <f>MAX(VLOOKUP($C139,Calc_OppAtt!$A$47:$AM$66,AK$2+1,FALSE),VLOOKUP($D139,Calc_OppAtt!$A$47:$AM$66,AK$2+1,FALSE))</f>
        <v>1.493123755</v>
      </c>
      <c r="AL139" s="172">
        <f>MAX(VLOOKUP($C139,Calc_OppAtt!$A$47:$AM$66,AL$2+1,FALSE),VLOOKUP($D139,Calc_OppAtt!$A$47:$AM$66,AL$2+1,FALSE))</f>
        <v>0.8644402649</v>
      </c>
      <c r="AM139" s="172">
        <f>MAX(VLOOKUP($C139,Calc_OppAtt!$A$47:$AM$66,AM$2+1,FALSE),VLOOKUP($D139,Calc_OppAtt!$A$47:$AM$66,AM$2+1,FALSE))</f>
        <v>1.296660024</v>
      </c>
      <c r="AN139" s="172">
        <f>MAX(VLOOKUP($C139,Calc_OppAtt!$A$47:$AM$66,AN$2+1,FALSE),VLOOKUP($D139,Calc_OppAtt!$A$47:$AM$66,AN$2+1,FALSE))</f>
        <v>1.296660024</v>
      </c>
      <c r="AO139" s="172">
        <f>MAX(VLOOKUP($C139,Calc_OppAtt!$A$47:$AM$66,AO$2+1,FALSE),VLOOKUP($D139,Calc_OppAtt!$A$47:$AM$66,AO$2+1,FALSE))</f>
        <v>0.7465618773</v>
      </c>
      <c r="AP139" s="172">
        <f>MAX(VLOOKUP($C139,Calc_OppAtt!$A$47:$AM$66,AP$2+1,FALSE),VLOOKUP($D139,Calc_OppAtt!$A$47:$AM$66,AP$2+1,FALSE))</f>
        <v>1.06869863</v>
      </c>
      <c r="AQ139" s="170"/>
      <c r="AR139" s="170"/>
    </row>
    <row r="140" ht="12.75" customHeight="1">
      <c r="A140" s="170">
        <f t="shared" si="1"/>
        <v>10</v>
      </c>
      <c r="B140" s="170">
        <f t="shared" si="2"/>
        <v>13</v>
      </c>
      <c r="C140" s="140" t="str">
        <f t="array" ref="C140">INDEX(Fixtures!$A$2:$A$21,A140)</f>
        <v>Huddersfield</v>
      </c>
      <c r="D140" s="140" t="str">
        <f t="array" ref="D140">INDEX(Fixtures!$A$2:$A$21,B140)</f>
        <v>Man City</v>
      </c>
      <c r="E140" s="172">
        <f>MAX(VLOOKUP($C140,Calc_OppAtt!$A$47:$AM$66,E$2+1,FALSE),VLOOKUP($D140,Calc_OppAtt!$A$47:$AM$66,E$2+1,FALSE))</f>
        <v>0.8644402649</v>
      </c>
      <c r="F140" s="172">
        <f>MAX(VLOOKUP($C140,Calc_OppAtt!$A$47:$AM$66,F$2+1,FALSE),VLOOKUP($D140,Calc_OppAtt!$A$47:$AM$66,F$2+1,FALSE))</f>
        <v>1.296660024</v>
      </c>
      <c r="G140" s="172">
        <f>MAX(VLOOKUP($C140,Calc_OppAtt!$A$47:$AM$66,G$2+1,FALSE),VLOOKUP($D140,Calc_OppAtt!$A$47:$AM$66,G$2+1,FALSE))</f>
        <v>1.170479452</v>
      </c>
      <c r="H140" s="172">
        <f>MAX(VLOOKUP($C140,Calc_OppAtt!$A$47:$AM$66,H$2+1,FALSE),VLOOKUP($D140,Calc_OppAtt!$A$47:$AM$66,H$2+1,FALSE))</f>
        <v>1.178781636</v>
      </c>
      <c r="I140" s="172">
        <f>MAX(VLOOKUP($C140,Calc_OppAtt!$A$47:$AM$66,I$2+1,FALSE),VLOOKUP($D140,Calc_OppAtt!$A$47:$AM$66,I$2+1,FALSE))</f>
        <v>1.475821918</v>
      </c>
      <c r="J140" s="172">
        <f>MAX(VLOOKUP($C140,Calc_OppAtt!$A$47:$AM$66,J$2+1,FALSE),VLOOKUP($D140,Calc_OppAtt!$A$47:$AM$66,J$2+1,FALSE))</f>
        <v>0.9788235294</v>
      </c>
      <c r="K140" s="172">
        <f>MAX(VLOOKUP($C140,Calc_OppAtt!$A$47:$AM$66,K$2+1,FALSE),VLOOKUP($D140,Calc_OppAtt!$A$47:$AM$66,K$2+1,FALSE))</f>
        <v>1.139489338</v>
      </c>
      <c r="L140" s="172">
        <f>MAX(VLOOKUP($C140,Calc_OppAtt!$A$47:$AM$66,L$2+1,FALSE),VLOOKUP($D140,Calc_OppAtt!$A$47:$AM$66,L$2+1,FALSE))</f>
        <v>0.6679765344</v>
      </c>
      <c r="M140" s="172">
        <f>MAX(VLOOKUP($C140,Calc_OppAtt!$A$47:$AM$66,M$2+1,FALSE),VLOOKUP($D140,Calc_OppAtt!$A$47:$AM$66,M$2+1,FALSE))</f>
        <v>1.100196294</v>
      </c>
      <c r="N140" s="172">
        <f>MAX(VLOOKUP($C140,Calc_OppAtt!$A$47:$AM$66,N$2+1,FALSE),VLOOKUP($D140,Calc_OppAtt!$A$47:$AM$66,N$2+1,FALSE))</f>
        <v>1.218074681</v>
      </c>
      <c r="O140" s="172">
        <f>MAX(VLOOKUP($C140,Calc_OppAtt!$A$47:$AM$66,O$2+1,FALSE),VLOOKUP($D140,Calc_OppAtt!$A$47:$AM$66,O$2+1,FALSE))</f>
        <v>1.475821918</v>
      </c>
      <c r="P140" s="172">
        <f>MAX(VLOOKUP($C140,Calc_OppAtt!$A$47:$AM$66,P$2+1,FALSE),VLOOKUP($D140,Calc_OppAtt!$A$47:$AM$66,P$2+1,FALSE))</f>
        <v>1.65029444</v>
      </c>
      <c r="Q140" s="172">
        <f>MAX(VLOOKUP($C140,Calc_OppAtt!$A$47:$AM$66,Q$2+1,FALSE),VLOOKUP($D140,Calc_OppAtt!$A$47:$AM$66,Q$2+1,FALSE))</f>
        <v>1.101176471</v>
      </c>
      <c r="R140" s="172">
        <f>MAX(VLOOKUP($C140,Calc_OppAtt!$A$47:$AM$66,R$2+1,FALSE),VLOOKUP($D140,Calc_OppAtt!$A$47:$AM$66,R$2+1,FALSE))</f>
        <v>1.218074681</v>
      </c>
      <c r="S140" s="172">
        <f>MAX(VLOOKUP($C140,Calc_OppAtt!$A$47:$AM$66,S$2+1,FALSE),VLOOKUP($D140,Calc_OppAtt!$A$47:$AM$66,S$2+1,FALSE))</f>
        <v>1.218074681</v>
      </c>
      <c r="T140" s="172">
        <f>MAX(VLOOKUP($C140,Calc_OppAtt!$A$47:$AM$66,T$2+1,FALSE),VLOOKUP($D140,Calc_OppAtt!$A$47:$AM$66,T$2+1,FALSE))</f>
        <v>0.785854922</v>
      </c>
      <c r="U140" s="172">
        <f>MAX(VLOOKUP($C140,Calc_OppAtt!$A$47:$AM$66,U$2+1,FALSE),VLOOKUP($D140,Calc_OppAtt!$A$47:$AM$66,U$2+1,FALSE))</f>
        <v>1.414538412</v>
      </c>
      <c r="V140" s="172">
        <f>MAX(VLOOKUP($C140,Calc_OppAtt!$A$47:$AM$66,V$2+1,FALSE),VLOOKUP($D140,Calc_OppAtt!$A$47:$AM$66,V$2+1,FALSE))</f>
        <v>1.178781636</v>
      </c>
      <c r="W140" s="172">
        <f>MAX(VLOOKUP($C140,Calc_OppAtt!$A$47:$AM$66,W$2+1,FALSE),VLOOKUP($D140,Calc_OppAtt!$A$47:$AM$66,W$2+1,FALSE))</f>
        <v>0.8644402649</v>
      </c>
      <c r="X140" s="172">
        <f>MAX(VLOOKUP($C140,Calc_OppAtt!$A$47:$AM$66,X$2+1,FALSE),VLOOKUP($D140,Calc_OppAtt!$A$47:$AM$66,X$2+1,FALSE))</f>
        <v>1.04</v>
      </c>
      <c r="Y140" s="172">
        <f>MAX(VLOOKUP($C140,Calc_OppAtt!$A$47:$AM$66,Y$2+1,FALSE),VLOOKUP($D140,Calc_OppAtt!$A$47:$AM$66,Y$2+1,FALSE))</f>
        <v>1.100196294</v>
      </c>
      <c r="Z140" s="172">
        <f>MAX(VLOOKUP($C140,Calc_OppAtt!$A$47:$AM$66,Z$2+1,FALSE),VLOOKUP($D140,Calc_OppAtt!$A$47:$AM$66,Z$2+1,FALSE))</f>
        <v>1.06869863</v>
      </c>
      <c r="AA140" s="172">
        <f>MAX(VLOOKUP($C140,Calc_OppAtt!$A$47:$AM$66,AA$2+1,FALSE),VLOOKUP($D140,Calc_OppAtt!$A$47:$AM$66,AA$2+1,FALSE))</f>
        <v>0.9823179059</v>
      </c>
      <c r="AB140" s="172">
        <f>MAX(VLOOKUP($C140,Calc_OppAtt!$A$47:$AM$66,AB$2+1,FALSE),VLOOKUP($D140,Calc_OppAtt!$A$47:$AM$66,AB$2+1,FALSE))</f>
        <v>1.414538412</v>
      </c>
      <c r="AC140" s="172">
        <f>MAX(VLOOKUP($C140,Calc_OppAtt!$A$47:$AM$66,AC$2+1,FALSE),VLOOKUP($D140,Calc_OppAtt!$A$47:$AM$66,AC$2+1,FALSE))</f>
        <v>1.218074681</v>
      </c>
      <c r="AD140" s="172">
        <f>MAX(VLOOKUP($C140,Calc_OppAtt!$A$47:$AM$66,AD$2+1,FALSE),VLOOKUP($D140,Calc_OppAtt!$A$47:$AM$66,AD$2+1,FALSE))</f>
        <v>1.218074681</v>
      </c>
      <c r="AE140" s="172">
        <f>MAX(VLOOKUP($C140,Calc_OppAtt!$A$47:$AM$66,AE$2+1,FALSE),VLOOKUP($D140,Calc_OppAtt!$A$47:$AM$66,AE$2+1,FALSE))</f>
        <v>0.8644402649</v>
      </c>
      <c r="AF140" s="172">
        <f>MAX(VLOOKUP($C140,Calc_OppAtt!$A$47:$AM$66,AF$2+1,FALSE),VLOOKUP($D140,Calc_OppAtt!$A$47:$AM$66,AF$2+1,FALSE))</f>
        <v>1.65029444</v>
      </c>
      <c r="AG140" s="172">
        <f>MAX(VLOOKUP($C140,Calc_OppAtt!$A$47:$AM$66,AG$2+1,FALSE),VLOOKUP($D140,Calc_OppAtt!$A$47:$AM$66,AG$2+1,FALSE))</f>
        <v>1.178781636</v>
      </c>
      <c r="AH140" s="172">
        <f>MAX(VLOOKUP($C140,Calc_OppAtt!$A$47:$AM$66,AH$2+1,FALSE),VLOOKUP($D140,Calc_OppAtt!$A$47:$AM$66,AH$2+1,FALSE))</f>
        <v>1.296660024</v>
      </c>
      <c r="AI140" s="172">
        <f>MAX(VLOOKUP($C140,Calc_OppAtt!$A$47:$AM$66,AI$2+1,FALSE),VLOOKUP($D140,Calc_OppAtt!$A$47:$AM$66,AI$2+1,FALSE))</f>
        <v>1.021610951</v>
      </c>
      <c r="AJ140" s="172">
        <f>MAX(VLOOKUP($C140,Calc_OppAtt!$A$47:$AM$66,AJ$2+1,FALSE),VLOOKUP($D140,Calc_OppAtt!$A$47:$AM$66,AJ$2+1,FALSE))</f>
        <v>1.060903995</v>
      </c>
      <c r="AK140" s="172">
        <f>MAX(VLOOKUP($C140,Calc_OppAtt!$A$47:$AM$66,AK$2+1,FALSE),VLOOKUP($D140,Calc_OppAtt!$A$47:$AM$66,AK$2+1,FALSE))</f>
        <v>1.493123755</v>
      </c>
      <c r="AL140" s="172">
        <f>MAX(VLOOKUP($C140,Calc_OppAtt!$A$47:$AM$66,AL$2+1,FALSE),VLOOKUP($D140,Calc_OppAtt!$A$47:$AM$66,AL$2+1,FALSE))</f>
        <v>1.060903995</v>
      </c>
      <c r="AM140" s="172">
        <f>MAX(VLOOKUP($C140,Calc_OppAtt!$A$47:$AM$66,AM$2+1,FALSE),VLOOKUP($D140,Calc_OppAtt!$A$47:$AM$66,AM$2+1,FALSE))</f>
        <v>1.296660024</v>
      </c>
      <c r="AN140" s="172">
        <f>MAX(VLOOKUP($C140,Calc_OppAtt!$A$47:$AM$66,AN$2+1,FALSE),VLOOKUP($D140,Calc_OppAtt!$A$47:$AM$66,AN$2+1,FALSE))</f>
        <v>0.6679765344</v>
      </c>
      <c r="AO140" s="172">
        <f>MAX(VLOOKUP($C140,Calc_OppAtt!$A$47:$AM$66,AO$2+1,FALSE),VLOOKUP($D140,Calc_OppAtt!$A$47:$AM$66,AO$2+1,FALSE))</f>
        <v>1.493123755</v>
      </c>
      <c r="AP140" s="172">
        <f>MAX(VLOOKUP($C140,Calc_OppAtt!$A$47:$AM$66,AP$2+1,FALSE),VLOOKUP($D140,Calc_OppAtt!$A$47:$AM$66,AP$2+1,FALSE))</f>
        <v>1.021610951</v>
      </c>
      <c r="AQ140" s="170"/>
      <c r="AR140" s="170"/>
    </row>
    <row r="141" ht="12.75" customHeight="1">
      <c r="A141" s="170">
        <f t="shared" si="1"/>
        <v>10</v>
      </c>
      <c r="B141" s="170">
        <f t="shared" si="2"/>
        <v>14</v>
      </c>
      <c r="C141" s="140" t="str">
        <f t="array" ref="C141">INDEX(Fixtures!$A$2:$A$21,A141)</f>
        <v>Huddersfield</v>
      </c>
      <c r="D141" s="140" t="str">
        <f t="array" ref="D141">INDEX(Fixtures!$A$2:$A$21,B141)</f>
        <v>Man Utd</v>
      </c>
      <c r="E141" s="172">
        <f>MAX(VLOOKUP($C141,Calc_OppAtt!$A$47:$AM$66,E$2+1,FALSE),VLOOKUP($D141,Calc_OppAtt!$A$47:$AM$66,E$2+1,FALSE))</f>
        <v>1.493123755</v>
      </c>
      <c r="F141" s="172">
        <f>MAX(VLOOKUP($C141,Calc_OppAtt!$A$47:$AM$66,F$2+1,FALSE),VLOOKUP($D141,Calc_OppAtt!$A$47:$AM$66,F$2+1,FALSE))</f>
        <v>0.9823179059</v>
      </c>
      <c r="G141" s="172">
        <f>MAX(VLOOKUP($C141,Calc_OppAtt!$A$47:$AM$66,G$2+1,FALSE),VLOOKUP($D141,Calc_OppAtt!$A$47:$AM$66,G$2+1,FALSE))</f>
        <v>1.170479452</v>
      </c>
      <c r="H141" s="172">
        <f>MAX(VLOOKUP($C141,Calc_OppAtt!$A$47:$AM$66,H$2+1,FALSE),VLOOKUP($D141,Calc_OppAtt!$A$47:$AM$66,H$2+1,FALSE))</f>
        <v>0.8644402649</v>
      </c>
      <c r="I141" s="172">
        <f>MAX(VLOOKUP($C141,Calc_OppAtt!$A$47:$AM$66,I$2+1,FALSE),VLOOKUP($D141,Calc_OppAtt!$A$47:$AM$66,I$2+1,FALSE))</f>
        <v>1.218074681</v>
      </c>
      <c r="J141" s="172">
        <f>MAX(VLOOKUP($C141,Calc_OppAtt!$A$47:$AM$66,J$2+1,FALSE),VLOOKUP($D141,Calc_OppAtt!$A$47:$AM$66,J$2+1,FALSE))</f>
        <v>1.06869863</v>
      </c>
      <c r="K141" s="172">
        <f>MAX(VLOOKUP($C141,Calc_OppAtt!$A$47:$AM$66,K$2+1,FALSE),VLOOKUP($D141,Calc_OppAtt!$A$47:$AM$66,K$2+1,FALSE))</f>
        <v>1.021610951</v>
      </c>
      <c r="L141" s="172">
        <f>MAX(VLOOKUP($C141,Calc_OppAtt!$A$47:$AM$66,L$2+1,FALSE),VLOOKUP($D141,Calc_OppAtt!$A$47:$AM$66,L$2+1,FALSE))</f>
        <v>1.178781636</v>
      </c>
      <c r="M141" s="172">
        <f>MAX(VLOOKUP($C141,Calc_OppAtt!$A$47:$AM$66,M$2+1,FALSE),VLOOKUP($D141,Calc_OppAtt!$A$47:$AM$66,M$2+1,FALSE))</f>
        <v>1.100196294</v>
      </c>
      <c r="N141" s="172">
        <f>MAX(VLOOKUP($C141,Calc_OppAtt!$A$47:$AM$66,N$2+1,FALSE),VLOOKUP($D141,Calc_OppAtt!$A$47:$AM$66,N$2+1,FALSE))</f>
        <v>1.414538412</v>
      </c>
      <c r="O141" s="172">
        <f>MAX(VLOOKUP($C141,Calc_OppAtt!$A$47:$AM$66,O$2+1,FALSE),VLOOKUP($D141,Calc_OppAtt!$A$47:$AM$66,O$2+1,FALSE))</f>
        <v>1.475821918</v>
      </c>
      <c r="P141" s="172">
        <f>MAX(VLOOKUP($C141,Calc_OppAtt!$A$47:$AM$66,P$2+1,FALSE),VLOOKUP($D141,Calc_OppAtt!$A$47:$AM$66,P$2+1,FALSE))</f>
        <v>1.65029444</v>
      </c>
      <c r="Q141" s="172">
        <f>MAX(VLOOKUP($C141,Calc_OppAtt!$A$47:$AM$66,Q$2+1,FALSE),VLOOKUP($D141,Calc_OppAtt!$A$47:$AM$66,Q$2+1,FALSE))</f>
        <v>1.101176471</v>
      </c>
      <c r="R141" s="172">
        <f>MAX(VLOOKUP($C141,Calc_OppAtt!$A$47:$AM$66,R$2+1,FALSE),VLOOKUP($D141,Calc_OppAtt!$A$47:$AM$66,R$2+1,FALSE))</f>
        <v>1.139489338</v>
      </c>
      <c r="S141" s="172">
        <f>MAX(VLOOKUP($C141,Calc_OppAtt!$A$47:$AM$66,S$2+1,FALSE),VLOOKUP($D141,Calc_OppAtt!$A$47:$AM$66,S$2+1,FALSE))</f>
        <v>1.218074681</v>
      </c>
      <c r="T141" s="172">
        <f>MAX(VLOOKUP($C141,Calc_OppAtt!$A$47:$AM$66,T$2+1,FALSE),VLOOKUP($D141,Calc_OppAtt!$A$47:$AM$66,T$2+1,FALSE))</f>
        <v>1.475821918</v>
      </c>
      <c r="U141" s="172">
        <f>MAX(VLOOKUP($C141,Calc_OppAtt!$A$47:$AM$66,U$2+1,FALSE),VLOOKUP($D141,Calc_OppAtt!$A$47:$AM$66,U$2+1,FALSE))</f>
        <v>1.178781636</v>
      </c>
      <c r="V141" s="172">
        <f>MAX(VLOOKUP($C141,Calc_OppAtt!$A$47:$AM$66,V$2+1,FALSE),VLOOKUP($D141,Calc_OppAtt!$A$47:$AM$66,V$2+1,FALSE))</f>
        <v>1.178781636</v>
      </c>
      <c r="W141" s="172">
        <f>MAX(VLOOKUP($C141,Calc_OppAtt!$A$47:$AM$66,W$2+1,FALSE),VLOOKUP($D141,Calc_OppAtt!$A$47:$AM$66,W$2+1,FALSE))</f>
        <v>1.296660024</v>
      </c>
      <c r="X141" s="172">
        <f>MAX(VLOOKUP($C141,Calc_OppAtt!$A$47:$AM$66,X$2+1,FALSE),VLOOKUP($D141,Calc_OppAtt!$A$47:$AM$66,X$2+1,FALSE))</f>
        <v>1.218074681</v>
      </c>
      <c r="Y141" s="172">
        <f>MAX(VLOOKUP($C141,Calc_OppAtt!$A$47:$AM$66,Y$2+1,FALSE),VLOOKUP($D141,Calc_OppAtt!$A$47:$AM$66,Y$2+1,FALSE))</f>
        <v>0.8644402649</v>
      </c>
      <c r="Z141" s="172">
        <f>MAX(VLOOKUP($C141,Calc_OppAtt!$A$47:$AM$66,Z$2+1,FALSE),VLOOKUP($D141,Calc_OppAtt!$A$47:$AM$66,Z$2+1,FALSE))</f>
        <v>0.9788235294</v>
      </c>
      <c r="AA141" s="172">
        <f>MAX(VLOOKUP($C141,Calc_OppAtt!$A$47:$AM$66,AA$2+1,FALSE),VLOOKUP($D141,Calc_OppAtt!$A$47:$AM$66,AA$2+1,FALSE))</f>
        <v>1.139489338</v>
      </c>
      <c r="AB141" s="172">
        <f>MAX(VLOOKUP($C141,Calc_OppAtt!$A$47:$AM$66,AB$2+1,FALSE),VLOOKUP($D141,Calc_OppAtt!$A$47:$AM$66,AB$2+1,FALSE))</f>
        <v>1.414538412</v>
      </c>
      <c r="AC141" s="172">
        <f>MAX(VLOOKUP($C141,Calc_OppAtt!$A$47:$AM$66,AC$2+1,FALSE),VLOOKUP($D141,Calc_OppAtt!$A$47:$AM$66,AC$2+1,FALSE))</f>
        <v>0.8644402649</v>
      </c>
      <c r="AD141" s="172">
        <f>MAX(VLOOKUP($C141,Calc_OppAtt!$A$47:$AM$66,AD$2+1,FALSE),VLOOKUP($D141,Calc_OppAtt!$A$47:$AM$66,AD$2+1,FALSE))</f>
        <v>1.218074681</v>
      </c>
      <c r="AE141" s="172">
        <f>MAX(VLOOKUP($C141,Calc_OppAtt!$A$47:$AM$66,AE$2+1,FALSE),VLOOKUP($D141,Calc_OppAtt!$A$47:$AM$66,AE$2+1,FALSE))</f>
        <v>1.100196294</v>
      </c>
      <c r="AF141" s="172">
        <f>MAX(VLOOKUP($C141,Calc_OppAtt!$A$47:$AM$66,AF$2+1,FALSE),VLOOKUP($D141,Calc_OppAtt!$A$47:$AM$66,AF$2+1,FALSE))</f>
        <v>1.06869863</v>
      </c>
      <c r="AG141" s="172">
        <f>MAX(VLOOKUP($C141,Calc_OppAtt!$A$47:$AM$66,AG$2+1,FALSE),VLOOKUP($D141,Calc_OppAtt!$A$47:$AM$66,AG$2+1,FALSE))</f>
        <v>1.178781636</v>
      </c>
      <c r="AH141" s="172">
        <f>MAX(VLOOKUP($C141,Calc_OppAtt!$A$47:$AM$66,AH$2+1,FALSE),VLOOKUP($D141,Calc_OppAtt!$A$47:$AM$66,AH$2+1,FALSE))</f>
        <v>1.218074681</v>
      </c>
      <c r="AI141" s="172">
        <f>MAX(VLOOKUP($C141,Calc_OppAtt!$A$47:$AM$66,AI$2+1,FALSE),VLOOKUP($D141,Calc_OppAtt!$A$47:$AM$66,AI$2+1,FALSE))</f>
        <v>1.021610951</v>
      </c>
      <c r="AJ141" s="172">
        <f>MAX(VLOOKUP($C141,Calc_OppAtt!$A$47:$AM$66,AJ$2+1,FALSE),VLOOKUP($D141,Calc_OppAtt!$A$47:$AM$66,AJ$2+1,FALSE))</f>
        <v>1.296660024</v>
      </c>
      <c r="AK141" s="172">
        <f>MAX(VLOOKUP($C141,Calc_OppAtt!$A$47:$AM$66,AK$2+1,FALSE),VLOOKUP($D141,Calc_OppAtt!$A$47:$AM$66,AK$2+1,FALSE))</f>
        <v>1.493123755</v>
      </c>
      <c r="AL141" s="172">
        <f>MAX(VLOOKUP($C141,Calc_OppAtt!$A$47:$AM$66,AL$2+1,FALSE),VLOOKUP($D141,Calc_OppAtt!$A$47:$AM$66,AL$2+1,FALSE))</f>
        <v>1.65029444</v>
      </c>
      <c r="AM141" s="172">
        <f>MAX(VLOOKUP($C141,Calc_OppAtt!$A$47:$AM$66,AM$2+1,FALSE),VLOOKUP($D141,Calc_OppAtt!$A$47:$AM$66,AM$2+1,FALSE))</f>
        <v>1.296660024</v>
      </c>
      <c r="AN141" s="172">
        <f>MAX(VLOOKUP($C141,Calc_OppAtt!$A$47:$AM$66,AN$2+1,FALSE),VLOOKUP($D141,Calc_OppAtt!$A$47:$AM$66,AN$2+1,FALSE))</f>
        <v>0.8644402649</v>
      </c>
      <c r="AO141" s="172">
        <f>MAX(VLOOKUP($C141,Calc_OppAtt!$A$47:$AM$66,AO$2+1,FALSE),VLOOKUP($D141,Calc_OppAtt!$A$47:$AM$66,AO$2+1,FALSE))</f>
        <v>0.9823179059</v>
      </c>
      <c r="AP141" s="172">
        <f>MAX(VLOOKUP($C141,Calc_OppAtt!$A$47:$AM$66,AP$2+1,FALSE),VLOOKUP($D141,Calc_OppAtt!$A$47:$AM$66,AP$2+1,FALSE))</f>
        <v>1.170479452</v>
      </c>
      <c r="AQ141" s="170"/>
      <c r="AR141" s="170"/>
    </row>
    <row r="142" ht="12.75" customHeight="1">
      <c r="A142" s="170">
        <f t="shared" si="1"/>
        <v>10</v>
      </c>
      <c r="B142" s="170">
        <f t="shared" si="2"/>
        <v>15</v>
      </c>
      <c r="C142" s="140" t="str">
        <f t="array" ref="C142">INDEX(Fixtures!$A$2:$A$21,A142)</f>
        <v>Huddersfield</v>
      </c>
      <c r="D142" s="140" t="str">
        <f t="array" ref="D142">INDEX(Fixtures!$A$2:$A$21,B142)</f>
        <v>Newcastle</v>
      </c>
      <c r="E142" s="172">
        <f>MAX(VLOOKUP($C142,Calc_OppAtt!$A$47:$AM$66,E$2+1,FALSE),VLOOKUP($D142,Calc_OppAtt!$A$47:$AM$66,E$2+1,FALSE))</f>
        <v>0.8644402649</v>
      </c>
      <c r="F142" s="172">
        <f>MAX(VLOOKUP($C142,Calc_OppAtt!$A$47:$AM$66,F$2+1,FALSE),VLOOKUP($D142,Calc_OppAtt!$A$47:$AM$66,F$2+1,FALSE))</f>
        <v>0.9788235294</v>
      </c>
      <c r="G142" s="172">
        <f>MAX(VLOOKUP($C142,Calc_OppAtt!$A$47:$AM$66,G$2+1,FALSE),VLOOKUP($D142,Calc_OppAtt!$A$47:$AM$66,G$2+1,FALSE))</f>
        <v>1.170479452</v>
      </c>
      <c r="H142" s="172">
        <f>MAX(VLOOKUP($C142,Calc_OppAtt!$A$47:$AM$66,H$2+1,FALSE),VLOOKUP($D142,Calc_OppAtt!$A$47:$AM$66,H$2+1,FALSE))</f>
        <v>0.8644402649</v>
      </c>
      <c r="I142" s="172">
        <f>MAX(VLOOKUP($C142,Calc_OppAtt!$A$47:$AM$66,I$2+1,FALSE),VLOOKUP($D142,Calc_OppAtt!$A$47:$AM$66,I$2+1,FALSE))</f>
        <v>1.218074681</v>
      </c>
      <c r="J142" s="172">
        <f>MAX(VLOOKUP($C142,Calc_OppAtt!$A$47:$AM$66,J$2+1,FALSE),VLOOKUP($D142,Calc_OppAtt!$A$47:$AM$66,J$2+1,FALSE))</f>
        <v>1.060903995</v>
      </c>
      <c r="K142" s="172">
        <f>MAX(VLOOKUP($C142,Calc_OppAtt!$A$47:$AM$66,K$2+1,FALSE),VLOOKUP($D142,Calc_OppAtt!$A$47:$AM$66,K$2+1,FALSE))</f>
        <v>1.493123755</v>
      </c>
      <c r="L142" s="172">
        <f>MAX(VLOOKUP($C142,Calc_OppAtt!$A$47:$AM$66,L$2+1,FALSE),VLOOKUP($D142,Calc_OppAtt!$A$47:$AM$66,L$2+1,FALSE))</f>
        <v>0.6679765344</v>
      </c>
      <c r="M142" s="172">
        <f>MAX(VLOOKUP($C142,Calc_OppAtt!$A$47:$AM$66,M$2+1,FALSE),VLOOKUP($D142,Calc_OppAtt!$A$47:$AM$66,M$2+1,FALSE))</f>
        <v>1.139489338</v>
      </c>
      <c r="N142" s="172">
        <f>MAX(VLOOKUP($C142,Calc_OppAtt!$A$47:$AM$66,N$2+1,FALSE),VLOOKUP($D142,Calc_OppAtt!$A$47:$AM$66,N$2+1,FALSE))</f>
        <v>1.218074681</v>
      </c>
      <c r="O142" s="172">
        <f>MAX(VLOOKUP($C142,Calc_OppAtt!$A$47:$AM$66,O$2+1,FALSE),VLOOKUP($D142,Calc_OppAtt!$A$47:$AM$66,O$2+1,FALSE))</f>
        <v>1.475821918</v>
      </c>
      <c r="P142" s="172">
        <f>MAX(VLOOKUP($C142,Calc_OppAtt!$A$47:$AM$66,P$2+1,FALSE),VLOOKUP($D142,Calc_OppAtt!$A$47:$AM$66,P$2+1,FALSE))</f>
        <v>1.65029444</v>
      </c>
      <c r="Q142" s="172">
        <f>MAX(VLOOKUP($C142,Calc_OppAtt!$A$47:$AM$66,Q$2+1,FALSE),VLOOKUP($D142,Calc_OppAtt!$A$47:$AM$66,Q$2+1,FALSE))</f>
        <v>1.101176471</v>
      </c>
      <c r="R142" s="172">
        <f>MAX(VLOOKUP($C142,Calc_OppAtt!$A$47:$AM$66,R$2+1,FALSE),VLOOKUP($D142,Calc_OppAtt!$A$47:$AM$66,R$2+1,FALSE))</f>
        <v>1.65029444</v>
      </c>
      <c r="S142" s="172">
        <f>MAX(VLOOKUP($C142,Calc_OppAtt!$A$47:$AM$66,S$2+1,FALSE),VLOOKUP($D142,Calc_OppAtt!$A$47:$AM$66,S$2+1,FALSE))</f>
        <v>1.178781636</v>
      </c>
      <c r="T142" s="172">
        <f>MAX(VLOOKUP($C142,Calc_OppAtt!$A$47:$AM$66,T$2+1,FALSE),VLOOKUP($D142,Calc_OppAtt!$A$47:$AM$66,T$2+1,FALSE))</f>
        <v>0.8644402649</v>
      </c>
      <c r="U142" s="172">
        <f>MAX(VLOOKUP($C142,Calc_OppAtt!$A$47:$AM$66,U$2+1,FALSE),VLOOKUP($D142,Calc_OppAtt!$A$47:$AM$66,U$2+1,FALSE))</f>
        <v>1.178781636</v>
      </c>
      <c r="V142" s="172">
        <f>MAX(VLOOKUP($C142,Calc_OppAtt!$A$47:$AM$66,V$2+1,FALSE),VLOOKUP($D142,Calc_OppAtt!$A$47:$AM$66,V$2+1,FALSE))</f>
        <v>1.475821918</v>
      </c>
      <c r="W142" s="172">
        <f>MAX(VLOOKUP($C142,Calc_OppAtt!$A$47:$AM$66,W$2+1,FALSE),VLOOKUP($D142,Calc_OppAtt!$A$47:$AM$66,W$2+1,FALSE))</f>
        <v>0.392927461</v>
      </c>
      <c r="X142" s="172">
        <f>MAX(VLOOKUP($C142,Calc_OppAtt!$A$47:$AM$66,X$2+1,FALSE),VLOOKUP($D142,Calc_OppAtt!$A$47:$AM$66,X$2+1,FALSE))</f>
        <v>1.218074681</v>
      </c>
      <c r="Y142" s="172">
        <f>MAX(VLOOKUP($C142,Calc_OppAtt!$A$47:$AM$66,Y$2+1,FALSE),VLOOKUP($D142,Calc_OppAtt!$A$47:$AM$66,Y$2+1,FALSE))</f>
        <v>0.8644402649</v>
      </c>
      <c r="Z142" s="172">
        <f>MAX(VLOOKUP($C142,Calc_OppAtt!$A$47:$AM$66,Z$2+1,FALSE),VLOOKUP($D142,Calc_OppAtt!$A$47:$AM$66,Z$2+1,FALSE))</f>
        <v>0.9788235294</v>
      </c>
      <c r="AA142" s="172">
        <f>MAX(VLOOKUP($C142,Calc_OppAtt!$A$47:$AM$66,AA$2+1,FALSE),VLOOKUP($D142,Calc_OppAtt!$A$47:$AM$66,AA$2+1,FALSE))</f>
        <v>1.170479452</v>
      </c>
      <c r="AB142" s="172">
        <f>MAX(VLOOKUP($C142,Calc_OppAtt!$A$47:$AM$66,AB$2+1,FALSE),VLOOKUP($D142,Calc_OppAtt!$A$47:$AM$66,AB$2+1,FALSE))</f>
        <v>1.414538412</v>
      </c>
      <c r="AC142" s="172">
        <f>MAX(VLOOKUP($C142,Calc_OppAtt!$A$47:$AM$66,AC$2+1,FALSE),VLOOKUP($D142,Calc_OppAtt!$A$47:$AM$66,AC$2+1,FALSE))</f>
        <v>0.6286834896</v>
      </c>
      <c r="AD142" s="172">
        <f>MAX(VLOOKUP($C142,Calc_OppAtt!$A$47:$AM$66,AD$2+1,FALSE),VLOOKUP($D142,Calc_OppAtt!$A$47:$AM$66,AD$2+1,FALSE))</f>
        <v>1.218074681</v>
      </c>
      <c r="AE142" s="172">
        <f>MAX(VLOOKUP($C142,Calc_OppAtt!$A$47:$AM$66,AE$2+1,FALSE),VLOOKUP($D142,Calc_OppAtt!$A$47:$AM$66,AE$2+1,FALSE))</f>
        <v>1.296660024</v>
      </c>
      <c r="AF142" s="172">
        <f>MAX(VLOOKUP($C142,Calc_OppAtt!$A$47:$AM$66,AF$2+1,FALSE),VLOOKUP($D142,Calc_OppAtt!$A$47:$AM$66,AF$2+1,FALSE))</f>
        <v>1.06869863</v>
      </c>
      <c r="AG142" s="172">
        <f>MAX(VLOOKUP($C142,Calc_OppAtt!$A$47:$AM$66,AG$2+1,FALSE),VLOOKUP($D142,Calc_OppAtt!$A$47:$AM$66,AG$2+1,FALSE))</f>
        <v>1.021610951</v>
      </c>
      <c r="AH142" s="172">
        <f>MAX(VLOOKUP($C142,Calc_OppAtt!$A$47:$AM$66,AH$2+1,FALSE),VLOOKUP($D142,Calc_OppAtt!$A$47:$AM$66,AH$2+1,FALSE))</f>
        <v>1.414538412</v>
      </c>
      <c r="AI142" s="172">
        <f>MAX(VLOOKUP($C142,Calc_OppAtt!$A$47:$AM$66,AI$2+1,FALSE),VLOOKUP($D142,Calc_OppAtt!$A$47:$AM$66,AI$2+1,FALSE))</f>
        <v>1.178781636</v>
      </c>
      <c r="AJ142" s="172">
        <f>MAX(VLOOKUP($C142,Calc_OppAtt!$A$47:$AM$66,AJ$2+1,FALSE),VLOOKUP($D142,Calc_OppAtt!$A$47:$AM$66,AJ$2+1,FALSE))</f>
        <v>1.060903995</v>
      </c>
      <c r="AK142" s="172">
        <f>MAX(VLOOKUP($C142,Calc_OppAtt!$A$47:$AM$66,AK$2+1,FALSE),VLOOKUP($D142,Calc_OppAtt!$A$47:$AM$66,AK$2+1,FALSE))</f>
        <v>1.493123755</v>
      </c>
      <c r="AL142" s="172">
        <f>MAX(VLOOKUP($C142,Calc_OppAtt!$A$47:$AM$66,AL$2+1,FALSE),VLOOKUP($D142,Calc_OppAtt!$A$47:$AM$66,AL$2+1,FALSE))</f>
        <v>0.8644402649</v>
      </c>
      <c r="AM142" s="172">
        <f>MAX(VLOOKUP($C142,Calc_OppAtt!$A$47:$AM$66,AM$2+1,FALSE),VLOOKUP($D142,Calc_OppAtt!$A$47:$AM$66,AM$2+1,FALSE))</f>
        <v>1.296660024</v>
      </c>
      <c r="AN142" s="172">
        <f>MAX(VLOOKUP($C142,Calc_OppAtt!$A$47:$AM$66,AN$2+1,FALSE),VLOOKUP($D142,Calc_OppAtt!$A$47:$AM$66,AN$2+1,FALSE))</f>
        <v>0.9823179059</v>
      </c>
      <c r="AO142" s="172">
        <f>MAX(VLOOKUP($C142,Calc_OppAtt!$A$47:$AM$66,AO$2+1,FALSE),VLOOKUP($D142,Calc_OppAtt!$A$47:$AM$66,AO$2+1,FALSE))</f>
        <v>1.100196294</v>
      </c>
      <c r="AP142" s="172">
        <f>MAX(VLOOKUP($C142,Calc_OppAtt!$A$47:$AM$66,AP$2+1,FALSE),VLOOKUP($D142,Calc_OppAtt!$A$47:$AM$66,AP$2+1,FALSE))</f>
        <v>1.04</v>
      </c>
      <c r="AQ142" s="170"/>
      <c r="AR142" s="170"/>
    </row>
    <row r="143" ht="12.75" customHeight="1">
      <c r="A143" s="170">
        <f t="shared" si="1"/>
        <v>10</v>
      </c>
      <c r="B143" s="170">
        <f t="shared" si="2"/>
        <v>16</v>
      </c>
      <c r="C143" s="140" t="str">
        <f t="array" ref="C143">INDEX(Fixtures!$A$2:$A$21,A143)</f>
        <v>Huddersfield</v>
      </c>
      <c r="D143" s="140" t="str">
        <f t="array" ref="D143">INDEX(Fixtures!$A$2:$A$21,B143)</f>
        <v>Southampton</v>
      </c>
      <c r="E143" s="172">
        <f>MAX(VLOOKUP($C143,Calc_OppAtt!$A$47:$AM$66,E$2+1,FALSE),VLOOKUP($D143,Calc_OppAtt!$A$47:$AM$66,E$2+1,FALSE))</f>
        <v>0.8644402649</v>
      </c>
      <c r="F143" s="172">
        <f>MAX(VLOOKUP($C143,Calc_OppAtt!$A$47:$AM$66,F$2+1,FALSE),VLOOKUP($D143,Calc_OppAtt!$A$47:$AM$66,F$2+1,FALSE))</f>
        <v>0.8644402649</v>
      </c>
      <c r="G143" s="172">
        <f>MAX(VLOOKUP($C143,Calc_OppAtt!$A$47:$AM$66,G$2+1,FALSE),VLOOKUP($D143,Calc_OppAtt!$A$47:$AM$66,G$2+1,FALSE))</f>
        <v>1.493123755</v>
      </c>
      <c r="H143" s="172">
        <f>MAX(VLOOKUP($C143,Calc_OppAtt!$A$47:$AM$66,H$2+1,FALSE),VLOOKUP($D143,Calc_OppAtt!$A$47:$AM$66,H$2+1,FALSE))</f>
        <v>1.060903995</v>
      </c>
      <c r="I143" s="172">
        <f>MAX(VLOOKUP($C143,Calc_OppAtt!$A$47:$AM$66,I$2+1,FALSE),VLOOKUP($D143,Calc_OppAtt!$A$47:$AM$66,I$2+1,FALSE))</f>
        <v>1.139489338</v>
      </c>
      <c r="J143" s="172">
        <f>MAX(VLOOKUP($C143,Calc_OppAtt!$A$47:$AM$66,J$2+1,FALSE),VLOOKUP($D143,Calc_OppAtt!$A$47:$AM$66,J$2+1,FALSE))</f>
        <v>0.8644402649</v>
      </c>
      <c r="K143" s="172">
        <f>MAX(VLOOKUP($C143,Calc_OppAtt!$A$47:$AM$66,K$2+1,FALSE),VLOOKUP($D143,Calc_OppAtt!$A$47:$AM$66,K$2+1,FALSE))</f>
        <v>1.101176471</v>
      </c>
      <c r="L143" s="172">
        <f>MAX(VLOOKUP($C143,Calc_OppAtt!$A$47:$AM$66,L$2+1,FALSE),VLOOKUP($D143,Calc_OppAtt!$A$47:$AM$66,L$2+1,FALSE))</f>
        <v>0.8644402649</v>
      </c>
      <c r="M143" s="172">
        <f>MAX(VLOOKUP($C143,Calc_OppAtt!$A$47:$AM$66,M$2+1,FALSE),VLOOKUP($D143,Calc_OppAtt!$A$47:$AM$66,M$2+1,FALSE))</f>
        <v>1.178781636</v>
      </c>
      <c r="N143" s="172">
        <f>MAX(VLOOKUP($C143,Calc_OppAtt!$A$47:$AM$66,N$2+1,FALSE),VLOOKUP($D143,Calc_OppAtt!$A$47:$AM$66,N$2+1,FALSE))</f>
        <v>1.218074681</v>
      </c>
      <c r="O143" s="172">
        <f>MAX(VLOOKUP($C143,Calc_OppAtt!$A$47:$AM$66,O$2+1,FALSE),VLOOKUP($D143,Calc_OppAtt!$A$47:$AM$66,O$2+1,FALSE))</f>
        <v>1.475821918</v>
      </c>
      <c r="P143" s="172">
        <f>MAX(VLOOKUP($C143,Calc_OppAtt!$A$47:$AM$66,P$2+1,FALSE),VLOOKUP($D143,Calc_OppAtt!$A$47:$AM$66,P$2+1,FALSE))</f>
        <v>1.65029444</v>
      </c>
      <c r="Q143" s="172">
        <f>MAX(VLOOKUP($C143,Calc_OppAtt!$A$47:$AM$66,Q$2+1,FALSE),VLOOKUP($D143,Calc_OppAtt!$A$47:$AM$66,Q$2+1,FALSE))</f>
        <v>1.101176471</v>
      </c>
      <c r="R143" s="172">
        <f>MAX(VLOOKUP($C143,Calc_OppAtt!$A$47:$AM$66,R$2+1,FALSE),VLOOKUP($D143,Calc_OppAtt!$A$47:$AM$66,R$2+1,FALSE))</f>
        <v>1.139489338</v>
      </c>
      <c r="S143" s="172">
        <f>MAX(VLOOKUP($C143,Calc_OppAtt!$A$47:$AM$66,S$2+1,FALSE),VLOOKUP($D143,Calc_OppAtt!$A$47:$AM$66,S$2+1,FALSE))</f>
        <v>1.178781636</v>
      </c>
      <c r="T143" s="172">
        <f>MAX(VLOOKUP($C143,Calc_OppAtt!$A$47:$AM$66,T$2+1,FALSE),VLOOKUP($D143,Calc_OppAtt!$A$47:$AM$66,T$2+1,FALSE))</f>
        <v>0.9788235294</v>
      </c>
      <c r="U143" s="172">
        <f>MAX(VLOOKUP($C143,Calc_OppAtt!$A$47:$AM$66,U$2+1,FALSE),VLOOKUP($D143,Calc_OppAtt!$A$47:$AM$66,U$2+1,FALSE))</f>
        <v>1.218074681</v>
      </c>
      <c r="V143" s="172">
        <f>MAX(VLOOKUP($C143,Calc_OppAtt!$A$47:$AM$66,V$2+1,FALSE),VLOOKUP($D143,Calc_OppAtt!$A$47:$AM$66,V$2+1,FALSE))</f>
        <v>1.178781636</v>
      </c>
      <c r="W143" s="172">
        <f>MAX(VLOOKUP($C143,Calc_OppAtt!$A$47:$AM$66,W$2+1,FALSE),VLOOKUP($D143,Calc_OppAtt!$A$47:$AM$66,W$2+1,FALSE))</f>
        <v>1.65029444</v>
      </c>
      <c r="X143" s="172">
        <f>MAX(VLOOKUP($C143,Calc_OppAtt!$A$47:$AM$66,X$2+1,FALSE),VLOOKUP($D143,Calc_OppAtt!$A$47:$AM$66,X$2+1,FALSE))</f>
        <v>1.04</v>
      </c>
      <c r="Y143" s="172">
        <f>MAX(VLOOKUP($C143,Calc_OppAtt!$A$47:$AM$66,Y$2+1,FALSE),VLOOKUP($D143,Calc_OppAtt!$A$47:$AM$66,Y$2+1,FALSE))</f>
        <v>0.8644402649</v>
      </c>
      <c r="Z143" s="172">
        <f>MAX(VLOOKUP($C143,Calc_OppAtt!$A$47:$AM$66,Z$2+1,FALSE),VLOOKUP($D143,Calc_OppAtt!$A$47:$AM$66,Z$2+1,FALSE))</f>
        <v>0.9788235294</v>
      </c>
      <c r="AA143" s="172">
        <f>MAX(VLOOKUP($C143,Calc_OppAtt!$A$47:$AM$66,AA$2+1,FALSE),VLOOKUP($D143,Calc_OppAtt!$A$47:$AM$66,AA$2+1,FALSE))</f>
        <v>1.414538412</v>
      </c>
      <c r="AB143" s="172">
        <f>MAX(VLOOKUP($C143,Calc_OppAtt!$A$47:$AM$66,AB$2+1,FALSE),VLOOKUP($D143,Calc_OppAtt!$A$47:$AM$66,AB$2+1,FALSE))</f>
        <v>1.414538412</v>
      </c>
      <c r="AC143" s="172">
        <f>MAX(VLOOKUP($C143,Calc_OppAtt!$A$47:$AM$66,AC$2+1,FALSE),VLOOKUP($D143,Calc_OppAtt!$A$47:$AM$66,AC$2+1,FALSE))</f>
        <v>0.6679765344</v>
      </c>
      <c r="AD143" s="172">
        <f>MAX(VLOOKUP($C143,Calc_OppAtt!$A$47:$AM$66,AD$2+1,FALSE),VLOOKUP($D143,Calc_OppAtt!$A$47:$AM$66,AD$2+1,FALSE))</f>
        <v>1.218074681</v>
      </c>
      <c r="AE143" s="172">
        <f>MAX(VLOOKUP($C143,Calc_OppAtt!$A$47:$AM$66,AE$2+1,FALSE),VLOOKUP($D143,Calc_OppAtt!$A$47:$AM$66,AE$2+1,FALSE))</f>
        <v>0.785854922</v>
      </c>
      <c r="AF143" s="172">
        <f>MAX(VLOOKUP($C143,Calc_OppAtt!$A$47:$AM$66,AF$2+1,FALSE),VLOOKUP($D143,Calc_OppAtt!$A$47:$AM$66,AF$2+1,FALSE))</f>
        <v>1.475821918</v>
      </c>
      <c r="AG143" s="172">
        <f>MAX(VLOOKUP($C143,Calc_OppAtt!$A$47:$AM$66,AG$2+1,FALSE),VLOOKUP($D143,Calc_OppAtt!$A$47:$AM$66,AG$2+1,FALSE))</f>
        <v>0.9823179059</v>
      </c>
      <c r="AH143" s="172">
        <f>MAX(VLOOKUP($C143,Calc_OppAtt!$A$47:$AM$66,AH$2+1,FALSE),VLOOKUP($D143,Calc_OppAtt!$A$47:$AM$66,AH$2+1,FALSE))</f>
        <v>1.218074681</v>
      </c>
      <c r="AI143" s="172">
        <f>MAX(VLOOKUP($C143,Calc_OppAtt!$A$47:$AM$66,AI$2+1,FALSE),VLOOKUP($D143,Calc_OppAtt!$A$47:$AM$66,AI$2+1,FALSE))</f>
        <v>1.218074681</v>
      </c>
      <c r="AJ143" s="172">
        <f>MAX(VLOOKUP($C143,Calc_OppAtt!$A$47:$AM$66,AJ$2+1,FALSE),VLOOKUP($D143,Calc_OppAtt!$A$47:$AM$66,AJ$2+1,FALSE))</f>
        <v>1.060903995</v>
      </c>
      <c r="AK143" s="172">
        <f>MAX(VLOOKUP($C143,Calc_OppAtt!$A$47:$AM$66,AK$2+1,FALSE),VLOOKUP($D143,Calc_OppAtt!$A$47:$AM$66,AK$2+1,FALSE))</f>
        <v>1.493123755</v>
      </c>
      <c r="AL143" s="172">
        <f>MAX(VLOOKUP($C143,Calc_OppAtt!$A$47:$AM$66,AL$2+1,FALSE),VLOOKUP($D143,Calc_OppAtt!$A$47:$AM$66,AL$2+1,FALSE))</f>
        <v>1.06869863</v>
      </c>
      <c r="AM143" s="172">
        <f>MAX(VLOOKUP($C143,Calc_OppAtt!$A$47:$AM$66,AM$2+1,FALSE),VLOOKUP($D143,Calc_OppAtt!$A$47:$AM$66,AM$2+1,FALSE))</f>
        <v>1.296660024</v>
      </c>
      <c r="AN143" s="172">
        <f>MAX(VLOOKUP($C143,Calc_OppAtt!$A$47:$AM$66,AN$2+1,FALSE),VLOOKUP($D143,Calc_OppAtt!$A$47:$AM$66,AN$2+1,FALSE))</f>
        <v>1.218074681</v>
      </c>
      <c r="AO143" s="172">
        <f>MAX(VLOOKUP($C143,Calc_OppAtt!$A$47:$AM$66,AO$2+1,FALSE),VLOOKUP($D143,Calc_OppAtt!$A$47:$AM$66,AO$2+1,FALSE))</f>
        <v>1.021610951</v>
      </c>
      <c r="AP143" s="172">
        <f>MAX(VLOOKUP($C143,Calc_OppAtt!$A$47:$AM$66,AP$2+1,FALSE),VLOOKUP($D143,Calc_OppAtt!$A$47:$AM$66,AP$2+1,FALSE))</f>
        <v>1.296660024</v>
      </c>
      <c r="AQ143" s="170"/>
      <c r="AR143" s="170"/>
    </row>
    <row r="144" ht="12.75" customHeight="1">
      <c r="A144" s="170">
        <f t="shared" si="1"/>
        <v>10</v>
      </c>
      <c r="B144" s="170">
        <f t="shared" si="2"/>
        <v>17</v>
      </c>
      <c r="C144" s="140" t="str">
        <f t="array" ref="C144">INDEX(Fixtures!$A$2:$A$21,A144)</f>
        <v>Huddersfield</v>
      </c>
      <c r="D144" s="140" t="str">
        <f t="array" ref="D144">INDEX(Fixtures!$A$2:$A$21,B144)</f>
        <v>Tottenham</v>
      </c>
      <c r="E144" s="172">
        <f>MAX(VLOOKUP($C144,Calc_OppAtt!$A$47:$AM$66,E$2+1,FALSE),VLOOKUP($D144,Calc_OppAtt!$A$47:$AM$66,E$2+1,FALSE))</f>
        <v>0.8644402649</v>
      </c>
      <c r="F144" s="172">
        <f>MAX(VLOOKUP($C144,Calc_OppAtt!$A$47:$AM$66,F$2+1,FALSE),VLOOKUP($D144,Calc_OppAtt!$A$47:$AM$66,F$2+1,FALSE))</f>
        <v>1.475821918</v>
      </c>
      <c r="G144" s="172">
        <f>MAX(VLOOKUP($C144,Calc_OppAtt!$A$47:$AM$66,G$2+1,FALSE),VLOOKUP($D144,Calc_OppAtt!$A$47:$AM$66,G$2+1,FALSE))</f>
        <v>1.170479452</v>
      </c>
      <c r="H144" s="172">
        <f>MAX(VLOOKUP($C144,Calc_OppAtt!$A$47:$AM$66,H$2+1,FALSE),VLOOKUP($D144,Calc_OppAtt!$A$47:$AM$66,H$2+1,FALSE))</f>
        <v>1.218074681</v>
      </c>
      <c r="I144" s="172">
        <f>MAX(VLOOKUP($C144,Calc_OppAtt!$A$47:$AM$66,I$2+1,FALSE),VLOOKUP($D144,Calc_OppAtt!$A$47:$AM$66,I$2+1,FALSE))</f>
        <v>1.100196294</v>
      </c>
      <c r="J144" s="172">
        <f>MAX(VLOOKUP($C144,Calc_OppAtt!$A$47:$AM$66,J$2+1,FALSE),VLOOKUP($D144,Calc_OppAtt!$A$47:$AM$66,J$2+1,FALSE))</f>
        <v>0.9823179059</v>
      </c>
      <c r="K144" s="172">
        <f>MAX(VLOOKUP($C144,Calc_OppAtt!$A$47:$AM$66,K$2+1,FALSE),VLOOKUP($D144,Calc_OppAtt!$A$47:$AM$66,K$2+1,FALSE))</f>
        <v>0.9823179059</v>
      </c>
      <c r="L144" s="172">
        <f>MAX(VLOOKUP($C144,Calc_OppAtt!$A$47:$AM$66,L$2+1,FALSE),VLOOKUP($D144,Calc_OppAtt!$A$47:$AM$66,L$2+1,FALSE))</f>
        <v>1.170479452</v>
      </c>
      <c r="M144" s="172">
        <f>MAX(VLOOKUP($C144,Calc_OppAtt!$A$47:$AM$66,M$2+1,FALSE),VLOOKUP($D144,Calc_OppAtt!$A$47:$AM$66,M$2+1,FALSE))</f>
        <v>1.100196294</v>
      </c>
      <c r="N144" s="172">
        <f>MAX(VLOOKUP($C144,Calc_OppAtt!$A$47:$AM$66,N$2+1,FALSE),VLOOKUP($D144,Calc_OppAtt!$A$47:$AM$66,N$2+1,FALSE))</f>
        <v>1.218074681</v>
      </c>
      <c r="O144" s="172">
        <f>MAX(VLOOKUP($C144,Calc_OppAtt!$A$47:$AM$66,O$2+1,FALSE),VLOOKUP($D144,Calc_OppAtt!$A$47:$AM$66,O$2+1,FALSE))</f>
        <v>1.475821918</v>
      </c>
      <c r="P144" s="172">
        <f>MAX(VLOOKUP($C144,Calc_OppAtt!$A$47:$AM$66,P$2+1,FALSE),VLOOKUP($D144,Calc_OppAtt!$A$47:$AM$66,P$2+1,FALSE))</f>
        <v>1.65029444</v>
      </c>
      <c r="Q144" s="172">
        <f>MAX(VLOOKUP($C144,Calc_OppAtt!$A$47:$AM$66,Q$2+1,FALSE),VLOOKUP($D144,Calc_OppAtt!$A$47:$AM$66,Q$2+1,FALSE))</f>
        <v>1.101176471</v>
      </c>
      <c r="R144" s="172">
        <f>MAX(VLOOKUP($C144,Calc_OppAtt!$A$47:$AM$66,R$2+1,FALSE),VLOOKUP($D144,Calc_OppAtt!$A$47:$AM$66,R$2+1,FALSE))</f>
        <v>1.139489338</v>
      </c>
      <c r="S144" s="172">
        <f>MAX(VLOOKUP($C144,Calc_OppAtt!$A$47:$AM$66,S$2+1,FALSE),VLOOKUP($D144,Calc_OppAtt!$A$47:$AM$66,S$2+1,FALSE))</f>
        <v>1.178781636</v>
      </c>
      <c r="T144" s="172">
        <f>MAX(VLOOKUP($C144,Calc_OppAtt!$A$47:$AM$66,T$2+1,FALSE),VLOOKUP($D144,Calc_OppAtt!$A$47:$AM$66,T$2+1,FALSE))</f>
        <v>0.8644402649</v>
      </c>
      <c r="U144" s="172">
        <f>MAX(VLOOKUP($C144,Calc_OppAtt!$A$47:$AM$66,U$2+1,FALSE),VLOOKUP($D144,Calc_OppAtt!$A$47:$AM$66,U$2+1,FALSE))</f>
        <v>1.178781636</v>
      </c>
      <c r="V144" s="172">
        <f>MAX(VLOOKUP($C144,Calc_OppAtt!$A$47:$AM$66,V$2+1,FALSE),VLOOKUP($D144,Calc_OppAtt!$A$47:$AM$66,V$2+1,FALSE))</f>
        <v>1.178781636</v>
      </c>
      <c r="W144" s="172">
        <f>MAX(VLOOKUP($C144,Calc_OppAtt!$A$47:$AM$66,W$2+1,FALSE),VLOOKUP($D144,Calc_OppAtt!$A$47:$AM$66,W$2+1,FALSE))</f>
        <v>1.218074681</v>
      </c>
      <c r="X144" s="172">
        <f>MAX(VLOOKUP($C144,Calc_OppAtt!$A$47:$AM$66,X$2+1,FALSE),VLOOKUP($D144,Calc_OppAtt!$A$47:$AM$66,X$2+1,FALSE))</f>
        <v>1.06869863</v>
      </c>
      <c r="Y144" s="172">
        <f>MAX(VLOOKUP($C144,Calc_OppAtt!$A$47:$AM$66,Y$2+1,FALSE),VLOOKUP($D144,Calc_OppAtt!$A$47:$AM$66,Y$2+1,FALSE))</f>
        <v>0.9788235294</v>
      </c>
      <c r="Z144" s="172">
        <f>MAX(VLOOKUP($C144,Calc_OppAtt!$A$47:$AM$66,Z$2+1,FALSE),VLOOKUP($D144,Calc_OppAtt!$A$47:$AM$66,Z$2+1,FALSE))</f>
        <v>0.9788235294</v>
      </c>
      <c r="AA144" s="172">
        <f>MAX(VLOOKUP($C144,Calc_OppAtt!$A$47:$AM$66,AA$2+1,FALSE),VLOOKUP($D144,Calc_OppAtt!$A$47:$AM$66,AA$2+1,FALSE))</f>
        <v>1.04</v>
      </c>
      <c r="AB144" s="172">
        <f>MAX(VLOOKUP($C144,Calc_OppAtt!$A$47:$AM$66,AB$2+1,FALSE),VLOOKUP($D144,Calc_OppAtt!$A$47:$AM$66,AB$2+1,FALSE))</f>
        <v>1.414538412</v>
      </c>
      <c r="AC144" s="172">
        <f>MAX(VLOOKUP($C144,Calc_OppAtt!$A$47:$AM$66,AC$2+1,FALSE),VLOOKUP($D144,Calc_OppAtt!$A$47:$AM$66,AC$2+1,FALSE))</f>
        <v>1.178781636</v>
      </c>
      <c r="AD144" s="172">
        <f>MAX(VLOOKUP($C144,Calc_OppAtt!$A$47:$AM$66,AD$2+1,FALSE),VLOOKUP($D144,Calc_OppAtt!$A$47:$AM$66,AD$2+1,FALSE))</f>
        <v>1.493123755</v>
      </c>
      <c r="AE144" s="172">
        <f>MAX(VLOOKUP($C144,Calc_OppAtt!$A$47:$AM$66,AE$2+1,FALSE),VLOOKUP($D144,Calc_OppAtt!$A$47:$AM$66,AE$2+1,FALSE))</f>
        <v>0.6679765344</v>
      </c>
      <c r="AF144" s="172">
        <f>MAX(VLOOKUP($C144,Calc_OppAtt!$A$47:$AM$66,AF$2+1,FALSE),VLOOKUP($D144,Calc_OppAtt!$A$47:$AM$66,AF$2+1,FALSE))</f>
        <v>1.06869863</v>
      </c>
      <c r="AG144" s="172">
        <f>MAX(VLOOKUP($C144,Calc_OppAtt!$A$47:$AM$66,AG$2+1,FALSE),VLOOKUP($D144,Calc_OppAtt!$A$47:$AM$66,AG$2+1,FALSE))</f>
        <v>1.218074681</v>
      </c>
      <c r="AH144" s="172">
        <f>MAX(VLOOKUP($C144,Calc_OppAtt!$A$47:$AM$66,AH$2+1,FALSE),VLOOKUP($D144,Calc_OppAtt!$A$47:$AM$66,AH$2+1,FALSE))</f>
        <v>1.218074681</v>
      </c>
      <c r="AI144" s="172">
        <f>MAX(VLOOKUP($C144,Calc_OppAtt!$A$47:$AM$66,AI$2+1,FALSE),VLOOKUP($D144,Calc_OppAtt!$A$47:$AM$66,AI$2+1,FALSE))</f>
        <v>1.100196294</v>
      </c>
      <c r="AJ144" s="172">
        <f>MAX(VLOOKUP($C144,Calc_OppAtt!$A$47:$AM$66,AJ$2+1,FALSE),VLOOKUP($D144,Calc_OppAtt!$A$47:$AM$66,AJ$2+1,FALSE))</f>
        <v>1.060903995</v>
      </c>
      <c r="AK144" s="172">
        <f>MAX(VLOOKUP($C144,Calc_OppAtt!$A$47:$AM$66,AK$2+1,FALSE),VLOOKUP($D144,Calc_OppAtt!$A$47:$AM$66,AK$2+1,FALSE))</f>
        <v>1.493123755</v>
      </c>
      <c r="AL144" s="172">
        <f>MAX(VLOOKUP($C144,Calc_OppAtt!$A$47:$AM$66,AL$2+1,FALSE),VLOOKUP($D144,Calc_OppAtt!$A$47:$AM$66,AL$2+1,FALSE))</f>
        <v>1.296660024</v>
      </c>
      <c r="AM144" s="172">
        <f>MAX(VLOOKUP($C144,Calc_OppAtt!$A$47:$AM$66,AM$2+1,FALSE),VLOOKUP($D144,Calc_OppAtt!$A$47:$AM$66,AM$2+1,FALSE))</f>
        <v>1.296660024</v>
      </c>
      <c r="AN144" s="172">
        <f>MAX(VLOOKUP($C144,Calc_OppAtt!$A$47:$AM$66,AN$2+1,FALSE),VLOOKUP($D144,Calc_OppAtt!$A$47:$AM$66,AN$2+1,FALSE))</f>
        <v>1.65029444</v>
      </c>
      <c r="AO144" s="172">
        <f>MAX(VLOOKUP($C144,Calc_OppAtt!$A$47:$AM$66,AO$2+1,FALSE),VLOOKUP($D144,Calc_OppAtt!$A$47:$AM$66,AO$2+1,FALSE))</f>
        <v>1.178781636</v>
      </c>
      <c r="AP144" s="172">
        <f>MAX(VLOOKUP($C144,Calc_OppAtt!$A$47:$AM$66,AP$2+1,FALSE),VLOOKUP($D144,Calc_OppAtt!$A$47:$AM$66,AP$2+1,FALSE))</f>
        <v>1.414538412</v>
      </c>
      <c r="AQ144" s="170"/>
      <c r="AR144" s="170"/>
    </row>
    <row r="145" ht="12.75" customHeight="1">
      <c r="A145" s="170">
        <f t="shared" si="1"/>
        <v>10</v>
      </c>
      <c r="B145" s="170">
        <f t="shared" si="2"/>
        <v>18</v>
      </c>
      <c r="C145" s="140" t="str">
        <f t="array" ref="C145">INDEX(Fixtures!$A$2:$A$21,A145)</f>
        <v>Huddersfield</v>
      </c>
      <c r="D145" s="140" t="str">
        <f t="array" ref="D145">INDEX(Fixtures!$A$2:$A$21,B145)</f>
        <v>Watford</v>
      </c>
      <c r="E145" s="172">
        <f>MAX(VLOOKUP($C145,Calc_OppAtt!$A$47:$AM$66,E$2+1,FALSE),VLOOKUP($D145,Calc_OppAtt!$A$47:$AM$66,E$2+1,FALSE))</f>
        <v>1.139489338</v>
      </c>
      <c r="F145" s="172">
        <f>MAX(VLOOKUP($C145,Calc_OppAtt!$A$47:$AM$66,F$2+1,FALSE),VLOOKUP($D145,Calc_OppAtt!$A$47:$AM$66,F$2+1,FALSE))</f>
        <v>0.6679765344</v>
      </c>
      <c r="G145" s="172">
        <f>MAX(VLOOKUP($C145,Calc_OppAtt!$A$47:$AM$66,G$2+1,FALSE),VLOOKUP($D145,Calc_OppAtt!$A$47:$AM$66,G$2+1,FALSE))</f>
        <v>1.170479452</v>
      </c>
      <c r="H145" s="172">
        <f>MAX(VLOOKUP($C145,Calc_OppAtt!$A$47:$AM$66,H$2+1,FALSE),VLOOKUP($D145,Calc_OppAtt!$A$47:$AM$66,H$2+1,FALSE))</f>
        <v>0.8644402649</v>
      </c>
      <c r="I145" s="172">
        <f>MAX(VLOOKUP($C145,Calc_OppAtt!$A$47:$AM$66,I$2+1,FALSE),VLOOKUP($D145,Calc_OppAtt!$A$47:$AM$66,I$2+1,FALSE))</f>
        <v>1.100196294</v>
      </c>
      <c r="J145" s="172">
        <f>MAX(VLOOKUP($C145,Calc_OppAtt!$A$47:$AM$66,J$2+1,FALSE),VLOOKUP($D145,Calc_OppAtt!$A$47:$AM$66,J$2+1,FALSE))</f>
        <v>1.04</v>
      </c>
      <c r="K145" s="172">
        <f>MAX(VLOOKUP($C145,Calc_OppAtt!$A$47:$AM$66,K$2+1,FALSE),VLOOKUP($D145,Calc_OppAtt!$A$47:$AM$66,K$2+1,FALSE))</f>
        <v>0.785854922</v>
      </c>
      <c r="L145" s="172">
        <f>MAX(VLOOKUP($C145,Calc_OppAtt!$A$47:$AM$66,L$2+1,FALSE),VLOOKUP($D145,Calc_OppAtt!$A$47:$AM$66,L$2+1,FALSE))</f>
        <v>1.218074681</v>
      </c>
      <c r="M145" s="172">
        <f>MAX(VLOOKUP($C145,Calc_OppAtt!$A$47:$AM$66,M$2+1,FALSE),VLOOKUP($D145,Calc_OppAtt!$A$47:$AM$66,M$2+1,FALSE))</f>
        <v>1.101176471</v>
      </c>
      <c r="N145" s="172">
        <f>MAX(VLOOKUP($C145,Calc_OppAtt!$A$47:$AM$66,N$2+1,FALSE),VLOOKUP($D145,Calc_OppAtt!$A$47:$AM$66,N$2+1,FALSE))</f>
        <v>1.296660024</v>
      </c>
      <c r="O145" s="172">
        <f>MAX(VLOOKUP($C145,Calc_OppAtt!$A$47:$AM$66,O$2+1,FALSE),VLOOKUP($D145,Calc_OppAtt!$A$47:$AM$66,O$2+1,FALSE))</f>
        <v>1.475821918</v>
      </c>
      <c r="P145" s="172">
        <f>MAX(VLOOKUP($C145,Calc_OppAtt!$A$47:$AM$66,P$2+1,FALSE),VLOOKUP($D145,Calc_OppAtt!$A$47:$AM$66,P$2+1,FALSE))</f>
        <v>1.65029444</v>
      </c>
      <c r="Q145" s="172">
        <f>MAX(VLOOKUP($C145,Calc_OppAtt!$A$47:$AM$66,Q$2+1,FALSE),VLOOKUP($D145,Calc_OppAtt!$A$47:$AM$66,Q$2+1,FALSE))</f>
        <v>1.101176471</v>
      </c>
      <c r="R145" s="172">
        <f>MAX(VLOOKUP($C145,Calc_OppAtt!$A$47:$AM$66,R$2+1,FALSE),VLOOKUP($D145,Calc_OppAtt!$A$47:$AM$66,R$2+1,FALSE))</f>
        <v>1.139489338</v>
      </c>
      <c r="S145" s="172">
        <f>MAX(VLOOKUP($C145,Calc_OppAtt!$A$47:$AM$66,S$2+1,FALSE),VLOOKUP($D145,Calc_OppAtt!$A$47:$AM$66,S$2+1,FALSE))</f>
        <v>1.178781636</v>
      </c>
      <c r="T145" s="172">
        <f>MAX(VLOOKUP($C145,Calc_OppAtt!$A$47:$AM$66,T$2+1,FALSE),VLOOKUP($D145,Calc_OppAtt!$A$47:$AM$66,T$2+1,FALSE))</f>
        <v>0.8644402649</v>
      </c>
      <c r="U145" s="172">
        <f>MAX(VLOOKUP($C145,Calc_OppAtt!$A$47:$AM$66,U$2+1,FALSE),VLOOKUP($D145,Calc_OppAtt!$A$47:$AM$66,U$2+1,FALSE))</f>
        <v>1.178781636</v>
      </c>
      <c r="V145" s="172">
        <f>MAX(VLOOKUP($C145,Calc_OppAtt!$A$47:$AM$66,V$2+1,FALSE),VLOOKUP($D145,Calc_OppAtt!$A$47:$AM$66,V$2+1,FALSE))</f>
        <v>1.178781636</v>
      </c>
      <c r="W145" s="172">
        <f>MAX(VLOOKUP($C145,Calc_OppAtt!$A$47:$AM$66,W$2+1,FALSE),VLOOKUP($D145,Calc_OppAtt!$A$47:$AM$66,W$2+1,FALSE))</f>
        <v>0.8644402649</v>
      </c>
      <c r="X145" s="172">
        <f>MAX(VLOOKUP($C145,Calc_OppAtt!$A$47:$AM$66,X$2+1,FALSE),VLOOKUP($D145,Calc_OppAtt!$A$47:$AM$66,X$2+1,FALSE))</f>
        <v>1.178781636</v>
      </c>
      <c r="Y145" s="172">
        <f>MAX(VLOOKUP($C145,Calc_OppAtt!$A$47:$AM$66,Y$2+1,FALSE),VLOOKUP($D145,Calc_OppAtt!$A$47:$AM$66,Y$2+1,FALSE))</f>
        <v>1.178781636</v>
      </c>
      <c r="Z145" s="172">
        <f>MAX(VLOOKUP($C145,Calc_OppAtt!$A$47:$AM$66,Z$2+1,FALSE),VLOOKUP($D145,Calc_OppAtt!$A$47:$AM$66,Z$2+1,FALSE))</f>
        <v>1.060903995</v>
      </c>
      <c r="AA145" s="172">
        <f>MAX(VLOOKUP($C145,Calc_OppAtt!$A$47:$AM$66,AA$2+1,FALSE),VLOOKUP($D145,Calc_OppAtt!$A$47:$AM$66,AA$2+1,FALSE))</f>
        <v>0.8644402649</v>
      </c>
      <c r="AB145" s="172">
        <f>MAX(VLOOKUP($C145,Calc_OppAtt!$A$47:$AM$66,AB$2+1,FALSE),VLOOKUP($D145,Calc_OppAtt!$A$47:$AM$66,AB$2+1,FALSE))</f>
        <v>1.414538412</v>
      </c>
      <c r="AC145" s="172">
        <f>MAX(VLOOKUP($C145,Calc_OppAtt!$A$47:$AM$66,AC$2+1,FALSE),VLOOKUP($D145,Calc_OppAtt!$A$47:$AM$66,AC$2+1,FALSE))</f>
        <v>0.9823179059</v>
      </c>
      <c r="AD145" s="172">
        <f>MAX(VLOOKUP($C145,Calc_OppAtt!$A$47:$AM$66,AD$2+1,FALSE),VLOOKUP($D145,Calc_OppAtt!$A$47:$AM$66,AD$2+1,FALSE))</f>
        <v>1.414538412</v>
      </c>
      <c r="AE145" s="172">
        <f>MAX(VLOOKUP($C145,Calc_OppAtt!$A$47:$AM$66,AE$2+1,FALSE),VLOOKUP($D145,Calc_OppAtt!$A$47:$AM$66,AE$2+1,FALSE))</f>
        <v>0.9788235294</v>
      </c>
      <c r="AF145" s="172">
        <f>MAX(VLOOKUP($C145,Calc_OppAtt!$A$47:$AM$66,AF$2+1,FALSE),VLOOKUP($D145,Calc_OppAtt!$A$47:$AM$66,AF$2+1,FALSE))</f>
        <v>1.06869863</v>
      </c>
      <c r="AG145" s="172">
        <f>MAX(VLOOKUP($C145,Calc_OppAtt!$A$47:$AM$66,AG$2+1,FALSE),VLOOKUP($D145,Calc_OppAtt!$A$47:$AM$66,AG$2+1,FALSE))</f>
        <v>1.493123755</v>
      </c>
      <c r="AH145" s="172">
        <f>MAX(VLOOKUP($C145,Calc_OppAtt!$A$47:$AM$66,AH$2+1,FALSE),VLOOKUP($D145,Calc_OppAtt!$A$47:$AM$66,AH$2+1,FALSE))</f>
        <v>1.218074681</v>
      </c>
      <c r="AI145" s="172">
        <f>MAX(VLOOKUP($C145,Calc_OppAtt!$A$47:$AM$66,AI$2+1,FALSE),VLOOKUP($D145,Calc_OppAtt!$A$47:$AM$66,AI$2+1,FALSE))</f>
        <v>1.178781636</v>
      </c>
      <c r="AJ145" s="172">
        <f>MAX(VLOOKUP($C145,Calc_OppAtt!$A$47:$AM$66,AJ$2+1,FALSE),VLOOKUP($D145,Calc_OppAtt!$A$47:$AM$66,AJ$2+1,FALSE))</f>
        <v>1.060903995</v>
      </c>
      <c r="AK145" s="172">
        <f>MAX(VLOOKUP($C145,Calc_OppAtt!$A$47:$AM$66,AK$2+1,FALSE),VLOOKUP($D145,Calc_OppAtt!$A$47:$AM$66,AK$2+1,FALSE))</f>
        <v>1.493123755</v>
      </c>
      <c r="AL145" s="172">
        <f>MAX(VLOOKUP($C145,Calc_OppAtt!$A$47:$AM$66,AL$2+1,FALSE),VLOOKUP($D145,Calc_OppAtt!$A$47:$AM$66,AL$2+1,FALSE))</f>
        <v>1.218074681</v>
      </c>
      <c r="AM145" s="172">
        <f>MAX(VLOOKUP($C145,Calc_OppAtt!$A$47:$AM$66,AM$2+1,FALSE),VLOOKUP($D145,Calc_OppAtt!$A$47:$AM$66,AM$2+1,FALSE))</f>
        <v>1.296660024</v>
      </c>
      <c r="AN145" s="172">
        <f>MAX(VLOOKUP($C145,Calc_OppAtt!$A$47:$AM$66,AN$2+1,FALSE),VLOOKUP($D145,Calc_OppAtt!$A$47:$AM$66,AN$2+1,FALSE))</f>
        <v>1.06869863</v>
      </c>
      <c r="AO145" s="172">
        <f>MAX(VLOOKUP($C145,Calc_OppAtt!$A$47:$AM$66,AO$2+1,FALSE),VLOOKUP($D145,Calc_OppAtt!$A$47:$AM$66,AO$2+1,FALSE))</f>
        <v>0.7465618773</v>
      </c>
      <c r="AP145" s="172">
        <f>MAX(VLOOKUP($C145,Calc_OppAtt!$A$47:$AM$66,AP$2+1,FALSE),VLOOKUP($D145,Calc_OppAtt!$A$47:$AM$66,AP$2+1,FALSE))</f>
        <v>1.65029444</v>
      </c>
      <c r="AQ145" s="170"/>
      <c r="AR145" s="170"/>
    </row>
    <row r="146" ht="12.75" customHeight="1">
      <c r="A146" s="170">
        <f t="shared" si="1"/>
        <v>10</v>
      </c>
      <c r="B146" s="170">
        <f t="shared" si="2"/>
        <v>19</v>
      </c>
      <c r="C146" s="140" t="str">
        <f t="array" ref="C146">INDEX(Fixtures!$A$2:$A$21,A146)</f>
        <v>Huddersfield</v>
      </c>
      <c r="D146" s="140" t="str">
        <f t="array" ref="D146">INDEX(Fixtures!$A$2:$A$21,B146)</f>
        <v>West Ham</v>
      </c>
      <c r="E146" s="172">
        <f>MAX(VLOOKUP($C146,Calc_OppAtt!$A$47:$AM$66,E$2+1,FALSE),VLOOKUP($D146,Calc_OppAtt!$A$47:$AM$66,E$2+1,FALSE))</f>
        <v>0.8644402649</v>
      </c>
      <c r="F146" s="172">
        <f>MAX(VLOOKUP($C146,Calc_OppAtt!$A$47:$AM$66,F$2+1,FALSE),VLOOKUP($D146,Calc_OppAtt!$A$47:$AM$66,F$2+1,FALSE))</f>
        <v>1.218074681</v>
      </c>
      <c r="G146" s="172">
        <f>MAX(VLOOKUP($C146,Calc_OppAtt!$A$47:$AM$66,G$2+1,FALSE),VLOOKUP($D146,Calc_OppAtt!$A$47:$AM$66,G$2+1,FALSE))</f>
        <v>1.170479452</v>
      </c>
      <c r="H146" s="172">
        <f>MAX(VLOOKUP($C146,Calc_OppAtt!$A$47:$AM$66,H$2+1,FALSE),VLOOKUP($D146,Calc_OppAtt!$A$47:$AM$66,H$2+1,FALSE))</f>
        <v>1.06869863</v>
      </c>
      <c r="I146" s="172">
        <f>MAX(VLOOKUP($C146,Calc_OppAtt!$A$47:$AM$66,I$2+1,FALSE),VLOOKUP($D146,Calc_OppAtt!$A$47:$AM$66,I$2+1,FALSE))</f>
        <v>1.100196294</v>
      </c>
      <c r="J146" s="172">
        <f>MAX(VLOOKUP($C146,Calc_OppAtt!$A$47:$AM$66,J$2+1,FALSE),VLOOKUP($D146,Calc_OppAtt!$A$47:$AM$66,J$2+1,FALSE))</f>
        <v>0.8644402649</v>
      </c>
      <c r="K146" s="172">
        <f>MAX(VLOOKUP($C146,Calc_OppAtt!$A$47:$AM$66,K$2+1,FALSE),VLOOKUP($D146,Calc_OppAtt!$A$47:$AM$66,K$2+1,FALSE))</f>
        <v>0.785854922</v>
      </c>
      <c r="L146" s="172">
        <f>MAX(VLOOKUP($C146,Calc_OppAtt!$A$47:$AM$66,L$2+1,FALSE),VLOOKUP($D146,Calc_OppAtt!$A$47:$AM$66,L$2+1,FALSE))</f>
        <v>0.9823179059</v>
      </c>
      <c r="M146" s="172">
        <f>MAX(VLOOKUP($C146,Calc_OppAtt!$A$47:$AM$66,M$2+1,FALSE),VLOOKUP($D146,Calc_OppAtt!$A$47:$AM$66,M$2+1,FALSE))</f>
        <v>1.100196294</v>
      </c>
      <c r="N146" s="172">
        <f>MAX(VLOOKUP($C146,Calc_OppAtt!$A$47:$AM$66,N$2+1,FALSE),VLOOKUP($D146,Calc_OppAtt!$A$47:$AM$66,N$2+1,FALSE))</f>
        <v>1.218074681</v>
      </c>
      <c r="O146" s="172">
        <f>MAX(VLOOKUP($C146,Calc_OppAtt!$A$47:$AM$66,O$2+1,FALSE),VLOOKUP($D146,Calc_OppAtt!$A$47:$AM$66,O$2+1,FALSE))</f>
        <v>1.475821918</v>
      </c>
      <c r="P146" s="172">
        <f>MAX(VLOOKUP($C146,Calc_OppAtt!$A$47:$AM$66,P$2+1,FALSE),VLOOKUP($D146,Calc_OppAtt!$A$47:$AM$66,P$2+1,FALSE))</f>
        <v>1.65029444</v>
      </c>
      <c r="Q146" s="172">
        <f>MAX(VLOOKUP($C146,Calc_OppAtt!$A$47:$AM$66,Q$2+1,FALSE),VLOOKUP($D146,Calc_OppAtt!$A$47:$AM$66,Q$2+1,FALSE))</f>
        <v>1.101176471</v>
      </c>
      <c r="R146" s="172">
        <f>MAX(VLOOKUP($C146,Calc_OppAtt!$A$47:$AM$66,R$2+1,FALSE),VLOOKUP($D146,Calc_OppAtt!$A$47:$AM$66,R$2+1,FALSE))</f>
        <v>1.139489338</v>
      </c>
      <c r="S146" s="172">
        <f>MAX(VLOOKUP($C146,Calc_OppAtt!$A$47:$AM$66,S$2+1,FALSE),VLOOKUP($D146,Calc_OppAtt!$A$47:$AM$66,S$2+1,FALSE))</f>
        <v>1.178781636</v>
      </c>
      <c r="T146" s="172">
        <f>MAX(VLOOKUP($C146,Calc_OppAtt!$A$47:$AM$66,T$2+1,FALSE),VLOOKUP($D146,Calc_OppAtt!$A$47:$AM$66,T$2+1,FALSE))</f>
        <v>1.100196294</v>
      </c>
      <c r="U146" s="172">
        <f>MAX(VLOOKUP($C146,Calc_OppAtt!$A$47:$AM$66,U$2+1,FALSE),VLOOKUP($D146,Calc_OppAtt!$A$47:$AM$66,U$2+1,FALSE))</f>
        <v>1.178781636</v>
      </c>
      <c r="V146" s="172">
        <f>MAX(VLOOKUP($C146,Calc_OppAtt!$A$47:$AM$66,V$2+1,FALSE),VLOOKUP($D146,Calc_OppAtt!$A$47:$AM$66,V$2+1,FALSE))</f>
        <v>1.296660024</v>
      </c>
      <c r="W146" s="172">
        <f>MAX(VLOOKUP($C146,Calc_OppAtt!$A$47:$AM$66,W$2+1,FALSE),VLOOKUP($D146,Calc_OppAtt!$A$47:$AM$66,W$2+1,FALSE))</f>
        <v>1.021610951</v>
      </c>
      <c r="X146" s="172">
        <f>MAX(VLOOKUP($C146,Calc_OppAtt!$A$47:$AM$66,X$2+1,FALSE),VLOOKUP($D146,Calc_OppAtt!$A$47:$AM$66,X$2+1,FALSE))</f>
        <v>1.04</v>
      </c>
      <c r="Y146" s="172">
        <f>MAX(VLOOKUP($C146,Calc_OppAtt!$A$47:$AM$66,Y$2+1,FALSE),VLOOKUP($D146,Calc_OppAtt!$A$47:$AM$66,Y$2+1,FALSE))</f>
        <v>1.139489338</v>
      </c>
      <c r="Z146" s="172">
        <f>MAX(VLOOKUP($C146,Calc_OppAtt!$A$47:$AM$66,Z$2+1,FALSE),VLOOKUP($D146,Calc_OppAtt!$A$47:$AM$66,Z$2+1,FALSE))</f>
        <v>1.218074681</v>
      </c>
      <c r="AA146" s="172">
        <f>MAX(VLOOKUP($C146,Calc_OppAtt!$A$47:$AM$66,AA$2+1,FALSE),VLOOKUP($D146,Calc_OppAtt!$A$47:$AM$66,AA$2+1,FALSE))</f>
        <v>1.178781636</v>
      </c>
      <c r="AB146" s="172">
        <f>MAX(VLOOKUP($C146,Calc_OppAtt!$A$47:$AM$66,AB$2+1,FALSE),VLOOKUP($D146,Calc_OppAtt!$A$47:$AM$66,AB$2+1,FALSE))</f>
        <v>1.414538412</v>
      </c>
      <c r="AC146" s="172">
        <f>MAX(VLOOKUP($C146,Calc_OppAtt!$A$47:$AM$66,AC$2+1,FALSE),VLOOKUP($D146,Calc_OppAtt!$A$47:$AM$66,AC$2+1,FALSE))</f>
        <v>1.100196294</v>
      </c>
      <c r="AD146" s="172">
        <f>MAX(VLOOKUP($C146,Calc_OppAtt!$A$47:$AM$66,AD$2+1,FALSE),VLOOKUP($D146,Calc_OppAtt!$A$47:$AM$66,AD$2+1,FALSE))</f>
        <v>1.218074681</v>
      </c>
      <c r="AE146" s="172">
        <f>MAX(VLOOKUP($C146,Calc_OppAtt!$A$47:$AM$66,AE$2+1,FALSE),VLOOKUP($D146,Calc_OppAtt!$A$47:$AM$66,AE$2+1,FALSE))</f>
        <v>1.475821918</v>
      </c>
      <c r="AF146" s="172">
        <f>MAX(VLOOKUP($C146,Calc_OppAtt!$A$47:$AM$66,AF$2+1,FALSE),VLOOKUP($D146,Calc_OppAtt!$A$47:$AM$66,AF$2+1,FALSE))</f>
        <v>1.06869863</v>
      </c>
      <c r="AG146" s="172">
        <f>MAX(VLOOKUP($C146,Calc_OppAtt!$A$47:$AM$66,AG$2+1,FALSE),VLOOKUP($D146,Calc_OppAtt!$A$47:$AM$66,AG$2+1,FALSE))</f>
        <v>1.178781636</v>
      </c>
      <c r="AH146" s="172">
        <f>MAX(VLOOKUP($C146,Calc_OppAtt!$A$47:$AM$66,AH$2+1,FALSE),VLOOKUP($D146,Calc_OppAtt!$A$47:$AM$66,AH$2+1,FALSE))</f>
        <v>1.218074681</v>
      </c>
      <c r="AI146" s="172">
        <f>MAX(VLOOKUP($C146,Calc_OppAtt!$A$47:$AM$66,AI$2+1,FALSE),VLOOKUP($D146,Calc_OppAtt!$A$47:$AM$66,AI$2+1,FALSE))</f>
        <v>1.296660024</v>
      </c>
      <c r="AJ146" s="172">
        <f>MAX(VLOOKUP($C146,Calc_OppAtt!$A$47:$AM$66,AJ$2+1,FALSE),VLOOKUP($D146,Calc_OppAtt!$A$47:$AM$66,AJ$2+1,FALSE))</f>
        <v>1.414538412</v>
      </c>
      <c r="AK146" s="172">
        <f>MAX(VLOOKUP($C146,Calc_OppAtt!$A$47:$AM$66,AK$2+1,FALSE),VLOOKUP($D146,Calc_OppAtt!$A$47:$AM$66,AK$2+1,FALSE))</f>
        <v>1.493123755</v>
      </c>
      <c r="AL146" s="172">
        <f>MAX(VLOOKUP($C146,Calc_OppAtt!$A$47:$AM$66,AL$2+1,FALSE),VLOOKUP($D146,Calc_OppAtt!$A$47:$AM$66,AL$2+1,FALSE))</f>
        <v>0.6286834896</v>
      </c>
      <c r="AM146" s="172">
        <f>MAX(VLOOKUP($C146,Calc_OppAtt!$A$47:$AM$66,AM$2+1,FALSE),VLOOKUP($D146,Calc_OppAtt!$A$47:$AM$66,AM$2+1,FALSE))</f>
        <v>1.493123755</v>
      </c>
      <c r="AN146" s="172">
        <f>MAX(VLOOKUP($C146,Calc_OppAtt!$A$47:$AM$66,AN$2+1,FALSE),VLOOKUP($D146,Calc_OppAtt!$A$47:$AM$66,AN$2+1,FALSE))</f>
        <v>0.6286834896</v>
      </c>
      <c r="AO146" s="172">
        <f>MAX(VLOOKUP($C146,Calc_OppAtt!$A$47:$AM$66,AO$2+1,FALSE),VLOOKUP($D146,Calc_OppAtt!$A$47:$AM$66,AO$2+1,FALSE))</f>
        <v>1.178781636</v>
      </c>
      <c r="AP146" s="172">
        <f>MAX(VLOOKUP($C146,Calc_OppAtt!$A$47:$AM$66,AP$2+1,FALSE),VLOOKUP($D146,Calc_OppAtt!$A$47:$AM$66,AP$2+1,FALSE))</f>
        <v>1.218074681</v>
      </c>
      <c r="AQ146" s="170"/>
      <c r="AR146" s="170"/>
    </row>
    <row r="147" ht="12.75" customHeight="1">
      <c r="A147" s="170">
        <f t="shared" si="1"/>
        <v>10</v>
      </c>
      <c r="B147" s="170">
        <f t="shared" si="2"/>
        <v>20</v>
      </c>
      <c r="C147" s="140" t="str">
        <f t="array" ref="C147">INDEX(Fixtures!$A$2:$A$21,A147)</f>
        <v>Huddersfield</v>
      </c>
      <c r="D147" s="140" t="str">
        <f t="array" ref="D147">INDEX(Fixtures!$A$2:$A$21,B147)</f>
        <v>Wolves</v>
      </c>
      <c r="E147" s="172">
        <f>MAX(VLOOKUP($C147,Calc_OppAtt!$A$47:$AM$66,E$2+1,FALSE),VLOOKUP($D147,Calc_OppAtt!$A$47:$AM$66,E$2+1,FALSE))</f>
        <v>1.414538412</v>
      </c>
      <c r="F147" s="172">
        <f>MAX(VLOOKUP($C147,Calc_OppAtt!$A$47:$AM$66,F$2+1,FALSE),VLOOKUP($D147,Calc_OppAtt!$A$47:$AM$66,F$2+1,FALSE))</f>
        <v>0.8644402649</v>
      </c>
      <c r="G147" s="172">
        <f>MAX(VLOOKUP($C147,Calc_OppAtt!$A$47:$AM$66,G$2+1,FALSE),VLOOKUP($D147,Calc_OppAtt!$A$47:$AM$66,G$2+1,FALSE))</f>
        <v>1.170479452</v>
      </c>
      <c r="H147" s="172">
        <f>MAX(VLOOKUP($C147,Calc_OppAtt!$A$47:$AM$66,H$2+1,FALSE),VLOOKUP($D147,Calc_OppAtt!$A$47:$AM$66,H$2+1,FALSE))</f>
        <v>1.021610951</v>
      </c>
      <c r="I147" s="172">
        <f>MAX(VLOOKUP($C147,Calc_OppAtt!$A$47:$AM$66,I$2+1,FALSE),VLOOKUP($D147,Calc_OppAtt!$A$47:$AM$66,I$2+1,FALSE))</f>
        <v>1.100196294</v>
      </c>
      <c r="J147" s="172">
        <f>MAX(VLOOKUP($C147,Calc_OppAtt!$A$47:$AM$66,J$2+1,FALSE),VLOOKUP($D147,Calc_OppAtt!$A$47:$AM$66,J$2+1,FALSE))</f>
        <v>0.8644402649</v>
      </c>
      <c r="K147" s="172">
        <f>MAX(VLOOKUP($C147,Calc_OppAtt!$A$47:$AM$66,K$2+1,FALSE),VLOOKUP($D147,Calc_OppAtt!$A$47:$AM$66,K$2+1,FALSE))</f>
        <v>1.178781636</v>
      </c>
      <c r="L147" s="172">
        <f>MAX(VLOOKUP($C147,Calc_OppAtt!$A$47:$AM$66,L$2+1,FALSE),VLOOKUP($D147,Calc_OppAtt!$A$47:$AM$66,L$2+1,FALSE))</f>
        <v>1.060903995</v>
      </c>
      <c r="M147" s="172">
        <f>MAX(VLOOKUP($C147,Calc_OppAtt!$A$47:$AM$66,M$2+1,FALSE),VLOOKUP($D147,Calc_OppAtt!$A$47:$AM$66,M$2+1,FALSE))</f>
        <v>1.296660024</v>
      </c>
      <c r="N147" s="172">
        <f>MAX(VLOOKUP($C147,Calc_OppAtt!$A$47:$AM$66,N$2+1,FALSE),VLOOKUP($D147,Calc_OppAtt!$A$47:$AM$66,N$2+1,FALSE))</f>
        <v>1.218074681</v>
      </c>
      <c r="O147" s="172">
        <f>MAX(VLOOKUP($C147,Calc_OppAtt!$A$47:$AM$66,O$2+1,FALSE),VLOOKUP($D147,Calc_OppAtt!$A$47:$AM$66,O$2+1,FALSE))</f>
        <v>1.475821918</v>
      </c>
      <c r="P147" s="172">
        <f>MAX(VLOOKUP($C147,Calc_OppAtt!$A$47:$AM$66,P$2+1,FALSE),VLOOKUP($D147,Calc_OppAtt!$A$47:$AM$66,P$2+1,FALSE))</f>
        <v>1.65029444</v>
      </c>
      <c r="Q147" s="172">
        <f>MAX(VLOOKUP($C147,Calc_OppAtt!$A$47:$AM$66,Q$2+1,FALSE),VLOOKUP($D147,Calc_OppAtt!$A$47:$AM$66,Q$2+1,FALSE))</f>
        <v>1.296660024</v>
      </c>
      <c r="R147" s="172">
        <f>MAX(VLOOKUP($C147,Calc_OppAtt!$A$47:$AM$66,R$2+1,FALSE),VLOOKUP($D147,Calc_OppAtt!$A$47:$AM$66,R$2+1,FALSE))</f>
        <v>1.139489338</v>
      </c>
      <c r="S147" s="172">
        <f>MAX(VLOOKUP($C147,Calc_OppAtt!$A$47:$AM$66,S$2+1,FALSE),VLOOKUP($D147,Calc_OppAtt!$A$47:$AM$66,S$2+1,FALSE))</f>
        <v>1.178781636</v>
      </c>
      <c r="T147" s="172">
        <f>MAX(VLOOKUP($C147,Calc_OppAtt!$A$47:$AM$66,T$2+1,FALSE),VLOOKUP($D147,Calc_OppAtt!$A$47:$AM$66,T$2+1,FALSE))</f>
        <v>0.785854922</v>
      </c>
      <c r="U147" s="172">
        <f>MAX(VLOOKUP($C147,Calc_OppAtt!$A$47:$AM$66,U$2+1,FALSE),VLOOKUP($D147,Calc_OppAtt!$A$47:$AM$66,U$2+1,FALSE))</f>
        <v>1.218074681</v>
      </c>
      <c r="V147" s="172">
        <f>MAX(VLOOKUP($C147,Calc_OppAtt!$A$47:$AM$66,V$2+1,FALSE),VLOOKUP($D147,Calc_OppAtt!$A$47:$AM$66,V$2+1,FALSE))</f>
        <v>1.178781636</v>
      </c>
      <c r="W147" s="172">
        <f>MAX(VLOOKUP($C147,Calc_OppAtt!$A$47:$AM$66,W$2+1,FALSE),VLOOKUP($D147,Calc_OppAtt!$A$47:$AM$66,W$2+1,FALSE))</f>
        <v>1.04</v>
      </c>
      <c r="X147" s="172">
        <f>MAX(VLOOKUP($C147,Calc_OppAtt!$A$47:$AM$66,X$2+1,FALSE),VLOOKUP($D147,Calc_OppAtt!$A$47:$AM$66,X$2+1,FALSE))</f>
        <v>1.04</v>
      </c>
      <c r="Y147" s="172">
        <f>MAX(VLOOKUP($C147,Calc_OppAtt!$A$47:$AM$66,Y$2+1,FALSE),VLOOKUP($D147,Calc_OppAtt!$A$47:$AM$66,Y$2+1,FALSE))</f>
        <v>1.100196294</v>
      </c>
      <c r="Z147" s="172">
        <f>MAX(VLOOKUP($C147,Calc_OppAtt!$A$47:$AM$66,Z$2+1,FALSE),VLOOKUP($D147,Calc_OppAtt!$A$47:$AM$66,Z$2+1,FALSE))</f>
        <v>0.9788235294</v>
      </c>
      <c r="AA147" s="172">
        <f>MAX(VLOOKUP($C147,Calc_OppAtt!$A$47:$AM$66,AA$2+1,FALSE),VLOOKUP($D147,Calc_OppAtt!$A$47:$AM$66,AA$2+1,FALSE))</f>
        <v>1.493123755</v>
      </c>
      <c r="AB147" s="172">
        <f>MAX(VLOOKUP($C147,Calc_OppAtt!$A$47:$AM$66,AB$2+1,FALSE),VLOOKUP($D147,Calc_OppAtt!$A$47:$AM$66,AB$2+1,FALSE))</f>
        <v>1.65029444</v>
      </c>
      <c r="AC147" s="172">
        <f>MAX(VLOOKUP($C147,Calc_OppAtt!$A$47:$AM$66,AC$2+1,FALSE),VLOOKUP($D147,Calc_OppAtt!$A$47:$AM$66,AC$2+1,FALSE))</f>
        <v>0.8644402649</v>
      </c>
      <c r="AD147" s="172">
        <f>MAX(VLOOKUP($C147,Calc_OppAtt!$A$47:$AM$66,AD$2+1,FALSE),VLOOKUP($D147,Calc_OppAtt!$A$47:$AM$66,AD$2+1,FALSE))</f>
        <v>1.218074681</v>
      </c>
      <c r="AE147" s="172">
        <f>MAX(VLOOKUP($C147,Calc_OppAtt!$A$47:$AM$66,AE$2+1,FALSE),VLOOKUP($D147,Calc_OppAtt!$A$47:$AM$66,AE$2+1,FALSE))</f>
        <v>1.178781636</v>
      </c>
      <c r="AF147" s="172">
        <f>MAX(VLOOKUP($C147,Calc_OppAtt!$A$47:$AM$66,AF$2+1,FALSE),VLOOKUP($D147,Calc_OppAtt!$A$47:$AM$66,AF$2+1,FALSE))</f>
        <v>1.06869863</v>
      </c>
      <c r="AG147" s="172">
        <f>MAX(VLOOKUP($C147,Calc_OppAtt!$A$47:$AM$66,AG$2+1,FALSE),VLOOKUP($D147,Calc_OppAtt!$A$47:$AM$66,AG$2+1,FALSE))</f>
        <v>1.170479452</v>
      </c>
      <c r="AH147" s="172">
        <f>MAX(VLOOKUP($C147,Calc_OppAtt!$A$47:$AM$66,AH$2+1,FALSE),VLOOKUP($D147,Calc_OppAtt!$A$47:$AM$66,AH$2+1,FALSE))</f>
        <v>1.218074681</v>
      </c>
      <c r="AI147" s="172">
        <f>MAX(VLOOKUP($C147,Calc_OppAtt!$A$47:$AM$66,AI$2+1,FALSE),VLOOKUP($D147,Calc_OppAtt!$A$47:$AM$66,AI$2+1,FALSE))</f>
        <v>1.218074681</v>
      </c>
      <c r="AJ147" s="172">
        <f>MAX(VLOOKUP($C147,Calc_OppAtt!$A$47:$AM$66,AJ$2+1,FALSE),VLOOKUP($D147,Calc_OppAtt!$A$47:$AM$66,AJ$2+1,FALSE))</f>
        <v>1.060903995</v>
      </c>
      <c r="AK147" s="172">
        <f>MAX(VLOOKUP($C147,Calc_OppAtt!$A$47:$AM$66,AK$2+1,FALSE),VLOOKUP($D147,Calc_OppAtt!$A$47:$AM$66,AK$2+1,FALSE))</f>
        <v>1.493123755</v>
      </c>
      <c r="AL147" s="172">
        <f>MAX(VLOOKUP($C147,Calc_OppAtt!$A$47:$AM$66,AL$2+1,FALSE),VLOOKUP($D147,Calc_OppAtt!$A$47:$AM$66,AL$2+1,FALSE))</f>
        <v>1.021610951</v>
      </c>
      <c r="AM147" s="172">
        <f>MAX(VLOOKUP($C147,Calc_OppAtt!$A$47:$AM$66,AM$2+1,FALSE),VLOOKUP($D147,Calc_OppAtt!$A$47:$AM$66,AM$2+1,FALSE))</f>
        <v>1.296660024</v>
      </c>
      <c r="AN147" s="172">
        <f>MAX(VLOOKUP($C147,Calc_OppAtt!$A$47:$AM$66,AN$2+1,FALSE),VLOOKUP($D147,Calc_OppAtt!$A$47:$AM$66,AN$2+1,FALSE))</f>
        <v>1.218074681</v>
      </c>
      <c r="AO147" s="172">
        <f>MAX(VLOOKUP($C147,Calc_OppAtt!$A$47:$AM$66,AO$2+1,FALSE),VLOOKUP($D147,Calc_OppAtt!$A$47:$AM$66,AO$2+1,FALSE))</f>
        <v>1.475821918</v>
      </c>
      <c r="AP147" s="172">
        <f>MAX(VLOOKUP($C147,Calc_OppAtt!$A$47:$AM$66,AP$2+1,FALSE),VLOOKUP($D147,Calc_OppAtt!$A$47:$AM$66,AP$2+1,FALSE))</f>
        <v>1.021610951</v>
      </c>
      <c r="AQ147" s="170"/>
      <c r="AR147" s="170"/>
    </row>
    <row r="148" ht="12.75" customHeight="1">
      <c r="A148" s="170">
        <f t="shared" si="1"/>
        <v>11</v>
      </c>
      <c r="B148" s="170">
        <f t="shared" si="2"/>
        <v>12</v>
      </c>
      <c r="C148" s="140" t="str">
        <f t="array" ref="C148">INDEX(Fixtures!$A$2:$A$21,A148)</f>
        <v>Leicester</v>
      </c>
      <c r="D148" s="140" t="str">
        <f t="array" ref="D148">INDEX(Fixtures!$A$2:$A$21,B148)</f>
        <v>Liverpool</v>
      </c>
      <c r="E148" s="172">
        <f>MAX(VLOOKUP($C148,Calc_OppAtt!$A$47:$AM$66,E$2+1,FALSE),VLOOKUP($D148,Calc_OppAtt!$A$47:$AM$66,E$2+1,FALSE))</f>
        <v>1.65029444</v>
      </c>
      <c r="F148" s="172">
        <f>MAX(VLOOKUP($C148,Calc_OppAtt!$A$47:$AM$66,F$2+1,FALSE),VLOOKUP($D148,Calc_OppAtt!$A$47:$AM$66,F$2+1,FALSE))</f>
        <v>1.06869863</v>
      </c>
      <c r="G148" s="172">
        <f>MAX(VLOOKUP($C148,Calc_OppAtt!$A$47:$AM$66,G$2+1,FALSE),VLOOKUP($D148,Calc_OppAtt!$A$47:$AM$66,G$2+1,FALSE))</f>
        <v>1.139489338</v>
      </c>
      <c r="H148" s="172">
        <f>MAX(VLOOKUP($C148,Calc_OppAtt!$A$47:$AM$66,H$2+1,FALSE),VLOOKUP($D148,Calc_OppAtt!$A$47:$AM$66,H$2+1,FALSE))</f>
        <v>1.100196294</v>
      </c>
      <c r="I148" s="172">
        <f>MAX(VLOOKUP($C148,Calc_OppAtt!$A$47:$AM$66,I$2+1,FALSE),VLOOKUP($D148,Calc_OppAtt!$A$47:$AM$66,I$2+1,FALSE))</f>
        <v>1.178781636</v>
      </c>
      <c r="J148" s="172">
        <f>MAX(VLOOKUP($C148,Calc_OppAtt!$A$47:$AM$66,J$2+1,FALSE),VLOOKUP($D148,Calc_OppAtt!$A$47:$AM$66,J$2+1,FALSE))</f>
        <v>1.296660024</v>
      </c>
      <c r="K148" s="172">
        <f>MAX(VLOOKUP($C148,Calc_OppAtt!$A$47:$AM$66,K$2+1,FALSE),VLOOKUP($D148,Calc_OppAtt!$A$47:$AM$66,K$2+1,FALSE))</f>
        <v>0.6679765344</v>
      </c>
      <c r="L148" s="172">
        <f>MAX(VLOOKUP($C148,Calc_OppAtt!$A$47:$AM$66,L$2+1,FALSE),VLOOKUP($D148,Calc_OppAtt!$A$47:$AM$66,L$2+1,FALSE))</f>
        <v>1.414538412</v>
      </c>
      <c r="M148" s="172">
        <f>MAX(VLOOKUP($C148,Calc_OppAtt!$A$47:$AM$66,M$2+1,FALSE),VLOOKUP($D148,Calc_OppAtt!$A$47:$AM$66,M$2+1,FALSE))</f>
        <v>0.9823179059</v>
      </c>
      <c r="N148" s="172">
        <f>MAX(VLOOKUP($C148,Calc_OppAtt!$A$47:$AM$66,N$2+1,FALSE),VLOOKUP($D148,Calc_OppAtt!$A$47:$AM$66,N$2+1,FALSE))</f>
        <v>1.65029444</v>
      </c>
      <c r="O148" s="172">
        <f>MAX(VLOOKUP($C148,Calc_OppAtt!$A$47:$AM$66,O$2+1,FALSE),VLOOKUP($D148,Calc_OppAtt!$A$47:$AM$66,O$2+1,FALSE))</f>
        <v>0.9788235294</v>
      </c>
      <c r="P148" s="172">
        <f>MAX(VLOOKUP($C148,Calc_OppAtt!$A$47:$AM$66,P$2+1,FALSE),VLOOKUP($D148,Calc_OppAtt!$A$47:$AM$66,P$2+1,FALSE))</f>
        <v>1.475821918</v>
      </c>
      <c r="Q148" s="172">
        <f>MAX(VLOOKUP($C148,Calc_OppAtt!$A$47:$AM$66,Q$2+1,FALSE),VLOOKUP($D148,Calc_OppAtt!$A$47:$AM$66,Q$2+1,FALSE))</f>
        <v>1.218074681</v>
      </c>
      <c r="R148" s="172">
        <f>MAX(VLOOKUP($C148,Calc_OppAtt!$A$47:$AM$66,R$2+1,FALSE),VLOOKUP($D148,Calc_OppAtt!$A$47:$AM$66,R$2+1,FALSE))</f>
        <v>1.414538412</v>
      </c>
      <c r="S148" s="172">
        <f>MAX(VLOOKUP($C148,Calc_OppAtt!$A$47:$AM$66,S$2+1,FALSE),VLOOKUP($D148,Calc_OppAtt!$A$47:$AM$66,S$2+1,FALSE))</f>
        <v>1.04</v>
      </c>
      <c r="T148" s="172">
        <f>MAX(VLOOKUP($C148,Calc_OppAtt!$A$47:$AM$66,T$2+1,FALSE),VLOOKUP($D148,Calc_OppAtt!$A$47:$AM$66,T$2+1,FALSE))</f>
        <v>1.178781636</v>
      </c>
      <c r="U148" s="172">
        <f>MAX(VLOOKUP($C148,Calc_OppAtt!$A$47:$AM$66,U$2+1,FALSE),VLOOKUP($D148,Calc_OppAtt!$A$47:$AM$66,U$2+1,FALSE))</f>
        <v>1.060903995</v>
      </c>
      <c r="V148" s="172">
        <f>MAX(VLOOKUP($C148,Calc_OppAtt!$A$47:$AM$66,V$2+1,FALSE),VLOOKUP($D148,Calc_OppAtt!$A$47:$AM$66,V$2+1,FALSE))</f>
        <v>1.101176471</v>
      </c>
      <c r="W148" s="172">
        <f>MAX(VLOOKUP($C148,Calc_OppAtt!$A$47:$AM$66,W$2+1,FALSE),VLOOKUP($D148,Calc_OppAtt!$A$47:$AM$66,W$2+1,FALSE))</f>
        <v>1.178781636</v>
      </c>
      <c r="X148" s="172">
        <f>MAX(VLOOKUP($C148,Calc_OppAtt!$A$47:$AM$66,X$2+1,FALSE),VLOOKUP($D148,Calc_OppAtt!$A$47:$AM$66,X$2+1,FALSE))</f>
        <v>1.218074681</v>
      </c>
      <c r="Y148" s="172">
        <f>MAX(VLOOKUP($C148,Calc_OppAtt!$A$47:$AM$66,Y$2+1,FALSE),VLOOKUP($D148,Calc_OppAtt!$A$47:$AM$66,Y$2+1,FALSE))</f>
        <v>0.8644402649</v>
      </c>
      <c r="Z148" s="172">
        <f>MAX(VLOOKUP($C148,Calc_OppAtt!$A$47:$AM$66,Z$2+1,FALSE),VLOOKUP($D148,Calc_OppAtt!$A$47:$AM$66,Z$2+1,FALSE))</f>
        <v>1.178781636</v>
      </c>
      <c r="AA148" s="172">
        <f>MAX(VLOOKUP($C148,Calc_OppAtt!$A$47:$AM$66,AA$2+1,FALSE),VLOOKUP($D148,Calc_OppAtt!$A$47:$AM$66,AA$2+1,FALSE))</f>
        <v>1.101176471</v>
      </c>
      <c r="AB148" s="172">
        <f>MAX(VLOOKUP($C148,Calc_OppAtt!$A$47:$AM$66,AB$2+1,FALSE),VLOOKUP($D148,Calc_OppAtt!$A$47:$AM$66,AB$2+1,FALSE))</f>
        <v>1.493123755</v>
      </c>
      <c r="AC148" s="172">
        <f>MAX(VLOOKUP($C148,Calc_OppAtt!$A$47:$AM$66,AC$2+1,FALSE),VLOOKUP($D148,Calc_OppAtt!$A$47:$AM$66,AC$2+1,FALSE))</f>
        <v>1.021610951</v>
      </c>
      <c r="AD148" s="172">
        <f>MAX(VLOOKUP($C148,Calc_OppAtt!$A$47:$AM$66,AD$2+1,FALSE),VLOOKUP($D148,Calc_OppAtt!$A$47:$AM$66,AD$2+1,FALSE))</f>
        <v>1.218074681</v>
      </c>
      <c r="AE148" s="172">
        <f>MAX(VLOOKUP($C148,Calc_OppAtt!$A$47:$AM$66,AE$2+1,FALSE),VLOOKUP($D148,Calc_OppAtt!$A$47:$AM$66,AE$2+1,FALSE))</f>
        <v>1.100196294</v>
      </c>
      <c r="AF148" s="172">
        <f>MAX(VLOOKUP($C148,Calc_OppAtt!$A$47:$AM$66,AF$2+1,FALSE),VLOOKUP($D148,Calc_OppAtt!$A$47:$AM$66,AF$2+1,FALSE))</f>
        <v>1.296660024</v>
      </c>
      <c r="AG148" s="172">
        <f>MAX(VLOOKUP($C148,Calc_OppAtt!$A$47:$AM$66,AG$2+1,FALSE),VLOOKUP($D148,Calc_OppAtt!$A$47:$AM$66,AG$2+1,FALSE))</f>
        <v>1.218074681</v>
      </c>
      <c r="AH148" s="172">
        <f>MAX(VLOOKUP($C148,Calc_OppAtt!$A$47:$AM$66,AH$2+1,FALSE),VLOOKUP($D148,Calc_OppAtt!$A$47:$AM$66,AH$2+1,FALSE))</f>
        <v>1.475821918</v>
      </c>
      <c r="AI148" s="172">
        <f>MAX(VLOOKUP($C148,Calc_OppAtt!$A$47:$AM$66,AI$2+1,FALSE),VLOOKUP($D148,Calc_OppAtt!$A$47:$AM$66,AI$2+1,FALSE))</f>
        <v>1.04</v>
      </c>
      <c r="AJ148" s="172">
        <f>MAX(VLOOKUP($C148,Calc_OppAtt!$A$47:$AM$66,AJ$2+1,FALSE),VLOOKUP($D148,Calc_OppAtt!$A$47:$AM$66,AJ$2+1,FALSE))</f>
        <v>1.218074681</v>
      </c>
      <c r="AK148" s="172">
        <f>MAX(VLOOKUP($C148,Calc_OppAtt!$A$47:$AM$66,AK$2+1,FALSE),VLOOKUP($D148,Calc_OppAtt!$A$47:$AM$66,AK$2+1,FALSE))</f>
        <v>1.021610951</v>
      </c>
      <c r="AL148" s="172">
        <f>MAX(VLOOKUP($C148,Calc_OppAtt!$A$47:$AM$66,AL$2+1,FALSE),VLOOKUP($D148,Calc_OppAtt!$A$47:$AM$66,AL$2+1,FALSE))</f>
        <v>1.178781636</v>
      </c>
      <c r="AM148" s="172">
        <f>MAX(VLOOKUP($C148,Calc_OppAtt!$A$47:$AM$66,AM$2+1,FALSE),VLOOKUP($D148,Calc_OppAtt!$A$47:$AM$66,AM$2+1,FALSE))</f>
        <v>1.021610951</v>
      </c>
      <c r="AN148" s="172">
        <f>MAX(VLOOKUP($C148,Calc_OppAtt!$A$47:$AM$66,AN$2+1,FALSE),VLOOKUP($D148,Calc_OppAtt!$A$47:$AM$66,AN$2+1,FALSE))</f>
        <v>1.296660024</v>
      </c>
      <c r="AO148" s="172">
        <f>MAX(VLOOKUP($C148,Calc_OppAtt!$A$47:$AM$66,AO$2+1,FALSE),VLOOKUP($D148,Calc_OppAtt!$A$47:$AM$66,AO$2+1,FALSE))</f>
        <v>0.6679765344</v>
      </c>
      <c r="AP148" s="172">
        <f>MAX(VLOOKUP($C148,Calc_OppAtt!$A$47:$AM$66,AP$2+1,FALSE),VLOOKUP($D148,Calc_OppAtt!$A$47:$AM$66,AP$2+1,FALSE))</f>
        <v>1.06869863</v>
      </c>
      <c r="AQ148" s="170"/>
      <c r="AR148" s="170"/>
    </row>
    <row r="149" ht="12.75" customHeight="1">
      <c r="A149" s="170">
        <f t="shared" si="1"/>
        <v>11</v>
      </c>
      <c r="B149" s="170">
        <f t="shared" si="2"/>
        <v>13</v>
      </c>
      <c r="C149" s="140" t="str">
        <f t="array" ref="C149">INDEX(Fixtures!$A$2:$A$21,A149)</f>
        <v>Leicester</v>
      </c>
      <c r="D149" s="140" t="str">
        <f t="array" ref="D149">INDEX(Fixtures!$A$2:$A$21,B149)</f>
        <v>Man City</v>
      </c>
      <c r="E149" s="172">
        <f>MAX(VLOOKUP($C149,Calc_OppAtt!$A$47:$AM$66,E$2+1,FALSE),VLOOKUP($D149,Calc_OppAtt!$A$47:$AM$66,E$2+1,FALSE))</f>
        <v>0.785854922</v>
      </c>
      <c r="F149" s="172">
        <f>MAX(VLOOKUP($C149,Calc_OppAtt!$A$47:$AM$66,F$2+1,FALSE),VLOOKUP($D149,Calc_OppAtt!$A$47:$AM$66,F$2+1,FALSE))</f>
        <v>1.296660024</v>
      </c>
      <c r="G149" s="172">
        <f>MAX(VLOOKUP($C149,Calc_OppAtt!$A$47:$AM$66,G$2+1,FALSE),VLOOKUP($D149,Calc_OppAtt!$A$47:$AM$66,G$2+1,FALSE))</f>
        <v>1.101176471</v>
      </c>
      <c r="H149" s="172">
        <f>MAX(VLOOKUP($C149,Calc_OppAtt!$A$47:$AM$66,H$2+1,FALSE),VLOOKUP($D149,Calc_OppAtt!$A$47:$AM$66,H$2+1,FALSE))</f>
        <v>1.178781636</v>
      </c>
      <c r="I149" s="172">
        <f>MAX(VLOOKUP($C149,Calc_OppAtt!$A$47:$AM$66,I$2+1,FALSE),VLOOKUP($D149,Calc_OppAtt!$A$47:$AM$66,I$2+1,FALSE))</f>
        <v>1.475821918</v>
      </c>
      <c r="J149" s="172">
        <f>MAX(VLOOKUP($C149,Calc_OppAtt!$A$47:$AM$66,J$2+1,FALSE),VLOOKUP($D149,Calc_OppAtt!$A$47:$AM$66,J$2+1,FALSE))</f>
        <v>1.296660024</v>
      </c>
      <c r="K149" s="172">
        <f>MAX(VLOOKUP($C149,Calc_OppAtt!$A$47:$AM$66,K$2+1,FALSE),VLOOKUP($D149,Calc_OppAtt!$A$47:$AM$66,K$2+1,FALSE))</f>
        <v>1.139489338</v>
      </c>
      <c r="L149" s="172">
        <f>MAX(VLOOKUP($C149,Calc_OppAtt!$A$47:$AM$66,L$2+1,FALSE),VLOOKUP($D149,Calc_OppAtt!$A$47:$AM$66,L$2+1,FALSE))</f>
        <v>1.414538412</v>
      </c>
      <c r="M149" s="172">
        <f>MAX(VLOOKUP($C149,Calc_OppAtt!$A$47:$AM$66,M$2+1,FALSE),VLOOKUP($D149,Calc_OppAtt!$A$47:$AM$66,M$2+1,FALSE))</f>
        <v>0.8644402649</v>
      </c>
      <c r="N149" s="172">
        <f>MAX(VLOOKUP($C149,Calc_OppAtt!$A$47:$AM$66,N$2+1,FALSE),VLOOKUP($D149,Calc_OppAtt!$A$47:$AM$66,N$2+1,FALSE))</f>
        <v>1.65029444</v>
      </c>
      <c r="O149" s="172">
        <f>MAX(VLOOKUP($C149,Calc_OppAtt!$A$47:$AM$66,O$2+1,FALSE),VLOOKUP($D149,Calc_OppAtt!$A$47:$AM$66,O$2+1,FALSE))</f>
        <v>1.178781636</v>
      </c>
      <c r="P149" s="172">
        <f>MAX(VLOOKUP($C149,Calc_OppAtt!$A$47:$AM$66,P$2+1,FALSE),VLOOKUP($D149,Calc_OppAtt!$A$47:$AM$66,P$2+1,FALSE))</f>
        <v>0.8644402649</v>
      </c>
      <c r="Q149" s="172">
        <f>MAX(VLOOKUP($C149,Calc_OppAtt!$A$47:$AM$66,Q$2+1,FALSE),VLOOKUP($D149,Calc_OppAtt!$A$47:$AM$66,Q$2+1,FALSE))</f>
        <v>1.021610951</v>
      </c>
      <c r="R149" s="172">
        <f>MAX(VLOOKUP($C149,Calc_OppAtt!$A$47:$AM$66,R$2+1,FALSE),VLOOKUP($D149,Calc_OppAtt!$A$47:$AM$66,R$2+1,FALSE))</f>
        <v>1.296660024</v>
      </c>
      <c r="S149" s="172">
        <f>MAX(VLOOKUP($C149,Calc_OppAtt!$A$47:$AM$66,S$2+1,FALSE),VLOOKUP($D149,Calc_OppAtt!$A$47:$AM$66,S$2+1,FALSE))</f>
        <v>1.218074681</v>
      </c>
      <c r="T149" s="172">
        <f>MAX(VLOOKUP($C149,Calc_OppAtt!$A$47:$AM$66,T$2+1,FALSE),VLOOKUP($D149,Calc_OppAtt!$A$47:$AM$66,T$2+1,FALSE))</f>
        <v>0.785854922</v>
      </c>
      <c r="U149" s="172">
        <f>MAX(VLOOKUP($C149,Calc_OppAtt!$A$47:$AM$66,U$2+1,FALSE),VLOOKUP($D149,Calc_OppAtt!$A$47:$AM$66,U$2+1,FALSE))</f>
        <v>1.414538412</v>
      </c>
      <c r="V149" s="172">
        <f>MAX(VLOOKUP($C149,Calc_OppAtt!$A$47:$AM$66,V$2+1,FALSE),VLOOKUP($D149,Calc_OppAtt!$A$47:$AM$66,V$2+1,FALSE))</f>
        <v>1.100196294</v>
      </c>
      <c r="W149" s="172">
        <f>MAX(VLOOKUP($C149,Calc_OppAtt!$A$47:$AM$66,W$2+1,FALSE),VLOOKUP($D149,Calc_OppAtt!$A$47:$AM$66,W$2+1,FALSE))</f>
        <v>0.8644402649</v>
      </c>
      <c r="X149" s="172">
        <f>MAX(VLOOKUP($C149,Calc_OppAtt!$A$47:$AM$66,X$2+1,FALSE),VLOOKUP($D149,Calc_OppAtt!$A$47:$AM$66,X$2+1,FALSE))</f>
        <v>1.170479452</v>
      </c>
      <c r="Y149" s="172">
        <f>MAX(VLOOKUP($C149,Calc_OppAtt!$A$47:$AM$66,Y$2+1,FALSE),VLOOKUP($D149,Calc_OppAtt!$A$47:$AM$66,Y$2+1,FALSE))</f>
        <v>1.100196294</v>
      </c>
      <c r="Z149" s="172">
        <f>MAX(VLOOKUP($C149,Calc_OppAtt!$A$47:$AM$66,Z$2+1,FALSE),VLOOKUP($D149,Calc_OppAtt!$A$47:$AM$66,Z$2+1,FALSE))</f>
        <v>1.178781636</v>
      </c>
      <c r="AA149" s="172">
        <f>MAX(VLOOKUP($C149,Calc_OppAtt!$A$47:$AM$66,AA$2+1,FALSE),VLOOKUP($D149,Calc_OppAtt!$A$47:$AM$66,AA$2+1,FALSE))</f>
        <v>1.101176471</v>
      </c>
      <c r="AB149" s="172">
        <f>MAX(VLOOKUP($C149,Calc_OppAtt!$A$47:$AM$66,AB$2+1,FALSE),VLOOKUP($D149,Calc_OppAtt!$A$47:$AM$66,AB$2+1,FALSE))</f>
        <v>0.6679765344</v>
      </c>
      <c r="AC149" s="172">
        <f>MAX(VLOOKUP($C149,Calc_OppAtt!$A$47:$AM$66,AC$2+1,FALSE),VLOOKUP($D149,Calc_OppAtt!$A$47:$AM$66,AC$2+1,FALSE))</f>
        <v>1.218074681</v>
      </c>
      <c r="AD149" s="172">
        <f>MAX(VLOOKUP($C149,Calc_OppAtt!$A$47:$AM$66,AD$2+1,FALSE),VLOOKUP($D149,Calc_OppAtt!$A$47:$AM$66,AD$2+1,FALSE))</f>
        <v>0.8644402649</v>
      </c>
      <c r="AE149" s="172">
        <f>MAX(VLOOKUP($C149,Calc_OppAtt!$A$47:$AM$66,AE$2+1,FALSE),VLOOKUP($D149,Calc_OppAtt!$A$47:$AM$66,AE$2+1,FALSE))</f>
        <v>1.100196294</v>
      </c>
      <c r="AF149" s="172">
        <f>MAX(VLOOKUP($C149,Calc_OppAtt!$A$47:$AM$66,AF$2+1,FALSE),VLOOKUP($D149,Calc_OppAtt!$A$47:$AM$66,AF$2+1,FALSE))</f>
        <v>1.65029444</v>
      </c>
      <c r="AG149" s="172">
        <f>MAX(VLOOKUP($C149,Calc_OppAtt!$A$47:$AM$66,AG$2+1,FALSE),VLOOKUP($D149,Calc_OppAtt!$A$47:$AM$66,AG$2+1,FALSE))</f>
        <v>1.218074681</v>
      </c>
      <c r="AH149" s="172">
        <f>MAX(VLOOKUP($C149,Calc_OppAtt!$A$47:$AM$66,AH$2+1,FALSE),VLOOKUP($D149,Calc_OppAtt!$A$47:$AM$66,AH$2+1,FALSE))</f>
        <v>1.475821918</v>
      </c>
      <c r="AI149" s="172">
        <f>MAX(VLOOKUP($C149,Calc_OppAtt!$A$47:$AM$66,AI$2+1,FALSE),VLOOKUP($D149,Calc_OppAtt!$A$47:$AM$66,AI$2+1,FALSE))</f>
        <v>0.6679765344</v>
      </c>
      <c r="AJ149" s="172">
        <f>MAX(VLOOKUP($C149,Calc_OppAtt!$A$47:$AM$66,AJ$2+1,FALSE),VLOOKUP($D149,Calc_OppAtt!$A$47:$AM$66,AJ$2+1,FALSE))</f>
        <v>1.218074681</v>
      </c>
      <c r="AK149" s="172">
        <f>MAX(VLOOKUP($C149,Calc_OppAtt!$A$47:$AM$66,AK$2+1,FALSE),VLOOKUP($D149,Calc_OppAtt!$A$47:$AM$66,AK$2+1,FALSE))</f>
        <v>1.170479452</v>
      </c>
      <c r="AL149" s="172">
        <f>MAX(VLOOKUP($C149,Calc_OppAtt!$A$47:$AM$66,AL$2+1,FALSE),VLOOKUP($D149,Calc_OppAtt!$A$47:$AM$66,AL$2+1,FALSE))</f>
        <v>1.178781636</v>
      </c>
      <c r="AM149" s="172">
        <f>MAX(VLOOKUP($C149,Calc_OppAtt!$A$47:$AM$66,AM$2+1,FALSE),VLOOKUP($D149,Calc_OppAtt!$A$47:$AM$66,AM$2+1,FALSE))</f>
        <v>1.021610951</v>
      </c>
      <c r="AN149" s="172">
        <f>MAX(VLOOKUP($C149,Calc_OppAtt!$A$47:$AM$66,AN$2+1,FALSE),VLOOKUP($D149,Calc_OppAtt!$A$47:$AM$66,AN$2+1,FALSE))</f>
        <v>1.218074681</v>
      </c>
      <c r="AO149" s="172">
        <f>MAX(VLOOKUP($C149,Calc_OppAtt!$A$47:$AM$66,AO$2+1,FALSE),VLOOKUP($D149,Calc_OppAtt!$A$47:$AM$66,AO$2+1,FALSE))</f>
        <v>1.493123755</v>
      </c>
      <c r="AP149" s="172">
        <f>MAX(VLOOKUP($C149,Calc_OppAtt!$A$47:$AM$66,AP$2+1,FALSE),VLOOKUP($D149,Calc_OppAtt!$A$47:$AM$66,AP$2+1,FALSE))</f>
        <v>0.9823179059</v>
      </c>
      <c r="AQ149" s="170"/>
      <c r="AR149" s="170"/>
    </row>
    <row r="150" ht="12.75" customHeight="1">
      <c r="A150" s="170">
        <f t="shared" si="1"/>
        <v>11</v>
      </c>
      <c r="B150" s="170">
        <f t="shared" si="2"/>
        <v>14</v>
      </c>
      <c r="C150" s="140" t="str">
        <f t="array" ref="C150">INDEX(Fixtures!$A$2:$A$21,A150)</f>
        <v>Leicester</v>
      </c>
      <c r="D150" s="140" t="str">
        <f t="array" ref="D150">INDEX(Fixtures!$A$2:$A$21,B150)</f>
        <v>Man Utd</v>
      </c>
      <c r="E150" s="172">
        <f>MAX(VLOOKUP($C150,Calc_OppAtt!$A$47:$AM$66,E$2+1,FALSE),VLOOKUP($D150,Calc_OppAtt!$A$47:$AM$66,E$2+1,FALSE))</f>
        <v>1.493123755</v>
      </c>
      <c r="F150" s="172">
        <f>MAX(VLOOKUP($C150,Calc_OppAtt!$A$47:$AM$66,F$2+1,FALSE),VLOOKUP($D150,Calc_OppAtt!$A$47:$AM$66,F$2+1,FALSE))</f>
        <v>1.06869863</v>
      </c>
      <c r="G150" s="172">
        <f>MAX(VLOOKUP($C150,Calc_OppAtt!$A$47:$AM$66,G$2+1,FALSE),VLOOKUP($D150,Calc_OppAtt!$A$47:$AM$66,G$2+1,FALSE))</f>
        <v>1.021610951</v>
      </c>
      <c r="H150" s="172">
        <f>MAX(VLOOKUP($C150,Calc_OppAtt!$A$47:$AM$66,H$2+1,FALSE),VLOOKUP($D150,Calc_OppAtt!$A$47:$AM$66,H$2+1,FALSE))</f>
        <v>1.100196294</v>
      </c>
      <c r="I150" s="172">
        <f>MAX(VLOOKUP($C150,Calc_OppAtt!$A$47:$AM$66,I$2+1,FALSE),VLOOKUP($D150,Calc_OppAtt!$A$47:$AM$66,I$2+1,FALSE))</f>
        <v>1.218074681</v>
      </c>
      <c r="J150" s="172">
        <f>MAX(VLOOKUP($C150,Calc_OppAtt!$A$47:$AM$66,J$2+1,FALSE),VLOOKUP($D150,Calc_OppAtt!$A$47:$AM$66,J$2+1,FALSE))</f>
        <v>1.296660024</v>
      </c>
      <c r="K150" s="172">
        <f>MAX(VLOOKUP($C150,Calc_OppAtt!$A$47:$AM$66,K$2+1,FALSE),VLOOKUP($D150,Calc_OppAtt!$A$47:$AM$66,K$2+1,FALSE))</f>
        <v>1.021610951</v>
      </c>
      <c r="L150" s="172">
        <f>MAX(VLOOKUP($C150,Calc_OppAtt!$A$47:$AM$66,L$2+1,FALSE),VLOOKUP($D150,Calc_OppAtt!$A$47:$AM$66,L$2+1,FALSE))</f>
        <v>1.414538412</v>
      </c>
      <c r="M150" s="172">
        <f>MAX(VLOOKUP($C150,Calc_OppAtt!$A$47:$AM$66,M$2+1,FALSE),VLOOKUP($D150,Calc_OppAtt!$A$47:$AM$66,M$2+1,FALSE))</f>
        <v>0.785854922</v>
      </c>
      <c r="N150" s="172">
        <f>MAX(VLOOKUP($C150,Calc_OppAtt!$A$47:$AM$66,N$2+1,FALSE),VLOOKUP($D150,Calc_OppAtt!$A$47:$AM$66,N$2+1,FALSE))</f>
        <v>1.65029444</v>
      </c>
      <c r="O150" s="172">
        <f>MAX(VLOOKUP($C150,Calc_OppAtt!$A$47:$AM$66,O$2+1,FALSE),VLOOKUP($D150,Calc_OppAtt!$A$47:$AM$66,O$2+1,FALSE))</f>
        <v>1.178781636</v>
      </c>
      <c r="P150" s="172">
        <f>MAX(VLOOKUP($C150,Calc_OppAtt!$A$47:$AM$66,P$2+1,FALSE),VLOOKUP($D150,Calc_OppAtt!$A$47:$AM$66,P$2+1,FALSE))</f>
        <v>0.8644402649</v>
      </c>
      <c r="Q150" s="172">
        <f>MAX(VLOOKUP($C150,Calc_OppAtt!$A$47:$AM$66,Q$2+1,FALSE),VLOOKUP($D150,Calc_OppAtt!$A$47:$AM$66,Q$2+1,FALSE))</f>
        <v>1.100196294</v>
      </c>
      <c r="R150" s="172">
        <f>MAX(VLOOKUP($C150,Calc_OppAtt!$A$47:$AM$66,R$2+1,FALSE),VLOOKUP($D150,Calc_OppAtt!$A$47:$AM$66,R$2+1,FALSE))</f>
        <v>1.296660024</v>
      </c>
      <c r="S150" s="172">
        <f>MAX(VLOOKUP($C150,Calc_OppAtt!$A$47:$AM$66,S$2+1,FALSE),VLOOKUP($D150,Calc_OppAtt!$A$47:$AM$66,S$2+1,FALSE))</f>
        <v>1.218074681</v>
      </c>
      <c r="T150" s="172">
        <f>MAX(VLOOKUP($C150,Calc_OppAtt!$A$47:$AM$66,T$2+1,FALSE),VLOOKUP($D150,Calc_OppAtt!$A$47:$AM$66,T$2+1,FALSE))</f>
        <v>1.475821918</v>
      </c>
      <c r="U150" s="172">
        <f>MAX(VLOOKUP($C150,Calc_OppAtt!$A$47:$AM$66,U$2+1,FALSE),VLOOKUP($D150,Calc_OppAtt!$A$47:$AM$66,U$2+1,FALSE))</f>
        <v>1.060903995</v>
      </c>
      <c r="V150" s="172">
        <f>MAX(VLOOKUP($C150,Calc_OppAtt!$A$47:$AM$66,V$2+1,FALSE),VLOOKUP($D150,Calc_OppAtt!$A$47:$AM$66,V$2+1,FALSE))</f>
        <v>0.9788235294</v>
      </c>
      <c r="W150" s="172">
        <f>MAX(VLOOKUP($C150,Calc_OppAtt!$A$47:$AM$66,W$2+1,FALSE),VLOOKUP($D150,Calc_OppAtt!$A$47:$AM$66,W$2+1,FALSE))</f>
        <v>1.296660024</v>
      </c>
      <c r="X150" s="172">
        <f>MAX(VLOOKUP($C150,Calc_OppAtt!$A$47:$AM$66,X$2+1,FALSE),VLOOKUP($D150,Calc_OppAtt!$A$47:$AM$66,X$2+1,FALSE))</f>
        <v>1.218074681</v>
      </c>
      <c r="Y150" s="172">
        <f>MAX(VLOOKUP($C150,Calc_OppAtt!$A$47:$AM$66,Y$2+1,FALSE),VLOOKUP($D150,Calc_OppAtt!$A$47:$AM$66,Y$2+1,FALSE))</f>
        <v>0.8644402649</v>
      </c>
      <c r="Z150" s="172">
        <f>MAX(VLOOKUP($C150,Calc_OppAtt!$A$47:$AM$66,Z$2+1,FALSE),VLOOKUP($D150,Calc_OppAtt!$A$47:$AM$66,Z$2+1,FALSE))</f>
        <v>1.178781636</v>
      </c>
      <c r="AA150" s="172">
        <f>MAX(VLOOKUP($C150,Calc_OppAtt!$A$47:$AM$66,AA$2+1,FALSE),VLOOKUP($D150,Calc_OppAtt!$A$47:$AM$66,AA$2+1,FALSE))</f>
        <v>1.139489338</v>
      </c>
      <c r="AB150" s="172">
        <f>MAX(VLOOKUP($C150,Calc_OppAtt!$A$47:$AM$66,AB$2+1,FALSE),VLOOKUP($D150,Calc_OppAtt!$A$47:$AM$66,AB$2+1,FALSE))</f>
        <v>0.8644402649</v>
      </c>
      <c r="AC150" s="172">
        <f>MAX(VLOOKUP($C150,Calc_OppAtt!$A$47:$AM$66,AC$2+1,FALSE),VLOOKUP($D150,Calc_OppAtt!$A$47:$AM$66,AC$2+1,FALSE))</f>
        <v>0.8644402649</v>
      </c>
      <c r="AD150" s="172">
        <f>MAX(VLOOKUP($C150,Calc_OppAtt!$A$47:$AM$66,AD$2+1,FALSE),VLOOKUP($D150,Calc_OppAtt!$A$47:$AM$66,AD$2+1,FALSE))</f>
        <v>1.04</v>
      </c>
      <c r="AE150" s="172">
        <f>MAX(VLOOKUP($C150,Calc_OppAtt!$A$47:$AM$66,AE$2+1,FALSE),VLOOKUP($D150,Calc_OppAtt!$A$47:$AM$66,AE$2+1,FALSE))</f>
        <v>1.100196294</v>
      </c>
      <c r="AF150" s="172">
        <f>MAX(VLOOKUP($C150,Calc_OppAtt!$A$47:$AM$66,AF$2+1,FALSE),VLOOKUP($D150,Calc_OppAtt!$A$47:$AM$66,AF$2+1,FALSE))</f>
        <v>1.139489338</v>
      </c>
      <c r="AG150" s="172">
        <f>MAX(VLOOKUP($C150,Calc_OppAtt!$A$47:$AM$66,AG$2+1,FALSE),VLOOKUP($D150,Calc_OppAtt!$A$47:$AM$66,AG$2+1,FALSE))</f>
        <v>1.218074681</v>
      </c>
      <c r="AH150" s="172">
        <f>MAX(VLOOKUP($C150,Calc_OppAtt!$A$47:$AM$66,AH$2+1,FALSE),VLOOKUP($D150,Calc_OppAtt!$A$47:$AM$66,AH$2+1,FALSE))</f>
        <v>1.475821918</v>
      </c>
      <c r="AI150" s="172">
        <f>MAX(VLOOKUP($C150,Calc_OppAtt!$A$47:$AM$66,AI$2+1,FALSE),VLOOKUP($D150,Calc_OppAtt!$A$47:$AM$66,AI$2+1,FALSE))</f>
        <v>0.6679765344</v>
      </c>
      <c r="AJ150" s="172">
        <f>MAX(VLOOKUP($C150,Calc_OppAtt!$A$47:$AM$66,AJ$2+1,FALSE),VLOOKUP($D150,Calc_OppAtt!$A$47:$AM$66,AJ$2+1,FALSE))</f>
        <v>1.296660024</v>
      </c>
      <c r="AK150" s="172">
        <f>MAX(VLOOKUP($C150,Calc_OppAtt!$A$47:$AM$66,AK$2+1,FALSE),VLOOKUP($D150,Calc_OppAtt!$A$47:$AM$66,AK$2+1,FALSE))</f>
        <v>1.101176471</v>
      </c>
      <c r="AL150" s="172">
        <f>MAX(VLOOKUP($C150,Calc_OppAtt!$A$47:$AM$66,AL$2+1,FALSE),VLOOKUP($D150,Calc_OppAtt!$A$47:$AM$66,AL$2+1,FALSE))</f>
        <v>1.65029444</v>
      </c>
      <c r="AM150" s="172">
        <f>MAX(VLOOKUP($C150,Calc_OppAtt!$A$47:$AM$66,AM$2+1,FALSE),VLOOKUP($D150,Calc_OppAtt!$A$47:$AM$66,AM$2+1,FALSE))</f>
        <v>1.021610951</v>
      </c>
      <c r="AN150" s="172">
        <f>MAX(VLOOKUP($C150,Calc_OppAtt!$A$47:$AM$66,AN$2+1,FALSE),VLOOKUP($D150,Calc_OppAtt!$A$47:$AM$66,AN$2+1,FALSE))</f>
        <v>1.218074681</v>
      </c>
      <c r="AO150" s="172">
        <f>MAX(VLOOKUP($C150,Calc_OppAtt!$A$47:$AM$66,AO$2+1,FALSE),VLOOKUP($D150,Calc_OppAtt!$A$47:$AM$66,AO$2+1,FALSE))</f>
        <v>0.9823179059</v>
      </c>
      <c r="AP150" s="172">
        <f>MAX(VLOOKUP($C150,Calc_OppAtt!$A$47:$AM$66,AP$2+1,FALSE),VLOOKUP($D150,Calc_OppAtt!$A$47:$AM$66,AP$2+1,FALSE))</f>
        <v>1.170479452</v>
      </c>
      <c r="AQ150" s="170"/>
      <c r="AR150" s="170"/>
    </row>
    <row r="151" ht="12.75" customHeight="1">
      <c r="A151" s="170">
        <f t="shared" si="1"/>
        <v>11</v>
      </c>
      <c r="B151" s="170">
        <f t="shared" si="2"/>
        <v>15</v>
      </c>
      <c r="C151" s="140" t="str">
        <f t="array" ref="C151">INDEX(Fixtures!$A$2:$A$21,A151)</f>
        <v>Leicester</v>
      </c>
      <c r="D151" s="140" t="str">
        <f t="array" ref="D151">INDEX(Fixtures!$A$2:$A$21,B151)</f>
        <v>Newcastle</v>
      </c>
      <c r="E151" s="172">
        <f>MAX(VLOOKUP($C151,Calc_OppAtt!$A$47:$AM$66,E$2+1,FALSE),VLOOKUP($D151,Calc_OppAtt!$A$47:$AM$66,E$2+1,FALSE))</f>
        <v>0.785854922</v>
      </c>
      <c r="F151" s="172">
        <f>MAX(VLOOKUP($C151,Calc_OppAtt!$A$47:$AM$66,F$2+1,FALSE),VLOOKUP($D151,Calc_OppAtt!$A$47:$AM$66,F$2+1,FALSE))</f>
        <v>1.06869863</v>
      </c>
      <c r="G151" s="172">
        <f>MAX(VLOOKUP($C151,Calc_OppAtt!$A$47:$AM$66,G$2+1,FALSE),VLOOKUP($D151,Calc_OppAtt!$A$47:$AM$66,G$2+1,FALSE))</f>
        <v>1.021610951</v>
      </c>
      <c r="H151" s="172">
        <f>MAX(VLOOKUP($C151,Calc_OppAtt!$A$47:$AM$66,H$2+1,FALSE),VLOOKUP($D151,Calc_OppAtt!$A$47:$AM$66,H$2+1,FALSE))</f>
        <v>1.100196294</v>
      </c>
      <c r="I151" s="172">
        <f>MAX(VLOOKUP($C151,Calc_OppAtt!$A$47:$AM$66,I$2+1,FALSE),VLOOKUP($D151,Calc_OppAtt!$A$47:$AM$66,I$2+1,FALSE))</f>
        <v>1.218074681</v>
      </c>
      <c r="J151" s="172">
        <f>MAX(VLOOKUP($C151,Calc_OppAtt!$A$47:$AM$66,J$2+1,FALSE),VLOOKUP($D151,Calc_OppAtt!$A$47:$AM$66,J$2+1,FALSE))</f>
        <v>1.296660024</v>
      </c>
      <c r="K151" s="172">
        <f>MAX(VLOOKUP($C151,Calc_OppAtt!$A$47:$AM$66,K$2+1,FALSE),VLOOKUP($D151,Calc_OppAtt!$A$47:$AM$66,K$2+1,FALSE))</f>
        <v>1.493123755</v>
      </c>
      <c r="L151" s="172">
        <f>MAX(VLOOKUP($C151,Calc_OppAtt!$A$47:$AM$66,L$2+1,FALSE),VLOOKUP($D151,Calc_OppAtt!$A$47:$AM$66,L$2+1,FALSE))</f>
        <v>1.414538412</v>
      </c>
      <c r="M151" s="172">
        <f>MAX(VLOOKUP($C151,Calc_OppAtt!$A$47:$AM$66,M$2+1,FALSE),VLOOKUP($D151,Calc_OppAtt!$A$47:$AM$66,M$2+1,FALSE))</f>
        <v>1.139489338</v>
      </c>
      <c r="N151" s="172">
        <f>MAX(VLOOKUP($C151,Calc_OppAtt!$A$47:$AM$66,N$2+1,FALSE),VLOOKUP($D151,Calc_OppAtt!$A$47:$AM$66,N$2+1,FALSE))</f>
        <v>1.65029444</v>
      </c>
      <c r="O151" s="172">
        <f>MAX(VLOOKUP($C151,Calc_OppAtt!$A$47:$AM$66,O$2+1,FALSE),VLOOKUP($D151,Calc_OppAtt!$A$47:$AM$66,O$2+1,FALSE))</f>
        <v>1.296660024</v>
      </c>
      <c r="P151" s="172">
        <f>MAX(VLOOKUP($C151,Calc_OppAtt!$A$47:$AM$66,P$2+1,FALSE),VLOOKUP($D151,Calc_OppAtt!$A$47:$AM$66,P$2+1,FALSE))</f>
        <v>1.218074681</v>
      </c>
      <c r="Q151" s="172">
        <f>MAX(VLOOKUP($C151,Calc_OppAtt!$A$47:$AM$66,Q$2+1,FALSE),VLOOKUP($D151,Calc_OppAtt!$A$47:$AM$66,Q$2+1,FALSE))</f>
        <v>0.9823179059</v>
      </c>
      <c r="R151" s="172">
        <f>MAX(VLOOKUP($C151,Calc_OppAtt!$A$47:$AM$66,R$2+1,FALSE),VLOOKUP($D151,Calc_OppAtt!$A$47:$AM$66,R$2+1,FALSE))</f>
        <v>1.65029444</v>
      </c>
      <c r="S151" s="172">
        <f>MAX(VLOOKUP($C151,Calc_OppAtt!$A$47:$AM$66,S$2+1,FALSE),VLOOKUP($D151,Calc_OppAtt!$A$47:$AM$66,S$2+1,FALSE))</f>
        <v>1.06869863</v>
      </c>
      <c r="T151" s="172">
        <f>MAX(VLOOKUP($C151,Calc_OppAtt!$A$47:$AM$66,T$2+1,FALSE),VLOOKUP($D151,Calc_OppAtt!$A$47:$AM$66,T$2+1,FALSE))</f>
        <v>0.8644402649</v>
      </c>
      <c r="U151" s="172">
        <f>MAX(VLOOKUP($C151,Calc_OppAtt!$A$47:$AM$66,U$2+1,FALSE),VLOOKUP($D151,Calc_OppAtt!$A$47:$AM$66,U$2+1,FALSE))</f>
        <v>1.060903995</v>
      </c>
      <c r="V151" s="172">
        <f>MAX(VLOOKUP($C151,Calc_OppAtt!$A$47:$AM$66,V$2+1,FALSE),VLOOKUP($D151,Calc_OppAtt!$A$47:$AM$66,V$2+1,FALSE))</f>
        <v>1.475821918</v>
      </c>
      <c r="W151" s="172">
        <f>MAX(VLOOKUP($C151,Calc_OppAtt!$A$47:$AM$66,W$2+1,FALSE),VLOOKUP($D151,Calc_OppAtt!$A$47:$AM$66,W$2+1,FALSE))</f>
        <v>0.5108058486</v>
      </c>
      <c r="X151" s="172">
        <f>MAX(VLOOKUP($C151,Calc_OppAtt!$A$47:$AM$66,X$2+1,FALSE),VLOOKUP($D151,Calc_OppAtt!$A$47:$AM$66,X$2+1,FALSE))</f>
        <v>1.218074681</v>
      </c>
      <c r="Y151" s="172">
        <f>MAX(VLOOKUP($C151,Calc_OppAtt!$A$47:$AM$66,Y$2+1,FALSE),VLOOKUP($D151,Calc_OppAtt!$A$47:$AM$66,Y$2+1,FALSE))</f>
        <v>0.8644402649</v>
      </c>
      <c r="Z151" s="172">
        <f>MAX(VLOOKUP($C151,Calc_OppAtt!$A$47:$AM$66,Z$2+1,FALSE),VLOOKUP($D151,Calc_OppAtt!$A$47:$AM$66,Z$2+1,FALSE))</f>
        <v>1.178781636</v>
      </c>
      <c r="AA151" s="172">
        <f>MAX(VLOOKUP($C151,Calc_OppAtt!$A$47:$AM$66,AA$2+1,FALSE),VLOOKUP($D151,Calc_OppAtt!$A$47:$AM$66,AA$2+1,FALSE))</f>
        <v>1.170479452</v>
      </c>
      <c r="AB151" s="172">
        <f>MAX(VLOOKUP($C151,Calc_OppAtt!$A$47:$AM$66,AB$2+1,FALSE),VLOOKUP($D151,Calc_OppAtt!$A$47:$AM$66,AB$2+1,FALSE))</f>
        <v>0.5108058486</v>
      </c>
      <c r="AC151" s="172">
        <f>MAX(VLOOKUP($C151,Calc_OppAtt!$A$47:$AM$66,AC$2+1,FALSE),VLOOKUP($D151,Calc_OppAtt!$A$47:$AM$66,AC$2+1,FALSE))</f>
        <v>0.7465618773</v>
      </c>
      <c r="AD151" s="172">
        <f>MAX(VLOOKUP($C151,Calc_OppAtt!$A$47:$AM$66,AD$2+1,FALSE),VLOOKUP($D151,Calc_OppAtt!$A$47:$AM$66,AD$2+1,FALSE))</f>
        <v>1.101176471</v>
      </c>
      <c r="AE151" s="172">
        <f>MAX(VLOOKUP($C151,Calc_OppAtt!$A$47:$AM$66,AE$2+1,FALSE),VLOOKUP($D151,Calc_OppAtt!$A$47:$AM$66,AE$2+1,FALSE))</f>
        <v>1.296660024</v>
      </c>
      <c r="AF151" s="172">
        <f>MAX(VLOOKUP($C151,Calc_OppAtt!$A$47:$AM$66,AF$2+1,FALSE),VLOOKUP($D151,Calc_OppAtt!$A$47:$AM$66,AF$2+1,FALSE))</f>
        <v>1.139489338</v>
      </c>
      <c r="AG151" s="172">
        <f>MAX(VLOOKUP($C151,Calc_OppAtt!$A$47:$AM$66,AG$2+1,FALSE),VLOOKUP($D151,Calc_OppAtt!$A$47:$AM$66,AG$2+1,FALSE))</f>
        <v>1.218074681</v>
      </c>
      <c r="AH151" s="172">
        <f>MAX(VLOOKUP($C151,Calc_OppAtt!$A$47:$AM$66,AH$2+1,FALSE),VLOOKUP($D151,Calc_OppAtt!$A$47:$AM$66,AH$2+1,FALSE))</f>
        <v>1.475821918</v>
      </c>
      <c r="AI151" s="172">
        <f>MAX(VLOOKUP($C151,Calc_OppAtt!$A$47:$AM$66,AI$2+1,FALSE),VLOOKUP($D151,Calc_OppAtt!$A$47:$AM$66,AI$2+1,FALSE))</f>
        <v>1.178781636</v>
      </c>
      <c r="AJ151" s="172">
        <f>MAX(VLOOKUP($C151,Calc_OppAtt!$A$47:$AM$66,AJ$2+1,FALSE),VLOOKUP($D151,Calc_OppAtt!$A$47:$AM$66,AJ$2+1,FALSE))</f>
        <v>1.218074681</v>
      </c>
      <c r="AK151" s="172">
        <f>MAX(VLOOKUP($C151,Calc_OppAtt!$A$47:$AM$66,AK$2+1,FALSE),VLOOKUP($D151,Calc_OppAtt!$A$47:$AM$66,AK$2+1,FALSE))</f>
        <v>1.100196294</v>
      </c>
      <c r="AL151" s="172">
        <f>MAX(VLOOKUP($C151,Calc_OppAtt!$A$47:$AM$66,AL$2+1,FALSE),VLOOKUP($D151,Calc_OppAtt!$A$47:$AM$66,AL$2+1,FALSE))</f>
        <v>1.178781636</v>
      </c>
      <c r="AM151" s="172">
        <f>MAX(VLOOKUP($C151,Calc_OppAtt!$A$47:$AM$66,AM$2+1,FALSE),VLOOKUP($D151,Calc_OppAtt!$A$47:$AM$66,AM$2+1,FALSE))</f>
        <v>1.178781636</v>
      </c>
      <c r="AN151" s="172">
        <f>MAX(VLOOKUP($C151,Calc_OppAtt!$A$47:$AM$66,AN$2+1,FALSE),VLOOKUP($D151,Calc_OppAtt!$A$47:$AM$66,AN$2+1,FALSE))</f>
        <v>1.218074681</v>
      </c>
      <c r="AO151" s="172">
        <f>MAX(VLOOKUP($C151,Calc_OppAtt!$A$47:$AM$66,AO$2+1,FALSE),VLOOKUP($D151,Calc_OppAtt!$A$47:$AM$66,AO$2+1,FALSE))</f>
        <v>1.100196294</v>
      </c>
      <c r="AP151" s="172">
        <f>MAX(VLOOKUP($C151,Calc_OppAtt!$A$47:$AM$66,AP$2+1,FALSE),VLOOKUP($D151,Calc_OppAtt!$A$47:$AM$66,AP$2+1,FALSE))</f>
        <v>1.04</v>
      </c>
      <c r="AQ151" s="170"/>
      <c r="AR151" s="170"/>
    </row>
    <row r="152" ht="12.75" customHeight="1">
      <c r="A152" s="170">
        <f t="shared" si="1"/>
        <v>11</v>
      </c>
      <c r="B152" s="170">
        <f t="shared" si="2"/>
        <v>16</v>
      </c>
      <c r="C152" s="140" t="str">
        <f t="array" ref="C152">INDEX(Fixtures!$A$2:$A$21,A152)</f>
        <v>Leicester</v>
      </c>
      <c r="D152" s="140" t="str">
        <f t="array" ref="D152">INDEX(Fixtures!$A$2:$A$21,B152)</f>
        <v>Southampton</v>
      </c>
      <c r="E152" s="172">
        <f>MAX(VLOOKUP($C152,Calc_OppAtt!$A$47:$AM$66,E$2+1,FALSE),VLOOKUP($D152,Calc_OppAtt!$A$47:$AM$66,E$2+1,FALSE))</f>
        <v>0.8644402649</v>
      </c>
      <c r="F152" s="172">
        <f>MAX(VLOOKUP($C152,Calc_OppAtt!$A$47:$AM$66,F$2+1,FALSE),VLOOKUP($D152,Calc_OppAtt!$A$47:$AM$66,F$2+1,FALSE))</f>
        <v>1.06869863</v>
      </c>
      <c r="G152" s="172">
        <f>MAX(VLOOKUP($C152,Calc_OppAtt!$A$47:$AM$66,G$2+1,FALSE),VLOOKUP($D152,Calc_OppAtt!$A$47:$AM$66,G$2+1,FALSE))</f>
        <v>1.493123755</v>
      </c>
      <c r="H152" s="172">
        <f>MAX(VLOOKUP($C152,Calc_OppAtt!$A$47:$AM$66,H$2+1,FALSE),VLOOKUP($D152,Calc_OppAtt!$A$47:$AM$66,H$2+1,FALSE))</f>
        <v>1.100196294</v>
      </c>
      <c r="I152" s="172">
        <f>MAX(VLOOKUP($C152,Calc_OppAtt!$A$47:$AM$66,I$2+1,FALSE),VLOOKUP($D152,Calc_OppAtt!$A$47:$AM$66,I$2+1,FALSE))</f>
        <v>1.178781636</v>
      </c>
      <c r="J152" s="172">
        <f>MAX(VLOOKUP($C152,Calc_OppAtt!$A$47:$AM$66,J$2+1,FALSE),VLOOKUP($D152,Calc_OppAtt!$A$47:$AM$66,J$2+1,FALSE))</f>
        <v>1.296660024</v>
      </c>
      <c r="K152" s="172">
        <f>MAX(VLOOKUP($C152,Calc_OppAtt!$A$47:$AM$66,K$2+1,FALSE),VLOOKUP($D152,Calc_OppAtt!$A$47:$AM$66,K$2+1,FALSE))</f>
        <v>1.101176471</v>
      </c>
      <c r="L152" s="172">
        <f>MAX(VLOOKUP($C152,Calc_OppAtt!$A$47:$AM$66,L$2+1,FALSE),VLOOKUP($D152,Calc_OppAtt!$A$47:$AM$66,L$2+1,FALSE))</f>
        <v>1.414538412</v>
      </c>
      <c r="M152" s="172">
        <f>MAX(VLOOKUP($C152,Calc_OppAtt!$A$47:$AM$66,M$2+1,FALSE),VLOOKUP($D152,Calc_OppAtt!$A$47:$AM$66,M$2+1,FALSE))</f>
        <v>1.178781636</v>
      </c>
      <c r="N152" s="172">
        <f>MAX(VLOOKUP($C152,Calc_OppAtt!$A$47:$AM$66,N$2+1,FALSE),VLOOKUP($D152,Calc_OppAtt!$A$47:$AM$66,N$2+1,FALSE))</f>
        <v>1.65029444</v>
      </c>
      <c r="O152" s="172">
        <f>MAX(VLOOKUP($C152,Calc_OppAtt!$A$47:$AM$66,O$2+1,FALSE),VLOOKUP($D152,Calc_OppAtt!$A$47:$AM$66,O$2+1,FALSE))</f>
        <v>0.9788235294</v>
      </c>
      <c r="P152" s="172">
        <f>MAX(VLOOKUP($C152,Calc_OppAtt!$A$47:$AM$66,P$2+1,FALSE),VLOOKUP($D152,Calc_OppAtt!$A$47:$AM$66,P$2+1,FALSE))</f>
        <v>1.296660024</v>
      </c>
      <c r="Q152" s="172">
        <f>MAX(VLOOKUP($C152,Calc_OppAtt!$A$47:$AM$66,Q$2+1,FALSE),VLOOKUP($D152,Calc_OppAtt!$A$47:$AM$66,Q$2+1,FALSE))</f>
        <v>1.04</v>
      </c>
      <c r="R152" s="172">
        <f>MAX(VLOOKUP($C152,Calc_OppAtt!$A$47:$AM$66,R$2+1,FALSE),VLOOKUP($D152,Calc_OppAtt!$A$47:$AM$66,R$2+1,FALSE))</f>
        <v>1.296660024</v>
      </c>
      <c r="S152" s="172">
        <f>MAX(VLOOKUP($C152,Calc_OppAtt!$A$47:$AM$66,S$2+1,FALSE),VLOOKUP($D152,Calc_OppAtt!$A$47:$AM$66,S$2+1,FALSE))</f>
        <v>1.04</v>
      </c>
      <c r="T152" s="172">
        <f>MAX(VLOOKUP($C152,Calc_OppAtt!$A$47:$AM$66,T$2+1,FALSE),VLOOKUP($D152,Calc_OppAtt!$A$47:$AM$66,T$2+1,FALSE))</f>
        <v>0.9788235294</v>
      </c>
      <c r="U152" s="172">
        <f>MAX(VLOOKUP($C152,Calc_OppAtt!$A$47:$AM$66,U$2+1,FALSE),VLOOKUP($D152,Calc_OppAtt!$A$47:$AM$66,U$2+1,FALSE))</f>
        <v>1.218074681</v>
      </c>
      <c r="V152" s="172">
        <f>MAX(VLOOKUP($C152,Calc_OppAtt!$A$47:$AM$66,V$2+1,FALSE),VLOOKUP($D152,Calc_OppAtt!$A$47:$AM$66,V$2+1,FALSE))</f>
        <v>0.9823179059</v>
      </c>
      <c r="W152" s="172">
        <f>MAX(VLOOKUP($C152,Calc_OppAtt!$A$47:$AM$66,W$2+1,FALSE),VLOOKUP($D152,Calc_OppAtt!$A$47:$AM$66,W$2+1,FALSE))</f>
        <v>1.65029444</v>
      </c>
      <c r="X152" s="172">
        <f>MAX(VLOOKUP($C152,Calc_OppAtt!$A$47:$AM$66,X$2+1,FALSE),VLOOKUP($D152,Calc_OppAtt!$A$47:$AM$66,X$2+1,FALSE))</f>
        <v>1.170479452</v>
      </c>
      <c r="Y152" s="172">
        <f>MAX(VLOOKUP($C152,Calc_OppAtt!$A$47:$AM$66,Y$2+1,FALSE),VLOOKUP($D152,Calc_OppAtt!$A$47:$AM$66,Y$2+1,FALSE))</f>
        <v>0.8644402649</v>
      </c>
      <c r="Z152" s="172">
        <f>MAX(VLOOKUP($C152,Calc_OppAtt!$A$47:$AM$66,Z$2+1,FALSE),VLOOKUP($D152,Calc_OppAtt!$A$47:$AM$66,Z$2+1,FALSE))</f>
        <v>1.178781636</v>
      </c>
      <c r="AA152" s="172">
        <f>MAX(VLOOKUP($C152,Calc_OppAtt!$A$47:$AM$66,AA$2+1,FALSE),VLOOKUP($D152,Calc_OppAtt!$A$47:$AM$66,AA$2+1,FALSE))</f>
        <v>1.414538412</v>
      </c>
      <c r="AB152" s="172">
        <f>MAX(VLOOKUP($C152,Calc_OppAtt!$A$47:$AM$66,AB$2+1,FALSE),VLOOKUP($D152,Calc_OppAtt!$A$47:$AM$66,AB$2+1,FALSE))</f>
        <v>1.100196294</v>
      </c>
      <c r="AC152" s="172">
        <f>MAX(VLOOKUP($C152,Calc_OppAtt!$A$47:$AM$66,AC$2+1,FALSE),VLOOKUP($D152,Calc_OppAtt!$A$47:$AM$66,AC$2+1,FALSE))</f>
        <v>0.7465618773</v>
      </c>
      <c r="AD152" s="172">
        <f>MAX(VLOOKUP($C152,Calc_OppAtt!$A$47:$AM$66,AD$2+1,FALSE),VLOOKUP($D152,Calc_OppAtt!$A$47:$AM$66,AD$2+1,FALSE))</f>
        <v>1.170479452</v>
      </c>
      <c r="AE152" s="172">
        <f>MAX(VLOOKUP($C152,Calc_OppAtt!$A$47:$AM$66,AE$2+1,FALSE),VLOOKUP($D152,Calc_OppAtt!$A$47:$AM$66,AE$2+1,FALSE))</f>
        <v>1.100196294</v>
      </c>
      <c r="AF152" s="172">
        <f>MAX(VLOOKUP($C152,Calc_OppAtt!$A$47:$AM$66,AF$2+1,FALSE),VLOOKUP($D152,Calc_OppAtt!$A$47:$AM$66,AF$2+1,FALSE))</f>
        <v>1.475821918</v>
      </c>
      <c r="AG152" s="172">
        <f>MAX(VLOOKUP($C152,Calc_OppAtt!$A$47:$AM$66,AG$2+1,FALSE),VLOOKUP($D152,Calc_OppAtt!$A$47:$AM$66,AG$2+1,FALSE))</f>
        <v>1.218074681</v>
      </c>
      <c r="AH152" s="172">
        <f>MAX(VLOOKUP($C152,Calc_OppAtt!$A$47:$AM$66,AH$2+1,FALSE),VLOOKUP($D152,Calc_OppAtt!$A$47:$AM$66,AH$2+1,FALSE))</f>
        <v>1.475821918</v>
      </c>
      <c r="AI152" s="172">
        <f>MAX(VLOOKUP($C152,Calc_OppAtt!$A$47:$AM$66,AI$2+1,FALSE),VLOOKUP($D152,Calc_OppAtt!$A$47:$AM$66,AI$2+1,FALSE))</f>
        <v>1.218074681</v>
      </c>
      <c r="AJ152" s="172">
        <f>MAX(VLOOKUP($C152,Calc_OppAtt!$A$47:$AM$66,AJ$2+1,FALSE),VLOOKUP($D152,Calc_OppAtt!$A$47:$AM$66,AJ$2+1,FALSE))</f>
        <v>1.218074681</v>
      </c>
      <c r="AK152" s="172">
        <f>MAX(VLOOKUP($C152,Calc_OppAtt!$A$47:$AM$66,AK$2+1,FALSE),VLOOKUP($D152,Calc_OppAtt!$A$47:$AM$66,AK$2+1,FALSE))</f>
        <v>1.100196294</v>
      </c>
      <c r="AL152" s="172">
        <f>MAX(VLOOKUP($C152,Calc_OppAtt!$A$47:$AM$66,AL$2+1,FALSE),VLOOKUP($D152,Calc_OppAtt!$A$47:$AM$66,AL$2+1,FALSE))</f>
        <v>1.178781636</v>
      </c>
      <c r="AM152" s="172">
        <f>MAX(VLOOKUP($C152,Calc_OppAtt!$A$47:$AM$66,AM$2+1,FALSE),VLOOKUP($D152,Calc_OppAtt!$A$47:$AM$66,AM$2+1,FALSE))</f>
        <v>1.021610951</v>
      </c>
      <c r="AN152" s="172">
        <f>MAX(VLOOKUP($C152,Calc_OppAtt!$A$47:$AM$66,AN$2+1,FALSE),VLOOKUP($D152,Calc_OppAtt!$A$47:$AM$66,AN$2+1,FALSE))</f>
        <v>1.218074681</v>
      </c>
      <c r="AO152" s="172">
        <f>MAX(VLOOKUP($C152,Calc_OppAtt!$A$47:$AM$66,AO$2+1,FALSE),VLOOKUP($D152,Calc_OppAtt!$A$47:$AM$66,AO$2+1,FALSE))</f>
        <v>1.021610951</v>
      </c>
      <c r="AP152" s="172">
        <f>MAX(VLOOKUP($C152,Calc_OppAtt!$A$47:$AM$66,AP$2+1,FALSE),VLOOKUP($D152,Calc_OppAtt!$A$47:$AM$66,AP$2+1,FALSE))</f>
        <v>1.296660024</v>
      </c>
      <c r="AQ152" s="170"/>
      <c r="AR152" s="170"/>
    </row>
    <row r="153" ht="12.75" customHeight="1">
      <c r="A153" s="170">
        <f t="shared" si="1"/>
        <v>11</v>
      </c>
      <c r="B153" s="170">
        <f t="shared" si="2"/>
        <v>17</v>
      </c>
      <c r="C153" s="140" t="str">
        <f t="array" ref="C153">INDEX(Fixtures!$A$2:$A$21,A153)</f>
        <v>Leicester</v>
      </c>
      <c r="D153" s="140" t="str">
        <f t="array" ref="D153">INDEX(Fixtures!$A$2:$A$21,B153)</f>
        <v>Tottenham</v>
      </c>
      <c r="E153" s="172">
        <f>MAX(VLOOKUP($C153,Calc_OppAtt!$A$47:$AM$66,E$2+1,FALSE),VLOOKUP($D153,Calc_OppAtt!$A$47:$AM$66,E$2+1,FALSE))</f>
        <v>0.6679765344</v>
      </c>
      <c r="F153" s="172">
        <f>MAX(VLOOKUP($C153,Calc_OppAtt!$A$47:$AM$66,F$2+1,FALSE),VLOOKUP($D153,Calc_OppAtt!$A$47:$AM$66,F$2+1,FALSE))</f>
        <v>1.475821918</v>
      </c>
      <c r="G153" s="172">
        <f>MAX(VLOOKUP($C153,Calc_OppAtt!$A$47:$AM$66,G$2+1,FALSE),VLOOKUP($D153,Calc_OppAtt!$A$47:$AM$66,G$2+1,FALSE))</f>
        <v>1.021610951</v>
      </c>
      <c r="H153" s="172">
        <f>MAX(VLOOKUP($C153,Calc_OppAtt!$A$47:$AM$66,H$2+1,FALSE),VLOOKUP($D153,Calc_OppAtt!$A$47:$AM$66,H$2+1,FALSE))</f>
        <v>1.218074681</v>
      </c>
      <c r="I153" s="172">
        <f>MAX(VLOOKUP($C153,Calc_OppAtt!$A$47:$AM$66,I$2+1,FALSE),VLOOKUP($D153,Calc_OppAtt!$A$47:$AM$66,I$2+1,FALSE))</f>
        <v>1.178781636</v>
      </c>
      <c r="J153" s="172">
        <f>MAX(VLOOKUP($C153,Calc_OppAtt!$A$47:$AM$66,J$2+1,FALSE),VLOOKUP($D153,Calc_OppAtt!$A$47:$AM$66,J$2+1,FALSE))</f>
        <v>1.296660024</v>
      </c>
      <c r="K153" s="172">
        <f>MAX(VLOOKUP($C153,Calc_OppAtt!$A$47:$AM$66,K$2+1,FALSE),VLOOKUP($D153,Calc_OppAtt!$A$47:$AM$66,K$2+1,FALSE))</f>
        <v>0.9823179059</v>
      </c>
      <c r="L153" s="172">
        <f>MAX(VLOOKUP($C153,Calc_OppAtt!$A$47:$AM$66,L$2+1,FALSE),VLOOKUP($D153,Calc_OppAtt!$A$47:$AM$66,L$2+1,FALSE))</f>
        <v>1.414538412</v>
      </c>
      <c r="M153" s="172">
        <f>MAX(VLOOKUP($C153,Calc_OppAtt!$A$47:$AM$66,M$2+1,FALSE),VLOOKUP($D153,Calc_OppAtt!$A$47:$AM$66,M$2+1,FALSE))</f>
        <v>1.021610951</v>
      </c>
      <c r="N153" s="172">
        <f>MAX(VLOOKUP($C153,Calc_OppAtt!$A$47:$AM$66,N$2+1,FALSE),VLOOKUP($D153,Calc_OppAtt!$A$47:$AM$66,N$2+1,FALSE))</f>
        <v>1.65029444</v>
      </c>
      <c r="O153" s="172">
        <f>MAX(VLOOKUP($C153,Calc_OppAtt!$A$47:$AM$66,O$2+1,FALSE),VLOOKUP($D153,Calc_OppAtt!$A$47:$AM$66,O$2+1,FALSE))</f>
        <v>1.101176471</v>
      </c>
      <c r="P153" s="172">
        <f>MAX(VLOOKUP($C153,Calc_OppAtt!$A$47:$AM$66,P$2+1,FALSE),VLOOKUP($D153,Calc_OppAtt!$A$47:$AM$66,P$2+1,FALSE))</f>
        <v>1.060903995</v>
      </c>
      <c r="Q153" s="172">
        <f>MAX(VLOOKUP($C153,Calc_OppAtt!$A$47:$AM$66,Q$2+1,FALSE),VLOOKUP($D153,Calc_OppAtt!$A$47:$AM$66,Q$2+1,FALSE))</f>
        <v>0.9823179059</v>
      </c>
      <c r="R153" s="172">
        <f>MAX(VLOOKUP($C153,Calc_OppAtt!$A$47:$AM$66,R$2+1,FALSE),VLOOKUP($D153,Calc_OppAtt!$A$47:$AM$66,R$2+1,FALSE))</f>
        <v>1.296660024</v>
      </c>
      <c r="S153" s="172">
        <f>MAX(VLOOKUP($C153,Calc_OppAtt!$A$47:$AM$66,S$2+1,FALSE),VLOOKUP($D153,Calc_OppAtt!$A$47:$AM$66,S$2+1,FALSE))</f>
        <v>1.178781636</v>
      </c>
      <c r="T153" s="172">
        <f>MAX(VLOOKUP($C153,Calc_OppAtt!$A$47:$AM$66,T$2+1,FALSE),VLOOKUP($D153,Calc_OppAtt!$A$47:$AM$66,T$2+1,FALSE))</f>
        <v>0.8644402649</v>
      </c>
      <c r="U153" s="172">
        <f>MAX(VLOOKUP($C153,Calc_OppAtt!$A$47:$AM$66,U$2+1,FALSE),VLOOKUP($D153,Calc_OppAtt!$A$47:$AM$66,U$2+1,FALSE))</f>
        <v>1.060903995</v>
      </c>
      <c r="V153" s="172">
        <f>MAX(VLOOKUP($C153,Calc_OppAtt!$A$47:$AM$66,V$2+1,FALSE),VLOOKUP($D153,Calc_OppAtt!$A$47:$AM$66,V$2+1,FALSE))</f>
        <v>0.8644402649</v>
      </c>
      <c r="W153" s="172">
        <f>MAX(VLOOKUP($C153,Calc_OppAtt!$A$47:$AM$66,W$2+1,FALSE),VLOOKUP($D153,Calc_OppAtt!$A$47:$AM$66,W$2+1,FALSE))</f>
        <v>1.218074681</v>
      </c>
      <c r="X153" s="172">
        <f>MAX(VLOOKUP($C153,Calc_OppAtt!$A$47:$AM$66,X$2+1,FALSE),VLOOKUP($D153,Calc_OppAtt!$A$47:$AM$66,X$2+1,FALSE))</f>
        <v>1.170479452</v>
      </c>
      <c r="Y153" s="172">
        <f>MAX(VLOOKUP($C153,Calc_OppAtt!$A$47:$AM$66,Y$2+1,FALSE),VLOOKUP($D153,Calc_OppAtt!$A$47:$AM$66,Y$2+1,FALSE))</f>
        <v>0.9788235294</v>
      </c>
      <c r="Z153" s="172">
        <f>MAX(VLOOKUP($C153,Calc_OppAtt!$A$47:$AM$66,Z$2+1,FALSE),VLOOKUP($D153,Calc_OppAtt!$A$47:$AM$66,Z$2+1,FALSE))</f>
        <v>1.178781636</v>
      </c>
      <c r="AA153" s="172">
        <f>MAX(VLOOKUP($C153,Calc_OppAtt!$A$47:$AM$66,AA$2+1,FALSE),VLOOKUP($D153,Calc_OppAtt!$A$47:$AM$66,AA$2+1,FALSE))</f>
        <v>1.101176471</v>
      </c>
      <c r="AB153" s="172">
        <f>MAX(VLOOKUP($C153,Calc_OppAtt!$A$47:$AM$66,AB$2+1,FALSE),VLOOKUP($D153,Calc_OppAtt!$A$47:$AM$66,AB$2+1,FALSE))</f>
        <v>1.296660024</v>
      </c>
      <c r="AC153" s="172">
        <f>MAX(VLOOKUP($C153,Calc_OppAtt!$A$47:$AM$66,AC$2+1,FALSE),VLOOKUP($D153,Calc_OppAtt!$A$47:$AM$66,AC$2+1,FALSE))</f>
        <v>1.178781636</v>
      </c>
      <c r="AD153" s="172">
        <f>MAX(VLOOKUP($C153,Calc_OppAtt!$A$47:$AM$66,AD$2+1,FALSE),VLOOKUP($D153,Calc_OppAtt!$A$47:$AM$66,AD$2+1,FALSE))</f>
        <v>1.493123755</v>
      </c>
      <c r="AE153" s="172">
        <f>MAX(VLOOKUP($C153,Calc_OppAtt!$A$47:$AM$66,AE$2+1,FALSE),VLOOKUP($D153,Calc_OppAtt!$A$47:$AM$66,AE$2+1,FALSE))</f>
        <v>1.100196294</v>
      </c>
      <c r="AF153" s="172">
        <f>MAX(VLOOKUP($C153,Calc_OppAtt!$A$47:$AM$66,AF$2+1,FALSE),VLOOKUP($D153,Calc_OppAtt!$A$47:$AM$66,AF$2+1,FALSE))</f>
        <v>1.139489338</v>
      </c>
      <c r="AG153" s="172">
        <f>MAX(VLOOKUP($C153,Calc_OppAtt!$A$47:$AM$66,AG$2+1,FALSE),VLOOKUP($D153,Calc_OppAtt!$A$47:$AM$66,AG$2+1,FALSE))</f>
        <v>1.218074681</v>
      </c>
      <c r="AH153" s="172">
        <f>MAX(VLOOKUP($C153,Calc_OppAtt!$A$47:$AM$66,AH$2+1,FALSE),VLOOKUP($D153,Calc_OppAtt!$A$47:$AM$66,AH$2+1,FALSE))</f>
        <v>1.475821918</v>
      </c>
      <c r="AI153" s="172">
        <f>MAX(VLOOKUP($C153,Calc_OppAtt!$A$47:$AM$66,AI$2+1,FALSE),VLOOKUP($D153,Calc_OppAtt!$A$47:$AM$66,AI$2+1,FALSE))</f>
        <v>1.100196294</v>
      </c>
      <c r="AJ153" s="172">
        <f>MAX(VLOOKUP($C153,Calc_OppAtt!$A$47:$AM$66,AJ$2+1,FALSE),VLOOKUP($D153,Calc_OppAtt!$A$47:$AM$66,AJ$2+1,FALSE))</f>
        <v>1.218074681</v>
      </c>
      <c r="AK153" s="172">
        <f>MAX(VLOOKUP($C153,Calc_OppAtt!$A$47:$AM$66,AK$2+1,FALSE),VLOOKUP($D153,Calc_OppAtt!$A$47:$AM$66,AK$2+1,FALSE))</f>
        <v>1.139489338</v>
      </c>
      <c r="AL153" s="172">
        <f>MAX(VLOOKUP($C153,Calc_OppAtt!$A$47:$AM$66,AL$2+1,FALSE),VLOOKUP($D153,Calc_OppAtt!$A$47:$AM$66,AL$2+1,FALSE))</f>
        <v>1.296660024</v>
      </c>
      <c r="AM153" s="172">
        <f>MAX(VLOOKUP($C153,Calc_OppAtt!$A$47:$AM$66,AM$2+1,FALSE),VLOOKUP($D153,Calc_OppAtt!$A$47:$AM$66,AM$2+1,FALSE))</f>
        <v>1.021610951</v>
      </c>
      <c r="AN153" s="172">
        <f>MAX(VLOOKUP($C153,Calc_OppAtt!$A$47:$AM$66,AN$2+1,FALSE),VLOOKUP($D153,Calc_OppAtt!$A$47:$AM$66,AN$2+1,FALSE))</f>
        <v>1.65029444</v>
      </c>
      <c r="AO153" s="172">
        <f>MAX(VLOOKUP($C153,Calc_OppAtt!$A$47:$AM$66,AO$2+1,FALSE),VLOOKUP($D153,Calc_OppAtt!$A$47:$AM$66,AO$2+1,FALSE))</f>
        <v>1.178781636</v>
      </c>
      <c r="AP153" s="172">
        <f>MAX(VLOOKUP($C153,Calc_OppAtt!$A$47:$AM$66,AP$2+1,FALSE),VLOOKUP($D153,Calc_OppAtt!$A$47:$AM$66,AP$2+1,FALSE))</f>
        <v>1.414538412</v>
      </c>
      <c r="AQ153" s="170"/>
      <c r="AR153" s="170"/>
    </row>
    <row r="154" ht="12.75" customHeight="1">
      <c r="A154" s="170">
        <f t="shared" si="1"/>
        <v>11</v>
      </c>
      <c r="B154" s="170">
        <f t="shared" si="2"/>
        <v>18</v>
      </c>
      <c r="C154" s="140" t="str">
        <f t="array" ref="C154">INDEX(Fixtures!$A$2:$A$21,A154)</f>
        <v>Leicester</v>
      </c>
      <c r="D154" s="140" t="str">
        <f t="array" ref="D154">INDEX(Fixtures!$A$2:$A$21,B154)</f>
        <v>Watford</v>
      </c>
      <c r="E154" s="172">
        <f>MAX(VLOOKUP($C154,Calc_OppAtt!$A$47:$AM$66,E$2+1,FALSE),VLOOKUP($D154,Calc_OppAtt!$A$47:$AM$66,E$2+1,FALSE))</f>
        <v>1.139489338</v>
      </c>
      <c r="F154" s="172">
        <f>MAX(VLOOKUP($C154,Calc_OppAtt!$A$47:$AM$66,F$2+1,FALSE),VLOOKUP($D154,Calc_OppAtt!$A$47:$AM$66,F$2+1,FALSE))</f>
        <v>1.06869863</v>
      </c>
      <c r="G154" s="172">
        <f>MAX(VLOOKUP($C154,Calc_OppAtt!$A$47:$AM$66,G$2+1,FALSE),VLOOKUP($D154,Calc_OppAtt!$A$47:$AM$66,G$2+1,FALSE))</f>
        <v>1.100196294</v>
      </c>
      <c r="H154" s="172">
        <f>MAX(VLOOKUP($C154,Calc_OppAtt!$A$47:$AM$66,H$2+1,FALSE),VLOOKUP($D154,Calc_OppAtt!$A$47:$AM$66,H$2+1,FALSE))</f>
        <v>1.100196294</v>
      </c>
      <c r="I154" s="172">
        <f>MAX(VLOOKUP($C154,Calc_OppAtt!$A$47:$AM$66,I$2+1,FALSE),VLOOKUP($D154,Calc_OppAtt!$A$47:$AM$66,I$2+1,FALSE))</f>
        <v>1.178781636</v>
      </c>
      <c r="J154" s="172">
        <f>MAX(VLOOKUP($C154,Calc_OppAtt!$A$47:$AM$66,J$2+1,FALSE),VLOOKUP($D154,Calc_OppAtt!$A$47:$AM$66,J$2+1,FALSE))</f>
        <v>1.296660024</v>
      </c>
      <c r="K154" s="172">
        <f>MAX(VLOOKUP($C154,Calc_OppAtt!$A$47:$AM$66,K$2+1,FALSE),VLOOKUP($D154,Calc_OppAtt!$A$47:$AM$66,K$2+1,FALSE))</f>
        <v>0.785854922</v>
      </c>
      <c r="L154" s="172">
        <f>MAX(VLOOKUP($C154,Calc_OppAtt!$A$47:$AM$66,L$2+1,FALSE),VLOOKUP($D154,Calc_OppAtt!$A$47:$AM$66,L$2+1,FALSE))</f>
        <v>1.414538412</v>
      </c>
      <c r="M154" s="172">
        <f>MAX(VLOOKUP($C154,Calc_OppAtt!$A$47:$AM$66,M$2+1,FALSE),VLOOKUP($D154,Calc_OppAtt!$A$47:$AM$66,M$2+1,FALSE))</f>
        <v>1.101176471</v>
      </c>
      <c r="N154" s="172">
        <f>MAX(VLOOKUP($C154,Calc_OppAtt!$A$47:$AM$66,N$2+1,FALSE),VLOOKUP($D154,Calc_OppAtt!$A$47:$AM$66,N$2+1,FALSE))</f>
        <v>1.65029444</v>
      </c>
      <c r="O154" s="172">
        <f>MAX(VLOOKUP($C154,Calc_OppAtt!$A$47:$AM$66,O$2+1,FALSE),VLOOKUP($D154,Calc_OppAtt!$A$47:$AM$66,O$2+1,FALSE))</f>
        <v>0.9788235294</v>
      </c>
      <c r="P154" s="172">
        <f>MAX(VLOOKUP($C154,Calc_OppAtt!$A$47:$AM$66,P$2+1,FALSE),VLOOKUP($D154,Calc_OppAtt!$A$47:$AM$66,P$2+1,FALSE))</f>
        <v>1.021610951</v>
      </c>
      <c r="Q154" s="172">
        <f>MAX(VLOOKUP($C154,Calc_OppAtt!$A$47:$AM$66,Q$2+1,FALSE),VLOOKUP($D154,Calc_OppAtt!$A$47:$AM$66,Q$2+1,FALSE))</f>
        <v>1.100196294</v>
      </c>
      <c r="R154" s="172">
        <f>MAX(VLOOKUP($C154,Calc_OppAtt!$A$47:$AM$66,R$2+1,FALSE),VLOOKUP($D154,Calc_OppAtt!$A$47:$AM$66,R$2+1,FALSE))</f>
        <v>1.296660024</v>
      </c>
      <c r="S154" s="172">
        <f>MAX(VLOOKUP($C154,Calc_OppAtt!$A$47:$AM$66,S$2+1,FALSE),VLOOKUP($D154,Calc_OppAtt!$A$47:$AM$66,S$2+1,FALSE))</f>
        <v>1.04</v>
      </c>
      <c r="T154" s="172">
        <f>MAX(VLOOKUP($C154,Calc_OppAtt!$A$47:$AM$66,T$2+1,FALSE),VLOOKUP($D154,Calc_OppAtt!$A$47:$AM$66,T$2+1,FALSE))</f>
        <v>0.8644402649</v>
      </c>
      <c r="U154" s="172">
        <f>MAX(VLOOKUP($C154,Calc_OppAtt!$A$47:$AM$66,U$2+1,FALSE),VLOOKUP($D154,Calc_OppAtt!$A$47:$AM$66,U$2+1,FALSE))</f>
        <v>1.170479452</v>
      </c>
      <c r="V154" s="172">
        <f>MAX(VLOOKUP($C154,Calc_OppAtt!$A$47:$AM$66,V$2+1,FALSE),VLOOKUP($D154,Calc_OppAtt!$A$47:$AM$66,V$2+1,FALSE))</f>
        <v>1.021610951</v>
      </c>
      <c r="W154" s="172">
        <f>MAX(VLOOKUP($C154,Calc_OppAtt!$A$47:$AM$66,W$2+1,FALSE),VLOOKUP($D154,Calc_OppAtt!$A$47:$AM$66,W$2+1,FALSE))</f>
        <v>0.8644402649</v>
      </c>
      <c r="X154" s="172">
        <f>MAX(VLOOKUP($C154,Calc_OppAtt!$A$47:$AM$66,X$2+1,FALSE),VLOOKUP($D154,Calc_OppAtt!$A$47:$AM$66,X$2+1,FALSE))</f>
        <v>1.178781636</v>
      </c>
      <c r="Y154" s="172">
        <f>MAX(VLOOKUP($C154,Calc_OppAtt!$A$47:$AM$66,Y$2+1,FALSE),VLOOKUP($D154,Calc_OppAtt!$A$47:$AM$66,Y$2+1,FALSE))</f>
        <v>1.178781636</v>
      </c>
      <c r="Z154" s="172">
        <f>MAX(VLOOKUP($C154,Calc_OppAtt!$A$47:$AM$66,Z$2+1,FALSE),VLOOKUP($D154,Calc_OppAtt!$A$47:$AM$66,Z$2+1,FALSE))</f>
        <v>1.178781636</v>
      </c>
      <c r="AA154" s="172">
        <f>MAX(VLOOKUP($C154,Calc_OppAtt!$A$47:$AM$66,AA$2+1,FALSE),VLOOKUP($D154,Calc_OppAtt!$A$47:$AM$66,AA$2+1,FALSE))</f>
        <v>1.101176471</v>
      </c>
      <c r="AB154" s="172">
        <f>MAX(VLOOKUP($C154,Calc_OppAtt!$A$47:$AM$66,AB$2+1,FALSE),VLOOKUP($D154,Calc_OppAtt!$A$47:$AM$66,AB$2+1,FALSE))</f>
        <v>0.6286834896</v>
      </c>
      <c r="AC154" s="172">
        <f>MAX(VLOOKUP($C154,Calc_OppAtt!$A$47:$AM$66,AC$2+1,FALSE),VLOOKUP($D154,Calc_OppAtt!$A$47:$AM$66,AC$2+1,FALSE))</f>
        <v>0.9823179059</v>
      </c>
      <c r="AD154" s="172">
        <f>MAX(VLOOKUP($C154,Calc_OppAtt!$A$47:$AM$66,AD$2+1,FALSE),VLOOKUP($D154,Calc_OppAtt!$A$47:$AM$66,AD$2+1,FALSE))</f>
        <v>1.414538412</v>
      </c>
      <c r="AE154" s="172">
        <f>MAX(VLOOKUP($C154,Calc_OppAtt!$A$47:$AM$66,AE$2+1,FALSE),VLOOKUP($D154,Calc_OppAtt!$A$47:$AM$66,AE$2+1,FALSE))</f>
        <v>1.100196294</v>
      </c>
      <c r="AF154" s="172">
        <f>MAX(VLOOKUP($C154,Calc_OppAtt!$A$47:$AM$66,AF$2+1,FALSE),VLOOKUP($D154,Calc_OppAtt!$A$47:$AM$66,AF$2+1,FALSE))</f>
        <v>1.139489338</v>
      </c>
      <c r="AG154" s="172">
        <f>MAX(VLOOKUP($C154,Calc_OppAtt!$A$47:$AM$66,AG$2+1,FALSE),VLOOKUP($D154,Calc_OppAtt!$A$47:$AM$66,AG$2+1,FALSE))</f>
        <v>1.493123755</v>
      </c>
      <c r="AH154" s="172">
        <f>MAX(VLOOKUP($C154,Calc_OppAtt!$A$47:$AM$66,AH$2+1,FALSE),VLOOKUP($D154,Calc_OppAtt!$A$47:$AM$66,AH$2+1,FALSE))</f>
        <v>1.475821918</v>
      </c>
      <c r="AI154" s="172">
        <f>MAX(VLOOKUP($C154,Calc_OppAtt!$A$47:$AM$66,AI$2+1,FALSE),VLOOKUP($D154,Calc_OppAtt!$A$47:$AM$66,AI$2+1,FALSE))</f>
        <v>1.178781636</v>
      </c>
      <c r="AJ154" s="172">
        <f>MAX(VLOOKUP($C154,Calc_OppAtt!$A$47:$AM$66,AJ$2+1,FALSE),VLOOKUP($D154,Calc_OppAtt!$A$47:$AM$66,AJ$2+1,FALSE))</f>
        <v>1.218074681</v>
      </c>
      <c r="AK154" s="172">
        <f>MAX(VLOOKUP($C154,Calc_OppAtt!$A$47:$AM$66,AK$2+1,FALSE),VLOOKUP($D154,Calc_OppAtt!$A$47:$AM$66,AK$2+1,FALSE))</f>
        <v>1.475821918</v>
      </c>
      <c r="AL154" s="172">
        <f>MAX(VLOOKUP($C154,Calc_OppAtt!$A$47:$AM$66,AL$2+1,FALSE),VLOOKUP($D154,Calc_OppAtt!$A$47:$AM$66,AL$2+1,FALSE))</f>
        <v>1.218074681</v>
      </c>
      <c r="AM154" s="172">
        <f>MAX(VLOOKUP($C154,Calc_OppAtt!$A$47:$AM$66,AM$2+1,FALSE),VLOOKUP($D154,Calc_OppAtt!$A$47:$AM$66,AM$2+1,FALSE))</f>
        <v>1.021610951</v>
      </c>
      <c r="AN154" s="172">
        <f>MAX(VLOOKUP($C154,Calc_OppAtt!$A$47:$AM$66,AN$2+1,FALSE),VLOOKUP($D154,Calc_OppAtt!$A$47:$AM$66,AN$2+1,FALSE))</f>
        <v>1.218074681</v>
      </c>
      <c r="AO154" s="172">
        <f>MAX(VLOOKUP($C154,Calc_OppAtt!$A$47:$AM$66,AO$2+1,FALSE),VLOOKUP($D154,Calc_OppAtt!$A$47:$AM$66,AO$2+1,FALSE))</f>
        <v>0.6286834896</v>
      </c>
      <c r="AP154" s="172">
        <f>MAX(VLOOKUP($C154,Calc_OppAtt!$A$47:$AM$66,AP$2+1,FALSE),VLOOKUP($D154,Calc_OppAtt!$A$47:$AM$66,AP$2+1,FALSE))</f>
        <v>1.65029444</v>
      </c>
      <c r="AQ154" s="170"/>
      <c r="AR154" s="170"/>
    </row>
    <row r="155" ht="12.75" customHeight="1">
      <c r="A155" s="170">
        <f t="shared" si="1"/>
        <v>11</v>
      </c>
      <c r="B155" s="170">
        <f t="shared" si="2"/>
        <v>19</v>
      </c>
      <c r="C155" s="140" t="str">
        <f t="array" ref="C155">INDEX(Fixtures!$A$2:$A$21,A155)</f>
        <v>Leicester</v>
      </c>
      <c r="D155" s="140" t="str">
        <f t="array" ref="D155">INDEX(Fixtures!$A$2:$A$21,B155)</f>
        <v>West Ham</v>
      </c>
      <c r="E155" s="172">
        <f>MAX(VLOOKUP($C155,Calc_OppAtt!$A$47:$AM$66,E$2+1,FALSE),VLOOKUP($D155,Calc_OppAtt!$A$47:$AM$66,E$2+1,FALSE))</f>
        <v>0.392927461</v>
      </c>
      <c r="F155" s="172">
        <f>MAX(VLOOKUP($C155,Calc_OppAtt!$A$47:$AM$66,F$2+1,FALSE),VLOOKUP($D155,Calc_OppAtt!$A$47:$AM$66,F$2+1,FALSE))</f>
        <v>1.218074681</v>
      </c>
      <c r="G155" s="172">
        <f>MAX(VLOOKUP($C155,Calc_OppAtt!$A$47:$AM$66,G$2+1,FALSE),VLOOKUP($D155,Calc_OppAtt!$A$47:$AM$66,G$2+1,FALSE))</f>
        <v>1.021610951</v>
      </c>
      <c r="H155" s="172">
        <f>MAX(VLOOKUP($C155,Calc_OppAtt!$A$47:$AM$66,H$2+1,FALSE),VLOOKUP($D155,Calc_OppAtt!$A$47:$AM$66,H$2+1,FALSE))</f>
        <v>1.100196294</v>
      </c>
      <c r="I155" s="172">
        <f>MAX(VLOOKUP($C155,Calc_OppAtt!$A$47:$AM$66,I$2+1,FALSE),VLOOKUP($D155,Calc_OppAtt!$A$47:$AM$66,I$2+1,FALSE))</f>
        <v>1.178781636</v>
      </c>
      <c r="J155" s="172">
        <f>MAX(VLOOKUP($C155,Calc_OppAtt!$A$47:$AM$66,J$2+1,FALSE),VLOOKUP($D155,Calc_OppAtt!$A$47:$AM$66,J$2+1,FALSE))</f>
        <v>1.296660024</v>
      </c>
      <c r="K155" s="172">
        <f>MAX(VLOOKUP($C155,Calc_OppAtt!$A$47:$AM$66,K$2+1,FALSE),VLOOKUP($D155,Calc_OppAtt!$A$47:$AM$66,K$2+1,FALSE))</f>
        <v>0.7465618773</v>
      </c>
      <c r="L155" s="172">
        <f>MAX(VLOOKUP($C155,Calc_OppAtt!$A$47:$AM$66,L$2+1,FALSE),VLOOKUP($D155,Calc_OppAtt!$A$47:$AM$66,L$2+1,FALSE))</f>
        <v>1.414538412</v>
      </c>
      <c r="M155" s="172">
        <f>MAX(VLOOKUP($C155,Calc_OppAtt!$A$47:$AM$66,M$2+1,FALSE),VLOOKUP($D155,Calc_OppAtt!$A$47:$AM$66,M$2+1,FALSE))</f>
        <v>0.785854922</v>
      </c>
      <c r="N155" s="172">
        <f>MAX(VLOOKUP($C155,Calc_OppAtt!$A$47:$AM$66,N$2+1,FALSE),VLOOKUP($D155,Calc_OppAtt!$A$47:$AM$66,N$2+1,FALSE))</f>
        <v>1.65029444</v>
      </c>
      <c r="O155" s="172">
        <f>MAX(VLOOKUP($C155,Calc_OppAtt!$A$47:$AM$66,O$2+1,FALSE),VLOOKUP($D155,Calc_OppAtt!$A$47:$AM$66,O$2+1,FALSE))</f>
        <v>0.9788235294</v>
      </c>
      <c r="P155" s="172">
        <f>MAX(VLOOKUP($C155,Calc_OppAtt!$A$47:$AM$66,P$2+1,FALSE),VLOOKUP($D155,Calc_OppAtt!$A$47:$AM$66,P$2+1,FALSE))</f>
        <v>0.9823179059</v>
      </c>
      <c r="Q155" s="172">
        <f>MAX(VLOOKUP($C155,Calc_OppAtt!$A$47:$AM$66,Q$2+1,FALSE),VLOOKUP($D155,Calc_OppAtt!$A$47:$AM$66,Q$2+1,FALSE))</f>
        <v>0.9823179059</v>
      </c>
      <c r="R155" s="172">
        <f>MAX(VLOOKUP($C155,Calc_OppAtt!$A$47:$AM$66,R$2+1,FALSE),VLOOKUP($D155,Calc_OppAtt!$A$47:$AM$66,R$2+1,FALSE))</f>
        <v>1.296660024</v>
      </c>
      <c r="S155" s="172">
        <f>MAX(VLOOKUP($C155,Calc_OppAtt!$A$47:$AM$66,S$2+1,FALSE),VLOOKUP($D155,Calc_OppAtt!$A$47:$AM$66,S$2+1,FALSE))</f>
        <v>1.170479452</v>
      </c>
      <c r="T155" s="172">
        <f>MAX(VLOOKUP($C155,Calc_OppAtt!$A$47:$AM$66,T$2+1,FALSE),VLOOKUP($D155,Calc_OppAtt!$A$47:$AM$66,T$2+1,FALSE))</f>
        <v>1.100196294</v>
      </c>
      <c r="U155" s="172">
        <f>MAX(VLOOKUP($C155,Calc_OppAtt!$A$47:$AM$66,U$2+1,FALSE),VLOOKUP($D155,Calc_OppAtt!$A$47:$AM$66,U$2+1,FALSE))</f>
        <v>1.060903995</v>
      </c>
      <c r="V155" s="172">
        <f>MAX(VLOOKUP($C155,Calc_OppAtt!$A$47:$AM$66,V$2+1,FALSE),VLOOKUP($D155,Calc_OppAtt!$A$47:$AM$66,V$2+1,FALSE))</f>
        <v>1.296660024</v>
      </c>
      <c r="W155" s="172">
        <f>MAX(VLOOKUP($C155,Calc_OppAtt!$A$47:$AM$66,W$2+1,FALSE),VLOOKUP($D155,Calc_OppAtt!$A$47:$AM$66,W$2+1,FALSE))</f>
        <v>1.021610951</v>
      </c>
      <c r="X155" s="172">
        <f>MAX(VLOOKUP($C155,Calc_OppAtt!$A$47:$AM$66,X$2+1,FALSE),VLOOKUP($D155,Calc_OppAtt!$A$47:$AM$66,X$2+1,FALSE))</f>
        <v>1.170479452</v>
      </c>
      <c r="Y155" s="172">
        <f>MAX(VLOOKUP($C155,Calc_OppAtt!$A$47:$AM$66,Y$2+1,FALSE),VLOOKUP($D155,Calc_OppAtt!$A$47:$AM$66,Y$2+1,FALSE))</f>
        <v>1.139489338</v>
      </c>
      <c r="Z155" s="172">
        <f>MAX(VLOOKUP($C155,Calc_OppAtt!$A$47:$AM$66,Z$2+1,FALSE),VLOOKUP($D155,Calc_OppAtt!$A$47:$AM$66,Z$2+1,FALSE))</f>
        <v>1.218074681</v>
      </c>
      <c r="AA155" s="172">
        <f>MAX(VLOOKUP($C155,Calc_OppAtt!$A$47:$AM$66,AA$2+1,FALSE),VLOOKUP($D155,Calc_OppAtt!$A$47:$AM$66,AA$2+1,FALSE))</f>
        <v>1.178781636</v>
      </c>
      <c r="AB155" s="172">
        <f>MAX(VLOOKUP($C155,Calc_OppAtt!$A$47:$AM$66,AB$2+1,FALSE),VLOOKUP($D155,Calc_OppAtt!$A$47:$AM$66,AB$2+1,FALSE))</f>
        <v>1.101176471</v>
      </c>
      <c r="AC155" s="172">
        <f>MAX(VLOOKUP($C155,Calc_OppAtt!$A$47:$AM$66,AC$2+1,FALSE),VLOOKUP($D155,Calc_OppAtt!$A$47:$AM$66,AC$2+1,FALSE))</f>
        <v>1.100196294</v>
      </c>
      <c r="AD155" s="172">
        <f>MAX(VLOOKUP($C155,Calc_OppAtt!$A$47:$AM$66,AD$2+1,FALSE),VLOOKUP($D155,Calc_OppAtt!$A$47:$AM$66,AD$2+1,FALSE))</f>
        <v>1.060903995</v>
      </c>
      <c r="AE155" s="172">
        <f>MAX(VLOOKUP($C155,Calc_OppAtt!$A$47:$AM$66,AE$2+1,FALSE),VLOOKUP($D155,Calc_OppAtt!$A$47:$AM$66,AE$2+1,FALSE))</f>
        <v>1.475821918</v>
      </c>
      <c r="AF155" s="172">
        <f>MAX(VLOOKUP($C155,Calc_OppAtt!$A$47:$AM$66,AF$2+1,FALSE),VLOOKUP($D155,Calc_OppAtt!$A$47:$AM$66,AF$2+1,FALSE))</f>
        <v>1.139489338</v>
      </c>
      <c r="AG155" s="172">
        <f>MAX(VLOOKUP($C155,Calc_OppAtt!$A$47:$AM$66,AG$2+1,FALSE),VLOOKUP($D155,Calc_OppAtt!$A$47:$AM$66,AG$2+1,FALSE))</f>
        <v>1.218074681</v>
      </c>
      <c r="AH155" s="172">
        <f>MAX(VLOOKUP($C155,Calc_OppAtt!$A$47:$AM$66,AH$2+1,FALSE),VLOOKUP($D155,Calc_OppAtt!$A$47:$AM$66,AH$2+1,FALSE))</f>
        <v>1.475821918</v>
      </c>
      <c r="AI155" s="172">
        <f>MAX(VLOOKUP($C155,Calc_OppAtt!$A$47:$AM$66,AI$2+1,FALSE),VLOOKUP($D155,Calc_OppAtt!$A$47:$AM$66,AI$2+1,FALSE))</f>
        <v>1.296660024</v>
      </c>
      <c r="AJ155" s="172">
        <f>MAX(VLOOKUP($C155,Calc_OppAtt!$A$47:$AM$66,AJ$2+1,FALSE),VLOOKUP($D155,Calc_OppAtt!$A$47:$AM$66,AJ$2+1,FALSE))</f>
        <v>1.414538412</v>
      </c>
      <c r="AK155" s="172">
        <f>MAX(VLOOKUP($C155,Calc_OppAtt!$A$47:$AM$66,AK$2+1,FALSE),VLOOKUP($D155,Calc_OppAtt!$A$47:$AM$66,AK$2+1,FALSE))</f>
        <v>0.9823179059</v>
      </c>
      <c r="AL155" s="172">
        <f>MAX(VLOOKUP($C155,Calc_OppAtt!$A$47:$AM$66,AL$2+1,FALSE),VLOOKUP($D155,Calc_OppAtt!$A$47:$AM$66,AL$2+1,FALSE))</f>
        <v>1.178781636</v>
      </c>
      <c r="AM155" s="172">
        <f>MAX(VLOOKUP($C155,Calc_OppAtt!$A$47:$AM$66,AM$2+1,FALSE),VLOOKUP($D155,Calc_OppAtt!$A$47:$AM$66,AM$2+1,FALSE))</f>
        <v>1.493123755</v>
      </c>
      <c r="AN155" s="172">
        <f>MAX(VLOOKUP($C155,Calc_OppAtt!$A$47:$AM$66,AN$2+1,FALSE),VLOOKUP($D155,Calc_OppAtt!$A$47:$AM$66,AN$2+1,FALSE))</f>
        <v>1.218074681</v>
      </c>
      <c r="AO155" s="172">
        <f>MAX(VLOOKUP($C155,Calc_OppAtt!$A$47:$AM$66,AO$2+1,FALSE),VLOOKUP($D155,Calc_OppAtt!$A$47:$AM$66,AO$2+1,FALSE))</f>
        <v>1.178781636</v>
      </c>
      <c r="AP155" s="172">
        <f>MAX(VLOOKUP($C155,Calc_OppAtt!$A$47:$AM$66,AP$2+1,FALSE),VLOOKUP($D155,Calc_OppAtt!$A$47:$AM$66,AP$2+1,FALSE))</f>
        <v>1.218074681</v>
      </c>
      <c r="AQ155" s="170"/>
      <c r="AR155" s="170"/>
    </row>
    <row r="156" ht="12.75" customHeight="1">
      <c r="A156" s="170">
        <f t="shared" si="1"/>
        <v>11</v>
      </c>
      <c r="B156" s="170">
        <f t="shared" si="2"/>
        <v>20</v>
      </c>
      <c r="C156" s="140" t="str">
        <f t="array" ref="C156">INDEX(Fixtures!$A$2:$A$21,A156)</f>
        <v>Leicester</v>
      </c>
      <c r="D156" s="140" t="str">
        <f t="array" ref="D156">INDEX(Fixtures!$A$2:$A$21,B156)</f>
        <v>Wolves</v>
      </c>
      <c r="E156" s="172">
        <f>MAX(VLOOKUP($C156,Calc_OppAtt!$A$47:$AM$66,E$2+1,FALSE),VLOOKUP($D156,Calc_OppAtt!$A$47:$AM$66,E$2+1,FALSE))</f>
        <v>1.414538412</v>
      </c>
      <c r="F156" s="172">
        <f>MAX(VLOOKUP($C156,Calc_OppAtt!$A$47:$AM$66,F$2+1,FALSE),VLOOKUP($D156,Calc_OppAtt!$A$47:$AM$66,F$2+1,FALSE))</f>
        <v>1.06869863</v>
      </c>
      <c r="G156" s="172">
        <f>MAX(VLOOKUP($C156,Calc_OppAtt!$A$47:$AM$66,G$2+1,FALSE),VLOOKUP($D156,Calc_OppAtt!$A$47:$AM$66,G$2+1,FALSE))</f>
        <v>1.021610951</v>
      </c>
      <c r="H156" s="172">
        <f>MAX(VLOOKUP($C156,Calc_OppAtt!$A$47:$AM$66,H$2+1,FALSE),VLOOKUP($D156,Calc_OppAtt!$A$47:$AM$66,H$2+1,FALSE))</f>
        <v>1.100196294</v>
      </c>
      <c r="I156" s="172">
        <f>MAX(VLOOKUP($C156,Calc_OppAtt!$A$47:$AM$66,I$2+1,FALSE),VLOOKUP($D156,Calc_OppAtt!$A$47:$AM$66,I$2+1,FALSE))</f>
        <v>1.178781636</v>
      </c>
      <c r="J156" s="172">
        <f>MAX(VLOOKUP($C156,Calc_OppAtt!$A$47:$AM$66,J$2+1,FALSE),VLOOKUP($D156,Calc_OppAtt!$A$47:$AM$66,J$2+1,FALSE))</f>
        <v>1.296660024</v>
      </c>
      <c r="K156" s="172">
        <f>MAX(VLOOKUP($C156,Calc_OppAtt!$A$47:$AM$66,K$2+1,FALSE),VLOOKUP($D156,Calc_OppAtt!$A$47:$AM$66,K$2+1,FALSE))</f>
        <v>1.178781636</v>
      </c>
      <c r="L156" s="172">
        <f>MAX(VLOOKUP($C156,Calc_OppAtt!$A$47:$AM$66,L$2+1,FALSE),VLOOKUP($D156,Calc_OppAtt!$A$47:$AM$66,L$2+1,FALSE))</f>
        <v>1.414538412</v>
      </c>
      <c r="M156" s="172">
        <f>MAX(VLOOKUP($C156,Calc_OppAtt!$A$47:$AM$66,M$2+1,FALSE),VLOOKUP($D156,Calc_OppAtt!$A$47:$AM$66,M$2+1,FALSE))</f>
        <v>1.296660024</v>
      </c>
      <c r="N156" s="172">
        <f>MAX(VLOOKUP($C156,Calc_OppAtt!$A$47:$AM$66,N$2+1,FALSE),VLOOKUP($D156,Calc_OppAtt!$A$47:$AM$66,N$2+1,FALSE))</f>
        <v>1.65029444</v>
      </c>
      <c r="O156" s="172">
        <f>MAX(VLOOKUP($C156,Calc_OppAtt!$A$47:$AM$66,O$2+1,FALSE),VLOOKUP($D156,Calc_OppAtt!$A$47:$AM$66,O$2+1,FALSE))</f>
        <v>0.9788235294</v>
      </c>
      <c r="P156" s="172">
        <f>MAX(VLOOKUP($C156,Calc_OppAtt!$A$47:$AM$66,P$2+1,FALSE),VLOOKUP($D156,Calc_OppAtt!$A$47:$AM$66,P$2+1,FALSE))</f>
        <v>0.8644402649</v>
      </c>
      <c r="Q156" s="172">
        <f>MAX(VLOOKUP($C156,Calc_OppAtt!$A$47:$AM$66,Q$2+1,FALSE),VLOOKUP($D156,Calc_OppAtt!$A$47:$AM$66,Q$2+1,FALSE))</f>
        <v>1.296660024</v>
      </c>
      <c r="R156" s="172">
        <f>MAX(VLOOKUP($C156,Calc_OppAtt!$A$47:$AM$66,R$2+1,FALSE),VLOOKUP($D156,Calc_OppAtt!$A$47:$AM$66,R$2+1,FALSE))</f>
        <v>1.296660024</v>
      </c>
      <c r="S156" s="172">
        <f>MAX(VLOOKUP($C156,Calc_OppAtt!$A$47:$AM$66,S$2+1,FALSE),VLOOKUP($D156,Calc_OppAtt!$A$47:$AM$66,S$2+1,FALSE))</f>
        <v>1.04</v>
      </c>
      <c r="T156" s="172">
        <f>MAX(VLOOKUP($C156,Calc_OppAtt!$A$47:$AM$66,T$2+1,FALSE),VLOOKUP($D156,Calc_OppAtt!$A$47:$AM$66,T$2+1,FALSE))</f>
        <v>0.785854922</v>
      </c>
      <c r="U156" s="172">
        <f>MAX(VLOOKUP($C156,Calc_OppAtt!$A$47:$AM$66,U$2+1,FALSE),VLOOKUP($D156,Calc_OppAtt!$A$47:$AM$66,U$2+1,FALSE))</f>
        <v>1.218074681</v>
      </c>
      <c r="V156" s="172">
        <f>MAX(VLOOKUP($C156,Calc_OppAtt!$A$47:$AM$66,V$2+1,FALSE),VLOOKUP($D156,Calc_OppAtt!$A$47:$AM$66,V$2+1,FALSE))</f>
        <v>1.100196294</v>
      </c>
      <c r="W156" s="172">
        <f>MAX(VLOOKUP($C156,Calc_OppAtt!$A$47:$AM$66,W$2+1,FALSE),VLOOKUP($D156,Calc_OppAtt!$A$47:$AM$66,W$2+1,FALSE))</f>
        <v>1.04</v>
      </c>
      <c r="X156" s="172">
        <f>MAX(VLOOKUP($C156,Calc_OppAtt!$A$47:$AM$66,X$2+1,FALSE),VLOOKUP($D156,Calc_OppAtt!$A$47:$AM$66,X$2+1,FALSE))</f>
        <v>1.170479452</v>
      </c>
      <c r="Y156" s="172">
        <f>MAX(VLOOKUP($C156,Calc_OppAtt!$A$47:$AM$66,Y$2+1,FALSE),VLOOKUP($D156,Calc_OppAtt!$A$47:$AM$66,Y$2+1,FALSE))</f>
        <v>1.100196294</v>
      </c>
      <c r="Z156" s="172">
        <f>MAX(VLOOKUP($C156,Calc_OppAtt!$A$47:$AM$66,Z$2+1,FALSE),VLOOKUP($D156,Calc_OppAtt!$A$47:$AM$66,Z$2+1,FALSE))</f>
        <v>1.178781636</v>
      </c>
      <c r="AA156" s="172">
        <f>MAX(VLOOKUP($C156,Calc_OppAtt!$A$47:$AM$66,AA$2+1,FALSE),VLOOKUP($D156,Calc_OppAtt!$A$47:$AM$66,AA$2+1,FALSE))</f>
        <v>1.493123755</v>
      </c>
      <c r="AB156" s="172">
        <f>MAX(VLOOKUP($C156,Calc_OppAtt!$A$47:$AM$66,AB$2+1,FALSE),VLOOKUP($D156,Calc_OppAtt!$A$47:$AM$66,AB$2+1,FALSE))</f>
        <v>1.65029444</v>
      </c>
      <c r="AC156" s="172">
        <f>MAX(VLOOKUP($C156,Calc_OppAtt!$A$47:$AM$66,AC$2+1,FALSE),VLOOKUP($D156,Calc_OppAtt!$A$47:$AM$66,AC$2+1,FALSE))</f>
        <v>0.8644402649</v>
      </c>
      <c r="AD156" s="172">
        <f>MAX(VLOOKUP($C156,Calc_OppAtt!$A$47:$AM$66,AD$2+1,FALSE),VLOOKUP($D156,Calc_OppAtt!$A$47:$AM$66,AD$2+1,FALSE))</f>
        <v>1.178781636</v>
      </c>
      <c r="AE156" s="172">
        <f>MAX(VLOOKUP($C156,Calc_OppAtt!$A$47:$AM$66,AE$2+1,FALSE),VLOOKUP($D156,Calc_OppAtt!$A$47:$AM$66,AE$2+1,FALSE))</f>
        <v>1.178781636</v>
      </c>
      <c r="AF156" s="172">
        <f>MAX(VLOOKUP($C156,Calc_OppAtt!$A$47:$AM$66,AF$2+1,FALSE),VLOOKUP($D156,Calc_OppAtt!$A$47:$AM$66,AF$2+1,FALSE))</f>
        <v>1.139489338</v>
      </c>
      <c r="AG156" s="172">
        <f>MAX(VLOOKUP($C156,Calc_OppAtt!$A$47:$AM$66,AG$2+1,FALSE),VLOOKUP($D156,Calc_OppAtt!$A$47:$AM$66,AG$2+1,FALSE))</f>
        <v>1.218074681</v>
      </c>
      <c r="AH156" s="172">
        <f>MAX(VLOOKUP($C156,Calc_OppAtt!$A$47:$AM$66,AH$2+1,FALSE),VLOOKUP($D156,Calc_OppAtt!$A$47:$AM$66,AH$2+1,FALSE))</f>
        <v>1.475821918</v>
      </c>
      <c r="AI156" s="172">
        <f>MAX(VLOOKUP($C156,Calc_OppAtt!$A$47:$AM$66,AI$2+1,FALSE),VLOOKUP($D156,Calc_OppAtt!$A$47:$AM$66,AI$2+1,FALSE))</f>
        <v>1.218074681</v>
      </c>
      <c r="AJ156" s="172">
        <f>MAX(VLOOKUP($C156,Calc_OppAtt!$A$47:$AM$66,AJ$2+1,FALSE),VLOOKUP($D156,Calc_OppAtt!$A$47:$AM$66,AJ$2+1,FALSE))</f>
        <v>1.218074681</v>
      </c>
      <c r="AK156" s="172">
        <f>MAX(VLOOKUP($C156,Calc_OppAtt!$A$47:$AM$66,AK$2+1,FALSE),VLOOKUP($D156,Calc_OppAtt!$A$47:$AM$66,AK$2+1,FALSE))</f>
        <v>0.9823179059</v>
      </c>
      <c r="AL156" s="172">
        <f>MAX(VLOOKUP($C156,Calc_OppAtt!$A$47:$AM$66,AL$2+1,FALSE),VLOOKUP($D156,Calc_OppAtt!$A$47:$AM$66,AL$2+1,FALSE))</f>
        <v>1.178781636</v>
      </c>
      <c r="AM156" s="172">
        <f>MAX(VLOOKUP($C156,Calc_OppAtt!$A$47:$AM$66,AM$2+1,FALSE),VLOOKUP($D156,Calc_OppAtt!$A$47:$AM$66,AM$2+1,FALSE))</f>
        <v>1.139489338</v>
      </c>
      <c r="AN156" s="172">
        <f>MAX(VLOOKUP($C156,Calc_OppAtt!$A$47:$AM$66,AN$2+1,FALSE),VLOOKUP($D156,Calc_OppAtt!$A$47:$AM$66,AN$2+1,FALSE))</f>
        <v>1.218074681</v>
      </c>
      <c r="AO156" s="172">
        <f>MAX(VLOOKUP($C156,Calc_OppAtt!$A$47:$AM$66,AO$2+1,FALSE),VLOOKUP($D156,Calc_OppAtt!$A$47:$AM$66,AO$2+1,FALSE))</f>
        <v>1.475821918</v>
      </c>
      <c r="AP156" s="172">
        <f>MAX(VLOOKUP($C156,Calc_OppAtt!$A$47:$AM$66,AP$2+1,FALSE),VLOOKUP($D156,Calc_OppAtt!$A$47:$AM$66,AP$2+1,FALSE))</f>
        <v>0.8644402649</v>
      </c>
      <c r="AQ156" s="170"/>
      <c r="AR156" s="170"/>
    </row>
    <row r="157" ht="12.75" customHeight="1">
      <c r="A157" s="170">
        <f t="shared" si="1"/>
        <v>12</v>
      </c>
      <c r="B157" s="170">
        <f t="shared" si="2"/>
        <v>13</v>
      </c>
      <c r="C157" s="140" t="str">
        <f t="array" ref="C157">INDEX(Fixtures!$A$2:$A$21,A157)</f>
        <v>Liverpool</v>
      </c>
      <c r="D157" s="140" t="str">
        <f t="array" ref="D157">INDEX(Fixtures!$A$2:$A$21,B157)</f>
        <v>Man City</v>
      </c>
      <c r="E157" s="172">
        <f>MAX(VLOOKUP($C157,Calc_OppAtt!$A$47:$AM$66,E$2+1,FALSE),VLOOKUP($D157,Calc_OppAtt!$A$47:$AM$66,E$2+1,FALSE))</f>
        <v>1.65029444</v>
      </c>
      <c r="F157" s="172">
        <f>MAX(VLOOKUP($C157,Calc_OppAtt!$A$47:$AM$66,F$2+1,FALSE),VLOOKUP($D157,Calc_OppAtt!$A$47:$AM$66,F$2+1,FALSE))</f>
        <v>1.296660024</v>
      </c>
      <c r="G157" s="172">
        <f>MAX(VLOOKUP($C157,Calc_OppAtt!$A$47:$AM$66,G$2+1,FALSE),VLOOKUP($D157,Calc_OppAtt!$A$47:$AM$66,G$2+1,FALSE))</f>
        <v>1.139489338</v>
      </c>
      <c r="H157" s="172">
        <f>MAX(VLOOKUP($C157,Calc_OppAtt!$A$47:$AM$66,H$2+1,FALSE),VLOOKUP($D157,Calc_OppAtt!$A$47:$AM$66,H$2+1,FALSE))</f>
        <v>1.178781636</v>
      </c>
      <c r="I157" s="172">
        <f>MAX(VLOOKUP($C157,Calc_OppAtt!$A$47:$AM$66,I$2+1,FALSE),VLOOKUP($D157,Calc_OppAtt!$A$47:$AM$66,I$2+1,FALSE))</f>
        <v>1.475821918</v>
      </c>
      <c r="J157" s="172">
        <f>MAX(VLOOKUP($C157,Calc_OppAtt!$A$47:$AM$66,J$2+1,FALSE),VLOOKUP($D157,Calc_OppAtt!$A$47:$AM$66,J$2+1,FALSE))</f>
        <v>1.178781636</v>
      </c>
      <c r="K157" s="172">
        <f>MAX(VLOOKUP($C157,Calc_OppAtt!$A$47:$AM$66,K$2+1,FALSE),VLOOKUP($D157,Calc_OppAtt!$A$47:$AM$66,K$2+1,FALSE))</f>
        <v>1.139489338</v>
      </c>
      <c r="L157" s="172">
        <f>MAX(VLOOKUP($C157,Calc_OppAtt!$A$47:$AM$66,L$2+1,FALSE),VLOOKUP($D157,Calc_OppAtt!$A$47:$AM$66,L$2+1,FALSE))</f>
        <v>0.5108058486</v>
      </c>
      <c r="M157" s="172">
        <f>MAX(VLOOKUP($C157,Calc_OppAtt!$A$47:$AM$66,M$2+1,FALSE),VLOOKUP($D157,Calc_OppAtt!$A$47:$AM$66,M$2+1,FALSE))</f>
        <v>0.9823179059</v>
      </c>
      <c r="N157" s="172">
        <f>MAX(VLOOKUP($C157,Calc_OppAtt!$A$47:$AM$66,N$2+1,FALSE),VLOOKUP($D157,Calc_OppAtt!$A$47:$AM$66,N$2+1,FALSE))</f>
        <v>1.170479452</v>
      </c>
      <c r="O157" s="172">
        <f>MAX(VLOOKUP($C157,Calc_OppAtt!$A$47:$AM$66,O$2+1,FALSE),VLOOKUP($D157,Calc_OppAtt!$A$47:$AM$66,O$2+1,FALSE))</f>
        <v>1.178781636</v>
      </c>
      <c r="P157" s="172">
        <f>MAX(VLOOKUP($C157,Calc_OppAtt!$A$47:$AM$66,P$2+1,FALSE),VLOOKUP($D157,Calc_OppAtt!$A$47:$AM$66,P$2+1,FALSE))</f>
        <v>1.475821918</v>
      </c>
      <c r="Q157" s="172">
        <f>MAX(VLOOKUP($C157,Calc_OppAtt!$A$47:$AM$66,Q$2+1,FALSE),VLOOKUP($D157,Calc_OppAtt!$A$47:$AM$66,Q$2+1,FALSE))</f>
        <v>1.218074681</v>
      </c>
      <c r="R157" s="172">
        <f>MAX(VLOOKUP($C157,Calc_OppAtt!$A$47:$AM$66,R$2+1,FALSE),VLOOKUP($D157,Calc_OppAtt!$A$47:$AM$66,R$2+1,FALSE))</f>
        <v>1.414538412</v>
      </c>
      <c r="S157" s="172">
        <f>MAX(VLOOKUP($C157,Calc_OppAtt!$A$47:$AM$66,S$2+1,FALSE),VLOOKUP($D157,Calc_OppAtt!$A$47:$AM$66,S$2+1,FALSE))</f>
        <v>1.218074681</v>
      </c>
      <c r="T157" s="172">
        <f>MAX(VLOOKUP($C157,Calc_OppAtt!$A$47:$AM$66,T$2+1,FALSE),VLOOKUP($D157,Calc_OppAtt!$A$47:$AM$66,T$2+1,FALSE))</f>
        <v>1.178781636</v>
      </c>
      <c r="U157" s="172">
        <f>MAX(VLOOKUP($C157,Calc_OppAtt!$A$47:$AM$66,U$2+1,FALSE),VLOOKUP($D157,Calc_OppAtt!$A$47:$AM$66,U$2+1,FALSE))</f>
        <v>1.414538412</v>
      </c>
      <c r="V157" s="172">
        <f>MAX(VLOOKUP($C157,Calc_OppAtt!$A$47:$AM$66,V$2+1,FALSE),VLOOKUP($D157,Calc_OppAtt!$A$47:$AM$66,V$2+1,FALSE))</f>
        <v>1.101176471</v>
      </c>
      <c r="W157" s="172">
        <f>MAX(VLOOKUP($C157,Calc_OppAtt!$A$47:$AM$66,W$2+1,FALSE),VLOOKUP($D157,Calc_OppAtt!$A$47:$AM$66,W$2+1,FALSE))</f>
        <v>1.178781636</v>
      </c>
      <c r="X157" s="172">
        <f>MAX(VLOOKUP($C157,Calc_OppAtt!$A$47:$AM$66,X$2+1,FALSE),VLOOKUP($D157,Calc_OppAtt!$A$47:$AM$66,X$2+1,FALSE))</f>
        <v>1.218074681</v>
      </c>
      <c r="Y157" s="172">
        <f>MAX(VLOOKUP($C157,Calc_OppAtt!$A$47:$AM$66,Y$2+1,FALSE),VLOOKUP($D157,Calc_OppAtt!$A$47:$AM$66,Y$2+1,FALSE))</f>
        <v>1.100196294</v>
      </c>
      <c r="Z157" s="172">
        <f>MAX(VLOOKUP($C157,Calc_OppAtt!$A$47:$AM$66,Z$2+1,FALSE),VLOOKUP($D157,Calc_OppAtt!$A$47:$AM$66,Z$2+1,FALSE))</f>
        <v>1.06869863</v>
      </c>
      <c r="AA157" s="172">
        <f>MAX(VLOOKUP($C157,Calc_OppAtt!$A$47:$AM$66,AA$2+1,FALSE),VLOOKUP($D157,Calc_OppAtt!$A$47:$AM$66,AA$2+1,FALSE))</f>
        <v>1.100196294</v>
      </c>
      <c r="AB157" s="172">
        <f>MAX(VLOOKUP($C157,Calc_OppAtt!$A$47:$AM$66,AB$2+1,FALSE),VLOOKUP($D157,Calc_OppAtt!$A$47:$AM$66,AB$2+1,FALSE))</f>
        <v>1.493123755</v>
      </c>
      <c r="AC157" s="172">
        <f>MAX(VLOOKUP($C157,Calc_OppAtt!$A$47:$AM$66,AC$2+1,FALSE),VLOOKUP($D157,Calc_OppAtt!$A$47:$AM$66,AC$2+1,FALSE))</f>
        <v>1.218074681</v>
      </c>
      <c r="AD157" s="172">
        <f>MAX(VLOOKUP($C157,Calc_OppAtt!$A$47:$AM$66,AD$2+1,FALSE),VLOOKUP($D157,Calc_OppAtt!$A$47:$AM$66,AD$2+1,FALSE))</f>
        <v>1.218074681</v>
      </c>
      <c r="AE157" s="172">
        <f>MAX(VLOOKUP($C157,Calc_OppAtt!$A$47:$AM$66,AE$2+1,FALSE),VLOOKUP($D157,Calc_OppAtt!$A$47:$AM$66,AE$2+1,FALSE))</f>
        <v>0.8644402649</v>
      </c>
      <c r="AF157" s="172">
        <f>MAX(VLOOKUP($C157,Calc_OppAtt!$A$47:$AM$66,AF$2+1,FALSE),VLOOKUP($D157,Calc_OppAtt!$A$47:$AM$66,AF$2+1,FALSE))</f>
        <v>1.65029444</v>
      </c>
      <c r="AG157" s="172">
        <f>MAX(VLOOKUP($C157,Calc_OppAtt!$A$47:$AM$66,AG$2+1,FALSE),VLOOKUP($D157,Calc_OppAtt!$A$47:$AM$66,AG$2+1,FALSE))</f>
        <v>1.178781636</v>
      </c>
      <c r="AH157" s="172">
        <f>MAX(VLOOKUP($C157,Calc_OppAtt!$A$47:$AM$66,AH$2+1,FALSE),VLOOKUP($D157,Calc_OppAtt!$A$47:$AM$66,AH$2+1,FALSE))</f>
        <v>1.296660024</v>
      </c>
      <c r="AI157" s="172">
        <f>MAX(VLOOKUP($C157,Calc_OppAtt!$A$47:$AM$66,AI$2+1,FALSE),VLOOKUP($D157,Calc_OppAtt!$A$47:$AM$66,AI$2+1,FALSE))</f>
        <v>1.04</v>
      </c>
      <c r="AJ157" s="172">
        <f>MAX(VLOOKUP($C157,Calc_OppAtt!$A$47:$AM$66,AJ$2+1,FALSE),VLOOKUP($D157,Calc_OppAtt!$A$47:$AM$66,AJ$2+1,FALSE))</f>
        <v>1.04</v>
      </c>
      <c r="AK157" s="172">
        <f>MAX(VLOOKUP($C157,Calc_OppAtt!$A$47:$AM$66,AK$2+1,FALSE),VLOOKUP($D157,Calc_OppAtt!$A$47:$AM$66,AK$2+1,FALSE))</f>
        <v>1.170479452</v>
      </c>
      <c r="AL157" s="172">
        <f>MAX(VLOOKUP($C157,Calc_OppAtt!$A$47:$AM$66,AL$2+1,FALSE),VLOOKUP($D157,Calc_OppAtt!$A$47:$AM$66,AL$2+1,FALSE))</f>
        <v>1.060903995</v>
      </c>
      <c r="AM157" s="172">
        <f>MAX(VLOOKUP($C157,Calc_OppAtt!$A$47:$AM$66,AM$2+1,FALSE),VLOOKUP($D157,Calc_OppAtt!$A$47:$AM$66,AM$2+1,FALSE))</f>
        <v>0.9788235294</v>
      </c>
      <c r="AN157" s="172">
        <f>MAX(VLOOKUP($C157,Calc_OppAtt!$A$47:$AM$66,AN$2+1,FALSE),VLOOKUP($D157,Calc_OppAtt!$A$47:$AM$66,AN$2+1,FALSE))</f>
        <v>1.296660024</v>
      </c>
      <c r="AO157" s="172">
        <f>MAX(VLOOKUP($C157,Calc_OppAtt!$A$47:$AM$66,AO$2+1,FALSE),VLOOKUP($D157,Calc_OppAtt!$A$47:$AM$66,AO$2+1,FALSE))</f>
        <v>1.493123755</v>
      </c>
      <c r="AP157" s="172">
        <f>MAX(VLOOKUP($C157,Calc_OppAtt!$A$47:$AM$66,AP$2+1,FALSE),VLOOKUP($D157,Calc_OppAtt!$A$47:$AM$66,AP$2+1,FALSE))</f>
        <v>1.06869863</v>
      </c>
      <c r="AQ157" s="170"/>
      <c r="AR157" s="170"/>
    </row>
    <row r="158" ht="12.75" customHeight="1">
      <c r="A158" s="170">
        <f t="shared" si="1"/>
        <v>12</v>
      </c>
      <c r="B158" s="170">
        <f t="shared" si="2"/>
        <v>14</v>
      </c>
      <c r="C158" s="140" t="str">
        <f t="array" ref="C158">INDEX(Fixtures!$A$2:$A$21,A158)</f>
        <v>Liverpool</v>
      </c>
      <c r="D158" s="140" t="str">
        <f t="array" ref="D158">INDEX(Fixtures!$A$2:$A$21,B158)</f>
        <v>Man Utd</v>
      </c>
      <c r="E158" s="172">
        <f>MAX(VLOOKUP($C158,Calc_OppAtt!$A$47:$AM$66,E$2+1,FALSE),VLOOKUP($D158,Calc_OppAtt!$A$47:$AM$66,E$2+1,FALSE))</f>
        <v>1.65029444</v>
      </c>
      <c r="F158" s="172">
        <f>MAX(VLOOKUP($C158,Calc_OppAtt!$A$47:$AM$66,F$2+1,FALSE),VLOOKUP($D158,Calc_OppAtt!$A$47:$AM$66,F$2+1,FALSE))</f>
        <v>1.060903995</v>
      </c>
      <c r="G158" s="172">
        <f>MAX(VLOOKUP($C158,Calc_OppAtt!$A$47:$AM$66,G$2+1,FALSE),VLOOKUP($D158,Calc_OppAtt!$A$47:$AM$66,G$2+1,FALSE))</f>
        <v>1.139489338</v>
      </c>
      <c r="H158" s="172">
        <f>MAX(VLOOKUP($C158,Calc_OppAtt!$A$47:$AM$66,H$2+1,FALSE),VLOOKUP($D158,Calc_OppAtt!$A$47:$AM$66,H$2+1,FALSE))</f>
        <v>0.8644402649</v>
      </c>
      <c r="I158" s="172">
        <f>MAX(VLOOKUP($C158,Calc_OppAtt!$A$47:$AM$66,I$2+1,FALSE),VLOOKUP($D158,Calc_OppAtt!$A$47:$AM$66,I$2+1,FALSE))</f>
        <v>1.218074681</v>
      </c>
      <c r="J158" s="172">
        <f>MAX(VLOOKUP($C158,Calc_OppAtt!$A$47:$AM$66,J$2+1,FALSE),VLOOKUP($D158,Calc_OppAtt!$A$47:$AM$66,J$2+1,FALSE))</f>
        <v>1.178781636</v>
      </c>
      <c r="K158" s="172">
        <f>MAX(VLOOKUP($C158,Calc_OppAtt!$A$47:$AM$66,K$2+1,FALSE),VLOOKUP($D158,Calc_OppAtt!$A$47:$AM$66,K$2+1,FALSE))</f>
        <v>1.021610951</v>
      </c>
      <c r="L158" s="172">
        <f>MAX(VLOOKUP($C158,Calc_OppAtt!$A$47:$AM$66,L$2+1,FALSE),VLOOKUP($D158,Calc_OppAtt!$A$47:$AM$66,L$2+1,FALSE))</f>
        <v>1.178781636</v>
      </c>
      <c r="M158" s="172">
        <f>MAX(VLOOKUP($C158,Calc_OppAtt!$A$47:$AM$66,M$2+1,FALSE),VLOOKUP($D158,Calc_OppAtt!$A$47:$AM$66,M$2+1,FALSE))</f>
        <v>0.9823179059</v>
      </c>
      <c r="N158" s="172">
        <f>MAX(VLOOKUP($C158,Calc_OppAtt!$A$47:$AM$66,N$2+1,FALSE),VLOOKUP($D158,Calc_OppAtt!$A$47:$AM$66,N$2+1,FALSE))</f>
        <v>1.414538412</v>
      </c>
      <c r="O158" s="172">
        <f>MAX(VLOOKUP($C158,Calc_OppAtt!$A$47:$AM$66,O$2+1,FALSE),VLOOKUP($D158,Calc_OppAtt!$A$47:$AM$66,O$2+1,FALSE))</f>
        <v>1.178781636</v>
      </c>
      <c r="P158" s="172">
        <f>MAX(VLOOKUP($C158,Calc_OppAtt!$A$47:$AM$66,P$2+1,FALSE),VLOOKUP($D158,Calc_OppAtt!$A$47:$AM$66,P$2+1,FALSE))</f>
        <v>1.475821918</v>
      </c>
      <c r="Q158" s="172">
        <f>MAX(VLOOKUP($C158,Calc_OppAtt!$A$47:$AM$66,Q$2+1,FALSE),VLOOKUP($D158,Calc_OppAtt!$A$47:$AM$66,Q$2+1,FALSE))</f>
        <v>1.218074681</v>
      </c>
      <c r="R158" s="172">
        <f>MAX(VLOOKUP($C158,Calc_OppAtt!$A$47:$AM$66,R$2+1,FALSE),VLOOKUP($D158,Calc_OppAtt!$A$47:$AM$66,R$2+1,FALSE))</f>
        <v>1.414538412</v>
      </c>
      <c r="S158" s="172">
        <f>MAX(VLOOKUP($C158,Calc_OppAtt!$A$47:$AM$66,S$2+1,FALSE),VLOOKUP($D158,Calc_OppAtt!$A$47:$AM$66,S$2+1,FALSE))</f>
        <v>1.218074681</v>
      </c>
      <c r="T158" s="172">
        <f>MAX(VLOOKUP($C158,Calc_OppAtt!$A$47:$AM$66,T$2+1,FALSE),VLOOKUP($D158,Calc_OppAtt!$A$47:$AM$66,T$2+1,FALSE))</f>
        <v>1.475821918</v>
      </c>
      <c r="U158" s="172">
        <f>MAX(VLOOKUP($C158,Calc_OppAtt!$A$47:$AM$66,U$2+1,FALSE),VLOOKUP($D158,Calc_OppAtt!$A$47:$AM$66,U$2+1,FALSE))</f>
        <v>0.7465618773</v>
      </c>
      <c r="V158" s="172">
        <f>MAX(VLOOKUP($C158,Calc_OppAtt!$A$47:$AM$66,V$2+1,FALSE),VLOOKUP($D158,Calc_OppAtt!$A$47:$AM$66,V$2+1,FALSE))</f>
        <v>1.101176471</v>
      </c>
      <c r="W158" s="172">
        <f>MAX(VLOOKUP($C158,Calc_OppAtt!$A$47:$AM$66,W$2+1,FALSE),VLOOKUP($D158,Calc_OppAtt!$A$47:$AM$66,W$2+1,FALSE))</f>
        <v>1.296660024</v>
      </c>
      <c r="X158" s="172">
        <f>MAX(VLOOKUP($C158,Calc_OppAtt!$A$47:$AM$66,X$2+1,FALSE),VLOOKUP($D158,Calc_OppAtt!$A$47:$AM$66,X$2+1,FALSE))</f>
        <v>1.218074681</v>
      </c>
      <c r="Y158" s="172">
        <f>MAX(VLOOKUP($C158,Calc_OppAtt!$A$47:$AM$66,Y$2+1,FALSE),VLOOKUP($D158,Calc_OppAtt!$A$47:$AM$66,Y$2+1,FALSE))</f>
        <v>0.6679765344</v>
      </c>
      <c r="Z158" s="172">
        <f>MAX(VLOOKUP($C158,Calc_OppAtt!$A$47:$AM$66,Z$2+1,FALSE),VLOOKUP($D158,Calc_OppAtt!$A$47:$AM$66,Z$2+1,FALSE))</f>
        <v>0.9823179059</v>
      </c>
      <c r="AA158" s="172">
        <f>MAX(VLOOKUP($C158,Calc_OppAtt!$A$47:$AM$66,AA$2+1,FALSE),VLOOKUP($D158,Calc_OppAtt!$A$47:$AM$66,AA$2+1,FALSE))</f>
        <v>1.139489338</v>
      </c>
      <c r="AB158" s="172">
        <f>MAX(VLOOKUP($C158,Calc_OppAtt!$A$47:$AM$66,AB$2+1,FALSE),VLOOKUP($D158,Calc_OppAtt!$A$47:$AM$66,AB$2+1,FALSE))</f>
        <v>1.493123755</v>
      </c>
      <c r="AC158" s="172">
        <f>MAX(VLOOKUP($C158,Calc_OppAtt!$A$47:$AM$66,AC$2+1,FALSE),VLOOKUP($D158,Calc_OppAtt!$A$47:$AM$66,AC$2+1,FALSE))</f>
        <v>1.021610951</v>
      </c>
      <c r="AD158" s="172">
        <f>MAX(VLOOKUP($C158,Calc_OppAtt!$A$47:$AM$66,AD$2+1,FALSE),VLOOKUP($D158,Calc_OppAtt!$A$47:$AM$66,AD$2+1,FALSE))</f>
        <v>1.218074681</v>
      </c>
      <c r="AE158" s="172">
        <f>MAX(VLOOKUP($C158,Calc_OppAtt!$A$47:$AM$66,AE$2+1,FALSE),VLOOKUP($D158,Calc_OppAtt!$A$47:$AM$66,AE$2+1,FALSE))</f>
        <v>1.100196294</v>
      </c>
      <c r="AF158" s="172">
        <f>MAX(VLOOKUP($C158,Calc_OppAtt!$A$47:$AM$66,AF$2+1,FALSE),VLOOKUP($D158,Calc_OppAtt!$A$47:$AM$66,AF$2+1,FALSE))</f>
        <v>1.296660024</v>
      </c>
      <c r="AG158" s="172">
        <f>MAX(VLOOKUP($C158,Calc_OppAtt!$A$47:$AM$66,AG$2+1,FALSE),VLOOKUP($D158,Calc_OppAtt!$A$47:$AM$66,AG$2+1,FALSE))</f>
        <v>1.178781636</v>
      </c>
      <c r="AH158" s="172">
        <f>MAX(VLOOKUP($C158,Calc_OppAtt!$A$47:$AM$66,AH$2+1,FALSE),VLOOKUP($D158,Calc_OppAtt!$A$47:$AM$66,AH$2+1,FALSE))</f>
        <v>0.8644402649</v>
      </c>
      <c r="AI158" s="172">
        <f>MAX(VLOOKUP($C158,Calc_OppAtt!$A$47:$AM$66,AI$2+1,FALSE),VLOOKUP($D158,Calc_OppAtt!$A$47:$AM$66,AI$2+1,FALSE))</f>
        <v>1.04</v>
      </c>
      <c r="AJ158" s="172">
        <f>MAX(VLOOKUP($C158,Calc_OppAtt!$A$47:$AM$66,AJ$2+1,FALSE),VLOOKUP($D158,Calc_OppAtt!$A$47:$AM$66,AJ$2+1,FALSE))</f>
        <v>1.296660024</v>
      </c>
      <c r="AK158" s="172">
        <f>MAX(VLOOKUP($C158,Calc_OppAtt!$A$47:$AM$66,AK$2+1,FALSE),VLOOKUP($D158,Calc_OppAtt!$A$47:$AM$66,AK$2+1,FALSE))</f>
        <v>1.101176471</v>
      </c>
      <c r="AL158" s="172">
        <f>MAX(VLOOKUP($C158,Calc_OppAtt!$A$47:$AM$66,AL$2+1,FALSE),VLOOKUP($D158,Calc_OppAtt!$A$47:$AM$66,AL$2+1,FALSE))</f>
        <v>1.65029444</v>
      </c>
      <c r="AM158" s="172">
        <f>MAX(VLOOKUP($C158,Calc_OppAtt!$A$47:$AM$66,AM$2+1,FALSE),VLOOKUP($D158,Calc_OppAtt!$A$47:$AM$66,AM$2+1,FALSE))</f>
        <v>0.9788235294</v>
      </c>
      <c r="AN158" s="172">
        <f>MAX(VLOOKUP($C158,Calc_OppAtt!$A$47:$AM$66,AN$2+1,FALSE),VLOOKUP($D158,Calc_OppAtt!$A$47:$AM$66,AN$2+1,FALSE))</f>
        <v>1.296660024</v>
      </c>
      <c r="AO158" s="172">
        <f>MAX(VLOOKUP($C158,Calc_OppAtt!$A$47:$AM$66,AO$2+1,FALSE),VLOOKUP($D158,Calc_OppAtt!$A$47:$AM$66,AO$2+1,FALSE))</f>
        <v>0.9823179059</v>
      </c>
      <c r="AP158" s="172">
        <f>MAX(VLOOKUP($C158,Calc_OppAtt!$A$47:$AM$66,AP$2+1,FALSE),VLOOKUP($D158,Calc_OppAtt!$A$47:$AM$66,AP$2+1,FALSE))</f>
        <v>1.170479452</v>
      </c>
      <c r="AQ158" s="170"/>
      <c r="AR158" s="170"/>
    </row>
    <row r="159" ht="12.75" customHeight="1">
      <c r="A159" s="170">
        <f t="shared" si="1"/>
        <v>12</v>
      </c>
      <c r="B159" s="170">
        <f t="shared" si="2"/>
        <v>15</v>
      </c>
      <c r="C159" s="140" t="str">
        <f t="array" ref="C159">INDEX(Fixtures!$A$2:$A$21,A159)</f>
        <v>Liverpool</v>
      </c>
      <c r="D159" s="140" t="str">
        <f t="array" ref="D159">INDEX(Fixtures!$A$2:$A$21,B159)</f>
        <v>Newcastle</v>
      </c>
      <c r="E159" s="172">
        <f>MAX(VLOOKUP($C159,Calc_OppAtt!$A$47:$AM$66,E$2+1,FALSE),VLOOKUP($D159,Calc_OppAtt!$A$47:$AM$66,E$2+1,FALSE))</f>
        <v>1.65029444</v>
      </c>
      <c r="F159" s="172">
        <f>MAX(VLOOKUP($C159,Calc_OppAtt!$A$47:$AM$66,F$2+1,FALSE),VLOOKUP($D159,Calc_OppAtt!$A$47:$AM$66,F$2+1,FALSE))</f>
        <v>1.060903995</v>
      </c>
      <c r="G159" s="172">
        <f>MAX(VLOOKUP($C159,Calc_OppAtt!$A$47:$AM$66,G$2+1,FALSE),VLOOKUP($D159,Calc_OppAtt!$A$47:$AM$66,G$2+1,FALSE))</f>
        <v>1.139489338</v>
      </c>
      <c r="H159" s="172">
        <f>MAX(VLOOKUP($C159,Calc_OppAtt!$A$47:$AM$66,H$2+1,FALSE),VLOOKUP($D159,Calc_OppAtt!$A$47:$AM$66,H$2+1,FALSE))</f>
        <v>0.8644402649</v>
      </c>
      <c r="I159" s="172">
        <f>MAX(VLOOKUP($C159,Calc_OppAtt!$A$47:$AM$66,I$2+1,FALSE),VLOOKUP($D159,Calc_OppAtt!$A$47:$AM$66,I$2+1,FALSE))</f>
        <v>1.218074681</v>
      </c>
      <c r="J159" s="172">
        <f>MAX(VLOOKUP($C159,Calc_OppAtt!$A$47:$AM$66,J$2+1,FALSE),VLOOKUP($D159,Calc_OppAtt!$A$47:$AM$66,J$2+1,FALSE))</f>
        <v>1.178781636</v>
      </c>
      <c r="K159" s="172">
        <f>MAX(VLOOKUP($C159,Calc_OppAtt!$A$47:$AM$66,K$2+1,FALSE),VLOOKUP($D159,Calc_OppAtt!$A$47:$AM$66,K$2+1,FALSE))</f>
        <v>1.493123755</v>
      </c>
      <c r="L159" s="172">
        <f>MAX(VLOOKUP($C159,Calc_OppAtt!$A$47:$AM$66,L$2+1,FALSE),VLOOKUP($D159,Calc_OppAtt!$A$47:$AM$66,L$2+1,FALSE))</f>
        <v>0.5108058486</v>
      </c>
      <c r="M159" s="172">
        <f>MAX(VLOOKUP($C159,Calc_OppAtt!$A$47:$AM$66,M$2+1,FALSE),VLOOKUP($D159,Calc_OppAtt!$A$47:$AM$66,M$2+1,FALSE))</f>
        <v>1.139489338</v>
      </c>
      <c r="N159" s="172">
        <f>MAX(VLOOKUP($C159,Calc_OppAtt!$A$47:$AM$66,N$2+1,FALSE),VLOOKUP($D159,Calc_OppAtt!$A$47:$AM$66,N$2+1,FALSE))</f>
        <v>1.170479452</v>
      </c>
      <c r="O159" s="172">
        <f>MAX(VLOOKUP($C159,Calc_OppAtt!$A$47:$AM$66,O$2+1,FALSE),VLOOKUP($D159,Calc_OppAtt!$A$47:$AM$66,O$2+1,FALSE))</f>
        <v>1.296660024</v>
      </c>
      <c r="P159" s="172">
        <f>MAX(VLOOKUP($C159,Calc_OppAtt!$A$47:$AM$66,P$2+1,FALSE),VLOOKUP($D159,Calc_OppAtt!$A$47:$AM$66,P$2+1,FALSE))</f>
        <v>1.475821918</v>
      </c>
      <c r="Q159" s="172">
        <f>MAX(VLOOKUP($C159,Calc_OppAtt!$A$47:$AM$66,Q$2+1,FALSE),VLOOKUP($D159,Calc_OppAtt!$A$47:$AM$66,Q$2+1,FALSE))</f>
        <v>1.218074681</v>
      </c>
      <c r="R159" s="172">
        <f>MAX(VLOOKUP($C159,Calc_OppAtt!$A$47:$AM$66,R$2+1,FALSE),VLOOKUP($D159,Calc_OppAtt!$A$47:$AM$66,R$2+1,FALSE))</f>
        <v>1.65029444</v>
      </c>
      <c r="S159" s="172">
        <f>MAX(VLOOKUP($C159,Calc_OppAtt!$A$47:$AM$66,S$2+1,FALSE),VLOOKUP($D159,Calc_OppAtt!$A$47:$AM$66,S$2+1,FALSE))</f>
        <v>1.06869863</v>
      </c>
      <c r="T159" s="172">
        <f>MAX(VLOOKUP($C159,Calc_OppAtt!$A$47:$AM$66,T$2+1,FALSE),VLOOKUP($D159,Calc_OppAtt!$A$47:$AM$66,T$2+1,FALSE))</f>
        <v>1.178781636</v>
      </c>
      <c r="U159" s="172">
        <f>MAX(VLOOKUP($C159,Calc_OppAtt!$A$47:$AM$66,U$2+1,FALSE),VLOOKUP($D159,Calc_OppAtt!$A$47:$AM$66,U$2+1,FALSE))</f>
        <v>0.9823179059</v>
      </c>
      <c r="V159" s="172">
        <f>MAX(VLOOKUP($C159,Calc_OppAtt!$A$47:$AM$66,V$2+1,FALSE),VLOOKUP($D159,Calc_OppAtt!$A$47:$AM$66,V$2+1,FALSE))</f>
        <v>1.475821918</v>
      </c>
      <c r="W159" s="172">
        <f>MAX(VLOOKUP($C159,Calc_OppAtt!$A$47:$AM$66,W$2+1,FALSE),VLOOKUP($D159,Calc_OppAtt!$A$47:$AM$66,W$2+1,FALSE))</f>
        <v>1.178781636</v>
      </c>
      <c r="X159" s="172">
        <f>MAX(VLOOKUP($C159,Calc_OppAtt!$A$47:$AM$66,X$2+1,FALSE),VLOOKUP($D159,Calc_OppAtt!$A$47:$AM$66,X$2+1,FALSE))</f>
        <v>1.218074681</v>
      </c>
      <c r="Y159" s="172">
        <f>MAX(VLOOKUP($C159,Calc_OppAtt!$A$47:$AM$66,Y$2+1,FALSE),VLOOKUP($D159,Calc_OppAtt!$A$47:$AM$66,Y$2+1,FALSE))</f>
        <v>0.7465618773</v>
      </c>
      <c r="Z159" s="172">
        <f>MAX(VLOOKUP($C159,Calc_OppAtt!$A$47:$AM$66,Z$2+1,FALSE),VLOOKUP($D159,Calc_OppAtt!$A$47:$AM$66,Z$2+1,FALSE))</f>
        <v>0.9823179059</v>
      </c>
      <c r="AA159" s="172">
        <f>MAX(VLOOKUP($C159,Calc_OppAtt!$A$47:$AM$66,AA$2+1,FALSE),VLOOKUP($D159,Calc_OppAtt!$A$47:$AM$66,AA$2+1,FALSE))</f>
        <v>1.170479452</v>
      </c>
      <c r="AB159" s="172">
        <f>MAX(VLOOKUP($C159,Calc_OppAtt!$A$47:$AM$66,AB$2+1,FALSE),VLOOKUP($D159,Calc_OppAtt!$A$47:$AM$66,AB$2+1,FALSE))</f>
        <v>1.493123755</v>
      </c>
      <c r="AC159" s="172">
        <f>MAX(VLOOKUP($C159,Calc_OppAtt!$A$47:$AM$66,AC$2+1,FALSE),VLOOKUP($D159,Calc_OppAtt!$A$47:$AM$66,AC$2+1,FALSE))</f>
        <v>1.021610951</v>
      </c>
      <c r="AD159" s="172">
        <f>MAX(VLOOKUP($C159,Calc_OppAtt!$A$47:$AM$66,AD$2+1,FALSE),VLOOKUP($D159,Calc_OppAtt!$A$47:$AM$66,AD$2+1,FALSE))</f>
        <v>1.218074681</v>
      </c>
      <c r="AE159" s="172">
        <f>MAX(VLOOKUP($C159,Calc_OppAtt!$A$47:$AM$66,AE$2+1,FALSE),VLOOKUP($D159,Calc_OppAtt!$A$47:$AM$66,AE$2+1,FALSE))</f>
        <v>1.296660024</v>
      </c>
      <c r="AF159" s="172">
        <f>MAX(VLOOKUP($C159,Calc_OppAtt!$A$47:$AM$66,AF$2+1,FALSE),VLOOKUP($D159,Calc_OppAtt!$A$47:$AM$66,AF$2+1,FALSE))</f>
        <v>1.296660024</v>
      </c>
      <c r="AG159" s="172">
        <f>MAX(VLOOKUP($C159,Calc_OppAtt!$A$47:$AM$66,AG$2+1,FALSE),VLOOKUP($D159,Calc_OppAtt!$A$47:$AM$66,AG$2+1,FALSE))</f>
        <v>1.021610951</v>
      </c>
      <c r="AH159" s="172">
        <f>MAX(VLOOKUP($C159,Calc_OppAtt!$A$47:$AM$66,AH$2+1,FALSE),VLOOKUP($D159,Calc_OppAtt!$A$47:$AM$66,AH$2+1,FALSE))</f>
        <v>1.414538412</v>
      </c>
      <c r="AI159" s="172">
        <f>MAX(VLOOKUP($C159,Calc_OppAtt!$A$47:$AM$66,AI$2+1,FALSE),VLOOKUP($D159,Calc_OppAtt!$A$47:$AM$66,AI$2+1,FALSE))</f>
        <v>1.178781636</v>
      </c>
      <c r="AJ159" s="172">
        <f>MAX(VLOOKUP($C159,Calc_OppAtt!$A$47:$AM$66,AJ$2+1,FALSE),VLOOKUP($D159,Calc_OppAtt!$A$47:$AM$66,AJ$2+1,FALSE))</f>
        <v>0.785854922</v>
      </c>
      <c r="AK159" s="172">
        <f>MAX(VLOOKUP($C159,Calc_OppAtt!$A$47:$AM$66,AK$2+1,FALSE),VLOOKUP($D159,Calc_OppAtt!$A$47:$AM$66,AK$2+1,FALSE))</f>
        <v>1.100196294</v>
      </c>
      <c r="AL159" s="172">
        <f>MAX(VLOOKUP($C159,Calc_OppAtt!$A$47:$AM$66,AL$2+1,FALSE),VLOOKUP($D159,Calc_OppAtt!$A$47:$AM$66,AL$2+1,FALSE))</f>
        <v>0.8644402649</v>
      </c>
      <c r="AM159" s="172">
        <f>MAX(VLOOKUP($C159,Calc_OppAtt!$A$47:$AM$66,AM$2+1,FALSE),VLOOKUP($D159,Calc_OppAtt!$A$47:$AM$66,AM$2+1,FALSE))</f>
        <v>1.178781636</v>
      </c>
      <c r="AN159" s="172">
        <f>MAX(VLOOKUP($C159,Calc_OppAtt!$A$47:$AM$66,AN$2+1,FALSE),VLOOKUP($D159,Calc_OppAtt!$A$47:$AM$66,AN$2+1,FALSE))</f>
        <v>1.296660024</v>
      </c>
      <c r="AO159" s="172">
        <f>MAX(VLOOKUP($C159,Calc_OppAtt!$A$47:$AM$66,AO$2+1,FALSE),VLOOKUP($D159,Calc_OppAtt!$A$47:$AM$66,AO$2+1,FALSE))</f>
        <v>1.100196294</v>
      </c>
      <c r="AP159" s="172">
        <f>MAX(VLOOKUP($C159,Calc_OppAtt!$A$47:$AM$66,AP$2+1,FALSE),VLOOKUP($D159,Calc_OppAtt!$A$47:$AM$66,AP$2+1,FALSE))</f>
        <v>1.06869863</v>
      </c>
      <c r="AQ159" s="170"/>
      <c r="AR159" s="170"/>
    </row>
    <row r="160" ht="12.75" customHeight="1">
      <c r="A160" s="170">
        <f t="shared" si="1"/>
        <v>12</v>
      </c>
      <c r="B160" s="170">
        <f t="shared" si="2"/>
        <v>16</v>
      </c>
      <c r="C160" s="140" t="str">
        <f t="array" ref="C160">INDEX(Fixtures!$A$2:$A$21,A160)</f>
        <v>Liverpool</v>
      </c>
      <c r="D160" s="140" t="str">
        <f t="array" ref="D160">INDEX(Fixtures!$A$2:$A$21,B160)</f>
        <v>Southampton</v>
      </c>
      <c r="E160" s="172">
        <f>MAX(VLOOKUP($C160,Calc_OppAtt!$A$47:$AM$66,E$2+1,FALSE),VLOOKUP($D160,Calc_OppAtt!$A$47:$AM$66,E$2+1,FALSE))</f>
        <v>1.65029444</v>
      </c>
      <c r="F160" s="172">
        <f>MAX(VLOOKUP($C160,Calc_OppAtt!$A$47:$AM$66,F$2+1,FALSE),VLOOKUP($D160,Calc_OppAtt!$A$47:$AM$66,F$2+1,FALSE))</f>
        <v>1.060903995</v>
      </c>
      <c r="G160" s="172">
        <f>MAX(VLOOKUP($C160,Calc_OppAtt!$A$47:$AM$66,G$2+1,FALSE),VLOOKUP($D160,Calc_OppAtt!$A$47:$AM$66,G$2+1,FALSE))</f>
        <v>1.493123755</v>
      </c>
      <c r="H160" s="172">
        <f>MAX(VLOOKUP($C160,Calc_OppAtt!$A$47:$AM$66,H$2+1,FALSE),VLOOKUP($D160,Calc_OppAtt!$A$47:$AM$66,H$2+1,FALSE))</f>
        <v>1.060903995</v>
      </c>
      <c r="I160" s="172">
        <f>MAX(VLOOKUP($C160,Calc_OppAtt!$A$47:$AM$66,I$2+1,FALSE),VLOOKUP($D160,Calc_OppAtt!$A$47:$AM$66,I$2+1,FALSE))</f>
        <v>1.139489338</v>
      </c>
      <c r="J160" s="172">
        <f>MAX(VLOOKUP($C160,Calc_OppAtt!$A$47:$AM$66,J$2+1,FALSE),VLOOKUP($D160,Calc_OppAtt!$A$47:$AM$66,J$2+1,FALSE))</f>
        <v>1.178781636</v>
      </c>
      <c r="K160" s="172">
        <f>MAX(VLOOKUP($C160,Calc_OppAtt!$A$47:$AM$66,K$2+1,FALSE),VLOOKUP($D160,Calc_OppAtt!$A$47:$AM$66,K$2+1,FALSE))</f>
        <v>1.101176471</v>
      </c>
      <c r="L160" s="172">
        <f>MAX(VLOOKUP($C160,Calc_OppAtt!$A$47:$AM$66,L$2+1,FALSE),VLOOKUP($D160,Calc_OppAtt!$A$47:$AM$66,L$2+1,FALSE))</f>
        <v>0.8644402649</v>
      </c>
      <c r="M160" s="172">
        <f>MAX(VLOOKUP($C160,Calc_OppAtt!$A$47:$AM$66,M$2+1,FALSE),VLOOKUP($D160,Calc_OppAtt!$A$47:$AM$66,M$2+1,FALSE))</f>
        <v>1.178781636</v>
      </c>
      <c r="N160" s="172">
        <f>MAX(VLOOKUP($C160,Calc_OppAtt!$A$47:$AM$66,N$2+1,FALSE),VLOOKUP($D160,Calc_OppAtt!$A$47:$AM$66,N$2+1,FALSE))</f>
        <v>1.178781636</v>
      </c>
      <c r="O160" s="172">
        <f>MAX(VLOOKUP($C160,Calc_OppAtt!$A$47:$AM$66,O$2+1,FALSE),VLOOKUP($D160,Calc_OppAtt!$A$47:$AM$66,O$2+1,FALSE))</f>
        <v>0.785854922</v>
      </c>
      <c r="P160" s="172">
        <f>MAX(VLOOKUP($C160,Calc_OppAtt!$A$47:$AM$66,P$2+1,FALSE),VLOOKUP($D160,Calc_OppAtt!$A$47:$AM$66,P$2+1,FALSE))</f>
        <v>1.475821918</v>
      </c>
      <c r="Q160" s="172">
        <f>MAX(VLOOKUP($C160,Calc_OppAtt!$A$47:$AM$66,Q$2+1,FALSE),VLOOKUP($D160,Calc_OppAtt!$A$47:$AM$66,Q$2+1,FALSE))</f>
        <v>1.218074681</v>
      </c>
      <c r="R160" s="172">
        <f>MAX(VLOOKUP($C160,Calc_OppAtt!$A$47:$AM$66,R$2+1,FALSE),VLOOKUP($D160,Calc_OppAtt!$A$47:$AM$66,R$2+1,FALSE))</f>
        <v>1.414538412</v>
      </c>
      <c r="S160" s="172">
        <f>MAX(VLOOKUP($C160,Calc_OppAtt!$A$47:$AM$66,S$2+1,FALSE),VLOOKUP($D160,Calc_OppAtt!$A$47:$AM$66,S$2+1,FALSE))</f>
        <v>0.6679765344</v>
      </c>
      <c r="T160" s="172">
        <f>MAX(VLOOKUP($C160,Calc_OppAtt!$A$47:$AM$66,T$2+1,FALSE),VLOOKUP($D160,Calc_OppAtt!$A$47:$AM$66,T$2+1,FALSE))</f>
        <v>1.178781636</v>
      </c>
      <c r="U160" s="172">
        <f>MAX(VLOOKUP($C160,Calc_OppAtt!$A$47:$AM$66,U$2+1,FALSE),VLOOKUP($D160,Calc_OppAtt!$A$47:$AM$66,U$2+1,FALSE))</f>
        <v>1.218074681</v>
      </c>
      <c r="V160" s="172">
        <f>MAX(VLOOKUP($C160,Calc_OppAtt!$A$47:$AM$66,V$2+1,FALSE),VLOOKUP($D160,Calc_OppAtt!$A$47:$AM$66,V$2+1,FALSE))</f>
        <v>1.101176471</v>
      </c>
      <c r="W160" s="172">
        <f>MAX(VLOOKUP($C160,Calc_OppAtt!$A$47:$AM$66,W$2+1,FALSE),VLOOKUP($D160,Calc_OppAtt!$A$47:$AM$66,W$2+1,FALSE))</f>
        <v>1.65029444</v>
      </c>
      <c r="X160" s="172">
        <f>MAX(VLOOKUP($C160,Calc_OppAtt!$A$47:$AM$66,X$2+1,FALSE),VLOOKUP($D160,Calc_OppAtt!$A$47:$AM$66,X$2+1,FALSE))</f>
        <v>1.218074681</v>
      </c>
      <c r="Y160" s="172">
        <f>MAX(VLOOKUP($C160,Calc_OppAtt!$A$47:$AM$66,Y$2+1,FALSE),VLOOKUP($D160,Calc_OppAtt!$A$47:$AM$66,Y$2+1,FALSE))</f>
        <v>0.6286834896</v>
      </c>
      <c r="Z160" s="172">
        <f>MAX(VLOOKUP($C160,Calc_OppAtt!$A$47:$AM$66,Z$2+1,FALSE),VLOOKUP($D160,Calc_OppAtt!$A$47:$AM$66,Z$2+1,FALSE))</f>
        <v>0.9823179059</v>
      </c>
      <c r="AA160" s="172">
        <f>MAX(VLOOKUP($C160,Calc_OppAtt!$A$47:$AM$66,AA$2+1,FALSE),VLOOKUP($D160,Calc_OppAtt!$A$47:$AM$66,AA$2+1,FALSE))</f>
        <v>1.414538412</v>
      </c>
      <c r="AB160" s="172">
        <f>MAX(VLOOKUP($C160,Calc_OppAtt!$A$47:$AM$66,AB$2+1,FALSE),VLOOKUP($D160,Calc_OppAtt!$A$47:$AM$66,AB$2+1,FALSE))</f>
        <v>1.493123755</v>
      </c>
      <c r="AC160" s="172">
        <f>MAX(VLOOKUP($C160,Calc_OppAtt!$A$47:$AM$66,AC$2+1,FALSE),VLOOKUP($D160,Calc_OppAtt!$A$47:$AM$66,AC$2+1,FALSE))</f>
        <v>1.021610951</v>
      </c>
      <c r="AD160" s="172">
        <f>MAX(VLOOKUP($C160,Calc_OppAtt!$A$47:$AM$66,AD$2+1,FALSE),VLOOKUP($D160,Calc_OppAtt!$A$47:$AM$66,AD$2+1,FALSE))</f>
        <v>1.218074681</v>
      </c>
      <c r="AE160" s="172">
        <f>MAX(VLOOKUP($C160,Calc_OppAtt!$A$47:$AM$66,AE$2+1,FALSE),VLOOKUP($D160,Calc_OppAtt!$A$47:$AM$66,AE$2+1,FALSE))</f>
        <v>0.785854922</v>
      </c>
      <c r="AF160" s="172">
        <f>MAX(VLOOKUP($C160,Calc_OppAtt!$A$47:$AM$66,AF$2+1,FALSE),VLOOKUP($D160,Calc_OppAtt!$A$47:$AM$66,AF$2+1,FALSE))</f>
        <v>1.475821918</v>
      </c>
      <c r="AG160" s="172">
        <f>MAX(VLOOKUP($C160,Calc_OppAtt!$A$47:$AM$66,AG$2+1,FALSE),VLOOKUP($D160,Calc_OppAtt!$A$47:$AM$66,AG$2+1,FALSE))</f>
        <v>0.8644402649</v>
      </c>
      <c r="AH160" s="172">
        <f>MAX(VLOOKUP($C160,Calc_OppAtt!$A$47:$AM$66,AH$2+1,FALSE),VLOOKUP($D160,Calc_OppAtt!$A$47:$AM$66,AH$2+1,FALSE))</f>
        <v>0.8644402649</v>
      </c>
      <c r="AI160" s="172">
        <f>MAX(VLOOKUP($C160,Calc_OppAtt!$A$47:$AM$66,AI$2+1,FALSE),VLOOKUP($D160,Calc_OppAtt!$A$47:$AM$66,AI$2+1,FALSE))</f>
        <v>1.218074681</v>
      </c>
      <c r="AJ160" s="172">
        <f>MAX(VLOOKUP($C160,Calc_OppAtt!$A$47:$AM$66,AJ$2+1,FALSE),VLOOKUP($D160,Calc_OppAtt!$A$47:$AM$66,AJ$2+1,FALSE))</f>
        <v>0.9823179059</v>
      </c>
      <c r="AK160" s="172">
        <f>MAX(VLOOKUP($C160,Calc_OppAtt!$A$47:$AM$66,AK$2+1,FALSE),VLOOKUP($D160,Calc_OppAtt!$A$47:$AM$66,AK$2+1,FALSE))</f>
        <v>1.100196294</v>
      </c>
      <c r="AL160" s="172">
        <f>MAX(VLOOKUP($C160,Calc_OppAtt!$A$47:$AM$66,AL$2+1,FALSE),VLOOKUP($D160,Calc_OppAtt!$A$47:$AM$66,AL$2+1,FALSE))</f>
        <v>1.06869863</v>
      </c>
      <c r="AM160" s="172">
        <f>MAX(VLOOKUP($C160,Calc_OppAtt!$A$47:$AM$66,AM$2+1,FALSE),VLOOKUP($D160,Calc_OppAtt!$A$47:$AM$66,AM$2+1,FALSE))</f>
        <v>0.9788235294</v>
      </c>
      <c r="AN160" s="172">
        <f>MAX(VLOOKUP($C160,Calc_OppAtt!$A$47:$AM$66,AN$2+1,FALSE),VLOOKUP($D160,Calc_OppAtt!$A$47:$AM$66,AN$2+1,FALSE))</f>
        <v>1.296660024</v>
      </c>
      <c r="AO160" s="172">
        <f>MAX(VLOOKUP($C160,Calc_OppAtt!$A$47:$AM$66,AO$2+1,FALSE),VLOOKUP($D160,Calc_OppAtt!$A$47:$AM$66,AO$2+1,FALSE))</f>
        <v>1.021610951</v>
      </c>
      <c r="AP160" s="172">
        <f>MAX(VLOOKUP($C160,Calc_OppAtt!$A$47:$AM$66,AP$2+1,FALSE),VLOOKUP($D160,Calc_OppAtt!$A$47:$AM$66,AP$2+1,FALSE))</f>
        <v>1.296660024</v>
      </c>
      <c r="AQ160" s="170"/>
      <c r="AR160" s="170"/>
    </row>
    <row r="161" ht="12.75" customHeight="1">
      <c r="A161" s="170">
        <f t="shared" si="1"/>
        <v>12</v>
      </c>
      <c r="B161" s="170">
        <f t="shared" si="2"/>
        <v>17</v>
      </c>
      <c r="C161" s="140" t="str">
        <f t="array" ref="C161">INDEX(Fixtures!$A$2:$A$21,A161)</f>
        <v>Liverpool</v>
      </c>
      <c r="D161" s="140" t="str">
        <f t="array" ref="D161">INDEX(Fixtures!$A$2:$A$21,B161)</f>
        <v>Tottenham</v>
      </c>
      <c r="E161" s="172">
        <f>MAX(VLOOKUP($C161,Calc_OppAtt!$A$47:$AM$66,E$2+1,FALSE),VLOOKUP($D161,Calc_OppAtt!$A$47:$AM$66,E$2+1,FALSE))</f>
        <v>1.65029444</v>
      </c>
      <c r="F161" s="172">
        <f>MAX(VLOOKUP($C161,Calc_OppAtt!$A$47:$AM$66,F$2+1,FALSE),VLOOKUP($D161,Calc_OppAtt!$A$47:$AM$66,F$2+1,FALSE))</f>
        <v>1.475821918</v>
      </c>
      <c r="G161" s="172">
        <f>MAX(VLOOKUP($C161,Calc_OppAtt!$A$47:$AM$66,G$2+1,FALSE),VLOOKUP($D161,Calc_OppAtt!$A$47:$AM$66,G$2+1,FALSE))</f>
        <v>1.139489338</v>
      </c>
      <c r="H161" s="172">
        <f>MAX(VLOOKUP($C161,Calc_OppAtt!$A$47:$AM$66,H$2+1,FALSE),VLOOKUP($D161,Calc_OppAtt!$A$47:$AM$66,H$2+1,FALSE))</f>
        <v>1.218074681</v>
      </c>
      <c r="I161" s="172">
        <f>MAX(VLOOKUP($C161,Calc_OppAtt!$A$47:$AM$66,I$2+1,FALSE),VLOOKUP($D161,Calc_OppAtt!$A$47:$AM$66,I$2+1,FALSE))</f>
        <v>1.100196294</v>
      </c>
      <c r="J161" s="172">
        <f>MAX(VLOOKUP($C161,Calc_OppAtt!$A$47:$AM$66,J$2+1,FALSE),VLOOKUP($D161,Calc_OppAtt!$A$47:$AM$66,J$2+1,FALSE))</f>
        <v>1.178781636</v>
      </c>
      <c r="K161" s="172">
        <f>MAX(VLOOKUP($C161,Calc_OppAtt!$A$47:$AM$66,K$2+1,FALSE),VLOOKUP($D161,Calc_OppAtt!$A$47:$AM$66,K$2+1,FALSE))</f>
        <v>0.9823179059</v>
      </c>
      <c r="L161" s="172">
        <f>MAX(VLOOKUP($C161,Calc_OppAtt!$A$47:$AM$66,L$2+1,FALSE),VLOOKUP($D161,Calc_OppAtt!$A$47:$AM$66,L$2+1,FALSE))</f>
        <v>1.170479452</v>
      </c>
      <c r="M161" s="172">
        <f>MAX(VLOOKUP($C161,Calc_OppAtt!$A$47:$AM$66,M$2+1,FALSE),VLOOKUP($D161,Calc_OppAtt!$A$47:$AM$66,M$2+1,FALSE))</f>
        <v>1.021610951</v>
      </c>
      <c r="N161" s="172">
        <f>MAX(VLOOKUP($C161,Calc_OppAtt!$A$47:$AM$66,N$2+1,FALSE),VLOOKUP($D161,Calc_OppAtt!$A$47:$AM$66,N$2+1,FALSE))</f>
        <v>1.170479452</v>
      </c>
      <c r="O161" s="172">
        <f>MAX(VLOOKUP($C161,Calc_OppAtt!$A$47:$AM$66,O$2+1,FALSE),VLOOKUP($D161,Calc_OppAtt!$A$47:$AM$66,O$2+1,FALSE))</f>
        <v>1.101176471</v>
      </c>
      <c r="P161" s="172">
        <f>MAX(VLOOKUP($C161,Calc_OppAtt!$A$47:$AM$66,P$2+1,FALSE),VLOOKUP($D161,Calc_OppAtt!$A$47:$AM$66,P$2+1,FALSE))</f>
        <v>1.475821918</v>
      </c>
      <c r="Q161" s="172">
        <f>MAX(VLOOKUP($C161,Calc_OppAtt!$A$47:$AM$66,Q$2+1,FALSE),VLOOKUP($D161,Calc_OppAtt!$A$47:$AM$66,Q$2+1,FALSE))</f>
        <v>1.218074681</v>
      </c>
      <c r="R161" s="172">
        <f>MAX(VLOOKUP($C161,Calc_OppAtt!$A$47:$AM$66,R$2+1,FALSE),VLOOKUP($D161,Calc_OppAtt!$A$47:$AM$66,R$2+1,FALSE))</f>
        <v>1.414538412</v>
      </c>
      <c r="S161" s="172">
        <f>MAX(VLOOKUP($C161,Calc_OppAtt!$A$47:$AM$66,S$2+1,FALSE),VLOOKUP($D161,Calc_OppAtt!$A$47:$AM$66,S$2+1,FALSE))</f>
        <v>1.178781636</v>
      </c>
      <c r="T161" s="172">
        <f>MAX(VLOOKUP($C161,Calc_OppAtt!$A$47:$AM$66,T$2+1,FALSE),VLOOKUP($D161,Calc_OppAtt!$A$47:$AM$66,T$2+1,FALSE))</f>
        <v>1.178781636</v>
      </c>
      <c r="U161" s="172">
        <f>MAX(VLOOKUP($C161,Calc_OppAtt!$A$47:$AM$66,U$2+1,FALSE),VLOOKUP($D161,Calc_OppAtt!$A$47:$AM$66,U$2+1,FALSE))</f>
        <v>0.8644402649</v>
      </c>
      <c r="V161" s="172">
        <f>MAX(VLOOKUP($C161,Calc_OppAtt!$A$47:$AM$66,V$2+1,FALSE),VLOOKUP($D161,Calc_OppAtt!$A$47:$AM$66,V$2+1,FALSE))</f>
        <v>1.101176471</v>
      </c>
      <c r="W161" s="172">
        <f>MAX(VLOOKUP($C161,Calc_OppAtt!$A$47:$AM$66,W$2+1,FALSE),VLOOKUP($D161,Calc_OppAtt!$A$47:$AM$66,W$2+1,FALSE))</f>
        <v>1.218074681</v>
      </c>
      <c r="X161" s="172">
        <f>MAX(VLOOKUP($C161,Calc_OppAtt!$A$47:$AM$66,X$2+1,FALSE),VLOOKUP($D161,Calc_OppAtt!$A$47:$AM$66,X$2+1,FALSE))</f>
        <v>1.218074681</v>
      </c>
      <c r="Y161" s="172">
        <f>MAX(VLOOKUP($C161,Calc_OppAtt!$A$47:$AM$66,Y$2+1,FALSE),VLOOKUP($D161,Calc_OppAtt!$A$47:$AM$66,Y$2+1,FALSE))</f>
        <v>0.9788235294</v>
      </c>
      <c r="Z161" s="172">
        <f>MAX(VLOOKUP($C161,Calc_OppAtt!$A$47:$AM$66,Z$2+1,FALSE),VLOOKUP($D161,Calc_OppAtt!$A$47:$AM$66,Z$2+1,FALSE))</f>
        <v>0.9823179059</v>
      </c>
      <c r="AA161" s="172">
        <f>MAX(VLOOKUP($C161,Calc_OppAtt!$A$47:$AM$66,AA$2+1,FALSE),VLOOKUP($D161,Calc_OppAtt!$A$47:$AM$66,AA$2+1,FALSE))</f>
        <v>1.100196294</v>
      </c>
      <c r="AB161" s="172">
        <f>MAX(VLOOKUP($C161,Calc_OppAtt!$A$47:$AM$66,AB$2+1,FALSE),VLOOKUP($D161,Calc_OppAtt!$A$47:$AM$66,AB$2+1,FALSE))</f>
        <v>1.493123755</v>
      </c>
      <c r="AC161" s="172">
        <f>MAX(VLOOKUP($C161,Calc_OppAtt!$A$47:$AM$66,AC$2+1,FALSE),VLOOKUP($D161,Calc_OppAtt!$A$47:$AM$66,AC$2+1,FALSE))</f>
        <v>1.178781636</v>
      </c>
      <c r="AD161" s="172">
        <f>MAX(VLOOKUP($C161,Calc_OppAtt!$A$47:$AM$66,AD$2+1,FALSE),VLOOKUP($D161,Calc_OppAtt!$A$47:$AM$66,AD$2+1,FALSE))</f>
        <v>1.493123755</v>
      </c>
      <c r="AE161" s="172">
        <f>MAX(VLOOKUP($C161,Calc_OppAtt!$A$47:$AM$66,AE$2+1,FALSE),VLOOKUP($D161,Calc_OppAtt!$A$47:$AM$66,AE$2+1,FALSE))</f>
        <v>0.6679765344</v>
      </c>
      <c r="AF161" s="172">
        <f>MAX(VLOOKUP($C161,Calc_OppAtt!$A$47:$AM$66,AF$2+1,FALSE),VLOOKUP($D161,Calc_OppAtt!$A$47:$AM$66,AF$2+1,FALSE))</f>
        <v>1.296660024</v>
      </c>
      <c r="AG161" s="172">
        <f>MAX(VLOOKUP($C161,Calc_OppAtt!$A$47:$AM$66,AG$2+1,FALSE),VLOOKUP($D161,Calc_OppAtt!$A$47:$AM$66,AG$2+1,FALSE))</f>
        <v>1.218074681</v>
      </c>
      <c r="AH161" s="172">
        <f>MAX(VLOOKUP($C161,Calc_OppAtt!$A$47:$AM$66,AH$2+1,FALSE),VLOOKUP($D161,Calc_OppAtt!$A$47:$AM$66,AH$2+1,FALSE))</f>
        <v>1.021610951</v>
      </c>
      <c r="AI161" s="172">
        <f>MAX(VLOOKUP($C161,Calc_OppAtt!$A$47:$AM$66,AI$2+1,FALSE),VLOOKUP($D161,Calc_OppAtt!$A$47:$AM$66,AI$2+1,FALSE))</f>
        <v>1.100196294</v>
      </c>
      <c r="AJ161" s="172">
        <f>MAX(VLOOKUP($C161,Calc_OppAtt!$A$47:$AM$66,AJ$2+1,FALSE),VLOOKUP($D161,Calc_OppAtt!$A$47:$AM$66,AJ$2+1,FALSE))</f>
        <v>0.785854922</v>
      </c>
      <c r="AK161" s="172">
        <f>MAX(VLOOKUP($C161,Calc_OppAtt!$A$47:$AM$66,AK$2+1,FALSE),VLOOKUP($D161,Calc_OppAtt!$A$47:$AM$66,AK$2+1,FALSE))</f>
        <v>1.139489338</v>
      </c>
      <c r="AL161" s="172">
        <f>MAX(VLOOKUP($C161,Calc_OppAtt!$A$47:$AM$66,AL$2+1,FALSE),VLOOKUP($D161,Calc_OppAtt!$A$47:$AM$66,AL$2+1,FALSE))</f>
        <v>1.296660024</v>
      </c>
      <c r="AM161" s="172">
        <f>MAX(VLOOKUP($C161,Calc_OppAtt!$A$47:$AM$66,AM$2+1,FALSE),VLOOKUP($D161,Calc_OppAtt!$A$47:$AM$66,AM$2+1,FALSE))</f>
        <v>0.9788235294</v>
      </c>
      <c r="AN161" s="172">
        <f>MAX(VLOOKUP($C161,Calc_OppAtt!$A$47:$AM$66,AN$2+1,FALSE),VLOOKUP($D161,Calc_OppAtt!$A$47:$AM$66,AN$2+1,FALSE))</f>
        <v>1.65029444</v>
      </c>
      <c r="AO161" s="172">
        <f>MAX(VLOOKUP($C161,Calc_OppAtt!$A$47:$AM$66,AO$2+1,FALSE),VLOOKUP($D161,Calc_OppAtt!$A$47:$AM$66,AO$2+1,FALSE))</f>
        <v>1.178781636</v>
      </c>
      <c r="AP161" s="172">
        <f>MAX(VLOOKUP($C161,Calc_OppAtt!$A$47:$AM$66,AP$2+1,FALSE),VLOOKUP($D161,Calc_OppAtt!$A$47:$AM$66,AP$2+1,FALSE))</f>
        <v>1.414538412</v>
      </c>
      <c r="AQ161" s="170"/>
      <c r="AR161" s="170"/>
    </row>
    <row r="162" ht="12.75" customHeight="1">
      <c r="A162" s="170">
        <f t="shared" si="1"/>
        <v>12</v>
      </c>
      <c r="B162" s="170">
        <f t="shared" si="2"/>
        <v>18</v>
      </c>
      <c r="C162" s="140" t="str">
        <f t="array" ref="C162">INDEX(Fixtures!$A$2:$A$21,A162)</f>
        <v>Liverpool</v>
      </c>
      <c r="D162" s="140" t="str">
        <f t="array" ref="D162">INDEX(Fixtures!$A$2:$A$21,B162)</f>
        <v>Watford</v>
      </c>
      <c r="E162" s="172">
        <f>MAX(VLOOKUP($C162,Calc_OppAtt!$A$47:$AM$66,E$2+1,FALSE),VLOOKUP($D162,Calc_OppAtt!$A$47:$AM$66,E$2+1,FALSE))</f>
        <v>1.65029444</v>
      </c>
      <c r="F162" s="172">
        <f>MAX(VLOOKUP($C162,Calc_OppAtt!$A$47:$AM$66,F$2+1,FALSE),VLOOKUP($D162,Calc_OppAtt!$A$47:$AM$66,F$2+1,FALSE))</f>
        <v>1.060903995</v>
      </c>
      <c r="G162" s="172">
        <f>MAX(VLOOKUP($C162,Calc_OppAtt!$A$47:$AM$66,G$2+1,FALSE),VLOOKUP($D162,Calc_OppAtt!$A$47:$AM$66,G$2+1,FALSE))</f>
        <v>1.139489338</v>
      </c>
      <c r="H162" s="172">
        <f>MAX(VLOOKUP($C162,Calc_OppAtt!$A$47:$AM$66,H$2+1,FALSE),VLOOKUP($D162,Calc_OppAtt!$A$47:$AM$66,H$2+1,FALSE))</f>
        <v>0.8644402649</v>
      </c>
      <c r="I162" s="172">
        <f>MAX(VLOOKUP($C162,Calc_OppAtt!$A$47:$AM$66,I$2+1,FALSE),VLOOKUP($D162,Calc_OppAtt!$A$47:$AM$66,I$2+1,FALSE))</f>
        <v>0.7465618773</v>
      </c>
      <c r="J162" s="172">
        <f>MAX(VLOOKUP($C162,Calc_OppAtt!$A$47:$AM$66,J$2+1,FALSE),VLOOKUP($D162,Calc_OppAtt!$A$47:$AM$66,J$2+1,FALSE))</f>
        <v>1.178781636</v>
      </c>
      <c r="K162" s="172">
        <f>MAX(VLOOKUP($C162,Calc_OppAtt!$A$47:$AM$66,K$2+1,FALSE),VLOOKUP($D162,Calc_OppAtt!$A$47:$AM$66,K$2+1,FALSE))</f>
        <v>0.785854922</v>
      </c>
      <c r="L162" s="172">
        <f>MAX(VLOOKUP($C162,Calc_OppAtt!$A$47:$AM$66,L$2+1,FALSE),VLOOKUP($D162,Calc_OppAtt!$A$47:$AM$66,L$2+1,FALSE))</f>
        <v>1.218074681</v>
      </c>
      <c r="M162" s="172">
        <f>MAX(VLOOKUP($C162,Calc_OppAtt!$A$47:$AM$66,M$2+1,FALSE),VLOOKUP($D162,Calc_OppAtt!$A$47:$AM$66,M$2+1,FALSE))</f>
        <v>1.101176471</v>
      </c>
      <c r="N162" s="172">
        <f>MAX(VLOOKUP($C162,Calc_OppAtt!$A$47:$AM$66,N$2+1,FALSE),VLOOKUP($D162,Calc_OppAtt!$A$47:$AM$66,N$2+1,FALSE))</f>
        <v>1.296660024</v>
      </c>
      <c r="O162" s="172">
        <f>MAX(VLOOKUP($C162,Calc_OppAtt!$A$47:$AM$66,O$2+1,FALSE),VLOOKUP($D162,Calc_OppAtt!$A$47:$AM$66,O$2+1,FALSE))</f>
        <v>0.785854922</v>
      </c>
      <c r="P162" s="172">
        <f>MAX(VLOOKUP($C162,Calc_OppAtt!$A$47:$AM$66,P$2+1,FALSE),VLOOKUP($D162,Calc_OppAtt!$A$47:$AM$66,P$2+1,FALSE))</f>
        <v>1.475821918</v>
      </c>
      <c r="Q162" s="172">
        <f>MAX(VLOOKUP($C162,Calc_OppAtt!$A$47:$AM$66,Q$2+1,FALSE),VLOOKUP($D162,Calc_OppAtt!$A$47:$AM$66,Q$2+1,FALSE))</f>
        <v>1.218074681</v>
      </c>
      <c r="R162" s="172">
        <f>MAX(VLOOKUP($C162,Calc_OppAtt!$A$47:$AM$66,R$2+1,FALSE),VLOOKUP($D162,Calc_OppAtt!$A$47:$AM$66,R$2+1,FALSE))</f>
        <v>1.414538412</v>
      </c>
      <c r="S162" s="172">
        <f>MAX(VLOOKUP($C162,Calc_OppAtt!$A$47:$AM$66,S$2+1,FALSE),VLOOKUP($D162,Calc_OppAtt!$A$47:$AM$66,S$2+1,FALSE))</f>
        <v>0.6679765344</v>
      </c>
      <c r="T162" s="172">
        <f>MAX(VLOOKUP($C162,Calc_OppAtt!$A$47:$AM$66,T$2+1,FALSE),VLOOKUP($D162,Calc_OppAtt!$A$47:$AM$66,T$2+1,FALSE))</f>
        <v>1.178781636</v>
      </c>
      <c r="U162" s="172">
        <f>MAX(VLOOKUP($C162,Calc_OppAtt!$A$47:$AM$66,U$2+1,FALSE),VLOOKUP($D162,Calc_OppAtt!$A$47:$AM$66,U$2+1,FALSE))</f>
        <v>1.170479452</v>
      </c>
      <c r="V162" s="172">
        <f>MAX(VLOOKUP($C162,Calc_OppAtt!$A$47:$AM$66,V$2+1,FALSE),VLOOKUP($D162,Calc_OppAtt!$A$47:$AM$66,V$2+1,FALSE))</f>
        <v>1.101176471</v>
      </c>
      <c r="W162" s="172">
        <f>MAX(VLOOKUP($C162,Calc_OppAtt!$A$47:$AM$66,W$2+1,FALSE),VLOOKUP($D162,Calc_OppAtt!$A$47:$AM$66,W$2+1,FALSE))</f>
        <v>1.178781636</v>
      </c>
      <c r="X162" s="172">
        <f>MAX(VLOOKUP($C162,Calc_OppAtt!$A$47:$AM$66,X$2+1,FALSE),VLOOKUP($D162,Calc_OppAtt!$A$47:$AM$66,X$2+1,FALSE))</f>
        <v>1.218074681</v>
      </c>
      <c r="Y162" s="172">
        <f>MAX(VLOOKUP($C162,Calc_OppAtt!$A$47:$AM$66,Y$2+1,FALSE),VLOOKUP($D162,Calc_OppAtt!$A$47:$AM$66,Y$2+1,FALSE))</f>
        <v>1.178781636</v>
      </c>
      <c r="Z162" s="172">
        <f>MAX(VLOOKUP($C162,Calc_OppAtt!$A$47:$AM$66,Z$2+1,FALSE),VLOOKUP($D162,Calc_OppAtt!$A$47:$AM$66,Z$2+1,FALSE))</f>
        <v>1.060903995</v>
      </c>
      <c r="AA162" s="172">
        <f>MAX(VLOOKUP($C162,Calc_OppAtt!$A$47:$AM$66,AA$2+1,FALSE),VLOOKUP($D162,Calc_OppAtt!$A$47:$AM$66,AA$2+1,FALSE))</f>
        <v>1.100196294</v>
      </c>
      <c r="AB162" s="172">
        <f>MAX(VLOOKUP($C162,Calc_OppAtt!$A$47:$AM$66,AB$2+1,FALSE),VLOOKUP($D162,Calc_OppAtt!$A$47:$AM$66,AB$2+1,FALSE))</f>
        <v>1.493123755</v>
      </c>
      <c r="AC162" s="172">
        <f>MAX(VLOOKUP($C162,Calc_OppAtt!$A$47:$AM$66,AC$2+1,FALSE),VLOOKUP($D162,Calc_OppAtt!$A$47:$AM$66,AC$2+1,FALSE))</f>
        <v>1.021610951</v>
      </c>
      <c r="AD162" s="172">
        <f>MAX(VLOOKUP($C162,Calc_OppAtt!$A$47:$AM$66,AD$2+1,FALSE),VLOOKUP($D162,Calc_OppAtt!$A$47:$AM$66,AD$2+1,FALSE))</f>
        <v>1.414538412</v>
      </c>
      <c r="AE162" s="172">
        <f>MAX(VLOOKUP($C162,Calc_OppAtt!$A$47:$AM$66,AE$2+1,FALSE),VLOOKUP($D162,Calc_OppAtt!$A$47:$AM$66,AE$2+1,FALSE))</f>
        <v>0.9788235294</v>
      </c>
      <c r="AF162" s="172">
        <f>MAX(VLOOKUP($C162,Calc_OppAtt!$A$47:$AM$66,AF$2+1,FALSE),VLOOKUP($D162,Calc_OppAtt!$A$47:$AM$66,AF$2+1,FALSE))</f>
        <v>1.296660024</v>
      </c>
      <c r="AG162" s="172">
        <f>MAX(VLOOKUP($C162,Calc_OppAtt!$A$47:$AM$66,AG$2+1,FALSE),VLOOKUP($D162,Calc_OppAtt!$A$47:$AM$66,AG$2+1,FALSE))</f>
        <v>1.493123755</v>
      </c>
      <c r="AH162" s="172">
        <f>MAX(VLOOKUP($C162,Calc_OppAtt!$A$47:$AM$66,AH$2+1,FALSE),VLOOKUP($D162,Calc_OppAtt!$A$47:$AM$66,AH$2+1,FALSE))</f>
        <v>0.8644402649</v>
      </c>
      <c r="AI162" s="172">
        <f>MAX(VLOOKUP($C162,Calc_OppAtt!$A$47:$AM$66,AI$2+1,FALSE),VLOOKUP($D162,Calc_OppAtt!$A$47:$AM$66,AI$2+1,FALSE))</f>
        <v>1.178781636</v>
      </c>
      <c r="AJ162" s="172">
        <f>MAX(VLOOKUP($C162,Calc_OppAtt!$A$47:$AM$66,AJ$2+1,FALSE),VLOOKUP($D162,Calc_OppAtt!$A$47:$AM$66,AJ$2+1,FALSE))</f>
        <v>0.785854922</v>
      </c>
      <c r="AK162" s="172">
        <f>MAX(VLOOKUP($C162,Calc_OppAtt!$A$47:$AM$66,AK$2+1,FALSE),VLOOKUP($D162,Calc_OppAtt!$A$47:$AM$66,AK$2+1,FALSE))</f>
        <v>1.475821918</v>
      </c>
      <c r="AL162" s="172">
        <f>MAX(VLOOKUP($C162,Calc_OppAtt!$A$47:$AM$66,AL$2+1,FALSE),VLOOKUP($D162,Calc_OppAtt!$A$47:$AM$66,AL$2+1,FALSE))</f>
        <v>1.218074681</v>
      </c>
      <c r="AM162" s="172">
        <f>MAX(VLOOKUP($C162,Calc_OppAtt!$A$47:$AM$66,AM$2+1,FALSE),VLOOKUP($D162,Calc_OppAtt!$A$47:$AM$66,AM$2+1,FALSE))</f>
        <v>0.9823179059</v>
      </c>
      <c r="AN162" s="172">
        <f>MAX(VLOOKUP($C162,Calc_OppAtt!$A$47:$AM$66,AN$2+1,FALSE),VLOOKUP($D162,Calc_OppAtt!$A$47:$AM$66,AN$2+1,FALSE))</f>
        <v>1.296660024</v>
      </c>
      <c r="AO162" s="172">
        <f>MAX(VLOOKUP($C162,Calc_OppAtt!$A$47:$AM$66,AO$2+1,FALSE),VLOOKUP($D162,Calc_OppAtt!$A$47:$AM$66,AO$2+1,FALSE))</f>
        <v>0.6679765344</v>
      </c>
      <c r="AP162" s="172">
        <f>MAX(VLOOKUP($C162,Calc_OppAtt!$A$47:$AM$66,AP$2+1,FALSE),VLOOKUP($D162,Calc_OppAtt!$A$47:$AM$66,AP$2+1,FALSE))</f>
        <v>1.65029444</v>
      </c>
      <c r="AQ162" s="170"/>
      <c r="AR162" s="170"/>
    </row>
    <row r="163" ht="12.75" customHeight="1">
      <c r="A163" s="170">
        <f t="shared" si="1"/>
        <v>12</v>
      </c>
      <c r="B163" s="170">
        <f t="shared" si="2"/>
        <v>19</v>
      </c>
      <c r="C163" s="140" t="str">
        <f t="array" ref="C163">INDEX(Fixtures!$A$2:$A$21,A163)</f>
        <v>Liverpool</v>
      </c>
      <c r="D163" s="140" t="str">
        <f t="array" ref="D163">INDEX(Fixtures!$A$2:$A$21,B163)</f>
        <v>West Ham</v>
      </c>
      <c r="E163" s="172">
        <f>MAX(VLOOKUP($C163,Calc_OppAtt!$A$47:$AM$66,E$2+1,FALSE),VLOOKUP($D163,Calc_OppAtt!$A$47:$AM$66,E$2+1,FALSE))</f>
        <v>1.65029444</v>
      </c>
      <c r="F163" s="172">
        <f>MAX(VLOOKUP($C163,Calc_OppAtt!$A$47:$AM$66,F$2+1,FALSE),VLOOKUP($D163,Calc_OppAtt!$A$47:$AM$66,F$2+1,FALSE))</f>
        <v>1.218074681</v>
      </c>
      <c r="G163" s="172">
        <f>MAX(VLOOKUP($C163,Calc_OppAtt!$A$47:$AM$66,G$2+1,FALSE),VLOOKUP($D163,Calc_OppAtt!$A$47:$AM$66,G$2+1,FALSE))</f>
        <v>1.139489338</v>
      </c>
      <c r="H163" s="172">
        <f>MAX(VLOOKUP($C163,Calc_OppAtt!$A$47:$AM$66,H$2+1,FALSE),VLOOKUP($D163,Calc_OppAtt!$A$47:$AM$66,H$2+1,FALSE))</f>
        <v>1.06869863</v>
      </c>
      <c r="I163" s="172">
        <f>MAX(VLOOKUP($C163,Calc_OppAtt!$A$47:$AM$66,I$2+1,FALSE),VLOOKUP($D163,Calc_OppAtt!$A$47:$AM$66,I$2+1,FALSE))</f>
        <v>0.8644402649</v>
      </c>
      <c r="J163" s="172">
        <f>MAX(VLOOKUP($C163,Calc_OppAtt!$A$47:$AM$66,J$2+1,FALSE),VLOOKUP($D163,Calc_OppAtt!$A$47:$AM$66,J$2+1,FALSE))</f>
        <v>1.178781636</v>
      </c>
      <c r="K163" s="172">
        <f>MAX(VLOOKUP($C163,Calc_OppAtt!$A$47:$AM$66,K$2+1,FALSE),VLOOKUP($D163,Calc_OppAtt!$A$47:$AM$66,K$2+1,FALSE))</f>
        <v>0.7465618773</v>
      </c>
      <c r="L163" s="172">
        <f>MAX(VLOOKUP($C163,Calc_OppAtt!$A$47:$AM$66,L$2+1,FALSE),VLOOKUP($D163,Calc_OppAtt!$A$47:$AM$66,L$2+1,FALSE))</f>
        <v>0.9823179059</v>
      </c>
      <c r="M163" s="172">
        <f>MAX(VLOOKUP($C163,Calc_OppAtt!$A$47:$AM$66,M$2+1,FALSE),VLOOKUP($D163,Calc_OppAtt!$A$47:$AM$66,M$2+1,FALSE))</f>
        <v>0.9823179059</v>
      </c>
      <c r="N163" s="172">
        <f>MAX(VLOOKUP($C163,Calc_OppAtt!$A$47:$AM$66,N$2+1,FALSE),VLOOKUP($D163,Calc_OppAtt!$A$47:$AM$66,N$2+1,FALSE))</f>
        <v>1.170479452</v>
      </c>
      <c r="O163" s="172">
        <f>MAX(VLOOKUP($C163,Calc_OppAtt!$A$47:$AM$66,O$2+1,FALSE),VLOOKUP($D163,Calc_OppAtt!$A$47:$AM$66,O$2+1,FALSE))</f>
        <v>0.8644402649</v>
      </c>
      <c r="P163" s="172">
        <f>MAX(VLOOKUP($C163,Calc_OppAtt!$A$47:$AM$66,P$2+1,FALSE),VLOOKUP($D163,Calc_OppAtt!$A$47:$AM$66,P$2+1,FALSE))</f>
        <v>1.475821918</v>
      </c>
      <c r="Q163" s="172">
        <f>MAX(VLOOKUP($C163,Calc_OppAtt!$A$47:$AM$66,Q$2+1,FALSE),VLOOKUP($D163,Calc_OppAtt!$A$47:$AM$66,Q$2+1,FALSE))</f>
        <v>1.218074681</v>
      </c>
      <c r="R163" s="172">
        <f>MAX(VLOOKUP($C163,Calc_OppAtt!$A$47:$AM$66,R$2+1,FALSE),VLOOKUP($D163,Calc_OppAtt!$A$47:$AM$66,R$2+1,FALSE))</f>
        <v>1.414538412</v>
      </c>
      <c r="S163" s="172">
        <f>MAX(VLOOKUP($C163,Calc_OppAtt!$A$47:$AM$66,S$2+1,FALSE),VLOOKUP($D163,Calc_OppAtt!$A$47:$AM$66,S$2+1,FALSE))</f>
        <v>1.170479452</v>
      </c>
      <c r="T163" s="172">
        <f>MAX(VLOOKUP($C163,Calc_OppAtt!$A$47:$AM$66,T$2+1,FALSE),VLOOKUP($D163,Calc_OppAtt!$A$47:$AM$66,T$2+1,FALSE))</f>
        <v>1.178781636</v>
      </c>
      <c r="U163" s="172">
        <f>MAX(VLOOKUP($C163,Calc_OppAtt!$A$47:$AM$66,U$2+1,FALSE),VLOOKUP($D163,Calc_OppAtt!$A$47:$AM$66,U$2+1,FALSE))</f>
        <v>1.04</v>
      </c>
      <c r="V163" s="172">
        <f>MAX(VLOOKUP($C163,Calc_OppAtt!$A$47:$AM$66,V$2+1,FALSE),VLOOKUP($D163,Calc_OppAtt!$A$47:$AM$66,V$2+1,FALSE))</f>
        <v>1.296660024</v>
      </c>
      <c r="W163" s="172">
        <f>MAX(VLOOKUP($C163,Calc_OppAtt!$A$47:$AM$66,W$2+1,FALSE),VLOOKUP($D163,Calc_OppAtt!$A$47:$AM$66,W$2+1,FALSE))</f>
        <v>1.178781636</v>
      </c>
      <c r="X163" s="172">
        <f>MAX(VLOOKUP($C163,Calc_OppAtt!$A$47:$AM$66,X$2+1,FALSE),VLOOKUP($D163,Calc_OppAtt!$A$47:$AM$66,X$2+1,FALSE))</f>
        <v>1.218074681</v>
      </c>
      <c r="Y163" s="172">
        <f>MAX(VLOOKUP($C163,Calc_OppAtt!$A$47:$AM$66,Y$2+1,FALSE),VLOOKUP($D163,Calc_OppAtt!$A$47:$AM$66,Y$2+1,FALSE))</f>
        <v>1.139489338</v>
      </c>
      <c r="Z163" s="172">
        <f>MAX(VLOOKUP($C163,Calc_OppAtt!$A$47:$AM$66,Z$2+1,FALSE),VLOOKUP($D163,Calc_OppAtt!$A$47:$AM$66,Z$2+1,FALSE))</f>
        <v>1.218074681</v>
      </c>
      <c r="AA163" s="172">
        <f>MAX(VLOOKUP($C163,Calc_OppAtt!$A$47:$AM$66,AA$2+1,FALSE),VLOOKUP($D163,Calc_OppAtt!$A$47:$AM$66,AA$2+1,FALSE))</f>
        <v>1.178781636</v>
      </c>
      <c r="AB163" s="172">
        <f>MAX(VLOOKUP($C163,Calc_OppAtt!$A$47:$AM$66,AB$2+1,FALSE),VLOOKUP($D163,Calc_OppAtt!$A$47:$AM$66,AB$2+1,FALSE))</f>
        <v>1.493123755</v>
      </c>
      <c r="AC163" s="172">
        <f>MAX(VLOOKUP($C163,Calc_OppAtt!$A$47:$AM$66,AC$2+1,FALSE),VLOOKUP($D163,Calc_OppAtt!$A$47:$AM$66,AC$2+1,FALSE))</f>
        <v>1.100196294</v>
      </c>
      <c r="AD163" s="172">
        <f>MAX(VLOOKUP($C163,Calc_OppAtt!$A$47:$AM$66,AD$2+1,FALSE),VLOOKUP($D163,Calc_OppAtt!$A$47:$AM$66,AD$2+1,FALSE))</f>
        <v>1.218074681</v>
      </c>
      <c r="AE163" s="172">
        <f>MAX(VLOOKUP($C163,Calc_OppAtt!$A$47:$AM$66,AE$2+1,FALSE),VLOOKUP($D163,Calc_OppAtt!$A$47:$AM$66,AE$2+1,FALSE))</f>
        <v>1.475821918</v>
      </c>
      <c r="AF163" s="172">
        <f>MAX(VLOOKUP($C163,Calc_OppAtt!$A$47:$AM$66,AF$2+1,FALSE),VLOOKUP($D163,Calc_OppAtt!$A$47:$AM$66,AF$2+1,FALSE))</f>
        <v>1.296660024</v>
      </c>
      <c r="AG163" s="172">
        <f>MAX(VLOOKUP($C163,Calc_OppAtt!$A$47:$AM$66,AG$2+1,FALSE),VLOOKUP($D163,Calc_OppAtt!$A$47:$AM$66,AG$2+1,FALSE))</f>
        <v>1.178781636</v>
      </c>
      <c r="AH163" s="172">
        <f>MAX(VLOOKUP($C163,Calc_OppAtt!$A$47:$AM$66,AH$2+1,FALSE),VLOOKUP($D163,Calc_OppAtt!$A$47:$AM$66,AH$2+1,FALSE))</f>
        <v>0.9788235294</v>
      </c>
      <c r="AI163" s="172">
        <f>MAX(VLOOKUP($C163,Calc_OppAtt!$A$47:$AM$66,AI$2+1,FALSE),VLOOKUP($D163,Calc_OppAtt!$A$47:$AM$66,AI$2+1,FALSE))</f>
        <v>1.296660024</v>
      </c>
      <c r="AJ163" s="172">
        <f>MAX(VLOOKUP($C163,Calc_OppAtt!$A$47:$AM$66,AJ$2+1,FALSE),VLOOKUP($D163,Calc_OppAtt!$A$47:$AM$66,AJ$2+1,FALSE))</f>
        <v>1.414538412</v>
      </c>
      <c r="AK163" s="172">
        <f>MAX(VLOOKUP($C163,Calc_OppAtt!$A$47:$AM$66,AK$2+1,FALSE),VLOOKUP($D163,Calc_OppAtt!$A$47:$AM$66,AK$2+1,FALSE))</f>
        <v>1.021610951</v>
      </c>
      <c r="AL163" s="172">
        <f>MAX(VLOOKUP($C163,Calc_OppAtt!$A$47:$AM$66,AL$2+1,FALSE),VLOOKUP($D163,Calc_OppAtt!$A$47:$AM$66,AL$2+1,FALSE))</f>
        <v>0.8644402649</v>
      </c>
      <c r="AM163" s="172">
        <f>MAX(VLOOKUP($C163,Calc_OppAtt!$A$47:$AM$66,AM$2+1,FALSE),VLOOKUP($D163,Calc_OppAtt!$A$47:$AM$66,AM$2+1,FALSE))</f>
        <v>1.493123755</v>
      </c>
      <c r="AN163" s="172">
        <f>MAX(VLOOKUP($C163,Calc_OppAtt!$A$47:$AM$66,AN$2+1,FALSE),VLOOKUP($D163,Calc_OppAtt!$A$47:$AM$66,AN$2+1,FALSE))</f>
        <v>1.296660024</v>
      </c>
      <c r="AO163" s="172">
        <f>MAX(VLOOKUP($C163,Calc_OppAtt!$A$47:$AM$66,AO$2+1,FALSE),VLOOKUP($D163,Calc_OppAtt!$A$47:$AM$66,AO$2+1,FALSE))</f>
        <v>1.178781636</v>
      </c>
      <c r="AP163" s="172">
        <f>MAX(VLOOKUP($C163,Calc_OppAtt!$A$47:$AM$66,AP$2+1,FALSE),VLOOKUP($D163,Calc_OppAtt!$A$47:$AM$66,AP$2+1,FALSE))</f>
        <v>1.218074681</v>
      </c>
      <c r="AQ163" s="170"/>
      <c r="AR163" s="170"/>
    </row>
    <row r="164" ht="12.75" customHeight="1">
      <c r="A164" s="170">
        <f t="shared" si="1"/>
        <v>12</v>
      </c>
      <c r="B164" s="170">
        <f t="shared" si="2"/>
        <v>20</v>
      </c>
      <c r="C164" s="140" t="str">
        <f t="array" ref="C164">INDEX(Fixtures!$A$2:$A$21,A164)</f>
        <v>Liverpool</v>
      </c>
      <c r="D164" s="140" t="str">
        <f t="array" ref="D164">INDEX(Fixtures!$A$2:$A$21,B164)</f>
        <v>Wolves</v>
      </c>
      <c r="E164" s="172">
        <f>MAX(VLOOKUP($C164,Calc_OppAtt!$A$47:$AM$66,E$2+1,FALSE),VLOOKUP($D164,Calc_OppAtt!$A$47:$AM$66,E$2+1,FALSE))</f>
        <v>1.65029444</v>
      </c>
      <c r="F164" s="172">
        <f>MAX(VLOOKUP($C164,Calc_OppAtt!$A$47:$AM$66,F$2+1,FALSE),VLOOKUP($D164,Calc_OppAtt!$A$47:$AM$66,F$2+1,FALSE))</f>
        <v>1.060903995</v>
      </c>
      <c r="G164" s="172">
        <f>MAX(VLOOKUP($C164,Calc_OppAtt!$A$47:$AM$66,G$2+1,FALSE),VLOOKUP($D164,Calc_OppAtt!$A$47:$AM$66,G$2+1,FALSE))</f>
        <v>1.139489338</v>
      </c>
      <c r="H164" s="172">
        <f>MAX(VLOOKUP($C164,Calc_OppAtt!$A$47:$AM$66,H$2+1,FALSE),VLOOKUP($D164,Calc_OppAtt!$A$47:$AM$66,H$2+1,FALSE))</f>
        <v>1.021610951</v>
      </c>
      <c r="I164" s="172">
        <f>MAX(VLOOKUP($C164,Calc_OppAtt!$A$47:$AM$66,I$2+1,FALSE),VLOOKUP($D164,Calc_OppAtt!$A$47:$AM$66,I$2+1,FALSE))</f>
        <v>0.8644402649</v>
      </c>
      <c r="J164" s="172">
        <f>MAX(VLOOKUP($C164,Calc_OppAtt!$A$47:$AM$66,J$2+1,FALSE),VLOOKUP($D164,Calc_OppAtt!$A$47:$AM$66,J$2+1,FALSE))</f>
        <v>1.178781636</v>
      </c>
      <c r="K164" s="172">
        <f>MAX(VLOOKUP($C164,Calc_OppAtt!$A$47:$AM$66,K$2+1,FALSE),VLOOKUP($D164,Calc_OppAtt!$A$47:$AM$66,K$2+1,FALSE))</f>
        <v>1.178781636</v>
      </c>
      <c r="L164" s="172">
        <f>MAX(VLOOKUP($C164,Calc_OppAtt!$A$47:$AM$66,L$2+1,FALSE),VLOOKUP($D164,Calc_OppAtt!$A$47:$AM$66,L$2+1,FALSE))</f>
        <v>1.060903995</v>
      </c>
      <c r="M164" s="172">
        <f>MAX(VLOOKUP($C164,Calc_OppAtt!$A$47:$AM$66,M$2+1,FALSE),VLOOKUP($D164,Calc_OppAtt!$A$47:$AM$66,M$2+1,FALSE))</f>
        <v>1.296660024</v>
      </c>
      <c r="N164" s="172">
        <f>MAX(VLOOKUP($C164,Calc_OppAtt!$A$47:$AM$66,N$2+1,FALSE),VLOOKUP($D164,Calc_OppAtt!$A$47:$AM$66,N$2+1,FALSE))</f>
        <v>1.170479452</v>
      </c>
      <c r="O164" s="172">
        <f>MAX(VLOOKUP($C164,Calc_OppAtt!$A$47:$AM$66,O$2+1,FALSE),VLOOKUP($D164,Calc_OppAtt!$A$47:$AM$66,O$2+1,FALSE))</f>
        <v>0.785854922</v>
      </c>
      <c r="P164" s="172">
        <f>MAX(VLOOKUP($C164,Calc_OppAtt!$A$47:$AM$66,P$2+1,FALSE),VLOOKUP($D164,Calc_OppAtt!$A$47:$AM$66,P$2+1,FALSE))</f>
        <v>1.475821918</v>
      </c>
      <c r="Q164" s="172">
        <f>MAX(VLOOKUP($C164,Calc_OppAtt!$A$47:$AM$66,Q$2+1,FALSE),VLOOKUP($D164,Calc_OppAtt!$A$47:$AM$66,Q$2+1,FALSE))</f>
        <v>1.296660024</v>
      </c>
      <c r="R164" s="172">
        <f>MAX(VLOOKUP($C164,Calc_OppAtt!$A$47:$AM$66,R$2+1,FALSE),VLOOKUP($D164,Calc_OppAtt!$A$47:$AM$66,R$2+1,FALSE))</f>
        <v>1.414538412</v>
      </c>
      <c r="S164" s="172">
        <f>MAX(VLOOKUP($C164,Calc_OppAtt!$A$47:$AM$66,S$2+1,FALSE),VLOOKUP($D164,Calc_OppAtt!$A$47:$AM$66,S$2+1,FALSE))</f>
        <v>0.8644402649</v>
      </c>
      <c r="T164" s="172">
        <f>MAX(VLOOKUP($C164,Calc_OppAtt!$A$47:$AM$66,T$2+1,FALSE),VLOOKUP($D164,Calc_OppAtt!$A$47:$AM$66,T$2+1,FALSE))</f>
        <v>1.178781636</v>
      </c>
      <c r="U164" s="172">
        <f>MAX(VLOOKUP($C164,Calc_OppAtt!$A$47:$AM$66,U$2+1,FALSE),VLOOKUP($D164,Calc_OppAtt!$A$47:$AM$66,U$2+1,FALSE))</f>
        <v>1.218074681</v>
      </c>
      <c r="V164" s="172">
        <f>MAX(VLOOKUP($C164,Calc_OppAtt!$A$47:$AM$66,V$2+1,FALSE),VLOOKUP($D164,Calc_OppAtt!$A$47:$AM$66,V$2+1,FALSE))</f>
        <v>1.101176471</v>
      </c>
      <c r="W164" s="172">
        <f>MAX(VLOOKUP($C164,Calc_OppAtt!$A$47:$AM$66,W$2+1,FALSE),VLOOKUP($D164,Calc_OppAtt!$A$47:$AM$66,W$2+1,FALSE))</f>
        <v>1.178781636</v>
      </c>
      <c r="X164" s="172">
        <f>MAX(VLOOKUP($C164,Calc_OppAtt!$A$47:$AM$66,X$2+1,FALSE),VLOOKUP($D164,Calc_OppAtt!$A$47:$AM$66,X$2+1,FALSE))</f>
        <v>1.218074681</v>
      </c>
      <c r="Y164" s="172">
        <f>MAX(VLOOKUP($C164,Calc_OppAtt!$A$47:$AM$66,Y$2+1,FALSE),VLOOKUP($D164,Calc_OppAtt!$A$47:$AM$66,Y$2+1,FALSE))</f>
        <v>1.100196294</v>
      </c>
      <c r="Z164" s="172">
        <f>MAX(VLOOKUP($C164,Calc_OppAtt!$A$47:$AM$66,Z$2+1,FALSE),VLOOKUP($D164,Calc_OppAtt!$A$47:$AM$66,Z$2+1,FALSE))</f>
        <v>0.9823179059</v>
      </c>
      <c r="AA164" s="172">
        <f>MAX(VLOOKUP($C164,Calc_OppAtt!$A$47:$AM$66,AA$2+1,FALSE),VLOOKUP($D164,Calc_OppAtt!$A$47:$AM$66,AA$2+1,FALSE))</f>
        <v>1.493123755</v>
      </c>
      <c r="AB164" s="172">
        <f>MAX(VLOOKUP($C164,Calc_OppAtt!$A$47:$AM$66,AB$2+1,FALSE),VLOOKUP($D164,Calc_OppAtt!$A$47:$AM$66,AB$2+1,FALSE))</f>
        <v>1.65029444</v>
      </c>
      <c r="AC164" s="172">
        <f>MAX(VLOOKUP($C164,Calc_OppAtt!$A$47:$AM$66,AC$2+1,FALSE),VLOOKUP($D164,Calc_OppAtt!$A$47:$AM$66,AC$2+1,FALSE))</f>
        <v>1.021610951</v>
      </c>
      <c r="AD164" s="172">
        <f>MAX(VLOOKUP($C164,Calc_OppAtt!$A$47:$AM$66,AD$2+1,FALSE),VLOOKUP($D164,Calc_OppAtt!$A$47:$AM$66,AD$2+1,FALSE))</f>
        <v>1.218074681</v>
      </c>
      <c r="AE164" s="172">
        <f>MAX(VLOOKUP($C164,Calc_OppAtt!$A$47:$AM$66,AE$2+1,FALSE),VLOOKUP($D164,Calc_OppAtt!$A$47:$AM$66,AE$2+1,FALSE))</f>
        <v>1.178781636</v>
      </c>
      <c r="AF164" s="172">
        <f>MAX(VLOOKUP($C164,Calc_OppAtt!$A$47:$AM$66,AF$2+1,FALSE),VLOOKUP($D164,Calc_OppAtt!$A$47:$AM$66,AF$2+1,FALSE))</f>
        <v>1.296660024</v>
      </c>
      <c r="AG164" s="172">
        <f>MAX(VLOOKUP($C164,Calc_OppAtt!$A$47:$AM$66,AG$2+1,FALSE),VLOOKUP($D164,Calc_OppAtt!$A$47:$AM$66,AG$2+1,FALSE))</f>
        <v>1.170479452</v>
      </c>
      <c r="AH164" s="172">
        <f>MAX(VLOOKUP($C164,Calc_OppAtt!$A$47:$AM$66,AH$2+1,FALSE),VLOOKUP($D164,Calc_OppAtt!$A$47:$AM$66,AH$2+1,FALSE))</f>
        <v>0.8644402649</v>
      </c>
      <c r="AI164" s="172">
        <f>MAX(VLOOKUP($C164,Calc_OppAtt!$A$47:$AM$66,AI$2+1,FALSE),VLOOKUP($D164,Calc_OppAtt!$A$47:$AM$66,AI$2+1,FALSE))</f>
        <v>1.218074681</v>
      </c>
      <c r="AJ164" s="172">
        <f>MAX(VLOOKUP($C164,Calc_OppAtt!$A$47:$AM$66,AJ$2+1,FALSE),VLOOKUP($D164,Calc_OppAtt!$A$47:$AM$66,AJ$2+1,FALSE))</f>
        <v>0.785854922</v>
      </c>
      <c r="AK164" s="172">
        <f>MAX(VLOOKUP($C164,Calc_OppAtt!$A$47:$AM$66,AK$2+1,FALSE),VLOOKUP($D164,Calc_OppAtt!$A$47:$AM$66,AK$2+1,FALSE))</f>
        <v>1.021610951</v>
      </c>
      <c r="AL164" s="172">
        <f>MAX(VLOOKUP($C164,Calc_OppAtt!$A$47:$AM$66,AL$2+1,FALSE),VLOOKUP($D164,Calc_OppAtt!$A$47:$AM$66,AL$2+1,FALSE))</f>
        <v>1.021610951</v>
      </c>
      <c r="AM164" s="172">
        <f>MAX(VLOOKUP($C164,Calc_OppAtt!$A$47:$AM$66,AM$2+1,FALSE),VLOOKUP($D164,Calc_OppAtt!$A$47:$AM$66,AM$2+1,FALSE))</f>
        <v>1.139489338</v>
      </c>
      <c r="AN164" s="172">
        <f>MAX(VLOOKUP($C164,Calc_OppAtt!$A$47:$AM$66,AN$2+1,FALSE),VLOOKUP($D164,Calc_OppAtt!$A$47:$AM$66,AN$2+1,FALSE))</f>
        <v>1.296660024</v>
      </c>
      <c r="AO164" s="172">
        <f>MAX(VLOOKUP($C164,Calc_OppAtt!$A$47:$AM$66,AO$2+1,FALSE),VLOOKUP($D164,Calc_OppAtt!$A$47:$AM$66,AO$2+1,FALSE))</f>
        <v>1.475821918</v>
      </c>
      <c r="AP164" s="172">
        <f>MAX(VLOOKUP($C164,Calc_OppAtt!$A$47:$AM$66,AP$2+1,FALSE),VLOOKUP($D164,Calc_OppAtt!$A$47:$AM$66,AP$2+1,FALSE))</f>
        <v>1.06869863</v>
      </c>
      <c r="AQ164" s="170"/>
      <c r="AR164" s="170"/>
    </row>
    <row r="165" ht="12.75" customHeight="1">
      <c r="A165" s="170">
        <f t="shared" si="1"/>
        <v>13</v>
      </c>
      <c r="B165" s="170">
        <f t="shared" si="2"/>
        <v>14</v>
      </c>
      <c r="C165" s="140" t="str">
        <f t="array" ref="C165">INDEX(Fixtures!$A$2:$A$21,A165)</f>
        <v>Man City</v>
      </c>
      <c r="D165" s="140" t="str">
        <f t="array" ref="D165">INDEX(Fixtures!$A$2:$A$21,B165)</f>
        <v>Man Utd</v>
      </c>
      <c r="E165" s="172">
        <f>MAX(VLOOKUP($C165,Calc_OppAtt!$A$47:$AM$66,E$2+1,FALSE),VLOOKUP($D165,Calc_OppAtt!$A$47:$AM$66,E$2+1,FALSE))</f>
        <v>1.493123755</v>
      </c>
      <c r="F165" s="172">
        <f>MAX(VLOOKUP($C165,Calc_OppAtt!$A$47:$AM$66,F$2+1,FALSE),VLOOKUP($D165,Calc_OppAtt!$A$47:$AM$66,F$2+1,FALSE))</f>
        <v>1.296660024</v>
      </c>
      <c r="G165" s="172">
        <f>MAX(VLOOKUP($C165,Calc_OppAtt!$A$47:$AM$66,G$2+1,FALSE),VLOOKUP($D165,Calc_OppAtt!$A$47:$AM$66,G$2+1,FALSE))</f>
        <v>1.101176471</v>
      </c>
      <c r="H165" s="172">
        <f>MAX(VLOOKUP($C165,Calc_OppAtt!$A$47:$AM$66,H$2+1,FALSE),VLOOKUP($D165,Calc_OppAtt!$A$47:$AM$66,H$2+1,FALSE))</f>
        <v>1.178781636</v>
      </c>
      <c r="I165" s="172">
        <f>MAX(VLOOKUP($C165,Calc_OppAtt!$A$47:$AM$66,I$2+1,FALSE),VLOOKUP($D165,Calc_OppAtt!$A$47:$AM$66,I$2+1,FALSE))</f>
        <v>1.475821918</v>
      </c>
      <c r="J165" s="172">
        <f>MAX(VLOOKUP($C165,Calc_OppAtt!$A$47:$AM$66,J$2+1,FALSE),VLOOKUP($D165,Calc_OppAtt!$A$47:$AM$66,J$2+1,FALSE))</f>
        <v>1.06869863</v>
      </c>
      <c r="K165" s="172">
        <f>MAX(VLOOKUP($C165,Calc_OppAtt!$A$47:$AM$66,K$2+1,FALSE),VLOOKUP($D165,Calc_OppAtt!$A$47:$AM$66,K$2+1,FALSE))</f>
        <v>1.139489338</v>
      </c>
      <c r="L165" s="172">
        <f>MAX(VLOOKUP($C165,Calc_OppAtt!$A$47:$AM$66,L$2+1,FALSE),VLOOKUP($D165,Calc_OppAtt!$A$47:$AM$66,L$2+1,FALSE))</f>
        <v>1.178781636</v>
      </c>
      <c r="M165" s="172">
        <f>MAX(VLOOKUP($C165,Calc_OppAtt!$A$47:$AM$66,M$2+1,FALSE),VLOOKUP($D165,Calc_OppAtt!$A$47:$AM$66,M$2+1,FALSE))</f>
        <v>0.8644402649</v>
      </c>
      <c r="N165" s="172">
        <f>MAX(VLOOKUP($C165,Calc_OppAtt!$A$47:$AM$66,N$2+1,FALSE),VLOOKUP($D165,Calc_OppAtt!$A$47:$AM$66,N$2+1,FALSE))</f>
        <v>1.414538412</v>
      </c>
      <c r="O165" s="172">
        <f>MAX(VLOOKUP($C165,Calc_OppAtt!$A$47:$AM$66,O$2+1,FALSE),VLOOKUP($D165,Calc_OppAtt!$A$47:$AM$66,O$2+1,FALSE))</f>
        <v>1.178781636</v>
      </c>
      <c r="P165" s="172">
        <f>MAX(VLOOKUP($C165,Calc_OppAtt!$A$47:$AM$66,P$2+1,FALSE),VLOOKUP($D165,Calc_OppAtt!$A$47:$AM$66,P$2+1,FALSE))</f>
        <v>0.7465618773</v>
      </c>
      <c r="Q165" s="172">
        <f>MAX(VLOOKUP($C165,Calc_OppAtt!$A$47:$AM$66,Q$2+1,FALSE),VLOOKUP($D165,Calc_OppAtt!$A$47:$AM$66,Q$2+1,FALSE))</f>
        <v>1.100196294</v>
      </c>
      <c r="R165" s="172">
        <f>MAX(VLOOKUP($C165,Calc_OppAtt!$A$47:$AM$66,R$2+1,FALSE),VLOOKUP($D165,Calc_OppAtt!$A$47:$AM$66,R$2+1,FALSE))</f>
        <v>1.218074681</v>
      </c>
      <c r="S165" s="172">
        <f>MAX(VLOOKUP($C165,Calc_OppAtt!$A$47:$AM$66,S$2+1,FALSE),VLOOKUP($D165,Calc_OppAtt!$A$47:$AM$66,S$2+1,FALSE))</f>
        <v>1.218074681</v>
      </c>
      <c r="T165" s="172">
        <f>MAX(VLOOKUP($C165,Calc_OppAtt!$A$47:$AM$66,T$2+1,FALSE),VLOOKUP($D165,Calc_OppAtt!$A$47:$AM$66,T$2+1,FALSE))</f>
        <v>1.475821918</v>
      </c>
      <c r="U165" s="172">
        <f>MAX(VLOOKUP($C165,Calc_OppAtt!$A$47:$AM$66,U$2+1,FALSE),VLOOKUP($D165,Calc_OppAtt!$A$47:$AM$66,U$2+1,FALSE))</f>
        <v>1.414538412</v>
      </c>
      <c r="V165" s="172">
        <f>MAX(VLOOKUP($C165,Calc_OppAtt!$A$47:$AM$66,V$2+1,FALSE),VLOOKUP($D165,Calc_OppAtt!$A$47:$AM$66,V$2+1,FALSE))</f>
        <v>1.100196294</v>
      </c>
      <c r="W165" s="172">
        <f>MAX(VLOOKUP($C165,Calc_OppAtt!$A$47:$AM$66,W$2+1,FALSE),VLOOKUP($D165,Calc_OppAtt!$A$47:$AM$66,W$2+1,FALSE))</f>
        <v>1.296660024</v>
      </c>
      <c r="X165" s="172">
        <f>MAX(VLOOKUP($C165,Calc_OppAtt!$A$47:$AM$66,X$2+1,FALSE),VLOOKUP($D165,Calc_OppAtt!$A$47:$AM$66,X$2+1,FALSE))</f>
        <v>1.218074681</v>
      </c>
      <c r="Y165" s="172">
        <f>MAX(VLOOKUP($C165,Calc_OppAtt!$A$47:$AM$66,Y$2+1,FALSE),VLOOKUP($D165,Calc_OppAtt!$A$47:$AM$66,Y$2+1,FALSE))</f>
        <v>1.100196294</v>
      </c>
      <c r="Z165" s="172">
        <f>MAX(VLOOKUP($C165,Calc_OppAtt!$A$47:$AM$66,Z$2+1,FALSE),VLOOKUP($D165,Calc_OppAtt!$A$47:$AM$66,Z$2+1,FALSE))</f>
        <v>1.06869863</v>
      </c>
      <c r="AA165" s="172">
        <f>MAX(VLOOKUP($C165,Calc_OppAtt!$A$47:$AM$66,AA$2+1,FALSE),VLOOKUP($D165,Calc_OppAtt!$A$47:$AM$66,AA$2+1,FALSE))</f>
        <v>1.139489338</v>
      </c>
      <c r="AB165" s="172">
        <f>MAX(VLOOKUP($C165,Calc_OppAtt!$A$47:$AM$66,AB$2+1,FALSE),VLOOKUP($D165,Calc_OppAtt!$A$47:$AM$66,AB$2+1,FALSE))</f>
        <v>0.8644402649</v>
      </c>
      <c r="AC165" s="172">
        <f>MAX(VLOOKUP($C165,Calc_OppAtt!$A$47:$AM$66,AC$2+1,FALSE),VLOOKUP($D165,Calc_OppAtt!$A$47:$AM$66,AC$2+1,FALSE))</f>
        <v>1.218074681</v>
      </c>
      <c r="AD165" s="172">
        <f>MAX(VLOOKUP($C165,Calc_OppAtt!$A$47:$AM$66,AD$2+1,FALSE),VLOOKUP($D165,Calc_OppAtt!$A$47:$AM$66,AD$2+1,FALSE))</f>
        <v>1.04</v>
      </c>
      <c r="AE165" s="172">
        <f>MAX(VLOOKUP($C165,Calc_OppAtt!$A$47:$AM$66,AE$2+1,FALSE),VLOOKUP($D165,Calc_OppAtt!$A$47:$AM$66,AE$2+1,FALSE))</f>
        <v>1.100196294</v>
      </c>
      <c r="AF165" s="172">
        <f>MAX(VLOOKUP($C165,Calc_OppAtt!$A$47:$AM$66,AF$2+1,FALSE),VLOOKUP($D165,Calc_OppAtt!$A$47:$AM$66,AF$2+1,FALSE))</f>
        <v>1.65029444</v>
      </c>
      <c r="AG165" s="172">
        <f>MAX(VLOOKUP($C165,Calc_OppAtt!$A$47:$AM$66,AG$2+1,FALSE),VLOOKUP($D165,Calc_OppAtt!$A$47:$AM$66,AG$2+1,FALSE))</f>
        <v>1.178781636</v>
      </c>
      <c r="AH165" s="172">
        <f>MAX(VLOOKUP($C165,Calc_OppAtt!$A$47:$AM$66,AH$2+1,FALSE),VLOOKUP($D165,Calc_OppAtt!$A$47:$AM$66,AH$2+1,FALSE))</f>
        <v>1.296660024</v>
      </c>
      <c r="AI165" s="172">
        <f>MAX(VLOOKUP($C165,Calc_OppAtt!$A$47:$AM$66,AI$2+1,FALSE),VLOOKUP($D165,Calc_OppAtt!$A$47:$AM$66,AI$2+1,FALSE))</f>
        <v>0.5108058486</v>
      </c>
      <c r="AJ165" s="172">
        <f>MAX(VLOOKUP($C165,Calc_OppAtt!$A$47:$AM$66,AJ$2+1,FALSE),VLOOKUP($D165,Calc_OppAtt!$A$47:$AM$66,AJ$2+1,FALSE))</f>
        <v>1.296660024</v>
      </c>
      <c r="AK165" s="172">
        <f>MAX(VLOOKUP($C165,Calc_OppAtt!$A$47:$AM$66,AK$2+1,FALSE),VLOOKUP($D165,Calc_OppAtt!$A$47:$AM$66,AK$2+1,FALSE))</f>
        <v>1.170479452</v>
      </c>
      <c r="AL165" s="172">
        <f>MAX(VLOOKUP($C165,Calc_OppAtt!$A$47:$AM$66,AL$2+1,FALSE),VLOOKUP($D165,Calc_OppAtt!$A$47:$AM$66,AL$2+1,FALSE))</f>
        <v>1.65029444</v>
      </c>
      <c r="AM165" s="172">
        <f>MAX(VLOOKUP($C165,Calc_OppAtt!$A$47:$AM$66,AM$2+1,FALSE),VLOOKUP($D165,Calc_OppAtt!$A$47:$AM$66,AM$2+1,FALSE))</f>
        <v>0.8644402649</v>
      </c>
      <c r="AN165" s="172">
        <f>MAX(VLOOKUP($C165,Calc_OppAtt!$A$47:$AM$66,AN$2+1,FALSE),VLOOKUP($D165,Calc_OppAtt!$A$47:$AM$66,AN$2+1,FALSE))</f>
        <v>0.8644402649</v>
      </c>
      <c r="AO165" s="172">
        <f>MAX(VLOOKUP($C165,Calc_OppAtt!$A$47:$AM$66,AO$2+1,FALSE),VLOOKUP($D165,Calc_OppAtt!$A$47:$AM$66,AO$2+1,FALSE))</f>
        <v>1.493123755</v>
      </c>
      <c r="AP165" s="172">
        <f>MAX(VLOOKUP($C165,Calc_OppAtt!$A$47:$AM$66,AP$2+1,FALSE),VLOOKUP($D165,Calc_OppAtt!$A$47:$AM$66,AP$2+1,FALSE))</f>
        <v>1.170479452</v>
      </c>
      <c r="AQ165" s="170"/>
      <c r="AR165" s="170"/>
    </row>
    <row r="166" ht="12.75" customHeight="1">
      <c r="A166" s="170">
        <f t="shared" si="1"/>
        <v>13</v>
      </c>
      <c r="B166" s="170">
        <f t="shared" si="2"/>
        <v>15</v>
      </c>
      <c r="C166" s="140" t="str">
        <f t="array" ref="C166">INDEX(Fixtures!$A$2:$A$21,A166)</f>
        <v>Man City</v>
      </c>
      <c r="D166" s="140" t="str">
        <f t="array" ref="D166">INDEX(Fixtures!$A$2:$A$21,B166)</f>
        <v>Newcastle</v>
      </c>
      <c r="E166" s="172">
        <f>MAX(VLOOKUP($C166,Calc_OppAtt!$A$47:$AM$66,E$2+1,FALSE),VLOOKUP($D166,Calc_OppAtt!$A$47:$AM$66,E$2+1,FALSE))</f>
        <v>0.785854922</v>
      </c>
      <c r="F166" s="172">
        <f>MAX(VLOOKUP($C166,Calc_OppAtt!$A$47:$AM$66,F$2+1,FALSE),VLOOKUP($D166,Calc_OppAtt!$A$47:$AM$66,F$2+1,FALSE))</f>
        <v>1.296660024</v>
      </c>
      <c r="G166" s="172">
        <f>MAX(VLOOKUP($C166,Calc_OppAtt!$A$47:$AM$66,G$2+1,FALSE),VLOOKUP($D166,Calc_OppAtt!$A$47:$AM$66,G$2+1,FALSE))</f>
        <v>1.101176471</v>
      </c>
      <c r="H166" s="172">
        <f>MAX(VLOOKUP($C166,Calc_OppAtt!$A$47:$AM$66,H$2+1,FALSE),VLOOKUP($D166,Calc_OppAtt!$A$47:$AM$66,H$2+1,FALSE))</f>
        <v>1.178781636</v>
      </c>
      <c r="I166" s="172">
        <f>MAX(VLOOKUP($C166,Calc_OppAtt!$A$47:$AM$66,I$2+1,FALSE),VLOOKUP($D166,Calc_OppAtt!$A$47:$AM$66,I$2+1,FALSE))</f>
        <v>1.475821918</v>
      </c>
      <c r="J166" s="172">
        <f>MAX(VLOOKUP($C166,Calc_OppAtt!$A$47:$AM$66,J$2+1,FALSE),VLOOKUP($D166,Calc_OppAtt!$A$47:$AM$66,J$2+1,FALSE))</f>
        <v>1.060903995</v>
      </c>
      <c r="K166" s="172">
        <f>MAX(VLOOKUP($C166,Calc_OppAtt!$A$47:$AM$66,K$2+1,FALSE),VLOOKUP($D166,Calc_OppAtt!$A$47:$AM$66,K$2+1,FALSE))</f>
        <v>1.493123755</v>
      </c>
      <c r="L166" s="172">
        <f>MAX(VLOOKUP($C166,Calc_OppAtt!$A$47:$AM$66,L$2+1,FALSE),VLOOKUP($D166,Calc_OppAtt!$A$47:$AM$66,L$2+1,FALSE))</f>
        <v>0.392927461</v>
      </c>
      <c r="M166" s="172">
        <f>MAX(VLOOKUP($C166,Calc_OppAtt!$A$47:$AM$66,M$2+1,FALSE),VLOOKUP($D166,Calc_OppAtt!$A$47:$AM$66,M$2+1,FALSE))</f>
        <v>1.139489338</v>
      </c>
      <c r="N166" s="172">
        <f>MAX(VLOOKUP($C166,Calc_OppAtt!$A$47:$AM$66,N$2+1,FALSE),VLOOKUP($D166,Calc_OppAtt!$A$47:$AM$66,N$2+1,FALSE))</f>
        <v>1.021610951</v>
      </c>
      <c r="O166" s="172">
        <f>MAX(VLOOKUP($C166,Calc_OppAtt!$A$47:$AM$66,O$2+1,FALSE),VLOOKUP($D166,Calc_OppAtt!$A$47:$AM$66,O$2+1,FALSE))</f>
        <v>1.296660024</v>
      </c>
      <c r="P166" s="172">
        <f>MAX(VLOOKUP($C166,Calc_OppAtt!$A$47:$AM$66,P$2+1,FALSE),VLOOKUP($D166,Calc_OppAtt!$A$47:$AM$66,P$2+1,FALSE))</f>
        <v>1.218074681</v>
      </c>
      <c r="Q166" s="172">
        <f>MAX(VLOOKUP($C166,Calc_OppAtt!$A$47:$AM$66,Q$2+1,FALSE),VLOOKUP($D166,Calc_OppAtt!$A$47:$AM$66,Q$2+1,FALSE))</f>
        <v>1.021610951</v>
      </c>
      <c r="R166" s="172">
        <f>MAX(VLOOKUP($C166,Calc_OppAtt!$A$47:$AM$66,R$2+1,FALSE),VLOOKUP($D166,Calc_OppAtt!$A$47:$AM$66,R$2+1,FALSE))</f>
        <v>1.65029444</v>
      </c>
      <c r="S166" s="172">
        <f>MAX(VLOOKUP($C166,Calc_OppAtt!$A$47:$AM$66,S$2+1,FALSE),VLOOKUP($D166,Calc_OppAtt!$A$47:$AM$66,S$2+1,FALSE))</f>
        <v>1.218074681</v>
      </c>
      <c r="T166" s="172">
        <f>MAX(VLOOKUP($C166,Calc_OppAtt!$A$47:$AM$66,T$2+1,FALSE),VLOOKUP($D166,Calc_OppAtt!$A$47:$AM$66,T$2+1,FALSE))</f>
        <v>0.8644402649</v>
      </c>
      <c r="U166" s="172">
        <f>MAX(VLOOKUP($C166,Calc_OppAtt!$A$47:$AM$66,U$2+1,FALSE),VLOOKUP($D166,Calc_OppAtt!$A$47:$AM$66,U$2+1,FALSE))</f>
        <v>1.414538412</v>
      </c>
      <c r="V166" s="172">
        <f>MAX(VLOOKUP($C166,Calc_OppAtt!$A$47:$AM$66,V$2+1,FALSE),VLOOKUP($D166,Calc_OppAtt!$A$47:$AM$66,V$2+1,FALSE))</f>
        <v>1.475821918</v>
      </c>
      <c r="W166" s="172">
        <f>MAX(VLOOKUP($C166,Calc_OppAtt!$A$47:$AM$66,W$2+1,FALSE),VLOOKUP($D166,Calc_OppAtt!$A$47:$AM$66,W$2+1,FALSE))</f>
        <v>0.8644402649</v>
      </c>
      <c r="X166" s="172">
        <f>MAX(VLOOKUP($C166,Calc_OppAtt!$A$47:$AM$66,X$2+1,FALSE),VLOOKUP($D166,Calc_OppAtt!$A$47:$AM$66,X$2+1,FALSE))</f>
        <v>1.218074681</v>
      </c>
      <c r="Y166" s="172">
        <f>MAX(VLOOKUP($C166,Calc_OppAtt!$A$47:$AM$66,Y$2+1,FALSE),VLOOKUP($D166,Calc_OppAtt!$A$47:$AM$66,Y$2+1,FALSE))</f>
        <v>1.100196294</v>
      </c>
      <c r="Z166" s="172">
        <f>MAX(VLOOKUP($C166,Calc_OppAtt!$A$47:$AM$66,Z$2+1,FALSE),VLOOKUP($D166,Calc_OppAtt!$A$47:$AM$66,Z$2+1,FALSE))</f>
        <v>1.06869863</v>
      </c>
      <c r="AA166" s="172">
        <f>MAX(VLOOKUP($C166,Calc_OppAtt!$A$47:$AM$66,AA$2+1,FALSE),VLOOKUP($D166,Calc_OppAtt!$A$47:$AM$66,AA$2+1,FALSE))</f>
        <v>1.170479452</v>
      </c>
      <c r="AB166" s="172">
        <f>MAX(VLOOKUP($C166,Calc_OppAtt!$A$47:$AM$66,AB$2+1,FALSE),VLOOKUP($D166,Calc_OppAtt!$A$47:$AM$66,AB$2+1,FALSE))</f>
        <v>0.6679765344</v>
      </c>
      <c r="AC166" s="172">
        <f>MAX(VLOOKUP($C166,Calc_OppAtt!$A$47:$AM$66,AC$2+1,FALSE),VLOOKUP($D166,Calc_OppAtt!$A$47:$AM$66,AC$2+1,FALSE))</f>
        <v>1.218074681</v>
      </c>
      <c r="AD166" s="172">
        <f>MAX(VLOOKUP($C166,Calc_OppAtt!$A$47:$AM$66,AD$2+1,FALSE),VLOOKUP($D166,Calc_OppAtt!$A$47:$AM$66,AD$2+1,FALSE))</f>
        <v>1.101176471</v>
      </c>
      <c r="AE166" s="172">
        <f>MAX(VLOOKUP($C166,Calc_OppAtt!$A$47:$AM$66,AE$2+1,FALSE),VLOOKUP($D166,Calc_OppAtt!$A$47:$AM$66,AE$2+1,FALSE))</f>
        <v>1.296660024</v>
      </c>
      <c r="AF166" s="172">
        <f>MAX(VLOOKUP($C166,Calc_OppAtt!$A$47:$AM$66,AF$2+1,FALSE),VLOOKUP($D166,Calc_OppAtt!$A$47:$AM$66,AF$2+1,FALSE))</f>
        <v>1.65029444</v>
      </c>
      <c r="AG166" s="172">
        <f>MAX(VLOOKUP($C166,Calc_OppAtt!$A$47:$AM$66,AG$2+1,FALSE),VLOOKUP($D166,Calc_OppAtt!$A$47:$AM$66,AG$2+1,FALSE))</f>
        <v>1.178781636</v>
      </c>
      <c r="AH166" s="172">
        <f>MAX(VLOOKUP($C166,Calc_OppAtt!$A$47:$AM$66,AH$2+1,FALSE),VLOOKUP($D166,Calc_OppAtt!$A$47:$AM$66,AH$2+1,FALSE))</f>
        <v>1.414538412</v>
      </c>
      <c r="AI166" s="172">
        <f>MAX(VLOOKUP($C166,Calc_OppAtt!$A$47:$AM$66,AI$2+1,FALSE),VLOOKUP($D166,Calc_OppAtt!$A$47:$AM$66,AI$2+1,FALSE))</f>
        <v>1.178781636</v>
      </c>
      <c r="AJ166" s="172">
        <f>MAX(VLOOKUP($C166,Calc_OppAtt!$A$47:$AM$66,AJ$2+1,FALSE),VLOOKUP($D166,Calc_OppAtt!$A$47:$AM$66,AJ$2+1,FALSE))</f>
        <v>1.04</v>
      </c>
      <c r="AK166" s="172">
        <f>MAX(VLOOKUP($C166,Calc_OppAtt!$A$47:$AM$66,AK$2+1,FALSE),VLOOKUP($D166,Calc_OppAtt!$A$47:$AM$66,AK$2+1,FALSE))</f>
        <v>1.170479452</v>
      </c>
      <c r="AL166" s="172">
        <f>MAX(VLOOKUP($C166,Calc_OppAtt!$A$47:$AM$66,AL$2+1,FALSE),VLOOKUP($D166,Calc_OppAtt!$A$47:$AM$66,AL$2+1,FALSE))</f>
        <v>1.060903995</v>
      </c>
      <c r="AM166" s="172">
        <f>MAX(VLOOKUP($C166,Calc_OppAtt!$A$47:$AM$66,AM$2+1,FALSE),VLOOKUP($D166,Calc_OppAtt!$A$47:$AM$66,AM$2+1,FALSE))</f>
        <v>1.178781636</v>
      </c>
      <c r="AN166" s="172">
        <f>MAX(VLOOKUP($C166,Calc_OppAtt!$A$47:$AM$66,AN$2+1,FALSE),VLOOKUP($D166,Calc_OppAtt!$A$47:$AM$66,AN$2+1,FALSE))</f>
        <v>0.9823179059</v>
      </c>
      <c r="AO166" s="172">
        <f>MAX(VLOOKUP($C166,Calc_OppAtt!$A$47:$AM$66,AO$2+1,FALSE),VLOOKUP($D166,Calc_OppAtt!$A$47:$AM$66,AO$2+1,FALSE))</f>
        <v>1.493123755</v>
      </c>
      <c r="AP166" s="172">
        <f>MAX(VLOOKUP($C166,Calc_OppAtt!$A$47:$AM$66,AP$2+1,FALSE),VLOOKUP($D166,Calc_OppAtt!$A$47:$AM$66,AP$2+1,FALSE))</f>
        <v>1.04</v>
      </c>
      <c r="AQ166" s="170"/>
      <c r="AR166" s="170"/>
    </row>
    <row r="167" ht="12.75" customHeight="1">
      <c r="A167" s="170">
        <f t="shared" si="1"/>
        <v>13</v>
      </c>
      <c r="B167" s="170">
        <f t="shared" si="2"/>
        <v>16</v>
      </c>
      <c r="C167" s="140" t="str">
        <f t="array" ref="C167">INDEX(Fixtures!$A$2:$A$21,A167)</f>
        <v>Man City</v>
      </c>
      <c r="D167" s="140" t="str">
        <f t="array" ref="D167">INDEX(Fixtures!$A$2:$A$21,B167)</f>
        <v>Southampton</v>
      </c>
      <c r="E167" s="172">
        <f>MAX(VLOOKUP($C167,Calc_OppAtt!$A$47:$AM$66,E$2+1,FALSE),VLOOKUP($D167,Calc_OppAtt!$A$47:$AM$66,E$2+1,FALSE))</f>
        <v>0.8644402649</v>
      </c>
      <c r="F167" s="172">
        <f>MAX(VLOOKUP($C167,Calc_OppAtt!$A$47:$AM$66,F$2+1,FALSE),VLOOKUP($D167,Calc_OppAtt!$A$47:$AM$66,F$2+1,FALSE))</f>
        <v>1.296660024</v>
      </c>
      <c r="G167" s="172">
        <f>MAX(VLOOKUP($C167,Calc_OppAtt!$A$47:$AM$66,G$2+1,FALSE),VLOOKUP($D167,Calc_OppAtt!$A$47:$AM$66,G$2+1,FALSE))</f>
        <v>1.493123755</v>
      </c>
      <c r="H167" s="172">
        <f>MAX(VLOOKUP($C167,Calc_OppAtt!$A$47:$AM$66,H$2+1,FALSE),VLOOKUP($D167,Calc_OppAtt!$A$47:$AM$66,H$2+1,FALSE))</f>
        <v>1.178781636</v>
      </c>
      <c r="I167" s="172">
        <f>MAX(VLOOKUP($C167,Calc_OppAtt!$A$47:$AM$66,I$2+1,FALSE),VLOOKUP($D167,Calc_OppAtt!$A$47:$AM$66,I$2+1,FALSE))</f>
        <v>1.475821918</v>
      </c>
      <c r="J167" s="172">
        <f>MAX(VLOOKUP($C167,Calc_OppAtt!$A$47:$AM$66,J$2+1,FALSE),VLOOKUP($D167,Calc_OppAtt!$A$47:$AM$66,J$2+1,FALSE))</f>
        <v>0.9788235294</v>
      </c>
      <c r="K167" s="172">
        <f>MAX(VLOOKUP($C167,Calc_OppAtt!$A$47:$AM$66,K$2+1,FALSE),VLOOKUP($D167,Calc_OppAtt!$A$47:$AM$66,K$2+1,FALSE))</f>
        <v>1.139489338</v>
      </c>
      <c r="L167" s="172">
        <f>MAX(VLOOKUP($C167,Calc_OppAtt!$A$47:$AM$66,L$2+1,FALSE),VLOOKUP($D167,Calc_OppAtt!$A$47:$AM$66,L$2+1,FALSE))</f>
        <v>0.8644402649</v>
      </c>
      <c r="M167" s="172">
        <f>MAX(VLOOKUP($C167,Calc_OppAtt!$A$47:$AM$66,M$2+1,FALSE),VLOOKUP($D167,Calc_OppAtt!$A$47:$AM$66,M$2+1,FALSE))</f>
        <v>1.178781636</v>
      </c>
      <c r="N167" s="172">
        <f>MAX(VLOOKUP($C167,Calc_OppAtt!$A$47:$AM$66,N$2+1,FALSE),VLOOKUP($D167,Calc_OppAtt!$A$47:$AM$66,N$2+1,FALSE))</f>
        <v>1.178781636</v>
      </c>
      <c r="O167" s="172">
        <f>MAX(VLOOKUP($C167,Calc_OppAtt!$A$47:$AM$66,O$2+1,FALSE),VLOOKUP($D167,Calc_OppAtt!$A$47:$AM$66,O$2+1,FALSE))</f>
        <v>1.178781636</v>
      </c>
      <c r="P167" s="172">
        <f>MAX(VLOOKUP($C167,Calc_OppAtt!$A$47:$AM$66,P$2+1,FALSE),VLOOKUP($D167,Calc_OppAtt!$A$47:$AM$66,P$2+1,FALSE))</f>
        <v>1.296660024</v>
      </c>
      <c r="Q167" s="172">
        <f>MAX(VLOOKUP($C167,Calc_OppAtt!$A$47:$AM$66,Q$2+1,FALSE),VLOOKUP($D167,Calc_OppAtt!$A$47:$AM$66,Q$2+1,FALSE))</f>
        <v>1.04</v>
      </c>
      <c r="R167" s="172">
        <f>MAX(VLOOKUP($C167,Calc_OppAtt!$A$47:$AM$66,R$2+1,FALSE),VLOOKUP($D167,Calc_OppAtt!$A$47:$AM$66,R$2+1,FALSE))</f>
        <v>1.218074681</v>
      </c>
      <c r="S167" s="172">
        <f>MAX(VLOOKUP($C167,Calc_OppAtt!$A$47:$AM$66,S$2+1,FALSE),VLOOKUP($D167,Calc_OppAtt!$A$47:$AM$66,S$2+1,FALSE))</f>
        <v>1.218074681</v>
      </c>
      <c r="T167" s="172">
        <f>MAX(VLOOKUP($C167,Calc_OppAtt!$A$47:$AM$66,T$2+1,FALSE),VLOOKUP($D167,Calc_OppAtt!$A$47:$AM$66,T$2+1,FALSE))</f>
        <v>0.9788235294</v>
      </c>
      <c r="U167" s="172">
        <f>MAX(VLOOKUP($C167,Calc_OppAtt!$A$47:$AM$66,U$2+1,FALSE),VLOOKUP($D167,Calc_OppAtt!$A$47:$AM$66,U$2+1,FALSE))</f>
        <v>1.414538412</v>
      </c>
      <c r="V167" s="172">
        <f>MAX(VLOOKUP($C167,Calc_OppAtt!$A$47:$AM$66,V$2+1,FALSE),VLOOKUP($D167,Calc_OppAtt!$A$47:$AM$66,V$2+1,FALSE))</f>
        <v>1.100196294</v>
      </c>
      <c r="W167" s="172">
        <f>MAX(VLOOKUP($C167,Calc_OppAtt!$A$47:$AM$66,W$2+1,FALSE),VLOOKUP($D167,Calc_OppAtt!$A$47:$AM$66,W$2+1,FALSE))</f>
        <v>1.65029444</v>
      </c>
      <c r="X167" s="172">
        <f>MAX(VLOOKUP($C167,Calc_OppAtt!$A$47:$AM$66,X$2+1,FALSE),VLOOKUP($D167,Calc_OppAtt!$A$47:$AM$66,X$2+1,FALSE))</f>
        <v>1.021610951</v>
      </c>
      <c r="Y167" s="172">
        <f>MAX(VLOOKUP($C167,Calc_OppAtt!$A$47:$AM$66,Y$2+1,FALSE),VLOOKUP($D167,Calc_OppAtt!$A$47:$AM$66,Y$2+1,FALSE))</f>
        <v>1.100196294</v>
      </c>
      <c r="Z167" s="172">
        <f>MAX(VLOOKUP($C167,Calc_OppAtt!$A$47:$AM$66,Z$2+1,FALSE),VLOOKUP($D167,Calc_OppAtt!$A$47:$AM$66,Z$2+1,FALSE))</f>
        <v>1.06869863</v>
      </c>
      <c r="AA167" s="172">
        <f>MAX(VLOOKUP($C167,Calc_OppAtt!$A$47:$AM$66,AA$2+1,FALSE),VLOOKUP($D167,Calc_OppAtt!$A$47:$AM$66,AA$2+1,FALSE))</f>
        <v>1.414538412</v>
      </c>
      <c r="AB167" s="172">
        <f>MAX(VLOOKUP($C167,Calc_OppAtt!$A$47:$AM$66,AB$2+1,FALSE),VLOOKUP($D167,Calc_OppAtt!$A$47:$AM$66,AB$2+1,FALSE))</f>
        <v>1.100196294</v>
      </c>
      <c r="AC167" s="172">
        <f>MAX(VLOOKUP($C167,Calc_OppAtt!$A$47:$AM$66,AC$2+1,FALSE),VLOOKUP($D167,Calc_OppAtt!$A$47:$AM$66,AC$2+1,FALSE))</f>
        <v>1.218074681</v>
      </c>
      <c r="AD167" s="172">
        <f>MAX(VLOOKUP($C167,Calc_OppAtt!$A$47:$AM$66,AD$2+1,FALSE),VLOOKUP($D167,Calc_OppAtt!$A$47:$AM$66,AD$2+1,FALSE))</f>
        <v>1.170479452</v>
      </c>
      <c r="AE167" s="172">
        <f>MAX(VLOOKUP($C167,Calc_OppAtt!$A$47:$AM$66,AE$2+1,FALSE),VLOOKUP($D167,Calc_OppAtt!$A$47:$AM$66,AE$2+1,FALSE))</f>
        <v>0.8644402649</v>
      </c>
      <c r="AF167" s="172">
        <f>MAX(VLOOKUP($C167,Calc_OppAtt!$A$47:$AM$66,AF$2+1,FALSE),VLOOKUP($D167,Calc_OppAtt!$A$47:$AM$66,AF$2+1,FALSE))</f>
        <v>1.65029444</v>
      </c>
      <c r="AG167" s="172">
        <f>MAX(VLOOKUP($C167,Calc_OppAtt!$A$47:$AM$66,AG$2+1,FALSE),VLOOKUP($D167,Calc_OppAtt!$A$47:$AM$66,AG$2+1,FALSE))</f>
        <v>1.178781636</v>
      </c>
      <c r="AH167" s="172">
        <f>MAX(VLOOKUP($C167,Calc_OppAtt!$A$47:$AM$66,AH$2+1,FALSE),VLOOKUP($D167,Calc_OppAtt!$A$47:$AM$66,AH$2+1,FALSE))</f>
        <v>1.296660024</v>
      </c>
      <c r="AI167" s="172">
        <f>MAX(VLOOKUP($C167,Calc_OppAtt!$A$47:$AM$66,AI$2+1,FALSE),VLOOKUP($D167,Calc_OppAtt!$A$47:$AM$66,AI$2+1,FALSE))</f>
        <v>1.218074681</v>
      </c>
      <c r="AJ167" s="172">
        <f>MAX(VLOOKUP($C167,Calc_OppAtt!$A$47:$AM$66,AJ$2+1,FALSE),VLOOKUP($D167,Calc_OppAtt!$A$47:$AM$66,AJ$2+1,FALSE))</f>
        <v>1.04</v>
      </c>
      <c r="AK167" s="172">
        <f>MAX(VLOOKUP($C167,Calc_OppAtt!$A$47:$AM$66,AK$2+1,FALSE),VLOOKUP($D167,Calc_OppAtt!$A$47:$AM$66,AK$2+1,FALSE))</f>
        <v>1.170479452</v>
      </c>
      <c r="AL167" s="172">
        <f>MAX(VLOOKUP($C167,Calc_OppAtt!$A$47:$AM$66,AL$2+1,FALSE),VLOOKUP($D167,Calc_OppAtt!$A$47:$AM$66,AL$2+1,FALSE))</f>
        <v>1.06869863</v>
      </c>
      <c r="AM167" s="172">
        <f>MAX(VLOOKUP($C167,Calc_OppAtt!$A$47:$AM$66,AM$2+1,FALSE),VLOOKUP($D167,Calc_OppAtt!$A$47:$AM$66,AM$2+1,FALSE))</f>
        <v>0.785854922</v>
      </c>
      <c r="AN167" s="172">
        <f>MAX(VLOOKUP($C167,Calc_OppAtt!$A$47:$AM$66,AN$2+1,FALSE),VLOOKUP($D167,Calc_OppAtt!$A$47:$AM$66,AN$2+1,FALSE))</f>
        <v>1.218074681</v>
      </c>
      <c r="AO167" s="172">
        <f>MAX(VLOOKUP($C167,Calc_OppAtt!$A$47:$AM$66,AO$2+1,FALSE),VLOOKUP($D167,Calc_OppAtt!$A$47:$AM$66,AO$2+1,FALSE))</f>
        <v>1.493123755</v>
      </c>
      <c r="AP167" s="172">
        <f>MAX(VLOOKUP($C167,Calc_OppAtt!$A$47:$AM$66,AP$2+1,FALSE),VLOOKUP($D167,Calc_OppAtt!$A$47:$AM$66,AP$2+1,FALSE))</f>
        <v>1.296660024</v>
      </c>
      <c r="AQ167" s="170"/>
      <c r="AR167" s="170"/>
    </row>
    <row r="168" ht="12.75" customHeight="1">
      <c r="A168" s="170">
        <f t="shared" si="1"/>
        <v>13</v>
      </c>
      <c r="B168" s="170">
        <f t="shared" si="2"/>
        <v>17</v>
      </c>
      <c r="C168" s="140" t="str">
        <f t="array" ref="C168">INDEX(Fixtures!$A$2:$A$21,A168)</f>
        <v>Man City</v>
      </c>
      <c r="D168" s="140" t="str">
        <f t="array" ref="D168">INDEX(Fixtures!$A$2:$A$21,B168)</f>
        <v>Tottenham</v>
      </c>
      <c r="E168" s="172">
        <f>MAX(VLOOKUP($C168,Calc_OppAtt!$A$47:$AM$66,E$2+1,FALSE),VLOOKUP($D168,Calc_OppAtt!$A$47:$AM$66,E$2+1,FALSE))</f>
        <v>0.785854922</v>
      </c>
      <c r="F168" s="172">
        <f>MAX(VLOOKUP($C168,Calc_OppAtt!$A$47:$AM$66,F$2+1,FALSE),VLOOKUP($D168,Calc_OppAtt!$A$47:$AM$66,F$2+1,FALSE))</f>
        <v>1.475821918</v>
      </c>
      <c r="G168" s="172">
        <f>MAX(VLOOKUP($C168,Calc_OppAtt!$A$47:$AM$66,G$2+1,FALSE),VLOOKUP($D168,Calc_OppAtt!$A$47:$AM$66,G$2+1,FALSE))</f>
        <v>1.101176471</v>
      </c>
      <c r="H168" s="172">
        <f>MAX(VLOOKUP($C168,Calc_OppAtt!$A$47:$AM$66,H$2+1,FALSE),VLOOKUP($D168,Calc_OppAtt!$A$47:$AM$66,H$2+1,FALSE))</f>
        <v>1.218074681</v>
      </c>
      <c r="I168" s="172">
        <f>MAX(VLOOKUP($C168,Calc_OppAtt!$A$47:$AM$66,I$2+1,FALSE),VLOOKUP($D168,Calc_OppAtt!$A$47:$AM$66,I$2+1,FALSE))</f>
        <v>1.475821918</v>
      </c>
      <c r="J168" s="172">
        <f>MAX(VLOOKUP($C168,Calc_OppAtt!$A$47:$AM$66,J$2+1,FALSE),VLOOKUP($D168,Calc_OppAtt!$A$47:$AM$66,J$2+1,FALSE))</f>
        <v>0.9823179059</v>
      </c>
      <c r="K168" s="172">
        <f>MAX(VLOOKUP($C168,Calc_OppAtt!$A$47:$AM$66,K$2+1,FALSE),VLOOKUP($D168,Calc_OppAtt!$A$47:$AM$66,K$2+1,FALSE))</f>
        <v>1.139489338</v>
      </c>
      <c r="L168" s="172">
        <f>MAX(VLOOKUP($C168,Calc_OppAtt!$A$47:$AM$66,L$2+1,FALSE),VLOOKUP($D168,Calc_OppAtt!$A$47:$AM$66,L$2+1,FALSE))</f>
        <v>1.170479452</v>
      </c>
      <c r="M168" s="172">
        <f>MAX(VLOOKUP($C168,Calc_OppAtt!$A$47:$AM$66,M$2+1,FALSE),VLOOKUP($D168,Calc_OppAtt!$A$47:$AM$66,M$2+1,FALSE))</f>
        <v>1.021610951</v>
      </c>
      <c r="N168" s="172">
        <f>MAX(VLOOKUP($C168,Calc_OppAtt!$A$47:$AM$66,N$2+1,FALSE),VLOOKUP($D168,Calc_OppAtt!$A$47:$AM$66,N$2+1,FALSE))</f>
        <v>0.6286834896</v>
      </c>
      <c r="O168" s="172">
        <f>MAX(VLOOKUP($C168,Calc_OppAtt!$A$47:$AM$66,O$2+1,FALSE),VLOOKUP($D168,Calc_OppAtt!$A$47:$AM$66,O$2+1,FALSE))</f>
        <v>1.178781636</v>
      </c>
      <c r="P168" s="172">
        <f>MAX(VLOOKUP($C168,Calc_OppAtt!$A$47:$AM$66,P$2+1,FALSE),VLOOKUP($D168,Calc_OppAtt!$A$47:$AM$66,P$2+1,FALSE))</f>
        <v>1.060903995</v>
      </c>
      <c r="Q168" s="172">
        <f>MAX(VLOOKUP($C168,Calc_OppAtt!$A$47:$AM$66,Q$2+1,FALSE),VLOOKUP($D168,Calc_OppAtt!$A$47:$AM$66,Q$2+1,FALSE))</f>
        <v>1.021610951</v>
      </c>
      <c r="R168" s="172">
        <f>MAX(VLOOKUP($C168,Calc_OppAtt!$A$47:$AM$66,R$2+1,FALSE),VLOOKUP($D168,Calc_OppAtt!$A$47:$AM$66,R$2+1,FALSE))</f>
        <v>1.218074681</v>
      </c>
      <c r="S168" s="172">
        <f>MAX(VLOOKUP($C168,Calc_OppAtt!$A$47:$AM$66,S$2+1,FALSE),VLOOKUP($D168,Calc_OppAtt!$A$47:$AM$66,S$2+1,FALSE))</f>
        <v>1.218074681</v>
      </c>
      <c r="T168" s="172">
        <f>MAX(VLOOKUP($C168,Calc_OppAtt!$A$47:$AM$66,T$2+1,FALSE),VLOOKUP($D168,Calc_OppAtt!$A$47:$AM$66,T$2+1,FALSE))</f>
        <v>0.8644402649</v>
      </c>
      <c r="U168" s="172">
        <f>MAX(VLOOKUP($C168,Calc_OppAtt!$A$47:$AM$66,U$2+1,FALSE),VLOOKUP($D168,Calc_OppAtt!$A$47:$AM$66,U$2+1,FALSE))</f>
        <v>1.414538412</v>
      </c>
      <c r="V168" s="172">
        <f>MAX(VLOOKUP($C168,Calc_OppAtt!$A$47:$AM$66,V$2+1,FALSE),VLOOKUP($D168,Calc_OppAtt!$A$47:$AM$66,V$2+1,FALSE))</f>
        <v>1.100196294</v>
      </c>
      <c r="W168" s="172">
        <f>MAX(VLOOKUP($C168,Calc_OppAtt!$A$47:$AM$66,W$2+1,FALSE),VLOOKUP($D168,Calc_OppAtt!$A$47:$AM$66,W$2+1,FALSE))</f>
        <v>1.218074681</v>
      </c>
      <c r="X168" s="172">
        <f>MAX(VLOOKUP($C168,Calc_OppAtt!$A$47:$AM$66,X$2+1,FALSE),VLOOKUP($D168,Calc_OppAtt!$A$47:$AM$66,X$2+1,FALSE))</f>
        <v>1.06869863</v>
      </c>
      <c r="Y168" s="172">
        <f>MAX(VLOOKUP($C168,Calc_OppAtt!$A$47:$AM$66,Y$2+1,FALSE),VLOOKUP($D168,Calc_OppAtt!$A$47:$AM$66,Y$2+1,FALSE))</f>
        <v>1.100196294</v>
      </c>
      <c r="Z168" s="172">
        <f>MAX(VLOOKUP($C168,Calc_OppAtt!$A$47:$AM$66,Z$2+1,FALSE),VLOOKUP($D168,Calc_OppAtt!$A$47:$AM$66,Z$2+1,FALSE))</f>
        <v>1.06869863</v>
      </c>
      <c r="AA168" s="172">
        <f>MAX(VLOOKUP($C168,Calc_OppAtt!$A$47:$AM$66,AA$2+1,FALSE),VLOOKUP($D168,Calc_OppAtt!$A$47:$AM$66,AA$2+1,FALSE))</f>
        <v>1.04</v>
      </c>
      <c r="AB168" s="172">
        <f>MAX(VLOOKUP($C168,Calc_OppAtt!$A$47:$AM$66,AB$2+1,FALSE),VLOOKUP($D168,Calc_OppAtt!$A$47:$AM$66,AB$2+1,FALSE))</f>
        <v>1.296660024</v>
      </c>
      <c r="AC168" s="172">
        <f>MAX(VLOOKUP($C168,Calc_OppAtt!$A$47:$AM$66,AC$2+1,FALSE),VLOOKUP($D168,Calc_OppAtt!$A$47:$AM$66,AC$2+1,FALSE))</f>
        <v>1.218074681</v>
      </c>
      <c r="AD168" s="172">
        <f>MAX(VLOOKUP($C168,Calc_OppAtt!$A$47:$AM$66,AD$2+1,FALSE),VLOOKUP($D168,Calc_OppAtt!$A$47:$AM$66,AD$2+1,FALSE))</f>
        <v>1.493123755</v>
      </c>
      <c r="AE168" s="172">
        <f>MAX(VLOOKUP($C168,Calc_OppAtt!$A$47:$AM$66,AE$2+1,FALSE),VLOOKUP($D168,Calc_OppAtt!$A$47:$AM$66,AE$2+1,FALSE))</f>
        <v>0.8644402649</v>
      </c>
      <c r="AF168" s="172">
        <f>MAX(VLOOKUP($C168,Calc_OppAtt!$A$47:$AM$66,AF$2+1,FALSE),VLOOKUP($D168,Calc_OppAtt!$A$47:$AM$66,AF$2+1,FALSE))</f>
        <v>1.65029444</v>
      </c>
      <c r="AG168" s="172">
        <f>MAX(VLOOKUP($C168,Calc_OppAtt!$A$47:$AM$66,AG$2+1,FALSE),VLOOKUP($D168,Calc_OppAtt!$A$47:$AM$66,AG$2+1,FALSE))</f>
        <v>1.218074681</v>
      </c>
      <c r="AH168" s="172">
        <f>MAX(VLOOKUP($C168,Calc_OppAtt!$A$47:$AM$66,AH$2+1,FALSE),VLOOKUP($D168,Calc_OppAtt!$A$47:$AM$66,AH$2+1,FALSE))</f>
        <v>1.296660024</v>
      </c>
      <c r="AI168" s="172">
        <f>MAX(VLOOKUP($C168,Calc_OppAtt!$A$47:$AM$66,AI$2+1,FALSE),VLOOKUP($D168,Calc_OppAtt!$A$47:$AM$66,AI$2+1,FALSE))</f>
        <v>1.100196294</v>
      </c>
      <c r="AJ168" s="172">
        <f>MAX(VLOOKUP($C168,Calc_OppAtt!$A$47:$AM$66,AJ$2+1,FALSE),VLOOKUP($D168,Calc_OppAtt!$A$47:$AM$66,AJ$2+1,FALSE))</f>
        <v>1.04</v>
      </c>
      <c r="AK168" s="172">
        <f>MAX(VLOOKUP($C168,Calc_OppAtt!$A$47:$AM$66,AK$2+1,FALSE),VLOOKUP($D168,Calc_OppAtt!$A$47:$AM$66,AK$2+1,FALSE))</f>
        <v>1.170479452</v>
      </c>
      <c r="AL168" s="172">
        <f>MAX(VLOOKUP($C168,Calc_OppAtt!$A$47:$AM$66,AL$2+1,FALSE),VLOOKUP($D168,Calc_OppAtt!$A$47:$AM$66,AL$2+1,FALSE))</f>
        <v>1.296660024</v>
      </c>
      <c r="AM168" s="172">
        <f>MAX(VLOOKUP($C168,Calc_OppAtt!$A$47:$AM$66,AM$2+1,FALSE),VLOOKUP($D168,Calc_OppAtt!$A$47:$AM$66,AM$2+1,FALSE))</f>
        <v>0.785854922</v>
      </c>
      <c r="AN168" s="172">
        <f>MAX(VLOOKUP($C168,Calc_OppAtt!$A$47:$AM$66,AN$2+1,FALSE),VLOOKUP($D168,Calc_OppAtt!$A$47:$AM$66,AN$2+1,FALSE))</f>
        <v>1.65029444</v>
      </c>
      <c r="AO168" s="172">
        <f>MAX(VLOOKUP($C168,Calc_OppAtt!$A$47:$AM$66,AO$2+1,FALSE),VLOOKUP($D168,Calc_OppAtt!$A$47:$AM$66,AO$2+1,FALSE))</f>
        <v>1.493123755</v>
      </c>
      <c r="AP168" s="172">
        <f>MAX(VLOOKUP($C168,Calc_OppAtt!$A$47:$AM$66,AP$2+1,FALSE),VLOOKUP($D168,Calc_OppAtt!$A$47:$AM$66,AP$2+1,FALSE))</f>
        <v>1.414538412</v>
      </c>
      <c r="AQ168" s="170"/>
      <c r="AR168" s="170"/>
    </row>
    <row r="169" ht="12.75" customHeight="1">
      <c r="A169" s="170">
        <f t="shared" si="1"/>
        <v>13</v>
      </c>
      <c r="B169" s="170">
        <f t="shared" si="2"/>
        <v>18</v>
      </c>
      <c r="C169" s="140" t="str">
        <f t="array" ref="C169">INDEX(Fixtures!$A$2:$A$21,A169)</f>
        <v>Man City</v>
      </c>
      <c r="D169" s="140" t="str">
        <f t="array" ref="D169">INDEX(Fixtures!$A$2:$A$21,B169)</f>
        <v>Watford</v>
      </c>
      <c r="E169" s="172">
        <f>MAX(VLOOKUP($C169,Calc_OppAtt!$A$47:$AM$66,E$2+1,FALSE),VLOOKUP($D169,Calc_OppAtt!$A$47:$AM$66,E$2+1,FALSE))</f>
        <v>1.139489338</v>
      </c>
      <c r="F169" s="172">
        <f>MAX(VLOOKUP($C169,Calc_OppAtt!$A$47:$AM$66,F$2+1,FALSE),VLOOKUP($D169,Calc_OppAtt!$A$47:$AM$66,F$2+1,FALSE))</f>
        <v>1.296660024</v>
      </c>
      <c r="G169" s="172">
        <f>MAX(VLOOKUP($C169,Calc_OppAtt!$A$47:$AM$66,G$2+1,FALSE),VLOOKUP($D169,Calc_OppAtt!$A$47:$AM$66,G$2+1,FALSE))</f>
        <v>1.101176471</v>
      </c>
      <c r="H169" s="172">
        <f>MAX(VLOOKUP($C169,Calc_OppAtt!$A$47:$AM$66,H$2+1,FALSE),VLOOKUP($D169,Calc_OppAtt!$A$47:$AM$66,H$2+1,FALSE))</f>
        <v>1.178781636</v>
      </c>
      <c r="I169" s="172">
        <f>MAX(VLOOKUP($C169,Calc_OppAtt!$A$47:$AM$66,I$2+1,FALSE),VLOOKUP($D169,Calc_OppAtt!$A$47:$AM$66,I$2+1,FALSE))</f>
        <v>1.475821918</v>
      </c>
      <c r="J169" s="172">
        <f>MAX(VLOOKUP($C169,Calc_OppAtt!$A$47:$AM$66,J$2+1,FALSE),VLOOKUP($D169,Calc_OppAtt!$A$47:$AM$66,J$2+1,FALSE))</f>
        <v>1.04</v>
      </c>
      <c r="K169" s="172">
        <f>MAX(VLOOKUP($C169,Calc_OppAtt!$A$47:$AM$66,K$2+1,FALSE),VLOOKUP($D169,Calc_OppAtt!$A$47:$AM$66,K$2+1,FALSE))</f>
        <v>1.139489338</v>
      </c>
      <c r="L169" s="172">
        <f>MAX(VLOOKUP($C169,Calc_OppAtt!$A$47:$AM$66,L$2+1,FALSE),VLOOKUP($D169,Calc_OppAtt!$A$47:$AM$66,L$2+1,FALSE))</f>
        <v>1.218074681</v>
      </c>
      <c r="M169" s="172">
        <f>MAX(VLOOKUP($C169,Calc_OppAtt!$A$47:$AM$66,M$2+1,FALSE),VLOOKUP($D169,Calc_OppAtt!$A$47:$AM$66,M$2+1,FALSE))</f>
        <v>1.101176471</v>
      </c>
      <c r="N169" s="172">
        <f>MAX(VLOOKUP($C169,Calc_OppAtt!$A$47:$AM$66,N$2+1,FALSE),VLOOKUP($D169,Calc_OppAtt!$A$47:$AM$66,N$2+1,FALSE))</f>
        <v>1.296660024</v>
      </c>
      <c r="O169" s="172">
        <f>MAX(VLOOKUP($C169,Calc_OppAtt!$A$47:$AM$66,O$2+1,FALSE),VLOOKUP($D169,Calc_OppAtt!$A$47:$AM$66,O$2+1,FALSE))</f>
        <v>1.178781636</v>
      </c>
      <c r="P169" s="172">
        <f>MAX(VLOOKUP($C169,Calc_OppAtt!$A$47:$AM$66,P$2+1,FALSE),VLOOKUP($D169,Calc_OppAtt!$A$47:$AM$66,P$2+1,FALSE))</f>
        <v>1.021610951</v>
      </c>
      <c r="Q169" s="172">
        <f>MAX(VLOOKUP($C169,Calc_OppAtt!$A$47:$AM$66,Q$2+1,FALSE),VLOOKUP($D169,Calc_OppAtt!$A$47:$AM$66,Q$2+1,FALSE))</f>
        <v>1.100196294</v>
      </c>
      <c r="R169" s="172">
        <f>MAX(VLOOKUP($C169,Calc_OppAtt!$A$47:$AM$66,R$2+1,FALSE),VLOOKUP($D169,Calc_OppAtt!$A$47:$AM$66,R$2+1,FALSE))</f>
        <v>1.218074681</v>
      </c>
      <c r="S169" s="172">
        <f>MAX(VLOOKUP($C169,Calc_OppAtt!$A$47:$AM$66,S$2+1,FALSE),VLOOKUP($D169,Calc_OppAtt!$A$47:$AM$66,S$2+1,FALSE))</f>
        <v>1.218074681</v>
      </c>
      <c r="T169" s="172">
        <f>MAX(VLOOKUP($C169,Calc_OppAtt!$A$47:$AM$66,T$2+1,FALSE),VLOOKUP($D169,Calc_OppAtt!$A$47:$AM$66,T$2+1,FALSE))</f>
        <v>0.8644402649</v>
      </c>
      <c r="U169" s="172">
        <f>MAX(VLOOKUP($C169,Calc_OppAtt!$A$47:$AM$66,U$2+1,FALSE),VLOOKUP($D169,Calc_OppAtt!$A$47:$AM$66,U$2+1,FALSE))</f>
        <v>1.414538412</v>
      </c>
      <c r="V169" s="172">
        <f>MAX(VLOOKUP($C169,Calc_OppAtt!$A$47:$AM$66,V$2+1,FALSE),VLOOKUP($D169,Calc_OppAtt!$A$47:$AM$66,V$2+1,FALSE))</f>
        <v>1.100196294</v>
      </c>
      <c r="W169" s="172">
        <f>MAX(VLOOKUP($C169,Calc_OppAtt!$A$47:$AM$66,W$2+1,FALSE),VLOOKUP($D169,Calc_OppAtt!$A$47:$AM$66,W$2+1,FALSE))</f>
        <v>0.8644402649</v>
      </c>
      <c r="X169" s="172">
        <f>MAX(VLOOKUP($C169,Calc_OppAtt!$A$47:$AM$66,X$2+1,FALSE),VLOOKUP($D169,Calc_OppAtt!$A$47:$AM$66,X$2+1,FALSE))</f>
        <v>1.178781636</v>
      </c>
      <c r="Y169" s="172">
        <f>MAX(VLOOKUP($C169,Calc_OppAtt!$A$47:$AM$66,Y$2+1,FALSE),VLOOKUP($D169,Calc_OppAtt!$A$47:$AM$66,Y$2+1,FALSE))</f>
        <v>1.178781636</v>
      </c>
      <c r="Z169" s="172">
        <f>MAX(VLOOKUP($C169,Calc_OppAtt!$A$47:$AM$66,Z$2+1,FALSE),VLOOKUP($D169,Calc_OppAtt!$A$47:$AM$66,Z$2+1,FALSE))</f>
        <v>1.06869863</v>
      </c>
      <c r="AA169" s="172">
        <f>MAX(VLOOKUP($C169,Calc_OppAtt!$A$47:$AM$66,AA$2+1,FALSE),VLOOKUP($D169,Calc_OppAtt!$A$47:$AM$66,AA$2+1,FALSE))</f>
        <v>0.9823179059</v>
      </c>
      <c r="AB169" s="172">
        <f>MAX(VLOOKUP($C169,Calc_OppAtt!$A$47:$AM$66,AB$2+1,FALSE),VLOOKUP($D169,Calc_OppAtt!$A$47:$AM$66,AB$2+1,FALSE))</f>
        <v>0.6679765344</v>
      </c>
      <c r="AC169" s="172">
        <f>MAX(VLOOKUP($C169,Calc_OppAtt!$A$47:$AM$66,AC$2+1,FALSE),VLOOKUP($D169,Calc_OppAtt!$A$47:$AM$66,AC$2+1,FALSE))</f>
        <v>1.218074681</v>
      </c>
      <c r="AD169" s="172">
        <f>MAX(VLOOKUP($C169,Calc_OppAtt!$A$47:$AM$66,AD$2+1,FALSE),VLOOKUP($D169,Calc_OppAtt!$A$47:$AM$66,AD$2+1,FALSE))</f>
        <v>1.414538412</v>
      </c>
      <c r="AE169" s="172">
        <f>MAX(VLOOKUP($C169,Calc_OppAtt!$A$47:$AM$66,AE$2+1,FALSE),VLOOKUP($D169,Calc_OppAtt!$A$47:$AM$66,AE$2+1,FALSE))</f>
        <v>0.9788235294</v>
      </c>
      <c r="AF169" s="172">
        <f>MAX(VLOOKUP($C169,Calc_OppAtt!$A$47:$AM$66,AF$2+1,FALSE),VLOOKUP($D169,Calc_OppAtt!$A$47:$AM$66,AF$2+1,FALSE))</f>
        <v>1.65029444</v>
      </c>
      <c r="AG169" s="172">
        <f>MAX(VLOOKUP($C169,Calc_OppAtt!$A$47:$AM$66,AG$2+1,FALSE),VLOOKUP($D169,Calc_OppAtt!$A$47:$AM$66,AG$2+1,FALSE))</f>
        <v>1.493123755</v>
      </c>
      <c r="AH169" s="172">
        <f>MAX(VLOOKUP($C169,Calc_OppAtt!$A$47:$AM$66,AH$2+1,FALSE),VLOOKUP($D169,Calc_OppAtt!$A$47:$AM$66,AH$2+1,FALSE))</f>
        <v>1.296660024</v>
      </c>
      <c r="AI169" s="172">
        <f>MAX(VLOOKUP($C169,Calc_OppAtt!$A$47:$AM$66,AI$2+1,FALSE),VLOOKUP($D169,Calc_OppAtt!$A$47:$AM$66,AI$2+1,FALSE))</f>
        <v>1.178781636</v>
      </c>
      <c r="AJ169" s="172">
        <f>MAX(VLOOKUP($C169,Calc_OppAtt!$A$47:$AM$66,AJ$2+1,FALSE),VLOOKUP($D169,Calc_OppAtt!$A$47:$AM$66,AJ$2+1,FALSE))</f>
        <v>1.04</v>
      </c>
      <c r="AK169" s="172">
        <f>MAX(VLOOKUP($C169,Calc_OppAtt!$A$47:$AM$66,AK$2+1,FALSE),VLOOKUP($D169,Calc_OppAtt!$A$47:$AM$66,AK$2+1,FALSE))</f>
        <v>1.475821918</v>
      </c>
      <c r="AL169" s="172">
        <f>MAX(VLOOKUP($C169,Calc_OppAtt!$A$47:$AM$66,AL$2+1,FALSE),VLOOKUP($D169,Calc_OppAtt!$A$47:$AM$66,AL$2+1,FALSE))</f>
        <v>1.218074681</v>
      </c>
      <c r="AM169" s="172">
        <f>MAX(VLOOKUP($C169,Calc_OppAtt!$A$47:$AM$66,AM$2+1,FALSE),VLOOKUP($D169,Calc_OppAtt!$A$47:$AM$66,AM$2+1,FALSE))</f>
        <v>0.9823179059</v>
      </c>
      <c r="AN169" s="172">
        <f>MAX(VLOOKUP($C169,Calc_OppAtt!$A$47:$AM$66,AN$2+1,FALSE),VLOOKUP($D169,Calc_OppAtt!$A$47:$AM$66,AN$2+1,FALSE))</f>
        <v>1.06869863</v>
      </c>
      <c r="AO169" s="172">
        <f>MAX(VLOOKUP($C169,Calc_OppAtt!$A$47:$AM$66,AO$2+1,FALSE),VLOOKUP($D169,Calc_OppAtt!$A$47:$AM$66,AO$2+1,FALSE))</f>
        <v>1.493123755</v>
      </c>
      <c r="AP169" s="172">
        <f>MAX(VLOOKUP($C169,Calc_OppAtt!$A$47:$AM$66,AP$2+1,FALSE),VLOOKUP($D169,Calc_OppAtt!$A$47:$AM$66,AP$2+1,FALSE))</f>
        <v>1.65029444</v>
      </c>
      <c r="AQ169" s="170"/>
      <c r="AR169" s="170"/>
    </row>
    <row r="170" ht="12.75" customHeight="1">
      <c r="A170" s="170">
        <f t="shared" si="1"/>
        <v>13</v>
      </c>
      <c r="B170" s="170">
        <f t="shared" si="2"/>
        <v>19</v>
      </c>
      <c r="C170" s="140" t="str">
        <f t="array" ref="C170">INDEX(Fixtures!$A$2:$A$21,A170)</f>
        <v>Man City</v>
      </c>
      <c r="D170" s="140" t="str">
        <f t="array" ref="D170">INDEX(Fixtures!$A$2:$A$21,B170)</f>
        <v>West Ham</v>
      </c>
      <c r="E170" s="172">
        <f>MAX(VLOOKUP($C170,Calc_OppAtt!$A$47:$AM$66,E$2+1,FALSE),VLOOKUP($D170,Calc_OppAtt!$A$47:$AM$66,E$2+1,FALSE))</f>
        <v>0.785854922</v>
      </c>
      <c r="F170" s="172">
        <f>MAX(VLOOKUP($C170,Calc_OppAtt!$A$47:$AM$66,F$2+1,FALSE),VLOOKUP($D170,Calc_OppAtt!$A$47:$AM$66,F$2+1,FALSE))</f>
        <v>1.296660024</v>
      </c>
      <c r="G170" s="172">
        <f>MAX(VLOOKUP($C170,Calc_OppAtt!$A$47:$AM$66,G$2+1,FALSE),VLOOKUP($D170,Calc_OppAtt!$A$47:$AM$66,G$2+1,FALSE))</f>
        <v>1.101176471</v>
      </c>
      <c r="H170" s="172">
        <f>MAX(VLOOKUP($C170,Calc_OppAtt!$A$47:$AM$66,H$2+1,FALSE),VLOOKUP($D170,Calc_OppAtt!$A$47:$AM$66,H$2+1,FALSE))</f>
        <v>1.178781636</v>
      </c>
      <c r="I170" s="172">
        <f>MAX(VLOOKUP($C170,Calc_OppAtt!$A$47:$AM$66,I$2+1,FALSE),VLOOKUP($D170,Calc_OppAtt!$A$47:$AM$66,I$2+1,FALSE))</f>
        <v>1.475821918</v>
      </c>
      <c r="J170" s="172">
        <f>MAX(VLOOKUP($C170,Calc_OppAtt!$A$47:$AM$66,J$2+1,FALSE),VLOOKUP($D170,Calc_OppAtt!$A$47:$AM$66,J$2+1,FALSE))</f>
        <v>0.9788235294</v>
      </c>
      <c r="K170" s="172">
        <f>MAX(VLOOKUP($C170,Calc_OppAtt!$A$47:$AM$66,K$2+1,FALSE),VLOOKUP($D170,Calc_OppAtt!$A$47:$AM$66,K$2+1,FALSE))</f>
        <v>1.139489338</v>
      </c>
      <c r="L170" s="172">
        <f>MAX(VLOOKUP($C170,Calc_OppAtt!$A$47:$AM$66,L$2+1,FALSE),VLOOKUP($D170,Calc_OppAtt!$A$47:$AM$66,L$2+1,FALSE))</f>
        <v>0.9823179059</v>
      </c>
      <c r="M170" s="172">
        <f>MAX(VLOOKUP($C170,Calc_OppAtt!$A$47:$AM$66,M$2+1,FALSE),VLOOKUP($D170,Calc_OppAtt!$A$47:$AM$66,M$2+1,FALSE))</f>
        <v>0.8644402649</v>
      </c>
      <c r="N170" s="172">
        <f>MAX(VLOOKUP($C170,Calc_OppAtt!$A$47:$AM$66,N$2+1,FALSE),VLOOKUP($D170,Calc_OppAtt!$A$47:$AM$66,N$2+1,FALSE))</f>
        <v>0.8644402649</v>
      </c>
      <c r="O170" s="172">
        <f>MAX(VLOOKUP($C170,Calc_OppAtt!$A$47:$AM$66,O$2+1,FALSE),VLOOKUP($D170,Calc_OppAtt!$A$47:$AM$66,O$2+1,FALSE))</f>
        <v>1.178781636</v>
      </c>
      <c r="P170" s="172">
        <f>MAX(VLOOKUP($C170,Calc_OppAtt!$A$47:$AM$66,P$2+1,FALSE),VLOOKUP($D170,Calc_OppAtt!$A$47:$AM$66,P$2+1,FALSE))</f>
        <v>0.9823179059</v>
      </c>
      <c r="Q170" s="172">
        <f>MAX(VLOOKUP($C170,Calc_OppAtt!$A$47:$AM$66,Q$2+1,FALSE),VLOOKUP($D170,Calc_OppAtt!$A$47:$AM$66,Q$2+1,FALSE))</f>
        <v>1.021610951</v>
      </c>
      <c r="R170" s="172">
        <f>MAX(VLOOKUP($C170,Calc_OppAtt!$A$47:$AM$66,R$2+1,FALSE),VLOOKUP($D170,Calc_OppAtt!$A$47:$AM$66,R$2+1,FALSE))</f>
        <v>1.218074681</v>
      </c>
      <c r="S170" s="172">
        <f>MAX(VLOOKUP($C170,Calc_OppAtt!$A$47:$AM$66,S$2+1,FALSE),VLOOKUP($D170,Calc_OppAtt!$A$47:$AM$66,S$2+1,FALSE))</f>
        <v>1.218074681</v>
      </c>
      <c r="T170" s="172">
        <f>MAX(VLOOKUP($C170,Calc_OppAtt!$A$47:$AM$66,T$2+1,FALSE),VLOOKUP($D170,Calc_OppAtt!$A$47:$AM$66,T$2+1,FALSE))</f>
        <v>1.100196294</v>
      </c>
      <c r="U170" s="172">
        <f>MAX(VLOOKUP($C170,Calc_OppAtt!$A$47:$AM$66,U$2+1,FALSE),VLOOKUP($D170,Calc_OppAtt!$A$47:$AM$66,U$2+1,FALSE))</f>
        <v>1.414538412</v>
      </c>
      <c r="V170" s="172">
        <f>MAX(VLOOKUP($C170,Calc_OppAtt!$A$47:$AM$66,V$2+1,FALSE),VLOOKUP($D170,Calc_OppAtt!$A$47:$AM$66,V$2+1,FALSE))</f>
        <v>1.296660024</v>
      </c>
      <c r="W170" s="172">
        <f>MAX(VLOOKUP($C170,Calc_OppAtt!$A$47:$AM$66,W$2+1,FALSE),VLOOKUP($D170,Calc_OppAtt!$A$47:$AM$66,W$2+1,FALSE))</f>
        <v>1.021610951</v>
      </c>
      <c r="X170" s="172">
        <f>MAX(VLOOKUP($C170,Calc_OppAtt!$A$47:$AM$66,X$2+1,FALSE),VLOOKUP($D170,Calc_OppAtt!$A$47:$AM$66,X$2+1,FALSE))</f>
        <v>1.021610951</v>
      </c>
      <c r="Y170" s="172">
        <f>MAX(VLOOKUP($C170,Calc_OppAtt!$A$47:$AM$66,Y$2+1,FALSE),VLOOKUP($D170,Calc_OppAtt!$A$47:$AM$66,Y$2+1,FALSE))</f>
        <v>1.139489338</v>
      </c>
      <c r="Z170" s="172">
        <f>MAX(VLOOKUP($C170,Calc_OppAtt!$A$47:$AM$66,Z$2+1,FALSE),VLOOKUP($D170,Calc_OppAtt!$A$47:$AM$66,Z$2+1,FALSE))</f>
        <v>1.218074681</v>
      </c>
      <c r="AA170" s="172">
        <f>MAX(VLOOKUP($C170,Calc_OppAtt!$A$47:$AM$66,AA$2+1,FALSE),VLOOKUP($D170,Calc_OppAtt!$A$47:$AM$66,AA$2+1,FALSE))</f>
        <v>1.178781636</v>
      </c>
      <c r="AB170" s="172">
        <f>MAX(VLOOKUP($C170,Calc_OppAtt!$A$47:$AM$66,AB$2+1,FALSE),VLOOKUP($D170,Calc_OppAtt!$A$47:$AM$66,AB$2+1,FALSE))</f>
        <v>1.101176471</v>
      </c>
      <c r="AC170" s="172">
        <f>MAX(VLOOKUP($C170,Calc_OppAtt!$A$47:$AM$66,AC$2+1,FALSE),VLOOKUP($D170,Calc_OppAtt!$A$47:$AM$66,AC$2+1,FALSE))</f>
        <v>1.218074681</v>
      </c>
      <c r="AD170" s="172">
        <f>MAX(VLOOKUP($C170,Calc_OppAtt!$A$47:$AM$66,AD$2+1,FALSE),VLOOKUP($D170,Calc_OppAtt!$A$47:$AM$66,AD$2+1,FALSE))</f>
        <v>1.060903995</v>
      </c>
      <c r="AE170" s="172">
        <f>MAX(VLOOKUP($C170,Calc_OppAtt!$A$47:$AM$66,AE$2+1,FALSE),VLOOKUP($D170,Calc_OppAtt!$A$47:$AM$66,AE$2+1,FALSE))</f>
        <v>1.475821918</v>
      </c>
      <c r="AF170" s="172">
        <f>MAX(VLOOKUP($C170,Calc_OppAtt!$A$47:$AM$66,AF$2+1,FALSE),VLOOKUP($D170,Calc_OppAtt!$A$47:$AM$66,AF$2+1,FALSE))</f>
        <v>1.65029444</v>
      </c>
      <c r="AG170" s="172">
        <f>MAX(VLOOKUP($C170,Calc_OppAtt!$A$47:$AM$66,AG$2+1,FALSE),VLOOKUP($D170,Calc_OppAtt!$A$47:$AM$66,AG$2+1,FALSE))</f>
        <v>1.178781636</v>
      </c>
      <c r="AH170" s="172">
        <f>MAX(VLOOKUP($C170,Calc_OppAtt!$A$47:$AM$66,AH$2+1,FALSE),VLOOKUP($D170,Calc_OppAtt!$A$47:$AM$66,AH$2+1,FALSE))</f>
        <v>1.296660024</v>
      </c>
      <c r="AI170" s="172">
        <f>MAX(VLOOKUP($C170,Calc_OppAtt!$A$47:$AM$66,AI$2+1,FALSE),VLOOKUP($D170,Calc_OppAtt!$A$47:$AM$66,AI$2+1,FALSE))</f>
        <v>1.296660024</v>
      </c>
      <c r="AJ170" s="172">
        <f>MAX(VLOOKUP($C170,Calc_OppAtt!$A$47:$AM$66,AJ$2+1,FALSE),VLOOKUP($D170,Calc_OppAtt!$A$47:$AM$66,AJ$2+1,FALSE))</f>
        <v>1.414538412</v>
      </c>
      <c r="AK170" s="172">
        <f>MAX(VLOOKUP($C170,Calc_OppAtt!$A$47:$AM$66,AK$2+1,FALSE),VLOOKUP($D170,Calc_OppAtt!$A$47:$AM$66,AK$2+1,FALSE))</f>
        <v>1.170479452</v>
      </c>
      <c r="AL170" s="172">
        <f>MAX(VLOOKUP($C170,Calc_OppAtt!$A$47:$AM$66,AL$2+1,FALSE),VLOOKUP($D170,Calc_OppAtt!$A$47:$AM$66,AL$2+1,FALSE))</f>
        <v>1.060903995</v>
      </c>
      <c r="AM170" s="172">
        <f>MAX(VLOOKUP($C170,Calc_OppAtt!$A$47:$AM$66,AM$2+1,FALSE),VLOOKUP($D170,Calc_OppAtt!$A$47:$AM$66,AM$2+1,FALSE))</f>
        <v>1.493123755</v>
      </c>
      <c r="AN170" s="172">
        <f>MAX(VLOOKUP($C170,Calc_OppAtt!$A$47:$AM$66,AN$2+1,FALSE),VLOOKUP($D170,Calc_OppAtt!$A$47:$AM$66,AN$2+1,FALSE))</f>
        <v>0.6679765344</v>
      </c>
      <c r="AO170" s="172">
        <f>MAX(VLOOKUP($C170,Calc_OppAtt!$A$47:$AM$66,AO$2+1,FALSE),VLOOKUP($D170,Calc_OppAtt!$A$47:$AM$66,AO$2+1,FALSE))</f>
        <v>1.493123755</v>
      </c>
      <c r="AP170" s="172">
        <f>MAX(VLOOKUP($C170,Calc_OppAtt!$A$47:$AM$66,AP$2+1,FALSE),VLOOKUP($D170,Calc_OppAtt!$A$47:$AM$66,AP$2+1,FALSE))</f>
        <v>1.218074681</v>
      </c>
      <c r="AQ170" s="170"/>
      <c r="AR170" s="170"/>
    </row>
    <row r="171" ht="12.75" customHeight="1">
      <c r="A171" s="170">
        <f t="shared" si="1"/>
        <v>13</v>
      </c>
      <c r="B171" s="170">
        <f t="shared" si="2"/>
        <v>20</v>
      </c>
      <c r="C171" s="140" t="str">
        <f t="array" ref="C171">INDEX(Fixtures!$A$2:$A$21,A171)</f>
        <v>Man City</v>
      </c>
      <c r="D171" s="140" t="str">
        <f t="array" ref="D171">INDEX(Fixtures!$A$2:$A$21,B171)</f>
        <v>Wolves</v>
      </c>
      <c r="E171" s="172">
        <f>MAX(VLOOKUP($C171,Calc_OppAtt!$A$47:$AM$66,E$2+1,FALSE),VLOOKUP($D171,Calc_OppAtt!$A$47:$AM$66,E$2+1,FALSE))</f>
        <v>1.414538412</v>
      </c>
      <c r="F171" s="172">
        <f>MAX(VLOOKUP($C171,Calc_OppAtt!$A$47:$AM$66,F$2+1,FALSE),VLOOKUP($D171,Calc_OppAtt!$A$47:$AM$66,F$2+1,FALSE))</f>
        <v>1.296660024</v>
      </c>
      <c r="G171" s="172">
        <f>MAX(VLOOKUP($C171,Calc_OppAtt!$A$47:$AM$66,G$2+1,FALSE),VLOOKUP($D171,Calc_OppAtt!$A$47:$AM$66,G$2+1,FALSE))</f>
        <v>1.101176471</v>
      </c>
      <c r="H171" s="172">
        <f>MAX(VLOOKUP($C171,Calc_OppAtt!$A$47:$AM$66,H$2+1,FALSE),VLOOKUP($D171,Calc_OppAtt!$A$47:$AM$66,H$2+1,FALSE))</f>
        <v>1.178781636</v>
      </c>
      <c r="I171" s="172">
        <f>MAX(VLOOKUP($C171,Calc_OppAtt!$A$47:$AM$66,I$2+1,FALSE),VLOOKUP($D171,Calc_OppAtt!$A$47:$AM$66,I$2+1,FALSE))</f>
        <v>1.475821918</v>
      </c>
      <c r="J171" s="172">
        <f>MAX(VLOOKUP($C171,Calc_OppAtt!$A$47:$AM$66,J$2+1,FALSE),VLOOKUP($D171,Calc_OppAtt!$A$47:$AM$66,J$2+1,FALSE))</f>
        <v>0.9788235294</v>
      </c>
      <c r="K171" s="172">
        <f>MAX(VLOOKUP($C171,Calc_OppAtt!$A$47:$AM$66,K$2+1,FALSE),VLOOKUP($D171,Calc_OppAtt!$A$47:$AM$66,K$2+1,FALSE))</f>
        <v>1.178781636</v>
      </c>
      <c r="L171" s="172">
        <f>MAX(VLOOKUP($C171,Calc_OppAtt!$A$47:$AM$66,L$2+1,FALSE),VLOOKUP($D171,Calc_OppAtt!$A$47:$AM$66,L$2+1,FALSE))</f>
        <v>1.060903995</v>
      </c>
      <c r="M171" s="172">
        <f>MAX(VLOOKUP($C171,Calc_OppAtt!$A$47:$AM$66,M$2+1,FALSE),VLOOKUP($D171,Calc_OppAtt!$A$47:$AM$66,M$2+1,FALSE))</f>
        <v>1.296660024</v>
      </c>
      <c r="N171" s="172">
        <f>MAX(VLOOKUP($C171,Calc_OppAtt!$A$47:$AM$66,N$2+1,FALSE),VLOOKUP($D171,Calc_OppAtt!$A$47:$AM$66,N$2+1,FALSE))</f>
        <v>0.9823179059</v>
      </c>
      <c r="O171" s="172">
        <f>MAX(VLOOKUP($C171,Calc_OppAtt!$A$47:$AM$66,O$2+1,FALSE),VLOOKUP($D171,Calc_OppAtt!$A$47:$AM$66,O$2+1,FALSE))</f>
        <v>1.178781636</v>
      </c>
      <c r="P171" s="172">
        <f>MAX(VLOOKUP($C171,Calc_OppAtt!$A$47:$AM$66,P$2+1,FALSE),VLOOKUP($D171,Calc_OppAtt!$A$47:$AM$66,P$2+1,FALSE))</f>
        <v>0.785854922</v>
      </c>
      <c r="Q171" s="172">
        <f>MAX(VLOOKUP($C171,Calc_OppAtt!$A$47:$AM$66,Q$2+1,FALSE),VLOOKUP($D171,Calc_OppAtt!$A$47:$AM$66,Q$2+1,FALSE))</f>
        <v>1.296660024</v>
      </c>
      <c r="R171" s="172">
        <f>MAX(VLOOKUP($C171,Calc_OppAtt!$A$47:$AM$66,R$2+1,FALSE),VLOOKUP($D171,Calc_OppAtt!$A$47:$AM$66,R$2+1,FALSE))</f>
        <v>1.218074681</v>
      </c>
      <c r="S171" s="172">
        <f>MAX(VLOOKUP($C171,Calc_OppAtt!$A$47:$AM$66,S$2+1,FALSE),VLOOKUP($D171,Calc_OppAtt!$A$47:$AM$66,S$2+1,FALSE))</f>
        <v>1.218074681</v>
      </c>
      <c r="T171" s="172">
        <f>MAX(VLOOKUP($C171,Calc_OppAtt!$A$47:$AM$66,T$2+1,FALSE),VLOOKUP($D171,Calc_OppAtt!$A$47:$AM$66,T$2+1,FALSE))</f>
        <v>0.6679765344</v>
      </c>
      <c r="U171" s="172">
        <f>MAX(VLOOKUP($C171,Calc_OppAtt!$A$47:$AM$66,U$2+1,FALSE),VLOOKUP($D171,Calc_OppAtt!$A$47:$AM$66,U$2+1,FALSE))</f>
        <v>1.414538412</v>
      </c>
      <c r="V171" s="172">
        <f>MAX(VLOOKUP($C171,Calc_OppAtt!$A$47:$AM$66,V$2+1,FALSE),VLOOKUP($D171,Calc_OppAtt!$A$47:$AM$66,V$2+1,FALSE))</f>
        <v>1.100196294</v>
      </c>
      <c r="W171" s="172">
        <f>MAX(VLOOKUP($C171,Calc_OppAtt!$A$47:$AM$66,W$2+1,FALSE),VLOOKUP($D171,Calc_OppAtt!$A$47:$AM$66,W$2+1,FALSE))</f>
        <v>1.04</v>
      </c>
      <c r="X171" s="172">
        <f>MAX(VLOOKUP($C171,Calc_OppAtt!$A$47:$AM$66,X$2+1,FALSE),VLOOKUP($D171,Calc_OppAtt!$A$47:$AM$66,X$2+1,FALSE))</f>
        <v>1.021610951</v>
      </c>
      <c r="Y171" s="172">
        <f>MAX(VLOOKUP($C171,Calc_OppAtt!$A$47:$AM$66,Y$2+1,FALSE),VLOOKUP($D171,Calc_OppAtt!$A$47:$AM$66,Y$2+1,FALSE))</f>
        <v>1.100196294</v>
      </c>
      <c r="Z171" s="172">
        <f>MAX(VLOOKUP($C171,Calc_OppAtt!$A$47:$AM$66,Z$2+1,FALSE),VLOOKUP($D171,Calc_OppAtt!$A$47:$AM$66,Z$2+1,FALSE))</f>
        <v>1.06869863</v>
      </c>
      <c r="AA171" s="172">
        <f>MAX(VLOOKUP($C171,Calc_OppAtt!$A$47:$AM$66,AA$2+1,FALSE),VLOOKUP($D171,Calc_OppAtt!$A$47:$AM$66,AA$2+1,FALSE))</f>
        <v>1.493123755</v>
      </c>
      <c r="AB171" s="172">
        <f>MAX(VLOOKUP($C171,Calc_OppAtt!$A$47:$AM$66,AB$2+1,FALSE),VLOOKUP($D171,Calc_OppAtt!$A$47:$AM$66,AB$2+1,FALSE))</f>
        <v>1.65029444</v>
      </c>
      <c r="AC171" s="172">
        <f>MAX(VLOOKUP($C171,Calc_OppAtt!$A$47:$AM$66,AC$2+1,FALSE),VLOOKUP($D171,Calc_OppAtt!$A$47:$AM$66,AC$2+1,FALSE))</f>
        <v>1.218074681</v>
      </c>
      <c r="AD171" s="172">
        <f>MAX(VLOOKUP($C171,Calc_OppAtt!$A$47:$AM$66,AD$2+1,FALSE),VLOOKUP($D171,Calc_OppAtt!$A$47:$AM$66,AD$2+1,FALSE))</f>
        <v>1.178781636</v>
      </c>
      <c r="AE171" s="172">
        <f>MAX(VLOOKUP($C171,Calc_OppAtt!$A$47:$AM$66,AE$2+1,FALSE),VLOOKUP($D171,Calc_OppAtt!$A$47:$AM$66,AE$2+1,FALSE))</f>
        <v>1.178781636</v>
      </c>
      <c r="AF171" s="172">
        <f>MAX(VLOOKUP($C171,Calc_OppAtt!$A$47:$AM$66,AF$2+1,FALSE),VLOOKUP($D171,Calc_OppAtt!$A$47:$AM$66,AF$2+1,FALSE))</f>
        <v>1.65029444</v>
      </c>
      <c r="AG171" s="172">
        <f>MAX(VLOOKUP($C171,Calc_OppAtt!$A$47:$AM$66,AG$2+1,FALSE),VLOOKUP($D171,Calc_OppAtt!$A$47:$AM$66,AG$2+1,FALSE))</f>
        <v>1.178781636</v>
      </c>
      <c r="AH171" s="172">
        <f>MAX(VLOOKUP($C171,Calc_OppAtt!$A$47:$AM$66,AH$2+1,FALSE),VLOOKUP($D171,Calc_OppAtt!$A$47:$AM$66,AH$2+1,FALSE))</f>
        <v>1.296660024</v>
      </c>
      <c r="AI171" s="172">
        <f>MAX(VLOOKUP($C171,Calc_OppAtt!$A$47:$AM$66,AI$2+1,FALSE),VLOOKUP($D171,Calc_OppAtt!$A$47:$AM$66,AI$2+1,FALSE))</f>
        <v>1.218074681</v>
      </c>
      <c r="AJ171" s="172">
        <f>MAX(VLOOKUP($C171,Calc_OppAtt!$A$47:$AM$66,AJ$2+1,FALSE),VLOOKUP($D171,Calc_OppAtt!$A$47:$AM$66,AJ$2+1,FALSE))</f>
        <v>1.04</v>
      </c>
      <c r="AK171" s="172">
        <f>MAX(VLOOKUP($C171,Calc_OppAtt!$A$47:$AM$66,AK$2+1,FALSE),VLOOKUP($D171,Calc_OppAtt!$A$47:$AM$66,AK$2+1,FALSE))</f>
        <v>1.170479452</v>
      </c>
      <c r="AL171" s="172">
        <f>MAX(VLOOKUP($C171,Calc_OppAtt!$A$47:$AM$66,AL$2+1,FALSE),VLOOKUP($D171,Calc_OppAtt!$A$47:$AM$66,AL$2+1,FALSE))</f>
        <v>1.060903995</v>
      </c>
      <c r="AM171" s="172">
        <f>MAX(VLOOKUP($C171,Calc_OppAtt!$A$47:$AM$66,AM$2+1,FALSE),VLOOKUP($D171,Calc_OppAtt!$A$47:$AM$66,AM$2+1,FALSE))</f>
        <v>1.139489338</v>
      </c>
      <c r="AN171" s="172">
        <f>MAX(VLOOKUP($C171,Calc_OppAtt!$A$47:$AM$66,AN$2+1,FALSE),VLOOKUP($D171,Calc_OppAtt!$A$47:$AM$66,AN$2+1,FALSE))</f>
        <v>1.218074681</v>
      </c>
      <c r="AO171" s="172">
        <f>MAX(VLOOKUP($C171,Calc_OppAtt!$A$47:$AM$66,AO$2+1,FALSE),VLOOKUP($D171,Calc_OppAtt!$A$47:$AM$66,AO$2+1,FALSE))</f>
        <v>1.493123755</v>
      </c>
      <c r="AP171" s="172">
        <f>MAX(VLOOKUP($C171,Calc_OppAtt!$A$47:$AM$66,AP$2+1,FALSE),VLOOKUP($D171,Calc_OppAtt!$A$47:$AM$66,AP$2+1,FALSE))</f>
        <v>0.9823179059</v>
      </c>
      <c r="AQ171" s="170"/>
      <c r="AR171" s="170"/>
    </row>
    <row r="172" ht="12.75" customHeight="1">
      <c r="A172" s="170">
        <f t="shared" si="1"/>
        <v>14</v>
      </c>
      <c r="B172" s="170">
        <f t="shared" si="2"/>
        <v>15</v>
      </c>
      <c r="C172" s="140" t="str">
        <f t="array" ref="C172">INDEX(Fixtures!$A$2:$A$21,A172)</f>
        <v>Man Utd</v>
      </c>
      <c r="D172" s="140" t="str">
        <f t="array" ref="D172">INDEX(Fixtures!$A$2:$A$21,B172)</f>
        <v>Newcastle</v>
      </c>
      <c r="E172" s="172">
        <f>MAX(VLOOKUP($C172,Calc_OppAtt!$A$47:$AM$66,E$2+1,FALSE),VLOOKUP($D172,Calc_OppAtt!$A$47:$AM$66,E$2+1,FALSE))</f>
        <v>1.493123755</v>
      </c>
      <c r="F172" s="172">
        <f>MAX(VLOOKUP($C172,Calc_OppAtt!$A$47:$AM$66,F$2+1,FALSE),VLOOKUP($D172,Calc_OppAtt!$A$47:$AM$66,F$2+1,FALSE))</f>
        <v>0.9823179059</v>
      </c>
      <c r="G172" s="172">
        <f>MAX(VLOOKUP($C172,Calc_OppAtt!$A$47:$AM$66,G$2+1,FALSE),VLOOKUP($D172,Calc_OppAtt!$A$47:$AM$66,G$2+1,FALSE))</f>
        <v>0.8644402649</v>
      </c>
      <c r="H172" s="172">
        <f>MAX(VLOOKUP($C172,Calc_OppAtt!$A$47:$AM$66,H$2+1,FALSE),VLOOKUP($D172,Calc_OppAtt!$A$47:$AM$66,H$2+1,FALSE))</f>
        <v>0.6679765344</v>
      </c>
      <c r="I172" s="172">
        <f>MAX(VLOOKUP($C172,Calc_OppAtt!$A$47:$AM$66,I$2+1,FALSE),VLOOKUP($D172,Calc_OppAtt!$A$47:$AM$66,I$2+1,FALSE))</f>
        <v>1.218074681</v>
      </c>
      <c r="J172" s="172">
        <f>MAX(VLOOKUP($C172,Calc_OppAtt!$A$47:$AM$66,J$2+1,FALSE),VLOOKUP($D172,Calc_OppAtt!$A$47:$AM$66,J$2+1,FALSE))</f>
        <v>1.06869863</v>
      </c>
      <c r="K172" s="172">
        <f>MAX(VLOOKUP($C172,Calc_OppAtt!$A$47:$AM$66,K$2+1,FALSE),VLOOKUP($D172,Calc_OppAtt!$A$47:$AM$66,K$2+1,FALSE))</f>
        <v>1.493123755</v>
      </c>
      <c r="L172" s="172">
        <f>MAX(VLOOKUP($C172,Calc_OppAtt!$A$47:$AM$66,L$2+1,FALSE),VLOOKUP($D172,Calc_OppAtt!$A$47:$AM$66,L$2+1,FALSE))</f>
        <v>1.178781636</v>
      </c>
      <c r="M172" s="172">
        <f>MAX(VLOOKUP($C172,Calc_OppAtt!$A$47:$AM$66,M$2+1,FALSE),VLOOKUP($D172,Calc_OppAtt!$A$47:$AM$66,M$2+1,FALSE))</f>
        <v>1.139489338</v>
      </c>
      <c r="N172" s="172">
        <f>MAX(VLOOKUP($C172,Calc_OppAtt!$A$47:$AM$66,N$2+1,FALSE),VLOOKUP($D172,Calc_OppAtt!$A$47:$AM$66,N$2+1,FALSE))</f>
        <v>1.414538412</v>
      </c>
      <c r="O172" s="172">
        <f>MAX(VLOOKUP($C172,Calc_OppAtt!$A$47:$AM$66,O$2+1,FALSE),VLOOKUP($D172,Calc_OppAtt!$A$47:$AM$66,O$2+1,FALSE))</f>
        <v>1.296660024</v>
      </c>
      <c r="P172" s="172">
        <f>MAX(VLOOKUP($C172,Calc_OppAtt!$A$47:$AM$66,P$2+1,FALSE),VLOOKUP($D172,Calc_OppAtt!$A$47:$AM$66,P$2+1,FALSE))</f>
        <v>1.218074681</v>
      </c>
      <c r="Q172" s="172">
        <f>MAX(VLOOKUP($C172,Calc_OppAtt!$A$47:$AM$66,Q$2+1,FALSE),VLOOKUP($D172,Calc_OppAtt!$A$47:$AM$66,Q$2+1,FALSE))</f>
        <v>1.100196294</v>
      </c>
      <c r="R172" s="172">
        <f>MAX(VLOOKUP($C172,Calc_OppAtt!$A$47:$AM$66,R$2+1,FALSE),VLOOKUP($D172,Calc_OppAtt!$A$47:$AM$66,R$2+1,FALSE))</f>
        <v>1.65029444</v>
      </c>
      <c r="S172" s="172">
        <f>MAX(VLOOKUP($C172,Calc_OppAtt!$A$47:$AM$66,S$2+1,FALSE),VLOOKUP($D172,Calc_OppAtt!$A$47:$AM$66,S$2+1,FALSE))</f>
        <v>1.218074681</v>
      </c>
      <c r="T172" s="172">
        <f>MAX(VLOOKUP($C172,Calc_OppAtt!$A$47:$AM$66,T$2+1,FALSE),VLOOKUP($D172,Calc_OppAtt!$A$47:$AM$66,T$2+1,FALSE))</f>
        <v>1.475821918</v>
      </c>
      <c r="U172" s="172">
        <f>MAX(VLOOKUP($C172,Calc_OppAtt!$A$47:$AM$66,U$2+1,FALSE),VLOOKUP($D172,Calc_OppAtt!$A$47:$AM$66,U$2+1,FALSE))</f>
        <v>0.9823179059</v>
      </c>
      <c r="V172" s="172">
        <f>MAX(VLOOKUP($C172,Calc_OppAtt!$A$47:$AM$66,V$2+1,FALSE),VLOOKUP($D172,Calc_OppAtt!$A$47:$AM$66,V$2+1,FALSE))</f>
        <v>1.475821918</v>
      </c>
      <c r="W172" s="172">
        <f>MAX(VLOOKUP($C172,Calc_OppAtt!$A$47:$AM$66,W$2+1,FALSE),VLOOKUP($D172,Calc_OppAtt!$A$47:$AM$66,W$2+1,FALSE))</f>
        <v>1.296660024</v>
      </c>
      <c r="X172" s="172">
        <f>MAX(VLOOKUP($C172,Calc_OppAtt!$A$47:$AM$66,X$2+1,FALSE),VLOOKUP($D172,Calc_OppAtt!$A$47:$AM$66,X$2+1,FALSE))</f>
        <v>1.218074681</v>
      </c>
      <c r="Y172" s="172">
        <f>MAX(VLOOKUP($C172,Calc_OppAtt!$A$47:$AM$66,Y$2+1,FALSE),VLOOKUP($D172,Calc_OppAtt!$A$47:$AM$66,Y$2+1,FALSE))</f>
        <v>0.7465618773</v>
      </c>
      <c r="Z172" s="172">
        <f>MAX(VLOOKUP($C172,Calc_OppAtt!$A$47:$AM$66,Z$2+1,FALSE),VLOOKUP($D172,Calc_OppAtt!$A$47:$AM$66,Z$2+1,FALSE))</f>
        <v>0.6286834896</v>
      </c>
      <c r="AA172" s="172">
        <f>MAX(VLOOKUP($C172,Calc_OppAtt!$A$47:$AM$66,AA$2+1,FALSE),VLOOKUP($D172,Calc_OppAtt!$A$47:$AM$66,AA$2+1,FALSE))</f>
        <v>1.170479452</v>
      </c>
      <c r="AB172" s="172">
        <f>MAX(VLOOKUP($C172,Calc_OppAtt!$A$47:$AM$66,AB$2+1,FALSE),VLOOKUP($D172,Calc_OppAtt!$A$47:$AM$66,AB$2+1,FALSE))</f>
        <v>0.8644402649</v>
      </c>
      <c r="AC172" s="172">
        <f>MAX(VLOOKUP($C172,Calc_OppAtt!$A$47:$AM$66,AC$2+1,FALSE),VLOOKUP($D172,Calc_OppAtt!$A$47:$AM$66,AC$2+1,FALSE))</f>
        <v>0.8644402649</v>
      </c>
      <c r="AD172" s="172">
        <f>MAX(VLOOKUP($C172,Calc_OppAtt!$A$47:$AM$66,AD$2+1,FALSE),VLOOKUP($D172,Calc_OppAtt!$A$47:$AM$66,AD$2+1,FALSE))</f>
        <v>1.101176471</v>
      </c>
      <c r="AE172" s="172">
        <f>MAX(VLOOKUP($C172,Calc_OppAtt!$A$47:$AM$66,AE$2+1,FALSE),VLOOKUP($D172,Calc_OppAtt!$A$47:$AM$66,AE$2+1,FALSE))</f>
        <v>1.296660024</v>
      </c>
      <c r="AF172" s="172">
        <f>MAX(VLOOKUP($C172,Calc_OppAtt!$A$47:$AM$66,AF$2+1,FALSE),VLOOKUP($D172,Calc_OppAtt!$A$47:$AM$66,AF$2+1,FALSE))</f>
        <v>1.060903995</v>
      </c>
      <c r="AG172" s="172">
        <f>MAX(VLOOKUP($C172,Calc_OppAtt!$A$47:$AM$66,AG$2+1,FALSE),VLOOKUP($D172,Calc_OppAtt!$A$47:$AM$66,AG$2+1,FALSE))</f>
        <v>1.178781636</v>
      </c>
      <c r="AH172" s="172">
        <f>MAX(VLOOKUP($C172,Calc_OppAtt!$A$47:$AM$66,AH$2+1,FALSE),VLOOKUP($D172,Calc_OppAtt!$A$47:$AM$66,AH$2+1,FALSE))</f>
        <v>1.414538412</v>
      </c>
      <c r="AI172" s="172">
        <f>MAX(VLOOKUP($C172,Calc_OppAtt!$A$47:$AM$66,AI$2+1,FALSE),VLOOKUP($D172,Calc_OppAtt!$A$47:$AM$66,AI$2+1,FALSE))</f>
        <v>1.178781636</v>
      </c>
      <c r="AJ172" s="172">
        <f>MAX(VLOOKUP($C172,Calc_OppAtt!$A$47:$AM$66,AJ$2+1,FALSE),VLOOKUP($D172,Calc_OppAtt!$A$47:$AM$66,AJ$2+1,FALSE))</f>
        <v>1.296660024</v>
      </c>
      <c r="AK172" s="172">
        <f>MAX(VLOOKUP($C172,Calc_OppAtt!$A$47:$AM$66,AK$2+1,FALSE),VLOOKUP($D172,Calc_OppAtt!$A$47:$AM$66,AK$2+1,FALSE))</f>
        <v>1.101176471</v>
      </c>
      <c r="AL172" s="172">
        <f>MAX(VLOOKUP($C172,Calc_OppAtt!$A$47:$AM$66,AL$2+1,FALSE),VLOOKUP($D172,Calc_OppAtt!$A$47:$AM$66,AL$2+1,FALSE))</f>
        <v>1.65029444</v>
      </c>
      <c r="AM172" s="172">
        <f>MAX(VLOOKUP($C172,Calc_OppAtt!$A$47:$AM$66,AM$2+1,FALSE),VLOOKUP($D172,Calc_OppAtt!$A$47:$AM$66,AM$2+1,FALSE))</f>
        <v>1.178781636</v>
      </c>
      <c r="AN172" s="172">
        <f>MAX(VLOOKUP($C172,Calc_OppAtt!$A$47:$AM$66,AN$2+1,FALSE),VLOOKUP($D172,Calc_OppAtt!$A$47:$AM$66,AN$2+1,FALSE))</f>
        <v>0.9823179059</v>
      </c>
      <c r="AO172" s="172">
        <f>MAX(VLOOKUP($C172,Calc_OppAtt!$A$47:$AM$66,AO$2+1,FALSE),VLOOKUP($D172,Calc_OppAtt!$A$47:$AM$66,AO$2+1,FALSE))</f>
        <v>1.100196294</v>
      </c>
      <c r="AP172" s="172">
        <f>MAX(VLOOKUP($C172,Calc_OppAtt!$A$47:$AM$66,AP$2+1,FALSE),VLOOKUP($D172,Calc_OppAtt!$A$47:$AM$66,AP$2+1,FALSE))</f>
        <v>1.170479452</v>
      </c>
      <c r="AQ172" s="170"/>
      <c r="AR172" s="170"/>
    </row>
    <row r="173" ht="12.75" customHeight="1">
      <c r="A173" s="170">
        <f t="shared" si="1"/>
        <v>14</v>
      </c>
      <c r="B173" s="170">
        <f t="shared" si="2"/>
        <v>16</v>
      </c>
      <c r="C173" s="140" t="str">
        <f t="array" ref="C173">INDEX(Fixtures!$A$2:$A$21,A173)</f>
        <v>Man Utd</v>
      </c>
      <c r="D173" s="140" t="str">
        <f t="array" ref="D173">INDEX(Fixtures!$A$2:$A$21,B173)</f>
        <v>Southampton</v>
      </c>
      <c r="E173" s="172">
        <f>MAX(VLOOKUP($C173,Calc_OppAtt!$A$47:$AM$66,E$2+1,FALSE),VLOOKUP($D173,Calc_OppAtt!$A$47:$AM$66,E$2+1,FALSE))</f>
        <v>1.493123755</v>
      </c>
      <c r="F173" s="172">
        <f>MAX(VLOOKUP($C173,Calc_OppAtt!$A$47:$AM$66,F$2+1,FALSE),VLOOKUP($D173,Calc_OppAtt!$A$47:$AM$66,F$2+1,FALSE))</f>
        <v>0.9823179059</v>
      </c>
      <c r="G173" s="172">
        <f>MAX(VLOOKUP($C173,Calc_OppAtt!$A$47:$AM$66,G$2+1,FALSE),VLOOKUP($D173,Calc_OppAtt!$A$47:$AM$66,G$2+1,FALSE))</f>
        <v>1.493123755</v>
      </c>
      <c r="H173" s="172">
        <f>MAX(VLOOKUP($C173,Calc_OppAtt!$A$47:$AM$66,H$2+1,FALSE),VLOOKUP($D173,Calc_OppAtt!$A$47:$AM$66,H$2+1,FALSE))</f>
        <v>1.060903995</v>
      </c>
      <c r="I173" s="172">
        <f>MAX(VLOOKUP($C173,Calc_OppAtt!$A$47:$AM$66,I$2+1,FALSE),VLOOKUP($D173,Calc_OppAtt!$A$47:$AM$66,I$2+1,FALSE))</f>
        <v>1.218074681</v>
      </c>
      <c r="J173" s="172">
        <f>MAX(VLOOKUP($C173,Calc_OppAtt!$A$47:$AM$66,J$2+1,FALSE),VLOOKUP($D173,Calc_OppAtt!$A$47:$AM$66,J$2+1,FALSE))</f>
        <v>1.06869863</v>
      </c>
      <c r="K173" s="172">
        <f>MAX(VLOOKUP($C173,Calc_OppAtt!$A$47:$AM$66,K$2+1,FALSE),VLOOKUP($D173,Calc_OppAtt!$A$47:$AM$66,K$2+1,FALSE))</f>
        <v>1.101176471</v>
      </c>
      <c r="L173" s="172">
        <f>MAX(VLOOKUP($C173,Calc_OppAtt!$A$47:$AM$66,L$2+1,FALSE),VLOOKUP($D173,Calc_OppAtt!$A$47:$AM$66,L$2+1,FALSE))</f>
        <v>1.178781636</v>
      </c>
      <c r="M173" s="172">
        <f>MAX(VLOOKUP($C173,Calc_OppAtt!$A$47:$AM$66,M$2+1,FALSE),VLOOKUP($D173,Calc_OppAtt!$A$47:$AM$66,M$2+1,FALSE))</f>
        <v>1.178781636</v>
      </c>
      <c r="N173" s="172">
        <f>MAX(VLOOKUP($C173,Calc_OppAtt!$A$47:$AM$66,N$2+1,FALSE),VLOOKUP($D173,Calc_OppAtt!$A$47:$AM$66,N$2+1,FALSE))</f>
        <v>1.414538412</v>
      </c>
      <c r="O173" s="172">
        <f>MAX(VLOOKUP($C173,Calc_OppAtt!$A$47:$AM$66,O$2+1,FALSE),VLOOKUP($D173,Calc_OppAtt!$A$47:$AM$66,O$2+1,FALSE))</f>
        <v>1.178781636</v>
      </c>
      <c r="P173" s="172">
        <f>MAX(VLOOKUP($C173,Calc_OppAtt!$A$47:$AM$66,P$2+1,FALSE),VLOOKUP($D173,Calc_OppAtt!$A$47:$AM$66,P$2+1,FALSE))</f>
        <v>1.296660024</v>
      </c>
      <c r="Q173" s="172">
        <f>MAX(VLOOKUP($C173,Calc_OppAtt!$A$47:$AM$66,Q$2+1,FALSE),VLOOKUP($D173,Calc_OppAtt!$A$47:$AM$66,Q$2+1,FALSE))</f>
        <v>1.100196294</v>
      </c>
      <c r="R173" s="172">
        <f>MAX(VLOOKUP($C173,Calc_OppAtt!$A$47:$AM$66,R$2+1,FALSE),VLOOKUP($D173,Calc_OppAtt!$A$47:$AM$66,R$2+1,FALSE))</f>
        <v>1.021610951</v>
      </c>
      <c r="S173" s="172">
        <f>MAX(VLOOKUP($C173,Calc_OppAtt!$A$47:$AM$66,S$2+1,FALSE),VLOOKUP($D173,Calc_OppAtt!$A$47:$AM$66,S$2+1,FALSE))</f>
        <v>1.218074681</v>
      </c>
      <c r="T173" s="172">
        <f>MAX(VLOOKUP($C173,Calc_OppAtt!$A$47:$AM$66,T$2+1,FALSE),VLOOKUP($D173,Calc_OppAtt!$A$47:$AM$66,T$2+1,FALSE))</f>
        <v>1.475821918</v>
      </c>
      <c r="U173" s="172">
        <f>MAX(VLOOKUP($C173,Calc_OppAtt!$A$47:$AM$66,U$2+1,FALSE),VLOOKUP($D173,Calc_OppAtt!$A$47:$AM$66,U$2+1,FALSE))</f>
        <v>1.218074681</v>
      </c>
      <c r="V173" s="172">
        <f>MAX(VLOOKUP($C173,Calc_OppAtt!$A$47:$AM$66,V$2+1,FALSE),VLOOKUP($D173,Calc_OppAtt!$A$47:$AM$66,V$2+1,FALSE))</f>
        <v>0.9823179059</v>
      </c>
      <c r="W173" s="172">
        <f>MAX(VLOOKUP($C173,Calc_OppAtt!$A$47:$AM$66,W$2+1,FALSE),VLOOKUP($D173,Calc_OppAtt!$A$47:$AM$66,W$2+1,FALSE))</f>
        <v>1.65029444</v>
      </c>
      <c r="X173" s="172">
        <f>MAX(VLOOKUP($C173,Calc_OppAtt!$A$47:$AM$66,X$2+1,FALSE),VLOOKUP($D173,Calc_OppAtt!$A$47:$AM$66,X$2+1,FALSE))</f>
        <v>1.218074681</v>
      </c>
      <c r="Y173" s="172">
        <f>MAX(VLOOKUP($C173,Calc_OppAtt!$A$47:$AM$66,Y$2+1,FALSE),VLOOKUP($D173,Calc_OppAtt!$A$47:$AM$66,Y$2+1,FALSE))</f>
        <v>0.6679765344</v>
      </c>
      <c r="Z173" s="172">
        <f>MAX(VLOOKUP($C173,Calc_OppAtt!$A$47:$AM$66,Z$2+1,FALSE),VLOOKUP($D173,Calc_OppAtt!$A$47:$AM$66,Z$2+1,FALSE))</f>
        <v>0.8644402649</v>
      </c>
      <c r="AA173" s="172">
        <f>MAX(VLOOKUP($C173,Calc_OppAtt!$A$47:$AM$66,AA$2+1,FALSE),VLOOKUP($D173,Calc_OppAtt!$A$47:$AM$66,AA$2+1,FALSE))</f>
        <v>1.414538412</v>
      </c>
      <c r="AB173" s="172">
        <f>MAX(VLOOKUP($C173,Calc_OppAtt!$A$47:$AM$66,AB$2+1,FALSE),VLOOKUP($D173,Calc_OppAtt!$A$47:$AM$66,AB$2+1,FALSE))</f>
        <v>1.100196294</v>
      </c>
      <c r="AC173" s="172">
        <f>MAX(VLOOKUP($C173,Calc_OppAtt!$A$47:$AM$66,AC$2+1,FALSE),VLOOKUP($D173,Calc_OppAtt!$A$47:$AM$66,AC$2+1,FALSE))</f>
        <v>0.8644402649</v>
      </c>
      <c r="AD173" s="172">
        <f>MAX(VLOOKUP($C173,Calc_OppAtt!$A$47:$AM$66,AD$2+1,FALSE),VLOOKUP($D173,Calc_OppAtt!$A$47:$AM$66,AD$2+1,FALSE))</f>
        <v>1.170479452</v>
      </c>
      <c r="AE173" s="172">
        <f>MAX(VLOOKUP($C173,Calc_OppAtt!$A$47:$AM$66,AE$2+1,FALSE),VLOOKUP($D173,Calc_OppAtt!$A$47:$AM$66,AE$2+1,FALSE))</f>
        <v>1.100196294</v>
      </c>
      <c r="AF173" s="172">
        <f>MAX(VLOOKUP($C173,Calc_OppAtt!$A$47:$AM$66,AF$2+1,FALSE),VLOOKUP($D173,Calc_OppAtt!$A$47:$AM$66,AF$2+1,FALSE))</f>
        <v>1.475821918</v>
      </c>
      <c r="AG173" s="172">
        <f>MAX(VLOOKUP($C173,Calc_OppAtt!$A$47:$AM$66,AG$2+1,FALSE),VLOOKUP($D173,Calc_OppAtt!$A$47:$AM$66,AG$2+1,FALSE))</f>
        <v>1.178781636</v>
      </c>
      <c r="AH173" s="172">
        <f>MAX(VLOOKUP($C173,Calc_OppAtt!$A$47:$AM$66,AH$2+1,FALSE),VLOOKUP($D173,Calc_OppAtt!$A$47:$AM$66,AH$2+1,FALSE))</f>
        <v>0.785854922</v>
      </c>
      <c r="AI173" s="172">
        <f>MAX(VLOOKUP($C173,Calc_OppAtt!$A$47:$AM$66,AI$2+1,FALSE),VLOOKUP($D173,Calc_OppAtt!$A$47:$AM$66,AI$2+1,FALSE))</f>
        <v>1.218074681</v>
      </c>
      <c r="AJ173" s="172">
        <f>MAX(VLOOKUP($C173,Calc_OppAtt!$A$47:$AM$66,AJ$2+1,FALSE),VLOOKUP($D173,Calc_OppAtt!$A$47:$AM$66,AJ$2+1,FALSE))</f>
        <v>1.296660024</v>
      </c>
      <c r="AK173" s="172">
        <f>MAX(VLOOKUP($C173,Calc_OppAtt!$A$47:$AM$66,AK$2+1,FALSE),VLOOKUP($D173,Calc_OppAtt!$A$47:$AM$66,AK$2+1,FALSE))</f>
        <v>1.101176471</v>
      </c>
      <c r="AL173" s="172">
        <f>MAX(VLOOKUP($C173,Calc_OppAtt!$A$47:$AM$66,AL$2+1,FALSE),VLOOKUP($D173,Calc_OppAtt!$A$47:$AM$66,AL$2+1,FALSE))</f>
        <v>1.65029444</v>
      </c>
      <c r="AM173" s="172">
        <f>MAX(VLOOKUP($C173,Calc_OppAtt!$A$47:$AM$66,AM$2+1,FALSE),VLOOKUP($D173,Calc_OppAtt!$A$47:$AM$66,AM$2+1,FALSE))</f>
        <v>0.8644402649</v>
      </c>
      <c r="AN173" s="172">
        <f>MAX(VLOOKUP($C173,Calc_OppAtt!$A$47:$AM$66,AN$2+1,FALSE),VLOOKUP($D173,Calc_OppAtt!$A$47:$AM$66,AN$2+1,FALSE))</f>
        <v>1.218074681</v>
      </c>
      <c r="AO173" s="172">
        <f>MAX(VLOOKUP($C173,Calc_OppAtt!$A$47:$AM$66,AO$2+1,FALSE),VLOOKUP($D173,Calc_OppAtt!$A$47:$AM$66,AO$2+1,FALSE))</f>
        <v>1.021610951</v>
      </c>
      <c r="AP173" s="172">
        <f>MAX(VLOOKUP($C173,Calc_OppAtt!$A$47:$AM$66,AP$2+1,FALSE),VLOOKUP($D173,Calc_OppAtt!$A$47:$AM$66,AP$2+1,FALSE))</f>
        <v>1.296660024</v>
      </c>
      <c r="AQ173" s="170"/>
      <c r="AR173" s="170"/>
    </row>
    <row r="174" ht="12.75" customHeight="1">
      <c r="A174" s="170">
        <f t="shared" si="1"/>
        <v>14</v>
      </c>
      <c r="B174" s="170">
        <f t="shared" si="2"/>
        <v>17</v>
      </c>
      <c r="C174" s="140" t="str">
        <f t="array" ref="C174">INDEX(Fixtures!$A$2:$A$21,A174)</f>
        <v>Man Utd</v>
      </c>
      <c r="D174" s="140" t="str">
        <f t="array" ref="D174">INDEX(Fixtures!$A$2:$A$21,B174)</f>
        <v>Tottenham</v>
      </c>
      <c r="E174" s="172">
        <f>MAX(VLOOKUP($C174,Calc_OppAtt!$A$47:$AM$66,E$2+1,FALSE),VLOOKUP($D174,Calc_OppAtt!$A$47:$AM$66,E$2+1,FALSE))</f>
        <v>1.493123755</v>
      </c>
      <c r="F174" s="172">
        <f>MAX(VLOOKUP($C174,Calc_OppAtt!$A$47:$AM$66,F$2+1,FALSE),VLOOKUP($D174,Calc_OppAtt!$A$47:$AM$66,F$2+1,FALSE))</f>
        <v>1.475821918</v>
      </c>
      <c r="G174" s="172">
        <f>MAX(VLOOKUP($C174,Calc_OppAtt!$A$47:$AM$66,G$2+1,FALSE),VLOOKUP($D174,Calc_OppAtt!$A$47:$AM$66,G$2+1,FALSE))</f>
        <v>0.785854922</v>
      </c>
      <c r="H174" s="172">
        <f>MAX(VLOOKUP($C174,Calc_OppAtt!$A$47:$AM$66,H$2+1,FALSE),VLOOKUP($D174,Calc_OppAtt!$A$47:$AM$66,H$2+1,FALSE))</f>
        <v>1.218074681</v>
      </c>
      <c r="I174" s="172">
        <f>MAX(VLOOKUP($C174,Calc_OppAtt!$A$47:$AM$66,I$2+1,FALSE),VLOOKUP($D174,Calc_OppAtt!$A$47:$AM$66,I$2+1,FALSE))</f>
        <v>1.218074681</v>
      </c>
      <c r="J174" s="172">
        <f>MAX(VLOOKUP($C174,Calc_OppAtt!$A$47:$AM$66,J$2+1,FALSE),VLOOKUP($D174,Calc_OppAtt!$A$47:$AM$66,J$2+1,FALSE))</f>
        <v>1.06869863</v>
      </c>
      <c r="K174" s="172">
        <f>MAX(VLOOKUP($C174,Calc_OppAtt!$A$47:$AM$66,K$2+1,FALSE),VLOOKUP($D174,Calc_OppAtt!$A$47:$AM$66,K$2+1,FALSE))</f>
        <v>1.021610951</v>
      </c>
      <c r="L174" s="172">
        <f>MAX(VLOOKUP($C174,Calc_OppAtt!$A$47:$AM$66,L$2+1,FALSE),VLOOKUP($D174,Calc_OppAtt!$A$47:$AM$66,L$2+1,FALSE))</f>
        <v>1.178781636</v>
      </c>
      <c r="M174" s="172">
        <f>MAX(VLOOKUP($C174,Calc_OppAtt!$A$47:$AM$66,M$2+1,FALSE),VLOOKUP($D174,Calc_OppAtt!$A$47:$AM$66,M$2+1,FALSE))</f>
        <v>1.021610951</v>
      </c>
      <c r="N174" s="172">
        <f>MAX(VLOOKUP($C174,Calc_OppAtt!$A$47:$AM$66,N$2+1,FALSE),VLOOKUP($D174,Calc_OppAtt!$A$47:$AM$66,N$2+1,FALSE))</f>
        <v>1.414538412</v>
      </c>
      <c r="O174" s="172">
        <f>MAX(VLOOKUP($C174,Calc_OppAtt!$A$47:$AM$66,O$2+1,FALSE),VLOOKUP($D174,Calc_OppAtt!$A$47:$AM$66,O$2+1,FALSE))</f>
        <v>1.178781636</v>
      </c>
      <c r="P174" s="172">
        <f>MAX(VLOOKUP($C174,Calc_OppAtt!$A$47:$AM$66,P$2+1,FALSE),VLOOKUP($D174,Calc_OppAtt!$A$47:$AM$66,P$2+1,FALSE))</f>
        <v>1.060903995</v>
      </c>
      <c r="Q174" s="172">
        <f>MAX(VLOOKUP($C174,Calc_OppAtt!$A$47:$AM$66,Q$2+1,FALSE),VLOOKUP($D174,Calc_OppAtt!$A$47:$AM$66,Q$2+1,FALSE))</f>
        <v>1.100196294</v>
      </c>
      <c r="R174" s="172">
        <f>MAX(VLOOKUP($C174,Calc_OppAtt!$A$47:$AM$66,R$2+1,FALSE),VLOOKUP($D174,Calc_OppAtt!$A$47:$AM$66,R$2+1,FALSE))</f>
        <v>1.021610951</v>
      </c>
      <c r="S174" s="172">
        <f>MAX(VLOOKUP($C174,Calc_OppAtt!$A$47:$AM$66,S$2+1,FALSE),VLOOKUP($D174,Calc_OppAtt!$A$47:$AM$66,S$2+1,FALSE))</f>
        <v>1.218074681</v>
      </c>
      <c r="T174" s="172">
        <f>MAX(VLOOKUP($C174,Calc_OppAtt!$A$47:$AM$66,T$2+1,FALSE),VLOOKUP($D174,Calc_OppAtt!$A$47:$AM$66,T$2+1,FALSE))</f>
        <v>1.475821918</v>
      </c>
      <c r="U174" s="172">
        <f>MAX(VLOOKUP($C174,Calc_OppAtt!$A$47:$AM$66,U$2+1,FALSE),VLOOKUP($D174,Calc_OppAtt!$A$47:$AM$66,U$2+1,FALSE))</f>
        <v>0.8644402649</v>
      </c>
      <c r="V174" s="172">
        <f>MAX(VLOOKUP($C174,Calc_OppAtt!$A$47:$AM$66,V$2+1,FALSE),VLOOKUP($D174,Calc_OppAtt!$A$47:$AM$66,V$2+1,FALSE))</f>
        <v>0.9788235294</v>
      </c>
      <c r="W174" s="172">
        <f>MAX(VLOOKUP($C174,Calc_OppAtt!$A$47:$AM$66,W$2+1,FALSE),VLOOKUP($D174,Calc_OppAtt!$A$47:$AM$66,W$2+1,FALSE))</f>
        <v>1.296660024</v>
      </c>
      <c r="X174" s="172">
        <f>MAX(VLOOKUP($C174,Calc_OppAtt!$A$47:$AM$66,X$2+1,FALSE),VLOOKUP($D174,Calc_OppAtt!$A$47:$AM$66,X$2+1,FALSE))</f>
        <v>1.218074681</v>
      </c>
      <c r="Y174" s="172">
        <f>MAX(VLOOKUP($C174,Calc_OppAtt!$A$47:$AM$66,Y$2+1,FALSE),VLOOKUP($D174,Calc_OppAtt!$A$47:$AM$66,Y$2+1,FALSE))</f>
        <v>0.9788235294</v>
      </c>
      <c r="Z174" s="172">
        <f>MAX(VLOOKUP($C174,Calc_OppAtt!$A$47:$AM$66,Z$2+1,FALSE),VLOOKUP($D174,Calc_OppAtt!$A$47:$AM$66,Z$2+1,FALSE))</f>
        <v>0.7465618773</v>
      </c>
      <c r="AA174" s="172">
        <f>MAX(VLOOKUP($C174,Calc_OppAtt!$A$47:$AM$66,AA$2+1,FALSE),VLOOKUP($D174,Calc_OppAtt!$A$47:$AM$66,AA$2+1,FALSE))</f>
        <v>1.139489338</v>
      </c>
      <c r="AB174" s="172">
        <f>MAX(VLOOKUP($C174,Calc_OppAtt!$A$47:$AM$66,AB$2+1,FALSE),VLOOKUP($D174,Calc_OppAtt!$A$47:$AM$66,AB$2+1,FALSE))</f>
        <v>1.296660024</v>
      </c>
      <c r="AC174" s="172">
        <f>MAX(VLOOKUP($C174,Calc_OppAtt!$A$47:$AM$66,AC$2+1,FALSE),VLOOKUP($D174,Calc_OppAtt!$A$47:$AM$66,AC$2+1,FALSE))</f>
        <v>1.178781636</v>
      </c>
      <c r="AD174" s="172">
        <f>MAX(VLOOKUP($C174,Calc_OppAtt!$A$47:$AM$66,AD$2+1,FALSE),VLOOKUP($D174,Calc_OppAtt!$A$47:$AM$66,AD$2+1,FALSE))</f>
        <v>1.493123755</v>
      </c>
      <c r="AE174" s="172">
        <f>MAX(VLOOKUP($C174,Calc_OppAtt!$A$47:$AM$66,AE$2+1,FALSE),VLOOKUP($D174,Calc_OppAtt!$A$47:$AM$66,AE$2+1,FALSE))</f>
        <v>1.100196294</v>
      </c>
      <c r="AF174" s="172">
        <f>MAX(VLOOKUP($C174,Calc_OppAtt!$A$47:$AM$66,AF$2+1,FALSE),VLOOKUP($D174,Calc_OppAtt!$A$47:$AM$66,AF$2+1,FALSE))</f>
        <v>1.060903995</v>
      </c>
      <c r="AG174" s="172">
        <f>MAX(VLOOKUP($C174,Calc_OppAtt!$A$47:$AM$66,AG$2+1,FALSE),VLOOKUP($D174,Calc_OppAtt!$A$47:$AM$66,AG$2+1,FALSE))</f>
        <v>1.218074681</v>
      </c>
      <c r="AH174" s="172">
        <f>MAX(VLOOKUP($C174,Calc_OppAtt!$A$47:$AM$66,AH$2+1,FALSE),VLOOKUP($D174,Calc_OppAtt!$A$47:$AM$66,AH$2+1,FALSE))</f>
        <v>1.021610951</v>
      </c>
      <c r="AI174" s="172">
        <f>MAX(VLOOKUP($C174,Calc_OppAtt!$A$47:$AM$66,AI$2+1,FALSE),VLOOKUP($D174,Calc_OppAtt!$A$47:$AM$66,AI$2+1,FALSE))</f>
        <v>1.100196294</v>
      </c>
      <c r="AJ174" s="172">
        <f>MAX(VLOOKUP($C174,Calc_OppAtt!$A$47:$AM$66,AJ$2+1,FALSE),VLOOKUP($D174,Calc_OppAtt!$A$47:$AM$66,AJ$2+1,FALSE))</f>
        <v>1.296660024</v>
      </c>
      <c r="AK174" s="172">
        <f>MAX(VLOOKUP($C174,Calc_OppAtt!$A$47:$AM$66,AK$2+1,FALSE),VLOOKUP($D174,Calc_OppAtt!$A$47:$AM$66,AK$2+1,FALSE))</f>
        <v>1.139489338</v>
      </c>
      <c r="AL174" s="172">
        <f>MAX(VLOOKUP($C174,Calc_OppAtt!$A$47:$AM$66,AL$2+1,FALSE),VLOOKUP($D174,Calc_OppAtt!$A$47:$AM$66,AL$2+1,FALSE))</f>
        <v>1.65029444</v>
      </c>
      <c r="AM174" s="172">
        <f>MAX(VLOOKUP($C174,Calc_OppAtt!$A$47:$AM$66,AM$2+1,FALSE),VLOOKUP($D174,Calc_OppAtt!$A$47:$AM$66,AM$2+1,FALSE))</f>
        <v>0.8644402649</v>
      </c>
      <c r="AN174" s="172">
        <f>MAX(VLOOKUP($C174,Calc_OppAtt!$A$47:$AM$66,AN$2+1,FALSE),VLOOKUP($D174,Calc_OppAtt!$A$47:$AM$66,AN$2+1,FALSE))</f>
        <v>1.65029444</v>
      </c>
      <c r="AO174" s="172">
        <f>MAX(VLOOKUP($C174,Calc_OppAtt!$A$47:$AM$66,AO$2+1,FALSE),VLOOKUP($D174,Calc_OppAtt!$A$47:$AM$66,AO$2+1,FALSE))</f>
        <v>1.178781636</v>
      </c>
      <c r="AP174" s="172">
        <f>MAX(VLOOKUP($C174,Calc_OppAtt!$A$47:$AM$66,AP$2+1,FALSE),VLOOKUP($D174,Calc_OppAtt!$A$47:$AM$66,AP$2+1,FALSE))</f>
        <v>1.414538412</v>
      </c>
      <c r="AQ174" s="170"/>
      <c r="AR174" s="170"/>
    </row>
    <row r="175" ht="12.75" customHeight="1">
      <c r="A175" s="170">
        <f t="shared" si="1"/>
        <v>14</v>
      </c>
      <c r="B175" s="170">
        <f t="shared" si="2"/>
        <v>18</v>
      </c>
      <c r="C175" s="140" t="str">
        <f t="array" ref="C175">INDEX(Fixtures!$A$2:$A$21,A175)</f>
        <v>Man Utd</v>
      </c>
      <c r="D175" s="140" t="str">
        <f t="array" ref="D175">INDEX(Fixtures!$A$2:$A$21,B175)</f>
        <v>Watford</v>
      </c>
      <c r="E175" s="172">
        <f>MAX(VLOOKUP($C175,Calc_OppAtt!$A$47:$AM$66,E$2+1,FALSE),VLOOKUP($D175,Calc_OppAtt!$A$47:$AM$66,E$2+1,FALSE))</f>
        <v>1.493123755</v>
      </c>
      <c r="F175" s="172">
        <f>MAX(VLOOKUP($C175,Calc_OppAtt!$A$47:$AM$66,F$2+1,FALSE),VLOOKUP($D175,Calc_OppAtt!$A$47:$AM$66,F$2+1,FALSE))</f>
        <v>0.9823179059</v>
      </c>
      <c r="G175" s="172">
        <f>MAX(VLOOKUP($C175,Calc_OppAtt!$A$47:$AM$66,G$2+1,FALSE),VLOOKUP($D175,Calc_OppAtt!$A$47:$AM$66,G$2+1,FALSE))</f>
        <v>1.100196294</v>
      </c>
      <c r="H175" s="172">
        <f>MAX(VLOOKUP($C175,Calc_OppAtt!$A$47:$AM$66,H$2+1,FALSE),VLOOKUP($D175,Calc_OppAtt!$A$47:$AM$66,H$2+1,FALSE))</f>
        <v>0.785854922</v>
      </c>
      <c r="I175" s="172">
        <f>MAX(VLOOKUP($C175,Calc_OppAtt!$A$47:$AM$66,I$2+1,FALSE),VLOOKUP($D175,Calc_OppAtt!$A$47:$AM$66,I$2+1,FALSE))</f>
        <v>1.218074681</v>
      </c>
      <c r="J175" s="172">
        <f>MAX(VLOOKUP($C175,Calc_OppAtt!$A$47:$AM$66,J$2+1,FALSE),VLOOKUP($D175,Calc_OppAtt!$A$47:$AM$66,J$2+1,FALSE))</f>
        <v>1.06869863</v>
      </c>
      <c r="K175" s="172">
        <f>MAX(VLOOKUP($C175,Calc_OppAtt!$A$47:$AM$66,K$2+1,FALSE),VLOOKUP($D175,Calc_OppAtt!$A$47:$AM$66,K$2+1,FALSE))</f>
        <v>1.021610951</v>
      </c>
      <c r="L175" s="172">
        <f>MAX(VLOOKUP($C175,Calc_OppAtt!$A$47:$AM$66,L$2+1,FALSE),VLOOKUP($D175,Calc_OppAtt!$A$47:$AM$66,L$2+1,FALSE))</f>
        <v>1.218074681</v>
      </c>
      <c r="M175" s="172">
        <f>MAX(VLOOKUP($C175,Calc_OppAtt!$A$47:$AM$66,M$2+1,FALSE),VLOOKUP($D175,Calc_OppAtt!$A$47:$AM$66,M$2+1,FALSE))</f>
        <v>1.101176471</v>
      </c>
      <c r="N175" s="172">
        <f>MAX(VLOOKUP($C175,Calc_OppAtt!$A$47:$AM$66,N$2+1,FALSE),VLOOKUP($D175,Calc_OppAtt!$A$47:$AM$66,N$2+1,FALSE))</f>
        <v>1.414538412</v>
      </c>
      <c r="O175" s="172">
        <f>MAX(VLOOKUP($C175,Calc_OppAtt!$A$47:$AM$66,O$2+1,FALSE),VLOOKUP($D175,Calc_OppAtt!$A$47:$AM$66,O$2+1,FALSE))</f>
        <v>1.178781636</v>
      </c>
      <c r="P175" s="172">
        <f>MAX(VLOOKUP($C175,Calc_OppAtt!$A$47:$AM$66,P$2+1,FALSE),VLOOKUP($D175,Calc_OppAtt!$A$47:$AM$66,P$2+1,FALSE))</f>
        <v>1.021610951</v>
      </c>
      <c r="Q175" s="172">
        <f>MAX(VLOOKUP($C175,Calc_OppAtt!$A$47:$AM$66,Q$2+1,FALSE),VLOOKUP($D175,Calc_OppAtt!$A$47:$AM$66,Q$2+1,FALSE))</f>
        <v>1.100196294</v>
      </c>
      <c r="R175" s="172">
        <f>MAX(VLOOKUP($C175,Calc_OppAtt!$A$47:$AM$66,R$2+1,FALSE),VLOOKUP($D175,Calc_OppAtt!$A$47:$AM$66,R$2+1,FALSE))</f>
        <v>1.021610951</v>
      </c>
      <c r="S175" s="172">
        <f>MAX(VLOOKUP($C175,Calc_OppAtt!$A$47:$AM$66,S$2+1,FALSE),VLOOKUP($D175,Calc_OppAtt!$A$47:$AM$66,S$2+1,FALSE))</f>
        <v>1.218074681</v>
      </c>
      <c r="T175" s="172">
        <f>MAX(VLOOKUP($C175,Calc_OppAtt!$A$47:$AM$66,T$2+1,FALSE),VLOOKUP($D175,Calc_OppAtt!$A$47:$AM$66,T$2+1,FALSE))</f>
        <v>1.475821918</v>
      </c>
      <c r="U175" s="172">
        <f>MAX(VLOOKUP($C175,Calc_OppAtt!$A$47:$AM$66,U$2+1,FALSE),VLOOKUP($D175,Calc_OppAtt!$A$47:$AM$66,U$2+1,FALSE))</f>
        <v>1.170479452</v>
      </c>
      <c r="V175" s="172">
        <f>MAX(VLOOKUP($C175,Calc_OppAtt!$A$47:$AM$66,V$2+1,FALSE),VLOOKUP($D175,Calc_OppAtt!$A$47:$AM$66,V$2+1,FALSE))</f>
        <v>1.021610951</v>
      </c>
      <c r="W175" s="172">
        <f>MAX(VLOOKUP($C175,Calc_OppAtt!$A$47:$AM$66,W$2+1,FALSE),VLOOKUP($D175,Calc_OppAtt!$A$47:$AM$66,W$2+1,FALSE))</f>
        <v>1.296660024</v>
      </c>
      <c r="X175" s="172">
        <f>MAX(VLOOKUP($C175,Calc_OppAtt!$A$47:$AM$66,X$2+1,FALSE),VLOOKUP($D175,Calc_OppAtt!$A$47:$AM$66,X$2+1,FALSE))</f>
        <v>1.218074681</v>
      </c>
      <c r="Y175" s="172">
        <f>MAX(VLOOKUP($C175,Calc_OppAtt!$A$47:$AM$66,Y$2+1,FALSE),VLOOKUP($D175,Calc_OppAtt!$A$47:$AM$66,Y$2+1,FALSE))</f>
        <v>1.178781636</v>
      </c>
      <c r="Z175" s="172">
        <f>MAX(VLOOKUP($C175,Calc_OppAtt!$A$47:$AM$66,Z$2+1,FALSE),VLOOKUP($D175,Calc_OppAtt!$A$47:$AM$66,Z$2+1,FALSE))</f>
        <v>1.060903995</v>
      </c>
      <c r="AA175" s="172">
        <f>MAX(VLOOKUP($C175,Calc_OppAtt!$A$47:$AM$66,AA$2+1,FALSE),VLOOKUP($D175,Calc_OppAtt!$A$47:$AM$66,AA$2+1,FALSE))</f>
        <v>1.139489338</v>
      </c>
      <c r="AB175" s="172">
        <f>MAX(VLOOKUP($C175,Calc_OppAtt!$A$47:$AM$66,AB$2+1,FALSE),VLOOKUP($D175,Calc_OppAtt!$A$47:$AM$66,AB$2+1,FALSE))</f>
        <v>0.8644402649</v>
      </c>
      <c r="AC175" s="172">
        <f>MAX(VLOOKUP($C175,Calc_OppAtt!$A$47:$AM$66,AC$2+1,FALSE),VLOOKUP($D175,Calc_OppAtt!$A$47:$AM$66,AC$2+1,FALSE))</f>
        <v>0.9823179059</v>
      </c>
      <c r="AD175" s="172">
        <f>MAX(VLOOKUP($C175,Calc_OppAtt!$A$47:$AM$66,AD$2+1,FALSE),VLOOKUP($D175,Calc_OppAtt!$A$47:$AM$66,AD$2+1,FALSE))</f>
        <v>1.414538412</v>
      </c>
      <c r="AE175" s="172">
        <f>MAX(VLOOKUP($C175,Calc_OppAtt!$A$47:$AM$66,AE$2+1,FALSE),VLOOKUP($D175,Calc_OppAtt!$A$47:$AM$66,AE$2+1,FALSE))</f>
        <v>1.100196294</v>
      </c>
      <c r="AF175" s="172">
        <f>MAX(VLOOKUP($C175,Calc_OppAtt!$A$47:$AM$66,AF$2+1,FALSE),VLOOKUP($D175,Calc_OppAtt!$A$47:$AM$66,AF$2+1,FALSE))</f>
        <v>1.060903995</v>
      </c>
      <c r="AG175" s="172">
        <f>MAX(VLOOKUP($C175,Calc_OppAtt!$A$47:$AM$66,AG$2+1,FALSE),VLOOKUP($D175,Calc_OppAtt!$A$47:$AM$66,AG$2+1,FALSE))</f>
        <v>1.493123755</v>
      </c>
      <c r="AH175" s="172">
        <f>MAX(VLOOKUP($C175,Calc_OppAtt!$A$47:$AM$66,AH$2+1,FALSE),VLOOKUP($D175,Calc_OppAtt!$A$47:$AM$66,AH$2+1,FALSE))</f>
        <v>0.785854922</v>
      </c>
      <c r="AI175" s="172">
        <f>MAX(VLOOKUP($C175,Calc_OppAtt!$A$47:$AM$66,AI$2+1,FALSE),VLOOKUP($D175,Calc_OppAtt!$A$47:$AM$66,AI$2+1,FALSE))</f>
        <v>1.178781636</v>
      </c>
      <c r="AJ175" s="172">
        <f>MAX(VLOOKUP($C175,Calc_OppAtt!$A$47:$AM$66,AJ$2+1,FALSE),VLOOKUP($D175,Calc_OppAtt!$A$47:$AM$66,AJ$2+1,FALSE))</f>
        <v>1.296660024</v>
      </c>
      <c r="AK175" s="172">
        <f>MAX(VLOOKUP($C175,Calc_OppAtt!$A$47:$AM$66,AK$2+1,FALSE),VLOOKUP($D175,Calc_OppAtt!$A$47:$AM$66,AK$2+1,FALSE))</f>
        <v>1.475821918</v>
      </c>
      <c r="AL175" s="172">
        <f>MAX(VLOOKUP($C175,Calc_OppAtt!$A$47:$AM$66,AL$2+1,FALSE),VLOOKUP($D175,Calc_OppAtt!$A$47:$AM$66,AL$2+1,FALSE))</f>
        <v>1.65029444</v>
      </c>
      <c r="AM175" s="172">
        <f>MAX(VLOOKUP($C175,Calc_OppAtt!$A$47:$AM$66,AM$2+1,FALSE),VLOOKUP($D175,Calc_OppAtt!$A$47:$AM$66,AM$2+1,FALSE))</f>
        <v>0.9823179059</v>
      </c>
      <c r="AN175" s="172">
        <f>MAX(VLOOKUP($C175,Calc_OppAtt!$A$47:$AM$66,AN$2+1,FALSE),VLOOKUP($D175,Calc_OppAtt!$A$47:$AM$66,AN$2+1,FALSE))</f>
        <v>1.06869863</v>
      </c>
      <c r="AO175" s="172">
        <f>MAX(VLOOKUP($C175,Calc_OppAtt!$A$47:$AM$66,AO$2+1,FALSE),VLOOKUP($D175,Calc_OppAtt!$A$47:$AM$66,AO$2+1,FALSE))</f>
        <v>0.9823179059</v>
      </c>
      <c r="AP175" s="172">
        <f>MAX(VLOOKUP($C175,Calc_OppAtt!$A$47:$AM$66,AP$2+1,FALSE),VLOOKUP($D175,Calc_OppAtt!$A$47:$AM$66,AP$2+1,FALSE))</f>
        <v>1.65029444</v>
      </c>
      <c r="AQ175" s="170"/>
      <c r="AR175" s="170"/>
    </row>
    <row r="176" ht="12.75" customHeight="1">
      <c r="A176" s="170">
        <f t="shared" si="1"/>
        <v>14</v>
      </c>
      <c r="B176" s="170">
        <f t="shared" si="2"/>
        <v>19</v>
      </c>
      <c r="C176" s="140" t="str">
        <f t="array" ref="C176">INDEX(Fixtures!$A$2:$A$21,A176)</f>
        <v>Man Utd</v>
      </c>
      <c r="D176" s="140" t="str">
        <f t="array" ref="D176">INDEX(Fixtures!$A$2:$A$21,B176)</f>
        <v>West Ham</v>
      </c>
      <c r="E176" s="172">
        <f>MAX(VLOOKUP($C176,Calc_OppAtt!$A$47:$AM$66,E$2+1,FALSE),VLOOKUP($D176,Calc_OppAtt!$A$47:$AM$66,E$2+1,FALSE))</f>
        <v>1.493123755</v>
      </c>
      <c r="F176" s="172">
        <f>MAX(VLOOKUP($C176,Calc_OppAtt!$A$47:$AM$66,F$2+1,FALSE),VLOOKUP($D176,Calc_OppAtt!$A$47:$AM$66,F$2+1,FALSE))</f>
        <v>1.218074681</v>
      </c>
      <c r="G176" s="172">
        <f>MAX(VLOOKUP($C176,Calc_OppAtt!$A$47:$AM$66,G$2+1,FALSE),VLOOKUP($D176,Calc_OppAtt!$A$47:$AM$66,G$2+1,FALSE))</f>
        <v>0.785854922</v>
      </c>
      <c r="H176" s="172">
        <f>MAX(VLOOKUP($C176,Calc_OppAtt!$A$47:$AM$66,H$2+1,FALSE),VLOOKUP($D176,Calc_OppAtt!$A$47:$AM$66,H$2+1,FALSE))</f>
        <v>1.06869863</v>
      </c>
      <c r="I176" s="172">
        <f>MAX(VLOOKUP($C176,Calc_OppAtt!$A$47:$AM$66,I$2+1,FALSE),VLOOKUP($D176,Calc_OppAtt!$A$47:$AM$66,I$2+1,FALSE))</f>
        <v>1.218074681</v>
      </c>
      <c r="J176" s="172">
        <f>MAX(VLOOKUP($C176,Calc_OppAtt!$A$47:$AM$66,J$2+1,FALSE),VLOOKUP($D176,Calc_OppAtt!$A$47:$AM$66,J$2+1,FALSE))</f>
        <v>1.06869863</v>
      </c>
      <c r="K176" s="172">
        <f>MAX(VLOOKUP($C176,Calc_OppAtt!$A$47:$AM$66,K$2+1,FALSE),VLOOKUP($D176,Calc_OppAtt!$A$47:$AM$66,K$2+1,FALSE))</f>
        <v>1.021610951</v>
      </c>
      <c r="L176" s="172">
        <f>MAX(VLOOKUP($C176,Calc_OppAtt!$A$47:$AM$66,L$2+1,FALSE),VLOOKUP($D176,Calc_OppAtt!$A$47:$AM$66,L$2+1,FALSE))</f>
        <v>1.178781636</v>
      </c>
      <c r="M176" s="172">
        <f>MAX(VLOOKUP($C176,Calc_OppAtt!$A$47:$AM$66,M$2+1,FALSE),VLOOKUP($D176,Calc_OppAtt!$A$47:$AM$66,M$2+1,FALSE))</f>
        <v>0.785854922</v>
      </c>
      <c r="N176" s="172">
        <f>MAX(VLOOKUP($C176,Calc_OppAtt!$A$47:$AM$66,N$2+1,FALSE),VLOOKUP($D176,Calc_OppAtt!$A$47:$AM$66,N$2+1,FALSE))</f>
        <v>1.414538412</v>
      </c>
      <c r="O176" s="172">
        <f>MAX(VLOOKUP($C176,Calc_OppAtt!$A$47:$AM$66,O$2+1,FALSE),VLOOKUP($D176,Calc_OppAtt!$A$47:$AM$66,O$2+1,FALSE))</f>
        <v>1.178781636</v>
      </c>
      <c r="P176" s="172">
        <f>MAX(VLOOKUP($C176,Calc_OppAtt!$A$47:$AM$66,P$2+1,FALSE),VLOOKUP($D176,Calc_OppAtt!$A$47:$AM$66,P$2+1,FALSE))</f>
        <v>0.9823179059</v>
      </c>
      <c r="Q176" s="172">
        <f>MAX(VLOOKUP($C176,Calc_OppAtt!$A$47:$AM$66,Q$2+1,FALSE),VLOOKUP($D176,Calc_OppAtt!$A$47:$AM$66,Q$2+1,FALSE))</f>
        <v>1.100196294</v>
      </c>
      <c r="R176" s="172">
        <f>MAX(VLOOKUP($C176,Calc_OppAtt!$A$47:$AM$66,R$2+1,FALSE),VLOOKUP($D176,Calc_OppAtt!$A$47:$AM$66,R$2+1,FALSE))</f>
        <v>1.021610951</v>
      </c>
      <c r="S176" s="172">
        <f>MAX(VLOOKUP($C176,Calc_OppAtt!$A$47:$AM$66,S$2+1,FALSE),VLOOKUP($D176,Calc_OppAtt!$A$47:$AM$66,S$2+1,FALSE))</f>
        <v>1.218074681</v>
      </c>
      <c r="T176" s="172">
        <f>MAX(VLOOKUP($C176,Calc_OppAtt!$A$47:$AM$66,T$2+1,FALSE),VLOOKUP($D176,Calc_OppAtt!$A$47:$AM$66,T$2+1,FALSE))</f>
        <v>1.475821918</v>
      </c>
      <c r="U176" s="172">
        <f>MAX(VLOOKUP($C176,Calc_OppAtt!$A$47:$AM$66,U$2+1,FALSE),VLOOKUP($D176,Calc_OppAtt!$A$47:$AM$66,U$2+1,FALSE))</f>
        <v>1.04</v>
      </c>
      <c r="V176" s="172">
        <f>MAX(VLOOKUP($C176,Calc_OppAtt!$A$47:$AM$66,V$2+1,FALSE),VLOOKUP($D176,Calc_OppAtt!$A$47:$AM$66,V$2+1,FALSE))</f>
        <v>1.296660024</v>
      </c>
      <c r="W176" s="172">
        <f>MAX(VLOOKUP($C176,Calc_OppAtt!$A$47:$AM$66,W$2+1,FALSE),VLOOKUP($D176,Calc_OppAtt!$A$47:$AM$66,W$2+1,FALSE))</f>
        <v>1.296660024</v>
      </c>
      <c r="X176" s="172">
        <f>MAX(VLOOKUP($C176,Calc_OppAtt!$A$47:$AM$66,X$2+1,FALSE),VLOOKUP($D176,Calc_OppAtt!$A$47:$AM$66,X$2+1,FALSE))</f>
        <v>1.218074681</v>
      </c>
      <c r="Y176" s="172">
        <f>MAX(VLOOKUP($C176,Calc_OppAtt!$A$47:$AM$66,Y$2+1,FALSE),VLOOKUP($D176,Calc_OppAtt!$A$47:$AM$66,Y$2+1,FALSE))</f>
        <v>1.139489338</v>
      </c>
      <c r="Z176" s="172">
        <f>MAX(VLOOKUP($C176,Calc_OppAtt!$A$47:$AM$66,Z$2+1,FALSE),VLOOKUP($D176,Calc_OppAtt!$A$47:$AM$66,Z$2+1,FALSE))</f>
        <v>1.218074681</v>
      </c>
      <c r="AA176" s="172">
        <f>MAX(VLOOKUP($C176,Calc_OppAtt!$A$47:$AM$66,AA$2+1,FALSE),VLOOKUP($D176,Calc_OppAtt!$A$47:$AM$66,AA$2+1,FALSE))</f>
        <v>1.178781636</v>
      </c>
      <c r="AB176" s="172">
        <f>MAX(VLOOKUP($C176,Calc_OppAtt!$A$47:$AM$66,AB$2+1,FALSE),VLOOKUP($D176,Calc_OppAtt!$A$47:$AM$66,AB$2+1,FALSE))</f>
        <v>1.101176471</v>
      </c>
      <c r="AC176" s="172">
        <f>MAX(VLOOKUP($C176,Calc_OppAtt!$A$47:$AM$66,AC$2+1,FALSE),VLOOKUP($D176,Calc_OppAtt!$A$47:$AM$66,AC$2+1,FALSE))</f>
        <v>1.100196294</v>
      </c>
      <c r="AD176" s="172">
        <f>MAX(VLOOKUP($C176,Calc_OppAtt!$A$47:$AM$66,AD$2+1,FALSE),VLOOKUP($D176,Calc_OppAtt!$A$47:$AM$66,AD$2+1,FALSE))</f>
        <v>1.060903995</v>
      </c>
      <c r="AE176" s="172">
        <f>MAX(VLOOKUP($C176,Calc_OppAtt!$A$47:$AM$66,AE$2+1,FALSE),VLOOKUP($D176,Calc_OppAtt!$A$47:$AM$66,AE$2+1,FALSE))</f>
        <v>1.475821918</v>
      </c>
      <c r="AF176" s="172">
        <f>MAX(VLOOKUP($C176,Calc_OppAtt!$A$47:$AM$66,AF$2+1,FALSE),VLOOKUP($D176,Calc_OppAtt!$A$47:$AM$66,AF$2+1,FALSE))</f>
        <v>1.060903995</v>
      </c>
      <c r="AG176" s="172">
        <f>MAX(VLOOKUP($C176,Calc_OppAtt!$A$47:$AM$66,AG$2+1,FALSE),VLOOKUP($D176,Calc_OppAtt!$A$47:$AM$66,AG$2+1,FALSE))</f>
        <v>1.178781636</v>
      </c>
      <c r="AH176" s="172">
        <f>MAX(VLOOKUP($C176,Calc_OppAtt!$A$47:$AM$66,AH$2+1,FALSE),VLOOKUP($D176,Calc_OppAtt!$A$47:$AM$66,AH$2+1,FALSE))</f>
        <v>0.9788235294</v>
      </c>
      <c r="AI176" s="172">
        <f>MAX(VLOOKUP($C176,Calc_OppAtt!$A$47:$AM$66,AI$2+1,FALSE),VLOOKUP($D176,Calc_OppAtt!$A$47:$AM$66,AI$2+1,FALSE))</f>
        <v>1.296660024</v>
      </c>
      <c r="AJ176" s="172">
        <f>MAX(VLOOKUP($C176,Calc_OppAtt!$A$47:$AM$66,AJ$2+1,FALSE),VLOOKUP($D176,Calc_OppAtt!$A$47:$AM$66,AJ$2+1,FALSE))</f>
        <v>1.414538412</v>
      </c>
      <c r="AK176" s="172">
        <f>MAX(VLOOKUP($C176,Calc_OppAtt!$A$47:$AM$66,AK$2+1,FALSE),VLOOKUP($D176,Calc_OppAtt!$A$47:$AM$66,AK$2+1,FALSE))</f>
        <v>1.101176471</v>
      </c>
      <c r="AL176" s="172">
        <f>MAX(VLOOKUP($C176,Calc_OppAtt!$A$47:$AM$66,AL$2+1,FALSE),VLOOKUP($D176,Calc_OppAtt!$A$47:$AM$66,AL$2+1,FALSE))</f>
        <v>1.65029444</v>
      </c>
      <c r="AM176" s="172">
        <f>MAX(VLOOKUP($C176,Calc_OppAtt!$A$47:$AM$66,AM$2+1,FALSE),VLOOKUP($D176,Calc_OppAtt!$A$47:$AM$66,AM$2+1,FALSE))</f>
        <v>1.493123755</v>
      </c>
      <c r="AN176" s="172">
        <f>MAX(VLOOKUP($C176,Calc_OppAtt!$A$47:$AM$66,AN$2+1,FALSE),VLOOKUP($D176,Calc_OppAtt!$A$47:$AM$66,AN$2+1,FALSE))</f>
        <v>0.8644402649</v>
      </c>
      <c r="AO176" s="172">
        <f>MAX(VLOOKUP($C176,Calc_OppAtt!$A$47:$AM$66,AO$2+1,FALSE),VLOOKUP($D176,Calc_OppAtt!$A$47:$AM$66,AO$2+1,FALSE))</f>
        <v>1.178781636</v>
      </c>
      <c r="AP176" s="172">
        <f>MAX(VLOOKUP($C176,Calc_OppAtt!$A$47:$AM$66,AP$2+1,FALSE),VLOOKUP($D176,Calc_OppAtt!$A$47:$AM$66,AP$2+1,FALSE))</f>
        <v>1.218074681</v>
      </c>
      <c r="AQ176" s="170"/>
      <c r="AR176" s="170"/>
    </row>
    <row r="177" ht="12.75" customHeight="1">
      <c r="A177" s="170">
        <f t="shared" si="1"/>
        <v>14</v>
      </c>
      <c r="B177" s="170">
        <f t="shared" si="2"/>
        <v>20</v>
      </c>
      <c r="C177" s="140" t="str">
        <f t="array" ref="C177">INDEX(Fixtures!$A$2:$A$21,A177)</f>
        <v>Man Utd</v>
      </c>
      <c r="D177" s="140" t="str">
        <f t="array" ref="D177">INDEX(Fixtures!$A$2:$A$21,B177)</f>
        <v>Wolves</v>
      </c>
      <c r="E177" s="172">
        <f>MAX(VLOOKUP($C177,Calc_OppAtt!$A$47:$AM$66,E$2+1,FALSE),VLOOKUP($D177,Calc_OppAtt!$A$47:$AM$66,E$2+1,FALSE))</f>
        <v>1.493123755</v>
      </c>
      <c r="F177" s="172">
        <f>MAX(VLOOKUP($C177,Calc_OppAtt!$A$47:$AM$66,F$2+1,FALSE),VLOOKUP($D177,Calc_OppAtt!$A$47:$AM$66,F$2+1,FALSE))</f>
        <v>0.9823179059</v>
      </c>
      <c r="G177" s="172">
        <f>MAX(VLOOKUP($C177,Calc_OppAtt!$A$47:$AM$66,G$2+1,FALSE),VLOOKUP($D177,Calc_OppAtt!$A$47:$AM$66,G$2+1,FALSE))</f>
        <v>0.785854922</v>
      </c>
      <c r="H177" s="172">
        <f>MAX(VLOOKUP($C177,Calc_OppAtt!$A$47:$AM$66,H$2+1,FALSE),VLOOKUP($D177,Calc_OppAtt!$A$47:$AM$66,H$2+1,FALSE))</f>
        <v>1.021610951</v>
      </c>
      <c r="I177" s="172">
        <f>MAX(VLOOKUP($C177,Calc_OppAtt!$A$47:$AM$66,I$2+1,FALSE),VLOOKUP($D177,Calc_OppAtt!$A$47:$AM$66,I$2+1,FALSE))</f>
        <v>1.218074681</v>
      </c>
      <c r="J177" s="172">
        <f>MAX(VLOOKUP($C177,Calc_OppAtt!$A$47:$AM$66,J$2+1,FALSE),VLOOKUP($D177,Calc_OppAtt!$A$47:$AM$66,J$2+1,FALSE))</f>
        <v>1.06869863</v>
      </c>
      <c r="K177" s="172">
        <f>MAX(VLOOKUP($C177,Calc_OppAtt!$A$47:$AM$66,K$2+1,FALSE),VLOOKUP($D177,Calc_OppAtt!$A$47:$AM$66,K$2+1,FALSE))</f>
        <v>1.178781636</v>
      </c>
      <c r="L177" s="172">
        <f>MAX(VLOOKUP($C177,Calc_OppAtt!$A$47:$AM$66,L$2+1,FALSE),VLOOKUP($D177,Calc_OppAtt!$A$47:$AM$66,L$2+1,FALSE))</f>
        <v>1.178781636</v>
      </c>
      <c r="M177" s="172">
        <f>MAX(VLOOKUP($C177,Calc_OppAtt!$A$47:$AM$66,M$2+1,FALSE),VLOOKUP($D177,Calc_OppAtt!$A$47:$AM$66,M$2+1,FALSE))</f>
        <v>1.296660024</v>
      </c>
      <c r="N177" s="172">
        <f>MAX(VLOOKUP($C177,Calc_OppAtt!$A$47:$AM$66,N$2+1,FALSE),VLOOKUP($D177,Calc_OppAtt!$A$47:$AM$66,N$2+1,FALSE))</f>
        <v>1.414538412</v>
      </c>
      <c r="O177" s="172">
        <f>MAX(VLOOKUP($C177,Calc_OppAtt!$A$47:$AM$66,O$2+1,FALSE),VLOOKUP($D177,Calc_OppAtt!$A$47:$AM$66,O$2+1,FALSE))</f>
        <v>1.178781636</v>
      </c>
      <c r="P177" s="172">
        <f>MAX(VLOOKUP($C177,Calc_OppAtt!$A$47:$AM$66,P$2+1,FALSE),VLOOKUP($D177,Calc_OppAtt!$A$47:$AM$66,P$2+1,FALSE))</f>
        <v>0.785854922</v>
      </c>
      <c r="Q177" s="172">
        <f>MAX(VLOOKUP($C177,Calc_OppAtt!$A$47:$AM$66,Q$2+1,FALSE),VLOOKUP($D177,Calc_OppAtt!$A$47:$AM$66,Q$2+1,FALSE))</f>
        <v>1.296660024</v>
      </c>
      <c r="R177" s="172">
        <f>MAX(VLOOKUP($C177,Calc_OppAtt!$A$47:$AM$66,R$2+1,FALSE),VLOOKUP($D177,Calc_OppAtt!$A$47:$AM$66,R$2+1,FALSE))</f>
        <v>1.021610951</v>
      </c>
      <c r="S177" s="172">
        <f>MAX(VLOOKUP($C177,Calc_OppAtt!$A$47:$AM$66,S$2+1,FALSE),VLOOKUP($D177,Calc_OppAtt!$A$47:$AM$66,S$2+1,FALSE))</f>
        <v>1.218074681</v>
      </c>
      <c r="T177" s="172">
        <f>MAX(VLOOKUP($C177,Calc_OppAtt!$A$47:$AM$66,T$2+1,FALSE),VLOOKUP($D177,Calc_OppAtt!$A$47:$AM$66,T$2+1,FALSE))</f>
        <v>1.475821918</v>
      </c>
      <c r="U177" s="172">
        <f>MAX(VLOOKUP($C177,Calc_OppAtt!$A$47:$AM$66,U$2+1,FALSE),VLOOKUP($D177,Calc_OppAtt!$A$47:$AM$66,U$2+1,FALSE))</f>
        <v>1.218074681</v>
      </c>
      <c r="V177" s="172">
        <f>MAX(VLOOKUP($C177,Calc_OppAtt!$A$47:$AM$66,V$2+1,FALSE),VLOOKUP($D177,Calc_OppAtt!$A$47:$AM$66,V$2+1,FALSE))</f>
        <v>1.100196294</v>
      </c>
      <c r="W177" s="172">
        <f>MAX(VLOOKUP($C177,Calc_OppAtt!$A$47:$AM$66,W$2+1,FALSE),VLOOKUP($D177,Calc_OppAtt!$A$47:$AM$66,W$2+1,FALSE))</f>
        <v>1.296660024</v>
      </c>
      <c r="X177" s="172">
        <f>MAX(VLOOKUP($C177,Calc_OppAtt!$A$47:$AM$66,X$2+1,FALSE),VLOOKUP($D177,Calc_OppAtt!$A$47:$AM$66,X$2+1,FALSE))</f>
        <v>1.218074681</v>
      </c>
      <c r="Y177" s="172">
        <f>MAX(VLOOKUP($C177,Calc_OppAtt!$A$47:$AM$66,Y$2+1,FALSE),VLOOKUP($D177,Calc_OppAtt!$A$47:$AM$66,Y$2+1,FALSE))</f>
        <v>1.100196294</v>
      </c>
      <c r="Z177" s="172">
        <f>MAX(VLOOKUP($C177,Calc_OppAtt!$A$47:$AM$66,Z$2+1,FALSE),VLOOKUP($D177,Calc_OppAtt!$A$47:$AM$66,Z$2+1,FALSE))</f>
        <v>0.6286834896</v>
      </c>
      <c r="AA177" s="172">
        <f>MAX(VLOOKUP($C177,Calc_OppAtt!$A$47:$AM$66,AA$2+1,FALSE),VLOOKUP($D177,Calc_OppAtt!$A$47:$AM$66,AA$2+1,FALSE))</f>
        <v>1.493123755</v>
      </c>
      <c r="AB177" s="172">
        <f>MAX(VLOOKUP($C177,Calc_OppAtt!$A$47:$AM$66,AB$2+1,FALSE),VLOOKUP($D177,Calc_OppAtt!$A$47:$AM$66,AB$2+1,FALSE))</f>
        <v>1.65029444</v>
      </c>
      <c r="AC177" s="172">
        <f>MAX(VLOOKUP($C177,Calc_OppAtt!$A$47:$AM$66,AC$2+1,FALSE),VLOOKUP($D177,Calc_OppAtt!$A$47:$AM$66,AC$2+1,FALSE))</f>
        <v>0.8644402649</v>
      </c>
      <c r="AD177" s="172">
        <f>MAX(VLOOKUP($C177,Calc_OppAtt!$A$47:$AM$66,AD$2+1,FALSE),VLOOKUP($D177,Calc_OppAtt!$A$47:$AM$66,AD$2+1,FALSE))</f>
        <v>1.178781636</v>
      </c>
      <c r="AE177" s="172">
        <f>MAX(VLOOKUP($C177,Calc_OppAtt!$A$47:$AM$66,AE$2+1,FALSE),VLOOKUP($D177,Calc_OppAtt!$A$47:$AM$66,AE$2+1,FALSE))</f>
        <v>1.178781636</v>
      </c>
      <c r="AF177" s="172">
        <f>MAX(VLOOKUP($C177,Calc_OppAtt!$A$47:$AM$66,AF$2+1,FALSE),VLOOKUP($D177,Calc_OppAtt!$A$47:$AM$66,AF$2+1,FALSE))</f>
        <v>1.060903995</v>
      </c>
      <c r="AG177" s="172">
        <f>MAX(VLOOKUP($C177,Calc_OppAtt!$A$47:$AM$66,AG$2+1,FALSE),VLOOKUP($D177,Calc_OppAtt!$A$47:$AM$66,AG$2+1,FALSE))</f>
        <v>1.178781636</v>
      </c>
      <c r="AH177" s="172">
        <f>MAX(VLOOKUP($C177,Calc_OppAtt!$A$47:$AM$66,AH$2+1,FALSE),VLOOKUP($D177,Calc_OppAtt!$A$47:$AM$66,AH$2+1,FALSE))</f>
        <v>0.785854922</v>
      </c>
      <c r="AI177" s="172">
        <f>MAX(VLOOKUP($C177,Calc_OppAtt!$A$47:$AM$66,AI$2+1,FALSE),VLOOKUP($D177,Calc_OppAtt!$A$47:$AM$66,AI$2+1,FALSE))</f>
        <v>1.218074681</v>
      </c>
      <c r="AJ177" s="172">
        <f>MAX(VLOOKUP($C177,Calc_OppAtt!$A$47:$AM$66,AJ$2+1,FALSE),VLOOKUP($D177,Calc_OppAtt!$A$47:$AM$66,AJ$2+1,FALSE))</f>
        <v>1.296660024</v>
      </c>
      <c r="AK177" s="172">
        <f>MAX(VLOOKUP($C177,Calc_OppAtt!$A$47:$AM$66,AK$2+1,FALSE),VLOOKUP($D177,Calc_OppAtt!$A$47:$AM$66,AK$2+1,FALSE))</f>
        <v>1.101176471</v>
      </c>
      <c r="AL177" s="172">
        <f>MAX(VLOOKUP($C177,Calc_OppAtt!$A$47:$AM$66,AL$2+1,FALSE),VLOOKUP($D177,Calc_OppAtt!$A$47:$AM$66,AL$2+1,FALSE))</f>
        <v>1.65029444</v>
      </c>
      <c r="AM177" s="172">
        <f>MAX(VLOOKUP($C177,Calc_OppAtt!$A$47:$AM$66,AM$2+1,FALSE),VLOOKUP($D177,Calc_OppAtt!$A$47:$AM$66,AM$2+1,FALSE))</f>
        <v>1.139489338</v>
      </c>
      <c r="AN177" s="172">
        <f>MAX(VLOOKUP($C177,Calc_OppAtt!$A$47:$AM$66,AN$2+1,FALSE),VLOOKUP($D177,Calc_OppAtt!$A$47:$AM$66,AN$2+1,FALSE))</f>
        <v>1.218074681</v>
      </c>
      <c r="AO177" s="172">
        <f>MAX(VLOOKUP($C177,Calc_OppAtt!$A$47:$AM$66,AO$2+1,FALSE),VLOOKUP($D177,Calc_OppAtt!$A$47:$AM$66,AO$2+1,FALSE))</f>
        <v>1.475821918</v>
      </c>
      <c r="AP177" s="172">
        <f>MAX(VLOOKUP($C177,Calc_OppAtt!$A$47:$AM$66,AP$2+1,FALSE),VLOOKUP($D177,Calc_OppAtt!$A$47:$AM$66,AP$2+1,FALSE))</f>
        <v>1.170479452</v>
      </c>
      <c r="AQ177" s="170"/>
      <c r="AR177" s="170"/>
    </row>
    <row r="178" ht="12.75" customHeight="1">
      <c r="A178" s="170">
        <f t="shared" si="1"/>
        <v>15</v>
      </c>
      <c r="B178" s="170">
        <f t="shared" si="2"/>
        <v>16</v>
      </c>
      <c r="C178" s="140" t="str">
        <f t="array" ref="C178">INDEX(Fixtures!$A$2:$A$21,A178)</f>
        <v>Newcastle</v>
      </c>
      <c r="D178" s="140" t="str">
        <f t="array" ref="D178">INDEX(Fixtures!$A$2:$A$21,B178)</f>
        <v>Southampton</v>
      </c>
      <c r="E178" s="172">
        <f>MAX(VLOOKUP($C178,Calc_OppAtt!$A$47:$AM$66,E$2+1,FALSE),VLOOKUP($D178,Calc_OppAtt!$A$47:$AM$66,E$2+1,FALSE))</f>
        <v>0.8644402649</v>
      </c>
      <c r="F178" s="172">
        <f>MAX(VLOOKUP($C178,Calc_OppAtt!$A$47:$AM$66,F$2+1,FALSE),VLOOKUP($D178,Calc_OppAtt!$A$47:$AM$66,F$2+1,FALSE))</f>
        <v>0.9788235294</v>
      </c>
      <c r="G178" s="172">
        <f>MAX(VLOOKUP($C178,Calc_OppAtt!$A$47:$AM$66,G$2+1,FALSE),VLOOKUP($D178,Calc_OppAtt!$A$47:$AM$66,G$2+1,FALSE))</f>
        <v>1.493123755</v>
      </c>
      <c r="H178" s="172">
        <f>MAX(VLOOKUP($C178,Calc_OppAtt!$A$47:$AM$66,H$2+1,FALSE),VLOOKUP($D178,Calc_OppAtt!$A$47:$AM$66,H$2+1,FALSE))</f>
        <v>1.060903995</v>
      </c>
      <c r="I178" s="172">
        <f>MAX(VLOOKUP($C178,Calc_OppAtt!$A$47:$AM$66,I$2+1,FALSE),VLOOKUP($D178,Calc_OppAtt!$A$47:$AM$66,I$2+1,FALSE))</f>
        <v>1.218074681</v>
      </c>
      <c r="J178" s="172">
        <f>MAX(VLOOKUP($C178,Calc_OppAtt!$A$47:$AM$66,J$2+1,FALSE),VLOOKUP($D178,Calc_OppAtt!$A$47:$AM$66,J$2+1,FALSE))</f>
        <v>1.060903995</v>
      </c>
      <c r="K178" s="172">
        <f>MAX(VLOOKUP($C178,Calc_OppAtt!$A$47:$AM$66,K$2+1,FALSE),VLOOKUP($D178,Calc_OppAtt!$A$47:$AM$66,K$2+1,FALSE))</f>
        <v>1.493123755</v>
      </c>
      <c r="L178" s="172">
        <f>MAX(VLOOKUP($C178,Calc_OppAtt!$A$47:$AM$66,L$2+1,FALSE),VLOOKUP($D178,Calc_OppAtt!$A$47:$AM$66,L$2+1,FALSE))</f>
        <v>0.8644402649</v>
      </c>
      <c r="M178" s="172">
        <f>MAX(VLOOKUP($C178,Calc_OppAtt!$A$47:$AM$66,M$2+1,FALSE),VLOOKUP($D178,Calc_OppAtt!$A$47:$AM$66,M$2+1,FALSE))</f>
        <v>1.178781636</v>
      </c>
      <c r="N178" s="172">
        <f>MAX(VLOOKUP($C178,Calc_OppAtt!$A$47:$AM$66,N$2+1,FALSE),VLOOKUP($D178,Calc_OppAtt!$A$47:$AM$66,N$2+1,FALSE))</f>
        <v>1.178781636</v>
      </c>
      <c r="O178" s="172">
        <f>MAX(VLOOKUP($C178,Calc_OppAtt!$A$47:$AM$66,O$2+1,FALSE),VLOOKUP($D178,Calc_OppAtt!$A$47:$AM$66,O$2+1,FALSE))</f>
        <v>1.296660024</v>
      </c>
      <c r="P178" s="172">
        <f>MAX(VLOOKUP($C178,Calc_OppAtt!$A$47:$AM$66,P$2+1,FALSE),VLOOKUP($D178,Calc_OppAtt!$A$47:$AM$66,P$2+1,FALSE))</f>
        <v>1.296660024</v>
      </c>
      <c r="Q178" s="172">
        <f>MAX(VLOOKUP($C178,Calc_OppAtt!$A$47:$AM$66,Q$2+1,FALSE),VLOOKUP($D178,Calc_OppAtt!$A$47:$AM$66,Q$2+1,FALSE))</f>
        <v>1.04</v>
      </c>
      <c r="R178" s="172">
        <f>MAX(VLOOKUP($C178,Calc_OppAtt!$A$47:$AM$66,R$2+1,FALSE),VLOOKUP($D178,Calc_OppAtt!$A$47:$AM$66,R$2+1,FALSE))</f>
        <v>1.65029444</v>
      </c>
      <c r="S178" s="172">
        <f>MAX(VLOOKUP($C178,Calc_OppAtt!$A$47:$AM$66,S$2+1,FALSE),VLOOKUP($D178,Calc_OppAtt!$A$47:$AM$66,S$2+1,FALSE))</f>
        <v>1.06869863</v>
      </c>
      <c r="T178" s="172">
        <f>MAX(VLOOKUP($C178,Calc_OppAtt!$A$47:$AM$66,T$2+1,FALSE),VLOOKUP($D178,Calc_OppAtt!$A$47:$AM$66,T$2+1,FALSE))</f>
        <v>0.9788235294</v>
      </c>
      <c r="U178" s="172">
        <f>MAX(VLOOKUP($C178,Calc_OppAtt!$A$47:$AM$66,U$2+1,FALSE),VLOOKUP($D178,Calc_OppAtt!$A$47:$AM$66,U$2+1,FALSE))</f>
        <v>1.218074681</v>
      </c>
      <c r="V178" s="172">
        <f>MAX(VLOOKUP($C178,Calc_OppAtt!$A$47:$AM$66,V$2+1,FALSE),VLOOKUP($D178,Calc_OppAtt!$A$47:$AM$66,V$2+1,FALSE))</f>
        <v>1.475821918</v>
      </c>
      <c r="W178" s="172">
        <f>MAX(VLOOKUP($C178,Calc_OppAtt!$A$47:$AM$66,W$2+1,FALSE),VLOOKUP($D178,Calc_OppAtt!$A$47:$AM$66,W$2+1,FALSE))</f>
        <v>1.65029444</v>
      </c>
      <c r="X178" s="172">
        <f>MAX(VLOOKUP($C178,Calc_OppAtt!$A$47:$AM$66,X$2+1,FALSE),VLOOKUP($D178,Calc_OppAtt!$A$47:$AM$66,X$2+1,FALSE))</f>
        <v>1.218074681</v>
      </c>
      <c r="Y178" s="172">
        <f>MAX(VLOOKUP($C178,Calc_OppAtt!$A$47:$AM$66,Y$2+1,FALSE),VLOOKUP($D178,Calc_OppAtt!$A$47:$AM$66,Y$2+1,FALSE))</f>
        <v>0.7465618773</v>
      </c>
      <c r="Z178" s="172">
        <f>MAX(VLOOKUP($C178,Calc_OppAtt!$A$47:$AM$66,Z$2+1,FALSE),VLOOKUP($D178,Calc_OppAtt!$A$47:$AM$66,Z$2+1,FALSE))</f>
        <v>0.8644402649</v>
      </c>
      <c r="AA178" s="172">
        <f>MAX(VLOOKUP($C178,Calc_OppAtt!$A$47:$AM$66,AA$2+1,FALSE),VLOOKUP($D178,Calc_OppAtt!$A$47:$AM$66,AA$2+1,FALSE))</f>
        <v>1.414538412</v>
      </c>
      <c r="AB178" s="172">
        <f>MAX(VLOOKUP($C178,Calc_OppAtt!$A$47:$AM$66,AB$2+1,FALSE),VLOOKUP($D178,Calc_OppAtt!$A$47:$AM$66,AB$2+1,FALSE))</f>
        <v>1.100196294</v>
      </c>
      <c r="AC178" s="172">
        <f>MAX(VLOOKUP($C178,Calc_OppAtt!$A$47:$AM$66,AC$2+1,FALSE),VLOOKUP($D178,Calc_OppAtt!$A$47:$AM$66,AC$2+1,FALSE))</f>
        <v>0.6679765344</v>
      </c>
      <c r="AD178" s="172">
        <f>MAX(VLOOKUP($C178,Calc_OppAtt!$A$47:$AM$66,AD$2+1,FALSE),VLOOKUP($D178,Calc_OppAtt!$A$47:$AM$66,AD$2+1,FALSE))</f>
        <v>1.170479452</v>
      </c>
      <c r="AE178" s="172">
        <f>MAX(VLOOKUP($C178,Calc_OppAtt!$A$47:$AM$66,AE$2+1,FALSE),VLOOKUP($D178,Calc_OppAtt!$A$47:$AM$66,AE$2+1,FALSE))</f>
        <v>1.296660024</v>
      </c>
      <c r="AF178" s="172">
        <f>MAX(VLOOKUP($C178,Calc_OppAtt!$A$47:$AM$66,AF$2+1,FALSE),VLOOKUP($D178,Calc_OppAtt!$A$47:$AM$66,AF$2+1,FALSE))</f>
        <v>1.475821918</v>
      </c>
      <c r="AG178" s="172">
        <f>MAX(VLOOKUP($C178,Calc_OppAtt!$A$47:$AM$66,AG$2+1,FALSE),VLOOKUP($D178,Calc_OppAtt!$A$47:$AM$66,AG$2+1,FALSE))</f>
        <v>1.021610951</v>
      </c>
      <c r="AH178" s="172">
        <f>MAX(VLOOKUP($C178,Calc_OppAtt!$A$47:$AM$66,AH$2+1,FALSE),VLOOKUP($D178,Calc_OppAtt!$A$47:$AM$66,AH$2+1,FALSE))</f>
        <v>1.414538412</v>
      </c>
      <c r="AI178" s="172">
        <f>MAX(VLOOKUP($C178,Calc_OppAtt!$A$47:$AM$66,AI$2+1,FALSE),VLOOKUP($D178,Calc_OppAtt!$A$47:$AM$66,AI$2+1,FALSE))</f>
        <v>1.218074681</v>
      </c>
      <c r="AJ178" s="172">
        <f>MAX(VLOOKUP($C178,Calc_OppAtt!$A$47:$AM$66,AJ$2+1,FALSE),VLOOKUP($D178,Calc_OppAtt!$A$47:$AM$66,AJ$2+1,FALSE))</f>
        <v>0.9823179059</v>
      </c>
      <c r="AK178" s="172">
        <f>MAX(VLOOKUP($C178,Calc_OppAtt!$A$47:$AM$66,AK$2+1,FALSE),VLOOKUP($D178,Calc_OppAtt!$A$47:$AM$66,AK$2+1,FALSE))</f>
        <v>1.100196294</v>
      </c>
      <c r="AL178" s="172">
        <f>MAX(VLOOKUP($C178,Calc_OppAtt!$A$47:$AM$66,AL$2+1,FALSE),VLOOKUP($D178,Calc_OppAtt!$A$47:$AM$66,AL$2+1,FALSE))</f>
        <v>1.06869863</v>
      </c>
      <c r="AM178" s="172">
        <f>MAX(VLOOKUP($C178,Calc_OppAtt!$A$47:$AM$66,AM$2+1,FALSE),VLOOKUP($D178,Calc_OppAtt!$A$47:$AM$66,AM$2+1,FALSE))</f>
        <v>1.178781636</v>
      </c>
      <c r="AN178" s="172">
        <f>MAX(VLOOKUP($C178,Calc_OppAtt!$A$47:$AM$66,AN$2+1,FALSE),VLOOKUP($D178,Calc_OppAtt!$A$47:$AM$66,AN$2+1,FALSE))</f>
        <v>1.218074681</v>
      </c>
      <c r="AO178" s="172">
        <f>MAX(VLOOKUP($C178,Calc_OppAtt!$A$47:$AM$66,AO$2+1,FALSE),VLOOKUP($D178,Calc_OppAtt!$A$47:$AM$66,AO$2+1,FALSE))</f>
        <v>1.100196294</v>
      </c>
      <c r="AP178" s="172">
        <f>MAX(VLOOKUP($C178,Calc_OppAtt!$A$47:$AM$66,AP$2+1,FALSE),VLOOKUP($D178,Calc_OppAtt!$A$47:$AM$66,AP$2+1,FALSE))</f>
        <v>1.296660024</v>
      </c>
      <c r="AQ178" s="170"/>
      <c r="AR178" s="170"/>
    </row>
    <row r="179" ht="12.75" customHeight="1">
      <c r="A179" s="170">
        <f t="shared" si="1"/>
        <v>15</v>
      </c>
      <c r="B179" s="170">
        <f t="shared" si="2"/>
        <v>17</v>
      </c>
      <c r="C179" s="140" t="str">
        <f t="array" ref="C179">INDEX(Fixtures!$A$2:$A$21,A179)</f>
        <v>Newcastle</v>
      </c>
      <c r="D179" s="140" t="str">
        <f t="array" ref="D179">INDEX(Fixtures!$A$2:$A$21,B179)</f>
        <v>Tottenham</v>
      </c>
      <c r="E179" s="172">
        <f>MAX(VLOOKUP($C179,Calc_OppAtt!$A$47:$AM$66,E$2+1,FALSE),VLOOKUP($D179,Calc_OppAtt!$A$47:$AM$66,E$2+1,FALSE))</f>
        <v>0.785854922</v>
      </c>
      <c r="F179" s="172">
        <f>MAX(VLOOKUP($C179,Calc_OppAtt!$A$47:$AM$66,F$2+1,FALSE),VLOOKUP($D179,Calc_OppAtt!$A$47:$AM$66,F$2+1,FALSE))</f>
        <v>1.475821918</v>
      </c>
      <c r="G179" s="172">
        <f>MAX(VLOOKUP($C179,Calc_OppAtt!$A$47:$AM$66,G$2+1,FALSE),VLOOKUP($D179,Calc_OppAtt!$A$47:$AM$66,G$2+1,FALSE))</f>
        <v>0.8644402649</v>
      </c>
      <c r="H179" s="172">
        <f>MAX(VLOOKUP($C179,Calc_OppAtt!$A$47:$AM$66,H$2+1,FALSE),VLOOKUP($D179,Calc_OppAtt!$A$47:$AM$66,H$2+1,FALSE))</f>
        <v>1.218074681</v>
      </c>
      <c r="I179" s="172">
        <f>MAX(VLOOKUP($C179,Calc_OppAtt!$A$47:$AM$66,I$2+1,FALSE),VLOOKUP($D179,Calc_OppAtt!$A$47:$AM$66,I$2+1,FALSE))</f>
        <v>1.218074681</v>
      </c>
      <c r="J179" s="172">
        <f>MAX(VLOOKUP($C179,Calc_OppAtt!$A$47:$AM$66,J$2+1,FALSE),VLOOKUP($D179,Calc_OppAtt!$A$47:$AM$66,J$2+1,FALSE))</f>
        <v>1.060903995</v>
      </c>
      <c r="K179" s="172">
        <f>MAX(VLOOKUP($C179,Calc_OppAtt!$A$47:$AM$66,K$2+1,FALSE),VLOOKUP($D179,Calc_OppAtt!$A$47:$AM$66,K$2+1,FALSE))</f>
        <v>1.493123755</v>
      </c>
      <c r="L179" s="172">
        <f>MAX(VLOOKUP($C179,Calc_OppAtt!$A$47:$AM$66,L$2+1,FALSE),VLOOKUP($D179,Calc_OppAtt!$A$47:$AM$66,L$2+1,FALSE))</f>
        <v>1.170479452</v>
      </c>
      <c r="M179" s="172">
        <f>MAX(VLOOKUP($C179,Calc_OppAtt!$A$47:$AM$66,M$2+1,FALSE),VLOOKUP($D179,Calc_OppAtt!$A$47:$AM$66,M$2+1,FALSE))</f>
        <v>1.139489338</v>
      </c>
      <c r="N179" s="172">
        <f>MAX(VLOOKUP($C179,Calc_OppAtt!$A$47:$AM$66,N$2+1,FALSE),VLOOKUP($D179,Calc_OppAtt!$A$47:$AM$66,N$2+1,FALSE))</f>
        <v>1.021610951</v>
      </c>
      <c r="O179" s="172">
        <f>MAX(VLOOKUP($C179,Calc_OppAtt!$A$47:$AM$66,O$2+1,FALSE),VLOOKUP($D179,Calc_OppAtt!$A$47:$AM$66,O$2+1,FALSE))</f>
        <v>1.296660024</v>
      </c>
      <c r="P179" s="172">
        <f>MAX(VLOOKUP($C179,Calc_OppAtt!$A$47:$AM$66,P$2+1,FALSE),VLOOKUP($D179,Calc_OppAtt!$A$47:$AM$66,P$2+1,FALSE))</f>
        <v>1.218074681</v>
      </c>
      <c r="Q179" s="172">
        <f>MAX(VLOOKUP($C179,Calc_OppAtt!$A$47:$AM$66,Q$2+1,FALSE),VLOOKUP($D179,Calc_OppAtt!$A$47:$AM$66,Q$2+1,FALSE))</f>
        <v>0.8644402649</v>
      </c>
      <c r="R179" s="172">
        <f>MAX(VLOOKUP($C179,Calc_OppAtt!$A$47:$AM$66,R$2+1,FALSE),VLOOKUP($D179,Calc_OppAtt!$A$47:$AM$66,R$2+1,FALSE))</f>
        <v>1.65029444</v>
      </c>
      <c r="S179" s="172">
        <f>MAX(VLOOKUP($C179,Calc_OppAtt!$A$47:$AM$66,S$2+1,FALSE),VLOOKUP($D179,Calc_OppAtt!$A$47:$AM$66,S$2+1,FALSE))</f>
        <v>1.178781636</v>
      </c>
      <c r="T179" s="172">
        <f>MAX(VLOOKUP($C179,Calc_OppAtt!$A$47:$AM$66,T$2+1,FALSE),VLOOKUP($D179,Calc_OppAtt!$A$47:$AM$66,T$2+1,FALSE))</f>
        <v>0.8644402649</v>
      </c>
      <c r="U179" s="172">
        <f>MAX(VLOOKUP($C179,Calc_OppAtt!$A$47:$AM$66,U$2+1,FALSE),VLOOKUP($D179,Calc_OppAtt!$A$47:$AM$66,U$2+1,FALSE))</f>
        <v>0.9823179059</v>
      </c>
      <c r="V179" s="172">
        <f>MAX(VLOOKUP($C179,Calc_OppAtt!$A$47:$AM$66,V$2+1,FALSE),VLOOKUP($D179,Calc_OppAtt!$A$47:$AM$66,V$2+1,FALSE))</f>
        <v>1.475821918</v>
      </c>
      <c r="W179" s="172">
        <f>MAX(VLOOKUP($C179,Calc_OppAtt!$A$47:$AM$66,W$2+1,FALSE),VLOOKUP($D179,Calc_OppAtt!$A$47:$AM$66,W$2+1,FALSE))</f>
        <v>1.218074681</v>
      </c>
      <c r="X179" s="172">
        <f>MAX(VLOOKUP($C179,Calc_OppAtt!$A$47:$AM$66,X$2+1,FALSE),VLOOKUP($D179,Calc_OppAtt!$A$47:$AM$66,X$2+1,FALSE))</f>
        <v>1.218074681</v>
      </c>
      <c r="Y179" s="172">
        <f>MAX(VLOOKUP($C179,Calc_OppAtt!$A$47:$AM$66,Y$2+1,FALSE),VLOOKUP($D179,Calc_OppAtt!$A$47:$AM$66,Y$2+1,FALSE))</f>
        <v>0.9788235294</v>
      </c>
      <c r="Z179" s="172">
        <f>MAX(VLOOKUP($C179,Calc_OppAtt!$A$47:$AM$66,Z$2+1,FALSE),VLOOKUP($D179,Calc_OppAtt!$A$47:$AM$66,Z$2+1,FALSE))</f>
        <v>0.7465618773</v>
      </c>
      <c r="AA179" s="172">
        <f>MAX(VLOOKUP($C179,Calc_OppAtt!$A$47:$AM$66,AA$2+1,FALSE),VLOOKUP($D179,Calc_OppAtt!$A$47:$AM$66,AA$2+1,FALSE))</f>
        <v>1.170479452</v>
      </c>
      <c r="AB179" s="172">
        <f>MAX(VLOOKUP($C179,Calc_OppAtt!$A$47:$AM$66,AB$2+1,FALSE),VLOOKUP($D179,Calc_OppAtt!$A$47:$AM$66,AB$2+1,FALSE))</f>
        <v>1.296660024</v>
      </c>
      <c r="AC179" s="172">
        <f>MAX(VLOOKUP($C179,Calc_OppAtt!$A$47:$AM$66,AC$2+1,FALSE),VLOOKUP($D179,Calc_OppAtt!$A$47:$AM$66,AC$2+1,FALSE))</f>
        <v>1.178781636</v>
      </c>
      <c r="AD179" s="172">
        <f>MAX(VLOOKUP($C179,Calc_OppAtt!$A$47:$AM$66,AD$2+1,FALSE),VLOOKUP($D179,Calc_OppAtt!$A$47:$AM$66,AD$2+1,FALSE))</f>
        <v>1.493123755</v>
      </c>
      <c r="AE179" s="172">
        <f>MAX(VLOOKUP($C179,Calc_OppAtt!$A$47:$AM$66,AE$2+1,FALSE),VLOOKUP($D179,Calc_OppAtt!$A$47:$AM$66,AE$2+1,FALSE))</f>
        <v>1.296660024</v>
      </c>
      <c r="AF179" s="172">
        <f>MAX(VLOOKUP($C179,Calc_OppAtt!$A$47:$AM$66,AF$2+1,FALSE),VLOOKUP($D179,Calc_OppAtt!$A$47:$AM$66,AF$2+1,FALSE))</f>
        <v>0.8644402649</v>
      </c>
      <c r="AG179" s="172">
        <f>MAX(VLOOKUP($C179,Calc_OppAtt!$A$47:$AM$66,AG$2+1,FALSE),VLOOKUP($D179,Calc_OppAtt!$A$47:$AM$66,AG$2+1,FALSE))</f>
        <v>1.218074681</v>
      </c>
      <c r="AH179" s="172">
        <f>MAX(VLOOKUP($C179,Calc_OppAtt!$A$47:$AM$66,AH$2+1,FALSE),VLOOKUP($D179,Calc_OppAtt!$A$47:$AM$66,AH$2+1,FALSE))</f>
        <v>1.414538412</v>
      </c>
      <c r="AI179" s="172">
        <f>MAX(VLOOKUP($C179,Calc_OppAtt!$A$47:$AM$66,AI$2+1,FALSE),VLOOKUP($D179,Calc_OppAtt!$A$47:$AM$66,AI$2+1,FALSE))</f>
        <v>1.178781636</v>
      </c>
      <c r="AJ179" s="172">
        <f>MAX(VLOOKUP($C179,Calc_OppAtt!$A$47:$AM$66,AJ$2+1,FALSE),VLOOKUP($D179,Calc_OppAtt!$A$47:$AM$66,AJ$2+1,FALSE))</f>
        <v>0.785854922</v>
      </c>
      <c r="AK179" s="172">
        <f>MAX(VLOOKUP($C179,Calc_OppAtt!$A$47:$AM$66,AK$2+1,FALSE),VLOOKUP($D179,Calc_OppAtt!$A$47:$AM$66,AK$2+1,FALSE))</f>
        <v>1.139489338</v>
      </c>
      <c r="AL179" s="172">
        <f>MAX(VLOOKUP($C179,Calc_OppAtt!$A$47:$AM$66,AL$2+1,FALSE),VLOOKUP($D179,Calc_OppAtt!$A$47:$AM$66,AL$2+1,FALSE))</f>
        <v>1.296660024</v>
      </c>
      <c r="AM179" s="172">
        <f>MAX(VLOOKUP($C179,Calc_OppAtt!$A$47:$AM$66,AM$2+1,FALSE),VLOOKUP($D179,Calc_OppAtt!$A$47:$AM$66,AM$2+1,FALSE))</f>
        <v>1.178781636</v>
      </c>
      <c r="AN179" s="172">
        <f>MAX(VLOOKUP($C179,Calc_OppAtt!$A$47:$AM$66,AN$2+1,FALSE),VLOOKUP($D179,Calc_OppAtt!$A$47:$AM$66,AN$2+1,FALSE))</f>
        <v>1.65029444</v>
      </c>
      <c r="AO179" s="172">
        <f>MAX(VLOOKUP($C179,Calc_OppAtt!$A$47:$AM$66,AO$2+1,FALSE),VLOOKUP($D179,Calc_OppAtt!$A$47:$AM$66,AO$2+1,FALSE))</f>
        <v>1.178781636</v>
      </c>
      <c r="AP179" s="172">
        <f>MAX(VLOOKUP($C179,Calc_OppAtt!$A$47:$AM$66,AP$2+1,FALSE),VLOOKUP($D179,Calc_OppAtt!$A$47:$AM$66,AP$2+1,FALSE))</f>
        <v>1.414538412</v>
      </c>
      <c r="AQ179" s="170"/>
      <c r="AR179" s="170"/>
    </row>
    <row r="180" ht="12.75" customHeight="1">
      <c r="A180" s="170">
        <f t="shared" si="1"/>
        <v>15</v>
      </c>
      <c r="B180" s="170">
        <f t="shared" si="2"/>
        <v>18</v>
      </c>
      <c r="C180" s="140" t="str">
        <f t="array" ref="C180">INDEX(Fixtures!$A$2:$A$21,A180)</f>
        <v>Newcastle</v>
      </c>
      <c r="D180" s="140" t="str">
        <f t="array" ref="D180">INDEX(Fixtures!$A$2:$A$21,B180)</f>
        <v>Watford</v>
      </c>
      <c r="E180" s="172">
        <f>MAX(VLOOKUP($C180,Calc_OppAtt!$A$47:$AM$66,E$2+1,FALSE),VLOOKUP($D180,Calc_OppAtt!$A$47:$AM$66,E$2+1,FALSE))</f>
        <v>1.139489338</v>
      </c>
      <c r="F180" s="172">
        <f>MAX(VLOOKUP($C180,Calc_OppAtt!$A$47:$AM$66,F$2+1,FALSE),VLOOKUP($D180,Calc_OppAtt!$A$47:$AM$66,F$2+1,FALSE))</f>
        <v>0.9788235294</v>
      </c>
      <c r="G180" s="172">
        <f>MAX(VLOOKUP($C180,Calc_OppAtt!$A$47:$AM$66,G$2+1,FALSE),VLOOKUP($D180,Calc_OppAtt!$A$47:$AM$66,G$2+1,FALSE))</f>
        <v>1.100196294</v>
      </c>
      <c r="H180" s="172">
        <f>MAX(VLOOKUP($C180,Calc_OppAtt!$A$47:$AM$66,H$2+1,FALSE),VLOOKUP($D180,Calc_OppAtt!$A$47:$AM$66,H$2+1,FALSE))</f>
        <v>0.785854922</v>
      </c>
      <c r="I180" s="172">
        <f>MAX(VLOOKUP($C180,Calc_OppAtt!$A$47:$AM$66,I$2+1,FALSE),VLOOKUP($D180,Calc_OppAtt!$A$47:$AM$66,I$2+1,FALSE))</f>
        <v>1.218074681</v>
      </c>
      <c r="J180" s="172">
        <f>MAX(VLOOKUP($C180,Calc_OppAtt!$A$47:$AM$66,J$2+1,FALSE),VLOOKUP($D180,Calc_OppAtt!$A$47:$AM$66,J$2+1,FALSE))</f>
        <v>1.060903995</v>
      </c>
      <c r="K180" s="172">
        <f>MAX(VLOOKUP($C180,Calc_OppAtt!$A$47:$AM$66,K$2+1,FALSE),VLOOKUP($D180,Calc_OppAtt!$A$47:$AM$66,K$2+1,FALSE))</f>
        <v>1.493123755</v>
      </c>
      <c r="L180" s="172">
        <f>MAX(VLOOKUP($C180,Calc_OppAtt!$A$47:$AM$66,L$2+1,FALSE),VLOOKUP($D180,Calc_OppAtt!$A$47:$AM$66,L$2+1,FALSE))</f>
        <v>1.218074681</v>
      </c>
      <c r="M180" s="172">
        <f>MAX(VLOOKUP($C180,Calc_OppAtt!$A$47:$AM$66,M$2+1,FALSE),VLOOKUP($D180,Calc_OppAtt!$A$47:$AM$66,M$2+1,FALSE))</f>
        <v>1.139489338</v>
      </c>
      <c r="N180" s="172">
        <f>MAX(VLOOKUP($C180,Calc_OppAtt!$A$47:$AM$66,N$2+1,FALSE),VLOOKUP($D180,Calc_OppAtt!$A$47:$AM$66,N$2+1,FALSE))</f>
        <v>1.296660024</v>
      </c>
      <c r="O180" s="172">
        <f>MAX(VLOOKUP($C180,Calc_OppAtt!$A$47:$AM$66,O$2+1,FALSE),VLOOKUP($D180,Calc_OppAtt!$A$47:$AM$66,O$2+1,FALSE))</f>
        <v>1.296660024</v>
      </c>
      <c r="P180" s="172">
        <f>MAX(VLOOKUP($C180,Calc_OppAtt!$A$47:$AM$66,P$2+1,FALSE),VLOOKUP($D180,Calc_OppAtt!$A$47:$AM$66,P$2+1,FALSE))</f>
        <v>1.218074681</v>
      </c>
      <c r="Q180" s="172">
        <f>MAX(VLOOKUP($C180,Calc_OppAtt!$A$47:$AM$66,Q$2+1,FALSE),VLOOKUP($D180,Calc_OppAtt!$A$47:$AM$66,Q$2+1,FALSE))</f>
        <v>1.100196294</v>
      </c>
      <c r="R180" s="172">
        <f>MAX(VLOOKUP($C180,Calc_OppAtt!$A$47:$AM$66,R$2+1,FALSE),VLOOKUP($D180,Calc_OppAtt!$A$47:$AM$66,R$2+1,FALSE))</f>
        <v>1.65029444</v>
      </c>
      <c r="S180" s="172">
        <f>MAX(VLOOKUP($C180,Calc_OppAtt!$A$47:$AM$66,S$2+1,FALSE),VLOOKUP($D180,Calc_OppAtt!$A$47:$AM$66,S$2+1,FALSE))</f>
        <v>1.06869863</v>
      </c>
      <c r="T180" s="172">
        <f>MAX(VLOOKUP($C180,Calc_OppAtt!$A$47:$AM$66,T$2+1,FALSE),VLOOKUP($D180,Calc_OppAtt!$A$47:$AM$66,T$2+1,FALSE))</f>
        <v>0.8644402649</v>
      </c>
      <c r="U180" s="172">
        <f>MAX(VLOOKUP($C180,Calc_OppAtt!$A$47:$AM$66,U$2+1,FALSE),VLOOKUP($D180,Calc_OppAtt!$A$47:$AM$66,U$2+1,FALSE))</f>
        <v>1.170479452</v>
      </c>
      <c r="V180" s="172">
        <f>MAX(VLOOKUP($C180,Calc_OppAtt!$A$47:$AM$66,V$2+1,FALSE),VLOOKUP($D180,Calc_OppAtt!$A$47:$AM$66,V$2+1,FALSE))</f>
        <v>1.475821918</v>
      </c>
      <c r="W180" s="172">
        <f>MAX(VLOOKUP($C180,Calc_OppAtt!$A$47:$AM$66,W$2+1,FALSE),VLOOKUP($D180,Calc_OppAtt!$A$47:$AM$66,W$2+1,FALSE))</f>
        <v>0.8644402649</v>
      </c>
      <c r="X180" s="172">
        <f>MAX(VLOOKUP($C180,Calc_OppAtt!$A$47:$AM$66,X$2+1,FALSE),VLOOKUP($D180,Calc_OppAtt!$A$47:$AM$66,X$2+1,FALSE))</f>
        <v>1.218074681</v>
      </c>
      <c r="Y180" s="172">
        <f>MAX(VLOOKUP($C180,Calc_OppAtt!$A$47:$AM$66,Y$2+1,FALSE),VLOOKUP($D180,Calc_OppAtt!$A$47:$AM$66,Y$2+1,FALSE))</f>
        <v>1.178781636</v>
      </c>
      <c r="Z180" s="172">
        <f>MAX(VLOOKUP($C180,Calc_OppAtt!$A$47:$AM$66,Z$2+1,FALSE),VLOOKUP($D180,Calc_OppAtt!$A$47:$AM$66,Z$2+1,FALSE))</f>
        <v>1.060903995</v>
      </c>
      <c r="AA180" s="172">
        <f>MAX(VLOOKUP($C180,Calc_OppAtt!$A$47:$AM$66,AA$2+1,FALSE),VLOOKUP($D180,Calc_OppAtt!$A$47:$AM$66,AA$2+1,FALSE))</f>
        <v>1.170479452</v>
      </c>
      <c r="AB180" s="172">
        <f>MAX(VLOOKUP($C180,Calc_OppAtt!$A$47:$AM$66,AB$2+1,FALSE),VLOOKUP($D180,Calc_OppAtt!$A$47:$AM$66,AB$2+1,FALSE))</f>
        <v>0.6286834896</v>
      </c>
      <c r="AC180" s="172">
        <f>MAX(VLOOKUP($C180,Calc_OppAtt!$A$47:$AM$66,AC$2+1,FALSE),VLOOKUP($D180,Calc_OppAtt!$A$47:$AM$66,AC$2+1,FALSE))</f>
        <v>0.9823179059</v>
      </c>
      <c r="AD180" s="172">
        <f>MAX(VLOOKUP($C180,Calc_OppAtt!$A$47:$AM$66,AD$2+1,FALSE),VLOOKUP($D180,Calc_OppAtt!$A$47:$AM$66,AD$2+1,FALSE))</f>
        <v>1.414538412</v>
      </c>
      <c r="AE180" s="172">
        <f>MAX(VLOOKUP($C180,Calc_OppAtt!$A$47:$AM$66,AE$2+1,FALSE),VLOOKUP($D180,Calc_OppAtt!$A$47:$AM$66,AE$2+1,FALSE))</f>
        <v>1.296660024</v>
      </c>
      <c r="AF180" s="172">
        <f>MAX(VLOOKUP($C180,Calc_OppAtt!$A$47:$AM$66,AF$2+1,FALSE),VLOOKUP($D180,Calc_OppAtt!$A$47:$AM$66,AF$2+1,FALSE))</f>
        <v>0.8644402649</v>
      </c>
      <c r="AG180" s="172">
        <f>MAX(VLOOKUP($C180,Calc_OppAtt!$A$47:$AM$66,AG$2+1,FALSE),VLOOKUP($D180,Calc_OppAtt!$A$47:$AM$66,AG$2+1,FALSE))</f>
        <v>1.493123755</v>
      </c>
      <c r="AH180" s="172">
        <f>MAX(VLOOKUP($C180,Calc_OppAtt!$A$47:$AM$66,AH$2+1,FALSE),VLOOKUP($D180,Calc_OppAtt!$A$47:$AM$66,AH$2+1,FALSE))</f>
        <v>1.414538412</v>
      </c>
      <c r="AI180" s="172">
        <f>MAX(VLOOKUP($C180,Calc_OppAtt!$A$47:$AM$66,AI$2+1,FALSE),VLOOKUP($D180,Calc_OppAtt!$A$47:$AM$66,AI$2+1,FALSE))</f>
        <v>1.178781636</v>
      </c>
      <c r="AJ180" s="172">
        <f>MAX(VLOOKUP($C180,Calc_OppAtt!$A$47:$AM$66,AJ$2+1,FALSE),VLOOKUP($D180,Calc_OppAtt!$A$47:$AM$66,AJ$2+1,FALSE))</f>
        <v>0.785854922</v>
      </c>
      <c r="AK180" s="172">
        <f>MAX(VLOOKUP($C180,Calc_OppAtt!$A$47:$AM$66,AK$2+1,FALSE),VLOOKUP($D180,Calc_OppAtt!$A$47:$AM$66,AK$2+1,FALSE))</f>
        <v>1.475821918</v>
      </c>
      <c r="AL180" s="172">
        <f>MAX(VLOOKUP($C180,Calc_OppAtt!$A$47:$AM$66,AL$2+1,FALSE),VLOOKUP($D180,Calc_OppAtt!$A$47:$AM$66,AL$2+1,FALSE))</f>
        <v>1.218074681</v>
      </c>
      <c r="AM180" s="172">
        <f>MAX(VLOOKUP($C180,Calc_OppAtt!$A$47:$AM$66,AM$2+1,FALSE),VLOOKUP($D180,Calc_OppAtt!$A$47:$AM$66,AM$2+1,FALSE))</f>
        <v>1.178781636</v>
      </c>
      <c r="AN180" s="172">
        <f>MAX(VLOOKUP($C180,Calc_OppAtt!$A$47:$AM$66,AN$2+1,FALSE),VLOOKUP($D180,Calc_OppAtt!$A$47:$AM$66,AN$2+1,FALSE))</f>
        <v>1.06869863</v>
      </c>
      <c r="AO180" s="172">
        <f>MAX(VLOOKUP($C180,Calc_OppAtt!$A$47:$AM$66,AO$2+1,FALSE),VLOOKUP($D180,Calc_OppAtt!$A$47:$AM$66,AO$2+1,FALSE))</f>
        <v>1.100196294</v>
      </c>
      <c r="AP180" s="172">
        <f>MAX(VLOOKUP($C180,Calc_OppAtt!$A$47:$AM$66,AP$2+1,FALSE),VLOOKUP($D180,Calc_OppAtt!$A$47:$AM$66,AP$2+1,FALSE))</f>
        <v>1.65029444</v>
      </c>
      <c r="AQ180" s="170"/>
      <c r="AR180" s="170"/>
    </row>
    <row r="181" ht="12.75" customHeight="1">
      <c r="A181" s="170">
        <f t="shared" si="1"/>
        <v>15</v>
      </c>
      <c r="B181" s="170">
        <f t="shared" si="2"/>
        <v>19</v>
      </c>
      <c r="C181" s="140" t="str">
        <f t="array" ref="C181">INDEX(Fixtures!$A$2:$A$21,A181)</f>
        <v>Newcastle</v>
      </c>
      <c r="D181" s="140" t="str">
        <f t="array" ref="D181">INDEX(Fixtures!$A$2:$A$21,B181)</f>
        <v>West Ham</v>
      </c>
      <c r="E181" s="172">
        <f>MAX(VLOOKUP($C181,Calc_OppAtt!$A$47:$AM$66,E$2+1,FALSE),VLOOKUP($D181,Calc_OppAtt!$A$47:$AM$66,E$2+1,FALSE))</f>
        <v>0.785854922</v>
      </c>
      <c r="F181" s="172">
        <f>MAX(VLOOKUP($C181,Calc_OppAtt!$A$47:$AM$66,F$2+1,FALSE),VLOOKUP($D181,Calc_OppAtt!$A$47:$AM$66,F$2+1,FALSE))</f>
        <v>1.218074681</v>
      </c>
      <c r="G181" s="172">
        <f>MAX(VLOOKUP($C181,Calc_OppAtt!$A$47:$AM$66,G$2+1,FALSE),VLOOKUP($D181,Calc_OppAtt!$A$47:$AM$66,G$2+1,FALSE))</f>
        <v>0.8644402649</v>
      </c>
      <c r="H181" s="172">
        <f>MAX(VLOOKUP($C181,Calc_OppAtt!$A$47:$AM$66,H$2+1,FALSE),VLOOKUP($D181,Calc_OppAtt!$A$47:$AM$66,H$2+1,FALSE))</f>
        <v>1.06869863</v>
      </c>
      <c r="I181" s="172">
        <f>MAX(VLOOKUP($C181,Calc_OppAtt!$A$47:$AM$66,I$2+1,FALSE),VLOOKUP($D181,Calc_OppAtt!$A$47:$AM$66,I$2+1,FALSE))</f>
        <v>1.218074681</v>
      </c>
      <c r="J181" s="172">
        <f>MAX(VLOOKUP($C181,Calc_OppAtt!$A$47:$AM$66,J$2+1,FALSE),VLOOKUP($D181,Calc_OppAtt!$A$47:$AM$66,J$2+1,FALSE))</f>
        <v>1.060903995</v>
      </c>
      <c r="K181" s="172">
        <f>MAX(VLOOKUP($C181,Calc_OppAtt!$A$47:$AM$66,K$2+1,FALSE),VLOOKUP($D181,Calc_OppAtt!$A$47:$AM$66,K$2+1,FALSE))</f>
        <v>1.493123755</v>
      </c>
      <c r="L181" s="172">
        <f>MAX(VLOOKUP($C181,Calc_OppAtt!$A$47:$AM$66,L$2+1,FALSE),VLOOKUP($D181,Calc_OppAtt!$A$47:$AM$66,L$2+1,FALSE))</f>
        <v>0.9823179059</v>
      </c>
      <c r="M181" s="172">
        <f>MAX(VLOOKUP($C181,Calc_OppAtt!$A$47:$AM$66,M$2+1,FALSE),VLOOKUP($D181,Calc_OppAtt!$A$47:$AM$66,M$2+1,FALSE))</f>
        <v>1.139489338</v>
      </c>
      <c r="N181" s="172">
        <f>MAX(VLOOKUP($C181,Calc_OppAtt!$A$47:$AM$66,N$2+1,FALSE),VLOOKUP($D181,Calc_OppAtt!$A$47:$AM$66,N$2+1,FALSE))</f>
        <v>1.021610951</v>
      </c>
      <c r="O181" s="172">
        <f>MAX(VLOOKUP($C181,Calc_OppAtt!$A$47:$AM$66,O$2+1,FALSE),VLOOKUP($D181,Calc_OppAtt!$A$47:$AM$66,O$2+1,FALSE))</f>
        <v>1.296660024</v>
      </c>
      <c r="P181" s="172">
        <f>MAX(VLOOKUP($C181,Calc_OppAtt!$A$47:$AM$66,P$2+1,FALSE),VLOOKUP($D181,Calc_OppAtt!$A$47:$AM$66,P$2+1,FALSE))</f>
        <v>1.218074681</v>
      </c>
      <c r="Q181" s="172">
        <f>MAX(VLOOKUP($C181,Calc_OppAtt!$A$47:$AM$66,Q$2+1,FALSE),VLOOKUP($D181,Calc_OppAtt!$A$47:$AM$66,Q$2+1,FALSE))</f>
        <v>0.6679765344</v>
      </c>
      <c r="R181" s="172">
        <f>MAX(VLOOKUP($C181,Calc_OppAtt!$A$47:$AM$66,R$2+1,FALSE),VLOOKUP($D181,Calc_OppAtt!$A$47:$AM$66,R$2+1,FALSE))</f>
        <v>1.65029444</v>
      </c>
      <c r="S181" s="172">
        <f>MAX(VLOOKUP($C181,Calc_OppAtt!$A$47:$AM$66,S$2+1,FALSE),VLOOKUP($D181,Calc_OppAtt!$A$47:$AM$66,S$2+1,FALSE))</f>
        <v>1.170479452</v>
      </c>
      <c r="T181" s="172">
        <f>MAX(VLOOKUP($C181,Calc_OppAtt!$A$47:$AM$66,T$2+1,FALSE),VLOOKUP($D181,Calc_OppAtt!$A$47:$AM$66,T$2+1,FALSE))</f>
        <v>1.100196294</v>
      </c>
      <c r="U181" s="172">
        <f>MAX(VLOOKUP($C181,Calc_OppAtt!$A$47:$AM$66,U$2+1,FALSE),VLOOKUP($D181,Calc_OppAtt!$A$47:$AM$66,U$2+1,FALSE))</f>
        <v>1.04</v>
      </c>
      <c r="V181" s="172">
        <f>MAX(VLOOKUP($C181,Calc_OppAtt!$A$47:$AM$66,V$2+1,FALSE),VLOOKUP($D181,Calc_OppAtt!$A$47:$AM$66,V$2+1,FALSE))</f>
        <v>1.475821918</v>
      </c>
      <c r="W181" s="172">
        <f>MAX(VLOOKUP($C181,Calc_OppAtt!$A$47:$AM$66,W$2+1,FALSE),VLOOKUP($D181,Calc_OppAtt!$A$47:$AM$66,W$2+1,FALSE))</f>
        <v>1.021610951</v>
      </c>
      <c r="X181" s="172">
        <f>MAX(VLOOKUP($C181,Calc_OppAtt!$A$47:$AM$66,X$2+1,FALSE),VLOOKUP($D181,Calc_OppAtt!$A$47:$AM$66,X$2+1,FALSE))</f>
        <v>1.218074681</v>
      </c>
      <c r="Y181" s="172">
        <f>MAX(VLOOKUP($C181,Calc_OppAtt!$A$47:$AM$66,Y$2+1,FALSE),VLOOKUP($D181,Calc_OppAtt!$A$47:$AM$66,Y$2+1,FALSE))</f>
        <v>1.139489338</v>
      </c>
      <c r="Z181" s="172">
        <f>MAX(VLOOKUP($C181,Calc_OppAtt!$A$47:$AM$66,Z$2+1,FALSE),VLOOKUP($D181,Calc_OppAtt!$A$47:$AM$66,Z$2+1,FALSE))</f>
        <v>1.218074681</v>
      </c>
      <c r="AA181" s="172">
        <f>MAX(VLOOKUP($C181,Calc_OppAtt!$A$47:$AM$66,AA$2+1,FALSE),VLOOKUP($D181,Calc_OppAtt!$A$47:$AM$66,AA$2+1,FALSE))</f>
        <v>1.178781636</v>
      </c>
      <c r="AB181" s="172">
        <f>MAX(VLOOKUP($C181,Calc_OppAtt!$A$47:$AM$66,AB$2+1,FALSE),VLOOKUP($D181,Calc_OppAtt!$A$47:$AM$66,AB$2+1,FALSE))</f>
        <v>1.101176471</v>
      </c>
      <c r="AC181" s="172">
        <f>MAX(VLOOKUP($C181,Calc_OppAtt!$A$47:$AM$66,AC$2+1,FALSE),VLOOKUP($D181,Calc_OppAtt!$A$47:$AM$66,AC$2+1,FALSE))</f>
        <v>1.100196294</v>
      </c>
      <c r="AD181" s="172">
        <f>MAX(VLOOKUP($C181,Calc_OppAtt!$A$47:$AM$66,AD$2+1,FALSE),VLOOKUP($D181,Calc_OppAtt!$A$47:$AM$66,AD$2+1,FALSE))</f>
        <v>1.101176471</v>
      </c>
      <c r="AE181" s="172">
        <f>MAX(VLOOKUP($C181,Calc_OppAtt!$A$47:$AM$66,AE$2+1,FALSE),VLOOKUP($D181,Calc_OppAtt!$A$47:$AM$66,AE$2+1,FALSE))</f>
        <v>1.475821918</v>
      </c>
      <c r="AF181" s="172">
        <f>MAX(VLOOKUP($C181,Calc_OppAtt!$A$47:$AM$66,AF$2+1,FALSE),VLOOKUP($D181,Calc_OppAtt!$A$47:$AM$66,AF$2+1,FALSE))</f>
        <v>0.8644402649</v>
      </c>
      <c r="AG181" s="172">
        <f>MAX(VLOOKUP($C181,Calc_OppAtt!$A$47:$AM$66,AG$2+1,FALSE),VLOOKUP($D181,Calc_OppAtt!$A$47:$AM$66,AG$2+1,FALSE))</f>
        <v>1.178781636</v>
      </c>
      <c r="AH181" s="172">
        <f>MAX(VLOOKUP($C181,Calc_OppAtt!$A$47:$AM$66,AH$2+1,FALSE),VLOOKUP($D181,Calc_OppAtt!$A$47:$AM$66,AH$2+1,FALSE))</f>
        <v>1.414538412</v>
      </c>
      <c r="AI181" s="172">
        <f>MAX(VLOOKUP($C181,Calc_OppAtt!$A$47:$AM$66,AI$2+1,FALSE),VLOOKUP($D181,Calc_OppAtt!$A$47:$AM$66,AI$2+1,FALSE))</f>
        <v>1.296660024</v>
      </c>
      <c r="AJ181" s="172">
        <f>MAX(VLOOKUP($C181,Calc_OppAtt!$A$47:$AM$66,AJ$2+1,FALSE),VLOOKUP($D181,Calc_OppAtt!$A$47:$AM$66,AJ$2+1,FALSE))</f>
        <v>1.414538412</v>
      </c>
      <c r="AK181" s="172">
        <f>MAX(VLOOKUP($C181,Calc_OppAtt!$A$47:$AM$66,AK$2+1,FALSE),VLOOKUP($D181,Calc_OppAtt!$A$47:$AM$66,AK$2+1,FALSE))</f>
        <v>1.100196294</v>
      </c>
      <c r="AL181" s="172">
        <f>MAX(VLOOKUP($C181,Calc_OppAtt!$A$47:$AM$66,AL$2+1,FALSE),VLOOKUP($D181,Calc_OppAtt!$A$47:$AM$66,AL$2+1,FALSE))</f>
        <v>0.8644402649</v>
      </c>
      <c r="AM181" s="172">
        <f>MAX(VLOOKUP($C181,Calc_OppAtt!$A$47:$AM$66,AM$2+1,FALSE),VLOOKUP($D181,Calc_OppAtt!$A$47:$AM$66,AM$2+1,FALSE))</f>
        <v>1.493123755</v>
      </c>
      <c r="AN181" s="172">
        <f>MAX(VLOOKUP($C181,Calc_OppAtt!$A$47:$AM$66,AN$2+1,FALSE),VLOOKUP($D181,Calc_OppAtt!$A$47:$AM$66,AN$2+1,FALSE))</f>
        <v>0.9823179059</v>
      </c>
      <c r="AO181" s="172">
        <f>MAX(VLOOKUP($C181,Calc_OppAtt!$A$47:$AM$66,AO$2+1,FALSE),VLOOKUP($D181,Calc_OppAtt!$A$47:$AM$66,AO$2+1,FALSE))</f>
        <v>1.178781636</v>
      </c>
      <c r="AP181" s="172">
        <f>MAX(VLOOKUP($C181,Calc_OppAtt!$A$47:$AM$66,AP$2+1,FALSE),VLOOKUP($D181,Calc_OppAtt!$A$47:$AM$66,AP$2+1,FALSE))</f>
        <v>1.218074681</v>
      </c>
      <c r="AQ181" s="170"/>
      <c r="AR181" s="170"/>
    </row>
    <row r="182" ht="12.75" customHeight="1">
      <c r="A182" s="170">
        <f t="shared" si="1"/>
        <v>15</v>
      </c>
      <c r="B182" s="170">
        <f t="shared" si="2"/>
        <v>20</v>
      </c>
      <c r="C182" s="140" t="str">
        <f t="array" ref="C182">INDEX(Fixtures!$A$2:$A$21,A182)</f>
        <v>Newcastle</v>
      </c>
      <c r="D182" s="140" t="str">
        <f t="array" ref="D182">INDEX(Fixtures!$A$2:$A$21,B182)</f>
        <v>Wolves</v>
      </c>
      <c r="E182" s="172">
        <f>MAX(VLOOKUP($C182,Calc_OppAtt!$A$47:$AM$66,E$2+1,FALSE),VLOOKUP($D182,Calc_OppAtt!$A$47:$AM$66,E$2+1,FALSE))</f>
        <v>1.414538412</v>
      </c>
      <c r="F182" s="172">
        <f>MAX(VLOOKUP($C182,Calc_OppAtt!$A$47:$AM$66,F$2+1,FALSE),VLOOKUP($D182,Calc_OppAtt!$A$47:$AM$66,F$2+1,FALSE))</f>
        <v>0.9788235294</v>
      </c>
      <c r="G182" s="172">
        <f>MAX(VLOOKUP($C182,Calc_OppAtt!$A$47:$AM$66,G$2+1,FALSE),VLOOKUP($D182,Calc_OppAtt!$A$47:$AM$66,G$2+1,FALSE))</f>
        <v>0.8644402649</v>
      </c>
      <c r="H182" s="172">
        <f>MAX(VLOOKUP($C182,Calc_OppAtt!$A$47:$AM$66,H$2+1,FALSE),VLOOKUP($D182,Calc_OppAtt!$A$47:$AM$66,H$2+1,FALSE))</f>
        <v>1.021610951</v>
      </c>
      <c r="I182" s="172">
        <f>MAX(VLOOKUP($C182,Calc_OppAtt!$A$47:$AM$66,I$2+1,FALSE),VLOOKUP($D182,Calc_OppAtt!$A$47:$AM$66,I$2+1,FALSE))</f>
        <v>1.218074681</v>
      </c>
      <c r="J182" s="172">
        <f>MAX(VLOOKUP($C182,Calc_OppAtt!$A$47:$AM$66,J$2+1,FALSE),VLOOKUP($D182,Calc_OppAtt!$A$47:$AM$66,J$2+1,FALSE))</f>
        <v>1.060903995</v>
      </c>
      <c r="K182" s="172">
        <f>MAX(VLOOKUP($C182,Calc_OppAtt!$A$47:$AM$66,K$2+1,FALSE),VLOOKUP($D182,Calc_OppAtt!$A$47:$AM$66,K$2+1,FALSE))</f>
        <v>1.493123755</v>
      </c>
      <c r="L182" s="172">
        <f>MAX(VLOOKUP($C182,Calc_OppAtt!$A$47:$AM$66,L$2+1,FALSE),VLOOKUP($D182,Calc_OppAtt!$A$47:$AM$66,L$2+1,FALSE))</f>
        <v>1.060903995</v>
      </c>
      <c r="M182" s="172">
        <f>MAX(VLOOKUP($C182,Calc_OppAtt!$A$47:$AM$66,M$2+1,FALSE),VLOOKUP($D182,Calc_OppAtt!$A$47:$AM$66,M$2+1,FALSE))</f>
        <v>1.296660024</v>
      </c>
      <c r="N182" s="172">
        <f>MAX(VLOOKUP($C182,Calc_OppAtt!$A$47:$AM$66,N$2+1,FALSE),VLOOKUP($D182,Calc_OppAtt!$A$47:$AM$66,N$2+1,FALSE))</f>
        <v>1.021610951</v>
      </c>
      <c r="O182" s="172">
        <f>MAX(VLOOKUP($C182,Calc_OppAtt!$A$47:$AM$66,O$2+1,FALSE),VLOOKUP($D182,Calc_OppAtt!$A$47:$AM$66,O$2+1,FALSE))</f>
        <v>1.296660024</v>
      </c>
      <c r="P182" s="172">
        <f>MAX(VLOOKUP($C182,Calc_OppAtt!$A$47:$AM$66,P$2+1,FALSE),VLOOKUP($D182,Calc_OppAtt!$A$47:$AM$66,P$2+1,FALSE))</f>
        <v>1.218074681</v>
      </c>
      <c r="Q182" s="172">
        <f>MAX(VLOOKUP($C182,Calc_OppAtt!$A$47:$AM$66,Q$2+1,FALSE),VLOOKUP($D182,Calc_OppAtt!$A$47:$AM$66,Q$2+1,FALSE))</f>
        <v>1.296660024</v>
      </c>
      <c r="R182" s="172">
        <f>MAX(VLOOKUP($C182,Calc_OppAtt!$A$47:$AM$66,R$2+1,FALSE),VLOOKUP($D182,Calc_OppAtt!$A$47:$AM$66,R$2+1,FALSE))</f>
        <v>1.65029444</v>
      </c>
      <c r="S182" s="172">
        <f>MAX(VLOOKUP($C182,Calc_OppAtt!$A$47:$AM$66,S$2+1,FALSE),VLOOKUP($D182,Calc_OppAtt!$A$47:$AM$66,S$2+1,FALSE))</f>
        <v>1.06869863</v>
      </c>
      <c r="T182" s="172">
        <f>MAX(VLOOKUP($C182,Calc_OppAtt!$A$47:$AM$66,T$2+1,FALSE),VLOOKUP($D182,Calc_OppAtt!$A$47:$AM$66,T$2+1,FALSE))</f>
        <v>0.8644402649</v>
      </c>
      <c r="U182" s="172">
        <f>MAX(VLOOKUP($C182,Calc_OppAtt!$A$47:$AM$66,U$2+1,FALSE),VLOOKUP($D182,Calc_OppAtt!$A$47:$AM$66,U$2+1,FALSE))</f>
        <v>1.218074681</v>
      </c>
      <c r="V182" s="172">
        <f>MAX(VLOOKUP($C182,Calc_OppAtt!$A$47:$AM$66,V$2+1,FALSE),VLOOKUP($D182,Calc_OppAtt!$A$47:$AM$66,V$2+1,FALSE))</f>
        <v>1.475821918</v>
      </c>
      <c r="W182" s="172">
        <f>MAX(VLOOKUP($C182,Calc_OppAtt!$A$47:$AM$66,W$2+1,FALSE),VLOOKUP($D182,Calc_OppAtt!$A$47:$AM$66,W$2+1,FALSE))</f>
        <v>1.04</v>
      </c>
      <c r="X182" s="172">
        <f>MAX(VLOOKUP($C182,Calc_OppAtt!$A$47:$AM$66,X$2+1,FALSE),VLOOKUP($D182,Calc_OppAtt!$A$47:$AM$66,X$2+1,FALSE))</f>
        <v>1.218074681</v>
      </c>
      <c r="Y182" s="172">
        <f>MAX(VLOOKUP($C182,Calc_OppAtt!$A$47:$AM$66,Y$2+1,FALSE),VLOOKUP($D182,Calc_OppAtt!$A$47:$AM$66,Y$2+1,FALSE))</f>
        <v>1.100196294</v>
      </c>
      <c r="Z182" s="172">
        <f>MAX(VLOOKUP($C182,Calc_OppAtt!$A$47:$AM$66,Z$2+1,FALSE),VLOOKUP($D182,Calc_OppAtt!$A$47:$AM$66,Z$2+1,FALSE))</f>
        <v>0.6286834896</v>
      </c>
      <c r="AA182" s="172">
        <f>MAX(VLOOKUP($C182,Calc_OppAtt!$A$47:$AM$66,AA$2+1,FALSE),VLOOKUP($D182,Calc_OppAtt!$A$47:$AM$66,AA$2+1,FALSE))</f>
        <v>1.493123755</v>
      </c>
      <c r="AB182" s="172">
        <f>MAX(VLOOKUP($C182,Calc_OppAtt!$A$47:$AM$66,AB$2+1,FALSE),VLOOKUP($D182,Calc_OppAtt!$A$47:$AM$66,AB$2+1,FALSE))</f>
        <v>1.65029444</v>
      </c>
      <c r="AC182" s="172">
        <f>MAX(VLOOKUP($C182,Calc_OppAtt!$A$47:$AM$66,AC$2+1,FALSE),VLOOKUP($D182,Calc_OppAtt!$A$47:$AM$66,AC$2+1,FALSE))</f>
        <v>0.8644402649</v>
      </c>
      <c r="AD182" s="172">
        <f>MAX(VLOOKUP($C182,Calc_OppAtt!$A$47:$AM$66,AD$2+1,FALSE),VLOOKUP($D182,Calc_OppAtt!$A$47:$AM$66,AD$2+1,FALSE))</f>
        <v>1.178781636</v>
      </c>
      <c r="AE182" s="172">
        <f>MAX(VLOOKUP($C182,Calc_OppAtt!$A$47:$AM$66,AE$2+1,FALSE),VLOOKUP($D182,Calc_OppAtt!$A$47:$AM$66,AE$2+1,FALSE))</f>
        <v>1.296660024</v>
      </c>
      <c r="AF182" s="172">
        <f>MAX(VLOOKUP($C182,Calc_OppAtt!$A$47:$AM$66,AF$2+1,FALSE),VLOOKUP($D182,Calc_OppAtt!$A$47:$AM$66,AF$2+1,FALSE))</f>
        <v>0.9823179059</v>
      </c>
      <c r="AG182" s="172">
        <f>MAX(VLOOKUP($C182,Calc_OppAtt!$A$47:$AM$66,AG$2+1,FALSE),VLOOKUP($D182,Calc_OppAtt!$A$47:$AM$66,AG$2+1,FALSE))</f>
        <v>1.170479452</v>
      </c>
      <c r="AH182" s="172">
        <f>MAX(VLOOKUP($C182,Calc_OppAtt!$A$47:$AM$66,AH$2+1,FALSE),VLOOKUP($D182,Calc_OppAtt!$A$47:$AM$66,AH$2+1,FALSE))</f>
        <v>1.414538412</v>
      </c>
      <c r="AI182" s="172">
        <f>MAX(VLOOKUP($C182,Calc_OppAtt!$A$47:$AM$66,AI$2+1,FALSE),VLOOKUP($D182,Calc_OppAtt!$A$47:$AM$66,AI$2+1,FALSE))</f>
        <v>1.218074681</v>
      </c>
      <c r="AJ182" s="172">
        <f>MAX(VLOOKUP($C182,Calc_OppAtt!$A$47:$AM$66,AJ$2+1,FALSE),VLOOKUP($D182,Calc_OppAtt!$A$47:$AM$66,AJ$2+1,FALSE))</f>
        <v>0.785854922</v>
      </c>
      <c r="AK182" s="172">
        <f>MAX(VLOOKUP($C182,Calc_OppAtt!$A$47:$AM$66,AK$2+1,FALSE),VLOOKUP($D182,Calc_OppAtt!$A$47:$AM$66,AK$2+1,FALSE))</f>
        <v>1.100196294</v>
      </c>
      <c r="AL182" s="172">
        <f>MAX(VLOOKUP($C182,Calc_OppAtt!$A$47:$AM$66,AL$2+1,FALSE),VLOOKUP($D182,Calc_OppAtt!$A$47:$AM$66,AL$2+1,FALSE))</f>
        <v>1.021610951</v>
      </c>
      <c r="AM182" s="172">
        <f>MAX(VLOOKUP($C182,Calc_OppAtt!$A$47:$AM$66,AM$2+1,FALSE),VLOOKUP($D182,Calc_OppAtt!$A$47:$AM$66,AM$2+1,FALSE))</f>
        <v>1.178781636</v>
      </c>
      <c r="AN182" s="172">
        <f>MAX(VLOOKUP($C182,Calc_OppAtt!$A$47:$AM$66,AN$2+1,FALSE),VLOOKUP($D182,Calc_OppAtt!$A$47:$AM$66,AN$2+1,FALSE))</f>
        <v>1.218074681</v>
      </c>
      <c r="AO182" s="172">
        <f>MAX(VLOOKUP($C182,Calc_OppAtt!$A$47:$AM$66,AO$2+1,FALSE),VLOOKUP($D182,Calc_OppAtt!$A$47:$AM$66,AO$2+1,FALSE))</f>
        <v>1.475821918</v>
      </c>
      <c r="AP182" s="172">
        <f>MAX(VLOOKUP($C182,Calc_OppAtt!$A$47:$AM$66,AP$2+1,FALSE),VLOOKUP($D182,Calc_OppAtt!$A$47:$AM$66,AP$2+1,FALSE))</f>
        <v>1.04</v>
      </c>
      <c r="AQ182" s="170"/>
      <c r="AR182" s="170"/>
    </row>
    <row r="183" ht="12.75" customHeight="1">
      <c r="A183" s="170">
        <f t="shared" si="1"/>
        <v>16</v>
      </c>
      <c r="B183" s="170">
        <f t="shared" si="2"/>
        <v>17</v>
      </c>
      <c r="C183" s="140" t="str">
        <f t="array" ref="C183">INDEX(Fixtures!$A$2:$A$21,A183)</f>
        <v>Southampton</v>
      </c>
      <c r="D183" s="140" t="str">
        <f t="array" ref="D183">INDEX(Fixtures!$A$2:$A$21,B183)</f>
        <v>Tottenham</v>
      </c>
      <c r="E183" s="172">
        <f>MAX(VLOOKUP($C183,Calc_OppAtt!$A$47:$AM$66,E$2+1,FALSE),VLOOKUP($D183,Calc_OppAtt!$A$47:$AM$66,E$2+1,FALSE))</f>
        <v>0.8644402649</v>
      </c>
      <c r="F183" s="172">
        <f>MAX(VLOOKUP($C183,Calc_OppAtt!$A$47:$AM$66,F$2+1,FALSE),VLOOKUP($D183,Calc_OppAtt!$A$47:$AM$66,F$2+1,FALSE))</f>
        <v>1.475821918</v>
      </c>
      <c r="G183" s="172">
        <f>MAX(VLOOKUP($C183,Calc_OppAtt!$A$47:$AM$66,G$2+1,FALSE),VLOOKUP($D183,Calc_OppAtt!$A$47:$AM$66,G$2+1,FALSE))</f>
        <v>1.493123755</v>
      </c>
      <c r="H183" s="172">
        <f>MAX(VLOOKUP($C183,Calc_OppAtt!$A$47:$AM$66,H$2+1,FALSE),VLOOKUP($D183,Calc_OppAtt!$A$47:$AM$66,H$2+1,FALSE))</f>
        <v>1.218074681</v>
      </c>
      <c r="I183" s="172">
        <f>MAX(VLOOKUP($C183,Calc_OppAtt!$A$47:$AM$66,I$2+1,FALSE),VLOOKUP($D183,Calc_OppAtt!$A$47:$AM$66,I$2+1,FALSE))</f>
        <v>1.139489338</v>
      </c>
      <c r="J183" s="172">
        <f>MAX(VLOOKUP($C183,Calc_OppAtt!$A$47:$AM$66,J$2+1,FALSE),VLOOKUP($D183,Calc_OppAtt!$A$47:$AM$66,J$2+1,FALSE))</f>
        <v>0.9823179059</v>
      </c>
      <c r="K183" s="172">
        <f>MAX(VLOOKUP($C183,Calc_OppAtt!$A$47:$AM$66,K$2+1,FALSE),VLOOKUP($D183,Calc_OppAtt!$A$47:$AM$66,K$2+1,FALSE))</f>
        <v>1.101176471</v>
      </c>
      <c r="L183" s="172">
        <f>MAX(VLOOKUP($C183,Calc_OppAtt!$A$47:$AM$66,L$2+1,FALSE),VLOOKUP($D183,Calc_OppAtt!$A$47:$AM$66,L$2+1,FALSE))</f>
        <v>1.170479452</v>
      </c>
      <c r="M183" s="172">
        <f>MAX(VLOOKUP($C183,Calc_OppAtt!$A$47:$AM$66,M$2+1,FALSE),VLOOKUP($D183,Calc_OppAtt!$A$47:$AM$66,M$2+1,FALSE))</f>
        <v>1.178781636</v>
      </c>
      <c r="N183" s="172">
        <f>MAX(VLOOKUP($C183,Calc_OppAtt!$A$47:$AM$66,N$2+1,FALSE),VLOOKUP($D183,Calc_OppAtt!$A$47:$AM$66,N$2+1,FALSE))</f>
        <v>1.178781636</v>
      </c>
      <c r="O183" s="172">
        <f>MAX(VLOOKUP($C183,Calc_OppAtt!$A$47:$AM$66,O$2+1,FALSE),VLOOKUP($D183,Calc_OppAtt!$A$47:$AM$66,O$2+1,FALSE))</f>
        <v>1.101176471</v>
      </c>
      <c r="P183" s="172">
        <f>MAX(VLOOKUP($C183,Calc_OppAtt!$A$47:$AM$66,P$2+1,FALSE),VLOOKUP($D183,Calc_OppAtt!$A$47:$AM$66,P$2+1,FALSE))</f>
        <v>1.296660024</v>
      </c>
      <c r="Q183" s="172">
        <f>MAX(VLOOKUP($C183,Calc_OppAtt!$A$47:$AM$66,Q$2+1,FALSE),VLOOKUP($D183,Calc_OppAtt!$A$47:$AM$66,Q$2+1,FALSE))</f>
        <v>1.04</v>
      </c>
      <c r="R183" s="172">
        <f>MAX(VLOOKUP($C183,Calc_OppAtt!$A$47:$AM$66,R$2+1,FALSE),VLOOKUP($D183,Calc_OppAtt!$A$47:$AM$66,R$2+1,FALSE))</f>
        <v>0.785854922</v>
      </c>
      <c r="S183" s="172">
        <f>MAX(VLOOKUP($C183,Calc_OppAtt!$A$47:$AM$66,S$2+1,FALSE),VLOOKUP($D183,Calc_OppAtt!$A$47:$AM$66,S$2+1,FALSE))</f>
        <v>1.178781636</v>
      </c>
      <c r="T183" s="172">
        <f>MAX(VLOOKUP($C183,Calc_OppAtt!$A$47:$AM$66,T$2+1,FALSE),VLOOKUP($D183,Calc_OppAtt!$A$47:$AM$66,T$2+1,FALSE))</f>
        <v>0.9788235294</v>
      </c>
      <c r="U183" s="172">
        <f>MAX(VLOOKUP($C183,Calc_OppAtt!$A$47:$AM$66,U$2+1,FALSE),VLOOKUP($D183,Calc_OppAtt!$A$47:$AM$66,U$2+1,FALSE))</f>
        <v>1.218074681</v>
      </c>
      <c r="V183" s="172">
        <f>MAX(VLOOKUP($C183,Calc_OppAtt!$A$47:$AM$66,V$2+1,FALSE),VLOOKUP($D183,Calc_OppAtt!$A$47:$AM$66,V$2+1,FALSE))</f>
        <v>0.9823179059</v>
      </c>
      <c r="W183" s="172">
        <f>MAX(VLOOKUP($C183,Calc_OppAtt!$A$47:$AM$66,W$2+1,FALSE),VLOOKUP($D183,Calc_OppAtt!$A$47:$AM$66,W$2+1,FALSE))</f>
        <v>1.65029444</v>
      </c>
      <c r="X183" s="172">
        <f>MAX(VLOOKUP($C183,Calc_OppAtt!$A$47:$AM$66,X$2+1,FALSE),VLOOKUP($D183,Calc_OppAtt!$A$47:$AM$66,X$2+1,FALSE))</f>
        <v>1.06869863</v>
      </c>
      <c r="Y183" s="172">
        <f>MAX(VLOOKUP($C183,Calc_OppAtt!$A$47:$AM$66,Y$2+1,FALSE),VLOOKUP($D183,Calc_OppAtt!$A$47:$AM$66,Y$2+1,FALSE))</f>
        <v>0.9788235294</v>
      </c>
      <c r="Z183" s="172">
        <f>MAX(VLOOKUP($C183,Calc_OppAtt!$A$47:$AM$66,Z$2+1,FALSE),VLOOKUP($D183,Calc_OppAtt!$A$47:$AM$66,Z$2+1,FALSE))</f>
        <v>0.8644402649</v>
      </c>
      <c r="AA183" s="172">
        <f>MAX(VLOOKUP($C183,Calc_OppAtt!$A$47:$AM$66,AA$2+1,FALSE),VLOOKUP($D183,Calc_OppAtt!$A$47:$AM$66,AA$2+1,FALSE))</f>
        <v>1.414538412</v>
      </c>
      <c r="AB183" s="172">
        <f>MAX(VLOOKUP($C183,Calc_OppAtt!$A$47:$AM$66,AB$2+1,FALSE),VLOOKUP($D183,Calc_OppAtt!$A$47:$AM$66,AB$2+1,FALSE))</f>
        <v>1.296660024</v>
      </c>
      <c r="AC183" s="172">
        <f>MAX(VLOOKUP($C183,Calc_OppAtt!$A$47:$AM$66,AC$2+1,FALSE),VLOOKUP($D183,Calc_OppAtt!$A$47:$AM$66,AC$2+1,FALSE))</f>
        <v>1.178781636</v>
      </c>
      <c r="AD183" s="172">
        <f>MAX(VLOOKUP($C183,Calc_OppAtt!$A$47:$AM$66,AD$2+1,FALSE),VLOOKUP($D183,Calc_OppAtt!$A$47:$AM$66,AD$2+1,FALSE))</f>
        <v>1.493123755</v>
      </c>
      <c r="AE183" s="172">
        <f>MAX(VLOOKUP($C183,Calc_OppAtt!$A$47:$AM$66,AE$2+1,FALSE),VLOOKUP($D183,Calc_OppAtt!$A$47:$AM$66,AE$2+1,FALSE))</f>
        <v>0.785854922</v>
      </c>
      <c r="AF183" s="172">
        <f>MAX(VLOOKUP($C183,Calc_OppAtt!$A$47:$AM$66,AF$2+1,FALSE),VLOOKUP($D183,Calc_OppAtt!$A$47:$AM$66,AF$2+1,FALSE))</f>
        <v>1.475821918</v>
      </c>
      <c r="AG183" s="172">
        <f>MAX(VLOOKUP($C183,Calc_OppAtt!$A$47:$AM$66,AG$2+1,FALSE),VLOOKUP($D183,Calc_OppAtt!$A$47:$AM$66,AG$2+1,FALSE))</f>
        <v>1.218074681</v>
      </c>
      <c r="AH183" s="172">
        <f>MAX(VLOOKUP($C183,Calc_OppAtt!$A$47:$AM$66,AH$2+1,FALSE),VLOOKUP($D183,Calc_OppAtt!$A$47:$AM$66,AH$2+1,FALSE))</f>
        <v>1.021610951</v>
      </c>
      <c r="AI183" s="172">
        <f>MAX(VLOOKUP($C183,Calc_OppAtt!$A$47:$AM$66,AI$2+1,FALSE),VLOOKUP($D183,Calc_OppAtt!$A$47:$AM$66,AI$2+1,FALSE))</f>
        <v>1.218074681</v>
      </c>
      <c r="AJ183" s="172">
        <f>MAX(VLOOKUP($C183,Calc_OppAtt!$A$47:$AM$66,AJ$2+1,FALSE),VLOOKUP($D183,Calc_OppAtt!$A$47:$AM$66,AJ$2+1,FALSE))</f>
        <v>0.9823179059</v>
      </c>
      <c r="AK183" s="172">
        <f>MAX(VLOOKUP($C183,Calc_OppAtt!$A$47:$AM$66,AK$2+1,FALSE),VLOOKUP($D183,Calc_OppAtt!$A$47:$AM$66,AK$2+1,FALSE))</f>
        <v>1.139489338</v>
      </c>
      <c r="AL183" s="172">
        <f>MAX(VLOOKUP($C183,Calc_OppAtt!$A$47:$AM$66,AL$2+1,FALSE),VLOOKUP($D183,Calc_OppAtt!$A$47:$AM$66,AL$2+1,FALSE))</f>
        <v>1.296660024</v>
      </c>
      <c r="AM183" s="172">
        <f>MAX(VLOOKUP($C183,Calc_OppAtt!$A$47:$AM$66,AM$2+1,FALSE),VLOOKUP($D183,Calc_OppAtt!$A$47:$AM$66,AM$2+1,FALSE))</f>
        <v>0.6679765344</v>
      </c>
      <c r="AN183" s="172">
        <f>MAX(VLOOKUP($C183,Calc_OppAtt!$A$47:$AM$66,AN$2+1,FALSE),VLOOKUP($D183,Calc_OppAtt!$A$47:$AM$66,AN$2+1,FALSE))</f>
        <v>1.65029444</v>
      </c>
      <c r="AO183" s="172">
        <f>MAX(VLOOKUP($C183,Calc_OppAtt!$A$47:$AM$66,AO$2+1,FALSE),VLOOKUP($D183,Calc_OppAtt!$A$47:$AM$66,AO$2+1,FALSE))</f>
        <v>1.178781636</v>
      </c>
      <c r="AP183" s="172">
        <f>MAX(VLOOKUP($C183,Calc_OppAtt!$A$47:$AM$66,AP$2+1,FALSE),VLOOKUP($D183,Calc_OppAtt!$A$47:$AM$66,AP$2+1,FALSE))</f>
        <v>1.414538412</v>
      </c>
      <c r="AQ183" s="170"/>
      <c r="AR183" s="170"/>
    </row>
    <row r="184" ht="12.75" customHeight="1">
      <c r="A184" s="170">
        <f t="shared" si="1"/>
        <v>16</v>
      </c>
      <c r="B184" s="170">
        <f t="shared" si="2"/>
        <v>18</v>
      </c>
      <c r="C184" s="140" t="str">
        <f t="array" ref="C184">INDEX(Fixtures!$A$2:$A$21,A184)</f>
        <v>Southampton</v>
      </c>
      <c r="D184" s="140" t="str">
        <f t="array" ref="D184">INDEX(Fixtures!$A$2:$A$21,B184)</f>
        <v>Watford</v>
      </c>
      <c r="E184" s="172">
        <f>MAX(VLOOKUP($C184,Calc_OppAtt!$A$47:$AM$66,E$2+1,FALSE),VLOOKUP($D184,Calc_OppAtt!$A$47:$AM$66,E$2+1,FALSE))</f>
        <v>1.139489338</v>
      </c>
      <c r="F184" s="172">
        <f>MAX(VLOOKUP($C184,Calc_OppAtt!$A$47:$AM$66,F$2+1,FALSE),VLOOKUP($D184,Calc_OppAtt!$A$47:$AM$66,F$2+1,FALSE))</f>
        <v>0.8644402649</v>
      </c>
      <c r="G184" s="172">
        <f>MAX(VLOOKUP($C184,Calc_OppAtt!$A$47:$AM$66,G$2+1,FALSE),VLOOKUP($D184,Calc_OppAtt!$A$47:$AM$66,G$2+1,FALSE))</f>
        <v>1.493123755</v>
      </c>
      <c r="H184" s="172">
        <f>MAX(VLOOKUP($C184,Calc_OppAtt!$A$47:$AM$66,H$2+1,FALSE),VLOOKUP($D184,Calc_OppAtt!$A$47:$AM$66,H$2+1,FALSE))</f>
        <v>1.060903995</v>
      </c>
      <c r="I184" s="172">
        <f>MAX(VLOOKUP($C184,Calc_OppAtt!$A$47:$AM$66,I$2+1,FALSE),VLOOKUP($D184,Calc_OppAtt!$A$47:$AM$66,I$2+1,FALSE))</f>
        <v>1.139489338</v>
      </c>
      <c r="J184" s="172">
        <f>MAX(VLOOKUP($C184,Calc_OppAtt!$A$47:$AM$66,J$2+1,FALSE),VLOOKUP($D184,Calc_OppAtt!$A$47:$AM$66,J$2+1,FALSE))</f>
        <v>1.04</v>
      </c>
      <c r="K184" s="172">
        <f>MAX(VLOOKUP($C184,Calc_OppAtt!$A$47:$AM$66,K$2+1,FALSE),VLOOKUP($D184,Calc_OppAtt!$A$47:$AM$66,K$2+1,FALSE))</f>
        <v>1.101176471</v>
      </c>
      <c r="L184" s="172">
        <f>MAX(VLOOKUP($C184,Calc_OppAtt!$A$47:$AM$66,L$2+1,FALSE),VLOOKUP($D184,Calc_OppAtt!$A$47:$AM$66,L$2+1,FALSE))</f>
        <v>1.218074681</v>
      </c>
      <c r="M184" s="172">
        <f>MAX(VLOOKUP($C184,Calc_OppAtt!$A$47:$AM$66,M$2+1,FALSE),VLOOKUP($D184,Calc_OppAtt!$A$47:$AM$66,M$2+1,FALSE))</f>
        <v>1.178781636</v>
      </c>
      <c r="N184" s="172">
        <f>MAX(VLOOKUP($C184,Calc_OppAtt!$A$47:$AM$66,N$2+1,FALSE),VLOOKUP($D184,Calc_OppAtt!$A$47:$AM$66,N$2+1,FALSE))</f>
        <v>1.296660024</v>
      </c>
      <c r="O184" s="172">
        <f>MAX(VLOOKUP($C184,Calc_OppAtt!$A$47:$AM$66,O$2+1,FALSE),VLOOKUP($D184,Calc_OppAtt!$A$47:$AM$66,O$2+1,FALSE))</f>
        <v>0.6679765344</v>
      </c>
      <c r="P184" s="172">
        <f>MAX(VLOOKUP($C184,Calc_OppAtt!$A$47:$AM$66,P$2+1,FALSE),VLOOKUP($D184,Calc_OppAtt!$A$47:$AM$66,P$2+1,FALSE))</f>
        <v>1.296660024</v>
      </c>
      <c r="Q184" s="172">
        <f>MAX(VLOOKUP($C184,Calc_OppAtt!$A$47:$AM$66,Q$2+1,FALSE),VLOOKUP($D184,Calc_OppAtt!$A$47:$AM$66,Q$2+1,FALSE))</f>
        <v>1.100196294</v>
      </c>
      <c r="R184" s="172">
        <f>MAX(VLOOKUP($C184,Calc_OppAtt!$A$47:$AM$66,R$2+1,FALSE),VLOOKUP($D184,Calc_OppAtt!$A$47:$AM$66,R$2+1,FALSE))</f>
        <v>0.8644402649</v>
      </c>
      <c r="S184" s="172">
        <f>MAX(VLOOKUP($C184,Calc_OppAtt!$A$47:$AM$66,S$2+1,FALSE),VLOOKUP($D184,Calc_OppAtt!$A$47:$AM$66,S$2+1,FALSE))</f>
        <v>0.6286834896</v>
      </c>
      <c r="T184" s="172">
        <f>MAX(VLOOKUP($C184,Calc_OppAtt!$A$47:$AM$66,T$2+1,FALSE),VLOOKUP($D184,Calc_OppAtt!$A$47:$AM$66,T$2+1,FALSE))</f>
        <v>0.9788235294</v>
      </c>
      <c r="U184" s="172">
        <f>MAX(VLOOKUP($C184,Calc_OppAtt!$A$47:$AM$66,U$2+1,FALSE),VLOOKUP($D184,Calc_OppAtt!$A$47:$AM$66,U$2+1,FALSE))</f>
        <v>1.218074681</v>
      </c>
      <c r="V184" s="172">
        <f>MAX(VLOOKUP($C184,Calc_OppAtt!$A$47:$AM$66,V$2+1,FALSE),VLOOKUP($D184,Calc_OppAtt!$A$47:$AM$66,V$2+1,FALSE))</f>
        <v>1.021610951</v>
      </c>
      <c r="W184" s="172">
        <f>MAX(VLOOKUP($C184,Calc_OppAtt!$A$47:$AM$66,W$2+1,FALSE),VLOOKUP($D184,Calc_OppAtt!$A$47:$AM$66,W$2+1,FALSE))</f>
        <v>1.65029444</v>
      </c>
      <c r="X184" s="172">
        <f>MAX(VLOOKUP($C184,Calc_OppAtt!$A$47:$AM$66,X$2+1,FALSE),VLOOKUP($D184,Calc_OppAtt!$A$47:$AM$66,X$2+1,FALSE))</f>
        <v>1.178781636</v>
      </c>
      <c r="Y184" s="172">
        <f>MAX(VLOOKUP($C184,Calc_OppAtt!$A$47:$AM$66,Y$2+1,FALSE),VLOOKUP($D184,Calc_OppAtt!$A$47:$AM$66,Y$2+1,FALSE))</f>
        <v>1.178781636</v>
      </c>
      <c r="Z184" s="172">
        <f>MAX(VLOOKUP($C184,Calc_OppAtt!$A$47:$AM$66,Z$2+1,FALSE),VLOOKUP($D184,Calc_OppAtt!$A$47:$AM$66,Z$2+1,FALSE))</f>
        <v>1.060903995</v>
      </c>
      <c r="AA184" s="172">
        <f>MAX(VLOOKUP($C184,Calc_OppAtt!$A$47:$AM$66,AA$2+1,FALSE),VLOOKUP($D184,Calc_OppAtt!$A$47:$AM$66,AA$2+1,FALSE))</f>
        <v>1.414538412</v>
      </c>
      <c r="AB184" s="172">
        <f>MAX(VLOOKUP($C184,Calc_OppAtt!$A$47:$AM$66,AB$2+1,FALSE),VLOOKUP($D184,Calc_OppAtt!$A$47:$AM$66,AB$2+1,FALSE))</f>
        <v>1.100196294</v>
      </c>
      <c r="AC184" s="172">
        <f>MAX(VLOOKUP($C184,Calc_OppAtt!$A$47:$AM$66,AC$2+1,FALSE),VLOOKUP($D184,Calc_OppAtt!$A$47:$AM$66,AC$2+1,FALSE))</f>
        <v>0.9823179059</v>
      </c>
      <c r="AD184" s="172">
        <f>MAX(VLOOKUP($C184,Calc_OppAtt!$A$47:$AM$66,AD$2+1,FALSE),VLOOKUP($D184,Calc_OppAtt!$A$47:$AM$66,AD$2+1,FALSE))</f>
        <v>1.414538412</v>
      </c>
      <c r="AE184" s="172">
        <f>MAX(VLOOKUP($C184,Calc_OppAtt!$A$47:$AM$66,AE$2+1,FALSE),VLOOKUP($D184,Calc_OppAtt!$A$47:$AM$66,AE$2+1,FALSE))</f>
        <v>0.9788235294</v>
      </c>
      <c r="AF184" s="172">
        <f>MAX(VLOOKUP($C184,Calc_OppAtt!$A$47:$AM$66,AF$2+1,FALSE),VLOOKUP($D184,Calc_OppAtt!$A$47:$AM$66,AF$2+1,FALSE))</f>
        <v>1.475821918</v>
      </c>
      <c r="AG184" s="172">
        <f>MAX(VLOOKUP($C184,Calc_OppAtt!$A$47:$AM$66,AG$2+1,FALSE),VLOOKUP($D184,Calc_OppAtt!$A$47:$AM$66,AG$2+1,FALSE))</f>
        <v>1.493123755</v>
      </c>
      <c r="AH184" s="172">
        <f>MAX(VLOOKUP($C184,Calc_OppAtt!$A$47:$AM$66,AH$2+1,FALSE),VLOOKUP($D184,Calc_OppAtt!$A$47:$AM$66,AH$2+1,FALSE))</f>
        <v>0.785854922</v>
      </c>
      <c r="AI184" s="172">
        <f>MAX(VLOOKUP($C184,Calc_OppAtt!$A$47:$AM$66,AI$2+1,FALSE),VLOOKUP($D184,Calc_OppAtt!$A$47:$AM$66,AI$2+1,FALSE))</f>
        <v>1.218074681</v>
      </c>
      <c r="AJ184" s="172">
        <f>MAX(VLOOKUP($C184,Calc_OppAtt!$A$47:$AM$66,AJ$2+1,FALSE),VLOOKUP($D184,Calc_OppAtt!$A$47:$AM$66,AJ$2+1,FALSE))</f>
        <v>0.9823179059</v>
      </c>
      <c r="AK184" s="172">
        <f>MAX(VLOOKUP($C184,Calc_OppAtt!$A$47:$AM$66,AK$2+1,FALSE),VLOOKUP($D184,Calc_OppAtt!$A$47:$AM$66,AK$2+1,FALSE))</f>
        <v>1.475821918</v>
      </c>
      <c r="AL184" s="172">
        <f>MAX(VLOOKUP($C184,Calc_OppAtt!$A$47:$AM$66,AL$2+1,FALSE),VLOOKUP($D184,Calc_OppAtt!$A$47:$AM$66,AL$2+1,FALSE))</f>
        <v>1.218074681</v>
      </c>
      <c r="AM184" s="172">
        <f>MAX(VLOOKUP($C184,Calc_OppAtt!$A$47:$AM$66,AM$2+1,FALSE),VLOOKUP($D184,Calc_OppAtt!$A$47:$AM$66,AM$2+1,FALSE))</f>
        <v>0.9823179059</v>
      </c>
      <c r="AN184" s="172">
        <f>MAX(VLOOKUP($C184,Calc_OppAtt!$A$47:$AM$66,AN$2+1,FALSE),VLOOKUP($D184,Calc_OppAtt!$A$47:$AM$66,AN$2+1,FALSE))</f>
        <v>1.218074681</v>
      </c>
      <c r="AO184" s="172">
        <f>MAX(VLOOKUP($C184,Calc_OppAtt!$A$47:$AM$66,AO$2+1,FALSE),VLOOKUP($D184,Calc_OppAtt!$A$47:$AM$66,AO$2+1,FALSE))</f>
        <v>1.021610951</v>
      </c>
      <c r="AP184" s="172">
        <f>MAX(VLOOKUP($C184,Calc_OppAtt!$A$47:$AM$66,AP$2+1,FALSE),VLOOKUP($D184,Calc_OppAtt!$A$47:$AM$66,AP$2+1,FALSE))</f>
        <v>1.65029444</v>
      </c>
      <c r="AQ184" s="170"/>
      <c r="AR184" s="170"/>
    </row>
    <row r="185" ht="12.75" customHeight="1">
      <c r="A185" s="170">
        <f t="shared" si="1"/>
        <v>16</v>
      </c>
      <c r="B185" s="170">
        <f t="shared" si="2"/>
        <v>19</v>
      </c>
      <c r="C185" s="140" t="str">
        <f t="array" ref="C185">INDEX(Fixtures!$A$2:$A$21,A185)</f>
        <v>Southampton</v>
      </c>
      <c r="D185" s="140" t="str">
        <f t="array" ref="D185">INDEX(Fixtures!$A$2:$A$21,B185)</f>
        <v>West Ham</v>
      </c>
      <c r="E185" s="172">
        <f>MAX(VLOOKUP($C185,Calc_OppAtt!$A$47:$AM$66,E$2+1,FALSE),VLOOKUP($D185,Calc_OppAtt!$A$47:$AM$66,E$2+1,FALSE))</f>
        <v>0.8644402649</v>
      </c>
      <c r="F185" s="172">
        <f>MAX(VLOOKUP($C185,Calc_OppAtt!$A$47:$AM$66,F$2+1,FALSE),VLOOKUP($D185,Calc_OppAtt!$A$47:$AM$66,F$2+1,FALSE))</f>
        <v>1.218074681</v>
      </c>
      <c r="G185" s="172">
        <f>MAX(VLOOKUP($C185,Calc_OppAtt!$A$47:$AM$66,G$2+1,FALSE),VLOOKUP($D185,Calc_OppAtt!$A$47:$AM$66,G$2+1,FALSE))</f>
        <v>1.493123755</v>
      </c>
      <c r="H185" s="172">
        <f>MAX(VLOOKUP($C185,Calc_OppAtt!$A$47:$AM$66,H$2+1,FALSE),VLOOKUP($D185,Calc_OppAtt!$A$47:$AM$66,H$2+1,FALSE))</f>
        <v>1.06869863</v>
      </c>
      <c r="I185" s="172">
        <f>MAX(VLOOKUP($C185,Calc_OppAtt!$A$47:$AM$66,I$2+1,FALSE),VLOOKUP($D185,Calc_OppAtt!$A$47:$AM$66,I$2+1,FALSE))</f>
        <v>1.139489338</v>
      </c>
      <c r="J185" s="172">
        <f>MAX(VLOOKUP($C185,Calc_OppAtt!$A$47:$AM$66,J$2+1,FALSE),VLOOKUP($D185,Calc_OppAtt!$A$47:$AM$66,J$2+1,FALSE))</f>
        <v>0.8644402649</v>
      </c>
      <c r="K185" s="172">
        <f>MAX(VLOOKUP($C185,Calc_OppAtt!$A$47:$AM$66,K$2+1,FALSE),VLOOKUP($D185,Calc_OppAtt!$A$47:$AM$66,K$2+1,FALSE))</f>
        <v>1.101176471</v>
      </c>
      <c r="L185" s="172">
        <f>MAX(VLOOKUP($C185,Calc_OppAtt!$A$47:$AM$66,L$2+1,FALSE),VLOOKUP($D185,Calc_OppAtt!$A$47:$AM$66,L$2+1,FALSE))</f>
        <v>0.9823179059</v>
      </c>
      <c r="M185" s="172">
        <f>MAX(VLOOKUP($C185,Calc_OppAtt!$A$47:$AM$66,M$2+1,FALSE),VLOOKUP($D185,Calc_OppAtt!$A$47:$AM$66,M$2+1,FALSE))</f>
        <v>1.178781636</v>
      </c>
      <c r="N185" s="172">
        <f>MAX(VLOOKUP($C185,Calc_OppAtt!$A$47:$AM$66,N$2+1,FALSE),VLOOKUP($D185,Calc_OppAtt!$A$47:$AM$66,N$2+1,FALSE))</f>
        <v>1.178781636</v>
      </c>
      <c r="O185" s="172">
        <f>MAX(VLOOKUP($C185,Calc_OppAtt!$A$47:$AM$66,O$2+1,FALSE),VLOOKUP($D185,Calc_OppAtt!$A$47:$AM$66,O$2+1,FALSE))</f>
        <v>0.8644402649</v>
      </c>
      <c r="P185" s="172">
        <f>MAX(VLOOKUP($C185,Calc_OppAtt!$A$47:$AM$66,P$2+1,FALSE),VLOOKUP($D185,Calc_OppAtt!$A$47:$AM$66,P$2+1,FALSE))</f>
        <v>1.296660024</v>
      </c>
      <c r="Q185" s="172">
        <f>MAX(VLOOKUP($C185,Calc_OppAtt!$A$47:$AM$66,Q$2+1,FALSE),VLOOKUP($D185,Calc_OppAtt!$A$47:$AM$66,Q$2+1,FALSE))</f>
        <v>1.04</v>
      </c>
      <c r="R185" s="172">
        <f>MAX(VLOOKUP($C185,Calc_OppAtt!$A$47:$AM$66,R$2+1,FALSE),VLOOKUP($D185,Calc_OppAtt!$A$47:$AM$66,R$2+1,FALSE))</f>
        <v>0.7465618773</v>
      </c>
      <c r="S185" s="172">
        <f>MAX(VLOOKUP($C185,Calc_OppAtt!$A$47:$AM$66,S$2+1,FALSE),VLOOKUP($D185,Calc_OppAtt!$A$47:$AM$66,S$2+1,FALSE))</f>
        <v>1.170479452</v>
      </c>
      <c r="T185" s="172">
        <f>MAX(VLOOKUP($C185,Calc_OppAtt!$A$47:$AM$66,T$2+1,FALSE),VLOOKUP($D185,Calc_OppAtt!$A$47:$AM$66,T$2+1,FALSE))</f>
        <v>1.100196294</v>
      </c>
      <c r="U185" s="172">
        <f>MAX(VLOOKUP($C185,Calc_OppAtt!$A$47:$AM$66,U$2+1,FALSE),VLOOKUP($D185,Calc_OppAtt!$A$47:$AM$66,U$2+1,FALSE))</f>
        <v>1.218074681</v>
      </c>
      <c r="V185" s="172">
        <f>MAX(VLOOKUP($C185,Calc_OppAtt!$A$47:$AM$66,V$2+1,FALSE),VLOOKUP($D185,Calc_OppAtt!$A$47:$AM$66,V$2+1,FALSE))</f>
        <v>1.296660024</v>
      </c>
      <c r="W185" s="172">
        <f>MAX(VLOOKUP($C185,Calc_OppAtt!$A$47:$AM$66,W$2+1,FALSE),VLOOKUP($D185,Calc_OppAtt!$A$47:$AM$66,W$2+1,FALSE))</f>
        <v>1.65029444</v>
      </c>
      <c r="X185" s="172">
        <f>MAX(VLOOKUP($C185,Calc_OppAtt!$A$47:$AM$66,X$2+1,FALSE),VLOOKUP($D185,Calc_OppAtt!$A$47:$AM$66,X$2+1,FALSE))</f>
        <v>0.6679765344</v>
      </c>
      <c r="Y185" s="172">
        <f>MAX(VLOOKUP($C185,Calc_OppAtt!$A$47:$AM$66,Y$2+1,FALSE),VLOOKUP($D185,Calc_OppAtt!$A$47:$AM$66,Y$2+1,FALSE))</f>
        <v>1.139489338</v>
      </c>
      <c r="Z185" s="172">
        <f>MAX(VLOOKUP($C185,Calc_OppAtt!$A$47:$AM$66,Z$2+1,FALSE),VLOOKUP($D185,Calc_OppAtt!$A$47:$AM$66,Z$2+1,FALSE))</f>
        <v>1.218074681</v>
      </c>
      <c r="AA185" s="172">
        <f>MAX(VLOOKUP($C185,Calc_OppAtt!$A$47:$AM$66,AA$2+1,FALSE),VLOOKUP($D185,Calc_OppAtt!$A$47:$AM$66,AA$2+1,FALSE))</f>
        <v>1.414538412</v>
      </c>
      <c r="AB185" s="172">
        <f>MAX(VLOOKUP($C185,Calc_OppAtt!$A$47:$AM$66,AB$2+1,FALSE),VLOOKUP($D185,Calc_OppAtt!$A$47:$AM$66,AB$2+1,FALSE))</f>
        <v>1.101176471</v>
      </c>
      <c r="AC185" s="172">
        <f>MAX(VLOOKUP($C185,Calc_OppAtt!$A$47:$AM$66,AC$2+1,FALSE),VLOOKUP($D185,Calc_OppAtt!$A$47:$AM$66,AC$2+1,FALSE))</f>
        <v>1.100196294</v>
      </c>
      <c r="AD185" s="172">
        <f>MAX(VLOOKUP($C185,Calc_OppAtt!$A$47:$AM$66,AD$2+1,FALSE),VLOOKUP($D185,Calc_OppAtt!$A$47:$AM$66,AD$2+1,FALSE))</f>
        <v>1.170479452</v>
      </c>
      <c r="AE185" s="172">
        <f>MAX(VLOOKUP($C185,Calc_OppAtt!$A$47:$AM$66,AE$2+1,FALSE),VLOOKUP($D185,Calc_OppAtt!$A$47:$AM$66,AE$2+1,FALSE))</f>
        <v>1.475821918</v>
      </c>
      <c r="AF185" s="172">
        <f>MAX(VLOOKUP($C185,Calc_OppAtt!$A$47:$AM$66,AF$2+1,FALSE),VLOOKUP($D185,Calc_OppAtt!$A$47:$AM$66,AF$2+1,FALSE))</f>
        <v>1.475821918</v>
      </c>
      <c r="AG185" s="172">
        <f>MAX(VLOOKUP($C185,Calc_OppAtt!$A$47:$AM$66,AG$2+1,FALSE),VLOOKUP($D185,Calc_OppAtt!$A$47:$AM$66,AG$2+1,FALSE))</f>
        <v>1.178781636</v>
      </c>
      <c r="AH185" s="172">
        <f>MAX(VLOOKUP($C185,Calc_OppAtt!$A$47:$AM$66,AH$2+1,FALSE),VLOOKUP($D185,Calc_OppAtt!$A$47:$AM$66,AH$2+1,FALSE))</f>
        <v>0.9788235294</v>
      </c>
      <c r="AI185" s="172">
        <f>MAX(VLOOKUP($C185,Calc_OppAtt!$A$47:$AM$66,AI$2+1,FALSE),VLOOKUP($D185,Calc_OppAtt!$A$47:$AM$66,AI$2+1,FALSE))</f>
        <v>1.296660024</v>
      </c>
      <c r="AJ185" s="172">
        <f>MAX(VLOOKUP($C185,Calc_OppAtt!$A$47:$AM$66,AJ$2+1,FALSE),VLOOKUP($D185,Calc_OppAtt!$A$47:$AM$66,AJ$2+1,FALSE))</f>
        <v>1.414538412</v>
      </c>
      <c r="AK185" s="172">
        <f>MAX(VLOOKUP($C185,Calc_OppAtt!$A$47:$AM$66,AK$2+1,FALSE),VLOOKUP($D185,Calc_OppAtt!$A$47:$AM$66,AK$2+1,FALSE))</f>
        <v>1.100196294</v>
      </c>
      <c r="AL185" s="172">
        <f>MAX(VLOOKUP($C185,Calc_OppAtt!$A$47:$AM$66,AL$2+1,FALSE),VLOOKUP($D185,Calc_OppAtt!$A$47:$AM$66,AL$2+1,FALSE))</f>
        <v>1.06869863</v>
      </c>
      <c r="AM185" s="172">
        <f>MAX(VLOOKUP($C185,Calc_OppAtt!$A$47:$AM$66,AM$2+1,FALSE),VLOOKUP($D185,Calc_OppAtt!$A$47:$AM$66,AM$2+1,FALSE))</f>
        <v>1.493123755</v>
      </c>
      <c r="AN185" s="172">
        <f>MAX(VLOOKUP($C185,Calc_OppAtt!$A$47:$AM$66,AN$2+1,FALSE),VLOOKUP($D185,Calc_OppAtt!$A$47:$AM$66,AN$2+1,FALSE))</f>
        <v>1.218074681</v>
      </c>
      <c r="AO185" s="172">
        <f>MAX(VLOOKUP($C185,Calc_OppAtt!$A$47:$AM$66,AO$2+1,FALSE),VLOOKUP($D185,Calc_OppAtt!$A$47:$AM$66,AO$2+1,FALSE))</f>
        <v>1.178781636</v>
      </c>
      <c r="AP185" s="172">
        <f>MAX(VLOOKUP($C185,Calc_OppAtt!$A$47:$AM$66,AP$2+1,FALSE),VLOOKUP($D185,Calc_OppAtt!$A$47:$AM$66,AP$2+1,FALSE))</f>
        <v>1.296660024</v>
      </c>
      <c r="AQ185" s="170"/>
      <c r="AR185" s="170"/>
    </row>
    <row r="186" ht="12.75" customHeight="1">
      <c r="A186" s="170">
        <f t="shared" si="1"/>
        <v>16</v>
      </c>
      <c r="B186" s="170">
        <f t="shared" si="2"/>
        <v>20</v>
      </c>
      <c r="C186" s="140" t="str">
        <f t="array" ref="C186">INDEX(Fixtures!$A$2:$A$21,A186)</f>
        <v>Southampton</v>
      </c>
      <c r="D186" s="140" t="str">
        <f t="array" ref="D186">INDEX(Fixtures!$A$2:$A$21,B186)</f>
        <v>Wolves</v>
      </c>
      <c r="E186" s="172">
        <f>MAX(VLOOKUP($C186,Calc_OppAtt!$A$47:$AM$66,E$2+1,FALSE),VLOOKUP($D186,Calc_OppAtt!$A$47:$AM$66,E$2+1,FALSE))</f>
        <v>1.414538412</v>
      </c>
      <c r="F186" s="172">
        <f>MAX(VLOOKUP($C186,Calc_OppAtt!$A$47:$AM$66,F$2+1,FALSE),VLOOKUP($D186,Calc_OppAtt!$A$47:$AM$66,F$2+1,FALSE))</f>
        <v>0.8644402649</v>
      </c>
      <c r="G186" s="172">
        <f>MAX(VLOOKUP($C186,Calc_OppAtt!$A$47:$AM$66,G$2+1,FALSE),VLOOKUP($D186,Calc_OppAtt!$A$47:$AM$66,G$2+1,FALSE))</f>
        <v>1.493123755</v>
      </c>
      <c r="H186" s="172">
        <f>MAX(VLOOKUP($C186,Calc_OppAtt!$A$47:$AM$66,H$2+1,FALSE),VLOOKUP($D186,Calc_OppAtt!$A$47:$AM$66,H$2+1,FALSE))</f>
        <v>1.060903995</v>
      </c>
      <c r="I186" s="172">
        <f>MAX(VLOOKUP($C186,Calc_OppAtt!$A$47:$AM$66,I$2+1,FALSE),VLOOKUP($D186,Calc_OppAtt!$A$47:$AM$66,I$2+1,FALSE))</f>
        <v>1.139489338</v>
      </c>
      <c r="J186" s="172">
        <f>MAX(VLOOKUP($C186,Calc_OppAtt!$A$47:$AM$66,J$2+1,FALSE),VLOOKUP($D186,Calc_OppAtt!$A$47:$AM$66,J$2+1,FALSE))</f>
        <v>0.392927461</v>
      </c>
      <c r="K186" s="172">
        <f>MAX(VLOOKUP($C186,Calc_OppAtt!$A$47:$AM$66,K$2+1,FALSE),VLOOKUP($D186,Calc_OppAtt!$A$47:$AM$66,K$2+1,FALSE))</f>
        <v>1.178781636</v>
      </c>
      <c r="L186" s="172">
        <f>MAX(VLOOKUP($C186,Calc_OppAtt!$A$47:$AM$66,L$2+1,FALSE),VLOOKUP($D186,Calc_OppAtt!$A$47:$AM$66,L$2+1,FALSE))</f>
        <v>1.060903995</v>
      </c>
      <c r="M186" s="172">
        <f>MAX(VLOOKUP($C186,Calc_OppAtt!$A$47:$AM$66,M$2+1,FALSE),VLOOKUP($D186,Calc_OppAtt!$A$47:$AM$66,M$2+1,FALSE))</f>
        <v>1.296660024</v>
      </c>
      <c r="N186" s="172">
        <f>MAX(VLOOKUP($C186,Calc_OppAtt!$A$47:$AM$66,N$2+1,FALSE),VLOOKUP($D186,Calc_OppAtt!$A$47:$AM$66,N$2+1,FALSE))</f>
        <v>1.178781636</v>
      </c>
      <c r="O186" s="172">
        <f>MAX(VLOOKUP($C186,Calc_OppAtt!$A$47:$AM$66,O$2+1,FALSE),VLOOKUP($D186,Calc_OppAtt!$A$47:$AM$66,O$2+1,FALSE))</f>
        <v>0.785854922</v>
      </c>
      <c r="P186" s="172">
        <f>MAX(VLOOKUP($C186,Calc_OppAtt!$A$47:$AM$66,P$2+1,FALSE),VLOOKUP($D186,Calc_OppAtt!$A$47:$AM$66,P$2+1,FALSE))</f>
        <v>1.296660024</v>
      </c>
      <c r="Q186" s="172">
        <f>MAX(VLOOKUP($C186,Calc_OppAtt!$A$47:$AM$66,Q$2+1,FALSE),VLOOKUP($D186,Calc_OppAtt!$A$47:$AM$66,Q$2+1,FALSE))</f>
        <v>1.296660024</v>
      </c>
      <c r="R186" s="172">
        <f>MAX(VLOOKUP($C186,Calc_OppAtt!$A$47:$AM$66,R$2+1,FALSE),VLOOKUP($D186,Calc_OppAtt!$A$47:$AM$66,R$2+1,FALSE))</f>
        <v>0.9788235294</v>
      </c>
      <c r="S186" s="172">
        <f>MAX(VLOOKUP($C186,Calc_OppAtt!$A$47:$AM$66,S$2+1,FALSE),VLOOKUP($D186,Calc_OppAtt!$A$47:$AM$66,S$2+1,FALSE))</f>
        <v>0.8644402649</v>
      </c>
      <c r="T186" s="172">
        <f>MAX(VLOOKUP($C186,Calc_OppAtt!$A$47:$AM$66,T$2+1,FALSE),VLOOKUP($D186,Calc_OppAtt!$A$47:$AM$66,T$2+1,FALSE))</f>
        <v>0.9788235294</v>
      </c>
      <c r="U186" s="172">
        <f>MAX(VLOOKUP($C186,Calc_OppAtt!$A$47:$AM$66,U$2+1,FALSE),VLOOKUP($D186,Calc_OppAtt!$A$47:$AM$66,U$2+1,FALSE))</f>
        <v>1.218074681</v>
      </c>
      <c r="V186" s="172">
        <f>MAX(VLOOKUP($C186,Calc_OppAtt!$A$47:$AM$66,V$2+1,FALSE),VLOOKUP($D186,Calc_OppAtt!$A$47:$AM$66,V$2+1,FALSE))</f>
        <v>1.100196294</v>
      </c>
      <c r="W186" s="172">
        <f>MAX(VLOOKUP($C186,Calc_OppAtt!$A$47:$AM$66,W$2+1,FALSE),VLOOKUP($D186,Calc_OppAtt!$A$47:$AM$66,W$2+1,FALSE))</f>
        <v>1.65029444</v>
      </c>
      <c r="X186" s="172">
        <f>MAX(VLOOKUP($C186,Calc_OppAtt!$A$47:$AM$66,X$2+1,FALSE),VLOOKUP($D186,Calc_OppAtt!$A$47:$AM$66,X$2+1,FALSE))</f>
        <v>0.6286834896</v>
      </c>
      <c r="Y186" s="172">
        <f>MAX(VLOOKUP($C186,Calc_OppAtt!$A$47:$AM$66,Y$2+1,FALSE),VLOOKUP($D186,Calc_OppAtt!$A$47:$AM$66,Y$2+1,FALSE))</f>
        <v>1.100196294</v>
      </c>
      <c r="Z186" s="172">
        <f>MAX(VLOOKUP($C186,Calc_OppAtt!$A$47:$AM$66,Z$2+1,FALSE),VLOOKUP($D186,Calc_OppAtt!$A$47:$AM$66,Z$2+1,FALSE))</f>
        <v>0.8644402649</v>
      </c>
      <c r="AA186" s="172">
        <f>MAX(VLOOKUP($C186,Calc_OppAtt!$A$47:$AM$66,AA$2+1,FALSE),VLOOKUP($D186,Calc_OppAtt!$A$47:$AM$66,AA$2+1,FALSE))</f>
        <v>1.493123755</v>
      </c>
      <c r="AB186" s="172">
        <f>MAX(VLOOKUP($C186,Calc_OppAtt!$A$47:$AM$66,AB$2+1,FALSE),VLOOKUP($D186,Calc_OppAtt!$A$47:$AM$66,AB$2+1,FALSE))</f>
        <v>1.65029444</v>
      </c>
      <c r="AC186" s="172">
        <f>MAX(VLOOKUP($C186,Calc_OppAtt!$A$47:$AM$66,AC$2+1,FALSE),VLOOKUP($D186,Calc_OppAtt!$A$47:$AM$66,AC$2+1,FALSE))</f>
        <v>0.8644402649</v>
      </c>
      <c r="AD186" s="172">
        <f>MAX(VLOOKUP($C186,Calc_OppAtt!$A$47:$AM$66,AD$2+1,FALSE),VLOOKUP($D186,Calc_OppAtt!$A$47:$AM$66,AD$2+1,FALSE))</f>
        <v>1.178781636</v>
      </c>
      <c r="AE186" s="172">
        <f>MAX(VLOOKUP($C186,Calc_OppAtt!$A$47:$AM$66,AE$2+1,FALSE),VLOOKUP($D186,Calc_OppAtt!$A$47:$AM$66,AE$2+1,FALSE))</f>
        <v>1.178781636</v>
      </c>
      <c r="AF186" s="172">
        <f>MAX(VLOOKUP($C186,Calc_OppAtt!$A$47:$AM$66,AF$2+1,FALSE),VLOOKUP($D186,Calc_OppAtt!$A$47:$AM$66,AF$2+1,FALSE))</f>
        <v>1.475821918</v>
      </c>
      <c r="AG186" s="172">
        <f>MAX(VLOOKUP($C186,Calc_OppAtt!$A$47:$AM$66,AG$2+1,FALSE),VLOOKUP($D186,Calc_OppAtt!$A$47:$AM$66,AG$2+1,FALSE))</f>
        <v>1.170479452</v>
      </c>
      <c r="AH186" s="172">
        <f>MAX(VLOOKUP($C186,Calc_OppAtt!$A$47:$AM$66,AH$2+1,FALSE),VLOOKUP($D186,Calc_OppAtt!$A$47:$AM$66,AH$2+1,FALSE))</f>
        <v>0.785854922</v>
      </c>
      <c r="AI186" s="172">
        <f>MAX(VLOOKUP($C186,Calc_OppAtt!$A$47:$AM$66,AI$2+1,FALSE),VLOOKUP($D186,Calc_OppAtt!$A$47:$AM$66,AI$2+1,FALSE))</f>
        <v>1.218074681</v>
      </c>
      <c r="AJ186" s="172">
        <f>MAX(VLOOKUP($C186,Calc_OppAtt!$A$47:$AM$66,AJ$2+1,FALSE),VLOOKUP($D186,Calc_OppAtt!$A$47:$AM$66,AJ$2+1,FALSE))</f>
        <v>0.9823179059</v>
      </c>
      <c r="AK186" s="172">
        <f>MAX(VLOOKUP($C186,Calc_OppAtt!$A$47:$AM$66,AK$2+1,FALSE),VLOOKUP($D186,Calc_OppAtt!$A$47:$AM$66,AK$2+1,FALSE))</f>
        <v>1.100196294</v>
      </c>
      <c r="AL186" s="172">
        <f>MAX(VLOOKUP($C186,Calc_OppAtt!$A$47:$AM$66,AL$2+1,FALSE),VLOOKUP($D186,Calc_OppAtt!$A$47:$AM$66,AL$2+1,FALSE))</f>
        <v>1.06869863</v>
      </c>
      <c r="AM186" s="172">
        <f>MAX(VLOOKUP($C186,Calc_OppAtt!$A$47:$AM$66,AM$2+1,FALSE),VLOOKUP($D186,Calc_OppAtt!$A$47:$AM$66,AM$2+1,FALSE))</f>
        <v>1.139489338</v>
      </c>
      <c r="AN186" s="172">
        <f>MAX(VLOOKUP($C186,Calc_OppAtt!$A$47:$AM$66,AN$2+1,FALSE),VLOOKUP($D186,Calc_OppAtt!$A$47:$AM$66,AN$2+1,FALSE))</f>
        <v>1.218074681</v>
      </c>
      <c r="AO186" s="172">
        <f>MAX(VLOOKUP($C186,Calc_OppAtt!$A$47:$AM$66,AO$2+1,FALSE),VLOOKUP($D186,Calc_OppAtt!$A$47:$AM$66,AO$2+1,FALSE))</f>
        <v>1.475821918</v>
      </c>
      <c r="AP186" s="172">
        <f>MAX(VLOOKUP($C186,Calc_OppAtt!$A$47:$AM$66,AP$2+1,FALSE),VLOOKUP($D186,Calc_OppAtt!$A$47:$AM$66,AP$2+1,FALSE))</f>
        <v>1.296660024</v>
      </c>
      <c r="AQ186" s="170"/>
      <c r="AR186" s="170"/>
    </row>
    <row r="187" ht="12.75" customHeight="1">
      <c r="A187" s="170">
        <f t="shared" si="1"/>
        <v>17</v>
      </c>
      <c r="B187" s="170">
        <f t="shared" si="2"/>
        <v>18</v>
      </c>
      <c r="C187" s="140" t="str">
        <f t="array" ref="C187">INDEX(Fixtures!$A$2:$A$21,A187)</f>
        <v>Tottenham</v>
      </c>
      <c r="D187" s="140" t="str">
        <f t="array" ref="D187">INDEX(Fixtures!$A$2:$A$21,B187)</f>
        <v>Watford</v>
      </c>
      <c r="E187" s="172">
        <f>MAX(VLOOKUP($C187,Calc_OppAtt!$A$47:$AM$66,E$2+1,FALSE),VLOOKUP($D187,Calc_OppAtt!$A$47:$AM$66,E$2+1,FALSE))</f>
        <v>1.139489338</v>
      </c>
      <c r="F187" s="172">
        <f>MAX(VLOOKUP($C187,Calc_OppAtt!$A$47:$AM$66,F$2+1,FALSE),VLOOKUP($D187,Calc_OppAtt!$A$47:$AM$66,F$2+1,FALSE))</f>
        <v>1.475821918</v>
      </c>
      <c r="G187" s="172">
        <f>MAX(VLOOKUP($C187,Calc_OppAtt!$A$47:$AM$66,G$2+1,FALSE),VLOOKUP($D187,Calc_OppAtt!$A$47:$AM$66,G$2+1,FALSE))</f>
        <v>1.100196294</v>
      </c>
      <c r="H187" s="172">
        <f>MAX(VLOOKUP($C187,Calc_OppAtt!$A$47:$AM$66,H$2+1,FALSE),VLOOKUP($D187,Calc_OppAtt!$A$47:$AM$66,H$2+1,FALSE))</f>
        <v>1.218074681</v>
      </c>
      <c r="I187" s="172">
        <f>MAX(VLOOKUP($C187,Calc_OppAtt!$A$47:$AM$66,I$2+1,FALSE),VLOOKUP($D187,Calc_OppAtt!$A$47:$AM$66,I$2+1,FALSE))</f>
        <v>1.100196294</v>
      </c>
      <c r="J187" s="172">
        <f>MAX(VLOOKUP($C187,Calc_OppAtt!$A$47:$AM$66,J$2+1,FALSE),VLOOKUP($D187,Calc_OppAtt!$A$47:$AM$66,J$2+1,FALSE))</f>
        <v>1.04</v>
      </c>
      <c r="K187" s="172">
        <f>MAX(VLOOKUP($C187,Calc_OppAtt!$A$47:$AM$66,K$2+1,FALSE),VLOOKUP($D187,Calc_OppAtt!$A$47:$AM$66,K$2+1,FALSE))</f>
        <v>0.9823179059</v>
      </c>
      <c r="L187" s="172">
        <f>MAX(VLOOKUP($C187,Calc_OppAtt!$A$47:$AM$66,L$2+1,FALSE),VLOOKUP($D187,Calc_OppAtt!$A$47:$AM$66,L$2+1,FALSE))</f>
        <v>1.218074681</v>
      </c>
      <c r="M187" s="172">
        <f>MAX(VLOOKUP($C187,Calc_OppAtt!$A$47:$AM$66,M$2+1,FALSE),VLOOKUP($D187,Calc_OppAtt!$A$47:$AM$66,M$2+1,FALSE))</f>
        <v>1.101176471</v>
      </c>
      <c r="N187" s="172">
        <f>MAX(VLOOKUP($C187,Calc_OppAtt!$A$47:$AM$66,N$2+1,FALSE),VLOOKUP($D187,Calc_OppAtt!$A$47:$AM$66,N$2+1,FALSE))</f>
        <v>1.296660024</v>
      </c>
      <c r="O187" s="172">
        <f>MAX(VLOOKUP($C187,Calc_OppAtt!$A$47:$AM$66,O$2+1,FALSE),VLOOKUP($D187,Calc_OppAtt!$A$47:$AM$66,O$2+1,FALSE))</f>
        <v>1.101176471</v>
      </c>
      <c r="P187" s="172">
        <f>MAX(VLOOKUP($C187,Calc_OppAtt!$A$47:$AM$66,P$2+1,FALSE),VLOOKUP($D187,Calc_OppAtt!$A$47:$AM$66,P$2+1,FALSE))</f>
        <v>1.060903995</v>
      </c>
      <c r="Q187" s="172">
        <f>MAX(VLOOKUP($C187,Calc_OppAtt!$A$47:$AM$66,Q$2+1,FALSE),VLOOKUP($D187,Calc_OppAtt!$A$47:$AM$66,Q$2+1,FALSE))</f>
        <v>1.100196294</v>
      </c>
      <c r="R187" s="172">
        <f>MAX(VLOOKUP($C187,Calc_OppAtt!$A$47:$AM$66,R$2+1,FALSE),VLOOKUP($D187,Calc_OppAtt!$A$47:$AM$66,R$2+1,FALSE))</f>
        <v>0.8644402649</v>
      </c>
      <c r="S187" s="172">
        <f>MAX(VLOOKUP($C187,Calc_OppAtt!$A$47:$AM$66,S$2+1,FALSE),VLOOKUP($D187,Calc_OppAtt!$A$47:$AM$66,S$2+1,FALSE))</f>
        <v>1.178781636</v>
      </c>
      <c r="T187" s="172">
        <f>MAX(VLOOKUP($C187,Calc_OppAtt!$A$47:$AM$66,T$2+1,FALSE),VLOOKUP($D187,Calc_OppAtt!$A$47:$AM$66,T$2+1,FALSE))</f>
        <v>0.8644402649</v>
      </c>
      <c r="U187" s="172">
        <f>MAX(VLOOKUP($C187,Calc_OppAtt!$A$47:$AM$66,U$2+1,FALSE),VLOOKUP($D187,Calc_OppAtt!$A$47:$AM$66,U$2+1,FALSE))</f>
        <v>1.170479452</v>
      </c>
      <c r="V187" s="172">
        <f>MAX(VLOOKUP($C187,Calc_OppAtt!$A$47:$AM$66,V$2+1,FALSE),VLOOKUP($D187,Calc_OppAtt!$A$47:$AM$66,V$2+1,FALSE))</f>
        <v>1.021610951</v>
      </c>
      <c r="W187" s="172">
        <f>MAX(VLOOKUP($C187,Calc_OppAtt!$A$47:$AM$66,W$2+1,FALSE),VLOOKUP($D187,Calc_OppAtt!$A$47:$AM$66,W$2+1,FALSE))</f>
        <v>1.218074681</v>
      </c>
      <c r="X187" s="172">
        <f>MAX(VLOOKUP($C187,Calc_OppAtt!$A$47:$AM$66,X$2+1,FALSE),VLOOKUP($D187,Calc_OppAtt!$A$47:$AM$66,X$2+1,FALSE))</f>
        <v>1.178781636</v>
      </c>
      <c r="Y187" s="172">
        <f>MAX(VLOOKUP($C187,Calc_OppAtt!$A$47:$AM$66,Y$2+1,FALSE),VLOOKUP($D187,Calc_OppAtt!$A$47:$AM$66,Y$2+1,FALSE))</f>
        <v>1.178781636</v>
      </c>
      <c r="Z187" s="172">
        <f>MAX(VLOOKUP($C187,Calc_OppAtt!$A$47:$AM$66,Z$2+1,FALSE),VLOOKUP($D187,Calc_OppAtt!$A$47:$AM$66,Z$2+1,FALSE))</f>
        <v>1.060903995</v>
      </c>
      <c r="AA187" s="172">
        <f>MAX(VLOOKUP($C187,Calc_OppAtt!$A$47:$AM$66,AA$2+1,FALSE),VLOOKUP($D187,Calc_OppAtt!$A$47:$AM$66,AA$2+1,FALSE))</f>
        <v>1.04</v>
      </c>
      <c r="AB187" s="172">
        <f>MAX(VLOOKUP($C187,Calc_OppAtt!$A$47:$AM$66,AB$2+1,FALSE),VLOOKUP($D187,Calc_OppAtt!$A$47:$AM$66,AB$2+1,FALSE))</f>
        <v>1.296660024</v>
      </c>
      <c r="AC187" s="172">
        <f>MAX(VLOOKUP($C187,Calc_OppAtt!$A$47:$AM$66,AC$2+1,FALSE),VLOOKUP($D187,Calc_OppAtt!$A$47:$AM$66,AC$2+1,FALSE))</f>
        <v>1.178781636</v>
      </c>
      <c r="AD187" s="172">
        <f>MAX(VLOOKUP($C187,Calc_OppAtt!$A$47:$AM$66,AD$2+1,FALSE),VLOOKUP($D187,Calc_OppAtt!$A$47:$AM$66,AD$2+1,FALSE))</f>
        <v>1.493123755</v>
      </c>
      <c r="AE187" s="172">
        <f>MAX(VLOOKUP($C187,Calc_OppAtt!$A$47:$AM$66,AE$2+1,FALSE),VLOOKUP($D187,Calc_OppAtt!$A$47:$AM$66,AE$2+1,FALSE))</f>
        <v>0.9788235294</v>
      </c>
      <c r="AF187" s="172">
        <f>MAX(VLOOKUP($C187,Calc_OppAtt!$A$47:$AM$66,AF$2+1,FALSE),VLOOKUP($D187,Calc_OppAtt!$A$47:$AM$66,AF$2+1,FALSE))</f>
        <v>0.6286834896</v>
      </c>
      <c r="AG187" s="172">
        <f>MAX(VLOOKUP($C187,Calc_OppAtt!$A$47:$AM$66,AG$2+1,FALSE),VLOOKUP($D187,Calc_OppAtt!$A$47:$AM$66,AG$2+1,FALSE))</f>
        <v>1.493123755</v>
      </c>
      <c r="AH187" s="172">
        <f>MAX(VLOOKUP($C187,Calc_OppAtt!$A$47:$AM$66,AH$2+1,FALSE),VLOOKUP($D187,Calc_OppAtt!$A$47:$AM$66,AH$2+1,FALSE))</f>
        <v>1.021610951</v>
      </c>
      <c r="AI187" s="172">
        <f>MAX(VLOOKUP($C187,Calc_OppAtt!$A$47:$AM$66,AI$2+1,FALSE),VLOOKUP($D187,Calc_OppAtt!$A$47:$AM$66,AI$2+1,FALSE))</f>
        <v>1.178781636</v>
      </c>
      <c r="AJ187" s="172">
        <f>MAX(VLOOKUP($C187,Calc_OppAtt!$A$47:$AM$66,AJ$2+1,FALSE),VLOOKUP($D187,Calc_OppAtt!$A$47:$AM$66,AJ$2+1,FALSE))</f>
        <v>0.392927461</v>
      </c>
      <c r="AK187" s="172">
        <f>MAX(VLOOKUP($C187,Calc_OppAtt!$A$47:$AM$66,AK$2+1,FALSE),VLOOKUP($D187,Calc_OppAtt!$A$47:$AM$66,AK$2+1,FALSE))</f>
        <v>1.475821918</v>
      </c>
      <c r="AL187" s="172">
        <f>MAX(VLOOKUP($C187,Calc_OppAtt!$A$47:$AM$66,AL$2+1,FALSE),VLOOKUP($D187,Calc_OppAtt!$A$47:$AM$66,AL$2+1,FALSE))</f>
        <v>1.296660024</v>
      </c>
      <c r="AM187" s="172">
        <f>MAX(VLOOKUP($C187,Calc_OppAtt!$A$47:$AM$66,AM$2+1,FALSE),VLOOKUP($D187,Calc_OppAtt!$A$47:$AM$66,AM$2+1,FALSE))</f>
        <v>0.9823179059</v>
      </c>
      <c r="AN187" s="172">
        <f>MAX(VLOOKUP($C187,Calc_OppAtt!$A$47:$AM$66,AN$2+1,FALSE),VLOOKUP($D187,Calc_OppAtt!$A$47:$AM$66,AN$2+1,FALSE))</f>
        <v>1.65029444</v>
      </c>
      <c r="AO187" s="172">
        <f>MAX(VLOOKUP($C187,Calc_OppAtt!$A$47:$AM$66,AO$2+1,FALSE),VLOOKUP($D187,Calc_OppAtt!$A$47:$AM$66,AO$2+1,FALSE))</f>
        <v>1.178781636</v>
      </c>
      <c r="AP187" s="172">
        <f>MAX(VLOOKUP($C187,Calc_OppAtt!$A$47:$AM$66,AP$2+1,FALSE),VLOOKUP($D187,Calc_OppAtt!$A$47:$AM$66,AP$2+1,FALSE))</f>
        <v>1.65029444</v>
      </c>
      <c r="AQ187" s="170"/>
      <c r="AR187" s="170"/>
    </row>
    <row r="188" ht="12.75" customHeight="1">
      <c r="A188" s="170">
        <f t="shared" si="1"/>
        <v>17</v>
      </c>
      <c r="B188" s="170">
        <f t="shared" si="2"/>
        <v>19</v>
      </c>
      <c r="C188" s="140" t="str">
        <f t="array" ref="C188">INDEX(Fixtures!$A$2:$A$21,A188)</f>
        <v>Tottenham</v>
      </c>
      <c r="D188" s="140" t="str">
        <f t="array" ref="D188">INDEX(Fixtures!$A$2:$A$21,B188)</f>
        <v>West Ham</v>
      </c>
      <c r="E188" s="172">
        <f>MAX(VLOOKUP($C188,Calc_OppAtt!$A$47:$AM$66,E$2+1,FALSE),VLOOKUP($D188,Calc_OppAtt!$A$47:$AM$66,E$2+1,FALSE))</f>
        <v>0.6679765344</v>
      </c>
      <c r="F188" s="172">
        <f>MAX(VLOOKUP($C188,Calc_OppAtt!$A$47:$AM$66,F$2+1,FALSE),VLOOKUP($D188,Calc_OppAtt!$A$47:$AM$66,F$2+1,FALSE))</f>
        <v>1.475821918</v>
      </c>
      <c r="G188" s="172">
        <f>MAX(VLOOKUP($C188,Calc_OppAtt!$A$47:$AM$66,G$2+1,FALSE),VLOOKUP($D188,Calc_OppAtt!$A$47:$AM$66,G$2+1,FALSE))</f>
        <v>0.785854922</v>
      </c>
      <c r="H188" s="172">
        <f>MAX(VLOOKUP($C188,Calc_OppAtt!$A$47:$AM$66,H$2+1,FALSE),VLOOKUP($D188,Calc_OppAtt!$A$47:$AM$66,H$2+1,FALSE))</f>
        <v>1.218074681</v>
      </c>
      <c r="I188" s="172">
        <f>MAX(VLOOKUP($C188,Calc_OppAtt!$A$47:$AM$66,I$2+1,FALSE),VLOOKUP($D188,Calc_OppAtt!$A$47:$AM$66,I$2+1,FALSE))</f>
        <v>1.100196294</v>
      </c>
      <c r="J188" s="172">
        <f>MAX(VLOOKUP($C188,Calc_OppAtt!$A$47:$AM$66,J$2+1,FALSE),VLOOKUP($D188,Calc_OppAtt!$A$47:$AM$66,J$2+1,FALSE))</f>
        <v>0.9823179059</v>
      </c>
      <c r="K188" s="172">
        <f>MAX(VLOOKUP($C188,Calc_OppAtt!$A$47:$AM$66,K$2+1,FALSE),VLOOKUP($D188,Calc_OppAtt!$A$47:$AM$66,K$2+1,FALSE))</f>
        <v>0.9823179059</v>
      </c>
      <c r="L188" s="172">
        <f>MAX(VLOOKUP($C188,Calc_OppAtt!$A$47:$AM$66,L$2+1,FALSE),VLOOKUP($D188,Calc_OppAtt!$A$47:$AM$66,L$2+1,FALSE))</f>
        <v>1.170479452</v>
      </c>
      <c r="M188" s="172">
        <f>MAX(VLOOKUP($C188,Calc_OppAtt!$A$47:$AM$66,M$2+1,FALSE),VLOOKUP($D188,Calc_OppAtt!$A$47:$AM$66,M$2+1,FALSE))</f>
        <v>1.021610951</v>
      </c>
      <c r="N188" s="172">
        <f>MAX(VLOOKUP($C188,Calc_OppAtt!$A$47:$AM$66,N$2+1,FALSE),VLOOKUP($D188,Calc_OppAtt!$A$47:$AM$66,N$2+1,FALSE))</f>
        <v>0.8644402649</v>
      </c>
      <c r="O188" s="172">
        <f>MAX(VLOOKUP($C188,Calc_OppAtt!$A$47:$AM$66,O$2+1,FALSE),VLOOKUP($D188,Calc_OppAtt!$A$47:$AM$66,O$2+1,FALSE))</f>
        <v>1.101176471</v>
      </c>
      <c r="P188" s="172">
        <f>MAX(VLOOKUP($C188,Calc_OppAtt!$A$47:$AM$66,P$2+1,FALSE),VLOOKUP($D188,Calc_OppAtt!$A$47:$AM$66,P$2+1,FALSE))</f>
        <v>1.060903995</v>
      </c>
      <c r="Q188" s="172">
        <f>MAX(VLOOKUP($C188,Calc_OppAtt!$A$47:$AM$66,Q$2+1,FALSE),VLOOKUP($D188,Calc_OppAtt!$A$47:$AM$66,Q$2+1,FALSE))</f>
        <v>0.8644402649</v>
      </c>
      <c r="R188" s="172">
        <f>MAX(VLOOKUP($C188,Calc_OppAtt!$A$47:$AM$66,R$2+1,FALSE),VLOOKUP($D188,Calc_OppAtt!$A$47:$AM$66,R$2+1,FALSE))</f>
        <v>0.785854922</v>
      </c>
      <c r="S188" s="172">
        <f>MAX(VLOOKUP($C188,Calc_OppAtt!$A$47:$AM$66,S$2+1,FALSE),VLOOKUP($D188,Calc_OppAtt!$A$47:$AM$66,S$2+1,FALSE))</f>
        <v>1.178781636</v>
      </c>
      <c r="T188" s="172">
        <f>MAX(VLOOKUP($C188,Calc_OppAtt!$A$47:$AM$66,T$2+1,FALSE),VLOOKUP($D188,Calc_OppAtt!$A$47:$AM$66,T$2+1,FALSE))</f>
        <v>1.100196294</v>
      </c>
      <c r="U188" s="172">
        <f>MAX(VLOOKUP($C188,Calc_OppAtt!$A$47:$AM$66,U$2+1,FALSE),VLOOKUP($D188,Calc_OppAtt!$A$47:$AM$66,U$2+1,FALSE))</f>
        <v>1.04</v>
      </c>
      <c r="V188" s="172">
        <f>MAX(VLOOKUP($C188,Calc_OppAtt!$A$47:$AM$66,V$2+1,FALSE),VLOOKUP($D188,Calc_OppAtt!$A$47:$AM$66,V$2+1,FALSE))</f>
        <v>1.296660024</v>
      </c>
      <c r="W188" s="172">
        <f>MAX(VLOOKUP($C188,Calc_OppAtt!$A$47:$AM$66,W$2+1,FALSE),VLOOKUP($D188,Calc_OppAtt!$A$47:$AM$66,W$2+1,FALSE))</f>
        <v>1.218074681</v>
      </c>
      <c r="X188" s="172">
        <f>MAX(VLOOKUP($C188,Calc_OppAtt!$A$47:$AM$66,X$2+1,FALSE),VLOOKUP($D188,Calc_OppAtt!$A$47:$AM$66,X$2+1,FALSE))</f>
        <v>1.06869863</v>
      </c>
      <c r="Y188" s="172">
        <f>MAX(VLOOKUP($C188,Calc_OppAtt!$A$47:$AM$66,Y$2+1,FALSE),VLOOKUP($D188,Calc_OppAtt!$A$47:$AM$66,Y$2+1,FALSE))</f>
        <v>1.139489338</v>
      </c>
      <c r="Z188" s="172">
        <f>MAX(VLOOKUP($C188,Calc_OppAtt!$A$47:$AM$66,Z$2+1,FALSE),VLOOKUP($D188,Calc_OppAtt!$A$47:$AM$66,Z$2+1,FALSE))</f>
        <v>1.218074681</v>
      </c>
      <c r="AA188" s="172">
        <f>MAX(VLOOKUP($C188,Calc_OppAtt!$A$47:$AM$66,AA$2+1,FALSE),VLOOKUP($D188,Calc_OppAtt!$A$47:$AM$66,AA$2+1,FALSE))</f>
        <v>1.178781636</v>
      </c>
      <c r="AB188" s="172">
        <f>MAX(VLOOKUP($C188,Calc_OppAtt!$A$47:$AM$66,AB$2+1,FALSE),VLOOKUP($D188,Calc_OppAtt!$A$47:$AM$66,AB$2+1,FALSE))</f>
        <v>1.296660024</v>
      </c>
      <c r="AC188" s="172">
        <f>MAX(VLOOKUP($C188,Calc_OppAtt!$A$47:$AM$66,AC$2+1,FALSE),VLOOKUP($D188,Calc_OppAtt!$A$47:$AM$66,AC$2+1,FALSE))</f>
        <v>1.178781636</v>
      </c>
      <c r="AD188" s="172">
        <f>MAX(VLOOKUP($C188,Calc_OppAtt!$A$47:$AM$66,AD$2+1,FALSE),VLOOKUP($D188,Calc_OppAtt!$A$47:$AM$66,AD$2+1,FALSE))</f>
        <v>1.493123755</v>
      </c>
      <c r="AE188" s="172">
        <f>MAX(VLOOKUP($C188,Calc_OppAtt!$A$47:$AM$66,AE$2+1,FALSE),VLOOKUP($D188,Calc_OppAtt!$A$47:$AM$66,AE$2+1,FALSE))</f>
        <v>1.475821918</v>
      </c>
      <c r="AF188" s="172">
        <f>MAX(VLOOKUP($C188,Calc_OppAtt!$A$47:$AM$66,AF$2+1,FALSE),VLOOKUP($D188,Calc_OppAtt!$A$47:$AM$66,AF$2+1,FALSE))</f>
        <v>0.6286834896</v>
      </c>
      <c r="AG188" s="172">
        <f>MAX(VLOOKUP($C188,Calc_OppAtt!$A$47:$AM$66,AG$2+1,FALSE),VLOOKUP($D188,Calc_OppAtt!$A$47:$AM$66,AG$2+1,FALSE))</f>
        <v>1.218074681</v>
      </c>
      <c r="AH188" s="172">
        <f>MAX(VLOOKUP($C188,Calc_OppAtt!$A$47:$AM$66,AH$2+1,FALSE),VLOOKUP($D188,Calc_OppAtt!$A$47:$AM$66,AH$2+1,FALSE))</f>
        <v>1.021610951</v>
      </c>
      <c r="AI188" s="172">
        <f>MAX(VLOOKUP($C188,Calc_OppAtt!$A$47:$AM$66,AI$2+1,FALSE),VLOOKUP($D188,Calc_OppAtt!$A$47:$AM$66,AI$2+1,FALSE))</f>
        <v>1.296660024</v>
      </c>
      <c r="AJ188" s="172">
        <f>MAX(VLOOKUP($C188,Calc_OppAtt!$A$47:$AM$66,AJ$2+1,FALSE),VLOOKUP($D188,Calc_OppAtt!$A$47:$AM$66,AJ$2+1,FALSE))</f>
        <v>1.414538412</v>
      </c>
      <c r="AK188" s="172">
        <f>MAX(VLOOKUP($C188,Calc_OppAtt!$A$47:$AM$66,AK$2+1,FALSE),VLOOKUP($D188,Calc_OppAtt!$A$47:$AM$66,AK$2+1,FALSE))</f>
        <v>1.139489338</v>
      </c>
      <c r="AL188" s="172">
        <f>MAX(VLOOKUP($C188,Calc_OppAtt!$A$47:$AM$66,AL$2+1,FALSE),VLOOKUP($D188,Calc_OppAtt!$A$47:$AM$66,AL$2+1,FALSE))</f>
        <v>1.296660024</v>
      </c>
      <c r="AM188" s="172">
        <f>MAX(VLOOKUP($C188,Calc_OppAtt!$A$47:$AM$66,AM$2+1,FALSE),VLOOKUP($D188,Calc_OppAtt!$A$47:$AM$66,AM$2+1,FALSE))</f>
        <v>1.493123755</v>
      </c>
      <c r="AN188" s="172">
        <f>MAX(VLOOKUP($C188,Calc_OppAtt!$A$47:$AM$66,AN$2+1,FALSE),VLOOKUP($D188,Calc_OppAtt!$A$47:$AM$66,AN$2+1,FALSE))</f>
        <v>1.65029444</v>
      </c>
      <c r="AO188" s="172">
        <f>MAX(VLOOKUP($C188,Calc_OppAtt!$A$47:$AM$66,AO$2+1,FALSE),VLOOKUP($D188,Calc_OppAtt!$A$47:$AM$66,AO$2+1,FALSE))</f>
        <v>1.178781636</v>
      </c>
      <c r="AP188" s="172">
        <f>MAX(VLOOKUP($C188,Calc_OppAtt!$A$47:$AM$66,AP$2+1,FALSE),VLOOKUP($D188,Calc_OppAtt!$A$47:$AM$66,AP$2+1,FALSE))</f>
        <v>1.414538412</v>
      </c>
      <c r="AQ188" s="170"/>
      <c r="AR188" s="170"/>
    </row>
    <row r="189" ht="12.75" customHeight="1">
      <c r="A189" s="170">
        <f t="shared" si="1"/>
        <v>17</v>
      </c>
      <c r="B189" s="170">
        <f t="shared" si="2"/>
        <v>20</v>
      </c>
      <c r="C189" s="140" t="str">
        <f t="array" ref="C189">INDEX(Fixtures!$A$2:$A$21,A189)</f>
        <v>Tottenham</v>
      </c>
      <c r="D189" s="140" t="str">
        <f t="array" ref="D189">INDEX(Fixtures!$A$2:$A$21,B189)</f>
        <v>Wolves</v>
      </c>
      <c r="E189" s="172">
        <f>MAX(VLOOKUP($C189,Calc_OppAtt!$A$47:$AM$66,E$2+1,FALSE),VLOOKUP($D189,Calc_OppAtt!$A$47:$AM$66,E$2+1,FALSE))</f>
        <v>1.414538412</v>
      </c>
      <c r="F189" s="172">
        <f>MAX(VLOOKUP($C189,Calc_OppAtt!$A$47:$AM$66,F$2+1,FALSE),VLOOKUP($D189,Calc_OppAtt!$A$47:$AM$66,F$2+1,FALSE))</f>
        <v>1.475821918</v>
      </c>
      <c r="G189" s="172">
        <f>MAX(VLOOKUP($C189,Calc_OppAtt!$A$47:$AM$66,G$2+1,FALSE),VLOOKUP($D189,Calc_OppAtt!$A$47:$AM$66,G$2+1,FALSE))</f>
        <v>0.5108058486</v>
      </c>
      <c r="H189" s="172">
        <f>MAX(VLOOKUP($C189,Calc_OppAtt!$A$47:$AM$66,H$2+1,FALSE),VLOOKUP($D189,Calc_OppAtt!$A$47:$AM$66,H$2+1,FALSE))</f>
        <v>1.218074681</v>
      </c>
      <c r="I189" s="172">
        <f>MAX(VLOOKUP($C189,Calc_OppAtt!$A$47:$AM$66,I$2+1,FALSE),VLOOKUP($D189,Calc_OppAtt!$A$47:$AM$66,I$2+1,FALSE))</f>
        <v>1.100196294</v>
      </c>
      <c r="J189" s="172">
        <f>MAX(VLOOKUP($C189,Calc_OppAtt!$A$47:$AM$66,J$2+1,FALSE),VLOOKUP($D189,Calc_OppAtt!$A$47:$AM$66,J$2+1,FALSE))</f>
        <v>0.9823179059</v>
      </c>
      <c r="K189" s="172">
        <f>MAX(VLOOKUP($C189,Calc_OppAtt!$A$47:$AM$66,K$2+1,FALSE),VLOOKUP($D189,Calc_OppAtt!$A$47:$AM$66,K$2+1,FALSE))</f>
        <v>1.178781636</v>
      </c>
      <c r="L189" s="172">
        <f>MAX(VLOOKUP($C189,Calc_OppAtt!$A$47:$AM$66,L$2+1,FALSE),VLOOKUP($D189,Calc_OppAtt!$A$47:$AM$66,L$2+1,FALSE))</f>
        <v>1.170479452</v>
      </c>
      <c r="M189" s="172">
        <f>MAX(VLOOKUP($C189,Calc_OppAtt!$A$47:$AM$66,M$2+1,FALSE),VLOOKUP($D189,Calc_OppAtt!$A$47:$AM$66,M$2+1,FALSE))</f>
        <v>1.296660024</v>
      </c>
      <c r="N189" s="172">
        <f>MAX(VLOOKUP($C189,Calc_OppAtt!$A$47:$AM$66,N$2+1,FALSE),VLOOKUP($D189,Calc_OppAtt!$A$47:$AM$66,N$2+1,FALSE))</f>
        <v>0.9823179059</v>
      </c>
      <c r="O189" s="172">
        <f>MAX(VLOOKUP($C189,Calc_OppAtt!$A$47:$AM$66,O$2+1,FALSE),VLOOKUP($D189,Calc_OppAtt!$A$47:$AM$66,O$2+1,FALSE))</f>
        <v>1.101176471</v>
      </c>
      <c r="P189" s="172">
        <f>MAX(VLOOKUP($C189,Calc_OppAtt!$A$47:$AM$66,P$2+1,FALSE),VLOOKUP($D189,Calc_OppAtt!$A$47:$AM$66,P$2+1,FALSE))</f>
        <v>1.060903995</v>
      </c>
      <c r="Q189" s="172">
        <f>MAX(VLOOKUP($C189,Calc_OppAtt!$A$47:$AM$66,Q$2+1,FALSE),VLOOKUP($D189,Calc_OppAtt!$A$47:$AM$66,Q$2+1,FALSE))</f>
        <v>1.296660024</v>
      </c>
      <c r="R189" s="172">
        <f>MAX(VLOOKUP($C189,Calc_OppAtt!$A$47:$AM$66,R$2+1,FALSE),VLOOKUP($D189,Calc_OppAtt!$A$47:$AM$66,R$2+1,FALSE))</f>
        <v>0.9788235294</v>
      </c>
      <c r="S189" s="172">
        <f>MAX(VLOOKUP($C189,Calc_OppAtt!$A$47:$AM$66,S$2+1,FALSE),VLOOKUP($D189,Calc_OppAtt!$A$47:$AM$66,S$2+1,FALSE))</f>
        <v>1.178781636</v>
      </c>
      <c r="T189" s="172">
        <f>MAX(VLOOKUP($C189,Calc_OppAtt!$A$47:$AM$66,T$2+1,FALSE),VLOOKUP($D189,Calc_OppAtt!$A$47:$AM$66,T$2+1,FALSE))</f>
        <v>0.8644402649</v>
      </c>
      <c r="U189" s="172">
        <f>MAX(VLOOKUP($C189,Calc_OppAtt!$A$47:$AM$66,U$2+1,FALSE),VLOOKUP($D189,Calc_OppAtt!$A$47:$AM$66,U$2+1,FALSE))</f>
        <v>1.218074681</v>
      </c>
      <c r="V189" s="172">
        <f>MAX(VLOOKUP($C189,Calc_OppAtt!$A$47:$AM$66,V$2+1,FALSE),VLOOKUP($D189,Calc_OppAtt!$A$47:$AM$66,V$2+1,FALSE))</f>
        <v>1.100196294</v>
      </c>
      <c r="W189" s="172">
        <f>MAX(VLOOKUP($C189,Calc_OppAtt!$A$47:$AM$66,W$2+1,FALSE),VLOOKUP($D189,Calc_OppAtt!$A$47:$AM$66,W$2+1,FALSE))</f>
        <v>1.218074681</v>
      </c>
      <c r="X189" s="172">
        <f>MAX(VLOOKUP($C189,Calc_OppAtt!$A$47:$AM$66,X$2+1,FALSE),VLOOKUP($D189,Calc_OppAtt!$A$47:$AM$66,X$2+1,FALSE))</f>
        <v>1.06869863</v>
      </c>
      <c r="Y189" s="172">
        <f>MAX(VLOOKUP($C189,Calc_OppAtt!$A$47:$AM$66,Y$2+1,FALSE),VLOOKUP($D189,Calc_OppAtt!$A$47:$AM$66,Y$2+1,FALSE))</f>
        <v>1.100196294</v>
      </c>
      <c r="Z189" s="172">
        <f>MAX(VLOOKUP($C189,Calc_OppAtt!$A$47:$AM$66,Z$2+1,FALSE),VLOOKUP($D189,Calc_OppAtt!$A$47:$AM$66,Z$2+1,FALSE))</f>
        <v>0.7465618773</v>
      </c>
      <c r="AA189" s="172">
        <f>MAX(VLOOKUP($C189,Calc_OppAtt!$A$47:$AM$66,AA$2+1,FALSE),VLOOKUP($D189,Calc_OppAtt!$A$47:$AM$66,AA$2+1,FALSE))</f>
        <v>1.493123755</v>
      </c>
      <c r="AB189" s="172">
        <f>MAX(VLOOKUP($C189,Calc_OppAtt!$A$47:$AM$66,AB$2+1,FALSE),VLOOKUP($D189,Calc_OppAtt!$A$47:$AM$66,AB$2+1,FALSE))</f>
        <v>1.65029444</v>
      </c>
      <c r="AC189" s="172">
        <f>MAX(VLOOKUP($C189,Calc_OppAtt!$A$47:$AM$66,AC$2+1,FALSE),VLOOKUP($D189,Calc_OppAtt!$A$47:$AM$66,AC$2+1,FALSE))</f>
        <v>1.178781636</v>
      </c>
      <c r="AD189" s="172">
        <f>MAX(VLOOKUP($C189,Calc_OppAtt!$A$47:$AM$66,AD$2+1,FALSE),VLOOKUP($D189,Calc_OppAtt!$A$47:$AM$66,AD$2+1,FALSE))</f>
        <v>1.493123755</v>
      </c>
      <c r="AE189" s="172">
        <f>MAX(VLOOKUP($C189,Calc_OppAtt!$A$47:$AM$66,AE$2+1,FALSE),VLOOKUP($D189,Calc_OppAtt!$A$47:$AM$66,AE$2+1,FALSE))</f>
        <v>1.178781636</v>
      </c>
      <c r="AF189" s="172">
        <f>MAX(VLOOKUP($C189,Calc_OppAtt!$A$47:$AM$66,AF$2+1,FALSE),VLOOKUP($D189,Calc_OppAtt!$A$47:$AM$66,AF$2+1,FALSE))</f>
        <v>0.9823179059</v>
      </c>
      <c r="AG189" s="172">
        <f>MAX(VLOOKUP($C189,Calc_OppAtt!$A$47:$AM$66,AG$2+1,FALSE),VLOOKUP($D189,Calc_OppAtt!$A$47:$AM$66,AG$2+1,FALSE))</f>
        <v>1.218074681</v>
      </c>
      <c r="AH189" s="172">
        <f>MAX(VLOOKUP($C189,Calc_OppAtt!$A$47:$AM$66,AH$2+1,FALSE),VLOOKUP($D189,Calc_OppAtt!$A$47:$AM$66,AH$2+1,FALSE))</f>
        <v>1.021610951</v>
      </c>
      <c r="AI189" s="172">
        <f>MAX(VLOOKUP($C189,Calc_OppAtt!$A$47:$AM$66,AI$2+1,FALSE),VLOOKUP($D189,Calc_OppAtt!$A$47:$AM$66,AI$2+1,FALSE))</f>
        <v>1.218074681</v>
      </c>
      <c r="AJ189" s="172">
        <f>MAX(VLOOKUP($C189,Calc_OppAtt!$A$47:$AM$66,AJ$2+1,FALSE),VLOOKUP($D189,Calc_OppAtt!$A$47:$AM$66,AJ$2+1,FALSE))</f>
        <v>0.6679765344</v>
      </c>
      <c r="AK189" s="172">
        <f>MAX(VLOOKUP($C189,Calc_OppAtt!$A$47:$AM$66,AK$2+1,FALSE),VLOOKUP($D189,Calc_OppAtt!$A$47:$AM$66,AK$2+1,FALSE))</f>
        <v>1.139489338</v>
      </c>
      <c r="AL189" s="172">
        <f>MAX(VLOOKUP($C189,Calc_OppAtt!$A$47:$AM$66,AL$2+1,FALSE),VLOOKUP($D189,Calc_OppAtt!$A$47:$AM$66,AL$2+1,FALSE))</f>
        <v>1.296660024</v>
      </c>
      <c r="AM189" s="172">
        <f>MAX(VLOOKUP($C189,Calc_OppAtt!$A$47:$AM$66,AM$2+1,FALSE),VLOOKUP($D189,Calc_OppAtt!$A$47:$AM$66,AM$2+1,FALSE))</f>
        <v>1.139489338</v>
      </c>
      <c r="AN189" s="172">
        <f>MAX(VLOOKUP($C189,Calc_OppAtt!$A$47:$AM$66,AN$2+1,FALSE),VLOOKUP($D189,Calc_OppAtt!$A$47:$AM$66,AN$2+1,FALSE))</f>
        <v>1.65029444</v>
      </c>
      <c r="AO189" s="172">
        <f>MAX(VLOOKUP($C189,Calc_OppAtt!$A$47:$AM$66,AO$2+1,FALSE),VLOOKUP($D189,Calc_OppAtt!$A$47:$AM$66,AO$2+1,FALSE))</f>
        <v>1.475821918</v>
      </c>
      <c r="AP189" s="172">
        <f>MAX(VLOOKUP($C189,Calc_OppAtt!$A$47:$AM$66,AP$2+1,FALSE),VLOOKUP($D189,Calc_OppAtt!$A$47:$AM$66,AP$2+1,FALSE))</f>
        <v>1.414538412</v>
      </c>
      <c r="AQ189" s="170"/>
      <c r="AR189" s="170"/>
    </row>
    <row r="190" ht="12.75" customHeight="1">
      <c r="A190" s="170">
        <f t="shared" si="1"/>
        <v>18</v>
      </c>
      <c r="B190" s="170">
        <f t="shared" si="2"/>
        <v>19</v>
      </c>
      <c r="C190" s="140" t="str">
        <f t="array" ref="C190">INDEX(Fixtures!$A$2:$A$21,A190)</f>
        <v>Watford</v>
      </c>
      <c r="D190" s="140" t="str">
        <f t="array" ref="D190">INDEX(Fixtures!$A$2:$A$21,B190)</f>
        <v>West Ham</v>
      </c>
      <c r="E190" s="172">
        <f>MAX(VLOOKUP($C190,Calc_OppAtt!$A$47:$AM$66,E$2+1,FALSE),VLOOKUP($D190,Calc_OppAtt!$A$47:$AM$66,E$2+1,FALSE))</f>
        <v>1.139489338</v>
      </c>
      <c r="F190" s="172">
        <f>MAX(VLOOKUP($C190,Calc_OppAtt!$A$47:$AM$66,F$2+1,FALSE),VLOOKUP($D190,Calc_OppAtt!$A$47:$AM$66,F$2+1,FALSE))</f>
        <v>1.218074681</v>
      </c>
      <c r="G190" s="172">
        <f>MAX(VLOOKUP($C190,Calc_OppAtt!$A$47:$AM$66,G$2+1,FALSE),VLOOKUP($D190,Calc_OppAtt!$A$47:$AM$66,G$2+1,FALSE))</f>
        <v>1.100196294</v>
      </c>
      <c r="H190" s="172">
        <f>MAX(VLOOKUP($C190,Calc_OppAtt!$A$47:$AM$66,H$2+1,FALSE),VLOOKUP($D190,Calc_OppAtt!$A$47:$AM$66,H$2+1,FALSE))</f>
        <v>1.06869863</v>
      </c>
      <c r="I190" s="172">
        <f>MAX(VLOOKUP($C190,Calc_OppAtt!$A$47:$AM$66,I$2+1,FALSE),VLOOKUP($D190,Calc_OppAtt!$A$47:$AM$66,I$2+1,FALSE))</f>
        <v>0.8644402649</v>
      </c>
      <c r="J190" s="172">
        <f>MAX(VLOOKUP($C190,Calc_OppAtt!$A$47:$AM$66,J$2+1,FALSE),VLOOKUP($D190,Calc_OppAtt!$A$47:$AM$66,J$2+1,FALSE))</f>
        <v>1.04</v>
      </c>
      <c r="K190" s="172">
        <f>MAX(VLOOKUP($C190,Calc_OppAtt!$A$47:$AM$66,K$2+1,FALSE),VLOOKUP($D190,Calc_OppAtt!$A$47:$AM$66,K$2+1,FALSE))</f>
        <v>0.785854922</v>
      </c>
      <c r="L190" s="172">
        <f>MAX(VLOOKUP($C190,Calc_OppAtt!$A$47:$AM$66,L$2+1,FALSE),VLOOKUP($D190,Calc_OppAtt!$A$47:$AM$66,L$2+1,FALSE))</f>
        <v>1.218074681</v>
      </c>
      <c r="M190" s="172">
        <f>MAX(VLOOKUP($C190,Calc_OppAtt!$A$47:$AM$66,M$2+1,FALSE),VLOOKUP($D190,Calc_OppAtt!$A$47:$AM$66,M$2+1,FALSE))</f>
        <v>1.101176471</v>
      </c>
      <c r="N190" s="172">
        <f>MAX(VLOOKUP($C190,Calc_OppAtt!$A$47:$AM$66,N$2+1,FALSE),VLOOKUP($D190,Calc_OppAtt!$A$47:$AM$66,N$2+1,FALSE))</f>
        <v>1.296660024</v>
      </c>
      <c r="O190" s="172">
        <f>MAX(VLOOKUP($C190,Calc_OppAtt!$A$47:$AM$66,O$2+1,FALSE),VLOOKUP($D190,Calc_OppAtt!$A$47:$AM$66,O$2+1,FALSE))</f>
        <v>0.8644402649</v>
      </c>
      <c r="P190" s="172">
        <f>MAX(VLOOKUP($C190,Calc_OppAtt!$A$47:$AM$66,P$2+1,FALSE),VLOOKUP($D190,Calc_OppAtt!$A$47:$AM$66,P$2+1,FALSE))</f>
        <v>1.021610951</v>
      </c>
      <c r="Q190" s="172">
        <f>MAX(VLOOKUP($C190,Calc_OppAtt!$A$47:$AM$66,Q$2+1,FALSE),VLOOKUP($D190,Calc_OppAtt!$A$47:$AM$66,Q$2+1,FALSE))</f>
        <v>1.100196294</v>
      </c>
      <c r="R190" s="172">
        <f>MAX(VLOOKUP($C190,Calc_OppAtt!$A$47:$AM$66,R$2+1,FALSE),VLOOKUP($D190,Calc_OppAtt!$A$47:$AM$66,R$2+1,FALSE))</f>
        <v>0.8644402649</v>
      </c>
      <c r="S190" s="172">
        <f>MAX(VLOOKUP($C190,Calc_OppAtt!$A$47:$AM$66,S$2+1,FALSE),VLOOKUP($D190,Calc_OppAtt!$A$47:$AM$66,S$2+1,FALSE))</f>
        <v>1.170479452</v>
      </c>
      <c r="T190" s="172">
        <f>MAX(VLOOKUP($C190,Calc_OppAtt!$A$47:$AM$66,T$2+1,FALSE),VLOOKUP($D190,Calc_OppAtt!$A$47:$AM$66,T$2+1,FALSE))</f>
        <v>1.100196294</v>
      </c>
      <c r="U190" s="172">
        <f>MAX(VLOOKUP($C190,Calc_OppAtt!$A$47:$AM$66,U$2+1,FALSE),VLOOKUP($D190,Calc_OppAtt!$A$47:$AM$66,U$2+1,FALSE))</f>
        <v>1.170479452</v>
      </c>
      <c r="V190" s="172">
        <f>MAX(VLOOKUP($C190,Calc_OppAtt!$A$47:$AM$66,V$2+1,FALSE),VLOOKUP($D190,Calc_OppAtt!$A$47:$AM$66,V$2+1,FALSE))</f>
        <v>1.296660024</v>
      </c>
      <c r="W190" s="172">
        <f>MAX(VLOOKUP($C190,Calc_OppAtt!$A$47:$AM$66,W$2+1,FALSE),VLOOKUP($D190,Calc_OppAtt!$A$47:$AM$66,W$2+1,FALSE))</f>
        <v>1.021610951</v>
      </c>
      <c r="X190" s="172">
        <f>MAX(VLOOKUP($C190,Calc_OppAtt!$A$47:$AM$66,X$2+1,FALSE),VLOOKUP($D190,Calc_OppAtt!$A$47:$AM$66,X$2+1,FALSE))</f>
        <v>1.178781636</v>
      </c>
      <c r="Y190" s="172">
        <f>MAX(VLOOKUP($C190,Calc_OppAtt!$A$47:$AM$66,Y$2+1,FALSE),VLOOKUP($D190,Calc_OppAtt!$A$47:$AM$66,Y$2+1,FALSE))</f>
        <v>1.178781636</v>
      </c>
      <c r="Z190" s="172">
        <f>MAX(VLOOKUP($C190,Calc_OppAtt!$A$47:$AM$66,Z$2+1,FALSE),VLOOKUP($D190,Calc_OppAtt!$A$47:$AM$66,Z$2+1,FALSE))</f>
        <v>1.218074681</v>
      </c>
      <c r="AA190" s="172">
        <f>MAX(VLOOKUP($C190,Calc_OppAtt!$A$47:$AM$66,AA$2+1,FALSE),VLOOKUP($D190,Calc_OppAtt!$A$47:$AM$66,AA$2+1,FALSE))</f>
        <v>1.178781636</v>
      </c>
      <c r="AB190" s="172">
        <f>MAX(VLOOKUP($C190,Calc_OppAtt!$A$47:$AM$66,AB$2+1,FALSE),VLOOKUP($D190,Calc_OppAtt!$A$47:$AM$66,AB$2+1,FALSE))</f>
        <v>1.101176471</v>
      </c>
      <c r="AC190" s="172">
        <f>MAX(VLOOKUP($C190,Calc_OppAtt!$A$47:$AM$66,AC$2+1,FALSE),VLOOKUP($D190,Calc_OppAtt!$A$47:$AM$66,AC$2+1,FALSE))</f>
        <v>1.100196294</v>
      </c>
      <c r="AD190" s="172">
        <f>MAX(VLOOKUP($C190,Calc_OppAtt!$A$47:$AM$66,AD$2+1,FALSE),VLOOKUP($D190,Calc_OppAtt!$A$47:$AM$66,AD$2+1,FALSE))</f>
        <v>1.414538412</v>
      </c>
      <c r="AE190" s="172">
        <f>MAX(VLOOKUP($C190,Calc_OppAtt!$A$47:$AM$66,AE$2+1,FALSE),VLOOKUP($D190,Calc_OppAtt!$A$47:$AM$66,AE$2+1,FALSE))</f>
        <v>1.475821918</v>
      </c>
      <c r="AF190" s="172">
        <f>MAX(VLOOKUP($C190,Calc_OppAtt!$A$47:$AM$66,AF$2+1,FALSE),VLOOKUP($D190,Calc_OppAtt!$A$47:$AM$66,AF$2+1,FALSE))</f>
        <v>0.5500981468</v>
      </c>
      <c r="AG190" s="172">
        <f>MAX(VLOOKUP($C190,Calc_OppAtt!$A$47:$AM$66,AG$2+1,FALSE),VLOOKUP($D190,Calc_OppAtt!$A$47:$AM$66,AG$2+1,FALSE))</f>
        <v>1.493123755</v>
      </c>
      <c r="AH190" s="172">
        <f>MAX(VLOOKUP($C190,Calc_OppAtt!$A$47:$AM$66,AH$2+1,FALSE),VLOOKUP($D190,Calc_OppAtt!$A$47:$AM$66,AH$2+1,FALSE))</f>
        <v>0.9788235294</v>
      </c>
      <c r="AI190" s="172">
        <f>MAX(VLOOKUP($C190,Calc_OppAtt!$A$47:$AM$66,AI$2+1,FALSE),VLOOKUP($D190,Calc_OppAtt!$A$47:$AM$66,AI$2+1,FALSE))</f>
        <v>1.296660024</v>
      </c>
      <c r="AJ190" s="172">
        <f>MAX(VLOOKUP($C190,Calc_OppAtt!$A$47:$AM$66,AJ$2+1,FALSE),VLOOKUP($D190,Calc_OppAtt!$A$47:$AM$66,AJ$2+1,FALSE))</f>
        <v>1.414538412</v>
      </c>
      <c r="AK190" s="172">
        <f>MAX(VLOOKUP($C190,Calc_OppAtt!$A$47:$AM$66,AK$2+1,FALSE),VLOOKUP($D190,Calc_OppAtt!$A$47:$AM$66,AK$2+1,FALSE))</f>
        <v>1.475821918</v>
      </c>
      <c r="AL190" s="172">
        <f>MAX(VLOOKUP($C190,Calc_OppAtt!$A$47:$AM$66,AL$2+1,FALSE),VLOOKUP($D190,Calc_OppAtt!$A$47:$AM$66,AL$2+1,FALSE))</f>
        <v>1.218074681</v>
      </c>
      <c r="AM190" s="172">
        <f>MAX(VLOOKUP($C190,Calc_OppAtt!$A$47:$AM$66,AM$2+1,FALSE),VLOOKUP($D190,Calc_OppAtt!$A$47:$AM$66,AM$2+1,FALSE))</f>
        <v>1.493123755</v>
      </c>
      <c r="AN190" s="172">
        <f>MAX(VLOOKUP($C190,Calc_OppAtt!$A$47:$AM$66,AN$2+1,FALSE),VLOOKUP($D190,Calc_OppAtt!$A$47:$AM$66,AN$2+1,FALSE))</f>
        <v>1.06869863</v>
      </c>
      <c r="AO190" s="172">
        <f>MAX(VLOOKUP($C190,Calc_OppAtt!$A$47:$AM$66,AO$2+1,FALSE),VLOOKUP($D190,Calc_OppAtt!$A$47:$AM$66,AO$2+1,FALSE))</f>
        <v>1.178781636</v>
      </c>
      <c r="AP190" s="172">
        <f>MAX(VLOOKUP($C190,Calc_OppAtt!$A$47:$AM$66,AP$2+1,FALSE),VLOOKUP($D190,Calc_OppAtt!$A$47:$AM$66,AP$2+1,FALSE))</f>
        <v>1.65029444</v>
      </c>
      <c r="AQ190" s="170"/>
      <c r="AR190" s="170"/>
    </row>
    <row r="191" ht="12.75" customHeight="1">
      <c r="A191" s="170">
        <f t="shared" si="1"/>
        <v>18</v>
      </c>
      <c r="B191" s="170">
        <f t="shared" si="2"/>
        <v>20</v>
      </c>
      <c r="C191" s="140" t="str">
        <f t="array" ref="C191">INDEX(Fixtures!$A$2:$A$21,A191)</f>
        <v>Watford</v>
      </c>
      <c r="D191" s="140" t="str">
        <f t="array" ref="D191">INDEX(Fixtures!$A$2:$A$21,B191)</f>
        <v>Wolves</v>
      </c>
      <c r="E191" s="172">
        <f>MAX(VLOOKUP($C191,Calc_OppAtt!$A$47:$AM$66,E$2+1,FALSE),VLOOKUP($D191,Calc_OppAtt!$A$47:$AM$66,E$2+1,FALSE))</f>
        <v>1.414538412</v>
      </c>
      <c r="F191" s="172">
        <f>MAX(VLOOKUP($C191,Calc_OppAtt!$A$47:$AM$66,F$2+1,FALSE),VLOOKUP($D191,Calc_OppAtt!$A$47:$AM$66,F$2+1,FALSE))</f>
        <v>0.8644402649</v>
      </c>
      <c r="G191" s="172">
        <f>MAX(VLOOKUP($C191,Calc_OppAtt!$A$47:$AM$66,G$2+1,FALSE),VLOOKUP($D191,Calc_OppAtt!$A$47:$AM$66,G$2+1,FALSE))</f>
        <v>1.100196294</v>
      </c>
      <c r="H191" s="172">
        <f>MAX(VLOOKUP($C191,Calc_OppAtt!$A$47:$AM$66,H$2+1,FALSE),VLOOKUP($D191,Calc_OppAtt!$A$47:$AM$66,H$2+1,FALSE))</f>
        <v>1.021610951</v>
      </c>
      <c r="I191" s="172">
        <f>MAX(VLOOKUP($C191,Calc_OppAtt!$A$47:$AM$66,I$2+1,FALSE),VLOOKUP($D191,Calc_OppAtt!$A$47:$AM$66,I$2+1,FALSE))</f>
        <v>0.8644402649</v>
      </c>
      <c r="J191" s="172">
        <f>MAX(VLOOKUP($C191,Calc_OppAtt!$A$47:$AM$66,J$2+1,FALSE),VLOOKUP($D191,Calc_OppAtt!$A$47:$AM$66,J$2+1,FALSE))</f>
        <v>1.04</v>
      </c>
      <c r="K191" s="172">
        <f>MAX(VLOOKUP($C191,Calc_OppAtt!$A$47:$AM$66,K$2+1,FALSE),VLOOKUP($D191,Calc_OppAtt!$A$47:$AM$66,K$2+1,FALSE))</f>
        <v>1.178781636</v>
      </c>
      <c r="L191" s="172">
        <f>MAX(VLOOKUP($C191,Calc_OppAtt!$A$47:$AM$66,L$2+1,FALSE),VLOOKUP($D191,Calc_OppAtt!$A$47:$AM$66,L$2+1,FALSE))</f>
        <v>1.218074681</v>
      </c>
      <c r="M191" s="172">
        <f>MAX(VLOOKUP($C191,Calc_OppAtt!$A$47:$AM$66,M$2+1,FALSE),VLOOKUP($D191,Calc_OppAtt!$A$47:$AM$66,M$2+1,FALSE))</f>
        <v>1.296660024</v>
      </c>
      <c r="N191" s="172">
        <f>MAX(VLOOKUP($C191,Calc_OppAtt!$A$47:$AM$66,N$2+1,FALSE),VLOOKUP($D191,Calc_OppAtt!$A$47:$AM$66,N$2+1,FALSE))</f>
        <v>1.296660024</v>
      </c>
      <c r="O191" s="172">
        <f>MAX(VLOOKUP($C191,Calc_OppAtt!$A$47:$AM$66,O$2+1,FALSE),VLOOKUP($D191,Calc_OppAtt!$A$47:$AM$66,O$2+1,FALSE))</f>
        <v>0.785854922</v>
      </c>
      <c r="P191" s="172">
        <f>MAX(VLOOKUP($C191,Calc_OppAtt!$A$47:$AM$66,P$2+1,FALSE),VLOOKUP($D191,Calc_OppAtt!$A$47:$AM$66,P$2+1,FALSE))</f>
        <v>1.021610951</v>
      </c>
      <c r="Q191" s="172">
        <f>MAX(VLOOKUP($C191,Calc_OppAtt!$A$47:$AM$66,Q$2+1,FALSE),VLOOKUP($D191,Calc_OppAtt!$A$47:$AM$66,Q$2+1,FALSE))</f>
        <v>1.296660024</v>
      </c>
      <c r="R191" s="172">
        <f>MAX(VLOOKUP($C191,Calc_OppAtt!$A$47:$AM$66,R$2+1,FALSE),VLOOKUP($D191,Calc_OppAtt!$A$47:$AM$66,R$2+1,FALSE))</f>
        <v>0.9788235294</v>
      </c>
      <c r="S191" s="172">
        <f>MAX(VLOOKUP($C191,Calc_OppAtt!$A$47:$AM$66,S$2+1,FALSE),VLOOKUP($D191,Calc_OppAtt!$A$47:$AM$66,S$2+1,FALSE))</f>
        <v>0.8644402649</v>
      </c>
      <c r="T191" s="172">
        <f>MAX(VLOOKUP($C191,Calc_OppAtt!$A$47:$AM$66,T$2+1,FALSE),VLOOKUP($D191,Calc_OppAtt!$A$47:$AM$66,T$2+1,FALSE))</f>
        <v>0.8644402649</v>
      </c>
      <c r="U191" s="172">
        <f>MAX(VLOOKUP($C191,Calc_OppAtt!$A$47:$AM$66,U$2+1,FALSE),VLOOKUP($D191,Calc_OppAtt!$A$47:$AM$66,U$2+1,FALSE))</f>
        <v>1.218074681</v>
      </c>
      <c r="V191" s="172">
        <f>MAX(VLOOKUP($C191,Calc_OppAtt!$A$47:$AM$66,V$2+1,FALSE),VLOOKUP($D191,Calc_OppAtt!$A$47:$AM$66,V$2+1,FALSE))</f>
        <v>1.100196294</v>
      </c>
      <c r="W191" s="172">
        <f>MAX(VLOOKUP($C191,Calc_OppAtt!$A$47:$AM$66,W$2+1,FALSE),VLOOKUP($D191,Calc_OppAtt!$A$47:$AM$66,W$2+1,FALSE))</f>
        <v>1.04</v>
      </c>
      <c r="X191" s="172">
        <f>MAX(VLOOKUP($C191,Calc_OppAtt!$A$47:$AM$66,X$2+1,FALSE),VLOOKUP($D191,Calc_OppAtt!$A$47:$AM$66,X$2+1,FALSE))</f>
        <v>1.178781636</v>
      </c>
      <c r="Y191" s="172">
        <f>MAX(VLOOKUP($C191,Calc_OppAtt!$A$47:$AM$66,Y$2+1,FALSE),VLOOKUP($D191,Calc_OppAtt!$A$47:$AM$66,Y$2+1,FALSE))</f>
        <v>1.178781636</v>
      </c>
      <c r="Z191" s="172">
        <f>MAX(VLOOKUP($C191,Calc_OppAtt!$A$47:$AM$66,Z$2+1,FALSE),VLOOKUP($D191,Calc_OppAtt!$A$47:$AM$66,Z$2+1,FALSE))</f>
        <v>1.060903995</v>
      </c>
      <c r="AA191" s="172">
        <f>MAX(VLOOKUP($C191,Calc_OppAtt!$A$47:$AM$66,AA$2+1,FALSE),VLOOKUP($D191,Calc_OppAtt!$A$47:$AM$66,AA$2+1,FALSE))</f>
        <v>1.493123755</v>
      </c>
      <c r="AB191" s="172">
        <f>MAX(VLOOKUP($C191,Calc_OppAtt!$A$47:$AM$66,AB$2+1,FALSE),VLOOKUP($D191,Calc_OppAtt!$A$47:$AM$66,AB$2+1,FALSE))</f>
        <v>1.65029444</v>
      </c>
      <c r="AC191" s="172">
        <f>MAX(VLOOKUP($C191,Calc_OppAtt!$A$47:$AM$66,AC$2+1,FALSE),VLOOKUP($D191,Calc_OppAtt!$A$47:$AM$66,AC$2+1,FALSE))</f>
        <v>0.9823179059</v>
      </c>
      <c r="AD191" s="172">
        <f>MAX(VLOOKUP($C191,Calc_OppAtt!$A$47:$AM$66,AD$2+1,FALSE),VLOOKUP($D191,Calc_OppAtt!$A$47:$AM$66,AD$2+1,FALSE))</f>
        <v>1.414538412</v>
      </c>
      <c r="AE191" s="172">
        <f>MAX(VLOOKUP($C191,Calc_OppAtt!$A$47:$AM$66,AE$2+1,FALSE),VLOOKUP($D191,Calc_OppAtt!$A$47:$AM$66,AE$2+1,FALSE))</f>
        <v>1.178781636</v>
      </c>
      <c r="AF191" s="172">
        <f>MAX(VLOOKUP($C191,Calc_OppAtt!$A$47:$AM$66,AF$2+1,FALSE),VLOOKUP($D191,Calc_OppAtt!$A$47:$AM$66,AF$2+1,FALSE))</f>
        <v>0.9823179059</v>
      </c>
      <c r="AG191" s="172">
        <f>MAX(VLOOKUP($C191,Calc_OppAtt!$A$47:$AM$66,AG$2+1,FALSE),VLOOKUP($D191,Calc_OppAtt!$A$47:$AM$66,AG$2+1,FALSE))</f>
        <v>1.493123755</v>
      </c>
      <c r="AH191" s="172">
        <f>MAX(VLOOKUP($C191,Calc_OppAtt!$A$47:$AM$66,AH$2+1,FALSE),VLOOKUP($D191,Calc_OppAtt!$A$47:$AM$66,AH$2+1,FALSE))</f>
        <v>0.6286834896</v>
      </c>
      <c r="AI191" s="172">
        <f>MAX(VLOOKUP($C191,Calc_OppAtt!$A$47:$AM$66,AI$2+1,FALSE),VLOOKUP($D191,Calc_OppAtt!$A$47:$AM$66,AI$2+1,FALSE))</f>
        <v>1.218074681</v>
      </c>
      <c r="AJ191" s="172">
        <f>MAX(VLOOKUP($C191,Calc_OppAtt!$A$47:$AM$66,AJ$2+1,FALSE),VLOOKUP($D191,Calc_OppAtt!$A$47:$AM$66,AJ$2+1,FALSE))</f>
        <v>0.6679765344</v>
      </c>
      <c r="AK191" s="172">
        <f>MAX(VLOOKUP($C191,Calc_OppAtt!$A$47:$AM$66,AK$2+1,FALSE),VLOOKUP($D191,Calc_OppAtt!$A$47:$AM$66,AK$2+1,FALSE))</f>
        <v>1.475821918</v>
      </c>
      <c r="AL191" s="172">
        <f>MAX(VLOOKUP($C191,Calc_OppAtt!$A$47:$AM$66,AL$2+1,FALSE),VLOOKUP($D191,Calc_OppAtt!$A$47:$AM$66,AL$2+1,FALSE))</f>
        <v>1.218074681</v>
      </c>
      <c r="AM191" s="172">
        <f>MAX(VLOOKUP($C191,Calc_OppAtt!$A$47:$AM$66,AM$2+1,FALSE),VLOOKUP($D191,Calc_OppAtt!$A$47:$AM$66,AM$2+1,FALSE))</f>
        <v>1.139489338</v>
      </c>
      <c r="AN191" s="172">
        <f>MAX(VLOOKUP($C191,Calc_OppAtt!$A$47:$AM$66,AN$2+1,FALSE),VLOOKUP($D191,Calc_OppAtt!$A$47:$AM$66,AN$2+1,FALSE))</f>
        <v>1.218074681</v>
      </c>
      <c r="AO191" s="172">
        <f>MAX(VLOOKUP($C191,Calc_OppAtt!$A$47:$AM$66,AO$2+1,FALSE),VLOOKUP($D191,Calc_OppAtt!$A$47:$AM$66,AO$2+1,FALSE))</f>
        <v>1.475821918</v>
      </c>
      <c r="AP191" s="172">
        <f>MAX(VLOOKUP($C191,Calc_OppAtt!$A$47:$AM$66,AP$2+1,FALSE),VLOOKUP($D191,Calc_OppAtt!$A$47:$AM$66,AP$2+1,FALSE))</f>
        <v>1.65029444</v>
      </c>
      <c r="AQ191" s="170"/>
      <c r="AR191" s="170"/>
    </row>
    <row r="192" ht="12.75" customHeight="1">
      <c r="A192" s="170">
        <f t="shared" si="1"/>
        <v>19</v>
      </c>
      <c r="B192" s="170">
        <f t="shared" si="2"/>
        <v>20</v>
      </c>
      <c r="C192" s="140" t="str">
        <f t="array" ref="C192">INDEX(Fixtures!$A$2:$A$21,A192)</f>
        <v>West Ham</v>
      </c>
      <c r="D192" s="140" t="str">
        <f t="array" ref="D192">INDEX(Fixtures!$A$2:$A$21,B192)</f>
        <v>Wolves</v>
      </c>
      <c r="E192" s="172">
        <f>MAX(VLOOKUP($C192,Calc_OppAtt!$A$47:$AM$66,E$2+1,FALSE),VLOOKUP($D192,Calc_OppAtt!$A$47:$AM$66,E$2+1,FALSE))</f>
        <v>1.414538412</v>
      </c>
      <c r="F192" s="172">
        <f>MAX(VLOOKUP($C192,Calc_OppAtt!$A$47:$AM$66,F$2+1,FALSE),VLOOKUP($D192,Calc_OppAtt!$A$47:$AM$66,F$2+1,FALSE))</f>
        <v>1.218074681</v>
      </c>
      <c r="G192" s="172">
        <f>MAX(VLOOKUP($C192,Calc_OppAtt!$A$47:$AM$66,G$2+1,FALSE),VLOOKUP($D192,Calc_OppAtt!$A$47:$AM$66,G$2+1,FALSE))</f>
        <v>0.785854922</v>
      </c>
      <c r="H192" s="172">
        <f>MAX(VLOOKUP($C192,Calc_OppAtt!$A$47:$AM$66,H$2+1,FALSE),VLOOKUP($D192,Calc_OppAtt!$A$47:$AM$66,H$2+1,FALSE))</f>
        <v>1.06869863</v>
      </c>
      <c r="I192" s="172">
        <f>MAX(VLOOKUP($C192,Calc_OppAtt!$A$47:$AM$66,I$2+1,FALSE),VLOOKUP($D192,Calc_OppAtt!$A$47:$AM$66,I$2+1,FALSE))</f>
        <v>0.8644402649</v>
      </c>
      <c r="J192" s="172">
        <f>MAX(VLOOKUP($C192,Calc_OppAtt!$A$47:$AM$66,J$2+1,FALSE),VLOOKUP($D192,Calc_OppAtt!$A$47:$AM$66,J$2+1,FALSE))</f>
        <v>0.8644402649</v>
      </c>
      <c r="K192" s="172">
        <f>MAX(VLOOKUP($C192,Calc_OppAtt!$A$47:$AM$66,K$2+1,FALSE),VLOOKUP($D192,Calc_OppAtt!$A$47:$AM$66,K$2+1,FALSE))</f>
        <v>1.178781636</v>
      </c>
      <c r="L192" s="172">
        <f>MAX(VLOOKUP($C192,Calc_OppAtt!$A$47:$AM$66,L$2+1,FALSE),VLOOKUP($D192,Calc_OppAtt!$A$47:$AM$66,L$2+1,FALSE))</f>
        <v>1.060903995</v>
      </c>
      <c r="M192" s="172">
        <f>MAX(VLOOKUP($C192,Calc_OppAtt!$A$47:$AM$66,M$2+1,FALSE),VLOOKUP($D192,Calc_OppAtt!$A$47:$AM$66,M$2+1,FALSE))</f>
        <v>1.296660024</v>
      </c>
      <c r="N192" s="172">
        <f>MAX(VLOOKUP($C192,Calc_OppAtt!$A$47:$AM$66,N$2+1,FALSE),VLOOKUP($D192,Calc_OppAtt!$A$47:$AM$66,N$2+1,FALSE))</f>
        <v>0.9823179059</v>
      </c>
      <c r="O192" s="172">
        <f>MAX(VLOOKUP($C192,Calc_OppAtt!$A$47:$AM$66,O$2+1,FALSE),VLOOKUP($D192,Calc_OppAtt!$A$47:$AM$66,O$2+1,FALSE))</f>
        <v>0.8644402649</v>
      </c>
      <c r="P192" s="172">
        <f>MAX(VLOOKUP($C192,Calc_OppAtt!$A$47:$AM$66,P$2+1,FALSE),VLOOKUP($D192,Calc_OppAtt!$A$47:$AM$66,P$2+1,FALSE))</f>
        <v>0.9823179059</v>
      </c>
      <c r="Q192" s="172">
        <f>MAX(VLOOKUP($C192,Calc_OppAtt!$A$47:$AM$66,Q$2+1,FALSE),VLOOKUP($D192,Calc_OppAtt!$A$47:$AM$66,Q$2+1,FALSE))</f>
        <v>1.296660024</v>
      </c>
      <c r="R192" s="172">
        <f>MAX(VLOOKUP($C192,Calc_OppAtt!$A$47:$AM$66,R$2+1,FALSE),VLOOKUP($D192,Calc_OppAtt!$A$47:$AM$66,R$2+1,FALSE))</f>
        <v>0.9788235294</v>
      </c>
      <c r="S192" s="172">
        <f>MAX(VLOOKUP($C192,Calc_OppAtt!$A$47:$AM$66,S$2+1,FALSE),VLOOKUP($D192,Calc_OppAtt!$A$47:$AM$66,S$2+1,FALSE))</f>
        <v>1.170479452</v>
      </c>
      <c r="T192" s="172">
        <f>MAX(VLOOKUP($C192,Calc_OppAtt!$A$47:$AM$66,T$2+1,FALSE),VLOOKUP($D192,Calc_OppAtt!$A$47:$AM$66,T$2+1,FALSE))</f>
        <v>1.100196294</v>
      </c>
      <c r="U192" s="172">
        <f>MAX(VLOOKUP($C192,Calc_OppAtt!$A$47:$AM$66,U$2+1,FALSE),VLOOKUP($D192,Calc_OppAtt!$A$47:$AM$66,U$2+1,FALSE))</f>
        <v>1.218074681</v>
      </c>
      <c r="V192" s="172">
        <f>MAX(VLOOKUP($C192,Calc_OppAtt!$A$47:$AM$66,V$2+1,FALSE),VLOOKUP($D192,Calc_OppAtt!$A$47:$AM$66,V$2+1,FALSE))</f>
        <v>1.296660024</v>
      </c>
      <c r="W192" s="172">
        <f>MAX(VLOOKUP($C192,Calc_OppAtt!$A$47:$AM$66,W$2+1,FALSE),VLOOKUP($D192,Calc_OppAtt!$A$47:$AM$66,W$2+1,FALSE))</f>
        <v>1.04</v>
      </c>
      <c r="X192" s="172">
        <f>MAX(VLOOKUP($C192,Calc_OppAtt!$A$47:$AM$66,X$2+1,FALSE),VLOOKUP($D192,Calc_OppAtt!$A$47:$AM$66,X$2+1,FALSE))</f>
        <v>0.6679765344</v>
      </c>
      <c r="Y192" s="172">
        <f>MAX(VLOOKUP($C192,Calc_OppAtt!$A$47:$AM$66,Y$2+1,FALSE),VLOOKUP($D192,Calc_OppAtt!$A$47:$AM$66,Y$2+1,FALSE))</f>
        <v>1.139489338</v>
      </c>
      <c r="Z192" s="172">
        <f>MAX(VLOOKUP($C192,Calc_OppAtt!$A$47:$AM$66,Z$2+1,FALSE),VLOOKUP($D192,Calc_OppAtt!$A$47:$AM$66,Z$2+1,FALSE))</f>
        <v>1.218074681</v>
      </c>
      <c r="AA192" s="172">
        <f>MAX(VLOOKUP($C192,Calc_OppAtt!$A$47:$AM$66,AA$2+1,FALSE),VLOOKUP($D192,Calc_OppAtt!$A$47:$AM$66,AA$2+1,FALSE))</f>
        <v>1.493123755</v>
      </c>
      <c r="AB192" s="172">
        <f>MAX(VLOOKUP($C192,Calc_OppAtt!$A$47:$AM$66,AB$2+1,FALSE),VLOOKUP($D192,Calc_OppAtt!$A$47:$AM$66,AB$2+1,FALSE))</f>
        <v>1.65029444</v>
      </c>
      <c r="AC192" s="172">
        <f>MAX(VLOOKUP($C192,Calc_OppAtt!$A$47:$AM$66,AC$2+1,FALSE),VLOOKUP($D192,Calc_OppAtt!$A$47:$AM$66,AC$2+1,FALSE))</f>
        <v>1.100196294</v>
      </c>
      <c r="AD192" s="172">
        <f>MAX(VLOOKUP($C192,Calc_OppAtt!$A$47:$AM$66,AD$2+1,FALSE),VLOOKUP($D192,Calc_OppAtt!$A$47:$AM$66,AD$2+1,FALSE))</f>
        <v>1.178781636</v>
      </c>
      <c r="AE192" s="172">
        <f>MAX(VLOOKUP($C192,Calc_OppAtt!$A$47:$AM$66,AE$2+1,FALSE),VLOOKUP($D192,Calc_OppAtt!$A$47:$AM$66,AE$2+1,FALSE))</f>
        <v>1.475821918</v>
      </c>
      <c r="AF192" s="172">
        <f>MAX(VLOOKUP($C192,Calc_OppAtt!$A$47:$AM$66,AF$2+1,FALSE),VLOOKUP($D192,Calc_OppAtt!$A$47:$AM$66,AF$2+1,FALSE))</f>
        <v>0.9823179059</v>
      </c>
      <c r="AG192" s="172">
        <f>MAX(VLOOKUP($C192,Calc_OppAtt!$A$47:$AM$66,AG$2+1,FALSE),VLOOKUP($D192,Calc_OppAtt!$A$47:$AM$66,AG$2+1,FALSE))</f>
        <v>1.178781636</v>
      </c>
      <c r="AH192" s="172">
        <f>MAX(VLOOKUP($C192,Calc_OppAtt!$A$47:$AM$66,AH$2+1,FALSE),VLOOKUP($D192,Calc_OppAtt!$A$47:$AM$66,AH$2+1,FALSE))</f>
        <v>0.9788235294</v>
      </c>
      <c r="AI192" s="172">
        <f>MAX(VLOOKUP($C192,Calc_OppAtt!$A$47:$AM$66,AI$2+1,FALSE),VLOOKUP($D192,Calc_OppAtt!$A$47:$AM$66,AI$2+1,FALSE))</f>
        <v>1.296660024</v>
      </c>
      <c r="AJ192" s="172">
        <f>MAX(VLOOKUP($C192,Calc_OppAtt!$A$47:$AM$66,AJ$2+1,FALSE),VLOOKUP($D192,Calc_OppAtt!$A$47:$AM$66,AJ$2+1,FALSE))</f>
        <v>1.414538412</v>
      </c>
      <c r="AK192" s="172">
        <f>MAX(VLOOKUP($C192,Calc_OppAtt!$A$47:$AM$66,AK$2+1,FALSE),VLOOKUP($D192,Calc_OppAtt!$A$47:$AM$66,AK$2+1,FALSE))</f>
        <v>0.7465618773</v>
      </c>
      <c r="AL192" s="172">
        <f>MAX(VLOOKUP($C192,Calc_OppAtt!$A$47:$AM$66,AL$2+1,FALSE),VLOOKUP($D192,Calc_OppAtt!$A$47:$AM$66,AL$2+1,FALSE))</f>
        <v>1.021610951</v>
      </c>
      <c r="AM192" s="172">
        <f>MAX(VLOOKUP($C192,Calc_OppAtt!$A$47:$AM$66,AM$2+1,FALSE),VLOOKUP($D192,Calc_OppAtt!$A$47:$AM$66,AM$2+1,FALSE))</f>
        <v>1.493123755</v>
      </c>
      <c r="AN192" s="172">
        <f>MAX(VLOOKUP($C192,Calc_OppAtt!$A$47:$AM$66,AN$2+1,FALSE),VLOOKUP($D192,Calc_OppAtt!$A$47:$AM$66,AN$2+1,FALSE))</f>
        <v>1.218074681</v>
      </c>
      <c r="AO192" s="172">
        <f>MAX(VLOOKUP($C192,Calc_OppAtt!$A$47:$AM$66,AO$2+1,FALSE),VLOOKUP($D192,Calc_OppAtt!$A$47:$AM$66,AO$2+1,FALSE))</f>
        <v>1.475821918</v>
      </c>
      <c r="AP192" s="172">
        <f>MAX(VLOOKUP($C192,Calc_OppAtt!$A$47:$AM$66,AP$2+1,FALSE),VLOOKUP($D192,Calc_OppAtt!$A$47:$AM$66,AP$2+1,FALSE))</f>
        <v>1.218074681</v>
      </c>
      <c r="AQ192" s="170"/>
      <c r="AR192" s="170"/>
    </row>
    <row r="193" ht="12.75" customHeight="1">
      <c r="A193" s="168"/>
      <c r="B193" s="168"/>
      <c r="C193" s="169" t="s">
        <v>171</v>
      </c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/>
      <c r="AP193" s="168"/>
      <c r="AQ193" s="168"/>
      <c r="AR193" s="168"/>
    </row>
    <row r="194" ht="12.75" customHeight="1">
      <c r="A194" s="170"/>
      <c r="B194" s="170"/>
      <c r="C194" s="168"/>
      <c r="D194" s="139" t="s">
        <v>163</v>
      </c>
      <c r="E194" s="139">
        <v>1.0</v>
      </c>
      <c r="F194" s="139">
        <v>2.0</v>
      </c>
      <c r="G194" s="139">
        <v>3.0</v>
      </c>
      <c r="H194" s="139">
        <v>4.0</v>
      </c>
      <c r="I194" s="139">
        <v>5.0</v>
      </c>
      <c r="J194" s="139">
        <v>6.0</v>
      </c>
      <c r="K194" s="139">
        <v>7.0</v>
      </c>
      <c r="L194" s="139">
        <v>8.0</v>
      </c>
      <c r="M194" s="139">
        <v>9.0</v>
      </c>
      <c r="N194" s="139">
        <v>10.0</v>
      </c>
      <c r="O194" s="139">
        <v>11.0</v>
      </c>
      <c r="P194" s="139">
        <v>12.0</v>
      </c>
      <c r="Q194" s="139">
        <v>13.0</v>
      </c>
      <c r="R194" s="139">
        <v>14.0</v>
      </c>
      <c r="S194" s="139">
        <v>15.0</v>
      </c>
      <c r="T194" s="139">
        <v>16.0</v>
      </c>
      <c r="U194" s="139">
        <v>17.0</v>
      </c>
      <c r="V194" s="139">
        <v>18.0</v>
      </c>
      <c r="W194" s="139">
        <v>19.0</v>
      </c>
      <c r="X194" s="139">
        <v>20.0</v>
      </c>
      <c r="Y194" s="139">
        <v>21.0</v>
      </c>
      <c r="Z194" s="139">
        <v>22.0</v>
      </c>
      <c r="AA194" s="139">
        <v>23.0</v>
      </c>
      <c r="AB194" s="139">
        <v>24.0</v>
      </c>
      <c r="AC194" s="139">
        <v>25.0</v>
      </c>
      <c r="AD194" s="139">
        <v>26.0</v>
      </c>
      <c r="AE194" s="139">
        <v>27.0</v>
      </c>
      <c r="AF194" s="139">
        <v>28.0</v>
      </c>
      <c r="AG194" s="139">
        <v>29.0</v>
      </c>
      <c r="AH194" s="139">
        <v>30.0</v>
      </c>
      <c r="AI194" s="139">
        <v>31.0</v>
      </c>
      <c r="AJ194" s="139">
        <v>32.0</v>
      </c>
      <c r="AK194" s="139">
        <v>33.0</v>
      </c>
      <c r="AL194" s="139">
        <v>34.0</v>
      </c>
      <c r="AM194" s="139">
        <v>35.0</v>
      </c>
      <c r="AN194" s="139">
        <v>36.0</v>
      </c>
      <c r="AO194" s="139">
        <v>37.0</v>
      </c>
      <c r="AP194" s="139">
        <v>38.0</v>
      </c>
      <c r="AQ194" s="170"/>
      <c r="AR194" s="170"/>
    </row>
    <row r="195" ht="12.75" customHeight="1">
      <c r="A195" s="170"/>
      <c r="B195" s="170"/>
      <c r="C195" s="139" t="s">
        <v>172</v>
      </c>
      <c r="D195" s="139" t="s">
        <v>173</v>
      </c>
      <c r="E195" s="139">
        <f>E194+Intro!$C$13-1</f>
        <v>6</v>
      </c>
      <c r="F195" s="139">
        <f>F194+Intro!$C$13-1</f>
        <v>7</v>
      </c>
      <c r="G195" s="139">
        <f>G194+Intro!$C$13-1</f>
        <v>8</v>
      </c>
      <c r="H195" s="139">
        <f>H194+Intro!$C$13-1</f>
        <v>9</v>
      </c>
      <c r="I195" s="139">
        <f>I194+Intro!$C$13-1</f>
        <v>10</v>
      </c>
      <c r="J195" s="139">
        <f>J194+Intro!$C$13-1</f>
        <v>11</v>
      </c>
      <c r="K195" s="139">
        <f>K194+Intro!$C$13-1</f>
        <v>12</v>
      </c>
      <c r="L195" s="139">
        <f>L194+Intro!$C$13-1</f>
        <v>13</v>
      </c>
      <c r="M195" s="139">
        <f>M194+Intro!$C$13-1</f>
        <v>14</v>
      </c>
      <c r="N195" s="139">
        <f>N194+Intro!$C$13-1</f>
        <v>15</v>
      </c>
      <c r="O195" s="139">
        <f>O194+Intro!$C$13-1</f>
        <v>16</v>
      </c>
      <c r="P195" s="139">
        <f>P194+Intro!$C$13-1</f>
        <v>17</v>
      </c>
      <c r="Q195" s="139">
        <f>Q194+Intro!$C$13-1</f>
        <v>18</v>
      </c>
      <c r="R195" s="139">
        <f>R194+Intro!$C$13-1</f>
        <v>19</v>
      </c>
      <c r="S195" s="139">
        <f>S194+Intro!$C$13-1</f>
        <v>20</v>
      </c>
      <c r="T195" s="139">
        <f>T194+Intro!$C$13-1</f>
        <v>21</v>
      </c>
      <c r="U195" s="139">
        <f>U194+Intro!$C$13-1</f>
        <v>22</v>
      </c>
      <c r="V195" s="139">
        <f>V194+Intro!$C$13-1</f>
        <v>23</v>
      </c>
      <c r="W195" s="139">
        <f>W194+Intro!$C$13-1</f>
        <v>24</v>
      </c>
      <c r="X195" s="139">
        <f>X194+Intro!$C$13-1</f>
        <v>25</v>
      </c>
      <c r="Y195" s="139">
        <f>Y194+Intro!$C$13-1</f>
        <v>26</v>
      </c>
      <c r="Z195" s="139">
        <f>Z194+Intro!$C$13-1</f>
        <v>27</v>
      </c>
      <c r="AA195" s="139">
        <f>AA194+Intro!$C$13-1</f>
        <v>28</v>
      </c>
      <c r="AB195" s="139">
        <f>AB194+Intro!$C$13-1</f>
        <v>29</v>
      </c>
      <c r="AC195" s="139">
        <f>AC194+Intro!$C$13-1</f>
        <v>30</v>
      </c>
      <c r="AD195" s="139">
        <f>AD194+Intro!$C$13-1</f>
        <v>31</v>
      </c>
      <c r="AE195" s="139">
        <f>AE194+Intro!$C$13-1</f>
        <v>32</v>
      </c>
      <c r="AF195" s="139">
        <f>AF194+Intro!$C$13-1</f>
        <v>33</v>
      </c>
      <c r="AG195" s="139">
        <f>AG194+Intro!$C$13-1</f>
        <v>34</v>
      </c>
      <c r="AH195" s="139">
        <f>AH194+Intro!$C$13-1</f>
        <v>35</v>
      </c>
      <c r="AI195" s="139">
        <f>AI194+Intro!$C$13-1</f>
        <v>36</v>
      </c>
      <c r="AJ195" s="139">
        <f>AJ194+Intro!$C$13-1</f>
        <v>37</v>
      </c>
      <c r="AK195" s="139">
        <f>AK194+Intro!$C$13-1</f>
        <v>38</v>
      </c>
      <c r="AL195" s="139">
        <f>AL194+Intro!$C$13-1</f>
        <v>39</v>
      </c>
      <c r="AM195" s="139">
        <f>AM194+Intro!$C$13-1</f>
        <v>40</v>
      </c>
      <c r="AN195" s="139">
        <f>AN194+Intro!$C$13-1</f>
        <v>41</v>
      </c>
      <c r="AO195" s="139">
        <f>AO194+Intro!$C$13-1</f>
        <v>42</v>
      </c>
      <c r="AP195" s="139">
        <f>AP194+Intro!$C$13-1</f>
        <v>43</v>
      </c>
      <c r="AQ195" s="170"/>
      <c r="AR195" s="170"/>
    </row>
    <row r="196" ht="12.75" customHeight="1">
      <c r="A196" s="170"/>
      <c r="B196" s="170"/>
      <c r="C196" s="140" t="str">
        <f t="shared" ref="C196:D196" si="3">C3</f>
        <v>Arsenal</v>
      </c>
      <c r="D196" s="140" t="str">
        <f t="shared" si="3"/>
        <v>Bournemouth</v>
      </c>
      <c r="E196" s="173">
        <f t="shared" ref="E196:AP196" si="4">IF(E$195&lt;=38,ROUND(SUMIFS($E3:$AP3,$E$2:$AP$2,"&lt;="&amp;E$195,$E$2:$AP$2,"&gt;="&amp;E$194),2),"")</f>
        <v>7.73</v>
      </c>
      <c r="F196" s="173">
        <f t="shared" si="4"/>
        <v>7.86</v>
      </c>
      <c r="G196" s="173">
        <f t="shared" si="4"/>
        <v>8.05</v>
      </c>
      <c r="H196" s="173">
        <f t="shared" si="4"/>
        <v>7.89</v>
      </c>
      <c r="I196" s="173">
        <f t="shared" si="4"/>
        <v>7.98</v>
      </c>
      <c r="J196" s="173">
        <f t="shared" si="4"/>
        <v>7.58</v>
      </c>
      <c r="K196" s="173">
        <f t="shared" si="4"/>
        <v>7.24</v>
      </c>
      <c r="L196" s="173">
        <f t="shared" si="4"/>
        <v>7.16</v>
      </c>
      <c r="M196" s="173">
        <f t="shared" si="4"/>
        <v>6.73</v>
      </c>
      <c r="N196" s="173">
        <f t="shared" si="4"/>
        <v>6.53</v>
      </c>
      <c r="O196" s="173">
        <f t="shared" si="4"/>
        <v>6.77</v>
      </c>
      <c r="P196" s="173">
        <f t="shared" si="4"/>
        <v>6.77</v>
      </c>
      <c r="Q196" s="173">
        <f t="shared" si="4"/>
        <v>6.84</v>
      </c>
      <c r="R196" s="173">
        <f t="shared" si="4"/>
        <v>6.6</v>
      </c>
      <c r="S196" s="173">
        <f t="shared" si="4"/>
        <v>6.21</v>
      </c>
      <c r="T196" s="173">
        <f t="shared" si="4"/>
        <v>6.39</v>
      </c>
      <c r="U196" s="173">
        <f t="shared" si="4"/>
        <v>6.11</v>
      </c>
      <c r="V196" s="173">
        <f t="shared" si="4"/>
        <v>6.66</v>
      </c>
      <c r="W196" s="173">
        <f t="shared" si="4"/>
        <v>6.69</v>
      </c>
      <c r="X196" s="173">
        <f t="shared" si="4"/>
        <v>6.69</v>
      </c>
      <c r="Y196" s="173">
        <f t="shared" si="4"/>
        <v>7.28</v>
      </c>
      <c r="Z196" s="173">
        <f t="shared" si="4"/>
        <v>6.98</v>
      </c>
      <c r="AA196" s="173">
        <f t="shared" si="4"/>
        <v>7.18</v>
      </c>
      <c r="AB196" s="173">
        <f t="shared" si="4"/>
        <v>6.16</v>
      </c>
      <c r="AC196" s="173">
        <f t="shared" si="4"/>
        <v>5.97</v>
      </c>
      <c r="AD196" s="173">
        <f t="shared" si="4"/>
        <v>6.17</v>
      </c>
      <c r="AE196" s="173">
        <f t="shared" si="4"/>
        <v>6.37</v>
      </c>
      <c r="AF196" s="173">
        <f t="shared" si="4"/>
        <v>6.05</v>
      </c>
      <c r="AG196" s="173">
        <f t="shared" si="4"/>
        <v>6.05</v>
      </c>
      <c r="AH196" s="173">
        <f t="shared" si="4"/>
        <v>6.9</v>
      </c>
      <c r="AI196" s="173">
        <f t="shared" si="4"/>
        <v>6.94</v>
      </c>
      <c r="AJ196" s="173">
        <f t="shared" si="4"/>
        <v>6.9</v>
      </c>
      <c r="AK196" s="173">
        <f t="shared" si="4"/>
        <v>6.78</v>
      </c>
      <c r="AL196" s="173" t="str">
        <f t="shared" si="4"/>
        <v/>
      </c>
      <c r="AM196" s="173" t="str">
        <f t="shared" si="4"/>
        <v/>
      </c>
      <c r="AN196" s="173" t="str">
        <f t="shared" si="4"/>
        <v/>
      </c>
      <c r="AO196" s="173" t="str">
        <f t="shared" si="4"/>
        <v/>
      </c>
      <c r="AP196" s="173" t="str">
        <f t="shared" si="4"/>
        <v/>
      </c>
      <c r="AQ196" s="170"/>
      <c r="AR196" s="170"/>
    </row>
    <row r="197" ht="12.75" customHeight="1">
      <c r="A197" s="170"/>
      <c r="B197" s="170"/>
      <c r="C197" s="140" t="str">
        <f t="shared" ref="C197:D197" si="5">C4</f>
        <v>Arsenal</v>
      </c>
      <c r="D197" s="140" t="str">
        <f t="shared" si="5"/>
        <v>Brighton</v>
      </c>
      <c r="E197" s="173">
        <f t="shared" ref="E197:AP197" si="6">IF(E$195&lt;=38,ROUND(SUMIFS($E4:$AP4,$E$2:$AP$2,"&lt;="&amp;E$195,$E$2:$AP$2,"&gt;="&amp;E$194),2),"")</f>
        <v>7.53</v>
      </c>
      <c r="F197" s="173">
        <f t="shared" si="6"/>
        <v>7.61</v>
      </c>
      <c r="G197" s="173">
        <f t="shared" si="6"/>
        <v>8.51</v>
      </c>
      <c r="H197" s="173">
        <f t="shared" si="6"/>
        <v>8.35</v>
      </c>
      <c r="I197" s="173">
        <f t="shared" si="6"/>
        <v>7.94</v>
      </c>
      <c r="J197" s="173">
        <f t="shared" si="6"/>
        <v>8.02</v>
      </c>
      <c r="K197" s="173">
        <f t="shared" si="6"/>
        <v>7.68</v>
      </c>
      <c r="L197" s="173">
        <f t="shared" si="6"/>
        <v>7.87</v>
      </c>
      <c r="M197" s="173">
        <f t="shared" si="6"/>
        <v>7.21</v>
      </c>
      <c r="N197" s="173">
        <f t="shared" si="6"/>
        <v>6.81</v>
      </c>
      <c r="O197" s="173">
        <f t="shared" si="6"/>
        <v>7.04</v>
      </c>
      <c r="P197" s="173">
        <f t="shared" si="6"/>
        <v>6.96</v>
      </c>
      <c r="Q197" s="173">
        <f t="shared" si="6"/>
        <v>7.07</v>
      </c>
      <c r="R197" s="173">
        <f t="shared" si="6"/>
        <v>6.8</v>
      </c>
      <c r="S197" s="173">
        <f t="shared" si="6"/>
        <v>7.23</v>
      </c>
      <c r="T197" s="173">
        <f t="shared" si="6"/>
        <v>7.61</v>
      </c>
      <c r="U197" s="173">
        <f t="shared" si="6"/>
        <v>7.41</v>
      </c>
      <c r="V197" s="173">
        <f t="shared" si="6"/>
        <v>7.25</v>
      </c>
      <c r="W197" s="173">
        <f t="shared" si="6"/>
        <v>7.24</v>
      </c>
      <c r="X197" s="173">
        <f t="shared" si="6"/>
        <v>7.32</v>
      </c>
      <c r="Y197" s="173">
        <f t="shared" si="6"/>
        <v>6.89</v>
      </c>
      <c r="Z197" s="173">
        <f t="shared" si="6"/>
        <v>6.59</v>
      </c>
      <c r="AA197" s="173">
        <f t="shared" si="6"/>
        <v>6.71</v>
      </c>
      <c r="AB197" s="173">
        <f t="shared" si="6"/>
        <v>7.14</v>
      </c>
      <c r="AC197" s="173">
        <f t="shared" si="6"/>
        <v>7.03</v>
      </c>
      <c r="AD197" s="173">
        <f t="shared" si="6"/>
        <v>6.91</v>
      </c>
      <c r="AE197" s="173">
        <f t="shared" si="6"/>
        <v>7.1</v>
      </c>
      <c r="AF197" s="173">
        <f t="shared" si="6"/>
        <v>6.79</v>
      </c>
      <c r="AG197" s="173">
        <f t="shared" si="6"/>
        <v>6.79</v>
      </c>
      <c r="AH197" s="173">
        <f t="shared" si="6"/>
        <v>6.59</v>
      </c>
      <c r="AI197" s="173">
        <f t="shared" si="6"/>
        <v>6.71</v>
      </c>
      <c r="AJ197" s="173">
        <f t="shared" si="6"/>
        <v>6.68</v>
      </c>
      <c r="AK197" s="173">
        <f t="shared" si="6"/>
        <v>6.17</v>
      </c>
      <c r="AL197" s="173" t="str">
        <f t="shared" si="6"/>
        <v/>
      </c>
      <c r="AM197" s="173" t="str">
        <f t="shared" si="6"/>
        <v/>
      </c>
      <c r="AN197" s="173" t="str">
        <f t="shared" si="6"/>
        <v/>
      </c>
      <c r="AO197" s="173" t="str">
        <f t="shared" si="6"/>
        <v/>
      </c>
      <c r="AP197" s="173" t="str">
        <f t="shared" si="6"/>
        <v/>
      </c>
      <c r="AQ197" s="170"/>
      <c r="AR197" s="170"/>
    </row>
    <row r="198" ht="12.75" customHeight="1">
      <c r="A198" s="170"/>
      <c r="B198" s="170"/>
      <c r="C198" s="140" t="str">
        <f t="shared" ref="C198:D198" si="7">C5</f>
        <v>Arsenal</v>
      </c>
      <c r="D198" s="140" t="str">
        <f t="shared" si="7"/>
        <v>Burnley</v>
      </c>
      <c r="E198" s="173">
        <f t="shared" ref="E198:AP198" si="8">IF(E$195&lt;=38,ROUND(SUMIFS($E5:$AP5,$E$2:$AP$2,"&lt;="&amp;E$195,$E$2:$AP$2,"&gt;="&amp;E$194),2),"")</f>
        <v>7.46</v>
      </c>
      <c r="F198" s="173">
        <f t="shared" si="8"/>
        <v>7.74</v>
      </c>
      <c r="G198" s="173">
        <f t="shared" si="8"/>
        <v>7.74</v>
      </c>
      <c r="H198" s="173">
        <f t="shared" si="8"/>
        <v>7.58</v>
      </c>
      <c r="I198" s="173">
        <f t="shared" si="8"/>
        <v>7.66</v>
      </c>
      <c r="J198" s="173">
        <f t="shared" si="8"/>
        <v>7.66</v>
      </c>
      <c r="K198" s="173">
        <f t="shared" si="8"/>
        <v>7.32</v>
      </c>
      <c r="L198" s="173">
        <f t="shared" si="8"/>
        <v>7.2</v>
      </c>
      <c r="M198" s="173">
        <f t="shared" si="8"/>
        <v>6.96</v>
      </c>
      <c r="N198" s="173">
        <f t="shared" si="8"/>
        <v>6.57</v>
      </c>
      <c r="O198" s="173">
        <f t="shared" si="8"/>
        <v>6.81</v>
      </c>
      <c r="P198" s="173">
        <f t="shared" si="8"/>
        <v>6.73</v>
      </c>
      <c r="Q198" s="173">
        <f t="shared" si="8"/>
        <v>6.52</v>
      </c>
      <c r="R198" s="173">
        <f t="shared" si="8"/>
        <v>6.76</v>
      </c>
      <c r="S198" s="173">
        <f t="shared" si="8"/>
        <v>7.35</v>
      </c>
      <c r="T198" s="173">
        <f t="shared" si="8"/>
        <v>7.72</v>
      </c>
      <c r="U198" s="173">
        <f t="shared" si="8"/>
        <v>7.9</v>
      </c>
      <c r="V198" s="173">
        <f t="shared" si="8"/>
        <v>8.1</v>
      </c>
      <c r="W198" s="173">
        <f t="shared" si="8"/>
        <v>8.41</v>
      </c>
      <c r="X198" s="173">
        <f t="shared" si="8"/>
        <v>8.17</v>
      </c>
      <c r="Y198" s="173">
        <f t="shared" si="8"/>
        <v>7.5</v>
      </c>
      <c r="Z198" s="173">
        <f t="shared" si="8"/>
        <v>7.2</v>
      </c>
      <c r="AA198" s="173">
        <f t="shared" si="8"/>
        <v>6.95</v>
      </c>
      <c r="AB198" s="173">
        <f t="shared" si="8"/>
        <v>6.83</v>
      </c>
      <c r="AC198" s="173">
        <f t="shared" si="8"/>
        <v>6.4</v>
      </c>
      <c r="AD198" s="173">
        <f t="shared" si="8"/>
        <v>6.72</v>
      </c>
      <c r="AE198" s="173">
        <f t="shared" si="8"/>
        <v>6.92</v>
      </c>
      <c r="AF198" s="173">
        <f t="shared" si="8"/>
        <v>6.92</v>
      </c>
      <c r="AG198" s="173">
        <f t="shared" si="8"/>
        <v>6.92</v>
      </c>
      <c r="AH198" s="173">
        <f t="shared" si="8"/>
        <v>6.92</v>
      </c>
      <c r="AI198" s="173">
        <f t="shared" si="8"/>
        <v>7.03</v>
      </c>
      <c r="AJ198" s="173">
        <f t="shared" si="8"/>
        <v>6.68</v>
      </c>
      <c r="AK198" s="173">
        <f t="shared" si="8"/>
        <v>6.72</v>
      </c>
      <c r="AL198" s="173" t="str">
        <f t="shared" si="8"/>
        <v/>
      </c>
      <c r="AM198" s="173" t="str">
        <f t="shared" si="8"/>
        <v/>
      </c>
      <c r="AN198" s="173" t="str">
        <f t="shared" si="8"/>
        <v/>
      </c>
      <c r="AO198" s="173" t="str">
        <f t="shared" si="8"/>
        <v/>
      </c>
      <c r="AP198" s="173" t="str">
        <f t="shared" si="8"/>
        <v/>
      </c>
      <c r="AQ198" s="170"/>
      <c r="AR198" s="170"/>
    </row>
    <row r="199" ht="12.75" customHeight="1">
      <c r="A199" s="170"/>
      <c r="B199" s="170"/>
      <c r="C199" s="140" t="str">
        <f t="shared" ref="C199:D199" si="9">C6</f>
        <v>Arsenal</v>
      </c>
      <c r="D199" s="140" t="str">
        <f t="shared" si="9"/>
        <v>Cardiff</v>
      </c>
      <c r="E199" s="173">
        <f t="shared" ref="E199:AP199" si="10">IF(E$195&lt;=38,ROUND(SUMIFS($E6:$AP6,$E$2:$AP$2,"&lt;="&amp;E$195,$E$2:$AP$2,"&gt;="&amp;E$194),2),"")</f>
        <v>7.31</v>
      </c>
      <c r="F199" s="173">
        <f t="shared" si="10"/>
        <v>7.43</v>
      </c>
      <c r="G199" s="173">
        <f t="shared" si="10"/>
        <v>7.29</v>
      </c>
      <c r="H199" s="173">
        <f t="shared" si="10"/>
        <v>7.13</v>
      </c>
      <c r="I199" s="173">
        <f t="shared" si="10"/>
        <v>6.97</v>
      </c>
      <c r="J199" s="173">
        <f t="shared" si="10"/>
        <v>7.8</v>
      </c>
      <c r="K199" s="173">
        <f t="shared" si="10"/>
        <v>7.52</v>
      </c>
      <c r="L199" s="173">
        <f t="shared" si="10"/>
        <v>7.41</v>
      </c>
      <c r="M199" s="173">
        <f t="shared" si="10"/>
        <v>7.43</v>
      </c>
      <c r="N199" s="173">
        <f t="shared" si="10"/>
        <v>6.96</v>
      </c>
      <c r="O199" s="173">
        <f t="shared" si="10"/>
        <v>7.2</v>
      </c>
      <c r="P199" s="173">
        <f t="shared" si="10"/>
        <v>6.92</v>
      </c>
      <c r="Q199" s="173">
        <f t="shared" si="10"/>
        <v>6.65</v>
      </c>
      <c r="R199" s="173">
        <f t="shared" si="10"/>
        <v>6.53</v>
      </c>
      <c r="S199" s="173">
        <f t="shared" si="10"/>
        <v>6.33</v>
      </c>
      <c r="T199" s="173">
        <f t="shared" si="10"/>
        <v>6.78</v>
      </c>
      <c r="U199" s="173">
        <f t="shared" si="10"/>
        <v>6.78</v>
      </c>
      <c r="V199" s="173">
        <f t="shared" si="10"/>
        <v>6.43</v>
      </c>
      <c r="W199" s="173">
        <f t="shared" si="10"/>
        <v>6.73</v>
      </c>
      <c r="X199" s="173">
        <f t="shared" si="10"/>
        <v>6.89</v>
      </c>
      <c r="Y199" s="173">
        <f t="shared" si="10"/>
        <v>7.05</v>
      </c>
      <c r="Z199" s="173">
        <f t="shared" si="10"/>
        <v>6.87</v>
      </c>
      <c r="AA199" s="173">
        <f t="shared" si="10"/>
        <v>6.99</v>
      </c>
      <c r="AB199" s="173">
        <f t="shared" si="10"/>
        <v>7.22</v>
      </c>
      <c r="AC199" s="173">
        <f t="shared" si="10"/>
        <v>7.7</v>
      </c>
      <c r="AD199" s="173">
        <f t="shared" si="10"/>
        <v>7.59</v>
      </c>
      <c r="AE199" s="173">
        <f t="shared" si="10"/>
        <v>7.74</v>
      </c>
      <c r="AF199" s="173">
        <f t="shared" si="10"/>
        <v>7.31</v>
      </c>
      <c r="AG199" s="173">
        <f t="shared" si="10"/>
        <v>7.11</v>
      </c>
      <c r="AH199" s="173">
        <f t="shared" si="10"/>
        <v>7.11</v>
      </c>
      <c r="AI199" s="173">
        <f t="shared" si="10"/>
        <v>6.5</v>
      </c>
      <c r="AJ199" s="173">
        <f t="shared" si="10"/>
        <v>6.54</v>
      </c>
      <c r="AK199" s="173">
        <f t="shared" si="10"/>
        <v>6.03</v>
      </c>
      <c r="AL199" s="173" t="str">
        <f t="shared" si="10"/>
        <v/>
      </c>
      <c r="AM199" s="173" t="str">
        <f t="shared" si="10"/>
        <v/>
      </c>
      <c r="AN199" s="173" t="str">
        <f t="shared" si="10"/>
        <v/>
      </c>
      <c r="AO199" s="173" t="str">
        <f t="shared" si="10"/>
        <v/>
      </c>
      <c r="AP199" s="173" t="str">
        <f t="shared" si="10"/>
        <v/>
      </c>
      <c r="AQ199" s="170"/>
      <c r="AR199" s="170"/>
    </row>
    <row r="200" ht="12.75" customHeight="1">
      <c r="A200" s="170"/>
      <c r="B200" s="170"/>
      <c r="C200" s="140" t="str">
        <f t="shared" ref="C200:D200" si="11">C7</f>
        <v>Arsenal</v>
      </c>
      <c r="D200" s="140" t="str">
        <f t="shared" si="11"/>
        <v>Chelsea</v>
      </c>
      <c r="E200" s="173">
        <f t="shared" ref="E200:AP200" si="12">IF(E$195&lt;=38,ROUND(SUMIFS($E7:$AP7,$E$2:$AP$2,"&lt;="&amp;E$195,$E$2:$AP$2,"&gt;="&amp;E$194),2),"")</f>
        <v>7.65</v>
      </c>
      <c r="F200" s="173">
        <f t="shared" si="12"/>
        <v>7.97</v>
      </c>
      <c r="G200" s="173">
        <f t="shared" si="12"/>
        <v>7.79</v>
      </c>
      <c r="H200" s="173">
        <f t="shared" si="12"/>
        <v>7.63</v>
      </c>
      <c r="I200" s="173">
        <f t="shared" si="12"/>
        <v>7.48</v>
      </c>
      <c r="J200" s="173">
        <f t="shared" si="12"/>
        <v>7.41</v>
      </c>
      <c r="K200" s="173">
        <f t="shared" si="12"/>
        <v>7.41</v>
      </c>
      <c r="L200" s="173">
        <f t="shared" si="12"/>
        <v>7.29</v>
      </c>
      <c r="M200" s="173">
        <f t="shared" si="12"/>
        <v>7.72</v>
      </c>
      <c r="N200" s="173">
        <f t="shared" si="12"/>
        <v>7.33</v>
      </c>
      <c r="O200" s="173">
        <f t="shared" si="12"/>
        <v>7.57</v>
      </c>
      <c r="P200" s="173">
        <f t="shared" si="12"/>
        <v>7.49</v>
      </c>
      <c r="Q200" s="173">
        <f t="shared" si="12"/>
        <v>7.57</v>
      </c>
      <c r="R200" s="173">
        <f t="shared" si="12"/>
        <v>7.61</v>
      </c>
      <c r="S200" s="173">
        <f t="shared" si="12"/>
        <v>7.19</v>
      </c>
      <c r="T200" s="173">
        <f t="shared" si="12"/>
        <v>7.57</v>
      </c>
      <c r="U200" s="173">
        <f t="shared" si="12"/>
        <v>7.45</v>
      </c>
      <c r="V200" s="173">
        <f t="shared" si="12"/>
        <v>7.29</v>
      </c>
      <c r="W200" s="173">
        <f t="shared" si="12"/>
        <v>6.98</v>
      </c>
      <c r="X200" s="173">
        <f t="shared" si="12"/>
        <v>7.06</v>
      </c>
      <c r="Y200" s="173">
        <f t="shared" si="12"/>
        <v>6.98</v>
      </c>
      <c r="Z200" s="173">
        <f t="shared" si="12"/>
        <v>6.68</v>
      </c>
      <c r="AA200" s="173">
        <f t="shared" si="12"/>
        <v>6.72</v>
      </c>
      <c r="AB200" s="173">
        <f t="shared" si="12"/>
        <v>6.89</v>
      </c>
      <c r="AC200" s="173">
        <f t="shared" si="12"/>
        <v>6.78</v>
      </c>
      <c r="AD200" s="173">
        <f t="shared" si="12"/>
        <v>6.59</v>
      </c>
      <c r="AE200" s="173">
        <f t="shared" si="12"/>
        <v>6.79</v>
      </c>
      <c r="AF200" s="173">
        <f t="shared" si="12"/>
        <v>7.26</v>
      </c>
      <c r="AG200" s="173">
        <f t="shared" si="12"/>
        <v>7.26</v>
      </c>
      <c r="AH200" s="173">
        <f t="shared" si="12"/>
        <v>7.32</v>
      </c>
      <c r="AI200" s="173">
        <f t="shared" si="12"/>
        <v>7.11</v>
      </c>
      <c r="AJ200" s="173">
        <f t="shared" si="12"/>
        <v>7.31</v>
      </c>
      <c r="AK200" s="173">
        <f t="shared" si="12"/>
        <v>6.99</v>
      </c>
      <c r="AL200" s="173" t="str">
        <f t="shared" si="12"/>
        <v/>
      </c>
      <c r="AM200" s="173" t="str">
        <f t="shared" si="12"/>
        <v/>
      </c>
      <c r="AN200" s="173" t="str">
        <f t="shared" si="12"/>
        <v/>
      </c>
      <c r="AO200" s="173" t="str">
        <f t="shared" si="12"/>
        <v/>
      </c>
      <c r="AP200" s="173" t="str">
        <f t="shared" si="12"/>
        <v/>
      </c>
      <c r="AQ200" s="170"/>
      <c r="AR200" s="170"/>
    </row>
    <row r="201" ht="12.75" customHeight="1">
      <c r="A201" s="170"/>
      <c r="B201" s="170"/>
      <c r="C201" s="140" t="str">
        <f t="shared" ref="C201:D201" si="13">C8</f>
        <v>Arsenal</v>
      </c>
      <c r="D201" s="140" t="str">
        <f t="shared" si="13"/>
        <v>Crystal Palace</v>
      </c>
      <c r="E201" s="173">
        <f t="shared" ref="E201:AP201" si="14">IF(E$195&lt;=38,ROUND(SUMIFS($E8:$AP8,$E$2:$AP$2,"&lt;="&amp;E$195,$E$2:$AP$2,"&gt;="&amp;E$194),2),"")</f>
        <v>7.37</v>
      </c>
      <c r="F201" s="173">
        <f t="shared" si="14"/>
        <v>7.62</v>
      </c>
      <c r="G201" s="173">
        <f t="shared" si="14"/>
        <v>7.59</v>
      </c>
      <c r="H201" s="173">
        <f t="shared" si="14"/>
        <v>7.43</v>
      </c>
      <c r="I201" s="173">
        <f t="shared" si="14"/>
        <v>7.47</v>
      </c>
      <c r="J201" s="173">
        <f t="shared" si="14"/>
        <v>7.59</v>
      </c>
      <c r="K201" s="173">
        <f t="shared" si="14"/>
        <v>7.25</v>
      </c>
      <c r="L201" s="173">
        <f t="shared" si="14"/>
        <v>7.13</v>
      </c>
      <c r="M201" s="173">
        <f t="shared" si="14"/>
        <v>6.92</v>
      </c>
      <c r="N201" s="173">
        <f t="shared" si="14"/>
        <v>6.41</v>
      </c>
      <c r="O201" s="173">
        <f t="shared" si="14"/>
        <v>6.49</v>
      </c>
      <c r="P201" s="173">
        <f t="shared" si="14"/>
        <v>6.88</v>
      </c>
      <c r="Q201" s="173">
        <f t="shared" si="14"/>
        <v>6.68</v>
      </c>
      <c r="R201" s="173">
        <f t="shared" si="14"/>
        <v>6.67</v>
      </c>
      <c r="S201" s="173">
        <f t="shared" si="14"/>
        <v>6.67</v>
      </c>
      <c r="T201" s="173">
        <f t="shared" si="14"/>
        <v>7.16</v>
      </c>
      <c r="U201" s="173">
        <f t="shared" si="14"/>
        <v>7.16</v>
      </c>
      <c r="V201" s="173">
        <f t="shared" si="14"/>
        <v>6.54</v>
      </c>
      <c r="W201" s="173">
        <f t="shared" si="14"/>
        <v>6.84</v>
      </c>
      <c r="X201" s="173">
        <f t="shared" si="14"/>
        <v>7.15</v>
      </c>
      <c r="Y201" s="173">
        <f t="shared" si="14"/>
        <v>7.93</v>
      </c>
      <c r="Z201" s="173">
        <f t="shared" si="14"/>
        <v>7.64</v>
      </c>
      <c r="AA201" s="173">
        <f t="shared" si="14"/>
        <v>7.56</v>
      </c>
      <c r="AB201" s="173">
        <f t="shared" si="14"/>
        <v>7.36</v>
      </c>
      <c r="AC201" s="173">
        <f t="shared" si="14"/>
        <v>7.33</v>
      </c>
      <c r="AD201" s="173">
        <f t="shared" si="14"/>
        <v>6.96</v>
      </c>
      <c r="AE201" s="173">
        <f t="shared" si="14"/>
        <v>6.6</v>
      </c>
      <c r="AF201" s="173">
        <f t="shared" si="14"/>
        <v>6.29</v>
      </c>
      <c r="AG201" s="173">
        <f t="shared" si="14"/>
        <v>6.29</v>
      </c>
      <c r="AH201" s="173">
        <f t="shared" si="14"/>
        <v>6.72</v>
      </c>
      <c r="AI201" s="173">
        <f t="shared" si="14"/>
        <v>7</v>
      </c>
      <c r="AJ201" s="173">
        <f t="shared" si="14"/>
        <v>7.03</v>
      </c>
      <c r="AK201" s="173">
        <f t="shared" si="14"/>
        <v>6.95</v>
      </c>
      <c r="AL201" s="173" t="str">
        <f t="shared" si="14"/>
        <v/>
      </c>
      <c r="AM201" s="173" t="str">
        <f t="shared" si="14"/>
        <v/>
      </c>
      <c r="AN201" s="173" t="str">
        <f t="shared" si="14"/>
        <v/>
      </c>
      <c r="AO201" s="173" t="str">
        <f t="shared" si="14"/>
        <v/>
      </c>
      <c r="AP201" s="173" t="str">
        <f t="shared" si="14"/>
        <v/>
      </c>
      <c r="AQ201" s="170"/>
      <c r="AR201" s="170"/>
    </row>
    <row r="202" ht="12.75" customHeight="1">
      <c r="A202" s="170"/>
      <c r="B202" s="170"/>
      <c r="C202" s="140" t="str">
        <f t="shared" ref="C202:D202" si="15">C9</f>
        <v>Arsenal</v>
      </c>
      <c r="D202" s="140" t="str">
        <f t="shared" si="15"/>
        <v>Everton</v>
      </c>
      <c r="E202" s="173">
        <f t="shared" ref="E202:AP202" si="16">IF(E$195&lt;=38,ROUND(SUMIFS($E9:$AP9,$E$2:$AP$2,"&lt;="&amp;E$195,$E$2:$AP$2,"&gt;="&amp;E$194),2),"")</f>
        <v>8.29</v>
      </c>
      <c r="F202" s="173">
        <f t="shared" si="16"/>
        <v>8.67</v>
      </c>
      <c r="G202" s="173">
        <f t="shared" si="16"/>
        <v>8.53</v>
      </c>
      <c r="H202" s="173">
        <f t="shared" si="16"/>
        <v>8.37</v>
      </c>
      <c r="I202" s="173">
        <f t="shared" si="16"/>
        <v>8.13</v>
      </c>
      <c r="J202" s="173">
        <f t="shared" si="16"/>
        <v>7.62</v>
      </c>
      <c r="K202" s="173">
        <f t="shared" si="16"/>
        <v>7.28</v>
      </c>
      <c r="L202" s="173">
        <f t="shared" si="16"/>
        <v>6.98</v>
      </c>
      <c r="M202" s="173">
        <f t="shared" si="16"/>
        <v>6.73</v>
      </c>
      <c r="N202" s="173">
        <f t="shared" si="16"/>
        <v>6.41</v>
      </c>
      <c r="O202" s="173">
        <f t="shared" si="16"/>
        <v>6.65</v>
      </c>
      <c r="P202" s="173">
        <f t="shared" si="16"/>
        <v>6.53</v>
      </c>
      <c r="Q202" s="173">
        <f t="shared" si="16"/>
        <v>6.33</v>
      </c>
      <c r="R202" s="173">
        <f t="shared" si="16"/>
        <v>6.13</v>
      </c>
      <c r="S202" s="173">
        <f t="shared" si="16"/>
        <v>6.33</v>
      </c>
      <c r="T202" s="173">
        <f t="shared" si="16"/>
        <v>6.64</v>
      </c>
      <c r="U202" s="173">
        <f t="shared" si="16"/>
        <v>6.56</v>
      </c>
      <c r="V202" s="173">
        <f t="shared" si="16"/>
        <v>6.56</v>
      </c>
      <c r="W202" s="173">
        <f t="shared" si="16"/>
        <v>6.87</v>
      </c>
      <c r="X202" s="173">
        <f t="shared" si="16"/>
        <v>6.95</v>
      </c>
      <c r="Y202" s="173">
        <f t="shared" si="16"/>
        <v>7.19</v>
      </c>
      <c r="Z202" s="173">
        <f t="shared" si="16"/>
        <v>6.88</v>
      </c>
      <c r="AA202" s="173">
        <f t="shared" si="16"/>
        <v>6.88</v>
      </c>
      <c r="AB202" s="173">
        <f t="shared" si="16"/>
        <v>6.95</v>
      </c>
      <c r="AC202" s="173">
        <f t="shared" si="16"/>
        <v>6.53</v>
      </c>
      <c r="AD202" s="173">
        <f t="shared" si="16"/>
        <v>6.56</v>
      </c>
      <c r="AE202" s="173">
        <f t="shared" si="16"/>
        <v>6.52</v>
      </c>
      <c r="AF202" s="173">
        <f t="shared" si="16"/>
        <v>6.56</v>
      </c>
      <c r="AG202" s="173">
        <f t="shared" si="16"/>
        <v>6.56</v>
      </c>
      <c r="AH202" s="173">
        <f t="shared" si="16"/>
        <v>6.56</v>
      </c>
      <c r="AI202" s="173">
        <f t="shared" si="16"/>
        <v>6.88</v>
      </c>
      <c r="AJ202" s="173">
        <f t="shared" si="16"/>
        <v>6.92</v>
      </c>
      <c r="AK202" s="173">
        <f t="shared" si="16"/>
        <v>6.4</v>
      </c>
      <c r="AL202" s="173" t="str">
        <f t="shared" si="16"/>
        <v/>
      </c>
      <c r="AM202" s="173" t="str">
        <f t="shared" si="16"/>
        <v/>
      </c>
      <c r="AN202" s="173" t="str">
        <f t="shared" si="16"/>
        <v/>
      </c>
      <c r="AO202" s="173" t="str">
        <f t="shared" si="16"/>
        <v/>
      </c>
      <c r="AP202" s="173" t="str">
        <f t="shared" si="16"/>
        <v/>
      </c>
      <c r="AQ202" s="170"/>
      <c r="AR202" s="170"/>
    </row>
    <row r="203" ht="12.75" customHeight="1">
      <c r="A203" s="170"/>
      <c r="B203" s="170"/>
      <c r="C203" s="140" t="str">
        <f t="shared" ref="C203:D203" si="17">C10</f>
        <v>Arsenal</v>
      </c>
      <c r="D203" s="140" t="str">
        <f t="shared" si="17"/>
        <v>Fulham</v>
      </c>
      <c r="E203" s="173">
        <f t="shared" ref="E203:AP203" si="18">IF(E$195&lt;=38,ROUND(SUMIFS($E10:$AP10,$E$2:$AP$2,"&lt;="&amp;E$195,$E$2:$AP$2,"&gt;="&amp;E$194),2),"")</f>
        <v>6.44</v>
      </c>
      <c r="F203" s="173">
        <f t="shared" si="18"/>
        <v>6.64</v>
      </c>
      <c r="G203" s="173">
        <f t="shared" si="18"/>
        <v>7.23</v>
      </c>
      <c r="H203" s="173">
        <f t="shared" si="18"/>
        <v>7.07</v>
      </c>
      <c r="I203" s="173">
        <f t="shared" si="18"/>
        <v>7.31</v>
      </c>
      <c r="J203" s="173">
        <f t="shared" si="18"/>
        <v>7.74</v>
      </c>
      <c r="K203" s="173">
        <f t="shared" si="18"/>
        <v>7.39</v>
      </c>
      <c r="L203" s="173">
        <f t="shared" si="18"/>
        <v>7.28</v>
      </c>
      <c r="M203" s="173">
        <f t="shared" si="18"/>
        <v>6.84</v>
      </c>
      <c r="N203" s="173">
        <f t="shared" si="18"/>
        <v>6.84</v>
      </c>
      <c r="O203" s="173">
        <f t="shared" si="18"/>
        <v>6.92</v>
      </c>
      <c r="P203" s="173">
        <f t="shared" si="18"/>
        <v>7.47</v>
      </c>
      <c r="Q203" s="173">
        <f t="shared" si="18"/>
        <v>7.27</v>
      </c>
      <c r="R203" s="173">
        <f t="shared" si="18"/>
        <v>7.16</v>
      </c>
      <c r="S203" s="173">
        <f t="shared" si="18"/>
        <v>7.67</v>
      </c>
      <c r="T203" s="173">
        <f t="shared" si="18"/>
        <v>7.65</v>
      </c>
      <c r="U203" s="173">
        <f t="shared" si="18"/>
        <v>7.38</v>
      </c>
      <c r="V203" s="173">
        <f t="shared" si="18"/>
        <v>6.59</v>
      </c>
      <c r="W203" s="173">
        <f t="shared" si="18"/>
        <v>6.9</v>
      </c>
      <c r="X203" s="173">
        <f t="shared" si="18"/>
        <v>6.89</v>
      </c>
      <c r="Y203" s="173">
        <f t="shared" si="18"/>
        <v>6.58</v>
      </c>
      <c r="Z203" s="173">
        <f t="shared" si="18"/>
        <v>6.28</v>
      </c>
      <c r="AA203" s="173">
        <f t="shared" si="18"/>
        <v>6.47</v>
      </c>
      <c r="AB203" s="173">
        <f t="shared" si="18"/>
        <v>6.47</v>
      </c>
      <c r="AC203" s="173">
        <f t="shared" si="18"/>
        <v>6.17</v>
      </c>
      <c r="AD203" s="173">
        <f t="shared" si="18"/>
        <v>6.21</v>
      </c>
      <c r="AE203" s="173">
        <f t="shared" si="18"/>
        <v>6.41</v>
      </c>
      <c r="AF203" s="173">
        <f t="shared" si="18"/>
        <v>6.44</v>
      </c>
      <c r="AG203" s="173">
        <f t="shared" si="18"/>
        <v>6.64</v>
      </c>
      <c r="AH203" s="173">
        <f t="shared" si="18"/>
        <v>6.96</v>
      </c>
      <c r="AI203" s="173">
        <f t="shared" si="18"/>
        <v>7.26</v>
      </c>
      <c r="AJ203" s="173">
        <f t="shared" si="18"/>
        <v>7.3</v>
      </c>
      <c r="AK203" s="173">
        <f t="shared" si="18"/>
        <v>7.3</v>
      </c>
      <c r="AL203" s="173" t="str">
        <f t="shared" si="18"/>
        <v/>
      </c>
      <c r="AM203" s="173" t="str">
        <f t="shared" si="18"/>
        <v/>
      </c>
      <c r="AN203" s="173" t="str">
        <f t="shared" si="18"/>
        <v/>
      </c>
      <c r="AO203" s="173" t="str">
        <f t="shared" si="18"/>
        <v/>
      </c>
      <c r="AP203" s="173" t="str">
        <f t="shared" si="18"/>
        <v/>
      </c>
      <c r="AQ203" s="170"/>
      <c r="AR203" s="170"/>
    </row>
    <row r="204" ht="12.75" customHeight="1">
      <c r="A204" s="170"/>
      <c r="B204" s="170"/>
      <c r="C204" s="140" t="str">
        <f t="shared" ref="C204:D204" si="19">C11</f>
        <v>Arsenal</v>
      </c>
      <c r="D204" s="140" t="str">
        <f t="shared" si="19"/>
        <v>Huddersfield</v>
      </c>
      <c r="E204" s="173">
        <f t="shared" ref="E204:AP204" si="20">IF(E$195&lt;=38,ROUND(SUMIFS($E11:$AP11,$E$2:$AP$2,"&lt;="&amp;E$195,$E$2:$AP$2,"&gt;="&amp;E$194),2),"")</f>
        <v>6.64</v>
      </c>
      <c r="F204" s="173">
        <f t="shared" si="20"/>
        <v>7.07</v>
      </c>
      <c r="G204" s="173">
        <f t="shared" si="20"/>
        <v>7.48</v>
      </c>
      <c r="H204" s="173">
        <f t="shared" si="20"/>
        <v>7.32</v>
      </c>
      <c r="I204" s="173">
        <f t="shared" si="20"/>
        <v>7.56</v>
      </c>
      <c r="J204" s="173">
        <f t="shared" si="20"/>
        <v>7.94</v>
      </c>
      <c r="K204" s="173">
        <f t="shared" si="20"/>
        <v>8.17</v>
      </c>
      <c r="L204" s="173">
        <f t="shared" si="20"/>
        <v>8.06</v>
      </c>
      <c r="M204" s="173">
        <f t="shared" si="20"/>
        <v>8.16</v>
      </c>
      <c r="N204" s="173">
        <f t="shared" si="20"/>
        <v>7.84</v>
      </c>
      <c r="O204" s="173">
        <f t="shared" si="20"/>
        <v>7.92</v>
      </c>
      <c r="P204" s="173">
        <f t="shared" si="20"/>
        <v>7.62</v>
      </c>
      <c r="Q204" s="173">
        <f t="shared" si="20"/>
        <v>7.15</v>
      </c>
      <c r="R204" s="173">
        <f t="shared" si="20"/>
        <v>6.95</v>
      </c>
      <c r="S204" s="173">
        <f t="shared" si="20"/>
        <v>6.86</v>
      </c>
      <c r="T204" s="173">
        <f t="shared" si="20"/>
        <v>7.15</v>
      </c>
      <c r="U204" s="173">
        <f t="shared" si="20"/>
        <v>6.88</v>
      </c>
      <c r="V204" s="173">
        <f t="shared" si="20"/>
        <v>6.56</v>
      </c>
      <c r="W204" s="173">
        <f t="shared" si="20"/>
        <v>6.8</v>
      </c>
      <c r="X204" s="173">
        <f t="shared" si="20"/>
        <v>6.45</v>
      </c>
      <c r="Y204" s="173">
        <f t="shared" si="20"/>
        <v>6.62</v>
      </c>
      <c r="Z204" s="173">
        <f t="shared" si="20"/>
        <v>6.33</v>
      </c>
      <c r="AA204" s="173">
        <f t="shared" si="20"/>
        <v>6.52</v>
      </c>
      <c r="AB204" s="173">
        <f t="shared" si="20"/>
        <v>6.64</v>
      </c>
      <c r="AC204" s="173">
        <f t="shared" si="20"/>
        <v>6.44</v>
      </c>
      <c r="AD204" s="173">
        <f t="shared" si="20"/>
        <v>6.92</v>
      </c>
      <c r="AE204" s="173">
        <f t="shared" si="20"/>
        <v>6.88</v>
      </c>
      <c r="AF204" s="173">
        <f t="shared" si="20"/>
        <v>7.19</v>
      </c>
      <c r="AG204" s="173">
        <f t="shared" si="20"/>
        <v>7.19</v>
      </c>
      <c r="AH204" s="173">
        <f t="shared" si="20"/>
        <v>7.51</v>
      </c>
      <c r="AI204" s="173">
        <f t="shared" si="20"/>
        <v>7.15</v>
      </c>
      <c r="AJ204" s="173">
        <f t="shared" si="20"/>
        <v>7.19</v>
      </c>
      <c r="AK204" s="173">
        <f t="shared" si="20"/>
        <v>7.03</v>
      </c>
      <c r="AL204" s="173" t="str">
        <f t="shared" si="20"/>
        <v/>
      </c>
      <c r="AM204" s="173" t="str">
        <f t="shared" si="20"/>
        <v/>
      </c>
      <c r="AN204" s="173" t="str">
        <f t="shared" si="20"/>
        <v/>
      </c>
      <c r="AO204" s="173" t="str">
        <f t="shared" si="20"/>
        <v/>
      </c>
      <c r="AP204" s="173" t="str">
        <f t="shared" si="20"/>
        <v/>
      </c>
      <c r="AQ204" s="170"/>
      <c r="AR204" s="170"/>
    </row>
    <row r="205" ht="12.75" customHeight="1">
      <c r="A205" s="170"/>
      <c r="B205" s="170"/>
      <c r="C205" s="140" t="str">
        <f t="shared" ref="C205:D205" si="21">C12</f>
        <v>Arsenal</v>
      </c>
      <c r="D205" s="140" t="str">
        <f t="shared" si="21"/>
        <v>Leicester</v>
      </c>
      <c r="E205" s="173">
        <f t="shared" ref="E205:AP205" si="22">IF(E$195&lt;=38,ROUND(SUMIFS($E12:$AP12,$E$2:$AP$2,"&lt;="&amp;E$195,$E$2:$AP$2,"&gt;="&amp;E$194),2),"")</f>
        <v>6.92</v>
      </c>
      <c r="F205" s="173">
        <f t="shared" si="22"/>
        <v>7.71</v>
      </c>
      <c r="G205" s="173">
        <f t="shared" si="22"/>
        <v>8.06</v>
      </c>
      <c r="H205" s="173">
        <f t="shared" si="22"/>
        <v>7.9</v>
      </c>
      <c r="I205" s="173">
        <f t="shared" si="22"/>
        <v>8.45</v>
      </c>
      <c r="J205" s="173">
        <f t="shared" si="22"/>
        <v>8.37</v>
      </c>
      <c r="K205" s="173">
        <f t="shared" si="22"/>
        <v>8.02</v>
      </c>
      <c r="L205" s="173">
        <f t="shared" si="22"/>
        <v>7.91</v>
      </c>
      <c r="M205" s="173">
        <f t="shared" si="22"/>
        <v>7.79</v>
      </c>
      <c r="N205" s="173">
        <f t="shared" si="22"/>
        <v>7.33</v>
      </c>
      <c r="O205" s="173">
        <f t="shared" si="22"/>
        <v>6.98</v>
      </c>
      <c r="P205" s="173">
        <f t="shared" si="22"/>
        <v>6.94</v>
      </c>
      <c r="Q205" s="173">
        <f t="shared" si="22"/>
        <v>6.74</v>
      </c>
      <c r="R205" s="173">
        <f t="shared" si="22"/>
        <v>6.54</v>
      </c>
      <c r="S205" s="173">
        <f t="shared" si="22"/>
        <v>6.41</v>
      </c>
      <c r="T205" s="173">
        <f t="shared" si="22"/>
        <v>6.85</v>
      </c>
      <c r="U205" s="173">
        <f t="shared" si="22"/>
        <v>6.73</v>
      </c>
      <c r="V205" s="173">
        <f t="shared" si="22"/>
        <v>6.77</v>
      </c>
      <c r="W205" s="173">
        <f t="shared" si="22"/>
        <v>7.08</v>
      </c>
      <c r="X205" s="173">
        <f t="shared" si="22"/>
        <v>6.84</v>
      </c>
      <c r="Y205" s="173">
        <f t="shared" si="22"/>
        <v>6.66</v>
      </c>
      <c r="Z205" s="173">
        <f t="shared" si="22"/>
        <v>6.36</v>
      </c>
      <c r="AA205" s="173">
        <f t="shared" si="22"/>
        <v>6.4</v>
      </c>
      <c r="AB205" s="173">
        <f t="shared" si="22"/>
        <v>6.51</v>
      </c>
      <c r="AC205" s="173">
        <f t="shared" si="22"/>
        <v>6.82</v>
      </c>
      <c r="AD205" s="173">
        <f t="shared" si="22"/>
        <v>7.17</v>
      </c>
      <c r="AE205" s="173">
        <f t="shared" si="22"/>
        <v>7.41</v>
      </c>
      <c r="AF205" s="173">
        <f t="shared" si="22"/>
        <v>7.21</v>
      </c>
      <c r="AG205" s="173">
        <f t="shared" si="22"/>
        <v>7.21</v>
      </c>
      <c r="AH205" s="173">
        <f t="shared" si="22"/>
        <v>7.1</v>
      </c>
      <c r="AI205" s="173">
        <f t="shared" si="22"/>
        <v>6.84</v>
      </c>
      <c r="AJ205" s="173">
        <f t="shared" si="22"/>
        <v>6.88</v>
      </c>
      <c r="AK205" s="173">
        <f t="shared" si="22"/>
        <v>6.52</v>
      </c>
      <c r="AL205" s="173" t="str">
        <f t="shared" si="22"/>
        <v/>
      </c>
      <c r="AM205" s="173" t="str">
        <f t="shared" si="22"/>
        <v/>
      </c>
      <c r="AN205" s="173" t="str">
        <f t="shared" si="22"/>
        <v/>
      </c>
      <c r="AO205" s="173" t="str">
        <f t="shared" si="22"/>
        <v/>
      </c>
      <c r="AP205" s="173" t="str">
        <f t="shared" si="22"/>
        <v/>
      </c>
      <c r="AQ205" s="170"/>
      <c r="AR205" s="170"/>
    </row>
    <row r="206" ht="12.75" customHeight="1">
      <c r="A206" s="170"/>
      <c r="B206" s="170"/>
      <c r="C206" s="140" t="str">
        <f t="shared" ref="C206:D206" si="23">C13</f>
        <v>Arsenal</v>
      </c>
      <c r="D206" s="140" t="str">
        <f t="shared" si="23"/>
        <v>Liverpool</v>
      </c>
      <c r="E206" s="173">
        <f t="shared" ref="E206:AP206" si="24">IF(E$195&lt;=38,ROUND(SUMIFS($E13:$AP13,$E$2:$AP$2,"&lt;="&amp;E$195,$E$2:$AP$2,"&gt;="&amp;E$194),2),"")</f>
        <v>7.42</v>
      </c>
      <c r="F206" s="173">
        <f t="shared" si="24"/>
        <v>7.07</v>
      </c>
      <c r="G206" s="173">
        <f t="shared" si="24"/>
        <v>7.05</v>
      </c>
      <c r="H206" s="173">
        <f t="shared" si="24"/>
        <v>6.89</v>
      </c>
      <c r="I206" s="173">
        <f t="shared" si="24"/>
        <v>7.08</v>
      </c>
      <c r="J206" s="173">
        <f t="shared" si="24"/>
        <v>7.51</v>
      </c>
      <c r="K206" s="173">
        <f t="shared" si="24"/>
        <v>7.58</v>
      </c>
      <c r="L206" s="173">
        <f t="shared" si="24"/>
        <v>7.5</v>
      </c>
      <c r="M206" s="173">
        <f t="shared" si="24"/>
        <v>7.87</v>
      </c>
      <c r="N206" s="173">
        <f t="shared" si="24"/>
        <v>7.05</v>
      </c>
      <c r="O206" s="173">
        <f t="shared" si="24"/>
        <v>7.17</v>
      </c>
      <c r="P206" s="173">
        <f t="shared" si="24"/>
        <v>7.09</v>
      </c>
      <c r="Q206" s="173">
        <f t="shared" si="24"/>
        <v>6.72</v>
      </c>
      <c r="R206" s="173">
        <f t="shared" si="24"/>
        <v>6.68</v>
      </c>
      <c r="S206" s="173">
        <f t="shared" si="24"/>
        <v>6.48</v>
      </c>
      <c r="T206" s="173">
        <f t="shared" si="24"/>
        <v>7.29</v>
      </c>
      <c r="U206" s="173">
        <f t="shared" si="24"/>
        <v>7.02</v>
      </c>
      <c r="V206" s="173">
        <f t="shared" si="24"/>
        <v>7.1</v>
      </c>
      <c r="W206" s="173">
        <f t="shared" si="24"/>
        <v>7.49</v>
      </c>
      <c r="X206" s="173">
        <f t="shared" si="24"/>
        <v>7.33</v>
      </c>
      <c r="Y206" s="173">
        <f t="shared" si="24"/>
        <v>7.33</v>
      </c>
      <c r="Z206" s="173">
        <f t="shared" si="24"/>
        <v>7.03</v>
      </c>
      <c r="AA206" s="173">
        <f t="shared" si="24"/>
        <v>7.31</v>
      </c>
      <c r="AB206" s="173">
        <f t="shared" si="24"/>
        <v>7.07</v>
      </c>
      <c r="AC206" s="173">
        <f t="shared" si="24"/>
        <v>6.44</v>
      </c>
      <c r="AD206" s="173">
        <f t="shared" si="24"/>
        <v>6.52</v>
      </c>
      <c r="AE206" s="173">
        <f t="shared" si="24"/>
        <v>6.48</v>
      </c>
      <c r="AF206" s="173">
        <f t="shared" si="24"/>
        <v>6.33</v>
      </c>
      <c r="AG206" s="173">
        <f t="shared" si="24"/>
        <v>6.25</v>
      </c>
      <c r="AH206" s="173">
        <f t="shared" si="24"/>
        <v>6.48</v>
      </c>
      <c r="AI206" s="173">
        <f t="shared" si="24"/>
        <v>6.92</v>
      </c>
      <c r="AJ206" s="173">
        <f t="shared" si="24"/>
        <v>6.95</v>
      </c>
      <c r="AK206" s="173">
        <f t="shared" si="24"/>
        <v>6.84</v>
      </c>
      <c r="AL206" s="173" t="str">
        <f t="shared" si="24"/>
        <v/>
      </c>
      <c r="AM206" s="173" t="str">
        <f t="shared" si="24"/>
        <v/>
      </c>
      <c r="AN206" s="173" t="str">
        <f t="shared" si="24"/>
        <v/>
      </c>
      <c r="AO206" s="173" t="str">
        <f t="shared" si="24"/>
        <v/>
      </c>
      <c r="AP206" s="173" t="str">
        <f t="shared" si="24"/>
        <v/>
      </c>
      <c r="AQ206" s="170"/>
      <c r="AR206" s="170"/>
    </row>
    <row r="207" ht="12.75" customHeight="1">
      <c r="A207" s="170"/>
      <c r="B207" s="170"/>
      <c r="C207" s="140" t="str">
        <f t="shared" ref="C207:D207" si="25">C14</f>
        <v>Arsenal</v>
      </c>
      <c r="D207" s="140" t="str">
        <f t="shared" si="25"/>
        <v>Man City</v>
      </c>
      <c r="E207" s="173">
        <f t="shared" ref="E207:AP207" si="26">IF(E$195&lt;=38,ROUND(SUMIFS($E14:$AP14,$E$2:$AP$2,"&lt;="&amp;E$195,$E$2:$AP$2,"&gt;="&amp;E$194),2),"")</f>
        <v>7.8</v>
      </c>
      <c r="F207" s="173">
        <f t="shared" si="26"/>
        <v>8.31</v>
      </c>
      <c r="G207" s="173">
        <f t="shared" si="26"/>
        <v>8.06</v>
      </c>
      <c r="H207" s="173">
        <f t="shared" si="26"/>
        <v>7.9</v>
      </c>
      <c r="I207" s="173">
        <f t="shared" si="26"/>
        <v>7.78</v>
      </c>
      <c r="J207" s="173">
        <f t="shared" si="26"/>
        <v>7.48</v>
      </c>
      <c r="K207" s="173">
        <f t="shared" si="26"/>
        <v>7.14</v>
      </c>
      <c r="L207" s="173">
        <f t="shared" si="26"/>
        <v>7.02</v>
      </c>
      <c r="M207" s="173">
        <f t="shared" si="26"/>
        <v>7.2</v>
      </c>
      <c r="N207" s="173">
        <f t="shared" si="26"/>
        <v>6.92</v>
      </c>
      <c r="O207" s="173">
        <f t="shared" si="26"/>
        <v>7.16</v>
      </c>
      <c r="P207" s="173">
        <f t="shared" si="26"/>
        <v>7.39</v>
      </c>
      <c r="Q207" s="173">
        <f t="shared" si="26"/>
        <v>7.43</v>
      </c>
      <c r="R207" s="173">
        <f t="shared" si="26"/>
        <v>7.23</v>
      </c>
      <c r="S207" s="173">
        <f t="shared" si="26"/>
        <v>7.03</v>
      </c>
      <c r="T207" s="173">
        <f t="shared" si="26"/>
        <v>7.29</v>
      </c>
      <c r="U207" s="173">
        <f t="shared" si="26"/>
        <v>7.06</v>
      </c>
      <c r="V207" s="173">
        <f t="shared" si="26"/>
        <v>6.63</v>
      </c>
      <c r="W207" s="173">
        <f t="shared" si="26"/>
        <v>6.7</v>
      </c>
      <c r="X207" s="173">
        <f t="shared" si="26"/>
        <v>6.94</v>
      </c>
      <c r="Y207" s="173">
        <f t="shared" si="26"/>
        <v>6.9</v>
      </c>
      <c r="Z207" s="173">
        <f t="shared" si="26"/>
        <v>6.6</v>
      </c>
      <c r="AA207" s="173">
        <f t="shared" si="26"/>
        <v>7.18</v>
      </c>
      <c r="AB207" s="173">
        <f t="shared" si="26"/>
        <v>7.38</v>
      </c>
      <c r="AC207" s="173">
        <f t="shared" si="26"/>
        <v>7.5</v>
      </c>
      <c r="AD207" s="173">
        <f t="shared" si="26"/>
        <v>7.39</v>
      </c>
      <c r="AE207" s="173">
        <f t="shared" si="26"/>
        <v>7.58</v>
      </c>
      <c r="AF207" s="173">
        <f t="shared" si="26"/>
        <v>7.58</v>
      </c>
      <c r="AG207" s="173">
        <f t="shared" si="26"/>
        <v>7.14</v>
      </c>
      <c r="AH207" s="173">
        <f t="shared" si="26"/>
        <v>7.07</v>
      </c>
      <c r="AI207" s="173">
        <f t="shared" si="26"/>
        <v>6.63</v>
      </c>
      <c r="AJ207" s="173">
        <f t="shared" si="26"/>
        <v>7.03</v>
      </c>
      <c r="AK207" s="173">
        <f t="shared" si="26"/>
        <v>6.83</v>
      </c>
      <c r="AL207" s="173" t="str">
        <f t="shared" si="26"/>
        <v/>
      </c>
      <c r="AM207" s="173" t="str">
        <f t="shared" si="26"/>
        <v/>
      </c>
      <c r="AN207" s="173" t="str">
        <f t="shared" si="26"/>
        <v/>
      </c>
      <c r="AO207" s="173" t="str">
        <f t="shared" si="26"/>
        <v/>
      </c>
      <c r="AP207" s="173" t="str">
        <f t="shared" si="26"/>
        <v/>
      </c>
      <c r="AQ207" s="170"/>
      <c r="AR207" s="170"/>
    </row>
    <row r="208" ht="12.75" customHeight="1">
      <c r="A208" s="170"/>
      <c r="B208" s="170"/>
      <c r="C208" s="140" t="str">
        <f t="shared" ref="C208:D208" si="27">C15</f>
        <v>Arsenal</v>
      </c>
      <c r="D208" s="140" t="str">
        <f t="shared" si="27"/>
        <v>Man Utd</v>
      </c>
      <c r="E208" s="173">
        <f t="shared" ref="E208:AP208" si="28">IF(E$195&lt;=38,ROUND(SUMIFS($E15:$AP15,$E$2:$AP$2,"&lt;="&amp;E$195,$E$2:$AP$2,"&gt;="&amp;E$194),2),"")</f>
        <v>7.74</v>
      </c>
      <c r="F208" s="173">
        <f t="shared" si="28"/>
        <v>7.54</v>
      </c>
      <c r="G208" s="173">
        <f t="shared" si="28"/>
        <v>7.74</v>
      </c>
      <c r="H208" s="173">
        <f t="shared" si="28"/>
        <v>7.58</v>
      </c>
      <c r="I208" s="173">
        <f t="shared" si="28"/>
        <v>8.02</v>
      </c>
      <c r="J208" s="173">
        <f t="shared" si="28"/>
        <v>7.98</v>
      </c>
      <c r="K208" s="173">
        <f t="shared" si="28"/>
        <v>7.63</v>
      </c>
      <c r="L208" s="173">
        <f t="shared" si="28"/>
        <v>7.51</v>
      </c>
      <c r="M208" s="173">
        <f t="shared" si="28"/>
        <v>7.36</v>
      </c>
      <c r="N208" s="173">
        <f t="shared" si="28"/>
        <v>7.08</v>
      </c>
      <c r="O208" s="173">
        <f t="shared" si="28"/>
        <v>7.14</v>
      </c>
      <c r="P208" s="173">
        <f t="shared" si="28"/>
        <v>6.98</v>
      </c>
      <c r="Q208" s="173">
        <f t="shared" si="28"/>
        <v>6.89</v>
      </c>
      <c r="R208" s="173">
        <f t="shared" si="28"/>
        <v>7.01</v>
      </c>
      <c r="S208" s="173">
        <f t="shared" si="28"/>
        <v>7.21</v>
      </c>
      <c r="T208" s="173">
        <f t="shared" si="28"/>
        <v>7.47</v>
      </c>
      <c r="U208" s="173">
        <f t="shared" si="28"/>
        <v>7.01</v>
      </c>
      <c r="V208" s="173">
        <f t="shared" si="28"/>
        <v>7.13</v>
      </c>
      <c r="W208" s="173">
        <f t="shared" si="28"/>
        <v>7.32</v>
      </c>
      <c r="X208" s="173">
        <f t="shared" si="28"/>
        <v>6.89</v>
      </c>
      <c r="Y208" s="173">
        <f t="shared" si="28"/>
        <v>6.71</v>
      </c>
      <c r="Z208" s="173">
        <f t="shared" si="28"/>
        <v>6.41</v>
      </c>
      <c r="AA208" s="173">
        <f t="shared" si="28"/>
        <v>6.61</v>
      </c>
      <c r="AB208" s="173">
        <f t="shared" si="28"/>
        <v>6.65</v>
      </c>
      <c r="AC208" s="173">
        <f t="shared" si="28"/>
        <v>6.27</v>
      </c>
      <c r="AD208" s="173">
        <f t="shared" si="28"/>
        <v>6.5</v>
      </c>
      <c r="AE208" s="173">
        <f t="shared" si="28"/>
        <v>6.76</v>
      </c>
      <c r="AF208" s="173">
        <f t="shared" si="28"/>
        <v>6.68</v>
      </c>
      <c r="AG208" s="173">
        <f t="shared" si="28"/>
        <v>7.11</v>
      </c>
      <c r="AH208" s="173">
        <f t="shared" si="28"/>
        <v>7.04</v>
      </c>
      <c r="AI208" s="173">
        <f t="shared" si="28"/>
        <v>7.11</v>
      </c>
      <c r="AJ208" s="173">
        <f t="shared" si="28"/>
        <v>7.15</v>
      </c>
      <c r="AK208" s="173">
        <f t="shared" si="28"/>
        <v>7.03</v>
      </c>
      <c r="AL208" s="173" t="str">
        <f t="shared" si="28"/>
        <v/>
      </c>
      <c r="AM208" s="173" t="str">
        <f t="shared" si="28"/>
        <v/>
      </c>
      <c r="AN208" s="173" t="str">
        <f t="shared" si="28"/>
        <v/>
      </c>
      <c r="AO208" s="173" t="str">
        <f t="shared" si="28"/>
        <v/>
      </c>
      <c r="AP208" s="173" t="str">
        <f t="shared" si="28"/>
        <v/>
      </c>
      <c r="AQ208" s="170"/>
      <c r="AR208" s="170"/>
    </row>
    <row r="209" ht="12.75" customHeight="1">
      <c r="A209" s="170"/>
      <c r="B209" s="170"/>
      <c r="C209" s="140" t="str">
        <f t="shared" ref="C209:D209" si="29">C16</f>
        <v>Arsenal</v>
      </c>
      <c r="D209" s="140" t="str">
        <f t="shared" si="29"/>
        <v>Newcastle</v>
      </c>
      <c r="E209" s="173">
        <f t="shared" ref="E209:AP209" si="30">IF(E$195&lt;=38,ROUND(SUMIFS($E16:$AP16,$E$2:$AP$2,"&lt;="&amp;E$195,$E$2:$AP$2,"&gt;="&amp;E$194),2),"")</f>
        <v>7.03</v>
      </c>
      <c r="F209" s="173">
        <f t="shared" si="30"/>
        <v>7.73</v>
      </c>
      <c r="G209" s="173">
        <f t="shared" si="30"/>
        <v>7.79</v>
      </c>
      <c r="H209" s="173">
        <f t="shared" si="30"/>
        <v>7.64</v>
      </c>
      <c r="I209" s="173">
        <f t="shared" si="30"/>
        <v>7.72</v>
      </c>
      <c r="J209" s="173">
        <f t="shared" si="30"/>
        <v>7.8</v>
      </c>
      <c r="K209" s="173">
        <f t="shared" si="30"/>
        <v>7.6</v>
      </c>
      <c r="L209" s="173">
        <f t="shared" si="30"/>
        <v>7.29</v>
      </c>
      <c r="M209" s="173">
        <f t="shared" si="30"/>
        <v>7.9</v>
      </c>
      <c r="N209" s="173">
        <f t="shared" si="30"/>
        <v>7.47</v>
      </c>
      <c r="O209" s="173">
        <f t="shared" si="30"/>
        <v>7.71</v>
      </c>
      <c r="P209" s="173">
        <f t="shared" si="30"/>
        <v>7.43</v>
      </c>
      <c r="Q209" s="173">
        <f t="shared" si="30"/>
        <v>7.69</v>
      </c>
      <c r="R209" s="173">
        <f t="shared" si="30"/>
        <v>7.5</v>
      </c>
      <c r="S209" s="173">
        <f t="shared" si="30"/>
        <v>7.06</v>
      </c>
      <c r="T209" s="173">
        <f t="shared" si="30"/>
        <v>7.47</v>
      </c>
      <c r="U209" s="173">
        <f t="shared" si="30"/>
        <v>7.2</v>
      </c>
      <c r="V209" s="173">
        <f t="shared" si="30"/>
        <v>7.34</v>
      </c>
      <c r="W209" s="173">
        <f t="shared" si="30"/>
        <v>7.04</v>
      </c>
      <c r="X209" s="173">
        <f t="shared" si="30"/>
        <v>6.69</v>
      </c>
      <c r="Y209" s="173">
        <f t="shared" si="30"/>
        <v>6.57</v>
      </c>
      <c r="Z209" s="173">
        <f t="shared" si="30"/>
        <v>6.39</v>
      </c>
      <c r="AA209" s="173">
        <f t="shared" si="30"/>
        <v>6.59</v>
      </c>
      <c r="AB209" s="173">
        <f t="shared" si="30"/>
        <v>6.44</v>
      </c>
      <c r="AC209" s="173">
        <f t="shared" si="30"/>
        <v>6.68</v>
      </c>
      <c r="AD209" s="173">
        <f t="shared" si="30"/>
        <v>7.23</v>
      </c>
      <c r="AE209" s="173">
        <f t="shared" si="30"/>
        <v>7.31</v>
      </c>
      <c r="AF209" s="173">
        <f t="shared" si="30"/>
        <v>7.11</v>
      </c>
      <c r="AG209" s="173">
        <f t="shared" si="30"/>
        <v>7.11</v>
      </c>
      <c r="AH209" s="173">
        <f t="shared" si="30"/>
        <v>7.27</v>
      </c>
      <c r="AI209" s="173">
        <f t="shared" si="30"/>
        <v>6.84</v>
      </c>
      <c r="AJ209" s="173">
        <f t="shared" si="30"/>
        <v>6.8</v>
      </c>
      <c r="AK209" s="173">
        <f t="shared" si="30"/>
        <v>6.66</v>
      </c>
      <c r="AL209" s="173" t="str">
        <f t="shared" si="30"/>
        <v/>
      </c>
      <c r="AM209" s="173" t="str">
        <f t="shared" si="30"/>
        <v/>
      </c>
      <c r="AN209" s="173" t="str">
        <f t="shared" si="30"/>
        <v/>
      </c>
      <c r="AO209" s="173" t="str">
        <f t="shared" si="30"/>
        <v/>
      </c>
      <c r="AP209" s="173" t="str">
        <f t="shared" si="30"/>
        <v/>
      </c>
      <c r="AQ209" s="170"/>
      <c r="AR209" s="170"/>
    </row>
    <row r="210" ht="12.75" customHeight="1">
      <c r="A210" s="170"/>
      <c r="B210" s="170"/>
      <c r="C210" s="140" t="str">
        <f t="shared" ref="C210:D210" si="31">C17</f>
        <v>Arsenal</v>
      </c>
      <c r="D210" s="140" t="str">
        <f t="shared" si="31"/>
        <v>Southampton</v>
      </c>
      <c r="E210" s="173">
        <f t="shared" ref="E210:AP210" si="32">IF(E$195&lt;=38,ROUND(SUMIFS($E17:$AP17,$E$2:$AP$2,"&lt;="&amp;E$195,$E$2:$AP$2,"&gt;="&amp;E$194),2),"")</f>
        <v>6.99</v>
      </c>
      <c r="F210" s="173">
        <f t="shared" si="32"/>
        <v>7.43</v>
      </c>
      <c r="G210" s="173">
        <f t="shared" si="32"/>
        <v>7.6</v>
      </c>
      <c r="H210" s="173">
        <f t="shared" si="32"/>
        <v>7.44</v>
      </c>
      <c r="I210" s="173">
        <f t="shared" si="32"/>
        <v>7.56</v>
      </c>
      <c r="J210" s="173">
        <f t="shared" si="32"/>
        <v>7.52</v>
      </c>
      <c r="K210" s="173">
        <f t="shared" si="32"/>
        <v>7.41</v>
      </c>
      <c r="L210" s="173">
        <f t="shared" si="32"/>
        <v>7.29</v>
      </c>
      <c r="M210" s="173">
        <f t="shared" si="32"/>
        <v>7.03</v>
      </c>
      <c r="N210" s="173">
        <f t="shared" si="32"/>
        <v>6.17</v>
      </c>
      <c r="O210" s="173">
        <f t="shared" si="32"/>
        <v>6.29</v>
      </c>
      <c r="P210" s="173">
        <f t="shared" si="32"/>
        <v>6.4</v>
      </c>
      <c r="Q210" s="173">
        <f t="shared" si="32"/>
        <v>6.09</v>
      </c>
      <c r="R210" s="173">
        <f t="shared" si="32"/>
        <v>6.56</v>
      </c>
      <c r="S210" s="173">
        <f t="shared" si="32"/>
        <v>6.29</v>
      </c>
      <c r="T210" s="173">
        <f t="shared" si="32"/>
        <v>7.13</v>
      </c>
      <c r="U210" s="173">
        <f t="shared" si="32"/>
        <v>6.86</v>
      </c>
      <c r="V210" s="173">
        <f t="shared" si="32"/>
        <v>7.06</v>
      </c>
      <c r="W210" s="173">
        <f t="shared" si="32"/>
        <v>7.24</v>
      </c>
      <c r="X210" s="173">
        <f t="shared" si="32"/>
        <v>6.26</v>
      </c>
      <c r="Y210" s="173">
        <f t="shared" si="32"/>
        <v>6.92</v>
      </c>
      <c r="Z210" s="173">
        <f t="shared" si="32"/>
        <v>6.62</v>
      </c>
      <c r="AA210" s="173">
        <f t="shared" si="32"/>
        <v>7.08</v>
      </c>
      <c r="AB210" s="173">
        <f t="shared" si="32"/>
        <v>6.29</v>
      </c>
      <c r="AC210" s="173">
        <f t="shared" si="32"/>
        <v>5.91</v>
      </c>
      <c r="AD210" s="173">
        <f t="shared" si="32"/>
        <v>6.46</v>
      </c>
      <c r="AE210" s="173">
        <f t="shared" si="32"/>
        <v>6.47</v>
      </c>
      <c r="AF210" s="173">
        <f t="shared" si="32"/>
        <v>6.39</v>
      </c>
      <c r="AG210" s="173">
        <f t="shared" si="32"/>
        <v>6.13</v>
      </c>
      <c r="AH210" s="173">
        <f t="shared" si="32"/>
        <v>6.6</v>
      </c>
      <c r="AI210" s="173">
        <f t="shared" si="32"/>
        <v>7.03</v>
      </c>
      <c r="AJ210" s="173">
        <f t="shared" si="32"/>
        <v>6.95</v>
      </c>
      <c r="AK210" s="173">
        <f t="shared" si="32"/>
        <v>7.07</v>
      </c>
      <c r="AL210" s="173" t="str">
        <f t="shared" si="32"/>
        <v/>
      </c>
      <c r="AM210" s="173" t="str">
        <f t="shared" si="32"/>
        <v/>
      </c>
      <c r="AN210" s="173" t="str">
        <f t="shared" si="32"/>
        <v/>
      </c>
      <c r="AO210" s="173" t="str">
        <f t="shared" si="32"/>
        <v/>
      </c>
      <c r="AP210" s="173" t="str">
        <f t="shared" si="32"/>
        <v/>
      </c>
      <c r="AQ210" s="170"/>
      <c r="AR210" s="170"/>
    </row>
    <row r="211" ht="12.75" customHeight="1">
      <c r="A211" s="170"/>
      <c r="B211" s="170"/>
      <c r="C211" s="140" t="str">
        <f t="shared" ref="C211:D211" si="33">C18</f>
        <v>Arsenal</v>
      </c>
      <c r="D211" s="140" t="str">
        <f t="shared" si="33"/>
        <v>Tottenham</v>
      </c>
      <c r="E211" s="173">
        <f t="shared" ref="E211:AP211" si="34">IF(E$195&lt;=38,ROUND(SUMIFS($E18:$AP18,$E$2:$AP$2,"&lt;="&amp;E$195,$E$2:$AP$2,"&gt;="&amp;E$194),2),"")</f>
        <v>7.53</v>
      </c>
      <c r="F211" s="173">
        <f t="shared" si="34"/>
        <v>8.16</v>
      </c>
      <c r="G211" s="173">
        <f t="shared" si="34"/>
        <v>7.85</v>
      </c>
      <c r="H211" s="173">
        <f t="shared" si="34"/>
        <v>7.69</v>
      </c>
      <c r="I211" s="173">
        <f t="shared" si="34"/>
        <v>7.54</v>
      </c>
      <c r="J211" s="173">
        <f t="shared" si="34"/>
        <v>7.54</v>
      </c>
      <c r="K211" s="173">
        <f t="shared" si="34"/>
        <v>7.19</v>
      </c>
      <c r="L211" s="173">
        <f t="shared" si="34"/>
        <v>7.07</v>
      </c>
      <c r="M211" s="173">
        <f t="shared" si="34"/>
        <v>6.69</v>
      </c>
      <c r="N211" s="173">
        <f t="shared" si="34"/>
        <v>6.37</v>
      </c>
      <c r="O211" s="173">
        <f t="shared" si="34"/>
        <v>6.61</v>
      </c>
      <c r="P211" s="173">
        <f t="shared" si="34"/>
        <v>6.53</v>
      </c>
      <c r="Q211" s="173">
        <f t="shared" si="34"/>
        <v>6.33</v>
      </c>
      <c r="R211" s="173">
        <f t="shared" si="34"/>
        <v>6.37</v>
      </c>
      <c r="S211" s="173">
        <f t="shared" si="34"/>
        <v>6.65</v>
      </c>
      <c r="T211" s="173">
        <f t="shared" si="34"/>
        <v>6.95</v>
      </c>
      <c r="U211" s="173">
        <f t="shared" si="34"/>
        <v>6.67</v>
      </c>
      <c r="V211" s="173">
        <f t="shared" si="34"/>
        <v>6.69</v>
      </c>
      <c r="W211" s="173">
        <f t="shared" si="34"/>
        <v>7.12</v>
      </c>
      <c r="X211" s="173">
        <f t="shared" si="34"/>
        <v>7.08</v>
      </c>
      <c r="Y211" s="173">
        <f t="shared" si="34"/>
        <v>7.51</v>
      </c>
      <c r="Z211" s="173">
        <f t="shared" si="34"/>
        <v>7.21</v>
      </c>
      <c r="AA211" s="173">
        <f t="shared" si="34"/>
        <v>7.41</v>
      </c>
      <c r="AB211" s="173">
        <f t="shared" si="34"/>
        <v>7.58</v>
      </c>
      <c r="AC211" s="173">
        <f t="shared" si="34"/>
        <v>7.31</v>
      </c>
      <c r="AD211" s="173">
        <f t="shared" si="34"/>
        <v>7.23</v>
      </c>
      <c r="AE211" s="173">
        <f t="shared" si="34"/>
        <v>6.92</v>
      </c>
      <c r="AF211" s="173">
        <f t="shared" si="34"/>
        <v>6.88</v>
      </c>
      <c r="AG211" s="173">
        <f t="shared" si="34"/>
        <v>6.96</v>
      </c>
      <c r="AH211" s="173">
        <f t="shared" si="34"/>
        <v>6.84</v>
      </c>
      <c r="AI211" s="173">
        <f t="shared" si="34"/>
        <v>7.47</v>
      </c>
      <c r="AJ211" s="173">
        <f t="shared" si="34"/>
        <v>7.54</v>
      </c>
      <c r="AK211" s="173">
        <f t="shared" si="34"/>
        <v>7.78</v>
      </c>
      <c r="AL211" s="173" t="str">
        <f t="shared" si="34"/>
        <v/>
      </c>
      <c r="AM211" s="173" t="str">
        <f t="shared" si="34"/>
        <v/>
      </c>
      <c r="AN211" s="173" t="str">
        <f t="shared" si="34"/>
        <v/>
      </c>
      <c r="AO211" s="173" t="str">
        <f t="shared" si="34"/>
        <v/>
      </c>
      <c r="AP211" s="173" t="str">
        <f t="shared" si="34"/>
        <v/>
      </c>
      <c r="AQ211" s="170"/>
      <c r="AR211" s="170"/>
    </row>
    <row r="212" ht="12.75" customHeight="1">
      <c r="A212" s="170"/>
      <c r="B212" s="170"/>
      <c r="C212" s="140" t="str">
        <f t="shared" ref="C212:D212" si="35">C19</f>
        <v>Arsenal</v>
      </c>
      <c r="D212" s="140" t="str">
        <f t="shared" si="35"/>
        <v>Watford</v>
      </c>
      <c r="E212" s="173">
        <f t="shared" ref="E212:AP212" si="36">IF(E$195&lt;=38,ROUND(SUMIFS($E19:$AP19,$E$2:$AP$2,"&lt;="&amp;E$195,$E$2:$AP$2,"&gt;="&amp;E$194),2),"")</f>
        <v>6.6</v>
      </c>
      <c r="F212" s="173">
        <f t="shared" si="36"/>
        <v>6.75</v>
      </c>
      <c r="G212" s="173">
        <f t="shared" si="36"/>
        <v>7.3</v>
      </c>
      <c r="H212" s="173">
        <f t="shared" si="36"/>
        <v>7.15</v>
      </c>
      <c r="I212" s="173">
        <f t="shared" si="36"/>
        <v>7.47</v>
      </c>
      <c r="J212" s="173">
        <f t="shared" si="36"/>
        <v>7.82</v>
      </c>
      <c r="K212" s="173">
        <f t="shared" si="36"/>
        <v>7.47</v>
      </c>
      <c r="L212" s="173">
        <f t="shared" si="36"/>
        <v>7.36</v>
      </c>
      <c r="M212" s="173">
        <f t="shared" si="36"/>
        <v>7</v>
      </c>
      <c r="N212" s="173">
        <f t="shared" si="36"/>
        <v>6.02</v>
      </c>
      <c r="O212" s="173">
        <f t="shared" si="36"/>
        <v>6.02</v>
      </c>
      <c r="P212" s="173">
        <f t="shared" si="36"/>
        <v>6.09</v>
      </c>
      <c r="Q212" s="173">
        <f t="shared" si="36"/>
        <v>6.04</v>
      </c>
      <c r="R212" s="173">
        <f t="shared" si="36"/>
        <v>5.85</v>
      </c>
      <c r="S212" s="173">
        <f t="shared" si="36"/>
        <v>6.16</v>
      </c>
      <c r="T212" s="173">
        <f t="shared" si="36"/>
        <v>7.13</v>
      </c>
      <c r="U212" s="173">
        <f t="shared" si="36"/>
        <v>6.89</v>
      </c>
      <c r="V212" s="173">
        <f t="shared" si="36"/>
        <v>6.58</v>
      </c>
      <c r="W212" s="173">
        <f t="shared" si="36"/>
        <v>6.73</v>
      </c>
      <c r="X212" s="173">
        <f t="shared" si="36"/>
        <v>6.73</v>
      </c>
      <c r="Y212" s="173">
        <f t="shared" si="36"/>
        <v>6.97</v>
      </c>
      <c r="Z212" s="173">
        <f t="shared" si="36"/>
        <v>6.67</v>
      </c>
      <c r="AA212" s="173">
        <f t="shared" si="36"/>
        <v>6.83</v>
      </c>
      <c r="AB212" s="173">
        <f t="shared" si="36"/>
        <v>7.46</v>
      </c>
      <c r="AC212" s="173">
        <f t="shared" si="36"/>
        <v>7.03</v>
      </c>
      <c r="AD212" s="173">
        <f t="shared" si="36"/>
        <v>7.23</v>
      </c>
      <c r="AE212" s="173">
        <f t="shared" si="36"/>
        <v>6.99</v>
      </c>
      <c r="AF212" s="173">
        <f t="shared" si="36"/>
        <v>7.29</v>
      </c>
      <c r="AG212" s="173">
        <f t="shared" si="36"/>
        <v>7.29</v>
      </c>
      <c r="AH212" s="173">
        <f t="shared" si="36"/>
        <v>6.9</v>
      </c>
      <c r="AI212" s="173">
        <f t="shared" si="36"/>
        <v>7.22</v>
      </c>
      <c r="AJ212" s="173">
        <f t="shared" si="36"/>
        <v>7.18</v>
      </c>
      <c r="AK212" s="173">
        <f t="shared" si="36"/>
        <v>7.65</v>
      </c>
      <c r="AL212" s="173" t="str">
        <f t="shared" si="36"/>
        <v/>
      </c>
      <c r="AM212" s="173" t="str">
        <f t="shared" si="36"/>
        <v/>
      </c>
      <c r="AN212" s="173" t="str">
        <f t="shared" si="36"/>
        <v/>
      </c>
      <c r="AO212" s="173" t="str">
        <f t="shared" si="36"/>
        <v/>
      </c>
      <c r="AP212" s="173" t="str">
        <f t="shared" si="36"/>
        <v/>
      </c>
      <c r="AQ212" s="170"/>
      <c r="AR212" s="170"/>
    </row>
    <row r="213" ht="12.75" customHeight="1">
      <c r="A213" s="170"/>
      <c r="B213" s="170"/>
      <c r="C213" s="140" t="str">
        <f t="shared" ref="C213:D213" si="37">C20</f>
        <v>Arsenal</v>
      </c>
      <c r="D213" s="140" t="str">
        <f t="shared" si="37"/>
        <v>West Ham</v>
      </c>
      <c r="E213" s="173">
        <f t="shared" ref="E213:AP213" si="38">IF(E$195&lt;=38,ROUND(SUMIFS($E20:$AP20,$E$2:$AP$2,"&lt;="&amp;E$195,$E$2:$AP$2,"&gt;="&amp;E$194),2),"")</f>
        <v>6.73</v>
      </c>
      <c r="F213" s="173">
        <f t="shared" si="38"/>
        <v>7.51</v>
      </c>
      <c r="G213" s="173">
        <f t="shared" si="38"/>
        <v>7.33</v>
      </c>
      <c r="H213" s="173">
        <f t="shared" si="38"/>
        <v>7.18</v>
      </c>
      <c r="I213" s="173">
        <f t="shared" si="38"/>
        <v>7.17</v>
      </c>
      <c r="J213" s="173">
        <f t="shared" si="38"/>
        <v>7.41</v>
      </c>
      <c r="K213" s="173">
        <f t="shared" si="38"/>
        <v>7.06</v>
      </c>
      <c r="L213" s="173">
        <f t="shared" si="38"/>
        <v>6.94</v>
      </c>
      <c r="M213" s="173">
        <f t="shared" si="38"/>
        <v>6.69</v>
      </c>
      <c r="N213" s="173">
        <f t="shared" si="38"/>
        <v>6.36</v>
      </c>
      <c r="O213" s="173">
        <f t="shared" si="38"/>
        <v>6.6</v>
      </c>
      <c r="P213" s="173">
        <f t="shared" si="38"/>
        <v>6.54</v>
      </c>
      <c r="Q213" s="173">
        <f t="shared" si="38"/>
        <v>6.77</v>
      </c>
      <c r="R213" s="173">
        <f t="shared" si="38"/>
        <v>6.61</v>
      </c>
      <c r="S213" s="173">
        <f t="shared" si="38"/>
        <v>6.49</v>
      </c>
      <c r="T213" s="173">
        <f t="shared" si="38"/>
        <v>6.8</v>
      </c>
      <c r="U213" s="173">
        <f t="shared" si="38"/>
        <v>6.72</v>
      </c>
      <c r="V213" s="173">
        <f t="shared" si="38"/>
        <v>6.86</v>
      </c>
      <c r="W213" s="173">
        <f t="shared" si="38"/>
        <v>6.73</v>
      </c>
      <c r="X213" s="173">
        <f t="shared" si="38"/>
        <v>6.81</v>
      </c>
      <c r="Y213" s="173">
        <f t="shared" si="38"/>
        <v>7.2</v>
      </c>
      <c r="Z213" s="173">
        <f t="shared" si="38"/>
        <v>7.2</v>
      </c>
      <c r="AA213" s="173">
        <f t="shared" si="38"/>
        <v>7.2</v>
      </c>
      <c r="AB213" s="173">
        <f t="shared" si="38"/>
        <v>7.2</v>
      </c>
      <c r="AC213" s="173">
        <f t="shared" si="38"/>
        <v>7.01</v>
      </c>
      <c r="AD213" s="173">
        <f t="shared" si="38"/>
        <v>7.21</v>
      </c>
      <c r="AE213" s="173">
        <f t="shared" si="38"/>
        <v>7.56</v>
      </c>
      <c r="AF213" s="173">
        <f t="shared" si="38"/>
        <v>6.95</v>
      </c>
      <c r="AG213" s="173">
        <f t="shared" si="38"/>
        <v>6.95</v>
      </c>
      <c r="AH213" s="173">
        <f t="shared" si="38"/>
        <v>7.27</v>
      </c>
      <c r="AI213" s="173">
        <f t="shared" si="38"/>
        <v>7.15</v>
      </c>
      <c r="AJ213" s="173">
        <f t="shared" si="38"/>
        <v>7.03</v>
      </c>
      <c r="AK213" s="173">
        <f t="shared" si="38"/>
        <v>6.84</v>
      </c>
      <c r="AL213" s="173" t="str">
        <f t="shared" si="38"/>
        <v/>
      </c>
      <c r="AM213" s="173" t="str">
        <f t="shared" si="38"/>
        <v/>
      </c>
      <c r="AN213" s="173" t="str">
        <f t="shared" si="38"/>
        <v/>
      </c>
      <c r="AO213" s="173" t="str">
        <f t="shared" si="38"/>
        <v/>
      </c>
      <c r="AP213" s="173" t="str">
        <f t="shared" si="38"/>
        <v/>
      </c>
      <c r="AQ213" s="170"/>
      <c r="AR213" s="170"/>
    </row>
    <row r="214" ht="12.75" customHeight="1">
      <c r="A214" s="170"/>
      <c r="B214" s="170"/>
      <c r="C214" s="140" t="str">
        <f t="shared" ref="C214:D214" si="39">C21</f>
        <v>Arsenal</v>
      </c>
      <c r="D214" s="140" t="str">
        <f t="shared" si="39"/>
        <v>Wolves</v>
      </c>
      <c r="E214" s="173">
        <f t="shared" ref="E214:AP214" si="40">IF(E$195&lt;=38,ROUND(SUMIFS($E21:$AP21,$E$2:$AP$2,"&lt;="&amp;E$195,$E$2:$AP$2,"&gt;="&amp;E$194),2),"")</f>
        <v>7.23</v>
      </c>
      <c r="F214" s="173">
        <f t="shared" si="40"/>
        <v>7.11</v>
      </c>
      <c r="G214" s="173">
        <f t="shared" si="40"/>
        <v>7.31</v>
      </c>
      <c r="H214" s="173">
        <f t="shared" si="40"/>
        <v>7.15</v>
      </c>
      <c r="I214" s="173">
        <f t="shared" si="40"/>
        <v>7.19</v>
      </c>
      <c r="J214" s="173">
        <f t="shared" si="40"/>
        <v>7.43</v>
      </c>
      <c r="K214" s="173">
        <f t="shared" si="40"/>
        <v>7.08</v>
      </c>
      <c r="L214" s="173">
        <f t="shared" si="40"/>
        <v>7.08</v>
      </c>
      <c r="M214" s="173">
        <f t="shared" si="40"/>
        <v>7</v>
      </c>
      <c r="N214" s="173">
        <f t="shared" si="40"/>
        <v>6.37</v>
      </c>
      <c r="O214" s="173">
        <f t="shared" si="40"/>
        <v>6.61</v>
      </c>
      <c r="P214" s="173">
        <f t="shared" si="40"/>
        <v>6.72</v>
      </c>
      <c r="Q214" s="173">
        <f t="shared" si="40"/>
        <v>6.75</v>
      </c>
      <c r="R214" s="173">
        <f t="shared" si="40"/>
        <v>6.5</v>
      </c>
      <c r="S214" s="173">
        <f t="shared" si="40"/>
        <v>6.15</v>
      </c>
      <c r="T214" s="173">
        <f t="shared" si="40"/>
        <v>6.76</v>
      </c>
      <c r="U214" s="173">
        <f t="shared" si="40"/>
        <v>6.48</v>
      </c>
      <c r="V214" s="173">
        <f t="shared" si="40"/>
        <v>6.76</v>
      </c>
      <c r="W214" s="173">
        <f t="shared" si="40"/>
        <v>7.31</v>
      </c>
      <c r="X214" s="173">
        <f t="shared" si="40"/>
        <v>7.13</v>
      </c>
      <c r="Y214" s="173">
        <f t="shared" si="40"/>
        <v>7.68</v>
      </c>
      <c r="Z214" s="173">
        <f t="shared" si="40"/>
        <v>7.39</v>
      </c>
      <c r="AA214" s="173">
        <f t="shared" si="40"/>
        <v>7.58</v>
      </c>
      <c r="AB214" s="173">
        <f t="shared" si="40"/>
        <v>7.26</v>
      </c>
      <c r="AC214" s="173">
        <f t="shared" si="40"/>
        <v>6.36</v>
      </c>
      <c r="AD214" s="173">
        <f t="shared" si="40"/>
        <v>6.71</v>
      </c>
      <c r="AE214" s="173">
        <f t="shared" si="40"/>
        <v>6.71</v>
      </c>
      <c r="AF214" s="173">
        <f t="shared" si="40"/>
        <v>6.4</v>
      </c>
      <c r="AG214" s="173">
        <f t="shared" si="40"/>
        <v>6.4</v>
      </c>
      <c r="AH214" s="173">
        <f t="shared" si="40"/>
        <v>6.37</v>
      </c>
      <c r="AI214" s="173">
        <f t="shared" si="40"/>
        <v>6.84</v>
      </c>
      <c r="AJ214" s="173">
        <f t="shared" si="40"/>
        <v>7.09</v>
      </c>
      <c r="AK214" s="173">
        <f t="shared" si="40"/>
        <v>6.58</v>
      </c>
      <c r="AL214" s="173" t="str">
        <f t="shared" si="40"/>
        <v/>
      </c>
      <c r="AM214" s="173" t="str">
        <f t="shared" si="40"/>
        <v/>
      </c>
      <c r="AN214" s="173" t="str">
        <f t="shared" si="40"/>
        <v/>
      </c>
      <c r="AO214" s="173" t="str">
        <f t="shared" si="40"/>
        <v/>
      </c>
      <c r="AP214" s="173" t="str">
        <f t="shared" si="40"/>
        <v/>
      </c>
      <c r="AQ214" s="170"/>
      <c r="AR214" s="170"/>
    </row>
    <row r="215" ht="12.75" customHeight="1">
      <c r="A215" s="170"/>
      <c r="B215" s="170"/>
      <c r="C215" s="140" t="str">
        <f t="shared" ref="C215:D215" si="41">C22</f>
        <v>Bournemouth</v>
      </c>
      <c r="D215" s="140" t="str">
        <f t="shared" si="41"/>
        <v>Brighton</v>
      </c>
      <c r="E215" s="173">
        <f t="shared" ref="E215:AP215" si="42">IF(E$195&lt;=38,ROUND(SUMIFS($E22:$AP22,$E$2:$AP$2,"&lt;="&amp;E$195,$E$2:$AP$2,"&gt;="&amp;E$194),2),"")</f>
        <v>7.41</v>
      </c>
      <c r="F215" s="173">
        <f t="shared" si="42"/>
        <v>7.29</v>
      </c>
      <c r="G215" s="173">
        <f t="shared" si="42"/>
        <v>7.92</v>
      </c>
      <c r="H215" s="173">
        <f t="shared" si="42"/>
        <v>7.68</v>
      </c>
      <c r="I215" s="173">
        <f t="shared" si="42"/>
        <v>7.28</v>
      </c>
      <c r="J215" s="173">
        <f t="shared" si="42"/>
        <v>6.65</v>
      </c>
      <c r="K215" s="173">
        <f t="shared" si="42"/>
        <v>6.84</v>
      </c>
      <c r="L215" s="173">
        <f t="shared" si="42"/>
        <v>7.23</v>
      </c>
      <c r="M215" s="173">
        <f t="shared" si="42"/>
        <v>6.57</v>
      </c>
      <c r="N215" s="173">
        <f t="shared" si="42"/>
        <v>6.68</v>
      </c>
      <c r="O215" s="173">
        <f t="shared" si="42"/>
        <v>6.72</v>
      </c>
      <c r="P215" s="173">
        <f t="shared" si="42"/>
        <v>6.95</v>
      </c>
      <c r="Q215" s="173">
        <f t="shared" si="42"/>
        <v>7.15</v>
      </c>
      <c r="R215" s="173">
        <f t="shared" si="42"/>
        <v>6.88</v>
      </c>
      <c r="S215" s="173">
        <f t="shared" si="42"/>
        <v>7.31</v>
      </c>
      <c r="T215" s="173">
        <f t="shared" si="42"/>
        <v>7.31</v>
      </c>
      <c r="U215" s="173">
        <f t="shared" si="42"/>
        <v>7.31</v>
      </c>
      <c r="V215" s="173">
        <f t="shared" si="42"/>
        <v>7.86</v>
      </c>
      <c r="W215" s="173">
        <f t="shared" si="42"/>
        <v>7.72</v>
      </c>
      <c r="X215" s="173">
        <f t="shared" si="42"/>
        <v>7.8</v>
      </c>
      <c r="Y215" s="173">
        <f t="shared" si="42"/>
        <v>7.25</v>
      </c>
      <c r="Z215" s="173">
        <f t="shared" si="42"/>
        <v>7.02</v>
      </c>
      <c r="AA215" s="173">
        <f t="shared" si="42"/>
        <v>6.78</v>
      </c>
      <c r="AB215" s="173">
        <f t="shared" si="42"/>
        <v>6.43</v>
      </c>
      <c r="AC215" s="173">
        <f t="shared" si="42"/>
        <v>6.45</v>
      </c>
      <c r="AD215" s="173">
        <f t="shared" si="42"/>
        <v>6.33</v>
      </c>
      <c r="AE215" s="173">
        <f t="shared" si="42"/>
        <v>6.65</v>
      </c>
      <c r="AF215" s="173">
        <f t="shared" si="42"/>
        <v>6.44</v>
      </c>
      <c r="AG215" s="173">
        <f t="shared" si="42"/>
        <v>6.8</v>
      </c>
      <c r="AH215" s="173">
        <f t="shared" si="42"/>
        <v>6.98</v>
      </c>
      <c r="AI215" s="173">
        <f t="shared" si="42"/>
        <v>7.09</v>
      </c>
      <c r="AJ215" s="173">
        <f t="shared" si="42"/>
        <v>6.7</v>
      </c>
      <c r="AK215" s="173">
        <f t="shared" si="42"/>
        <v>6.58</v>
      </c>
      <c r="AL215" s="173" t="str">
        <f t="shared" si="42"/>
        <v/>
      </c>
      <c r="AM215" s="173" t="str">
        <f t="shared" si="42"/>
        <v/>
      </c>
      <c r="AN215" s="173" t="str">
        <f t="shared" si="42"/>
        <v/>
      </c>
      <c r="AO215" s="173" t="str">
        <f t="shared" si="42"/>
        <v/>
      </c>
      <c r="AP215" s="173" t="str">
        <f t="shared" si="42"/>
        <v/>
      </c>
      <c r="AQ215" s="170"/>
      <c r="AR215" s="170"/>
    </row>
    <row r="216" ht="12.75" customHeight="1">
      <c r="A216" s="170"/>
      <c r="B216" s="170"/>
      <c r="C216" s="140" t="str">
        <f t="shared" ref="C216:D216" si="43">C23</f>
        <v>Bournemouth</v>
      </c>
      <c r="D216" s="140" t="str">
        <f t="shared" si="43"/>
        <v>Burnley</v>
      </c>
      <c r="E216" s="173">
        <f t="shared" ref="E216:AP216" si="44">IF(E$195&lt;=38,ROUND(SUMIFS($E23:$AP23,$E$2:$AP$2,"&lt;="&amp;E$195,$E$2:$AP$2,"&gt;="&amp;E$194),2),"")</f>
        <v>7.34</v>
      </c>
      <c r="F216" s="173">
        <f t="shared" si="44"/>
        <v>7.27</v>
      </c>
      <c r="G216" s="173">
        <f t="shared" si="44"/>
        <v>7.27</v>
      </c>
      <c r="H216" s="173">
        <f t="shared" si="44"/>
        <v>7.03</v>
      </c>
      <c r="I216" s="173">
        <f t="shared" si="44"/>
        <v>7.33</v>
      </c>
      <c r="J216" s="173">
        <f t="shared" si="44"/>
        <v>6.86</v>
      </c>
      <c r="K216" s="173">
        <f t="shared" si="44"/>
        <v>6.5</v>
      </c>
      <c r="L216" s="173">
        <f t="shared" si="44"/>
        <v>6.62</v>
      </c>
      <c r="M216" s="173">
        <f t="shared" si="44"/>
        <v>6.38</v>
      </c>
      <c r="N216" s="173">
        <f t="shared" si="44"/>
        <v>6.5</v>
      </c>
      <c r="O216" s="173">
        <f t="shared" si="44"/>
        <v>6.6</v>
      </c>
      <c r="P216" s="173">
        <f t="shared" si="44"/>
        <v>6.68</v>
      </c>
      <c r="Q216" s="173">
        <f t="shared" si="44"/>
        <v>6.96</v>
      </c>
      <c r="R216" s="173">
        <f t="shared" si="44"/>
        <v>7.15</v>
      </c>
      <c r="S216" s="173">
        <f t="shared" si="44"/>
        <v>7.74</v>
      </c>
      <c r="T216" s="173">
        <f t="shared" si="44"/>
        <v>7.74</v>
      </c>
      <c r="U216" s="173">
        <f t="shared" si="44"/>
        <v>8.08</v>
      </c>
      <c r="V216" s="173">
        <f t="shared" si="44"/>
        <v>8.63</v>
      </c>
      <c r="W216" s="173">
        <f t="shared" si="44"/>
        <v>8.35</v>
      </c>
      <c r="X216" s="173">
        <f t="shared" si="44"/>
        <v>8.12</v>
      </c>
      <c r="Y216" s="173">
        <f t="shared" si="44"/>
        <v>7.45</v>
      </c>
      <c r="Z216" s="173">
        <f t="shared" si="44"/>
        <v>7.22</v>
      </c>
      <c r="AA216" s="173">
        <f t="shared" si="44"/>
        <v>6.53</v>
      </c>
      <c r="AB216" s="173">
        <f t="shared" si="44"/>
        <v>5.98</v>
      </c>
      <c r="AC216" s="173">
        <f t="shared" si="44"/>
        <v>6.1</v>
      </c>
      <c r="AD216" s="173">
        <f t="shared" si="44"/>
        <v>6.41</v>
      </c>
      <c r="AE216" s="173">
        <f t="shared" si="44"/>
        <v>6.5</v>
      </c>
      <c r="AF216" s="173">
        <f t="shared" si="44"/>
        <v>6.61</v>
      </c>
      <c r="AG216" s="173">
        <f t="shared" si="44"/>
        <v>6.99</v>
      </c>
      <c r="AH216" s="173">
        <f t="shared" si="44"/>
        <v>7.37</v>
      </c>
      <c r="AI216" s="173">
        <f t="shared" si="44"/>
        <v>7.41</v>
      </c>
      <c r="AJ216" s="173">
        <f t="shared" si="44"/>
        <v>6.78</v>
      </c>
      <c r="AK216" s="173">
        <f t="shared" si="44"/>
        <v>6.93</v>
      </c>
      <c r="AL216" s="173" t="str">
        <f t="shared" si="44"/>
        <v/>
      </c>
      <c r="AM216" s="173" t="str">
        <f t="shared" si="44"/>
        <v/>
      </c>
      <c r="AN216" s="173" t="str">
        <f t="shared" si="44"/>
        <v/>
      </c>
      <c r="AO216" s="173" t="str">
        <f t="shared" si="44"/>
        <v/>
      </c>
      <c r="AP216" s="173" t="str">
        <f t="shared" si="44"/>
        <v/>
      </c>
      <c r="AQ216" s="170"/>
      <c r="AR216" s="170"/>
    </row>
    <row r="217" ht="12.75" customHeight="1">
      <c r="A217" s="170"/>
      <c r="B217" s="170"/>
      <c r="C217" s="140" t="str">
        <f t="shared" ref="C217:D217" si="45">C24</f>
        <v>Bournemouth</v>
      </c>
      <c r="D217" s="140" t="str">
        <f t="shared" si="45"/>
        <v>Cardiff</v>
      </c>
      <c r="E217" s="173">
        <f t="shared" ref="E217:AP217" si="46">IF(E$195&lt;=38,ROUND(SUMIFS($E24:$AP24,$E$2:$AP$2,"&lt;="&amp;E$195,$E$2:$AP$2,"&gt;="&amp;E$194),2),"")</f>
        <v>7.15</v>
      </c>
      <c r="F217" s="173">
        <f t="shared" si="46"/>
        <v>7.07</v>
      </c>
      <c r="G217" s="173">
        <f t="shared" si="46"/>
        <v>7.11</v>
      </c>
      <c r="H217" s="173">
        <f t="shared" si="46"/>
        <v>7.17</v>
      </c>
      <c r="I217" s="173">
        <f t="shared" si="46"/>
        <v>7</v>
      </c>
      <c r="J217" s="173">
        <f t="shared" si="46"/>
        <v>7</v>
      </c>
      <c r="K217" s="173">
        <f t="shared" si="46"/>
        <v>7.47</v>
      </c>
      <c r="L217" s="173">
        <f t="shared" si="46"/>
        <v>7.58</v>
      </c>
      <c r="M217" s="173">
        <f t="shared" si="46"/>
        <v>7.44</v>
      </c>
      <c r="N217" s="173">
        <f t="shared" si="46"/>
        <v>7.26</v>
      </c>
      <c r="O217" s="173">
        <f t="shared" si="46"/>
        <v>7.39</v>
      </c>
      <c r="P217" s="173">
        <f t="shared" si="46"/>
        <v>7.12</v>
      </c>
      <c r="Q217" s="173">
        <f t="shared" si="46"/>
        <v>7.12</v>
      </c>
      <c r="R217" s="173">
        <f t="shared" si="46"/>
        <v>6.96</v>
      </c>
      <c r="S217" s="173">
        <f t="shared" si="46"/>
        <v>6.76</v>
      </c>
      <c r="T217" s="173">
        <f t="shared" si="46"/>
        <v>6.76</v>
      </c>
      <c r="U217" s="173">
        <f t="shared" si="46"/>
        <v>6.88</v>
      </c>
      <c r="V217" s="173">
        <f t="shared" si="46"/>
        <v>7.31</v>
      </c>
      <c r="W217" s="173">
        <f t="shared" si="46"/>
        <v>7.03</v>
      </c>
      <c r="X217" s="173">
        <f t="shared" si="46"/>
        <v>7.19</v>
      </c>
      <c r="Y217" s="173">
        <f t="shared" si="46"/>
        <v>7.35</v>
      </c>
      <c r="Z217" s="173">
        <f t="shared" si="46"/>
        <v>7.35</v>
      </c>
      <c r="AA217" s="173">
        <f t="shared" si="46"/>
        <v>7.47</v>
      </c>
      <c r="AB217" s="173">
        <f t="shared" si="46"/>
        <v>6.92</v>
      </c>
      <c r="AC217" s="173">
        <f t="shared" si="46"/>
        <v>7.7</v>
      </c>
      <c r="AD217" s="173">
        <f t="shared" si="46"/>
        <v>7.66</v>
      </c>
      <c r="AE217" s="173">
        <f t="shared" si="46"/>
        <v>7.51</v>
      </c>
      <c r="AF217" s="173">
        <f t="shared" si="46"/>
        <v>7.07</v>
      </c>
      <c r="AG217" s="173">
        <f t="shared" si="46"/>
        <v>6.64</v>
      </c>
      <c r="AH217" s="173">
        <f t="shared" si="46"/>
        <v>7.02</v>
      </c>
      <c r="AI217" s="173">
        <f t="shared" si="46"/>
        <v>6.41</v>
      </c>
      <c r="AJ217" s="173">
        <f t="shared" si="46"/>
        <v>6.33</v>
      </c>
      <c r="AK217" s="173">
        <f t="shared" si="46"/>
        <v>6.52</v>
      </c>
      <c r="AL217" s="173" t="str">
        <f t="shared" si="46"/>
        <v/>
      </c>
      <c r="AM217" s="173" t="str">
        <f t="shared" si="46"/>
        <v/>
      </c>
      <c r="AN217" s="173" t="str">
        <f t="shared" si="46"/>
        <v/>
      </c>
      <c r="AO217" s="173" t="str">
        <f t="shared" si="46"/>
        <v/>
      </c>
      <c r="AP217" s="173" t="str">
        <f t="shared" si="46"/>
        <v/>
      </c>
      <c r="AQ217" s="170"/>
      <c r="AR217" s="170"/>
    </row>
    <row r="218" ht="12.75" customHeight="1">
      <c r="A218" s="170"/>
      <c r="B218" s="170"/>
      <c r="C218" s="140" t="str">
        <f t="shared" ref="C218:D218" si="47">C25</f>
        <v>Bournemouth</v>
      </c>
      <c r="D218" s="140" t="str">
        <f t="shared" si="47"/>
        <v>Chelsea</v>
      </c>
      <c r="E218" s="173">
        <f t="shared" ref="E218:AP218" si="48">IF(E$195&lt;=38,ROUND(SUMIFS($E25:$AP25,$E$2:$AP$2,"&lt;="&amp;E$195,$E$2:$AP$2,"&gt;="&amp;E$194),2),"")</f>
        <v>7.54</v>
      </c>
      <c r="F218" s="173">
        <f t="shared" si="48"/>
        <v>7.47</v>
      </c>
      <c r="G218" s="173">
        <f t="shared" si="48"/>
        <v>7.47</v>
      </c>
      <c r="H218" s="173">
        <f t="shared" si="48"/>
        <v>7.23</v>
      </c>
      <c r="I218" s="173">
        <f t="shared" si="48"/>
        <v>7.05</v>
      </c>
      <c r="J218" s="173">
        <f t="shared" si="48"/>
        <v>6.66</v>
      </c>
      <c r="K218" s="173">
        <f t="shared" si="48"/>
        <v>7.05</v>
      </c>
      <c r="L218" s="173">
        <f t="shared" si="48"/>
        <v>7.17</v>
      </c>
      <c r="M218" s="173">
        <f t="shared" si="48"/>
        <v>7.43</v>
      </c>
      <c r="N218" s="173">
        <f t="shared" si="48"/>
        <v>7.55</v>
      </c>
      <c r="O218" s="173">
        <f t="shared" si="48"/>
        <v>7.61</v>
      </c>
      <c r="P218" s="173">
        <f t="shared" si="48"/>
        <v>7.61</v>
      </c>
      <c r="Q218" s="173">
        <f t="shared" si="48"/>
        <v>7.69</v>
      </c>
      <c r="R218" s="173">
        <f t="shared" si="48"/>
        <v>7.69</v>
      </c>
      <c r="S218" s="173">
        <f t="shared" si="48"/>
        <v>7.27</v>
      </c>
      <c r="T218" s="173">
        <f t="shared" si="48"/>
        <v>7.27</v>
      </c>
      <c r="U218" s="173">
        <f t="shared" si="48"/>
        <v>7.35</v>
      </c>
      <c r="V218" s="173">
        <f t="shared" si="48"/>
        <v>7.9</v>
      </c>
      <c r="W218" s="173">
        <f t="shared" si="48"/>
        <v>7.58</v>
      </c>
      <c r="X218" s="173">
        <f t="shared" si="48"/>
        <v>7.66</v>
      </c>
      <c r="Y218" s="173">
        <f t="shared" si="48"/>
        <v>7.15</v>
      </c>
      <c r="Z218" s="173">
        <f t="shared" si="48"/>
        <v>6.99</v>
      </c>
      <c r="AA218" s="173">
        <f t="shared" si="48"/>
        <v>6.6</v>
      </c>
      <c r="AB218" s="173">
        <f t="shared" si="48"/>
        <v>5.99</v>
      </c>
      <c r="AC218" s="173">
        <f t="shared" si="48"/>
        <v>5.88</v>
      </c>
      <c r="AD218" s="173">
        <f t="shared" si="48"/>
        <v>5.76</v>
      </c>
      <c r="AE218" s="173">
        <f t="shared" si="48"/>
        <v>6.19</v>
      </c>
      <c r="AF218" s="173">
        <f t="shared" si="48"/>
        <v>6.7</v>
      </c>
      <c r="AG218" s="173">
        <f t="shared" si="48"/>
        <v>6.9</v>
      </c>
      <c r="AH218" s="173">
        <f t="shared" si="48"/>
        <v>7.33</v>
      </c>
      <c r="AI218" s="173">
        <f t="shared" si="48"/>
        <v>7.29</v>
      </c>
      <c r="AJ218" s="173">
        <f t="shared" si="48"/>
        <v>7.41</v>
      </c>
      <c r="AK218" s="173">
        <f t="shared" si="48"/>
        <v>7.49</v>
      </c>
      <c r="AL218" s="173" t="str">
        <f t="shared" si="48"/>
        <v/>
      </c>
      <c r="AM218" s="173" t="str">
        <f t="shared" si="48"/>
        <v/>
      </c>
      <c r="AN218" s="173" t="str">
        <f t="shared" si="48"/>
        <v/>
      </c>
      <c r="AO218" s="173" t="str">
        <f t="shared" si="48"/>
        <v/>
      </c>
      <c r="AP218" s="173" t="str">
        <f t="shared" si="48"/>
        <v/>
      </c>
      <c r="AQ218" s="170"/>
      <c r="AR218" s="170"/>
    </row>
    <row r="219" ht="12.75" customHeight="1">
      <c r="A219" s="170"/>
      <c r="B219" s="170"/>
      <c r="C219" s="140" t="str">
        <f t="shared" ref="C219:D219" si="49">C26</f>
        <v>Bournemouth</v>
      </c>
      <c r="D219" s="140" t="str">
        <f t="shared" si="49"/>
        <v>Crystal Palace</v>
      </c>
      <c r="E219" s="173">
        <f t="shared" ref="E219:AP219" si="50">IF(E$195&lt;=38,ROUND(SUMIFS($E26:$AP26,$E$2:$AP$2,"&lt;="&amp;E$195,$E$2:$AP$2,"&gt;="&amp;E$194),2),"")</f>
        <v>7.54</v>
      </c>
      <c r="F219" s="173">
        <f t="shared" si="50"/>
        <v>7.54</v>
      </c>
      <c r="G219" s="173">
        <f t="shared" si="50"/>
        <v>7.66</v>
      </c>
      <c r="H219" s="173">
        <f t="shared" si="50"/>
        <v>7.43</v>
      </c>
      <c r="I219" s="173">
        <f t="shared" si="50"/>
        <v>7.47</v>
      </c>
      <c r="J219" s="173">
        <f t="shared" si="50"/>
        <v>6.72</v>
      </c>
      <c r="K219" s="173">
        <f t="shared" si="50"/>
        <v>6.33</v>
      </c>
      <c r="L219" s="173">
        <f t="shared" si="50"/>
        <v>6.37</v>
      </c>
      <c r="M219" s="173">
        <f t="shared" si="50"/>
        <v>6.01</v>
      </c>
      <c r="N219" s="173">
        <f t="shared" si="50"/>
        <v>6.13</v>
      </c>
      <c r="O219" s="173">
        <f t="shared" si="50"/>
        <v>6.01</v>
      </c>
      <c r="P219" s="173">
        <f t="shared" si="50"/>
        <v>6.76</v>
      </c>
      <c r="Q219" s="173">
        <f t="shared" si="50"/>
        <v>7.11</v>
      </c>
      <c r="R219" s="173">
        <f t="shared" si="50"/>
        <v>7.06</v>
      </c>
      <c r="S219" s="173">
        <f t="shared" si="50"/>
        <v>7.06</v>
      </c>
      <c r="T219" s="173">
        <f t="shared" si="50"/>
        <v>7.06</v>
      </c>
      <c r="U219" s="173">
        <f t="shared" si="50"/>
        <v>7.26</v>
      </c>
      <c r="V219" s="173">
        <f t="shared" si="50"/>
        <v>7.42</v>
      </c>
      <c r="W219" s="173">
        <f t="shared" si="50"/>
        <v>7.3</v>
      </c>
      <c r="X219" s="173">
        <f t="shared" si="50"/>
        <v>7.61</v>
      </c>
      <c r="Y219" s="173">
        <f t="shared" si="50"/>
        <v>8.39</v>
      </c>
      <c r="Z219" s="173">
        <f t="shared" si="50"/>
        <v>8.16</v>
      </c>
      <c r="AA219" s="173">
        <f t="shared" si="50"/>
        <v>7.65</v>
      </c>
      <c r="AB219" s="173">
        <f t="shared" si="50"/>
        <v>6.67</v>
      </c>
      <c r="AC219" s="173">
        <f t="shared" si="50"/>
        <v>6.79</v>
      </c>
      <c r="AD219" s="173">
        <f t="shared" si="50"/>
        <v>6.49</v>
      </c>
      <c r="AE219" s="173">
        <f t="shared" si="50"/>
        <v>6.14</v>
      </c>
      <c r="AF219" s="173">
        <f t="shared" si="50"/>
        <v>5.93</v>
      </c>
      <c r="AG219" s="173">
        <f t="shared" si="50"/>
        <v>6.13</v>
      </c>
      <c r="AH219" s="173">
        <f t="shared" si="50"/>
        <v>6.94</v>
      </c>
      <c r="AI219" s="173">
        <f t="shared" si="50"/>
        <v>7.21</v>
      </c>
      <c r="AJ219" s="173">
        <f t="shared" si="50"/>
        <v>7.01</v>
      </c>
      <c r="AK219" s="173">
        <f t="shared" si="50"/>
        <v>6.93</v>
      </c>
      <c r="AL219" s="173" t="str">
        <f t="shared" si="50"/>
        <v/>
      </c>
      <c r="AM219" s="173" t="str">
        <f t="shared" si="50"/>
        <v/>
      </c>
      <c r="AN219" s="173" t="str">
        <f t="shared" si="50"/>
        <v/>
      </c>
      <c r="AO219" s="173" t="str">
        <f t="shared" si="50"/>
        <v/>
      </c>
      <c r="AP219" s="173" t="str">
        <f t="shared" si="50"/>
        <v/>
      </c>
      <c r="AQ219" s="170"/>
      <c r="AR219" s="170"/>
    </row>
    <row r="220" ht="12.75" customHeight="1">
      <c r="A220" s="170"/>
      <c r="B220" s="170"/>
      <c r="C220" s="140" t="str">
        <f t="shared" ref="C220:D220" si="51">C27</f>
        <v>Bournemouth</v>
      </c>
      <c r="D220" s="140" t="str">
        <f t="shared" si="51"/>
        <v>Everton</v>
      </c>
      <c r="E220" s="173">
        <f t="shared" ref="E220:AP220" si="52">IF(E$195&lt;=38,ROUND(SUMIFS($E27:$AP27,$E$2:$AP$2,"&lt;="&amp;E$195,$E$2:$AP$2,"&gt;="&amp;E$194),2),"")</f>
        <v>7.5</v>
      </c>
      <c r="F220" s="173">
        <f t="shared" si="52"/>
        <v>7.8</v>
      </c>
      <c r="G220" s="173">
        <f t="shared" si="52"/>
        <v>7.84</v>
      </c>
      <c r="H220" s="173">
        <f t="shared" si="52"/>
        <v>7.61</v>
      </c>
      <c r="I220" s="173">
        <f t="shared" si="52"/>
        <v>7.35</v>
      </c>
      <c r="J220" s="173">
        <f t="shared" si="52"/>
        <v>6.84</v>
      </c>
      <c r="K220" s="173">
        <f t="shared" si="52"/>
        <v>6.72</v>
      </c>
      <c r="L220" s="173">
        <f t="shared" si="52"/>
        <v>6.46</v>
      </c>
      <c r="M220" s="173">
        <f t="shared" si="52"/>
        <v>5.79</v>
      </c>
      <c r="N220" s="173">
        <f t="shared" si="52"/>
        <v>5.91</v>
      </c>
      <c r="O220" s="173">
        <f t="shared" si="52"/>
        <v>6.17</v>
      </c>
      <c r="P220" s="173">
        <f t="shared" si="52"/>
        <v>6.13</v>
      </c>
      <c r="Q220" s="173">
        <f t="shared" si="52"/>
        <v>6.6</v>
      </c>
      <c r="R220" s="173">
        <f t="shared" si="52"/>
        <v>6.05</v>
      </c>
      <c r="S220" s="173">
        <f t="shared" si="52"/>
        <v>6.48</v>
      </c>
      <c r="T220" s="173">
        <f t="shared" si="52"/>
        <v>6.68</v>
      </c>
      <c r="U220" s="173">
        <f t="shared" si="52"/>
        <v>6.6</v>
      </c>
      <c r="V220" s="173">
        <f t="shared" si="52"/>
        <v>7.15</v>
      </c>
      <c r="W220" s="173">
        <f t="shared" si="52"/>
        <v>6.99</v>
      </c>
      <c r="X220" s="173">
        <f t="shared" si="52"/>
        <v>7.39</v>
      </c>
      <c r="Y220" s="173">
        <f t="shared" si="52"/>
        <v>7.63</v>
      </c>
      <c r="Z220" s="173">
        <f t="shared" si="52"/>
        <v>7.21</v>
      </c>
      <c r="AA220" s="173">
        <f t="shared" si="52"/>
        <v>6.97</v>
      </c>
      <c r="AB220" s="173">
        <f t="shared" si="52"/>
        <v>6.42</v>
      </c>
      <c r="AC220" s="173">
        <f t="shared" si="52"/>
        <v>6.42</v>
      </c>
      <c r="AD220" s="173">
        <f t="shared" si="52"/>
        <v>6.53</v>
      </c>
      <c r="AE220" s="173">
        <f t="shared" si="52"/>
        <v>6.33</v>
      </c>
      <c r="AF220" s="173">
        <f t="shared" si="52"/>
        <v>6.48</v>
      </c>
      <c r="AG220" s="173">
        <f t="shared" si="52"/>
        <v>6.54</v>
      </c>
      <c r="AH220" s="173">
        <f t="shared" si="52"/>
        <v>6.92</v>
      </c>
      <c r="AI220" s="173">
        <f t="shared" si="52"/>
        <v>7</v>
      </c>
      <c r="AJ220" s="173">
        <f t="shared" si="52"/>
        <v>6.68</v>
      </c>
      <c r="AK220" s="173">
        <f t="shared" si="52"/>
        <v>6.72</v>
      </c>
      <c r="AL220" s="173" t="str">
        <f t="shared" si="52"/>
        <v/>
      </c>
      <c r="AM220" s="173" t="str">
        <f t="shared" si="52"/>
        <v/>
      </c>
      <c r="AN220" s="173" t="str">
        <f t="shared" si="52"/>
        <v/>
      </c>
      <c r="AO220" s="173" t="str">
        <f t="shared" si="52"/>
        <v/>
      </c>
      <c r="AP220" s="173" t="str">
        <f t="shared" si="52"/>
        <v/>
      </c>
      <c r="AQ220" s="170"/>
      <c r="AR220" s="170"/>
    </row>
    <row r="221" ht="12.75" customHeight="1">
      <c r="A221" s="170"/>
      <c r="B221" s="170"/>
      <c r="C221" s="140" t="str">
        <f t="shared" ref="C221:D221" si="53">C28</f>
        <v>Bournemouth</v>
      </c>
      <c r="D221" s="140" t="str">
        <f t="shared" si="53"/>
        <v>Fulham</v>
      </c>
      <c r="E221" s="173">
        <f t="shared" ref="E221:AP221" si="54">IF(E$195&lt;=38,ROUND(SUMIFS($E28:$AP28,$E$2:$AP$2,"&lt;="&amp;E$195,$E$2:$AP$2,"&gt;="&amp;E$194),2),"")</f>
        <v>7.38</v>
      </c>
      <c r="F221" s="173">
        <f t="shared" si="54"/>
        <v>7.31</v>
      </c>
      <c r="G221" s="173">
        <f t="shared" si="54"/>
        <v>7.5</v>
      </c>
      <c r="H221" s="173">
        <f t="shared" si="54"/>
        <v>7.27</v>
      </c>
      <c r="I221" s="173">
        <f t="shared" si="54"/>
        <v>7.5</v>
      </c>
      <c r="J221" s="173">
        <f t="shared" si="54"/>
        <v>6.99</v>
      </c>
      <c r="K221" s="173">
        <f t="shared" si="54"/>
        <v>6.37</v>
      </c>
      <c r="L221" s="173">
        <f t="shared" si="54"/>
        <v>6.48</v>
      </c>
      <c r="M221" s="173">
        <f t="shared" si="54"/>
        <v>5.89</v>
      </c>
      <c r="N221" s="173">
        <f t="shared" si="54"/>
        <v>6.21</v>
      </c>
      <c r="O221" s="173">
        <f t="shared" si="54"/>
        <v>6.09</v>
      </c>
      <c r="P221" s="173">
        <f t="shared" si="54"/>
        <v>6.76</v>
      </c>
      <c r="Q221" s="173">
        <f t="shared" si="54"/>
        <v>7.23</v>
      </c>
      <c r="R221" s="173">
        <f t="shared" si="54"/>
        <v>7.08</v>
      </c>
      <c r="S221" s="173">
        <f t="shared" si="54"/>
        <v>7.75</v>
      </c>
      <c r="T221" s="173">
        <f t="shared" si="54"/>
        <v>7.55</v>
      </c>
      <c r="U221" s="173">
        <f t="shared" si="54"/>
        <v>7.32</v>
      </c>
      <c r="V221" s="173">
        <f t="shared" si="54"/>
        <v>7.32</v>
      </c>
      <c r="W221" s="173">
        <f t="shared" si="54"/>
        <v>7.32</v>
      </c>
      <c r="X221" s="173">
        <f t="shared" si="54"/>
        <v>7.31</v>
      </c>
      <c r="Y221" s="173">
        <f t="shared" si="54"/>
        <v>6.76</v>
      </c>
      <c r="Z221" s="173">
        <f t="shared" si="54"/>
        <v>6.53</v>
      </c>
      <c r="AA221" s="173">
        <f t="shared" si="54"/>
        <v>6.69</v>
      </c>
      <c r="AB221" s="173">
        <f t="shared" si="54"/>
        <v>5.9</v>
      </c>
      <c r="AC221" s="173">
        <f t="shared" si="54"/>
        <v>5.74</v>
      </c>
      <c r="AD221" s="173">
        <f t="shared" si="54"/>
        <v>5.86</v>
      </c>
      <c r="AE221" s="173">
        <f t="shared" si="54"/>
        <v>5.98</v>
      </c>
      <c r="AF221" s="173">
        <f t="shared" si="54"/>
        <v>6.13</v>
      </c>
      <c r="AG221" s="173">
        <f t="shared" si="54"/>
        <v>6.52</v>
      </c>
      <c r="AH221" s="173">
        <f t="shared" si="54"/>
        <v>7.13</v>
      </c>
      <c r="AI221" s="173">
        <f t="shared" si="54"/>
        <v>7.32</v>
      </c>
      <c r="AJ221" s="173">
        <f t="shared" si="54"/>
        <v>7.24</v>
      </c>
      <c r="AK221" s="173">
        <f t="shared" si="54"/>
        <v>7.56</v>
      </c>
      <c r="AL221" s="173" t="str">
        <f t="shared" si="54"/>
        <v/>
      </c>
      <c r="AM221" s="173" t="str">
        <f t="shared" si="54"/>
        <v/>
      </c>
      <c r="AN221" s="173" t="str">
        <f t="shared" si="54"/>
        <v/>
      </c>
      <c r="AO221" s="173" t="str">
        <f t="shared" si="54"/>
        <v/>
      </c>
      <c r="AP221" s="173" t="str">
        <f t="shared" si="54"/>
        <v/>
      </c>
      <c r="AQ221" s="170"/>
      <c r="AR221" s="170"/>
    </row>
    <row r="222" ht="12.75" customHeight="1">
      <c r="A222" s="170"/>
      <c r="B222" s="170"/>
      <c r="C222" s="140" t="str">
        <f t="shared" ref="C222:D222" si="55">C29</f>
        <v>Bournemouth</v>
      </c>
      <c r="D222" s="140" t="str">
        <f t="shared" si="55"/>
        <v>Huddersfield</v>
      </c>
      <c r="E222" s="173">
        <f t="shared" ref="E222:AP222" si="56">IF(E$195&lt;=38,ROUND(SUMIFS($E29:$AP29,$E$2:$AP$2,"&lt;="&amp;E$195,$E$2:$AP$2,"&gt;="&amp;E$194),2),"")</f>
        <v>6.83</v>
      </c>
      <c r="F222" s="173">
        <f t="shared" si="56"/>
        <v>6.76</v>
      </c>
      <c r="G222" s="173">
        <f t="shared" si="56"/>
        <v>6.95</v>
      </c>
      <c r="H222" s="173">
        <f t="shared" si="56"/>
        <v>6.72</v>
      </c>
      <c r="I222" s="173">
        <f t="shared" si="56"/>
        <v>7.07</v>
      </c>
      <c r="J222" s="173">
        <f t="shared" si="56"/>
        <v>7.06</v>
      </c>
      <c r="K222" s="173">
        <f t="shared" si="56"/>
        <v>7.84</v>
      </c>
      <c r="L222" s="173">
        <f t="shared" si="56"/>
        <v>7.96</v>
      </c>
      <c r="M222" s="173">
        <f t="shared" si="56"/>
        <v>7.88</v>
      </c>
      <c r="N222" s="173">
        <f t="shared" si="56"/>
        <v>8</v>
      </c>
      <c r="O222" s="173">
        <f t="shared" si="56"/>
        <v>7.88</v>
      </c>
      <c r="P222" s="173">
        <f t="shared" si="56"/>
        <v>7.58</v>
      </c>
      <c r="Q222" s="173">
        <f t="shared" si="56"/>
        <v>7.11</v>
      </c>
      <c r="R222" s="173">
        <f t="shared" si="56"/>
        <v>6.52</v>
      </c>
      <c r="S222" s="173">
        <f t="shared" si="56"/>
        <v>6.42</v>
      </c>
      <c r="T222" s="173">
        <f t="shared" si="56"/>
        <v>6.42</v>
      </c>
      <c r="U222" s="173">
        <f t="shared" si="56"/>
        <v>6.3</v>
      </c>
      <c r="V222" s="173">
        <f t="shared" si="56"/>
        <v>6.77</v>
      </c>
      <c r="W222" s="173">
        <f t="shared" si="56"/>
        <v>7.01</v>
      </c>
      <c r="X222" s="173">
        <f t="shared" si="56"/>
        <v>7.36</v>
      </c>
      <c r="Y222" s="173">
        <f t="shared" si="56"/>
        <v>7.54</v>
      </c>
      <c r="Z222" s="173">
        <f t="shared" si="56"/>
        <v>7.31</v>
      </c>
      <c r="AA222" s="173">
        <f t="shared" si="56"/>
        <v>7.4</v>
      </c>
      <c r="AB222" s="173">
        <f t="shared" si="56"/>
        <v>6.73</v>
      </c>
      <c r="AC222" s="173">
        <f t="shared" si="56"/>
        <v>6.53</v>
      </c>
      <c r="AD222" s="173">
        <f t="shared" si="56"/>
        <v>6.73</v>
      </c>
      <c r="AE222" s="173">
        <f t="shared" si="56"/>
        <v>6.58</v>
      </c>
      <c r="AF222" s="173">
        <f t="shared" si="56"/>
        <v>7</v>
      </c>
      <c r="AG222" s="173">
        <f t="shared" si="56"/>
        <v>6.92</v>
      </c>
      <c r="AH222" s="173">
        <f t="shared" si="56"/>
        <v>7.41</v>
      </c>
      <c r="AI222" s="173">
        <f t="shared" si="56"/>
        <v>7.21</v>
      </c>
      <c r="AJ222" s="173">
        <f t="shared" si="56"/>
        <v>6.82</v>
      </c>
      <c r="AK222" s="173">
        <f t="shared" si="56"/>
        <v>6.82</v>
      </c>
      <c r="AL222" s="173" t="str">
        <f t="shared" si="56"/>
        <v/>
      </c>
      <c r="AM222" s="173" t="str">
        <f t="shared" si="56"/>
        <v/>
      </c>
      <c r="AN222" s="173" t="str">
        <f t="shared" si="56"/>
        <v/>
      </c>
      <c r="AO222" s="173" t="str">
        <f t="shared" si="56"/>
        <v/>
      </c>
      <c r="AP222" s="173" t="str">
        <f t="shared" si="56"/>
        <v/>
      </c>
      <c r="AQ222" s="170"/>
      <c r="AR222" s="170"/>
    </row>
    <row r="223" ht="12.75" customHeight="1">
      <c r="A223" s="170"/>
      <c r="B223" s="170"/>
      <c r="C223" s="140" t="str">
        <f t="shared" ref="C223:D223" si="57">C30</f>
        <v>Bournemouth</v>
      </c>
      <c r="D223" s="140" t="str">
        <f t="shared" si="57"/>
        <v>Leicester</v>
      </c>
      <c r="E223" s="173">
        <f t="shared" ref="E223:AP223" si="58">IF(E$195&lt;=38,ROUND(SUMIFS($E30:$AP30,$E$2:$AP$2,"&lt;="&amp;E$195,$E$2:$AP$2,"&gt;="&amp;E$194),2),"")</f>
        <v>7.54</v>
      </c>
      <c r="F223" s="173">
        <f t="shared" si="58"/>
        <v>7.47</v>
      </c>
      <c r="G223" s="173">
        <f t="shared" si="58"/>
        <v>7.82</v>
      </c>
      <c r="H223" s="173">
        <f t="shared" si="58"/>
        <v>7.58</v>
      </c>
      <c r="I223" s="173">
        <f t="shared" si="58"/>
        <v>8.13</v>
      </c>
      <c r="J223" s="173">
        <f t="shared" si="58"/>
        <v>7.62</v>
      </c>
      <c r="K223" s="173">
        <f t="shared" si="58"/>
        <v>7.19</v>
      </c>
      <c r="L223" s="173">
        <f t="shared" si="58"/>
        <v>7.3</v>
      </c>
      <c r="M223" s="173">
        <f t="shared" si="58"/>
        <v>7.19</v>
      </c>
      <c r="N223" s="173">
        <f t="shared" si="58"/>
        <v>7.3</v>
      </c>
      <c r="O223" s="173">
        <f t="shared" si="58"/>
        <v>6.75</v>
      </c>
      <c r="P223" s="173">
        <f t="shared" si="58"/>
        <v>6.88</v>
      </c>
      <c r="Q223" s="173">
        <f t="shared" si="58"/>
        <v>7.15</v>
      </c>
      <c r="R223" s="173">
        <f t="shared" si="58"/>
        <v>6.56</v>
      </c>
      <c r="S223" s="173">
        <f t="shared" si="58"/>
        <v>6.44</v>
      </c>
      <c r="T223" s="173">
        <f t="shared" si="58"/>
        <v>6.44</v>
      </c>
      <c r="U223" s="173">
        <f t="shared" si="58"/>
        <v>6.52</v>
      </c>
      <c r="V223" s="173">
        <f t="shared" si="58"/>
        <v>7.06</v>
      </c>
      <c r="W223" s="173">
        <f t="shared" si="58"/>
        <v>6.79</v>
      </c>
      <c r="X223" s="173">
        <f t="shared" si="58"/>
        <v>7.14</v>
      </c>
      <c r="Y223" s="173">
        <f t="shared" si="58"/>
        <v>6.6</v>
      </c>
      <c r="Z223" s="173">
        <f t="shared" si="58"/>
        <v>6.4</v>
      </c>
      <c r="AA223" s="173">
        <f t="shared" si="58"/>
        <v>6.36</v>
      </c>
      <c r="AB223" s="173">
        <f t="shared" si="58"/>
        <v>5.93</v>
      </c>
      <c r="AC223" s="173">
        <f t="shared" si="58"/>
        <v>6.54</v>
      </c>
      <c r="AD223" s="173">
        <f t="shared" si="58"/>
        <v>6.74</v>
      </c>
      <c r="AE223" s="173">
        <f t="shared" si="58"/>
        <v>7.33</v>
      </c>
      <c r="AF223" s="173">
        <f t="shared" si="58"/>
        <v>7.21</v>
      </c>
      <c r="AG223" s="173">
        <f t="shared" si="58"/>
        <v>7.25</v>
      </c>
      <c r="AH223" s="173">
        <f t="shared" si="58"/>
        <v>7.51</v>
      </c>
      <c r="AI223" s="173">
        <f t="shared" si="58"/>
        <v>7.25</v>
      </c>
      <c r="AJ223" s="173">
        <f t="shared" si="58"/>
        <v>6.86</v>
      </c>
      <c r="AK223" s="173">
        <f t="shared" si="58"/>
        <v>6.7</v>
      </c>
      <c r="AL223" s="173" t="str">
        <f t="shared" si="58"/>
        <v/>
      </c>
      <c r="AM223" s="173" t="str">
        <f t="shared" si="58"/>
        <v/>
      </c>
      <c r="AN223" s="173" t="str">
        <f t="shared" si="58"/>
        <v/>
      </c>
      <c r="AO223" s="173" t="str">
        <f t="shared" si="58"/>
        <v/>
      </c>
      <c r="AP223" s="173" t="str">
        <f t="shared" si="58"/>
        <v/>
      </c>
      <c r="AQ223" s="170"/>
      <c r="AR223" s="170"/>
    </row>
    <row r="224" ht="12.75" customHeight="1">
      <c r="A224" s="170"/>
      <c r="B224" s="170"/>
      <c r="C224" s="140" t="str">
        <f t="shared" ref="C224:D224" si="59">C31</f>
        <v>Bournemouth</v>
      </c>
      <c r="D224" s="140" t="str">
        <f t="shared" si="59"/>
        <v>Liverpool</v>
      </c>
      <c r="E224" s="173">
        <f t="shared" ref="E224:AP224" si="60">IF(E$195&lt;=38,ROUND(SUMIFS($E31:$AP31,$E$2:$AP$2,"&lt;="&amp;E$195,$E$2:$AP$2,"&gt;="&amp;E$194),2),"")</f>
        <v>7.66</v>
      </c>
      <c r="F224" s="173">
        <f t="shared" si="60"/>
        <v>7.11</v>
      </c>
      <c r="G224" s="173">
        <f t="shared" si="60"/>
        <v>7.27</v>
      </c>
      <c r="H224" s="173">
        <f t="shared" si="60"/>
        <v>7.03</v>
      </c>
      <c r="I224" s="173">
        <f t="shared" si="60"/>
        <v>7.34</v>
      </c>
      <c r="J224" s="173">
        <f t="shared" si="60"/>
        <v>6.63</v>
      </c>
      <c r="K224" s="173">
        <f t="shared" si="60"/>
        <v>6.93</v>
      </c>
      <c r="L224" s="173">
        <f t="shared" si="60"/>
        <v>7.05</v>
      </c>
      <c r="M224" s="173">
        <f t="shared" si="60"/>
        <v>7.24</v>
      </c>
      <c r="N224" s="173">
        <f t="shared" si="60"/>
        <v>7.36</v>
      </c>
      <c r="O224" s="173">
        <f t="shared" si="60"/>
        <v>7.37</v>
      </c>
      <c r="P224" s="173">
        <f t="shared" si="60"/>
        <v>7.69</v>
      </c>
      <c r="Q224" s="173">
        <f t="shared" si="60"/>
        <v>7.35</v>
      </c>
      <c r="R224" s="173">
        <f t="shared" si="60"/>
        <v>7.31</v>
      </c>
      <c r="S224" s="173">
        <f t="shared" si="60"/>
        <v>7.11</v>
      </c>
      <c r="T224" s="173">
        <f t="shared" si="60"/>
        <v>7.11</v>
      </c>
      <c r="U224" s="173">
        <f t="shared" si="60"/>
        <v>6.92</v>
      </c>
      <c r="V224" s="173">
        <f t="shared" si="60"/>
        <v>7.47</v>
      </c>
      <c r="W224" s="173">
        <f t="shared" si="60"/>
        <v>7.82</v>
      </c>
      <c r="X224" s="173">
        <f t="shared" si="60"/>
        <v>7.66</v>
      </c>
      <c r="Y224" s="173">
        <f t="shared" si="60"/>
        <v>7.66</v>
      </c>
      <c r="Z224" s="173">
        <f t="shared" si="60"/>
        <v>7.43</v>
      </c>
      <c r="AA224" s="173">
        <f t="shared" si="60"/>
        <v>7.75</v>
      </c>
      <c r="AB224" s="173">
        <f t="shared" si="60"/>
        <v>6.96</v>
      </c>
      <c r="AC224" s="173">
        <f t="shared" si="60"/>
        <v>6.45</v>
      </c>
      <c r="AD224" s="173">
        <f t="shared" si="60"/>
        <v>6.61</v>
      </c>
      <c r="AE224" s="173">
        <f t="shared" si="60"/>
        <v>6.26</v>
      </c>
      <c r="AF224" s="173">
        <f t="shared" si="60"/>
        <v>6.21</v>
      </c>
      <c r="AG224" s="173">
        <f t="shared" si="60"/>
        <v>5.89</v>
      </c>
      <c r="AH224" s="173">
        <f t="shared" si="60"/>
        <v>6.51</v>
      </c>
      <c r="AI224" s="173">
        <f t="shared" si="60"/>
        <v>6.82</v>
      </c>
      <c r="AJ224" s="173">
        <f t="shared" si="60"/>
        <v>6.43</v>
      </c>
      <c r="AK224" s="173">
        <f t="shared" si="60"/>
        <v>6.63</v>
      </c>
      <c r="AL224" s="173" t="str">
        <f t="shared" si="60"/>
        <v/>
      </c>
      <c r="AM224" s="173" t="str">
        <f t="shared" si="60"/>
        <v/>
      </c>
      <c r="AN224" s="173" t="str">
        <f t="shared" si="60"/>
        <v/>
      </c>
      <c r="AO224" s="173" t="str">
        <f t="shared" si="60"/>
        <v/>
      </c>
      <c r="AP224" s="173" t="str">
        <f t="shared" si="60"/>
        <v/>
      </c>
      <c r="AQ224" s="170"/>
      <c r="AR224" s="170"/>
    </row>
    <row r="225" ht="12.75" customHeight="1">
      <c r="A225" s="170"/>
      <c r="B225" s="170"/>
      <c r="C225" s="140" t="str">
        <f t="shared" ref="C225:D225" si="61">C32</f>
        <v>Bournemouth</v>
      </c>
      <c r="D225" s="140" t="str">
        <f t="shared" si="61"/>
        <v>Man City</v>
      </c>
      <c r="E225" s="173">
        <f t="shared" ref="E225:AP225" si="62">IF(E$195&lt;=38,ROUND(SUMIFS($E32:$AP32,$E$2:$AP$2,"&lt;="&amp;E$195,$E$2:$AP$2,"&gt;="&amp;E$194),2),"")</f>
        <v>7.53</v>
      </c>
      <c r="F225" s="173">
        <f t="shared" si="62"/>
        <v>7.5</v>
      </c>
      <c r="G225" s="173">
        <f t="shared" si="62"/>
        <v>7.42</v>
      </c>
      <c r="H225" s="173">
        <f t="shared" si="62"/>
        <v>7.19</v>
      </c>
      <c r="I225" s="173">
        <f t="shared" si="62"/>
        <v>7.05</v>
      </c>
      <c r="J225" s="173">
        <f t="shared" si="62"/>
        <v>6.73</v>
      </c>
      <c r="K225" s="173">
        <f t="shared" si="62"/>
        <v>6.5</v>
      </c>
      <c r="L225" s="173">
        <f t="shared" si="62"/>
        <v>6.58</v>
      </c>
      <c r="M225" s="173">
        <f t="shared" si="62"/>
        <v>6.58</v>
      </c>
      <c r="N225" s="173">
        <f t="shared" si="62"/>
        <v>6.7</v>
      </c>
      <c r="O225" s="173">
        <f t="shared" si="62"/>
        <v>6.76</v>
      </c>
      <c r="P225" s="173">
        <f t="shared" si="62"/>
        <v>6.99</v>
      </c>
      <c r="Q225" s="173">
        <f t="shared" si="62"/>
        <v>7.39</v>
      </c>
      <c r="R225" s="173">
        <f t="shared" si="62"/>
        <v>7.03</v>
      </c>
      <c r="S225" s="173">
        <f t="shared" si="62"/>
        <v>6.84</v>
      </c>
      <c r="T225" s="173">
        <f t="shared" si="62"/>
        <v>6.84</v>
      </c>
      <c r="U225" s="173">
        <f t="shared" si="62"/>
        <v>6.81</v>
      </c>
      <c r="V225" s="173">
        <f t="shared" si="62"/>
        <v>7.04</v>
      </c>
      <c r="W225" s="173">
        <f t="shared" si="62"/>
        <v>6.77</v>
      </c>
      <c r="X225" s="173">
        <f t="shared" si="62"/>
        <v>7.12</v>
      </c>
      <c r="Y225" s="173">
        <f t="shared" si="62"/>
        <v>6.96</v>
      </c>
      <c r="Z225" s="173">
        <f t="shared" si="62"/>
        <v>6.73</v>
      </c>
      <c r="AA225" s="173">
        <f t="shared" si="62"/>
        <v>7.32</v>
      </c>
      <c r="AB225" s="173">
        <f t="shared" si="62"/>
        <v>6.84</v>
      </c>
      <c r="AC225" s="173">
        <f t="shared" si="62"/>
        <v>7.28</v>
      </c>
      <c r="AD225" s="173">
        <f t="shared" si="62"/>
        <v>7.24</v>
      </c>
      <c r="AE225" s="173">
        <f t="shared" si="62"/>
        <v>7.41</v>
      </c>
      <c r="AF225" s="173">
        <f t="shared" si="62"/>
        <v>7.51</v>
      </c>
      <c r="AG225" s="173">
        <f t="shared" si="62"/>
        <v>6.93</v>
      </c>
      <c r="AH225" s="173">
        <f t="shared" si="62"/>
        <v>7.22</v>
      </c>
      <c r="AI225" s="173">
        <f t="shared" si="62"/>
        <v>6.95</v>
      </c>
      <c r="AJ225" s="173">
        <f t="shared" si="62"/>
        <v>7.26</v>
      </c>
      <c r="AK225" s="173">
        <f t="shared" si="62"/>
        <v>7.28</v>
      </c>
      <c r="AL225" s="173" t="str">
        <f t="shared" si="62"/>
        <v/>
      </c>
      <c r="AM225" s="173" t="str">
        <f t="shared" si="62"/>
        <v/>
      </c>
      <c r="AN225" s="173" t="str">
        <f t="shared" si="62"/>
        <v/>
      </c>
      <c r="AO225" s="173" t="str">
        <f t="shared" si="62"/>
        <v/>
      </c>
      <c r="AP225" s="173" t="str">
        <f t="shared" si="62"/>
        <v/>
      </c>
      <c r="AQ225" s="170"/>
      <c r="AR225" s="170"/>
    </row>
    <row r="226" ht="12.75" customHeight="1">
      <c r="A226" s="170"/>
      <c r="B226" s="170"/>
      <c r="C226" s="140" t="str">
        <f t="shared" ref="C226:D226" si="63">C33</f>
        <v>Bournemouth</v>
      </c>
      <c r="D226" s="140" t="str">
        <f t="shared" si="63"/>
        <v>Man Utd</v>
      </c>
      <c r="E226" s="173">
        <f t="shared" ref="E226:AP226" si="64">IF(E$195&lt;=38,ROUND(SUMIFS($E33:$AP33,$E$2:$AP$2,"&lt;="&amp;E$195,$E$2:$AP$2,"&gt;="&amp;E$194),2),"")</f>
        <v>7.16</v>
      </c>
      <c r="F226" s="173">
        <f t="shared" si="64"/>
        <v>6.77</v>
      </c>
      <c r="G226" s="173">
        <f t="shared" si="64"/>
        <v>6.96</v>
      </c>
      <c r="H226" s="173">
        <f t="shared" si="64"/>
        <v>6.73</v>
      </c>
      <c r="I226" s="173">
        <f t="shared" si="64"/>
        <v>7.47</v>
      </c>
      <c r="J226" s="173">
        <f t="shared" si="64"/>
        <v>7.16</v>
      </c>
      <c r="K226" s="173">
        <f t="shared" si="64"/>
        <v>6.76</v>
      </c>
      <c r="L226" s="173">
        <f t="shared" si="64"/>
        <v>6.88</v>
      </c>
      <c r="M226" s="173">
        <f t="shared" si="64"/>
        <v>6.68</v>
      </c>
      <c r="N226" s="173">
        <f t="shared" si="64"/>
        <v>6.8</v>
      </c>
      <c r="O226" s="173">
        <f t="shared" si="64"/>
        <v>6.86</v>
      </c>
      <c r="P226" s="173">
        <f t="shared" si="64"/>
        <v>6.78</v>
      </c>
      <c r="Q226" s="173">
        <f t="shared" si="64"/>
        <v>7.25</v>
      </c>
      <c r="R226" s="173">
        <f t="shared" si="64"/>
        <v>7.33</v>
      </c>
      <c r="S226" s="173">
        <f t="shared" si="64"/>
        <v>7.53</v>
      </c>
      <c r="T226" s="173">
        <f t="shared" si="64"/>
        <v>7.53</v>
      </c>
      <c r="U226" s="173">
        <f t="shared" si="64"/>
        <v>6.92</v>
      </c>
      <c r="V226" s="173">
        <f t="shared" si="64"/>
        <v>7.47</v>
      </c>
      <c r="W226" s="173">
        <f t="shared" si="64"/>
        <v>7.19</v>
      </c>
      <c r="X226" s="173">
        <f t="shared" si="64"/>
        <v>6.87</v>
      </c>
      <c r="Y226" s="173">
        <f t="shared" si="64"/>
        <v>6.69</v>
      </c>
      <c r="Z226" s="173">
        <f t="shared" si="64"/>
        <v>6.5</v>
      </c>
      <c r="AA226" s="173">
        <f t="shared" si="64"/>
        <v>6.69</v>
      </c>
      <c r="AB226" s="173">
        <f t="shared" si="64"/>
        <v>6.22</v>
      </c>
      <c r="AC226" s="173">
        <f t="shared" si="64"/>
        <v>6.34</v>
      </c>
      <c r="AD226" s="173">
        <f t="shared" si="64"/>
        <v>6.54</v>
      </c>
      <c r="AE226" s="173">
        <f t="shared" si="64"/>
        <v>6.8</v>
      </c>
      <c r="AF226" s="173">
        <f t="shared" si="64"/>
        <v>6.8</v>
      </c>
      <c r="AG226" s="173">
        <f t="shared" si="64"/>
        <v>7.39</v>
      </c>
      <c r="AH226" s="173">
        <f t="shared" si="64"/>
        <v>7.69</v>
      </c>
      <c r="AI226" s="173">
        <f t="shared" si="64"/>
        <v>7.72</v>
      </c>
      <c r="AJ226" s="173">
        <f t="shared" si="64"/>
        <v>7.53</v>
      </c>
      <c r="AK226" s="173">
        <f t="shared" si="64"/>
        <v>7.4</v>
      </c>
      <c r="AL226" s="173" t="str">
        <f t="shared" si="64"/>
        <v/>
      </c>
      <c r="AM226" s="173" t="str">
        <f t="shared" si="64"/>
        <v/>
      </c>
      <c r="AN226" s="173" t="str">
        <f t="shared" si="64"/>
        <v/>
      </c>
      <c r="AO226" s="173" t="str">
        <f t="shared" si="64"/>
        <v/>
      </c>
      <c r="AP226" s="173" t="str">
        <f t="shared" si="64"/>
        <v/>
      </c>
      <c r="AQ226" s="170"/>
      <c r="AR226" s="170"/>
    </row>
    <row r="227" ht="12.75" customHeight="1">
      <c r="A227" s="170"/>
      <c r="B227" s="170"/>
      <c r="C227" s="140" t="str">
        <f t="shared" ref="C227:D227" si="65">C34</f>
        <v>Bournemouth</v>
      </c>
      <c r="D227" s="140" t="str">
        <f t="shared" si="65"/>
        <v>Newcastle</v>
      </c>
      <c r="E227" s="173">
        <f t="shared" ref="E227:AP227" si="66">IF(E$195&lt;=38,ROUND(SUMIFS($E34:$AP34,$E$2:$AP$2,"&lt;="&amp;E$195,$E$2:$AP$2,"&gt;="&amp;E$194),2),"")</f>
        <v>6.79</v>
      </c>
      <c r="F227" s="173">
        <f t="shared" si="66"/>
        <v>7.11</v>
      </c>
      <c r="G227" s="173">
        <f t="shared" si="66"/>
        <v>7.31</v>
      </c>
      <c r="H227" s="173">
        <f t="shared" si="66"/>
        <v>7.07</v>
      </c>
      <c r="I227" s="173">
        <f t="shared" si="66"/>
        <v>7.48</v>
      </c>
      <c r="J227" s="173">
        <f t="shared" si="66"/>
        <v>7.29</v>
      </c>
      <c r="K227" s="173">
        <f t="shared" si="66"/>
        <v>7.44</v>
      </c>
      <c r="L227" s="173">
        <f t="shared" si="66"/>
        <v>7.17</v>
      </c>
      <c r="M227" s="173">
        <f t="shared" si="66"/>
        <v>7.6</v>
      </c>
      <c r="N227" s="173">
        <f t="shared" si="66"/>
        <v>7.72</v>
      </c>
      <c r="O227" s="173">
        <f t="shared" si="66"/>
        <v>7.78</v>
      </c>
      <c r="P227" s="173">
        <f t="shared" si="66"/>
        <v>7.58</v>
      </c>
      <c r="Q227" s="173">
        <f t="shared" si="66"/>
        <v>7.84</v>
      </c>
      <c r="R227" s="173">
        <f t="shared" si="66"/>
        <v>7.25</v>
      </c>
      <c r="S227" s="173">
        <f t="shared" si="66"/>
        <v>6.82</v>
      </c>
      <c r="T227" s="173">
        <f t="shared" si="66"/>
        <v>6.82</v>
      </c>
      <c r="U227" s="173">
        <f t="shared" si="66"/>
        <v>6.58</v>
      </c>
      <c r="V227" s="173">
        <f t="shared" si="66"/>
        <v>7.13</v>
      </c>
      <c r="W227" s="173">
        <f t="shared" si="66"/>
        <v>6.52</v>
      </c>
      <c r="X227" s="173">
        <f t="shared" si="66"/>
        <v>6.87</v>
      </c>
      <c r="Y227" s="173">
        <f t="shared" si="66"/>
        <v>6.76</v>
      </c>
      <c r="Z227" s="173">
        <f t="shared" si="66"/>
        <v>6.76</v>
      </c>
      <c r="AA227" s="173">
        <f t="shared" si="66"/>
        <v>6.76</v>
      </c>
      <c r="AB227" s="173">
        <f t="shared" si="66"/>
        <v>6.13</v>
      </c>
      <c r="AC227" s="173">
        <f t="shared" si="66"/>
        <v>6.68</v>
      </c>
      <c r="AD227" s="173">
        <f t="shared" si="66"/>
        <v>6.88</v>
      </c>
      <c r="AE227" s="173">
        <f t="shared" si="66"/>
        <v>6.64</v>
      </c>
      <c r="AF227" s="173">
        <f t="shared" si="66"/>
        <v>6.44</v>
      </c>
      <c r="AG227" s="173">
        <f t="shared" si="66"/>
        <v>6.56</v>
      </c>
      <c r="AH227" s="173">
        <f t="shared" si="66"/>
        <v>7.02</v>
      </c>
      <c r="AI227" s="173">
        <f t="shared" si="66"/>
        <v>6.62</v>
      </c>
      <c r="AJ227" s="173">
        <f t="shared" si="66"/>
        <v>6.54</v>
      </c>
      <c r="AK227" s="173">
        <f t="shared" si="66"/>
        <v>6.74</v>
      </c>
      <c r="AL227" s="173" t="str">
        <f t="shared" si="66"/>
        <v/>
      </c>
      <c r="AM227" s="173" t="str">
        <f t="shared" si="66"/>
        <v/>
      </c>
      <c r="AN227" s="173" t="str">
        <f t="shared" si="66"/>
        <v/>
      </c>
      <c r="AO227" s="173" t="str">
        <f t="shared" si="66"/>
        <v/>
      </c>
      <c r="AP227" s="173" t="str">
        <f t="shared" si="66"/>
        <v/>
      </c>
      <c r="AQ227" s="170"/>
      <c r="AR227" s="170"/>
    </row>
    <row r="228" ht="12.75" customHeight="1">
      <c r="A228" s="170"/>
      <c r="B228" s="170"/>
      <c r="C228" s="140" t="str">
        <f t="shared" ref="C228:D228" si="67">C35</f>
        <v>Bournemouth</v>
      </c>
      <c r="D228" s="140" t="str">
        <f t="shared" si="67"/>
        <v>Southampton</v>
      </c>
      <c r="E228" s="173">
        <f t="shared" ref="E228:AP228" si="68">IF(E$195&lt;=38,ROUND(SUMIFS($E35:$AP35,$E$2:$AP$2,"&lt;="&amp;E$195,$E$2:$AP$2,"&gt;="&amp;E$194),2),"")</f>
        <v>6.91</v>
      </c>
      <c r="F228" s="173">
        <f t="shared" si="68"/>
        <v>6.84</v>
      </c>
      <c r="G228" s="173">
        <f t="shared" si="68"/>
        <v>7.03</v>
      </c>
      <c r="H228" s="173">
        <f t="shared" si="68"/>
        <v>6.72</v>
      </c>
      <c r="I228" s="173">
        <f t="shared" si="68"/>
        <v>6.84</v>
      </c>
      <c r="J228" s="173">
        <f t="shared" si="68"/>
        <v>6.09</v>
      </c>
      <c r="K228" s="173">
        <f t="shared" si="68"/>
        <v>6.72</v>
      </c>
      <c r="L228" s="173">
        <f t="shared" si="68"/>
        <v>6.84</v>
      </c>
      <c r="M228" s="173">
        <f t="shared" si="68"/>
        <v>6.37</v>
      </c>
      <c r="N228" s="173">
        <f t="shared" si="68"/>
        <v>6.48</v>
      </c>
      <c r="O228" s="173">
        <f t="shared" si="68"/>
        <v>6.4</v>
      </c>
      <c r="P228" s="173">
        <f t="shared" si="68"/>
        <v>6.88</v>
      </c>
      <c r="Q228" s="173">
        <f t="shared" si="68"/>
        <v>6.72</v>
      </c>
      <c r="R228" s="173">
        <f t="shared" si="68"/>
        <v>7.15</v>
      </c>
      <c r="S228" s="173">
        <f t="shared" si="68"/>
        <v>6.92</v>
      </c>
      <c r="T228" s="173">
        <f t="shared" si="68"/>
        <v>6.92</v>
      </c>
      <c r="U228" s="173">
        <f t="shared" si="68"/>
        <v>6.68</v>
      </c>
      <c r="V228" s="173">
        <f t="shared" si="68"/>
        <v>7.11</v>
      </c>
      <c r="W228" s="173">
        <f t="shared" si="68"/>
        <v>7.07</v>
      </c>
      <c r="X228" s="173">
        <f t="shared" si="68"/>
        <v>6.4</v>
      </c>
      <c r="Y228" s="173">
        <f t="shared" si="68"/>
        <v>7.06</v>
      </c>
      <c r="Z228" s="173">
        <f t="shared" si="68"/>
        <v>6.83</v>
      </c>
      <c r="AA228" s="173">
        <f t="shared" si="68"/>
        <v>7.44</v>
      </c>
      <c r="AB228" s="173">
        <f t="shared" si="68"/>
        <v>6.3</v>
      </c>
      <c r="AC228" s="173">
        <f t="shared" si="68"/>
        <v>6.19</v>
      </c>
      <c r="AD228" s="173">
        <f t="shared" si="68"/>
        <v>6.43</v>
      </c>
      <c r="AE228" s="173">
        <f t="shared" si="68"/>
        <v>6.24</v>
      </c>
      <c r="AF228" s="173">
        <f t="shared" si="68"/>
        <v>6.27</v>
      </c>
      <c r="AG228" s="173">
        <f t="shared" si="68"/>
        <v>5.86</v>
      </c>
      <c r="AH228" s="173">
        <f t="shared" si="68"/>
        <v>6.83</v>
      </c>
      <c r="AI228" s="173">
        <f t="shared" si="68"/>
        <v>7.06</v>
      </c>
      <c r="AJ228" s="173">
        <f t="shared" si="68"/>
        <v>6.87</v>
      </c>
      <c r="AK228" s="173">
        <f t="shared" si="68"/>
        <v>7.18</v>
      </c>
      <c r="AL228" s="173" t="str">
        <f t="shared" si="68"/>
        <v/>
      </c>
      <c r="AM228" s="173" t="str">
        <f t="shared" si="68"/>
        <v/>
      </c>
      <c r="AN228" s="173" t="str">
        <f t="shared" si="68"/>
        <v/>
      </c>
      <c r="AO228" s="173" t="str">
        <f t="shared" si="68"/>
        <v/>
      </c>
      <c r="AP228" s="173" t="str">
        <f t="shared" si="68"/>
        <v/>
      </c>
      <c r="AQ228" s="170"/>
      <c r="AR228" s="170"/>
    </row>
    <row r="229" ht="12.75" customHeight="1">
      <c r="A229" s="170"/>
      <c r="B229" s="170"/>
      <c r="C229" s="140" t="str">
        <f t="shared" ref="C229:D229" si="69">C36</f>
        <v>Bournemouth</v>
      </c>
      <c r="D229" s="140" t="str">
        <f t="shared" si="69"/>
        <v>Tottenham</v>
      </c>
      <c r="E229" s="173">
        <f t="shared" ref="E229:AP229" si="70">IF(E$195&lt;=38,ROUND(SUMIFS($E36:$AP36,$E$2:$AP$2,"&lt;="&amp;E$195,$E$2:$AP$2,"&gt;="&amp;E$194),2),"")</f>
        <v>7.75</v>
      </c>
      <c r="F229" s="173">
        <f t="shared" si="70"/>
        <v>7.68</v>
      </c>
      <c r="G229" s="173">
        <f t="shared" si="70"/>
        <v>7.43</v>
      </c>
      <c r="H229" s="173">
        <f t="shared" si="70"/>
        <v>7.19</v>
      </c>
      <c r="I229" s="173">
        <f t="shared" si="70"/>
        <v>7.01</v>
      </c>
      <c r="J229" s="173">
        <f t="shared" si="70"/>
        <v>6.62</v>
      </c>
      <c r="K229" s="173">
        <f t="shared" si="70"/>
        <v>6.7</v>
      </c>
      <c r="L229" s="173">
        <f t="shared" si="70"/>
        <v>6.82</v>
      </c>
      <c r="M229" s="173">
        <f t="shared" si="70"/>
        <v>6.38</v>
      </c>
      <c r="N229" s="173">
        <f t="shared" si="70"/>
        <v>6.5</v>
      </c>
      <c r="O229" s="173">
        <f t="shared" si="70"/>
        <v>6.56</v>
      </c>
      <c r="P229" s="173">
        <f t="shared" si="70"/>
        <v>6.56</v>
      </c>
      <c r="Q229" s="173">
        <f t="shared" si="70"/>
        <v>6.64</v>
      </c>
      <c r="R229" s="173">
        <f t="shared" si="70"/>
        <v>6.64</v>
      </c>
      <c r="S229" s="173">
        <f t="shared" si="70"/>
        <v>6.92</v>
      </c>
      <c r="T229" s="173">
        <f t="shared" si="70"/>
        <v>6.92</v>
      </c>
      <c r="U229" s="173">
        <f t="shared" si="70"/>
        <v>6.69</v>
      </c>
      <c r="V229" s="173">
        <f t="shared" si="70"/>
        <v>7.24</v>
      </c>
      <c r="W229" s="173">
        <f t="shared" si="70"/>
        <v>7.39</v>
      </c>
      <c r="X229" s="173">
        <f t="shared" si="70"/>
        <v>7.36</v>
      </c>
      <c r="Y229" s="173">
        <f t="shared" si="70"/>
        <v>7.78</v>
      </c>
      <c r="Z229" s="173">
        <f t="shared" si="70"/>
        <v>7.55</v>
      </c>
      <c r="AA229" s="173">
        <f t="shared" si="70"/>
        <v>7.47</v>
      </c>
      <c r="AB229" s="173">
        <f t="shared" si="70"/>
        <v>7.04</v>
      </c>
      <c r="AC229" s="173">
        <f t="shared" si="70"/>
        <v>6.77</v>
      </c>
      <c r="AD229" s="173">
        <f t="shared" si="70"/>
        <v>6.77</v>
      </c>
      <c r="AE229" s="173">
        <f t="shared" si="70"/>
        <v>6.14</v>
      </c>
      <c r="AF229" s="173">
        <f t="shared" si="70"/>
        <v>6.21</v>
      </c>
      <c r="AG229" s="173">
        <f t="shared" si="70"/>
        <v>6.72</v>
      </c>
      <c r="AH229" s="173">
        <f t="shared" si="70"/>
        <v>6.98</v>
      </c>
      <c r="AI229" s="173">
        <f t="shared" si="70"/>
        <v>7.61</v>
      </c>
      <c r="AJ229" s="173">
        <f t="shared" si="70"/>
        <v>7.61</v>
      </c>
      <c r="AK229" s="173">
        <f t="shared" si="70"/>
        <v>8.16</v>
      </c>
      <c r="AL229" s="173" t="str">
        <f t="shared" si="70"/>
        <v/>
      </c>
      <c r="AM229" s="173" t="str">
        <f t="shared" si="70"/>
        <v/>
      </c>
      <c r="AN229" s="173" t="str">
        <f t="shared" si="70"/>
        <v/>
      </c>
      <c r="AO229" s="173" t="str">
        <f t="shared" si="70"/>
        <v/>
      </c>
      <c r="AP229" s="173" t="str">
        <f t="shared" si="70"/>
        <v/>
      </c>
      <c r="AQ229" s="170"/>
      <c r="AR229" s="170"/>
    </row>
    <row r="230" ht="12.75" customHeight="1">
      <c r="A230" s="170"/>
      <c r="B230" s="170"/>
      <c r="C230" s="140" t="str">
        <f t="shared" ref="C230:D230" si="71">C37</f>
        <v>Bournemouth</v>
      </c>
      <c r="D230" s="140" t="str">
        <f t="shared" si="71"/>
        <v>Watford</v>
      </c>
      <c r="E230" s="173">
        <f t="shared" ref="E230:AP230" si="72">IF(E$195&lt;=38,ROUND(SUMIFS($E37:$AP37,$E$2:$AP$2,"&lt;="&amp;E$195,$E$2:$AP$2,"&gt;="&amp;E$194),2),"")</f>
        <v>6.93</v>
      </c>
      <c r="F230" s="173">
        <f t="shared" si="72"/>
        <v>6.86</v>
      </c>
      <c r="G230" s="173">
        <f t="shared" si="72"/>
        <v>7.05</v>
      </c>
      <c r="H230" s="173">
        <f t="shared" si="72"/>
        <v>6.82</v>
      </c>
      <c r="I230" s="173">
        <f t="shared" si="72"/>
        <v>7.33</v>
      </c>
      <c r="J230" s="173">
        <f t="shared" si="72"/>
        <v>6.58</v>
      </c>
      <c r="K230" s="173">
        <f t="shared" si="72"/>
        <v>6.56</v>
      </c>
      <c r="L230" s="173">
        <f t="shared" si="72"/>
        <v>6.68</v>
      </c>
      <c r="M230" s="173">
        <f t="shared" si="72"/>
        <v>6.33</v>
      </c>
      <c r="N230" s="173">
        <f t="shared" si="72"/>
        <v>6.44</v>
      </c>
      <c r="O230" s="173">
        <f t="shared" si="72"/>
        <v>6.25</v>
      </c>
      <c r="P230" s="173">
        <f t="shared" si="72"/>
        <v>6.67</v>
      </c>
      <c r="Q230" s="173">
        <f t="shared" si="72"/>
        <v>6.79</v>
      </c>
      <c r="R230" s="173">
        <f t="shared" si="72"/>
        <v>6.44</v>
      </c>
      <c r="S230" s="173">
        <f t="shared" si="72"/>
        <v>6.75</v>
      </c>
      <c r="T230" s="173">
        <f t="shared" si="72"/>
        <v>6.75</v>
      </c>
      <c r="U230" s="173">
        <f t="shared" si="72"/>
        <v>6.71</v>
      </c>
      <c r="V230" s="173">
        <f t="shared" si="72"/>
        <v>7.19</v>
      </c>
      <c r="W230" s="173">
        <f t="shared" si="72"/>
        <v>6.92</v>
      </c>
      <c r="X230" s="173">
        <f t="shared" si="72"/>
        <v>7.03</v>
      </c>
      <c r="Y230" s="173">
        <f t="shared" si="72"/>
        <v>7.27</v>
      </c>
      <c r="Z230" s="173">
        <f t="shared" si="72"/>
        <v>7.04</v>
      </c>
      <c r="AA230" s="173">
        <f t="shared" si="72"/>
        <v>6.77</v>
      </c>
      <c r="AB230" s="173">
        <f t="shared" si="72"/>
        <v>6.61</v>
      </c>
      <c r="AC230" s="173">
        <f t="shared" si="72"/>
        <v>6.73</v>
      </c>
      <c r="AD230" s="173">
        <f t="shared" si="72"/>
        <v>6.92</v>
      </c>
      <c r="AE230" s="173">
        <f t="shared" si="72"/>
        <v>6.37</v>
      </c>
      <c r="AF230" s="173">
        <f t="shared" si="72"/>
        <v>6.78</v>
      </c>
      <c r="AG230" s="173">
        <f t="shared" si="72"/>
        <v>7.21</v>
      </c>
      <c r="AH230" s="173">
        <f t="shared" si="72"/>
        <v>7.2</v>
      </c>
      <c r="AI230" s="173">
        <f t="shared" si="72"/>
        <v>7.28</v>
      </c>
      <c r="AJ230" s="173">
        <f t="shared" si="72"/>
        <v>6.89</v>
      </c>
      <c r="AK230" s="173">
        <f t="shared" si="72"/>
        <v>7.67</v>
      </c>
      <c r="AL230" s="173" t="str">
        <f t="shared" si="72"/>
        <v/>
      </c>
      <c r="AM230" s="173" t="str">
        <f t="shared" si="72"/>
        <v/>
      </c>
      <c r="AN230" s="173" t="str">
        <f t="shared" si="72"/>
        <v/>
      </c>
      <c r="AO230" s="173" t="str">
        <f t="shared" si="72"/>
        <v/>
      </c>
      <c r="AP230" s="173" t="str">
        <f t="shared" si="72"/>
        <v/>
      </c>
      <c r="AQ230" s="170"/>
      <c r="AR230" s="170"/>
    </row>
    <row r="231" ht="12.75" customHeight="1">
      <c r="A231" s="170"/>
      <c r="B231" s="170"/>
      <c r="C231" s="140" t="str">
        <f t="shared" ref="C231:D231" si="73">C38</f>
        <v>Bournemouth</v>
      </c>
      <c r="D231" s="140" t="str">
        <f t="shared" si="73"/>
        <v>West Ham</v>
      </c>
      <c r="E231" s="173">
        <f t="shared" ref="E231:AP231" si="74">IF(E$195&lt;=38,ROUND(SUMIFS($E38:$AP38,$E$2:$AP$2,"&lt;="&amp;E$195,$E$2:$AP$2,"&gt;="&amp;E$194),2),"")</f>
        <v>7.23</v>
      </c>
      <c r="F231" s="173">
        <f t="shared" si="74"/>
        <v>7.16</v>
      </c>
      <c r="G231" s="173">
        <f t="shared" si="74"/>
        <v>7.16</v>
      </c>
      <c r="H231" s="173">
        <f t="shared" si="74"/>
        <v>6.92</v>
      </c>
      <c r="I231" s="173">
        <f t="shared" si="74"/>
        <v>6.89</v>
      </c>
      <c r="J231" s="173">
        <f t="shared" si="74"/>
        <v>6.27</v>
      </c>
      <c r="K231" s="173">
        <f t="shared" si="74"/>
        <v>6.38</v>
      </c>
      <c r="L231" s="173">
        <f t="shared" si="74"/>
        <v>6.5</v>
      </c>
      <c r="M231" s="173">
        <f t="shared" si="74"/>
        <v>5.95</v>
      </c>
      <c r="N231" s="173">
        <f t="shared" si="74"/>
        <v>6.07</v>
      </c>
      <c r="O231" s="173">
        <f t="shared" si="74"/>
        <v>6.13</v>
      </c>
      <c r="P231" s="173">
        <f t="shared" si="74"/>
        <v>6.37</v>
      </c>
      <c r="Q231" s="173">
        <f t="shared" si="74"/>
        <v>6.68</v>
      </c>
      <c r="R231" s="173">
        <f t="shared" si="74"/>
        <v>6.48</v>
      </c>
      <c r="S231" s="173">
        <f t="shared" si="74"/>
        <v>6.48</v>
      </c>
      <c r="T231" s="173">
        <f t="shared" si="74"/>
        <v>6.48</v>
      </c>
      <c r="U231" s="173">
        <f t="shared" si="74"/>
        <v>6.6</v>
      </c>
      <c r="V231" s="173">
        <f t="shared" si="74"/>
        <v>7.15</v>
      </c>
      <c r="W231" s="173">
        <f t="shared" si="74"/>
        <v>6.96</v>
      </c>
      <c r="X231" s="173">
        <f t="shared" si="74"/>
        <v>7.03</v>
      </c>
      <c r="Y231" s="173">
        <f t="shared" si="74"/>
        <v>7.43</v>
      </c>
      <c r="Z231" s="173">
        <f t="shared" si="74"/>
        <v>7.61</v>
      </c>
      <c r="AA231" s="173">
        <f t="shared" si="74"/>
        <v>7.17</v>
      </c>
      <c r="AB231" s="173">
        <f t="shared" si="74"/>
        <v>6.7</v>
      </c>
      <c r="AC231" s="173">
        <f t="shared" si="74"/>
        <v>6.58</v>
      </c>
      <c r="AD231" s="173">
        <f t="shared" si="74"/>
        <v>6.78</v>
      </c>
      <c r="AE231" s="173">
        <f t="shared" si="74"/>
        <v>7.13</v>
      </c>
      <c r="AF231" s="173">
        <f t="shared" si="74"/>
        <v>6.52</v>
      </c>
      <c r="AG231" s="173">
        <f t="shared" si="74"/>
        <v>6.72</v>
      </c>
      <c r="AH231" s="173">
        <f t="shared" si="74"/>
        <v>7.03</v>
      </c>
      <c r="AI231" s="173">
        <f t="shared" si="74"/>
        <v>7.07</v>
      </c>
      <c r="AJ231" s="173">
        <f t="shared" si="74"/>
        <v>6.95</v>
      </c>
      <c r="AK231" s="173">
        <f t="shared" si="74"/>
        <v>6.76</v>
      </c>
      <c r="AL231" s="173" t="str">
        <f t="shared" si="74"/>
        <v/>
      </c>
      <c r="AM231" s="173" t="str">
        <f t="shared" si="74"/>
        <v/>
      </c>
      <c r="AN231" s="173" t="str">
        <f t="shared" si="74"/>
        <v/>
      </c>
      <c r="AO231" s="173" t="str">
        <f t="shared" si="74"/>
        <v/>
      </c>
      <c r="AP231" s="173" t="str">
        <f t="shared" si="74"/>
        <v/>
      </c>
      <c r="AQ231" s="170"/>
      <c r="AR231" s="170"/>
    </row>
    <row r="232" ht="12.75" customHeight="1">
      <c r="A232" s="170"/>
      <c r="B232" s="170"/>
      <c r="C232" s="140" t="str">
        <f t="shared" ref="C232:D232" si="75">C39</f>
        <v>Bournemouth</v>
      </c>
      <c r="D232" s="140" t="str">
        <f t="shared" si="75"/>
        <v>Wolves</v>
      </c>
      <c r="E232" s="173">
        <f t="shared" ref="E232:AP232" si="76">IF(E$195&lt;=38,ROUND(SUMIFS($E39:$AP39,$E$2:$AP$2,"&lt;="&amp;E$195,$E$2:$AP$2,"&gt;="&amp;E$194),2),"")</f>
        <v>7.03</v>
      </c>
      <c r="F232" s="173">
        <f t="shared" si="76"/>
        <v>6.8</v>
      </c>
      <c r="G232" s="173">
        <f t="shared" si="76"/>
        <v>6.99</v>
      </c>
      <c r="H232" s="173">
        <f t="shared" si="76"/>
        <v>6.88</v>
      </c>
      <c r="I232" s="173">
        <f t="shared" si="76"/>
        <v>6.89</v>
      </c>
      <c r="J232" s="173">
        <f t="shared" si="76"/>
        <v>6.19</v>
      </c>
      <c r="K232" s="173">
        <f t="shared" si="76"/>
        <v>6.31</v>
      </c>
      <c r="L232" s="173">
        <f t="shared" si="76"/>
        <v>6.42</v>
      </c>
      <c r="M232" s="173">
        <f t="shared" si="76"/>
        <v>6.18</v>
      </c>
      <c r="N232" s="173">
        <f t="shared" si="76"/>
        <v>6.18</v>
      </c>
      <c r="O232" s="173">
        <f t="shared" si="76"/>
        <v>6.24</v>
      </c>
      <c r="P232" s="173">
        <f t="shared" si="76"/>
        <v>6.68</v>
      </c>
      <c r="Q232" s="173">
        <f t="shared" si="76"/>
        <v>7.03</v>
      </c>
      <c r="R232" s="173">
        <f t="shared" si="76"/>
        <v>6.77</v>
      </c>
      <c r="S232" s="173">
        <f t="shared" si="76"/>
        <v>6.42</v>
      </c>
      <c r="T232" s="173">
        <f t="shared" si="76"/>
        <v>6.42</v>
      </c>
      <c r="U232" s="173">
        <f t="shared" si="76"/>
        <v>6.19</v>
      </c>
      <c r="V232" s="173">
        <f t="shared" si="76"/>
        <v>6.62</v>
      </c>
      <c r="W232" s="173">
        <f t="shared" si="76"/>
        <v>7.13</v>
      </c>
      <c r="X232" s="173">
        <f t="shared" si="76"/>
        <v>7.07</v>
      </c>
      <c r="Y232" s="173">
        <f t="shared" si="76"/>
        <v>7.62</v>
      </c>
      <c r="Z232" s="173">
        <f t="shared" si="76"/>
        <v>7.5</v>
      </c>
      <c r="AA232" s="173">
        <f t="shared" si="76"/>
        <v>7.62</v>
      </c>
      <c r="AB232" s="173">
        <f t="shared" si="76"/>
        <v>7.14</v>
      </c>
      <c r="AC232" s="173">
        <f t="shared" si="76"/>
        <v>6.47</v>
      </c>
      <c r="AD232" s="173">
        <f t="shared" si="76"/>
        <v>6.71</v>
      </c>
      <c r="AE232" s="173">
        <f t="shared" si="76"/>
        <v>6.4</v>
      </c>
      <c r="AF232" s="173">
        <f t="shared" si="76"/>
        <v>6.08</v>
      </c>
      <c r="AG232" s="173">
        <f t="shared" si="76"/>
        <v>6.12</v>
      </c>
      <c r="AH232" s="173">
        <f t="shared" si="76"/>
        <v>6.43</v>
      </c>
      <c r="AI232" s="173">
        <f t="shared" si="76"/>
        <v>6.66</v>
      </c>
      <c r="AJ232" s="173">
        <f t="shared" si="76"/>
        <v>6.92</v>
      </c>
      <c r="AK232" s="173">
        <f t="shared" si="76"/>
        <v>7.12</v>
      </c>
      <c r="AL232" s="173" t="str">
        <f t="shared" si="76"/>
        <v/>
      </c>
      <c r="AM232" s="173" t="str">
        <f t="shared" si="76"/>
        <v/>
      </c>
      <c r="AN232" s="173" t="str">
        <f t="shared" si="76"/>
        <v/>
      </c>
      <c r="AO232" s="173" t="str">
        <f t="shared" si="76"/>
        <v/>
      </c>
      <c r="AP232" s="173" t="str">
        <f t="shared" si="76"/>
        <v/>
      </c>
      <c r="AQ232" s="170"/>
      <c r="AR232" s="170"/>
    </row>
    <row r="233" ht="12.75" customHeight="1">
      <c r="A233" s="170"/>
      <c r="B233" s="170"/>
      <c r="C233" s="140" t="str">
        <f t="shared" ref="C233:D233" si="77">C40</f>
        <v>Brighton</v>
      </c>
      <c r="D233" s="140" t="str">
        <f t="shared" si="77"/>
        <v>Burnley</v>
      </c>
      <c r="E233" s="173">
        <f t="shared" ref="E233:AP233" si="78">IF(E$195&lt;=38,ROUND(SUMIFS($E40:$AP40,$E$2:$AP$2,"&lt;="&amp;E$195,$E$2:$AP$2,"&gt;="&amp;E$194),2),"")</f>
        <v>7.35</v>
      </c>
      <c r="F233" s="173">
        <f t="shared" si="78"/>
        <v>7.11</v>
      </c>
      <c r="G233" s="173">
        <f t="shared" si="78"/>
        <v>7.46</v>
      </c>
      <c r="H233" s="173">
        <f t="shared" si="78"/>
        <v>7.09</v>
      </c>
      <c r="I233" s="173">
        <f t="shared" si="78"/>
        <v>6.69</v>
      </c>
      <c r="J233" s="173">
        <f t="shared" si="78"/>
        <v>6.61</v>
      </c>
      <c r="K233" s="173">
        <f t="shared" si="78"/>
        <v>6.37</v>
      </c>
      <c r="L233" s="173">
        <f t="shared" si="78"/>
        <v>6.88</v>
      </c>
      <c r="M233" s="173">
        <f t="shared" si="78"/>
        <v>6.29</v>
      </c>
      <c r="N233" s="173">
        <f t="shared" si="78"/>
        <v>6.72</v>
      </c>
      <c r="O233" s="173">
        <f t="shared" si="78"/>
        <v>6.79</v>
      </c>
      <c r="P233" s="173">
        <f t="shared" si="78"/>
        <v>6.64</v>
      </c>
      <c r="Q233" s="173">
        <f t="shared" si="78"/>
        <v>6.84</v>
      </c>
      <c r="R233" s="173">
        <f t="shared" si="78"/>
        <v>6.76</v>
      </c>
      <c r="S233" s="173">
        <f t="shared" si="78"/>
        <v>7.35</v>
      </c>
      <c r="T233" s="173">
        <f t="shared" si="78"/>
        <v>7.27</v>
      </c>
      <c r="U233" s="173">
        <f t="shared" si="78"/>
        <v>7.61</v>
      </c>
      <c r="V233" s="173">
        <f t="shared" si="78"/>
        <v>7.96</v>
      </c>
      <c r="W233" s="173">
        <f t="shared" si="78"/>
        <v>7.82</v>
      </c>
      <c r="X233" s="173">
        <f t="shared" si="78"/>
        <v>7.7</v>
      </c>
      <c r="Y233" s="173">
        <f t="shared" si="78"/>
        <v>7.03</v>
      </c>
      <c r="Z233" s="173">
        <f t="shared" si="78"/>
        <v>6.8</v>
      </c>
      <c r="AA233" s="173">
        <f t="shared" si="78"/>
        <v>6.19</v>
      </c>
      <c r="AB233" s="173">
        <f t="shared" si="78"/>
        <v>6.27</v>
      </c>
      <c r="AC233" s="173">
        <f t="shared" si="78"/>
        <v>6.29</v>
      </c>
      <c r="AD233" s="173">
        <f t="shared" si="78"/>
        <v>6.48</v>
      </c>
      <c r="AE233" s="173">
        <f t="shared" si="78"/>
        <v>6.68</v>
      </c>
      <c r="AF233" s="173">
        <f t="shared" si="78"/>
        <v>7.07</v>
      </c>
      <c r="AG233" s="173">
        <f t="shared" si="78"/>
        <v>7.43</v>
      </c>
      <c r="AH233" s="173">
        <f t="shared" si="78"/>
        <v>7.23</v>
      </c>
      <c r="AI233" s="173">
        <f t="shared" si="78"/>
        <v>7.35</v>
      </c>
      <c r="AJ233" s="173">
        <f t="shared" si="78"/>
        <v>6.72</v>
      </c>
      <c r="AK233" s="173">
        <f t="shared" si="78"/>
        <v>6.76</v>
      </c>
      <c r="AL233" s="173" t="str">
        <f t="shared" si="78"/>
        <v/>
      </c>
      <c r="AM233" s="173" t="str">
        <f t="shared" si="78"/>
        <v/>
      </c>
      <c r="AN233" s="173" t="str">
        <f t="shared" si="78"/>
        <v/>
      </c>
      <c r="AO233" s="173" t="str">
        <f t="shared" si="78"/>
        <v/>
      </c>
      <c r="AP233" s="173" t="str">
        <f t="shared" si="78"/>
        <v/>
      </c>
      <c r="AQ233" s="170"/>
      <c r="AR233" s="170"/>
    </row>
    <row r="234" ht="12.75" customHeight="1">
      <c r="A234" s="170"/>
      <c r="B234" s="170"/>
      <c r="C234" s="140" t="str">
        <f t="shared" ref="C234:D234" si="79">C41</f>
        <v>Brighton</v>
      </c>
      <c r="D234" s="140" t="str">
        <f t="shared" si="79"/>
        <v>Cardiff</v>
      </c>
      <c r="E234" s="173">
        <f t="shared" ref="E234:AP234" si="80">IF(E$195&lt;=38,ROUND(SUMIFS($E41:$AP41,$E$2:$AP$2,"&lt;="&amp;E$195,$E$2:$AP$2,"&gt;="&amp;E$194),2),"")</f>
        <v>6.66</v>
      </c>
      <c r="F234" s="173">
        <f t="shared" si="80"/>
        <v>6.31</v>
      </c>
      <c r="G234" s="173">
        <f t="shared" si="80"/>
        <v>6.78</v>
      </c>
      <c r="H234" s="173">
        <f t="shared" si="80"/>
        <v>7.27</v>
      </c>
      <c r="I234" s="173">
        <f t="shared" si="80"/>
        <v>6.87</v>
      </c>
      <c r="J234" s="173">
        <f t="shared" si="80"/>
        <v>7.34</v>
      </c>
      <c r="K234" s="173">
        <f t="shared" si="80"/>
        <v>7.69</v>
      </c>
      <c r="L234" s="173">
        <f t="shared" si="80"/>
        <v>8.32</v>
      </c>
      <c r="M234" s="173">
        <f t="shared" si="80"/>
        <v>7.74</v>
      </c>
      <c r="N234" s="173">
        <f t="shared" si="80"/>
        <v>7.36</v>
      </c>
      <c r="O234" s="173">
        <f t="shared" si="80"/>
        <v>7.47</v>
      </c>
      <c r="P234" s="173">
        <f t="shared" si="80"/>
        <v>7.2</v>
      </c>
      <c r="Q234" s="173">
        <f t="shared" si="80"/>
        <v>7.24</v>
      </c>
      <c r="R234" s="173">
        <f t="shared" si="80"/>
        <v>6.96</v>
      </c>
      <c r="S234" s="173">
        <f t="shared" si="80"/>
        <v>7.31</v>
      </c>
      <c r="T234" s="173">
        <f t="shared" si="80"/>
        <v>7.23</v>
      </c>
      <c r="U234" s="173">
        <f t="shared" si="80"/>
        <v>7.35</v>
      </c>
      <c r="V234" s="173">
        <f t="shared" si="80"/>
        <v>6.8</v>
      </c>
      <c r="W234" s="173">
        <f t="shared" si="80"/>
        <v>6.66</v>
      </c>
      <c r="X234" s="173">
        <f t="shared" si="80"/>
        <v>6.74</v>
      </c>
      <c r="Y234" s="173">
        <f t="shared" si="80"/>
        <v>6.34</v>
      </c>
      <c r="Z234" s="173">
        <f t="shared" si="80"/>
        <v>6.62</v>
      </c>
      <c r="AA234" s="173">
        <f t="shared" si="80"/>
        <v>6.74</v>
      </c>
      <c r="AB234" s="173">
        <f t="shared" si="80"/>
        <v>7.37</v>
      </c>
      <c r="AC234" s="173">
        <f t="shared" si="80"/>
        <v>7.98</v>
      </c>
      <c r="AD234" s="173">
        <f t="shared" si="80"/>
        <v>7.85</v>
      </c>
      <c r="AE234" s="173">
        <f t="shared" si="80"/>
        <v>8.01</v>
      </c>
      <c r="AF234" s="173">
        <f t="shared" si="80"/>
        <v>7.34</v>
      </c>
      <c r="AG234" s="173">
        <f t="shared" si="80"/>
        <v>7.14</v>
      </c>
      <c r="AH234" s="173">
        <f t="shared" si="80"/>
        <v>6.95</v>
      </c>
      <c r="AI234" s="173">
        <f t="shared" si="80"/>
        <v>6.48</v>
      </c>
      <c r="AJ234" s="173">
        <f t="shared" si="80"/>
        <v>6.41</v>
      </c>
      <c r="AK234" s="173">
        <f t="shared" si="80"/>
        <v>5.74</v>
      </c>
      <c r="AL234" s="173" t="str">
        <f t="shared" si="80"/>
        <v/>
      </c>
      <c r="AM234" s="173" t="str">
        <f t="shared" si="80"/>
        <v/>
      </c>
      <c r="AN234" s="173" t="str">
        <f t="shared" si="80"/>
        <v/>
      </c>
      <c r="AO234" s="173" t="str">
        <f t="shared" si="80"/>
        <v/>
      </c>
      <c r="AP234" s="173" t="str">
        <f t="shared" si="80"/>
        <v/>
      </c>
      <c r="AQ234" s="170"/>
      <c r="AR234" s="170"/>
    </row>
    <row r="235" ht="12.75" customHeight="1">
      <c r="A235" s="170"/>
      <c r="B235" s="170"/>
      <c r="C235" s="140" t="str">
        <f t="shared" ref="C235:D235" si="81">C42</f>
        <v>Brighton</v>
      </c>
      <c r="D235" s="140" t="str">
        <f t="shared" si="81"/>
        <v>Chelsea</v>
      </c>
      <c r="E235" s="173">
        <f t="shared" ref="E235:AP235" si="82">IF(E$195&lt;=38,ROUND(SUMIFS($E42:$AP42,$E$2:$AP$2,"&lt;="&amp;E$195,$E$2:$AP$2,"&gt;="&amp;E$194),2),"")</f>
        <v>6.77</v>
      </c>
      <c r="F235" s="173">
        <f t="shared" si="82"/>
        <v>6.65</v>
      </c>
      <c r="G235" s="173">
        <f t="shared" si="82"/>
        <v>7.09</v>
      </c>
      <c r="H235" s="173">
        <f t="shared" si="82"/>
        <v>7.16</v>
      </c>
      <c r="I235" s="173">
        <f t="shared" si="82"/>
        <v>6.76</v>
      </c>
      <c r="J235" s="173">
        <f t="shared" si="82"/>
        <v>6.69</v>
      </c>
      <c r="K235" s="173">
        <f t="shared" si="82"/>
        <v>7.08</v>
      </c>
      <c r="L235" s="173">
        <f t="shared" si="82"/>
        <v>7.47</v>
      </c>
      <c r="M235" s="173">
        <f t="shared" si="82"/>
        <v>7.3</v>
      </c>
      <c r="N235" s="173">
        <f t="shared" si="82"/>
        <v>7.65</v>
      </c>
      <c r="O235" s="173">
        <f t="shared" si="82"/>
        <v>7.25</v>
      </c>
      <c r="P235" s="173">
        <f t="shared" si="82"/>
        <v>7.13</v>
      </c>
      <c r="Q235" s="173">
        <f t="shared" si="82"/>
        <v>7.21</v>
      </c>
      <c r="R235" s="173">
        <f t="shared" si="82"/>
        <v>6.94</v>
      </c>
      <c r="S235" s="173">
        <f t="shared" si="82"/>
        <v>6.88</v>
      </c>
      <c r="T235" s="173">
        <f t="shared" si="82"/>
        <v>6.95</v>
      </c>
      <c r="U235" s="173">
        <f t="shared" si="82"/>
        <v>7.47</v>
      </c>
      <c r="V235" s="173">
        <f t="shared" si="82"/>
        <v>7.27</v>
      </c>
      <c r="W235" s="173">
        <f t="shared" si="82"/>
        <v>6.95</v>
      </c>
      <c r="X235" s="173">
        <f t="shared" si="82"/>
        <v>7.03</v>
      </c>
      <c r="Y235" s="173">
        <f t="shared" si="82"/>
        <v>6.48</v>
      </c>
      <c r="Z235" s="173">
        <f t="shared" si="82"/>
        <v>6.44</v>
      </c>
      <c r="AA235" s="173">
        <f t="shared" si="82"/>
        <v>6.13</v>
      </c>
      <c r="AB235" s="173">
        <f t="shared" si="82"/>
        <v>6.64</v>
      </c>
      <c r="AC235" s="173">
        <f t="shared" si="82"/>
        <v>6.53</v>
      </c>
      <c r="AD235" s="173">
        <f t="shared" si="82"/>
        <v>6.4</v>
      </c>
      <c r="AE235" s="173">
        <f t="shared" si="82"/>
        <v>6.72</v>
      </c>
      <c r="AF235" s="173">
        <f t="shared" si="82"/>
        <v>7.23</v>
      </c>
      <c r="AG235" s="173">
        <f t="shared" si="82"/>
        <v>7.58</v>
      </c>
      <c r="AH235" s="173">
        <f t="shared" si="82"/>
        <v>7.39</v>
      </c>
      <c r="AI235" s="173">
        <f t="shared" si="82"/>
        <v>7.5</v>
      </c>
      <c r="AJ235" s="173">
        <f t="shared" si="82"/>
        <v>7.62</v>
      </c>
      <c r="AK235" s="173">
        <f t="shared" si="82"/>
        <v>7.31</v>
      </c>
      <c r="AL235" s="173" t="str">
        <f t="shared" si="82"/>
        <v/>
      </c>
      <c r="AM235" s="173" t="str">
        <f t="shared" si="82"/>
        <v/>
      </c>
      <c r="AN235" s="173" t="str">
        <f t="shared" si="82"/>
        <v/>
      </c>
      <c r="AO235" s="173" t="str">
        <f t="shared" si="82"/>
        <v/>
      </c>
      <c r="AP235" s="173" t="str">
        <f t="shared" si="82"/>
        <v/>
      </c>
      <c r="AQ235" s="170"/>
      <c r="AR235" s="170"/>
    </row>
    <row r="236" ht="12.75" customHeight="1">
      <c r="A236" s="170"/>
      <c r="B236" s="170"/>
      <c r="C236" s="140" t="str">
        <f t="shared" ref="C236:D236" si="83">C43</f>
        <v>Brighton</v>
      </c>
      <c r="D236" s="140" t="str">
        <f t="shared" si="83"/>
        <v>Crystal Palace</v>
      </c>
      <c r="E236" s="173">
        <f t="shared" ref="E236:AP236" si="84">IF(E$195&lt;=38,ROUND(SUMIFS($E43:$AP43,$E$2:$AP$2,"&lt;="&amp;E$195,$E$2:$AP$2,"&gt;="&amp;E$194),2),"")</f>
        <v>7.21</v>
      </c>
      <c r="F236" s="173">
        <f t="shared" si="84"/>
        <v>7.17</v>
      </c>
      <c r="G236" s="173">
        <f t="shared" si="84"/>
        <v>7.72</v>
      </c>
      <c r="H236" s="173">
        <f t="shared" si="84"/>
        <v>7.37</v>
      </c>
      <c r="I236" s="173">
        <f t="shared" si="84"/>
        <v>7.11</v>
      </c>
      <c r="J236" s="173">
        <f t="shared" si="84"/>
        <v>6.95</v>
      </c>
      <c r="K236" s="173">
        <f t="shared" si="84"/>
        <v>6.75</v>
      </c>
      <c r="L236" s="173">
        <f t="shared" si="84"/>
        <v>7.07</v>
      </c>
      <c r="M236" s="173">
        <f t="shared" si="84"/>
        <v>6.4</v>
      </c>
      <c r="N236" s="173">
        <f t="shared" si="84"/>
        <v>6.64</v>
      </c>
      <c r="O236" s="173">
        <f t="shared" si="84"/>
        <v>6.44</v>
      </c>
      <c r="P236" s="173">
        <f t="shared" si="84"/>
        <v>7.07</v>
      </c>
      <c r="Q236" s="173">
        <f t="shared" si="84"/>
        <v>7.27</v>
      </c>
      <c r="R236" s="173">
        <f t="shared" si="84"/>
        <v>6.99</v>
      </c>
      <c r="S236" s="173">
        <f t="shared" si="84"/>
        <v>7.43</v>
      </c>
      <c r="T236" s="173">
        <f t="shared" si="84"/>
        <v>7.43</v>
      </c>
      <c r="U236" s="173">
        <f t="shared" si="84"/>
        <v>7.7</v>
      </c>
      <c r="V236" s="173">
        <f t="shared" si="84"/>
        <v>6.6</v>
      </c>
      <c r="W236" s="173">
        <f t="shared" si="84"/>
        <v>6.46</v>
      </c>
      <c r="X236" s="173">
        <f t="shared" si="84"/>
        <v>6.72</v>
      </c>
      <c r="Y236" s="173">
        <f t="shared" si="84"/>
        <v>6.96</v>
      </c>
      <c r="Z236" s="173">
        <f t="shared" si="84"/>
        <v>6.72</v>
      </c>
      <c r="AA236" s="173">
        <f t="shared" si="84"/>
        <v>6.29</v>
      </c>
      <c r="AB236" s="173">
        <f t="shared" si="84"/>
        <v>7.19</v>
      </c>
      <c r="AC236" s="173">
        <f t="shared" si="84"/>
        <v>7.29</v>
      </c>
      <c r="AD236" s="173">
        <f t="shared" si="84"/>
        <v>6.99</v>
      </c>
      <c r="AE236" s="173">
        <f t="shared" si="84"/>
        <v>6.63</v>
      </c>
      <c r="AF236" s="173">
        <f t="shared" si="84"/>
        <v>6.44</v>
      </c>
      <c r="AG236" s="173">
        <f t="shared" si="84"/>
        <v>6.79</v>
      </c>
      <c r="AH236" s="173">
        <f t="shared" si="84"/>
        <v>6.59</v>
      </c>
      <c r="AI236" s="173">
        <f t="shared" si="84"/>
        <v>6.87</v>
      </c>
      <c r="AJ236" s="173">
        <f t="shared" si="84"/>
        <v>6.68</v>
      </c>
      <c r="AK236" s="173">
        <f t="shared" si="84"/>
        <v>6.6</v>
      </c>
      <c r="AL236" s="173" t="str">
        <f t="shared" si="84"/>
        <v/>
      </c>
      <c r="AM236" s="173" t="str">
        <f t="shared" si="84"/>
        <v/>
      </c>
      <c r="AN236" s="173" t="str">
        <f t="shared" si="84"/>
        <v/>
      </c>
      <c r="AO236" s="173" t="str">
        <f t="shared" si="84"/>
        <v/>
      </c>
      <c r="AP236" s="173" t="str">
        <f t="shared" si="84"/>
        <v/>
      </c>
      <c r="AQ236" s="170"/>
      <c r="AR236" s="170"/>
    </row>
    <row r="237" ht="12.75" customHeight="1">
      <c r="A237" s="170"/>
      <c r="B237" s="170"/>
      <c r="C237" s="140" t="str">
        <f t="shared" ref="C237:D237" si="85">C44</f>
        <v>Brighton</v>
      </c>
      <c r="D237" s="140" t="str">
        <f t="shared" si="85"/>
        <v>Everton</v>
      </c>
      <c r="E237" s="173">
        <f t="shared" ref="E237:AP237" si="86">IF(E$195&lt;=38,ROUND(SUMIFS($E44:$AP44,$E$2:$AP$2,"&lt;="&amp;E$195,$E$2:$AP$2,"&gt;="&amp;E$194),2),"")</f>
        <v>7.49</v>
      </c>
      <c r="F237" s="173">
        <f t="shared" si="86"/>
        <v>7.75</v>
      </c>
      <c r="G237" s="173">
        <f t="shared" si="86"/>
        <v>8.22</v>
      </c>
      <c r="H237" s="173">
        <f t="shared" si="86"/>
        <v>8.14</v>
      </c>
      <c r="I237" s="173">
        <f t="shared" si="86"/>
        <v>7.73</v>
      </c>
      <c r="J237" s="173">
        <f t="shared" si="86"/>
        <v>7.22</v>
      </c>
      <c r="K237" s="173">
        <f t="shared" si="86"/>
        <v>7.41</v>
      </c>
      <c r="L237" s="173">
        <f t="shared" si="86"/>
        <v>7.43</v>
      </c>
      <c r="M237" s="173">
        <f t="shared" si="86"/>
        <v>6.76</v>
      </c>
      <c r="N237" s="173">
        <f t="shared" si="86"/>
        <v>6.84</v>
      </c>
      <c r="O237" s="173">
        <f t="shared" si="86"/>
        <v>7.07</v>
      </c>
      <c r="P237" s="173">
        <f t="shared" si="86"/>
        <v>6.79</v>
      </c>
      <c r="Q237" s="173">
        <f t="shared" si="86"/>
        <v>6.99</v>
      </c>
      <c r="R237" s="173">
        <f t="shared" si="86"/>
        <v>6.72</v>
      </c>
      <c r="S237" s="173">
        <f t="shared" si="86"/>
        <v>7.15</v>
      </c>
      <c r="T237" s="173">
        <f t="shared" si="86"/>
        <v>7.47</v>
      </c>
      <c r="U237" s="173">
        <f t="shared" si="86"/>
        <v>7.39</v>
      </c>
      <c r="V237" s="173">
        <f t="shared" si="86"/>
        <v>7.54</v>
      </c>
      <c r="W237" s="173">
        <f t="shared" si="86"/>
        <v>7.41</v>
      </c>
      <c r="X237" s="173">
        <f t="shared" si="86"/>
        <v>7.48</v>
      </c>
      <c r="Y237" s="173">
        <f t="shared" si="86"/>
        <v>7.29</v>
      </c>
      <c r="Z237" s="173">
        <f t="shared" si="86"/>
        <v>6.42</v>
      </c>
      <c r="AA237" s="173">
        <f t="shared" si="86"/>
        <v>6.18</v>
      </c>
      <c r="AB237" s="173">
        <f t="shared" si="86"/>
        <v>6.46</v>
      </c>
      <c r="AC237" s="173">
        <f t="shared" si="86"/>
        <v>6.48</v>
      </c>
      <c r="AD237" s="173">
        <f t="shared" si="86"/>
        <v>6.35</v>
      </c>
      <c r="AE237" s="173">
        <f t="shared" si="86"/>
        <v>6.31</v>
      </c>
      <c r="AF237" s="173">
        <f t="shared" si="86"/>
        <v>6.9</v>
      </c>
      <c r="AG237" s="173">
        <f t="shared" si="86"/>
        <v>7.14</v>
      </c>
      <c r="AH237" s="173">
        <f t="shared" si="86"/>
        <v>6.95</v>
      </c>
      <c r="AI237" s="173">
        <f t="shared" si="86"/>
        <v>7.07</v>
      </c>
      <c r="AJ237" s="173">
        <f t="shared" si="86"/>
        <v>6.76</v>
      </c>
      <c r="AK237" s="173">
        <f t="shared" si="86"/>
        <v>6.21</v>
      </c>
      <c r="AL237" s="173" t="str">
        <f t="shared" si="86"/>
        <v/>
      </c>
      <c r="AM237" s="173" t="str">
        <f t="shared" si="86"/>
        <v/>
      </c>
      <c r="AN237" s="173" t="str">
        <f t="shared" si="86"/>
        <v/>
      </c>
      <c r="AO237" s="173" t="str">
        <f t="shared" si="86"/>
        <v/>
      </c>
      <c r="AP237" s="173" t="str">
        <f t="shared" si="86"/>
        <v/>
      </c>
      <c r="AQ237" s="170"/>
      <c r="AR237" s="170"/>
    </row>
    <row r="238" ht="12.75" customHeight="1">
      <c r="A238" s="170"/>
      <c r="B238" s="170"/>
      <c r="C238" s="140" t="str">
        <f t="shared" ref="C238:D238" si="87">C45</f>
        <v>Brighton</v>
      </c>
      <c r="D238" s="140" t="str">
        <f t="shared" si="87"/>
        <v>Fulham</v>
      </c>
      <c r="E238" s="173">
        <f t="shared" ref="E238:AP238" si="88">IF(E$195&lt;=38,ROUND(SUMIFS($E45:$AP45,$E$2:$AP$2,"&lt;="&amp;E$195,$E$2:$AP$2,"&gt;="&amp;E$194),2),"")</f>
        <v>6.62</v>
      </c>
      <c r="F238" s="173">
        <f t="shared" si="88"/>
        <v>6.27</v>
      </c>
      <c r="G238" s="173">
        <f t="shared" si="88"/>
        <v>7.17</v>
      </c>
      <c r="H238" s="173">
        <f t="shared" si="88"/>
        <v>7.29</v>
      </c>
      <c r="I238" s="173">
        <f t="shared" si="88"/>
        <v>7.03</v>
      </c>
      <c r="J238" s="173">
        <f t="shared" si="88"/>
        <v>6.99</v>
      </c>
      <c r="K238" s="173">
        <f t="shared" si="88"/>
        <v>6.67</v>
      </c>
      <c r="L238" s="173">
        <f t="shared" si="88"/>
        <v>7.3</v>
      </c>
      <c r="M238" s="173">
        <f t="shared" si="88"/>
        <v>6.63</v>
      </c>
      <c r="N238" s="173">
        <f t="shared" si="88"/>
        <v>7.15</v>
      </c>
      <c r="O238" s="173">
        <f t="shared" si="88"/>
        <v>6.6</v>
      </c>
      <c r="P238" s="173">
        <f t="shared" si="88"/>
        <v>7.27</v>
      </c>
      <c r="Q238" s="173">
        <f t="shared" si="88"/>
        <v>7.47</v>
      </c>
      <c r="R238" s="173">
        <f t="shared" si="88"/>
        <v>7.19</v>
      </c>
      <c r="S238" s="173">
        <f t="shared" si="88"/>
        <v>7.62</v>
      </c>
      <c r="T238" s="173">
        <f t="shared" si="88"/>
        <v>7.15</v>
      </c>
      <c r="U238" s="173">
        <f t="shared" si="88"/>
        <v>7.58</v>
      </c>
      <c r="V238" s="173">
        <f t="shared" si="88"/>
        <v>6.72</v>
      </c>
      <c r="W238" s="173">
        <f t="shared" si="88"/>
        <v>6.68</v>
      </c>
      <c r="X238" s="173">
        <f t="shared" si="88"/>
        <v>6.76</v>
      </c>
      <c r="Y238" s="173">
        <f t="shared" si="88"/>
        <v>6.21</v>
      </c>
      <c r="Z238" s="173">
        <f t="shared" si="88"/>
        <v>6.21</v>
      </c>
      <c r="AA238" s="173">
        <f t="shared" si="88"/>
        <v>6.13</v>
      </c>
      <c r="AB238" s="173">
        <f t="shared" si="88"/>
        <v>6.64</v>
      </c>
      <c r="AC238" s="173">
        <f t="shared" si="88"/>
        <v>6.56</v>
      </c>
      <c r="AD238" s="173">
        <f t="shared" si="88"/>
        <v>6.44</v>
      </c>
      <c r="AE238" s="173">
        <f t="shared" si="88"/>
        <v>6.75</v>
      </c>
      <c r="AF238" s="173">
        <f t="shared" si="88"/>
        <v>6.95</v>
      </c>
      <c r="AG238" s="173">
        <f t="shared" si="88"/>
        <v>7.34</v>
      </c>
      <c r="AH238" s="173">
        <f t="shared" si="88"/>
        <v>7.22</v>
      </c>
      <c r="AI238" s="173">
        <f t="shared" si="88"/>
        <v>7.34</v>
      </c>
      <c r="AJ238" s="173">
        <f t="shared" si="88"/>
        <v>7.27</v>
      </c>
      <c r="AK238" s="173">
        <f t="shared" si="88"/>
        <v>7.27</v>
      </c>
      <c r="AL238" s="173" t="str">
        <f t="shared" si="88"/>
        <v/>
      </c>
      <c r="AM238" s="173" t="str">
        <f t="shared" si="88"/>
        <v/>
      </c>
      <c r="AN238" s="173" t="str">
        <f t="shared" si="88"/>
        <v/>
      </c>
      <c r="AO238" s="173" t="str">
        <f t="shared" si="88"/>
        <v/>
      </c>
      <c r="AP238" s="173" t="str">
        <f t="shared" si="88"/>
        <v/>
      </c>
      <c r="AQ238" s="170"/>
      <c r="AR238" s="170"/>
    </row>
    <row r="239" ht="12.75" customHeight="1">
      <c r="A239" s="170"/>
      <c r="B239" s="170"/>
      <c r="C239" s="140" t="str">
        <f t="shared" ref="C239:D239" si="89">C46</f>
        <v>Brighton</v>
      </c>
      <c r="D239" s="140" t="str">
        <f t="shared" si="89"/>
        <v>Huddersfield</v>
      </c>
      <c r="E239" s="173">
        <f t="shared" ref="E239:AP239" si="90">IF(E$195&lt;=38,ROUND(SUMIFS($E46:$AP46,$E$2:$AP$2,"&lt;="&amp;E$195,$E$2:$AP$2,"&gt;="&amp;E$194),2),"")</f>
        <v>6.58</v>
      </c>
      <c r="F239" s="173">
        <f t="shared" si="90"/>
        <v>6.14</v>
      </c>
      <c r="G239" s="173">
        <f t="shared" si="90"/>
        <v>7.05</v>
      </c>
      <c r="H239" s="173">
        <f t="shared" si="90"/>
        <v>6.98</v>
      </c>
      <c r="I239" s="173">
        <f t="shared" si="90"/>
        <v>6.72</v>
      </c>
      <c r="J239" s="173">
        <f t="shared" si="90"/>
        <v>7.09</v>
      </c>
      <c r="K239" s="173">
        <f t="shared" si="90"/>
        <v>7.88</v>
      </c>
      <c r="L239" s="173">
        <f t="shared" si="90"/>
        <v>8.59</v>
      </c>
      <c r="M239" s="173">
        <f t="shared" si="90"/>
        <v>8.08</v>
      </c>
      <c r="N239" s="173">
        <f t="shared" si="90"/>
        <v>8.16</v>
      </c>
      <c r="O239" s="173">
        <f t="shared" si="90"/>
        <v>7.72</v>
      </c>
      <c r="P239" s="173">
        <f t="shared" si="90"/>
        <v>7.43</v>
      </c>
      <c r="Q239" s="173">
        <f t="shared" si="90"/>
        <v>6.95</v>
      </c>
      <c r="R239" s="173">
        <f t="shared" si="90"/>
        <v>6.68</v>
      </c>
      <c r="S239" s="173">
        <f t="shared" si="90"/>
        <v>6.95</v>
      </c>
      <c r="T239" s="173">
        <f t="shared" si="90"/>
        <v>6.8</v>
      </c>
      <c r="U239" s="173">
        <f t="shared" si="90"/>
        <v>7.11</v>
      </c>
      <c r="V239" s="173">
        <f t="shared" si="90"/>
        <v>6.44</v>
      </c>
      <c r="W239" s="173">
        <f t="shared" si="90"/>
        <v>6.68</v>
      </c>
      <c r="X239" s="173">
        <f t="shared" si="90"/>
        <v>6.76</v>
      </c>
      <c r="Y239" s="173">
        <f t="shared" si="90"/>
        <v>6.56</v>
      </c>
      <c r="Z239" s="173">
        <f t="shared" si="90"/>
        <v>6.21</v>
      </c>
      <c r="AA239" s="173">
        <f t="shared" si="90"/>
        <v>6.18</v>
      </c>
      <c r="AB239" s="173">
        <f t="shared" si="90"/>
        <v>6.96</v>
      </c>
      <c r="AC239" s="173">
        <f t="shared" si="90"/>
        <v>6.77</v>
      </c>
      <c r="AD239" s="173">
        <f t="shared" si="90"/>
        <v>6.64</v>
      </c>
      <c r="AE239" s="173">
        <f t="shared" si="90"/>
        <v>6.6</v>
      </c>
      <c r="AF239" s="173">
        <f t="shared" si="90"/>
        <v>7.43</v>
      </c>
      <c r="AG239" s="173">
        <f t="shared" si="90"/>
        <v>7.58</v>
      </c>
      <c r="AH239" s="173">
        <f t="shared" si="90"/>
        <v>7.58</v>
      </c>
      <c r="AI239" s="173">
        <f t="shared" si="90"/>
        <v>7.54</v>
      </c>
      <c r="AJ239" s="173">
        <f t="shared" si="90"/>
        <v>7.15</v>
      </c>
      <c r="AK239" s="173">
        <f t="shared" si="90"/>
        <v>6.99</v>
      </c>
      <c r="AL239" s="173" t="str">
        <f t="shared" si="90"/>
        <v/>
      </c>
      <c r="AM239" s="173" t="str">
        <f t="shared" si="90"/>
        <v/>
      </c>
      <c r="AN239" s="173" t="str">
        <f t="shared" si="90"/>
        <v/>
      </c>
      <c r="AO239" s="173" t="str">
        <f t="shared" si="90"/>
        <v/>
      </c>
      <c r="AP239" s="173" t="str">
        <f t="shared" si="90"/>
        <v/>
      </c>
      <c r="AQ239" s="170"/>
      <c r="AR239" s="170"/>
    </row>
    <row r="240" ht="12.75" customHeight="1">
      <c r="A240" s="170"/>
      <c r="B240" s="170"/>
      <c r="C240" s="140" t="str">
        <f t="shared" ref="C240:D240" si="91">C47</f>
        <v>Brighton</v>
      </c>
      <c r="D240" s="140" t="str">
        <f t="shared" si="91"/>
        <v>Leicester</v>
      </c>
      <c r="E240" s="173">
        <f t="shared" ref="E240:AP240" si="92">IF(E$195&lt;=38,ROUND(SUMIFS($E47:$AP47,$E$2:$AP$2,"&lt;="&amp;E$195,$E$2:$AP$2,"&gt;="&amp;E$194),2),"")</f>
        <v>7.26</v>
      </c>
      <c r="F240" s="173">
        <f t="shared" si="92"/>
        <v>6.71</v>
      </c>
      <c r="G240" s="173">
        <f t="shared" si="92"/>
        <v>7.29</v>
      </c>
      <c r="H240" s="173">
        <f t="shared" si="92"/>
        <v>7.06</v>
      </c>
      <c r="I240" s="173">
        <f t="shared" si="92"/>
        <v>7.23</v>
      </c>
      <c r="J240" s="173">
        <f t="shared" si="92"/>
        <v>7.03</v>
      </c>
      <c r="K240" s="173">
        <f t="shared" si="92"/>
        <v>6.71</v>
      </c>
      <c r="L240" s="173">
        <f t="shared" si="92"/>
        <v>7.54</v>
      </c>
      <c r="M240" s="173">
        <f t="shared" si="92"/>
        <v>7.18</v>
      </c>
      <c r="N240" s="173">
        <f t="shared" si="92"/>
        <v>7.5</v>
      </c>
      <c r="O240" s="173">
        <f t="shared" si="92"/>
        <v>6.63</v>
      </c>
      <c r="P240" s="173">
        <f t="shared" si="92"/>
        <v>6.72</v>
      </c>
      <c r="Q240" s="173">
        <f t="shared" si="92"/>
        <v>6.92</v>
      </c>
      <c r="R240" s="173">
        <f t="shared" si="92"/>
        <v>6.64</v>
      </c>
      <c r="S240" s="173">
        <f t="shared" si="92"/>
        <v>6.76</v>
      </c>
      <c r="T240" s="173">
        <f t="shared" si="92"/>
        <v>6.68</v>
      </c>
      <c r="U240" s="173">
        <f t="shared" si="92"/>
        <v>7.07</v>
      </c>
      <c r="V240" s="173">
        <f t="shared" si="92"/>
        <v>7.11</v>
      </c>
      <c r="W240" s="173">
        <f t="shared" si="92"/>
        <v>6.97</v>
      </c>
      <c r="X240" s="173">
        <f t="shared" si="92"/>
        <v>7.05</v>
      </c>
      <c r="Y240" s="173">
        <f t="shared" si="92"/>
        <v>6.5</v>
      </c>
      <c r="Z240" s="173">
        <f t="shared" si="92"/>
        <v>6.58</v>
      </c>
      <c r="AA240" s="173">
        <f t="shared" si="92"/>
        <v>6.54</v>
      </c>
      <c r="AB240" s="173">
        <f t="shared" si="92"/>
        <v>6.74</v>
      </c>
      <c r="AC240" s="173">
        <f t="shared" si="92"/>
        <v>7.17</v>
      </c>
      <c r="AD240" s="173">
        <f t="shared" si="92"/>
        <v>7.05</v>
      </c>
      <c r="AE240" s="173">
        <f t="shared" si="92"/>
        <v>7.4</v>
      </c>
      <c r="AF240" s="173">
        <f t="shared" si="92"/>
        <v>7.28</v>
      </c>
      <c r="AG240" s="173">
        <f t="shared" si="92"/>
        <v>7.36</v>
      </c>
      <c r="AH240" s="173">
        <f t="shared" si="92"/>
        <v>7.17</v>
      </c>
      <c r="AI240" s="173">
        <f t="shared" si="92"/>
        <v>6.91</v>
      </c>
      <c r="AJ240" s="173">
        <f t="shared" si="92"/>
        <v>6.52</v>
      </c>
      <c r="AK240" s="173">
        <f t="shared" si="92"/>
        <v>6.17</v>
      </c>
      <c r="AL240" s="173" t="str">
        <f t="shared" si="92"/>
        <v/>
      </c>
      <c r="AM240" s="173" t="str">
        <f t="shared" si="92"/>
        <v/>
      </c>
      <c r="AN240" s="173" t="str">
        <f t="shared" si="92"/>
        <v/>
      </c>
      <c r="AO240" s="173" t="str">
        <f t="shared" si="92"/>
        <v/>
      </c>
      <c r="AP240" s="173" t="str">
        <f t="shared" si="92"/>
        <v/>
      </c>
      <c r="AQ240" s="170"/>
      <c r="AR240" s="170"/>
    </row>
    <row r="241" ht="12.75" customHeight="1">
      <c r="A241" s="170"/>
      <c r="B241" s="170"/>
      <c r="C241" s="140" t="str">
        <f t="shared" ref="C241:D241" si="93">C48</f>
        <v>Brighton</v>
      </c>
      <c r="D241" s="140" t="str">
        <f t="shared" si="93"/>
        <v>Liverpool</v>
      </c>
      <c r="E241" s="173">
        <f t="shared" ref="E241:AP241" si="94">IF(E$195&lt;=38,ROUND(SUMIFS($E48:$AP48,$E$2:$AP$2,"&lt;="&amp;E$195,$E$2:$AP$2,"&gt;="&amp;E$194),2),"")</f>
        <v>7.53</v>
      </c>
      <c r="F241" s="173">
        <f t="shared" si="94"/>
        <v>6.51</v>
      </c>
      <c r="G241" s="173">
        <f t="shared" si="94"/>
        <v>7.09</v>
      </c>
      <c r="H241" s="173">
        <f t="shared" si="94"/>
        <v>6.94</v>
      </c>
      <c r="I241" s="173">
        <f t="shared" si="94"/>
        <v>6.63</v>
      </c>
      <c r="J241" s="173">
        <f t="shared" si="94"/>
        <v>6.47</v>
      </c>
      <c r="K241" s="173">
        <f t="shared" si="94"/>
        <v>6.77</v>
      </c>
      <c r="L241" s="173">
        <f t="shared" si="94"/>
        <v>7.64</v>
      </c>
      <c r="M241" s="173">
        <f t="shared" si="94"/>
        <v>7.4</v>
      </c>
      <c r="N241" s="173">
        <f t="shared" si="94"/>
        <v>7.52</v>
      </c>
      <c r="O241" s="173">
        <f t="shared" si="94"/>
        <v>7.53</v>
      </c>
      <c r="P241" s="173">
        <f t="shared" si="94"/>
        <v>7.53</v>
      </c>
      <c r="Q241" s="173">
        <f t="shared" si="94"/>
        <v>7.23</v>
      </c>
      <c r="R241" s="173">
        <f t="shared" si="94"/>
        <v>6.95</v>
      </c>
      <c r="S241" s="173">
        <f t="shared" si="94"/>
        <v>6.95</v>
      </c>
      <c r="T241" s="173">
        <f t="shared" si="94"/>
        <v>6.88</v>
      </c>
      <c r="U241" s="173">
        <f t="shared" si="94"/>
        <v>6.8</v>
      </c>
      <c r="V241" s="173">
        <f t="shared" si="94"/>
        <v>7.03</v>
      </c>
      <c r="W241" s="173">
        <f t="shared" si="94"/>
        <v>7.35</v>
      </c>
      <c r="X241" s="173">
        <f t="shared" si="94"/>
        <v>7.43</v>
      </c>
      <c r="Y241" s="173">
        <f t="shared" si="94"/>
        <v>7.23</v>
      </c>
      <c r="Z241" s="173">
        <f t="shared" si="94"/>
        <v>6.84</v>
      </c>
      <c r="AA241" s="173">
        <f t="shared" si="94"/>
        <v>7.03</v>
      </c>
      <c r="AB241" s="173">
        <f t="shared" si="94"/>
        <v>7.23</v>
      </c>
      <c r="AC241" s="173">
        <f t="shared" si="94"/>
        <v>6.8</v>
      </c>
      <c r="AD241" s="173">
        <f t="shared" si="94"/>
        <v>6.67</v>
      </c>
      <c r="AE241" s="173">
        <f t="shared" si="94"/>
        <v>6.63</v>
      </c>
      <c r="AF241" s="173">
        <f t="shared" si="94"/>
        <v>7.03</v>
      </c>
      <c r="AG241" s="173">
        <f t="shared" si="94"/>
        <v>6.95</v>
      </c>
      <c r="AH241" s="173">
        <f t="shared" si="94"/>
        <v>6.75</v>
      </c>
      <c r="AI241" s="173">
        <f t="shared" si="94"/>
        <v>6.99</v>
      </c>
      <c r="AJ241" s="173">
        <f t="shared" si="94"/>
        <v>6.6</v>
      </c>
      <c r="AK241" s="173">
        <f t="shared" si="94"/>
        <v>6.49</v>
      </c>
      <c r="AL241" s="173" t="str">
        <f t="shared" si="94"/>
        <v/>
      </c>
      <c r="AM241" s="173" t="str">
        <f t="shared" si="94"/>
        <v/>
      </c>
      <c r="AN241" s="173" t="str">
        <f t="shared" si="94"/>
        <v/>
      </c>
      <c r="AO241" s="173" t="str">
        <f t="shared" si="94"/>
        <v/>
      </c>
      <c r="AP241" s="173" t="str">
        <f t="shared" si="94"/>
        <v/>
      </c>
      <c r="AQ241" s="170"/>
      <c r="AR241" s="170"/>
    </row>
    <row r="242" ht="12.75" customHeight="1">
      <c r="A242" s="170"/>
      <c r="B242" s="170"/>
      <c r="C242" s="140" t="str">
        <f t="shared" ref="C242:D242" si="95">C49</f>
        <v>Brighton</v>
      </c>
      <c r="D242" s="140" t="str">
        <f t="shared" si="95"/>
        <v>Man City</v>
      </c>
      <c r="E242" s="173">
        <f t="shared" ref="E242:AP242" si="96">IF(E$195&lt;=38,ROUND(SUMIFS($E49:$AP49,$E$2:$AP$2,"&lt;="&amp;E$195,$E$2:$AP$2,"&gt;="&amp;E$194),2),"")</f>
        <v>7.55</v>
      </c>
      <c r="F242" s="173">
        <f t="shared" si="96"/>
        <v>7.47</v>
      </c>
      <c r="G242" s="173">
        <f t="shared" si="96"/>
        <v>7.82</v>
      </c>
      <c r="H242" s="173">
        <f t="shared" si="96"/>
        <v>7.58</v>
      </c>
      <c r="I242" s="173">
        <f t="shared" si="96"/>
        <v>7.18</v>
      </c>
      <c r="J242" s="173">
        <f t="shared" si="96"/>
        <v>6.88</v>
      </c>
      <c r="K242" s="173">
        <f t="shared" si="96"/>
        <v>6.88</v>
      </c>
      <c r="L242" s="173">
        <f t="shared" si="96"/>
        <v>7.23</v>
      </c>
      <c r="M242" s="173">
        <f t="shared" si="96"/>
        <v>6.8</v>
      </c>
      <c r="N242" s="173">
        <f t="shared" si="96"/>
        <v>7.16</v>
      </c>
      <c r="O242" s="173">
        <f t="shared" si="96"/>
        <v>6.75</v>
      </c>
      <c r="P242" s="173">
        <f t="shared" si="96"/>
        <v>6.99</v>
      </c>
      <c r="Q242" s="173">
        <f t="shared" si="96"/>
        <v>7.19</v>
      </c>
      <c r="R242" s="173">
        <f t="shared" si="96"/>
        <v>6.92</v>
      </c>
      <c r="S242" s="173">
        <f t="shared" si="96"/>
        <v>7.11</v>
      </c>
      <c r="T242" s="173">
        <f t="shared" si="96"/>
        <v>6.99</v>
      </c>
      <c r="U242" s="173">
        <f t="shared" si="96"/>
        <v>7.43</v>
      </c>
      <c r="V242" s="173">
        <f t="shared" si="96"/>
        <v>6.99</v>
      </c>
      <c r="W242" s="173">
        <f t="shared" si="96"/>
        <v>6.86</v>
      </c>
      <c r="X242" s="173">
        <f t="shared" si="96"/>
        <v>6.93</v>
      </c>
      <c r="Y242" s="173">
        <f t="shared" si="96"/>
        <v>6.38</v>
      </c>
      <c r="Z242" s="173">
        <f t="shared" si="96"/>
        <v>6.15</v>
      </c>
      <c r="AA242" s="173">
        <f t="shared" si="96"/>
        <v>6.7</v>
      </c>
      <c r="AB242" s="173">
        <f t="shared" si="96"/>
        <v>7.01</v>
      </c>
      <c r="AC242" s="173">
        <f t="shared" si="96"/>
        <v>7.27</v>
      </c>
      <c r="AD242" s="173">
        <f t="shared" si="96"/>
        <v>7.14</v>
      </c>
      <c r="AE242" s="173">
        <f t="shared" si="96"/>
        <v>7.46</v>
      </c>
      <c r="AF242" s="173">
        <f t="shared" si="96"/>
        <v>7.76</v>
      </c>
      <c r="AG242" s="173">
        <f t="shared" si="96"/>
        <v>7.33</v>
      </c>
      <c r="AH242" s="173">
        <f t="shared" si="96"/>
        <v>7.14</v>
      </c>
      <c r="AI242" s="173">
        <f t="shared" si="96"/>
        <v>7.02</v>
      </c>
      <c r="AJ242" s="173">
        <f t="shared" si="96"/>
        <v>7.34</v>
      </c>
      <c r="AK242" s="173">
        <f t="shared" si="96"/>
        <v>7.14</v>
      </c>
      <c r="AL242" s="173" t="str">
        <f t="shared" si="96"/>
        <v/>
      </c>
      <c r="AM242" s="173" t="str">
        <f t="shared" si="96"/>
        <v/>
      </c>
      <c r="AN242" s="173" t="str">
        <f t="shared" si="96"/>
        <v/>
      </c>
      <c r="AO242" s="173" t="str">
        <f t="shared" si="96"/>
        <v/>
      </c>
      <c r="AP242" s="173" t="str">
        <f t="shared" si="96"/>
        <v/>
      </c>
      <c r="AQ242" s="170"/>
      <c r="AR242" s="170"/>
    </row>
    <row r="243" ht="12.75" customHeight="1">
      <c r="A243" s="170"/>
      <c r="B243" s="170"/>
      <c r="C243" s="140" t="str">
        <f t="shared" ref="C243:D243" si="97">C50</f>
        <v>Brighton</v>
      </c>
      <c r="D243" s="140" t="str">
        <f t="shared" si="97"/>
        <v>Man Utd</v>
      </c>
      <c r="E243" s="173">
        <f t="shared" ref="E243:AP243" si="98">IF(E$195&lt;=38,ROUND(SUMIFS($E50:$AP50,$E$2:$AP$2,"&lt;="&amp;E$195,$E$2:$AP$2,"&gt;="&amp;E$194),2),"")</f>
        <v>7.02</v>
      </c>
      <c r="F243" s="173">
        <f t="shared" si="98"/>
        <v>6.55</v>
      </c>
      <c r="G243" s="173">
        <f t="shared" si="98"/>
        <v>7.22</v>
      </c>
      <c r="H243" s="173">
        <f t="shared" si="98"/>
        <v>7.1</v>
      </c>
      <c r="I243" s="173">
        <f t="shared" si="98"/>
        <v>7.04</v>
      </c>
      <c r="J243" s="173">
        <f t="shared" si="98"/>
        <v>7</v>
      </c>
      <c r="K243" s="173">
        <f t="shared" si="98"/>
        <v>6.91</v>
      </c>
      <c r="L243" s="173">
        <f t="shared" si="98"/>
        <v>7.38</v>
      </c>
      <c r="M243" s="173">
        <f t="shared" si="98"/>
        <v>6.75</v>
      </c>
      <c r="N243" s="173">
        <f t="shared" si="98"/>
        <v>7.3</v>
      </c>
      <c r="O243" s="173">
        <f t="shared" si="98"/>
        <v>7.37</v>
      </c>
      <c r="P243" s="173">
        <f t="shared" si="98"/>
        <v>7.05</v>
      </c>
      <c r="Q243" s="173">
        <f t="shared" si="98"/>
        <v>7.25</v>
      </c>
      <c r="R243" s="173">
        <f t="shared" si="98"/>
        <v>7.06</v>
      </c>
      <c r="S243" s="173">
        <f t="shared" si="98"/>
        <v>7.45</v>
      </c>
      <c r="T243" s="173">
        <f t="shared" si="98"/>
        <v>7.25</v>
      </c>
      <c r="U243" s="173">
        <f t="shared" si="98"/>
        <v>6.88</v>
      </c>
      <c r="V243" s="173">
        <f t="shared" si="98"/>
        <v>7.15</v>
      </c>
      <c r="W243" s="173">
        <f t="shared" si="98"/>
        <v>7.01</v>
      </c>
      <c r="X243" s="173">
        <f t="shared" si="98"/>
        <v>7.01</v>
      </c>
      <c r="Y243" s="173">
        <f t="shared" si="98"/>
        <v>6.64</v>
      </c>
      <c r="Z243" s="173">
        <f t="shared" si="98"/>
        <v>6.72</v>
      </c>
      <c r="AA243" s="173">
        <f t="shared" si="98"/>
        <v>6.68</v>
      </c>
      <c r="AB243" s="173">
        <f t="shared" si="98"/>
        <v>6.83</v>
      </c>
      <c r="AC243" s="173">
        <f t="shared" si="98"/>
        <v>6.86</v>
      </c>
      <c r="AD243" s="173">
        <f t="shared" si="98"/>
        <v>6.73</v>
      </c>
      <c r="AE243" s="173">
        <f t="shared" si="98"/>
        <v>6.99</v>
      </c>
      <c r="AF243" s="173">
        <f t="shared" si="98"/>
        <v>6.99</v>
      </c>
      <c r="AG243" s="173">
        <f t="shared" si="98"/>
        <v>7.58</v>
      </c>
      <c r="AH243" s="173">
        <f t="shared" si="98"/>
        <v>7.38</v>
      </c>
      <c r="AI243" s="173">
        <f t="shared" si="98"/>
        <v>7.5</v>
      </c>
      <c r="AJ243" s="173">
        <f t="shared" si="98"/>
        <v>7.31</v>
      </c>
      <c r="AK243" s="173">
        <f t="shared" si="98"/>
        <v>7.18</v>
      </c>
      <c r="AL243" s="173" t="str">
        <f t="shared" si="98"/>
        <v/>
      </c>
      <c r="AM243" s="173" t="str">
        <f t="shared" si="98"/>
        <v/>
      </c>
      <c r="AN243" s="173" t="str">
        <f t="shared" si="98"/>
        <v/>
      </c>
      <c r="AO243" s="173" t="str">
        <f t="shared" si="98"/>
        <v/>
      </c>
      <c r="AP243" s="173" t="str">
        <f t="shared" si="98"/>
        <v/>
      </c>
      <c r="AQ243" s="170"/>
      <c r="AR243" s="170"/>
    </row>
    <row r="244" ht="12.75" customHeight="1">
      <c r="A244" s="170"/>
      <c r="B244" s="170"/>
      <c r="C244" s="140" t="str">
        <f t="shared" ref="C244:D244" si="99">C51</f>
        <v>Brighton</v>
      </c>
      <c r="D244" s="140" t="str">
        <f t="shared" si="99"/>
        <v>Newcastle</v>
      </c>
      <c r="E244" s="173">
        <f t="shared" ref="E244:AP244" si="100">IF(E$195&lt;=38,ROUND(SUMIFS($E51:$AP51,$E$2:$AP$2,"&lt;="&amp;E$195,$E$2:$AP$2,"&gt;="&amp;E$194),2),"")</f>
        <v>6.82</v>
      </c>
      <c r="F244" s="173">
        <f t="shared" si="100"/>
        <v>7.09</v>
      </c>
      <c r="G244" s="173">
        <f t="shared" si="100"/>
        <v>7.76</v>
      </c>
      <c r="H244" s="173">
        <f t="shared" si="100"/>
        <v>8.04</v>
      </c>
      <c r="I244" s="173">
        <f t="shared" si="100"/>
        <v>7.63</v>
      </c>
      <c r="J244" s="173">
        <f t="shared" si="100"/>
        <v>7.71</v>
      </c>
      <c r="K244" s="173">
        <f t="shared" si="100"/>
        <v>7.87</v>
      </c>
      <c r="L244" s="173">
        <f t="shared" si="100"/>
        <v>7.87</v>
      </c>
      <c r="M244" s="173">
        <f t="shared" si="100"/>
        <v>7.87</v>
      </c>
      <c r="N244" s="173">
        <f t="shared" si="100"/>
        <v>7.83</v>
      </c>
      <c r="O244" s="173">
        <f t="shared" si="100"/>
        <v>7.62</v>
      </c>
      <c r="P244" s="173">
        <f t="shared" si="100"/>
        <v>7.31</v>
      </c>
      <c r="Q244" s="173">
        <f t="shared" si="100"/>
        <v>7.57</v>
      </c>
      <c r="R244" s="173">
        <f t="shared" si="100"/>
        <v>7.29</v>
      </c>
      <c r="S244" s="173">
        <f t="shared" si="100"/>
        <v>7.06</v>
      </c>
      <c r="T244" s="173">
        <f t="shared" si="100"/>
        <v>6.98</v>
      </c>
      <c r="U244" s="173">
        <f t="shared" si="100"/>
        <v>7.21</v>
      </c>
      <c r="V244" s="173">
        <f t="shared" si="100"/>
        <v>7.4</v>
      </c>
      <c r="W244" s="173">
        <f t="shared" si="100"/>
        <v>6.96</v>
      </c>
      <c r="X244" s="173">
        <f t="shared" si="100"/>
        <v>7.04</v>
      </c>
      <c r="Y244" s="173">
        <f t="shared" si="100"/>
        <v>6.73</v>
      </c>
      <c r="Z244" s="173">
        <f t="shared" si="100"/>
        <v>7.01</v>
      </c>
      <c r="AA244" s="173">
        <f t="shared" si="100"/>
        <v>6.77</v>
      </c>
      <c r="AB244" s="173">
        <f t="shared" si="100"/>
        <v>6.9</v>
      </c>
      <c r="AC244" s="173">
        <f t="shared" si="100"/>
        <v>7.27</v>
      </c>
      <c r="AD244" s="173">
        <f t="shared" si="100"/>
        <v>7.15</v>
      </c>
      <c r="AE244" s="173">
        <f t="shared" si="100"/>
        <v>7.23</v>
      </c>
      <c r="AF244" s="173">
        <f t="shared" si="100"/>
        <v>7.03</v>
      </c>
      <c r="AG244" s="173">
        <f t="shared" si="100"/>
        <v>7.39</v>
      </c>
      <c r="AH244" s="173">
        <f t="shared" si="100"/>
        <v>7.27</v>
      </c>
      <c r="AI244" s="173">
        <f t="shared" si="100"/>
        <v>7.03</v>
      </c>
      <c r="AJ244" s="173">
        <f t="shared" si="100"/>
        <v>6.95</v>
      </c>
      <c r="AK244" s="173">
        <f t="shared" si="100"/>
        <v>6.82</v>
      </c>
      <c r="AL244" s="173" t="str">
        <f t="shared" si="100"/>
        <v/>
      </c>
      <c r="AM244" s="173" t="str">
        <f t="shared" si="100"/>
        <v/>
      </c>
      <c r="AN244" s="173" t="str">
        <f t="shared" si="100"/>
        <v/>
      </c>
      <c r="AO244" s="173" t="str">
        <f t="shared" si="100"/>
        <v/>
      </c>
      <c r="AP244" s="173" t="str">
        <f t="shared" si="100"/>
        <v/>
      </c>
      <c r="AQ244" s="170"/>
      <c r="AR244" s="170"/>
    </row>
    <row r="245" ht="12.75" customHeight="1">
      <c r="A245" s="170"/>
      <c r="B245" s="170"/>
      <c r="C245" s="140" t="str">
        <f t="shared" ref="C245:D245" si="101">C52</f>
        <v>Brighton</v>
      </c>
      <c r="D245" s="140" t="str">
        <f t="shared" si="101"/>
        <v>Southampton</v>
      </c>
      <c r="E245" s="173">
        <f t="shared" ref="E245:AP245" si="102">IF(E$195&lt;=38,ROUND(SUMIFS($E52:$AP52,$E$2:$AP$2,"&lt;="&amp;E$195,$E$2:$AP$2,"&gt;="&amp;E$194),2),"")</f>
        <v>6.98</v>
      </c>
      <c r="F245" s="173">
        <f t="shared" si="102"/>
        <v>6.86</v>
      </c>
      <c r="G245" s="173">
        <f t="shared" si="102"/>
        <v>7.65</v>
      </c>
      <c r="H245" s="173">
        <f t="shared" si="102"/>
        <v>7.33</v>
      </c>
      <c r="I245" s="173">
        <f t="shared" si="102"/>
        <v>7.03</v>
      </c>
      <c r="J245" s="173">
        <f t="shared" si="102"/>
        <v>6.76</v>
      </c>
      <c r="K245" s="173">
        <f t="shared" si="102"/>
        <v>7.27</v>
      </c>
      <c r="L245" s="173">
        <f t="shared" si="102"/>
        <v>7.66</v>
      </c>
      <c r="M245" s="173">
        <f t="shared" si="102"/>
        <v>6.99</v>
      </c>
      <c r="N245" s="173">
        <f t="shared" si="102"/>
        <v>6.92</v>
      </c>
      <c r="O245" s="173">
        <f t="shared" si="102"/>
        <v>6.72</v>
      </c>
      <c r="P245" s="173">
        <f t="shared" si="102"/>
        <v>7.07</v>
      </c>
      <c r="Q245" s="173">
        <f t="shared" si="102"/>
        <v>6.95</v>
      </c>
      <c r="R245" s="173">
        <f t="shared" si="102"/>
        <v>7.11</v>
      </c>
      <c r="S245" s="173">
        <f t="shared" si="102"/>
        <v>7.54</v>
      </c>
      <c r="T245" s="173">
        <f t="shared" si="102"/>
        <v>7.46</v>
      </c>
      <c r="U245" s="173">
        <f t="shared" si="102"/>
        <v>7.58</v>
      </c>
      <c r="V245" s="173">
        <f t="shared" si="102"/>
        <v>7.78</v>
      </c>
      <c r="W245" s="173">
        <f t="shared" si="102"/>
        <v>7.7</v>
      </c>
      <c r="X245" s="173">
        <f t="shared" si="102"/>
        <v>7.35</v>
      </c>
      <c r="Y245" s="173">
        <f t="shared" si="102"/>
        <v>7.1</v>
      </c>
      <c r="Z245" s="173">
        <f t="shared" si="102"/>
        <v>6.87</v>
      </c>
      <c r="AA245" s="173">
        <f t="shared" si="102"/>
        <v>7.24</v>
      </c>
      <c r="AB245" s="173">
        <f t="shared" si="102"/>
        <v>7.13</v>
      </c>
      <c r="AC245" s="173">
        <f t="shared" si="102"/>
        <v>7.09</v>
      </c>
      <c r="AD245" s="173">
        <f t="shared" si="102"/>
        <v>7.01</v>
      </c>
      <c r="AE245" s="173">
        <f t="shared" si="102"/>
        <v>7.02</v>
      </c>
      <c r="AF245" s="173">
        <f t="shared" si="102"/>
        <v>7.33</v>
      </c>
      <c r="AG245" s="173">
        <f t="shared" si="102"/>
        <v>7.07</v>
      </c>
      <c r="AH245" s="173">
        <f t="shared" si="102"/>
        <v>6.88</v>
      </c>
      <c r="AI245" s="173">
        <f t="shared" si="102"/>
        <v>7.03</v>
      </c>
      <c r="AJ245" s="173">
        <f t="shared" si="102"/>
        <v>6.84</v>
      </c>
      <c r="AK245" s="173">
        <f t="shared" si="102"/>
        <v>6.96</v>
      </c>
      <c r="AL245" s="173" t="str">
        <f t="shared" si="102"/>
        <v/>
      </c>
      <c r="AM245" s="173" t="str">
        <f t="shared" si="102"/>
        <v/>
      </c>
      <c r="AN245" s="173" t="str">
        <f t="shared" si="102"/>
        <v/>
      </c>
      <c r="AO245" s="173" t="str">
        <f t="shared" si="102"/>
        <v/>
      </c>
      <c r="AP245" s="173" t="str">
        <f t="shared" si="102"/>
        <v/>
      </c>
      <c r="AQ245" s="170"/>
      <c r="AR245" s="170"/>
    </row>
    <row r="246" ht="12.75" customHeight="1">
      <c r="A246" s="170"/>
      <c r="B246" s="170"/>
      <c r="C246" s="140" t="str">
        <f t="shared" ref="C246:D246" si="103">C53</f>
        <v>Brighton</v>
      </c>
      <c r="D246" s="140" t="str">
        <f t="shared" si="103"/>
        <v>Tottenham</v>
      </c>
      <c r="E246" s="173">
        <f t="shared" ref="E246:AP246" si="104">IF(E$195&lt;=38,ROUND(SUMIFS($E53:$AP53,$E$2:$AP$2,"&lt;="&amp;E$195,$E$2:$AP$2,"&gt;="&amp;E$194),2),"")</f>
        <v>6.65</v>
      </c>
      <c r="F246" s="173">
        <f t="shared" si="104"/>
        <v>6.41</v>
      </c>
      <c r="G246" s="173">
        <f t="shared" si="104"/>
        <v>6.58</v>
      </c>
      <c r="H246" s="173">
        <f t="shared" si="104"/>
        <v>7.21</v>
      </c>
      <c r="I246" s="173">
        <f t="shared" si="104"/>
        <v>6.81</v>
      </c>
      <c r="J246" s="173">
        <f t="shared" si="104"/>
        <v>6.81</v>
      </c>
      <c r="K246" s="173">
        <f t="shared" si="104"/>
        <v>6.89</v>
      </c>
      <c r="L246" s="173">
        <f t="shared" si="104"/>
        <v>7.4</v>
      </c>
      <c r="M246" s="173">
        <f t="shared" si="104"/>
        <v>6.73</v>
      </c>
      <c r="N246" s="173">
        <f t="shared" si="104"/>
        <v>6.89</v>
      </c>
      <c r="O246" s="173">
        <f t="shared" si="104"/>
        <v>6.68</v>
      </c>
      <c r="P246" s="173">
        <f t="shared" si="104"/>
        <v>6.44</v>
      </c>
      <c r="Q246" s="173">
        <f t="shared" si="104"/>
        <v>6.56</v>
      </c>
      <c r="R246" s="173">
        <f t="shared" si="104"/>
        <v>6.29</v>
      </c>
      <c r="S246" s="173">
        <f t="shared" si="104"/>
        <v>6.72</v>
      </c>
      <c r="T246" s="173">
        <f t="shared" si="104"/>
        <v>6.56</v>
      </c>
      <c r="U246" s="173">
        <f t="shared" si="104"/>
        <v>6.8</v>
      </c>
      <c r="V246" s="173">
        <f t="shared" si="104"/>
        <v>6.97</v>
      </c>
      <c r="W246" s="173">
        <f t="shared" si="104"/>
        <v>7.09</v>
      </c>
      <c r="X246" s="173">
        <f t="shared" si="104"/>
        <v>7.17</v>
      </c>
      <c r="Y246" s="173">
        <f t="shared" si="104"/>
        <v>7.25</v>
      </c>
      <c r="Z246" s="173">
        <f t="shared" si="104"/>
        <v>6.89</v>
      </c>
      <c r="AA246" s="173">
        <f t="shared" si="104"/>
        <v>6.66</v>
      </c>
      <c r="AB246" s="173">
        <f t="shared" si="104"/>
        <v>6.92</v>
      </c>
      <c r="AC246" s="173">
        <f t="shared" si="104"/>
        <v>6.68</v>
      </c>
      <c r="AD246" s="173">
        <f t="shared" si="104"/>
        <v>6.55</v>
      </c>
      <c r="AE246" s="173">
        <f t="shared" si="104"/>
        <v>6.24</v>
      </c>
      <c r="AF246" s="173">
        <f t="shared" si="104"/>
        <v>6.71</v>
      </c>
      <c r="AG246" s="173">
        <f t="shared" si="104"/>
        <v>7.14</v>
      </c>
      <c r="AH246" s="173">
        <f t="shared" si="104"/>
        <v>6.95</v>
      </c>
      <c r="AI246" s="173">
        <f t="shared" si="104"/>
        <v>7.54</v>
      </c>
      <c r="AJ246" s="173">
        <f t="shared" si="104"/>
        <v>7.55</v>
      </c>
      <c r="AK246" s="173">
        <f t="shared" si="104"/>
        <v>7.78</v>
      </c>
      <c r="AL246" s="173" t="str">
        <f t="shared" si="104"/>
        <v/>
      </c>
      <c r="AM246" s="173" t="str">
        <f t="shared" si="104"/>
        <v/>
      </c>
      <c r="AN246" s="173" t="str">
        <f t="shared" si="104"/>
        <v/>
      </c>
      <c r="AO246" s="173" t="str">
        <f t="shared" si="104"/>
        <v/>
      </c>
      <c r="AP246" s="173" t="str">
        <f t="shared" si="104"/>
        <v/>
      </c>
      <c r="AQ246" s="170"/>
      <c r="AR246" s="170"/>
    </row>
    <row r="247" ht="12.75" customHeight="1">
      <c r="A247" s="170"/>
      <c r="B247" s="170"/>
      <c r="C247" s="140" t="str">
        <f t="shared" ref="C247:D247" si="105">C54</f>
        <v>Brighton</v>
      </c>
      <c r="D247" s="140" t="str">
        <f t="shared" si="105"/>
        <v>Watford</v>
      </c>
      <c r="E247" s="173">
        <f t="shared" ref="E247:AP247" si="106">IF(E$195&lt;=38,ROUND(SUMIFS($E54:$AP54,$E$2:$AP$2,"&lt;="&amp;E$195,$E$2:$AP$2,"&gt;="&amp;E$194),2),"")</f>
        <v>6.6</v>
      </c>
      <c r="F247" s="173">
        <f t="shared" si="106"/>
        <v>6.17</v>
      </c>
      <c r="G247" s="173">
        <f t="shared" si="106"/>
        <v>7.07</v>
      </c>
      <c r="H247" s="173">
        <f t="shared" si="106"/>
        <v>7.07</v>
      </c>
      <c r="I247" s="173">
        <f t="shared" si="106"/>
        <v>6.9</v>
      </c>
      <c r="J247" s="173">
        <f t="shared" si="106"/>
        <v>6.74</v>
      </c>
      <c r="K247" s="173">
        <f t="shared" si="106"/>
        <v>6.72</v>
      </c>
      <c r="L247" s="173">
        <f t="shared" si="106"/>
        <v>7.43</v>
      </c>
      <c r="M247" s="173">
        <f t="shared" si="106"/>
        <v>6.76</v>
      </c>
      <c r="N247" s="173">
        <f t="shared" si="106"/>
        <v>6.76</v>
      </c>
      <c r="O247" s="173">
        <f t="shared" si="106"/>
        <v>6.33</v>
      </c>
      <c r="P247" s="173">
        <f t="shared" si="106"/>
        <v>6.63</v>
      </c>
      <c r="Q247" s="173">
        <f t="shared" si="106"/>
        <v>6.79</v>
      </c>
      <c r="R247" s="173">
        <f t="shared" si="106"/>
        <v>6.51</v>
      </c>
      <c r="S247" s="173">
        <f t="shared" si="106"/>
        <v>6.95</v>
      </c>
      <c r="T247" s="173">
        <f t="shared" si="106"/>
        <v>7.03</v>
      </c>
      <c r="U247" s="173">
        <f t="shared" si="106"/>
        <v>7.26</v>
      </c>
      <c r="V247" s="173">
        <f t="shared" si="106"/>
        <v>6.95</v>
      </c>
      <c r="W247" s="173">
        <f t="shared" si="106"/>
        <v>6.82</v>
      </c>
      <c r="X247" s="173">
        <f t="shared" si="106"/>
        <v>6.89</v>
      </c>
      <c r="Y247" s="173">
        <f t="shared" si="106"/>
        <v>6.89</v>
      </c>
      <c r="Z247" s="173">
        <f t="shared" si="106"/>
        <v>6.69</v>
      </c>
      <c r="AA247" s="173">
        <f t="shared" si="106"/>
        <v>6.46</v>
      </c>
      <c r="AB247" s="173">
        <f t="shared" si="106"/>
        <v>7.09</v>
      </c>
      <c r="AC247" s="173">
        <f t="shared" si="106"/>
        <v>7.11</v>
      </c>
      <c r="AD247" s="173">
        <f t="shared" si="106"/>
        <v>6.99</v>
      </c>
      <c r="AE247" s="173">
        <f t="shared" si="106"/>
        <v>6.75</v>
      </c>
      <c r="AF247" s="173">
        <f t="shared" si="106"/>
        <v>7.25</v>
      </c>
      <c r="AG247" s="173">
        <f t="shared" si="106"/>
        <v>7.61</v>
      </c>
      <c r="AH247" s="173">
        <f t="shared" si="106"/>
        <v>7.21</v>
      </c>
      <c r="AI247" s="173">
        <f t="shared" si="106"/>
        <v>7.33</v>
      </c>
      <c r="AJ247" s="173">
        <f t="shared" si="106"/>
        <v>6.94</v>
      </c>
      <c r="AK247" s="173">
        <f t="shared" si="106"/>
        <v>7.41</v>
      </c>
      <c r="AL247" s="173" t="str">
        <f t="shared" si="106"/>
        <v/>
      </c>
      <c r="AM247" s="173" t="str">
        <f t="shared" si="106"/>
        <v/>
      </c>
      <c r="AN247" s="173" t="str">
        <f t="shared" si="106"/>
        <v/>
      </c>
      <c r="AO247" s="173" t="str">
        <f t="shared" si="106"/>
        <v/>
      </c>
      <c r="AP247" s="173" t="str">
        <f t="shared" si="106"/>
        <v/>
      </c>
      <c r="AQ247" s="170"/>
      <c r="AR247" s="170"/>
    </row>
    <row r="248" ht="12.75" customHeight="1">
      <c r="A248" s="170"/>
      <c r="B248" s="170"/>
      <c r="C248" s="140" t="str">
        <f t="shared" ref="C248:D248" si="107">C55</f>
        <v>Brighton</v>
      </c>
      <c r="D248" s="140" t="str">
        <f t="shared" si="107"/>
        <v>West Ham</v>
      </c>
      <c r="E248" s="173">
        <f t="shared" ref="E248:AP248" si="108">IF(E$195&lt;=38,ROUND(SUMIFS($E55:$AP55,$E$2:$AP$2,"&lt;="&amp;E$195,$E$2:$AP$2,"&gt;="&amp;E$194),2),"")</f>
        <v>6.58</v>
      </c>
      <c r="F248" s="173">
        <f t="shared" si="108"/>
        <v>6.11</v>
      </c>
      <c r="G248" s="173">
        <f t="shared" si="108"/>
        <v>6.54</v>
      </c>
      <c r="H248" s="173">
        <f t="shared" si="108"/>
        <v>6.54</v>
      </c>
      <c r="I248" s="173">
        <f t="shared" si="108"/>
        <v>6.14</v>
      </c>
      <c r="J248" s="173">
        <f t="shared" si="108"/>
        <v>5.98</v>
      </c>
      <c r="K248" s="173">
        <f t="shared" si="108"/>
        <v>6.1</v>
      </c>
      <c r="L248" s="173">
        <f t="shared" si="108"/>
        <v>6.84</v>
      </c>
      <c r="M248" s="173">
        <f t="shared" si="108"/>
        <v>6.18</v>
      </c>
      <c r="N248" s="173">
        <f t="shared" si="108"/>
        <v>6.56</v>
      </c>
      <c r="O248" s="173">
        <f t="shared" si="108"/>
        <v>6.59</v>
      </c>
      <c r="P248" s="173">
        <f t="shared" si="108"/>
        <v>6.77</v>
      </c>
      <c r="Q248" s="173">
        <f t="shared" si="108"/>
        <v>7.08</v>
      </c>
      <c r="R248" s="173">
        <f t="shared" si="108"/>
        <v>6.81</v>
      </c>
      <c r="S248" s="173">
        <f t="shared" si="108"/>
        <v>7.24</v>
      </c>
      <c r="T248" s="173">
        <f t="shared" si="108"/>
        <v>7.21</v>
      </c>
      <c r="U248" s="173">
        <f t="shared" si="108"/>
        <v>7.33</v>
      </c>
      <c r="V248" s="173">
        <f t="shared" si="108"/>
        <v>7.47</v>
      </c>
      <c r="W248" s="173">
        <f t="shared" si="108"/>
        <v>7.27</v>
      </c>
      <c r="X248" s="173">
        <f t="shared" si="108"/>
        <v>7.35</v>
      </c>
      <c r="Y248" s="173">
        <f t="shared" si="108"/>
        <v>7</v>
      </c>
      <c r="Z248" s="173">
        <f t="shared" si="108"/>
        <v>7.33</v>
      </c>
      <c r="AA248" s="173">
        <f t="shared" si="108"/>
        <v>6.98</v>
      </c>
      <c r="AB248" s="173">
        <f t="shared" si="108"/>
        <v>7.1</v>
      </c>
      <c r="AC248" s="173">
        <f t="shared" si="108"/>
        <v>7.06</v>
      </c>
      <c r="AD248" s="173">
        <f t="shared" si="108"/>
        <v>7.06</v>
      </c>
      <c r="AE248" s="173">
        <f t="shared" si="108"/>
        <v>7.41</v>
      </c>
      <c r="AF248" s="173">
        <f t="shared" si="108"/>
        <v>6.56</v>
      </c>
      <c r="AG248" s="173">
        <f t="shared" si="108"/>
        <v>6.92</v>
      </c>
      <c r="AH248" s="173">
        <f t="shared" si="108"/>
        <v>7.11</v>
      </c>
      <c r="AI248" s="173">
        <f t="shared" si="108"/>
        <v>7.23</v>
      </c>
      <c r="AJ248" s="173">
        <f t="shared" si="108"/>
        <v>7.11</v>
      </c>
      <c r="AK248" s="173">
        <f t="shared" si="108"/>
        <v>6.92</v>
      </c>
      <c r="AL248" s="173" t="str">
        <f t="shared" si="108"/>
        <v/>
      </c>
      <c r="AM248" s="173" t="str">
        <f t="shared" si="108"/>
        <v/>
      </c>
      <c r="AN248" s="173" t="str">
        <f t="shared" si="108"/>
        <v/>
      </c>
      <c r="AO248" s="173" t="str">
        <f t="shared" si="108"/>
        <v/>
      </c>
      <c r="AP248" s="173" t="str">
        <f t="shared" si="108"/>
        <v/>
      </c>
      <c r="AQ248" s="170"/>
      <c r="AR248" s="170"/>
    </row>
    <row r="249" ht="12.75" customHeight="1">
      <c r="A249" s="170"/>
      <c r="B249" s="170"/>
      <c r="C249" s="140" t="str">
        <f t="shared" ref="C249:D249" si="109">C56</f>
        <v>Brighton</v>
      </c>
      <c r="D249" s="140" t="str">
        <f t="shared" si="109"/>
        <v>Wolves</v>
      </c>
      <c r="E249" s="173">
        <f t="shared" ref="E249:AP249" si="110">IF(E$195&lt;=38,ROUND(SUMIFS($E56:$AP56,$E$2:$AP$2,"&lt;="&amp;E$195,$E$2:$AP$2,"&gt;="&amp;E$194),2),"")</f>
        <v>6.07</v>
      </c>
      <c r="F249" s="173">
        <f t="shared" si="110"/>
        <v>5.84</v>
      </c>
      <c r="G249" s="173">
        <f t="shared" si="110"/>
        <v>6.62</v>
      </c>
      <c r="H249" s="173">
        <f t="shared" si="110"/>
        <v>7.41</v>
      </c>
      <c r="I249" s="173">
        <f t="shared" si="110"/>
        <v>7</v>
      </c>
      <c r="J249" s="173">
        <f t="shared" si="110"/>
        <v>6.84</v>
      </c>
      <c r="K249" s="173">
        <f t="shared" si="110"/>
        <v>7.04</v>
      </c>
      <c r="L249" s="173">
        <f t="shared" si="110"/>
        <v>7.35</v>
      </c>
      <c r="M249" s="173">
        <f t="shared" si="110"/>
        <v>6.68</v>
      </c>
      <c r="N249" s="173">
        <f t="shared" si="110"/>
        <v>6.49</v>
      </c>
      <c r="O249" s="173">
        <f t="shared" si="110"/>
        <v>6.09</v>
      </c>
      <c r="P249" s="173">
        <f t="shared" si="110"/>
        <v>6.44</v>
      </c>
      <c r="Q249" s="173">
        <f t="shared" si="110"/>
        <v>6.64</v>
      </c>
      <c r="R249" s="173">
        <f t="shared" si="110"/>
        <v>6.37</v>
      </c>
      <c r="S249" s="173">
        <f t="shared" si="110"/>
        <v>6.8</v>
      </c>
      <c r="T249" s="173">
        <f t="shared" si="110"/>
        <v>6.8</v>
      </c>
      <c r="U249" s="173">
        <f t="shared" si="110"/>
        <v>7.23</v>
      </c>
      <c r="V249" s="173">
        <f t="shared" si="110"/>
        <v>7.5</v>
      </c>
      <c r="W249" s="173">
        <f t="shared" si="110"/>
        <v>7.98</v>
      </c>
      <c r="X249" s="173">
        <f t="shared" si="110"/>
        <v>8.06</v>
      </c>
      <c r="Y249" s="173">
        <f t="shared" si="110"/>
        <v>7.82</v>
      </c>
      <c r="Z249" s="173">
        <f t="shared" si="110"/>
        <v>7.9</v>
      </c>
      <c r="AA249" s="173">
        <f t="shared" si="110"/>
        <v>7.78</v>
      </c>
      <c r="AB249" s="173">
        <f t="shared" si="110"/>
        <v>7.58</v>
      </c>
      <c r="AC249" s="173">
        <f t="shared" si="110"/>
        <v>6.99</v>
      </c>
      <c r="AD249" s="173">
        <f t="shared" si="110"/>
        <v>6.92</v>
      </c>
      <c r="AE249" s="173">
        <f t="shared" si="110"/>
        <v>6.92</v>
      </c>
      <c r="AF249" s="173">
        <f t="shared" si="110"/>
        <v>6.48</v>
      </c>
      <c r="AG249" s="173">
        <f t="shared" si="110"/>
        <v>6.72</v>
      </c>
      <c r="AH249" s="173">
        <f t="shared" si="110"/>
        <v>6.56</v>
      </c>
      <c r="AI249" s="173">
        <f t="shared" si="110"/>
        <v>6.72</v>
      </c>
      <c r="AJ249" s="173">
        <f t="shared" si="110"/>
        <v>6.98</v>
      </c>
      <c r="AK249" s="173">
        <f t="shared" si="110"/>
        <v>6.31</v>
      </c>
      <c r="AL249" s="173" t="str">
        <f t="shared" si="110"/>
        <v/>
      </c>
      <c r="AM249" s="173" t="str">
        <f t="shared" si="110"/>
        <v/>
      </c>
      <c r="AN249" s="173" t="str">
        <f t="shared" si="110"/>
        <v/>
      </c>
      <c r="AO249" s="173" t="str">
        <f t="shared" si="110"/>
        <v/>
      </c>
      <c r="AP249" s="173" t="str">
        <f t="shared" si="110"/>
        <v/>
      </c>
      <c r="AQ249" s="170"/>
      <c r="AR249" s="170"/>
    </row>
    <row r="250" ht="12.75" customHeight="1">
      <c r="A250" s="170"/>
      <c r="B250" s="170"/>
      <c r="C250" s="140" t="str">
        <f t="shared" ref="C250:D250" si="111">C57</f>
        <v>Burnley</v>
      </c>
      <c r="D250" s="140" t="str">
        <f t="shared" si="111"/>
        <v>Cardiff</v>
      </c>
      <c r="E250" s="173">
        <f t="shared" ref="E250:AP250" si="112">IF(E$195&lt;=38,ROUND(SUMIFS($E57:$AP57,$E$2:$AP$2,"&lt;="&amp;E$195,$E$2:$AP$2,"&gt;="&amp;E$194),2),"")</f>
        <v>7.05</v>
      </c>
      <c r="F250" s="173">
        <f t="shared" si="112"/>
        <v>6.85</v>
      </c>
      <c r="G250" s="173">
        <f t="shared" si="112"/>
        <v>6.85</v>
      </c>
      <c r="H250" s="173">
        <f t="shared" si="112"/>
        <v>7.29</v>
      </c>
      <c r="I250" s="173">
        <f t="shared" si="112"/>
        <v>6.93</v>
      </c>
      <c r="J250" s="173">
        <f t="shared" si="112"/>
        <v>7.33</v>
      </c>
      <c r="K250" s="173">
        <f t="shared" si="112"/>
        <v>7.25</v>
      </c>
      <c r="L250" s="173">
        <f t="shared" si="112"/>
        <v>7.45</v>
      </c>
      <c r="M250" s="173">
        <f t="shared" si="112"/>
        <v>7.22</v>
      </c>
      <c r="N250" s="173">
        <f t="shared" si="112"/>
        <v>6.84</v>
      </c>
      <c r="O250" s="173">
        <f t="shared" si="112"/>
        <v>7.16</v>
      </c>
      <c r="P250" s="173">
        <f t="shared" si="112"/>
        <v>6.88</v>
      </c>
      <c r="Q250" s="173">
        <f t="shared" si="112"/>
        <v>6.53</v>
      </c>
      <c r="R250" s="173">
        <f t="shared" si="112"/>
        <v>6.77</v>
      </c>
      <c r="S250" s="173">
        <f t="shared" si="112"/>
        <v>7.35</v>
      </c>
      <c r="T250" s="173">
        <f t="shared" si="112"/>
        <v>7.23</v>
      </c>
      <c r="U250" s="173">
        <f t="shared" si="112"/>
        <v>7.53</v>
      </c>
      <c r="V250" s="173">
        <f t="shared" si="112"/>
        <v>7.53</v>
      </c>
      <c r="W250" s="173">
        <f t="shared" si="112"/>
        <v>7.53</v>
      </c>
      <c r="X250" s="173">
        <f t="shared" si="112"/>
        <v>7.33</v>
      </c>
      <c r="Y250" s="173">
        <f t="shared" si="112"/>
        <v>6.7</v>
      </c>
      <c r="Z250" s="173">
        <f t="shared" si="112"/>
        <v>7.02</v>
      </c>
      <c r="AA250" s="173">
        <f t="shared" si="112"/>
        <v>6.95</v>
      </c>
      <c r="AB250" s="173">
        <f t="shared" si="112"/>
        <v>6.84</v>
      </c>
      <c r="AC250" s="173">
        <f t="shared" si="112"/>
        <v>7.7</v>
      </c>
      <c r="AD250" s="173">
        <f t="shared" si="112"/>
        <v>7.98</v>
      </c>
      <c r="AE250" s="173">
        <f t="shared" si="112"/>
        <v>8.02</v>
      </c>
      <c r="AF250" s="173">
        <f t="shared" si="112"/>
        <v>7.91</v>
      </c>
      <c r="AG250" s="173">
        <f t="shared" si="112"/>
        <v>7.66</v>
      </c>
      <c r="AH250" s="173">
        <f t="shared" si="112"/>
        <v>7.66</v>
      </c>
      <c r="AI250" s="173">
        <f t="shared" si="112"/>
        <v>7.05</v>
      </c>
      <c r="AJ250" s="173">
        <f t="shared" si="112"/>
        <v>6.66</v>
      </c>
      <c r="AK250" s="173">
        <f t="shared" si="112"/>
        <v>6.81</v>
      </c>
      <c r="AL250" s="173" t="str">
        <f t="shared" si="112"/>
        <v/>
      </c>
      <c r="AM250" s="173" t="str">
        <f t="shared" si="112"/>
        <v/>
      </c>
      <c r="AN250" s="173" t="str">
        <f t="shared" si="112"/>
        <v/>
      </c>
      <c r="AO250" s="173" t="str">
        <f t="shared" si="112"/>
        <v/>
      </c>
      <c r="AP250" s="173" t="str">
        <f t="shared" si="112"/>
        <v/>
      </c>
      <c r="AQ250" s="170"/>
      <c r="AR250" s="170"/>
    </row>
    <row r="251" ht="12.75" customHeight="1">
      <c r="A251" s="170"/>
      <c r="B251" s="170"/>
      <c r="C251" s="140" t="str">
        <f t="shared" ref="C251:D251" si="113">C58</f>
        <v>Burnley</v>
      </c>
      <c r="D251" s="140" t="str">
        <f t="shared" si="113"/>
        <v>Chelsea</v>
      </c>
      <c r="E251" s="173">
        <f t="shared" ref="E251:AP251" si="114">IF(E$195&lt;=38,ROUND(SUMIFS($E58:$AP58,$E$2:$AP$2,"&lt;="&amp;E$195,$E$2:$AP$2,"&gt;="&amp;E$194),2),"")</f>
        <v>6.96</v>
      </c>
      <c r="F251" s="173">
        <f t="shared" si="114"/>
        <v>7.04</v>
      </c>
      <c r="G251" s="173">
        <f t="shared" si="114"/>
        <v>7.04</v>
      </c>
      <c r="H251" s="173">
        <f t="shared" si="114"/>
        <v>6.75</v>
      </c>
      <c r="I251" s="173">
        <f t="shared" si="114"/>
        <v>6.4</v>
      </c>
      <c r="J251" s="173">
        <f t="shared" si="114"/>
        <v>6.33</v>
      </c>
      <c r="K251" s="173">
        <f t="shared" si="114"/>
        <v>6.52</v>
      </c>
      <c r="L251" s="173">
        <f t="shared" si="114"/>
        <v>6.6</v>
      </c>
      <c r="M251" s="173">
        <f t="shared" si="114"/>
        <v>6.78</v>
      </c>
      <c r="N251" s="173">
        <f t="shared" si="114"/>
        <v>7.13</v>
      </c>
      <c r="O251" s="173">
        <f t="shared" si="114"/>
        <v>7.41</v>
      </c>
      <c r="P251" s="173">
        <f t="shared" si="114"/>
        <v>7.29</v>
      </c>
      <c r="Q251" s="173">
        <f t="shared" si="114"/>
        <v>7.37</v>
      </c>
      <c r="R251" s="173">
        <f t="shared" si="114"/>
        <v>7.61</v>
      </c>
      <c r="S251" s="173">
        <f t="shared" si="114"/>
        <v>7.78</v>
      </c>
      <c r="T251" s="173">
        <f t="shared" si="114"/>
        <v>7.86</v>
      </c>
      <c r="U251" s="173">
        <f t="shared" si="114"/>
        <v>8.19</v>
      </c>
      <c r="V251" s="173">
        <f t="shared" si="114"/>
        <v>8.43</v>
      </c>
      <c r="W251" s="173">
        <f t="shared" si="114"/>
        <v>8.12</v>
      </c>
      <c r="X251" s="173">
        <f t="shared" si="114"/>
        <v>8</v>
      </c>
      <c r="Y251" s="173">
        <f t="shared" si="114"/>
        <v>7.33</v>
      </c>
      <c r="Z251" s="173">
        <f t="shared" si="114"/>
        <v>7.29</v>
      </c>
      <c r="AA251" s="173">
        <f t="shared" si="114"/>
        <v>6.6</v>
      </c>
      <c r="AB251" s="173">
        <f t="shared" si="114"/>
        <v>6.48</v>
      </c>
      <c r="AC251" s="173">
        <f t="shared" si="114"/>
        <v>6.37</v>
      </c>
      <c r="AD251" s="173">
        <f t="shared" si="114"/>
        <v>6.57</v>
      </c>
      <c r="AE251" s="173">
        <f t="shared" si="114"/>
        <v>6.66</v>
      </c>
      <c r="AF251" s="173">
        <f t="shared" si="114"/>
        <v>7.17</v>
      </c>
      <c r="AG251" s="173">
        <f t="shared" si="114"/>
        <v>7.55</v>
      </c>
      <c r="AH251" s="173">
        <f t="shared" si="114"/>
        <v>7.32</v>
      </c>
      <c r="AI251" s="173">
        <f t="shared" si="114"/>
        <v>6.76</v>
      </c>
      <c r="AJ251" s="173">
        <f t="shared" si="114"/>
        <v>6.56</v>
      </c>
      <c r="AK251" s="173">
        <f t="shared" si="114"/>
        <v>6.71</v>
      </c>
      <c r="AL251" s="173" t="str">
        <f t="shared" si="114"/>
        <v/>
      </c>
      <c r="AM251" s="173" t="str">
        <f t="shared" si="114"/>
        <v/>
      </c>
      <c r="AN251" s="173" t="str">
        <f t="shared" si="114"/>
        <v/>
      </c>
      <c r="AO251" s="173" t="str">
        <f t="shared" si="114"/>
        <v/>
      </c>
      <c r="AP251" s="173" t="str">
        <f t="shared" si="114"/>
        <v/>
      </c>
      <c r="AQ251" s="170"/>
      <c r="AR251" s="170"/>
    </row>
    <row r="252" ht="12.75" customHeight="1">
      <c r="A252" s="170"/>
      <c r="B252" s="170"/>
      <c r="C252" s="140" t="str">
        <f t="shared" ref="C252:D252" si="115">C59</f>
        <v>Burnley</v>
      </c>
      <c r="D252" s="140" t="str">
        <f t="shared" si="115"/>
        <v>Crystal Palace</v>
      </c>
      <c r="E252" s="173">
        <f t="shared" ref="E252:AP252" si="116">IF(E$195&lt;=38,ROUND(SUMIFS($E59:$AP59,$E$2:$AP$2,"&lt;="&amp;E$195,$E$2:$AP$2,"&gt;="&amp;E$194),2),"")</f>
        <v>7.05</v>
      </c>
      <c r="F252" s="173">
        <f t="shared" si="116"/>
        <v>7.19</v>
      </c>
      <c r="G252" s="173">
        <f t="shared" si="116"/>
        <v>7.19</v>
      </c>
      <c r="H252" s="173">
        <f t="shared" si="116"/>
        <v>6.84</v>
      </c>
      <c r="I252" s="173">
        <f t="shared" si="116"/>
        <v>6.88</v>
      </c>
      <c r="J252" s="173">
        <f t="shared" si="116"/>
        <v>6.8</v>
      </c>
      <c r="K252" s="173">
        <f t="shared" si="116"/>
        <v>6.44</v>
      </c>
      <c r="L252" s="173">
        <f t="shared" si="116"/>
        <v>6.44</v>
      </c>
      <c r="M252" s="173">
        <f t="shared" si="116"/>
        <v>6.21</v>
      </c>
      <c r="N252" s="173">
        <f t="shared" si="116"/>
        <v>6.44</v>
      </c>
      <c r="O252" s="173">
        <f t="shared" si="116"/>
        <v>6.37</v>
      </c>
      <c r="P252" s="173">
        <f t="shared" si="116"/>
        <v>6.84</v>
      </c>
      <c r="Q252" s="173">
        <f t="shared" si="116"/>
        <v>6.76</v>
      </c>
      <c r="R252" s="173">
        <f t="shared" si="116"/>
        <v>6.99</v>
      </c>
      <c r="S252" s="173">
        <f t="shared" si="116"/>
        <v>7.58</v>
      </c>
      <c r="T252" s="173">
        <f t="shared" si="116"/>
        <v>7.58</v>
      </c>
      <c r="U252" s="173">
        <f t="shared" si="116"/>
        <v>7.92</v>
      </c>
      <c r="V252" s="173">
        <f t="shared" si="116"/>
        <v>7.65</v>
      </c>
      <c r="W252" s="173">
        <f t="shared" si="116"/>
        <v>7.88</v>
      </c>
      <c r="X252" s="173">
        <f t="shared" si="116"/>
        <v>7.94</v>
      </c>
      <c r="Y252" s="173">
        <f t="shared" si="116"/>
        <v>7.94</v>
      </c>
      <c r="Z252" s="173">
        <f t="shared" si="116"/>
        <v>7.71</v>
      </c>
      <c r="AA252" s="173">
        <f t="shared" si="116"/>
        <v>6.98</v>
      </c>
      <c r="AB252" s="173">
        <f t="shared" si="116"/>
        <v>6.86</v>
      </c>
      <c r="AC252" s="173">
        <f t="shared" si="116"/>
        <v>6.98</v>
      </c>
      <c r="AD252" s="173">
        <f t="shared" si="116"/>
        <v>6.99</v>
      </c>
      <c r="AE252" s="173">
        <f t="shared" si="116"/>
        <v>6.64</v>
      </c>
      <c r="AF252" s="173">
        <f t="shared" si="116"/>
        <v>6.95</v>
      </c>
      <c r="AG252" s="173">
        <f t="shared" si="116"/>
        <v>7.38</v>
      </c>
      <c r="AH252" s="173">
        <f t="shared" si="116"/>
        <v>7.06</v>
      </c>
      <c r="AI252" s="173">
        <f t="shared" si="116"/>
        <v>7.34</v>
      </c>
      <c r="AJ252" s="173">
        <f t="shared" si="116"/>
        <v>6.83</v>
      </c>
      <c r="AK252" s="173">
        <f t="shared" si="116"/>
        <v>6.75</v>
      </c>
      <c r="AL252" s="173" t="str">
        <f t="shared" si="116"/>
        <v/>
      </c>
      <c r="AM252" s="173" t="str">
        <f t="shared" si="116"/>
        <v/>
      </c>
      <c r="AN252" s="173" t="str">
        <f t="shared" si="116"/>
        <v/>
      </c>
      <c r="AO252" s="173" t="str">
        <f t="shared" si="116"/>
        <v/>
      </c>
      <c r="AP252" s="173" t="str">
        <f t="shared" si="116"/>
        <v/>
      </c>
      <c r="AQ252" s="170"/>
      <c r="AR252" s="170"/>
    </row>
    <row r="253" ht="12.75" customHeight="1">
      <c r="A253" s="170"/>
      <c r="B253" s="170"/>
      <c r="C253" s="140" t="str">
        <f t="shared" ref="C253:D253" si="117">C60</f>
        <v>Burnley</v>
      </c>
      <c r="D253" s="140" t="str">
        <f t="shared" si="117"/>
        <v>Everton</v>
      </c>
      <c r="E253" s="173">
        <f t="shared" ref="E253:AP253" si="118">IF(E$195&lt;=38,ROUND(SUMIFS($E60:$AP60,$E$2:$AP$2,"&lt;="&amp;E$195,$E$2:$AP$2,"&gt;="&amp;E$194),2),"")</f>
        <v>7.74</v>
      </c>
      <c r="F253" s="173">
        <f t="shared" si="118"/>
        <v>8.12</v>
      </c>
      <c r="G253" s="173">
        <f t="shared" si="118"/>
        <v>8.12</v>
      </c>
      <c r="H253" s="173">
        <f t="shared" si="118"/>
        <v>8.04</v>
      </c>
      <c r="I253" s="173">
        <f t="shared" si="118"/>
        <v>7.61</v>
      </c>
      <c r="J253" s="173">
        <f t="shared" si="118"/>
        <v>7.09</v>
      </c>
      <c r="K253" s="173">
        <f t="shared" si="118"/>
        <v>6.74</v>
      </c>
      <c r="L253" s="173">
        <f t="shared" si="118"/>
        <v>6.44</v>
      </c>
      <c r="M253" s="173">
        <f t="shared" si="118"/>
        <v>6.21</v>
      </c>
      <c r="N253" s="173">
        <f t="shared" si="118"/>
        <v>6.29</v>
      </c>
      <c r="O253" s="173">
        <f t="shared" si="118"/>
        <v>6.72</v>
      </c>
      <c r="P253" s="173">
        <f t="shared" si="118"/>
        <v>6.21</v>
      </c>
      <c r="Q253" s="173">
        <f t="shared" si="118"/>
        <v>6.13</v>
      </c>
      <c r="R253" s="173">
        <f t="shared" si="118"/>
        <v>6.37</v>
      </c>
      <c r="S253" s="173">
        <f t="shared" si="118"/>
        <v>6.95</v>
      </c>
      <c r="T253" s="173">
        <f t="shared" si="118"/>
        <v>7.27</v>
      </c>
      <c r="U253" s="173">
        <f t="shared" si="118"/>
        <v>7.45</v>
      </c>
      <c r="V253" s="173">
        <f t="shared" si="118"/>
        <v>8.04</v>
      </c>
      <c r="W253" s="173">
        <f t="shared" si="118"/>
        <v>8.23</v>
      </c>
      <c r="X253" s="173">
        <f t="shared" si="118"/>
        <v>8</v>
      </c>
      <c r="Y253" s="173">
        <f t="shared" si="118"/>
        <v>7.57</v>
      </c>
      <c r="Z253" s="173">
        <f t="shared" si="118"/>
        <v>6.86</v>
      </c>
      <c r="AA253" s="173">
        <f t="shared" si="118"/>
        <v>6.36</v>
      </c>
      <c r="AB253" s="173">
        <f t="shared" si="118"/>
        <v>6.24</v>
      </c>
      <c r="AC253" s="173">
        <f t="shared" si="118"/>
        <v>5.93</v>
      </c>
      <c r="AD253" s="173">
        <f t="shared" si="118"/>
        <v>6.24</v>
      </c>
      <c r="AE253" s="173">
        <f t="shared" si="118"/>
        <v>6.09</v>
      </c>
      <c r="AF253" s="173">
        <f t="shared" si="118"/>
        <v>6.53</v>
      </c>
      <c r="AG253" s="173">
        <f t="shared" si="118"/>
        <v>6.72</v>
      </c>
      <c r="AH253" s="173">
        <f t="shared" si="118"/>
        <v>6.36</v>
      </c>
      <c r="AI253" s="173">
        <f t="shared" si="118"/>
        <v>6.76</v>
      </c>
      <c r="AJ253" s="173">
        <f t="shared" si="118"/>
        <v>6.13</v>
      </c>
      <c r="AK253" s="173">
        <f t="shared" si="118"/>
        <v>6.28</v>
      </c>
      <c r="AL253" s="173" t="str">
        <f t="shared" si="118"/>
        <v/>
      </c>
      <c r="AM253" s="173" t="str">
        <f t="shared" si="118"/>
        <v/>
      </c>
      <c r="AN253" s="173" t="str">
        <f t="shared" si="118"/>
        <v/>
      </c>
      <c r="AO253" s="173" t="str">
        <f t="shared" si="118"/>
        <v/>
      </c>
      <c r="AP253" s="173" t="str">
        <f t="shared" si="118"/>
        <v/>
      </c>
      <c r="AQ253" s="170"/>
      <c r="AR253" s="170"/>
    </row>
    <row r="254" ht="12.75" customHeight="1">
      <c r="A254" s="170"/>
      <c r="B254" s="170"/>
      <c r="C254" s="140" t="str">
        <f t="shared" ref="C254:D254" si="119">C61</f>
        <v>Burnley</v>
      </c>
      <c r="D254" s="140" t="str">
        <f t="shared" si="119"/>
        <v>Fulham</v>
      </c>
      <c r="E254" s="173">
        <f t="shared" ref="E254:AP254" si="120">IF(E$195&lt;=38,ROUND(SUMIFS($E61:$AP61,$E$2:$AP$2,"&lt;="&amp;E$195,$E$2:$AP$2,"&gt;="&amp;E$194),2),"")</f>
        <v>6.82</v>
      </c>
      <c r="F254" s="173">
        <f t="shared" si="120"/>
        <v>6.7</v>
      </c>
      <c r="G254" s="173">
        <f t="shared" si="120"/>
        <v>6.7</v>
      </c>
      <c r="H254" s="173">
        <f t="shared" si="120"/>
        <v>6.63</v>
      </c>
      <c r="I254" s="173">
        <f t="shared" si="120"/>
        <v>6.87</v>
      </c>
      <c r="J254" s="173">
        <f t="shared" si="120"/>
        <v>6.79</v>
      </c>
      <c r="K254" s="173">
        <f t="shared" si="120"/>
        <v>6.36</v>
      </c>
      <c r="L254" s="173">
        <f t="shared" si="120"/>
        <v>6.56</v>
      </c>
      <c r="M254" s="173">
        <f t="shared" si="120"/>
        <v>6.32</v>
      </c>
      <c r="N254" s="173">
        <f t="shared" si="120"/>
        <v>6.84</v>
      </c>
      <c r="O254" s="173">
        <f t="shared" si="120"/>
        <v>6.76</v>
      </c>
      <c r="P254" s="173">
        <f t="shared" si="120"/>
        <v>7.39</v>
      </c>
      <c r="Q254" s="173">
        <f t="shared" si="120"/>
        <v>7.31</v>
      </c>
      <c r="R254" s="173">
        <f t="shared" si="120"/>
        <v>7.54</v>
      </c>
      <c r="S254" s="173">
        <f t="shared" si="120"/>
        <v>8.13</v>
      </c>
      <c r="T254" s="173">
        <f t="shared" si="120"/>
        <v>7.62</v>
      </c>
      <c r="U254" s="173">
        <f t="shared" si="120"/>
        <v>7.96</v>
      </c>
      <c r="V254" s="173">
        <f t="shared" si="120"/>
        <v>7.53</v>
      </c>
      <c r="W254" s="173">
        <f t="shared" si="120"/>
        <v>7.88</v>
      </c>
      <c r="X254" s="173">
        <f t="shared" si="120"/>
        <v>7.64</v>
      </c>
      <c r="Y254" s="173">
        <f t="shared" si="120"/>
        <v>6.98</v>
      </c>
      <c r="Z254" s="173">
        <f t="shared" si="120"/>
        <v>7.02</v>
      </c>
      <c r="AA254" s="173">
        <f t="shared" si="120"/>
        <v>6.56</v>
      </c>
      <c r="AB254" s="173">
        <f t="shared" si="120"/>
        <v>6.44</v>
      </c>
      <c r="AC254" s="173">
        <f t="shared" si="120"/>
        <v>6.17</v>
      </c>
      <c r="AD254" s="173">
        <f t="shared" si="120"/>
        <v>6.48</v>
      </c>
      <c r="AE254" s="173">
        <f t="shared" si="120"/>
        <v>6.57</v>
      </c>
      <c r="AF254" s="173">
        <f t="shared" si="120"/>
        <v>6.77</v>
      </c>
      <c r="AG254" s="173">
        <f t="shared" si="120"/>
        <v>7.16</v>
      </c>
      <c r="AH254" s="173">
        <f t="shared" si="120"/>
        <v>7.24</v>
      </c>
      <c r="AI254" s="173">
        <f t="shared" si="120"/>
        <v>7.54</v>
      </c>
      <c r="AJ254" s="173">
        <f t="shared" si="120"/>
        <v>7.15</v>
      </c>
      <c r="AK254" s="173">
        <f t="shared" si="120"/>
        <v>7.3</v>
      </c>
      <c r="AL254" s="173" t="str">
        <f t="shared" si="120"/>
        <v/>
      </c>
      <c r="AM254" s="173" t="str">
        <f t="shared" si="120"/>
        <v/>
      </c>
      <c r="AN254" s="173" t="str">
        <f t="shared" si="120"/>
        <v/>
      </c>
      <c r="AO254" s="173" t="str">
        <f t="shared" si="120"/>
        <v/>
      </c>
      <c r="AP254" s="173" t="str">
        <f t="shared" si="120"/>
        <v/>
      </c>
      <c r="AQ254" s="170"/>
      <c r="AR254" s="170"/>
    </row>
    <row r="255" ht="12.75" customHeight="1">
      <c r="A255" s="170"/>
      <c r="B255" s="170"/>
      <c r="C255" s="140" t="str">
        <f t="shared" ref="C255:D255" si="121">C62</f>
        <v>Burnley</v>
      </c>
      <c r="D255" s="140" t="str">
        <f t="shared" si="121"/>
        <v>Huddersfield</v>
      </c>
      <c r="E255" s="173">
        <f t="shared" ref="E255:AP255" si="122">IF(E$195&lt;=38,ROUND(SUMIFS($E62:$AP62,$E$2:$AP$2,"&lt;="&amp;E$195,$E$2:$AP$2,"&gt;="&amp;E$194),2),"")</f>
        <v>6.67</v>
      </c>
      <c r="F255" s="173">
        <f t="shared" si="122"/>
        <v>6.63</v>
      </c>
      <c r="G255" s="173">
        <f t="shared" si="122"/>
        <v>6.63</v>
      </c>
      <c r="H255" s="173">
        <f t="shared" si="122"/>
        <v>6.56</v>
      </c>
      <c r="I255" s="173">
        <f t="shared" si="122"/>
        <v>6.91</v>
      </c>
      <c r="J255" s="173">
        <f t="shared" si="122"/>
        <v>7.29</v>
      </c>
      <c r="K255" s="173">
        <f t="shared" si="122"/>
        <v>7.72</v>
      </c>
      <c r="L255" s="173">
        <f t="shared" si="122"/>
        <v>7.92</v>
      </c>
      <c r="M255" s="173">
        <f t="shared" si="122"/>
        <v>7.76</v>
      </c>
      <c r="N255" s="173">
        <f t="shared" si="122"/>
        <v>7.84</v>
      </c>
      <c r="O255" s="173">
        <f t="shared" si="122"/>
        <v>7.76</v>
      </c>
      <c r="P255" s="173">
        <f t="shared" si="122"/>
        <v>7.47</v>
      </c>
      <c r="Q255" s="173">
        <f t="shared" si="122"/>
        <v>6.99</v>
      </c>
      <c r="R255" s="173">
        <f t="shared" si="122"/>
        <v>7.23</v>
      </c>
      <c r="S255" s="173">
        <f t="shared" si="122"/>
        <v>7.74</v>
      </c>
      <c r="T255" s="173">
        <f t="shared" si="122"/>
        <v>7.54</v>
      </c>
      <c r="U255" s="173">
        <f t="shared" si="122"/>
        <v>7.88</v>
      </c>
      <c r="V255" s="173">
        <f t="shared" si="122"/>
        <v>7.92</v>
      </c>
      <c r="W255" s="173">
        <f t="shared" si="122"/>
        <v>8.16</v>
      </c>
      <c r="X255" s="173">
        <f t="shared" si="122"/>
        <v>7.92</v>
      </c>
      <c r="Y255" s="173">
        <f t="shared" si="122"/>
        <v>7.49</v>
      </c>
      <c r="Z255" s="173">
        <f t="shared" si="122"/>
        <v>7.29</v>
      </c>
      <c r="AA255" s="173">
        <f t="shared" si="122"/>
        <v>6.88</v>
      </c>
      <c r="AB255" s="173">
        <f t="shared" si="122"/>
        <v>6.77</v>
      </c>
      <c r="AC255" s="173">
        <f t="shared" si="122"/>
        <v>6.57</v>
      </c>
      <c r="AD255" s="173">
        <f t="shared" si="122"/>
        <v>6.88</v>
      </c>
      <c r="AE255" s="173">
        <f t="shared" si="122"/>
        <v>6.73</v>
      </c>
      <c r="AF255" s="173">
        <f t="shared" si="122"/>
        <v>7.44</v>
      </c>
      <c r="AG255" s="173">
        <f t="shared" si="122"/>
        <v>7.54</v>
      </c>
      <c r="AH255" s="173">
        <f t="shared" si="122"/>
        <v>7.74</v>
      </c>
      <c r="AI255" s="173">
        <f t="shared" si="122"/>
        <v>7.03</v>
      </c>
      <c r="AJ255" s="173">
        <f t="shared" si="122"/>
        <v>6.4</v>
      </c>
      <c r="AK255" s="173">
        <f t="shared" si="122"/>
        <v>6.55</v>
      </c>
      <c r="AL255" s="173" t="str">
        <f t="shared" si="122"/>
        <v/>
      </c>
      <c r="AM255" s="173" t="str">
        <f t="shared" si="122"/>
        <v/>
      </c>
      <c r="AN255" s="173" t="str">
        <f t="shared" si="122"/>
        <v/>
      </c>
      <c r="AO255" s="173" t="str">
        <f t="shared" si="122"/>
        <v/>
      </c>
      <c r="AP255" s="173" t="str">
        <f t="shared" si="122"/>
        <v/>
      </c>
      <c r="AQ255" s="170"/>
      <c r="AR255" s="170"/>
    </row>
    <row r="256" ht="12.75" customHeight="1">
      <c r="A256" s="170"/>
      <c r="B256" s="170"/>
      <c r="C256" s="140" t="str">
        <f t="shared" ref="C256:D256" si="123">C63</f>
        <v>Burnley</v>
      </c>
      <c r="D256" s="140" t="str">
        <f t="shared" si="123"/>
        <v>Leicester</v>
      </c>
      <c r="E256" s="173">
        <f t="shared" ref="E256:AP256" si="124">IF(E$195&lt;=38,ROUND(SUMIFS($E63:$AP63,$E$2:$AP$2,"&lt;="&amp;E$195,$E$2:$AP$2,"&gt;="&amp;E$194),2),"")</f>
        <v>6.93</v>
      </c>
      <c r="F256" s="173">
        <f t="shared" si="124"/>
        <v>6.89</v>
      </c>
      <c r="G256" s="173">
        <f t="shared" si="124"/>
        <v>7.01</v>
      </c>
      <c r="H256" s="173">
        <f t="shared" si="124"/>
        <v>6.75</v>
      </c>
      <c r="I256" s="173">
        <f t="shared" si="124"/>
        <v>7.3</v>
      </c>
      <c r="J256" s="173">
        <f t="shared" si="124"/>
        <v>7.15</v>
      </c>
      <c r="K256" s="173">
        <f t="shared" si="124"/>
        <v>6.72</v>
      </c>
      <c r="L256" s="173">
        <f t="shared" si="124"/>
        <v>6.92</v>
      </c>
      <c r="M256" s="173">
        <f t="shared" si="124"/>
        <v>6.8</v>
      </c>
      <c r="N256" s="173">
        <f t="shared" si="124"/>
        <v>7.11</v>
      </c>
      <c r="O256" s="173">
        <f t="shared" si="124"/>
        <v>6.6</v>
      </c>
      <c r="P256" s="173">
        <f t="shared" si="124"/>
        <v>6.64</v>
      </c>
      <c r="Q256" s="173">
        <f t="shared" si="124"/>
        <v>6.56</v>
      </c>
      <c r="R256" s="173">
        <f t="shared" si="124"/>
        <v>6.8</v>
      </c>
      <c r="S256" s="173">
        <f t="shared" si="124"/>
        <v>7.15</v>
      </c>
      <c r="T256" s="173">
        <f t="shared" si="124"/>
        <v>7.03</v>
      </c>
      <c r="U256" s="173">
        <f t="shared" si="124"/>
        <v>7.37</v>
      </c>
      <c r="V256" s="173">
        <f t="shared" si="124"/>
        <v>7.53</v>
      </c>
      <c r="W256" s="173">
        <f t="shared" si="124"/>
        <v>7.13</v>
      </c>
      <c r="X256" s="173">
        <f t="shared" si="124"/>
        <v>6.9</v>
      </c>
      <c r="Y256" s="173">
        <f t="shared" si="124"/>
        <v>6.23</v>
      </c>
      <c r="Z256" s="173">
        <f t="shared" si="124"/>
        <v>6.35</v>
      </c>
      <c r="AA256" s="173">
        <f t="shared" si="124"/>
        <v>6.01</v>
      </c>
      <c r="AB256" s="173">
        <f t="shared" si="124"/>
        <v>6.01</v>
      </c>
      <c r="AC256" s="173">
        <f t="shared" si="124"/>
        <v>7.09</v>
      </c>
      <c r="AD256" s="173">
        <f t="shared" si="124"/>
        <v>7.41</v>
      </c>
      <c r="AE256" s="173">
        <f t="shared" si="124"/>
        <v>7.64</v>
      </c>
      <c r="AF256" s="173">
        <f t="shared" si="124"/>
        <v>7.72</v>
      </c>
      <c r="AG256" s="173">
        <f t="shared" si="124"/>
        <v>7.76</v>
      </c>
      <c r="AH256" s="173">
        <f t="shared" si="124"/>
        <v>7.57</v>
      </c>
      <c r="AI256" s="173">
        <f t="shared" si="124"/>
        <v>7.31</v>
      </c>
      <c r="AJ256" s="173">
        <f t="shared" si="124"/>
        <v>6.68</v>
      </c>
      <c r="AK256" s="173">
        <f t="shared" si="124"/>
        <v>6.68</v>
      </c>
      <c r="AL256" s="173" t="str">
        <f t="shared" si="124"/>
        <v/>
      </c>
      <c r="AM256" s="173" t="str">
        <f t="shared" si="124"/>
        <v/>
      </c>
      <c r="AN256" s="173" t="str">
        <f t="shared" si="124"/>
        <v/>
      </c>
      <c r="AO256" s="173" t="str">
        <f t="shared" si="124"/>
        <v/>
      </c>
      <c r="AP256" s="173" t="str">
        <f t="shared" si="124"/>
        <v/>
      </c>
      <c r="AQ256" s="170"/>
      <c r="AR256" s="170"/>
    </row>
    <row r="257" ht="12.75" customHeight="1">
      <c r="A257" s="170"/>
      <c r="B257" s="170"/>
      <c r="C257" s="140" t="str">
        <f t="shared" ref="C257:D257" si="125">C64</f>
        <v>Burnley</v>
      </c>
      <c r="D257" s="140" t="str">
        <f t="shared" si="125"/>
        <v>Liverpool</v>
      </c>
      <c r="E257" s="173">
        <f t="shared" ref="E257:AP257" si="126">IF(E$195&lt;=38,ROUND(SUMIFS($E64:$AP64,$E$2:$AP$2,"&lt;="&amp;E$195,$E$2:$AP$2,"&gt;="&amp;E$194),2),"")</f>
        <v>7.27</v>
      </c>
      <c r="F257" s="173">
        <f t="shared" si="126"/>
        <v>6.6</v>
      </c>
      <c r="G257" s="173">
        <f t="shared" si="126"/>
        <v>6.6</v>
      </c>
      <c r="H257" s="173">
        <f t="shared" si="126"/>
        <v>6.44</v>
      </c>
      <c r="I257" s="173">
        <f t="shared" si="126"/>
        <v>6.75</v>
      </c>
      <c r="J257" s="173">
        <f t="shared" si="126"/>
        <v>6.67</v>
      </c>
      <c r="K257" s="173">
        <f t="shared" si="126"/>
        <v>6.93</v>
      </c>
      <c r="L257" s="173">
        <f t="shared" si="126"/>
        <v>7.16</v>
      </c>
      <c r="M257" s="173">
        <f t="shared" si="126"/>
        <v>7.28</v>
      </c>
      <c r="N257" s="173">
        <f t="shared" si="126"/>
        <v>7.4</v>
      </c>
      <c r="O257" s="173">
        <f t="shared" si="126"/>
        <v>7.41</v>
      </c>
      <c r="P257" s="173">
        <f t="shared" si="126"/>
        <v>7.13</v>
      </c>
      <c r="Q257" s="173">
        <f t="shared" si="126"/>
        <v>6.76</v>
      </c>
      <c r="R257" s="173">
        <f t="shared" si="126"/>
        <v>6.96</v>
      </c>
      <c r="S257" s="173">
        <f t="shared" si="126"/>
        <v>7.19</v>
      </c>
      <c r="T257" s="173">
        <f t="shared" si="126"/>
        <v>7.07</v>
      </c>
      <c r="U257" s="173">
        <f t="shared" si="126"/>
        <v>7.37</v>
      </c>
      <c r="V257" s="173">
        <f t="shared" si="126"/>
        <v>7.84</v>
      </c>
      <c r="W257" s="173">
        <f t="shared" si="126"/>
        <v>8.23</v>
      </c>
      <c r="X257" s="173">
        <f t="shared" si="126"/>
        <v>8</v>
      </c>
      <c r="Y257" s="173">
        <f t="shared" si="126"/>
        <v>7.57</v>
      </c>
      <c r="Z257" s="173">
        <f t="shared" si="126"/>
        <v>7.37</v>
      </c>
      <c r="AA257" s="173">
        <f t="shared" si="126"/>
        <v>7.19</v>
      </c>
      <c r="AB257" s="173">
        <f t="shared" si="126"/>
        <v>7.07</v>
      </c>
      <c r="AC257" s="173">
        <f t="shared" si="126"/>
        <v>6.44</v>
      </c>
      <c r="AD257" s="173">
        <f t="shared" si="126"/>
        <v>6.76</v>
      </c>
      <c r="AE257" s="173">
        <f t="shared" si="126"/>
        <v>6.61</v>
      </c>
      <c r="AF257" s="173">
        <f t="shared" si="126"/>
        <v>7</v>
      </c>
      <c r="AG257" s="173">
        <f t="shared" si="126"/>
        <v>6.88</v>
      </c>
      <c r="AH257" s="173">
        <f t="shared" si="126"/>
        <v>6.75</v>
      </c>
      <c r="AI257" s="173">
        <f t="shared" si="126"/>
        <v>7.19</v>
      </c>
      <c r="AJ257" s="173">
        <f t="shared" si="126"/>
        <v>6.56</v>
      </c>
      <c r="AK257" s="173">
        <f t="shared" si="126"/>
        <v>6.71</v>
      </c>
      <c r="AL257" s="173" t="str">
        <f t="shared" si="126"/>
        <v/>
      </c>
      <c r="AM257" s="173" t="str">
        <f t="shared" si="126"/>
        <v/>
      </c>
      <c r="AN257" s="173" t="str">
        <f t="shared" si="126"/>
        <v/>
      </c>
      <c r="AO257" s="173" t="str">
        <f t="shared" si="126"/>
        <v/>
      </c>
      <c r="AP257" s="173" t="str">
        <f t="shared" si="126"/>
        <v/>
      </c>
      <c r="AQ257" s="170"/>
      <c r="AR257" s="170"/>
    </row>
    <row r="258" ht="12.75" customHeight="1">
      <c r="A258" s="170"/>
      <c r="B258" s="170"/>
      <c r="C258" s="140" t="str">
        <f t="shared" ref="C258:D258" si="127">C65</f>
        <v>Burnley</v>
      </c>
      <c r="D258" s="140" t="str">
        <f t="shared" si="127"/>
        <v>Man City</v>
      </c>
      <c r="E258" s="173">
        <f t="shared" ref="E258:AP258" si="128">IF(E$195&lt;=38,ROUND(SUMIFS($E65:$AP65,$E$2:$AP$2,"&lt;="&amp;E$195,$E$2:$AP$2,"&gt;="&amp;E$194),2),"")</f>
        <v>7.29</v>
      </c>
      <c r="F258" s="173">
        <f t="shared" si="128"/>
        <v>7.41</v>
      </c>
      <c r="G258" s="173">
        <f t="shared" si="128"/>
        <v>7.41</v>
      </c>
      <c r="H258" s="173">
        <f t="shared" si="128"/>
        <v>7.17</v>
      </c>
      <c r="I258" s="173">
        <f t="shared" si="128"/>
        <v>6.86</v>
      </c>
      <c r="J258" s="173">
        <f t="shared" si="128"/>
        <v>6.56</v>
      </c>
      <c r="K258" s="173">
        <f t="shared" si="128"/>
        <v>6.21</v>
      </c>
      <c r="L258" s="173">
        <f t="shared" si="128"/>
        <v>6.25</v>
      </c>
      <c r="M258" s="173">
        <f t="shared" si="128"/>
        <v>6.17</v>
      </c>
      <c r="N258" s="173">
        <f t="shared" si="128"/>
        <v>6.52</v>
      </c>
      <c r="O258" s="173">
        <f t="shared" si="128"/>
        <v>6.8</v>
      </c>
      <c r="P258" s="173">
        <f t="shared" si="128"/>
        <v>7.03</v>
      </c>
      <c r="Q258" s="173">
        <f t="shared" si="128"/>
        <v>7.27</v>
      </c>
      <c r="R258" s="173">
        <f t="shared" si="128"/>
        <v>7.5</v>
      </c>
      <c r="S258" s="173">
        <f t="shared" si="128"/>
        <v>7.94</v>
      </c>
      <c r="T258" s="173">
        <f t="shared" si="128"/>
        <v>7.82</v>
      </c>
      <c r="U258" s="173">
        <f t="shared" si="128"/>
        <v>8.16</v>
      </c>
      <c r="V258" s="173">
        <f t="shared" si="128"/>
        <v>7.96</v>
      </c>
      <c r="W258" s="173">
        <f t="shared" si="128"/>
        <v>7.53</v>
      </c>
      <c r="X258" s="173">
        <f t="shared" si="128"/>
        <v>7.33</v>
      </c>
      <c r="Y258" s="173">
        <f t="shared" si="128"/>
        <v>6.66</v>
      </c>
      <c r="Z258" s="173">
        <f t="shared" si="128"/>
        <v>6.43</v>
      </c>
      <c r="AA258" s="173">
        <f t="shared" si="128"/>
        <v>6.6</v>
      </c>
      <c r="AB258" s="173">
        <f t="shared" si="128"/>
        <v>6.56</v>
      </c>
      <c r="AC258" s="173">
        <f t="shared" si="128"/>
        <v>7.19</v>
      </c>
      <c r="AD258" s="173">
        <f t="shared" si="128"/>
        <v>7.47</v>
      </c>
      <c r="AE258" s="173">
        <f t="shared" si="128"/>
        <v>7.55</v>
      </c>
      <c r="AF258" s="173">
        <f t="shared" si="128"/>
        <v>7.87</v>
      </c>
      <c r="AG258" s="173">
        <f t="shared" si="128"/>
        <v>7.39</v>
      </c>
      <c r="AH258" s="173">
        <f t="shared" si="128"/>
        <v>6.99</v>
      </c>
      <c r="AI258" s="173">
        <f t="shared" si="128"/>
        <v>6.36</v>
      </c>
      <c r="AJ258" s="173">
        <f t="shared" si="128"/>
        <v>6.36</v>
      </c>
      <c r="AK258" s="173">
        <f t="shared" si="128"/>
        <v>6.51</v>
      </c>
      <c r="AL258" s="173" t="str">
        <f t="shared" si="128"/>
        <v/>
      </c>
      <c r="AM258" s="173" t="str">
        <f t="shared" si="128"/>
        <v/>
      </c>
      <c r="AN258" s="173" t="str">
        <f t="shared" si="128"/>
        <v/>
      </c>
      <c r="AO258" s="173" t="str">
        <f t="shared" si="128"/>
        <v/>
      </c>
      <c r="AP258" s="173" t="str">
        <f t="shared" si="128"/>
        <v/>
      </c>
      <c r="AQ258" s="170"/>
      <c r="AR258" s="170"/>
    </row>
    <row r="259" ht="12.75" customHeight="1">
      <c r="A259" s="170"/>
      <c r="B259" s="170"/>
      <c r="C259" s="140" t="str">
        <f t="shared" ref="C259:D259" si="129">C66</f>
        <v>Burnley</v>
      </c>
      <c r="D259" s="140" t="str">
        <f t="shared" si="129"/>
        <v>Man Utd</v>
      </c>
      <c r="E259" s="173">
        <f t="shared" ref="E259:AP259" si="130">IF(E$195&lt;=38,ROUND(SUMIFS($E66:$AP66,$E$2:$AP$2,"&lt;="&amp;E$195,$E$2:$AP$2,"&gt;="&amp;E$194),2),"")</f>
        <v>7.01</v>
      </c>
      <c r="F259" s="173">
        <f t="shared" si="130"/>
        <v>6.54</v>
      </c>
      <c r="G259" s="173">
        <f t="shared" si="130"/>
        <v>6.54</v>
      </c>
      <c r="H259" s="173">
        <f t="shared" si="130"/>
        <v>6.13</v>
      </c>
      <c r="I259" s="173">
        <f t="shared" si="130"/>
        <v>6.8</v>
      </c>
      <c r="J259" s="173">
        <f t="shared" si="130"/>
        <v>6.76</v>
      </c>
      <c r="K259" s="173">
        <f t="shared" si="130"/>
        <v>6.4</v>
      </c>
      <c r="L259" s="173">
        <f t="shared" si="130"/>
        <v>6.56</v>
      </c>
      <c r="M259" s="173">
        <f t="shared" si="130"/>
        <v>6.33</v>
      </c>
      <c r="N259" s="173">
        <f t="shared" si="130"/>
        <v>6.92</v>
      </c>
      <c r="O259" s="173">
        <f t="shared" si="130"/>
        <v>6.98</v>
      </c>
      <c r="P259" s="173">
        <f t="shared" si="130"/>
        <v>6.43</v>
      </c>
      <c r="Q259" s="173">
        <f t="shared" si="130"/>
        <v>6.54</v>
      </c>
      <c r="R259" s="173">
        <f t="shared" si="130"/>
        <v>6.78</v>
      </c>
      <c r="S259" s="173">
        <f t="shared" si="130"/>
        <v>7.37</v>
      </c>
      <c r="T259" s="173">
        <f t="shared" si="130"/>
        <v>7.13</v>
      </c>
      <c r="U259" s="173">
        <f t="shared" si="130"/>
        <v>7.13</v>
      </c>
      <c r="V259" s="173">
        <f t="shared" si="130"/>
        <v>7.72</v>
      </c>
      <c r="W259" s="173">
        <f t="shared" si="130"/>
        <v>7.61</v>
      </c>
      <c r="X259" s="173">
        <f t="shared" si="130"/>
        <v>7.37</v>
      </c>
      <c r="Y259" s="173">
        <f t="shared" si="130"/>
        <v>6.76</v>
      </c>
      <c r="Z259" s="173">
        <f t="shared" si="130"/>
        <v>6.88</v>
      </c>
      <c r="AA259" s="173">
        <f t="shared" si="130"/>
        <v>6.46</v>
      </c>
      <c r="AB259" s="173">
        <f t="shared" si="130"/>
        <v>6.42</v>
      </c>
      <c r="AC259" s="173">
        <f t="shared" si="130"/>
        <v>6.34</v>
      </c>
      <c r="AD259" s="173">
        <f t="shared" si="130"/>
        <v>6.66</v>
      </c>
      <c r="AE259" s="173">
        <f t="shared" si="130"/>
        <v>6.92</v>
      </c>
      <c r="AF259" s="173">
        <f t="shared" si="130"/>
        <v>6.99</v>
      </c>
      <c r="AG259" s="173">
        <f t="shared" si="130"/>
        <v>7.58</v>
      </c>
      <c r="AH259" s="173">
        <f t="shared" si="130"/>
        <v>7.27</v>
      </c>
      <c r="AI259" s="173">
        <f t="shared" si="130"/>
        <v>7.35</v>
      </c>
      <c r="AJ259" s="173">
        <f t="shared" si="130"/>
        <v>6.84</v>
      </c>
      <c r="AK259" s="173">
        <f t="shared" si="130"/>
        <v>6.76</v>
      </c>
      <c r="AL259" s="173" t="str">
        <f t="shared" si="130"/>
        <v/>
      </c>
      <c r="AM259" s="173" t="str">
        <f t="shared" si="130"/>
        <v/>
      </c>
      <c r="AN259" s="173" t="str">
        <f t="shared" si="130"/>
        <v/>
      </c>
      <c r="AO259" s="173" t="str">
        <f t="shared" si="130"/>
        <v/>
      </c>
      <c r="AP259" s="173" t="str">
        <f t="shared" si="130"/>
        <v/>
      </c>
      <c r="AQ259" s="170"/>
      <c r="AR259" s="170"/>
    </row>
    <row r="260" ht="12.75" customHeight="1">
      <c r="A260" s="170"/>
      <c r="B260" s="170"/>
      <c r="C260" s="140" t="str">
        <f t="shared" ref="C260:D260" si="131">C67</f>
        <v>Burnley</v>
      </c>
      <c r="D260" s="140" t="str">
        <f t="shared" si="131"/>
        <v>Newcastle</v>
      </c>
      <c r="E260" s="173">
        <f t="shared" ref="E260:AP260" si="132">IF(E$195&lt;=38,ROUND(SUMIFS($E67:$AP67,$E$2:$AP$2,"&lt;="&amp;E$195,$E$2:$AP$2,"&gt;="&amp;E$194),2),"")</f>
        <v>6.54</v>
      </c>
      <c r="F260" s="173">
        <f t="shared" si="132"/>
        <v>7.01</v>
      </c>
      <c r="G260" s="173">
        <f t="shared" si="132"/>
        <v>7.01</v>
      </c>
      <c r="H260" s="173">
        <f t="shared" si="132"/>
        <v>7.11</v>
      </c>
      <c r="I260" s="173">
        <f t="shared" si="132"/>
        <v>7.39</v>
      </c>
      <c r="J260" s="173">
        <f t="shared" si="132"/>
        <v>7.47</v>
      </c>
      <c r="K260" s="173">
        <f t="shared" si="132"/>
        <v>7.47</v>
      </c>
      <c r="L260" s="173">
        <f t="shared" si="132"/>
        <v>7.15</v>
      </c>
      <c r="M260" s="173">
        <f t="shared" si="132"/>
        <v>7.5</v>
      </c>
      <c r="N260" s="173">
        <f t="shared" si="132"/>
        <v>7.47</v>
      </c>
      <c r="O260" s="173">
        <f t="shared" si="132"/>
        <v>7.58</v>
      </c>
      <c r="P260" s="173">
        <f t="shared" si="132"/>
        <v>7.27</v>
      </c>
      <c r="Q260" s="173">
        <f t="shared" si="132"/>
        <v>7.53</v>
      </c>
      <c r="R260" s="173">
        <f t="shared" si="132"/>
        <v>7.76</v>
      </c>
      <c r="S260" s="173">
        <f t="shared" si="132"/>
        <v>7.76</v>
      </c>
      <c r="T260" s="173">
        <f t="shared" si="132"/>
        <v>7.64</v>
      </c>
      <c r="U260" s="173">
        <f t="shared" si="132"/>
        <v>7.98</v>
      </c>
      <c r="V260" s="173">
        <f t="shared" si="132"/>
        <v>8.22</v>
      </c>
      <c r="W260" s="173">
        <f t="shared" si="132"/>
        <v>7.25</v>
      </c>
      <c r="X260" s="173">
        <f t="shared" si="132"/>
        <v>7.02</v>
      </c>
      <c r="Y260" s="173">
        <f t="shared" si="132"/>
        <v>6.47</v>
      </c>
      <c r="Z260" s="173">
        <f t="shared" si="132"/>
        <v>6.78</v>
      </c>
      <c r="AA260" s="173">
        <f t="shared" si="132"/>
        <v>6.17</v>
      </c>
      <c r="AB260" s="173">
        <f t="shared" si="132"/>
        <v>6.05</v>
      </c>
      <c r="AC260" s="173">
        <f t="shared" si="132"/>
        <v>6.96</v>
      </c>
      <c r="AD260" s="173">
        <f t="shared" si="132"/>
        <v>7.27</v>
      </c>
      <c r="AE260" s="173">
        <f t="shared" si="132"/>
        <v>7.24</v>
      </c>
      <c r="AF260" s="173">
        <f t="shared" si="132"/>
        <v>7.12</v>
      </c>
      <c r="AG260" s="173">
        <f t="shared" si="132"/>
        <v>7.43</v>
      </c>
      <c r="AH260" s="173">
        <f t="shared" si="132"/>
        <v>7.5</v>
      </c>
      <c r="AI260" s="173">
        <f t="shared" si="132"/>
        <v>7.07</v>
      </c>
      <c r="AJ260" s="173">
        <f t="shared" si="132"/>
        <v>6.68</v>
      </c>
      <c r="AK260" s="173">
        <f t="shared" si="132"/>
        <v>6.83</v>
      </c>
      <c r="AL260" s="173" t="str">
        <f t="shared" si="132"/>
        <v/>
      </c>
      <c r="AM260" s="173" t="str">
        <f t="shared" si="132"/>
        <v/>
      </c>
      <c r="AN260" s="173" t="str">
        <f t="shared" si="132"/>
        <v/>
      </c>
      <c r="AO260" s="173" t="str">
        <f t="shared" si="132"/>
        <v/>
      </c>
      <c r="AP260" s="173" t="str">
        <f t="shared" si="132"/>
        <v/>
      </c>
      <c r="AQ260" s="170"/>
      <c r="AR260" s="170"/>
    </row>
    <row r="261" ht="12.75" customHeight="1">
      <c r="A261" s="170"/>
      <c r="B261" s="170"/>
      <c r="C261" s="140" t="str">
        <f t="shared" ref="C261:D261" si="133">C68</f>
        <v>Burnley</v>
      </c>
      <c r="D261" s="140" t="str">
        <f t="shared" si="133"/>
        <v>Southampton</v>
      </c>
      <c r="E261" s="173">
        <f t="shared" ref="E261:AP261" si="134">IF(E$195&lt;=38,ROUND(SUMIFS($E68:$AP68,$E$2:$AP$2,"&lt;="&amp;E$195,$E$2:$AP$2,"&gt;="&amp;E$194),2),"")</f>
        <v>7.23</v>
      </c>
      <c r="F261" s="173">
        <f t="shared" si="134"/>
        <v>7.31</v>
      </c>
      <c r="G261" s="173">
        <f t="shared" si="134"/>
        <v>7.31</v>
      </c>
      <c r="H261" s="173">
        <f t="shared" si="134"/>
        <v>7</v>
      </c>
      <c r="I261" s="173">
        <f t="shared" si="134"/>
        <v>7.11</v>
      </c>
      <c r="J261" s="173">
        <f t="shared" si="134"/>
        <v>7</v>
      </c>
      <c r="K261" s="173">
        <f t="shared" si="134"/>
        <v>7.07</v>
      </c>
      <c r="L261" s="173">
        <f t="shared" si="134"/>
        <v>7.15</v>
      </c>
      <c r="M261" s="173">
        <f t="shared" si="134"/>
        <v>6.92</v>
      </c>
      <c r="N261" s="173">
        <f t="shared" si="134"/>
        <v>6.84</v>
      </c>
      <c r="O261" s="173">
        <f t="shared" si="134"/>
        <v>6.8</v>
      </c>
      <c r="P261" s="173">
        <f t="shared" si="134"/>
        <v>6.99</v>
      </c>
      <c r="Q261" s="173">
        <f t="shared" si="134"/>
        <v>6.68</v>
      </c>
      <c r="R261" s="173">
        <f t="shared" si="134"/>
        <v>7.15</v>
      </c>
      <c r="S261" s="173">
        <f t="shared" si="134"/>
        <v>7.74</v>
      </c>
      <c r="T261" s="173">
        <f t="shared" si="134"/>
        <v>7.62</v>
      </c>
      <c r="U261" s="173">
        <f t="shared" si="134"/>
        <v>7.96</v>
      </c>
      <c r="V261" s="173">
        <f t="shared" si="134"/>
        <v>8.16</v>
      </c>
      <c r="W261" s="173">
        <f t="shared" si="134"/>
        <v>8.27</v>
      </c>
      <c r="X261" s="173">
        <f t="shared" si="134"/>
        <v>7.8</v>
      </c>
      <c r="Y261" s="173">
        <f t="shared" si="134"/>
        <v>7.32</v>
      </c>
      <c r="Z261" s="173">
        <f t="shared" si="134"/>
        <v>7.13</v>
      </c>
      <c r="AA261" s="173">
        <f t="shared" si="134"/>
        <v>7.13</v>
      </c>
      <c r="AB261" s="173">
        <f t="shared" si="134"/>
        <v>6.81</v>
      </c>
      <c r="AC261" s="173">
        <f t="shared" si="134"/>
        <v>6.5</v>
      </c>
      <c r="AD261" s="173">
        <f t="shared" si="134"/>
        <v>6.81</v>
      </c>
      <c r="AE261" s="173">
        <f t="shared" si="134"/>
        <v>6.71</v>
      </c>
      <c r="AF261" s="173">
        <f t="shared" si="134"/>
        <v>7.1</v>
      </c>
      <c r="AG261" s="173">
        <f t="shared" si="134"/>
        <v>6.8</v>
      </c>
      <c r="AH261" s="173">
        <f t="shared" si="134"/>
        <v>6.36</v>
      </c>
      <c r="AI261" s="173">
        <f t="shared" si="134"/>
        <v>6.8</v>
      </c>
      <c r="AJ261" s="173">
        <f t="shared" si="134"/>
        <v>6.33</v>
      </c>
      <c r="AK261" s="173">
        <f t="shared" si="134"/>
        <v>6.55</v>
      </c>
      <c r="AL261" s="173" t="str">
        <f t="shared" si="134"/>
        <v/>
      </c>
      <c r="AM261" s="173" t="str">
        <f t="shared" si="134"/>
        <v/>
      </c>
      <c r="AN261" s="173" t="str">
        <f t="shared" si="134"/>
        <v/>
      </c>
      <c r="AO261" s="173" t="str">
        <f t="shared" si="134"/>
        <v/>
      </c>
      <c r="AP261" s="173" t="str">
        <f t="shared" si="134"/>
        <v/>
      </c>
      <c r="AQ261" s="170"/>
      <c r="AR261" s="170"/>
    </row>
    <row r="262" ht="12.75" customHeight="1">
      <c r="A262" s="170"/>
      <c r="B262" s="170"/>
      <c r="C262" s="140" t="str">
        <f t="shared" ref="C262:D262" si="135">C69</f>
        <v>Burnley</v>
      </c>
      <c r="D262" s="140" t="str">
        <f t="shared" si="135"/>
        <v>Tottenham</v>
      </c>
      <c r="E262" s="173">
        <f t="shared" ref="E262:AP262" si="136">IF(E$195&lt;=38,ROUND(SUMIFS($E69:$AP69,$E$2:$AP$2,"&lt;="&amp;E$195,$E$2:$AP$2,"&gt;="&amp;E$194),2),"")</f>
        <v>7.07</v>
      </c>
      <c r="F262" s="173">
        <f t="shared" si="136"/>
        <v>7.04</v>
      </c>
      <c r="G262" s="173">
        <f t="shared" si="136"/>
        <v>6.86</v>
      </c>
      <c r="H262" s="173">
        <f t="shared" si="136"/>
        <v>6.84</v>
      </c>
      <c r="I262" s="173">
        <f t="shared" si="136"/>
        <v>6.48</v>
      </c>
      <c r="J262" s="173">
        <f t="shared" si="136"/>
        <v>6.48</v>
      </c>
      <c r="K262" s="173">
        <f t="shared" si="136"/>
        <v>6.33</v>
      </c>
      <c r="L262" s="173">
        <f t="shared" si="136"/>
        <v>6.52</v>
      </c>
      <c r="M262" s="173">
        <f t="shared" si="136"/>
        <v>6.29</v>
      </c>
      <c r="N262" s="173">
        <f t="shared" si="136"/>
        <v>6.44</v>
      </c>
      <c r="O262" s="173">
        <f t="shared" si="136"/>
        <v>6.72</v>
      </c>
      <c r="P262" s="173">
        <f t="shared" si="136"/>
        <v>6.48</v>
      </c>
      <c r="Q262" s="173">
        <f t="shared" si="136"/>
        <v>6.29</v>
      </c>
      <c r="R262" s="173">
        <f t="shared" si="136"/>
        <v>6.52</v>
      </c>
      <c r="S262" s="173">
        <f t="shared" si="136"/>
        <v>7.11</v>
      </c>
      <c r="T262" s="173">
        <f t="shared" si="136"/>
        <v>6.92</v>
      </c>
      <c r="U262" s="173">
        <f t="shared" si="136"/>
        <v>7.25</v>
      </c>
      <c r="V262" s="173">
        <f t="shared" si="136"/>
        <v>7.61</v>
      </c>
      <c r="W262" s="173">
        <f t="shared" si="136"/>
        <v>8.04</v>
      </c>
      <c r="X262" s="173">
        <f t="shared" si="136"/>
        <v>7.8</v>
      </c>
      <c r="Y262" s="173">
        <f t="shared" si="136"/>
        <v>7.64</v>
      </c>
      <c r="Z262" s="173">
        <f t="shared" si="136"/>
        <v>7.45</v>
      </c>
      <c r="AA262" s="173">
        <f t="shared" si="136"/>
        <v>6.64</v>
      </c>
      <c r="AB262" s="173">
        <f t="shared" si="136"/>
        <v>6.64</v>
      </c>
      <c r="AC262" s="173">
        <f t="shared" si="136"/>
        <v>6.37</v>
      </c>
      <c r="AD262" s="173">
        <f t="shared" si="136"/>
        <v>6.68</v>
      </c>
      <c r="AE262" s="173">
        <f t="shared" si="136"/>
        <v>6.26</v>
      </c>
      <c r="AF262" s="173">
        <f t="shared" si="136"/>
        <v>6.65</v>
      </c>
      <c r="AG262" s="173">
        <f t="shared" si="136"/>
        <v>7.28</v>
      </c>
      <c r="AH262" s="173">
        <f t="shared" si="136"/>
        <v>6.69</v>
      </c>
      <c r="AI262" s="173">
        <f t="shared" si="136"/>
        <v>7.32</v>
      </c>
      <c r="AJ262" s="173">
        <f t="shared" si="136"/>
        <v>7</v>
      </c>
      <c r="AK262" s="173">
        <f t="shared" si="136"/>
        <v>7.35</v>
      </c>
      <c r="AL262" s="173" t="str">
        <f t="shared" si="136"/>
        <v/>
      </c>
      <c r="AM262" s="173" t="str">
        <f t="shared" si="136"/>
        <v/>
      </c>
      <c r="AN262" s="173" t="str">
        <f t="shared" si="136"/>
        <v/>
      </c>
      <c r="AO262" s="173" t="str">
        <f t="shared" si="136"/>
        <v/>
      </c>
      <c r="AP262" s="173" t="str">
        <f t="shared" si="136"/>
        <v/>
      </c>
      <c r="AQ262" s="170"/>
      <c r="AR262" s="170"/>
    </row>
    <row r="263" ht="12.75" customHeight="1">
      <c r="A263" s="170"/>
      <c r="B263" s="170"/>
      <c r="C263" s="140" t="str">
        <f t="shared" ref="C263:D263" si="137">C70</f>
        <v>Burnley</v>
      </c>
      <c r="D263" s="140" t="str">
        <f t="shared" si="137"/>
        <v>Watford</v>
      </c>
      <c r="E263" s="173">
        <f t="shared" ref="E263:AP263" si="138">IF(E$195&lt;=38,ROUND(SUMIFS($E70:$AP70,$E$2:$AP$2,"&lt;="&amp;E$195,$E$2:$AP$2,"&gt;="&amp;E$194),2),"")</f>
        <v>6.64</v>
      </c>
      <c r="F263" s="173">
        <f t="shared" si="138"/>
        <v>6.48</v>
      </c>
      <c r="G263" s="173">
        <f t="shared" si="138"/>
        <v>6.48</v>
      </c>
      <c r="H263" s="173">
        <f t="shared" si="138"/>
        <v>6.48</v>
      </c>
      <c r="I263" s="173">
        <f t="shared" si="138"/>
        <v>6.99</v>
      </c>
      <c r="J263" s="173">
        <f t="shared" si="138"/>
        <v>6.91</v>
      </c>
      <c r="K263" s="173">
        <f t="shared" si="138"/>
        <v>6.72</v>
      </c>
      <c r="L263" s="173">
        <f t="shared" si="138"/>
        <v>6.92</v>
      </c>
      <c r="M263" s="173">
        <f t="shared" si="138"/>
        <v>6.68</v>
      </c>
      <c r="N263" s="173">
        <f t="shared" si="138"/>
        <v>6.68</v>
      </c>
      <c r="O263" s="173">
        <f t="shared" si="138"/>
        <v>6.52</v>
      </c>
      <c r="P263" s="173">
        <f t="shared" si="138"/>
        <v>6.67</v>
      </c>
      <c r="Q263" s="173">
        <f t="shared" si="138"/>
        <v>6.67</v>
      </c>
      <c r="R263" s="173">
        <f t="shared" si="138"/>
        <v>6.91</v>
      </c>
      <c r="S263" s="173">
        <f t="shared" si="138"/>
        <v>7.5</v>
      </c>
      <c r="T263" s="173">
        <f t="shared" si="138"/>
        <v>7.58</v>
      </c>
      <c r="U263" s="173">
        <f t="shared" si="138"/>
        <v>7.91</v>
      </c>
      <c r="V263" s="173">
        <f t="shared" si="138"/>
        <v>7.96</v>
      </c>
      <c r="W263" s="173">
        <f t="shared" si="138"/>
        <v>7.57</v>
      </c>
      <c r="X263" s="173">
        <f t="shared" si="138"/>
        <v>7.33</v>
      </c>
      <c r="Y263" s="173">
        <f t="shared" si="138"/>
        <v>7.09</v>
      </c>
      <c r="Z263" s="173">
        <f t="shared" si="138"/>
        <v>6.89</v>
      </c>
      <c r="AA263" s="173">
        <f t="shared" si="138"/>
        <v>6.09</v>
      </c>
      <c r="AB263" s="173">
        <f t="shared" si="138"/>
        <v>6.36</v>
      </c>
      <c r="AC263" s="173">
        <f t="shared" si="138"/>
        <v>6.28</v>
      </c>
      <c r="AD263" s="173">
        <f t="shared" si="138"/>
        <v>6.6</v>
      </c>
      <c r="AE263" s="173">
        <f t="shared" si="138"/>
        <v>6.25</v>
      </c>
      <c r="AF263" s="173">
        <f t="shared" si="138"/>
        <v>6.75</v>
      </c>
      <c r="AG263" s="173">
        <f t="shared" si="138"/>
        <v>7.3</v>
      </c>
      <c r="AH263" s="173">
        <f t="shared" si="138"/>
        <v>6.79</v>
      </c>
      <c r="AI263" s="173">
        <f t="shared" si="138"/>
        <v>7.31</v>
      </c>
      <c r="AJ263" s="173">
        <f t="shared" si="138"/>
        <v>6.68</v>
      </c>
      <c r="AK263" s="173">
        <f t="shared" si="138"/>
        <v>7.26</v>
      </c>
      <c r="AL263" s="173" t="str">
        <f t="shared" si="138"/>
        <v/>
      </c>
      <c r="AM263" s="173" t="str">
        <f t="shared" si="138"/>
        <v/>
      </c>
      <c r="AN263" s="173" t="str">
        <f t="shared" si="138"/>
        <v/>
      </c>
      <c r="AO263" s="173" t="str">
        <f t="shared" si="138"/>
        <v/>
      </c>
      <c r="AP263" s="173" t="str">
        <f t="shared" si="138"/>
        <v/>
      </c>
      <c r="AQ263" s="170"/>
      <c r="AR263" s="170"/>
    </row>
    <row r="264" ht="12.75" customHeight="1">
      <c r="A264" s="170"/>
      <c r="B264" s="170"/>
      <c r="C264" s="140" t="str">
        <f t="shared" ref="C264:D264" si="139">C71</f>
        <v>Burnley</v>
      </c>
      <c r="D264" s="140" t="str">
        <f t="shared" si="139"/>
        <v>West Ham</v>
      </c>
      <c r="E264" s="173">
        <f t="shared" ref="E264:AP264" si="140">IF(E$195&lt;=38,ROUND(SUMIFS($E71:$AP71,$E$2:$AP$2,"&lt;="&amp;E$195,$E$2:$AP$2,"&gt;="&amp;E$194),2),"")</f>
        <v>6.75</v>
      </c>
      <c r="F264" s="173">
        <f t="shared" si="140"/>
        <v>6.7</v>
      </c>
      <c r="G264" s="173">
        <f t="shared" si="140"/>
        <v>6.7</v>
      </c>
      <c r="H264" s="173">
        <f t="shared" si="140"/>
        <v>6.45</v>
      </c>
      <c r="I264" s="173">
        <f t="shared" si="140"/>
        <v>6.25</v>
      </c>
      <c r="J264" s="173">
        <f t="shared" si="140"/>
        <v>6.17</v>
      </c>
      <c r="K264" s="173">
        <f t="shared" si="140"/>
        <v>5.93</v>
      </c>
      <c r="L264" s="173">
        <f t="shared" si="140"/>
        <v>6.13</v>
      </c>
      <c r="M264" s="173">
        <f t="shared" si="140"/>
        <v>5.89</v>
      </c>
      <c r="N264" s="173">
        <f t="shared" si="140"/>
        <v>6.28</v>
      </c>
      <c r="O264" s="173">
        <f t="shared" si="140"/>
        <v>6.55</v>
      </c>
      <c r="P264" s="173">
        <f t="shared" si="140"/>
        <v>6.57</v>
      </c>
      <c r="Q264" s="173">
        <f t="shared" si="140"/>
        <v>6.89</v>
      </c>
      <c r="R264" s="173">
        <f t="shared" si="140"/>
        <v>7.12</v>
      </c>
      <c r="S264" s="173">
        <f t="shared" si="140"/>
        <v>7.71</v>
      </c>
      <c r="T264" s="173">
        <f t="shared" si="140"/>
        <v>7.68</v>
      </c>
      <c r="U264" s="173">
        <f t="shared" si="140"/>
        <v>8.02</v>
      </c>
      <c r="V264" s="173">
        <f t="shared" si="140"/>
        <v>8.19</v>
      </c>
      <c r="W264" s="173">
        <f t="shared" si="140"/>
        <v>8</v>
      </c>
      <c r="X264" s="173">
        <f t="shared" si="140"/>
        <v>7.76</v>
      </c>
      <c r="Y264" s="173">
        <f t="shared" si="140"/>
        <v>7.17</v>
      </c>
      <c r="Z264" s="173">
        <f t="shared" si="140"/>
        <v>7.51</v>
      </c>
      <c r="AA264" s="173">
        <f t="shared" si="140"/>
        <v>6.7</v>
      </c>
      <c r="AB264" s="173">
        <f t="shared" si="140"/>
        <v>6.66</v>
      </c>
      <c r="AC264" s="173">
        <f t="shared" si="140"/>
        <v>6.54</v>
      </c>
      <c r="AD264" s="173">
        <f t="shared" si="140"/>
        <v>6.86</v>
      </c>
      <c r="AE264" s="173">
        <f t="shared" si="140"/>
        <v>7.21</v>
      </c>
      <c r="AF264" s="173">
        <f t="shared" si="140"/>
        <v>6.91</v>
      </c>
      <c r="AG264" s="173">
        <f t="shared" si="140"/>
        <v>7.41</v>
      </c>
      <c r="AH264" s="173">
        <f t="shared" si="140"/>
        <v>7.73</v>
      </c>
      <c r="AI264" s="173">
        <f t="shared" si="140"/>
        <v>7.38</v>
      </c>
      <c r="AJ264" s="173">
        <f t="shared" si="140"/>
        <v>7.06</v>
      </c>
      <c r="AK264" s="173">
        <f t="shared" si="140"/>
        <v>6.87</v>
      </c>
      <c r="AL264" s="173" t="str">
        <f t="shared" si="140"/>
        <v/>
      </c>
      <c r="AM264" s="173" t="str">
        <f t="shared" si="140"/>
        <v/>
      </c>
      <c r="AN264" s="173" t="str">
        <f t="shared" si="140"/>
        <v/>
      </c>
      <c r="AO264" s="173" t="str">
        <f t="shared" si="140"/>
        <v/>
      </c>
      <c r="AP264" s="173" t="str">
        <f t="shared" si="140"/>
        <v/>
      </c>
      <c r="AQ264" s="170"/>
      <c r="AR264" s="170"/>
    </row>
    <row r="265" ht="12.75" customHeight="1">
      <c r="A265" s="170"/>
      <c r="B265" s="170"/>
      <c r="C265" s="140" t="str">
        <f t="shared" ref="C265:D265" si="141">C72</f>
        <v>Burnley</v>
      </c>
      <c r="D265" s="140" t="str">
        <f t="shared" si="141"/>
        <v>Wolves</v>
      </c>
      <c r="E265" s="173">
        <f t="shared" ref="E265:AP265" si="142">IF(E$195&lt;=38,ROUND(SUMIFS($E72:$AP72,$E$2:$AP$2,"&lt;="&amp;E$195,$E$2:$AP$2,"&gt;="&amp;E$194),2),"")</f>
        <v>7.09</v>
      </c>
      <c r="F265" s="173">
        <f t="shared" si="142"/>
        <v>6.86</v>
      </c>
      <c r="G265" s="173">
        <f t="shared" si="142"/>
        <v>6.86</v>
      </c>
      <c r="H265" s="173">
        <f t="shared" si="142"/>
        <v>7.11</v>
      </c>
      <c r="I265" s="173">
        <f t="shared" si="142"/>
        <v>7.07</v>
      </c>
      <c r="J265" s="173">
        <f t="shared" si="142"/>
        <v>6.99</v>
      </c>
      <c r="K265" s="173">
        <f t="shared" si="142"/>
        <v>6.64</v>
      </c>
      <c r="L265" s="173">
        <f t="shared" si="142"/>
        <v>6.76</v>
      </c>
      <c r="M265" s="173">
        <f t="shared" si="142"/>
        <v>6.52</v>
      </c>
      <c r="N265" s="173">
        <f t="shared" si="142"/>
        <v>6.33</v>
      </c>
      <c r="O265" s="173">
        <f t="shared" si="142"/>
        <v>6.48</v>
      </c>
      <c r="P265" s="173">
        <f t="shared" si="142"/>
        <v>6.68</v>
      </c>
      <c r="Q265" s="173">
        <f t="shared" si="142"/>
        <v>6.92</v>
      </c>
      <c r="R265" s="173">
        <f t="shared" si="142"/>
        <v>7.03</v>
      </c>
      <c r="S265" s="173">
        <f t="shared" si="142"/>
        <v>7.62</v>
      </c>
      <c r="T265" s="173">
        <f t="shared" si="142"/>
        <v>7.62</v>
      </c>
      <c r="U265" s="173">
        <f t="shared" si="142"/>
        <v>7.96</v>
      </c>
      <c r="V265" s="173">
        <f t="shared" si="142"/>
        <v>8.23</v>
      </c>
      <c r="W265" s="173">
        <f t="shared" si="142"/>
        <v>8.78</v>
      </c>
      <c r="X265" s="173">
        <f t="shared" si="142"/>
        <v>8.55</v>
      </c>
      <c r="Y265" s="173">
        <f t="shared" si="142"/>
        <v>8.08</v>
      </c>
      <c r="Z265" s="173">
        <f t="shared" si="142"/>
        <v>8.16</v>
      </c>
      <c r="AA265" s="173">
        <f t="shared" si="142"/>
        <v>7.66</v>
      </c>
      <c r="AB265" s="173">
        <f t="shared" si="142"/>
        <v>7.34</v>
      </c>
      <c r="AC265" s="173">
        <f t="shared" si="142"/>
        <v>6.32</v>
      </c>
      <c r="AD265" s="173">
        <f t="shared" si="142"/>
        <v>6.63</v>
      </c>
      <c r="AE265" s="173">
        <f t="shared" si="142"/>
        <v>6.52</v>
      </c>
      <c r="AF265" s="173">
        <f t="shared" si="142"/>
        <v>6.52</v>
      </c>
      <c r="AG265" s="173">
        <f t="shared" si="142"/>
        <v>6.71</v>
      </c>
      <c r="AH265" s="173">
        <f t="shared" si="142"/>
        <v>6.68</v>
      </c>
      <c r="AI265" s="173">
        <f t="shared" si="142"/>
        <v>7.27</v>
      </c>
      <c r="AJ265" s="173">
        <f t="shared" si="142"/>
        <v>7.25</v>
      </c>
      <c r="AK265" s="173">
        <f t="shared" si="142"/>
        <v>7.4</v>
      </c>
      <c r="AL265" s="173" t="str">
        <f t="shared" si="142"/>
        <v/>
      </c>
      <c r="AM265" s="173" t="str">
        <f t="shared" si="142"/>
        <v/>
      </c>
      <c r="AN265" s="173" t="str">
        <f t="shared" si="142"/>
        <v/>
      </c>
      <c r="AO265" s="173" t="str">
        <f t="shared" si="142"/>
        <v/>
      </c>
      <c r="AP265" s="173" t="str">
        <f t="shared" si="142"/>
        <v/>
      </c>
      <c r="AQ265" s="170"/>
      <c r="AR265" s="170"/>
    </row>
    <row r="266" ht="12.75" customHeight="1">
      <c r="A266" s="170"/>
      <c r="B266" s="170"/>
      <c r="C266" s="140" t="str">
        <f t="shared" ref="C266:D266" si="143">C73</f>
        <v>Cardiff</v>
      </c>
      <c r="D266" s="140" t="str">
        <f t="shared" si="143"/>
        <v>Chelsea</v>
      </c>
      <c r="E266" s="173">
        <f t="shared" ref="E266:AP266" si="144">IF(E$195&lt;=38,ROUND(SUMIFS($E73:$AP73,$E$2:$AP$2,"&lt;="&amp;E$195,$E$2:$AP$2,"&gt;="&amp;E$194),2),"")</f>
        <v>6.79</v>
      </c>
      <c r="F266" s="173">
        <f t="shared" si="144"/>
        <v>6.71</v>
      </c>
      <c r="G266" s="173">
        <f t="shared" si="144"/>
        <v>6.51</v>
      </c>
      <c r="H266" s="173">
        <f t="shared" si="144"/>
        <v>7.01</v>
      </c>
      <c r="I266" s="173">
        <f t="shared" si="144"/>
        <v>6.46</v>
      </c>
      <c r="J266" s="173">
        <f t="shared" si="144"/>
        <v>6.78</v>
      </c>
      <c r="K266" s="173">
        <f t="shared" si="144"/>
        <v>7.17</v>
      </c>
      <c r="L266" s="173">
        <f t="shared" si="144"/>
        <v>6.94</v>
      </c>
      <c r="M266" s="173">
        <f t="shared" si="144"/>
        <v>7.39</v>
      </c>
      <c r="N266" s="173">
        <f t="shared" si="144"/>
        <v>7.02</v>
      </c>
      <c r="O266" s="173">
        <f t="shared" si="144"/>
        <v>7.53</v>
      </c>
      <c r="P266" s="173">
        <f t="shared" si="144"/>
        <v>7.25</v>
      </c>
      <c r="Q266" s="173">
        <f t="shared" si="144"/>
        <v>7.33</v>
      </c>
      <c r="R266" s="173">
        <f t="shared" si="144"/>
        <v>7.69</v>
      </c>
      <c r="S266" s="173">
        <f t="shared" si="144"/>
        <v>7.27</v>
      </c>
      <c r="T266" s="173">
        <f t="shared" si="144"/>
        <v>7.35</v>
      </c>
      <c r="U266" s="173">
        <f t="shared" si="144"/>
        <v>7.47</v>
      </c>
      <c r="V266" s="173">
        <f t="shared" si="144"/>
        <v>7.03</v>
      </c>
      <c r="W266" s="173">
        <f t="shared" si="144"/>
        <v>6.72</v>
      </c>
      <c r="X266" s="173">
        <f t="shared" si="144"/>
        <v>6.8</v>
      </c>
      <c r="Y266" s="173">
        <f t="shared" si="144"/>
        <v>6.76</v>
      </c>
      <c r="Z266" s="173">
        <f t="shared" si="144"/>
        <v>6.88</v>
      </c>
      <c r="AA266" s="173">
        <f t="shared" si="144"/>
        <v>6.99</v>
      </c>
      <c r="AB266" s="173">
        <f t="shared" si="144"/>
        <v>7.31</v>
      </c>
      <c r="AC266" s="173">
        <f t="shared" si="144"/>
        <v>7.78</v>
      </c>
      <c r="AD266" s="173">
        <f t="shared" si="144"/>
        <v>7.47</v>
      </c>
      <c r="AE266" s="173">
        <f t="shared" si="144"/>
        <v>7.42</v>
      </c>
      <c r="AF266" s="173">
        <f t="shared" si="144"/>
        <v>7.78</v>
      </c>
      <c r="AG266" s="173">
        <f t="shared" si="144"/>
        <v>7.03</v>
      </c>
      <c r="AH266" s="173">
        <f t="shared" si="144"/>
        <v>7.03</v>
      </c>
      <c r="AI266" s="173">
        <f t="shared" si="144"/>
        <v>6.42</v>
      </c>
      <c r="AJ266" s="173">
        <f t="shared" si="144"/>
        <v>6.73</v>
      </c>
      <c r="AK266" s="173">
        <f t="shared" si="144"/>
        <v>6.62</v>
      </c>
      <c r="AL266" s="173" t="str">
        <f t="shared" si="144"/>
        <v/>
      </c>
      <c r="AM266" s="173" t="str">
        <f t="shared" si="144"/>
        <v/>
      </c>
      <c r="AN266" s="173" t="str">
        <f t="shared" si="144"/>
        <v/>
      </c>
      <c r="AO266" s="173" t="str">
        <f t="shared" si="144"/>
        <v/>
      </c>
      <c r="AP266" s="173" t="str">
        <f t="shared" si="144"/>
        <v/>
      </c>
      <c r="AQ266" s="170"/>
      <c r="AR266" s="170"/>
    </row>
    <row r="267" ht="12.75" customHeight="1">
      <c r="A267" s="170"/>
      <c r="B267" s="170"/>
      <c r="C267" s="140" t="str">
        <f t="shared" ref="C267:D267" si="145">C74</f>
        <v>Cardiff</v>
      </c>
      <c r="D267" s="140" t="str">
        <f t="shared" si="145"/>
        <v>Crystal Palace</v>
      </c>
      <c r="E267" s="173">
        <f t="shared" ref="E267:AP267" si="146">IF(E$195&lt;=38,ROUND(SUMIFS($E74:$AP74,$E$2:$AP$2,"&lt;="&amp;E$195,$E$2:$AP$2,"&gt;="&amp;E$194),2),"")</f>
        <v>6.95</v>
      </c>
      <c r="F267" s="173">
        <f t="shared" si="146"/>
        <v>6.95</v>
      </c>
      <c r="G267" s="173">
        <f t="shared" si="146"/>
        <v>6.84</v>
      </c>
      <c r="H267" s="173">
        <f t="shared" si="146"/>
        <v>7.1</v>
      </c>
      <c r="I267" s="173">
        <f t="shared" si="146"/>
        <v>7.1</v>
      </c>
      <c r="J267" s="173">
        <f t="shared" si="146"/>
        <v>7.61</v>
      </c>
      <c r="K267" s="173">
        <f t="shared" si="146"/>
        <v>7.57</v>
      </c>
      <c r="L267" s="173">
        <f t="shared" si="146"/>
        <v>7.26</v>
      </c>
      <c r="M267" s="173">
        <f t="shared" si="146"/>
        <v>7.26</v>
      </c>
      <c r="N267" s="173">
        <f t="shared" si="146"/>
        <v>6.81</v>
      </c>
      <c r="O267" s="173">
        <f t="shared" si="146"/>
        <v>6.77</v>
      </c>
      <c r="P267" s="173">
        <f t="shared" si="146"/>
        <v>6.77</v>
      </c>
      <c r="Q267" s="173">
        <f t="shared" si="146"/>
        <v>6.37</v>
      </c>
      <c r="R267" s="173">
        <f t="shared" si="146"/>
        <v>6.68</v>
      </c>
      <c r="S267" s="173">
        <f t="shared" si="146"/>
        <v>6.47</v>
      </c>
      <c r="T267" s="173">
        <f t="shared" si="146"/>
        <v>6.55</v>
      </c>
      <c r="U267" s="173">
        <f t="shared" si="146"/>
        <v>6.67</v>
      </c>
      <c r="V267" s="173">
        <f t="shared" si="146"/>
        <v>5.85</v>
      </c>
      <c r="W267" s="173">
        <f t="shared" si="146"/>
        <v>6.12</v>
      </c>
      <c r="X267" s="173">
        <f t="shared" si="146"/>
        <v>6.43</v>
      </c>
      <c r="Y267" s="173">
        <f t="shared" si="146"/>
        <v>7.21</v>
      </c>
      <c r="Z267" s="173">
        <f t="shared" si="146"/>
        <v>7.41</v>
      </c>
      <c r="AA267" s="173">
        <f t="shared" si="146"/>
        <v>7.53</v>
      </c>
      <c r="AB267" s="173">
        <f t="shared" si="146"/>
        <v>7.96</v>
      </c>
      <c r="AC267" s="173">
        <f t="shared" si="146"/>
        <v>8.59</v>
      </c>
      <c r="AD267" s="173">
        <f t="shared" si="146"/>
        <v>8.1</v>
      </c>
      <c r="AE267" s="173">
        <f t="shared" si="146"/>
        <v>7.74</v>
      </c>
      <c r="AF267" s="173">
        <f t="shared" si="146"/>
        <v>7.11</v>
      </c>
      <c r="AG267" s="173">
        <f t="shared" si="146"/>
        <v>6.37</v>
      </c>
      <c r="AH267" s="173">
        <f t="shared" si="146"/>
        <v>6.37</v>
      </c>
      <c r="AI267" s="173">
        <f t="shared" si="146"/>
        <v>6.13</v>
      </c>
      <c r="AJ267" s="173">
        <f t="shared" si="146"/>
        <v>6.25</v>
      </c>
      <c r="AK267" s="173">
        <f t="shared" si="146"/>
        <v>6.17</v>
      </c>
      <c r="AL267" s="173" t="str">
        <f t="shared" si="146"/>
        <v/>
      </c>
      <c r="AM267" s="173" t="str">
        <f t="shared" si="146"/>
        <v/>
      </c>
      <c r="AN267" s="173" t="str">
        <f t="shared" si="146"/>
        <v/>
      </c>
      <c r="AO267" s="173" t="str">
        <f t="shared" si="146"/>
        <v/>
      </c>
      <c r="AP267" s="173" t="str">
        <f t="shared" si="146"/>
        <v/>
      </c>
      <c r="AQ267" s="170"/>
      <c r="AR267" s="170"/>
    </row>
    <row r="268" ht="12.75" customHeight="1">
      <c r="A268" s="170"/>
      <c r="B268" s="170"/>
      <c r="C268" s="140" t="str">
        <f t="shared" ref="C268:D268" si="147">C75</f>
        <v>Cardiff</v>
      </c>
      <c r="D268" s="140" t="str">
        <f t="shared" si="147"/>
        <v>Everton</v>
      </c>
      <c r="E268" s="173">
        <f t="shared" ref="E268:AP268" si="148">IF(E$195&lt;=38,ROUND(SUMIFS($E75:$AP75,$E$2:$AP$2,"&lt;="&amp;E$195,$E$2:$AP$2,"&gt;="&amp;E$194),2),"")</f>
        <v>7.27</v>
      </c>
      <c r="F268" s="173">
        <f t="shared" si="148"/>
        <v>7.57</v>
      </c>
      <c r="G268" s="173">
        <f t="shared" si="148"/>
        <v>7.25</v>
      </c>
      <c r="H268" s="173">
        <f t="shared" si="148"/>
        <v>7.55</v>
      </c>
      <c r="I268" s="173">
        <f t="shared" si="148"/>
        <v>6.65</v>
      </c>
      <c r="J268" s="173">
        <f t="shared" si="148"/>
        <v>6.49</v>
      </c>
      <c r="K268" s="173">
        <f t="shared" si="148"/>
        <v>6.84</v>
      </c>
      <c r="L268" s="173">
        <f t="shared" si="148"/>
        <v>6.54</v>
      </c>
      <c r="M268" s="173">
        <f t="shared" si="148"/>
        <v>6.74</v>
      </c>
      <c r="N268" s="173">
        <f t="shared" si="148"/>
        <v>6.44</v>
      </c>
      <c r="O268" s="173">
        <f t="shared" si="148"/>
        <v>7.35</v>
      </c>
      <c r="P268" s="173">
        <f t="shared" si="148"/>
        <v>7.07</v>
      </c>
      <c r="Q268" s="173">
        <f t="shared" si="148"/>
        <v>6.72</v>
      </c>
      <c r="R268" s="173">
        <f t="shared" si="148"/>
        <v>6.61</v>
      </c>
      <c r="S268" s="173">
        <f t="shared" si="148"/>
        <v>6.52</v>
      </c>
      <c r="T268" s="173">
        <f t="shared" si="148"/>
        <v>6.84</v>
      </c>
      <c r="U268" s="173">
        <f t="shared" si="148"/>
        <v>6.84</v>
      </c>
      <c r="V268" s="173">
        <f t="shared" si="148"/>
        <v>6.64</v>
      </c>
      <c r="W268" s="173">
        <f t="shared" si="148"/>
        <v>6.84</v>
      </c>
      <c r="X268" s="173">
        <f t="shared" si="148"/>
        <v>6.99</v>
      </c>
      <c r="Y268" s="173">
        <f t="shared" si="148"/>
        <v>7.23</v>
      </c>
      <c r="Z268" s="173">
        <f t="shared" si="148"/>
        <v>7.03</v>
      </c>
      <c r="AA268" s="173">
        <f t="shared" si="148"/>
        <v>7.15</v>
      </c>
      <c r="AB268" s="173">
        <f t="shared" si="148"/>
        <v>7.23</v>
      </c>
      <c r="AC268" s="173">
        <f t="shared" si="148"/>
        <v>7.9</v>
      </c>
      <c r="AD268" s="173">
        <f t="shared" si="148"/>
        <v>7.66</v>
      </c>
      <c r="AE268" s="173">
        <f t="shared" si="148"/>
        <v>7.47</v>
      </c>
      <c r="AF268" s="173">
        <f t="shared" si="148"/>
        <v>7.39</v>
      </c>
      <c r="AG268" s="173">
        <f t="shared" si="148"/>
        <v>7.01</v>
      </c>
      <c r="AH268" s="173">
        <f t="shared" si="148"/>
        <v>7.01</v>
      </c>
      <c r="AI268" s="173">
        <f t="shared" si="148"/>
        <v>6.42</v>
      </c>
      <c r="AJ268" s="173">
        <f t="shared" si="148"/>
        <v>6.54</v>
      </c>
      <c r="AK268" s="173">
        <f t="shared" si="148"/>
        <v>6.15</v>
      </c>
      <c r="AL268" s="173" t="str">
        <f t="shared" si="148"/>
        <v/>
      </c>
      <c r="AM268" s="173" t="str">
        <f t="shared" si="148"/>
        <v/>
      </c>
      <c r="AN268" s="173" t="str">
        <f t="shared" si="148"/>
        <v/>
      </c>
      <c r="AO268" s="173" t="str">
        <f t="shared" si="148"/>
        <v/>
      </c>
      <c r="AP268" s="173" t="str">
        <f t="shared" si="148"/>
        <v/>
      </c>
      <c r="AQ268" s="170"/>
      <c r="AR268" s="170"/>
    </row>
    <row r="269" ht="12.75" customHeight="1">
      <c r="A269" s="170"/>
      <c r="B269" s="170"/>
      <c r="C269" s="140" t="str">
        <f t="shared" ref="C269:D269" si="149">C76</f>
        <v>Cardiff</v>
      </c>
      <c r="D269" s="140" t="str">
        <f t="shared" si="149"/>
        <v>Fulham</v>
      </c>
      <c r="E269" s="173">
        <f t="shared" ref="E269:AP269" si="150">IF(E$195&lt;=38,ROUND(SUMIFS($E76:$AP76,$E$2:$AP$2,"&lt;="&amp;E$195,$E$2:$AP$2,"&gt;="&amp;E$194),2),"")</f>
        <v>6.48</v>
      </c>
      <c r="F269" s="173">
        <f t="shared" si="150"/>
        <v>6.17</v>
      </c>
      <c r="G269" s="173">
        <f t="shared" si="150"/>
        <v>6.21</v>
      </c>
      <c r="H269" s="173">
        <f t="shared" si="150"/>
        <v>6.7</v>
      </c>
      <c r="I269" s="173">
        <f t="shared" si="150"/>
        <v>6.7</v>
      </c>
      <c r="J269" s="173">
        <f t="shared" si="150"/>
        <v>7.57</v>
      </c>
      <c r="K269" s="173">
        <f t="shared" si="150"/>
        <v>7.41</v>
      </c>
      <c r="L269" s="173">
        <f t="shared" si="150"/>
        <v>7.72</v>
      </c>
      <c r="M269" s="173">
        <f t="shared" si="150"/>
        <v>7.57</v>
      </c>
      <c r="N269" s="173">
        <f t="shared" si="150"/>
        <v>7.59</v>
      </c>
      <c r="O269" s="173">
        <f t="shared" si="150"/>
        <v>7.55</v>
      </c>
      <c r="P269" s="173">
        <f t="shared" si="150"/>
        <v>7.71</v>
      </c>
      <c r="Q269" s="173">
        <f t="shared" si="150"/>
        <v>7.32</v>
      </c>
      <c r="R269" s="173">
        <f t="shared" si="150"/>
        <v>7.21</v>
      </c>
      <c r="S269" s="173">
        <f t="shared" si="150"/>
        <v>7.43</v>
      </c>
      <c r="T269" s="173">
        <f t="shared" si="150"/>
        <v>6.73</v>
      </c>
      <c r="U269" s="173">
        <f t="shared" si="150"/>
        <v>6.84</v>
      </c>
      <c r="V269" s="173">
        <f t="shared" si="150"/>
        <v>5.98</v>
      </c>
      <c r="W269" s="173">
        <f t="shared" si="150"/>
        <v>6.37</v>
      </c>
      <c r="X269" s="173">
        <f t="shared" si="150"/>
        <v>6.52</v>
      </c>
      <c r="Y269" s="173">
        <f t="shared" si="150"/>
        <v>6.25</v>
      </c>
      <c r="Z269" s="173">
        <f t="shared" si="150"/>
        <v>6.76</v>
      </c>
      <c r="AA269" s="173">
        <f t="shared" si="150"/>
        <v>6.88</v>
      </c>
      <c r="AB269" s="173">
        <f t="shared" si="150"/>
        <v>7.19</v>
      </c>
      <c r="AC269" s="173">
        <f t="shared" si="150"/>
        <v>7.7</v>
      </c>
      <c r="AD269" s="173">
        <f t="shared" si="150"/>
        <v>7.58</v>
      </c>
      <c r="AE269" s="173">
        <f t="shared" si="150"/>
        <v>7.43</v>
      </c>
      <c r="AF269" s="173">
        <f t="shared" si="150"/>
        <v>7.35</v>
      </c>
      <c r="AG269" s="173">
        <f t="shared" si="150"/>
        <v>7.35</v>
      </c>
      <c r="AH269" s="173">
        <f t="shared" si="150"/>
        <v>7.43</v>
      </c>
      <c r="AI269" s="173">
        <f t="shared" si="150"/>
        <v>6.95</v>
      </c>
      <c r="AJ269" s="173">
        <f t="shared" si="150"/>
        <v>6.95</v>
      </c>
      <c r="AK269" s="173">
        <f t="shared" si="150"/>
        <v>7.26</v>
      </c>
      <c r="AL269" s="173" t="str">
        <f t="shared" si="150"/>
        <v/>
      </c>
      <c r="AM269" s="173" t="str">
        <f t="shared" si="150"/>
        <v/>
      </c>
      <c r="AN269" s="173" t="str">
        <f t="shared" si="150"/>
        <v/>
      </c>
      <c r="AO269" s="173" t="str">
        <f t="shared" si="150"/>
        <v/>
      </c>
      <c r="AP269" s="173" t="str">
        <f t="shared" si="150"/>
        <v/>
      </c>
      <c r="AQ269" s="170"/>
      <c r="AR269" s="170"/>
    </row>
    <row r="270" ht="12.75" customHeight="1">
      <c r="A270" s="170"/>
      <c r="B270" s="170"/>
      <c r="C270" s="140" t="str">
        <f t="shared" ref="C270:D270" si="151">C77</f>
        <v>Cardiff</v>
      </c>
      <c r="D270" s="140" t="str">
        <f t="shared" si="151"/>
        <v>Huddersfield</v>
      </c>
      <c r="E270" s="173">
        <f t="shared" ref="E270:AP270" si="152">IF(E$195&lt;=38,ROUND(SUMIFS($E77:$AP77,$E$2:$AP$2,"&lt;="&amp;E$195,$E$2:$AP$2,"&gt;="&amp;E$194),2),"")</f>
        <v>6.71</v>
      </c>
      <c r="F270" s="173">
        <f t="shared" si="152"/>
        <v>6.4</v>
      </c>
      <c r="G270" s="173">
        <f t="shared" si="152"/>
        <v>5.89</v>
      </c>
      <c r="H270" s="173">
        <f t="shared" si="152"/>
        <v>6.19</v>
      </c>
      <c r="I270" s="173">
        <f t="shared" si="152"/>
        <v>6.19</v>
      </c>
      <c r="J270" s="173">
        <f t="shared" si="152"/>
        <v>6.58</v>
      </c>
      <c r="K270" s="173">
        <f t="shared" si="152"/>
        <v>7.37</v>
      </c>
      <c r="L270" s="173">
        <f t="shared" si="152"/>
        <v>7.61</v>
      </c>
      <c r="M270" s="173">
        <f t="shared" si="152"/>
        <v>8.08</v>
      </c>
      <c r="N270" s="173">
        <f t="shared" si="152"/>
        <v>7.78</v>
      </c>
      <c r="O270" s="173">
        <f t="shared" si="152"/>
        <v>7.74</v>
      </c>
      <c r="P270" s="173">
        <f t="shared" si="152"/>
        <v>7.47</v>
      </c>
      <c r="Q270" s="173">
        <f t="shared" si="152"/>
        <v>7</v>
      </c>
      <c r="R270" s="173">
        <f t="shared" si="152"/>
        <v>6.95</v>
      </c>
      <c r="S270" s="173">
        <f t="shared" si="152"/>
        <v>6.86</v>
      </c>
      <c r="T270" s="173">
        <f t="shared" si="152"/>
        <v>6.54</v>
      </c>
      <c r="U270" s="173">
        <f t="shared" si="152"/>
        <v>6.66</v>
      </c>
      <c r="V270" s="173">
        <f t="shared" si="152"/>
        <v>6.11</v>
      </c>
      <c r="W270" s="173">
        <f t="shared" si="152"/>
        <v>6.34</v>
      </c>
      <c r="X270" s="173">
        <f t="shared" si="152"/>
        <v>6.5</v>
      </c>
      <c r="Y270" s="173">
        <f t="shared" si="152"/>
        <v>6.68</v>
      </c>
      <c r="Z270" s="173">
        <f t="shared" si="152"/>
        <v>7.11</v>
      </c>
      <c r="AA270" s="173">
        <f t="shared" si="152"/>
        <v>7.23</v>
      </c>
      <c r="AB270" s="173">
        <f t="shared" si="152"/>
        <v>7.66</v>
      </c>
      <c r="AC270" s="173">
        <f t="shared" si="152"/>
        <v>7.9</v>
      </c>
      <c r="AD270" s="173">
        <f t="shared" si="152"/>
        <v>7.7</v>
      </c>
      <c r="AE270" s="173">
        <f t="shared" si="152"/>
        <v>7.55</v>
      </c>
      <c r="AF270" s="173">
        <f t="shared" si="152"/>
        <v>7.74</v>
      </c>
      <c r="AG270" s="173">
        <f t="shared" si="152"/>
        <v>7</v>
      </c>
      <c r="AH270" s="173">
        <f t="shared" si="152"/>
        <v>7.19</v>
      </c>
      <c r="AI270" s="173">
        <f t="shared" si="152"/>
        <v>6.58</v>
      </c>
      <c r="AJ270" s="173">
        <f t="shared" si="152"/>
        <v>6.66</v>
      </c>
      <c r="AK270" s="173">
        <f t="shared" si="152"/>
        <v>6.62</v>
      </c>
      <c r="AL270" s="173" t="str">
        <f t="shared" si="152"/>
        <v/>
      </c>
      <c r="AM270" s="173" t="str">
        <f t="shared" si="152"/>
        <v/>
      </c>
      <c r="AN270" s="173" t="str">
        <f t="shared" si="152"/>
        <v/>
      </c>
      <c r="AO270" s="173" t="str">
        <f t="shared" si="152"/>
        <v/>
      </c>
      <c r="AP270" s="173" t="str">
        <f t="shared" si="152"/>
        <v/>
      </c>
      <c r="AQ270" s="170"/>
      <c r="AR270" s="170"/>
    </row>
    <row r="271" ht="12.75" customHeight="1">
      <c r="A271" s="170"/>
      <c r="B271" s="170"/>
      <c r="C271" s="140" t="str">
        <f t="shared" ref="C271:D271" si="153">C78</f>
        <v>Cardiff</v>
      </c>
      <c r="D271" s="140" t="str">
        <f t="shared" si="153"/>
        <v>Leicester</v>
      </c>
      <c r="E271" s="173">
        <f t="shared" ref="E271:AP271" si="154">IF(E$195&lt;=38,ROUND(SUMIFS($E78:$AP78,$E$2:$AP$2,"&lt;="&amp;E$195,$E$2:$AP$2,"&gt;="&amp;E$194),2),"")</f>
        <v>7.07</v>
      </c>
      <c r="F271" s="173">
        <f t="shared" si="154"/>
        <v>6.76</v>
      </c>
      <c r="G271" s="173">
        <f t="shared" si="154"/>
        <v>6.99</v>
      </c>
      <c r="H271" s="173">
        <f t="shared" si="154"/>
        <v>7.45</v>
      </c>
      <c r="I271" s="173">
        <f t="shared" si="154"/>
        <v>7.88</v>
      </c>
      <c r="J271" s="173">
        <f t="shared" si="154"/>
        <v>8.19</v>
      </c>
      <c r="K271" s="173">
        <f t="shared" si="154"/>
        <v>8.04</v>
      </c>
      <c r="L271" s="173">
        <f t="shared" si="154"/>
        <v>8.16</v>
      </c>
      <c r="M271" s="173">
        <f t="shared" si="154"/>
        <v>8.04</v>
      </c>
      <c r="N271" s="173">
        <f t="shared" si="154"/>
        <v>7.6</v>
      </c>
      <c r="O271" s="173">
        <f t="shared" si="154"/>
        <v>7.13</v>
      </c>
      <c r="P271" s="173">
        <f t="shared" si="154"/>
        <v>6.86</v>
      </c>
      <c r="Q271" s="173">
        <f t="shared" si="154"/>
        <v>6.46</v>
      </c>
      <c r="R271" s="173">
        <f t="shared" si="154"/>
        <v>6.54</v>
      </c>
      <c r="S271" s="173">
        <f t="shared" si="154"/>
        <v>6.41</v>
      </c>
      <c r="T271" s="173">
        <f t="shared" si="154"/>
        <v>6.24</v>
      </c>
      <c r="U271" s="173">
        <f t="shared" si="154"/>
        <v>6.36</v>
      </c>
      <c r="V271" s="173">
        <f t="shared" si="154"/>
        <v>6.24</v>
      </c>
      <c r="W271" s="173">
        <f t="shared" si="154"/>
        <v>6.28</v>
      </c>
      <c r="X271" s="173">
        <f t="shared" si="154"/>
        <v>6.44</v>
      </c>
      <c r="Y271" s="173">
        <f t="shared" si="154"/>
        <v>6.29</v>
      </c>
      <c r="Z271" s="173">
        <f t="shared" si="154"/>
        <v>6.72</v>
      </c>
      <c r="AA271" s="173">
        <f t="shared" si="154"/>
        <v>6.84</v>
      </c>
      <c r="AB271" s="173">
        <f t="shared" si="154"/>
        <v>6.95</v>
      </c>
      <c r="AC271" s="173">
        <f t="shared" si="154"/>
        <v>7.82</v>
      </c>
      <c r="AD271" s="173">
        <f t="shared" si="154"/>
        <v>7.58</v>
      </c>
      <c r="AE271" s="173">
        <f t="shared" si="154"/>
        <v>7.78</v>
      </c>
      <c r="AF271" s="173">
        <f t="shared" si="154"/>
        <v>7.47</v>
      </c>
      <c r="AG271" s="173">
        <f t="shared" si="154"/>
        <v>7.23</v>
      </c>
      <c r="AH271" s="173">
        <f t="shared" si="154"/>
        <v>7.11</v>
      </c>
      <c r="AI271" s="173">
        <f t="shared" si="154"/>
        <v>6.68</v>
      </c>
      <c r="AJ271" s="173">
        <f t="shared" si="154"/>
        <v>6.8</v>
      </c>
      <c r="AK271" s="173">
        <f t="shared" si="154"/>
        <v>6.44</v>
      </c>
      <c r="AL271" s="173" t="str">
        <f t="shared" si="154"/>
        <v/>
      </c>
      <c r="AM271" s="173" t="str">
        <f t="shared" si="154"/>
        <v/>
      </c>
      <c r="AN271" s="173" t="str">
        <f t="shared" si="154"/>
        <v/>
      </c>
      <c r="AO271" s="173" t="str">
        <f t="shared" si="154"/>
        <v/>
      </c>
      <c r="AP271" s="173" t="str">
        <f t="shared" si="154"/>
        <v/>
      </c>
      <c r="AQ271" s="170"/>
      <c r="AR271" s="170"/>
    </row>
    <row r="272" ht="12.75" customHeight="1">
      <c r="A272" s="170"/>
      <c r="B272" s="170"/>
      <c r="C272" s="140" t="str">
        <f t="shared" ref="C272:D272" si="155">C79</f>
        <v>Cardiff</v>
      </c>
      <c r="D272" s="140" t="str">
        <f t="shared" si="155"/>
        <v>Liverpool</v>
      </c>
      <c r="E272" s="173">
        <f t="shared" ref="E272:AP272" si="156">IF(E$195&lt;=38,ROUND(SUMIFS($E79:$AP79,$E$2:$AP$2,"&lt;="&amp;E$195,$E$2:$AP$2,"&gt;="&amp;E$194),2),"")</f>
        <v>6.99</v>
      </c>
      <c r="F272" s="173">
        <f t="shared" si="156"/>
        <v>6.21</v>
      </c>
      <c r="G272" s="173">
        <f t="shared" si="156"/>
        <v>5.66</v>
      </c>
      <c r="H272" s="173">
        <f t="shared" si="156"/>
        <v>5.99</v>
      </c>
      <c r="I272" s="173">
        <f t="shared" si="156"/>
        <v>5.95</v>
      </c>
      <c r="J272" s="173">
        <f t="shared" si="156"/>
        <v>6.81</v>
      </c>
      <c r="K272" s="173">
        <f t="shared" si="156"/>
        <v>7.11</v>
      </c>
      <c r="L272" s="173">
        <f t="shared" si="156"/>
        <v>7.46</v>
      </c>
      <c r="M272" s="173">
        <f t="shared" si="156"/>
        <v>8.25</v>
      </c>
      <c r="N272" s="173">
        <f t="shared" si="156"/>
        <v>7.79</v>
      </c>
      <c r="O272" s="173">
        <f t="shared" si="156"/>
        <v>7.8</v>
      </c>
      <c r="P272" s="173">
        <f t="shared" si="156"/>
        <v>7.53</v>
      </c>
      <c r="Q272" s="173">
        <f t="shared" si="156"/>
        <v>7.15</v>
      </c>
      <c r="R272" s="173">
        <f t="shared" si="156"/>
        <v>7.11</v>
      </c>
      <c r="S272" s="173">
        <f t="shared" si="156"/>
        <v>6.92</v>
      </c>
      <c r="T272" s="173">
        <f t="shared" si="156"/>
        <v>6.68</v>
      </c>
      <c r="U272" s="173">
        <f t="shared" si="156"/>
        <v>6.8</v>
      </c>
      <c r="V272" s="173">
        <f t="shared" si="156"/>
        <v>6.68</v>
      </c>
      <c r="W272" s="173">
        <f t="shared" si="156"/>
        <v>7.07</v>
      </c>
      <c r="X272" s="173">
        <f t="shared" si="156"/>
        <v>7.11</v>
      </c>
      <c r="Y272" s="173">
        <f t="shared" si="156"/>
        <v>7.11</v>
      </c>
      <c r="Z272" s="173">
        <f t="shared" si="156"/>
        <v>7.62</v>
      </c>
      <c r="AA272" s="173">
        <f t="shared" si="156"/>
        <v>7.74</v>
      </c>
      <c r="AB272" s="173">
        <f t="shared" si="156"/>
        <v>7.74</v>
      </c>
      <c r="AC272" s="173">
        <f t="shared" si="156"/>
        <v>7.9</v>
      </c>
      <c r="AD272" s="173">
        <f t="shared" si="156"/>
        <v>7.72</v>
      </c>
      <c r="AE272" s="173">
        <f t="shared" si="156"/>
        <v>7.37</v>
      </c>
      <c r="AF272" s="173">
        <f t="shared" si="156"/>
        <v>7.09</v>
      </c>
      <c r="AG272" s="173">
        <f t="shared" si="156"/>
        <v>6.54</v>
      </c>
      <c r="AH272" s="173">
        <f t="shared" si="156"/>
        <v>6.54</v>
      </c>
      <c r="AI272" s="173">
        <f t="shared" si="156"/>
        <v>6.19</v>
      </c>
      <c r="AJ272" s="173">
        <f t="shared" si="156"/>
        <v>6.25</v>
      </c>
      <c r="AK272" s="173">
        <f t="shared" si="156"/>
        <v>6.45</v>
      </c>
      <c r="AL272" s="173" t="str">
        <f t="shared" si="156"/>
        <v/>
      </c>
      <c r="AM272" s="173" t="str">
        <f t="shared" si="156"/>
        <v/>
      </c>
      <c r="AN272" s="173" t="str">
        <f t="shared" si="156"/>
        <v/>
      </c>
      <c r="AO272" s="173" t="str">
        <f t="shared" si="156"/>
        <v/>
      </c>
      <c r="AP272" s="173" t="str">
        <f t="shared" si="156"/>
        <v/>
      </c>
      <c r="AQ272" s="170"/>
      <c r="AR272" s="170"/>
    </row>
    <row r="273" ht="12.75" customHeight="1">
      <c r="A273" s="170"/>
      <c r="B273" s="170"/>
      <c r="C273" s="140" t="str">
        <f t="shared" ref="C273:D273" si="157">C80</f>
        <v>Cardiff</v>
      </c>
      <c r="D273" s="140" t="str">
        <f t="shared" si="157"/>
        <v>Man City</v>
      </c>
      <c r="E273" s="173">
        <f t="shared" ref="E273:AP273" si="158">IF(E$195&lt;=38,ROUND(SUMIFS($E80:$AP80,$E$2:$AP$2,"&lt;="&amp;E$195,$E$2:$AP$2,"&gt;="&amp;E$194),2),"")</f>
        <v>7.25</v>
      </c>
      <c r="F273" s="173">
        <f t="shared" si="158"/>
        <v>7.21</v>
      </c>
      <c r="G273" s="173">
        <f t="shared" si="158"/>
        <v>6.54</v>
      </c>
      <c r="H273" s="173">
        <f t="shared" si="158"/>
        <v>6.92</v>
      </c>
      <c r="I273" s="173">
        <f t="shared" si="158"/>
        <v>6.33</v>
      </c>
      <c r="J273" s="173">
        <f t="shared" si="158"/>
        <v>6.34</v>
      </c>
      <c r="K273" s="173">
        <f t="shared" si="158"/>
        <v>6.51</v>
      </c>
      <c r="L273" s="173">
        <f t="shared" si="158"/>
        <v>6.39</v>
      </c>
      <c r="M273" s="173">
        <f t="shared" si="158"/>
        <v>6.98</v>
      </c>
      <c r="N273" s="173">
        <f t="shared" si="158"/>
        <v>6.72</v>
      </c>
      <c r="O273" s="173">
        <f t="shared" si="158"/>
        <v>7.27</v>
      </c>
      <c r="P273" s="173">
        <f t="shared" si="158"/>
        <v>7.19</v>
      </c>
      <c r="Q273" s="173">
        <f t="shared" si="158"/>
        <v>7.15</v>
      </c>
      <c r="R273" s="173">
        <f t="shared" si="158"/>
        <v>7.19</v>
      </c>
      <c r="S273" s="173">
        <f t="shared" si="158"/>
        <v>6.99</v>
      </c>
      <c r="T273" s="173">
        <f t="shared" si="158"/>
        <v>6.88</v>
      </c>
      <c r="U273" s="173">
        <f t="shared" si="158"/>
        <v>6.99</v>
      </c>
      <c r="V273" s="173">
        <f t="shared" si="158"/>
        <v>6.56</v>
      </c>
      <c r="W273" s="173">
        <f t="shared" si="158"/>
        <v>6.25</v>
      </c>
      <c r="X273" s="173">
        <f t="shared" si="158"/>
        <v>6.4</v>
      </c>
      <c r="Y273" s="173">
        <f t="shared" si="158"/>
        <v>6.4</v>
      </c>
      <c r="Z273" s="173">
        <f t="shared" si="158"/>
        <v>6.6</v>
      </c>
      <c r="AA273" s="173">
        <f t="shared" si="158"/>
        <v>6.95</v>
      </c>
      <c r="AB273" s="173">
        <f t="shared" si="158"/>
        <v>7.15</v>
      </c>
      <c r="AC273" s="173">
        <f t="shared" si="158"/>
        <v>8.02</v>
      </c>
      <c r="AD273" s="173">
        <f t="shared" si="158"/>
        <v>7.78</v>
      </c>
      <c r="AE273" s="173">
        <f t="shared" si="158"/>
        <v>7.8</v>
      </c>
      <c r="AF273" s="173">
        <f t="shared" si="158"/>
        <v>7.67</v>
      </c>
      <c r="AG273" s="173">
        <f t="shared" si="158"/>
        <v>7.08</v>
      </c>
      <c r="AH273" s="173">
        <f t="shared" si="158"/>
        <v>7</v>
      </c>
      <c r="AI273" s="173">
        <f t="shared" si="158"/>
        <v>6.39</v>
      </c>
      <c r="AJ273" s="173">
        <f t="shared" si="158"/>
        <v>6.9</v>
      </c>
      <c r="AK273" s="173">
        <f t="shared" si="158"/>
        <v>6.85</v>
      </c>
      <c r="AL273" s="173" t="str">
        <f t="shared" si="158"/>
        <v/>
      </c>
      <c r="AM273" s="173" t="str">
        <f t="shared" si="158"/>
        <v/>
      </c>
      <c r="AN273" s="173" t="str">
        <f t="shared" si="158"/>
        <v/>
      </c>
      <c r="AO273" s="173" t="str">
        <f t="shared" si="158"/>
        <v/>
      </c>
      <c r="AP273" s="173" t="str">
        <f t="shared" si="158"/>
        <v/>
      </c>
      <c r="AQ273" s="170"/>
      <c r="AR273" s="170"/>
    </row>
    <row r="274" ht="12.75" customHeight="1">
      <c r="A274" s="170"/>
      <c r="B274" s="170"/>
      <c r="C274" s="140" t="str">
        <f t="shared" ref="C274:D274" si="159">C81</f>
        <v>Cardiff</v>
      </c>
      <c r="D274" s="140" t="str">
        <f t="shared" si="159"/>
        <v>Man Utd</v>
      </c>
      <c r="E274" s="173">
        <f t="shared" ref="E274:AP274" si="160">IF(E$195&lt;=38,ROUND(SUMIFS($E81:$AP81,$E$2:$AP$2,"&lt;="&amp;E$195,$E$2:$AP$2,"&gt;="&amp;E$194),2),"")</f>
        <v>7.16</v>
      </c>
      <c r="F274" s="173">
        <f t="shared" si="160"/>
        <v>6.69</v>
      </c>
      <c r="G274" s="173">
        <f t="shared" si="160"/>
        <v>6.69</v>
      </c>
      <c r="H274" s="173">
        <f t="shared" si="160"/>
        <v>7.18</v>
      </c>
      <c r="I274" s="173">
        <f t="shared" si="160"/>
        <v>7.38</v>
      </c>
      <c r="J274" s="173">
        <f t="shared" si="160"/>
        <v>7.65</v>
      </c>
      <c r="K274" s="173">
        <f t="shared" si="160"/>
        <v>7.72</v>
      </c>
      <c r="L274" s="173">
        <f t="shared" si="160"/>
        <v>7.8</v>
      </c>
      <c r="M274" s="173">
        <f t="shared" si="160"/>
        <v>7.69</v>
      </c>
      <c r="N274" s="173">
        <f t="shared" si="160"/>
        <v>7.43</v>
      </c>
      <c r="O274" s="173">
        <f t="shared" si="160"/>
        <v>7.5</v>
      </c>
      <c r="P274" s="173">
        <f t="shared" si="160"/>
        <v>7.22</v>
      </c>
      <c r="Q274" s="173">
        <f t="shared" si="160"/>
        <v>7.06</v>
      </c>
      <c r="R274" s="173">
        <f t="shared" si="160"/>
        <v>7.26</v>
      </c>
      <c r="S274" s="173">
        <f t="shared" si="160"/>
        <v>7.41</v>
      </c>
      <c r="T274" s="173">
        <f t="shared" si="160"/>
        <v>6.97</v>
      </c>
      <c r="U274" s="173">
        <f t="shared" si="160"/>
        <v>6.79</v>
      </c>
      <c r="V274" s="173">
        <f t="shared" si="160"/>
        <v>6.72</v>
      </c>
      <c r="W274" s="173">
        <f t="shared" si="160"/>
        <v>6.6</v>
      </c>
      <c r="X274" s="173">
        <f t="shared" si="160"/>
        <v>6.52</v>
      </c>
      <c r="Y274" s="173">
        <f t="shared" si="160"/>
        <v>6.34</v>
      </c>
      <c r="Z274" s="173">
        <f t="shared" si="160"/>
        <v>6.86</v>
      </c>
      <c r="AA274" s="173">
        <f t="shared" si="160"/>
        <v>6.97</v>
      </c>
      <c r="AB274" s="173">
        <f t="shared" si="160"/>
        <v>7.01</v>
      </c>
      <c r="AC274" s="173">
        <f t="shared" si="160"/>
        <v>7.8</v>
      </c>
      <c r="AD274" s="173">
        <f t="shared" si="160"/>
        <v>7.56</v>
      </c>
      <c r="AE274" s="173">
        <f t="shared" si="160"/>
        <v>7.82</v>
      </c>
      <c r="AF274" s="173">
        <f t="shared" si="160"/>
        <v>7.62</v>
      </c>
      <c r="AG274" s="173">
        <f t="shared" si="160"/>
        <v>7.86</v>
      </c>
      <c r="AH274" s="173">
        <f t="shared" si="160"/>
        <v>7.78</v>
      </c>
      <c r="AI274" s="173">
        <f t="shared" si="160"/>
        <v>7.17</v>
      </c>
      <c r="AJ274" s="173">
        <f t="shared" si="160"/>
        <v>7.29</v>
      </c>
      <c r="AK274" s="173">
        <f t="shared" si="160"/>
        <v>7.16</v>
      </c>
      <c r="AL274" s="173" t="str">
        <f t="shared" si="160"/>
        <v/>
      </c>
      <c r="AM274" s="173" t="str">
        <f t="shared" si="160"/>
        <v/>
      </c>
      <c r="AN274" s="173" t="str">
        <f t="shared" si="160"/>
        <v/>
      </c>
      <c r="AO274" s="173" t="str">
        <f t="shared" si="160"/>
        <v/>
      </c>
      <c r="AP274" s="173" t="str">
        <f t="shared" si="160"/>
        <v/>
      </c>
      <c r="AQ274" s="170"/>
      <c r="AR274" s="170"/>
    </row>
    <row r="275" ht="12.75" customHeight="1">
      <c r="A275" s="170"/>
      <c r="B275" s="170"/>
      <c r="C275" s="140" t="str">
        <f t="shared" ref="C275:D275" si="161">C82</f>
        <v>Cardiff</v>
      </c>
      <c r="D275" s="140" t="str">
        <f t="shared" si="161"/>
        <v>Newcastle</v>
      </c>
      <c r="E275" s="173">
        <f t="shared" ref="E275:AP275" si="162">IF(E$195&lt;=38,ROUND(SUMIFS($E82:$AP82,$E$2:$AP$2,"&lt;="&amp;E$195,$E$2:$AP$2,"&gt;="&amp;E$194),2),"")</f>
        <v>6.84</v>
      </c>
      <c r="F275" s="173">
        <f t="shared" si="162"/>
        <v>7.15</v>
      </c>
      <c r="G275" s="173">
        <f t="shared" si="162"/>
        <v>6.6</v>
      </c>
      <c r="H275" s="173">
        <f t="shared" si="162"/>
        <v>7.09</v>
      </c>
      <c r="I275" s="173">
        <f t="shared" si="162"/>
        <v>6.9</v>
      </c>
      <c r="J275" s="173">
        <f t="shared" si="162"/>
        <v>7.17</v>
      </c>
      <c r="K275" s="173">
        <f t="shared" si="162"/>
        <v>7.33</v>
      </c>
      <c r="L275" s="173">
        <f t="shared" si="162"/>
        <v>6.7</v>
      </c>
      <c r="M275" s="173">
        <f t="shared" si="162"/>
        <v>7.72</v>
      </c>
      <c r="N275" s="173">
        <f t="shared" si="162"/>
        <v>7.32</v>
      </c>
      <c r="O275" s="173">
        <f t="shared" si="162"/>
        <v>7.47</v>
      </c>
      <c r="P275" s="173">
        <f t="shared" si="162"/>
        <v>7.2</v>
      </c>
      <c r="Q275" s="173">
        <f t="shared" si="162"/>
        <v>7.46</v>
      </c>
      <c r="R275" s="173">
        <f t="shared" si="162"/>
        <v>7.65</v>
      </c>
      <c r="S275" s="173">
        <f t="shared" si="162"/>
        <v>7.22</v>
      </c>
      <c r="T275" s="173">
        <f t="shared" si="162"/>
        <v>6.94</v>
      </c>
      <c r="U275" s="173">
        <f t="shared" si="162"/>
        <v>7.06</v>
      </c>
      <c r="V275" s="173">
        <f t="shared" si="162"/>
        <v>7.01</v>
      </c>
      <c r="W275" s="173">
        <f t="shared" si="162"/>
        <v>6.32</v>
      </c>
      <c r="X275" s="173">
        <f t="shared" si="162"/>
        <v>6.47</v>
      </c>
      <c r="Y275" s="173">
        <f t="shared" si="162"/>
        <v>6.36</v>
      </c>
      <c r="Z275" s="173">
        <f t="shared" si="162"/>
        <v>6.87</v>
      </c>
      <c r="AA275" s="173">
        <f t="shared" si="162"/>
        <v>6.99</v>
      </c>
      <c r="AB275" s="173">
        <f t="shared" si="162"/>
        <v>6.92</v>
      </c>
      <c r="AC275" s="173">
        <f t="shared" si="162"/>
        <v>7.78</v>
      </c>
      <c r="AD275" s="173">
        <f t="shared" si="162"/>
        <v>7.74</v>
      </c>
      <c r="AE275" s="173">
        <f t="shared" si="162"/>
        <v>7.51</v>
      </c>
      <c r="AF275" s="173">
        <f t="shared" si="162"/>
        <v>7.31</v>
      </c>
      <c r="AG275" s="173">
        <f t="shared" si="162"/>
        <v>6.76</v>
      </c>
      <c r="AH275" s="173">
        <f t="shared" si="162"/>
        <v>6.84</v>
      </c>
      <c r="AI275" s="173">
        <f t="shared" si="162"/>
        <v>6.23</v>
      </c>
      <c r="AJ275" s="173">
        <f t="shared" si="162"/>
        <v>6.15</v>
      </c>
      <c r="AK275" s="173">
        <f t="shared" si="162"/>
        <v>6.32</v>
      </c>
      <c r="AL275" s="173" t="str">
        <f t="shared" si="162"/>
        <v/>
      </c>
      <c r="AM275" s="173" t="str">
        <f t="shared" si="162"/>
        <v/>
      </c>
      <c r="AN275" s="173" t="str">
        <f t="shared" si="162"/>
        <v/>
      </c>
      <c r="AO275" s="173" t="str">
        <f t="shared" si="162"/>
        <v/>
      </c>
      <c r="AP275" s="173" t="str">
        <f t="shared" si="162"/>
        <v/>
      </c>
      <c r="AQ275" s="170"/>
      <c r="AR275" s="170"/>
    </row>
    <row r="276" ht="12.75" customHeight="1">
      <c r="A276" s="170"/>
      <c r="B276" s="170"/>
      <c r="C276" s="140" t="str">
        <f t="shared" ref="C276:D276" si="163">C83</f>
        <v>Cardiff</v>
      </c>
      <c r="D276" s="140" t="str">
        <f t="shared" si="163"/>
        <v>Southampton</v>
      </c>
      <c r="E276" s="173">
        <f t="shared" ref="E276:AP276" si="164">IF(E$195&lt;=38,ROUND(SUMIFS($E83:$AP83,$E$2:$AP$2,"&lt;="&amp;E$195,$E$2:$AP$2,"&gt;="&amp;E$194),2),"")</f>
        <v>6.72</v>
      </c>
      <c r="F276" s="173">
        <f t="shared" si="164"/>
        <v>6.64</v>
      </c>
      <c r="G276" s="173">
        <f t="shared" si="164"/>
        <v>6.33</v>
      </c>
      <c r="H276" s="173">
        <f t="shared" si="164"/>
        <v>6.31</v>
      </c>
      <c r="I276" s="173">
        <f t="shared" si="164"/>
        <v>6.27</v>
      </c>
      <c r="J276" s="173">
        <f t="shared" si="164"/>
        <v>6.62</v>
      </c>
      <c r="K276" s="173">
        <f t="shared" si="164"/>
        <v>7.41</v>
      </c>
      <c r="L276" s="173">
        <f t="shared" si="164"/>
        <v>7.35</v>
      </c>
      <c r="M276" s="173">
        <f t="shared" si="164"/>
        <v>7.55</v>
      </c>
      <c r="N276" s="173">
        <f t="shared" si="164"/>
        <v>7.1</v>
      </c>
      <c r="O276" s="173">
        <f t="shared" si="164"/>
        <v>7.1</v>
      </c>
      <c r="P276" s="173">
        <f t="shared" si="164"/>
        <v>6.82</v>
      </c>
      <c r="Q276" s="173">
        <f t="shared" si="164"/>
        <v>6.51</v>
      </c>
      <c r="R276" s="173">
        <f t="shared" si="164"/>
        <v>7.12</v>
      </c>
      <c r="S276" s="173">
        <f t="shared" si="164"/>
        <v>6.92</v>
      </c>
      <c r="T276" s="173">
        <f t="shared" si="164"/>
        <v>6.68</v>
      </c>
      <c r="U276" s="173">
        <f t="shared" si="164"/>
        <v>6.8</v>
      </c>
      <c r="V276" s="173">
        <f t="shared" si="164"/>
        <v>6.99</v>
      </c>
      <c r="W276" s="173">
        <f t="shared" si="164"/>
        <v>7.11</v>
      </c>
      <c r="X276" s="173">
        <f t="shared" si="164"/>
        <v>6.68</v>
      </c>
      <c r="Y276" s="173">
        <f t="shared" si="164"/>
        <v>6.99</v>
      </c>
      <c r="Z276" s="173">
        <f t="shared" si="164"/>
        <v>7.5</v>
      </c>
      <c r="AA276" s="173">
        <f t="shared" si="164"/>
        <v>7.68</v>
      </c>
      <c r="AB276" s="173">
        <f t="shared" si="164"/>
        <v>7.36</v>
      </c>
      <c r="AC276" s="173">
        <f t="shared" si="164"/>
        <v>7.91</v>
      </c>
      <c r="AD276" s="173">
        <f t="shared" si="164"/>
        <v>7.91</v>
      </c>
      <c r="AE276" s="173">
        <f t="shared" si="164"/>
        <v>7.72</v>
      </c>
      <c r="AF276" s="173">
        <f t="shared" si="164"/>
        <v>7.53</v>
      </c>
      <c r="AG276" s="173">
        <f t="shared" si="164"/>
        <v>7.12</v>
      </c>
      <c r="AH276" s="173">
        <f t="shared" si="164"/>
        <v>7.12</v>
      </c>
      <c r="AI276" s="173">
        <f t="shared" si="164"/>
        <v>6.69</v>
      </c>
      <c r="AJ276" s="173">
        <f t="shared" si="164"/>
        <v>6.57</v>
      </c>
      <c r="AK276" s="173">
        <f t="shared" si="164"/>
        <v>6.88</v>
      </c>
      <c r="AL276" s="173" t="str">
        <f t="shared" si="164"/>
        <v/>
      </c>
      <c r="AM276" s="173" t="str">
        <f t="shared" si="164"/>
        <v/>
      </c>
      <c r="AN276" s="173" t="str">
        <f t="shared" si="164"/>
        <v/>
      </c>
      <c r="AO276" s="173" t="str">
        <f t="shared" si="164"/>
        <v/>
      </c>
      <c r="AP276" s="173" t="str">
        <f t="shared" si="164"/>
        <v/>
      </c>
      <c r="AQ276" s="170"/>
      <c r="AR276" s="170"/>
    </row>
    <row r="277" ht="12.75" customHeight="1">
      <c r="A277" s="170"/>
      <c r="B277" s="170"/>
      <c r="C277" s="140" t="str">
        <f t="shared" ref="C277:D277" si="165">C84</f>
        <v>Cardiff</v>
      </c>
      <c r="D277" s="140" t="str">
        <f t="shared" si="165"/>
        <v>Tottenham</v>
      </c>
      <c r="E277" s="173">
        <f t="shared" ref="E277:AP277" si="166">IF(E$195&lt;=38,ROUND(SUMIFS($E84:$AP84,$E$2:$AP$2,"&lt;="&amp;E$195,$E$2:$AP$2,"&gt;="&amp;E$194),2),"")</f>
        <v>6.94</v>
      </c>
      <c r="F277" s="173">
        <f t="shared" si="166"/>
        <v>6.74</v>
      </c>
      <c r="G277" s="173">
        <f t="shared" si="166"/>
        <v>6.44</v>
      </c>
      <c r="H277" s="173">
        <f t="shared" si="166"/>
        <v>6.93</v>
      </c>
      <c r="I277" s="173">
        <f t="shared" si="166"/>
        <v>6.22</v>
      </c>
      <c r="J277" s="173">
        <f t="shared" si="166"/>
        <v>6.61</v>
      </c>
      <c r="K277" s="173">
        <f t="shared" si="166"/>
        <v>6.77</v>
      </c>
      <c r="L277" s="173">
        <f t="shared" si="166"/>
        <v>6.65</v>
      </c>
      <c r="M277" s="173">
        <f t="shared" si="166"/>
        <v>6.55</v>
      </c>
      <c r="N277" s="173">
        <f t="shared" si="166"/>
        <v>6.26</v>
      </c>
      <c r="O277" s="173">
        <f t="shared" si="166"/>
        <v>6.92</v>
      </c>
      <c r="P277" s="173">
        <f t="shared" si="166"/>
        <v>6.65</v>
      </c>
      <c r="Q277" s="173">
        <f t="shared" si="166"/>
        <v>6.37</v>
      </c>
      <c r="R277" s="173">
        <f t="shared" si="166"/>
        <v>6.73</v>
      </c>
      <c r="S277" s="173">
        <f t="shared" si="166"/>
        <v>6.73</v>
      </c>
      <c r="T277" s="173">
        <f t="shared" si="166"/>
        <v>6.53</v>
      </c>
      <c r="U277" s="173">
        <f t="shared" si="166"/>
        <v>6.64</v>
      </c>
      <c r="V277" s="173">
        <f t="shared" si="166"/>
        <v>6.47</v>
      </c>
      <c r="W277" s="173">
        <f t="shared" si="166"/>
        <v>6.9</v>
      </c>
      <c r="X277" s="173">
        <f t="shared" si="166"/>
        <v>6.9</v>
      </c>
      <c r="Y277" s="173">
        <f t="shared" si="166"/>
        <v>7.32</v>
      </c>
      <c r="Z277" s="173">
        <f t="shared" si="166"/>
        <v>7.64</v>
      </c>
      <c r="AA277" s="173">
        <f t="shared" si="166"/>
        <v>7.76</v>
      </c>
      <c r="AB277" s="173">
        <f t="shared" si="166"/>
        <v>7.94</v>
      </c>
      <c r="AC277" s="173">
        <f t="shared" si="166"/>
        <v>8.29</v>
      </c>
      <c r="AD277" s="173">
        <f t="shared" si="166"/>
        <v>8.17</v>
      </c>
      <c r="AE277" s="173">
        <f t="shared" si="166"/>
        <v>7.54</v>
      </c>
      <c r="AF277" s="173">
        <f t="shared" si="166"/>
        <v>7.39</v>
      </c>
      <c r="AG277" s="173">
        <f t="shared" si="166"/>
        <v>7.27</v>
      </c>
      <c r="AH277" s="173">
        <f t="shared" si="166"/>
        <v>7.15</v>
      </c>
      <c r="AI277" s="173">
        <f t="shared" si="166"/>
        <v>7.15</v>
      </c>
      <c r="AJ277" s="173">
        <f t="shared" si="166"/>
        <v>7.23</v>
      </c>
      <c r="AK277" s="173">
        <f t="shared" si="166"/>
        <v>7.78</v>
      </c>
      <c r="AL277" s="173" t="str">
        <f t="shared" si="166"/>
        <v/>
      </c>
      <c r="AM277" s="173" t="str">
        <f t="shared" si="166"/>
        <v/>
      </c>
      <c r="AN277" s="173" t="str">
        <f t="shared" si="166"/>
        <v/>
      </c>
      <c r="AO277" s="173" t="str">
        <f t="shared" si="166"/>
        <v/>
      </c>
      <c r="AP277" s="173" t="str">
        <f t="shared" si="166"/>
        <v/>
      </c>
      <c r="AQ277" s="170"/>
      <c r="AR277" s="170"/>
    </row>
    <row r="278" ht="12.75" customHeight="1">
      <c r="A278" s="170"/>
      <c r="B278" s="170"/>
      <c r="C278" s="140" t="str">
        <f t="shared" ref="C278:D278" si="167">C85</f>
        <v>Cardiff</v>
      </c>
      <c r="D278" s="140" t="str">
        <f t="shared" si="167"/>
        <v>Watford</v>
      </c>
      <c r="E278" s="173">
        <f t="shared" ref="E278:AP278" si="168">IF(E$195&lt;=38,ROUND(SUMIFS($E85:$AP85,$E$2:$AP$2,"&lt;="&amp;E$195,$E$2:$AP$2,"&gt;="&amp;E$194),2),"")</f>
        <v>6.46</v>
      </c>
      <c r="F278" s="173">
        <f t="shared" si="168"/>
        <v>6.15</v>
      </c>
      <c r="G278" s="173">
        <f t="shared" si="168"/>
        <v>6.19</v>
      </c>
      <c r="H278" s="173">
        <f t="shared" si="168"/>
        <v>6.56</v>
      </c>
      <c r="I278" s="173">
        <f t="shared" si="168"/>
        <v>6.64</v>
      </c>
      <c r="J278" s="173">
        <f t="shared" si="168"/>
        <v>7.39</v>
      </c>
      <c r="K278" s="173">
        <f t="shared" si="168"/>
        <v>7.49</v>
      </c>
      <c r="L278" s="173">
        <f t="shared" si="168"/>
        <v>7.72</v>
      </c>
      <c r="M278" s="173">
        <f t="shared" si="168"/>
        <v>7.57</v>
      </c>
      <c r="N278" s="173">
        <f t="shared" si="168"/>
        <v>7.12</v>
      </c>
      <c r="O278" s="173">
        <f t="shared" si="168"/>
        <v>7</v>
      </c>
      <c r="P278" s="173">
        <f t="shared" si="168"/>
        <v>6.73</v>
      </c>
      <c r="Q278" s="173">
        <f t="shared" si="168"/>
        <v>6.61</v>
      </c>
      <c r="R278" s="173">
        <f t="shared" si="168"/>
        <v>6.57</v>
      </c>
      <c r="S278" s="173">
        <f t="shared" si="168"/>
        <v>6.68</v>
      </c>
      <c r="T278" s="173">
        <f t="shared" si="168"/>
        <v>6.84</v>
      </c>
      <c r="U278" s="173">
        <f t="shared" si="168"/>
        <v>6.95</v>
      </c>
      <c r="V278" s="173">
        <f t="shared" si="168"/>
        <v>6.6</v>
      </c>
      <c r="W278" s="173">
        <f t="shared" si="168"/>
        <v>6.37</v>
      </c>
      <c r="X278" s="173">
        <f t="shared" si="168"/>
        <v>6.52</v>
      </c>
      <c r="Y278" s="173">
        <f t="shared" si="168"/>
        <v>6.76</v>
      </c>
      <c r="Z278" s="173">
        <f t="shared" si="168"/>
        <v>6.88</v>
      </c>
      <c r="AA278" s="173">
        <f t="shared" si="168"/>
        <v>6.99</v>
      </c>
      <c r="AB278" s="173">
        <f t="shared" si="168"/>
        <v>7.62</v>
      </c>
      <c r="AC278" s="173">
        <f t="shared" si="168"/>
        <v>8.49</v>
      </c>
      <c r="AD278" s="173">
        <f t="shared" si="168"/>
        <v>8.45</v>
      </c>
      <c r="AE278" s="173">
        <f t="shared" si="168"/>
        <v>7.9</v>
      </c>
      <c r="AF278" s="173">
        <f t="shared" si="168"/>
        <v>8.08</v>
      </c>
      <c r="AG278" s="173">
        <f t="shared" si="168"/>
        <v>7.88</v>
      </c>
      <c r="AH278" s="173">
        <f t="shared" si="168"/>
        <v>7.49</v>
      </c>
      <c r="AI278" s="173">
        <f t="shared" si="168"/>
        <v>6.91</v>
      </c>
      <c r="AJ278" s="173">
        <f t="shared" si="168"/>
        <v>6.83</v>
      </c>
      <c r="AK278" s="173">
        <f t="shared" si="168"/>
        <v>7.61</v>
      </c>
      <c r="AL278" s="173" t="str">
        <f t="shared" si="168"/>
        <v/>
      </c>
      <c r="AM278" s="173" t="str">
        <f t="shared" si="168"/>
        <v/>
      </c>
      <c r="AN278" s="173" t="str">
        <f t="shared" si="168"/>
        <v/>
      </c>
      <c r="AO278" s="173" t="str">
        <f t="shared" si="168"/>
        <v/>
      </c>
      <c r="AP278" s="173" t="str">
        <f t="shared" si="168"/>
        <v/>
      </c>
      <c r="AQ278" s="170"/>
      <c r="AR278" s="170"/>
    </row>
    <row r="279" ht="12.75" customHeight="1">
      <c r="A279" s="170"/>
      <c r="B279" s="170"/>
      <c r="C279" s="140" t="str">
        <f t="shared" ref="C279:D279" si="169">C86</f>
        <v>Cardiff</v>
      </c>
      <c r="D279" s="140" t="str">
        <f t="shared" si="169"/>
        <v>West Ham</v>
      </c>
      <c r="E279" s="173">
        <f t="shared" ref="E279:AP279" si="170">IF(E$195&lt;=38,ROUND(SUMIFS($E86:$AP86,$E$2:$AP$2,"&lt;="&amp;E$195,$E$2:$AP$2,"&gt;="&amp;E$194),2),"")</f>
        <v>6.33</v>
      </c>
      <c r="F279" s="173">
        <f t="shared" si="170"/>
        <v>6.01</v>
      </c>
      <c r="G279" s="173">
        <f t="shared" si="170"/>
        <v>5.78</v>
      </c>
      <c r="H279" s="173">
        <f t="shared" si="170"/>
        <v>6.27</v>
      </c>
      <c r="I279" s="173">
        <f t="shared" si="170"/>
        <v>5.92</v>
      </c>
      <c r="J279" s="173">
        <f t="shared" si="170"/>
        <v>6.54</v>
      </c>
      <c r="K279" s="173">
        <f t="shared" si="170"/>
        <v>6.82</v>
      </c>
      <c r="L279" s="173">
        <f t="shared" si="170"/>
        <v>6.82</v>
      </c>
      <c r="M279" s="173">
        <f t="shared" si="170"/>
        <v>6.91</v>
      </c>
      <c r="N279" s="173">
        <f t="shared" si="170"/>
        <v>6.6</v>
      </c>
      <c r="O279" s="173">
        <f t="shared" si="170"/>
        <v>6.92</v>
      </c>
      <c r="P279" s="173">
        <f t="shared" si="170"/>
        <v>6.64</v>
      </c>
      <c r="Q279" s="173">
        <f t="shared" si="170"/>
        <v>6.8</v>
      </c>
      <c r="R279" s="173">
        <f t="shared" si="170"/>
        <v>6.99</v>
      </c>
      <c r="S279" s="173">
        <f t="shared" si="170"/>
        <v>6.79</v>
      </c>
      <c r="T279" s="173">
        <f t="shared" si="170"/>
        <v>6.76</v>
      </c>
      <c r="U279" s="173">
        <f t="shared" si="170"/>
        <v>6.88</v>
      </c>
      <c r="V279" s="173">
        <f t="shared" si="170"/>
        <v>6.84</v>
      </c>
      <c r="W279" s="173">
        <f t="shared" si="170"/>
        <v>6.64</v>
      </c>
      <c r="X279" s="173">
        <f t="shared" si="170"/>
        <v>6.8</v>
      </c>
      <c r="Y279" s="173">
        <f t="shared" si="170"/>
        <v>7</v>
      </c>
      <c r="Z279" s="173">
        <f t="shared" si="170"/>
        <v>7.33</v>
      </c>
      <c r="AA279" s="173">
        <f t="shared" si="170"/>
        <v>7.45</v>
      </c>
      <c r="AB279" s="173">
        <f t="shared" si="170"/>
        <v>7.45</v>
      </c>
      <c r="AC279" s="173">
        <f t="shared" si="170"/>
        <v>8</v>
      </c>
      <c r="AD279" s="173">
        <f t="shared" si="170"/>
        <v>8.08</v>
      </c>
      <c r="AE279" s="173">
        <f t="shared" si="170"/>
        <v>8.43</v>
      </c>
      <c r="AF279" s="173">
        <f t="shared" si="170"/>
        <v>7.58</v>
      </c>
      <c r="AG279" s="173">
        <f t="shared" si="170"/>
        <v>6.84</v>
      </c>
      <c r="AH279" s="173">
        <f t="shared" si="170"/>
        <v>7.15</v>
      </c>
      <c r="AI279" s="173">
        <f t="shared" si="170"/>
        <v>6.54</v>
      </c>
      <c r="AJ279" s="173">
        <f t="shared" si="170"/>
        <v>6.42</v>
      </c>
      <c r="AK279" s="173">
        <f t="shared" si="170"/>
        <v>6.23</v>
      </c>
      <c r="AL279" s="173" t="str">
        <f t="shared" si="170"/>
        <v/>
      </c>
      <c r="AM279" s="173" t="str">
        <f t="shared" si="170"/>
        <v/>
      </c>
      <c r="AN279" s="173" t="str">
        <f t="shared" si="170"/>
        <v/>
      </c>
      <c r="AO279" s="173" t="str">
        <f t="shared" si="170"/>
        <v/>
      </c>
      <c r="AP279" s="173" t="str">
        <f t="shared" si="170"/>
        <v/>
      </c>
      <c r="AQ279" s="170"/>
      <c r="AR279" s="170"/>
    </row>
    <row r="280" ht="12.75" customHeight="1">
      <c r="A280" s="170"/>
      <c r="B280" s="170"/>
      <c r="C280" s="140" t="str">
        <f t="shared" ref="C280:D280" si="171">C87</f>
        <v>Cardiff</v>
      </c>
      <c r="D280" s="140" t="str">
        <f t="shared" si="171"/>
        <v>Wolves</v>
      </c>
      <c r="E280" s="173">
        <f t="shared" ref="E280:AP280" si="172">IF(E$195&lt;=38,ROUND(SUMIFS($E87:$AP87,$E$2:$AP$2,"&lt;="&amp;E$195,$E$2:$AP$2,"&gt;="&amp;E$194),2),"")</f>
        <v>6.17</v>
      </c>
      <c r="F280" s="173">
        <f t="shared" si="172"/>
        <v>5.93</v>
      </c>
      <c r="G280" s="173">
        <f t="shared" si="172"/>
        <v>5.82</v>
      </c>
      <c r="H280" s="173">
        <f t="shared" si="172"/>
        <v>6.31</v>
      </c>
      <c r="I280" s="173">
        <f t="shared" si="172"/>
        <v>6.07</v>
      </c>
      <c r="J280" s="173">
        <f t="shared" si="172"/>
        <v>6.7</v>
      </c>
      <c r="K280" s="173">
        <f t="shared" si="172"/>
        <v>7.33</v>
      </c>
      <c r="L280" s="173">
        <f t="shared" si="172"/>
        <v>7.45</v>
      </c>
      <c r="M280" s="173">
        <f t="shared" si="172"/>
        <v>7.46</v>
      </c>
      <c r="N280" s="173">
        <f t="shared" si="172"/>
        <v>7</v>
      </c>
      <c r="O280" s="173">
        <f t="shared" si="172"/>
        <v>7.2</v>
      </c>
      <c r="P280" s="173">
        <f t="shared" si="172"/>
        <v>6.92</v>
      </c>
      <c r="Q280" s="173">
        <f t="shared" si="172"/>
        <v>6.88</v>
      </c>
      <c r="R280" s="173">
        <f t="shared" si="172"/>
        <v>6.65</v>
      </c>
      <c r="S280" s="173">
        <f t="shared" si="172"/>
        <v>6.44</v>
      </c>
      <c r="T280" s="173">
        <f t="shared" si="172"/>
        <v>6.52</v>
      </c>
      <c r="U280" s="173">
        <f t="shared" si="172"/>
        <v>6.64</v>
      </c>
      <c r="V280" s="173">
        <f t="shared" si="172"/>
        <v>6.92</v>
      </c>
      <c r="W280" s="173">
        <f t="shared" si="172"/>
        <v>7.47</v>
      </c>
      <c r="X280" s="173">
        <f t="shared" si="172"/>
        <v>7.62</v>
      </c>
      <c r="Y280" s="173">
        <f t="shared" si="172"/>
        <v>7.94</v>
      </c>
      <c r="Z280" s="173">
        <f t="shared" si="172"/>
        <v>8.13</v>
      </c>
      <c r="AA280" s="173">
        <f t="shared" si="172"/>
        <v>8.25</v>
      </c>
      <c r="AB280" s="173">
        <f t="shared" si="172"/>
        <v>7.93</v>
      </c>
      <c r="AC280" s="173">
        <f t="shared" si="172"/>
        <v>7.93</v>
      </c>
      <c r="AD280" s="173">
        <f t="shared" si="172"/>
        <v>7.93</v>
      </c>
      <c r="AE280" s="173">
        <f t="shared" si="172"/>
        <v>7.61</v>
      </c>
      <c r="AF280" s="173">
        <f t="shared" si="172"/>
        <v>7.06</v>
      </c>
      <c r="AG280" s="173">
        <f t="shared" si="172"/>
        <v>6.67</v>
      </c>
      <c r="AH280" s="173">
        <f t="shared" si="172"/>
        <v>6.64</v>
      </c>
      <c r="AI280" s="173">
        <f t="shared" si="172"/>
        <v>6.21</v>
      </c>
      <c r="AJ280" s="173">
        <f t="shared" si="172"/>
        <v>6.47</v>
      </c>
      <c r="AK280" s="173">
        <f t="shared" si="172"/>
        <v>5.99</v>
      </c>
      <c r="AL280" s="173" t="str">
        <f t="shared" si="172"/>
        <v/>
      </c>
      <c r="AM280" s="173" t="str">
        <f t="shared" si="172"/>
        <v/>
      </c>
      <c r="AN280" s="173" t="str">
        <f t="shared" si="172"/>
        <v/>
      </c>
      <c r="AO280" s="173" t="str">
        <f t="shared" si="172"/>
        <v/>
      </c>
      <c r="AP280" s="173" t="str">
        <f t="shared" si="172"/>
        <v/>
      </c>
      <c r="AQ280" s="170"/>
      <c r="AR280" s="170"/>
    </row>
    <row r="281" ht="12.75" customHeight="1">
      <c r="A281" s="170"/>
      <c r="B281" s="170"/>
      <c r="C281" s="140" t="str">
        <f t="shared" ref="C281:D281" si="173">C88</f>
        <v>Chelsea</v>
      </c>
      <c r="D281" s="140" t="str">
        <f t="shared" si="173"/>
        <v>Crystal Palace</v>
      </c>
      <c r="E281" s="173">
        <f t="shared" ref="E281:AP281" si="174">IF(E$195&lt;=38,ROUND(SUMIFS($E88:$AP88,$E$2:$AP$2,"&lt;="&amp;E$195,$E$2:$AP$2,"&gt;="&amp;E$194),2),"")</f>
        <v>7.04</v>
      </c>
      <c r="F281" s="173">
        <f t="shared" si="174"/>
        <v>7.18</v>
      </c>
      <c r="G281" s="173">
        <f t="shared" si="174"/>
        <v>7.03</v>
      </c>
      <c r="H281" s="173">
        <f t="shared" si="174"/>
        <v>6.68</v>
      </c>
      <c r="I281" s="173">
        <f t="shared" si="174"/>
        <v>6.68</v>
      </c>
      <c r="J281" s="173">
        <f t="shared" si="174"/>
        <v>6.61</v>
      </c>
      <c r="K281" s="173">
        <f t="shared" si="174"/>
        <v>6.84</v>
      </c>
      <c r="L281" s="173">
        <f t="shared" si="174"/>
        <v>6.29</v>
      </c>
      <c r="M281" s="173">
        <f t="shared" si="174"/>
        <v>6.7</v>
      </c>
      <c r="N281" s="173">
        <f t="shared" si="174"/>
        <v>6.94</v>
      </c>
      <c r="O281" s="173">
        <f t="shared" si="174"/>
        <v>6.74</v>
      </c>
      <c r="P281" s="173">
        <f t="shared" si="174"/>
        <v>7.13</v>
      </c>
      <c r="Q281" s="173">
        <f t="shared" si="174"/>
        <v>7.21</v>
      </c>
      <c r="R281" s="173">
        <f t="shared" si="174"/>
        <v>7.8</v>
      </c>
      <c r="S281" s="173">
        <f t="shared" si="174"/>
        <v>7.39</v>
      </c>
      <c r="T281" s="173">
        <f t="shared" si="174"/>
        <v>7.47</v>
      </c>
      <c r="U281" s="173">
        <f t="shared" si="174"/>
        <v>7.74</v>
      </c>
      <c r="V281" s="173">
        <f t="shared" si="174"/>
        <v>7.03</v>
      </c>
      <c r="W281" s="173">
        <f t="shared" si="174"/>
        <v>6.72</v>
      </c>
      <c r="X281" s="173">
        <f t="shared" si="174"/>
        <v>6.98</v>
      </c>
      <c r="Y281" s="173">
        <f t="shared" si="174"/>
        <v>7.57</v>
      </c>
      <c r="Z281" s="173">
        <f t="shared" si="174"/>
        <v>7.53</v>
      </c>
      <c r="AA281" s="173">
        <f t="shared" si="174"/>
        <v>7.02</v>
      </c>
      <c r="AB281" s="173">
        <f t="shared" si="174"/>
        <v>7.27</v>
      </c>
      <c r="AC281" s="173">
        <f t="shared" si="174"/>
        <v>7.23</v>
      </c>
      <c r="AD281" s="173">
        <f t="shared" si="174"/>
        <v>6.62</v>
      </c>
      <c r="AE281" s="173">
        <f t="shared" si="174"/>
        <v>6.27</v>
      </c>
      <c r="AF281" s="173">
        <f t="shared" si="174"/>
        <v>6.78</v>
      </c>
      <c r="AG281" s="173">
        <f t="shared" si="174"/>
        <v>6.5</v>
      </c>
      <c r="AH281" s="173">
        <f t="shared" si="174"/>
        <v>6.33</v>
      </c>
      <c r="AI281" s="173">
        <f t="shared" si="174"/>
        <v>6.6</v>
      </c>
      <c r="AJ281" s="173">
        <f t="shared" si="174"/>
        <v>7.03</v>
      </c>
      <c r="AK281" s="173">
        <f t="shared" si="174"/>
        <v>6.95</v>
      </c>
      <c r="AL281" s="173" t="str">
        <f t="shared" si="174"/>
        <v/>
      </c>
      <c r="AM281" s="173" t="str">
        <f t="shared" si="174"/>
        <v/>
      </c>
      <c r="AN281" s="173" t="str">
        <f t="shared" si="174"/>
        <v/>
      </c>
      <c r="AO281" s="173" t="str">
        <f t="shared" si="174"/>
        <v/>
      </c>
      <c r="AP281" s="173" t="str">
        <f t="shared" si="174"/>
        <v/>
      </c>
      <c r="AQ281" s="170"/>
      <c r="AR281" s="170"/>
    </row>
    <row r="282" ht="12.75" customHeight="1">
      <c r="A282" s="170"/>
      <c r="B282" s="170"/>
      <c r="C282" s="140" t="str">
        <f t="shared" ref="C282:D282" si="175">C89</f>
        <v>Chelsea</v>
      </c>
      <c r="D282" s="140" t="str">
        <f t="shared" si="175"/>
        <v>Everton</v>
      </c>
      <c r="E282" s="173">
        <f t="shared" ref="E282:AP282" si="176">IF(E$195&lt;=38,ROUND(SUMIFS($E89:$AP89,$E$2:$AP$2,"&lt;="&amp;E$195,$E$2:$AP$2,"&gt;="&amp;E$194),2),"")</f>
        <v>7.47</v>
      </c>
      <c r="F282" s="173">
        <f t="shared" si="176"/>
        <v>7.84</v>
      </c>
      <c r="G282" s="173">
        <f t="shared" si="176"/>
        <v>7.64</v>
      </c>
      <c r="H282" s="173">
        <f t="shared" si="176"/>
        <v>7.57</v>
      </c>
      <c r="I282" s="173">
        <f t="shared" si="176"/>
        <v>6.94</v>
      </c>
      <c r="J282" s="173">
        <f t="shared" si="176"/>
        <v>6.43</v>
      </c>
      <c r="K282" s="173">
        <f t="shared" si="176"/>
        <v>6.82</v>
      </c>
      <c r="L282" s="173">
        <f t="shared" si="176"/>
        <v>6.51</v>
      </c>
      <c r="M282" s="173">
        <f t="shared" si="176"/>
        <v>6.97</v>
      </c>
      <c r="N282" s="173">
        <f t="shared" si="176"/>
        <v>7.05</v>
      </c>
      <c r="O282" s="173">
        <f t="shared" si="176"/>
        <v>7.68</v>
      </c>
      <c r="P282" s="173">
        <f t="shared" si="176"/>
        <v>7.52</v>
      </c>
      <c r="Q282" s="173">
        <f t="shared" si="176"/>
        <v>7.6</v>
      </c>
      <c r="R282" s="173">
        <f t="shared" si="176"/>
        <v>7.64</v>
      </c>
      <c r="S282" s="173">
        <f t="shared" si="176"/>
        <v>7.23</v>
      </c>
      <c r="T282" s="173">
        <f t="shared" si="176"/>
        <v>7.54</v>
      </c>
      <c r="U282" s="173">
        <f t="shared" si="176"/>
        <v>7.47</v>
      </c>
      <c r="V282" s="173">
        <f t="shared" si="176"/>
        <v>7.5</v>
      </c>
      <c r="W282" s="173">
        <f t="shared" si="176"/>
        <v>7.19</v>
      </c>
      <c r="X282" s="173">
        <f t="shared" si="176"/>
        <v>7.27</v>
      </c>
      <c r="Y282" s="173">
        <f t="shared" si="176"/>
        <v>7.43</v>
      </c>
      <c r="Z282" s="173">
        <f t="shared" si="176"/>
        <v>7.07</v>
      </c>
      <c r="AA282" s="173">
        <f t="shared" si="176"/>
        <v>6.83</v>
      </c>
      <c r="AB282" s="173">
        <f t="shared" si="176"/>
        <v>6.91</v>
      </c>
      <c r="AC282" s="173">
        <f t="shared" si="176"/>
        <v>6.8</v>
      </c>
      <c r="AD282" s="173">
        <f t="shared" si="176"/>
        <v>6.37</v>
      </c>
      <c r="AE282" s="173">
        <f t="shared" si="176"/>
        <v>6.17</v>
      </c>
      <c r="AF282" s="173">
        <f t="shared" si="176"/>
        <v>6.68</v>
      </c>
      <c r="AG282" s="173">
        <f t="shared" si="176"/>
        <v>6.75</v>
      </c>
      <c r="AH282" s="173">
        <f t="shared" si="176"/>
        <v>6.51</v>
      </c>
      <c r="AI282" s="173">
        <f t="shared" si="176"/>
        <v>6.5</v>
      </c>
      <c r="AJ282" s="173">
        <f t="shared" si="176"/>
        <v>6.93</v>
      </c>
      <c r="AK282" s="173">
        <f t="shared" si="176"/>
        <v>6.78</v>
      </c>
      <c r="AL282" s="173" t="str">
        <f t="shared" si="176"/>
        <v/>
      </c>
      <c r="AM282" s="173" t="str">
        <f t="shared" si="176"/>
        <v/>
      </c>
      <c r="AN282" s="173" t="str">
        <f t="shared" si="176"/>
        <v/>
      </c>
      <c r="AO282" s="173" t="str">
        <f t="shared" si="176"/>
        <v/>
      </c>
      <c r="AP282" s="173" t="str">
        <f t="shared" si="176"/>
        <v/>
      </c>
      <c r="AQ282" s="170"/>
      <c r="AR282" s="170"/>
    </row>
    <row r="283" ht="12.75" customHeight="1">
      <c r="A283" s="170"/>
      <c r="B283" s="170"/>
      <c r="C283" s="140" t="str">
        <f t="shared" ref="C283:D283" si="177">C90</f>
        <v>Chelsea</v>
      </c>
      <c r="D283" s="140" t="str">
        <f t="shared" si="177"/>
        <v>Fulham</v>
      </c>
      <c r="E283" s="173">
        <f t="shared" ref="E283:AP283" si="178">IF(E$195&lt;=38,ROUND(SUMIFS($E90:$AP90,$E$2:$AP$2,"&lt;="&amp;E$195,$E$2:$AP$2,"&gt;="&amp;E$194),2),"")</f>
        <v>6.87</v>
      </c>
      <c r="F283" s="173">
        <f t="shared" si="178"/>
        <v>6.87</v>
      </c>
      <c r="G283" s="173">
        <f t="shared" si="178"/>
        <v>6.87</v>
      </c>
      <c r="H283" s="173">
        <f t="shared" si="178"/>
        <v>6.98</v>
      </c>
      <c r="I283" s="173">
        <f t="shared" si="178"/>
        <v>6.98</v>
      </c>
      <c r="J283" s="173">
        <f t="shared" si="178"/>
        <v>6.91</v>
      </c>
      <c r="K283" s="173">
        <f t="shared" si="178"/>
        <v>7.03</v>
      </c>
      <c r="L283" s="173">
        <f t="shared" si="178"/>
        <v>7.11</v>
      </c>
      <c r="M283" s="173">
        <f t="shared" si="178"/>
        <v>7.37</v>
      </c>
      <c r="N283" s="173">
        <f t="shared" si="178"/>
        <v>7.88</v>
      </c>
      <c r="O283" s="173">
        <f t="shared" si="178"/>
        <v>7.17</v>
      </c>
      <c r="P283" s="173">
        <f t="shared" si="178"/>
        <v>7.72</v>
      </c>
      <c r="Q283" s="173">
        <f t="shared" si="178"/>
        <v>7.8</v>
      </c>
      <c r="R283" s="173">
        <f t="shared" si="178"/>
        <v>7.84</v>
      </c>
      <c r="S283" s="173">
        <f t="shared" si="178"/>
        <v>7.66</v>
      </c>
      <c r="T283" s="173">
        <f t="shared" si="178"/>
        <v>7.35</v>
      </c>
      <c r="U283" s="173">
        <f t="shared" si="178"/>
        <v>8.02</v>
      </c>
      <c r="V283" s="173">
        <f t="shared" si="178"/>
        <v>7.15</v>
      </c>
      <c r="W283" s="173">
        <f t="shared" si="178"/>
        <v>6.84</v>
      </c>
      <c r="X283" s="173">
        <f t="shared" si="178"/>
        <v>6.92</v>
      </c>
      <c r="Y283" s="173">
        <f t="shared" si="178"/>
        <v>6.37</v>
      </c>
      <c r="Z283" s="173">
        <f t="shared" si="178"/>
        <v>6.33</v>
      </c>
      <c r="AA283" s="173">
        <f t="shared" si="178"/>
        <v>6.17</v>
      </c>
      <c r="AB283" s="173">
        <f t="shared" si="178"/>
        <v>6.42</v>
      </c>
      <c r="AC283" s="173">
        <f t="shared" si="178"/>
        <v>6.31</v>
      </c>
      <c r="AD283" s="173">
        <f t="shared" si="178"/>
        <v>6.12</v>
      </c>
      <c r="AE283" s="173">
        <f t="shared" si="178"/>
        <v>6.35</v>
      </c>
      <c r="AF283" s="173">
        <f t="shared" si="178"/>
        <v>6.86</v>
      </c>
      <c r="AG283" s="173">
        <f t="shared" si="178"/>
        <v>7.25</v>
      </c>
      <c r="AH283" s="173">
        <f t="shared" si="178"/>
        <v>7.39</v>
      </c>
      <c r="AI283" s="173">
        <f t="shared" si="178"/>
        <v>7.49</v>
      </c>
      <c r="AJ283" s="173">
        <f t="shared" si="178"/>
        <v>7.69</v>
      </c>
      <c r="AK283" s="173">
        <f t="shared" si="178"/>
        <v>7.89</v>
      </c>
      <c r="AL283" s="173" t="str">
        <f t="shared" si="178"/>
        <v/>
      </c>
      <c r="AM283" s="173" t="str">
        <f t="shared" si="178"/>
        <v/>
      </c>
      <c r="AN283" s="173" t="str">
        <f t="shared" si="178"/>
        <v/>
      </c>
      <c r="AO283" s="173" t="str">
        <f t="shared" si="178"/>
        <v/>
      </c>
      <c r="AP283" s="173" t="str">
        <f t="shared" si="178"/>
        <v/>
      </c>
      <c r="AQ283" s="170"/>
      <c r="AR283" s="170"/>
    </row>
    <row r="284" ht="12.75" customHeight="1">
      <c r="A284" s="170"/>
      <c r="B284" s="170"/>
      <c r="C284" s="140" t="str">
        <f t="shared" ref="C284:D284" si="179">C91</f>
        <v>Chelsea</v>
      </c>
      <c r="D284" s="140" t="str">
        <f t="shared" si="179"/>
        <v>Huddersfield</v>
      </c>
      <c r="E284" s="173">
        <f t="shared" ref="E284:AP284" si="180">IF(E$195&lt;=38,ROUND(SUMIFS($E91:$AP91,$E$2:$AP$2,"&lt;="&amp;E$195,$E$2:$AP$2,"&gt;="&amp;E$194),2),"")</f>
        <v>6.78</v>
      </c>
      <c r="F284" s="173">
        <f t="shared" si="180"/>
        <v>6.9</v>
      </c>
      <c r="G284" s="173">
        <f t="shared" si="180"/>
        <v>6.7</v>
      </c>
      <c r="H284" s="173">
        <f t="shared" si="180"/>
        <v>6.63</v>
      </c>
      <c r="I284" s="173">
        <f t="shared" si="180"/>
        <v>6.63</v>
      </c>
      <c r="J284" s="173">
        <f t="shared" si="180"/>
        <v>6.94</v>
      </c>
      <c r="K284" s="173">
        <f t="shared" si="180"/>
        <v>7.57</v>
      </c>
      <c r="L284" s="173">
        <f t="shared" si="180"/>
        <v>7.57</v>
      </c>
      <c r="M284" s="173">
        <f t="shared" si="180"/>
        <v>8.02</v>
      </c>
      <c r="N284" s="173">
        <f t="shared" si="180"/>
        <v>8.1</v>
      </c>
      <c r="O284" s="173">
        <f t="shared" si="180"/>
        <v>7.67</v>
      </c>
      <c r="P284" s="173">
        <f t="shared" si="180"/>
        <v>7.37</v>
      </c>
      <c r="Q284" s="173">
        <f t="shared" si="180"/>
        <v>7.21</v>
      </c>
      <c r="R284" s="173">
        <f t="shared" si="180"/>
        <v>7.33</v>
      </c>
      <c r="S284" s="173">
        <f t="shared" si="180"/>
        <v>6.92</v>
      </c>
      <c r="T284" s="173">
        <f t="shared" si="180"/>
        <v>6.92</v>
      </c>
      <c r="U284" s="173">
        <f t="shared" si="180"/>
        <v>7.31</v>
      </c>
      <c r="V284" s="173">
        <f t="shared" si="180"/>
        <v>6.92</v>
      </c>
      <c r="W284" s="173">
        <f t="shared" si="180"/>
        <v>6.84</v>
      </c>
      <c r="X284" s="173">
        <f t="shared" si="180"/>
        <v>6.92</v>
      </c>
      <c r="Y284" s="173">
        <f t="shared" si="180"/>
        <v>7.07</v>
      </c>
      <c r="Z284" s="173">
        <f t="shared" si="180"/>
        <v>7.03</v>
      </c>
      <c r="AA284" s="173">
        <f t="shared" si="180"/>
        <v>6.92</v>
      </c>
      <c r="AB284" s="173">
        <f t="shared" si="180"/>
        <v>7.18</v>
      </c>
      <c r="AC284" s="173">
        <f t="shared" si="180"/>
        <v>6.98</v>
      </c>
      <c r="AD284" s="173">
        <f t="shared" si="180"/>
        <v>6.71</v>
      </c>
      <c r="AE284" s="173">
        <f t="shared" si="180"/>
        <v>6.55</v>
      </c>
      <c r="AF284" s="173">
        <f t="shared" si="180"/>
        <v>7.06</v>
      </c>
      <c r="AG284" s="173">
        <f t="shared" si="180"/>
        <v>6.62</v>
      </c>
      <c r="AH284" s="173">
        <f t="shared" si="180"/>
        <v>6.88</v>
      </c>
      <c r="AI284" s="173">
        <f t="shared" si="180"/>
        <v>6.05</v>
      </c>
      <c r="AJ284" s="173">
        <f t="shared" si="180"/>
        <v>6.33</v>
      </c>
      <c r="AK284" s="173">
        <f t="shared" si="180"/>
        <v>6.29</v>
      </c>
      <c r="AL284" s="173" t="str">
        <f t="shared" si="180"/>
        <v/>
      </c>
      <c r="AM284" s="173" t="str">
        <f t="shared" si="180"/>
        <v/>
      </c>
      <c r="AN284" s="173" t="str">
        <f t="shared" si="180"/>
        <v/>
      </c>
      <c r="AO284" s="173" t="str">
        <f t="shared" si="180"/>
        <v/>
      </c>
      <c r="AP284" s="173" t="str">
        <f t="shared" si="180"/>
        <v/>
      </c>
      <c r="AQ284" s="170"/>
      <c r="AR284" s="170"/>
    </row>
    <row r="285" ht="12.75" customHeight="1">
      <c r="A285" s="170"/>
      <c r="B285" s="170"/>
      <c r="C285" s="140" t="str">
        <f t="shared" ref="C285:D285" si="181">C92</f>
        <v>Chelsea</v>
      </c>
      <c r="D285" s="140" t="str">
        <f t="shared" si="181"/>
        <v>Leicester</v>
      </c>
      <c r="E285" s="173">
        <f t="shared" ref="E285:AP285" si="182">IF(E$195&lt;=38,ROUND(SUMIFS($E92:$AP92,$E$2:$AP$2,"&lt;="&amp;E$195,$E$2:$AP$2,"&gt;="&amp;E$194),2),"")</f>
        <v>6.92</v>
      </c>
      <c r="F285" s="173">
        <f t="shared" si="182"/>
        <v>7.03</v>
      </c>
      <c r="G285" s="173">
        <f t="shared" si="182"/>
        <v>7.23</v>
      </c>
      <c r="H285" s="173">
        <f t="shared" si="182"/>
        <v>6.99</v>
      </c>
      <c r="I285" s="173">
        <f t="shared" si="182"/>
        <v>7.43</v>
      </c>
      <c r="J285" s="173">
        <f t="shared" si="182"/>
        <v>7.35</v>
      </c>
      <c r="K285" s="173">
        <f t="shared" si="182"/>
        <v>7.47</v>
      </c>
      <c r="L285" s="173">
        <f t="shared" si="182"/>
        <v>7.35</v>
      </c>
      <c r="M285" s="173">
        <f t="shared" si="182"/>
        <v>7.41</v>
      </c>
      <c r="N285" s="173">
        <f t="shared" si="182"/>
        <v>7.72</v>
      </c>
      <c r="O285" s="173">
        <f t="shared" si="182"/>
        <v>6.86</v>
      </c>
      <c r="P285" s="173">
        <f t="shared" si="182"/>
        <v>6.82</v>
      </c>
      <c r="Q285" s="173">
        <f t="shared" si="182"/>
        <v>6.9</v>
      </c>
      <c r="R285" s="173">
        <f t="shared" si="182"/>
        <v>7.13</v>
      </c>
      <c r="S285" s="173">
        <f t="shared" si="182"/>
        <v>6.83</v>
      </c>
      <c r="T285" s="173">
        <f t="shared" si="182"/>
        <v>6.91</v>
      </c>
      <c r="U285" s="173">
        <f t="shared" si="182"/>
        <v>7.3</v>
      </c>
      <c r="V285" s="173">
        <f t="shared" si="182"/>
        <v>7.34</v>
      </c>
      <c r="W285" s="173">
        <f t="shared" si="182"/>
        <v>7.03</v>
      </c>
      <c r="X285" s="173">
        <f t="shared" si="182"/>
        <v>7.1</v>
      </c>
      <c r="Y285" s="173">
        <f t="shared" si="182"/>
        <v>6.56</v>
      </c>
      <c r="Z285" s="173">
        <f t="shared" si="182"/>
        <v>6.52</v>
      </c>
      <c r="AA285" s="173">
        <f t="shared" si="182"/>
        <v>6.48</v>
      </c>
      <c r="AB285" s="173">
        <f t="shared" si="182"/>
        <v>6.6</v>
      </c>
      <c r="AC285" s="173">
        <f t="shared" si="182"/>
        <v>6.9</v>
      </c>
      <c r="AD285" s="173">
        <f t="shared" si="182"/>
        <v>6.47</v>
      </c>
      <c r="AE285" s="173">
        <f t="shared" si="182"/>
        <v>7.06</v>
      </c>
      <c r="AF285" s="173">
        <f t="shared" si="182"/>
        <v>7.57</v>
      </c>
      <c r="AG285" s="173">
        <f t="shared" si="182"/>
        <v>7.61</v>
      </c>
      <c r="AH285" s="173">
        <f t="shared" si="182"/>
        <v>7.41</v>
      </c>
      <c r="AI285" s="173">
        <f t="shared" si="182"/>
        <v>7.15</v>
      </c>
      <c r="AJ285" s="173">
        <f t="shared" si="182"/>
        <v>7.58</v>
      </c>
      <c r="AK285" s="173">
        <f t="shared" si="182"/>
        <v>7.23</v>
      </c>
      <c r="AL285" s="173" t="str">
        <f t="shared" si="182"/>
        <v/>
      </c>
      <c r="AM285" s="173" t="str">
        <f t="shared" si="182"/>
        <v/>
      </c>
      <c r="AN285" s="173" t="str">
        <f t="shared" si="182"/>
        <v/>
      </c>
      <c r="AO285" s="173" t="str">
        <f t="shared" si="182"/>
        <v/>
      </c>
      <c r="AP285" s="173" t="str">
        <f t="shared" si="182"/>
        <v/>
      </c>
      <c r="AQ285" s="170"/>
      <c r="AR285" s="170"/>
    </row>
    <row r="286" ht="12.75" customHeight="1">
      <c r="A286" s="170"/>
      <c r="B286" s="170"/>
      <c r="C286" s="140" t="str">
        <f t="shared" ref="C286:D286" si="183">C93</f>
        <v>Chelsea</v>
      </c>
      <c r="D286" s="140" t="str">
        <f t="shared" si="183"/>
        <v>Liverpool</v>
      </c>
      <c r="E286" s="173">
        <f t="shared" ref="E286:AP286" si="184">IF(E$195&lt;=38,ROUND(SUMIFS($E93:$AP93,$E$2:$AP$2,"&lt;="&amp;E$195,$E$2:$AP$2,"&gt;="&amp;E$194),2),"")</f>
        <v>7.58</v>
      </c>
      <c r="F286" s="173">
        <f t="shared" si="184"/>
        <v>7.03</v>
      </c>
      <c r="G286" s="173">
        <f t="shared" si="184"/>
        <v>6.83</v>
      </c>
      <c r="H286" s="173">
        <f t="shared" si="184"/>
        <v>6.67</v>
      </c>
      <c r="I286" s="173">
        <f t="shared" si="184"/>
        <v>6.62</v>
      </c>
      <c r="J286" s="173">
        <f t="shared" si="184"/>
        <v>6.55</v>
      </c>
      <c r="K286" s="173">
        <f t="shared" si="184"/>
        <v>6.85</v>
      </c>
      <c r="L286" s="173">
        <f t="shared" si="184"/>
        <v>6.97</v>
      </c>
      <c r="M286" s="173">
        <f t="shared" si="184"/>
        <v>7.42</v>
      </c>
      <c r="N286" s="173">
        <f t="shared" si="184"/>
        <v>7.54</v>
      </c>
      <c r="O286" s="173">
        <f t="shared" si="184"/>
        <v>7.55</v>
      </c>
      <c r="P286" s="173">
        <f t="shared" si="184"/>
        <v>7.43</v>
      </c>
      <c r="Q286" s="173">
        <f t="shared" si="184"/>
        <v>7.45</v>
      </c>
      <c r="R286" s="173">
        <f t="shared" si="184"/>
        <v>7.45</v>
      </c>
      <c r="S286" s="173">
        <f t="shared" si="184"/>
        <v>7.19</v>
      </c>
      <c r="T286" s="173">
        <f t="shared" si="184"/>
        <v>7.27</v>
      </c>
      <c r="U286" s="173">
        <f t="shared" si="184"/>
        <v>7.27</v>
      </c>
      <c r="V286" s="173">
        <f t="shared" si="184"/>
        <v>7.39</v>
      </c>
      <c r="W286" s="173">
        <f t="shared" si="184"/>
        <v>7.39</v>
      </c>
      <c r="X286" s="173">
        <f t="shared" si="184"/>
        <v>7.47</v>
      </c>
      <c r="Y286" s="173">
        <f t="shared" si="184"/>
        <v>7.47</v>
      </c>
      <c r="Z286" s="173">
        <f t="shared" si="184"/>
        <v>7.43</v>
      </c>
      <c r="AA286" s="173">
        <f t="shared" si="184"/>
        <v>7.54</v>
      </c>
      <c r="AB286" s="173">
        <f t="shared" si="184"/>
        <v>7.48</v>
      </c>
      <c r="AC286" s="173">
        <f t="shared" si="184"/>
        <v>7.06</v>
      </c>
      <c r="AD286" s="173">
        <f t="shared" si="184"/>
        <v>6.8</v>
      </c>
      <c r="AE286" s="173">
        <f t="shared" si="184"/>
        <v>6.56</v>
      </c>
      <c r="AF286" s="173">
        <f t="shared" si="184"/>
        <v>7.07</v>
      </c>
      <c r="AG286" s="173">
        <f t="shared" si="184"/>
        <v>6.64</v>
      </c>
      <c r="AH286" s="173">
        <f t="shared" si="184"/>
        <v>6.58</v>
      </c>
      <c r="AI286" s="173">
        <f t="shared" si="184"/>
        <v>6.81</v>
      </c>
      <c r="AJ286" s="173">
        <f t="shared" si="184"/>
        <v>7.07</v>
      </c>
      <c r="AK286" s="173">
        <f t="shared" si="184"/>
        <v>7.16</v>
      </c>
      <c r="AL286" s="173" t="str">
        <f t="shared" si="184"/>
        <v/>
      </c>
      <c r="AM286" s="173" t="str">
        <f t="shared" si="184"/>
        <v/>
      </c>
      <c r="AN286" s="173" t="str">
        <f t="shared" si="184"/>
        <v/>
      </c>
      <c r="AO286" s="173" t="str">
        <f t="shared" si="184"/>
        <v/>
      </c>
      <c r="AP286" s="173" t="str">
        <f t="shared" si="184"/>
        <v/>
      </c>
      <c r="AQ286" s="170"/>
      <c r="AR286" s="170"/>
    </row>
    <row r="287" ht="12.75" customHeight="1">
      <c r="A287" s="170"/>
      <c r="B287" s="170"/>
      <c r="C287" s="140" t="str">
        <f t="shared" ref="C287:D287" si="185">C94</f>
        <v>Chelsea</v>
      </c>
      <c r="D287" s="140" t="str">
        <f t="shared" si="185"/>
        <v>Man City</v>
      </c>
      <c r="E287" s="173">
        <f t="shared" ref="E287:AP287" si="186">IF(E$195&lt;=38,ROUND(SUMIFS($E94:$AP94,$E$2:$AP$2,"&lt;="&amp;E$195,$E$2:$AP$2,"&gt;="&amp;E$194),2),"")</f>
        <v>7.1</v>
      </c>
      <c r="F287" s="173">
        <f t="shared" si="186"/>
        <v>7.25</v>
      </c>
      <c r="G287" s="173">
        <f t="shared" si="186"/>
        <v>6.98</v>
      </c>
      <c r="H287" s="173">
        <f t="shared" si="186"/>
        <v>6.74</v>
      </c>
      <c r="I287" s="173">
        <f t="shared" si="186"/>
        <v>6.19</v>
      </c>
      <c r="J287" s="173">
        <f t="shared" si="186"/>
        <v>5.89</v>
      </c>
      <c r="K287" s="173">
        <f t="shared" si="186"/>
        <v>6.29</v>
      </c>
      <c r="L287" s="173">
        <f t="shared" si="186"/>
        <v>6.17</v>
      </c>
      <c r="M287" s="173">
        <f t="shared" si="186"/>
        <v>6.62</v>
      </c>
      <c r="N287" s="173">
        <f t="shared" si="186"/>
        <v>6.98</v>
      </c>
      <c r="O287" s="173">
        <f t="shared" si="186"/>
        <v>6.94</v>
      </c>
      <c r="P287" s="173">
        <f t="shared" si="186"/>
        <v>7.17</v>
      </c>
      <c r="Q287" s="173">
        <f t="shared" si="186"/>
        <v>7.25</v>
      </c>
      <c r="R287" s="173">
        <f t="shared" si="186"/>
        <v>7.45</v>
      </c>
      <c r="S287" s="173">
        <f t="shared" si="186"/>
        <v>7.03</v>
      </c>
      <c r="T287" s="173">
        <f t="shared" si="186"/>
        <v>6.99</v>
      </c>
      <c r="U287" s="173">
        <f t="shared" si="186"/>
        <v>7.54</v>
      </c>
      <c r="V287" s="173">
        <f t="shared" si="186"/>
        <v>7.11</v>
      </c>
      <c r="W287" s="173">
        <f t="shared" si="186"/>
        <v>6.8</v>
      </c>
      <c r="X287" s="173">
        <f t="shared" si="186"/>
        <v>6.88</v>
      </c>
      <c r="Y287" s="173">
        <f t="shared" si="186"/>
        <v>6.68</v>
      </c>
      <c r="Z287" s="173">
        <f t="shared" si="186"/>
        <v>6.64</v>
      </c>
      <c r="AA287" s="173">
        <f t="shared" si="186"/>
        <v>7.11</v>
      </c>
      <c r="AB287" s="173">
        <f t="shared" si="186"/>
        <v>7.31</v>
      </c>
      <c r="AC287" s="173">
        <f t="shared" si="186"/>
        <v>7.43</v>
      </c>
      <c r="AD287" s="173">
        <f t="shared" si="186"/>
        <v>6.99</v>
      </c>
      <c r="AE287" s="173">
        <f t="shared" si="186"/>
        <v>7.17</v>
      </c>
      <c r="AF287" s="173">
        <f t="shared" si="186"/>
        <v>7.68</v>
      </c>
      <c r="AG287" s="173">
        <f t="shared" si="186"/>
        <v>7.09</v>
      </c>
      <c r="AH287" s="173">
        <f t="shared" si="186"/>
        <v>6.78</v>
      </c>
      <c r="AI287" s="173">
        <f t="shared" si="186"/>
        <v>6.15</v>
      </c>
      <c r="AJ287" s="173">
        <f t="shared" si="186"/>
        <v>6.78</v>
      </c>
      <c r="AK287" s="173">
        <f t="shared" si="186"/>
        <v>6.72</v>
      </c>
      <c r="AL287" s="173" t="str">
        <f t="shared" si="186"/>
        <v/>
      </c>
      <c r="AM287" s="173" t="str">
        <f t="shared" si="186"/>
        <v/>
      </c>
      <c r="AN287" s="173" t="str">
        <f t="shared" si="186"/>
        <v/>
      </c>
      <c r="AO287" s="173" t="str">
        <f t="shared" si="186"/>
        <v/>
      </c>
      <c r="AP287" s="173" t="str">
        <f t="shared" si="186"/>
        <v/>
      </c>
      <c r="AQ287" s="170"/>
      <c r="AR287" s="170"/>
    </row>
    <row r="288" ht="12.75" customHeight="1">
      <c r="A288" s="170"/>
      <c r="B288" s="170"/>
      <c r="C288" s="140" t="str">
        <f t="shared" ref="C288:D288" si="187">C95</f>
        <v>Chelsea</v>
      </c>
      <c r="D288" s="140" t="str">
        <f t="shared" si="187"/>
        <v>Man Utd</v>
      </c>
      <c r="E288" s="173">
        <f t="shared" ref="E288:AP288" si="188">IF(E$195&lt;=38,ROUND(SUMIFS($E95:$AP95,$E$2:$AP$2,"&lt;="&amp;E$195,$E$2:$AP$2,"&gt;="&amp;E$194),2),"")</f>
        <v>7</v>
      </c>
      <c r="F288" s="173">
        <f t="shared" si="188"/>
        <v>6.61</v>
      </c>
      <c r="G288" s="173">
        <f t="shared" si="188"/>
        <v>6.57</v>
      </c>
      <c r="H288" s="173">
        <f t="shared" si="188"/>
        <v>6.53</v>
      </c>
      <c r="I288" s="173">
        <f t="shared" si="188"/>
        <v>6.73</v>
      </c>
      <c r="J288" s="173">
        <f t="shared" si="188"/>
        <v>6.69</v>
      </c>
      <c r="K288" s="173">
        <f t="shared" si="188"/>
        <v>7.03</v>
      </c>
      <c r="L288" s="173">
        <f t="shared" si="188"/>
        <v>7.03</v>
      </c>
      <c r="M288" s="173">
        <f t="shared" si="188"/>
        <v>7.33</v>
      </c>
      <c r="N288" s="173">
        <f t="shared" si="188"/>
        <v>7.8</v>
      </c>
      <c r="O288" s="173">
        <f t="shared" si="188"/>
        <v>7.86</v>
      </c>
      <c r="P288" s="173">
        <f t="shared" si="188"/>
        <v>7.67</v>
      </c>
      <c r="Q288" s="173">
        <f t="shared" si="188"/>
        <v>7.75</v>
      </c>
      <c r="R288" s="173">
        <f t="shared" si="188"/>
        <v>7.94</v>
      </c>
      <c r="S288" s="173">
        <f t="shared" si="188"/>
        <v>7.68</v>
      </c>
      <c r="T288" s="173">
        <f t="shared" si="188"/>
        <v>7.64</v>
      </c>
      <c r="U288" s="173">
        <f t="shared" si="188"/>
        <v>7.35</v>
      </c>
      <c r="V288" s="173">
        <f t="shared" si="188"/>
        <v>7.5</v>
      </c>
      <c r="W288" s="173">
        <f t="shared" si="188"/>
        <v>7.19</v>
      </c>
      <c r="X288" s="173">
        <f t="shared" si="188"/>
        <v>7.19</v>
      </c>
      <c r="Y288" s="173">
        <f t="shared" si="188"/>
        <v>7.01</v>
      </c>
      <c r="Z288" s="173">
        <f t="shared" si="188"/>
        <v>6.97</v>
      </c>
      <c r="AA288" s="173">
        <f t="shared" si="188"/>
        <v>6.86</v>
      </c>
      <c r="AB288" s="173">
        <f t="shared" si="188"/>
        <v>6.89</v>
      </c>
      <c r="AC288" s="173">
        <f t="shared" si="188"/>
        <v>6.78</v>
      </c>
      <c r="AD288" s="173">
        <f t="shared" si="188"/>
        <v>6.35</v>
      </c>
      <c r="AE288" s="173">
        <f t="shared" si="188"/>
        <v>6.61</v>
      </c>
      <c r="AF288" s="173">
        <f t="shared" si="188"/>
        <v>7.12</v>
      </c>
      <c r="AG288" s="173">
        <f t="shared" si="188"/>
        <v>7.71</v>
      </c>
      <c r="AH288" s="173">
        <f t="shared" si="188"/>
        <v>7.39</v>
      </c>
      <c r="AI288" s="173">
        <f t="shared" si="188"/>
        <v>7.19</v>
      </c>
      <c r="AJ288" s="173">
        <f t="shared" si="188"/>
        <v>7.62</v>
      </c>
      <c r="AK288" s="173">
        <f t="shared" si="188"/>
        <v>7.5</v>
      </c>
      <c r="AL288" s="173" t="str">
        <f t="shared" si="188"/>
        <v/>
      </c>
      <c r="AM288" s="173" t="str">
        <f t="shared" si="188"/>
        <v/>
      </c>
      <c r="AN288" s="173" t="str">
        <f t="shared" si="188"/>
        <v/>
      </c>
      <c r="AO288" s="173" t="str">
        <f t="shared" si="188"/>
        <v/>
      </c>
      <c r="AP288" s="173" t="str">
        <f t="shared" si="188"/>
        <v/>
      </c>
      <c r="AQ288" s="170"/>
      <c r="AR288" s="170"/>
    </row>
    <row r="289" ht="12.75" customHeight="1">
      <c r="A289" s="170"/>
      <c r="B289" s="170"/>
      <c r="C289" s="140" t="str">
        <f t="shared" ref="C289:D289" si="189">C96</f>
        <v>Chelsea</v>
      </c>
      <c r="D289" s="140" t="str">
        <f t="shared" si="189"/>
        <v>Newcastle</v>
      </c>
      <c r="E289" s="173">
        <f t="shared" ref="E289:AP289" si="190">IF(E$195&lt;=38,ROUND(SUMIFS($E96:$AP96,$E$2:$AP$2,"&lt;="&amp;E$195,$E$2:$AP$2,"&gt;="&amp;E$194),2),"")</f>
        <v>6.56</v>
      </c>
      <c r="F289" s="173">
        <f t="shared" si="190"/>
        <v>7.07</v>
      </c>
      <c r="G289" s="173">
        <f t="shared" si="190"/>
        <v>6.88</v>
      </c>
      <c r="H289" s="173">
        <f t="shared" si="190"/>
        <v>7.15</v>
      </c>
      <c r="I289" s="173">
        <f t="shared" si="190"/>
        <v>6.95</v>
      </c>
      <c r="J289" s="173">
        <f t="shared" si="190"/>
        <v>7.03</v>
      </c>
      <c r="K289" s="173">
        <f t="shared" si="190"/>
        <v>7.39</v>
      </c>
      <c r="L289" s="173">
        <f t="shared" si="190"/>
        <v>6.56</v>
      </c>
      <c r="M289" s="173">
        <f t="shared" si="190"/>
        <v>7.19</v>
      </c>
      <c r="N289" s="173">
        <f t="shared" si="190"/>
        <v>7.15</v>
      </c>
      <c r="O289" s="173">
        <f t="shared" si="190"/>
        <v>7</v>
      </c>
      <c r="P289" s="173">
        <f t="shared" si="190"/>
        <v>6.68</v>
      </c>
      <c r="Q289" s="173">
        <f t="shared" si="190"/>
        <v>6.76</v>
      </c>
      <c r="R289" s="173">
        <f t="shared" si="190"/>
        <v>7.31</v>
      </c>
      <c r="S289" s="173">
        <f t="shared" si="190"/>
        <v>6.88</v>
      </c>
      <c r="T289" s="173">
        <f t="shared" si="190"/>
        <v>6.95</v>
      </c>
      <c r="U289" s="173">
        <f t="shared" si="190"/>
        <v>7.27</v>
      </c>
      <c r="V289" s="173">
        <f t="shared" si="190"/>
        <v>7.46</v>
      </c>
      <c r="W289" s="173">
        <f t="shared" si="190"/>
        <v>7.14</v>
      </c>
      <c r="X289" s="173">
        <f t="shared" si="190"/>
        <v>7.22</v>
      </c>
      <c r="Y289" s="173">
        <f t="shared" si="190"/>
        <v>7.1</v>
      </c>
      <c r="Z289" s="173">
        <f t="shared" si="190"/>
        <v>7.22</v>
      </c>
      <c r="AA289" s="173">
        <f t="shared" si="190"/>
        <v>6.91</v>
      </c>
      <c r="AB289" s="173">
        <f t="shared" si="190"/>
        <v>6.78</v>
      </c>
      <c r="AC289" s="173">
        <f t="shared" si="190"/>
        <v>7.01</v>
      </c>
      <c r="AD289" s="173">
        <f t="shared" si="190"/>
        <v>6.9</v>
      </c>
      <c r="AE289" s="173">
        <f t="shared" si="190"/>
        <v>6.77</v>
      </c>
      <c r="AF289" s="173">
        <f t="shared" si="190"/>
        <v>7.13</v>
      </c>
      <c r="AG289" s="173">
        <f t="shared" si="190"/>
        <v>7.13</v>
      </c>
      <c r="AH289" s="173">
        <f t="shared" si="190"/>
        <v>7.27</v>
      </c>
      <c r="AI289" s="173">
        <f t="shared" si="190"/>
        <v>6.83</v>
      </c>
      <c r="AJ289" s="173">
        <f t="shared" si="190"/>
        <v>6.95</v>
      </c>
      <c r="AK289" s="173">
        <f t="shared" si="190"/>
        <v>7.01</v>
      </c>
      <c r="AL289" s="173" t="str">
        <f t="shared" si="190"/>
        <v/>
      </c>
      <c r="AM289" s="173" t="str">
        <f t="shared" si="190"/>
        <v/>
      </c>
      <c r="AN289" s="173" t="str">
        <f t="shared" si="190"/>
        <v/>
      </c>
      <c r="AO289" s="173" t="str">
        <f t="shared" si="190"/>
        <v/>
      </c>
      <c r="AP289" s="173" t="str">
        <f t="shared" si="190"/>
        <v/>
      </c>
      <c r="AQ289" s="170"/>
      <c r="AR289" s="170"/>
    </row>
    <row r="290" ht="12.75" customHeight="1">
      <c r="A290" s="170"/>
      <c r="B290" s="170"/>
      <c r="C290" s="140" t="str">
        <f t="shared" ref="C290:D290" si="191">C97</f>
        <v>Chelsea</v>
      </c>
      <c r="D290" s="140" t="str">
        <f t="shared" si="191"/>
        <v>Southampton</v>
      </c>
      <c r="E290" s="173">
        <f t="shared" ref="E290:AP290" si="192">IF(E$195&lt;=38,ROUND(SUMIFS($E97:$AP97,$E$2:$AP$2,"&lt;="&amp;E$195,$E$2:$AP$2,"&gt;="&amp;E$194),2),"")</f>
        <v>7.1</v>
      </c>
      <c r="F290" s="173">
        <f t="shared" si="192"/>
        <v>7.22</v>
      </c>
      <c r="G290" s="173">
        <f t="shared" si="192"/>
        <v>7.03</v>
      </c>
      <c r="H290" s="173">
        <f t="shared" si="192"/>
        <v>6.71</v>
      </c>
      <c r="I290" s="173">
        <f t="shared" si="192"/>
        <v>6.67</v>
      </c>
      <c r="J290" s="173">
        <f t="shared" si="192"/>
        <v>6.6</v>
      </c>
      <c r="K290" s="173">
        <f t="shared" si="192"/>
        <v>7</v>
      </c>
      <c r="L290" s="173">
        <f t="shared" si="192"/>
        <v>6.93</v>
      </c>
      <c r="M290" s="173">
        <f t="shared" si="192"/>
        <v>7.39</v>
      </c>
      <c r="N290" s="173">
        <f t="shared" si="192"/>
        <v>7.31</v>
      </c>
      <c r="O290" s="173">
        <f t="shared" si="192"/>
        <v>7.11</v>
      </c>
      <c r="P290" s="173">
        <f t="shared" si="192"/>
        <v>7.23</v>
      </c>
      <c r="Q290" s="173">
        <f t="shared" si="192"/>
        <v>7.31</v>
      </c>
      <c r="R290" s="173">
        <f t="shared" si="192"/>
        <v>7.92</v>
      </c>
      <c r="S290" s="173">
        <f t="shared" si="192"/>
        <v>7.5</v>
      </c>
      <c r="T290" s="173">
        <f t="shared" si="192"/>
        <v>7.58</v>
      </c>
      <c r="U290" s="173">
        <f t="shared" si="192"/>
        <v>7.78</v>
      </c>
      <c r="V290" s="173">
        <f t="shared" si="192"/>
        <v>7.98</v>
      </c>
      <c r="W290" s="173">
        <f t="shared" si="192"/>
        <v>7.66</v>
      </c>
      <c r="X290" s="173">
        <f t="shared" si="192"/>
        <v>7.31</v>
      </c>
      <c r="Y290" s="173">
        <f t="shared" si="192"/>
        <v>7.42</v>
      </c>
      <c r="Z290" s="173">
        <f t="shared" si="192"/>
        <v>7.38</v>
      </c>
      <c r="AA290" s="173">
        <f t="shared" si="192"/>
        <v>7.68</v>
      </c>
      <c r="AB290" s="173">
        <f t="shared" si="192"/>
        <v>7.3</v>
      </c>
      <c r="AC290" s="173">
        <f t="shared" si="192"/>
        <v>7.19</v>
      </c>
      <c r="AD290" s="173">
        <f t="shared" si="192"/>
        <v>7.11</v>
      </c>
      <c r="AE290" s="173">
        <f t="shared" si="192"/>
        <v>6.92</v>
      </c>
      <c r="AF290" s="173">
        <f t="shared" si="192"/>
        <v>7.44</v>
      </c>
      <c r="AG290" s="173">
        <f t="shared" si="192"/>
        <v>7.03</v>
      </c>
      <c r="AH290" s="173">
        <f t="shared" si="192"/>
        <v>6.85</v>
      </c>
      <c r="AI290" s="173">
        <f t="shared" si="192"/>
        <v>7</v>
      </c>
      <c r="AJ290" s="173">
        <f t="shared" si="192"/>
        <v>7.08</v>
      </c>
      <c r="AK290" s="173">
        <f t="shared" si="192"/>
        <v>7.39</v>
      </c>
      <c r="AL290" s="173" t="str">
        <f t="shared" si="192"/>
        <v/>
      </c>
      <c r="AM290" s="173" t="str">
        <f t="shared" si="192"/>
        <v/>
      </c>
      <c r="AN290" s="173" t="str">
        <f t="shared" si="192"/>
        <v/>
      </c>
      <c r="AO290" s="173" t="str">
        <f t="shared" si="192"/>
        <v/>
      </c>
      <c r="AP290" s="173" t="str">
        <f t="shared" si="192"/>
        <v/>
      </c>
      <c r="AQ290" s="170"/>
      <c r="AR290" s="170"/>
    </row>
    <row r="291" ht="12.75" customHeight="1">
      <c r="A291" s="170"/>
      <c r="B291" s="170"/>
      <c r="C291" s="140" t="str">
        <f t="shared" ref="C291:D291" si="193">C98</f>
        <v>Chelsea</v>
      </c>
      <c r="D291" s="140" t="str">
        <f t="shared" si="193"/>
        <v>Tottenham</v>
      </c>
      <c r="E291" s="173">
        <f t="shared" ref="E291:AP291" si="194">IF(E$195&lt;=38,ROUND(SUMIFS($E98:$AP98,$E$2:$AP$2,"&lt;="&amp;E$195,$E$2:$AP$2,"&gt;="&amp;E$194),2),"")</f>
        <v>6.54</v>
      </c>
      <c r="F291" s="173">
        <f t="shared" si="194"/>
        <v>6.65</v>
      </c>
      <c r="G291" s="173">
        <f t="shared" si="194"/>
        <v>6.35</v>
      </c>
      <c r="H291" s="173">
        <f t="shared" si="194"/>
        <v>6.7</v>
      </c>
      <c r="I291" s="173">
        <f t="shared" si="194"/>
        <v>6.15</v>
      </c>
      <c r="J291" s="173">
        <f t="shared" si="194"/>
        <v>6.08</v>
      </c>
      <c r="K291" s="173">
        <f t="shared" si="194"/>
        <v>6.48</v>
      </c>
      <c r="L291" s="173">
        <f t="shared" si="194"/>
        <v>6.24</v>
      </c>
      <c r="M291" s="173">
        <f t="shared" si="194"/>
        <v>6.55</v>
      </c>
      <c r="N291" s="173">
        <f t="shared" si="194"/>
        <v>6.7</v>
      </c>
      <c r="O291" s="173">
        <f t="shared" si="194"/>
        <v>6.9</v>
      </c>
      <c r="P291" s="173">
        <f t="shared" si="194"/>
        <v>6.78</v>
      </c>
      <c r="Q291" s="173">
        <f t="shared" si="194"/>
        <v>6.86</v>
      </c>
      <c r="R291" s="173">
        <f t="shared" si="194"/>
        <v>7.21</v>
      </c>
      <c r="S291" s="173">
        <f t="shared" si="194"/>
        <v>6.81</v>
      </c>
      <c r="T291" s="173">
        <f t="shared" si="194"/>
        <v>6.81</v>
      </c>
      <c r="U291" s="173">
        <f t="shared" si="194"/>
        <v>7.12</v>
      </c>
      <c r="V291" s="173">
        <f t="shared" si="194"/>
        <v>7.18</v>
      </c>
      <c r="W291" s="173">
        <f t="shared" si="194"/>
        <v>6.98</v>
      </c>
      <c r="X291" s="173">
        <f t="shared" si="194"/>
        <v>7.06</v>
      </c>
      <c r="Y291" s="173">
        <f t="shared" si="194"/>
        <v>7.48</v>
      </c>
      <c r="Z291" s="173">
        <f t="shared" si="194"/>
        <v>7.44</v>
      </c>
      <c r="AA291" s="173">
        <f t="shared" si="194"/>
        <v>7.05</v>
      </c>
      <c r="AB291" s="173">
        <f t="shared" si="194"/>
        <v>7.23</v>
      </c>
      <c r="AC291" s="173">
        <f t="shared" si="194"/>
        <v>7</v>
      </c>
      <c r="AD291" s="173">
        <f t="shared" si="194"/>
        <v>6.81</v>
      </c>
      <c r="AE291" s="173">
        <f t="shared" si="194"/>
        <v>6.29</v>
      </c>
      <c r="AF291" s="173">
        <f t="shared" si="194"/>
        <v>6.8</v>
      </c>
      <c r="AG291" s="173">
        <f t="shared" si="194"/>
        <v>7.31</v>
      </c>
      <c r="AH291" s="173">
        <f t="shared" si="194"/>
        <v>6.96</v>
      </c>
      <c r="AI291" s="173">
        <f t="shared" si="194"/>
        <v>7.54</v>
      </c>
      <c r="AJ291" s="173">
        <f t="shared" si="194"/>
        <v>7.74</v>
      </c>
      <c r="AK291" s="173">
        <f t="shared" si="194"/>
        <v>8.17</v>
      </c>
      <c r="AL291" s="173" t="str">
        <f t="shared" si="194"/>
        <v/>
      </c>
      <c r="AM291" s="173" t="str">
        <f t="shared" si="194"/>
        <v/>
      </c>
      <c r="AN291" s="173" t="str">
        <f t="shared" si="194"/>
        <v/>
      </c>
      <c r="AO291" s="173" t="str">
        <f t="shared" si="194"/>
        <v/>
      </c>
      <c r="AP291" s="173" t="str">
        <f t="shared" si="194"/>
        <v/>
      </c>
      <c r="AQ291" s="170"/>
      <c r="AR291" s="170"/>
    </row>
    <row r="292" ht="12.75" customHeight="1">
      <c r="A292" s="170"/>
      <c r="B292" s="170"/>
      <c r="C292" s="140" t="str">
        <f t="shared" ref="C292:D292" si="195">C99</f>
        <v>Chelsea</v>
      </c>
      <c r="D292" s="140" t="str">
        <f t="shared" si="195"/>
        <v>Watford</v>
      </c>
      <c r="E292" s="173">
        <f t="shared" ref="E292:AP292" si="196">IF(E$195&lt;=38,ROUND(SUMIFS($E99:$AP99,$E$2:$AP$2,"&lt;="&amp;E$195,$E$2:$AP$2,"&gt;="&amp;E$194),2),"")</f>
        <v>6.89</v>
      </c>
      <c r="F292" s="173">
        <f t="shared" si="196"/>
        <v>6.85</v>
      </c>
      <c r="G292" s="173">
        <f t="shared" si="196"/>
        <v>6.85</v>
      </c>
      <c r="H292" s="173">
        <f t="shared" si="196"/>
        <v>6.85</v>
      </c>
      <c r="I292" s="173">
        <f t="shared" si="196"/>
        <v>6.93</v>
      </c>
      <c r="J292" s="173">
        <f t="shared" si="196"/>
        <v>6.86</v>
      </c>
      <c r="K292" s="173">
        <f t="shared" si="196"/>
        <v>7.23</v>
      </c>
      <c r="L292" s="173">
        <f t="shared" si="196"/>
        <v>7.23</v>
      </c>
      <c r="M292" s="173">
        <f t="shared" si="196"/>
        <v>7.49</v>
      </c>
      <c r="N292" s="173">
        <f t="shared" si="196"/>
        <v>7.49</v>
      </c>
      <c r="O292" s="173">
        <f t="shared" si="196"/>
        <v>7.06</v>
      </c>
      <c r="P292" s="173">
        <f t="shared" si="196"/>
        <v>7.13</v>
      </c>
      <c r="Q292" s="173">
        <f t="shared" si="196"/>
        <v>7.21</v>
      </c>
      <c r="R292" s="173">
        <f t="shared" si="196"/>
        <v>7.32</v>
      </c>
      <c r="S292" s="173">
        <f t="shared" si="196"/>
        <v>7.03</v>
      </c>
      <c r="T292" s="173">
        <f t="shared" si="196"/>
        <v>7.1</v>
      </c>
      <c r="U292" s="173">
        <f t="shared" si="196"/>
        <v>7.42</v>
      </c>
      <c r="V292" s="173">
        <f t="shared" si="196"/>
        <v>7.11</v>
      </c>
      <c r="W292" s="173">
        <f t="shared" si="196"/>
        <v>6.8</v>
      </c>
      <c r="X292" s="173">
        <f t="shared" si="196"/>
        <v>6.88</v>
      </c>
      <c r="Y292" s="173">
        <f t="shared" si="196"/>
        <v>7.11</v>
      </c>
      <c r="Z292" s="173">
        <f t="shared" si="196"/>
        <v>7.07</v>
      </c>
      <c r="AA292" s="173">
        <f t="shared" si="196"/>
        <v>6.68</v>
      </c>
      <c r="AB292" s="173">
        <f t="shared" si="196"/>
        <v>7.31</v>
      </c>
      <c r="AC292" s="173">
        <f t="shared" si="196"/>
        <v>7.2</v>
      </c>
      <c r="AD292" s="173">
        <f t="shared" si="196"/>
        <v>7.08</v>
      </c>
      <c r="AE292" s="173">
        <f t="shared" si="196"/>
        <v>6.64</v>
      </c>
      <c r="AF292" s="173">
        <f t="shared" si="196"/>
        <v>7.16</v>
      </c>
      <c r="AG292" s="173">
        <f t="shared" si="196"/>
        <v>7.59</v>
      </c>
      <c r="AH292" s="173">
        <f t="shared" si="196"/>
        <v>7.08</v>
      </c>
      <c r="AI292" s="173">
        <f t="shared" si="196"/>
        <v>7.08</v>
      </c>
      <c r="AJ292" s="173">
        <f t="shared" si="196"/>
        <v>7.19</v>
      </c>
      <c r="AK292" s="173">
        <f t="shared" si="196"/>
        <v>7.87</v>
      </c>
      <c r="AL292" s="173" t="str">
        <f t="shared" si="196"/>
        <v/>
      </c>
      <c r="AM292" s="173" t="str">
        <f t="shared" si="196"/>
        <v/>
      </c>
      <c r="AN292" s="173" t="str">
        <f t="shared" si="196"/>
        <v/>
      </c>
      <c r="AO292" s="173" t="str">
        <f t="shared" si="196"/>
        <v/>
      </c>
      <c r="AP292" s="173" t="str">
        <f t="shared" si="196"/>
        <v/>
      </c>
      <c r="AQ292" s="170"/>
      <c r="AR292" s="170"/>
    </row>
    <row r="293" ht="12.75" customHeight="1">
      <c r="A293" s="170"/>
      <c r="B293" s="170"/>
      <c r="C293" s="140" t="str">
        <f t="shared" ref="C293:D293" si="197">C100</f>
        <v>Chelsea</v>
      </c>
      <c r="D293" s="140" t="str">
        <f t="shared" si="197"/>
        <v>West Ham</v>
      </c>
      <c r="E293" s="173">
        <f t="shared" ref="E293:AP293" si="198">IF(E$195&lt;=38,ROUND(SUMIFS($E100:$AP100,$E$2:$AP$2,"&lt;="&amp;E$195,$E$2:$AP$2,"&gt;="&amp;E$194),2),"")</f>
        <v>6.4</v>
      </c>
      <c r="F293" s="173">
        <f t="shared" si="198"/>
        <v>6.51</v>
      </c>
      <c r="G293" s="173">
        <f t="shared" si="198"/>
        <v>6.32</v>
      </c>
      <c r="H293" s="173">
        <f t="shared" si="198"/>
        <v>6.32</v>
      </c>
      <c r="I293" s="173">
        <f t="shared" si="198"/>
        <v>5.96</v>
      </c>
      <c r="J293" s="173">
        <f t="shared" si="198"/>
        <v>5.89</v>
      </c>
      <c r="K293" s="173">
        <f t="shared" si="198"/>
        <v>6.29</v>
      </c>
      <c r="L293" s="173">
        <f t="shared" si="198"/>
        <v>5.82</v>
      </c>
      <c r="M293" s="173">
        <f t="shared" si="198"/>
        <v>6.27</v>
      </c>
      <c r="N293" s="173">
        <f t="shared" si="198"/>
        <v>6.65</v>
      </c>
      <c r="O293" s="173">
        <f t="shared" si="198"/>
        <v>6.89</v>
      </c>
      <c r="P293" s="173">
        <f t="shared" si="198"/>
        <v>6.83</v>
      </c>
      <c r="Q293" s="173">
        <f t="shared" si="198"/>
        <v>6.91</v>
      </c>
      <c r="R293" s="173">
        <f t="shared" si="198"/>
        <v>7.5</v>
      </c>
      <c r="S293" s="173">
        <f t="shared" si="198"/>
        <v>7.08</v>
      </c>
      <c r="T293" s="173">
        <f t="shared" si="198"/>
        <v>7.09</v>
      </c>
      <c r="U293" s="173">
        <f t="shared" si="198"/>
        <v>7.21</v>
      </c>
      <c r="V293" s="173">
        <f t="shared" si="198"/>
        <v>7.35</v>
      </c>
      <c r="W293" s="173">
        <f t="shared" si="198"/>
        <v>7.03</v>
      </c>
      <c r="X293" s="173">
        <f t="shared" si="198"/>
        <v>7.11</v>
      </c>
      <c r="Y293" s="173">
        <f t="shared" si="198"/>
        <v>7.11</v>
      </c>
      <c r="Z293" s="173">
        <f t="shared" si="198"/>
        <v>7.41</v>
      </c>
      <c r="AA293" s="173">
        <f t="shared" si="198"/>
        <v>6.98</v>
      </c>
      <c r="AB293" s="173">
        <f t="shared" si="198"/>
        <v>6.98</v>
      </c>
      <c r="AC293" s="173">
        <f t="shared" si="198"/>
        <v>6.87</v>
      </c>
      <c r="AD293" s="173">
        <f t="shared" si="198"/>
        <v>6.87</v>
      </c>
      <c r="AE293" s="173">
        <f t="shared" si="198"/>
        <v>7.22</v>
      </c>
      <c r="AF293" s="173">
        <f t="shared" si="198"/>
        <v>7.39</v>
      </c>
      <c r="AG293" s="173">
        <f t="shared" si="198"/>
        <v>7</v>
      </c>
      <c r="AH293" s="173">
        <f t="shared" si="198"/>
        <v>7.32</v>
      </c>
      <c r="AI293" s="173">
        <f t="shared" si="198"/>
        <v>6.88</v>
      </c>
      <c r="AJ293" s="173">
        <f t="shared" si="198"/>
        <v>6.88</v>
      </c>
      <c r="AK293" s="173">
        <f t="shared" si="198"/>
        <v>6.68</v>
      </c>
      <c r="AL293" s="173" t="str">
        <f t="shared" si="198"/>
        <v/>
      </c>
      <c r="AM293" s="173" t="str">
        <f t="shared" si="198"/>
        <v/>
      </c>
      <c r="AN293" s="173" t="str">
        <f t="shared" si="198"/>
        <v/>
      </c>
      <c r="AO293" s="173" t="str">
        <f t="shared" si="198"/>
        <v/>
      </c>
      <c r="AP293" s="173" t="str">
        <f t="shared" si="198"/>
        <v/>
      </c>
      <c r="AQ293" s="170"/>
      <c r="AR293" s="170"/>
    </row>
    <row r="294" ht="12.75" customHeight="1">
      <c r="A294" s="170"/>
      <c r="B294" s="170"/>
      <c r="C294" s="140" t="str">
        <f t="shared" ref="C294:D294" si="199">C101</f>
        <v>Chelsea</v>
      </c>
      <c r="D294" s="140" t="str">
        <f t="shared" si="199"/>
        <v>Wolves</v>
      </c>
      <c r="E294" s="173">
        <f t="shared" ref="E294:AP294" si="200">IF(E$195&lt;=38,ROUND(SUMIFS($E101:$AP101,$E$2:$AP$2,"&lt;="&amp;E$195,$E$2:$AP$2,"&gt;="&amp;E$194),2),"")</f>
        <v>6.71</v>
      </c>
      <c r="F294" s="173">
        <f t="shared" si="200"/>
        <v>6.47</v>
      </c>
      <c r="G294" s="173">
        <f t="shared" si="200"/>
        <v>6.32</v>
      </c>
      <c r="H294" s="173">
        <f t="shared" si="200"/>
        <v>6.95</v>
      </c>
      <c r="I294" s="173">
        <f t="shared" si="200"/>
        <v>6.71</v>
      </c>
      <c r="J294" s="173">
        <f t="shared" si="200"/>
        <v>6.64</v>
      </c>
      <c r="K294" s="173">
        <f t="shared" si="200"/>
        <v>7.03</v>
      </c>
      <c r="L294" s="173">
        <f t="shared" si="200"/>
        <v>7.15</v>
      </c>
      <c r="M294" s="173">
        <f t="shared" si="200"/>
        <v>7.57</v>
      </c>
      <c r="N294" s="173">
        <f t="shared" si="200"/>
        <v>7.37</v>
      </c>
      <c r="O294" s="173">
        <f t="shared" si="200"/>
        <v>7.06</v>
      </c>
      <c r="P294" s="173">
        <f t="shared" si="200"/>
        <v>7.17</v>
      </c>
      <c r="Q294" s="173">
        <f t="shared" si="200"/>
        <v>7.25</v>
      </c>
      <c r="R294" s="173">
        <f t="shared" si="200"/>
        <v>7.17</v>
      </c>
      <c r="S294" s="173">
        <f t="shared" si="200"/>
        <v>6.76</v>
      </c>
      <c r="T294" s="173">
        <f t="shared" si="200"/>
        <v>6.84</v>
      </c>
      <c r="U294" s="173">
        <f t="shared" si="200"/>
        <v>7.35</v>
      </c>
      <c r="V294" s="173">
        <f t="shared" si="200"/>
        <v>7.62</v>
      </c>
      <c r="W294" s="173">
        <f t="shared" si="200"/>
        <v>7.78</v>
      </c>
      <c r="X294" s="173">
        <f t="shared" si="200"/>
        <v>7.86</v>
      </c>
      <c r="Y294" s="173">
        <f t="shared" si="200"/>
        <v>7.98</v>
      </c>
      <c r="Z294" s="173">
        <f t="shared" si="200"/>
        <v>7.98</v>
      </c>
      <c r="AA294" s="173">
        <f t="shared" si="200"/>
        <v>7.78</v>
      </c>
      <c r="AB294" s="173">
        <f t="shared" si="200"/>
        <v>7.46</v>
      </c>
      <c r="AC294" s="173">
        <f t="shared" si="200"/>
        <v>6.88</v>
      </c>
      <c r="AD294" s="173">
        <f t="shared" si="200"/>
        <v>6.8</v>
      </c>
      <c r="AE294" s="173">
        <f t="shared" si="200"/>
        <v>6.6</v>
      </c>
      <c r="AF294" s="173">
        <f t="shared" si="200"/>
        <v>7.07</v>
      </c>
      <c r="AG294" s="173">
        <f t="shared" si="200"/>
        <v>7.11</v>
      </c>
      <c r="AH294" s="173">
        <f t="shared" si="200"/>
        <v>7.08</v>
      </c>
      <c r="AI294" s="173">
        <f t="shared" si="200"/>
        <v>7.23</v>
      </c>
      <c r="AJ294" s="173">
        <f t="shared" si="200"/>
        <v>7.48</v>
      </c>
      <c r="AK294" s="173">
        <f t="shared" si="200"/>
        <v>7.37</v>
      </c>
      <c r="AL294" s="173" t="str">
        <f t="shared" si="200"/>
        <v/>
      </c>
      <c r="AM294" s="173" t="str">
        <f t="shared" si="200"/>
        <v/>
      </c>
      <c r="AN294" s="173" t="str">
        <f t="shared" si="200"/>
        <v/>
      </c>
      <c r="AO294" s="173" t="str">
        <f t="shared" si="200"/>
        <v/>
      </c>
      <c r="AP294" s="173" t="str">
        <f t="shared" si="200"/>
        <v/>
      </c>
      <c r="AQ294" s="170"/>
      <c r="AR294" s="170"/>
    </row>
    <row r="295" ht="12.75" customHeight="1">
      <c r="A295" s="170"/>
      <c r="B295" s="170"/>
      <c r="C295" s="140" t="str">
        <f t="shared" ref="C295:D295" si="201">C102</f>
        <v>Crystal Palace</v>
      </c>
      <c r="D295" s="140" t="str">
        <f t="shared" si="201"/>
        <v>Everton</v>
      </c>
      <c r="E295" s="173">
        <f t="shared" ref="E295:AP295" si="202">IF(E$195&lt;=38,ROUND(SUMIFS($E102:$AP102,$E$2:$AP$2,"&lt;="&amp;E$195,$E$2:$AP$2,"&gt;="&amp;E$194),2),"")</f>
        <v>7.62</v>
      </c>
      <c r="F295" s="173">
        <f t="shared" si="202"/>
        <v>8</v>
      </c>
      <c r="G295" s="173">
        <f t="shared" si="202"/>
        <v>7.89</v>
      </c>
      <c r="H295" s="173">
        <f t="shared" si="202"/>
        <v>7.77</v>
      </c>
      <c r="I295" s="173">
        <f t="shared" si="202"/>
        <v>7.69</v>
      </c>
      <c r="J295" s="173">
        <f t="shared" si="202"/>
        <v>7.18</v>
      </c>
      <c r="K295" s="173">
        <f t="shared" si="202"/>
        <v>6.79</v>
      </c>
      <c r="L295" s="173">
        <f t="shared" si="202"/>
        <v>6.48</v>
      </c>
      <c r="M295" s="173">
        <f t="shared" si="202"/>
        <v>6.28</v>
      </c>
      <c r="N295" s="173">
        <f t="shared" si="202"/>
        <v>6.36</v>
      </c>
      <c r="O295" s="173">
        <f t="shared" si="202"/>
        <v>6.44</v>
      </c>
      <c r="P295" s="173">
        <f t="shared" si="202"/>
        <v>6.79</v>
      </c>
      <c r="Q295" s="173">
        <f t="shared" si="202"/>
        <v>6.79</v>
      </c>
      <c r="R295" s="173">
        <f t="shared" si="202"/>
        <v>6.79</v>
      </c>
      <c r="S295" s="173">
        <f t="shared" si="202"/>
        <v>6.91</v>
      </c>
      <c r="T295" s="173">
        <f t="shared" si="202"/>
        <v>7.22</v>
      </c>
      <c r="U295" s="173">
        <f t="shared" si="202"/>
        <v>7.22</v>
      </c>
      <c r="V295" s="173">
        <f t="shared" si="202"/>
        <v>6.75</v>
      </c>
      <c r="W295" s="173">
        <f t="shared" si="202"/>
        <v>6.99</v>
      </c>
      <c r="X295" s="173">
        <f t="shared" si="202"/>
        <v>7.29</v>
      </c>
      <c r="Y295" s="173">
        <f t="shared" si="202"/>
        <v>7.96</v>
      </c>
      <c r="Z295" s="173">
        <f t="shared" si="202"/>
        <v>7.33</v>
      </c>
      <c r="AA295" s="173">
        <f t="shared" si="202"/>
        <v>7.01</v>
      </c>
      <c r="AB295" s="173">
        <f t="shared" si="202"/>
        <v>7.09</v>
      </c>
      <c r="AC295" s="173">
        <f t="shared" si="202"/>
        <v>7.21</v>
      </c>
      <c r="AD295" s="173">
        <f t="shared" si="202"/>
        <v>6.6</v>
      </c>
      <c r="AE295" s="173">
        <f t="shared" si="202"/>
        <v>6.24</v>
      </c>
      <c r="AF295" s="173">
        <f t="shared" si="202"/>
        <v>6.6</v>
      </c>
      <c r="AG295" s="173">
        <f t="shared" si="202"/>
        <v>6.66</v>
      </c>
      <c r="AH295" s="173">
        <f t="shared" si="202"/>
        <v>6.34</v>
      </c>
      <c r="AI295" s="173">
        <f t="shared" si="202"/>
        <v>6.62</v>
      </c>
      <c r="AJ295" s="173">
        <f t="shared" si="202"/>
        <v>6.73</v>
      </c>
      <c r="AK295" s="173">
        <f t="shared" si="202"/>
        <v>6.66</v>
      </c>
      <c r="AL295" s="173" t="str">
        <f t="shared" si="202"/>
        <v/>
      </c>
      <c r="AM295" s="173" t="str">
        <f t="shared" si="202"/>
        <v/>
      </c>
      <c r="AN295" s="173" t="str">
        <f t="shared" si="202"/>
        <v/>
      </c>
      <c r="AO295" s="173" t="str">
        <f t="shared" si="202"/>
        <v/>
      </c>
      <c r="AP295" s="173" t="str">
        <f t="shared" si="202"/>
        <v/>
      </c>
      <c r="AQ295" s="170"/>
      <c r="AR295" s="170"/>
    </row>
    <row r="296" ht="12.75" customHeight="1">
      <c r="A296" s="170"/>
      <c r="B296" s="170"/>
      <c r="C296" s="140" t="str">
        <f t="shared" ref="C296:D296" si="203">C103</f>
        <v>Crystal Palace</v>
      </c>
      <c r="D296" s="140" t="str">
        <f t="shared" si="203"/>
        <v>Fulham</v>
      </c>
      <c r="E296" s="173">
        <f t="shared" ref="E296:AP296" si="204">IF(E$195&lt;=38,ROUND(SUMIFS($E103:$AP103,$E$2:$AP$2,"&lt;="&amp;E$195,$E$2:$AP$2,"&gt;="&amp;E$194),2),"")</f>
        <v>6.88</v>
      </c>
      <c r="F296" s="173">
        <f t="shared" si="204"/>
        <v>6.95</v>
      </c>
      <c r="G296" s="173">
        <f t="shared" si="204"/>
        <v>7.07</v>
      </c>
      <c r="H296" s="173">
        <f t="shared" si="204"/>
        <v>6.83</v>
      </c>
      <c r="I296" s="173">
        <f t="shared" si="204"/>
        <v>6.87</v>
      </c>
      <c r="J296" s="173">
        <f t="shared" si="204"/>
        <v>6.87</v>
      </c>
      <c r="K296" s="173">
        <f t="shared" si="204"/>
        <v>6.36</v>
      </c>
      <c r="L296" s="173">
        <f t="shared" si="204"/>
        <v>6.36</v>
      </c>
      <c r="M296" s="173">
        <f t="shared" si="204"/>
        <v>6.01</v>
      </c>
      <c r="N296" s="173">
        <f t="shared" si="204"/>
        <v>6.52</v>
      </c>
      <c r="O296" s="173">
        <f t="shared" si="204"/>
        <v>6.33</v>
      </c>
      <c r="P296" s="173">
        <f t="shared" si="204"/>
        <v>6.99</v>
      </c>
      <c r="Q296" s="173">
        <f t="shared" si="204"/>
        <v>6.88</v>
      </c>
      <c r="R296" s="173">
        <f t="shared" si="204"/>
        <v>6.87</v>
      </c>
      <c r="S296" s="173">
        <f t="shared" si="204"/>
        <v>7.3</v>
      </c>
      <c r="T296" s="173">
        <f t="shared" si="204"/>
        <v>6.91</v>
      </c>
      <c r="U296" s="173">
        <f t="shared" si="204"/>
        <v>7.18</v>
      </c>
      <c r="V296" s="173">
        <f t="shared" si="204"/>
        <v>6.32</v>
      </c>
      <c r="W296" s="173">
        <f t="shared" si="204"/>
        <v>6.79</v>
      </c>
      <c r="X296" s="173">
        <f t="shared" si="204"/>
        <v>7.1</v>
      </c>
      <c r="Y296" s="173">
        <f t="shared" si="204"/>
        <v>7.45</v>
      </c>
      <c r="Z296" s="173">
        <f t="shared" si="204"/>
        <v>7.37</v>
      </c>
      <c r="AA296" s="173">
        <f t="shared" si="204"/>
        <v>7.09</v>
      </c>
      <c r="AB296" s="173">
        <f t="shared" si="204"/>
        <v>7.17</v>
      </c>
      <c r="AC296" s="173">
        <f t="shared" si="204"/>
        <v>7.17</v>
      </c>
      <c r="AD296" s="173">
        <f t="shared" si="204"/>
        <v>6.8</v>
      </c>
      <c r="AE296" s="173">
        <f t="shared" si="204"/>
        <v>6.44</v>
      </c>
      <c r="AF296" s="173">
        <f t="shared" si="204"/>
        <v>6.64</v>
      </c>
      <c r="AG296" s="173">
        <f t="shared" si="204"/>
        <v>7.03</v>
      </c>
      <c r="AH296" s="173">
        <f t="shared" si="204"/>
        <v>7.35</v>
      </c>
      <c r="AI296" s="173">
        <f t="shared" si="204"/>
        <v>7.62</v>
      </c>
      <c r="AJ296" s="173">
        <f t="shared" si="204"/>
        <v>7.62</v>
      </c>
      <c r="AK296" s="173">
        <f t="shared" si="204"/>
        <v>7.55</v>
      </c>
      <c r="AL296" s="173" t="str">
        <f t="shared" si="204"/>
        <v/>
      </c>
      <c r="AM296" s="173" t="str">
        <f t="shared" si="204"/>
        <v/>
      </c>
      <c r="AN296" s="173" t="str">
        <f t="shared" si="204"/>
        <v/>
      </c>
      <c r="AO296" s="173" t="str">
        <f t="shared" si="204"/>
        <v/>
      </c>
      <c r="AP296" s="173" t="str">
        <f t="shared" si="204"/>
        <v/>
      </c>
      <c r="AQ296" s="170"/>
      <c r="AR296" s="170"/>
    </row>
    <row r="297" ht="12.75" customHeight="1">
      <c r="A297" s="170"/>
      <c r="B297" s="170"/>
      <c r="C297" s="140" t="str">
        <f t="shared" ref="C297:D297" si="205">C104</f>
        <v>Crystal Palace</v>
      </c>
      <c r="D297" s="140" t="str">
        <f t="shared" si="205"/>
        <v>Huddersfield</v>
      </c>
      <c r="E297" s="173">
        <f t="shared" ref="E297:AP297" si="206">IF(E$195&lt;=38,ROUND(SUMIFS($E104:$AP104,$E$2:$AP$2,"&lt;="&amp;E$195,$E$2:$AP$2,"&gt;="&amp;E$194),2),"")</f>
        <v>6.82</v>
      </c>
      <c r="F297" s="173">
        <f t="shared" si="206"/>
        <v>6.95</v>
      </c>
      <c r="G297" s="173">
        <f t="shared" si="206"/>
        <v>6.92</v>
      </c>
      <c r="H297" s="173">
        <f t="shared" si="206"/>
        <v>6.81</v>
      </c>
      <c r="I297" s="173">
        <f t="shared" si="206"/>
        <v>6.84</v>
      </c>
      <c r="J297" s="173">
        <f t="shared" si="206"/>
        <v>7.22</v>
      </c>
      <c r="K297" s="173">
        <f t="shared" si="206"/>
        <v>7.69</v>
      </c>
      <c r="L297" s="173">
        <f t="shared" si="206"/>
        <v>7.61</v>
      </c>
      <c r="M297" s="173">
        <f t="shared" si="206"/>
        <v>7.69</v>
      </c>
      <c r="N297" s="173">
        <f t="shared" si="206"/>
        <v>7.76</v>
      </c>
      <c r="O297" s="173">
        <f t="shared" si="206"/>
        <v>7.57</v>
      </c>
      <c r="P297" s="173">
        <f t="shared" si="206"/>
        <v>7.58</v>
      </c>
      <c r="Q297" s="173">
        <f t="shared" si="206"/>
        <v>7.11</v>
      </c>
      <c r="R297" s="173">
        <f t="shared" si="206"/>
        <v>7.18</v>
      </c>
      <c r="S297" s="173">
        <f t="shared" si="206"/>
        <v>7.08</v>
      </c>
      <c r="T297" s="173">
        <f t="shared" si="206"/>
        <v>7.01</v>
      </c>
      <c r="U297" s="173">
        <f t="shared" si="206"/>
        <v>7.28</v>
      </c>
      <c r="V297" s="173">
        <f t="shared" si="206"/>
        <v>6.3</v>
      </c>
      <c r="W297" s="173">
        <f t="shared" si="206"/>
        <v>6.53</v>
      </c>
      <c r="X297" s="173">
        <f t="shared" si="206"/>
        <v>6.84</v>
      </c>
      <c r="Y297" s="173">
        <f t="shared" si="206"/>
        <v>7.45</v>
      </c>
      <c r="Z297" s="173">
        <f t="shared" si="206"/>
        <v>7.21</v>
      </c>
      <c r="AA297" s="173">
        <f t="shared" si="206"/>
        <v>6.98</v>
      </c>
      <c r="AB297" s="173">
        <f t="shared" si="206"/>
        <v>7.46</v>
      </c>
      <c r="AC297" s="173">
        <f t="shared" si="206"/>
        <v>7.26</v>
      </c>
      <c r="AD297" s="173">
        <f t="shared" si="206"/>
        <v>6.81</v>
      </c>
      <c r="AE297" s="173">
        <f t="shared" si="206"/>
        <v>6.45</v>
      </c>
      <c r="AF297" s="173">
        <f t="shared" si="206"/>
        <v>7.08</v>
      </c>
      <c r="AG297" s="173">
        <f t="shared" si="206"/>
        <v>6.64</v>
      </c>
      <c r="AH297" s="173">
        <f t="shared" si="206"/>
        <v>6.95</v>
      </c>
      <c r="AI297" s="173">
        <f t="shared" si="206"/>
        <v>7.15</v>
      </c>
      <c r="AJ297" s="173">
        <f t="shared" si="206"/>
        <v>7.11</v>
      </c>
      <c r="AK297" s="173">
        <f t="shared" si="206"/>
        <v>7.03</v>
      </c>
      <c r="AL297" s="173" t="str">
        <f t="shared" si="206"/>
        <v/>
      </c>
      <c r="AM297" s="173" t="str">
        <f t="shared" si="206"/>
        <v/>
      </c>
      <c r="AN297" s="173" t="str">
        <f t="shared" si="206"/>
        <v/>
      </c>
      <c r="AO297" s="173" t="str">
        <f t="shared" si="206"/>
        <v/>
      </c>
      <c r="AP297" s="173" t="str">
        <f t="shared" si="206"/>
        <v/>
      </c>
      <c r="AQ297" s="170"/>
      <c r="AR297" s="170"/>
    </row>
    <row r="298" ht="12.75" customHeight="1">
      <c r="A298" s="170"/>
      <c r="B298" s="170"/>
      <c r="C298" s="140" t="str">
        <f t="shared" ref="C298:D298" si="207">C105</f>
        <v>Crystal Palace</v>
      </c>
      <c r="D298" s="140" t="str">
        <f t="shared" si="207"/>
        <v>Leicester</v>
      </c>
      <c r="E298" s="173">
        <f t="shared" ref="E298:AP298" si="208">IF(E$195&lt;=38,ROUND(SUMIFS($E105:$AP105,$E$2:$AP$2,"&lt;="&amp;E$195,$E$2:$AP$2,"&gt;="&amp;E$194),2),"")</f>
        <v>7.01</v>
      </c>
      <c r="F298" s="173">
        <f t="shared" si="208"/>
        <v>7.15</v>
      </c>
      <c r="G298" s="173">
        <f t="shared" si="208"/>
        <v>7.47</v>
      </c>
      <c r="H298" s="173">
        <f t="shared" si="208"/>
        <v>7.11</v>
      </c>
      <c r="I298" s="173">
        <f t="shared" si="208"/>
        <v>7.58</v>
      </c>
      <c r="J298" s="173">
        <f t="shared" si="208"/>
        <v>7.38</v>
      </c>
      <c r="K298" s="173">
        <f t="shared" si="208"/>
        <v>6.95</v>
      </c>
      <c r="L298" s="173">
        <f t="shared" si="208"/>
        <v>6.75</v>
      </c>
      <c r="M298" s="173">
        <f t="shared" si="208"/>
        <v>6.64</v>
      </c>
      <c r="N298" s="173">
        <f t="shared" si="208"/>
        <v>6.81</v>
      </c>
      <c r="O298" s="173">
        <f t="shared" si="208"/>
        <v>6.18</v>
      </c>
      <c r="P298" s="173">
        <f t="shared" si="208"/>
        <v>6.7</v>
      </c>
      <c r="Q298" s="173">
        <f t="shared" si="208"/>
        <v>6.46</v>
      </c>
      <c r="R298" s="173">
        <f t="shared" si="208"/>
        <v>6.65</v>
      </c>
      <c r="S298" s="173">
        <f t="shared" si="208"/>
        <v>6.52</v>
      </c>
      <c r="T298" s="173">
        <f t="shared" si="208"/>
        <v>6.59</v>
      </c>
      <c r="U298" s="173">
        <f t="shared" si="208"/>
        <v>6.86</v>
      </c>
      <c r="V298" s="173">
        <f t="shared" si="208"/>
        <v>6.47</v>
      </c>
      <c r="W298" s="173">
        <f t="shared" si="208"/>
        <v>6.86</v>
      </c>
      <c r="X298" s="173">
        <f t="shared" si="208"/>
        <v>7.17</v>
      </c>
      <c r="Y298" s="173">
        <f t="shared" si="208"/>
        <v>7.65</v>
      </c>
      <c r="Z298" s="173">
        <f t="shared" si="208"/>
        <v>7.65</v>
      </c>
      <c r="AA298" s="173">
        <f t="shared" si="208"/>
        <v>7.49</v>
      </c>
      <c r="AB298" s="173">
        <f t="shared" si="208"/>
        <v>7.61</v>
      </c>
      <c r="AC298" s="173">
        <f t="shared" si="208"/>
        <v>8.06</v>
      </c>
      <c r="AD298" s="173">
        <f t="shared" si="208"/>
        <v>7.25</v>
      </c>
      <c r="AE298" s="173">
        <f t="shared" si="208"/>
        <v>6.9</v>
      </c>
      <c r="AF298" s="173">
        <f t="shared" si="208"/>
        <v>6.78</v>
      </c>
      <c r="AG298" s="173">
        <f t="shared" si="208"/>
        <v>6.82</v>
      </c>
      <c r="AH298" s="173">
        <f t="shared" si="208"/>
        <v>6.62</v>
      </c>
      <c r="AI298" s="173">
        <f t="shared" si="208"/>
        <v>6.56</v>
      </c>
      <c r="AJ298" s="173">
        <f t="shared" si="208"/>
        <v>6.87</v>
      </c>
      <c r="AK298" s="173">
        <f t="shared" si="208"/>
        <v>6.79</v>
      </c>
      <c r="AL298" s="173" t="str">
        <f t="shared" si="208"/>
        <v/>
      </c>
      <c r="AM298" s="173" t="str">
        <f t="shared" si="208"/>
        <v/>
      </c>
      <c r="AN298" s="173" t="str">
        <f t="shared" si="208"/>
        <v/>
      </c>
      <c r="AO298" s="173" t="str">
        <f t="shared" si="208"/>
        <v/>
      </c>
      <c r="AP298" s="173" t="str">
        <f t="shared" si="208"/>
        <v/>
      </c>
      <c r="AQ298" s="170"/>
      <c r="AR298" s="170"/>
    </row>
    <row r="299" ht="12.75" customHeight="1">
      <c r="A299" s="170"/>
      <c r="B299" s="170"/>
      <c r="C299" s="140" t="str">
        <f t="shared" ref="C299:D299" si="209">C106</f>
        <v>Crystal Palace</v>
      </c>
      <c r="D299" s="140" t="str">
        <f t="shared" si="209"/>
        <v>Liverpool</v>
      </c>
      <c r="E299" s="173">
        <f t="shared" ref="E299:AP299" si="210">IF(E$195&lt;=38,ROUND(SUMIFS($E106:$AP106,$E$2:$AP$2,"&lt;="&amp;E$195,$E$2:$AP$2,"&gt;="&amp;E$194),2),"")</f>
        <v>7.31</v>
      </c>
      <c r="F299" s="173">
        <f t="shared" si="210"/>
        <v>6.84</v>
      </c>
      <c r="G299" s="173">
        <f t="shared" si="210"/>
        <v>6.81</v>
      </c>
      <c r="H299" s="173">
        <f t="shared" si="210"/>
        <v>6.57</v>
      </c>
      <c r="I299" s="173">
        <f t="shared" si="210"/>
        <v>6.61</v>
      </c>
      <c r="J299" s="173">
        <f t="shared" si="210"/>
        <v>6.41</v>
      </c>
      <c r="K299" s="173">
        <f t="shared" si="210"/>
        <v>6.71</v>
      </c>
      <c r="L299" s="173">
        <f t="shared" si="210"/>
        <v>6.75</v>
      </c>
      <c r="M299" s="173">
        <f t="shared" si="210"/>
        <v>7.09</v>
      </c>
      <c r="N299" s="173">
        <f t="shared" si="210"/>
        <v>7.09</v>
      </c>
      <c r="O299" s="173">
        <f t="shared" si="210"/>
        <v>7.06</v>
      </c>
      <c r="P299" s="173">
        <f t="shared" si="210"/>
        <v>7.76</v>
      </c>
      <c r="Q299" s="173">
        <f t="shared" si="210"/>
        <v>7.39</v>
      </c>
      <c r="R299" s="173">
        <f t="shared" si="210"/>
        <v>7.35</v>
      </c>
      <c r="S299" s="173">
        <f t="shared" si="210"/>
        <v>7.15</v>
      </c>
      <c r="T299" s="173">
        <f t="shared" si="210"/>
        <v>7.27</v>
      </c>
      <c r="U299" s="173">
        <f t="shared" si="210"/>
        <v>7.39</v>
      </c>
      <c r="V299" s="173">
        <f t="shared" si="210"/>
        <v>7</v>
      </c>
      <c r="W299" s="173">
        <f t="shared" si="210"/>
        <v>7.39</v>
      </c>
      <c r="X299" s="173">
        <f t="shared" si="210"/>
        <v>7.69</v>
      </c>
      <c r="Y299" s="173">
        <f t="shared" si="210"/>
        <v>8.12</v>
      </c>
      <c r="Z299" s="173">
        <f t="shared" si="210"/>
        <v>7.88</v>
      </c>
      <c r="AA299" s="173">
        <f t="shared" si="210"/>
        <v>7.88</v>
      </c>
      <c r="AB299" s="173">
        <f t="shared" si="210"/>
        <v>7.64</v>
      </c>
      <c r="AC299" s="173">
        <f t="shared" si="210"/>
        <v>7.29</v>
      </c>
      <c r="AD299" s="173">
        <f t="shared" si="210"/>
        <v>6.86</v>
      </c>
      <c r="AE299" s="173">
        <f t="shared" si="210"/>
        <v>6.5</v>
      </c>
      <c r="AF299" s="173">
        <f t="shared" si="210"/>
        <v>6.66</v>
      </c>
      <c r="AG299" s="173">
        <f t="shared" si="210"/>
        <v>6.23</v>
      </c>
      <c r="AH299" s="173">
        <f t="shared" si="210"/>
        <v>6.34</v>
      </c>
      <c r="AI299" s="173">
        <f t="shared" si="210"/>
        <v>6.62</v>
      </c>
      <c r="AJ299" s="173">
        <f t="shared" si="210"/>
        <v>6.55</v>
      </c>
      <c r="AK299" s="173">
        <f t="shared" si="210"/>
        <v>6.48</v>
      </c>
      <c r="AL299" s="173" t="str">
        <f t="shared" si="210"/>
        <v/>
      </c>
      <c r="AM299" s="173" t="str">
        <f t="shared" si="210"/>
        <v/>
      </c>
      <c r="AN299" s="173" t="str">
        <f t="shared" si="210"/>
        <v/>
      </c>
      <c r="AO299" s="173" t="str">
        <f t="shared" si="210"/>
        <v/>
      </c>
      <c r="AP299" s="173" t="str">
        <f t="shared" si="210"/>
        <v/>
      </c>
      <c r="AQ299" s="170"/>
      <c r="AR299" s="170"/>
    </row>
    <row r="300" ht="12.75" customHeight="1">
      <c r="A300" s="170"/>
      <c r="B300" s="170"/>
      <c r="C300" s="140" t="str">
        <f t="shared" ref="C300:D300" si="211">C107</f>
        <v>Crystal Palace</v>
      </c>
      <c r="D300" s="140" t="str">
        <f t="shared" si="211"/>
        <v>Man City</v>
      </c>
      <c r="E300" s="173">
        <f t="shared" ref="E300:AP300" si="212">IF(E$195&lt;=38,ROUND(SUMIFS($E107:$AP107,$E$2:$AP$2,"&lt;="&amp;E$195,$E$2:$AP$2,"&gt;="&amp;E$194),2),"")</f>
        <v>7.39</v>
      </c>
      <c r="F300" s="173">
        <f t="shared" si="212"/>
        <v>7.53</v>
      </c>
      <c r="G300" s="173">
        <f t="shared" si="212"/>
        <v>7.3</v>
      </c>
      <c r="H300" s="173">
        <f t="shared" si="212"/>
        <v>6.95</v>
      </c>
      <c r="I300" s="173">
        <f t="shared" si="212"/>
        <v>6.98</v>
      </c>
      <c r="J300" s="173">
        <f t="shared" si="212"/>
        <v>6.69</v>
      </c>
      <c r="K300" s="173">
        <f t="shared" si="212"/>
        <v>6.29</v>
      </c>
      <c r="L300" s="173">
        <f t="shared" si="212"/>
        <v>6.14</v>
      </c>
      <c r="M300" s="173">
        <f t="shared" si="212"/>
        <v>6.29</v>
      </c>
      <c r="N300" s="173">
        <f t="shared" si="212"/>
        <v>6.64</v>
      </c>
      <c r="O300" s="173">
        <f t="shared" si="212"/>
        <v>6.44</v>
      </c>
      <c r="P300" s="173">
        <f t="shared" si="212"/>
        <v>6.76</v>
      </c>
      <c r="Q300" s="173">
        <f t="shared" si="212"/>
        <v>7.07</v>
      </c>
      <c r="R300" s="173">
        <f t="shared" si="212"/>
        <v>7.22</v>
      </c>
      <c r="S300" s="173">
        <f t="shared" si="212"/>
        <v>7.03</v>
      </c>
      <c r="T300" s="173">
        <f t="shared" si="212"/>
        <v>6.91</v>
      </c>
      <c r="U300" s="173">
        <f t="shared" si="212"/>
        <v>7.18</v>
      </c>
      <c r="V300" s="173">
        <f t="shared" si="212"/>
        <v>6.67</v>
      </c>
      <c r="W300" s="173">
        <f t="shared" si="212"/>
        <v>6.59</v>
      </c>
      <c r="X300" s="173">
        <f t="shared" si="212"/>
        <v>6.9</v>
      </c>
      <c r="Y300" s="173">
        <f t="shared" si="212"/>
        <v>7.53</v>
      </c>
      <c r="Z300" s="173">
        <f t="shared" si="212"/>
        <v>7.29</v>
      </c>
      <c r="AA300" s="173">
        <f t="shared" si="212"/>
        <v>7.64</v>
      </c>
      <c r="AB300" s="173">
        <f t="shared" si="212"/>
        <v>7.84</v>
      </c>
      <c r="AC300" s="173">
        <f t="shared" si="212"/>
        <v>8.12</v>
      </c>
      <c r="AD300" s="173">
        <f t="shared" si="212"/>
        <v>7.27</v>
      </c>
      <c r="AE300" s="173">
        <f t="shared" si="212"/>
        <v>6.92</v>
      </c>
      <c r="AF300" s="173">
        <f t="shared" si="212"/>
        <v>7.22</v>
      </c>
      <c r="AG300" s="173">
        <f t="shared" si="212"/>
        <v>6.63</v>
      </c>
      <c r="AH300" s="173">
        <f t="shared" si="212"/>
        <v>6.24</v>
      </c>
      <c r="AI300" s="173">
        <f t="shared" si="212"/>
        <v>6.36</v>
      </c>
      <c r="AJ300" s="173">
        <f t="shared" si="212"/>
        <v>7.22</v>
      </c>
      <c r="AK300" s="173">
        <f t="shared" si="212"/>
        <v>7.14</v>
      </c>
      <c r="AL300" s="173" t="str">
        <f t="shared" si="212"/>
        <v/>
      </c>
      <c r="AM300" s="173" t="str">
        <f t="shared" si="212"/>
        <v/>
      </c>
      <c r="AN300" s="173" t="str">
        <f t="shared" si="212"/>
        <v/>
      </c>
      <c r="AO300" s="173" t="str">
        <f t="shared" si="212"/>
        <v/>
      </c>
      <c r="AP300" s="173" t="str">
        <f t="shared" si="212"/>
        <v/>
      </c>
      <c r="AQ300" s="170"/>
      <c r="AR300" s="170"/>
    </row>
    <row r="301" ht="12.75" customHeight="1">
      <c r="A301" s="170"/>
      <c r="B301" s="170"/>
      <c r="C301" s="140" t="str">
        <f t="shared" ref="C301:D301" si="213">C108</f>
        <v>Crystal Palace</v>
      </c>
      <c r="D301" s="140" t="str">
        <f t="shared" si="213"/>
        <v>Man Utd</v>
      </c>
      <c r="E301" s="173">
        <f t="shared" ref="E301:AP301" si="214">IF(E$195&lt;=38,ROUND(SUMIFS($E108:$AP108,$E$2:$AP$2,"&lt;="&amp;E$195,$E$2:$AP$2,"&gt;="&amp;E$194),2),"")</f>
        <v>7.39</v>
      </c>
      <c r="F301" s="173">
        <f t="shared" si="214"/>
        <v>7.07</v>
      </c>
      <c r="G301" s="173">
        <f t="shared" si="214"/>
        <v>7.15</v>
      </c>
      <c r="H301" s="173">
        <f t="shared" si="214"/>
        <v>6.8</v>
      </c>
      <c r="I301" s="173">
        <f t="shared" si="214"/>
        <v>7.03</v>
      </c>
      <c r="J301" s="173">
        <f t="shared" si="214"/>
        <v>6.99</v>
      </c>
      <c r="K301" s="173">
        <f t="shared" si="214"/>
        <v>6.6</v>
      </c>
      <c r="L301" s="173">
        <f t="shared" si="214"/>
        <v>6.52</v>
      </c>
      <c r="M301" s="173">
        <f t="shared" si="214"/>
        <v>6.37</v>
      </c>
      <c r="N301" s="173">
        <f t="shared" si="214"/>
        <v>6.72</v>
      </c>
      <c r="O301" s="173">
        <f t="shared" si="214"/>
        <v>6.78</v>
      </c>
      <c r="P301" s="173">
        <f t="shared" si="214"/>
        <v>7.09</v>
      </c>
      <c r="Q301" s="173">
        <f t="shared" si="214"/>
        <v>7.29</v>
      </c>
      <c r="R301" s="173">
        <f t="shared" si="214"/>
        <v>7.48</v>
      </c>
      <c r="S301" s="173">
        <f t="shared" si="214"/>
        <v>7.68</v>
      </c>
      <c r="T301" s="173">
        <f t="shared" si="214"/>
        <v>7.56</v>
      </c>
      <c r="U301" s="173">
        <f t="shared" si="214"/>
        <v>7.38</v>
      </c>
      <c r="V301" s="173">
        <f t="shared" si="214"/>
        <v>7.03</v>
      </c>
      <c r="W301" s="173">
        <f t="shared" si="214"/>
        <v>7.07</v>
      </c>
      <c r="X301" s="173">
        <f t="shared" si="214"/>
        <v>7.25</v>
      </c>
      <c r="Y301" s="173">
        <f t="shared" si="214"/>
        <v>7.69</v>
      </c>
      <c r="Z301" s="173">
        <f t="shared" si="214"/>
        <v>7.68</v>
      </c>
      <c r="AA301" s="173">
        <f t="shared" si="214"/>
        <v>7.45</v>
      </c>
      <c r="AB301" s="173">
        <f t="shared" si="214"/>
        <v>7.49</v>
      </c>
      <c r="AC301" s="173">
        <f t="shared" si="214"/>
        <v>7.61</v>
      </c>
      <c r="AD301" s="173">
        <f t="shared" si="214"/>
        <v>6.76</v>
      </c>
      <c r="AE301" s="173">
        <f t="shared" si="214"/>
        <v>6.4</v>
      </c>
      <c r="AF301" s="173">
        <f t="shared" si="214"/>
        <v>6.41</v>
      </c>
      <c r="AG301" s="173">
        <f t="shared" si="214"/>
        <v>7</v>
      </c>
      <c r="AH301" s="173">
        <f t="shared" si="214"/>
        <v>6.68</v>
      </c>
      <c r="AI301" s="173">
        <f t="shared" si="214"/>
        <v>6.96</v>
      </c>
      <c r="AJ301" s="173">
        <f t="shared" si="214"/>
        <v>7.31</v>
      </c>
      <c r="AK301" s="173">
        <f t="shared" si="214"/>
        <v>7.23</v>
      </c>
      <c r="AL301" s="173" t="str">
        <f t="shared" si="214"/>
        <v/>
      </c>
      <c r="AM301" s="173" t="str">
        <f t="shared" si="214"/>
        <v/>
      </c>
      <c r="AN301" s="173" t="str">
        <f t="shared" si="214"/>
        <v/>
      </c>
      <c r="AO301" s="173" t="str">
        <f t="shared" si="214"/>
        <v/>
      </c>
      <c r="AP301" s="173" t="str">
        <f t="shared" si="214"/>
        <v/>
      </c>
      <c r="AQ301" s="170"/>
      <c r="AR301" s="170"/>
    </row>
    <row r="302" ht="12.75" customHeight="1">
      <c r="A302" s="170"/>
      <c r="B302" s="170"/>
      <c r="C302" s="140" t="str">
        <f t="shared" ref="C302:D302" si="215">C109</f>
        <v>Crystal Palace</v>
      </c>
      <c r="D302" s="140" t="str">
        <f t="shared" si="215"/>
        <v>Newcastle</v>
      </c>
      <c r="E302" s="173">
        <f t="shared" ref="E302:AP302" si="216">IF(E$195&lt;=38,ROUND(SUMIFS($E109:$AP109,$E$2:$AP$2,"&lt;="&amp;E$195,$E$2:$AP$2,"&gt;="&amp;E$194),2),"")</f>
        <v>6.93</v>
      </c>
      <c r="F302" s="173">
        <f t="shared" si="216"/>
        <v>7.39</v>
      </c>
      <c r="G302" s="173">
        <f t="shared" si="216"/>
        <v>7.36</v>
      </c>
      <c r="H302" s="173">
        <f t="shared" si="216"/>
        <v>7.28</v>
      </c>
      <c r="I302" s="173">
        <f t="shared" si="216"/>
        <v>7.32</v>
      </c>
      <c r="J302" s="173">
        <f t="shared" si="216"/>
        <v>7.39</v>
      </c>
      <c r="K302" s="173">
        <f t="shared" si="216"/>
        <v>7.43</v>
      </c>
      <c r="L302" s="173">
        <f t="shared" si="216"/>
        <v>6.61</v>
      </c>
      <c r="M302" s="173">
        <f t="shared" si="216"/>
        <v>7.19</v>
      </c>
      <c r="N302" s="173">
        <f t="shared" si="216"/>
        <v>7.12</v>
      </c>
      <c r="O302" s="173">
        <f t="shared" si="216"/>
        <v>6.92</v>
      </c>
      <c r="P302" s="173">
        <f t="shared" si="216"/>
        <v>7.12</v>
      </c>
      <c r="Q302" s="173">
        <f t="shared" si="216"/>
        <v>7.38</v>
      </c>
      <c r="R302" s="173">
        <f t="shared" si="216"/>
        <v>7.88</v>
      </c>
      <c r="S302" s="173">
        <f t="shared" si="216"/>
        <v>7.45</v>
      </c>
      <c r="T302" s="173">
        <f t="shared" si="216"/>
        <v>7.48</v>
      </c>
      <c r="U302" s="173">
        <f t="shared" si="216"/>
        <v>7.76</v>
      </c>
      <c r="V302" s="173">
        <f t="shared" si="216"/>
        <v>7.43</v>
      </c>
      <c r="W302" s="173">
        <f t="shared" si="216"/>
        <v>6.98</v>
      </c>
      <c r="X302" s="173">
        <f t="shared" si="216"/>
        <v>7.28</v>
      </c>
      <c r="Y302" s="173">
        <f t="shared" si="216"/>
        <v>7.72</v>
      </c>
      <c r="Z302" s="173">
        <f t="shared" si="216"/>
        <v>7.91</v>
      </c>
      <c r="AA302" s="173">
        <f t="shared" si="216"/>
        <v>7.48</v>
      </c>
      <c r="AB302" s="173">
        <f t="shared" si="216"/>
        <v>7.33</v>
      </c>
      <c r="AC302" s="173">
        <f t="shared" si="216"/>
        <v>7.72</v>
      </c>
      <c r="AD302" s="173">
        <f t="shared" si="216"/>
        <v>7.43</v>
      </c>
      <c r="AE302" s="173">
        <f t="shared" si="216"/>
        <v>7.07</v>
      </c>
      <c r="AF302" s="173">
        <f t="shared" si="216"/>
        <v>6.88</v>
      </c>
      <c r="AG302" s="173">
        <f t="shared" si="216"/>
        <v>6.88</v>
      </c>
      <c r="AH302" s="173">
        <f t="shared" si="216"/>
        <v>7.03</v>
      </c>
      <c r="AI302" s="173">
        <f t="shared" si="216"/>
        <v>7.03</v>
      </c>
      <c r="AJ302" s="173">
        <f t="shared" si="216"/>
        <v>6.95</v>
      </c>
      <c r="AK302" s="173">
        <f t="shared" si="216"/>
        <v>6.88</v>
      </c>
      <c r="AL302" s="173" t="str">
        <f t="shared" si="216"/>
        <v/>
      </c>
      <c r="AM302" s="173" t="str">
        <f t="shared" si="216"/>
        <v/>
      </c>
      <c r="AN302" s="173" t="str">
        <f t="shared" si="216"/>
        <v/>
      </c>
      <c r="AO302" s="173" t="str">
        <f t="shared" si="216"/>
        <v/>
      </c>
      <c r="AP302" s="173" t="str">
        <f t="shared" si="216"/>
        <v/>
      </c>
      <c r="AQ302" s="170"/>
      <c r="AR302" s="170"/>
    </row>
    <row r="303" ht="12.75" customHeight="1">
      <c r="A303" s="170"/>
      <c r="B303" s="170"/>
      <c r="C303" s="140" t="str">
        <f t="shared" ref="C303:D303" si="217">C110</f>
        <v>Crystal Palace</v>
      </c>
      <c r="D303" s="140" t="str">
        <f t="shared" si="217"/>
        <v>Southampton</v>
      </c>
      <c r="E303" s="173">
        <f t="shared" ref="E303:AP303" si="218">IF(E$195&lt;=38,ROUND(SUMIFS($E110:$AP110,$E$2:$AP$2,"&lt;="&amp;E$195,$E$2:$AP$2,"&gt;="&amp;E$194),2),"")</f>
        <v>7.13</v>
      </c>
      <c r="F303" s="173">
        <f t="shared" si="218"/>
        <v>7.27</v>
      </c>
      <c r="G303" s="173">
        <f t="shared" si="218"/>
        <v>7.24</v>
      </c>
      <c r="H303" s="173">
        <f t="shared" si="218"/>
        <v>6.92</v>
      </c>
      <c r="I303" s="173">
        <f t="shared" si="218"/>
        <v>6.96</v>
      </c>
      <c r="J303" s="173">
        <f t="shared" si="218"/>
        <v>6.45</v>
      </c>
      <c r="K303" s="173">
        <f t="shared" si="218"/>
        <v>6.57</v>
      </c>
      <c r="L303" s="173">
        <f t="shared" si="218"/>
        <v>6.43</v>
      </c>
      <c r="M303" s="173">
        <f t="shared" si="218"/>
        <v>6.23</v>
      </c>
      <c r="N303" s="173">
        <f t="shared" si="218"/>
        <v>6.03</v>
      </c>
      <c r="O303" s="173">
        <f t="shared" si="218"/>
        <v>5.83</v>
      </c>
      <c r="P303" s="173">
        <f t="shared" si="218"/>
        <v>6.7</v>
      </c>
      <c r="Q303" s="173">
        <f t="shared" si="218"/>
        <v>6.38</v>
      </c>
      <c r="R303" s="173">
        <f t="shared" si="218"/>
        <v>6.99</v>
      </c>
      <c r="S303" s="173">
        <f t="shared" si="218"/>
        <v>6.99</v>
      </c>
      <c r="T303" s="173">
        <f t="shared" si="218"/>
        <v>7.11</v>
      </c>
      <c r="U303" s="173">
        <f t="shared" si="218"/>
        <v>7.39</v>
      </c>
      <c r="V303" s="173">
        <f t="shared" si="218"/>
        <v>7.31</v>
      </c>
      <c r="W303" s="173">
        <f t="shared" si="218"/>
        <v>7.43</v>
      </c>
      <c r="X303" s="173">
        <f t="shared" si="218"/>
        <v>7.25</v>
      </c>
      <c r="Y303" s="173">
        <f t="shared" si="218"/>
        <v>8.04</v>
      </c>
      <c r="Z303" s="173">
        <f t="shared" si="218"/>
        <v>7.8</v>
      </c>
      <c r="AA303" s="173">
        <f t="shared" si="218"/>
        <v>7.98</v>
      </c>
      <c r="AB303" s="173">
        <f t="shared" si="218"/>
        <v>7.23</v>
      </c>
      <c r="AC303" s="173">
        <f t="shared" si="218"/>
        <v>7.27</v>
      </c>
      <c r="AD303" s="173">
        <f t="shared" si="218"/>
        <v>7.02</v>
      </c>
      <c r="AE303" s="173">
        <f t="shared" si="218"/>
        <v>6.66</v>
      </c>
      <c r="AF303" s="173">
        <f t="shared" si="218"/>
        <v>6.9</v>
      </c>
      <c r="AG303" s="173">
        <f t="shared" si="218"/>
        <v>6.49</v>
      </c>
      <c r="AH303" s="173">
        <f t="shared" si="218"/>
        <v>6.61</v>
      </c>
      <c r="AI303" s="173">
        <f t="shared" si="218"/>
        <v>6.88</v>
      </c>
      <c r="AJ303" s="173">
        <f t="shared" si="218"/>
        <v>6.69</v>
      </c>
      <c r="AK303" s="173">
        <f t="shared" si="218"/>
        <v>6.69</v>
      </c>
      <c r="AL303" s="173" t="str">
        <f t="shared" si="218"/>
        <v/>
      </c>
      <c r="AM303" s="173" t="str">
        <f t="shared" si="218"/>
        <v/>
      </c>
      <c r="AN303" s="173" t="str">
        <f t="shared" si="218"/>
        <v/>
      </c>
      <c r="AO303" s="173" t="str">
        <f t="shared" si="218"/>
        <v/>
      </c>
      <c r="AP303" s="173" t="str">
        <f t="shared" si="218"/>
        <v/>
      </c>
      <c r="AQ303" s="170"/>
      <c r="AR303" s="170"/>
    </row>
    <row r="304" ht="12.75" customHeight="1">
      <c r="A304" s="170"/>
      <c r="B304" s="170"/>
      <c r="C304" s="140" t="str">
        <f t="shared" ref="C304:D304" si="219">C111</f>
        <v>Crystal Palace</v>
      </c>
      <c r="D304" s="140" t="str">
        <f t="shared" si="219"/>
        <v>Tottenham</v>
      </c>
      <c r="E304" s="173">
        <f t="shared" ref="E304:AP304" si="220">IF(E$195&lt;=38,ROUND(SUMIFS($E111:$AP111,$E$2:$AP$2,"&lt;="&amp;E$195,$E$2:$AP$2,"&gt;="&amp;E$194),2),"")</f>
        <v>7.23</v>
      </c>
      <c r="F304" s="173">
        <f t="shared" si="220"/>
        <v>7.37</v>
      </c>
      <c r="G304" s="173">
        <f t="shared" si="220"/>
        <v>7.06</v>
      </c>
      <c r="H304" s="173">
        <f t="shared" si="220"/>
        <v>6.87</v>
      </c>
      <c r="I304" s="173">
        <f t="shared" si="220"/>
        <v>6.87</v>
      </c>
      <c r="J304" s="173">
        <f t="shared" si="220"/>
        <v>6.87</v>
      </c>
      <c r="K304" s="173">
        <f t="shared" si="220"/>
        <v>6.75</v>
      </c>
      <c r="L304" s="173">
        <f t="shared" si="220"/>
        <v>6.44</v>
      </c>
      <c r="M304" s="173">
        <f t="shared" si="220"/>
        <v>6.13</v>
      </c>
      <c r="N304" s="173">
        <f t="shared" si="220"/>
        <v>6.29</v>
      </c>
      <c r="O304" s="173">
        <f t="shared" si="220"/>
        <v>6.09</v>
      </c>
      <c r="P304" s="173">
        <f t="shared" si="220"/>
        <v>6.48</v>
      </c>
      <c r="Q304" s="173">
        <f t="shared" si="220"/>
        <v>6.29</v>
      </c>
      <c r="R304" s="173">
        <f t="shared" si="220"/>
        <v>6.64</v>
      </c>
      <c r="S304" s="173">
        <f t="shared" si="220"/>
        <v>6.84</v>
      </c>
      <c r="T304" s="173">
        <f t="shared" si="220"/>
        <v>6.77</v>
      </c>
      <c r="U304" s="173">
        <f t="shared" si="220"/>
        <v>7.04</v>
      </c>
      <c r="V304" s="173">
        <f t="shared" si="220"/>
        <v>6.59</v>
      </c>
      <c r="W304" s="173">
        <f t="shared" si="220"/>
        <v>7.02</v>
      </c>
      <c r="X304" s="173">
        <f t="shared" si="220"/>
        <v>7.28</v>
      </c>
      <c r="Y304" s="173">
        <f t="shared" si="220"/>
        <v>7.86</v>
      </c>
      <c r="Z304" s="173">
        <f t="shared" si="220"/>
        <v>7.62</v>
      </c>
      <c r="AA304" s="173">
        <f t="shared" si="220"/>
        <v>7.07</v>
      </c>
      <c r="AB304" s="173">
        <f t="shared" si="220"/>
        <v>7.25</v>
      </c>
      <c r="AC304" s="173">
        <f t="shared" si="220"/>
        <v>7.09</v>
      </c>
      <c r="AD304" s="173">
        <f t="shared" si="220"/>
        <v>6.72</v>
      </c>
      <c r="AE304" s="173">
        <f t="shared" si="220"/>
        <v>6.37</v>
      </c>
      <c r="AF304" s="173">
        <f t="shared" si="220"/>
        <v>6.64</v>
      </c>
      <c r="AG304" s="173">
        <f t="shared" si="220"/>
        <v>7.19</v>
      </c>
      <c r="AH304" s="173">
        <f t="shared" si="220"/>
        <v>6.76</v>
      </c>
      <c r="AI304" s="173">
        <f t="shared" si="220"/>
        <v>7.27</v>
      </c>
      <c r="AJ304" s="173">
        <f t="shared" si="220"/>
        <v>7.35</v>
      </c>
      <c r="AK304" s="173">
        <f t="shared" si="220"/>
        <v>7.47</v>
      </c>
      <c r="AL304" s="173" t="str">
        <f t="shared" si="220"/>
        <v/>
      </c>
      <c r="AM304" s="173" t="str">
        <f t="shared" si="220"/>
        <v/>
      </c>
      <c r="AN304" s="173" t="str">
        <f t="shared" si="220"/>
        <v/>
      </c>
      <c r="AO304" s="173" t="str">
        <f t="shared" si="220"/>
        <v/>
      </c>
      <c r="AP304" s="173" t="str">
        <f t="shared" si="220"/>
        <v/>
      </c>
      <c r="AQ304" s="170"/>
      <c r="AR304" s="170"/>
    </row>
    <row r="305" ht="12.75" customHeight="1">
      <c r="A305" s="170"/>
      <c r="B305" s="170"/>
      <c r="C305" s="140" t="str">
        <f t="shared" ref="C305:D305" si="221">C112</f>
        <v>Crystal Palace</v>
      </c>
      <c r="D305" s="140" t="str">
        <f t="shared" si="221"/>
        <v>Watford</v>
      </c>
      <c r="E305" s="173">
        <f t="shared" ref="E305:AP305" si="222">IF(E$195&lt;=38,ROUND(SUMIFS($E112:$AP112,$E$2:$AP$2,"&lt;="&amp;E$195,$E$2:$AP$2,"&gt;="&amp;E$194),2),"")</f>
        <v>6.8</v>
      </c>
      <c r="F305" s="173">
        <f t="shared" si="222"/>
        <v>6.84</v>
      </c>
      <c r="G305" s="173">
        <f t="shared" si="222"/>
        <v>6.95</v>
      </c>
      <c r="H305" s="173">
        <f t="shared" si="222"/>
        <v>6.84</v>
      </c>
      <c r="I305" s="173">
        <f t="shared" si="222"/>
        <v>6.96</v>
      </c>
      <c r="J305" s="173">
        <f t="shared" si="222"/>
        <v>6.64</v>
      </c>
      <c r="K305" s="173">
        <f t="shared" si="222"/>
        <v>6.48</v>
      </c>
      <c r="L305" s="173">
        <f t="shared" si="222"/>
        <v>6.41</v>
      </c>
      <c r="M305" s="173">
        <f t="shared" si="222"/>
        <v>6.05</v>
      </c>
      <c r="N305" s="173">
        <f t="shared" si="222"/>
        <v>5.93</v>
      </c>
      <c r="O305" s="173">
        <f t="shared" si="222"/>
        <v>5.66</v>
      </c>
      <c r="P305" s="173">
        <f t="shared" si="222"/>
        <v>6.48</v>
      </c>
      <c r="Q305" s="173">
        <f t="shared" si="222"/>
        <v>6.48</v>
      </c>
      <c r="R305" s="173">
        <f t="shared" si="222"/>
        <v>6.55</v>
      </c>
      <c r="S305" s="173">
        <f t="shared" si="222"/>
        <v>6.87</v>
      </c>
      <c r="T305" s="173">
        <f t="shared" si="222"/>
        <v>7.06</v>
      </c>
      <c r="U305" s="173">
        <f t="shared" si="222"/>
        <v>7.34</v>
      </c>
      <c r="V305" s="173">
        <f t="shared" si="222"/>
        <v>6.71</v>
      </c>
      <c r="W305" s="173">
        <f t="shared" si="222"/>
        <v>6.71</v>
      </c>
      <c r="X305" s="173">
        <f t="shared" si="222"/>
        <v>7.02</v>
      </c>
      <c r="Y305" s="173">
        <f t="shared" si="222"/>
        <v>7.49</v>
      </c>
      <c r="Z305" s="173">
        <f t="shared" si="222"/>
        <v>7.29</v>
      </c>
      <c r="AA305" s="173">
        <f t="shared" si="222"/>
        <v>6.74</v>
      </c>
      <c r="AB305" s="173">
        <f t="shared" si="222"/>
        <v>7.37</v>
      </c>
      <c r="AC305" s="173">
        <f t="shared" si="222"/>
        <v>7.48</v>
      </c>
      <c r="AD305" s="173">
        <f t="shared" si="222"/>
        <v>7.19</v>
      </c>
      <c r="AE305" s="173">
        <f t="shared" si="222"/>
        <v>6.83</v>
      </c>
      <c r="AF305" s="173">
        <f t="shared" si="222"/>
        <v>7.33</v>
      </c>
      <c r="AG305" s="173">
        <f t="shared" si="222"/>
        <v>7.8</v>
      </c>
      <c r="AH305" s="173">
        <f t="shared" si="222"/>
        <v>7.29</v>
      </c>
      <c r="AI305" s="173">
        <f t="shared" si="222"/>
        <v>7.57</v>
      </c>
      <c r="AJ305" s="173">
        <f t="shared" si="222"/>
        <v>7.37</v>
      </c>
      <c r="AK305" s="173">
        <f t="shared" si="222"/>
        <v>7.72</v>
      </c>
      <c r="AL305" s="173" t="str">
        <f t="shared" si="222"/>
        <v/>
      </c>
      <c r="AM305" s="173" t="str">
        <f t="shared" si="222"/>
        <v/>
      </c>
      <c r="AN305" s="173" t="str">
        <f t="shared" si="222"/>
        <v/>
      </c>
      <c r="AO305" s="173" t="str">
        <f t="shared" si="222"/>
        <v/>
      </c>
      <c r="AP305" s="173" t="str">
        <f t="shared" si="222"/>
        <v/>
      </c>
      <c r="AQ305" s="170"/>
      <c r="AR305" s="170"/>
    </row>
    <row r="306" ht="12.75" customHeight="1">
      <c r="A306" s="170"/>
      <c r="B306" s="170"/>
      <c r="C306" s="140" t="str">
        <f t="shared" ref="C306:D306" si="223">C113</f>
        <v>Crystal Palace</v>
      </c>
      <c r="D306" s="140" t="str">
        <f t="shared" si="223"/>
        <v>West Ham</v>
      </c>
      <c r="E306" s="173">
        <f t="shared" ref="E306:AP306" si="224">IF(E$195&lt;=38,ROUND(SUMIFS($E113:$AP113,$E$2:$AP$2,"&lt;="&amp;E$195,$E$2:$AP$2,"&gt;="&amp;E$194),2),"")</f>
        <v>6.82</v>
      </c>
      <c r="F306" s="173">
        <f t="shared" si="224"/>
        <v>6.95</v>
      </c>
      <c r="G306" s="173">
        <f t="shared" si="224"/>
        <v>6.81</v>
      </c>
      <c r="H306" s="173">
        <f t="shared" si="224"/>
        <v>6.45</v>
      </c>
      <c r="I306" s="173">
        <f t="shared" si="224"/>
        <v>6.49</v>
      </c>
      <c r="J306" s="173">
        <f t="shared" si="224"/>
        <v>6.37</v>
      </c>
      <c r="K306" s="173">
        <f t="shared" si="224"/>
        <v>6.18</v>
      </c>
      <c r="L306" s="173">
        <f t="shared" si="224"/>
        <v>5.51</v>
      </c>
      <c r="M306" s="173">
        <f t="shared" si="224"/>
        <v>5.3</v>
      </c>
      <c r="N306" s="173">
        <f t="shared" si="224"/>
        <v>5.61</v>
      </c>
      <c r="O306" s="173">
        <f t="shared" si="224"/>
        <v>5.49</v>
      </c>
      <c r="P306" s="173">
        <f t="shared" si="224"/>
        <v>6.12</v>
      </c>
      <c r="Q306" s="173">
        <f t="shared" si="224"/>
        <v>6.44</v>
      </c>
      <c r="R306" s="173">
        <f t="shared" si="224"/>
        <v>7.1</v>
      </c>
      <c r="S306" s="173">
        <f t="shared" si="224"/>
        <v>7.1</v>
      </c>
      <c r="T306" s="173">
        <f t="shared" si="224"/>
        <v>7.06</v>
      </c>
      <c r="U306" s="173">
        <f t="shared" si="224"/>
        <v>7.26</v>
      </c>
      <c r="V306" s="173">
        <f t="shared" si="224"/>
        <v>6.95</v>
      </c>
      <c r="W306" s="173">
        <f t="shared" si="224"/>
        <v>6.75</v>
      </c>
      <c r="X306" s="173">
        <f t="shared" si="224"/>
        <v>7.06</v>
      </c>
      <c r="Y306" s="173">
        <f t="shared" si="224"/>
        <v>7.84</v>
      </c>
      <c r="Z306" s="173">
        <f t="shared" si="224"/>
        <v>8.18</v>
      </c>
      <c r="AA306" s="173">
        <f t="shared" si="224"/>
        <v>7.63</v>
      </c>
      <c r="AB306" s="173">
        <f t="shared" si="224"/>
        <v>7.63</v>
      </c>
      <c r="AC306" s="173">
        <f t="shared" si="224"/>
        <v>7.67</v>
      </c>
      <c r="AD306" s="173">
        <f t="shared" si="224"/>
        <v>7.49</v>
      </c>
      <c r="AE306" s="173">
        <f t="shared" si="224"/>
        <v>7.25</v>
      </c>
      <c r="AF306" s="173">
        <f t="shared" si="224"/>
        <v>6.44</v>
      </c>
      <c r="AG306" s="173">
        <f t="shared" si="224"/>
        <v>6.21</v>
      </c>
      <c r="AH306" s="173">
        <f t="shared" si="224"/>
        <v>6.52</v>
      </c>
      <c r="AI306" s="173">
        <f t="shared" si="224"/>
        <v>6.8</v>
      </c>
      <c r="AJ306" s="173">
        <f t="shared" si="224"/>
        <v>6.68</v>
      </c>
      <c r="AK306" s="173">
        <f t="shared" si="224"/>
        <v>6.48</v>
      </c>
      <c r="AL306" s="173" t="str">
        <f t="shared" si="224"/>
        <v/>
      </c>
      <c r="AM306" s="173" t="str">
        <f t="shared" si="224"/>
        <v/>
      </c>
      <c r="AN306" s="173" t="str">
        <f t="shared" si="224"/>
        <v/>
      </c>
      <c r="AO306" s="173" t="str">
        <f t="shared" si="224"/>
        <v/>
      </c>
      <c r="AP306" s="173" t="str">
        <f t="shared" si="224"/>
        <v/>
      </c>
      <c r="AQ306" s="170"/>
      <c r="AR306" s="170"/>
    </row>
    <row r="307" ht="12.75" customHeight="1">
      <c r="A307" s="170"/>
      <c r="B307" s="170"/>
      <c r="C307" s="140" t="str">
        <f t="shared" ref="C307:D307" si="225">C114</f>
        <v>Crystal Palace</v>
      </c>
      <c r="D307" s="140" t="str">
        <f t="shared" si="225"/>
        <v>Wolves</v>
      </c>
      <c r="E307" s="173">
        <f t="shared" ref="E307:AP307" si="226">IF(E$195&lt;=38,ROUND(SUMIFS($E114:$AP114,$E$2:$AP$2,"&lt;="&amp;E$195,$E$2:$AP$2,"&gt;="&amp;E$194),2),"")</f>
        <v>7.07</v>
      </c>
      <c r="F307" s="173">
        <f t="shared" si="226"/>
        <v>6.84</v>
      </c>
      <c r="G307" s="173">
        <f t="shared" si="226"/>
        <v>6.81</v>
      </c>
      <c r="H307" s="173">
        <f t="shared" si="226"/>
        <v>6.88</v>
      </c>
      <c r="I307" s="173">
        <f t="shared" si="226"/>
        <v>6.92</v>
      </c>
      <c r="J307" s="173">
        <f t="shared" si="226"/>
        <v>6.73</v>
      </c>
      <c r="K307" s="173">
        <f t="shared" si="226"/>
        <v>6.33</v>
      </c>
      <c r="L307" s="173">
        <f t="shared" si="226"/>
        <v>6.45</v>
      </c>
      <c r="M307" s="173">
        <f t="shared" si="226"/>
        <v>6.36</v>
      </c>
      <c r="N307" s="173">
        <f t="shared" si="226"/>
        <v>6.05</v>
      </c>
      <c r="O307" s="173">
        <f t="shared" si="226"/>
        <v>5.85</v>
      </c>
      <c r="P307" s="173">
        <f t="shared" si="226"/>
        <v>6.56</v>
      </c>
      <c r="Q307" s="173">
        <f t="shared" si="226"/>
        <v>6.87</v>
      </c>
      <c r="R307" s="173">
        <f t="shared" si="226"/>
        <v>6.75</v>
      </c>
      <c r="S307" s="173">
        <f t="shared" si="226"/>
        <v>6.63</v>
      </c>
      <c r="T307" s="173">
        <f t="shared" si="226"/>
        <v>6.75</v>
      </c>
      <c r="U307" s="173">
        <f t="shared" si="226"/>
        <v>7.03</v>
      </c>
      <c r="V307" s="173">
        <f t="shared" si="226"/>
        <v>7.03</v>
      </c>
      <c r="W307" s="173">
        <f t="shared" si="226"/>
        <v>7.58</v>
      </c>
      <c r="X307" s="173">
        <f t="shared" si="226"/>
        <v>7.88</v>
      </c>
      <c r="Y307" s="173">
        <f t="shared" si="226"/>
        <v>8.67</v>
      </c>
      <c r="Z307" s="173">
        <f t="shared" si="226"/>
        <v>8.74</v>
      </c>
      <c r="AA307" s="173">
        <f t="shared" si="226"/>
        <v>8.43</v>
      </c>
      <c r="AB307" s="173">
        <f t="shared" si="226"/>
        <v>8.11</v>
      </c>
      <c r="AC307" s="173">
        <f t="shared" si="226"/>
        <v>7.6</v>
      </c>
      <c r="AD307" s="173">
        <f t="shared" si="226"/>
        <v>7.34</v>
      </c>
      <c r="AE307" s="173">
        <f t="shared" si="226"/>
        <v>6.99</v>
      </c>
      <c r="AF307" s="173">
        <f t="shared" si="226"/>
        <v>6.55</v>
      </c>
      <c r="AG307" s="173">
        <f t="shared" si="226"/>
        <v>6.59</v>
      </c>
      <c r="AH307" s="173">
        <f t="shared" si="226"/>
        <v>6.56</v>
      </c>
      <c r="AI307" s="173">
        <f t="shared" si="226"/>
        <v>6.84</v>
      </c>
      <c r="AJ307" s="173">
        <f t="shared" si="226"/>
        <v>7.09</v>
      </c>
      <c r="AK307" s="173">
        <f t="shared" si="226"/>
        <v>7.02</v>
      </c>
      <c r="AL307" s="173" t="str">
        <f t="shared" si="226"/>
        <v/>
      </c>
      <c r="AM307" s="173" t="str">
        <f t="shared" si="226"/>
        <v/>
      </c>
      <c r="AN307" s="173" t="str">
        <f t="shared" si="226"/>
        <v/>
      </c>
      <c r="AO307" s="173" t="str">
        <f t="shared" si="226"/>
        <v/>
      </c>
      <c r="AP307" s="173" t="str">
        <f t="shared" si="226"/>
        <v/>
      </c>
      <c r="AQ307" s="170"/>
      <c r="AR307" s="170"/>
    </row>
    <row r="308" ht="12.75" customHeight="1">
      <c r="A308" s="170"/>
      <c r="B308" s="170"/>
      <c r="C308" s="140" t="str">
        <f t="shared" ref="C308:D308" si="227">C115</f>
        <v>Everton</v>
      </c>
      <c r="D308" s="140" t="str">
        <f t="shared" si="227"/>
        <v>Fulham</v>
      </c>
      <c r="E308" s="173">
        <f t="shared" ref="E308:AP308" si="228">IF(E$195&lt;=38,ROUND(SUMIFS($E115:$AP115,$E$2:$AP$2,"&lt;="&amp;E$195,$E$2:$AP$2,"&gt;="&amp;E$194),2),"")</f>
        <v>7.7</v>
      </c>
      <c r="F308" s="173">
        <f t="shared" si="228"/>
        <v>8.08</v>
      </c>
      <c r="G308" s="173">
        <f t="shared" si="228"/>
        <v>8.12</v>
      </c>
      <c r="H308" s="173">
        <f t="shared" si="228"/>
        <v>8.04</v>
      </c>
      <c r="I308" s="173">
        <f t="shared" si="228"/>
        <v>7.96</v>
      </c>
      <c r="J308" s="173">
        <f t="shared" si="228"/>
        <v>7.45</v>
      </c>
      <c r="K308" s="173">
        <f t="shared" si="228"/>
        <v>6.78</v>
      </c>
      <c r="L308" s="173">
        <f t="shared" si="228"/>
        <v>6.48</v>
      </c>
      <c r="M308" s="173">
        <f t="shared" si="228"/>
        <v>5.89</v>
      </c>
      <c r="N308" s="173">
        <f t="shared" si="228"/>
        <v>6.29</v>
      </c>
      <c r="O308" s="173">
        <f t="shared" si="228"/>
        <v>6.37</v>
      </c>
      <c r="P308" s="173">
        <f t="shared" si="228"/>
        <v>6.88</v>
      </c>
      <c r="Q308" s="173">
        <f t="shared" si="228"/>
        <v>7.03</v>
      </c>
      <c r="R308" s="173">
        <f t="shared" si="228"/>
        <v>6.92</v>
      </c>
      <c r="S308" s="173">
        <f t="shared" si="228"/>
        <v>7.59</v>
      </c>
      <c r="T308" s="173">
        <f t="shared" si="228"/>
        <v>7.59</v>
      </c>
      <c r="U308" s="173">
        <f t="shared" si="228"/>
        <v>7.51</v>
      </c>
      <c r="V308" s="173">
        <f t="shared" si="228"/>
        <v>6.88</v>
      </c>
      <c r="W308" s="173">
        <f t="shared" si="228"/>
        <v>7.24</v>
      </c>
      <c r="X308" s="173">
        <f t="shared" si="228"/>
        <v>7.24</v>
      </c>
      <c r="Y308" s="173">
        <f t="shared" si="228"/>
        <v>7.16</v>
      </c>
      <c r="Z308" s="173">
        <f t="shared" si="228"/>
        <v>6.69</v>
      </c>
      <c r="AA308" s="173">
        <f t="shared" si="228"/>
        <v>6.49</v>
      </c>
      <c r="AB308" s="173">
        <f t="shared" si="228"/>
        <v>6.57</v>
      </c>
      <c r="AC308" s="173">
        <f t="shared" si="228"/>
        <v>6.29</v>
      </c>
      <c r="AD308" s="173">
        <f t="shared" si="228"/>
        <v>6.33</v>
      </c>
      <c r="AE308" s="173">
        <f t="shared" si="228"/>
        <v>6.13</v>
      </c>
      <c r="AF308" s="173">
        <f t="shared" si="228"/>
        <v>6.33</v>
      </c>
      <c r="AG308" s="173">
        <f t="shared" si="228"/>
        <v>6.72</v>
      </c>
      <c r="AH308" s="173">
        <f t="shared" si="228"/>
        <v>6.8</v>
      </c>
      <c r="AI308" s="173">
        <f t="shared" si="228"/>
        <v>7.1</v>
      </c>
      <c r="AJ308" s="173">
        <f t="shared" si="228"/>
        <v>7.1</v>
      </c>
      <c r="AK308" s="173">
        <f t="shared" si="228"/>
        <v>7.26</v>
      </c>
      <c r="AL308" s="173" t="str">
        <f t="shared" si="228"/>
        <v/>
      </c>
      <c r="AM308" s="173" t="str">
        <f t="shared" si="228"/>
        <v/>
      </c>
      <c r="AN308" s="173" t="str">
        <f t="shared" si="228"/>
        <v/>
      </c>
      <c r="AO308" s="173" t="str">
        <f t="shared" si="228"/>
        <v/>
      </c>
      <c r="AP308" s="173" t="str">
        <f t="shared" si="228"/>
        <v/>
      </c>
      <c r="AQ308" s="170"/>
      <c r="AR308" s="170"/>
    </row>
    <row r="309" ht="12.75" customHeight="1">
      <c r="A309" s="170"/>
      <c r="B309" s="170"/>
      <c r="C309" s="140" t="str">
        <f t="shared" ref="C309:D309" si="229">C116</f>
        <v>Everton</v>
      </c>
      <c r="D309" s="140" t="str">
        <f t="shared" si="229"/>
        <v>Huddersfield</v>
      </c>
      <c r="E309" s="173">
        <f t="shared" ref="E309:AP309" si="230">IF(E$195&lt;=38,ROUND(SUMIFS($E116:$AP116,$E$2:$AP$2,"&lt;="&amp;E$195,$E$2:$AP$2,"&gt;="&amp;E$194),2),"")</f>
        <v>7.27</v>
      </c>
      <c r="F309" s="173">
        <f t="shared" si="230"/>
        <v>7.64</v>
      </c>
      <c r="G309" s="173">
        <f t="shared" si="230"/>
        <v>7.33</v>
      </c>
      <c r="H309" s="173">
        <f t="shared" si="230"/>
        <v>7.25</v>
      </c>
      <c r="I309" s="173">
        <f t="shared" si="230"/>
        <v>7.17</v>
      </c>
      <c r="J309" s="173">
        <f t="shared" si="230"/>
        <v>7</v>
      </c>
      <c r="K309" s="173">
        <f t="shared" si="230"/>
        <v>7.78</v>
      </c>
      <c r="L309" s="173">
        <f t="shared" si="230"/>
        <v>7.48</v>
      </c>
      <c r="M309" s="173">
        <f t="shared" si="230"/>
        <v>7.75</v>
      </c>
      <c r="N309" s="173">
        <f t="shared" si="230"/>
        <v>7.83</v>
      </c>
      <c r="O309" s="173">
        <f t="shared" si="230"/>
        <v>7.91</v>
      </c>
      <c r="P309" s="173">
        <f t="shared" si="230"/>
        <v>7.61</v>
      </c>
      <c r="Q309" s="173">
        <f t="shared" si="230"/>
        <v>7.14</v>
      </c>
      <c r="R309" s="173">
        <f t="shared" si="230"/>
        <v>6.64</v>
      </c>
      <c r="S309" s="173">
        <f t="shared" si="230"/>
        <v>6.54</v>
      </c>
      <c r="T309" s="173">
        <f t="shared" si="230"/>
        <v>6.86</v>
      </c>
      <c r="U309" s="173">
        <f t="shared" si="230"/>
        <v>6.78</v>
      </c>
      <c r="V309" s="173">
        <f t="shared" si="230"/>
        <v>6.62</v>
      </c>
      <c r="W309" s="173">
        <f t="shared" si="230"/>
        <v>6.86</v>
      </c>
      <c r="X309" s="173">
        <f t="shared" si="230"/>
        <v>7.26</v>
      </c>
      <c r="Y309" s="173">
        <f t="shared" si="230"/>
        <v>7.43</v>
      </c>
      <c r="Z309" s="173">
        <f t="shared" si="230"/>
        <v>6.61</v>
      </c>
      <c r="AA309" s="173">
        <f t="shared" si="230"/>
        <v>6.46</v>
      </c>
      <c r="AB309" s="173">
        <f t="shared" si="230"/>
        <v>6.54</v>
      </c>
      <c r="AC309" s="173">
        <f t="shared" si="230"/>
        <v>6.34</v>
      </c>
      <c r="AD309" s="173">
        <f t="shared" si="230"/>
        <v>6.29</v>
      </c>
      <c r="AE309" s="173">
        <f t="shared" si="230"/>
        <v>6.14</v>
      </c>
      <c r="AF309" s="173">
        <f t="shared" si="230"/>
        <v>6.96</v>
      </c>
      <c r="AG309" s="173">
        <f t="shared" si="230"/>
        <v>6.93</v>
      </c>
      <c r="AH309" s="173">
        <f t="shared" si="230"/>
        <v>7.13</v>
      </c>
      <c r="AI309" s="173">
        <f t="shared" si="230"/>
        <v>6.97</v>
      </c>
      <c r="AJ309" s="173">
        <f t="shared" si="230"/>
        <v>6.82</v>
      </c>
      <c r="AK309" s="173">
        <f t="shared" si="230"/>
        <v>6.78</v>
      </c>
      <c r="AL309" s="173" t="str">
        <f t="shared" si="230"/>
        <v/>
      </c>
      <c r="AM309" s="173" t="str">
        <f t="shared" si="230"/>
        <v/>
      </c>
      <c r="AN309" s="173" t="str">
        <f t="shared" si="230"/>
        <v/>
      </c>
      <c r="AO309" s="173" t="str">
        <f t="shared" si="230"/>
        <v/>
      </c>
      <c r="AP309" s="173" t="str">
        <f t="shared" si="230"/>
        <v/>
      </c>
      <c r="AQ309" s="170"/>
      <c r="AR309" s="170"/>
    </row>
    <row r="310" ht="12.75" customHeight="1">
      <c r="A310" s="170"/>
      <c r="B310" s="170"/>
      <c r="C310" s="140" t="str">
        <f t="shared" ref="C310:D310" si="231">C117</f>
        <v>Everton</v>
      </c>
      <c r="D310" s="140" t="str">
        <f t="shared" si="231"/>
        <v>Leicester</v>
      </c>
      <c r="E310" s="173">
        <f t="shared" ref="E310:AP310" si="232">IF(E$195&lt;=38,ROUND(SUMIFS($E117:$AP117,$E$2:$AP$2,"&lt;="&amp;E$195,$E$2:$AP$2,"&gt;="&amp;E$194),2),"")</f>
        <v>7.7</v>
      </c>
      <c r="F310" s="173">
        <f t="shared" si="232"/>
        <v>8.08</v>
      </c>
      <c r="G310" s="173">
        <f t="shared" si="232"/>
        <v>8.31</v>
      </c>
      <c r="H310" s="173">
        <f t="shared" si="232"/>
        <v>8.23</v>
      </c>
      <c r="I310" s="173">
        <f t="shared" si="232"/>
        <v>8.59</v>
      </c>
      <c r="J310" s="173">
        <f t="shared" si="232"/>
        <v>8.08</v>
      </c>
      <c r="K310" s="173">
        <f t="shared" si="232"/>
        <v>7.64</v>
      </c>
      <c r="L310" s="173">
        <f t="shared" si="232"/>
        <v>7.34</v>
      </c>
      <c r="M310" s="173">
        <f t="shared" si="232"/>
        <v>7.22</v>
      </c>
      <c r="N310" s="173">
        <f t="shared" si="232"/>
        <v>7.3</v>
      </c>
      <c r="O310" s="173">
        <f t="shared" si="232"/>
        <v>6.95</v>
      </c>
      <c r="P310" s="173">
        <f t="shared" si="232"/>
        <v>6.87</v>
      </c>
      <c r="Q310" s="173">
        <f t="shared" si="232"/>
        <v>6.79</v>
      </c>
      <c r="R310" s="173">
        <f t="shared" si="232"/>
        <v>6.29</v>
      </c>
      <c r="S310" s="173">
        <f t="shared" si="232"/>
        <v>6.16</v>
      </c>
      <c r="T310" s="173">
        <f t="shared" si="232"/>
        <v>6.47</v>
      </c>
      <c r="U310" s="173">
        <f t="shared" si="232"/>
        <v>6.4</v>
      </c>
      <c r="V310" s="173">
        <f t="shared" si="232"/>
        <v>6.44</v>
      </c>
      <c r="W310" s="173">
        <f t="shared" si="232"/>
        <v>6.63</v>
      </c>
      <c r="X310" s="173">
        <f t="shared" si="232"/>
        <v>7.03</v>
      </c>
      <c r="Y310" s="173">
        <f t="shared" si="232"/>
        <v>7.08</v>
      </c>
      <c r="Z310" s="173">
        <f t="shared" si="232"/>
        <v>6.69</v>
      </c>
      <c r="AA310" s="173">
        <f t="shared" si="232"/>
        <v>6.61</v>
      </c>
      <c r="AB310" s="173">
        <f t="shared" si="232"/>
        <v>6.73</v>
      </c>
      <c r="AC310" s="173">
        <f t="shared" si="232"/>
        <v>7.22</v>
      </c>
      <c r="AD310" s="173">
        <f t="shared" si="232"/>
        <v>7.02</v>
      </c>
      <c r="AE310" s="173">
        <f t="shared" si="232"/>
        <v>7.02</v>
      </c>
      <c r="AF310" s="173">
        <f t="shared" si="232"/>
        <v>7.13</v>
      </c>
      <c r="AG310" s="173">
        <f t="shared" si="232"/>
        <v>7.17</v>
      </c>
      <c r="AH310" s="173">
        <f t="shared" si="232"/>
        <v>6.98</v>
      </c>
      <c r="AI310" s="173">
        <f t="shared" si="232"/>
        <v>6.72</v>
      </c>
      <c r="AJ310" s="173">
        <f t="shared" si="232"/>
        <v>6.72</v>
      </c>
      <c r="AK310" s="173">
        <f t="shared" si="232"/>
        <v>6.37</v>
      </c>
      <c r="AL310" s="173" t="str">
        <f t="shared" si="232"/>
        <v/>
      </c>
      <c r="AM310" s="173" t="str">
        <f t="shared" si="232"/>
        <v/>
      </c>
      <c r="AN310" s="173" t="str">
        <f t="shared" si="232"/>
        <v/>
      </c>
      <c r="AO310" s="173" t="str">
        <f t="shared" si="232"/>
        <v/>
      </c>
      <c r="AP310" s="173" t="str">
        <f t="shared" si="232"/>
        <v/>
      </c>
      <c r="AQ310" s="170"/>
      <c r="AR310" s="170"/>
    </row>
    <row r="311" ht="12.75" customHeight="1">
      <c r="A311" s="170"/>
      <c r="B311" s="170"/>
      <c r="C311" s="140" t="str">
        <f t="shared" ref="C311:D311" si="233">C118</f>
        <v>Everton</v>
      </c>
      <c r="D311" s="140" t="str">
        <f t="shared" si="233"/>
        <v>Liverpool</v>
      </c>
      <c r="E311" s="173">
        <f t="shared" ref="E311:AP311" si="234">IF(E$195&lt;=38,ROUND(SUMIFS($E118:$AP118,$E$2:$AP$2,"&lt;="&amp;E$195,$E$2:$AP$2,"&gt;="&amp;E$194),2),"")</f>
        <v>8.13</v>
      </c>
      <c r="F311" s="173">
        <f t="shared" si="234"/>
        <v>7.96</v>
      </c>
      <c r="G311" s="173">
        <f t="shared" si="234"/>
        <v>7.64</v>
      </c>
      <c r="H311" s="173">
        <f t="shared" si="234"/>
        <v>7.57</v>
      </c>
      <c r="I311" s="173">
        <f t="shared" si="234"/>
        <v>7.44</v>
      </c>
      <c r="J311" s="173">
        <f t="shared" si="234"/>
        <v>6.93</v>
      </c>
      <c r="K311" s="173">
        <f t="shared" si="234"/>
        <v>7.23</v>
      </c>
      <c r="L311" s="173">
        <f t="shared" si="234"/>
        <v>6.97</v>
      </c>
      <c r="M311" s="173">
        <f t="shared" si="234"/>
        <v>7.52</v>
      </c>
      <c r="N311" s="173">
        <f t="shared" si="234"/>
        <v>7.6</v>
      </c>
      <c r="O311" s="173">
        <f t="shared" si="234"/>
        <v>7.72</v>
      </c>
      <c r="P311" s="173">
        <f t="shared" si="234"/>
        <v>7.33</v>
      </c>
      <c r="Q311" s="173">
        <f t="shared" si="234"/>
        <v>6.96</v>
      </c>
      <c r="R311" s="173">
        <f t="shared" si="234"/>
        <v>6.92</v>
      </c>
      <c r="S311" s="173">
        <f t="shared" si="234"/>
        <v>6.72</v>
      </c>
      <c r="T311" s="173">
        <f t="shared" si="234"/>
        <v>7.03</v>
      </c>
      <c r="U311" s="173">
        <f t="shared" si="234"/>
        <v>6.96</v>
      </c>
      <c r="V311" s="173">
        <f t="shared" si="234"/>
        <v>7.31</v>
      </c>
      <c r="W311" s="173">
        <f t="shared" si="234"/>
        <v>7.7</v>
      </c>
      <c r="X311" s="173">
        <f t="shared" si="234"/>
        <v>7.59</v>
      </c>
      <c r="Y311" s="173">
        <f t="shared" si="234"/>
        <v>7.59</v>
      </c>
      <c r="Z311" s="173">
        <f t="shared" si="234"/>
        <v>6.61</v>
      </c>
      <c r="AA311" s="173">
        <f t="shared" si="234"/>
        <v>6.69</v>
      </c>
      <c r="AB311" s="173">
        <f t="shared" si="234"/>
        <v>6.69</v>
      </c>
      <c r="AC311" s="173">
        <f t="shared" si="234"/>
        <v>6.06</v>
      </c>
      <c r="AD311" s="173">
        <f t="shared" si="234"/>
        <v>6.03</v>
      </c>
      <c r="AE311" s="173">
        <f t="shared" si="234"/>
        <v>5.83</v>
      </c>
      <c r="AF311" s="173">
        <f t="shared" si="234"/>
        <v>6.54</v>
      </c>
      <c r="AG311" s="173">
        <f t="shared" si="234"/>
        <v>6.28</v>
      </c>
      <c r="AH311" s="173">
        <f t="shared" si="234"/>
        <v>6.16</v>
      </c>
      <c r="AI311" s="173">
        <f t="shared" si="234"/>
        <v>6.6</v>
      </c>
      <c r="AJ311" s="173">
        <f t="shared" si="234"/>
        <v>6.42</v>
      </c>
      <c r="AK311" s="173">
        <f t="shared" si="234"/>
        <v>6.47</v>
      </c>
      <c r="AL311" s="173" t="str">
        <f t="shared" si="234"/>
        <v/>
      </c>
      <c r="AM311" s="173" t="str">
        <f t="shared" si="234"/>
        <v/>
      </c>
      <c r="AN311" s="173" t="str">
        <f t="shared" si="234"/>
        <v/>
      </c>
      <c r="AO311" s="173" t="str">
        <f t="shared" si="234"/>
        <v/>
      </c>
      <c r="AP311" s="173" t="str">
        <f t="shared" si="234"/>
        <v/>
      </c>
      <c r="AQ311" s="170"/>
      <c r="AR311" s="170"/>
    </row>
    <row r="312" ht="12.75" customHeight="1">
      <c r="A312" s="170"/>
      <c r="B312" s="170"/>
      <c r="C312" s="140" t="str">
        <f t="shared" ref="C312:D312" si="235">C119</f>
        <v>Everton</v>
      </c>
      <c r="D312" s="140" t="str">
        <f t="shared" si="235"/>
        <v>Man City</v>
      </c>
      <c r="E312" s="173">
        <f t="shared" ref="E312:AP312" si="236">IF(E$195&lt;=38,ROUND(SUMIFS($E119:$AP119,$E$2:$AP$2,"&lt;="&amp;E$195,$E$2:$AP$2,"&gt;="&amp;E$194),2),"")</f>
        <v>7.5</v>
      </c>
      <c r="F312" s="173">
        <f t="shared" si="236"/>
        <v>7.88</v>
      </c>
      <c r="G312" s="173">
        <f t="shared" si="236"/>
        <v>7.44</v>
      </c>
      <c r="H312" s="173">
        <f t="shared" si="236"/>
        <v>7.37</v>
      </c>
      <c r="I312" s="173">
        <f t="shared" si="236"/>
        <v>6.7</v>
      </c>
      <c r="J312" s="173">
        <f t="shared" si="236"/>
        <v>6.23</v>
      </c>
      <c r="K312" s="173">
        <f t="shared" si="236"/>
        <v>5.99</v>
      </c>
      <c r="L312" s="173">
        <f t="shared" si="236"/>
        <v>5.69</v>
      </c>
      <c r="M312" s="173">
        <f t="shared" si="236"/>
        <v>6.04</v>
      </c>
      <c r="N312" s="173">
        <f t="shared" si="236"/>
        <v>6.16</v>
      </c>
      <c r="O312" s="173">
        <f t="shared" si="236"/>
        <v>6.83</v>
      </c>
      <c r="P312" s="173">
        <f t="shared" si="236"/>
        <v>7.06</v>
      </c>
      <c r="Q312" s="173">
        <f t="shared" si="236"/>
        <v>7.42</v>
      </c>
      <c r="R312" s="173">
        <f t="shared" si="236"/>
        <v>7.11</v>
      </c>
      <c r="S312" s="173">
        <f t="shared" si="236"/>
        <v>6.92</v>
      </c>
      <c r="T312" s="173">
        <f t="shared" si="236"/>
        <v>7.19</v>
      </c>
      <c r="U312" s="173">
        <f t="shared" si="236"/>
        <v>7.11</v>
      </c>
      <c r="V312" s="173">
        <f t="shared" si="236"/>
        <v>6.72</v>
      </c>
      <c r="W312" s="173">
        <f t="shared" si="236"/>
        <v>6.6</v>
      </c>
      <c r="X312" s="173">
        <f t="shared" si="236"/>
        <v>6.95</v>
      </c>
      <c r="Y312" s="173">
        <f t="shared" si="236"/>
        <v>7.15</v>
      </c>
      <c r="Z312" s="173">
        <f t="shared" si="236"/>
        <v>6.52</v>
      </c>
      <c r="AA312" s="173">
        <f t="shared" si="236"/>
        <v>6.95</v>
      </c>
      <c r="AB312" s="173">
        <f t="shared" si="236"/>
        <v>7.11</v>
      </c>
      <c r="AC312" s="173">
        <f t="shared" si="236"/>
        <v>7.43</v>
      </c>
      <c r="AD312" s="173">
        <f t="shared" si="236"/>
        <v>7.07</v>
      </c>
      <c r="AE312" s="173">
        <f t="shared" si="236"/>
        <v>6.89</v>
      </c>
      <c r="AF312" s="173">
        <f t="shared" si="236"/>
        <v>7.25</v>
      </c>
      <c r="AG312" s="173">
        <f t="shared" si="236"/>
        <v>6.66</v>
      </c>
      <c r="AH312" s="173">
        <f t="shared" si="236"/>
        <v>6.27</v>
      </c>
      <c r="AI312" s="173">
        <f t="shared" si="236"/>
        <v>6.03</v>
      </c>
      <c r="AJ312" s="173">
        <f t="shared" si="236"/>
        <v>6.66</v>
      </c>
      <c r="AK312" s="173">
        <f t="shared" si="236"/>
        <v>6.6</v>
      </c>
      <c r="AL312" s="173" t="str">
        <f t="shared" si="236"/>
        <v/>
      </c>
      <c r="AM312" s="173" t="str">
        <f t="shared" si="236"/>
        <v/>
      </c>
      <c r="AN312" s="173" t="str">
        <f t="shared" si="236"/>
        <v/>
      </c>
      <c r="AO312" s="173" t="str">
        <f t="shared" si="236"/>
        <v/>
      </c>
      <c r="AP312" s="173" t="str">
        <f t="shared" si="236"/>
        <v/>
      </c>
      <c r="AQ312" s="170"/>
      <c r="AR312" s="170"/>
    </row>
    <row r="313" ht="12.75" customHeight="1">
      <c r="A313" s="170"/>
      <c r="B313" s="170"/>
      <c r="C313" s="140" t="str">
        <f t="shared" ref="C313:D313" si="237">C120</f>
        <v>Everton</v>
      </c>
      <c r="D313" s="140" t="str">
        <f t="shared" si="237"/>
        <v>Man Utd</v>
      </c>
      <c r="E313" s="173">
        <f t="shared" ref="E313:AP313" si="238">IF(E$195&lt;=38,ROUND(SUMIFS($E120:$AP120,$E$2:$AP$2,"&lt;="&amp;E$195,$E$2:$AP$2,"&gt;="&amp;E$194),2),"")</f>
        <v>7.87</v>
      </c>
      <c r="F313" s="173">
        <f t="shared" si="238"/>
        <v>7.85</v>
      </c>
      <c r="G313" s="173">
        <f t="shared" si="238"/>
        <v>7.85</v>
      </c>
      <c r="H313" s="173">
        <f t="shared" si="238"/>
        <v>7.77</v>
      </c>
      <c r="I313" s="173">
        <f t="shared" si="238"/>
        <v>7.89</v>
      </c>
      <c r="J313" s="173">
        <f t="shared" si="238"/>
        <v>7.42</v>
      </c>
      <c r="K313" s="173">
        <f t="shared" si="238"/>
        <v>6.98</v>
      </c>
      <c r="L313" s="173">
        <f t="shared" si="238"/>
        <v>6.67</v>
      </c>
      <c r="M313" s="173">
        <f t="shared" si="238"/>
        <v>6.51</v>
      </c>
      <c r="N313" s="173">
        <f t="shared" si="238"/>
        <v>6.63</v>
      </c>
      <c r="O313" s="173">
        <f t="shared" si="238"/>
        <v>6.69</v>
      </c>
      <c r="P313" s="173">
        <f t="shared" si="238"/>
        <v>6.06</v>
      </c>
      <c r="Q313" s="173">
        <f t="shared" si="238"/>
        <v>6.41</v>
      </c>
      <c r="R313" s="173">
        <f t="shared" si="238"/>
        <v>6.54</v>
      </c>
      <c r="S313" s="173">
        <f t="shared" si="238"/>
        <v>6.74</v>
      </c>
      <c r="T313" s="173">
        <f t="shared" si="238"/>
        <v>7.01</v>
      </c>
      <c r="U313" s="173">
        <f t="shared" si="238"/>
        <v>6.75</v>
      </c>
      <c r="V313" s="173">
        <f t="shared" si="238"/>
        <v>7.34</v>
      </c>
      <c r="W313" s="173">
        <f t="shared" si="238"/>
        <v>7.35</v>
      </c>
      <c r="X313" s="173">
        <f t="shared" si="238"/>
        <v>7.12</v>
      </c>
      <c r="Y313" s="173">
        <f t="shared" si="238"/>
        <v>7.12</v>
      </c>
      <c r="Z313" s="173">
        <f t="shared" si="238"/>
        <v>6.73</v>
      </c>
      <c r="AA313" s="173">
        <f t="shared" si="238"/>
        <v>6.57</v>
      </c>
      <c r="AB313" s="173">
        <f t="shared" si="238"/>
        <v>6.61</v>
      </c>
      <c r="AC313" s="173">
        <f t="shared" si="238"/>
        <v>6.41</v>
      </c>
      <c r="AD313" s="173">
        <f t="shared" si="238"/>
        <v>6.21</v>
      </c>
      <c r="AE313" s="173">
        <f t="shared" si="238"/>
        <v>6.29</v>
      </c>
      <c r="AF313" s="173">
        <f t="shared" si="238"/>
        <v>6.4</v>
      </c>
      <c r="AG313" s="173">
        <f t="shared" si="238"/>
        <v>6.99</v>
      </c>
      <c r="AH313" s="173">
        <f t="shared" si="238"/>
        <v>6.68</v>
      </c>
      <c r="AI313" s="173">
        <f t="shared" si="238"/>
        <v>6.95</v>
      </c>
      <c r="AJ313" s="173">
        <f t="shared" si="238"/>
        <v>7.07</v>
      </c>
      <c r="AK313" s="173">
        <f t="shared" si="238"/>
        <v>6.95</v>
      </c>
      <c r="AL313" s="173" t="str">
        <f t="shared" si="238"/>
        <v/>
      </c>
      <c r="AM313" s="173" t="str">
        <f t="shared" si="238"/>
        <v/>
      </c>
      <c r="AN313" s="173" t="str">
        <f t="shared" si="238"/>
        <v/>
      </c>
      <c r="AO313" s="173" t="str">
        <f t="shared" si="238"/>
        <v/>
      </c>
      <c r="AP313" s="173" t="str">
        <f t="shared" si="238"/>
        <v/>
      </c>
      <c r="AQ313" s="170"/>
      <c r="AR313" s="170"/>
    </row>
    <row r="314" ht="12.75" customHeight="1">
      <c r="A314" s="170"/>
      <c r="B314" s="170"/>
      <c r="C314" s="140" t="str">
        <f t="shared" ref="C314:D314" si="239">C121</f>
        <v>Everton</v>
      </c>
      <c r="D314" s="140" t="str">
        <f t="shared" si="239"/>
        <v>Newcastle</v>
      </c>
      <c r="E314" s="173">
        <f t="shared" ref="E314:AP314" si="240">IF(E$195&lt;=38,ROUND(SUMIFS($E121:$AP121,$E$2:$AP$2,"&lt;="&amp;E$195,$E$2:$AP$2,"&gt;="&amp;E$194),2),"")</f>
        <v>7.47</v>
      </c>
      <c r="F314" s="173">
        <f t="shared" si="240"/>
        <v>7.86</v>
      </c>
      <c r="G314" s="173">
        <f t="shared" si="240"/>
        <v>7.54</v>
      </c>
      <c r="H314" s="173">
        <f t="shared" si="240"/>
        <v>7.5</v>
      </c>
      <c r="I314" s="173">
        <f t="shared" si="240"/>
        <v>7.23</v>
      </c>
      <c r="J314" s="173">
        <f t="shared" si="240"/>
        <v>6.88</v>
      </c>
      <c r="K314" s="173">
        <f t="shared" si="240"/>
        <v>7.03</v>
      </c>
      <c r="L314" s="173">
        <f t="shared" si="240"/>
        <v>6.71</v>
      </c>
      <c r="M314" s="173">
        <f t="shared" si="240"/>
        <v>7.5</v>
      </c>
      <c r="N314" s="173">
        <f t="shared" si="240"/>
        <v>7.54</v>
      </c>
      <c r="O314" s="173">
        <f t="shared" si="240"/>
        <v>7.81</v>
      </c>
      <c r="P314" s="173">
        <f t="shared" si="240"/>
        <v>7.5</v>
      </c>
      <c r="Q314" s="173">
        <f t="shared" si="240"/>
        <v>7.75</v>
      </c>
      <c r="R314" s="173">
        <f t="shared" si="240"/>
        <v>7.25</v>
      </c>
      <c r="S314" s="173">
        <f t="shared" si="240"/>
        <v>6.82</v>
      </c>
      <c r="T314" s="173">
        <f t="shared" si="240"/>
        <v>7.13</v>
      </c>
      <c r="U314" s="173">
        <f t="shared" si="240"/>
        <v>7.06</v>
      </c>
      <c r="V314" s="173">
        <f t="shared" si="240"/>
        <v>7.24</v>
      </c>
      <c r="W314" s="173">
        <f t="shared" si="240"/>
        <v>6.75</v>
      </c>
      <c r="X314" s="173">
        <f t="shared" si="240"/>
        <v>7.15</v>
      </c>
      <c r="Y314" s="173">
        <f t="shared" si="240"/>
        <v>7.15</v>
      </c>
      <c r="Z314" s="173">
        <f t="shared" si="240"/>
        <v>6.95</v>
      </c>
      <c r="AA314" s="173">
        <f t="shared" si="240"/>
        <v>6.72</v>
      </c>
      <c r="AB314" s="173">
        <f t="shared" si="240"/>
        <v>6.64</v>
      </c>
      <c r="AC314" s="173">
        <f t="shared" si="240"/>
        <v>7.08</v>
      </c>
      <c r="AD314" s="173">
        <f t="shared" si="240"/>
        <v>7.19</v>
      </c>
      <c r="AE314" s="173">
        <f t="shared" si="240"/>
        <v>6.99</v>
      </c>
      <c r="AF314" s="173">
        <f t="shared" si="240"/>
        <v>6.91</v>
      </c>
      <c r="AG314" s="173">
        <f t="shared" si="240"/>
        <v>6.97</v>
      </c>
      <c r="AH314" s="173">
        <f t="shared" si="240"/>
        <v>7.05</v>
      </c>
      <c r="AI314" s="173">
        <f t="shared" si="240"/>
        <v>6.7</v>
      </c>
      <c r="AJ314" s="173">
        <f t="shared" si="240"/>
        <v>6.62</v>
      </c>
      <c r="AK314" s="173">
        <f t="shared" si="240"/>
        <v>6.64</v>
      </c>
      <c r="AL314" s="173" t="str">
        <f t="shared" si="240"/>
        <v/>
      </c>
      <c r="AM314" s="173" t="str">
        <f t="shared" si="240"/>
        <v/>
      </c>
      <c r="AN314" s="173" t="str">
        <f t="shared" si="240"/>
        <v/>
      </c>
      <c r="AO314" s="173" t="str">
        <f t="shared" si="240"/>
        <v/>
      </c>
      <c r="AP314" s="173" t="str">
        <f t="shared" si="240"/>
        <v/>
      </c>
      <c r="AQ314" s="170"/>
      <c r="AR314" s="170"/>
    </row>
    <row r="315" ht="12.75" customHeight="1">
      <c r="A315" s="170"/>
      <c r="B315" s="170"/>
      <c r="C315" s="140" t="str">
        <f t="shared" ref="C315:D315" si="241">C122</f>
        <v>Everton</v>
      </c>
      <c r="D315" s="140" t="str">
        <f t="shared" si="241"/>
        <v>Southampton</v>
      </c>
      <c r="E315" s="173">
        <f t="shared" ref="E315:AP315" si="242">IF(E$195&lt;=38,ROUND(SUMIFS($E122:$AP122,$E$2:$AP$2,"&lt;="&amp;E$195,$E$2:$AP$2,"&gt;="&amp;E$194),2),"")</f>
        <v>7.51</v>
      </c>
      <c r="F315" s="173">
        <f t="shared" si="242"/>
        <v>7.88</v>
      </c>
      <c r="G315" s="173">
        <f t="shared" si="242"/>
        <v>7.57</v>
      </c>
      <c r="H315" s="173">
        <f t="shared" si="242"/>
        <v>7.25</v>
      </c>
      <c r="I315" s="173">
        <f t="shared" si="242"/>
        <v>7.13</v>
      </c>
      <c r="J315" s="173">
        <f t="shared" si="242"/>
        <v>6.62</v>
      </c>
      <c r="K315" s="173">
        <f t="shared" si="242"/>
        <v>7.13</v>
      </c>
      <c r="L315" s="173">
        <f t="shared" si="242"/>
        <v>6.83</v>
      </c>
      <c r="M315" s="173">
        <f t="shared" si="242"/>
        <v>6.71</v>
      </c>
      <c r="N315" s="173">
        <f t="shared" si="242"/>
        <v>6.71</v>
      </c>
      <c r="O315" s="173">
        <f t="shared" si="242"/>
        <v>6.83</v>
      </c>
      <c r="P315" s="173">
        <f t="shared" si="242"/>
        <v>6.91</v>
      </c>
      <c r="Q315" s="173">
        <f t="shared" si="242"/>
        <v>6.59</v>
      </c>
      <c r="R315" s="173">
        <f t="shared" si="242"/>
        <v>7.07</v>
      </c>
      <c r="S315" s="173">
        <f t="shared" si="242"/>
        <v>7.31</v>
      </c>
      <c r="T315" s="173">
        <f t="shared" si="242"/>
        <v>7.62</v>
      </c>
      <c r="U315" s="173">
        <f t="shared" si="242"/>
        <v>7.54</v>
      </c>
      <c r="V315" s="173">
        <f t="shared" si="242"/>
        <v>7.74</v>
      </c>
      <c r="W315" s="173">
        <f t="shared" si="242"/>
        <v>7.86</v>
      </c>
      <c r="X315" s="173">
        <f t="shared" si="242"/>
        <v>7.28</v>
      </c>
      <c r="Y315" s="173">
        <f t="shared" si="242"/>
        <v>7.51</v>
      </c>
      <c r="Z315" s="173">
        <f t="shared" si="242"/>
        <v>6.81</v>
      </c>
      <c r="AA315" s="173">
        <f t="shared" si="242"/>
        <v>7.06</v>
      </c>
      <c r="AB315" s="173">
        <f t="shared" si="242"/>
        <v>6.75</v>
      </c>
      <c r="AC315" s="173">
        <f t="shared" si="242"/>
        <v>6.43</v>
      </c>
      <c r="AD315" s="173">
        <f t="shared" si="242"/>
        <v>6.58</v>
      </c>
      <c r="AE315" s="173">
        <f t="shared" si="242"/>
        <v>6.39</v>
      </c>
      <c r="AF315" s="173">
        <f t="shared" si="242"/>
        <v>6.82</v>
      </c>
      <c r="AG315" s="173">
        <f t="shared" si="242"/>
        <v>6.41</v>
      </c>
      <c r="AH315" s="173">
        <f t="shared" si="242"/>
        <v>6.06</v>
      </c>
      <c r="AI315" s="173">
        <f t="shared" si="242"/>
        <v>6.49</v>
      </c>
      <c r="AJ315" s="173">
        <f t="shared" si="242"/>
        <v>6.29</v>
      </c>
      <c r="AK315" s="173">
        <f t="shared" si="242"/>
        <v>6.57</v>
      </c>
      <c r="AL315" s="173" t="str">
        <f t="shared" si="242"/>
        <v/>
      </c>
      <c r="AM315" s="173" t="str">
        <f t="shared" si="242"/>
        <v/>
      </c>
      <c r="AN315" s="173" t="str">
        <f t="shared" si="242"/>
        <v/>
      </c>
      <c r="AO315" s="173" t="str">
        <f t="shared" si="242"/>
        <v/>
      </c>
      <c r="AP315" s="173" t="str">
        <f t="shared" si="242"/>
        <v/>
      </c>
      <c r="AQ315" s="170"/>
      <c r="AR315" s="170"/>
    </row>
    <row r="316" ht="12.75" customHeight="1">
      <c r="A316" s="170"/>
      <c r="B316" s="170"/>
      <c r="C316" s="140" t="str">
        <f t="shared" ref="C316:D316" si="243">C123</f>
        <v>Everton</v>
      </c>
      <c r="D316" s="140" t="str">
        <f t="shared" si="243"/>
        <v>Tottenham</v>
      </c>
      <c r="E316" s="173">
        <f t="shared" ref="E316:AP316" si="244">IF(E$195&lt;=38,ROUND(SUMIFS($E123:$AP123,$E$2:$AP$2,"&lt;="&amp;E$195,$E$2:$AP$2,"&gt;="&amp;E$194),2),"")</f>
        <v>7.69</v>
      </c>
      <c r="F316" s="173">
        <f t="shared" si="244"/>
        <v>8.06</v>
      </c>
      <c r="G316" s="173">
        <f t="shared" si="244"/>
        <v>7.75</v>
      </c>
      <c r="H316" s="173">
        <f t="shared" si="244"/>
        <v>7.68</v>
      </c>
      <c r="I316" s="173">
        <f t="shared" si="244"/>
        <v>6.89</v>
      </c>
      <c r="J316" s="173">
        <f t="shared" si="244"/>
        <v>6.38</v>
      </c>
      <c r="K316" s="173">
        <f t="shared" si="244"/>
        <v>6.46</v>
      </c>
      <c r="L316" s="173">
        <f t="shared" si="244"/>
        <v>6.15</v>
      </c>
      <c r="M316" s="173">
        <f t="shared" si="244"/>
        <v>5.77</v>
      </c>
      <c r="N316" s="173">
        <f t="shared" si="244"/>
        <v>5.85</v>
      </c>
      <c r="O316" s="173">
        <f t="shared" si="244"/>
        <v>6.63</v>
      </c>
      <c r="P316" s="173">
        <f t="shared" si="244"/>
        <v>6.36</v>
      </c>
      <c r="Q316" s="173">
        <f t="shared" si="244"/>
        <v>6.16</v>
      </c>
      <c r="R316" s="173">
        <f t="shared" si="244"/>
        <v>6.21</v>
      </c>
      <c r="S316" s="173">
        <f t="shared" si="244"/>
        <v>6.49</v>
      </c>
      <c r="T316" s="173">
        <f t="shared" si="244"/>
        <v>6.81</v>
      </c>
      <c r="U316" s="173">
        <f t="shared" si="244"/>
        <v>6.73</v>
      </c>
      <c r="V316" s="173">
        <f t="shared" si="244"/>
        <v>6.9</v>
      </c>
      <c r="W316" s="173">
        <f t="shared" si="244"/>
        <v>7.33</v>
      </c>
      <c r="X316" s="173">
        <f t="shared" si="244"/>
        <v>7.3</v>
      </c>
      <c r="Y316" s="173">
        <f t="shared" si="244"/>
        <v>7.72</v>
      </c>
      <c r="Z316" s="173">
        <f t="shared" si="244"/>
        <v>6.89</v>
      </c>
      <c r="AA316" s="173">
        <f t="shared" si="244"/>
        <v>6.66</v>
      </c>
      <c r="AB316" s="173">
        <f t="shared" si="244"/>
        <v>6.83</v>
      </c>
      <c r="AC316" s="173">
        <f t="shared" si="244"/>
        <v>6.56</v>
      </c>
      <c r="AD316" s="173">
        <f t="shared" si="244"/>
        <v>6.48</v>
      </c>
      <c r="AE316" s="173">
        <f t="shared" si="244"/>
        <v>6.01</v>
      </c>
      <c r="AF316" s="173">
        <f t="shared" si="244"/>
        <v>6.56</v>
      </c>
      <c r="AG316" s="173">
        <f t="shared" si="244"/>
        <v>6.88</v>
      </c>
      <c r="AH316" s="173">
        <f t="shared" si="244"/>
        <v>6.4</v>
      </c>
      <c r="AI316" s="173">
        <f t="shared" si="244"/>
        <v>7.03</v>
      </c>
      <c r="AJ316" s="173">
        <f t="shared" si="244"/>
        <v>7.11</v>
      </c>
      <c r="AK316" s="173">
        <f t="shared" si="244"/>
        <v>7.5</v>
      </c>
      <c r="AL316" s="173" t="str">
        <f t="shared" si="244"/>
        <v/>
      </c>
      <c r="AM316" s="173" t="str">
        <f t="shared" si="244"/>
        <v/>
      </c>
      <c r="AN316" s="173" t="str">
        <f t="shared" si="244"/>
        <v/>
      </c>
      <c r="AO316" s="173" t="str">
        <f t="shared" si="244"/>
        <v/>
      </c>
      <c r="AP316" s="173" t="str">
        <f t="shared" si="244"/>
        <v/>
      </c>
      <c r="AQ316" s="170"/>
      <c r="AR316" s="170"/>
    </row>
    <row r="317" ht="12.75" customHeight="1">
      <c r="A317" s="170"/>
      <c r="B317" s="170"/>
      <c r="C317" s="140" t="str">
        <f t="shared" ref="C317:D317" si="245">C124</f>
        <v>Everton</v>
      </c>
      <c r="D317" s="140" t="str">
        <f t="shared" si="245"/>
        <v>Watford</v>
      </c>
      <c r="E317" s="173">
        <f t="shared" ref="E317:AP317" si="246">IF(E$195&lt;=38,ROUND(SUMIFS($E124:$AP124,$E$2:$AP$2,"&lt;="&amp;E$195,$E$2:$AP$2,"&gt;="&amp;E$194),2),"")</f>
        <v>7.48</v>
      </c>
      <c r="F317" s="173">
        <f t="shared" si="246"/>
        <v>7.82</v>
      </c>
      <c r="G317" s="173">
        <f t="shared" si="246"/>
        <v>7.86</v>
      </c>
      <c r="H317" s="173">
        <f t="shared" si="246"/>
        <v>7.78</v>
      </c>
      <c r="I317" s="173">
        <f t="shared" si="246"/>
        <v>7.78</v>
      </c>
      <c r="J317" s="173">
        <f t="shared" si="246"/>
        <v>7.27</v>
      </c>
      <c r="K317" s="173">
        <f t="shared" si="246"/>
        <v>7.25</v>
      </c>
      <c r="L317" s="173">
        <f t="shared" si="246"/>
        <v>6.95</v>
      </c>
      <c r="M317" s="173">
        <f t="shared" si="246"/>
        <v>6.59</v>
      </c>
      <c r="N317" s="173">
        <f t="shared" si="246"/>
        <v>6.67</v>
      </c>
      <c r="O317" s="173">
        <f t="shared" si="246"/>
        <v>6.67</v>
      </c>
      <c r="P317" s="173">
        <f t="shared" si="246"/>
        <v>6.7</v>
      </c>
      <c r="Q317" s="173">
        <f t="shared" si="246"/>
        <v>6.7</v>
      </c>
      <c r="R317" s="173">
        <f t="shared" si="246"/>
        <v>6.4</v>
      </c>
      <c r="S317" s="173">
        <f t="shared" si="246"/>
        <v>6.71</v>
      </c>
      <c r="T317" s="173">
        <f t="shared" si="246"/>
        <v>7.03</v>
      </c>
      <c r="U317" s="173">
        <f t="shared" si="246"/>
        <v>6.95</v>
      </c>
      <c r="V317" s="173">
        <f t="shared" si="246"/>
        <v>6.8</v>
      </c>
      <c r="W317" s="173">
        <f t="shared" si="246"/>
        <v>6.76</v>
      </c>
      <c r="X317" s="173">
        <f t="shared" si="246"/>
        <v>6.96</v>
      </c>
      <c r="Y317" s="173">
        <f t="shared" si="246"/>
        <v>7.2</v>
      </c>
      <c r="Z317" s="173">
        <f t="shared" si="246"/>
        <v>6.68</v>
      </c>
      <c r="AA317" s="173">
        <f t="shared" si="246"/>
        <v>6.44</v>
      </c>
      <c r="AB317" s="173">
        <f t="shared" si="246"/>
        <v>6.92</v>
      </c>
      <c r="AC317" s="173">
        <f t="shared" si="246"/>
        <v>6.6</v>
      </c>
      <c r="AD317" s="173">
        <f t="shared" si="246"/>
        <v>6.71</v>
      </c>
      <c r="AE317" s="173">
        <f t="shared" si="246"/>
        <v>6.32</v>
      </c>
      <c r="AF317" s="173">
        <f t="shared" si="246"/>
        <v>6.82</v>
      </c>
      <c r="AG317" s="173">
        <f t="shared" si="246"/>
        <v>7.06</v>
      </c>
      <c r="AH317" s="173">
        <f t="shared" si="246"/>
        <v>6.54</v>
      </c>
      <c r="AI317" s="173">
        <f t="shared" si="246"/>
        <v>6.95</v>
      </c>
      <c r="AJ317" s="173">
        <f t="shared" si="246"/>
        <v>6.63</v>
      </c>
      <c r="AK317" s="173">
        <f t="shared" si="246"/>
        <v>7.26</v>
      </c>
      <c r="AL317" s="173" t="str">
        <f t="shared" si="246"/>
        <v/>
      </c>
      <c r="AM317" s="173" t="str">
        <f t="shared" si="246"/>
        <v/>
      </c>
      <c r="AN317" s="173" t="str">
        <f t="shared" si="246"/>
        <v/>
      </c>
      <c r="AO317" s="173" t="str">
        <f t="shared" si="246"/>
        <v/>
      </c>
      <c r="AP317" s="173" t="str">
        <f t="shared" si="246"/>
        <v/>
      </c>
      <c r="AQ317" s="170"/>
      <c r="AR317" s="170"/>
    </row>
    <row r="318" ht="12.75" customHeight="1">
      <c r="A318" s="170"/>
      <c r="B318" s="170"/>
      <c r="C318" s="140" t="str">
        <f t="shared" ref="C318:D318" si="247">C125</f>
        <v>Everton</v>
      </c>
      <c r="D318" s="140" t="str">
        <f t="shared" si="247"/>
        <v>West Ham</v>
      </c>
      <c r="E318" s="173">
        <f t="shared" ref="E318:AP318" si="248">IF(E$195&lt;=38,ROUND(SUMIFS($E125:$AP125,$E$2:$AP$2,"&lt;="&amp;E$195,$E$2:$AP$2,"&gt;="&amp;E$194),2),"")</f>
        <v>7.31</v>
      </c>
      <c r="F318" s="173">
        <f t="shared" si="248"/>
        <v>7.68</v>
      </c>
      <c r="G318" s="173">
        <f t="shared" si="248"/>
        <v>7.45</v>
      </c>
      <c r="H318" s="173">
        <f t="shared" si="248"/>
        <v>7.37</v>
      </c>
      <c r="I318" s="173">
        <f t="shared" si="248"/>
        <v>6.94</v>
      </c>
      <c r="J318" s="173">
        <f t="shared" si="248"/>
        <v>6.43</v>
      </c>
      <c r="K318" s="173">
        <f t="shared" si="248"/>
        <v>6.54</v>
      </c>
      <c r="L318" s="173">
        <f t="shared" si="248"/>
        <v>6.24</v>
      </c>
      <c r="M318" s="173">
        <f t="shared" si="248"/>
        <v>5.92</v>
      </c>
      <c r="N318" s="173">
        <f t="shared" si="248"/>
        <v>6</v>
      </c>
      <c r="O318" s="173">
        <f t="shared" si="248"/>
        <v>6.44</v>
      </c>
      <c r="P318" s="173">
        <f t="shared" si="248"/>
        <v>6.34</v>
      </c>
      <c r="Q318" s="173">
        <f t="shared" si="248"/>
        <v>6.65</v>
      </c>
      <c r="R318" s="173">
        <f t="shared" si="248"/>
        <v>6.5</v>
      </c>
      <c r="S318" s="173">
        <f t="shared" si="248"/>
        <v>6.82</v>
      </c>
      <c r="T318" s="173">
        <f t="shared" si="248"/>
        <v>7.13</v>
      </c>
      <c r="U318" s="173">
        <f t="shared" si="248"/>
        <v>7.05</v>
      </c>
      <c r="V318" s="173">
        <f t="shared" si="248"/>
        <v>7.19</v>
      </c>
      <c r="W318" s="173">
        <f t="shared" si="248"/>
        <v>7</v>
      </c>
      <c r="X318" s="173">
        <f t="shared" si="248"/>
        <v>7.07</v>
      </c>
      <c r="Y318" s="173">
        <f t="shared" si="248"/>
        <v>7.31</v>
      </c>
      <c r="Z318" s="173">
        <f t="shared" si="248"/>
        <v>7.29</v>
      </c>
      <c r="AA318" s="173">
        <f t="shared" si="248"/>
        <v>7.05</v>
      </c>
      <c r="AB318" s="173">
        <f t="shared" si="248"/>
        <v>7.05</v>
      </c>
      <c r="AC318" s="173">
        <f t="shared" si="248"/>
        <v>6.93</v>
      </c>
      <c r="AD318" s="173">
        <f t="shared" si="248"/>
        <v>7.13</v>
      </c>
      <c r="AE318" s="173">
        <f t="shared" si="248"/>
        <v>7.32</v>
      </c>
      <c r="AF318" s="173">
        <f t="shared" si="248"/>
        <v>7.07</v>
      </c>
      <c r="AG318" s="173">
        <f t="shared" si="248"/>
        <v>7.13</v>
      </c>
      <c r="AH318" s="173">
        <f t="shared" si="248"/>
        <v>7.44</v>
      </c>
      <c r="AI318" s="173">
        <f t="shared" si="248"/>
        <v>7.52</v>
      </c>
      <c r="AJ318" s="173">
        <f t="shared" si="248"/>
        <v>7.41</v>
      </c>
      <c r="AK318" s="173">
        <f t="shared" si="248"/>
        <v>7.21</v>
      </c>
      <c r="AL318" s="173" t="str">
        <f t="shared" si="248"/>
        <v/>
      </c>
      <c r="AM318" s="173" t="str">
        <f t="shared" si="248"/>
        <v/>
      </c>
      <c r="AN318" s="173" t="str">
        <f t="shared" si="248"/>
        <v/>
      </c>
      <c r="AO318" s="173" t="str">
        <f t="shared" si="248"/>
        <v/>
      </c>
      <c r="AP318" s="173" t="str">
        <f t="shared" si="248"/>
        <v/>
      </c>
      <c r="AQ318" s="170"/>
      <c r="AR318" s="170"/>
    </row>
    <row r="319" ht="12.75" customHeight="1">
      <c r="A319" s="170"/>
      <c r="B319" s="170"/>
      <c r="C319" s="140" t="str">
        <f t="shared" ref="C319:D319" si="249">C126</f>
        <v>Everton</v>
      </c>
      <c r="D319" s="140" t="str">
        <f t="shared" si="249"/>
        <v>Wolves</v>
      </c>
      <c r="E319" s="173">
        <f t="shared" ref="E319:AP319" si="250">IF(E$195&lt;=38,ROUND(SUMIFS($E126:$AP126,$E$2:$AP$2,"&lt;="&amp;E$195,$E$2:$AP$2,"&gt;="&amp;E$194),2),"")</f>
        <v>7.5</v>
      </c>
      <c r="F319" s="173">
        <f t="shared" si="250"/>
        <v>7.57</v>
      </c>
      <c r="G319" s="173">
        <f t="shared" si="250"/>
        <v>7.45</v>
      </c>
      <c r="H319" s="173">
        <f t="shared" si="250"/>
        <v>7.57</v>
      </c>
      <c r="I319" s="173">
        <f t="shared" si="250"/>
        <v>7.25</v>
      </c>
      <c r="J319" s="173">
        <f t="shared" si="250"/>
        <v>6.74</v>
      </c>
      <c r="K319" s="173">
        <f t="shared" si="250"/>
        <v>6.74</v>
      </c>
      <c r="L319" s="173">
        <f t="shared" si="250"/>
        <v>6.56</v>
      </c>
      <c r="M319" s="173">
        <f t="shared" si="250"/>
        <v>6.48</v>
      </c>
      <c r="N319" s="173">
        <f t="shared" si="250"/>
        <v>6.36</v>
      </c>
      <c r="O319" s="173">
        <f t="shared" si="250"/>
        <v>6.68</v>
      </c>
      <c r="P319" s="173">
        <f t="shared" si="250"/>
        <v>6.75</v>
      </c>
      <c r="Q319" s="173">
        <f t="shared" si="250"/>
        <v>7.07</v>
      </c>
      <c r="R319" s="173">
        <f t="shared" si="250"/>
        <v>6.81</v>
      </c>
      <c r="S319" s="173">
        <f t="shared" si="250"/>
        <v>6.82</v>
      </c>
      <c r="T319" s="173">
        <f t="shared" si="250"/>
        <v>7.13</v>
      </c>
      <c r="U319" s="173">
        <f t="shared" si="250"/>
        <v>7.05</v>
      </c>
      <c r="V319" s="173">
        <f t="shared" si="250"/>
        <v>7.33</v>
      </c>
      <c r="W319" s="173">
        <f t="shared" si="250"/>
        <v>7.88</v>
      </c>
      <c r="X319" s="173">
        <f t="shared" si="250"/>
        <v>7.91</v>
      </c>
      <c r="Y319" s="173">
        <f t="shared" si="250"/>
        <v>8.14</v>
      </c>
      <c r="Z319" s="173">
        <f t="shared" si="250"/>
        <v>7.83</v>
      </c>
      <c r="AA319" s="173">
        <f t="shared" si="250"/>
        <v>7.59</v>
      </c>
      <c r="AB319" s="173">
        <f t="shared" si="250"/>
        <v>7.27</v>
      </c>
      <c r="AC319" s="173">
        <f t="shared" si="250"/>
        <v>6.29</v>
      </c>
      <c r="AD319" s="173">
        <f t="shared" si="250"/>
        <v>6.44</v>
      </c>
      <c r="AE319" s="173">
        <f t="shared" si="250"/>
        <v>6.24</v>
      </c>
      <c r="AF319" s="173">
        <f t="shared" si="250"/>
        <v>6.28</v>
      </c>
      <c r="AG319" s="173">
        <f t="shared" si="250"/>
        <v>6.34</v>
      </c>
      <c r="AH319" s="173">
        <f t="shared" si="250"/>
        <v>6.31</v>
      </c>
      <c r="AI319" s="173">
        <f t="shared" si="250"/>
        <v>6.86</v>
      </c>
      <c r="AJ319" s="173">
        <f t="shared" si="250"/>
        <v>7.11</v>
      </c>
      <c r="AK319" s="173">
        <f t="shared" si="250"/>
        <v>6.72</v>
      </c>
      <c r="AL319" s="173" t="str">
        <f t="shared" si="250"/>
        <v/>
      </c>
      <c r="AM319" s="173" t="str">
        <f t="shared" si="250"/>
        <v/>
      </c>
      <c r="AN319" s="173" t="str">
        <f t="shared" si="250"/>
        <v/>
      </c>
      <c r="AO319" s="173" t="str">
        <f t="shared" si="250"/>
        <v/>
      </c>
      <c r="AP319" s="173" t="str">
        <f t="shared" si="250"/>
        <v/>
      </c>
      <c r="AQ319" s="170"/>
      <c r="AR319" s="170"/>
    </row>
    <row r="320" ht="12.75" customHeight="1">
      <c r="A320" s="170"/>
      <c r="B320" s="170"/>
      <c r="C320" s="140" t="str">
        <f t="shared" ref="C320:D320" si="251">C127</f>
        <v>Fulham</v>
      </c>
      <c r="D320" s="140" t="str">
        <f t="shared" si="251"/>
        <v>Huddersfield</v>
      </c>
      <c r="E320" s="173">
        <f t="shared" ref="E320:AP320" si="252">IF(E$195&lt;=38,ROUND(SUMIFS($E127:$AP127,$E$2:$AP$2,"&lt;="&amp;E$195,$E$2:$AP$2,"&gt;="&amp;E$194),2),"")</f>
        <v>6.28</v>
      </c>
      <c r="F320" s="173">
        <f t="shared" si="252"/>
        <v>6.04</v>
      </c>
      <c r="G320" s="173">
        <f t="shared" si="252"/>
        <v>6.63</v>
      </c>
      <c r="H320" s="173">
        <f t="shared" si="252"/>
        <v>6.56</v>
      </c>
      <c r="I320" s="173">
        <f t="shared" si="252"/>
        <v>6.8</v>
      </c>
      <c r="J320" s="173">
        <f t="shared" si="252"/>
        <v>7.17</v>
      </c>
      <c r="K320" s="173">
        <f t="shared" si="252"/>
        <v>7.53</v>
      </c>
      <c r="L320" s="173">
        <f t="shared" si="252"/>
        <v>7.84</v>
      </c>
      <c r="M320" s="173">
        <f t="shared" si="252"/>
        <v>7.76</v>
      </c>
      <c r="N320" s="173">
        <f t="shared" si="252"/>
        <v>8.16</v>
      </c>
      <c r="O320" s="173">
        <f t="shared" si="252"/>
        <v>7.72</v>
      </c>
      <c r="P320" s="173">
        <f t="shared" si="252"/>
        <v>7.9</v>
      </c>
      <c r="Q320" s="173">
        <f t="shared" si="252"/>
        <v>7.43</v>
      </c>
      <c r="R320" s="173">
        <f t="shared" si="252"/>
        <v>7.32</v>
      </c>
      <c r="S320" s="173">
        <f t="shared" si="252"/>
        <v>7.47</v>
      </c>
      <c r="T320" s="173">
        <f t="shared" si="252"/>
        <v>6.84</v>
      </c>
      <c r="U320" s="173">
        <f t="shared" si="252"/>
        <v>7.04</v>
      </c>
      <c r="V320" s="173">
        <f t="shared" si="252"/>
        <v>6.17</v>
      </c>
      <c r="W320" s="173">
        <f t="shared" si="252"/>
        <v>6.41</v>
      </c>
      <c r="X320" s="173">
        <f t="shared" si="252"/>
        <v>6.4</v>
      </c>
      <c r="Y320" s="173">
        <f t="shared" si="252"/>
        <v>6.32</v>
      </c>
      <c r="Z320" s="173">
        <f t="shared" si="252"/>
        <v>6.48</v>
      </c>
      <c r="AA320" s="173">
        <f t="shared" si="252"/>
        <v>6.57</v>
      </c>
      <c r="AB320" s="173">
        <f t="shared" si="252"/>
        <v>6.77</v>
      </c>
      <c r="AC320" s="173">
        <f t="shared" si="252"/>
        <v>6.57</v>
      </c>
      <c r="AD320" s="173">
        <f t="shared" si="252"/>
        <v>6.61</v>
      </c>
      <c r="AE320" s="173">
        <f t="shared" si="252"/>
        <v>6.45</v>
      </c>
      <c r="AF320" s="173">
        <f t="shared" si="252"/>
        <v>6.92</v>
      </c>
      <c r="AG320" s="173">
        <f t="shared" si="252"/>
        <v>7.27</v>
      </c>
      <c r="AH320" s="173">
        <f t="shared" si="252"/>
        <v>7.58</v>
      </c>
      <c r="AI320" s="173">
        <f t="shared" si="252"/>
        <v>7.54</v>
      </c>
      <c r="AJ320" s="173">
        <f t="shared" si="252"/>
        <v>7.54</v>
      </c>
      <c r="AK320" s="173">
        <f t="shared" si="252"/>
        <v>7.65</v>
      </c>
      <c r="AL320" s="173" t="str">
        <f t="shared" si="252"/>
        <v/>
      </c>
      <c r="AM320" s="173" t="str">
        <f t="shared" si="252"/>
        <v/>
      </c>
      <c r="AN320" s="173" t="str">
        <f t="shared" si="252"/>
        <v/>
      </c>
      <c r="AO320" s="173" t="str">
        <f t="shared" si="252"/>
        <v/>
      </c>
      <c r="AP320" s="173" t="str">
        <f t="shared" si="252"/>
        <v/>
      </c>
      <c r="AQ320" s="170"/>
      <c r="AR320" s="170"/>
    </row>
    <row r="321" ht="12.75" customHeight="1">
      <c r="A321" s="170"/>
      <c r="B321" s="170"/>
      <c r="C321" s="140" t="str">
        <f t="shared" ref="C321:D321" si="253">C128</f>
        <v>Fulham</v>
      </c>
      <c r="D321" s="140" t="str">
        <f t="shared" si="253"/>
        <v>Leicester</v>
      </c>
      <c r="E321" s="173">
        <f t="shared" ref="E321:AP321" si="254">IF(E$195&lt;=38,ROUND(SUMIFS($E128:$AP128,$E$2:$AP$2,"&lt;="&amp;E$195,$E$2:$AP$2,"&gt;="&amp;E$194),2),"")</f>
        <v>6.77</v>
      </c>
      <c r="F321" s="173">
        <f t="shared" si="254"/>
        <v>6.53</v>
      </c>
      <c r="G321" s="173">
        <f t="shared" si="254"/>
        <v>6.88</v>
      </c>
      <c r="H321" s="173">
        <f t="shared" si="254"/>
        <v>6.83</v>
      </c>
      <c r="I321" s="173">
        <f t="shared" si="254"/>
        <v>7.38</v>
      </c>
      <c r="J321" s="173">
        <f t="shared" si="254"/>
        <v>7.19</v>
      </c>
      <c r="K321" s="173">
        <f t="shared" si="254"/>
        <v>6.75</v>
      </c>
      <c r="L321" s="173">
        <f t="shared" si="254"/>
        <v>7.07</v>
      </c>
      <c r="M321" s="173">
        <f t="shared" si="254"/>
        <v>6.95</v>
      </c>
      <c r="N321" s="173">
        <f t="shared" si="254"/>
        <v>7.47</v>
      </c>
      <c r="O321" s="173">
        <f t="shared" si="254"/>
        <v>6.6</v>
      </c>
      <c r="P321" s="173">
        <f t="shared" si="254"/>
        <v>7.27</v>
      </c>
      <c r="Q321" s="173">
        <f t="shared" si="254"/>
        <v>7.07</v>
      </c>
      <c r="R321" s="173">
        <f t="shared" si="254"/>
        <v>6.96</v>
      </c>
      <c r="S321" s="173">
        <f t="shared" si="254"/>
        <v>6.96</v>
      </c>
      <c r="T321" s="173">
        <f t="shared" si="254"/>
        <v>6.33</v>
      </c>
      <c r="U321" s="173">
        <f t="shared" si="254"/>
        <v>6.73</v>
      </c>
      <c r="V321" s="173">
        <f t="shared" si="254"/>
        <v>6.18</v>
      </c>
      <c r="W321" s="173">
        <f t="shared" si="254"/>
        <v>6.65</v>
      </c>
      <c r="X321" s="173">
        <f t="shared" si="254"/>
        <v>6.64</v>
      </c>
      <c r="Y321" s="173">
        <f t="shared" si="254"/>
        <v>6.09</v>
      </c>
      <c r="Z321" s="173">
        <f t="shared" si="254"/>
        <v>6.33</v>
      </c>
      <c r="AA321" s="173">
        <f t="shared" si="254"/>
        <v>6.29</v>
      </c>
      <c r="AB321" s="173">
        <f t="shared" si="254"/>
        <v>6.4</v>
      </c>
      <c r="AC321" s="173">
        <f t="shared" si="254"/>
        <v>6.74</v>
      </c>
      <c r="AD321" s="173">
        <f t="shared" si="254"/>
        <v>6.78</v>
      </c>
      <c r="AE321" s="173">
        <f t="shared" si="254"/>
        <v>7.25</v>
      </c>
      <c r="AF321" s="173">
        <f t="shared" si="254"/>
        <v>7.37</v>
      </c>
      <c r="AG321" s="173">
        <f t="shared" si="254"/>
        <v>7.64</v>
      </c>
      <c r="AH321" s="173">
        <f t="shared" si="254"/>
        <v>7.61</v>
      </c>
      <c r="AI321" s="173">
        <f t="shared" si="254"/>
        <v>7.35</v>
      </c>
      <c r="AJ321" s="173">
        <f t="shared" si="254"/>
        <v>7.35</v>
      </c>
      <c r="AK321" s="173">
        <f t="shared" si="254"/>
        <v>7.31</v>
      </c>
      <c r="AL321" s="173" t="str">
        <f t="shared" si="254"/>
        <v/>
      </c>
      <c r="AM321" s="173" t="str">
        <f t="shared" si="254"/>
        <v/>
      </c>
      <c r="AN321" s="173" t="str">
        <f t="shared" si="254"/>
        <v/>
      </c>
      <c r="AO321" s="173" t="str">
        <f t="shared" si="254"/>
        <v/>
      </c>
      <c r="AP321" s="173" t="str">
        <f t="shared" si="254"/>
        <v/>
      </c>
      <c r="AQ321" s="170"/>
      <c r="AR321" s="170"/>
    </row>
    <row r="322" ht="12.75" customHeight="1">
      <c r="A322" s="170"/>
      <c r="B322" s="170"/>
      <c r="C322" s="140" t="str">
        <f t="shared" ref="C322:D322" si="255">C129</f>
        <v>Fulham</v>
      </c>
      <c r="D322" s="140" t="str">
        <f t="shared" si="255"/>
        <v>Liverpool</v>
      </c>
      <c r="E322" s="173">
        <f t="shared" ref="E322:AP322" si="256">IF(E$195&lt;=38,ROUND(SUMIFS($E129:$AP129,$E$2:$AP$2,"&lt;="&amp;E$195,$E$2:$AP$2,"&gt;="&amp;E$194),2),"")</f>
        <v>6.76</v>
      </c>
      <c r="F322" s="173">
        <f t="shared" si="256"/>
        <v>5.97</v>
      </c>
      <c r="G322" s="173">
        <f t="shared" si="256"/>
        <v>6.13</v>
      </c>
      <c r="H322" s="173">
        <f t="shared" si="256"/>
        <v>5.97</v>
      </c>
      <c r="I322" s="173">
        <f t="shared" si="256"/>
        <v>6.21</v>
      </c>
      <c r="J322" s="173">
        <f t="shared" si="256"/>
        <v>6.56</v>
      </c>
      <c r="K322" s="173">
        <f t="shared" si="256"/>
        <v>6.74</v>
      </c>
      <c r="L322" s="173">
        <f t="shared" si="256"/>
        <v>7.09</v>
      </c>
      <c r="M322" s="173">
        <f t="shared" si="256"/>
        <v>7.29</v>
      </c>
      <c r="N322" s="173">
        <f t="shared" si="256"/>
        <v>7.8</v>
      </c>
      <c r="O322" s="173">
        <f t="shared" si="256"/>
        <v>7.76</v>
      </c>
      <c r="P322" s="173">
        <f t="shared" si="256"/>
        <v>8.43</v>
      </c>
      <c r="Q322" s="173">
        <f t="shared" si="256"/>
        <v>8.06</v>
      </c>
      <c r="R322" s="173">
        <f t="shared" si="256"/>
        <v>8.02</v>
      </c>
      <c r="S322" s="173">
        <f t="shared" si="256"/>
        <v>7.9</v>
      </c>
      <c r="T322" s="173">
        <f t="shared" si="256"/>
        <v>7.19</v>
      </c>
      <c r="U322" s="173">
        <f t="shared" si="256"/>
        <v>7</v>
      </c>
      <c r="V322" s="173">
        <f t="shared" si="256"/>
        <v>6.44</v>
      </c>
      <c r="W322" s="173">
        <f t="shared" si="256"/>
        <v>6.84</v>
      </c>
      <c r="X322" s="173">
        <f t="shared" si="256"/>
        <v>6.72</v>
      </c>
      <c r="Y322" s="173">
        <f t="shared" si="256"/>
        <v>6.64</v>
      </c>
      <c r="Z322" s="173">
        <f t="shared" si="256"/>
        <v>6.88</v>
      </c>
      <c r="AA322" s="173">
        <f t="shared" si="256"/>
        <v>7.19</v>
      </c>
      <c r="AB322" s="173">
        <f t="shared" si="256"/>
        <v>6.95</v>
      </c>
      <c r="AC322" s="173">
        <f t="shared" si="256"/>
        <v>6.33</v>
      </c>
      <c r="AD322" s="173">
        <f t="shared" si="256"/>
        <v>6.37</v>
      </c>
      <c r="AE322" s="173">
        <f t="shared" si="256"/>
        <v>5.93</v>
      </c>
      <c r="AF322" s="173">
        <f t="shared" si="256"/>
        <v>6.13</v>
      </c>
      <c r="AG322" s="173">
        <f t="shared" si="256"/>
        <v>6.25</v>
      </c>
      <c r="AH322" s="173">
        <f t="shared" si="256"/>
        <v>6.56</v>
      </c>
      <c r="AI322" s="173">
        <f t="shared" si="256"/>
        <v>6.99</v>
      </c>
      <c r="AJ322" s="173">
        <f t="shared" si="256"/>
        <v>7</v>
      </c>
      <c r="AK322" s="173">
        <f t="shared" si="256"/>
        <v>7.39</v>
      </c>
      <c r="AL322" s="173" t="str">
        <f t="shared" si="256"/>
        <v/>
      </c>
      <c r="AM322" s="173" t="str">
        <f t="shared" si="256"/>
        <v/>
      </c>
      <c r="AN322" s="173" t="str">
        <f t="shared" si="256"/>
        <v/>
      </c>
      <c r="AO322" s="173" t="str">
        <f t="shared" si="256"/>
        <v/>
      </c>
      <c r="AP322" s="173" t="str">
        <f t="shared" si="256"/>
        <v/>
      </c>
      <c r="AQ322" s="170"/>
      <c r="AR322" s="170"/>
    </row>
    <row r="323" ht="12.75" customHeight="1">
      <c r="A323" s="170"/>
      <c r="B323" s="170"/>
      <c r="C323" s="140" t="str">
        <f t="shared" ref="C323:D323" si="257">C130</f>
        <v>Fulham</v>
      </c>
      <c r="D323" s="140" t="str">
        <f t="shared" si="257"/>
        <v>Man City</v>
      </c>
      <c r="E323" s="173">
        <f t="shared" ref="E323:AP323" si="258">IF(E$195&lt;=38,ROUND(SUMIFS($E130:$AP130,$E$2:$AP$2,"&lt;="&amp;E$195,$E$2:$AP$2,"&gt;="&amp;E$194),2),"")</f>
        <v>7.45</v>
      </c>
      <c r="F323" s="173">
        <f t="shared" si="258"/>
        <v>7.49</v>
      </c>
      <c r="G323" s="173">
        <f t="shared" si="258"/>
        <v>7.41</v>
      </c>
      <c r="H323" s="173">
        <f t="shared" si="258"/>
        <v>7.29</v>
      </c>
      <c r="I323" s="173">
        <f t="shared" si="258"/>
        <v>7.33</v>
      </c>
      <c r="J323" s="173">
        <f t="shared" si="258"/>
        <v>7.03</v>
      </c>
      <c r="K323" s="173">
        <f t="shared" si="258"/>
        <v>6.48</v>
      </c>
      <c r="L323" s="173">
        <f t="shared" si="258"/>
        <v>6.52</v>
      </c>
      <c r="M323" s="173">
        <f t="shared" si="258"/>
        <v>6.52</v>
      </c>
      <c r="N323" s="173">
        <f t="shared" si="258"/>
        <v>7.03</v>
      </c>
      <c r="O323" s="173">
        <f t="shared" si="258"/>
        <v>6.44</v>
      </c>
      <c r="P323" s="173">
        <f t="shared" si="258"/>
        <v>6.92</v>
      </c>
      <c r="Q323" s="173">
        <f t="shared" si="258"/>
        <v>7.27</v>
      </c>
      <c r="R323" s="173">
        <f t="shared" si="258"/>
        <v>7.16</v>
      </c>
      <c r="S323" s="173">
        <f t="shared" si="258"/>
        <v>7.24</v>
      </c>
      <c r="T323" s="173">
        <f t="shared" si="258"/>
        <v>6.84</v>
      </c>
      <c r="U323" s="173">
        <f t="shared" si="258"/>
        <v>7.28</v>
      </c>
      <c r="V323" s="173">
        <f t="shared" si="258"/>
        <v>6.62</v>
      </c>
      <c r="W323" s="173">
        <f t="shared" si="258"/>
        <v>6.66</v>
      </c>
      <c r="X323" s="173">
        <f t="shared" si="258"/>
        <v>6.81</v>
      </c>
      <c r="Y323" s="173">
        <f t="shared" si="258"/>
        <v>6.37</v>
      </c>
      <c r="Z323" s="173">
        <f t="shared" si="258"/>
        <v>6.29</v>
      </c>
      <c r="AA323" s="173">
        <f t="shared" si="258"/>
        <v>6.88</v>
      </c>
      <c r="AB323" s="173">
        <f t="shared" si="258"/>
        <v>7.07</v>
      </c>
      <c r="AC323" s="173">
        <f t="shared" si="258"/>
        <v>7.23</v>
      </c>
      <c r="AD323" s="173">
        <f t="shared" si="258"/>
        <v>7.11</v>
      </c>
      <c r="AE323" s="173">
        <f t="shared" si="258"/>
        <v>7.29</v>
      </c>
      <c r="AF323" s="173">
        <f t="shared" si="258"/>
        <v>7.48</v>
      </c>
      <c r="AG323" s="173">
        <f t="shared" si="258"/>
        <v>7.25</v>
      </c>
      <c r="AH323" s="173">
        <f t="shared" si="258"/>
        <v>7.25</v>
      </c>
      <c r="AI323" s="173">
        <f t="shared" si="258"/>
        <v>7.12</v>
      </c>
      <c r="AJ323" s="173">
        <f t="shared" si="258"/>
        <v>7.51</v>
      </c>
      <c r="AK323" s="173">
        <f t="shared" si="258"/>
        <v>7.65</v>
      </c>
      <c r="AL323" s="173" t="str">
        <f t="shared" si="258"/>
        <v/>
      </c>
      <c r="AM323" s="173" t="str">
        <f t="shared" si="258"/>
        <v/>
      </c>
      <c r="AN323" s="173" t="str">
        <f t="shared" si="258"/>
        <v/>
      </c>
      <c r="AO323" s="173" t="str">
        <f t="shared" si="258"/>
        <v/>
      </c>
      <c r="AP323" s="173" t="str">
        <f t="shared" si="258"/>
        <v/>
      </c>
      <c r="AQ323" s="170"/>
      <c r="AR323" s="170"/>
    </row>
    <row r="324" ht="12.75" customHeight="1">
      <c r="A324" s="170"/>
      <c r="B324" s="170"/>
      <c r="C324" s="140" t="str">
        <f t="shared" ref="C324:D324" si="259">C131</f>
        <v>Fulham</v>
      </c>
      <c r="D324" s="140" t="str">
        <f t="shared" si="259"/>
        <v>Man Utd</v>
      </c>
      <c r="E324" s="173">
        <f t="shared" ref="E324:AP324" si="260">IF(E$195&lt;=38,ROUND(SUMIFS($E131:$AP131,$E$2:$AP$2,"&lt;="&amp;E$195,$E$2:$AP$2,"&gt;="&amp;E$194),2),"")</f>
        <v>6.84</v>
      </c>
      <c r="F324" s="173">
        <f t="shared" si="260"/>
        <v>6.37</v>
      </c>
      <c r="G324" s="173">
        <f t="shared" si="260"/>
        <v>6.6</v>
      </c>
      <c r="H324" s="173">
        <f t="shared" si="260"/>
        <v>6.72</v>
      </c>
      <c r="I324" s="173">
        <f t="shared" si="260"/>
        <v>7.15</v>
      </c>
      <c r="J324" s="173">
        <f t="shared" si="260"/>
        <v>7.11</v>
      </c>
      <c r="K324" s="173">
        <f t="shared" si="260"/>
        <v>6.36</v>
      </c>
      <c r="L324" s="173">
        <f t="shared" si="260"/>
        <v>6.52</v>
      </c>
      <c r="M324" s="173">
        <f t="shared" si="260"/>
        <v>6.32</v>
      </c>
      <c r="N324" s="173">
        <f t="shared" si="260"/>
        <v>6.84</v>
      </c>
      <c r="O324" s="173">
        <f t="shared" si="260"/>
        <v>6.9</v>
      </c>
      <c r="P324" s="173">
        <f t="shared" si="260"/>
        <v>7.37</v>
      </c>
      <c r="Q324" s="173">
        <f t="shared" si="260"/>
        <v>7.8</v>
      </c>
      <c r="R324" s="173">
        <f t="shared" si="260"/>
        <v>7.92</v>
      </c>
      <c r="S324" s="173">
        <f t="shared" si="260"/>
        <v>8.19</v>
      </c>
      <c r="T324" s="173">
        <f t="shared" si="260"/>
        <v>7.48</v>
      </c>
      <c r="U324" s="173">
        <f t="shared" si="260"/>
        <v>6.68</v>
      </c>
      <c r="V324" s="173">
        <f t="shared" si="260"/>
        <v>6.17</v>
      </c>
      <c r="W324" s="173">
        <f t="shared" si="260"/>
        <v>6.33</v>
      </c>
      <c r="X324" s="173">
        <f t="shared" si="260"/>
        <v>6.09</v>
      </c>
      <c r="Y324" s="173">
        <f t="shared" si="260"/>
        <v>5.83</v>
      </c>
      <c r="Z324" s="173">
        <f t="shared" si="260"/>
        <v>6.15</v>
      </c>
      <c r="AA324" s="173">
        <f t="shared" si="260"/>
        <v>6.54</v>
      </c>
      <c r="AB324" s="173">
        <f t="shared" si="260"/>
        <v>6.58</v>
      </c>
      <c r="AC324" s="173">
        <f t="shared" si="260"/>
        <v>6.31</v>
      </c>
      <c r="AD324" s="173">
        <f t="shared" si="260"/>
        <v>6.34</v>
      </c>
      <c r="AE324" s="173">
        <f t="shared" si="260"/>
        <v>6.6</v>
      </c>
      <c r="AF324" s="173">
        <f t="shared" si="260"/>
        <v>6.72</v>
      </c>
      <c r="AG324" s="173">
        <f t="shared" si="260"/>
        <v>7.31</v>
      </c>
      <c r="AH324" s="173">
        <f t="shared" si="260"/>
        <v>7.31</v>
      </c>
      <c r="AI324" s="173">
        <f t="shared" si="260"/>
        <v>7.61</v>
      </c>
      <c r="AJ324" s="173">
        <f t="shared" si="260"/>
        <v>7.62</v>
      </c>
      <c r="AK324" s="173">
        <f t="shared" si="260"/>
        <v>7.5</v>
      </c>
      <c r="AL324" s="173" t="str">
        <f t="shared" si="260"/>
        <v/>
      </c>
      <c r="AM324" s="173" t="str">
        <f t="shared" si="260"/>
        <v/>
      </c>
      <c r="AN324" s="173" t="str">
        <f t="shared" si="260"/>
        <v/>
      </c>
      <c r="AO324" s="173" t="str">
        <f t="shared" si="260"/>
        <v/>
      </c>
      <c r="AP324" s="173" t="str">
        <f t="shared" si="260"/>
        <v/>
      </c>
      <c r="AQ324" s="170"/>
      <c r="AR324" s="170"/>
    </row>
    <row r="325" ht="12.75" customHeight="1">
      <c r="A325" s="170"/>
      <c r="B325" s="170"/>
      <c r="C325" s="140" t="str">
        <f t="shared" ref="C325:D325" si="261">C132</f>
        <v>Fulham</v>
      </c>
      <c r="D325" s="140" t="str">
        <f t="shared" si="261"/>
        <v>Newcastle</v>
      </c>
      <c r="E325" s="173">
        <f t="shared" ref="E325:AP325" si="262">IF(E$195&lt;=38,ROUND(SUMIFS($E132:$AP132,$E$2:$AP$2,"&lt;="&amp;E$195,$E$2:$AP$2,"&gt;="&amp;E$194),2),"")</f>
        <v>6.44</v>
      </c>
      <c r="F325" s="173">
        <f t="shared" si="262"/>
        <v>6.83</v>
      </c>
      <c r="G325" s="173">
        <f t="shared" si="262"/>
        <v>7.07</v>
      </c>
      <c r="H325" s="173">
        <f t="shared" si="262"/>
        <v>7.35</v>
      </c>
      <c r="I325" s="173">
        <f t="shared" si="262"/>
        <v>7.58</v>
      </c>
      <c r="J325" s="173">
        <f t="shared" si="262"/>
        <v>7.66</v>
      </c>
      <c r="K325" s="173">
        <f t="shared" si="262"/>
        <v>7.58</v>
      </c>
      <c r="L325" s="173">
        <f t="shared" si="262"/>
        <v>7.27</v>
      </c>
      <c r="M325" s="173">
        <f t="shared" si="262"/>
        <v>7.7</v>
      </c>
      <c r="N325" s="173">
        <f t="shared" si="262"/>
        <v>8.06</v>
      </c>
      <c r="O325" s="173">
        <f t="shared" si="262"/>
        <v>7.7</v>
      </c>
      <c r="P325" s="173">
        <f t="shared" si="262"/>
        <v>8.06</v>
      </c>
      <c r="Q325" s="173">
        <f t="shared" si="262"/>
        <v>8.31</v>
      </c>
      <c r="R325" s="173">
        <f t="shared" si="262"/>
        <v>8.2</v>
      </c>
      <c r="S325" s="173">
        <f t="shared" si="262"/>
        <v>7.85</v>
      </c>
      <c r="T325" s="173">
        <f t="shared" si="262"/>
        <v>7.14</v>
      </c>
      <c r="U325" s="173">
        <f t="shared" si="262"/>
        <v>6.95</v>
      </c>
      <c r="V325" s="173">
        <f t="shared" si="262"/>
        <v>6.47</v>
      </c>
      <c r="W325" s="173">
        <f t="shared" si="262"/>
        <v>6.13</v>
      </c>
      <c r="X325" s="173">
        <f t="shared" si="262"/>
        <v>6.12</v>
      </c>
      <c r="Y325" s="173">
        <f t="shared" si="262"/>
        <v>5.93</v>
      </c>
      <c r="Z325" s="173">
        <f t="shared" si="262"/>
        <v>6.44</v>
      </c>
      <c r="AA325" s="173">
        <f t="shared" si="262"/>
        <v>6.79</v>
      </c>
      <c r="AB325" s="173">
        <f t="shared" si="262"/>
        <v>6.64</v>
      </c>
      <c r="AC325" s="173">
        <f t="shared" si="262"/>
        <v>6.92</v>
      </c>
      <c r="AD325" s="173">
        <f t="shared" si="262"/>
        <v>7.03</v>
      </c>
      <c r="AE325" s="173">
        <f t="shared" si="262"/>
        <v>6.72</v>
      </c>
      <c r="AF325" s="173">
        <f t="shared" si="262"/>
        <v>6.64</v>
      </c>
      <c r="AG325" s="173">
        <f t="shared" si="262"/>
        <v>7.03</v>
      </c>
      <c r="AH325" s="173">
        <f t="shared" si="262"/>
        <v>7.19</v>
      </c>
      <c r="AI325" s="173">
        <f t="shared" si="262"/>
        <v>6.95</v>
      </c>
      <c r="AJ325" s="173">
        <f t="shared" si="262"/>
        <v>6.87</v>
      </c>
      <c r="AK325" s="173">
        <f t="shared" si="262"/>
        <v>7.26</v>
      </c>
      <c r="AL325" s="173" t="str">
        <f t="shared" si="262"/>
        <v/>
      </c>
      <c r="AM325" s="173" t="str">
        <f t="shared" si="262"/>
        <v/>
      </c>
      <c r="AN325" s="173" t="str">
        <f t="shared" si="262"/>
        <v/>
      </c>
      <c r="AO325" s="173" t="str">
        <f t="shared" si="262"/>
        <v/>
      </c>
      <c r="AP325" s="173" t="str">
        <f t="shared" si="262"/>
        <v/>
      </c>
      <c r="AQ325" s="170"/>
      <c r="AR325" s="170"/>
    </row>
    <row r="326" ht="12.75" customHeight="1">
      <c r="A326" s="170"/>
      <c r="B326" s="170"/>
      <c r="C326" s="140" t="str">
        <f t="shared" ref="C326:D326" si="263">C133</f>
        <v>Fulham</v>
      </c>
      <c r="D326" s="140" t="str">
        <f t="shared" si="263"/>
        <v>Southampton</v>
      </c>
      <c r="E326" s="173">
        <f t="shared" ref="E326:AP326" si="264">IF(E$195&lt;=38,ROUND(SUMIFS($E133:$AP133,$E$2:$AP$2,"&lt;="&amp;E$195,$E$2:$AP$2,"&gt;="&amp;E$194),2),"")</f>
        <v>6.95</v>
      </c>
      <c r="F326" s="173">
        <f t="shared" si="264"/>
        <v>6.96</v>
      </c>
      <c r="G326" s="173">
        <f t="shared" si="264"/>
        <v>7.31</v>
      </c>
      <c r="H326" s="173">
        <f t="shared" si="264"/>
        <v>7</v>
      </c>
      <c r="I326" s="173">
        <f t="shared" si="264"/>
        <v>7.15</v>
      </c>
      <c r="J326" s="173">
        <f t="shared" si="264"/>
        <v>7</v>
      </c>
      <c r="K326" s="173">
        <f t="shared" si="264"/>
        <v>7</v>
      </c>
      <c r="L326" s="173">
        <f t="shared" si="264"/>
        <v>7.07</v>
      </c>
      <c r="M326" s="173">
        <f t="shared" si="264"/>
        <v>6.6</v>
      </c>
      <c r="N326" s="173">
        <f t="shared" si="264"/>
        <v>6.92</v>
      </c>
      <c r="O326" s="173">
        <f t="shared" si="264"/>
        <v>6.68</v>
      </c>
      <c r="P326" s="173">
        <f t="shared" si="264"/>
        <v>7.34</v>
      </c>
      <c r="Q326" s="173">
        <f t="shared" si="264"/>
        <v>7.03</v>
      </c>
      <c r="R326" s="173">
        <f t="shared" si="264"/>
        <v>7.5</v>
      </c>
      <c r="S326" s="173">
        <f t="shared" si="264"/>
        <v>8.05</v>
      </c>
      <c r="T326" s="173">
        <f t="shared" si="264"/>
        <v>7.34</v>
      </c>
      <c r="U326" s="173">
        <f t="shared" si="264"/>
        <v>7.23</v>
      </c>
      <c r="V326" s="173">
        <f t="shared" si="264"/>
        <v>6.99</v>
      </c>
      <c r="W326" s="173">
        <f t="shared" si="264"/>
        <v>7.15</v>
      </c>
      <c r="X326" s="173">
        <f t="shared" si="264"/>
        <v>6.56</v>
      </c>
      <c r="Y326" s="173">
        <f t="shared" si="264"/>
        <v>6.44</v>
      </c>
      <c r="Z326" s="173">
        <f t="shared" si="264"/>
        <v>6.67</v>
      </c>
      <c r="AA326" s="173">
        <f t="shared" si="264"/>
        <v>7.28</v>
      </c>
      <c r="AB326" s="173">
        <f t="shared" si="264"/>
        <v>6.73</v>
      </c>
      <c r="AC326" s="173">
        <f t="shared" si="264"/>
        <v>6.46</v>
      </c>
      <c r="AD326" s="173">
        <f t="shared" si="264"/>
        <v>6.61</v>
      </c>
      <c r="AE326" s="173">
        <f t="shared" si="264"/>
        <v>6.43</v>
      </c>
      <c r="AF326" s="173">
        <f t="shared" si="264"/>
        <v>6.62</v>
      </c>
      <c r="AG326" s="173">
        <f t="shared" si="264"/>
        <v>6.56</v>
      </c>
      <c r="AH326" s="173">
        <f t="shared" si="264"/>
        <v>6.88</v>
      </c>
      <c r="AI326" s="173">
        <f t="shared" si="264"/>
        <v>7.23</v>
      </c>
      <c r="AJ326" s="173">
        <f t="shared" si="264"/>
        <v>7.11</v>
      </c>
      <c r="AK326" s="173">
        <f t="shared" si="264"/>
        <v>7.43</v>
      </c>
      <c r="AL326" s="173" t="str">
        <f t="shared" si="264"/>
        <v/>
      </c>
      <c r="AM326" s="173" t="str">
        <f t="shared" si="264"/>
        <v/>
      </c>
      <c r="AN326" s="173" t="str">
        <f t="shared" si="264"/>
        <v/>
      </c>
      <c r="AO326" s="173" t="str">
        <f t="shared" si="264"/>
        <v/>
      </c>
      <c r="AP326" s="173" t="str">
        <f t="shared" si="264"/>
        <v/>
      </c>
      <c r="AQ326" s="170"/>
      <c r="AR326" s="170"/>
    </row>
    <row r="327" ht="12.75" customHeight="1">
      <c r="A327" s="170"/>
      <c r="B327" s="170"/>
      <c r="C327" s="140" t="str">
        <f t="shared" ref="C327:D327" si="265">C134</f>
        <v>Fulham</v>
      </c>
      <c r="D327" s="140" t="str">
        <f t="shared" si="265"/>
        <v>Tottenham</v>
      </c>
      <c r="E327" s="173">
        <f t="shared" ref="E327:AP327" si="266">IF(E$195&lt;=38,ROUND(SUMIFS($E134:$AP134,$E$2:$AP$2,"&lt;="&amp;E$195,$E$2:$AP$2,"&gt;="&amp;E$194),2),"")</f>
        <v>7.06</v>
      </c>
      <c r="F327" s="173">
        <f t="shared" si="266"/>
        <v>6.94</v>
      </c>
      <c r="G327" s="173">
        <f t="shared" si="266"/>
        <v>6.68</v>
      </c>
      <c r="H327" s="173">
        <f t="shared" si="266"/>
        <v>6.84</v>
      </c>
      <c r="I327" s="173">
        <f t="shared" si="266"/>
        <v>6.84</v>
      </c>
      <c r="J327" s="173">
        <f t="shared" si="266"/>
        <v>6.84</v>
      </c>
      <c r="K327" s="173">
        <f t="shared" si="266"/>
        <v>6.6</v>
      </c>
      <c r="L327" s="173">
        <f t="shared" si="266"/>
        <v>6.8</v>
      </c>
      <c r="M327" s="173">
        <f t="shared" si="266"/>
        <v>6.37</v>
      </c>
      <c r="N327" s="173">
        <f t="shared" si="266"/>
        <v>6.84</v>
      </c>
      <c r="O327" s="173">
        <f t="shared" si="266"/>
        <v>6.48</v>
      </c>
      <c r="P327" s="173">
        <f t="shared" si="266"/>
        <v>7.03</v>
      </c>
      <c r="Q327" s="173">
        <f t="shared" si="266"/>
        <v>6.84</v>
      </c>
      <c r="R327" s="173">
        <f t="shared" si="266"/>
        <v>6.88</v>
      </c>
      <c r="S327" s="173">
        <f t="shared" si="266"/>
        <v>7.39</v>
      </c>
      <c r="T327" s="173">
        <f t="shared" si="266"/>
        <v>6.87</v>
      </c>
      <c r="U327" s="173">
        <f t="shared" si="266"/>
        <v>6.75</v>
      </c>
      <c r="V327" s="173">
        <f t="shared" si="266"/>
        <v>6.14</v>
      </c>
      <c r="W327" s="173">
        <f t="shared" si="266"/>
        <v>6.58</v>
      </c>
      <c r="X327" s="173">
        <f t="shared" si="266"/>
        <v>6.54</v>
      </c>
      <c r="Y327" s="173">
        <f t="shared" si="266"/>
        <v>6.73</v>
      </c>
      <c r="Z327" s="173">
        <f t="shared" si="266"/>
        <v>6.78</v>
      </c>
      <c r="AA327" s="173">
        <f t="shared" si="266"/>
        <v>7.05</v>
      </c>
      <c r="AB327" s="173">
        <f t="shared" si="266"/>
        <v>7.23</v>
      </c>
      <c r="AC327" s="173">
        <f t="shared" si="266"/>
        <v>6.95</v>
      </c>
      <c r="AD327" s="173">
        <f t="shared" si="266"/>
        <v>6.88</v>
      </c>
      <c r="AE327" s="173">
        <f t="shared" si="266"/>
        <v>5.89</v>
      </c>
      <c r="AF327" s="173">
        <f t="shared" si="266"/>
        <v>6.09</v>
      </c>
      <c r="AG327" s="173">
        <f t="shared" si="266"/>
        <v>6.48</v>
      </c>
      <c r="AH327" s="173">
        <f t="shared" si="266"/>
        <v>6.44</v>
      </c>
      <c r="AI327" s="173">
        <f t="shared" si="266"/>
        <v>7.07</v>
      </c>
      <c r="AJ327" s="173">
        <f t="shared" si="266"/>
        <v>7.15</v>
      </c>
      <c r="AK327" s="173">
        <f t="shared" si="266"/>
        <v>8.06</v>
      </c>
      <c r="AL327" s="173" t="str">
        <f t="shared" si="266"/>
        <v/>
      </c>
      <c r="AM327" s="173" t="str">
        <f t="shared" si="266"/>
        <v/>
      </c>
      <c r="AN327" s="173" t="str">
        <f t="shared" si="266"/>
        <v/>
      </c>
      <c r="AO327" s="173" t="str">
        <f t="shared" si="266"/>
        <v/>
      </c>
      <c r="AP327" s="173" t="str">
        <f t="shared" si="266"/>
        <v/>
      </c>
      <c r="AQ327" s="170"/>
      <c r="AR327" s="170"/>
    </row>
    <row r="328" ht="12.75" customHeight="1">
      <c r="A328" s="170"/>
      <c r="B328" s="170"/>
      <c r="C328" s="140" t="str">
        <f t="shared" ref="C328:D328" si="267">C135</f>
        <v>Fulham</v>
      </c>
      <c r="D328" s="140" t="str">
        <f t="shared" si="267"/>
        <v>Watford</v>
      </c>
      <c r="E328" s="173">
        <f t="shared" ref="E328:AP328" si="268">IF(E$195&lt;=38,ROUND(SUMIFS($E135:$AP135,$E$2:$AP$2,"&lt;="&amp;E$195,$E$2:$AP$2,"&gt;="&amp;E$194),2),"")</f>
        <v>5.93</v>
      </c>
      <c r="F328" s="173">
        <f t="shared" si="268"/>
        <v>5.66</v>
      </c>
      <c r="G328" s="173">
        <f t="shared" si="268"/>
        <v>6.21</v>
      </c>
      <c r="H328" s="173">
        <f t="shared" si="268"/>
        <v>6.21</v>
      </c>
      <c r="I328" s="173">
        <f t="shared" si="268"/>
        <v>6.52</v>
      </c>
      <c r="J328" s="173">
        <f t="shared" si="268"/>
        <v>6.76</v>
      </c>
      <c r="K328" s="173">
        <f t="shared" si="268"/>
        <v>6.48</v>
      </c>
      <c r="L328" s="173">
        <f t="shared" si="268"/>
        <v>6.8</v>
      </c>
      <c r="M328" s="173">
        <f t="shared" si="268"/>
        <v>6.44</v>
      </c>
      <c r="N328" s="173">
        <f t="shared" si="268"/>
        <v>6.84</v>
      </c>
      <c r="O328" s="173">
        <f t="shared" si="268"/>
        <v>6.4</v>
      </c>
      <c r="P328" s="173">
        <f t="shared" si="268"/>
        <v>7.07</v>
      </c>
      <c r="Q328" s="173">
        <f t="shared" si="268"/>
        <v>7.07</v>
      </c>
      <c r="R328" s="173">
        <f t="shared" si="268"/>
        <v>6.96</v>
      </c>
      <c r="S328" s="173">
        <f t="shared" si="268"/>
        <v>7.39</v>
      </c>
      <c r="T328" s="173">
        <f t="shared" si="268"/>
        <v>7.08</v>
      </c>
      <c r="U328" s="173">
        <f t="shared" si="268"/>
        <v>7.28</v>
      </c>
      <c r="V328" s="173">
        <f t="shared" si="268"/>
        <v>6.49</v>
      </c>
      <c r="W328" s="173">
        <f t="shared" si="268"/>
        <v>6.61</v>
      </c>
      <c r="X328" s="173">
        <f t="shared" si="268"/>
        <v>6.6</v>
      </c>
      <c r="Y328" s="173">
        <f t="shared" si="268"/>
        <v>6.72</v>
      </c>
      <c r="Z328" s="173">
        <f t="shared" si="268"/>
        <v>6.56</v>
      </c>
      <c r="AA328" s="173">
        <f t="shared" si="268"/>
        <v>6.52</v>
      </c>
      <c r="AB328" s="173">
        <f t="shared" si="268"/>
        <v>7.15</v>
      </c>
      <c r="AC328" s="173">
        <f t="shared" si="268"/>
        <v>6.88</v>
      </c>
      <c r="AD328" s="173">
        <f t="shared" si="268"/>
        <v>6.99</v>
      </c>
      <c r="AE328" s="173">
        <f t="shared" si="268"/>
        <v>6.09</v>
      </c>
      <c r="AF328" s="173">
        <f t="shared" si="268"/>
        <v>6.54</v>
      </c>
      <c r="AG328" s="173">
        <f t="shared" si="268"/>
        <v>6.94</v>
      </c>
      <c r="AH328" s="173">
        <f t="shared" si="268"/>
        <v>6.62</v>
      </c>
      <c r="AI328" s="173">
        <f t="shared" si="268"/>
        <v>6.93</v>
      </c>
      <c r="AJ328" s="173">
        <f t="shared" si="268"/>
        <v>6.85</v>
      </c>
      <c r="AK328" s="173">
        <f t="shared" si="268"/>
        <v>7.99</v>
      </c>
      <c r="AL328" s="173" t="str">
        <f t="shared" si="268"/>
        <v/>
      </c>
      <c r="AM328" s="173" t="str">
        <f t="shared" si="268"/>
        <v/>
      </c>
      <c r="AN328" s="173" t="str">
        <f t="shared" si="268"/>
        <v/>
      </c>
      <c r="AO328" s="173" t="str">
        <f t="shared" si="268"/>
        <v/>
      </c>
      <c r="AP328" s="173" t="str">
        <f t="shared" si="268"/>
        <v/>
      </c>
      <c r="AQ328" s="170"/>
      <c r="AR328" s="170"/>
    </row>
    <row r="329" ht="12.75" customHeight="1">
      <c r="A329" s="170"/>
      <c r="B329" s="170"/>
      <c r="C329" s="140" t="str">
        <f t="shared" ref="C329:D329" si="269">C136</f>
        <v>Fulham</v>
      </c>
      <c r="D329" s="140" t="str">
        <f t="shared" si="269"/>
        <v>West Ham</v>
      </c>
      <c r="E329" s="173">
        <f t="shared" ref="E329:AP329" si="270">IF(E$195&lt;=38,ROUND(SUMIFS($E136:$AP136,$E$2:$AP$2,"&lt;="&amp;E$195,$E$2:$AP$2,"&gt;="&amp;E$194),2),"")</f>
        <v>6.41</v>
      </c>
      <c r="F329" s="173">
        <f t="shared" si="270"/>
        <v>6.18</v>
      </c>
      <c r="G329" s="173">
        <f t="shared" si="270"/>
        <v>6.18</v>
      </c>
      <c r="H329" s="173">
        <f t="shared" si="270"/>
        <v>6.29</v>
      </c>
      <c r="I329" s="173">
        <f t="shared" si="270"/>
        <v>6.44</v>
      </c>
      <c r="J329" s="173">
        <f t="shared" si="270"/>
        <v>6.56</v>
      </c>
      <c r="K329" s="173">
        <f t="shared" si="270"/>
        <v>6.24</v>
      </c>
      <c r="L329" s="173">
        <f t="shared" si="270"/>
        <v>6.56</v>
      </c>
      <c r="M329" s="173">
        <f t="shared" si="270"/>
        <v>6.01</v>
      </c>
      <c r="N329" s="173">
        <f t="shared" si="270"/>
        <v>6.52</v>
      </c>
      <c r="O329" s="173">
        <f t="shared" si="270"/>
        <v>6.4</v>
      </c>
      <c r="P329" s="173">
        <f t="shared" si="270"/>
        <v>7.07</v>
      </c>
      <c r="Q329" s="173">
        <f t="shared" si="270"/>
        <v>7.39</v>
      </c>
      <c r="R329" s="173">
        <f t="shared" si="270"/>
        <v>7.28</v>
      </c>
      <c r="S329" s="173">
        <f t="shared" si="270"/>
        <v>7.91</v>
      </c>
      <c r="T329" s="173">
        <f t="shared" si="270"/>
        <v>7.55</v>
      </c>
      <c r="U329" s="173">
        <f t="shared" si="270"/>
        <v>7.67</v>
      </c>
      <c r="V329" s="173">
        <f t="shared" si="270"/>
        <v>7.2</v>
      </c>
      <c r="W329" s="173">
        <f t="shared" si="270"/>
        <v>7.04</v>
      </c>
      <c r="X329" s="173">
        <f t="shared" si="270"/>
        <v>7.07</v>
      </c>
      <c r="Y329" s="173">
        <f t="shared" si="270"/>
        <v>6.84</v>
      </c>
      <c r="Z329" s="173">
        <f t="shared" si="270"/>
        <v>7.17</v>
      </c>
      <c r="AA329" s="173">
        <f t="shared" si="270"/>
        <v>6.98</v>
      </c>
      <c r="AB329" s="173">
        <f t="shared" si="270"/>
        <v>6.98</v>
      </c>
      <c r="AC329" s="173">
        <f t="shared" si="270"/>
        <v>6.82</v>
      </c>
      <c r="AD329" s="173">
        <f t="shared" si="270"/>
        <v>7.01</v>
      </c>
      <c r="AE329" s="173">
        <f t="shared" si="270"/>
        <v>7.37</v>
      </c>
      <c r="AF329" s="173">
        <f t="shared" si="270"/>
        <v>7.11</v>
      </c>
      <c r="AG329" s="173">
        <f t="shared" si="270"/>
        <v>7.5</v>
      </c>
      <c r="AH329" s="173">
        <f t="shared" si="270"/>
        <v>7.82</v>
      </c>
      <c r="AI329" s="173">
        <f t="shared" si="270"/>
        <v>8.01</v>
      </c>
      <c r="AJ329" s="173">
        <f t="shared" si="270"/>
        <v>7.89</v>
      </c>
      <c r="AK329" s="173">
        <f t="shared" si="270"/>
        <v>7.69</v>
      </c>
      <c r="AL329" s="173" t="str">
        <f t="shared" si="270"/>
        <v/>
      </c>
      <c r="AM329" s="173" t="str">
        <f t="shared" si="270"/>
        <v/>
      </c>
      <c r="AN329" s="173" t="str">
        <f t="shared" si="270"/>
        <v/>
      </c>
      <c r="AO329" s="173" t="str">
        <f t="shared" si="270"/>
        <v/>
      </c>
      <c r="AP329" s="173" t="str">
        <f t="shared" si="270"/>
        <v/>
      </c>
      <c r="AQ329" s="170"/>
      <c r="AR329" s="170"/>
    </row>
    <row r="330" ht="12.75" customHeight="1">
      <c r="A330" s="170"/>
      <c r="B330" s="170"/>
      <c r="C330" s="140" t="str">
        <f t="shared" ref="C330:D330" si="271">C137</f>
        <v>Fulham</v>
      </c>
      <c r="D330" s="140" t="str">
        <f t="shared" si="271"/>
        <v>Wolves</v>
      </c>
      <c r="E330" s="173">
        <f t="shared" ref="E330:AP330" si="272">IF(E$195&lt;=38,ROUND(SUMIFS($E137:$AP137,$E$2:$AP$2,"&lt;="&amp;E$195,$E$2:$AP$2,"&gt;="&amp;E$194),2),"")</f>
        <v>6.33</v>
      </c>
      <c r="F330" s="173">
        <f t="shared" si="272"/>
        <v>6.09</v>
      </c>
      <c r="G330" s="173">
        <f t="shared" si="272"/>
        <v>6.44</v>
      </c>
      <c r="H330" s="173">
        <f t="shared" si="272"/>
        <v>6.88</v>
      </c>
      <c r="I330" s="173">
        <f t="shared" si="272"/>
        <v>7.07</v>
      </c>
      <c r="J330" s="173">
        <f t="shared" si="272"/>
        <v>7.19</v>
      </c>
      <c r="K330" s="173">
        <f t="shared" si="272"/>
        <v>6.68</v>
      </c>
      <c r="L330" s="173">
        <f t="shared" si="272"/>
        <v>6.8</v>
      </c>
      <c r="M330" s="173">
        <f t="shared" si="272"/>
        <v>6.56</v>
      </c>
      <c r="N330" s="173">
        <f t="shared" si="272"/>
        <v>6.75</v>
      </c>
      <c r="O330" s="173">
        <f t="shared" si="272"/>
        <v>6.2</v>
      </c>
      <c r="P330" s="173">
        <f t="shared" si="272"/>
        <v>6.87</v>
      </c>
      <c r="Q330" s="173">
        <f t="shared" si="272"/>
        <v>7.19</v>
      </c>
      <c r="R330" s="173">
        <f t="shared" si="272"/>
        <v>6.96</v>
      </c>
      <c r="S330" s="173">
        <f t="shared" si="272"/>
        <v>7.28</v>
      </c>
      <c r="T330" s="173">
        <f t="shared" si="272"/>
        <v>6.88</v>
      </c>
      <c r="U330" s="173">
        <f t="shared" si="272"/>
        <v>6.88</v>
      </c>
      <c r="V330" s="173">
        <f t="shared" si="272"/>
        <v>6.73</v>
      </c>
      <c r="W330" s="173">
        <f t="shared" si="272"/>
        <v>7.28</v>
      </c>
      <c r="X330" s="173">
        <f t="shared" si="272"/>
        <v>7.27</v>
      </c>
      <c r="Y330" s="173">
        <f t="shared" si="272"/>
        <v>7.15</v>
      </c>
      <c r="Z330" s="173">
        <f t="shared" si="272"/>
        <v>7.23</v>
      </c>
      <c r="AA330" s="173">
        <f t="shared" si="272"/>
        <v>7.58</v>
      </c>
      <c r="AB330" s="173">
        <f t="shared" si="272"/>
        <v>7.26</v>
      </c>
      <c r="AC330" s="173">
        <f t="shared" si="272"/>
        <v>6.47</v>
      </c>
      <c r="AD330" s="173">
        <f t="shared" si="272"/>
        <v>6.63</v>
      </c>
      <c r="AE330" s="173">
        <f t="shared" si="272"/>
        <v>6.12</v>
      </c>
      <c r="AF330" s="173">
        <f t="shared" si="272"/>
        <v>6.16</v>
      </c>
      <c r="AG330" s="173">
        <f t="shared" si="272"/>
        <v>6.55</v>
      </c>
      <c r="AH330" s="173">
        <f t="shared" si="272"/>
        <v>6.56</v>
      </c>
      <c r="AI330" s="173">
        <f t="shared" si="272"/>
        <v>6.92</v>
      </c>
      <c r="AJ330" s="173">
        <f t="shared" si="272"/>
        <v>7.17</v>
      </c>
      <c r="AK330" s="173">
        <f t="shared" si="272"/>
        <v>7.68</v>
      </c>
      <c r="AL330" s="173" t="str">
        <f t="shared" si="272"/>
        <v/>
      </c>
      <c r="AM330" s="173" t="str">
        <f t="shared" si="272"/>
        <v/>
      </c>
      <c r="AN330" s="173" t="str">
        <f t="shared" si="272"/>
        <v/>
      </c>
      <c r="AO330" s="173" t="str">
        <f t="shared" si="272"/>
        <v/>
      </c>
      <c r="AP330" s="173" t="str">
        <f t="shared" si="272"/>
        <v/>
      </c>
      <c r="AQ330" s="170"/>
      <c r="AR330" s="170"/>
    </row>
    <row r="331" ht="12.75" customHeight="1">
      <c r="A331" s="170"/>
      <c r="B331" s="170"/>
      <c r="C331" s="140" t="str">
        <f t="shared" ref="C331:D331" si="273">C138</f>
        <v>Huddersfield</v>
      </c>
      <c r="D331" s="140" t="str">
        <f t="shared" si="273"/>
        <v>Leicester</v>
      </c>
      <c r="E331" s="173">
        <f t="shared" ref="E331:AP331" si="274">IF(E$195&lt;=38,ROUND(SUMIFS($E138:$AP138,$E$2:$AP$2,"&lt;="&amp;E$195,$E$2:$AP$2,"&gt;="&amp;E$194),2),"")</f>
        <v>6.68</v>
      </c>
      <c r="F331" s="173">
        <f t="shared" si="274"/>
        <v>6.6</v>
      </c>
      <c r="G331" s="173">
        <f t="shared" si="274"/>
        <v>6.95</v>
      </c>
      <c r="H331" s="173">
        <f t="shared" si="274"/>
        <v>6.88</v>
      </c>
      <c r="I331" s="173">
        <f t="shared" si="274"/>
        <v>7.43</v>
      </c>
      <c r="J331" s="173">
        <f t="shared" si="274"/>
        <v>7.72</v>
      </c>
      <c r="K331" s="173">
        <f t="shared" si="274"/>
        <v>8.08</v>
      </c>
      <c r="L331" s="173">
        <f t="shared" si="274"/>
        <v>8.39</v>
      </c>
      <c r="M331" s="173">
        <f t="shared" si="274"/>
        <v>8.27</v>
      </c>
      <c r="N331" s="173">
        <f t="shared" si="274"/>
        <v>8.35</v>
      </c>
      <c r="O331" s="173">
        <f t="shared" si="274"/>
        <v>7.49</v>
      </c>
      <c r="P331" s="173">
        <f t="shared" si="274"/>
        <v>7.19</v>
      </c>
      <c r="Q331" s="173">
        <f t="shared" si="274"/>
        <v>6.72</v>
      </c>
      <c r="R331" s="173">
        <f t="shared" si="274"/>
        <v>6.13</v>
      </c>
      <c r="S331" s="173">
        <f t="shared" si="274"/>
        <v>6</v>
      </c>
      <c r="T331" s="173">
        <f t="shared" si="274"/>
        <v>5.69</v>
      </c>
      <c r="U331" s="173">
        <f t="shared" si="274"/>
        <v>6.08</v>
      </c>
      <c r="V331" s="173">
        <f t="shared" si="274"/>
        <v>6</v>
      </c>
      <c r="W331" s="173">
        <f t="shared" si="274"/>
        <v>6.24</v>
      </c>
      <c r="X331" s="173">
        <f t="shared" si="274"/>
        <v>6.48</v>
      </c>
      <c r="Y331" s="173">
        <f t="shared" si="274"/>
        <v>6.52</v>
      </c>
      <c r="Z331" s="173">
        <f t="shared" si="274"/>
        <v>6.76</v>
      </c>
      <c r="AA331" s="173">
        <f t="shared" si="274"/>
        <v>6.72</v>
      </c>
      <c r="AB331" s="173">
        <f t="shared" si="274"/>
        <v>6.84</v>
      </c>
      <c r="AC331" s="173">
        <f t="shared" si="274"/>
        <v>6.9</v>
      </c>
      <c r="AD331" s="173">
        <f t="shared" si="274"/>
        <v>7.17</v>
      </c>
      <c r="AE331" s="173">
        <f t="shared" si="274"/>
        <v>7.17</v>
      </c>
      <c r="AF331" s="173">
        <f t="shared" si="274"/>
        <v>7.57</v>
      </c>
      <c r="AG331" s="173">
        <f t="shared" si="274"/>
        <v>7.61</v>
      </c>
      <c r="AH331" s="173">
        <f t="shared" si="274"/>
        <v>7.68</v>
      </c>
      <c r="AI331" s="173">
        <f t="shared" si="274"/>
        <v>7.43</v>
      </c>
      <c r="AJ331" s="173">
        <f t="shared" si="274"/>
        <v>7.15</v>
      </c>
      <c r="AK331" s="173">
        <f t="shared" si="274"/>
        <v>6.95</v>
      </c>
      <c r="AL331" s="173" t="str">
        <f t="shared" si="274"/>
        <v/>
      </c>
      <c r="AM331" s="173" t="str">
        <f t="shared" si="274"/>
        <v/>
      </c>
      <c r="AN331" s="173" t="str">
        <f t="shared" si="274"/>
        <v/>
      </c>
      <c r="AO331" s="173" t="str">
        <f t="shared" si="274"/>
        <v/>
      </c>
      <c r="AP331" s="173" t="str">
        <f t="shared" si="274"/>
        <v/>
      </c>
      <c r="AQ331" s="170"/>
      <c r="AR331" s="170"/>
    </row>
    <row r="332" ht="12.75" customHeight="1">
      <c r="A332" s="170"/>
      <c r="B332" s="170"/>
      <c r="C332" s="140" t="str">
        <f t="shared" ref="C332:D332" si="275">C139</f>
        <v>Huddersfield</v>
      </c>
      <c r="D332" s="140" t="str">
        <f t="shared" si="275"/>
        <v>Liverpool</v>
      </c>
      <c r="E332" s="173">
        <f t="shared" ref="E332:AP332" si="276">IF(E$195&lt;=38,ROUND(SUMIFS($E139:$AP139,$E$2:$AP$2,"&lt;="&amp;E$195,$E$2:$AP$2,"&gt;="&amp;E$194),2),"")</f>
        <v>7.03</v>
      </c>
      <c r="F332" s="173">
        <f t="shared" si="276"/>
        <v>6.16</v>
      </c>
      <c r="G332" s="173">
        <f t="shared" si="276"/>
        <v>5.77</v>
      </c>
      <c r="H332" s="173">
        <f t="shared" si="276"/>
        <v>5.7</v>
      </c>
      <c r="I332" s="173">
        <f t="shared" si="276"/>
        <v>6.05</v>
      </c>
      <c r="J332" s="173">
        <f t="shared" si="276"/>
        <v>6.43</v>
      </c>
      <c r="K332" s="173">
        <f t="shared" si="276"/>
        <v>6.9</v>
      </c>
      <c r="L332" s="173">
        <f t="shared" si="276"/>
        <v>7.33</v>
      </c>
      <c r="M332" s="173">
        <f t="shared" si="276"/>
        <v>8.08</v>
      </c>
      <c r="N332" s="173">
        <f t="shared" si="276"/>
        <v>8.16</v>
      </c>
      <c r="O332" s="173">
        <f t="shared" si="276"/>
        <v>8.12</v>
      </c>
      <c r="P332" s="173">
        <f t="shared" si="276"/>
        <v>7.82</v>
      </c>
      <c r="Q332" s="173">
        <f t="shared" si="276"/>
        <v>7.35</v>
      </c>
      <c r="R332" s="173">
        <f t="shared" si="276"/>
        <v>7.31</v>
      </c>
      <c r="S332" s="173">
        <f t="shared" si="276"/>
        <v>7.11</v>
      </c>
      <c r="T332" s="173">
        <f t="shared" si="276"/>
        <v>6.8</v>
      </c>
      <c r="U332" s="173">
        <f t="shared" si="276"/>
        <v>6.6</v>
      </c>
      <c r="V332" s="173">
        <f t="shared" si="276"/>
        <v>6.52</v>
      </c>
      <c r="W332" s="173">
        <f t="shared" si="276"/>
        <v>6.84</v>
      </c>
      <c r="X332" s="173">
        <f t="shared" si="276"/>
        <v>6.68</v>
      </c>
      <c r="Y332" s="173">
        <f t="shared" si="276"/>
        <v>6.68</v>
      </c>
      <c r="Z332" s="173">
        <f t="shared" si="276"/>
        <v>6.48</v>
      </c>
      <c r="AA332" s="173">
        <f t="shared" si="276"/>
        <v>6.8</v>
      </c>
      <c r="AB332" s="173">
        <f t="shared" si="276"/>
        <v>6.68</v>
      </c>
      <c r="AC332" s="173">
        <f t="shared" si="276"/>
        <v>6.4</v>
      </c>
      <c r="AD332" s="173">
        <f t="shared" si="276"/>
        <v>6.42</v>
      </c>
      <c r="AE332" s="173">
        <f t="shared" si="276"/>
        <v>6.27</v>
      </c>
      <c r="AF332" s="173">
        <f t="shared" si="276"/>
        <v>7.09</v>
      </c>
      <c r="AG332" s="173">
        <f t="shared" si="276"/>
        <v>6.66</v>
      </c>
      <c r="AH332" s="173">
        <f t="shared" si="276"/>
        <v>6.97</v>
      </c>
      <c r="AI332" s="173">
        <f t="shared" si="276"/>
        <v>7.05</v>
      </c>
      <c r="AJ332" s="173">
        <f t="shared" si="276"/>
        <v>6.76</v>
      </c>
      <c r="AK332" s="173">
        <f t="shared" si="276"/>
        <v>6.77</v>
      </c>
      <c r="AL332" s="173" t="str">
        <f t="shared" si="276"/>
        <v/>
      </c>
      <c r="AM332" s="173" t="str">
        <f t="shared" si="276"/>
        <v/>
      </c>
      <c r="AN332" s="173" t="str">
        <f t="shared" si="276"/>
        <v/>
      </c>
      <c r="AO332" s="173" t="str">
        <f t="shared" si="276"/>
        <v/>
      </c>
      <c r="AP332" s="173" t="str">
        <f t="shared" si="276"/>
        <v/>
      </c>
      <c r="AQ332" s="170"/>
      <c r="AR332" s="170"/>
    </row>
    <row r="333" ht="12.75" customHeight="1">
      <c r="A333" s="170"/>
      <c r="B333" s="170"/>
      <c r="C333" s="140" t="str">
        <f t="shared" ref="C333:D333" si="277">C140</f>
        <v>Huddersfield</v>
      </c>
      <c r="D333" s="140" t="str">
        <f t="shared" si="277"/>
        <v>Man City</v>
      </c>
      <c r="E333" s="173">
        <f t="shared" ref="E333:AP333" si="278">IF(E$195&lt;=38,ROUND(SUMIFS($E140:$AP140,$E$2:$AP$2,"&lt;="&amp;E$195,$E$2:$AP$2,"&gt;="&amp;E$194),2),"")</f>
        <v>6.97</v>
      </c>
      <c r="F333" s="173">
        <f t="shared" si="278"/>
        <v>7.24</v>
      </c>
      <c r="G333" s="173">
        <f t="shared" si="278"/>
        <v>6.61</v>
      </c>
      <c r="H333" s="173">
        <f t="shared" si="278"/>
        <v>6.54</v>
      </c>
      <c r="I333" s="173">
        <f t="shared" si="278"/>
        <v>6.58</v>
      </c>
      <c r="J333" s="173">
        <f t="shared" si="278"/>
        <v>6.58</v>
      </c>
      <c r="K333" s="173">
        <f t="shared" si="278"/>
        <v>7.25</v>
      </c>
      <c r="L333" s="173">
        <f t="shared" si="278"/>
        <v>7.21</v>
      </c>
      <c r="M333" s="173">
        <f t="shared" si="278"/>
        <v>7.76</v>
      </c>
      <c r="N333" s="173">
        <f t="shared" si="278"/>
        <v>7.88</v>
      </c>
      <c r="O333" s="173">
        <f t="shared" si="278"/>
        <v>7.45</v>
      </c>
      <c r="P333" s="173">
        <f t="shared" si="278"/>
        <v>7.39</v>
      </c>
      <c r="Q333" s="173">
        <f t="shared" si="278"/>
        <v>6.92</v>
      </c>
      <c r="R333" s="173">
        <f t="shared" si="278"/>
        <v>6.68</v>
      </c>
      <c r="S333" s="173">
        <f t="shared" si="278"/>
        <v>6.5</v>
      </c>
      <c r="T333" s="173">
        <f t="shared" si="278"/>
        <v>6.38</v>
      </c>
      <c r="U333" s="173">
        <f t="shared" si="278"/>
        <v>6.67</v>
      </c>
      <c r="V333" s="173">
        <f t="shared" si="278"/>
        <v>6.23</v>
      </c>
      <c r="W333" s="173">
        <f t="shared" si="278"/>
        <v>6.47</v>
      </c>
      <c r="X333" s="173">
        <f t="shared" si="278"/>
        <v>6.82</v>
      </c>
      <c r="Y333" s="173">
        <f t="shared" si="278"/>
        <v>7</v>
      </c>
      <c r="Z333" s="173">
        <f t="shared" si="278"/>
        <v>6.77</v>
      </c>
      <c r="AA333" s="173">
        <f t="shared" si="278"/>
        <v>7.35</v>
      </c>
      <c r="AB333" s="173">
        <f t="shared" si="278"/>
        <v>7.54</v>
      </c>
      <c r="AC333" s="173">
        <f t="shared" si="278"/>
        <v>7.43</v>
      </c>
      <c r="AD333" s="173">
        <f t="shared" si="278"/>
        <v>7.23</v>
      </c>
      <c r="AE333" s="173">
        <f t="shared" si="278"/>
        <v>7.07</v>
      </c>
      <c r="AF333" s="173">
        <f t="shared" si="278"/>
        <v>7.7</v>
      </c>
      <c r="AG333" s="173">
        <f t="shared" si="278"/>
        <v>7.11</v>
      </c>
      <c r="AH333" s="173">
        <f t="shared" si="278"/>
        <v>7.23</v>
      </c>
      <c r="AI333" s="173">
        <f t="shared" si="278"/>
        <v>6.6</v>
      </c>
      <c r="AJ333" s="173">
        <f t="shared" si="278"/>
        <v>7.07</v>
      </c>
      <c r="AK333" s="173">
        <f t="shared" si="278"/>
        <v>7.03</v>
      </c>
      <c r="AL333" s="173" t="str">
        <f t="shared" si="278"/>
        <v/>
      </c>
      <c r="AM333" s="173" t="str">
        <f t="shared" si="278"/>
        <v/>
      </c>
      <c r="AN333" s="173" t="str">
        <f t="shared" si="278"/>
        <v/>
      </c>
      <c r="AO333" s="173" t="str">
        <f t="shared" si="278"/>
        <v/>
      </c>
      <c r="AP333" s="173" t="str">
        <f t="shared" si="278"/>
        <v/>
      </c>
      <c r="AQ333" s="170"/>
      <c r="AR333" s="170"/>
    </row>
    <row r="334" ht="12.75" customHeight="1">
      <c r="A334" s="170"/>
      <c r="B334" s="170"/>
      <c r="C334" s="140" t="str">
        <f t="shared" ref="C334:D334" si="279">C141</f>
        <v>Huddersfield</v>
      </c>
      <c r="D334" s="140" t="str">
        <f t="shared" si="279"/>
        <v>Man Utd</v>
      </c>
      <c r="E334" s="173">
        <f t="shared" ref="E334:AP334" si="280">IF(E$195&lt;=38,ROUND(SUMIFS($E141:$AP141,$E$2:$AP$2,"&lt;="&amp;E$195,$E$2:$AP$2,"&gt;="&amp;E$194),2),"")</f>
        <v>6.8</v>
      </c>
      <c r="F334" s="173">
        <f t="shared" si="280"/>
        <v>6.33</v>
      </c>
      <c r="G334" s="173">
        <f t="shared" si="280"/>
        <v>6.52</v>
      </c>
      <c r="H334" s="173">
        <f t="shared" si="280"/>
        <v>6.45</v>
      </c>
      <c r="I334" s="173">
        <f t="shared" si="280"/>
        <v>7</v>
      </c>
      <c r="J334" s="173">
        <f t="shared" si="280"/>
        <v>7.26</v>
      </c>
      <c r="K334" s="173">
        <f t="shared" si="280"/>
        <v>7.84</v>
      </c>
      <c r="L334" s="173">
        <f t="shared" si="280"/>
        <v>7.92</v>
      </c>
      <c r="M334" s="173">
        <f t="shared" si="280"/>
        <v>7.88</v>
      </c>
      <c r="N334" s="173">
        <f t="shared" si="280"/>
        <v>8</v>
      </c>
      <c r="O334" s="173">
        <f t="shared" si="280"/>
        <v>8.06</v>
      </c>
      <c r="P334" s="173">
        <f t="shared" si="280"/>
        <v>7.76</v>
      </c>
      <c r="Q334" s="173">
        <f t="shared" si="280"/>
        <v>7.29</v>
      </c>
      <c r="R334" s="173">
        <f t="shared" si="280"/>
        <v>7.49</v>
      </c>
      <c r="S334" s="173">
        <f t="shared" si="280"/>
        <v>7.57</v>
      </c>
      <c r="T334" s="173">
        <f t="shared" si="280"/>
        <v>7.21</v>
      </c>
      <c r="U334" s="173">
        <f t="shared" si="280"/>
        <v>6.72</v>
      </c>
      <c r="V334" s="173">
        <f t="shared" si="280"/>
        <v>6.68</v>
      </c>
      <c r="W334" s="173">
        <f t="shared" si="280"/>
        <v>6.91</v>
      </c>
      <c r="X334" s="173">
        <f t="shared" si="280"/>
        <v>6.48</v>
      </c>
      <c r="Y334" s="173">
        <f t="shared" si="280"/>
        <v>6.48</v>
      </c>
      <c r="Z334" s="173">
        <f t="shared" si="280"/>
        <v>6.72</v>
      </c>
      <c r="AA334" s="173">
        <f t="shared" si="280"/>
        <v>6.81</v>
      </c>
      <c r="AB334" s="173">
        <f t="shared" si="280"/>
        <v>6.84</v>
      </c>
      <c r="AC334" s="173">
        <f t="shared" si="280"/>
        <v>6.65</v>
      </c>
      <c r="AD334" s="173">
        <f t="shared" si="280"/>
        <v>6.81</v>
      </c>
      <c r="AE334" s="173">
        <f t="shared" si="280"/>
        <v>6.88</v>
      </c>
      <c r="AF334" s="173">
        <f t="shared" si="280"/>
        <v>7.28</v>
      </c>
      <c r="AG334" s="173">
        <f t="shared" si="280"/>
        <v>7.86</v>
      </c>
      <c r="AH334" s="173">
        <f t="shared" si="280"/>
        <v>7.98</v>
      </c>
      <c r="AI334" s="173">
        <f t="shared" si="280"/>
        <v>7.62</v>
      </c>
      <c r="AJ334" s="173">
        <f t="shared" si="280"/>
        <v>7.58</v>
      </c>
      <c r="AK334" s="173">
        <f t="shared" si="280"/>
        <v>7.46</v>
      </c>
      <c r="AL334" s="173" t="str">
        <f t="shared" si="280"/>
        <v/>
      </c>
      <c r="AM334" s="173" t="str">
        <f t="shared" si="280"/>
        <v/>
      </c>
      <c r="AN334" s="173" t="str">
        <f t="shared" si="280"/>
        <v/>
      </c>
      <c r="AO334" s="173" t="str">
        <f t="shared" si="280"/>
        <v/>
      </c>
      <c r="AP334" s="173" t="str">
        <f t="shared" si="280"/>
        <v/>
      </c>
      <c r="AQ334" s="170"/>
      <c r="AR334" s="170"/>
    </row>
    <row r="335" ht="12.75" customHeight="1">
      <c r="A335" s="170"/>
      <c r="B335" s="170"/>
      <c r="C335" s="140" t="str">
        <f t="shared" ref="C335:D335" si="281">C142</f>
        <v>Huddersfield</v>
      </c>
      <c r="D335" s="140" t="str">
        <f t="shared" si="281"/>
        <v>Newcastle</v>
      </c>
      <c r="E335" s="173">
        <f t="shared" ref="E335:AP335" si="282">IF(E$195&lt;=38,ROUND(SUMIFS($E142:$AP142,$E$2:$AP$2,"&lt;="&amp;E$195,$E$2:$AP$2,"&gt;="&amp;E$194),2),"")</f>
        <v>6.16</v>
      </c>
      <c r="F335" s="173">
        <f t="shared" si="282"/>
        <v>6.79</v>
      </c>
      <c r="G335" s="173">
        <f t="shared" si="282"/>
        <v>6.47</v>
      </c>
      <c r="H335" s="173">
        <f t="shared" si="282"/>
        <v>6.44</v>
      </c>
      <c r="I335" s="173">
        <f t="shared" si="282"/>
        <v>6.8</v>
      </c>
      <c r="J335" s="173">
        <f t="shared" si="282"/>
        <v>7.06</v>
      </c>
      <c r="K335" s="173">
        <f t="shared" si="282"/>
        <v>7.64</v>
      </c>
      <c r="L335" s="173">
        <f t="shared" si="282"/>
        <v>7.25</v>
      </c>
      <c r="M335" s="173">
        <f t="shared" si="282"/>
        <v>8.24</v>
      </c>
      <c r="N335" s="173">
        <f t="shared" si="282"/>
        <v>8.27</v>
      </c>
      <c r="O335" s="173">
        <f t="shared" si="282"/>
        <v>7.92</v>
      </c>
      <c r="P335" s="173">
        <f t="shared" si="282"/>
        <v>7.62</v>
      </c>
      <c r="Q335" s="173">
        <f t="shared" si="282"/>
        <v>7.45</v>
      </c>
      <c r="R335" s="173">
        <f t="shared" si="282"/>
        <v>6.74</v>
      </c>
      <c r="S335" s="173">
        <f t="shared" si="282"/>
        <v>6.31</v>
      </c>
      <c r="T335" s="173">
        <f t="shared" si="282"/>
        <v>5.99</v>
      </c>
      <c r="U335" s="173">
        <f t="shared" si="282"/>
        <v>6.11</v>
      </c>
      <c r="V335" s="173">
        <f t="shared" si="282"/>
        <v>6.1</v>
      </c>
      <c r="W335" s="173">
        <f t="shared" si="282"/>
        <v>6.04</v>
      </c>
      <c r="X335" s="173">
        <f t="shared" si="282"/>
        <v>6.28</v>
      </c>
      <c r="Y335" s="173">
        <f t="shared" si="282"/>
        <v>6.28</v>
      </c>
      <c r="Z335" s="173">
        <f t="shared" si="282"/>
        <v>6.71</v>
      </c>
      <c r="AA335" s="173">
        <f t="shared" si="282"/>
        <v>6.8</v>
      </c>
      <c r="AB335" s="173">
        <f t="shared" si="282"/>
        <v>6.65</v>
      </c>
      <c r="AC335" s="173">
        <f t="shared" si="282"/>
        <v>6.65</v>
      </c>
      <c r="AD335" s="173">
        <f t="shared" si="282"/>
        <v>7.2</v>
      </c>
      <c r="AE335" s="173">
        <f t="shared" si="282"/>
        <v>7.04</v>
      </c>
      <c r="AF335" s="173">
        <f t="shared" si="282"/>
        <v>7.24</v>
      </c>
      <c r="AG335" s="173">
        <f t="shared" si="282"/>
        <v>7.03</v>
      </c>
      <c r="AH335" s="173">
        <f t="shared" si="282"/>
        <v>7.31</v>
      </c>
      <c r="AI335" s="173">
        <f t="shared" si="282"/>
        <v>6.88</v>
      </c>
      <c r="AJ335" s="173">
        <f t="shared" si="282"/>
        <v>6.8</v>
      </c>
      <c r="AK335" s="173">
        <f t="shared" si="282"/>
        <v>6.78</v>
      </c>
      <c r="AL335" s="173" t="str">
        <f t="shared" si="282"/>
        <v/>
      </c>
      <c r="AM335" s="173" t="str">
        <f t="shared" si="282"/>
        <v/>
      </c>
      <c r="AN335" s="173" t="str">
        <f t="shared" si="282"/>
        <v/>
      </c>
      <c r="AO335" s="173" t="str">
        <f t="shared" si="282"/>
        <v/>
      </c>
      <c r="AP335" s="173" t="str">
        <f t="shared" si="282"/>
        <v/>
      </c>
      <c r="AQ335" s="170"/>
      <c r="AR335" s="170"/>
    </row>
    <row r="336" ht="12.75" customHeight="1">
      <c r="A336" s="170"/>
      <c r="B336" s="170"/>
      <c r="C336" s="140" t="str">
        <f t="shared" ref="C336:D336" si="283">C143</f>
        <v>Huddersfield</v>
      </c>
      <c r="D336" s="140" t="str">
        <f t="shared" si="283"/>
        <v>Southampton</v>
      </c>
      <c r="E336" s="173">
        <f t="shared" ref="E336:AP336" si="284">IF(E$195&lt;=38,ROUND(SUMIFS($E143:$AP143,$E$2:$AP$2,"&lt;="&amp;E$195,$E$2:$AP$2,"&gt;="&amp;E$194),2),"")</f>
        <v>6.29</v>
      </c>
      <c r="F336" s="173">
        <f t="shared" si="284"/>
        <v>6.52</v>
      </c>
      <c r="G336" s="173">
        <f t="shared" si="284"/>
        <v>6.52</v>
      </c>
      <c r="H336" s="173">
        <f t="shared" si="284"/>
        <v>6.21</v>
      </c>
      <c r="I336" s="173">
        <f t="shared" si="284"/>
        <v>6.37</v>
      </c>
      <c r="J336" s="173">
        <f t="shared" si="284"/>
        <v>6.7</v>
      </c>
      <c r="K336" s="173">
        <f t="shared" si="284"/>
        <v>7.49</v>
      </c>
      <c r="L336" s="173">
        <f t="shared" si="284"/>
        <v>7.49</v>
      </c>
      <c r="M336" s="173">
        <f t="shared" si="284"/>
        <v>7.76</v>
      </c>
      <c r="N336" s="173">
        <f t="shared" si="284"/>
        <v>7.76</v>
      </c>
      <c r="O336" s="173">
        <f t="shared" si="284"/>
        <v>7.52</v>
      </c>
      <c r="P336" s="173">
        <f t="shared" si="284"/>
        <v>7.27</v>
      </c>
      <c r="Q336" s="173">
        <f t="shared" si="284"/>
        <v>6.8</v>
      </c>
      <c r="R336" s="173">
        <f t="shared" si="284"/>
        <v>7.34</v>
      </c>
      <c r="S336" s="173">
        <f t="shared" si="284"/>
        <v>7.24</v>
      </c>
      <c r="T336" s="173">
        <f t="shared" si="284"/>
        <v>6.93</v>
      </c>
      <c r="U336" s="173">
        <f t="shared" si="284"/>
        <v>6.93</v>
      </c>
      <c r="V336" s="173">
        <f t="shared" si="284"/>
        <v>7.13</v>
      </c>
      <c r="W336" s="173">
        <f t="shared" si="284"/>
        <v>7.36</v>
      </c>
      <c r="X336" s="173">
        <f t="shared" si="284"/>
        <v>6.38</v>
      </c>
      <c r="Y336" s="173">
        <f t="shared" si="284"/>
        <v>6.56</v>
      </c>
      <c r="Z336" s="173">
        <f t="shared" si="284"/>
        <v>6.48</v>
      </c>
      <c r="AA336" s="173">
        <f t="shared" si="284"/>
        <v>6.98</v>
      </c>
      <c r="AB336" s="173">
        <f t="shared" si="284"/>
        <v>6.54</v>
      </c>
      <c r="AC336" s="173">
        <f t="shared" si="284"/>
        <v>6.35</v>
      </c>
      <c r="AD336" s="173">
        <f t="shared" si="284"/>
        <v>6.9</v>
      </c>
      <c r="AE336" s="173">
        <f t="shared" si="284"/>
        <v>6.74</v>
      </c>
      <c r="AF336" s="173">
        <f t="shared" si="284"/>
        <v>7.45</v>
      </c>
      <c r="AG336" s="173">
        <f t="shared" si="284"/>
        <v>7.04</v>
      </c>
      <c r="AH336" s="173">
        <f t="shared" si="284"/>
        <v>7.36</v>
      </c>
      <c r="AI336" s="173">
        <f t="shared" si="284"/>
        <v>7.36</v>
      </c>
      <c r="AJ336" s="173">
        <f t="shared" si="284"/>
        <v>7.16</v>
      </c>
      <c r="AK336" s="173">
        <f t="shared" si="284"/>
        <v>7.39</v>
      </c>
      <c r="AL336" s="173" t="str">
        <f t="shared" si="284"/>
        <v/>
      </c>
      <c r="AM336" s="173" t="str">
        <f t="shared" si="284"/>
        <v/>
      </c>
      <c r="AN336" s="173" t="str">
        <f t="shared" si="284"/>
        <v/>
      </c>
      <c r="AO336" s="173" t="str">
        <f t="shared" si="284"/>
        <v/>
      </c>
      <c r="AP336" s="173" t="str">
        <f t="shared" si="284"/>
        <v/>
      </c>
      <c r="AQ336" s="170"/>
      <c r="AR336" s="170"/>
    </row>
    <row r="337" ht="12.75" customHeight="1">
      <c r="A337" s="170"/>
      <c r="B337" s="170"/>
      <c r="C337" s="140" t="str">
        <f t="shared" ref="C337:D337" si="285">C144</f>
        <v>Huddersfield</v>
      </c>
      <c r="D337" s="140" t="str">
        <f t="shared" si="285"/>
        <v>Tottenham</v>
      </c>
      <c r="E337" s="173">
        <f t="shared" ref="E337:AP337" si="286">IF(E$195&lt;=38,ROUND(SUMIFS($E144:$AP144,$E$2:$AP$2,"&lt;="&amp;E$195,$E$2:$AP$2,"&gt;="&amp;E$194),2),"")</f>
        <v>6.81</v>
      </c>
      <c r="F337" s="173">
        <f t="shared" si="286"/>
        <v>6.93</v>
      </c>
      <c r="G337" s="173">
        <f t="shared" si="286"/>
        <v>6.62</v>
      </c>
      <c r="H337" s="173">
        <f t="shared" si="286"/>
        <v>6.55</v>
      </c>
      <c r="I337" s="173">
        <f t="shared" si="286"/>
        <v>6.55</v>
      </c>
      <c r="J337" s="173">
        <f t="shared" si="286"/>
        <v>6.93</v>
      </c>
      <c r="K337" s="173">
        <f t="shared" si="286"/>
        <v>7.6</v>
      </c>
      <c r="L337" s="173">
        <f t="shared" si="286"/>
        <v>7.72</v>
      </c>
      <c r="M337" s="173">
        <f t="shared" si="286"/>
        <v>7.69</v>
      </c>
      <c r="N337" s="173">
        <f t="shared" si="286"/>
        <v>7.76</v>
      </c>
      <c r="O337" s="173">
        <f t="shared" si="286"/>
        <v>7.41</v>
      </c>
      <c r="P337" s="173">
        <f t="shared" si="286"/>
        <v>7.11</v>
      </c>
      <c r="Q337" s="173">
        <f t="shared" si="286"/>
        <v>6.64</v>
      </c>
      <c r="R337" s="173">
        <f t="shared" si="286"/>
        <v>6.76</v>
      </c>
      <c r="S337" s="173">
        <f t="shared" si="286"/>
        <v>6.69</v>
      </c>
      <c r="T337" s="173">
        <f t="shared" si="286"/>
        <v>6.49</v>
      </c>
      <c r="U337" s="173">
        <f t="shared" si="286"/>
        <v>6.6</v>
      </c>
      <c r="V337" s="173">
        <f t="shared" si="286"/>
        <v>6.46</v>
      </c>
      <c r="W337" s="173">
        <f t="shared" si="286"/>
        <v>6.7</v>
      </c>
      <c r="X337" s="173">
        <f t="shared" si="286"/>
        <v>6.66</v>
      </c>
      <c r="Y337" s="173">
        <f t="shared" si="286"/>
        <v>7.08</v>
      </c>
      <c r="Z337" s="173">
        <f t="shared" si="286"/>
        <v>6.77</v>
      </c>
      <c r="AA337" s="173">
        <f t="shared" si="286"/>
        <v>6.86</v>
      </c>
      <c r="AB337" s="173">
        <f t="shared" si="286"/>
        <v>7.04</v>
      </c>
      <c r="AC337" s="173">
        <f t="shared" si="286"/>
        <v>6.84</v>
      </c>
      <c r="AD337" s="173">
        <f t="shared" si="286"/>
        <v>6.77</v>
      </c>
      <c r="AE337" s="173">
        <f t="shared" si="286"/>
        <v>6.33</v>
      </c>
      <c r="AF337" s="173">
        <f t="shared" si="286"/>
        <v>7.16</v>
      </c>
      <c r="AG337" s="173">
        <f t="shared" si="286"/>
        <v>7.39</v>
      </c>
      <c r="AH337" s="173">
        <f t="shared" si="286"/>
        <v>7.47</v>
      </c>
      <c r="AI337" s="173">
        <f t="shared" si="286"/>
        <v>7.9</v>
      </c>
      <c r="AJ337" s="173">
        <f t="shared" si="286"/>
        <v>7.98</v>
      </c>
      <c r="AK337" s="173">
        <f t="shared" si="286"/>
        <v>8.33</v>
      </c>
      <c r="AL337" s="173" t="str">
        <f t="shared" si="286"/>
        <v/>
      </c>
      <c r="AM337" s="173" t="str">
        <f t="shared" si="286"/>
        <v/>
      </c>
      <c r="AN337" s="173" t="str">
        <f t="shared" si="286"/>
        <v/>
      </c>
      <c r="AO337" s="173" t="str">
        <f t="shared" si="286"/>
        <v/>
      </c>
      <c r="AP337" s="173" t="str">
        <f t="shared" si="286"/>
        <v/>
      </c>
      <c r="AQ337" s="170"/>
      <c r="AR337" s="170"/>
    </row>
    <row r="338" ht="12.75" customHeight="1">
      <c r="A338" s="170"/>
      <c r="B338" s="170"/>
      <c r="C338" s="140" t="str">
        <f t="shared" ref="C338:D338" si="287">C145</f>
        <v>Huddersfield</v>
      </c>
      <c r="D338" s="140" t="str">
        <f t="shared" si="287"/>
        <v>Watford</v>
      </c>
      <c r="E338" s="173">
        <f t="shared" ref="E338:AP338" si="288">IF(E$195&lt;=38,ROUND(SUMIFS($E145:$AP145,$E$2:$AP$2,"&lt;="&amp;E$195,$E$2:$AP$2,"&gt;="&amp;E$194),2),"")</f>
        <v>5.98</v>
      </c>
      <c r="F338" s="173">
        <f t="shared" si="288"/>
        <v>5.63</v>
      </c>
      <c r="G338" s="173">
        <f t="shared" si="288"/>
        <v>6.18</v>
      </c>
      <c r="H338" s="173">
        <f t="shared" si="288"/>
        <v>6.11</v>
      </c>
      <c r="I338" s="173">
        <f t="shared" si="288"/>
        <v>6.54</v>
      </c>
      <c r="J338" s="173">
        <f t="shared" si="288"/>
        <v>6.92</v>
      </c>
      <c r="K338" s="173">
        <f t="shared" si="288"/>
        <v>7.53</v>
      </c>
      <c r="L338" s="173">
        <f t="shared" si="288"/>
        <v>7.84</v>
      </c>
      <c r="M338" s="173">
        <f t="shared" si="288"/>
        <v>7.76</v>
      </c>
      <c r="N338" s="173">
        <f t="shared" si="288"/>
        <v>7.84</v>
      </c>
      <c r="O338" s="173">
        <f t="shared" si="288"/>
        <v>7.41</v>
      </c>
      <c r="P338" s="173">
        <f t="shared" si="288"/>
        <v>7.11</v>
      </c>
      <c r="Q338" s="173">
        <f t="shared" si="288"/>
        <v>6.64</v>
      </c>
      <c r="R338" s="173">
        <f t="shared" si="288"/>
        <v>6.4</v>
      </c>
      <c r="S338" s="173">
        <f t="shared" si="288"/>
        <v>6.44</v>
      </c>
      <c r="T338" s="173">
        <f t="shared" si="288"/>
        <v>6.44</v>
      </c>
      <c r="U338" s="173">
        <f t="shared" si="288"/>
        <v>6.64</v>
      </c>
      <c r="V338" s="173">
        <f t="shared" si="288"/>
        <v>6.33</v>
      </c>
      <c r="W338" s="173">
        <f t="shared" si="288"/>
        <v>6.56</v>
      </c>
      <c r="X338" s="173">
        <f t="shared" si="288"/>
        <v>6.68</v>
      </c>
      <c r="Y338" s="173">
        <f t="shared" si="288"/>
        <v>6.92</v>
      </c>
      <c r="Z338" s="173">
        <f t="shared" si="288"/>
        <v>6.72</v>
      </c>
      <c r="AA338" s="173">
        <f t="shared" si="288"/>
        <v>6.72</v>
      </c>
      <c r="AB338" s="173">
        <f t="shared" si="288"/>
        <v>7.35</v>
      </c>
      <c r="AC338" s="173">
        <f t="shared" si="288"/>
        <v>7.16</v>
      </c>
      <c r="AD338" s="173">
        <f t="shared" si="288"/>
        <v>7.35</v>
      </c>
      <c r="AE338" s="173">
        <f t="shared" si="288"/>
        <v>7</v>
      </c>
      <c r="AF338" s="173">
        <f t="shared" si="288"/>
        <v>7.51</v>
      </c>
      <c r="AG338" s="173">
        <f t="shared" si="288"/>
        <v>7.66</v>
      </c>
      <c r="AH338" s="173">
        <f t="shared" si="288"/>
        <v>7.47</v>
      </c>
      <c r="AI338" s="173">
        <f t="shared" si="288"/>
        <v>7.32</v>
      </c>
      <c r="AJ338" s="173">
        <f t="shared" si="288"/>
        <v>6.88</v>
      </c>
      <c r="AK338" s="173">
        <f t="shared" si="288"/>
        <v>7.47</v>
      </c>
      <c r="AL338" s="173" t="str">
        <f t="shared" si="288"/>
        <v/>
      </c>
      <c r="AM338" s="173" t="str">
        <f t="shared" si="288"/>
        <v/>
      </c>
      <c r="AN338" s="173" t="str">
        <f t="shared" si="288"/>
        <v/>
      </c>
      <c r="AO338" s="173" t="str">
        <f t="shared" si="288"/>
        <v/>
      </c>
      <c r="AP338" s="173" t="str">
        <f t="shared" si="288"/>
        <v/>
      </c>
      <c r="AQ338" s="170"/>
      <c r="AR338" s="170"/>
    </row>
    <row r="339" ht="12.75" customHeight="1">
      <c r="A339" s="170"/>
      <c r="B339" s="170"/>
      <c r="C339" s="140" t="str">
        <f t="shared" ref="C339:D339" si="289">C146</f>
        <v>Huddersfield</v>
      </c>
      <c r="D339" s="140" t="str">
        <f t="shared" si="289"/>
        <v>West Ham</v>
      </c>
      <c r="E339" s="173">
        <f t="shared" ref="E339:AP339" si="290">IF(E$195&lt;=38,ROUND(SUMIFS($E146:$AP146,$E$2:$AP$2,"&lt;="&amp;E$195,$E$2:$AP$2,"&gt;="&amp;E$194),2),"")</f>
        <v>6.29</v>
      </c>
      <c r="F339" s="173">
        <f t="shared" si="290"/>
        <v>6.21</v>
      </c>
      <c r="G339" s="173">
        <f t="shared" si="290"/>
        <v>5.97</v>
      </c>
      <c r="H339" s="173">
        <f t="shared" si="290"/>
        <v>5.9</v>
      </c>
      <c r="I339" s="173">
        <f t="shared" si="290"/>
        <v>6.05</v>
      </c>
      <c r="J339" s="173">
        <f t="shared" si="290"/>
        <v>6.43</v>
      </c>
      <c r="K339" s="173">
        <f t="shared" si="290"/>
        <v>7.21</v>
      </c>
      <c r="L339" s="173">
        <f t="shared" si="290"/>
        <v>7.53</v>
      </c>
      <c r="M339" s="173">
        <f t="shared" si="290"/>
        <v>7.69</v>
      </c>
      <c r="N339" s="173">
        <f t="shared" si="290"/>
        <v>7.76</v>
      </c>
      <c r="O339" s="173">
        <f t="shared" si="290"/>
        <v>7.65</v>
      </c>
      <c r="P339" s="173">
        <f t="shared" si="290"/>
        <v>7.35</v>
      </c>
      <c r="Q339" s="173">
        <f t="shared" si="290"/>
        <v>7</v>
      </c>
      <c r="R339" s="173">
        <f t="shared" si="290"/>
        <v>6.92</v>
      </c>
      <c r="S339" s="173">
        <f t="shared" si="290"/>
        <v>6.82</v>
      </c>
      <c r="T339" s="173">
        <f t="shared" si="290"/>
        <v>6.78</v>
      </c>
      <c r="U339" s="173">
        <f t="shared" si="290"/>
        <v>6.89</v>
      </c>
      <c r="V339" s="173">
        <f t="shared" si="290"/>
        <v>6.89</v>
      </c>
      <c r="W339" s="173">
        <f t="shared" si="290"/>
        <v>7.01</v>
      </c>
      <c r="X339" s="173">
        <f t="shared" si="290"/>
        <v>7.09</v>
      </c>
      <c r="Y339" s="173">
        <f t="shared" si="290"/>
        <v>7.27</v>
      </c>
      <c r="Z339" s="173">
        <f t="shared" si="290"/>
        <v>7.61</v>
      </c>
      <c r="AA339" s="173">
        <f t="shared" si="290"/>
        <v>7.46</v>
      </c>
      <c r="AB339" s="173">
        <f t="shared" si="290"/>
        <v>7.46</v>
      </c>
      <c r="AC339" s="173">
        <f t="shared" si="290"/>
        <v>7.26</v>
      </c>
      <c r="AD339" s="173">
        <f t="shared" si="290"/>
        <v>7.46</v>
      </c>
      <c r="AE339" s="173">
        <f t="shared" si="290"/>
        <v>7.65</v>
      </c>
      <c r="AF339" s="173">
        <f t="shared" si="290"/>
        <v>7.67</v>
      </c>
      <c r="AG339" s="173">
        <f t="shared" si="290"/>
        <v>7.23</v>
      </c>
      <c r="AH339" s="173">
        <f t="shared" si="290"/>
        <v>7.54</v>
      </c>
      <c r="AI339" s="173">
        <f t="shared" si="290"/>
        <v>6.95</v>
      </c>
      <c r="AJ339" s="173">
        <f t="shared" si="290"/>
        <v>6.84</v>
      </c>
      <c r="AK339" s="173">
        <f t="shared" si="290"/>
        <v>6.64</v>
      </c>
      <c r="AL339" s="173" t="str">
        <f t="shared" si="290"/>
        <v/>
      </c>
      <c r="AM339" s="173" t="str">
        <f t="shared" si="290"/>
        <v/>
      </c>
      <c r="AN339" s="173" t="str">
        <f t="shared" si="290"/>
        <v/>
      </c>
      <c r="AO339" s="173" t="str">
        <f t="shared" si="290"/>
        <v/>
      </c>
      <c r="AP339" s="173" t="str">
        <f t="shared" si="290"/>
        <v/>
      </c>
      <c r="AQ339" s="170"/>
      <c r="AR339" s="170"/>
    </row>
    <row r="340" ht="12.75" customHeight="1">
      <c r="A340" s="170"/>
      <c r="B340" s="170"/>
      <c r="C340" s="140" t="str">
        <f t="shared" ref="C340:D340" si="291">C147</f>
        <v>Huddersfield</v>
      </c>
      <c r="D340" s="140" t="str">
        <f t="shared" si="291"/>
        <v>Wolves</v>
      </c>
      <c r="E340" s="173">
        <f t="shared" ref="E340:AP340" si="292">IF(E$195&lt;=38,ROUND(SUMIFS($E147:$AP147,$E$2:$AP$2,"&lt;="&amp;E$195,$E$2:$AP$2,"&gt;="&amp;E$194),2),"")</f>
        <v>6.44</v>
      </c>
      <c r="F340" s="173">
        <f t="shared" si="292"/>
        <v>6.2</v>
      </c>
      <c r="G340" s="173">
        <f t="shared" si="292"/>
        <v>6.4</v>
      </c>
      <c r="H340" s="173">
        <f t="shared" si="292"/>
        <v>6.52</v>
      </c>
      <c r="I340" s="173">
        <f t="shared" si="292"/>
        <v>6.72</v>
      </c>
      <c r="J340" s="173">
        <f t="shared" si="292"/>
        <v>7.09</v>
      </c>
      <c r="K340" s="173">
        <f t="shared" si="292"/>
        <v>7.88</v>
      </c>
      <c r="L340" s="173">
        <f t="shared" si="292"/>
        <v>8</v>
      </c>
      <c r="M340" s="173">
        <f t="shared" si="292"/>
        <v>8.08</v>
      </c>
      <c r="N340" s="173">
        <f t="shared" si="292"/>
        <v>7.96</v>
      </c>
      <c r="O340" s="173">
        <f t="shared" si="292"/>
        <v>7.53</v>
      </c>
      <c r="P340" s="173">
        <f t="shared" si="292"/>
        <v>7.27</v>
      </c>
      <c r="Q340" s="173">
        <f t="shared" si="292"/>
        <v>6.8</v>
      </c>
      <c r="R340" s="173">
        <f t="shared" si="292"/>
        <v>6.54</v>
      </c>
      <c r="S340" s="173">
        <f t="shared" si="292"/>
        <v>6.44</v>
      </c>
      <c r="T340" s="173">
        <f t="shared" si="292"/>
        <v>6.36</v>
      </c>
      <c r="U340" s="173">
        <f t="shared" si="292"/>
        <v>6.56</v>
      </c>
      <c r="V340" s="173">
        <f t="shared" si="292"/>
        <v>6.83</v>
      </c>
      <c r="W340" s="173">
        <f t="shared" si="292"/>
        <v>7.3</v>
      </c>
      <c r="X340" s="173">
        <f t="shared" si="292"/>
        <v>7.13</v>
      </c>
      <c r="Y340" s="173">
        <f t="shared" si="292"/>
        <v>7.3</v>
      </c>
      <c r="Z340" s="173">
        <f t="shared" si="292"/>
        <v>7.38</v>
      </c>
      <c r="AA340" s="173">
        <f t="shared" si="292"/>
        <v>7.47</v>
      </c>
      <c r="AB340" s="173">
        <f t="shared" si="292"/>
        <v>7.15</v>
      </c>
      <c r="AC340" s="173">
        <f t="shared" si="292"/>
        <v>6.72</v>
      </c>
      <c r="AD340" s="173">
        <f t="shared" si="292"/>
        <v>7.07</v>
      </c>
      <c r="AE340" s="173">
        <f t="shared" si="292"/>
        <v>6.92</v>
      </c>
      <c r="AF340" s="173">
        <f t="shared" si="292"/>
        <v>7.23</v>
      </c>
      <c r="AG340" s="173">
        <f t="shared" si="292"/>
        <v>7.18</v>
      </c>
      <c r="AH340" s="173">
        <f t="shared" si="292"/>
        <v>7.31</v>
      </c>
      <c r="AI340" s="173">
        <f t="shared" si="292"/>
        <v>7.31</v>
      </c>
      <c r="AJ340" s="173">
        <f t="shared" si="292"/>
        <v>7.57</v>
      </c>
      <c r="AK340" s="173">
        <f t="shared" si="292"/>
        <v>7.53</v>
      </c>
      <c r="AL340" s="173" t="str">
        <f t="shared" si="292"/>
        <v/>
      </c>
      <c r="AM340" s="173" t="str">
        <f t="shared" si="292"/>
        <v/>
      </c>
      <c r="AN340" s="173" t="str">
        <f t="shared" si="292"/>
        <v/>
      </c>
      <c r="AO340" s="173" t="str">
        <f t="shared" si="292"/>
        <v/>
      </c>
      <c r="AP340" s="173" t="str">
        <f t="shared" si="292"/>
        <v/>
      </c>
      <c r="AQ340" s="170"/>
      <c r="AR340" s="170"/>
    </row>
    <row r="341" ht="12.75" customHeight="1">
      <c r="A341" s="170"/>
      <c r="B341" s="170"/>
      <c r="C341" s="140" t="str">
        <f t="shared" ref="C341:D341" si="293">C148</f>
        <v>Leicester</v>
      </c>
      <c r="D341" s="140" t="str">
        <f t="shared" si="293"/>
        <v>Liverpool</v>
      </c>
      <c r="E341" s="173">
        <f t="shared" ref="E341:AP341" si="294">IF(E$195&lt;=38,ROUND(SUMIFS($E148:$AP148,$E$2:$AP$2,"&lt;="&amp;E$195,$E$2:$AP$2,"&gt;="&amp;E$194),2),"")</f>
        <v>7.43</v>
      </c>
      <c r="F341" s="173">
        <f t="shared" si="294"/>
        <v>6.45</v>
      </c>
      <c r="G341" s="173">
        <f t="shared" si="294"/>
        <v>6.8</v>
      </c>
      <c r="H341" s="173">
        <f t="shared" si="294"/>
        <v>6.64</v>
      </c>
      <c r="I341" s="173">
        <f t="shared" si="294"/>
        <v>7.19</v>
      </c>
      <c r="J341" s="173">
        <f t="shared" si="294"/>
        <v>6.99</v>
      </c>
      <c r="K341" s="173">
        <f t="shared" si="294"/>
        <v>7.17</v>
      </c>
      <c r="L341" s="173">
        <f t="shared" si="294"/>
        <v>7.72</v>
      </c>
      <c r="M341" s="173">
        <f t="shared" si="294"/>
        <v>7.72</v>
      </c>
      <c r="N341" s="173">
        <f t="shared" si="294"/>
        <v>7.78</v>
      </c>
      <c r="O341" s="173">
        <f t="shared" si="294"/>
        <v>7.31</v>
      </c>
      <c r="P341" s="173">
        <f t="shared" si="294"/>
        <v>7.39</v>
      </c>
      <c r="Q341" s="173">
        <f t="shared" si="294"/>
        <v>7.01</v>
      </c>
      <c r="R341" s="173">
        <f t="shared" si="294"/>
        <v>6.97</v>
      </c>
      <c r="S341" s="173">
        <f t="shared" si="294"/>
        <v>6.78</v>
      </c>
      <c r="T341" s="173">
        <f t="shared" si="294"/>
        <v>6.6</v>
      </c>
      <c r="U341" s="173">
        <f t="shared" si="294"/>
        <v>6.6</v>
      </c>
      <c r="V341" s="173">
        <f t="shared" si="294"/>
        <v>6.64</v>
      </c>
      <c r="W341" s="173">
        <f t="shared" si="294"/>
        <v>7.03</v>
      </c>
      <c r="X341" s="173">
        <f t="shared" si="294"/>
        <v>6.88</v>
      </c>
      <c r="Y341" s="173">
        <f t="shared" si="294"/>
        <v>6.88</v>
      </c>
      <c r="Z341" s="173">
        <f t="shared" si="294"/>
        <v>7.11</v>
      </c>
      <c r="AA341" s="173">
        <f t="shared" si="294"/>
        <v>7.23</v>
      </c>
      <c r="AB341" s="173">
        <f t="shared" si="294"/>
        <v>7.35</v>
      </c>
      <c r="AC341" s="173">
        <f t="shared" si="294"/>
        <v>7.33</v>
      </c>
      <c r="AD341" s="173">
        <f t="shared" si="294"/>
        <v>7.35</v>
      </c>
      <c r="AE341" s="173">
        <f t="shared" si="294"/>
        <v>7.35</v>
      </c>
      <c r="AF341" s="173">
        <f t="shared" si="294"/>
        <v>7.27</v>
      </c>
      <c r="AG341" s="173">
        <f t="shared" si="294"/>
        <v>7.15</v>
      </c>
      <c r="AH341" s="173">
        <f t="shared" si="294"/>
        <v>6.96</v>
      </c>
      <c r="AI341" s="173">
        <f t="shared" si="294"/>
        <v>6.78</v>
      </c>
      <c r="AJ341" s="173">
        <f t="shared" si="294"/>
        <v>6.4</v>
      </c>
      <c r="AK341" s="173">
        <f t="shared" si="294"/>
        <v>6.26</v>
      </c>
      <c r="AL341" s="173" t="str">
        <f t="shared" si="294"/>
        <v/>
      </c>
      <c r="AM341" s="173" t="str">
        <f t="shared" si="294"/>
        <v/>
      </c>
      <c r="AN341" s="173" t="str">
        <f t="shared" si="294"/>
        <v/>
      </c>
      <c r="AO341" s="173" t="str">
        <f t="shared" si="294"/>
        <v/>
      </c>
      <c r="AP341" s="173" t="str">
        <f t="shared" si="294"/>
        <v/>
      </c>
      <c r="AQ341" s="170"/>
      <c r="AR341" s="170"/>
    </row>
    <row r="342" ht="12.75" customHeight="1">
      <c r="A342" s="170"/>
      <c r="B342" s="170"/>
      <c r="C342" s="140" t="str">
        <f t="shared" ref="C342:D342" si="295">C149</f>
        <v>Leicester</v>
      </c>
      <c r="D342" s="140" t="str">
        <f t="shared" si="295"/>
        <v>Man City</v>
      </c>
      <c r="E342" s="173">
        <f t="shared" ref="E342:AP342" si="296">IF(E$195&lt;=38,ROUND(SUMIFS($E149:$AP149,$E$2:$AP$2,"&lt;="&amp;E$195,$E$2:$AP$2,"&gt;="&amp;E$194),2),"")</f>
        <v>7.13</v>
      </c>
      <c r="F342" s="173">
        <f t="shared" si="296"/>
        <v>7.49</v>
      </c>
      <c r="G342" s="173">
        <f t="shared" si="296"/>
        <v>7.61</v>
      </c>
      <c r="H342" s="173">
        <f t="shared" si="296"/>
        <v>7.37</v>
      </c>
      <c r="I342" s="173">
        <f t="shared" si="296"/>
        <v>7.84</v>
      </c>
      <c r="J342" s="173">
        <f t="shared" si="296"/>
        <v>7.54</v>
      </c>
      <c r="K342" s="173">
        <f t="shared" si="296"/>
        <v>7.11</v>
      </c>
      <c r="L342" s="173">
        <f t="shared" si="296"/>
        <v>6.99</v>
      </c>
      <c r="M342" s="173">
        <f t="shared" si="296"/>
        <v>6.88</v>
      </c>
      <c r="N342" s="173">
        <f t="shared" si="296"/>
        <v>7.23</v>
      </c>
      <c r="O342" s="173">
        <f t="shared" si="296"/>
        <v>6.37</v>
      </c>
      <c r="P342" s="173">
        <f t="shared" si="296"/>
        <v>6.6</v>
      </c>
      <c r="Q342" s="173">
        <f t="shared" si="296"/>
        <v>6.84</v>
      </c>
      <c r="R342" s="173">
        <f t="shared" si="296"/>
        <v>6.68</v>
      </c>
      <c r="S342" s="173">
        <f t="shared" si="296"/>
        <v>6.55</v>
      </c>
      <c r="T342" s="173">
        <f t="shared" si="296"/>
        <v>6.44</v>
      </c>
      <c r="U342" s="173">
        <f t="shared" si="296"/>
        <v>6.83</v>
      </c>
      <c r="V342" s="173">
        <f t="shared" si="296"/>
        <v>6.52</v>
      </c>
      <c r="W342" s="173">
        <f t="shared" si="296"/>
        <v>6.08</v>
      </c>
      <c r="X342" s="173">
        <f t="shared" si="296"/>
        <v>6.44</v>
      </c>
      <c r="Y342" s="173">
        <f t="shared" si="296"/>
        <v>6.13</v>
      </c>
      <c r="Z342" s="173">
        <f t="shared" si="296"/>
        <v>6.13</v>
      </c>
      <c r="AA342" s="173">
        <f t="shared" si="296"/>
        <v>6.6</v>
      </c>
      <c r="AB342" s="173">
        <f t="shared" si="296"/>
        <v>6.72</v>
      </c>
      <c r="AC342" s="173">
        <f t="shared" si="296"/>
        <v>7.53</v>
      </c>
      <c r="AD342" s="173">
        <f t="shared" si="296"/>
        <v>6.98</v>
      </c>
      <c r="AE342" s="173">
        <f t="shared" si="296"/>
        <v>7.33</v>
      </c>
      <c r="AF342" s="173">
        <f t="shared" si="296"/>
        <v>7.4</v>
      </c>
      <c r="AG342" s="173">
        <f t="shared" si="296"/>
        <v>6.93</v>
      </c>
      <c r="AH342" s="173">
        <f t="shared" si="296"/>
        <v>6.73</v>
      </c>
      <c r="AI342" s="173">
        <f t="shared" si="296"/>
        <v>6.47</v>
      </c>
      <c r="AJ342" s="173">
        <f t="shared" si="296"/>
        <v>7.3</v>
      </c>
      <c r="AK342" s="173">
        <f t="shared" si="296"/>
        <v>7.06</v>
      </c>
      <c r="AL342" s="173" t="str">
        <f t="shared" si="296"/>
        <v/>
      </c>
      <c r="AM342" s="173" t="str">
        <f t="shared" si="296"/>
        <v/>
      </c>
      <c r="AN342" s="173" t="str">
        <f t="shared" si="296"/>
        <v/>
      </c>
      <c r="AO342" s="173" t="str">
        <f t="shared" si="296"/>
        <v/>
      </c>
      <c r="AP342" s="173" t="str">
        <f t="shared" si="296"/>
        <v/>
      </c>
      <c r="AQ342" s="170"/>
      <c r="AR342" s="170"/>
    </row>
    <row r="343" ht="12.75" customHeight="1">
      <c r="A343" s="170"/>
      <c r="B343" s="170"/>
      <c r="C343" s="140" t="str">
        <f t="shared" ref="C343:D343" si="297">C150</f>
        <v>Leicester</v>
      </c>
      <c r="D343" s="140" t="str">
        <f t="shared" si="297"/>
        <v>Man Utd</v>
      </c>
      <c r="E343" s="173">
        <f t="shared" ref="E343:AP343" si="298">IF(E$195&lt;=38,ROUND(SUMIFS($E150:$AP150,$E$2:$AP$2,"&lt;="&amp;E$195,$E$2:$AP$2,"&gt;="&amp;E$194),2),"")</f>
        <v>7.2</v>
      </c>
      <c r="F343" s="173">
        <f t="shared" si="298"/>
        <v>6.73</v>
      </c>
      <c r="G343" s="173">
        <f t="shared" si="298"/>
        <v>7.07</v>
      </c>
      <c r="H343" s="173">
        <f t="shared" si="298"/>
        <v>6.84</v>
      </c>
      <c r="I343" s="173">
        <f t="shared" si="298"/>
        <v>7.39</v>
      </c>
      <c r="J343" s="173">
        <f t="shared" si="298"/>
        <v>7.35</v>
      </c>
      <c r="K343" s="173">
        <f t="shared" si="298"/>
        <v>6.92</v>
      </c>
      <c r="L343" s="173">
        <f t="shared" si="298"/>
        <v>6.99</v>
      </c>
      <c r="M343" s="173">
        <f t="shared" si="298"/>
        <v>6.88</v>
      </c>
      <c r="N343" s="173">
        <f t="shared" si="298"/>
        <v>7.31</v>
      </c>
      <c r="O343" s="173">
        <f t="shared" si="298"/>
        <v>7.13</v>
      </c>
      <c r="P343" s="173">
        <f t="shared" si="298"/>
        <v>7.02</v>
      </c>
      <c r="Q343" s="173">
        <f t="shared" si="298"/>
        <v>7.13</v>
      </c>
      <c r="R343" s="173">
        <f t="shared" si="298"/>
        <v>7.33</v>
      </c>
      <c r="S343" s="173">
        <f t="shared" si="298"/>
        <v>7.25</v>
      </c>
      <c r="T343" s="173">
        <f t="shared" si="298"/>
        <v>6.89</v>
      </c>
      <c r="U343" s="173">
        <f t="shared" si="298"/>
        <v>6.6</v>
      </c>
      <c r="V343" s="173">
        <f t="shared" si="298"/>
        <v>6.68</v>
      </c>
      <c r="W343" s="173">
        <f t="shared" si="298"/>
        <v>6.56</v>
      </c>
      <c r="X343" s="173">
        <f t="shared" si="298"/>
        <v>6.13</v>
      </c>
      <c r="Y343" s="173">
        <f t="shared" si="298"/>
        <v>5.95</v>
      </c>
      <c r="Z343" s="173">
        <f t="shared" si="298"/>
        <v>6.19</v>
      </c>
      <c r="AA343" s="173">
        <f t="shared" si="298"/>
        <v>6.15</v>
      </c>
      <c r="AB343" s="173">
        <f t="shared" si="298"/>
        <v>6.23</v>
      </c>
      <c r="AC343" s="173">
        <f t="shared" si="298"/>
        <v>6.84</v>
      </c>
      <c r="AD343" s="173">
        <f t="shared" si="298"/>
        <v>6.64</v>
      </c>
      <c r="AE343" s="173">
        <f t="shared" si="298"/>
        <v>6.9</v>
      </c>
      <c r="AF343" s="173">
        <f t="shared" si="298"/>
        <v>6.9</v>
      </c>
      <c r="AG343" s="173">
        <f t="shared" si="298"/>
        <v>7.41</v>
      </c>
      <c r="AH343" s="173">
        <f t="shared" si="298"/>
        <v>7.21</v>
      </c>
      <c r="AI343" s="173">
        <f t="shared" si="298"/>
        <v>6.96</v>
      </c>
      <c r="AJ343" s="173">
        <f t="shared" si="298"/>
        <v>7.27</v>
      </c>
      <c r="AK343" s="173">
        <f t="shared" si="298"/>
        <v>7.14</v>
      </c>
      <c r="AL343" s="173" t="str">
        <f t="shared" si="298"/>
        <v/>
      </c>
      <c r="AM343" s="173" t="str">
        <f t="shared" si="298"/>
        <v/>
      </c>
      <c r="AN343" s="173" t="str">
        <f t="shared" si="298"/>
        <v/>
      </c>
      <c r="AO343" s="173" t="str">
        <f t="shared" si="298"/>
        <v/>
      </c>
      <c r="AP343" s="173" t="str">
        <f t="shared" si="298"/>
        <v/>
      </c>
      <c r="AQ343" s="170"/>
      <c r="AR343" s="170"/>
    </row>
    <row r="344" ht="12.75" customHeight="1">
      <c r="A344" s="170"/>
      <c r="B344" s="170"/>
      <c r="C344" s="140" t="str">
        <f t="shared" ref="C344:D344" si="299">C151</f>
        <v>Leicester</v>
      </c>
      <c r="D344" s="140" t="str">
        <f t="shared" si="299"/>
        <v>Newcastle</v>
      </c>
      <c r="E344" s="173">
        <f t="shared" ref="E344:AP344" si="300">IF(E$195&lt;=38,ROUND(SUMIFS($E151:$AP151,$E$2:$AP$2,"&lt;="&amp;E$195,$E$2:$AP$2,"&gt;="&amp;E$194),2),"")</f>
        <v>6.49</v>
      </c>
      <c r="F344" s="173">
        <f t="shared" si="300"/>
        <v>7.2</v>
      </c>
      <c r="G344" s="173">
        <f t="shared" si="300"/>
        <v>7.54</v>
      </c>
      <c r="H344" s="173">
        <f t="shared" si="300"/>
        <v>7.66</v>
      </c>
      <c r="I344" s="173">
        <f t="shared" si="300"/>
        <v>8.21</v>
      </c>
      <c r="J344" s="173">
        <f t="shared" si="300"/>
        <v>8.29</v>
      </c>
      <c r="K344" s="173">
        <f t="shared" si="300"/>
        <v>8.21</v>
      </c>
      <c r="L344" s="173">
        <f t="shared" si="300"/>
        <v>7.7</v>
      </c>
      <c r="M344" s="173">
        <f t="shared" si="300"/>
        <v>7.94</v>
      </c>
      <c r="N344" s="173">
        <f t="shared" si="300"/>
        <v>7.87</v>
      </c>
      <c r="O344" s="173">
        <f t="shared" si="300"/>
        <v>7.08</v>
      </c>
      <c r="P344" s="173">
        <f t="shared" si="300"/>
        <v>6.84</v>
      </c>
      <c r="Q344" s="173">
        <f t="shared" si="300"/>
        <v>7.1</v>
      </c>
      <c r="R344" s="173">
        <f t="shared" si="300"/>
        <v>6.63</v>
      </c>
      <c r="S344" s="173">
        <f t="shared" si="300"/>
        <v>6.2</v>
      </c>
      <c r="T344" s="173">
        <f t="shared" si="300"/>
        <v>5.99</v>
      </c>
      <c r="U344" s="173">
        <f t="shared" si="300"/>
        <v>6.31</v>
      </c>
      <c r="V344" s="173">
        <f t="shared" si="300"/>
        <v>6.42</v>
      </c>
      <c r="W344" s="173">
        <f t="shared" si="300"/>
        <v>5.45</v>
      </c>
      <c r="X344" s="173">
        <f t="shared" si="300"/>
        <v>5.69</v>
      </c>
      <c r="Y344" s="173">
        <f t="shared" si="300"/>
        <v>5.57</v>
      </c>
      <c r="Z344" s="173">
        <f t="shared" si="300"/>
        <v>6</v>
      </c>
      <c r="AA344" s="173">
        <f t="shared" si="300"/>
        <v>5.97</v>
      </c>
      <c r="AB344" s="173">
        <f t="shared" si="300"/>
        <v>6.01</v>
      </c>
      <c r="AC344" s="173">
        <f t="shared" si="300"/>
        <v>6.98</v>
      </c>
      <c r="AD344" s="173">
        <f t="shared" si="300"/>
        <v>7.41</v>
      </c>
      <c r="AE344" s="173">
        <f t="shared" si="300"/>
        <v>7.53</v>
      </c>
      <c r="AF344" s="173">
        <f t="shared" si="300"/>
        <v>7.33</v>
      </c>
      <c r="AG344" s="173">
        <f t="shared" si="300"/>
        <v>7.37</v>
      </c>
      <c r="AH344" s="173">
        <f t="shared" si="300"/>
        <v>7.33</v>
      </c>
      <c r="AI344" s="173">
        <f t="shared" si="300"/>
        <v>7.07</v>
      </c>
      <c r="AJ344" s="173">
        <f t="shared" si="300"/>
        <v>6.99</v>
      </c>
      <c r="AK344" s="173">
        <f t="shared" si="300"/>
        <v>6.82</v>
      </c>
      <c r="AL344" s="173" t="str">
        <f t="shared" si="300"/>
        <v/>
      </c>
      <c r="AM344" s="173" t="str">
        <f t="shared" si="300"/>
        <v/>
      </c>
      <c r="AN344" s="173" t="str">
        <f t="shared" si="300"/>
        <v/>
      </c>
      <c r="AO344" s="173" t="str">
        <f t="shared" si="300"/>
        <v/>
      </c>
      <c r="AP344" s="173" t="str">
        <f t="shared" si="300"/>
        <v/>
      </c>
      <c r="AQ344" s="170"/>
      <c r="AR344" s="170"/>
    </row>
    <row r="345" ht="12.75" customHeight="1">
      <c r="A345" s="170"/>
      <c r="B345" s="170"/>
      <c r="C345" s="140" t="str">
        <f t="shared" ref="C345:D345" si="301">C152</f>
        <v>Leicester</v>
      </c>
      <c r="D345" s="140" t="str">
        <f t="shared" si="301"/>
        <v>Southampton</v>
      </c>
      <c r="E345" s="173">
        <f t="shared" ref="E345:AP345" si="302">IF(E$195&lt;=38,ROUND(SUMIFS($E152:$AP152,$E$2:$AP$2,"&lt;="&amp;E$195,$E$2:$AP$2,"&gt;="&amp;E$194),2),"")</f>
        <v>7</v>
      </c>
      <c r="F345" s="173">
        <f t="shared" si="302"/>
        <v>7.24</v>
      </c>
      <c r="G345" s="173">
        <f t="shared" si="302"/>
        <v>7.58</v>
      </c>
      <c r="H345" s="173">
        <f t="shared" si="302"/>
        <v>7.27</v>
      </c>
      <c r="I345" s="173">
        <f t="shared" si="302"/>
        <v>7.82</v>
      </c>
      <c r="J345" s="173">
        <f t="shared" si="302"/>
        <v>7.62</v>
      </c>
      <c r="K345" s="173">
        <f t="shared" si="302"/>
        <v>7.62</v>
      </c>
      <c r="L345" s="173">
        <f t="shared" si="302"/>
        <v>7.56</v>
      </c>
      <c r="M345" s="173">
        <f t="shared" si="302"/>
        <v>7.44</v>
      </c>
      <c r="N345" s="173">
        <f t="shared" si="302"/>
        <v>7.3</v>
      </c>
      <c r="O345" s="173">
        <f t="shared" si="302"/>
        <v>6.63</v>
      </c>
      <c r="P345" s="173">
        <f t="shared" si="302"/>
        <v>6.87</v>
      </c>
      <c r="Q345" s="173">
        <f t="shared" si="302"/>
        <v>6.56</v>
      </c>
      <c r="R345" s="173">
        <f t="shared" si="302"/>
        <v>7.17</v>
      </c>
      <c r="S345" s="173">
        <f t="shared" si="302"/>
        <v>7.04</v>
      </c>
      <c r="T345" s="173">
        <f t="shared" si="302"/>
        <v>6.86</v>
      </c>
      <c r="U345" s="173">
        <f t="shared" si="302"/>
        <v>7.06</v>
      </c>
      <c r="V345" s="173">
        <f t="shared" si="302"/>
        <v>7.26</v>
      </c>
      <c r="W345" s="173">
        <f t="shared" si="302"/>
        <v>7.38</v>
      </c>
      <c r="X345" s="173">
        <f t="shared" si="302"/>
        <v>6.47</v>
      </c>
      <c r="Y345" s="173">
        <f t="shared" si="302"/>
        <v>6.47</v>
      </c>
      <c r="Z345" s="173">
        <f t="shared" si="302"/>
        <v>6.71</v>
      </c>
      <c r="AA345" s="173">
        <f t="shared" si="302"/>
        <v>7.01</v>
      </c>
      <c r="AB345" s="173">
        <f t="shared" si="302"/>
        <v>6.81</v>
      </c>
      <c r="AC345" s="173">
        <f t="shared" si="302"/>
        <v>7.19</v>
      </c>
      <c r="AD345" s="173">
        <f t="shared" si="302"/>
        <v>7.66</v>
      </c>
      <c r="AE345" s="173">
        <f t="shared" si="302"/>
        <v>7.71</v>
      </c>
      <c r="AF345" s="173">
        <f t="shared" si="302"/>
        <v>7.71</v>
      </c>
      <c r="AG345" s="173">
        <f t="shared" si="302"/>
        <v>7.41</v>
      </c>
      <c r="AH345" s="173">
        <f t="shared" si="302"/>
        <v>7.21</v>
      </c>
      <c r="AI345" s="173">
        <f t="shared" si="302"/>
        <v>6.95</v>
      </c>
      <c r="AJ345" s="173">
        <f t="shared" si="302"/>
        <v>6.76</v>
      </c>
      <c r="AK345" s="173">
        <f t="shared" si="302"/>
        <v>6.84</v>
      </c>
      <c r="AL345" s="173" t="str">
        <f t="shared" si="302"/>
        <v/>
      </c>
      <c r="AM345" s="173" t="str">
        <f t="shared" si="302"/>
        <v/>
      </c>
      <c r="AN345" s="173" t="str">
        <f t="shared" si="302"/>
        <v/>
      </c>
      <c r="AO345" s="173" t="str">
        <f t="shared" si="302"/>
        <v/>
      </c>
      <c r="AP345" s="173" t="str">
        <f t="shared" si="302"/>
        <v/>
      </c>
      <c r="AQ345" s="170"/>
      <c r="AR345" s="170"/>
    </row>
    <row r="346" ht="12.75" customHeight="1">
      <c r="A346" s="170"/>
      <c r="B346" s="170"/>
      <c r="C346" s="140" t="str">
        <f t="shared" ref="C346:D346" si="303">C153</f>
        <v>Leicester</v>
      </c>
      <c r="D346" s="140" t="str">
        <f t="shared" si="303"/>
        <v>Tottenham</v>
      </c>
      <c r="E346" s="173">
        <f t="shared" ref="E346:AP346" si="304">IF(E$195&lt;=38,ROUND(SUMIFS($E153:$AP153,$E$2:$AP$2,"&lt;="&amp;E$195,$E$2:$AP$2,"&gt;="&amp;E$194),2),"")</f>
        <v>6.86</v>
      </c>
      <c r="F346" s="173">
        <f t="shared" si="304"/>
        <v>7.17</v>
      </c>
      <c r="G346" s="173">
        <f t="shared" si="304"/>
        <v>7.11</v>
      </c>
      <c r="H346" s="173">
        <f t="shared" si="304"/>
        <v>7.11</v>
      </c>
      <c r="I346" s="173">
        <f t="shared" si="304"/>
        <v>7.54</v>
      </c>
      <c r="J346" s="173">
        <f t="shared" si="304"/>
        <v>7.47</v>
      </c>
      <c r="K346" s="173">
        <f t="shared" si="304"/>
        <v>7.23</v>
      </c>
      <c r="L346" s="173">
        <f t="shared" si="304"/>
        <v>7.23</v>
      </c>
      <c r="M346" s="173">
        <f t="shared" si="304"/>
        <v>7.11</v>
      </c>
      <c r="N346" s="173">
        <f t="shared" si="304"/>
        <v>7.27</v>
      </c>
      <c r="O346" s="173">
        <f t="shared" si="304"/>
        <v>6.48</v>
      </c>
      <c r="P346" s="173">
        <f t="shared" si="304"/>
        <v>6.44</v>
      </c>
      <c r="Q346" s="173">
        <f t="shared" si="304"/>
        <v>6.25</v>
      </c>
      <c r="R346" s="173">
        <f t="shared" si="304"/>
        <v>6.48</v>
      </c>
      <c r="S346" s="173">
        <f t="shared" si="304"/>
        <v>6.36</v>
      </c>
      <c r="T346" s="173">
        <f t="shared" si="304"/>
        <v>6.16</v>
      </c>
      <c r="U346" s="173">
        <f t="shared" si="304"/>
        <v>6.47</v>
      </c>
      <c r="V346" s="173">
        <f t="shared" si="304"/>
        <v>6.51</v>
      </c>
      <c r="W346" s="173">
        <f t="shared" si="304"/>
        <v>6.94</v>
      </c>
      <c r="X346" s="173">
        <f t="shared" si="304"/>
        <v>6.9</v>
      </c>
      <c r="Y346" s="173">
        <f t="shared" si="304"/>
        <v>7.23</v>
      </c>
      <c r="Z346" s="173">
        <f t="shared" si="304"/>
        <v>7.35</v>
      </c>
      <c r="AA346" s="173">
        <f t="shared" si="304"/>
        <v>7.31</v>
      </c>
      <c r="AB346" s="173">
        <f t="shared" si="304"/>
        <v>7.43</v>
      </c>
      <c r="AC346" s="173">
        <f t="shared" si="304"/>
        <v>7.61</v>
      </c>
      <c r="AD346" s="173">
        <f t="shared" si="304"/>
        <v>7.53</v>
      </c>
      <c r="AE346" s="173">
        <f t="shared" si="304"/>
        <v>7.25</v>
      </c>
      <c r="AF346" s="173">
        <f t="shared" si="304"/>
        <v>7.29</v>
      </c>
      <c r="AG346" s="173">
        <f t="shared" si="304"/>
        <v>7.45</v>
      </c>
      <c r="AH346" s="173">
        <f t="shared" si="304"/>
        <v>7.25</v>
      </c>
      <c r="AI346" s="173">
        <f t="shared" si="304"/>
        <v>7.43</v>
      </c>
      <c r="AJ346" s="173">
        <f t="shared" si="304"/>
        <v>7.5</v>
      </c>
      <c r="AK346" s="173">
        <f t="shared" si="304"/>
        <v>7.7</v>
      </c>
      <c r="AL346" s="173" t="str">
        <f t="shared" si="304"/>
        <v/>
      </c>
      <c r="AM346" s="173" t="str">
        <f t="shared" si="304"/>
        <v/>
      </c>
      <c r="AN346" s="173" t="str">
        <f t="shared" si="304"/>
        <v/>
      </c>
      <c r="AO346" s="173" t="str">
        <f t="shared" si="304"/>
        <v/>
      </c>
      <c r="AP346" s="173" t="str">
        <f t="shared" si="304"/>
        <v/>
      </c>
      <c r="AQ346" s="170"/>
      <c r="AR346" s="170"/>
    </row>
    <row r="347" ht="12.75" customHeight="1">
      <c r="A347" s="170"/>
      <c r="B347" s="170"/>
      <c r="C347" s="140" t="str">
        <f t="shared" ref="C347:D347" si="305">C154</f>
        <v>Leicester</v>
      </c>
      <c r="D347" s="140" t="str">
        <f t="shared" si="305"/>
        <v>Watford</v>
      </c>
      <c r="E347" s="173">
        <f t="shared" ref="E347:AP347" si="306">IF(E$195&lt;=38,ROUND(SUMIFS($E154:$AP154,$E$2:$AP$2,"&lt;="&amp;E$195,$E$2:$AP$2,"&gt;="&amp;E$194),2),"")</f>
        <v>6.88</v>
      </c>
      <c r="F347" s="173">
        <f t="shared" si="306"/>
        <v>6.53</v>
      </c>
      <c r="G347" s="173">
        <f t="shared" si="306"/>
        <v>6.88</v>
      </c>
      <c r="H347" s="173">
        <f t="shared" si="306"/>
        <v>6.88</v>
      </c>
      <c r="I347" s="173">
        <f t="shared" si="306"/>
        <v>7.43</v>
      </c>
      <c r="J347" s="173">
        <f t="shared" si="306"/>
        <v>7.23</v>
      </c>
      <c r="K347" s="173">
        <f t="shared" si="306"/>
        <v>6.95</v>
      </c>
      <c r="L347" s="173">
        <f t="shared" si="306"/>
        <v>7.27</v>
      </c>
      <c r="M347" s="173">
        <f t="shared" si="306"/>
        <v>7.15</v>
      </c>
      <c r="N347" s="173">
        <f t="shared" si="306"/>
        <v>7.09</v>
      </c>
      <c r="O347" s="173">
        <f t="shared" si="306"/>
        <v>6.3</v>
      </c>
      <c r="P347" s="173">
        <f t="shared" si="306"/>
        <v>6.49</v>
      </c>
      <c r="Q347" s="173">
        <f t="shared" si="306"/>
        <v>6.49</v>
      </c>
      <c r="R347" s="173">
        <f t="shared" si="306"/>
        <v>6.26</v>
      </c>
      <c r="S347" s="173">
        <f t="shared" si="306"/>
        <v>6.14</v>
      </c>
      <c r="T347" s="173">
        <f t="shared" si="306"/>
        <v>6.28</v>
      </c>
      <c r="U347" s="173">
        <f t="shared" si="306"/>
        <v>6.59</v>
      </c>
      <c r="V347" s="173">
        <f t="shared" si="306"/>
        <v>6.52</v>
      </c>
      <c r="W347" s="173">
        <f t="shared" si="306"/>
        <v>6.13</v>
      </c>
      <c r="X347" s="173">
        <f t="shared" si="306"/>
        <v>6.25</v>
      </c>
      <c r="Y347" s="173">
        <f t="shared" si="306"/>
        <v>6.48</v>
      </c>
      <c r="Z347" s="173">
        <f t="shared" si="306"/>
        <v>6.41</v>
      </c>
      <c r="AA347" s="173">
        <f t="shared" si="306"/>
        <v>6.37</v>
      </c>
      <c r="AB347" s="173">
        <f t="shared" si="306"/>
        <v>6.76</v>
      </c>
      <c r="AC347" s="173">
        <f t="shared" si="306"/>
        <v>7.61</v>
      </c>
      <c r="AD347" s="173">
        <f t="shared" si="306"/>
        <v>7.8</v>
      </c>
      <c r="AE347" s="173">
        <f t="shared" si="306"/>
        <v>7.61</v>
      </c>
      <c r="AF347" s="173">
        <f t="shared" si="306"/>
        <v>7.98</v>
      </c>
      <c r="AG347" s="173">
        <f t="shared" si="306"/>
        <v>8.06</v>
      </c>
      <c r="AH347" s="173">
        <f t="shared" si="306"/>
        <v>7.59</v>
      </c>
      <c r="AI347" s="173">
        <f t="shared" si="306"/>
        <v>7.33</v>
      </c>
      <c r="AJ347" s="173">
        <f t="shared" si="306"/>
        <v>6.78</v>
      </c>
      <c r="AK347" s="173">
        <f t="shared" si="306"/>
        <v>7.21</v>
      </c>
      <c r="AL347" s="173" t="str">
        <f t="shared" si="306"/>
        <v/>
      </c>
      <c r="AM347" s="173" t="str">
        <f t="shared" si="306"/>
        <v/>
      </c>
      <c r="AN347" s="173" t="str">
        <f t="shared" si="306"/>
        <v/>
      </c>
      <c r="AO347" s="173" t="str">
        <f t="shared" si="306"/>
        <v/>
      </c>
      <c r="AP347" s="173" t="str">
        <f t="shared" si="306"/>
        <v/>
      </c>
      <c r="AQ347" s="170"/>
      <c r="AR347" s="170"/>
    </row>
    <row r="348" ht="12.75" customHeight="1">
      <c r="A348" s="170"/>
      <c r="B348" s="170"/>
      <c r="C348" s="140" t="str">
        <f t="shared" ref="C348:D348" si="307">C155</f>
        <v>Leicester</v>
      </c>
      <c r="D348" s="140" t="str">
        <f t="shared" si="307"/>
        <v>West Ham</v>
      </c>
      <c r="E348" s="173">
        <f t="shared" ref="E348:AP348" si="308">IF(E$195&lt;=38,ROUND(SUMIFS($E155:$AP155,$E$2:$AP$2,"&lt;="&amp;E$195,$E$2:$AP$2,"&gt;="&amp;E$194),2),"")</f>
        <v>6.21</v>
      </c>
      <c r="F348" s="173">
        <f t="shared" si="308"/>
        <v>6.56</v>
      </c>
      <c r="G348" s="173">
        <f t="shared" si="308"/>
        <v>6.76</v>
      </c>
      <c r="H348" s="173">
        <f t="shared" si="308"/>
        <v>6.52</v>
      </c>
      <c r="I348" s="173">
        <f t="shared" si="308"/>
        <v>7.07</v>
      </c>
      <c r="J348" s="173">
        <f t="shared" si="308"/>
        <v>6.87</v>
      </c>
      <c r="K348" s="173">
        <f t="shared" si="308"/>
        <v>6.56</v>
      </c>
      <c r="L348" s="173">
        <f t="shared" si="308"/>
        <v>6.79</v>
      </c>
      <c r="M348" s="173">
        <f t="shared" si="308"/>
        <v>6.68</v>
      </c>
      <c r="N348" s="173">
        <f t="shared" si="308"/>
        <v>7.06</v>
      </c>
      <c r="O348" s="173">
        <f t="shared" si="308"/>
        <v>6.51</v>
      </c>
      <c r="P348" s="173">
        <f t="shared" si="308"/>
        <v>6.59</v>
      </c>
      <c r="Q348" s="173">
        <f t="shared" si="308"/>
        <v>6.91</v>
      </c>
      <c r="R348" s="173">
        <f t="shared" si="308"/>
        <v>6.95</v>
      </c>
      <c r="S348" s="173">
        <f t="shared" si="308"/>
        <v>6.82</v>
      </c>
      <c r="T348" s="173">
        <f t="shared" si="308"/>
        <v>6.79</v>
      </c>
      <c r="U348" s="173">
        <f t="shared" si="308"/>
        <v>6.91</v>
      </c>
      <c r="V348" s="173">
        <f t="shared" si="308"/>
        <v>7.03</v>
      </c>
      <c r="W348" s="173">
        <f t="shared" si="308"/>
        <v>6.83</v>
      </c>
      <c r="X348" s="173">
        <f t="shared" si="308"/>
        <v>6.91</v>
      </c>
      <c r="Y348" s="173">
        <f t="shared" si="308"/>
        <v>6.8</v>
      </c>
      <c r="Z348" s="173">
        <f t="shared" si="308"/>
        <v>7.13</v>
      </c>
      <c r="AA348" s="173">
        <f t="shared" si="308"/>
        <v>7.06</v>
      </c>
      <c r="AB348" s="173">
        <f t="shared" si="308"/>
        <v>7.1</v>
      </c>
      <c r="AC348" s="173">
        <f t="shared" si="308"/>
        <v>7.47</v>
      </c>
      <c r="AD348" s="173">
        <f t="shared" si="308"/>
        <v>7.67</v>
      </c>
      <c r="AE348" s="173">
        <f t="shared" si="308"/>
        <v>8.02</v>
      </c>
      <c r="AF348" s="173">
        <f t="shared" si="308"/>
        <v>7.53</v>
      </c>
      <c r="AG348" s="173">
        <f t="shared" si="308"/>
        <v>7.57</v>
      </c>
      <c r="AH348" s="173">
        <f t="shared" si="308"/>
        <v>7.84</v>
      </c>
      <c r="AI348" s="173">
        <f t="shared" si="308"/>
        <v>7.58</v>
      </c>
      <c r="AJ348" s="173">
        <f t="shared" si="308"/>
        <v>7.47</v>
      </c>
      <c r="AK348" s="173">
        <f t="shared" si="308"/>
        <v>7.27</v>
      </c>
      <c r="AL348" s="173" t="str">
        <f t="shared" si="308"/>
        <v/>
      </c>
      <c r="AM348" s="173" t="str">
        <f t="shared" si="308"/>
        <v/>
      </c>
      <c r="AN348" s="173" t="str">
        <f t="shared" si="308"/>
        <v/>
      </c>
      <c r="AO348" s="173" t="str">
        <f t="shared" si="308"/>
        <v/>
      </c>
      <c r="AP348" s="173" t="str">
        <f t="shared" si="308"/>
        <v/>
      </c>
      <c r="AQ348" s="170"/>
      <c r="AR348" s="170"/>
    </row>
    <row r="349" ht="12.75" customHeight="1">
      <c r="A349" s="170"/>
      <c r="B349" s="170"/>
      <c r="C349" s="140" t="str">
        <f t="shared" ref="C349:D349" si="309">C156</f>
        <v>Leicester</v>
      </c>
      <c r="D349" s="140" t="str">
        <f t="shared" si="309"/>
        <v>Wolves</v>
      </c>
      <c r="E349" s="173">
        <f t="shared" ref="E349:AP349" si="310">IF(E$195&lt;=38,ROUND(SUMIFS($E156:$AP156,$E$2:$AP$2,"&lt;="&amp;E$195,$E$2:$AP$2,"&gt;="&amp;E$194),2),"")</f>
        <v>7.08</v>
      </c>
      <c r="F349" s="173">
        <f t="shared" si="310"/>
        <v>6.84</v>
      </c>
      <c r="G349" s="173">
        <f t="shared" si="310"/>
        <v>7.19</v>
      </c>
      <c r="H349" s="173">
        <f t="shared" si="310"/>
        <v>7.47</v>
      </c>
      <c r="I349" s="173">
        <f t="shared" si="310"/>
        <v>8.02</v>
      </c>
      <c r="J349" s="173">
        <f t="shared" si="310"/>
        <v>7.82</v>
      </c>
      <c r="K349" s="173">
        <f t="shared" si="310"/>
        <v>7.38</v>
      </c>
      <c r="L349" s="173">
        <f t="shared" si="310"/>
        <v>7.5</v>
      </c>
      <c r="M349" s="173">
        <f t="shared" si="310"/>
        <v>7.38</v>
      </c>
      <c r="N349" s="173">
        <f t="shared" si="310"/>
        <v>7.13</v>
      </c>
      <c r="O349" s="173">
        <f t="shared" si="310"/>
        <v>6.26</v>
      </c>
      <c r="P349" s="173">
        <f t="shared" si="310"/>
        <v>6.5</v>
      </c>
      <c r="Q349" s="173">
        <f t="shared" si="310"/>
        <v>6.74</v>
      </c>
      <c r="R349" s="173">
        <f t="shared" si="310"/>
        <v>6.48</v>
      </c>
      <c r="S349" s="173">
        <f t="shared" si="310"/>
        <v>6.35</v>
      </c>
      <c r="T349" s="173">
        <f t="shared" si="310"/>
        <v>6.41</v>
      </c>
      <c r="U349" s="173">
        <f t="shared" si="310"/>
        <v>6.81</v>
      </c>
      <c r="V349" s="173">
        <f t="shared" si="310"/>
        <v>7.08</v>
      </c>
      <c r="W349" s="173">
        <f t="shared" si="310"/>
        <v>7.63</v>
      </c>
      <c r="X349" s="173">
        <f t="shared" si="310"/>
        <v>7.46</v>
      </c>
      <c r="Y349" s="173">
        <f t="shared" si="310"/>
        <v>7.47</v>
      </c>
      <c r="Z349" s="173">
        <f t="shared" si="310"/>
        <v>7.54</v>
      </c>
      <c r="AA349" s="173">
        <f t="shared" si="310"/>
        <v>7.5</v>
      </c>
      <c r="AB349" s="173">
        <f t="shared" si="310"/>
        <v>7.23</v>
      </c>
      <c r="AC349" s="173">
        <f t="shared" si="310"/>
        <v>7.06</v>
      </c>
      <c r="AD349" s="173">
        <f t="shared" si="310"/>
        <v>7.41</v>
      </c>
      <c r="AE349" s="173">
        <f t="shared" si="310"/>
        <v>7.45</v>
      </c>
      <c r="AF349" s="173">
        <f t="shared" si="310"/>
        <v>7.25</v>
      </c>
      <c r="AG349" s="173">
        <f t="shared" si="310"/>
        <v>7.29</v>
      </c>
      <c r="AH349" s="173">
        <f t="shared" si="310"/>
        <v>7.21</v>
      </c>
      <c r="AI349" s="173">
        <f t="shared" si="310"/>
        <v>6.95</v>
      </c>
      <c r="AJ349" s="173">
        <f t="shared" si="310"/>
        <v>7.21</v>
      </c>
      <c r="AK349" s="173">
        <f t="shared" si="310"/>
        <v>6.86</v>
      </c>
      <c r="AL349" s="173" t="str">
        <f t="shared" si="310"/>
        <v/>
      </c>
      <c r="AM349" s="173" t="str">
        <f t="shared" si="310"/>
        <v/>
      </c>
      <c r="AN349" s="173" t="str">
        <f t="shared" si="310"/>
        <v/>
      </c>
      <c r="AO349" s="173" t="str">
        <f t="shared" si="310"/>
        <v/>
      </c>
      <c r="AP349" s="173" t="str">
        <f t="shared" si="310"/>
        <v/>
      </c>
      <c r="AQ349" s="170"/>
      <c r="AR349" s="170"/>
    </row>
    <row r="350" ht="12.75" customHeight="1">
      <c r="A350" s="170"/>
      <c r="B350" s="170"/>
      <c r="C350" s="140" t="str">
        <f t="shared" ref="C350:D350" si="311">C157</f>
        <v>Liverpool</v>
      </c>
      <c r="D350" s="140" t="str">
        <f t="shared" si="311"/>
        <v>Man City</v>
      </c>
      <c r="E350" s="173">
        <f t="shared" ref="E350:AP350" si="312">IF(E$195&lt;=38,ROUND(SUMIFS($E157:$AP157,$E$2:$AP$2,"&lt;="&amp;E$195,$E$2:$AP$2,"&gt;="&amp;E$194),2),"")</f>
        <v>7.92</v>
      </c>
      <c r="F350" s="173">
        <f t="shared" si="312"/>
        <v>7.41</v>
      </c>
      <c r="G350" s="173">
        <f t="shared" si="312"/>
        <v>6.62</v>
      </c>
      <c r="H350" s="173">
        <f t="shared" si="312"/>
        <v>6.47</v>
      </c>
      <c r="I350" s="173">
        <f t="shared" si="312"/>
        <v>6.46</v>
      </c>
      <c r="J350" s="173">
        <f t="shared" si="312"/>
        <v>6.16</v>
      </c>
      <c r="K350" s="173">
        <f t="shared" si="312"/>
        <v>6.46</v>
      </c>
      <c r="L350" s="173">
        <f t="shared" si="312"/>
        <v>6.54</v>
      </c>
      <c r="M350" s="173">
        <f t="shared" si="312"/>
        <v>7.44</v>
      </c>
      <c r="N350" s="173">
        <f t="shared" si="312"/>
        <v>7.68</v>
      </c>
      <c r="O350" s="173">
        <f t="shared" si="312"/>
        <v>7.68</v>
      </c>
      <c r="P350" s="173">
        <f t="shared" si="312"/>
        <v>7.92</v>
      </c>
      <c r="Q350" s="173">
        <f t="shared" si="312"/>
        <v>7.55</v>
      </c>
      <c r="R350" s="173">
        <f t="shared" si="312"/>
        <v>7.51</v>
      </c>
      <c r="S350" s="173">
        <f t="shared" si="312"/>
        <v>7.31</v>
      </c>
      <c r="T350" s="173">
        <f t="shared" si="312"/>
        <v>7.19</v>
      </c>
      <c r="U350" s="173">
        <f t="shared" si="312"/>
        <v>7.08</v>
      </c>
      <c r="V350" s="173">
        <f t="shared" si="312"/>
        <v>6.77</v>
      </c>
      <c r="W350" s="173">
        <f t="shared" si="312"/>
        <v>7.16</v>
      </c>
      <c r="X350" s="173">
        <f t="shared" si="312"/>
        <v>7.2</v>
      </c>
      <c r="Y350" s="173">
        <f t="shared" si="312"/>
        <v>7.2</v>
      </c>
      <c r="Z350" s="173">
        <f t="shared" si="312"/>
        <v>6.96</v>
      </c>
      <c r="AA350" s="173">
        <f t="shared" si="312"/>
        <v>7.54</v>
      </c>
      <c r="AB350" s="173">
        <f t="shared" si="312"/>
        <v>7.62</v>
      </c>
      <c r="AC350" s="173">
        <f t="shared" si="312"/>
        <v>7.43</v>
      </c>
      <c r="AD350" s="173">
        <f t="shared" si="312"/>
        <v>7.25</v>
      </c>
      <c r="AE350" s="173">
        <f t="shared" si="312"/>
        <v>7.07</v>
      </c>
      <c r="AF350" s="173">
        <f t="shared" si="312"/>
        <v>7.38</v>
      </c>
      <c r="AG350" s="173">
        <f t="shared" si="312"/>
        <v>6.79</v>
      </c>
      <c r="AH350" s="173">
        <f t="shared" si="312"/>
        <v>6.59</v>
      </c>
      <c r="AI350" s="173">
        <f t="shared" si="312"/>
        <v>6.59</v>
      </c>
      <c r="AJ350" s="173">
        <f t="shared" si="312"/>
        <v>7.04</v>
      </c>
      <c r="AK350" s="173">
        <f t="shared" si="312"/>
        <v>7.07</v>
      </c>
      <c r="AL350" s="173" t="str">
        <f t="shared" si="312"/>
        <v/>
      </c>
      <c r="AM350" s="173" t="str">
        <f t="shared" si="312"/>
        <v/>
      </c>
      <c r="AN350" s="173" t="str">
        <f t="shared" si="312"/>
        <v/>
      </c>
      <c r="AO350" s="173" t="str">
        <f t="shared" si="312"/>
        <v/>
      </c>
      <c r="AP350" s="173" t="str">
        <f t="shared" si="312"/>
        <v/>
      </c>
      <c r="AQ350" s="170"/>
      <c r="AR350" s="170"/>
    </row>
    <row r="351" ht="12.75" customHeight="1">
      <c r="A351" s="170"/>
      <c r="B351" s="170"/>
      <c r="C351" s="140" t="str">
        <f t="shared" ref="C351:D351" si="313">C158</f>
        <v>Liverpool</v>
      </c>
      <c r="D351" s="140" t="str">
        <f t="shared" si="313"/>
        <v>Man Utd</v>
      </c>
      <c r="E351" s="173">
        <f t="shared" ref="E351:AP351" si="314">IF(E$195&lt;=38,ROUND(SUMIFS($E158:$AP158,$E$2:$AP$2,"&lt;="&amp;E$195,$E$2:$AP$2,"&gt;="&amp;E$194),2),"")</f>
        <v>7.11</v>
      </c>
      <c r="F351" s="173">
        <f t="shared" si="314"/>
        <v>6.48</v>
      </c>
      <c r="G351" s="173">
        <f t="shared" si="314"/>
        <v>6.6</v>
      </c>
      <c r="H351" s="173">
        <f t="shared" si="314"/>
        <v>6.44</v>
      </c>
      <c r="I351" s="173">
        <f t="shared" si="314"/>
        <v>6.99</v>
      </c>
      <c r="J351" s="173">
        <f t="shared" si="314"/>
        <v>6.95</v>
      </c>
      <c r="K351" s="173">
        <f t="shared" si="314"/>
        <v>7.25</v>
      </c>
      <c r="L351" s="173">
        <f t="shared" si="314"/>
        <v>7.45</v>
      </c>
      <c r="M351" s="173">
        <f t="shared" si="314"/>
        <v>7.68</v>
      </c>
      <c r="N351" s="173">
        <f t="shared" si="314"/>
        <v>7.92</v>
      </c>
      <c r="O351" s="173">
        <f t="shared" si="314"/>
        <v>7.98</v>
      </c>
      <c r="P351" s="173">
        <f t="shared" si="314"/>
        <v>7.55</v>
      </c>
      <c r="Q351" s="173">
        <f t="shared" si="314"/>
        <v>7.17</v>
      </c>
      <c r="R351" s="173">
        <f t="shared" si="314"/>
        <v>7.25</v>
      </c>
      <c r="S351" s="173">
        <f t="shared" si="314"/>
        <v>7.06</v>
      </c>
      <c r="T351" s="173">
        <f t="shared" si="314"/>
        <v>6.51</v>
      </c>
      <c r="U351" s="173">
        <f t="shared" si="314"/>
        <v>6.01</v>
      </c>
      <c r="V351" s="173">
        <f t="shared" si="314"/>
        <v>6.41</v>
      </c>
      <c r="W351" s="173">
        <f t="shared" si="314"/>
        <v>6.8</v>
      </c>
      <c r="X351" s="173">
        <f t="shared" si="314"/>
        <v>6.52</v>
      </c>
      <c r="Y351" s="173">
        <f t="shared" si="314"/>
        <v>6.52</v>
      </c>
      <c r="Z351" s="173">
        <f t="shared" si="314"/>
        <v>6.95</v>
      </c>
      <c r="AA351" s="173">
        <f t="shared" si="314"/>
        <v>7.27</v>
      </c>
      <c r="AB351" s="173">
        <f t="shared" si="314"/>
        <v>7.31</v>
      </c>
      <c r="AC351" s="173">
        <f t="shared" si="314"/>
        <v>6.68</v>
      </c>
      <c r="AD351" s="173">
        <f t="shared" si="314"/>
        <v>6.7</v>
      </c>
      <c r="AE351" s="173">
        <f t="shared" si="314"/>
        <v>6.78</v>
      </c>
      <c r="AF351" s="173">
        <f t="shared" si="314"/>
        <v>6.78</v>
      </c>
      <c r="AG351" s="173">
        <f t="shared" si="314"/>
        <v>7.13</v>
      </c>
      <c r="AH351" s="173">
        <f t="shared" si="314"/>
        <v>6.93</v>
      </c>
      <c r="AI351" s="173">
        <f t="shared" si="314"/>
        <v>7.36</v>
      </c>
      <c r="AJ351" s="173">
        <f t="shared" si="314"/>
        <v>7.31</v>
      </c>
      <c r="AK351" s="173">
        <f t="shared" si="314"/>
        <v>7.18</v>
      </c>
      <c r="AL351" s="173" t="str">
        <f t="shared" si="314"/>
        <v/>
      </c>
      <c r="AM351" s="173" t="str">
        <f t="shared" si="314"/>
        <v/>
      </c>
      <c r="AN351" s="173" t="str">
        <f t="shared" si="314"/>
        <v/>
      </c>
      <c r="AO351" s="173" t="str">
        <f t="shared" si="314"/>
        <v/>
      </c>
      <c r="AP351" s="173" t="str">
        <f t="shared" si="314"/>
        <v/>
      </c>
      <c r="AQ351" s="170"/>
      <c r="AR351" s="170"/>
    </row>
    <row r="352" ht="12.75" customHeight="1">
      <c r="A352" s="170"/>
      <c r="B352" s="170"/>
      <c r="C352" s="140" t="str">
        <f t="shared" ref="C352:D352" si="315">C159</f>
        <v>Liverpool</v>
      </c>
      <c r="D352" s="140" t="str">
        <f t="shared" si="315"/>
        <v>Newcastle</v>
      </c>
      <c r="E352" s="173">
        <f t="shared" ref="E352:AP352" si="316">IF(E$195&lt;=38,ROUND(SUMIFS($E159:$AP159,$E$2:$AP$2,"&lt;="&amp;E$195,$E$2:$AP$2,"&gt;="&amp;E$194),2),"")</f>
        <v>7.11</v>
      </c>
      <c r="F352" s="173">
        <f t="shared" si="316"/>
        <v>6.95</v>
      </c>
      <c r="G352" s="173">
        <f t="shared" si="316"/>
        <v>6.4</v>
      </c>
      <c r="H352" s="173">
        <f t="shared" si="316"/>
        <v>6.4</v>
      </c>
      <c r="I352" s="173">
        <f t="shared" si="316"/>
        <v>6.71</v>
      </c>
      <c r="J352" s="173">
        <f t="shared" si="316"/>
        <v>6.79</v>
      </c>
      <c r="K352" s="173">
        <f t="shared" si="316"/>
        <v>7.09</v>
      </c>
      <c r="L352" s="173">
        <f t="shared" si="316"/>
        <v>6.81</v>
      </c>
      <c r="M352" s="173">
        <f t="shared" si="316"/>
        <v>7.95</v>
      </c>
      <c r="N352" s="173">
        <f t="shared" si="316"/>
        <v>7.88</v>
      </c>
      <c r="O352" s="173">
        <f t="shared" si="316"/>
        <v>7.89</v>
      </c>
      <c r="P352" s="173">
        <f t="shared" si="316"/>
        <v>7.57</v>
      </c>
      <c r="Q352" s="173">
        <f t="shared" si="316"/>
        <v>7.57</v>
      </c>
      <c r="R352" s="173">
        <f t="shared" si="316"/>
        <v>7.53</v>
      </c>
      <c r="S352" s="173">
        <f t="shared" si="316"/>
        <v>7.1</v>
      </c>
      <c r="T352" s="173">
        <f t="shared" si="316"/>
        <v>6.78</v>
      </c>
      <c r="U352" s="173">
        <f t="shared" si="316"/>
        <v>6.58</v>
      </c>
      <c r="V352" s="173">
        <f t="shared" si="316"/>
        <v>6.77</v>
      </c>
      <c r="W352" s="173">
        <f t="shared" si="316"/>
        <v>6.79</v>
      </c>
      <c r="X352" s="173">
        <f t="shared" si="316"/>
        <v>6.63</v>
      </c>
      <c r="Y352" s="173">
        <f t="shared" si="316"/>
        <v>6.63</v>
      </c>
      <c r="Z352" s="173">
        <f t="shared" si="316"/>
        <v>7.18</v>
      </c>
      <c r="AA352" s="173">
        <f t="shared" si="316"/>
        <v>7.5</v>
      </c>
      <c r="AB352" s="173">
        <f t="shared" si="316"/>
        <v>7.35</v>
      </c>
      <c r="AC352" s="173">
        <f t="shared" si="316"/>
        <v>7.27</v>
      </c>
      <c r="AD352" s="173">
        <f t="shared" si="316"/>
        <v>7.43</v>
      </c>
      <c r="AE352" s="173">
        <f t="shared" si="316"/>
        <v>6.99</v>
      </c>
      <c r="AF352" s="173">
        <f t="shared" si="316"/>
        <v>6.8</v>
      </c>
      <c r="AG352" s="173">
        <f t="shared" si="316"/>
        <v>6.37</v>
      </c>
      <c r="AH352" s="173">
        <f t="shared" si="316"/>
        <v>6.52</v>
      </c>
      <c r="AI352" s="173">
        <f t="shared" si="316"/>
        <v>6.4</v>
      </c>
      <c r="AJ352" s="173">
        <f t="shared" si="316"/>
        <v>6.33</v>
      </c>
      <c r="AK352" s="173">
        <f t="shared" si="316"/>
        <v>6.61</v>
      </c>
      <c r="AL352" s="173" t="str">
        <f t="shared" si="316"/>
        <v/>
      </c>
      <c r="AM352" s="173" t="str">
        <f t="shared" si="316"/>
        <v/>
      </c>
      <c r="AN352" s="173" t="str">
        <f t="shared" si="316"/>
        <v/>
      </c>
      <c r="AO352" s="173" t="str">
        <f t="shared" si="316"/>
        <v/>
      </c>
      <c r="AP352" s="173" t="str">
        <f t="shared" si="316"/>
        <v/>
      </c>
      <c r="AQ352" s="170"/>
      <c r="AR352" s="170"/>
    </row>
    <row r="353" ht="12.75" customHeight="1">
      <c r="A353" s="170"/>
      <c r="B353" s="170"/>
      <c r="C353" s="140" t="str">
        <f t="shared" ref="C353:D353" si="317">C160</f>
        <v>Liverpool</v>
      </c>
      <c r="D353" s="140" t="str">
        <f t="shared" si="317"/>
        <v>Southampton</v>
      </c>
      <c r="E353" s="173">
        <f t="shared" ref="E353:AP353" si="318">IF(E$195&lt;=38,ROUND(SUMIFS($E160:$AP160,$E$2:$AP$2,"&lt;="&amp;E$195,$E$2:$AP$2,"&gt;="&amp;E$194),2),"")</f>
        <v>7.58</v>
      </c>
      <c r="F353" s="173">
        <f t="shared" si="318"/>
        <v>7.03</v>
      </c>
      <c r="G353" s="173">
        <f t="shared" si="318"/>
        <v>6.84</v>
      </c>
      <c r="H353" s="173">
        <f t="shared" si="318"/>
        <v>6.52</v>
      </c>
      <c r="I353" s="173">
        <f t="shared" si="318"/>
        <v>6.64</v>
      </c>
      <c r="J353" s="173">
        <f t="shared" si="318"/>
        <v>6.29</v>
      </c>
      <c r="K353" s="173">
        <f t="shared" si="318"/>
        <v>6.58</v>
      </c>
      <c r="L353" s="173">
        <f t="shared" si="318"/>
        <v>6.7</v>
      </c>
      <c r="M353" s="173">
        <f t="shared" si="318"/>
        <v>7.25</v>
      </c>
      <c r="N353" s="173">
        <f t="shared" si="318"/>
        <v>6.74</v>
      </c>
      <c r="O353" s="173">
        <f t="shared" si="318"/>
        <v>6.74</v>
      </c>
      <c r="P353" s="173">
        <f t="shared" si="318"/>
        <v>7.17</v>
      </c>
      <c r="Q353" s="173">
        <f t="shared" si="318"/>
        <v>6.8</v>
      </c>
      <c r="R353" s="173">
        <f t="shared" si="318"/>
        <v>7.23</v>
      </c>
      <c r="S353" s="173">
        <f t="shared" si="318"/>
        <v>7.03</v>
      </c>
      <c r="T353" s="173">
        <f t="shared" si="318"/>
        <v>7</v>
      </c>
      <c r="U353" s="173">
        <f t="shared" si="318"/>
        <v>6.8</v>
      </c>
      <c r="V353" s="173">
        <f t="shared" si="318"/>
        <v>7</v>
      </c>
      <c r="W353" s="173">
        <f t="shared" si="318"/>
        <v>7.39</v>
      </c>
      <c r="X353" s="173">
        <f t="shared" si="318"/>
        <v>6.76</v>
      </c>
      <c r="Y353" s="173">
        <f t="shared" si="318"/>
        <v>6.76</v>
      </c>
      <c r="Z353" s="173">
        <f t="shared" si="318"/>
        <v>6.92</v>
      </c>
      <c r="AA353" s="173">
        <f t="shared" si="318"/>
        <v>7.41</v>
      </c>
      <c r="AB353" s="173">
        <f t="shared" si="318"/>
        <v>6.86</v>
      </c>
      <c r="AC353" s="173">
        <f t="shared" si="318"/>
        <v>6.23</v>
      </c>
      <c r="AD353" s="173">
        <f t="shared" si="318"/>
        <v>6.43</v>
      </c>
      <c r="AE353" s="173">
        <f t="shared" si="318"/>
        <v>6.19</v>
      </c>
      <c r="AF353" s="173">
        <f t="shared" si="318"/>
        <v>6.51</v>
      </c>
      <c r="AG353" s="173">
        <f t="shared" si="318"/>
        <v>6.1</v>
      </c>
      <c r="AH353" s="173">
        <f t="shared" si="318"/>
        <v>6.21</v>
      </c>
      <c r="AI353" s="173">
        <f t="shared" si="318"/>
        <v>6.64</v>
      </c>
      <c r="AJ353" s="173">
        <f t="shared" si="318"/>
        <v>6.45</v>
      </c>
      <c r="AK353" s="173">
        <f t="shared" si="318"/>
        <v>6.76</v>
      </c>
      <c r="AL353" s="173" t="str">
        <f t="shared" si="318"/>
        <v/>
      </c>
      <c r="AM353" s="173" t="str">
        <f t="shared" si="318"/>
        <v/>
      </c>
      <c r="AN353" s="173" t="str">
        <f t="shared" si="318"/>
        <v/>
      </c>
      <c r="AO353" s="173" t="str">
        <f t="shared" si="318"/>
        <v/>
      </c>
      <c r="AP353" s="173" t="str">
        <f t="shared" si="318"/>
        <v/>
      </c>
      <c r="AQ353" s="170"/>
      <c r="AR353" s="170"/>
    </row>
    <row r="354" ht="12.75" customHeight="1">
      <c r="A354" s="170"/>
      <c r="B354" s="170"/>
      <c r="C354" s="140" t="str">
        <f t="shared" ref="C354:D354" si="319">C161</f>
        <v>Liverpool</v>
      </c>
      <c r="D354" s="140" t="str">
        <f t="shared" si="319"/>
        <v>Tottenham</v>
      </c>
      <c r="E354" s="173">
        <f t="shared" ref="E354:AP354" si="320">IF(E$195&lt;=38,ROUND(SUMIFS($E161:$AP161,$E$2:$AP$2,"&lt;="&amp;E$195,$E$2:$AP$2,"&gt;="&amp;E$194),2),"")</f>
        <v>7.76</v>
      </c>
      <c r="F354" s="173">
        <f t="shared" si="320"/>
        <v>7.09</v>
      </c>
      <c r="G354" s="173">
        <f t="shared" si="320"/>
        <v>6.79</v>
      </c>
      <c r="H354" s="173">
        <f t="shared" si="320"/>
        <v>6.67</v>
      </c>
      <c r="I354" s="173">
        <f t="shared" si="320"/>
        <v>6.62</v>
      </c>
      <c r="J354" s="173">
        <f t="shared" si="320"/>
        <v>6.62</v>
      </c>
      <c r="K354" s="173">
        <f t="shared" si="320"/>
        <v>6.92</v>
      </c>
      <c r="L354" s="173">
        <f t="shared" si="320"/>
        <v>7.16</v>
      </c>
      <c r="M354" s="173">
        <f t="shared" si="320"/>
        <v>7.4</v>
      </c>
      <c r="N354" s="173">
        <f t="shared" si="320"/>
        <v>7.56</v>
      </c>
      <c r="O354" s="173">
        <f t="shared" si="320"/>
        <v>7.57</v>
      </c>
      <c r="P354" s="173">
        <f t="shared" si="320"/>
        <v>7.33</v>
      </c>
      <c r="Q354" s="173">
        <f t="shared" si="320"/>
        <v>6.96</v>
      </c>
      <c r="R354" s="173">
        <f t="shared" si="320"/>
        <v>6.96</v>
      </c>
      <c r="S354" s="173">
        <f t="shared" si="320"/>
        <v>6.76</v>
      </c>
      <c r="T354" s="173">
        <f t="shared" si="320"/>
        <v>6.56</v>
      </c>
      <c r="U354" s="173">
        <f t="shared" si="320"/>
        <v>6.36</v>
      </c>
      <c r="V354" s="173">
        <f t="shared" si="320"/>
        <v>6.6</v>
      </c>
      <c r="W354" s="173">
        <f t="shared" si="320"/>
        <v>6.99</v>
      </c>
      <c r="X354" s="173">
        <f t="shared" si="320"/>
        <v>6.95</v>
      </c>
      <c r="Y354" s="173">
        <f t="shared" si="320"/>
        <v>7.23</v>
      </c>
      <c r="Z354" s="173">
        <f t="shared" si="320"/>
        <v>6.92</v>
      </c>
      <c r="AA354" s="173">
        <f t="shared" si="320"/>
        <v>7.23</v>
      </c>
      <c r="AB354" s="173">
        <f t="shared" si="320"/>
        <v>7.35</v>
      </c>
      <c r="AC354" s="173">
        <f t="shared" si="320"/>
        <v>6.88</v>
      </c>
      <c r="AD354" s="173">
        <f t="shared" si="320"/>
        <v>6.8</v>
      </c>
      <c r="AE354" s="173">
        <f t="shared" si="320"/>
        <v>6.09</v>
      </c>
      <c r="AF354" s="173">
        <f t="shared" si="320"/>
        <v>6.56</v>
      </c>
      <c r="AG354" s="173">
        <f t="shared" si="320"/>
        <v>6.56</v>
      </c>
      <c r="AH354" s="173">
        <f t="shared" si="320"/>
        <v>6.32</v>
      </c>
      <c r="AI354" s="173">
        <f t="shared" si="320"/>
        <v>6.95</v>
      </c>
      <c r="AJ354" s="173">
        <f t="shared" si="320"/>
        <v>7.03</v>
      </c>
      <c r="AK354" s="173">
        <f t="shared" si="320"/>
        <v>7.66</v>
      </c>
      <c r="AL354" s="173" t="str">
        <f t="shared" si="320"/>
        <v/>
      </c>
      <c r="AM354" s="173" t="str">
        <f t="shared" si="320"/>
        <v/>
      </c>
      <c r="AN354" s="173" t="str">
        <f t="shared" si="320"/>
        <v/>
      </c>
      <c r="AO354" s="173" t="str">
        <f t="shared" si="320"/>
        <v/>
      </c>
      <c r="AP354" s="173" t="str">
        <f t="shared" si="320"/>
        <v/>
      </c>
      <c r="AQ354" s="170"/>
      <c r="AR354" s="170"/>
    </row>
    <row r="355" ht="12.75" customHeight="1">
      <c r="A355" s="170"/>
      <c r="B355" s="170"/>
      <c r="C355" s="140" t="str">
        <f t="shared" ref="C355:D355" si="321">C162</f>
        <v>Liverpool</v>
      </c>
      <c r="D355" s="140" t="str">
        <f t="shared" si="321"/>
        <v>Watford</v>
      </c>
      <c r="E355" s="173">
        <f t="shared" ref="E355:AP355" si="322">IF(E$195&lt;=38,ROUND(SUMIFS($E162:$AP162,$E$2:$AP$2,"&lt;="&amp;E$195,$E$2:$AP$2,"&gt;="&amp;E$194),2),"")</f>
        <v>6.64</v>
      </c>
      <c r="F355" s="173">
        <f t="shared" si="322"/>
        <v>5.78</v>
      </c>
      <c r="G355" s="173">
        <f t="shared" si="322"/>
        <v>5.93</v>
      </c>
      <c r="H355" s="173">
        <f t="shared" si="322"/>
        <v>5.89</v>
      </c>
      <c r="I355" s="173">
        <f t="shared" si="322"/>
        <v>6.33</v>
      </c>
      <c r="J355" s="173">
        <f t="shared" si="322"/>
        <v>6.37</v>
      </c>
      <c r="K355" s="173">
        <f t="shared" si="322"/>
        <v>6.66</v>
      </c>
      <c r="L355" s="173">
        <f t="shared" si="322"/>
        <v>7.1</v>
      </c>
      <c r="M355" s="173">
        <f t="shared" si="322"/>
        <v>7.29</v>
      </c>
      <c r="N355" s="173">
        <f t="shared" si="322"/>
        <v>6.86</v>
      </c>
      <c r="O355" s="173">
        <f t="shared" si="322"/>
        <v>6.74</v>
      </c>
      <c r="P355" s="173">
        <f t="shared" si="322"/>
        <v>7.13</v>
      </c>
      <c r="Q355" s="173">
        <f t="shared" si="322"/>
        <v>6.75</v>
      </c>
      <c r="R355" s="173">
        <f t="shared" si="322"/>
        <v>6.71</v>
      </c>
      <c r="S355" s="173">
        <f t="shared" si="322"/>
        <v>6.52</v>
      </c>
      <c r="T355" s="173">
        <f t="shared" si="322"/>
        <v>7.03</v>
      </c>
      <c r="U355" s="173">
        <f t="shared" si="322"/>
        <v>6.91</v>
      </c>
      <c r="V355" s="173">
        <f t="shared" si="322"/>
        <v>6.84</v>
      </c>
      <c r="W355" s="173">
        <f t="shared" si="322"/>
        <v>7.23</v>
      </c>
      <c r="X355" s="173">
        <f t="shared" si="322"/>
        <v>7.07</v>
      </c>
      <c r="Y355" s="173">
        <f t="shared" si="322"/>
        <v>7.27</v>
      </c>
      <c r="Z355" s="173">
        <f t="shared" si="322"/>
        <v>7.07</v>
      </c>
      <c r="AA355" s="173">
        <f t="shared" si="322"/>
        <v>7.3</v>
      </c>
      <c r="AB355" s="173">
        <f t="shared" si="322"/>
        <v>7.7</v>
      </c>
      <c r="AC355" s="173">
        <f t="shared" si="322"/>
        <v>7.07</v>
      </c>
      <c r="AD355" s="173">
        <f t="shared" si="322"/>
        <v>7.23</v>
      </c>
      <c r="AE355" s="173">
        <f t="shared" si="322"/>
        <v>6.6</v>
      </c>
      <c r="AF355" s="173">
        <f t="shared" si="322"/>
        <v>7.09</v>
      </c>
      <c r="AG355" s="173">
        <f t="shared" si="322"/>
        <v>7.02</v>
      </c>
      <c r="AH355" s="173">
        <f t="shared" si="322"/>
        <v>6.51</v>
      </c>
      <c r="AI355" s="173">
        <f t="shared" si="322"/>
        <v>6.94</v>
      </c>
      <c r="AJ355" s="173">
        <f t="shared" si="322"/>
        <v>6.43</v>
      </c>
      <c r="AK355" s="173">
        <f t="shared" si="322"/>
        <v>7.29</v>
      </c>
      <c r="AL355" s="173" t="str">
        <f t="shared" si="322"/>
        <v/>
      </c>
      <c r="AM355" s="173" t="str">
        <f t="shared" si="322"/>
        <v/>
      </c>
      <c r="AN355" s="173" t="str">
        <f t="shared" si="322"/>
        <v/>
      </c>
      <c r="AO355" s="173" t="str">
        <f t="shared" si="322"/>
        <v/>
      </c>
      <c r="AP355" s="173" t="str">
        <f t="shared" si="322"/>
        <v/>
      </c>
      <c r="AQ355" s="170"/>
      <c r="AR355" s="170"/>
    </row>
    <row r="356" ht="12.75" customHeight="1">
      <c r="A356" s="170"/>
      <c r="B356" s="170"/>
      <c r="C356" s="140" t="str">
        <f t="shared" ref="C356:D356" si="323">C163</f>
        <v>Liverpool</v>
      </c>
      <c r="D356" s="140" t="str">
        <f t="shared" si="323"/>
        <v>West Ham</v>
      </c>
      <c r="E356" s="173">
        <f t="shared" ref="E356:AP356" si="324">IF(E$195&lt;=38,ROUND(SUMIFS($E163:$AP163,$E$2:$AP$2,"&lt;="&amp;E$195,$E$2:$AP$2,"&gt;="&amp;E$194),2),"")</f>
        <v>7.12</v>
      </c>
      <c r="F356" s="173">
        <f t="shared" si="324"/>
        <v>6.22</v>
      </c>
      <c r="G356" s="173">
        <f t="shared" si="324"/>
        <v>5.98</v>
      </c>
      <c r="H356" s="173">
        <f t="shared" si="324"/>
        <v>5.82</v>
      </c>
      <c r="I356" s="173">
        <f t="shared" si="324"/>
        <v>5.92</v>
      </c>
      <c r="J356" s="173">
        <f t="shared" si="324"/>
        <v>5.92</v>
      </c>
      <c r="K356" s="173">
        <f t="shared" si="324"/>
        <v>6.22</v>
      </c>
      <c r="L356" s="173">
        <f t="shared" si="324"/>
        <v>6.69</v>
      </c>
      <c r="M356" s="173">
        <f t="shared" si="324"/>
        <v>7.13</v>
      </c>
      <c r="N356" s="173">
        <f t="shared" si="324"/>
        <v>7.31</v>
      </c>
      <c r="O356" s="173">
        <f t="shared" si="324"/>
        <v>7.32</v>
      </c>
      <c r="P356" s="173">
        <f t="shared" si="324"/>
        <v>7.5</v>
      </c>
      <c r="Q356" s="173">
        <f t="shared" si="324"/>
        <v>7.32</v>
      </c>
      <c r="R356" s="173">
        <f t="shared" si="324"/>
        <v>7.28</v>
      </c>
      <c r="S356" s="173">
        <f t="shared" si="324"/>
        <v>7.08</v>
      </c>
      <c r="T356" s="173">
        <f t="shared" si="324"/>
        <v>7.05</v>
      </c>
      <c r="U356" s="173">
        <f t="shared" si="324"/>
        <v>7.09</v>
      </c>
      <c r="V356" s="173">
        <f t="shared" si="324"/>
        <v>7.23</v>
      </c>
      <c r="W356" s="173">
        <f t="shared" si="324"/>
        <v>7.43</v>
      </c>
      <c r="X356" s="173">
        <f t="shared" si="324"/>
        <v>7.35</v>
      </c>
      <c r="Y356" s="173">
        <f t="shared" si="324"/>
        <v>7.35</v>
      </c>
      <c r="Z356" s="173">
        <f t="shared" si="324"/>
        <v>7.68</v>
      </c>
      <c r="AA356" s="173">
        <f t="shared" si="324"/>
        <v>7.76</v>
      </c>
      <c r="AB356" s="173">
        <f t="shared" si="324"/>
        <v>7.76</v>
      </c>
      <c r="AC356" s="173">
        <f t="shared" si="324"/>
        <v>7.25</v>
      </c>
      <c r="AD356" s="173">
        <f t="shared" si="324"/>
        <v>7.44</v>
      </c>
      <c r="AE356" s="173">
        <f t="shared" si="324"/>
        <v>7.64</v>
      </c>
      <c r="AF356" s="173">
        <f t="shared" si="324"/>
        <v>7.19</v>
      </c>
      <c r="AG356" s="173">
        <f t="shared" si="324"/>
        <v>6.75</v>
      </c>
      <c r="AH356" s="173">
        <f t="shared" si="324"/>
        <v>7.07</v>
      </c>
      <c r="AI356" s="173">
        <f t="shared" si="324"/>
        <v>7.39</v>
      </c>
      <c r="AJ356" s="173">
        <f t="shared" si="324"/>
        <v>7.27</v>
      </c>
      <c r="AK356" s="173">
        <f t="shared" si="324"/>
        <v>7.07</v>
      </c>
      <c r="AL356" s="173" t="str">
        <f t="shared" si="324"/>
        <v/>
      </c>
      <c r="AM356" s="173" t="str">
        <f t="shared" si="324"/>
        <v/>
      </c>
      <c r="AN356" s="173" t="str">
        <f t="shared" si="324"/>
        <v/>
      </c>
      <c r="AO356" s="173" t="str">
        <f t="shared" si="324"/>
        <v/>
      </c>
      <c r="AP356" s="173" t="str">
        <f t="shared" si="324"/>
        <v/>
      </c>
      <c r="AQ356" s="170"/>
      <c r="AR356" s="170"/>
    </row>
    <row r="357" ht="12.75" customHeight="1">
      <c r="A357" s="170"/>
      <c r="B357" s="170"/>
      <c r="C357" s="140" t="str">
        <f t="shared" ref="C357:D357" si="325">C164</f>
        <v>Liverpool</v>
      </c>
      <c r="D357" s="140" t="str">
        <f t="shared" si="325"/>
        <v>Wolves</v>
      </c>
      <c r="E357" s="173">
        <f t="shared" ref="E357:AP357" si="326">IF(E$195&lt;=38,ROUND(SUMIFS($E164:$AP164,$E$2:$AP$2,"&lt;="&amp;E$195,$E$2:$AP$2,"&gt;="&amp;E$194),2),"")</f>
        <v>6.92</v>
      </c>
      <c r="F357" s="173">
        <f t="shared" si="326"/>
        <v>6.44</v>
      </c>
      <c r="G357" s="173">
        <f t="shared" si="326"/>
        <v>6.44</v>
      </c>
      <c r="H357" s="173">
        <f t="shared" si="326"/>
        <v>6.6</v>
      </c>
      <c r="I357" s="173">
        <f t="shared" si="326"/>
        <v>6.75</v>
      </c>
      <c r="J357" s="173">
        <f t="shared" si="326"/>
        <v>6.67</v>
      </c>
      <c r="K357" s="173">
        <f t="shared" si="326"/>
        <v>6.97</v>
      </c>
      <c r="L357" s="173">
        <f t="shared" si="326"/>
        <v>7.09</v>
      </c>
      <c r="M357" s="173">
        <f t="shared" si="326"/>
        <v>7.44</v>
      </c>
      <c r="N357" s="173">
        <f t="shared" si="326"/>
        <v>7.01</v>
      </c>
      <c r="O357" s="173">
        <f t="shared" si="326"/>
        <v>7.02</v>
      </c>
      <c r="P357" s="173">
        <f t="shared" si="326"/>
        <v>7.45</v>
      </c>
      <c r="Q357" s="173">
        <f t="shared" si="326"/>
        <v>7.07</v>
      </c>
      <c r="R357" s="173">
        <f t="shared" si="326"/>
        <v>6.96</v>
      </c>
      <c r="S357" s="173">
        <f t="shared" si="326"/>
        <v>6.76</v>
      </c>
      <c r="T357" s="173">
        <f t="shared" si="326"/>
        <v>7</v>
      </c>
      <c r="U357" s="173">
        <f t="shared" si="326"/>
        <v>6.8</v>
      </c>
      <c r="V357" s="173">
        <f t="shared" si="326"/>
        <v>7.07</v>
      </c>
      <c r="W357" s="173">
        <f t="shared" si="326"/>
        <v>7.62</v>
      </c>
      <c r="X357" s="173">
        <f t="shared" si="326"/>
        <v>7.47</v>
      </c>
      <c r="Y357" s="173">
        <f t="shared" si="326"/>
        <v>7.47</v>
      </c>
      <c r="Z357" s="173">
        <f t="shared" si="326"/>
        <v>7.54</v>
      </c>
      <c r="AA357" s="173">
        <f t="shared" si="326"/>
        <v>7.86</v>
      </c>
      <c r="AB357" s="173">
        <f t="shared" si="326"/>
        <v>7.54</v>
      </c>
      <c r="AC357" s="173">
        <f t="shared" si="326"/>
        <v>6.75</v>
      </c>
      <c r="AD357" s="173">
        <f t="shared" si="326"/>
        <v>6.95</v>
      </c>
      <c r="AE357" s="173">
        <f t="shared" si="326"/>
        <v>6.51</v>
      </c>
      <c r="AF357" s="173">
        <f t="shared" si="326"/>
        <v>6.36</v>
      </c>
      <c r="AG357" s="173">
        <f t="shared" si="326"/>
        <v>6.08</v>
      </c>
      <c r="AH357" s="173">
        <f t="shared" si="326"/>
        <v>6.05</v>
      </c>
      <c r="AI357" s="173">
        <f t="shared" si="326"/>
        <v>6.48</v>
      </c>
      <c r="AJ357" s="173">
        <f t="shared" si="326"/>
        <v>6.74</v>
      </c>
      <c r="AK357" s="173">
        <f t="shared" si="326"/>
        <v>7.02</v>
      </c>
      <c r="AL357" s="173" t="str">
        <f t="shared" si="326"/>
        <v/>
      </c>
      <c r="AM357" s="173" t="str">
        <f t="shared" si="326"/>
        <v/>
      </c>
      <c r="AN357" s="173" t="str">
        <f t="shared" si="326"/>
        <v/>
      </c>
      <c r="AO357" s="173" t="str">
        <f t="shared" si="326"/>
        <v/>
      </c>
      <c r="AP357" s="173" t="str">
        <f t="shared" si="326"/>
        <v/>
      </c>
      <c r="AQ357" s="170"/>
      <c r="AR357" s="170"/>
    </row>
    <row r="358" ht="12.75" customHeight="1">
      <c r="A358" s="170"/>
      <c r="B358" s="170"/>
      <c r="C358" s="140" t="str">
        <f t="shared" ref="C358:D358" si="327">C165</f>
        <v>Man City</v>
      </c>
      <c r="D358" s="140" t="str">
        <f t="shared" si="327"/>
        <v>Man Utd</v>
      </c>
      <c r="E358" s="173">
        <f t="shared" ref="E358:AP358" si="328">IF(E$195&lt;=38,ROUND(SUMIFS($E165:$AP165,$E$2:$AP$2,"&lt;="&amp;E$195,$E$2:$AP$2,"&gt;="&amp;E$194),2),"")</f>
        <v>7.61</v>
      </c>
      <c r="F358" s="173">
        <f t="shared" si="328"/>
        <v>7.26</v>
      </c>
      <c r="G358" s="173">
        <f t="shared" si="328"/>
        <v>7.14</v>
      </c>
      <c r="H358" s="173">
        <f t="shared" si="328"/>
        <v>6.91</v>
      </c>
      <c r="I358" s="173">
        <f t="shared" si="328"/>
        <v>7.14</v>
      </c>
      <c r="J358" s="173">
        <f t="shared" si="328"/>
        <v>6.84</v>
      </c>
      <c r="K358" s="173">
        <f t="shared" si="328"/>
        <v>6.52</v>
      </c>
      <c r="L358" s="173">
        <f t="shared" si="328"/>
        <v>6.48</v>
      </c>
      <c r="M358" s="173">
        <f t="shared" si="328"/>
        <v>6.52</v>
      </c>
      <c r="N358" s="173">
        <f t="shared" si="328"/>
        <v>6.88</v>
      </c>
      <c r="O358" s="173">
        <f t="shared" si="328"/>
        <v>6.94</v>
      </c>
      <c r="P358" s="173">
        <f t="shared" si="328"/>
        <v>7.17</v>
      </c>
      <c r="Q358" s="173">
        <f t="shared" si="328"/>
        <v>7.53</v>
      </c>
      <c r="R358" s="173">
        <f t="shared" si="328"/>
        <v>7.72</v>
      </c>
      <c r="S358" s="173">
        <f t="shared" si="328"/>
        <v>7.72</v>
      </c>
      <c r="T358" s="173">
        <f t="shared" si="328"/>
        <v>7.61</v>
      </c>
      <c r="U358" s="173">
        <f t="shared" si="328"/>
        <v>7.2</v>
      </c>
      <c r="V358" s="173">
        <f t="shared" si="328"/>
        <v>6.92</v>
      </c>
      <c r="W358" s="173">
        <f t="shared" si="328"/>
        <v>6.69</v>
      </c>
      <c r="X358" s="173">
        <f t="shared" si="328"/>
        <v>6.61</v>
      </c>
      <c r="Y358" s="173">
        <f t="shared" si="328"/>
        <v>6.43</v>
      </c>
      <c r="Z358" s="173">
        <f t="shared" si="328"/>
        <v>6.43</v>
      </c>
      <c r="AA358" s="173">
        <f t="shared" si="328"/>
        <v>7.01</v>
      </c>
      <c r="AB358" s="173">
        <f t="shared" si="328"/>
        <v>7.05</v>
      </c>
      <c r="AC358" s="173">
        <f t="shared" si="328"/>
        <v>7.48</v>
      </c>
      <c r="AD358" s="173">
        <f t="shared" si="328"/>
        <v>6.78</v>
      </c>
      <c r="AE358" s="173">
        <f t="shared" si="328"/>
        <v>7.03</v>
      </c>
      <c r="AF358" s="173">
        <f t="shared" si="328"/>
        <v>7.1</v>
      </c>
      <c r="AG358" s="173">
        <f t="shared" si="328"/>
        <v>7.1</v>
      </c>
      <c r="AH358" s="173">
        <f t="shared" si="328"/>
        <v>6.79</v>
      </c>
      <c r="AI358" s="173">
        <f t="shared" si="328"/>
        <v>6.36</v>
      </c>
      <c r="AJ358" s="173">
        <f t="shared" si="328"/>
        <v>7.34</v>
      </c>
      <c r="AK358" s="173">
        <f t="shared" si="328"/>
        <v>7.21</v>
      </c>
      <c r="AL358" s="173" t="str">
        <f t="shared" si="328"/>
        <v/>
      </c>
      <c r="AM358" s="173" t="str">
        <f t="shared" si="328"/>
        <v/>
      </c>
      <c r="AN358" s="173" t="str">
        <f t="shared" si="328"/>
        <v/>
      </c>
      <c r="AO358" s="173" t="str">
        <f t="shared" si="328"/>
        <v/>
      </c>
      <c r="AP358" s="173" t="str">
        <f t="shared" si="328"/>
        <v/>
      </c>
      <c r="AQ358" s="170"/>
      <c r="AR358" s="170"/>
    </row>
    <row r="359" ht="12.75" customHeight="1">
      <c r="A359" s="170"/>
      <c r="B359" s="170"/>
      <c r="C359" s="140" t="str">
        <f t="shared" ref="C359:D359" si="329">C166</f>
        <v>Man City</v>
      </c>
      <c r="D359" s="140" t="str">
        <f t="shared" si="329"/>
        <v>Newcastle</v>
      </c>
      <c r="E359" s="173">
        <f t="shared" ref="E359:AP359" si="330">IF(E$195&lt;=38,ROUND(SUMIFS($E166:$AP166,$E$2:$AP$2,"&lt;="&amp;E$195,$E$2:$AP$2,"&gt;="&amp;E$194),2),"")</f>
        <v>6.9</v>
      </c>
      <c r="F359" s="173">
        <f t="shared" si="330"/>
        <v>7.61</v>
      </c>
      <c r="G359" s="173">
        <f t="shared" si="330"/>
        <v>6.7</v>
      </c>
      <c r="H359" s="173">
        <f t="shared" si="330"/>
        <v>6.74</v>
      </c>
      <c r="I359" s="173">
        <f t="shared" si="330"/>
        <v>6.58</v>
      </c>
      <c r="J359" s="173">
        <f t="shared" si="330"/>
        <v>6.4</v>
      </c>
      <c r="K359" s="173">
        <f t="shared" si="330"/>
        <v>6.56</v>
      </c>
      <c r="L359" s="173">
        <f t="shared" si="330"/>
        <v>6.09</v>
      </c>
      <c r="M359" s="173">
        <f t="shared" si="330"/>
        <v>7.35</v>
      </c>
      <c r="N359" s="173">
        <f t="shared" si="330"/>
        <v>7.43</v>
      </c>
      <c r="O359" s="173">
        <f t="shared" si="330"/>
        <v>7.27</v>
      </c>
      <c r="P359" s="173">
        <f t="shared" si="330"/>
        <v>7.39</v>
      </c>
      <c r="Q359" s="173">
        <f t="shared" si="330"/>
        <v>7.64</v>
      </c>
      <c r="R359" s="173">
        <f t="shared" si="330"/>
        <v>7.49</v>
      </c>
      <c r="S359" s="173">
        <f t="shared" si="330"/>
        <v>7.06</v>
      </c>
      <c r="T359" s="173">
        <f t="shared" si="330"/>
        <v>6.94</v>
      </c>
      <c r="U359" s="173">
        <f t="shared" si="330"/>
        <v>7.14</v>
      </c>
      <c r="V359" s="173">
        <f t="shared" si="330"/>
        <v>6.9</v>
      </c>
      <c r="W359" s="173">
        <f t="shared" si="330"/>
        <v>6.09</v>
      </c>
      <c r="X359" s="173">
        <f t="shared" si="330"/>
        <v>6.44</v>
      </c>
      <c r="Y359" s="173">
        <f t="shared" si="330"/>
        <v>6.33</v>
      </c>
      <c r="Z359" s="173">
        <f t="shared" si="330"/>
        <v>6.52</v>
      </c>
      <c r="AA359" s="173">
        <f t="shared" si="330"/>
        <v>7.1</v>
      </c>
      <c r="AB359" s="173">
        <f t="shared" si="330"/>
        <v>7.11</v>
      </c>
      <c r="AC359" s="173">
        <f t="shared" si="330"/>
        <v>7.86</v>
      </c>
      <c r="AD359" s="173">
        <f t="shared" si="330"/>
        <v>7.82</v>
      </c>
      <c r="AE359" s="173">
        <f t="shared" si="330"/>
        <v>7.76</v>
      </c>
      <c r="AF359" s="173">
        <f t="shared" si="330"/>
        <v>7.63</v>
      </c>
      <c r="AG359" s="173">
        <f t="shared" si="330"/>
        <v>7.04</v>
      </c>
      <c r="AH359" s="173">
        <f t="shared" si="330"/>
        <v>7.04</v>
      </c>
      <c r="AI359" s="173">
        <f t="shared" si="330"/>
        <v>6.61</v>
      </c>
      <c r="AJ359" s="173">
        <f t="shared" si="330"/>
        <v>6.93</v>
      </c>
      <c r="AK359" s="173">
        <f t="shared" si="330"/>
        <v>6.93</v>
      </c>
      <c r="AL359" s="173" t="str">
        <f t="shared" si="330"/>
        <v/>
      </c>
      <c r="AM359" s="173" t="str">
        <f t="shared" si="330"/>
        <v/>
      </c>
      <c r="AN359" s="173" t="str">
        <f t="shared" si="330"/>
        <v/>
      </c>
      <c r="AO359" s="173" t="str">
        <f t="shared" si="330"/>
        <v/>
      </c>
      <c r="AP359" s="173" t="str">
        <f t="shared" si="330"/>
        <v/>
      </c>
      <c r="AQ359" s="170"/>
      <c r="AR359" s="170"/>
    </row>
    <row r="360" ht="12.75" customHeight="1">
      <c r="A360" s="170"/>
      <c r="B360" s="170"/>
      <c r="C360" s="140" t="str">
        <f t="shared" ref="C360:D360" si="331">C167</f>
        <v>Man City</v>
      </c>
      <c r="D360" s="140" t="str">
        <f t="shared" si="331"/>
        <v>Southampton</v>
      </c>
      <c r="E360" s="173">
        <f t="shared" ref="E360:AP360" si="332">IF(E$195&lt;=38,ROUND(SUMIFS($E167:$AP167,$E$2:$AP$2,"&lt;="&amp;E$195,$E$2:$AP$2,"&gt;="&amp;E$194),2),"")</f>
        <v>7.29</v>
      </c>
      <c r="F360" s="173">
        <f t="shared" si="332"/>
        <v>7.56</v>
      </c>
      <c r="G360" s="173">
        <f t="shared" si="332"/>
        <v>7.13</v>
      </c>
      <c r="H360" s="173">
        <f t="shared" si="332"/>
        <v>6.82</v>
      </c>
      <c r="I360" s="173">
        <f t="shared" si="332"/>
        <v>6.82</v>
      </c>
      <c r="J360" s="173">
        <f t="shared" si="332"/>
        <v>6.52</v>
      </c>
      <c r="K360" s="173">
        <f t="shared" si="332"/>
        <v>6.84</v>
      </c>
      <c r="L360" s="173">
        <f t="shared" si="332"/>
        <v>6.74</v>
      </c>
      <c r="M360" s="173">
        <f t="shared" si="332"/>
        <v>7.09</v>
      </c>
      <c r="N360" s="173">
        <f t="shared" si="332"/>
        <v>7.13</v>
      </c>
      <c r="O360" s="173">
        <f t="shared" si="332"/>
        <v>6.93</v>
      </c>
      <c r="P360" s="173">
        <f t="shared" si="332"/>
        <v>7.17</v>
      </c>
      <c r="Q360" s="173">
        <f t="shared" si="332"/>
        <v>6.97</v>
      </c>
      <c r="R360" s="173">
        <f t="shared" si="332"/>
        <v>7.58</v>
      </c>
      <c r="S360" s="173">
        <f t="shared" si="332"/>
        <v>7.38</v>
      </c>
      <c r="T360" s="173">
        <f t="shared" si="332"/>
        <v>7.27</v>
      </c>
      <c r="U360" s="173">
        <f t="shared" si="332"/>
        <v>7.36</v>
      </c>
      <c r="V360" s="173">
        <f t="shared" si="332"/>
        <v>7.36</v>
      </c>
      <c r="W360" s="173">
        <f t="shared" si="332"/>
        <v>7.36</v>
      </c>
      <c r="X360" s="173">
        <f t="shared" si="332"/>
        <v>6.92</v>
      </c>
      <c r="Y360" s="173">
        <f t="shared" si="332"/>
        <v>7.07</v>
      </c>
      <c r="Z360" s="173">
        <f t="shared" si="332"/>
        <v>6.84</v>
      </c>
      <c r="AA360" s="173">
        <f t="shared" si="332"/>
        <v>7.42</v>
      </c>
      <c r="AB360" s="173">
        <f t="shared" si="332"/>
        <v>7.18</v>
      </c>
      <c r="AC360" s="173">
        <f t="shared" si="332"/>
        <v>7.38</v>
      </c>
      <c r="AD360" s="173">
        <f t="shared" si="332"/>
        <v>7.38</v>
      </c>
      <c r="AE360" s="173">
        <f t="shared" si="332"/>
        <v>7.25</v>
      </c>
      <c r="AF360" s="173">
        <f t="shared" si="332"/>
        <v>7.55</v>
      </c>
      <c r="AG360" s="173">
        <f t="shared" si="332"/>
        <v>6.97</v>
      </c>
      <c r="AH360" s="173">
        <f t="shared" si="332"/>
        <v>6.58</v>
      </c>
      <c r="AI360" s="173">
        <f t="shared" si="332"/>
        <v>6.5</v>
      </c>
      <c r="AJ360" s="173">
        <f t="shared" si="332"/>
        <v>6.78</v>
      </c>
      <c r="AK360" s="173">
        <f t="shared" si="332"/>
        <v>7.03</v>
      </c>
      <c r="AL360" s="173" t="str">
        <f t="shared" si="332"/>
        <v/>
      </c>
      <c r="AM360" s="173" t="str">
        <f t="shared" si="332"/>
        <v/>
      </c>
      <c r="AN360" s="173" t="str">
        <f t="shared" si="332"/>
        <v/>
      </c>
      <c r="AO360" s="173" t="str">
        <f t="shared" si="332"/>
        <v/>
      </c>
      <c r="AP360" s="173" t="str">
        <f t="shared" si="332"/>
        <v/>
      </c>
      <c r="AQ360" s="170"/>
      <c r="AR360" s="170"/>
    </row>
    <row r="361" ht="12.75" customHeight="1">
      <c r="A361" s="170"/>
      <c r="B361" s="170"/>
      <c r="C361" s="140" t="str">
        <f t="shared" ref="C361:D361" si="333">C168</f>
        <v>Man City</v>
      </c>
      <c r="D361" s="140" t="str">
        <f t="shared" si="333"/>
        <v>Tottenham</v>
      </c>
      <c r="E361" s="173">
        <f t="shared" ref="E361:AP361" si="334">IF(E$195&lt;=38,ROUND(SUMIFS($E168:$AP168,$E$2:$AP$2,"&lt;="&amp;E$195,$E$2:$AP$2,"&gt;="&amp;E$194),2),"")</f>
        <v>7.04</v>
      </c>
      <c r="F361" s="173">
        <f t="shared" si="334"/>
        <v>7.39</v>
      </c>
      <c r="G361" s="173">
        <f t="shared" si="334"/>
        <v>7.09</v>
      </c>
      <c r="H361" s="173">
        <f t="shared" si="334"/>
        <v>7.01</v>
      </c>
      <c r="I361" s="173">
        <f t="shared" si="334"/>
        <v>6.42</v>
      </c>
      <c r="J361" s="173">
        <f t="shared" si="334"/>
        <v>6.12</v>
      </c>
      <c r="K361" s="173">
        <f t="shared" si="334"/>
        <v>6.2</v>
      </c>
      <c r="L361" s="173">
        <f t="shared" si="334"/>
        <v>6.08</v>
      </c>
      <c r="M361" s="173">
        <f t="shared" si="334"/>
        <v>6.13</v>
      </c>
      <c r="N361" s="173">
        <f t="shared" si="334"/>
        <v>6.33</v>
      </c>
      <c r="O361" s="173">
        <f t="shared" si="334"/>
        <v>6.56</v>
      </c>
      <c r="P361" s="173">
        <f t="shared" si="334"/>
        <v>6.8</v>
      </c>
      <c r="Q361" s="173">
        <f t="shared" si="334"/>
        <v>6.84</v>
      </c>
      <c r="R361" s="173">
        <f t="shared" si="334"/>
        <v>7.03</v>
      </c>
      <c r="S361" s="173">
        <f t="shared" si="334"/>
        <v>6.88</v>
      </c>
      <c r="T361" s="173">
        <f t="shared" si="334"/>
        <v>6.77</v>
      </c>
      <c r="U361" s="173">
        <f t="shared" si="334"/>
        <v>6.97</v>
      </c>
      <c r="V361" s="173">
        <f t="shared" si="334"/>
        <v>6.6</v>
      </c>
      <c r="W361" s="173">
        <f t="shared" si="334"/>
        <v>6.79</v>
      </c>
      <c r="X361" s="173">
        <f t="shared" si="334"/>
        <v>6.79</v>
      </c>
      <c r="Y361" s="173">
        <f t="shared" si="334"/>
        <v>7.22</v>
      </c>
      <c r="Z361" s="173">
        <f t="shared" si="334"/>
        <v>6.98</v>
      </c>
      <c r="AA361" s="173">
        <f t="shared" si="334"/>
        <v>7.56</v>
      </c>
      <c r="AB361" s="173">
        <f t="shared" si="334"/>
        <v>7.74</v>
      </c>
      <c r="AC361" s="173">
        <f t="shared" si="334"/>
        <v>7.74</v>
      </c>
      <c r="AD361" s="173">
        <f t="shared" si="334"/>
        <v>7.62</v>
      </c>
      <c r="AE361" s="173">
        <f t="shared" si="334"/>
        <v>7.17</v>
      </c>
      <c r="AF361" s="173">
        <f t="shared" si="334"/>
        <v>7.48</v>
      </c>
      <c r="AG361" s="173">
        <f t="shared" si="334"/>
        <v>7.12</v>
      </c>
      <c r="AH361" s="173">
        <f t="shared" si="334"/>
        <v>6.69</v>
      </c>
      <c r="AI361" s="173">
        <f t="shared" si="334"/>
        <v>7.04</v>
      </c>
      <c r="AJ361" s="173">
        <f t="shared" si="334"/>
        <v>7.44</v>
      </c>
      <c r="AK361" s="173">
        <f t="shared" si="334"/>
        <v>7.81</v>
      </c>
      <c r="AL361" s="173" t="str">
        <f t="shared" si="334"/>
        <v/>
      </c>
      <c r="AM361" s="173" t="str">
        <f t="shared" si="334"/>
        <v/>
      </c>
      <c r="AN361" s="173" t="str">
        <f t="shared" si="334"/>
        <v/>
      </c>
      <c r="AO361" s="173" t="str">
        <f t="shared" si="334"/>
        <v/>
      </c>
      <c r="AP361" s="173" t="str">
        <f t="shared" si="334"/>
        <v/>
      </c>
      <c r="AQ361" s="170"/>
      <c r="AR361" s="170"/>
    </row>
    <row r="362" ht="12.75" customHeight="1">
      <c r="A362" s="170"/>
      <c r="B362" s="170"/>
      <c r="C362" s="140" t="str">
        <f t="shared" ref="C362:D362" si="335">C169</f>
        <v>Man City</v>
      </c>
      <c r="D362" s="140" t="str">
        <f t="shared" si="335"/>
        <v>Watford</v>
      </c>
      <c r="E362" s="173">
        <f t="shared" ref="E362:AP362" si="336">IF(E$195&lt;=38,ROUND(SUMIFS($E169:$AP169,$E$2:$AP$2,"&lt;="&amp;E$195,$E$2:$AP$2,"&gt;="&amp;E$194),2),"")</f>
        <v>7.23</v>
      </c>
      <c r="F362" s="173">
        <f t="shared" si="336"/>
        <v>7.23</v>
      </c>
      <c r="G362" s="173">
        <f t="shared" si="336"/>
        <v>7.15</v>
      </c>
      <c r="H362" s="173">
        <f t="shared" si="336"/>
        <v>7.15</v>
      </c>
      <c r="I362" s="173">
        <f t="shared" si="336"/>
        <v>7.27</v>
      </c>
      <c r="J362" s="173">
        <f t="shared" si="336"/>
        <v>6.97</v>
      </c>
      <c r="K362" s="173">
        <f t="shared" si="336"/>
        <v>6.96</v>
      </c>
      <c r="L362" s="173">
        <f t="shared" si="336"/>
        <v>6.92</v>
      </c>
      <c r="M362" s="173">
        <f t="shared" si="336"/>
        <v>6.92</v>
      </c>
      <c r="N362" s="173">
        <f t="shared" si="336"/>
        <v>7.03</v>
      </c>
      <c r="O362" s="173">
        <f t="shared" si="336"/>
        <v>6.6</v>
      </c>
      <c r="P362" s="173">
        <f t="shared" si="336"/>
        <v>6.84</v>
      </c>
      <c r="Q362" s="173">
        <f t="shared" si="336"/>
        <v>6.92</v>
      </c>
      <c r="R362" s="173">
        <f t="shared" si="336"/>
        <v>6.68</v>
      </c>
      <c r="S362" s="173">
        <f t="shared" si="336"/>
        <v>6.64</v>
      </c>
      <c r="T362" s="173">
        <f t="shared" si="336"/>
        <v>6.6</v>
      </c>
      <c r="U362" s="173">
        <f t="shared" si="336"/>
        <v>6.81</v>
      </c>
      <c r="V362" s="173">
        <f t="shared" si="336"/>
        <v>6.37</v>
      </c>
      <c r="W362" s="173">
        <f t="shared" si="336"/>
        <v>5.94</v>
      </c>
      <c r="X362" s="173">
        <f t="shared" si="336"/>
        <v>6.29</v>
      </c>
      <c r="Y362" s="173">
        <f t="shared" si="336"/>
        <v>6.53</v>
      </c>
      <c r="Z362" s="173">
        <f t="shared" si="336"/>
        <v>6.33</v>
      </c>
      <c r="AA362" s="173">
        <f t="shared" si="336"/>
        <v>6.91</v>
      </c>
      <c r="AB362" s="173">
        <f t="shared" si="336"/>
        <v>7.42</v>
      </c>
      <c r="AC362" s="173">
        <f t="shared" si="336"/>
        <v>8.05</v>
      </c>
      <c r="AD362" s="173">
        <f t="shared" si="336"/>
        <v>8.01</v>
      </c>
      <c r="AE362" s="173">
        <f t="shared" si="336"/>
        <v>7.64</v>
      </c>
      <c r="AF362" s="173">
        <f t="shared" si="336"/>
        <v>8.13</v>
      </c>
      <c r="AG362" s="173">
        <f t="shared" si="336"/>
        <v>7.7</v>
      </c>
      <c r="AH362" s="173">
        <f t="shared" si="336"/>
        <v>7.19</v>
      </c>
      <c r="AI362" s="173">
        <f t="shared" si="336"/>
        <v>6.96</v>
      </c>
      <c r="AJ362" s="173">
        <f t="shared" si="336"/>
        <v>7.28</v>
      </c>
      <c r="AK362" s="173">
        <f t="shared" si="336"/>
        <v>7.89</v>
      </c>
      <c r="AL362" s="173" t="str">
        <f t="shared" si="336"/>
        <v/>
      </c>
      <c r="AM362" s="173" t="str">
        <f t="shared" si="336"/>
        <v/>
      </c>
      <c r="AN362" s="173" t="str">
        <f t="shared" si="336"/>
        <v/>
      </c>
      <c r="AO362" s="173" t="str">
        <f t="shared" si="336"/>
        <v/>
      </c>
      <c r="AP362" s="173" t="str">
        <f t="shared" si="336"/>
        <v/>
      </c>
      <c r="AQ362" s="170"/>
      <c r="AR362" s="170"/>
    </row>
    <row r="363" ht="12.75" customHeight="1">
      <c r="A363" s="170"/>
      <c r="B363" s="170"/>
      <c r="C363" s="140" t="str">
        <f t="shared" ref="C363:D363" si="337">C170</f>
        <v>Man City</v>
      </c>
      <c r="D363" s="140" t="str">
        <f t="shared" si="337"/>
        <v>West Ham</v>
      </c>
      <c r="E363" s="173">
        <f t="shared" ref="E363:AP363" si="338">IF(E$195&lt;=38,ROUND(SUMIFS($E170:$AP170,$E$2:$AP$2,"&lt;="&amp;E$195,$E$2:$AP$2,"&gt;="&amp;E$194),2),"")</f>
        <v>6.82</v>
      </c>
      <c r="F363" s="173">
        <f t="shared" si="338"/>
        <v>7.17</v>
      </c>
      <c r="G363" s="173">
        <f t="shared" si="338"/>
        <v>6.86</v>
      </c>
      <c r="H363" s="173">
        <f t="shared" si="338"/>
        <v>6.62</v>
      </c>
      <c r="I363" s="173">
        <f t="shared" si="338"/>
        <v>6.31</v>
      </c>
      <c r="J363" s="173">
        <f t="shared" si="338"/>
        <v>6.01</v>
      </c>
      <c r="K363" s="173">
        <f t="shared" si="338"/>
        <v>6.01</v>
      </c>
      <c r="L363" s="173">
        <f t="shared" si="338"/>
        <v>5.89</v>
      </c>
      <c r="M363" s="173">
        <f t="shared" si="338"/>
        <v>6.13</v>
      </c>
      <c r="N363" s="173">
        <f t="shared" si="338"/>
        <v>6.48</v>
      </c>
      <c r="O363" s="173">
        <f t="shared" si="338"/>
        <v>6.72</v>
      </c>
      <c r="P363" s="173">
        <f t="shared" si="338"/>
        <v>6.95</v>
      </c>
      <c r="Q363" s="173">
        <f t="shared" si="338"/>
        <v>7.27</v>
      </c>
      <c r="R363" s="173">
        <f t="shared" si="338"/>
        <v>7.27</v>
      </c>
      <c r="S363" s="173">
        <f t="shared" si="338"/>
        <v>7.07</v>
      </c>
      <c r="T363" s="173">
        <f t="shared" si="338"/>
        <v>6.99</v>
      </c>
      <c r="U363" s="173">
        <f t="shared" si="338"/>
        <v>7.11</v>
      </c>
      <c r="V363" s="173">
        <f t="shared" si="338"/>
        <v>6.88</v>
      </c>
      <c r="W363" s="173">
        <f t="shared" si="338"/>
        <v>6.68</v>
      </c>
      <c r="X363" s="173">
        <f t="shared" si="338"/>
        <v>6.88</v>
      </c>
      <c r="Y363" s="173">
        <f t="shared" si="338"/>
        <v>6.92</v>
      </c>
      <c r="Z363" s="173">
        <f t="shared" si="338"/>
        <v>7.25</v>
      </c>
      <c r="AA363" s="173">
        <f t="shared" si="338"/>
        <v>7.69</v>
      </c>
      <c r="AB363" s="173">
        <f t="shared" si="338"/>
        <v>7.69</v>
      </c>
      <c r="AC363" s="173">
        <f t="shared" si="338"/>
        <v>7.88</v>
      </c>
      <c r="AD363" s="173">
        <f t="shared" si="338"/>
        <v>7.96</v>
      </c>
      <c r="AE363" s="173">
        <f t="shared" si="338"/>
        <v>8.31</v>
      </c>
      <c r="AF363" s="173">
        <f t="shared" si="338"/>
        <v>8.01</v>
      </c>
      <c r="AG363" s="173">
        <f t="shared" si="338"/>
        <v>7.42</v>
      </c>
      <c r="AH363" s="173">
        <f t="shared" si="338"/>
        <v>7.73</v>
      </c>
      <c r="AI363" s="173">
        <f t="shared" si="338"/>
        <v>7.1</v>
      </c>
      <c r="AJ363" s="173">
        <f t="shared" si="338"/>
        <v>7.3</v>
      </c>
      <c r="AK363" s="173">
        <f t="shared" si="338"/>
        <v>7.1</v>
      </c>
      <c r="AL363" s="173" t="str">
        <f t="shared" si="338"/>
        <v/>
      </c>
      <c r="AM363" s="173" t="str">
        <f t="shared" si="338"/>
        <v/>
      </c>
      <c r="AN363" s="173" t="str">
        <f t="shared" si="338"/>
        <v/>
      </c>
      <c r="AO363" s="173" t="str">
        <f t="shared" si="338"/>
        <v/>
      </c>
      <c r="AP363" s="173" t="str">
        <f t="shared" si="338"/>
        <v/>
      </c>
      <c r="AQ363" s="170"/>
      <c r="AR363" s="170"/>
    </row>
    <row r="364" ht="12.75" customHeight="1">
      <c r="A364" s="170"/>
      <c r="B364" s="170"/>
      <c r="C364" s="140" t="str">
        <f t="shared" ref="C364:D364" si="339">C171</f>
        <v>Man City</v>
      </c>
      <c r="D364" s="140" t="str">
        <f t="shared" si="339"/>
        <v>Wolves</v>
      </c>
      <c r="E364" s="173">
        <f t="shared" ref="E364:AP364" si="340">IF(E$195&lt;=38,ROUND(SUMIFS($E171:$AP171,$E$2:$AP$2,"&lt;="&amp;E$195,$E$2:$AP$2,"&gt;="&amp;E$194),2),"")</f>
        <v>7.45</v>
      </c>
      <c r="F364" s="173">
        <f t="shared" si="340"/>
        <v>7.21</v>
      </c>
      <c r="G364" s="173">
        <f t="shared" si="340"/>
        <v>6.97</v>
      </c>
      <c r="H364" s="173">
        <f t="shared" si="340"/>
        <v>7.17</v>
      </c>
      <c r="I364" s="173">
        <f t="shared" si="340"/>
        <v>6.97</v>
      </c>
      <c r="J364" s="173">
        <f t="shared" si="340"/>
        <v>6.68</v>
      </c>
      <c r="K364" s="173">
        <f t="shared" si="340"/>
        <v>6.48</v>
      </c>
      <c r="L364" s="173">
        <f t="shared" si="340"/>
        <v>6.6</v>
      </c>
      <c r="M364" s="173">
        <f t="shared" si="340"/>
        <v>6.76</v>
      </c>
      <c r="N364" s="173">
        <f t="shared" si="340"/>
        <v>6.68</v>
      </c>
      <c r="O364" s="173">
        <f t="shared" si="340"/>
        <v>6.37</v>
      </c>
      <c r="P364" s="173">
        <f t="shared" si="340"/>
        <v>6.6</v>
      </c>
      <c r="Q364" s="173">
        <f t="shared" si="340"/>
        <v>6.92</v>
      </c>
      <c r="R364" s="173">
        <f t="shared" si="340"/>
        <v>6.66</v>
      </c>
      <c r="S364" s="173">
        <f t="shared" si="340"/>
        <v>6.46</v>
      </c>
      <c r="T364" s="173">
        <f t="shared" si="340"/>
        <v>6.34</v>
      </c>
      <c r="U364" s="173">
        <f t="shared" si="340"/>
        <v>6.75</v>
      </c>
      <c r="V364" s="173">
        <f t="shared" si="340"/>
        <v>6.82</v>
      </c>
      <c r="W364" s="173">
        <f t="shared" si="340"/>
        <v>7.37</v>
      </c>
      <c r="X364" s="173">
        <f t="shared" si="340"/>
        <v>7.55</v>
      </c>
      <c r="Y364" s="173">
        <f t="shared" si="340"/>
        <v>7.71</v>
      </c>
      <c r="Z364" s="173">
        <f t="shared" si="340"/>
        <v>7.79</v>
      </c>
      <c r="AA364" s="173">
        <f t="shared" si="340"/>
        <v>8.37</v>
      </c>
      <c r="AB364" s="173">
        <f t="shared" si="340"/>
        <v>8.06</v>
      </c>
      <c r="AC364" s="173">
        <f t="shared" si="340"/>
        <v>7.7</v>
      </c>
      <c r="AD364" s="173">
        <f t="shared" si="340"/>
        <v>7.7</v>
      </c>
      <c r="AE364" s="173">
        <f t="shared" si="340"/>
        <v>7.56</v>
      </c>
      <c r="AF364" s="173">
        <f t="shared" si="340"/>
        <v>7.55</v>
      </c>
      <c r="AG364" s="173">
        <f t="shared" si="340"/>
        <v>6.96</v>
      </c>
      <c r="AH364" s="173">
        <f t="shared" si="340"/>
        <v>6.93</v>
      </c>
      <c r="AI364" s="173">
        <f t="shared" si="340"/>
        <v>6.85</v>
      </c>
      <c r="AJ364" s="173">
        <f t="shared" si="340"/>
        <v>7.12</v>
      </c>
      <c r="AK364" s="173">
        <f t="shared" si="340"/>
        <v>7.06</v>
      </c>
      <c r="AL364" s="173" t="str">
        <f t="shared" si="340"/>
        <v/>
      </c>
      <c r="AM364" s="173" t="str">
        <f t="shared" si="340"/>
        <v/>
      </c>
      <c r="AN364" s="173" t="str">
        <f t="shared" si="340"/>
        <v/>
      </c>
      <c r="AO364" s="173" t="str">
        <f t="shared" si="340"/>
        <v/>
      </c>
      <c r="AP364" s="173" t="str">
        <f t="shared" si="340"/>
        <v/>
      </c>
      <c r="AQ364" s="170"/>
      <c r="AR364" s="170"/>
    </row>
    <row r="365" ht="12.75" customHeight="1">
      <c r="A365" s="170"/>
      <c r="B365" s="170"/>
      <c r="C365" s="140" t="str">
        <f t="shared" ref="C365:D365" si="341">C172</f>
        <v>Man Utd</v>
      </c>
      <c r="D365" s="140" t="str">
        <f t="shared" si="341"/>
        <v>Newcastle</v>
      </c>
      <c r="E365" s="173">
        <f t="shared" ref="E365:AP365" si="342">IF(E$195&lt;=38,ROUND(SUMIFS($E172:$AP172,$E$2:$AP$2,"&lt;="&amp;E$195,$E$2:$AP$2,"&gt;="&amp;E$194),2),"")</f>
        <v>6.29</v>
      </c>
      <c r="F365" s="173">
        <f t="shared" si="342"/>
        <v>6.29</v>
      </c>
      <c r="G365" s="173">
        <f t="shared" si="342"/>
        <v>6.49</v>
      </c>
      <c r="H365" s="173">
        <f t="shared" si="342"/>
        <v>6.77</v>
      </c>
      <c r="I365" s="173">
        <f t="shared" si="342"/>
        <v>7.51</v>
      </c>
      <c r="J365" s="173">
        <f t="shared" si="342"/>
        <v>7.59</v>
      </c>
      <c r="K365" s="173">
        <f t="shared" si="342"/>
        <v>7.74</v>
      </c>
      <c r="L365" s="173">
        <f t="shared" si="342"/>
        <v>7.35</v>
      </c>
      <c r="M365" s="173">
        <f t="shared" si="342"/>
        <v>7.82</v>
      </c>
      <c r="N365" s="173">
        <f t="shared" si="342"/>
        <v>7.9</v>
      </c>
      <c r="O365" s="173">
        <f t="shared" si="342"/>
        <v>7.96</v>
      </c>
      <c r="P365" s="173">
        <f t="shared" si="342"/>
        <v>7.64</v>
      </c>
      <c r="Q365" s="173">
        <f t="shared" si="342"/>
        <v>7.9</v>
      </c>
      <c r="R365" s="173">
        <f t="shared" si="342"/>
        <v>8.1</v>
      </c>
      <c r="S365" s="173">
        <f t="shared" si="342"/>
        <v>7.67</v>
      </c>
      <c r="T365" s="173">
        <f t="shared" si="342"/>
        <v>7.2</v>
      </c>
      <c r="U365" s="173">
        <f t="shared" si="342"/>
        <v>6.35</v>
      </c>
      <c r="V365" s="173">
        <f t="shared" si="342"/>
        <v>6.54</v>
      </c>
      <c r="W365" s="173">
        <f t="shared" si="342"/>
        <v>5.92</v>
      </c>
      <c r="X365" s="173">
        <f t="shared" si="342"/>
        <v>5.49</v>
      </c>
      <c r="Y365" s="173">
        <f t="shared" si="342"/>
        <v>5.38</v>
      </c>
      <c r="Z365" s="173">
        <f t="shared" si="342"/>
        <v>5.93</v>
      </c>
      <c r="AA365" s="173">
        <f t="shared" si="342"/>
        <v>6.36</v>
      </c>
      <c r="AB365" s="173">
        <f t="shared" si="342"/>
        <v>6.37</v>
      </c>
      <c r="AC365" s="173">
        <f t="shared" si="342"/>
        <v>6.92</v>
      </c>
      <c r="AD365" s="173">
        <f t="shared" si="342"/>
        <v>7.23</v>
      </c>
      <c r="AE365" s="173">
        <f t="shared" si="342"/>
        <v>7.43</v>
      </c>
      <c r="AF365" s="173">
        <f t="shared" si="342"/>
        <v>7.23</v>
      </c>
      <c r="AG365" s="173">
        <f t="shared" si="342"/>
        <v>7.82</v>
      </c>
      <c r="AH365" s="173">
        <f t="shared" si="342"/>
        <v>7.82</v>
      </c>
      <c r="AI365" s="173">
        <f t="shared" si="342"/>
        <v>7.39</v>
      </c>
      <c r="AJ365" s="173">
        <f t="shared" si="342"/>
        <v>7.31</v>
      </c>
      <c r="AK365" s="173">
        <f t="shared" si="342"/>
        <v>7.18</v>
      </c>
      <c r="AL365" s="173" t="str">
        <f t="shared" si="342"/>
        <v/>
      </c>
      <c r="AM365" s="173" t="str">
        <f t="shared" si="342"/>
        <v/>
      </c>
      <c r="AN365" s="173" t="str">
        <f t="shared" si="342"/>
        <v/>
      </c>
      <c r="AO365" s="173" t="str">
        <f t="shared" si="342"/>
        <v/>
      </c>
      <c r="AP365" s="173" t="str">
        <f t="shared" si="342"/>
        <v/>
      </c>
      <c r="AQ365" s="170"/>
      <c r="AR365" s="170"/>
    </row>
    <row r="366" ht="12.75" customHeight="1">
      <c r="A366" s="170"/>
      <c r="B366" s="170"/>
      <c r="C366" s="140" t="str">
        <f t="shared" ref="C366:D366" si="343">C173</f>
        <v>Man Utd</v>
      </c>
      <c r="D366" s="140" t="str">
        <f t="shared" si="343"/>
        <v>Southampton</v>
      </c>
      <c r="E366" s="173">
        <f t="shared" ref="E366:AP366" si="344">IF(E$195&lt;=38,ROUND(SUMIFS($E173:$AP173,$E$2:$AP$2,"&lt;="&amp;E$195,$E$2:$AP$2,"&gt;="&amp;E$194),2),"")</f>
        <v>7.32</v>
      </c>
      <c r="F366" s="173">
        <f t="shared" si="344"/>
        <v>6.92</v>
      </c>
      <c r="G366" s="173">
        <f t="shared" si="344"/>
        <v>7.12</v>
      </c>
      <c r="H366" s="173">
        <f t="shared" si="344"/>
        <v>6.81</v>
      </c>
      <c r="I366" s="173">
        <f t="shared" si="344"/>
        <v>7.16</v>
      </c>
      <c r="J366" s="173">
        <f t="shared" si="344"/>
        <v>7.12</v>
      </c>
      <c r="K366" s="173">
        <f t="shared" si="344"/>
        <v>7.35</v>
      </c>
      <c r="L366" s="173">
        <f t="shared" si="344"/>
        <v>7.35</v>
      </c>
      <c r="M366" s="173">
        <f t="shared" si="344"/>
        <v>7.19</v>
      </c>
      <c r="N366" s="173">
        <f t="shared" si="344"/>
        <v>7.23</v>
      </c>
      <c r="O366" s="173">
        <f t="shared" si="344"/>
        <v>7.29</v>
      </c>
      <c r="P366" s="173">
        <f t="shared" si="344"/>
        <v>7.33</v>
      </c>
      <c r="Q366" s="173">
        <f t="shared" si="344"/>
        <v>7.02</v>
      </c>
      <c r="R366" s="173">
        <f t="shared" si="344"/>
        <v>7.57</v>
      </c>
      <c r="S366" s="173">
        <f t="shared" si="344"/>
        <v>7.76</v>
      </c>
      <c r="T366" s="173">
        <f t="shared" si="344"/>
        <v>7.21</v>
      </c>
      <c r="U366" s="173">
        <f t="shared" si="344"/>
        <v>6.6</v>
      </c>
      <c r="V366" s="173">
        <f t="shared" si="344"/>
        <v>6.8</v>
      </c>
      <c r="W366" s="173">
        <f t="shared" si="344"/>
        <v>6.92</v>
      </c>
      <c r="X366" s="173">
        <f t="shared" si="344"/>
        <v>6.13</v>
      </c>
      <c r="Y366" s="173">
        <f t="shared" si="344"/>
        <v>6.08</v>
      </c>
      <c r="Z366" s="173">
        <f t="shared" si="344"/>
        <v>6.51</v>
      </c>
      <c r="AA366" s="173">
        <f t="shared" si="344"/>
        <v>7.13</v>
      </c>
      <c r="AB366" s="173">
        <f t="shared" si="344"/>
        <v>6.89</v>
      </c>
      <c r="AC366" s="173">
        <f t="shared" si="344"/>
        <v>6.58</v>
      </c>
      <c r="AD366" s="173">
        <f t="shared" si="344"/>
        <v>6.93</v>
      </c>
      <c r="AE366" s="173">
        <f t="shared" si="344"/>
        <v>7.06</v>
      </c>
      <c r="AF366" s="173">
        <f t="shared" si="344"/>
        <v>7.06</v>
      </c>
      <c r="AG366" s="173">
        <f t="shared" si="344"/>
        <v>7.23</v>
      </c>
      <c r="AH366" s="173">
        <f t="shared" si="344"/>
        <v>6.92</v>
      </c>
      <c r="AI366" s="173">
        <f t="shared" si="344"/>
        <v>7.35</v>
      </c>
      <c r="AJ366" s="173">
        <f t="shared" si="344"/>
        <v>7.15</v>
      </c>
      <c r="AK366" s="173">
        <f t="shared" si="344"/>
        <v>7.15</v>
      </c>
      <c r="AL366" s="173" t="str">
        <f t="shared" si="344"/>
        <v/>
      </c>
      <c r="AM366" s="173" t="str">
        <f t="shared" si="344"/>
        <v/>
      </c>
      <c r="AN366" s="173" t="str">
        <f t="shared" si="344"/>
        <v/>
      </c>
      <c r="AO366" s="173" t="str">
        <f t="shared" si="344"/>
        <v/>
      </c>
      <c r="AP366" s="173" t="str">
        <f t="shared" si="344"/>
        <v/>
      </c>
      <c r="AQ366" s="170"/>
      <c r="AR366" s="170"/>
    </row>
    <row r="367" ht="12.75" customHeight="1">
      <c r="A367" s="170"/>
      <c r="B367" s="170"/>
      <c r="C367" s="140" t="str">
        <f t="shared" ref="C367:D367" si="345">C174</f>
        <v>Man Utd</v>
      </c>
      <c r="D367" s="140" t="str">
        <f t="shared" si="345"/>
        <v>Tottenham</v>
      </c>
      <c r="E367" s="173">
        <f t="shared" ref="E367:AP367" si="346">IF(E$195&lt;=38,ROUND(SUMIFS($E174:$AP174,$E$2:$AP$2,"&lt;="&amp;E$195,$E$2:$AP$2,"&gt;="&amp;E$194),2),"")</f>
        <v>7.26</v>
      </c>
      <c r="F367" s="173">
        <f t="shared" si="346"/>
        <v>6.79</v>
      </c>
      <c r="G367" s="173">
        <f t="shared" si="346"/>
        <v>6.49</v>
      </c>
      <c r="H367" s="173">
        <f t="shared" si="346"/>
        <v>6.73</v>
      </c>
      <c r="I367" s="173">
        <f t="shared" si="346"/>
        <v>6.92</v>
      </c>
      <c r="J367" s="173">
        <f t="shared" si="346"/>
        <v>6.88</v>
      </c>
      <c r="K367" s="173">
        <f t="shared" si="346"/>
        <v>6.88</v>
      </c>
      <c r="L367" s="173">
        <f t="shared" si="346"/>
        <v>6.95</v>
      </c>
      <c r="M367" s="173">
        <f t="shared" si="346"/>
        <v>6.8</v>
      </c>
      <c r="N367" s="173">
        <f t="shared" si="346"/>
        <v>6.99</v>
      </c>
      <c r="O367" s="173">
        <f t="shared" si="346"/>
        <v>7.06</v>
      </c>
      <c r="P367" s="173">
        <f t="shared" si="346"/>
        <v>6.74</v>
      </c>
      <c r="Q367" s="173">
        <f t="shared" si="346"/>
        <v>6.66</v>
      </c>
      <c r="R367" s="173">
        <f t="shared" si="346"/>
        <v>6.86</v>
      </c>
      <c r="S367" s="173">
        <f t="shared" si="346"/>
        <v>7.05</v>
      </c>
      <c r="T367" s="173">
        <f t="shared" si="346"/>
        <v>6.81</v>
      </c>
      <c r="U367" s="173">
        <f t="shared" si="346"/>
        <v>6.08</v>
      </c>
      <c r="V367" s="173">
        <f t="shared" si="346"/>
        <v>6.36</v>
      </c>
      <c r="W367" s="173">
        <f t="shared" si="346"/>
        <v>6.68</v>
      </c>
      <c r="X367" s="173">
        <f t="shared" si="346"/>
        <v>6.56</v>
      </c>
      <c r="Y367" s="173">
        <f t="shared" si="346"/>
        <v>6.83</v>
      </c>
      <c r="Z367" s="173">
        <f t="shared" si="346"/>
        <v>6.95</v>
      </c>
      <c r="AA367" s="173">
        <f t="shared" si="346"/>
        <v>7.27</v>
      </c>
      <c r="AB367" s="173">
        <f t="shared" si="346"/>
        <v>7.35</v>
      </c>
      <c r="AC367" s="173">
        <f t="shared" si="346"/>
        <v>7.07</v>
      </c>
      <c r="AD367" s="173">
        <f t="shared" si="346"/>
        <v>6.99</v>
      </c>
      <c r="AE367" s="173">
        <f t="shared" si="346"/>
        <v>6.8</v>
      </c>
      <c r="AF367" s="173">
        <f t="shared" si="346"/>
        <v>6.84</v>
      </c>
      <c r="AG367" s="173">
        <f t="shared" si="346"/>
        <v>7.43</v>
      </c>
      <c r="AH367" s="173">
        <f t="shared" si="346"/>
        <v>7.07</v>
      </c>
      <c r="AI367" s="173">
        <f t="shared" si="346"/>
        <v>7.7</v>
      </c>
      <c r="AJ367" s="173">
        <f t="shared" si="346"/>
        <v>7.78</v>
      </c>
      <c r="AK367" s="173">
        <f t="shared" si="346"/>
        <v>7.9</v>
      </c>
      <c r="AL367" s="173" t="str">
        <f t="shared" si="346"/>
        <v/>
      </c>
      <c r="AM367" s="173" t="str">
        <f t="shared" si="346"/>
        <v/>
      </c>
      <c r="AN367" s="173" t="str">
        <f t="shared" si="346"/>
        <v/>
      </c>
      <c r="AO367" s="173" t="str">
        <f t="shared" si="346"/>
        <v/>
      </c>
      <c r="AP367" s="173" t="str">
        <f t="shared" si="346"/>
        <v/>
      </c>
      <c r="AQ367" s="170"/>
      <c r="AR367" s="170"/>
    </row>
    <row r="368" ht="12.75" customHeight="1">
      <c r="A368" s="170"/>
      <c r="B368" s="170"/>
      <c r="C368" s="140" t="str">
        <f t="shared" ref="C368:D368" si="347">C175</f>
        <v>Man Utd</v>
      </c>
      <c r="D368" s="140" t="str">
        <f t="shared" si="347"/>
        <v>Watford</v>
      </c>
      <c r="E368" s="173">
        <f t="shared" ref="E368:AP368" si="348">IF(E$195&lt;=38,ROUND(SUMIFS($E175:$AP175,$E$2:$AP$2,"&lt;="&amp;E$195,$E$2:$AP$2,"&gt;="&amp;E$194),2),"")</f>
        <v>6.65</v>
      </c>
      <c r="F368" s="173">
        <f t="shared" si="348"/>
        <v>6.18</v>
      </c>
      <c r="G368" s="173">
        <f t="shared" si="348"/>
        <v>6.41</v>
      </c>
      <c r="H368" s="173">
        <f t="shared" si="348"/>
        <v>6.41</v>
      </c>
      <c r="I368" s="173">
        <f t="shared" si="348"/>
        <v>7.04</v>
      </c>
      <c r="J368" s="173">
        <f t="shared" si="348"/>
        <v>7</v>
      </c>
      <c r="K368" s="173">
        <f t="shared" si="348"/>
        <v>6.96</v>
      </c>
      <c r="L368" s="173">
        <f t="shared" si="348"/>
        <v>7.03</v>
      </c>
      <c r="M368" s="173">
        <f t="shared" si="348"/>
        <v>6.84</v>
      </c>
      <c r="N368" s="173">
        <f t="shared" si="348"/>
        <v>6.95</v>
      </c>
      <c r="O368" s="173">
        <f t="shared" si="348"/>
        <v>7.02</v>
      </c>
      <c r="P368" s="173">
        <f t="shared" si="348"/>
        <v>7.01</v>
      </c>
      <c r="Q368" s="173">
        <f t="shared" si="348"/>
        <v>7.01</v>
      </c>
      <c r="R368" s="173">
        <f t="shared" si="348"/>
        <v>7.2</v>
      </c>
      <c r="S368" s="173">
        <f t="shared" si="348"/>
        <v>7.4</v>
      </c>
      <c r="T368" s="173">
        <f t="shared" si="348"/>
        <v>7.36</v>
      </c>
      <c r="U368" s="173">
        <f t="shared" si="348"/>
        <v>6.95</v>
      </c>
      <c r="V368" s="173">
        <f t="shared" si="348"/>
        <v>6.92</v>
      </c>
      <c r="W368" s="173">
        <f t="shared" si="348"/>
        <v>6.76</v>
      </c>
      <c r="X368" s="173">
        <f t="shared" si="348"/>
        <v>6.44</v>
      </c>
      <c r="Y368" s="173">
        <f t="shared" si="348"/>
        <v>6.64</v>
      </c>
      <c r="Z368" s="173">
        <f t="shared" si="348"/>
        <v>6.56</v>
      </c>
      <c r="AA368" s="173">
        <f t="shared" si="348"/>
        <v>6.56</v>
      </c>
      <c r="AB368" s="173">
        <f t="shared" si="348"/>
        <v>6.92</v>
      </c>
      <c r="AC368" s="173">
        <f t="shared" si="348"/>
        <v>6.84</v>
      </c>
      <c r="AD368" s="173">
        <f t="shared" si="348"/>
        <v>7.03</v>
      </c>
      <c r="AE368" s="173">
        <f t="shared" si="348"/>
        <v>6.92</v>
      </c>
      <c r="AF368" s="173">
        <f t="shared" si="348"/>
        <v>7.29</v>
      </c>
      <c r="AG368" s="173">
        <f t="shared" si="348"/>
        <v>7.88</v>
      </c>
      <c r="AH368" s="173">
        <f t="shared" si="348"/>
        <v>7.37</v>
      </c>
      <c r="AI368" s="173">
        <f t="shared" si="348"/>
        <v>7.65</v>
      </c>
      <c r="AJ368" s="173">
        <f t="shared" si="348"/>
        <v>7.46</v>
      </c>
      <c r="AK368" s="173">
        <f t="shared" si="348"/>
        <v>7.81</v>
      </c>
      <c r="AL368" s="173" t="str">
        <f t="shared" si="348"/>
        <v/>
      </c>
      <c r="AM368" s="173" t="str">
        <f t="shared" si="348"/>
        <v/>
      </c>
      <c r="AN368" s="173" t="str">
        <f t="shared" si="348"/>
        <v/>
      </c>
      <c r="AO368" s="173" t="str">
        <f t="shared" si="348"/>
        <v/>
      </c>
      <c r="AP368" s="173" t="str">
        <f t="shared" si="348"/>
        <v/>
      </c>
      <c r="AQ368" s="170"/>
      <c r="AR368" s="170"/>
    </row>
    <row r="369" ht="12.75" customHeight="1">
      <c r="A369" s="170"/>
      <c r="B369" s="170"/>
      <c r="C369" s="140" t="str">
        <f t="shared" ref="C369:D369" si="349">C176</f>
        <v>Man Utd</v>
      </c>
      <c r="D369" s="140" t="str">
        <f t="shared" si="349"/>
        <v>West Ham</v>
      </c>
      <c r="E369" s="173">
        <f t="shared" ref="E369:AP369" si="350">IF(E$195&lt;=38,ROUND(SUMIFS($E176:$AP176,$E$2:$AP$2,"&lt;="&amp;E$195,$E$2:$AP$2,"&gt;="&amp;E$194),2),"")</f>
        <v>6.85</v>
      </c>
      <c r="F369" s="173">
        <f t="shared" si="350"/>
        <v>6.38</v>
      </c>
      <c r="G369" s="173">
        <f t="shared" si="350"/>
        <v>6.34</v>
      </c>
      <c r="H369" s="173">
        <f t="shared" si="350"/>
        <v>6.34</v>
      </c>
      <c r="I369" s="173">
        <f t="shared" si="350"/>
        <v>6.69</v>
      </c>
      <c r="J369" s="173">
        <f t="shared" si="350"/>
        <v>6.65</v>
      </c>
      <c r="K369" s="173">
        <f t="shared" si="350"/>
        <v>6.56</v>
      </c>
      <c r="L369" s="173">
        <f t="shared" si="350"/>
        <v>6.64</v>
      </c>
      <c r="M369" s="173">
        <f t="shared" si="350"/>
        <v>6.48</v>
      </c>
      <c r="N369" s="173">
        <f t="shared" si="350"/>
        <v>6.92</v>
      </c>
      <c r="O369" s="173">
        <f t="shared" si="350"/>
        <v>6.98</v>
      </c>
      <c r="P369" s="173">
        <f t="shared" si="350"/>
        <v>6.84</v>
      </c>
      <c r="Q369" s="173">
        <f t="shared" si="350"/>
        <v>7.15</v>
      </c>
      <c r="R369" s="173">
        <f t="shared" si="350"/>
        <v>7.35</v>
      </c>
      <c r="S369" s="173">
        <f t="shared" si="350"/>
        <v>7.55</v>
      </c>
      <c r="T369" s="173">
        <f t="shared" si="350"/>
        <v>7.47</v>
      </c>
      <c r="U369" s="173">
        <f t="shared" si="350"/>
        <v>7.21</v>
      </c>
      <c r="V369" s="173">
        <f t="shared" si="350"/>
        <v>7.35</v>
      </c>
      <c r="W369" s="173">
        <f t="shared" si="350"/>
        <v>7.15</v>
      </c>
      <c r="X369" s="173">
        <f t="shared" si="350"/>
        <v>6.96</v>
      </c>
      <c r="Y369" s="173">
        <f t="shared" si="350"/>
        <v>6.8</v>
      </c>
      <c r="Z369" s="173">
        <f t="shared" si="350"/>
        <v>7.13</v>
      </c>
      <c r="AA369" s="173">
        <f t="shared" si="350"/>
        <v>6.98</v>
      </c>
      <c r="AB369" s="173">
        <f t="shared" si="350"/>
        <v>6.98</v>
      </c>
      <c r="AC369" s="173">
        <f t="shared" si="350"/>
        <v>6.86</v>
      </c>
      <c r="AD369" s="173">
        <f t="shared" si="350"/>
        <v>7.05</v>
      </c>
      <c r="AE369" s="173">
        <f t="shared" si="350"/>
        <v>7.41</v>
      </c>
      <c r="AF369" s="173">
        <f t="shared" si="350"/>
        <v>7.03</v>
      </c>
      <c r="AG369" s="173">
        <f t="shared" si="350"/>
        <v>7.62</v>
      </c>
      <c r="AH369" s="173">
        <f t="shared" si="350"/>
        <v>7.93</v>
      </c>
      <c r="AI369" s="173">
        <f t="shared" si="350"/>
        <v>7.82</v>
      </c>
      <c r="AJ369" s="173">
        <f t="shared" si="350"/>
        <v>7.7</v>
      </c>
      <c r="AK369" s="173">
        <f t="shared" si="350"/>
        <v>7.51</v>
      </c>
      <c r="AL369" s="173" t="str">
        <f t="shared" si="350"/>
        <v/>
      </c>
      <c r="AM369" s="173" t="str">
        <f t="shared" si="350"/>
        <v/>
      </c>
      <c r="AN369" s="173" t="str">
        <f t="shared" si="350"/>
        <v/>
      </c>
      <c r="AO369" s="173" t="str">
        <f t="shared" si="350"/>
        <v/>
      </c>
      <c r="AP369" s="173" t="str">
        <f t="shared" si="350"/>
        <v/>
      </c>
      <c r="AQ369" s="170"/>
      <c r="AR369" s="170"/>
    </row>
    <row r="370" ht="12.75" customHeight="1">
      <c r="A370" s="170"/>
      <c r="B370" s="170"/>
      <c r="C370" s="140" t="str">
        <f t="shared" ref="C370:D370" si="351">C177</f>
        <v>Man Utd</v>
      </c>
      <c r="D370" s="140" t="str">
        <f t="shared" si="351"/>
        <v>Wolves</v>
      </c>
      <c r="E370" s="173">
        <f t="shared" ref="E370:AP370" si="352">IF(E$195&lt;=38,ROUND(SUMIFS($E177:$AP177,$E$2:$AP$2,"&lt;="&amp;E$195,$E$2:$AP$2,"&gt;="&amp;E$194),2),"")</f>
        <v>6.57</v>
      </c>
      <c r="F370" s="173">
        <f t="shared" si="352"/>
        <v>6.26</v>
      </c>
      <c r="G370" s="173">
        <f t="shared" si="352"/>
        <v>6.45</v>
      </c>
      <c r="H370" s="173">
        <f t="shared" si="352"/>
        <v>6.96</v>
      </c>
      <c r="I370" s="173">
        <f t="shared" si="352"/>
        <v>7.36</v>
      </c>
      <c r="J370" s="173">
        <f t="shared" si="352"/>
        <v>7.32</v>
      </c>
      <c r="K370" s="173">
        <f t="shared" si="352"/>
        <v>7.03</v>
      </c>
      <c r="L370" s="173">
        <f t="shared" si="352"/>
        <v>7.15</v>
      </c>
      <c r="M370" s="173">
        <f t="shared" si="352"/>
        <v>6.99</v>
      </c>
      <c r="N370" s="173">
        <f t="shared" si="352"/>
        <v>6.92</v>
      </c>
      <c r="O370" s="173">
        <f t="shared" si="352"/>
        <v>6.98</v>
      </c>
      <c r="P370" s="173">
        <f t="shared" si="352"/>
        <v>7.02</v>
      </c>
      <c r="Q370" s="173">
        <f t="shared" si="352"/>
        <v>7.33</v>
      </c>
      <c r="R370" s="173">
        <f t="shared" si="352"/>
        <v>7.33</v>
      </c>
      <c r="S370" s="173">
        <f t="shared" si="352"/>
        <v>7.53</v>
      </c>
      <c r="T370" s="173">
        <f t="shared" si="352"/>
        <v>7.41</v>
      </c>
      <c r="U370" s="173">
        <f t="shared" si="352"/>
        <v>6.56</v>
      </c>
      <c r="V370" s="173">
        <f t="shared" si="352"/>
        <v>6.84</v>
      </c>
      <c r="W370" s="173">
        <f t="shared" si="352"/>
        <v>7.39</v>
      </c>
      <c r="X370" s="173">
        <f t="shared" si="352"/>
        <v>6.95</v>
      </c>
      <c r="Y370" s="173">
        <f t="shared" si="352"/>
        <v>6.92</v>
      </c>
      <c r="Z370" s="173">
        <f t="shared" si="352"/>
        <v>6.99</v>
      </c>
      <c r="AA370" s="173">
        <f t="shared" si="352"/>
        <v>7.43</v>
      </c>
      <c r="AB370" s="173">
        <f t="shared" si="352"/>
        <v>7.11</v>
      </c>
      <c r="AC370" s="173">
        <f t="shared" si="352"/>
        <v>6.25</v>
      </c>
      <c r="AD370" s="173">
        <f t="shared" si="352"/>
        <v>6.6</v>
      </c>
      <c r="AE370" s="173">
        <f t="shared" si="352"/>
        <v>6.72</v>
      </c>
      <c r="AF370" s="173">
        <f t="shared" si="352"/>
        <v>6.64</v>
      </c>
      <c r="AG370" s="173">
        <f t="shared" si="352"/>
        <v>7.23</v>
      </c>
      <c r="AH370" s="173">
        <f t="shared" si="352"/>
        <v>7.19</v>
      </c>
      <c r="AI370" s="173">
        <f t="shared" si="352"/>
        <v>7.62</v>
      </c>
      <c r="AJ370" s="173">
        <f t="shared" si="352"/>
        <v>7.88</v>
      </c>
      <c r="AK370" s="173">
        <f t="shared" si="352"/>
        <v>7.76</v>
      </c>
      <c r="AL370" s="173" t="str">
        <f t="shared" si="352"/>
        <v/>
      </c>
      <c r="AM370" s="173" t="str">
        <f t="shared" si="352"/>
        <v/>
      </c>
      <c r="AN370" s="173" t="str">
        <f t="shared" si="352"/>
        <v/>
      </c>
      <c r="AO370" s="173" t="str">
        <f t="shared" si="352"/>
        <v/>
      </c>
      <c r="AP370" s="173" t="str">
        <f t="shared" si="352"/>
        <v/>
      </c>
      <c r="AQ370" s="170"/>
      <c r="AR370" s="170"/>
    </row>
    <row r="371" ht="12.75" customHeight="1">
      <c r="A371" s="170"/>
      <c r="B371" s="170"/>
      <c r="C371" s="140" t="str">
        <f t="shared" ref="C371:D371" si="353">C178</f>
        <v>Newcastle</v>
      </c>
      <c r="D371" s="140" t="str">
        <f t="shared" si="353"/>
        <v>Southampton</v>
      </c>
      <c r="E371" s="173">
        <f t="shared" ref="E371:AP371" si="354">IF(E$195&lt;=38,ROUND(SUMIFS($E178:$AP178,$E$2:$AP$2,"&lt;="&amp;E$195,$E$2:$AP$2,"&gt;="&amp;E$194),2),"")</f>
        <v>6.68</v>
      </c>
      <c r="F371" s="173">
        <f t="shared" si="354"/>
        <v>7.3</v>
      </c>
      <c r="G371" s="173">
        <f t="shared" si="354"/>
        <v>7.19</v>
      </c>
      <c r="H371" s="173">
        <f t="shared" si="354"/>
        <v>6.88</v>
      </c>
      <c r="I371" s="173">
        <f t="shared" si="354"/>
        <v>6.99</v>
      </c>
      <c r="J371" s="173">
        <f t="shared" si="354"/>
        <v>7.07</v>
      </c>
      <c r="K371" s="173">
        <f t="shared" si="354"/>
        <v>7.31</v>
      </c>
      <c r="L371" s="173">
        <f t="shared" si="354"/>
        <v>6.86</v>
      </c>
      <c r="M371" s="173">
        <f t="shared" si="354"/>
        <v>7.64</v>
      </c>
      <c r="N371" s="173">
        <f t="shared" si="354"/>
        <v>7.53</v>
      </c>
      <c r="O371" s="173">
        <f t="shared" si="354"/>
        <v>7.33</v>
      </c>
      <c r="P371" s="173">
        <f t="shared" si="354"/>
        <v>7.25</v>
      </c>
      <c r="Q371" s="173">
        <f t="shared" si="354"/>
        <v>7.43</v>
      </c>
      <c r="R371" s="173">
        <f t="shared" si="354"/>
        <v>8.04</v>
      </c>
      <c r="S371" s="173">
        <f t="shared" si="354"/>
        <v>7.61</v>
      </c>
      <c r="T371" s="173">
        <f t="shared" si="354"/>
        <v>7.29</v>
      </c>
      <c r="U371" s="173">
        <f t="shared" si="354"/>
        <v>7.17</v>
      </c>
      <c r="V371" s="173">
        <f t="shared" si="354"/>
        <v>7.37</v>
      </c>
      <c r="W371" s="173">
        <f t="shared" si="354"/>
        <v>6.99</v>
      </c>
      <c r="X371" s="173">
        <f t="shared" si="354"/>
        <v>6.01</v>
      </c>
      <c r="Y371" s="173">
        <f t="shared" si="354"/>
        <v>5.96</v>
      </c>
      <c r="Z371" s="173">
        <f t="shared" si="354"/>
        <v>6.51</v>
      </c>
      <c r="AA371" s="173">
        <f t="shared" si="354"/>
        <v>7.13</v>
      </c>
      <c r="AB371" s="173">
        <f t="shared" si="354"/>
        <v>6.73</v>
      </c>
      <c r="AC371" s="173">
        <f t="shared" si="354"/>
        <v>7.05</v>
      </c>
      <c r="AD371" s="173">
        <f t="shared" si="354"/>
        <v>7.6</v>
      </c>
      <c r="AE371" s="173">
        <f t="shared" si="354"/>
        <v>7.41</v>
      </c>
      <c r="AF371" s="173">
        <f t="shared" si="354"/>
        <v>7.21</v>
      </c>
      <c r="AG371" s="173">
        <f t="shared" si="354"/>
        <v>6.81</v>
      </c>
      <c r="AH371" s="173">
        <f t="shared" si="354"/>
        <v>6.96</v>
      </c>
      <c r="AI371" s="173">
        <f t="shared" si="354"/>
        <v>6.77</v>
      </c>
      <c r="AJ371" s="173">
        <f t="shared" si="354"/>
        <v>6.65</v>
      </c>
      <c r="AK371" s="173">
        <f t="shared" si="354"/>
        <v>6.96</v>
      </c>
      <c r="AL371" s="173" t="str">
        <f t="shared" si="354"/>
        <v/>
      </c>
      <c r="AM371" s="173" t="str">
        <f t="shared" si="354"/>
        <v/>
      </c>
      <c r="AN371" s="173" t="str">
        <f t="shared" si="354"/>
        <v/>
      </c>
      <c r="AO371" s="173" t="str">
        <f t="shared" si="354"/>
        <v/>
      </c>
      <c r="AP371" s="173" t="str">
        <f t="shared" si="354"/>
        <v/>
      </c>
      <c r="AQ371" s="170"/>
      <c r="AR371" s="170"/>
    </row>
    <row r="372" ht="12.75" customHeight="1">
      <c r="A372" s="170"/>
      <c r="B372" s="170"/>
      <c r="C372" s="140" t="str">
        <f t="shared" ref="C372:D372" si="355">C179</f>
        <v>Newcastle</v>
      </c>
      <c r="D372" s="140" t="str">
        <f t="shared" si="355"/>
        <v>Tottenham</v>
      </c>
      <c r="E372" s="173">
        <f t="shared" ref="E372:AP372" si="356">IF(E$195&lt;=38,ROUND(SUMIFS($E179:$AP179,$E$2:$AP$2,"&lt;="&amp;E$195,$E$2:$AP$2,"&gt;="&amp;E$194),2),"")</f>
        <v>6.62</v>
      </c>
      <c r="F372" s="173">
        <f t="shared" si="356"/>
        <v>7.33</v>
      </c>
      <c r="G372" s="173">
        <f t="shared" si="356"/>
        <v>7.03</v>
      </c>
      <c r="H372" s="173">
        <f t="shared" si="356"/>
        <v>7.3</v>
      </c>
      <c r="I372" s="173">
        <f t="shared" si="356"/>
        <v>7.1</v>
      </c>
      <c r="J372" s="173">
        <f t="shared" si="356"/>
        <v>7.18</v>
      </c>
      <c r="K372" s="173">
        <f t="shared" si="356"/>
        <v>7.34</v>
      </c>
      <c r="L372" s="173">
        <f t="shared" si="356"/>
        <v>6.71</v>
      </c>
      <c r="M372" s="173">
        <f t="shared" si="356"/>
        <v>7.19</v>
      </c>
      <c r="N372" s="173">
        <f t="shared" si="356"/>
        <v>7.23</v>
      </c>
      <c r="O372" s="173">
        <f t="shared" si="356"/>
        <v>7.07</v>
      </c>
      <c r="P372" s="173">
        <f t="shared" si="356"/>
        <v>6.76</v>
      </c>
      <c r="Q372" s="173">
        <f t="shared" si="356"/>
        <v>7.02</v>
      </c>
      <c r="R372" s="173">
        <f t="shared" si="356"/>
        <v>7.37</v>
      </c>
      <c r="S372" s="173">
        <f t="shared" si="356"/>
        <v>6.94</v>
      </c>
      <c r="T372" s="173">
        <f t="shared" si="356"/>
        <v>6.74</v>
      </c>
      <c r="U372" s="173">
        <f t="shared" si="356"/>
        <v>6.62</v>
      </c>
      <c r="V372" s="173">
        <f t="shared" si="356"/>
        <v>6.81</v>
      </c>
      <c r="W372" s="173">
        <f t="shared" si="356"/>
        <v>6.63</v>
      </c>
      <c r="X372" s="173">
        <f t="shared" si="356"/>
        <v>6.59</v>
      </c>
      <c r="Y372" s="173">
        <f t="shared" si="356"/>
        <v>6.86</v>
      </c>
      <c r="Z372" s="173">
        <f t="shared" si="356"/>
        <v>7.18</v>
      </c>
      <c r="AA372" s="173">
        <f t="shared" si="356"/>
        <v>7.3</v>
      </c>
      <c r="AB372" s="173">
        <f t="shared" si="356"/>
        <v>7.35</v>
      </c>
      <c r="AC372" s="173">
        <f t="shared" si="356"/>
        <v>7.47</v>
      </c>
      <c r="AD372" s="173">
        <f t="shared" si="356"/>
        <v>7.47</v>
      </c>
      <c r="AE372" s="173">
        <f t="shared" si="356"/>
        <v>6.76</v>
      </c>
      <c r="AF372" s="173">
        <f t="shared" si="356"/>
        <v>6.6</v>
      </c>
      <c r="AG372" s="173">
        <f t="shared" si="356"/>
        <v>7.03</v>
      </c>
      <c r="AH372" s="173">
        <f t="shared" si="356"/>
        <v>6.99</v>
      </c>
      <c r="AI372" s="173">
        <f t="shared" si="356"/>
        <v>7.23</v>
      </c>
      <c r="AJ372" s="173">
        <f t="shared" si="356"/>
        <v>7.23</v>
      </c>
      <c r="AK372" s="173">
        <f t="shared" si="356"/>
        <v>7.86</v>
      </c>
      <c r="AL372" s="173" t="str">
        <f t="shared" si="356"/>
        <v/>
      </c>
      <c r="AM372" s="173" t="str">
        <f t="shared" si="356"/>
        <v/>
      </c>
      <c r="AN372" s="173" t="str">
        <f t="shared" si="356"/>
        <v/>
      </c>
      <c r="AO372" s="173" t="str">
        <f t="shared" si="356"/>
        <v/>
      </c>
      <c r="AP372" s="173" t="str">
        <f t="shared" si="356"/>
        <v/>
      </c>
      <c r="AQ372" s="170"/>
      <c r="AR372" s="170"/>
    </row>
    <row r="373" ht="12.75" customHeight="1">
      <c r="A373" s="170"/>
      <c r="B373" s="170"/>
      <c r="C373" s="140" t="str">
        <f t="shared" ref="C373:D373" si="357">C180</f>
        <v>Newcastle</v>
      </c>
      <c r="D373" s="140" t="str">
        <f t="shared" si="357"/>
        <v>Watford</v>
      </c>
      <c r="E373" s="173">
        <f t="shared" ref="E373:AP373" si="358">IF(E$195&lt;=38,ROUND(SUMIFS($E180:$AP180,$E$2:$AP$2,"&lt;="&amp;E$195,$E$2:$AP$2,"&gt;="&amp;E$194),2),"")</f>
        <v>6.28</v>
      </c>
      <c r="F373" s="173">
        <f t="shared" si="358"/>
        <v>6.64</v>
      </c>
      <c r="G373" s="173">
        <f t="shared" si="358"/>
        <v>6.88</v>
      </c>
      <c r="H373" s="173">
        <f t="shared" si="358"/>
        <v>6.92</v>
      </c>
      <c r="I373" s="173">
        <f t="shared" si="358"/>
        <v>7.43</v>
      </c>
      <c r="J373" s="173">
        <f t="shared" si="358"/>
        <v>7.5</v>
      </c>
      <c r="K373" s="173">
        <f t="shared" si="358"/>
        <v>7.66</v>
      </c>
      <c r="L373" s="173">
        <f t="shared" si="358"/>
        <v>7.27</v>
      </c>
      <c r="M373" s="173">
        <f t="shared" si="358"/>
        <v>7.7</v>
      </c>
      <c r="N373" s="173">
        <f t="shared" si="358"/>
        <v>7.63</v>
      </c>
      <c r="O373" s="173">
        <f t="shared" si="358"/>
        <v>7.2</v>
      </c>
      <c r="P373" s="173">
        <f t="shared" si="358"/>
        <v>7.07</v>
      </c>
      <c r="Q373" s="173">
        <f t="shared" si="358"/>
        <v>7.33</v>
      </c>
      <c r="R373" s="173">
        <f t="shared" si="358"/>
        <v>7.09</v>
      </c>
      <c r="S373" s="173">
        <f t="shared" si="358"/>
        <v>6.66</v>
      </c>
      <c r="T373" s="173">
        <f t="shared" si="358"/>
        <v>6.77</v>
      </c>
      <c r="U373" s="173">
        <f t="shared" si="358"/>
        <v>6.97</v>
      </c>
      <c r="V373" s="173">
        <f t="shared" si="358"/>
        <v>6.97</v>
      </c>
      <c r="W373" s="173">
        <f t="shared" si="358"/>
        <v>6.12</v>
      </c>
      <c r="X373" s="173">
        <f t="shared" si="358"/>
        <v>6.24</v>
      </c>
      <c r="Y373" s="173">
        <f t="shared" si="358"/>
        <v>6.44</v>
      </c>
      <c r="Z373" s="173">
        <f t="shared" si="358"/>
        <v>6.55</v>
      </c>
      <c r="AA373" s="173">
        <f t="shared" si="358"/>
        <v>6.36</v>
      </c>
      <c r="AB373" s="173">
        <f t="shared" si="358"/>
        <v>6.68</v>
      </c>
      <c r="AC373" s="173">
        <f t="shared" si="358"/>
        <v>7.47</v>
      </c>
      <c r="AD373" s="173">
        <f t="shared" si="358"/>
        <v>7.66</v>
      </c>
      <c r="AE373" s="173">
        <f t="shared" si="358"/>
        <v>7.03</v>
      </c>
      <c r="AF373" s="173">
        <f t="shared" si="358"/>
        <v>7.21</v>
      </c>
      <c r="AG373" s="173">
        <f t="shared" si="358"/>
        <v>7.57</v>
      </c>
      <c r="AH373" s="173">
        <f t="shared" si="358"/>
        <v>7.25</v>
      </c>
      <c r="AI373" s="173">
        <f t="shared" si="358"/>
        <v>6.91</v>
      </c>
      <c r="AJ373" s="173">
        <f t="shared" si="358"/>
        <v>6.83</v>
      </c>
      <c r="AK373" s="173">
        <f t="shared" si="358"/>
        <v>7.69</v>
      </c>
      <c r="AL373" s="173" t="str">
        <f t="shared" si="358"/>
        <v/>
      </c>
      <c r="AM373" s="173" t="str">
        <f t="shared" si="358"/>
        <v/>
      </c>
      <c r="AN373" s="173" t="str">
        <f t="shared" si="358"/>
        <v/>
      </c>
      <c r="AO373" s="173" t="str">
        <f t="shared" si="358"/>
        <v/>
      </c>
      <c r="AP373" s="173" t="str">
        <f t="shared" si="358"/>
        <v/>
      </c>
      <c r="AQ373" s="170"/>
      <c r="AR373" s="170"/>
    </row>
    <row r="374" ht="12.75" customHeight="1">
      <c r="A374" s="170"/>
      <c r="B374" s="170"/>
      <c r="C374" s="140" t="str">
        <f t="shared" ref="C374:D374" si="359">C181</f>
        <v>Newcastle</v>
      </c>
      <c r="D374" s="140" t="str">
        <f t="shared" si="359"/>
        <v>West Ham</v>
      </c>
      <c r="E374" s="173">
        <f t="shared" ref="E374:AP374" si="360">IF(E$195&lt;=38,ROUND(SUMIFS($E181:$AP181,$E$2:$AP$2,"&lt;="&amp;E$195,$E$2:$AP$2,"&gt;="&amp;E$194),2),"")</f>
        <v>6.22</v>
      </c>
      <c r="F374" s="173">
        <f t="shared" si="360"/>
        <v>6.92</v>
      </c>
      <c r="G374" s="173">
        <f t="shared" si="360"/>
        <v>6.69</v>
      </c>
      <c r="H374" s="173">
        <f t="shared" si="360"/>
        <v>6.96</v>
      </c>
      <c r="I374" s="173">
        <f t="shared" si="360"/>
        <v>6.92</v>
      </c>
      <c r="J374" s="173">
        <f t="shared" si="360"/>
        <v>6.99</v>
      </c>
      <c r="K374" s="173">
        <f t="shared" si="360"/>
        <v>7.15</v>
      </c>
      <c r="L374" s="173">
        <f t="shared" si="360"/>
        <v>6.33</v>
      </c>
      <c r="M374" s="173">
        <f t="shared" si="360"/>
        <v>6.99</v>
      </c>
      <c r="N374" s="173">
        <f t="shared" si="360"/>
        <v>7.03</v>
      </c>
      <c r="O374" s="173">
        <f t="shared" si="360"/>
        <v>7.1</v>
      </c>
      <c r="P374" s="173">
        <f t="shared" si="360"/>
        <v>6.85</v>
      </c>
      <c r="Q374" s="173">
        <f t="shared" si="360"/>
        <v>7.1</v>
      </c>
      <c r="R374" s="173">
        <f t="shared" si="360"/>
        <v>7.46</v>
      </c>
      <c r="S374" s="173">
        <f t="shared" si="360"/>
        <v>7.03</v>
      </c>
      <c r="T374" s="173">
        <f t="shared" si="360"/>
        <v>7</v>
      </c>
      <c r="U374" s="173">
        <f t="shared" si="360"/>
        <v>7.11</v>
      </c>
      <c r="V374" s="173">
        <f t="shared" si="360"/>
        <v>7.25</v>
      </c>
      <c r="W374" s="173">
        <f t="shared" si="360"/>
        <v>6.88</v>
      </c>
      <c r="X374" s="173">
        <f t="shared" si="360"/>
        <v>6.96</v>
      </c>
      <c r="Y374" s="173">
        <f t="shared" si="360"/>
        <v>6.84</v>
      </c>
      <c r="Z374" s="173">
        <f t="shared" si="360"/>
        <v>7.18</v>
      </c>
      <c r="AA374" s="173">
        <f t="shared" si="360"/>
        <v>6.82</v>
      </c>
      <c r="AB374" s="173">
        <f t="shared" si="360"/>
        <v>6.82</v>
      </c>
      <c r="AC374" s="173">
        <f t="shared" si="360"/>
        <v>7.13</v>
      </c>
      <c r="AD374" s="173">
        <f t="shared" si="360"/>
        <v>7.33</v>
      </c>
      <c r="AE374" s="173">
        <f t="shared" si="360"/>
        <v>7.64</v>
      </c>
      <c r="AF374" s="173">
        <f t="shared" si="360"/>
        <v>7.27</v>
      </c>
      <c r="AG374" s="173">
        <f t="shared" si="360"/>
        <v>7.27</v>
      </c>
      <c r="AH374" s="173">
        <f t="shared" si="360"/>
        <v>7.58</v>
      </c>
      <c r="AI374" s="173">
        <f t="shared" si="360"/>
        <v>7.15</v>
      </c>
      <c r="AJ374" s="173">
        <f t="shared" si="360"/>
        <v>7.03</v>
      </c>
      <c r="AK374" s="173">
        <f t="shared" si="360"/>
        <v>6.84</v>
      </c>
      <c r="AL374" s="173" t="str">
        <f t="shared" si="360"/>
        <v/>
      </c>
      <c r="AM374" s="173" t="str">
        <f t="shared" si="360"/>
        <v/>
      </c>
      <c r="AN374" s="173" t="str">
        <f t="shared" si="360"/>
        <v/>
      </c>
      <c r="AO374" s="173" t="str">
        <f t="shared" si="360"/>
        <v/>
      </c>
      <c r="AP374" s="173" t="str">
        <f t="shared" si="360"/>
        <v/>
      </c>
      <c r="AQ374" s="170"/>
      <c r="AR374" s="170"/>
    </row>
    <row r="375" ht="12.75" customHeight="1">
      <c r="A375" s="170"/>
      <c r="B375" s="170"/>
      <c r="C375" s="140" t="str">
        <f t="shared" ref="C375:D375" si="361">C182</f>
        <v>Newcastle</v>
      </c>
      <c r="D375" s="140" t="str">
        <f t="shared" si="361"/>
        <v>Wolves</v>
      </c>
      <c r="E375" s="173">
        <f t="shared" ref="E375:AP375" si="362">IF(E$195&lt;=38,ROUND(SUMIFS($E182:$AP182,$E$2:$AP$2,"&lt;="&amp;E$195,$E$2:$AP$2,"&gt;="&amp;E$194),2),"")</f>
        <v>6.56</v>
      </c>
      <c r="F375" s="173">
        <f t="shared" si="362"/>
        <v>6.64</v>
      </c>
      <c r="G375" s="173">
        <f t="shared" si="362"/>
        <v>6.72</v>
      </c>
      <c r="H375" s="173">
        <f t="shared" si="362"/>
        <v>7.15</v>
      </c>
      <c r="I375" s="173">
        <f t="shared" si="362"/>
        <v>7.15</v>
      </c>
      <c r="J375" s="173">
        <f t="shared" si="362"/>
        <v>7.23</v>
      </c>
      <c r="K375" s="173">
        <f t="shared" si="362"/>
        <v>7.39</v>
      </c>
      <c r="L375" s="173">
        <f t="shared" si="362"/>
        <v>7.19</v>
      </c>
      <c r="M375" s="173">
        <f t="shared" si="362"/>
        <v>7.78</v>
      </c>
      <c r="N375" s="173">
        <f t="shared" si="362"/>
        <v>7.55</v>
      </c>
      <c r="O375" s="173">
        <f t="shared" si="362"/>
        <v>7.39</v>
      </c>
      <c r="P375" s="173">
        <f t="shared" si="362"/>
        <v>7.32</v>
      </c>
      <c r="Q375" s="173">
        <f t="shared" si="362"/>
        <v>7.57</v>
      </c>
      <c r="R375" s="173">
        <f t="shared" si="362"/>
        <v>7.32</v>
      </c>
      <c r="S375" s="173">
        <f t="shared" si="362"/>
        <v>6.89</v>
      </c>
      <c r="T375" s="173">
        <f t="shared" si="362"/>
        <v>6.92</v>
      </c>
      <c r="U375" s="173">
        <f t="shared" si="362"/>
        <v>6.68</v>
      </c>
      <c r="V375" s="173">
        <f t="shared" si="362"/>
        <v>6.96</v>
      </c>
      <c r="W375" s="173">
        <f t="shared" si="362"/>
        <v>7.13</v>
      </c>
      <c r="X375" s="173">
        <f t="shared" si="362"/>
        <v>6.95</v>
      </c>
      <c r="Y375" s="173">
        <f t="shared" si="362"/>
        <v>6.92</v>
      </c>
      <c r="Z375" s="173">
        <f t="shared" si="362"/>
        <v>7.11</v>
      </c>
      <c r="AA375" s="173">
        <f t="shared" si="362"/>
        <v>7.47</v>
      </c>
      <c r="AB375" s="173">
        <f t="shared" si="362"/>
        <v>7.14</v>
      </c>
      <c r="AC375" s="173">
        <f t="shared" si="362"/>
        <v>6.91</v>
      </c>
      <c r="AD375" s="173">
        <f t="shared" si="362"/>
        <v>7.26</v>
      </c>
      <c r="AE375" s="173">
        <f t="shared" si="362"/>
        <v>6.87</v>
      </c>
      <c r="AF375" s="173">
        <f t="shared" si="362"/>
        <v>6.67</v>
      </c>
      <c r="AG375" s="173">
        <f t="shared" si="362"/>
        <v>6.71</v>
      </c>
      <c r="AH375" s="173">
        <f t="shared" si="362"/>
        <v>6.72</v>
      </c>
      <c r="AI375" s="173">
        <f t="shared" si="362"/>
        <v>6.52</v>
      </c>
      <c r="AJ375" s="173">
        <f t="shared" si="362"/>
        <v>6.78</v>
      </c>
      <c r="AK375" s="173">
        <f t="shared" si="362"/>
        <v>7.03</v>
      </c>
      <c r="AL375" s="173" t="str">
        <f t="shared" si="362"/>
        <v/>
      </c>
      <c r="AM375" s="173" t="str">
        <f t="shared" si="362"/>
        <v/>
      </c>
      <c r="AN375" s="173" t="str">
        <f t="shared" si="362"/>
        <v/>
      </c>
      <c r="AO375" s="173" t="str">
        <f t="shared" si="362"/>
        <v/>
      </c>
      <c r="AP375" s="173" t="str">
        <f t="shared" si="362"/>
        <v/>
      </c>
      <c r="AQ375" s="170"/>
      <c r="AR375" s="170"/>
    </row>
    <row r="376" ht="12.75" customHeight="1">
      <c r="A376" s="170"/>
      <c r="B376" s="170"/>
      <c r="C376" s="140" t="str">
        <f t="shared" ref="C376:D376" si="363">C183</f>
        <v>Southampton</v>
      </c>
      <c r="D376" s="140" t="str">
        <f t="shared" si="363"/>
        <v>Tottenham</v>
      </c>
      <c r="E376" s="173">
        <f t="shared" ref="E376:AP376" si="364">IF(E$195&lt;=38,ROUND(SUMIFS($E183:$AP183,$E$2:$AP$2,"&lt;="&amp;E$195,$E$2:$AP$2,"&gt;="&amp;E$194),2),"")</f>
        <v>7.17</v>
      </c>
      <c r="F376" s="173">
        <f t="shared" si="364"/>
        <v>7.41</v>
      </c>
      <c r="G376" s="173">
        <f t="shared" si="364"/>
        <v>7.1</v>
      </c>
      <c r="H376" s="173">
        <f t="shared" si="364"/>
        <v>6.79</v>
      </c>
      <c r="I376" s="173">
        <f t="shared" si="364"/>
        <v>6.75</v>
      </c>
      <c r="J376" s="173">
        <f t="shared" si="364"/>
        <v>6.71</v>
      </c>
      <c r="K376" s="173">
        <f t="shared" si="364"/>
        <v>7.03</v>
      </c>
      <c r="L376" s="173">
        <f t="shared" si="364"/>
        <v>6.97</v>
      </c>
      <c r="M376" s="173">
        <f t="shared" si="364"/>
        <v>6.58</v>
      </c>
      <c r="N376" s="173">
        <f t="shared" si="364"/>
        <v>6.58</v>
      </c>
      <c r="O376" s="173">
        <f t="shared" si="364"/>
        <v>6.38</v>
      </c>
      <c r="P376" s="173">
        <f t="shared" si="364"/>
        <v>6.5</v>
      </c>
      <c r="Q376" s="173">
        <f t="shared" si="364"/>
        <v>6.18</v>
      </c>
      <c r="R376" s="173">
        <f t="shared" si="364"/>
        <v>6.79</v>
      </c>
      <c r="S376" s="173">
        <f t="shared" si="364"/>
        <v>7.08</v>
      </c>
      <c r="T376" s="173">
        <f t="shared" si="364"/>
        <v>6.88</v>
      </c>
      <c r="U376" s="173">
        <f t="shared" si="364"/>
        <v>6.76</v>
      </c>
      <c r="V376" s="173">
        <f t="shared" si="364"/>
        <v>6.96</v>
      </c>
      <c r="W376" s="173">
        <f t="shared" si="364"/>
        <v>7.27</v>
      </c>
      <c r="X376" s="173">
        <f t="shared" si="364"/>
        <v>6.8</v>
      </c>
      <c r="Y376" s="173">
        <f t="shared" si="364"/>
        <v>7.23</v>
      </c>
      <c r="Z376" s="173">
        <f t="shared" si="364"/>
        <v>7.03</v>
      </c>
      <c r="AA376" s="173">
        <f t="shared" si="364"/>
        <v>7.64</v>
      </c>
      <c r="AB376" s="173">
        <f t="shared" si="364"/>
        <v>7.45</v>
      </c>
      <c r="AC376" s="173">
        <f t="shared" si="364"/>
        <v>7.17</v>
      </c>
      <c r="AD376" s="173">
        <f t="shared" si="364"/>
        <v>7.21</v>
      </c>
      <c r="AE376" s="173">
        <f t="shared" si="364"/>
        <v>6.7</v>
      </c>
      <c r="AF376" s="173">
        <f t="shared" si="364"/>
        <v>7.06</v>
      </c>
      <c r="AG376" s="173">
        <f t="shared" si="364"/>
        <v>6.88</v>
      </c>
      <c r="AH376" s="173">
        <f t="shared" si="364"/>
        <v>6.33</v>
      </c>
      <c r="AI376" s="173">
        <f t="shared" si="364"/>
        <v>6.95</v>
      </c>
      <c r="AJ376" s="173">
        <f t="shared" si="364"/>
        <v>6.92</v>
      </c>
      <c r="AK376" s="173">
        <f t="shared" si="364"/>
        <v>7.35</v>
      </c>
      <c r="AL376" s="173" t="str">
        <f t="shared" si="364"/>
        <v/>
      </c>
      <c r="AM376" s="173" t="str">
        <f t="shared" si="364"/>
        <v/>
      </c>
      <c r="AN376" s="173" t="str">
        <f t="shared" si="364"/>
        <v/>
      </c>
      <c r="AO376" s="173" t="str">
        <f t="shared" si="364"/>
        <v/>
      </c>
      <c r="AP376" s="173" t="str">
        <f t="shared" si="364"/>
        <v/>
      </c>
      <c r="AQ376" s="170"/>
      <c r="AR376" s="170"/>
    </row>
    <row r="377" ht="12.75" customHeight="1">
      <c r="A377" s="170"/>
      <c r="B377" s="170"/>
      <c r="C377" s="140" t="str">
        <f t="shared" ref="C377:D377" si="365">C184</f>
        <v>Southampton</v>
      </c>
      <c r="D377" s="140" t="str">
        <f t="shared" si="365"/>
        <v>Watford</v>
      </c>
      <c r="E377" s="173">
        <f t="shared" ref="E377:AP377" si="366">IF(E$195&lt;=38,ROUND(SUMIFS($E184:$AP184,$E$2:$AP$2,"&lt;="&amp;E$195,$E$2:$AP$2,"&gt;="&amp;E$194),2),"")</f>
        <v>6.74</v>
      </c>
      <c r="F377" s="173">
        <f t="shared" si="366"/>
        <v>6.7</v>
      </c>
      <c r="G377" s="173">
        <f t="shared" si="366"/>
        <v>7.05</v>
      </c>
      <c r="H377" s="173">
        <f t="shared" si="366"/>
        <v>6.74</v>
      </c>
      <c r="I377" s="173">
        <f t="shared" si="366"/>
        <v>6.97</v>
      </c>
      <c r="J377" s="173">
        <f t="shared" si="366"/>
        <v>6.5</v>
      </c>
      <c r="K377" s="173">
        <f t="shared" si="366"/>
        <v>6.76</v>
      </c>
      <c r="L377" s="173">
        <f t="shared" si="366"/>
        <v>6.76</v>
      </c>
      <c r="M377" s="173">
        <f t="shared" si="366"/>
        <v>6.4</v>
      </c>
      <c r="N377" s="173">
        <f t="shared" si="366"/>
        <v>5.85</v>
      </c>
      <c r="O377" s="173">
        <f t="shared" si="366"/>
        <v>5.54</v>
      </c>
      <c r="P377" s="173">
        <f t="shared" si="366"/>
        <v>6.09</v>
      </c>
      <c r="Q377" s="173">
        <f t="shared" si="366"/>
        <v>5.81</v>
      </c>
      <c r="R377" s="173">
        <f t="shared" si="366"/>
        <v>6.36</v>
      </c>
      <c r="S377" s="173">
        <f t="shared" si="366"/>
        <v>6.68</v>
      </c>
      <c r="T377" s="173">
        <f t="shared" si="366"/>
        <v>7.23</v>
      </c>
      <c r="U377" s="173">
        <f t="shared" si="366"/>
        <v>7.31</v>
      </c>
      <c r="V377" s="173">
        <f t="shared" si="366"/>
        <v>7.5</v>
      </c>
      <c r="W377" s="173">
        <f t="shared" si="366"/>
        <v>7.58</v>
      </c>
      <c r="X377" s="173">
        <f t="shared" si="366"/>
        <v>6.92</v>
      </c>
      <c r="Y377" s="173">
        <f t="shared" si="366"/>
        <v>7.15</v>
      </c>
      <c r="Z377" s="173">
        <f t="shared" si="366"/>
        <v>6.95</v>
      </c>
      <c r="AA377" s="173">
        <f t="shared" si="366"/>
        <v>7.37</v>
      </c>
      <c r="AB377" s="173">
        <f t="shared" si="366"/>
        <v>7.44</v>
      </c>
      <c r="AC377" s="173">
        <f t="shared" si="366"/>
        <v>7.13</v>
      </c>
      <c r="AD377" s="173">
        <f t="shared" si="366"/>
        <v>7.37</v>
      </c>
      <c r="AE377" s="173">
        <f t="shared" si="366"/>
        <v>6.93</v>
      </c>
      <c r="AF377" s="173">
        <f t="shared" si="366"/>
        <v>7.43</v>
      </c>
      <c r="AG377" s="173">
        <f t="shared" si="366"/>
        <v>7.17</v>
      </c>
      <c r="AH377" s="173">
        <f t="shared" si="366"/>
        <v>6.66</v>
      </c>
      <c r="AI377" s="173">
        <f t="shared" si="366"/>
        <v>7.09</v>
      </c>
      <c r="AJ377" s="173">
        <f t="shared" si="366"/>
        <v>6.9</v>
      </c>
      <c r="AK377" s="173">
        <f t="shared" si="366"/>
        <v>7.57</v>
      </c>
      <c r="AL377" s="173" t="str">
        <f t="shared" si="366"/>
        <v/>
      </c>
      <c r="AM377" s="173" t="str">
        <f t="shared" si="366"/>
        <v/>
      </c>
      <c r="AN377" s="173" t="str">
        <f t="shared" si="366"/>
        <v/>
      </c>
      <c r="AO377" s="173" t="str">
        <f t="shared" si="366"/>
        <v/>
      </c>
      <c r="AP377" s="173" t="str">
        <f t="shared" si="366"/>
        <v/>
      </c>
      <c r="AQ377" s="170"/>
      <c r="AR377" s="170"/>
    </row>
    <row r="378" ht="12.75" customHeight="1">
      <c r="A378" s="170"/>
      <c r="B378" s="170"/>
      <c r="C378" s="140" t="str">
        <f t="shared" ref="C378:D378" si="367">C185</f>
        <v>Southampton</v>
      </c>
      <c r="D378" s="140" t="str">
        <f t="shared" si="367"/>
        <v>West Ham</v>
      </c>
      <c r="E378" s="173">
        <f t="shared" ref="E378:AP378" si="368">IF(E$195&lt;=38,ROUND(SUMIFS($E185:$AP185,$E$2:$AP$2,"&lt;="&amp;E$195,$E$2:$AP$2,"&gt;="&amp;E$194),2),"")</f>
        <v>6.65</v>
      </c>
      <c r="F378" s="173">
        <f t="shared" si="368"/>
        <v>6.89</v>
      </c>
      <c r="G378" s="173">
        <f t="shared" si="368"/>
        <v>6.65</v>
      </c>
      <c r="H378" s="173">
        <f t="shared" si="368"/>
        <v>6.33</v>
      </c>
      <c r="I378" s="173">
        <f t="shared" si="368"/>
        <v>6.44</v>
      </c>
      <c r="J378" s="173">
        <f t="shared" si="368"/>
        <v>6.17</v>
      </c>
      <c r="K378" s="173">
        <f t="shared" si="368"/>
        <v>6.6</v>
      </c>
      <c r="L378" s="173">
        <f t="shared" si="368"/>
        <v>6.54</v>
      </c>
      <c r="M378" s="173">
        <f t="shared" si="368"/>
        <v>6.31</v>
      </c>
      <c r="N378" s="173">
        <f t="shared" si="368"/>
        <v>6.3</v>
      </c>
      <c r="O378" s="173">
        <f t="shared" si="368"/>
        <v>6.22</v>
      </c>
      <c r="P378" s="173">
        <f t="shared" si="368"/>
        <v>6.57</v>
      </c>
      <c r="Q378" s="173">
        <f t="shared" si="368"/>
        <v>6.57</v>
      </c>
      <c r="R378" s="173">
        <f t="shared" si="368"/>
        <v>7.18</v>
      </c>
      <c r="S378" s="173">
        <f t="shared" si="368"/>
        <v>7.1</v>
      </c>
      <c r="T378" s="173">
        <f t="shared" si="368"/>
        <v>7.07</v>
      </c>
      <c r="U378" s="173">
        <f t="shared" si="368"/>
        <v>7.19</v>
      </c>
      <c r="V378" s="173">
        <f t="shared" si="368"/>
        <v>7.39</v>
      </c>
      <c r="W378" s="173">
        <f t="shared" si="368"/>
        <v>7.19</v>
      </c>
      <c r="X378" s="173">
        <f t="shared" si="368"/>
        <v>6.64</v>
      </c>
      <c r="Y378" s="173">
        <f t="shared" si="368"/>
        <v>7.14</v>
      </c>
      <c r="Z378" s="173">
        <f t="shared" si="368"/>
        <v>7.48</v>
      </c>
      <c r="AA378" s="173">
        <f t="shared" si="368"/>
        <v>7.74</v>
      </c>
      <c r="AB378" s="173">
        <f t="shared" si="368"/>
        <v>7.5</v>
      </c>
      <c r="AC378" s="173">
        <f t="shared" si="368"/>
        <v>7.38</v>
      </c>
      <c r="AD378" s="173">
        <f t="shared" si="368"/>
        <v>7.58</v>
      </c>
      <c r="AE378" s="173">
        <f t="shared" si="368"/>
        <v>7.82</v>
      </c>
      <c r="AF378" s="173">
        <f t="shared" si="368"/>
        <v>7.44</v>
      </c>
      <c r="AG378" s="173">
        <f t="shared" si="368"/>
        <v>7.04</v>
      </c>
      <c r="AH378" s="173">
        <f t="shared" si="368"/>
        <v>7.35</v>
      </c>
      <c r="AI378" s="173">
        <f t="shared" si="368"/>
        <v>7.59</v>
      </c>
      <c r="AJ378" s="173">
        <f t="shared" si="368"/>
        <v>7.47</v>
      </c>
      <c r="AK378" s="173">
        <f t="shared" si="368"/>
        <v>7.36</v>
      </c>
      <c r="AL378" s="173" t="str">
        <f t="shared" si="368"/>
        <v/>
      </c>
      <c r="AM378" s="173" t="str">
        <f t="shared" si="368"/>
        <v/>
      </c>
      <c r="AN378" s="173" t="str">
        <f t="shared" si="368"/>
        <v/>
      </c>
      <c r="AO378" s="173" t="str">
        <f t="shared" si="368"/>
        <v/>
      </c>
      <c r="AP378" s="173" t="str">
        <f t="shared" si="368"/>
        <v/>
      </c>
      <c r="AQ378" s="170"/>
      <c r="AR378" s="170"/>
    </row>
    <row r="379" ht="12.75" customHeight="1">
      <c r="A379" s="170"/>
      <c r="B379" s="170"/>
      <c r="C379" s="140" t="str">
        <f t="shared" ref="C379:D379" si="369">C186</f>
        <v>Southampton</v>
      </c>
      <c r="D379" s="140" t="str">
        <f t="shared" si="369"/>
        <v>Wolves</v>
      </c>
      <c r="E379" s="173">
        <f t="shared" ref="E379:AP379" si="370">IF(E$195&lt;=38,ROUND(SUMIFS($E186:$AP186,$E$2:$AP$2,"&lt;="&amp;E$195,$E$2:$AP$2,"&gt;="&amp;E$194),2),"")</f>
        <v>6.37</v>
      </c>
      <c r="F379" s="173">
        <f t="shared" si="370"/>
        <v>6.13</v>
      </c>
      <c r="G379" s="173">
        <f t="shared" si="370"/>
        <v>6.33</v>
      </c>
      <c r="H379" s="173">
        <f t="shared" si="370"/>
        <v>6.13</v>
      </c>
      <c r="I379" s="173">
        <f t="shared" si="370"/>
        <v>6.25</v>
      </c>
      <c r="J379" s="173">
        <f t="shared" si="370"/>
        <v>5.89</v>
      </c>
      <c r="K379" s="173">
        <f t="shared" si="370"/>
        <v>6.8</v>
      </c>
      <c r="L379" s="173">
        <f t="shared" si="370"/>
        <v>6.92</v>
      </c>
      <c r="M379" s="173">
        <f t="shared" si="370"/>
        <v>6.83</v>
      </c>
      <c r="N379" s="173">
        <f t="shared" si="370"/>
        <v>6.4</v>
      </c>
      <c r="O379" s="173">
        <f t="shared" si="370"/>
        <v>6.2</v>
      </c>
      <c r="P379" s="173">
        <f t="shared" si="370"/>
        <v>6.63</v>
      </c>
      <c r="Q379" s="173">
        <f t="shared" si="370"/>
        <v>6.44</v>
      </c>
      <c r="R379" s="173">
        <f t="shared" si="370"/>
        <v>6.79</v>
      </c>
      <c r="S379" s="173">
        <f t="shared" si="370"/>
        <v>6.44</v>
      </c>
      <c r="T379" s="173">
        <f t="shared" si="370"/>
        <v>6.68</v>
      </c>
      <c r="U379" s="173">
        <f t="shared" si="370"/>
        <v>6.56</v>
      </c>
      <c r="V379" s="173">
        <f t="shared" si="370"/>
        <v>6.84</v>
      </c>
      <c r="W379" s="173">
        <f t="shared" si="370"/>
        <v>7.39</v>
      </c>
      <c r="X379" s="173">
        <f t="shared" si="370"/>
        <v>6.6</v>
      </c>
      <c r="Y379" s="173">
        <f t="shared" si="370"/>
        <v>7.15</v>
      </c>
      <c r="Z379" s="173">
        <f t="shared" si="370"/>
        <v>7.23</v>
      </c>
      <c r="AA379" s="173">
        <f t="shared" si="370"/>
        <v>7.84</v>
      </c>
      <c r="AB379" s="173">
        <f t="shared" si="370"/>
        <v>7.52</v>
      </c>
      <c r="AC379" s="173">
        <f t="shared" si="370"/>
        <v>6.65</v>
      </c>
      <c r="AD379" s="173">
        <f t="shared" si="370"/>
        <v>7.01</v>
      </c>
      <c r="AE379" s="173">
        <f t="shared" si="370"/>
        <v>6.81</v>
      </c>
      <c r="AF379" s="173">
        <f t="shared" si="370"/>
        <v>6.73</v>
      </c>
      <c r="AG379" s="173">
        <f t="shared" si="370"/>
        <v>6.33</v>
      </c>
      <c r="AH379" s="173">
        <f t="shared" si="370"/>
        <v>6.29</v>
      </c>
      <c r="AI379" s="173">
        <f t="shared" si="370"/>
        <v>6.73</v>
      </c>
      <c r="AJ379" s="173">
        <f t="shared" si="370"/>
        <v>6.98</v>
      </c>
      <c r="AK379" s="173">
        <f t="shared" si="370"/>
        <v>7.3</v>
      </c>
      <c r="AL379" s="173" t="str">
        <f t="shared" si="370"/>
        <v/>
      </c>
      <c r="AM379" s="173" t="str">
        <f t="shared" si="370"/>
        <v/>
      </c>
      <c r="AN379" s="173" t="str">
        <f t="shared" si="370"/>
        <v/>
      </c>
      <c r="AO379" s="173" t="str">
        <f t="shared" si="370"/>
        <v/>
      </c>
      <c r="AP379" s="173" t="str">
        <f t="shared" si="370"/>
        <v/>
      </c>
      <c r="AQ379" s="170"/>
      <c r="AR379" s="170"/>
    </row>
    <row r="380" ht="12.75" customHeight="1">
      <c r="A380" s="170"/>
      <c r="B380" s="170"/>
      <c r="C380" s="140" t="str">
        <f t="shared" ref="C380:D380" si="371">C187</f>
        <v>Tottenham</v>
      </c>
      <c r="D380" s="140" t="str">
        <f t="shared" si="371"/>
        <v>Watford</v>
      </c>
      <c r="E380" s="173">
        <f t="shared" ref="E380:AP380" si="372">IF(E$195&lt;=38,ROUND(SUMIFS($E187:$AP187,$E$2:$AP$2,"&lt;="&amp;E$195,$E$2:$AP$2,"&gt;="&amp;E$194),2),"")</f>
        <v>7.07</v>
      </c>
      <c r="F380" s="173">
        <f t="shared" si="372"/>
        <v>6.92</v>
      </c>
      <c r="G380" s="173">
        <f t="shared" si="372"/>
        <v>6.66</v>
      </c>
      <c r="H380" s="173">
        <f t="shared" si="372"/>
        <v>6.66</v>
      </c>
      <c r="I380" s="173">
        <f t="shared" si="372"/>
        <v>6.74</v>
      </c>
      <c r="J380" s="173">
        <f t="shared" si="372"/>
        <v>6.74</v>
      </c>
      <c r="K380" s="173">
        <f t="shared" si="372"/>
        <v>6.76</v>
      </c>
      <c r="L380" s="173">
        <f t="shared" si="372"/>
        <v>6.88</v>
      </c>
      <c r="M380" s="173">
        <f t="shared" si="372"/>
        <v>6.52</v>
      </c>
      <c r="N380" s="173">
        <f t="shared" si="372"/>
        <v>6.6</v>
      </c>
      <c r="O380" s="173">
        <f t="shared" si="372"/>
        <v>6.17</v>
      </c>
      <c r="P380" s="173">
        <f t="shared" si="372"/>
        <v>6.24</v>
      </c>
      <c r="Q380" s="173">
        <f t="shared" si="372"/>
        <v>6.2</v>
      </c>
      <c r="R380" s="173">
        <f t="shared" si="372"/>
        <v>6.32</v>
      </c>
      <c r="S380" s="173">
        <f t="shared" si="372"/>
        <v>6.63</v>
      </c>
      <c r="T380" s="173">
        <f t="shared" si="372"/>
        <v>6.63</v>
      </c>
      <c r="U380" s="173">
        <f t="shared" si="372"/>
        <v>6.83</v>
      </c>
      <c r="V380" s="173">
        <f t="shared" si="372"/>
        <v>6.7</v>
      </c>
      <c r="W380" s="173">
        <f t="shared" si="372"/>
        <v>6.97</v>
      </c>
      <c r="X380" s="173">
        <f t="shared" si="372"/>
        <v>6.93</v>
      </c>
      <c r="Y380" s="173">
        <f t="shared" si="372"/>
        <v>7.25</v>
      </c>
      <c r="Z380" s="173">
        <f t="shared" si="372"/>
        <v>7.05</v>
      </c>
      <c r="AA380" s="173">
        <f t="shared" si="372"/>
        <v>6.62</v>
      </c>
      <c r="AB380" s="173">
        <f t="shared" si="372"/>
        <v>7.07</v>
      </c>
      <c r="AC380" s="173">
        <f t="shared" si="372"/>
        <v>6.79</v>
      </c>
      <c r="AD380" s="173">
        <f t="shared" si="372"/>
        <v>6.79</v>
      </c>
      <c r="AE380" s="173">
        <f t="shared" si="372"/>
        <v>5.69</v>
      </c>
      <c r="AF380" s="173">
        <f t="shared" si="372"/>
        <v>6.19</v>
      </c>
      <c r="AG380" s="173">
        <f t="shared" si="372"/>
        <v>6.86</v>
      </c>
      <c r="AH380" s="173">
        <f t="shared" si="372"/>
        <v>6.35</v>
      </c>
      <c r="AI380" s="173">
        <f t="shared" si="372"/>
        <v>6.98</v>
      </c>
      <c r="AJ380" s="173">
        <f t="shared" si="372"/>
        <v>6.98</v>
      </c>
      <c r="AK380" s="173">
        <f t="shared" si="372"/>
        <v>8.23</v>
      </c>
      <c r="AL380" s="173" t="str">
        <f t="shared" si="372"/>
        <v/>
      </c>
      <c r="AM380" s="173" t="str">
        <f t="shared" si="372"/>
        <v/>
      </c>
      <c r="AN380" s="173" t="str">
        <f t="shared" si="372"/>
        <v/>
      </c>
      <c r="AO380" s="173" t="str">
        <f t="shared" si="372"/>
        <v/>
      </c>
      <c r="AP380" s="173" t="str">
        <f t="shared" si="372"/>
        <v/>
      </c>
      <c r="AQ380" s="170"/>
      <c r="AR380" s="170"/>
    </row>
    <row r="381" ht="12.75" customHeight="1">
      <c r="A381" s="170"/>
      <c r="B381" s="170"/>
      <c r="C381" s="140" t="str">
        <f t="shared" ref="C381:D381" si="373">C188</f>
        <v>Tottenham</v>
      </c>
      <c r="D381" s="140" t="str">
        <f t="shared" si="373"/>
        <v>West Ham</v>
      </c>
      <c r="E381" s="173">
        <f t="shared" ref="E381:AP381" si="374">IF(E$195&lt;=38,ROUND(SUMIFS($E188:$AP188,$E$2:$AP$2,"&lt;="&amp;E$195,$E$2:$AP$2,"&gt;="&amp;E$194),2),"")</f>
        <v>6.23</v>
      </c>
      <c r="F381" s="173">
        <f t="shared" si="374"/>
        <v>6.54</v>
      </c>
      <c r="G381" s="173">
        <f t="shared" si="374"/>
        <v>6.24</v>
      </c>
      <c r="H381" s="173">
        <f t="shared" si="374"/>
        <v>6.47</v>
      </c>
      <c r="I381" s="173">
        <f t="shared" si="374"/>
        <v>6.12</v>
      </c>
      <c r="J381" s="173">
        <f t="shared" si="374"/>
        <v>6.12</v>
      </c>
      <c r="K381" s="173">
        <f t="shared" si="374"/>
        <v>6.2</v>
      </c>
      <c r="L381" s="173">
        <f t="shared" si="374"/>
        <v>6.08</v>
      </c>
      <c r="M381" s="173">
        <f t="shared" si="374"/>
        <v>5.7</v>
      </c>
      <c r="N381" s="173">
        <f t="shared" si="374"/>
        <v>5.86</v>
      </c>
      <c r="O381" s="173">
        <f t="shared" si="374"/>
        <v>6.09</v>
      </c>
      <c r="P381" s="173">
        <f t="shared" si="374"/>
        <v>6.03</v>
      </c>
      <c r="Q381" s="173">
        <f t="shared" si="374"/>
        <v>6.27</v>
      </c>
      <c r="R381" s="173">
        <f t="shared" si="374"/>
        <v>6.62</v>
      </c>
      <c r="S381" s="173">
        <f t="shared" si="374"/>
        <v>6.9</v>
      </c>
      <c r="T381" s="173">
        <f t="shared" si="374"/>
        <v>6.86</v>
      </c>
      <c r="U381" s="173">
        <f t="shared" si="374"/>
        <v>6.98</v>
      </c>
      <c r="V381" s="173">
        <f t="shared" si="374"/>
        <v>7.12</v>
      </c>
      <c r="W381" s="173">
        <f t="shared" si="374"/>
        <v>7.12</v>
      </c>
      <c r="X381" s="173">
        <f t="shared" si="374"/>
        <v>7.08</v>
      </c>
      <c r="Y381" s="173">
        <f t="shared" si="374"/>
        <v>7.5</v>
      </c>
      <c r="Z381" s="173">
        <f t="shared" si="374"/>
        <v>7.84</v>
      </c>
      <c r="AA381" s="173">
        <f t="shared" si="374"/>
        <v>7.25</v>
      </c>
      <c r="AB381" s="173">
        <f t="shared" si="374"/>
        <v>7.29</v>
      </c>
      <c r="AC381" s="173">
        <f t="shared" si="374"/>
        <v>7.02</v>
      </c>
      <c r="AD381" s="173">
        <f t="shared" si="374"/>
        <v>7.13</v>
      </c>
      <c r="AE381" s="173">
        <f t="shared" si="374"/>
        <v>7.06</v>
      </c>
      <c r="AF381" s="173">
        <f t="shared" si="374"/>
        <v>6.72</v>
      </c>
      <c r="AG381" s="173">
        <f t="shared" si="374"/>
        <v>7.39</v>
      </c>
      <c r="AH381" s="173">
        <f t="shared" si="374"/>
        <v>7.66</v>
      </c>
      <c r="AI381" s="173">
        <f t="shared" si="374"/>
        <v>8.29</v>
      </c>
      <c r="AJ381" s="173">
        <f t="shared" si="374"/>
        <v>8.17</v>
      </c>
      <c r="AK381" s="173">
        <f t="shared" si="374"/>
        <v>8.17</v>
      </c>
      <c r="AL381" s="173" t="str">
        <f t="shared" si="374"/>
        <v/>
      </c>
      <c r="AM381" s="173" t="str">
        <f t="shared" si="374"/>
        <v/>
      </c>
      <c r="AN381" s="173" t="str">
        <f t="shared" si="374"/>
        <v/>
      </c>
      <c r="AO381" s="173" t="str">
        <f t="shared" si="374"/>
        <v/>
      </c>
      <c r="AP381" s="173" t="str">
        <f t="shared" si="374"/>
        <v/>
      </c>
      <c r="AQ381" s="170"/>
      <c r="AR381" s="170"/>
    </row>
    <row r="382" ht="12.75" customHeight="1">
      <c r="A382" s="170"/>
      <c r="B382" s="170"/>
      <c r="C382" s="140" t="str">
        <f t="shared" ref="C382:D382" si="375">C189</f>
        <v>Tottenham</v>
      </c>
      <c r="D382" s="140" t="str">
        <f t="shared" si="375"/>
        <v>Wolves</v>
      </c>
      <c r="E382" s="173">
        <f t="shared" ref="E382:AP382" si="376">IF(E$195&lt;=38,ROUND(SUMIFS($E189:$AP189,$E$2:$AP$2,"&lt;="&amp;E$195,$E$2:$AP$2,"&gt;="&amp;E$194),2),"")</f>
        <v>6.7</v>
      </c>
      <c r="F382" s="173">
        <f t="shared" si="376"/>
        <v>6.47</v>
      </c>
      <c r="G382" s="173">
        <f t="shared" si="376"/>
        <v>6.16</v>
      </c>
      <c r="H382" s="173">
        <f t="shared" si="376"/>
        <v>6.95</v>
      </c>
      <c r="I382" s="173">
        <f t="shared" si="376"/>
        <v>6.71</v>
      </c>
      <c r="J382" s="173">
        <f t="shared" si="376"/>
        <v>6.71</v>
      </c>
      <c r="K382" s="173">
        <f t="shared" si="376"/>
        <v>6.79</v>
      </c>
      <c r="L382" s="173">
        <f t="shared" si="376"/>
        <v>6.91</v>
      </c>
      <c r="M382" s="173">
        <f t="shared" si="376"/>
        <v>6.72</v>
      </c>
      <c r="N382" s="173">
        <f t="shared" si="376"/>
        <v>6.6</v>
      </c>
      <c r="O382" s="173">
        <f t="shared" si="376"/>
        <v>6.48</v>
      </c>
      <c r="P382" s="173">
        <f t="shared" si="376"/>
        <v>6.6</v>
      </c>
      <c r="Q382" s="173">
        <f t="shared" si="376"/>
        <v>6.64</v>
      </c>
      <c r="R382" s="173">
        <f t="shared" si="376"/>
        <v>6.56</v>
      </c>
      <c r="S382" s="173">
        <f t="shared" si="376"/>
        <v>6.65</v>
      </c>
      <c r="T382" s="173">
        <f t="shared" si="376"/>
        <v>6.57</v>
      </c>
      <c r="U382" s="173">
        <f t="shared" si="376"/>
        <v>6.45</v>
      </c>
      <c r="V382" s="173">
        <f t="shared" si="376"/>
        <v>6.73</v>
      </c>
      <c r="W382" s="173">
        <f t="shared" si="376"/>
        <v>7.28</v>
      </c>
      <c r="X382" s="173">
        <f t="shared" si="376"/>
        <v>7.24</v>
      </c>
      <c r="Y382" s="173">
        <f t="shared" si="376"/>
        <v>7.66</v>
      </c>
      <c r="Z382" s="173">
        <f t="shared" si="376"/>
        <v>7.74</v>
      </c>
      <c r="AA382" s="173">
        <f t="shared" si="376"/>
        <v>7.98</v>
      </c>
      <c r="AB382" s="173">
        <f t="shared" si="376"/>
        <v>7.7</v>
      </c>
      <c r="AC382" s="173">
        <f t="shared" si="376"/>
        <v>7.07</v>
      </c>
      <c r="AD382" s="173">
        <f t="shared" si="376"/>
        <v>7.11</v>
      </c>
      <c r="AE382" s="173">
        <f t="shared" si="376"/>
        <v>6.29</v>
      </c>
      <c r="AF382" s="173">
        <f t="shared" si="376"/>
        <v>6.25</v>
      </c>
      <c r="AG382" s="173">
        <f t="shared" si="376"/>
        <v>6.56</v>
      </c>
      <c r="AH382" s="173">
        <f t="shared" si="376"/>
        <v>6.48</v>
      </c>
      <c r="AI382" s="173">
        <f t="shared" si="376"/>
        <v>7.11</v>
      </c>
      <c r="AJ382" s="173">
        <f t="shared" si="376"/>
        <v>7.37</v>
      </c>
      <c r="AK382" s="173">
        <f t="shared" si="376"/>
        <v>8.12</v>
      </c>
      <c r="AL382" s="173" t="str">
        <f t="shared" si="376"/>
        <v/>
      </c>
      <c r="AM382" s="173" t="str">
        <f t="shared" si="376"/>
        <v/>
      </c>
      <c r="AN382" s="173" t="str">
        <f t="shared" si="376"/>
        <v/>
      </c>
      <c r="AO382" s="173" t="str">
        <f t="shared" si="376"/>
        <v/>
      </c>
      <c r="AP382" s="173" t="str">
        <f t="shared" si="376"/>
        <v/>
      </c>
      <c r="AQ382" s="170"/>
      <c r="AR382" s="170"/>
    </row>
    <row r="383" ht="12.75" customHeight="1">
      <c r="A383" s="170"/>
      <c r="B383" s="170"/>
      <c r="C383" s="140" t="str">
        <f t="shared" ref="C383:D383" si="377">C190</f>
        <v>Watford</v>
      </c>
      <c r="D383" s="140" t="str">
        <f t="shared" si="377"/>
        <v>West Ham</v>
      </c>
      <c r="E383" s="173">
        <f t="shared" ref="E383:AP383" si="378">IF(E$195&lt;=38,ROUND(SUMIFS($E190:$AP190,$E$2:$AP$2,"&lt;="&amp;E$195,$E$2:$AP$2,"&gt;="&amp;E$194),2),"")</f>
        <v>6.43</v>
      </c>
      <c r="F383" s="173">
        <f t="shared" si="378"/>
        <v>6.08</v>
      </c>
      <c r="G383" s="173">
        <f t="shared" si="378"/>
        <v>6.08</v>
      </c>
      <c r="H383" s="173">
        <f t="shared" si="378"/>
        <v>6.08</v>
      </c>
      <c r="I383" s="173">
        <f t="shared" si="378"/>
        <v>6.31</v>
      </c>
      <c r="J383" s="173">
        <f t="shared" si="378"/>
        <v>6.31</v>
      </c>
      <c r="K383" s="173">
        <f t="shared" si="378"/>
        <v>6.29</v>
      </c>
      <c r="L383" s="173">
        <f t="shared" si="378"/>
        <v>6.6</v>
      </c>
      <c r="M383" s="173">
        <f t="shared" si="378"/>
        <v>6.25</v>
      </c>
      <c r="N383" s="173">
        <f t="shared" si="378"/>
        <v>6.32</v>
      </c>
      <c r="O383" s="173">
        <f t="shared" si="378"/>
        <v>6.12</v>
      </c>
      <c r="P383" s="173">
        <f t="shared" si="378"/>
        <v>6.43</v>
      </c>
      <c r="Q383" s="173">
        <f t="shared" si="378"/>
        <v>6.7</v>
      </c>
      <c r="R383" s="173">
        <f t="shared" si="378"/>
        <v>6.62</v>
      </c>
      <c r="S383" s="173">
        <f t="shared" si="378"/>
        <v>6.94</v>
      </c>
      <c r="T383" s="173">
        <f t="shared" si="378"/>
        <v>6.95</v>
      </c>
      <c r="U383" s="173">
        <f t="shared" si="378"/>
        <v>7.06</v>
      </c>
      <c r="V383" s="173">
        <f t="shared" si="378"/>
        <v>7.07</v>
      </c>
      <c r="W383" s="173">
        <f t="shared" si="378"/>
        <v>6.88</v>
      </c>
      <c r="X383" s="173">
        <f t="shared" si="378"/>
        <v>6.96</v>
      </c>
      <c r="Y383" s="173">
        <f t="shared" si="378"/>
        <v>7.19</v>
      </c>
      <c r="Z383" s="173">
        <f t="shared" si="378"/>
        <v>7.49</v>
      </c>
      <c r="AA383" s="173">
        <f t="shared" si="378"/>
        <v>6.82</v>
      </c>
      <c r="AB383" s="173">
        <f t="shared" si="378"/>
        <v>7.13</v>
      </c>
      <c r="AC383" s="173">
        <f t="shared" si="378"/>
        <v>7.01</v>
      </c>
      <c r="AD383" s="173">
        <f t="shared" si="378"/>
        <v>7.21</v>
      </c>
      <c r="AE383" s="173">
        <f t="shared" si="378"/>
        <v>7.21</v>
      </c>
      <c r="AF383" s="173">
        <f t="shared" si="378"/>
        <v>7.21</v>
      </c>
      <c r="AG383" s="173">
        <f t="shared" si="378"/>
        <v>7.88</v>
      </c>
      <c r="AH383" s="173">
        <f t="shared" si="378"/>
        <v>7.88</v>
      </c>
      <c r="AI383" s="173">
        <f t="shared" si="378"/>
        <v>7.97</v>
      </c>
      <c r="AJ383" s="173">
        <f t="shared" si="378"/>
        <v>7.85</v>
      </c>
      <c r="AK383" s="173">
        <f t="shared" si="378"/>
        <v>8.08</v>
      </c>
      <c r="AL383" s="173" t="str">
        <f t="shared" si="378"/>
        <v/>
      </c>
      <c r="AM383" s="173" t="str">
        <f t="shared" si="378"/>
        <v/>
      </c>
      <c r="AN383" s="173" t="str">
        <f t="shared" si="378"/>
        <v/>
      </c>
      <c r="AO383" s="173" t="str">
        <f t="shared" si="378"/>
        <v/>
      </c>
      <c r="AP383" s="173" t="str">
        <f t="shared" si="378"/>
        <v/>
      </c>
      <c r="AQ383" s="170"/>
      <c r="AR383" s="170"/>
    </row>
    <row r="384" ht="12.75" customHeight="1">
      <c r="A384" s="170"/>
      <c r="B384" s="170"/>
      <c r="C384" s="140" t="str">
        <f t="shared" ref="C384:D384" si="379">C191</f>
        <v>Watford</v>
      </c>
      <c r="D384" s="140" t="str">
        <f t="shared" si="379"/>
        <v>Wolves</v>
      </c>
      <c r="E384" s="173">
        <f t="shared" ref="E384:AP384" si="380">IF(E$195&lt;=38,ROUND(SUMIFS($E191:$AP191,$E$2:$AP$2,"&lt;="&amp;E$195,$E$2:$AP$2,"&gt;="&amp;E$194),2),"")</f>
        <v>6.31</v>
      </c>
      <c r="F384" s="173">
        <f t="shared" si="380"/>
        <v>6.07</v>
      </c>
      <c r="G384" s="173">
        <f t="shared" si="380"/>
        <v>6.42</v>
      </c>
      <c r="H384" s="173">
        <f t="shared" si="380"/>
        <v>6.62</v>
      </c>
      <c r="I384" s="173">
        <f t="shared" si="380"/>
        <v>6.89</v>
      </c>
      <c r="J384" s="173">
        <f t="shared" si="380"/>
        <v>6.82</v>
      </c>
      <c r="K384" s="173">
        <f t="shared" si="380"/>
        <v>6.8</v>
      </c>
      <c r="L384" s="173">
        <f t="shared" si="380"/>
        <v>6.92</v>
      </c>
      <c r="M384" s="173">
        <f t="shared" si="380"/>
        <v>6.68</v>
      </c>
      <c r="N384" s="173">
        <f t="shared" si="380"/>
        <v>6.24</v>
      </c>
      <c r="O384" s="173">
        <f t="shared" si="380"/>
        <v>5.81</v>
      </c>
      <c r="P384" s="173">
        <f t="shared" si="380"/>
        <v>6.24</v>
      </c>
      <c r="Q384" s="173">
        <f t="shared" si="380"/>
        <v>6.32</v>
      </c>
      <c r="R384" s="173">
        <f t="shared" si="380"/>
        <v>6.07</v>
      </c>
      <c r="S384" s="173">
        <f t="shared" si="380"/>
        <v>6.27</v>
      </c>
      <c r="T384" s="173">
        <f t="shared" si="380"/>
        <v>6.58</v>
      </c>
      <c r="U384" s="173">
        <f t="shared" si="380"/>
        <v>6.78</v>
      </c>
      <c r="V384" s="173">
        <f t="shared" si="380"/>
        <v>7.05</v>
      </c>
      <c r="W384" s="173">
        <f t="shared" si="380"/>
        <v>7.6</v>
      </c>
      <c r="X384" s="173">
        <f t="shared" si="380"/>
        <v>7.54</v>
      </c>
      <c r="Y384" s="173">
        <f t="shared" si="380"/>
        <v>7.78</v>
      </c>
      <c r="Z384" s="173">
        <f t="shared" si="380"/>
        <v>7.78</v>
      </c>
      <c r="AA384" s="173">
        <f t="shared" si="380"/>
        <v>7.7</v>
      </c>
      <c r="AB384" s="173">
        <f t="shared" si="380"/>
        <v>7.7</v>
      </c>
      <c r="AC384" s="173">
        <f t="shared" si="380"/>
        <v>6.68</v>
      </c>
      <c r="AD384" s="173">
        <f t="shared" si="380"/>
        <v>6.92</v>
      </c>
      <c r="AE384" s="173">
        <f t="shared" si="380"/>
        <v>6.17</v>
      </c>
      <c r="AF384" s="173">
        <f t="shared" si="380"/>
        <v>6.47</v>
      </c>
      <c r="AG384" s="173">
        <f t="shared" si="380"/>
        <v>6.7</v>
      </c>
      <c r="AH384" s="173">
        <f t="shared" si="380"/>
        <v>6.35</v>
      </c>
      <c r="AI384" s="173">
        <f t="shared" si="380"/>
        <v>6.94</v>
      </c>
      <c r="AJ384" s="173">
        <f t="shared" si="380"/>
        <v>7.2</v>
      </c>
      <c r="AK384" s="173">
        <f t="shared" si="380"/>
        <v>8.18</v>
      </c>
      <c r="AL384" s="173" t="str">
        <f t="shared" si="380"/>
        <v/>
      </c>
      <c r="AM384" s="173" t="str">
        <f t="shared" si="380"/>
        <v/>
      </c>
      <c r="AN384" s="173" t="str">
        <f t="shared" si="380"/>
        <v/>
      </c>
      <c r="AO384" s="173" t="str">
        <f t="shared" si="380"/>
        <v/>
      </c>
      <c r="AP384" s="173" t="str">
        <f t="shared" si="380"/>
        <v/>
      </c>
      <c r="AQ384" s="170"/>
      <c r="AR384" s="170"/>
    </row>
    <row r="385" ht="12.75" customHeight="1">
      <c r="A385" s="170"/>
      <c r="B385" s="170"/>
      <c r="C385" s="140" t="str">
        <f t="shared" ref="C385:D385" si="381">C192</f>
        <v>West Ham</v>
      </c>
      <c r="D385" s="140" t="str">
        <f t="shared" si="381"/>
        <v>Wolves</v>
      </c>
      <c r="E385" s="173">
        <f t="shared" ref="E385:AP385" si="382">IF(E$195&lt;=38,ROUND(SUMIFS($E192:$AP192,$E$2:$AP$2,"&lt;="&amp;E$195,$E$2:$AP$2,"&gt;="&amp;E$194),2),"")</f>
        <v>6.22</v>
      </c>
      <c r="F385" s="173">
        <f t="shared" si="382"/>
        <v>5.98</v>
      </c>
      <c r="G385" s="173">
        <f t="shared" si="382"/>
        <v>5.82</v>
      </c>
      <c r="H385" s="173">
        <f t="shared" si="382"/>
        <v>6.33</v>
      </c>
      <c r="I385" s="173">
        <f t="shared" si="382"/>
        <v>6.25</v>
      </c>
      <c r="J385" s="173">
        <f t="shared" si="382"/>
        <v>6.25</v>
      </c>
      <c r="K385" s="173">
        <f t="shared" si="382"/>
        <v>6.37</v>
      </c>
      <c r="L385" s="173">
        <f t="shared" si="382"/>
        <v>6.48</v>
      </c>
      <c r="M385" s="173">
        <f t="shared" si="382"/>
        <v>6.4</v>
      </c>
      <c r="N385" s="173">
        <f t="shared" si="382"/>
        <v>6.28</v>
      </c>
      <c r="O385" s="173">
        <f t="shared" si="382"/>
        <v>6.39</v>
      </c>
      <c r="P385" s="173">
        <f t="shared" si="382"/>
        <v>6.75</v>
      </c>
      <c r="Q385" s="173">
        <f t="shared" si="382"/>
        <v>7.06</v>
      </c>
      <c r="R385" s="173">
        <f t="shared" si="382"/>
        <v>6.8</v>
      </c>
      <c r="S385" s="173">
        <f t="shared" si="382"/>
        <v>6.49</v>
      </c>
      <c r="T385" s="173">
        <f t="shared" si="382"/>
        <v>6.46</v>
      </c>
      <c r="U385" s="173">
        <f t="shared" si="382"/>
        <v>6.58</v>
      </c>
      <c r="V385" s="173">
        <f t="shared" si="382"/>
        <v>6.86</v>
      </c>
      <c r="W385" s="173">
        <f t="shared" si="382"/>
        <v>7.21</v>
      </c>
      <c r="X385" s="173">
        <f t="shared" si="382"/>
        <v>7.27</v>
      </c>
      <c r="Y385" s="173">
        <f t="shared" si="382"/>
        <v>7.78</v>
      </c>
      <c r="Z385" s="173">
        <f t="shared" si="382"/>
        <v>8.12</v>
      </c>
      <c r="AA385" s="173">
        <f t="shared" si="382"/>
        <v>7.88</v>
      </c>
      <c r="AB385" s="173">
        <f t="shared" si="382"/>
        <v>7.57</v>
      </c>
      <c r="AC385" s="173">
        <f t="shared" si="382"/>
        <v>6.89</v>
      </c>
      <c r="AD385" s="173">
        <f t="shared" si="382"/>
        <v>7.09</v>
      </c>
      <c r="AE385" s="173">
        <f t="shared" si="382"/>
        <v>7.33</v>
      </c>
      <c r="AF385" s="173">
        <f t="shared" si="382"/>
        <v>6.6</v>
      </c>
      <c r="AG385" s="173">
        <f t="shared" si="382"/>
        <v>6.64</v>
      </c>
      <c r="AH385" s="173">
        <f t="shared" si="382"/>
        <v>6.95</v>
      </c>
      <c r="AI385" s="173">
        <f t="shared" si="382"/>
        <v>7.19</v>
      </c>
      <c r="AJ385" s="173">
        <f t="shared" si="382"/>
        <v>7.37</v>
      </c>
      <c r="AK385" s="173">
        <f t="shared" si="382"/>
        <v>7.17</v>
      </c>
      <c r="AL385" s="173" t="str">
        <f t="shared" si="382"/>
        <v/>
      </c>
      <c r="AM385" s="173" t="str">
        <f t="shared" si="382"/>
        <v/>
      </c>
      <c r="AN385" s="173" t="str">
        <f t="shared" si="382"/>
        <v/>
      </c>
      <c r="AO385" s="173" t="str">
        <f t="shared" si="382"/>
        <v/>
      </c>
      <c r="AP385" s="173" t="str">
        <f t="shared" si="382"/>
        <v/>
      </c>
      <c r="AQ385" s="170"/>
      <c r="AR385" s="170"/>
    </row>
    <row r="386" ht="12.75" customHeight="1">
      <c r="A386" s="168"/>
      <c r="B386" s="168"/>
      <c r="C386" s="169" t="s">
        <v>174</v>
      </c>
      <c r="D386" s="174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68"/>
      <c r="AR386" s="168"/>
    </row>
    <row r="387" ht="12.75" customHeight="1">
      <c r="A387" s="170"/>
      <c r="B387" s="170"/>
      <c r="C387" s="168"/>
      <c r="D387" s="139" t="s">
        <v>163</v>
      </c>
      <c r="E387" s="139">
        <v>1.0</v>
      </c>
      <c r="F387" s="139">
        <v>2.0</v>
      </c>
      <c r="G387" s="139">
        <v>3.0</v>
      </c>
      <c r="H387" s="139">
        <v>4.0</v>
      </c>
      <c r="I387" s="139">
        <v>5.0</v>
      </c>
      <c r="J387" s="139">
        <v>6.0</v>
      </c>
      <c r="K387" s="139">
        <v>7.0</v>
      </c>
      <c r="L387" s="139">
        <v>8.0</v>
      </c>
      <c r="M387" s="139">
        <v>9.0</v>
      </c>
      <c r="N387" s="139">
        <v>10.0</v>
      </c>
      <c r="O387" s="139">
        <v>11.0</v>
      </c>
      <c r="P387" s="139">
        <v>12.0</v>
      </c>
      <c r="Q387" s="139">
        <v>13.0</v>
      </c>
      <c r="R387" s="139">
        <v>14.0</v>
      </c>
      <c r="S387" s="139">
        <v>15.0</v>
      </c>
      <c r="T387" s="139">
        <v>16.0</v>
      </c>
      <c r="U387" s="139">
        <v>17.0</v>
      </c>
      <c r="V387" s="139">
        <v>18.0</v>
      </c>
      <c r="W387" s="139">
        <v>19.0</v>
      </c>
      <c r="X387" s="139">
        <v>20.0</v>
      </c>
      <c r="Y387" s="139">
        <v>21.0</v>
      </c>
      <c r="Z387" s="139">
        <v>22.0</v>
      </c>
      <c r="AA387" s="139">
        <v>23.0</v>
      </c>
      <c r="AB387" s="139">
        <v>24.0</v>
      </c>
      <c r="AC387" s="139">
        <v>25.0</v>
      </c>
      <c r="AD387" s="139">
        <v>26.0</v>
      </c>
      <c r="AE387" s="139">
        <v>27.0</v>
      </c>
      <c r="AF387" s="139">
        <v>28.0</v>
      </c>
      <c r="AG387" s="139">
        <v>29.0</v>
      </c>
      <c r="AH387" s="139">
        <v>30.0</v>
      </c>
      <c r="AI387" s="139">
        <v>31.0</v>
      </c>
      <c r="AJ387" s="139">
        <v>32.0</v>
      </c>
      <c r="AK387" s="139">
        <v>33.0</v>
      </c>
      <c r="AL387" s="139">
        <v>34.0</v>
      </c>
      <c r="AM387" s="139">
        <v>35.0</v>
      </c>
      <c r="AN387" s="139">
        <v>36.0</v>
      </c>
      <c r="AO387" s="139">
        <v>37.0</v>
      </c>
      <c r="AP387" s="139">
        <v>38.0</v>
      </c>
      <c r="AQ387" s="170"/>
      <c r="AR387" s="170"/>
    </row>
    <row r="388" ht="12.75" customHeight="1">
      <c r="A388" s="170"/>
      <c r="B388" s="170"/>
      <c r="C388" s="139" t="s">
        <v>172</v>
      </c>
      <c r="D388" s="139" t="s">
        <v>173</v>
      </c>
      <c r="E388" s="139">
        <f>E387+Intro!$C$13-1</f>
        <v>6</v>
      </c>
      <c r="F388" s="139">
        <f>F387+Intro!$C$13-1</f>
        <v>7</v>
      </c>
      <c r="G388" s="139">
        <f>G387+Intro!$C$13-1</f>
        <v>8</v>
      </c>
      <c r="H388" s="139">
        <f>H387+Intro!$C$13-1</f>
        <v>9</v>
      </c>
      <c r="I388" s="139">
        <f>I387+Intro!$C$13-1</f>
        <v>10</v>
      </c>
      <c r="J388" s="139">
        <f>J387+Intro!$C$13-1</f>
        <v>11</v>
      </c>
      <c r="K388" s="139">
        <f>K387+Intro!$C$13-1</f>
        <v>12</v>
      </c>
      <c r="L388" s="139">
        <f>L387+Intro!$C$13-1</f>
        <v>13</v>
      </c>
      <c r="M388" s="139">
        <f>M387+Intro!$C$13-1</f>
        <v>14</v>
      </c>
      <c r="N388" s="139">
        <f>N387+Intro!$C$13-1</f>
        <v>15</v>
      </c>
      <c r="O388" s="139">
        <f>O387+Intro!$C$13-1</f>
        <v>16</v>
      </c>
      <c r="P388" s="139">
        <f>P387+Intro!$C$13-1</f>
        <v>17</v>
      </c>
      <c r="Q388" s="139">
        <f>Q387+Intro!$C$13-1</f>
        <v>18</v>
      </c>
      <c r="R388" s="139">
        <f>R387+Intro!$C$13-1</f>
        <v>19</v>
      </c>
      <c r="S388" s="139">
        <f>S387+Intro!$C$13-1</f>
        <v>20</v>
      </c>
      <c r="T388" s="139">
        <f>T387+Intro!$C$13-1</f>
        <v>21</v>
      </c>
      <c r="U388" s="139">
        <f>U387+Intro!$C$13-1</f>
        <v>22</v>
      </c>
      <c r="V388" s="139">
        <f>V387+Intro!$C$13-1</f>
        <v>23</v>
      </c>
      <c r="W388" s="139">
        <f>W387+Intro!$C$13-1</f>
        <v>24</v>
      </c>
      <c r="X388" s="139">
        <f>X387+Intro!$C$13-1</f>
        <v>25</v>
      </c>
      <c r="Y388" s="139">
        <f>Y387+Intro!$C$13-1</f>
        <v>26</v>
      </c>
      <c r="Z388" s="139">
        <f>Z387+Intro!$C$13-1</f>
        <v>27</v>
      </c>
      <c r="AA388" s="139">
        <f>AA387+Intro!$C$13-1</f>
        <v>28</v>
      </c>
      <c r="AB388" s="139">
        <f>AB387+Intro!$C$13-1</f>
        <v>29</v>
      </c>
      <c r="AC388" s="139">
        <f>AC387+Intro!$C$13-1</f>
        <v>30</v>
      </c>
      <c r="AD388" s="139">
        <f>AD387+Intro!$C$13-1</f>
        <v>31</v>
      </c>
      <c r="AE388" s="139">
        <f>AE387+Intro!$C$13-1</f>
        <v>32</v>
      </c>
      <c r="AF388" s="139">
        <f>AF387+Intro!$C$13-1</f>
        <v>33</v>
      </c>
      <c r="AG388" s="139">
        <f>AG387+Intro!$C$13-1</f>
        <v>34</v>
      </c>
      <c r="AH388" s="139">
        <f>AH387+Intro!$C$13-1</f>
        <v>35</v>
      </c>
      <c r="AI388" s="139">
        <f>AI387+Intro!$C$13-1</f>
        <v>36</v>
      </c>
      <c r="AJ388" s="139">
        <f>AJ387+Intro!$C$13-1</f>
        <v>37</v>
      </c>
      <c r="AK388" s="139">
        <f>AK387+Intro!$C$13-1</f>
        <v>38</v>
      </c>
      <c r="AL388" s="139">
        <f>AL387+Intro!$C$13-1</f>
        <v>39</v>
      </c>
      <c r="AM388" s="139">
        <f>AM387+Intro!$C$13-1</f>
        <v>40</v>
      </c>
      <c r="AN388" s="139">
        <f>AN387+Intro!$C$13-1</f>
        <v>41</v>
      </c>
      <c r="AO388" s="139">
        <f>AO387+Intro!$C$13-1</f>
        <v>42</v>
      </c>
      <c r="AP388" s="139">
        <f>AP387+Intro!$C$13-1</f>
        <v>43</v>
      </c>
      <c r="AQ388" s="170"/>
      <c r="AR388" s="170"/>
    </row>
    <row r="389" ht="12.75" customHeight="1">
      <c r="A389" s="170"/>
      <c r="B389" s="170"/>
      <c r="C389" s="140" t="str">
        <f t="shared" ref="C389:D389" si="383">C196</f>
        <v>Arsenal</v>
      </c>
      <c r="D389" s="140" t="str">
        <f t="shared" si="383"/>
        <v>Bournemouth</v>
      </c>
      <c r="E389" s="176">
        <f t="shared" ref="E389:AP389" si="384">IFERROR(RANK(E196,E$196:E$385,0)+COUNTIF(E$196:E196,E196)-1,"")</f>
        <v>10</v>
      </c>
      <c r="F389" s="176">
        <f t="shared" si="384"/>
        <v>13</v>
      </c>
      <c r="G389" s="176">
        <f t="shared" si="384"/>
        <v>9</v>
      </c>
      <c r="H389" s="176">
        <f t="shared" si="384"/>
        <v>10</v>
      </c>
      <c r="I389" s="176">
        <f t="shared" si="384"/>
        <v>8</v>
      </c>
      <c r="J389" s="176">
        <f t="shared" si="384"/>
        <v>24</v>
      </c>
      <c r="K389" s="176">
        <f t="shared" si="384"/>
        <v>63</v>
      </c>
      <c r="L389" s="176">
        <f t="shared" si="384"/>
        <v>73</v>
      </c>
      <c r="M389" s="176">
        <f t="shared" si="384"/>
        <v>116</v>
      </c>
      <c r="N389" s="176">
        <f t="shared" si="384"/>
        <v>143</v>
      </c>
      <c r="O389" s="176">
        <f t="shared" si="384"/>
        <v>108</v>
      </c>
      <c r="P389" s="176">
        <f t="shared" si="384"/>
        <v>127</v>
      </c>
      <c r="Q389" s="176">
        <f t="shared" si="384"/>
        <v>117</v>
      </c>
      <c r="R389" s="176">
        <f t="shared" si="384"/>
        <v>155</v>
      </c>
      <c r="S389" s="176">
        <f t="shared" si="384"/>
        <v>184</v>
      </c>
      <c r="T389" s="176">
        <f t="shared" si="384"/>
        <v>180</v>
      </c>
      <c r="U389" s="176">
        <f t="shared" si="384"/>
        <v>186</v>
      </c>
      <c r="V389" s="176">
        <f t="shared" si="384"/>
        <v>141</v>
      </c>
      <c r="W389" s="176">
        <f t="shared" si="384"/>
        <v>149</v>
      </c>
      <c r="X389" s="176">
        <f t="shared" si="384"/>
        <v>144</v>
      </c>
      <c r="Y389" s="176">
        <f t="shared" si="384"/>
        <v>61</v>
      </c>
      <c r="Z389" s="176">
        <f t="shared" si="384"/>
        <v>93</v>
      </c>
      <c r="AA389" s="176">
        <f t="shared" si="384"/>
        <v>70</v>
      </c>
      <c r="AB389" s="176">
        <f t="shared" si="384"/>
        <v>182</v>
      </c>
      <c r="AC389" s="176">
        <f t="shared" si="384"/>
        <v>186</v>
      </c>
      <c r="AD389" s="176">
        <f t="shared" si="384"/>
        <v>186</v>
      </c>
      <c r="AE389" s="176">
        <f t="shared" si="384"/>
        <v>153</v>
      </c>
      <c r="AF389" s="176">
        <f t="shared" si="384"/>
        <v>189</v>
      </c>
      <c r="AG389" s="176">
        <f t="shared" si="384"/>
        <v>188</v>
      </c>
      <c r="AH389" s="176">
        <f t="shared" si="384"/>
        <v>120</v>
      </c>
      <c r="AI389" s="176">
        <f t="shared" si="384"/>
        <v>118</v>
      </c>
      <c r="AJ389" s="176">
        <f t="shared" si="384"/>
        <v>111</v>
      </c>
      <c r="AK389" s="176">
        <f t="shared" si="384"/>
        <v>130</v>
      </c>
      <c r="AL389" s="176" t="str">
        <f t="shared" si="384"/>
        <v/>
      </c>
      <c r="AM389" s="176" t="str">
        <f t="shared" si="384"/>
        <v/>
      </c>
      <c r="AN389" s="176" t="str">
        <f t="shared" si="384"/>
        <v/>
      </c>
      <c r="AO389" s="176" t="str">
        <f t="shared" si="384"/>
        <v/>
      </c>
      <c r="AP389" s="176" t="str">
        <f t="shared" si="384"/>
        <v/>
      </c>
      <c r="AQ389" s="170"/>
      <c r="AR389" s="170"/>
    </row>
    <row r="390" ht="12.75" customHeight="1">
      <c r="A390" s="170"/>
      <c r="B390" s="170"/>
      <c r="C390" s="140" t="str">
        <f t="shared" ref="C390:D390" si="385">C197</f>
        <v>Arsenal</v>
      </c>
      <c r="D390" s="140" t="str">
        <f t="shared" si="385"/>
        <v>Brighton</v>
      </c>
      <c r="E390" s="176">
        <f t="shared" ref="E390:AP390" si="386">IFERROR(RANK(E197,E$196:E$385,0)+COUNTIF(E$196:E197,E197)-1,"")</f>
        <v>24</v>
      </c>
      <c r="F390" s="176">
        <f t="shared" si="386"/>
        <v>27</v>
      </c>
      <c r="G390" s="176">
        <f t="shared" si="386"/>
        <v>2</v>
      </c>
      <c r="H390" s="176">
        <f t="shared" si="386"/>
        <v>2</v>
      </c>
      <c r="I390" s="176">
        <f t="shared" si="386"/>
        <v>10</v>
      </c>
      <c r="J390" s="176">
        <f t="shared" si="386"/>
        <v>5</v>
      </c>
      <c r="K390" s="176">
        <f t="shared" si="386"/>
        <v>17</v>
      </c>
      <c r="L390" s="176">
        <f t="shared" si="386"/>
        <v>11</v>
      </c>
      <c r="M390" s="176">
        <f t="shared" si="386"/>
        <v>75</v>
      </c>
      <c r="N390" s="176">
        <f t="shared" si="386"/>
        <v>116</v>
      </c>
      <c r="O390" s="176">
        <f t="shared" si="386"/>
        <v>79</v>
      </c>
      <c r="P390" s="176">
        <f t="shared" si="386"/>
        <v>97</v>
      </c>
      <c r="Q390" s="176">
        <f t="shared" si="386"/>
        <v>78</v>
      </c>
      <c r="R390" s="176">
        <f t="shared" si="386"/>
        <v>119</v>
      </c>
      <c r="S390" s="176">
        <f t="shared" si="386"/>
        <v>61</v>
      </c>
      <c r="T390" s="176">
        <f t="shared" si="386"/>
        <v>13</v>
      </c>
      <c r="U390" s="176">
        <f t="shared" si="386"/>
        <v>33</v>
      </c>
      <c r="V390" s="176">
        <f t="shared" si="386"/>
        <v>55</v>
      </c>
      <c r="W390" s="176">
        <f t="shared" si="386"/>
        <v>61</v>
      </c>
      <c r="X390" s="176">
        <f t="shared" si="386"/>
        <v>43</v>
      </c>
      <c r="Y390" s="176">
        <f t="shared" si="386"/>
        <v>119</v>
      </c>
      <c r="Z390" s="176">
        <f t="shared" si="386"/>
        <v>151</v>
      </c>
      <c r="AA390" s="176">
        <f t="shared" si="386"/>
        <v>137</v>
      </c>
      <c r="AB390" s="176">
        <f t="shared" si="386"/>
        <v>78</v>
      </c>
      <c r="AC390" s="176">
        <f t="shared" si="386"/>
        <v>85</v>
      </c>
      <c r="AD390" s="176">
        <f t="shared" si="386"/>
        <v>104</v>
      </c>
      <c r="AE390" s="176">
        <f t="shared" si="386"/>
        <v>66</v>
      </c>
      <c r="AF390" s="176">
        <f t="shared" si="386"/>
        <v>125</v>
      </c>
      <c r="AG390" s="176">
        <f t="shared" si="386"/>
        <v>133</v>
      </c>
      <c r="AH390" s="176">
        <f t="shared" si="386"/>
        <v>150</v>
      </c>
      <c r="AI390" s="176">
        <f t="shared" si="386"/>
        <v>150</v>
      </c>
      <c r="AJ390" s="176">
        <f t="shared" si="386"/>
        <v>149</v>
      </c>
      <c r="AK390" s="176">
        <f t="shared" si="386"/>
        <v>184</v>
      </c>
      <c r="AL390" s="176" t="str">
        <f t="shared" si="386"/>
        <v/>
      </c>
      <c r="AM390" s="176" t="str">
        <f t="shared" si="386"/>
        <v/>
      </c>
      <c r="AN390" s="176" t="str">
        <f t="shared" si="386"/>
        <v/>
      </c>
      <c r="AO390" s="176" t="str">
        <f t="shared" si="386"/>
        <v/>
      </c>
      <c r="AP390" s="176" t="str">
        <f t="shared" si="386"/>
        <v/>
      </c>
      <c r="AQ390" s="170"/>
      <c r="AR390" s="170"/>
    </row>
    <row r="391" ht="12.75" customHeight="1">
      <c r="A391" s="170"/>
      <c r="B391" s="170"/>
      <c r="C391" s="140" t="str">
        <f t="shared" ref="C391:D391" si="387">C198</f>
        <v>Arsenal</v>
      </c>
      <c r="D391" s="140" t="str">
        <f t="shared" si="387"/>
        <v>Burnley</v>
      </c>
      <c r="E391" s="176">
        <f t="shared" ref="E391:AP391" si="388">IFERROR(RANK(E198,E$196:E$385,0)+COUNTIF(E$196:E198,E198)-1,"")</f>
        <v>36</v>
      </c>
      <c r="F391" s="176">
        <f t="shared" si="388"/>
        <v>20</v>
      </c>
      <c r="G391" s="176">
        <f t="shared" si="388"/>
        <v>22</v>
      </c>
      <c r="H391" s="176">
        <f t="shared" si="388"/>
        <v>21</v>
      </c>
      <c r="I391" s="176">
        <f t="shared" si="388"/>
        <v>20</v>
      </c>
      <c r="J391" s="176">
        <f t="shared" si="388"/>
        <v>15</v>
      </c>
      <c r="K391" s="176">
        <f t="shared" si="388"/>
        <v>54</v>
      </c>
      <c r="L391" s="176">
        <f t="shared" si="388"/>
        <v>69</v>
      </c>
      <c r="M391" s="176">
        <f t="shared" si="388"/>
        <v>96</v>
      </c>
      <c r="N391" s="176">
        <f t="shared" si="388"/>
        <v>141</v>
      </c>
      <c r="O391" s="176">
        <f t="shared" si="388"/>
        <v>103</v>
      </c>
      <c r="P391" s="176">
        <f t="shared" si="388"/>
        <v>137</v>
      </c>
      <c r="Q391" s="176">
        <f t="shared" si="388"/>
        <v>165</v>
      </c>
      <c r="R391" s="176">
        <f t="shared" si="388"/>
        <v>128</v>
      </c>
      <c r="S391" s="176">
        <f t="shared" si="388"/>
        <v>46</v>
      </c>
      <c r="T391" s="176">
        <f t="shared" si="388"/>
        <v>4</v>
      </c>
      <c r="U391" s="176">
        <f t="shared" si="388"/>
        <v>12</v>
      </c>
      <c r="V391" s="176">
        <f t="shared" si="388"/>
        <v>7</v>
      </c>
      <c r="W391" s="176">
        <f t="shared" si="388"/>
        <v>2</v>
      </c>
      <c r="X391" s="176">
        <f t="shared" si="388"/>
        <v>2</v>
      </c>
      <c r="Y391" s="176">
        <f t="shared" si="388"/>
        <v>37</v>
      </c>
      <c r="Z391" s="176">
        <f t="shared" si="388"/>
        <v>66</v>
      </c>
      <c r="AA391" s="176">
        <f t="shared" si="388"/>
        <v>105</v>
      </c>
      <c r="AB391" s="176">
        <f t="shared" si="388"/>
        <v>124</v>
      </c>
      <c r="AC391" s="176">
        <f t="shared" si="388"/>
        <v>161</v>
      </c>
      <c r="AD391" s="176">
        <f t="shared" si="388"/>
        <v>132</v>
      </c>
      <c r="AE391" s="176">
        <f t="shared" si="388"/>
        <v>85</v>
      </c>
      <c r="AF391" s="176">
        <f t="shared" si="388"/>
        <v>109</v>
      </c>
      <c r="AG391" s="176">
        <f t="shared" si="388"/>
        <v>119</v>
      </c>
      <c r="AH391" s="176">
        <f t="shared" si="388"/>
        <v>117</v>
      </c>
      <c r="AI391" s="176">
        <f t="shared" si="388"/>
        <v>90</v>
      </c>
      <c r="AJ391" s="176">
        <f t="shared" si="388"/>
        <v>150</v>
      </c>
      <c r="AK391" s="176">
        <f t="shared" si="388"/>
        <v>141</v>
      </c>
      <c r="AL391" s="176" t="str">
        <f t="shared" si="388"/>
        <v/>
      </c>
      <c r="AM391" s="176" t="str">
        <f t="shared" si="388"/>
        <v/>
      </c>
      <c r="AN391" s="176" t="str">
        <f t="shared" si="388"/>
        <v/>
      </c>
      <c r="AO391" s="176" t="str">
        <f t="shared" si="388"/>
        <v/>
      </c>
      <c r="AP391" s="176" t="str">
        <f t="shared" si="388"/>
        <v/>
      </c>
      <c r="AQ391" s="170"/>
      <c r="AR391" s="170"/>
    </row>
    <row r="392" ht="12.75" customHeight="1">
      <c r="A392" s="170"/>
      <c r="B392" s="170"/>
      <c r="C392" s="140" t="str">
        <f t="shared" ref="C392:D392" si="389">C199</f>
        <v>Arsenal</v>
      </c>
      <c r="D392" s="140" t="str">
        <f t="shared" si="389"/>
        <v>Cardiff</v>
      </c>
      <c r="E392" s="176">
        <f t="shared" ref="E392:AP392" si="390">IFERROR(RANK(E199,E$196:E$385,0)+COUNTIF(E$196:E199,E199)-1,"")</f>
        <v>49</v>
      </c>
      <c r="F392" s="176">
        <f t="shared" si="390"/>
        <v>42</v>
      </c>
      <c r="G392" s="176">
        <f t="shared" si="390"/>
        <v>57</v>
      </c>
      <c r="H392" s="176">
        <f t="shared" si="390"/>
        <v>68</v>
      </c>
      <c r="I392" s="176">
        <f t="shared" si="390"/>
        <v>96</v>
      </c>
      <c r="J392" s="176">
        <f t="shared" si="390"/>
        <v>10</v>
      </c>
      <c r="K392" s="176">
        <f t="shared" si="390"/>
        <v>31</v>
      </c>
      <c r="L392" s="176">
        <f t="shared" si="390"/>
        <v>42</v>
      </c>
      <c r="M392" s="176">
        <f t="shared" si="390"/>
        <v>53</v>
      </c>
      <c r="N392" s="176">
        <f t="shared" si="390"/>
        <v>96</v>
      </c>
      <c r="O392" s="176">
        <f t="shared" si="390"/>
        <v>59</v>
      </c>
      <c r="P392" s="176">
        <f t="shared" si="390"/>
        <v>101</v>
      </c>
      <c r="Q392" s="176">
        <f t="shared" si="390"/>
        <v>149</v>
      </c>
      <c r="R392" s="176">
        <f t="shared" si="390"/>
        <v>165</v>
      </c>
      <c r="S392" s="176">
        <f t="shared" si="390"/>
        <v>179</v>
      </c>
      <c r="T392" s="176">
        <f t="shared" si="390"/>
        <v>138</v>
      </c>
      <c r="U392" s="176">
        <f t="shared" si="390"/>
        <v>135</v>
      </c>
      <c r="V392" s="176">
        <f t="shared" si="390"/>
        <v>172</v>
      </c>
      <c r="W392" s="176">
        <f t="shared" si="390"/>
        <v>141</v>
      </c>
      <c r="X392" s="176">
        <f t="shared" si="390"/>
        <v>118</v>
      </c>
      <c r="Y392" s="176">
        <f t="shared" si="390"/>
        <v>101</v>
      </c>
      <c r="Z392" s="176">
        <f t="shared" si="390"/>
        <v>111</v>
      </c>
      <c r="AA392" s="176">
        <f t="shared" si="390"/>
        <v>92</v>
      </c>
      <c r="AB392" s="176">
        <f t="shared" si="390"/>
        <v>68</v>
      </c>
      <c r="AC392" s="176">
        <f t="shared" si="390"/>
        <v>23</v>
      </c>
      <c r="AD392" s="176">
        <f t="shared" si="390"/>
        <v>25</v>
      </c>
      <c r="AE392" s="176">
        <f t="shared" si="390"/>
        <v>12</v>
      </c>
      <c r="AF392" s="176">
        <f t="shared" si="390"/>
        <v>48</v>
      </c>
      <c r="AG392" s="176">
        <f t="shared" si="390"/>
        <v>83</v>
      </c>
      <c r="AH392" s="176">
        <f t="shared" si="390"/>
        <v>79</v>
      </c>
      <c r="AI392" s="176">
        <f t="shared" si="390"/>
        <v>169</v>
      </c>
      <c r="AJ392" s="176">
        <f t="shared" si="390"/>
        <v>168</v>
      </c>
      <c r="AK392" s="176">
        <f t="shared" si="390"/>
        <v>188</v>
      </c>
      <c r="AL392" s="176" t="str">
        <f t="shared" si="390"/>
        <v/>
      </c>
      <c r="AM392" s="176" t="str">
        <f t="shared" si="390"/>
        <v/>
      </c>
      <c r="AN392" s="176" t="str">
        <f t="shared" si="390"/>
        <v/>
      </c>
      <c r="AO392" s="176" t="str">
        <f t="shared" si="390"/>
        <v/>
      </c>
      <c r="AP392" s="176" t="str">
        <f t="shared" si="390"/>
        <v/>
      </c>
      <c r="AQ392" s="170"/>
      <c r="AR392" s="170"/>
    </row>
    <row r="393" ht="12.75" customHeight="1">
      <c r="A393" s="170"/>
      <c r="B393" s="170"/>
      <c r="C393" s="140" t="str">
        <f t="shared" ref="C393:D393" si="391">C200</f>
        <v>Arsenal</v>
      </c>
      <c r="D393" s="140" t="str">
        <f t="shared" si="391"/>
        <v>Chelsea</v>
      </c>
      <c r="E393" s="176">
        <f t="shared" ref="E393:AP393" si="392">IFERROR(RANK(E200,E$196:E$385,0)+COUNTIF(E$196:E200,E200)-1,"")</f>
        <v>15</v>
      </c>
      <c r="F393" s="176">
        <f t="shared" si="392"/>
        <v>9</v>
      </c>
      <c r="G393" s="176">
        <f t="shared" si="392"/>
        <v>18</v>
      </c>
      <c r="H393" s="176">
        <f t="shared" si="392"/>
        <v>19</v>
      </c>
      <c r="I393" s="176">
        <f t="shared" si="392"/>
        <v>31</v>
      </c>
      <c r="J393" s="176">
        <f t="shared" si="392"/>
        <v>37</v>
      </c>
      <c r="K393" s="176">
        <f t="shared" si="392"/>
        <v>40</v>
      </c>
      <c r="L393" s="176">
        <f t="shared" si="392"/>
        <v>55</v>
      </c>
      <c r="M393" s="176">
        <f t="shared" si="392"/>
        <v>28</v>
      </c>
      <c r="N393" s="176">
        <f t="shared" si="392"/>
        <v>57</v>
      </c>
      <c r="O393" s="176">
        <f t="shared" si="392"/>
        <v>29</v>
      </c>
      <c r="P393" s="176">
        <f t="shared" si="392"/>
        <v>27</v>
      </c>
      <c r="Q393" s="176">
        <f t="shared" si="392"/>
        <v>13</v>
      </c>
      <c r="R393" s="176">
        <f t="shared" si="392"/>
        <v>17</v>
      </c>
      <c r="S393" s="176">
        <f t="shared" si="392"/>
        <v>65</v>
      </c>
      <c r="T393" s="176">
        <f t="shared" si="392"/>
        <v>19</v>
      </c>
      <c r="U393" s="176">
        <f t="shared" si="392"/>
        <v>29</v>
      </c>
      <c r="V393" s="176">
        <f t="shared" si="392"/>
        <v>52</v>
      </c>
      <c r="W393" s="176">
        <f t="shared" si="392"/>
        <v>100</v>
      </c>
      <c r="X393" s="176">
        <f t="shared" si="392"/>
        <v>83</v>
      </c>
      <c r="Y393" s="176">
        <f t="shared" si="392"/>
        <v>108</v>
      </c>
      <c r="Z393" s="176">
        <f t="shared" si="392"/>
        <v>140</v>
      </c>
      <c r="AA393" s="176">
        <f t="shared" si="392"/>
        <v>133</v>
      </c>
      <c r="AB393" s="176">
        <f t="shared" si="392"/>
        <v>115</v>
      </c>
      <c r="AC393" s="176">
        <f t="shared" si="392"/>
        <v>120</v>
      </c>
      <c r="AD393" s="176">
        <f t="shared" si="392"/>
        <v>153</v>
      </c>
      <c r="AE393" s="176">
        <f t="shared" si="392"/>
        <v>103</v>
      </c>
      <c r="AF393" s="176">
        <f t="shared" si="392"/>
        <v>57</v>
      </c>
      <c r="AG393" s="176">
        <f t="shared" si="392"/>
        <v>57</v>
      </c>
      <c r="AH393" s="176">
        <f t="shared" si="392"/>
        <v>43</v>
      </c>
      <c r="AI393" s="176">
        <f t="shared" si="392"/>
        <v>73</v>
      </c>
      <c r="AJ393" s="176">
        <f t="shared" si="392"/>
        <v>38</v>
      </c>
      <c r="AK393" s="176">
        <f t="shared" si="392"/>
        <v>102</v>
      </c>
      <c r="AL393" s="176" t="str">
        <f t="shared" si="392"/>
        <v/>
      </c>
      <c r="AM393" s="176" t="str">
        <f t="shared" si="392"/>
        <v/>
      </c>
      <c r="AN393" s="176" t="str">
        <f t="shared" si="392"/>
        <v/>
      </c>
      <c r="AO393" s="176" t="str">
        <f t="shared" si="392"/>
        <v/>
      </c>
      <c r="AP393" s="176" t="str">
        <f t="shared" si="392"/>
        <v/>
      </c>
      <c r="AQ393" s="170"/>
      <c r="AR393" s="170"/>
    </row>
    <row r="394" ht="12.75" customHeight="1">
      <c r="A394" s="170"/>
      <c r="B394" s="170"/>
      <c r="C394" s="140" t="str">
        <f t="shared" ref="C394:D394" si="393">C201</f>
        <v>Arsenal</v>
      </c>
      <c r="D394" s="140" t="str">
        <f t="shared" si="393"/>
        <v>Crystal Palace</v>
      </c>
      <c r="E394" s="176">
        <f t="shared" ref="E394:AP394" si="394">IFERROR(RANK(E201,E$196:E$385,0)+COUNTIF(E$196:E201,E201)-1,"")</f>
        <v>45</v>
      </c>
      <c r="F394" s="176">
        <f t="shared" si="394"/>
        <v>26</v>
      </c>
      <c r="G394" s="176">
        <f t="shared" si="394"/>
        <v>31</v>
      </c>
      <c r="H394" s="176">
        <f t="shared" si="394"/>
        <v>33</v>
      </c>
      <c r="I394" s="176">
        <f t="shared" si="394"/>
        <v>33</v>
      </c>
      <c r="J394" s="176">
        <f t="shared" si="394"/>
        <v>22</v>
      </c>
      <c r="K394" s="176">
        <f t="shared" si="394"/>
        <v>58</v>
      </c>
      <c r="L394" s="176">
        <f t="shared" si="394"/>
        <v>80</v>
      </c>
      <c r="M394" s="176">
        <f t="shared" si="394"/>
        <v>98</v>
      </c>
      <c r="N394" s="176">
        <f t="shared" si="394"/>
        <v>156</v>
      </c>
      <c r="O394" s="176">
        <f t="shared" si="394"/>
        <v>145</v>
      </c>
      <c r="P394" s="176">
        <f t="shared" si="394"/>
        <v>105</v>
      </c>
      <c r="Q394" s="176">
        <f t="shared" si="394"/>
        <v>144</v>
      </c>
      <c r="R394" s="176">
        <f t="shared" si="394"/>
        <v>142</v>
      </c>
      <c r="S394" s="176">
        <f t="shared" si="394"/>
        <v>147</v>
      </c>
      <c r="T394" s="176">
        <f t="shared" si="394"/>
        <v>62</v>
      </c>
      <c r="U394" s="176">
        <f t="shared" si="394"/>
        <v>74</v>
      </c>
      <c r="V394" s="176">
        <f t="shared" si="394"/>
        <v>158</v>
      </c>
      <c r="W394" s="176">
        <f t="shared" si="394"/>
        <v>120</v>
      </c>
      <c r="X394" s="176">
        <f t="shared" si="394"/>
        <v>65</v>
      </c>
      <c r="Y394" s="176">
        <f t="shared" si="394"/>
        <v>11</v>
      </c>
      <c r="Z394" s="176">
        <f t="shared" si="394"/>
        <v>21</v>
      </c>
      <c r="AA394" s="176">
        <f t="shared" si="394"/>
        <v>30</v>
      </c>
      <c r="AB394" s="176">
        <f t="shared" si="394"/>
        <v>41</v>
      </c>
      <c r="AC394" s="176">
        <f t="shared" si="394"/>
        <v>46</v>
      </c>
      <c r="AD394" s="176">
        <f t="shared" si="394"/>
        <v>97</v>
      </c>
      <c r="AE394" s="176">
        <f t="shared" si="394"/>
        <v>129</v>
      </c>
      <c r="AF394" s="176">
        <f t="shared" si="394"/>
        <v>177</v>
      </c>
      <c r="AG394" s="176">
        <f t="shared" si="394"/>
        <v>177</v>
      </c>
      <c r="AH394" s="176">
        <f t="shared" si="394"/>
        <v>137</v>
      </c>
      <c r="AI394" s="176">
        <f t="shared" si="394"/>
        <v>98</v>
      </c>
      <c r="AJ394" s="176">
        <f t="shared" si="394"/>
        <v>85</v>
      </c>
      <c r="AK394" s="176">
        <f t="shared" si="394"/>
        <v>106</v>
      </c>
      <c r="AL394" s="176" t="str">
        <f t="shared" si="394"/>
        <v/>
      </c>
      <c r="AM394" s="176" t="str">
        <f t="shared" si="394"/>
        <v/>
      </c>
      <c r="AN394" s="176" t="str">
        <f t="shared" si="394"/>
        <v/>
      </c>
      <c r="AO394" s="176" t="str">
        <f t="shared" si="394"/>
        <v/>
      </c>
      <c r="AP394" s="176" t="str">
        <f t="shared" si="394"/>
        <v/>
      </c>
      <c r="AQ394" s="170"/>
      <c r="AR394" s="170"/>
    </row>
    <row r="395" ht="12.75" customHeight="1">
      <c r="A395" s="170"/>
      <c r="B395" s="170"/>
      <c r="C395" s="140" t="str">
        <f t="shared" ref="C395:D395" si="395">C202</f>
        <v>Arsenal</v>
      </c>
      <c r="D395" s="140" t="str">
        <f t="shared" si="395"/>
        <v>Everton</v>
      </c>
      <c r="E395" s="176">
        <f t="shared" ref="E395:AP395" si="396">IFERROR(RANK(E202,E$196:E$385,0)+COUNTIF(E$196:E202,E202)-1,"")</f>
        <v>1</v>
      </c>
      <c r="F395" s="176">
        <f t="shared" si="396"/>
        <v>1</v>
      </c>
      <c r="G395" s="176">
        <f t="shared" si="396"/>
        <v>1</v>
      </c>
      <c r="H395" s="176">
        <f t="shared" si="396"/>
        <v>1</v>
      </c>
      <c r="I395" s="176">
        <f t="shared" si="396"/>
        <v>4</v>
      </c>
      <c r="J395" s="176">
        <f t="shared" si="396"/>
        <v>18</v>
      </c>
      <c r="K395" s="176">
        <f t="shared" si="396"/>
        <v>56</v>
      </c>
      <c r="L395" s="176">
        <f t="shared" si="396"/>
        <v>96</v>
      </c>
      <c r="M395" s="176">
        <f t="shared" si="396"/>
        <v>117</v>
      </c>
      <c r="N395" s="176">
        <f t="shared" si="396"/>
        <v>157</v>
      </c>
      <c r="O395" s="176">
        <f t="shared" si="396"/>
        <v>127</v>
      </c>
      <c r="P395" s="176">
        <f t="shared" si="396"/>
        <v>165</v>
      </c>
      <c r="Q395" s="176">
        <f t="shared" si="396"/>
        <v>177</v>
      </c>
      <c r="R395" s="176">
        <f t="shared" si="396"/>
        <v>186</v>
      </c>
      <c r="S395" s="176">
        <f t="shared" si="396"/>
        <v>180</v>
      </c>
      <c r="T395" s="176">
        <f t="shared" si="396"/>
        <v>156</v>
      </c>
      <c r="U395" s="176">
        <f t="shared" si="396"/>
        <v>171</v>
      </c>
      <c r="V395" s="176">
        <f t="shared" si="396"/>
        <v>155</v>
      </c>
      <c r="W395" s="176">
        <f t="shared" si="396"/>
        <v>116</v>
      </c>
      <c r="X395" s="176">
        <f t="shared" si="396"/>
        <v>101</v>
      </c>
      <c r="Y395" s="176">
        <f t="shared" si="396"/>
        <v>78</v>
      </c>
      <c r="Z395" s="176">
        <f t="shared" si="396"/>
        <v>106</v>
      </c>
      <c r="AA395" s="176">
        <f t="shared" si="396"/>
        <v>112</v>
      </c>
      <c r="AB395" s="176">
        <f t="shared" si="396"/>
        <v>105</v>
      </c>
      <c r="AC395" s="176">
        <f t="shared" si="396"/>
        <v>145</v>
      </c>
      <c r="AD395" s="176">
        <f t="shared" si="396"/>
        <v>156</v>
      </c>
      <c r="AE395" s="176">
        <f t="shared" si="396"/>
        <v>138</v>
      </c>
      <c r="AF395" s="176">
        <f t="shared" si="396"/>
        <v>151</v>
      </c>
      <c r="AG395" s="176">
        <f t="shared" si="396"/>
        <v>159</v>
      </c>
      <c r="AH395" s="176">
        <f t="shared" si="396"/>
        <v>155</v>
      </c>
      <c r="AI395" s="176">
        <f t="shared" si="396"/>
        <v>127</v>
      </c>
      <c r="AJ395" s="176">
        <f t="shared" si="396"/>
        <v>108</v>
      </c>
      <c r="AK395" s="176">
        <f t="shared" si="396"/>
        <v>175</v>
      </c>
      <c r="AL395" s="176" t="str">
        <f t="shared" si="396"/>
        <v/>
      </c>
      <c r="AM395" s="176" t="str">
        <f t="shared" si="396"/>
        <v/>
      </c>
      <c r="AN395" s="176" t="str">
        <f t="shared" si="396"/>
        <v/>
      </c>
      <c r="AO395" s="176" t="str">
        <f t="shared" si="396"/>
        <v/>
      </c>
      <c r="AP395" s="176" t="str">
        <f t="shared" si="396"/>
        <v/>
      </c>
      <c r="AQ395" s="170"/>
      <c r="AR395" s="170"/>
    </row>
    <row r="396" ht="12.75" customHeight="1">
      <c r="A396" s="170"/>
      <c r="B396" s="170"/>
      <c r="C396" s="140" t="str">
        <f t="shared" ref="C396:D396" si="397">C203</f>
        <v>Arsenal</v>
      </c>
      <c r="D396" s="140" t="str">
        <f t="shared" si="397"/>
        <v>Fulham</v>
      </c>
      <c r="E396" s="176">
        <f t="shared" ref="E396:AP396" si="398">IFERROR(RANK(E203,E$196:E$385,0)+COUNTIF(E$196:E203,E203)-1,"")</f>
        <v>167</v>
      </c>
      <c r="F396" s="176">
        <f t="shared" si="398"/>
        <v>134</v>
      </c>
      <c r="G396" s="176">
        <f t="shared" si="398"/>
        <v>63</v>
      </c>
      <c r="H396" s="176">
        <f t="shared" si="398"/>
        <v>77</v>
      </c>
      <c r="I396" s="176">
        <f t="shared" si="398"/>
        <v>53</v>
      </c>
      <c r="J396" s="176">
        <f t="shared" si="398"/>
        <v>12</v>
      </c>
      <c r="K396" s="176">
        <f t="shared" si="398"/>
        <v>45</v>
      </c>
      <c r="L396" s="176">
        <f t="shared" si="398"/>
        <v>58</v>
      </c>
      <c r="M396" s="176">
        <f t="shared" si="398"/>
        <v>104</v>
      </c>
      <c r="N396" s="176">
        <f t="shared" si="398"/>
        <v>108</v>
      </c>
      <c r="O396" s="176">
        <f t="shared" si="398"/>
        <v>92</v>
      </c>
      <c r="P396" s="176">
        <f t="shared" si="398"/>
        <v>28</v>
      </c>
      <c r="Q396" s="176">
        <f t="shared" si="398"/>
        <v>44</v>
      </c>
      <c r="R396" s="176">
        <f t="shared" si="398"/>
        <v>69</v>
      </c>
      <c r="S396" s="176">
        <f t="shared" si="398"/>
        <v>19</v>
      </c>
      <c r="T396" s="176">
        <f t="shared" si="398"/>
        <v>6</v>
      </c>
      <c r="U396" s="176">
        <f t="shared" si="398"/>
        <v>37</v>
      </c>
      <c r="V396" s="176">
        <f t="shared" si="398"/>
        <v>152</v>
      </c>
      <c r="W396" s="176">
        <f t="shared" si="398"/>
        <v>112</v>
      </c>
      <c r="X396" s="176">
        <f t="shared" si="398"/>
        <v>119</v>
      </c>
      <c r="Y396" s="176">
        <f t="shared" si="398"/>
        <v>151</v>
      </c>
      <c r="Z396" s="176">
        <f t="shared" si="398"/>
        <v>182</v>
      </c>
      <c r="AA396" s="176">
        <f t="shared" si="398"/>
        <v>167</v>
      </c>
      <c r="AB396" s="176">
        <f t="shared" si="398"/>
        <v>165</v>
      </c>
      <c r="AC396" s="176">
        <f t="shared" si="398"/>
        <v>182</v>
      </c>
      <c r="AD396" s="176">
        <f t="shared" si="398"/>
        <v>184</v>
      </c>
      <c r="AE396" s="176">
        <f t="shared" si="398"/>
        <v>149</v>
      </c>
      <c r="AF396" s="176">
        <f t="shared" si="398"/>
        <v>165</v>
      </c>
      <c r="AG396" s="176">
        <f t="shared" si="398"/>
        <v>151</v>
      </c>
      <c r="AH396" s="176">
        <f t="shared" si="398"/>
        <v>105</v>
      </c>
      <c r="AI396" s="176">
        <f t="shared" si="398"/>
        <v>53</v>
      </c>
      <c r="AJ396" s="176">
        <f t="shared" si="398"/>
        <v>43</v>
      </c>
      <c r="AK396" s="176">
        <f t="shared" si="398"/>
        <v>58</v>
      </c>
      <c r="AL396" s="176" t="str">
        <f t="shared" si="398"/>
        <v/>
      </c>
      <c r="AM396" s="176" t="str">
        <f t="shared" si="398"/>
        <v/>
      </c>
      <c r="AN396" s="176" t="str">
        <f t="shared" si="398"/>
        <v/>
      </c>
      <c r="AO396" s="176" t="str">
        <f t="shared" si="398"/>
        <v/>
      </c>
      <c r="AP396" s="176" t="str">
        <f t="shared" si="398"/>
        <v/>
      </c>
      <c r="AQ396" s="170"/>
      <c r="AR396" s="170"/>
    </row>
    <row r="397" ht="12.75" customHeight="1">
      <c r="A397" s="170"/>
      <c r="B397" s="170"/>
      <c r="C397" s="140" t="str">
        <f t="shared" ref="C397:D397" si="399">C204</f>
        <v>Arsenal</v>
      </c>
      <c r="D397" s="140" t="str">
        <f t="shared" si="399"/>
        <v>Huddersfield</v>
      </c>
      <c r="E397" s="176">
        <f t="shared" ref="E397:AP397" si="400">IFERROR(RANK(E204,E$196:E$385,0)+COUNTIF(E$196:E204,E204)-1,"")</f>
        <v>150</v>
      </c>
      <c r="F397" s="176">
        <f t="shared" si="400"/>
        <v>80</v>
      </c>
      <c r="G397" s="176">
        <f t="shared" si="400"/>
        <v>37</v>
      </c>
      <c r="H397" s="176">
        <f t="shared" si="400"/>
        <v>42</v>
      </c>
      <c r="I397" s="176">
        <f t="shared" si="400"/>
        <v>25</v>
      </c>
      <c r="J397" s="176">
        <f t="shared" si="400"/>
        <v>7</v>
      </c>
      <c r="K397" s="176">
        <f t="shared" si="400"/>
        <v>2</v>
      </c>
      <c r="L397" s="176">
        <f t="shared" si="400"/>
        <v>5</v>
      </c>
      <c r="M397" s="176">
        <f t="shared" si="400"/>
        <v>4</v>
      </c>
      <c r="N397" s="176">
        <f t="shared" si="400"/>
        <v>17</v>
      </c>
      <c r="O397" s="176">
        <f t="shared" si="400"/>
        <v>5</v>
      </c>
      <c r="P397" s="176">
        <f t="shared" si="400"/>
        <v>13</v>
      </c>
      <c r="Q397" s="176">
        <f t="shared" si="400"/>
        <v>63</v>
      </c>
      <c r="R397" s="176">
        <f t="shared" si="400"/>
        <v>103</v>
      </c>
      <c r="S397" s="176">
        <f t="shared" si="400"/>
        <v>118</v>
      </c>
      <c r="T397" s="176">
        <f t="shared" si="400"/>
        <v>63</v>
      </c>
      <c r="U397" s="176">
        <f t="shared" si="400"/>
        <v>114</v>
      </c>
      <c r="V397" s="176">
        <f t="shared" si="400"/>
        <v>156</v>
      </c>
      <c r="W397" s="176">
        <f t="shared" si="400"/>
        <v>128</v>
      </c>
      <c r="X397" s="176">
        <f t="shared" si="400"/>
        <v>169</v>
      </c>
      <c r="Y397" s="176">
        <f t="shared" si="400"/>
        <v>149</v>
      </c>
      <c r="Z397" s="176">
        <f t="shared" si="400"/>
        <v>177</v>
      </c>
      <c r="AA397" s="176">
        <f t="shared" si="400"/>
        <v>163</v>
      </c>
      <c r="AB397" s="176">
        <f t="shared" si="400"/>
        <v>149</v>
      </c>
      <c r="AC397" s="176">
        <f t="shared" si="400"/>
        <v>155</v>
      </c>
      <c r="AD397" s="176">
        <f t="shared" si="400"/>
        <v>100</v>
      </c>
      <c r="AE397" s="176">
        <f t="shared" si="400"/>
        <v>96</v>
      </c>
      <c r="AF397" s="176">
        <f t="shared" si="400"/>
        <v>71</v>
      </c>
      <c r="AG397" s="176">
        <f t="shared" si="400"/>
        <v>67</v>
      </c>
      <c r="AH397" s="176">
        <f t="shared" si="400"/>
        <v>22</v>
      </c>
      <c r="AI397" s="176">
        <f t="shared" si="400"/>
        <v>66</v>
      </c>
      <c r="AJ397" s="176">
        <f t="shared" si="400"/>
        <v>59</v>
      </c>
      <c r="AK397" s="176">
        <f t="shared" si="400"/>
        <v>93</v>
      </c>
      <c r="AL397" s="176" t="str">
        <f t="shared" si="400"/>
        <v/>
      </c>
      <c r="AM397" s="176" t="str">
        <f t="shared" si="400"/>
        <v/>
      </c>
      <c r="AN397" s="176" t="str">
        <f t="shared" si="400"/>
        <v/>
      </c>
      <c r="AO397" s="176" t="str">
        <f t="shared" si="400"/>
        <v/>
      </c>
      <c r="AP397" s="176" t="str">
        <f t="shared" si="400"/>
        <v/>
      </c>
      <c r="AQ397" s="170"/>
      <c r="AR397" s="170"/>
    </row>
    <row r="398" ht="12.75" customHeight="1">
      <c r="A398" s="170"/>
      <c r="B398" s="170"/>
      <c r="C398" s="140" t="str">
        <f t="shared" ref="C398:D398" si="401">C205</f>
        <v>Arsenal</v>
      </c>
      <c r="D398" s="140" t="str">
        <f t="shared" si="401"/>
        <v>Leicester</v>
      </c>
      <c r="E398" s="176">
        <f t="shared" ref="E398:AP398" si="402">IFERROR(RANK(E205,E$196:E$385,0)+COUNTIF(E$196:E205,E205)-1,"")</f>
        <v>108</v>
      </c>
      <c r="F398" s="176">
        <f t="shared" si="402"/>
        <v>22</v>
      </c>
      <c r="G398" s="176">
        <f t="shared" si="402"/>
        <v>7</v>
      </c>
      <c r="H398" s="176">
        <f t="shared" si="402"/>
        <v>8</v>
      </c>
      <c r="I398" s="176">
        <f t="shared" si="402"/>
        <v>2</v>
      </c>
      <c r="J398" s="176">
        <f t="shared" si="402"/>
        <v>1</v>
      </c>
      <c r="K398" s="176">
        <f t="shared" si="402"/>
        <v>5</v>
      </c>
      <c r="L398" s="176">
        <f t="shared" si="402"/>
        <v>10</v>
      </c>
      <c r="M398" s="176">
        <f t="shared" si="402"/>
        <v>19</v>
      </c>
      <c r="N398" s="176">
        <f t="shared" si="402"/>
        <v>58</v>
      </c>
      <c r="O398" s="176">
        <f t="shared" si="402"/>
        <v>84</v>
      </c>
      <c r="P398" s="176">
        <f t="shared" si="402"/>
        <v>100</v>
      </c>
      <c r="Q398" s="176">
        <f t="shared" si="402"/>
        <v>136</v>
      </c>
      <c r="R398" s="176">
        <f t="shared" si="402"/>
        <v>161</v>
      </c>
      <c r="S398" s="176">
        <f t="shared" si="402"/>
        <v>175</v>
      </c>
      <c r="T398" s="176">
        <f t="shared" si="402"/>
        <v>122</v>
      </c>
      <c r="U398" s="176">
        <f t="shared" si="402"/>
        <v>142</v>
      </c>
      <c r="V398" s="176">
        <f t="shared" si="402"/>
        <v>123</v>
      </c>
      <c r="W398" s="176">
        <f t="shared" si="402"/>
        <v>81</v>
      </c>
      <c r="X398" s="176">
        <f t="shared" si="402"/>
        <v>128</v>
      </c>
      <c r="Y398" s="176">
        <f t="shared" si="402"/>
        <v>143</v>
      </c>
      <c r="Z398" s="176">
        <f t="shared" si="402"/>
        <v>175</v>
      </c>
      <c r="AA398" s="176">
        <f t="shared" si="402"/>
        <v>172</v>
      </c>
      <c r="AB398" s="176">
        <f t="shared" si="402"/>
        <v>163</v>
      </c>
      <c r="AC398" s="176">
        <f t="shared" si="402"/>
        <v>114</v>
      </c>
      <c r="AD398" s="176">
        <f t="shared" si="402"/>
        <v>67</v>
      </c>
      <c r="AE398" s="176">
        <f t="shared" si="402"/>
        <v>38</v>
      </c>
      <c r="AF398" s="176">
        <f t="shared" si="402"/>
        <v>66</v>
      </c>
      <c r="AG398" s="176">
        <f t="shared" si="402"/>
        <v>65</v>
      </c>
      <c r="AH398" s="176">
        <f t="shared" si="402"/>
        <v>82</v>
      </c>
      <c r="AI398" s="176">
        <f t="shared" si="402"/>
        <v>134</v>
      </c>
      <c r="AJ398" s="176">
        <f t="shared" si="402"/>
        <v>115</v>
      </c>
      <c r="AK398" s="176">
        <f t="shared" si="402"/>
        <v>166</v>
      </c>
      <c r="AL398" s="176" t="str">
        <f t="shared" si="402"/>
        <v/>
      </c>
      <c r="AM398" s="176" t="str">
        <f t="shared" si="402"/>
        <v/>
      </c>
      <c r="AN398" s="176" t="str">
        <f t="shared" si="402"/>
        <v/>
      </c>
      <c r="AO398" s="176" t="str">
        <f t="shared" si="402"/>
        <v/>
      </c>
      <c r="AP398" s="176" t="str">
        <f t="shared" si="402"/>
        <v/>
      </c>
      <c r="AQ398" s="170"/>
      <c r="AR398" s="170"/>
    </row>
    <row r="399" ht="12.75" customHeight="1">
      <c r="A399" s="170"/>
      <c r="B399" s="170"/>
      <c r="C399" s="140" t="str">
        <f t="shared" ref="C399:D399" si="403">C206</f>
        <v>Arsenal</v>
      </c>
      <c r="D399" s="140" t="str">
        <f t="shared" si="403"/>
        <v>Liverpool</v>
      </c>
      <c r="E399" s="176">
        <f t="shared" ref="E399:AP399" si="404">IFERROR(RANK(E206,E$196:E$385,0)+COUNTIF(E$196:E206,E206)-1,"")</f>
        <v>40</v>
      </c>
      <c r="F399" s="176">
        <f t="shared" si="404"/>
        <v>81</v>
      </c>
      <c r="G399" s="176">
        <f t="shared" si="404"/>
        <v>87</v>
      </c>
      <c r="H399" s="176">
        <f t="shared" si="404"/>
        <v>102</v>
      </c>
      <c r="I399" s="176">
        <f t="shared" si="404"/>
        <v>75</v>
      </c>
      <c r="J399" s="176">
        <f t="shared" si="404"/>
        <v>29</v>
      </c>
      <c r="K399" s="176">
        <f t="shared" si="404"/>
        <v>25</v>
      </c>
      <c r="L399" s="176">
        <f t="shared" si="404"/>
        <v>31</v>
      </c>
      <c r="M399" s="176">
        <f t="shared" si="404"/>
        <v>16</v>
      </c>
      <c r="N399" s="176">
        <f t="shared" si="404"/>
        <v>86</v>
      </c>
      <c r="O399" s="176">
        <f t="shared" si="404"/>
        <v>62</v>
      </c>
      <c r="P399" s="176">
        <f t="shared" si="404"/>
        <v>77</v>
      </c>
      <c r="Q399" s="176">
        <f t="shared" si="404"/>
        <v>138</v>
      </c>
      <c r="R399" s="176">
        <f t="shared" si="404"/>
        <v>136</v>
      </c>
      <c r="S399" s="176">
        <f t="shared" si="404"/>
        <v>163</v>
      </c>
      <c r="T399" s="176">
        <f t="shared" si="404"/>
        <v>41</v>
      </c>
      <c r="U399" s="176">
        <f t="shared" si="404"/>
        <v>95</v>
      </c>
      <c r="V399" s="176">
        <f t="shared" si="404"/>
        <v>76</v>
      </c>
      <c r="W399" s="176">
        <f t="shared" si="404"/>
        <v>33</v>
      </c>
      <c r="X399" s="176">
        <f t="shared" si="404"/>
        <v>39</v>
      </c>
      <c r="Y399" s="176">
        <f t="shared" si="404"/>
        <v>54</v>
      </c>
      <c r="Z399" s="176">
        <f t="shared" si="404"/>
        <v>83</v>
      </c>
      <c r="AA399" s="176">
        <f t="shared" si="404"/>
        <v>55</v>
      </c>
      <c r="AB399" s="176">
        <f t="shared" si="404"/>
        <v>90</v>
      </c>
      <c r="AC399" s="176">
        <f t="shared" si="404"/>
        <v>156</v>
      </c>
      <c r="AD399" s="176">
        <f t="shared" si="404"/>
        <v>160</v>
      </c>
      <c r="AE399" s="176">
        <f t="shared" si="404"/>
        <v>143</v>
      </c>
      <c r="AF399" s="176">
        <f t="shared" si="404"/>
        <v>175</v>
      </c>
      <c r="AG399" s="176">
        <f t="shared" si="404"/>
        <v>179</v>
      </c>
      <c r="AH399" s="176">
        <f t="shared" si="404"/>
        <v>167</v>
      </c>
      <c r="AI399" s="176">
        <f t="shared" si="404"/>
        <v>122</v>
      </c>
      <c r="AJ399" s="176">
        <f t="shared" si="404"/>
        <v>98</v>
      </c>
      <c r="AK399" s="176">
        <f t="shared" si="404"/>
        <v>119</v>
      </c>
      <c r="AL399" s="176" t="str">
        <f t="shared" si="404"/>
        <v/>
      </c>
      <c r="AM399" s="176" t="str">
        <f t="shared" si="404"/>
        <v/>
      </c>
      <c r="AN399" s="176" t="str">
        <f t="shared" si="404"/>
        <v/>
      </c>
      <c r="AO399" s="176" t="str">
        <f t="shared" si="404"/>
        <v/>
      </c>
      <c r="AP399" s="176" t="str">
        <f t="shared" si="404"/>
        <v/>
      </c>
      <c r="AQ399" s="170"/>
      <c r="AR399" s="170"/>
    </row>
    <row r="400" ht="12.75" customHeight="1">
      <c r="A400" s="170"/>
      <c r="B400" s="170"/>
      <c r="C400" s="140" t="str">
        <f t="shared" ref="C400:D400" si="405">C207</f>
        <v>Arsenal</v>
      </c>
      <c r="D400" s="140" t="str">
        <f t="shared" si="405"/>
        <v>Man City</v>
      </c>
      <c r="E400" s="176">
        <f t="shared" ref="E400:AP400" si="406">IFERROR(RANK(E207,E$196:E$385,0)+COUNTIF(E$196:E207,E207)-1,"")</f>
        <v>5</v>
      </c>
      <c r="F400" s="176">
        <f t="shared" si="406"/>
        <v>2</v>
      </c>
      <c r="G400" s="176">
        <f t="shared" si="406"/>
        <v>8</v>
      </c>
      <c r="H400" s="176">
        <f t="shared" si="406"/>
        <v>9</v>
      </c>
      <c r="I400" s="176">
        <f t="shared" si="406"/>
        <v>15</v>
      </c>
      <c r="J400" s="176">
        <f t="shared" si="406"/>
        <v>31</v>
      </c>
      <c r="K400" s="176">
        <f t="shared" si="406"/>
        <v>73</v>
      </c>
      <c r="L400" s="176">
        <f t="shared" si="406"/>
        <v>93</v>
      </c>
      <c r="M400" s="176">
        <f t="shared" si="406"/>
        <v>76</v>
      </c>
      <c r="N400" s="176">
        <f t="shared" si="406"/>
        <v>99</v>
      </c>
      <c r="O400" s="176">
        <f t="shared" si="406"/>
        <v>64</v>
      </c>
      <c r="P400" s="176">
        <f t="shared" si="406"/>
        <v>35</v>
      </c>
      <c r="Q400" s="176">
        <f t="shared" si="406"/>
        <v>24</v>
      </c>
      <c r="R400" s="176">
        <f t="shared" si="406"/>
        <v>56</v>
      </c>
      <c r="S400" s="176">
        <f t="shared" si="406"/>
        <v>90</v>
      </c>
      <c r="T400" s="176">
        <f t="shared" si="406"/>
        <v>42</v>
      </c>
      <c r="U400" s="176">
        <f t="shared" si="406"/>
        <v>85</v>
      </c>
      <c r="V400" s="176">
        <f t="shared" si="406"/>
        <v>144</v>
      </c>
      <c r="W400" s="176">
        <f t="shared" si="406"/>
        <v>147</v>
      </c>
      <c r="X400" s="176">
        <f t="shared" si="406"/>
        <v>106</v>
      </c>
      <c r="Y400" s="176">
        <f t="shared" si="406"/>
        <v>118</v>
      </c>
      <c r="Z400" s="176">
        <f t="shared" si="406"/>
        <v>149</v>
      </c>
      <c r="AA400" s="176">
        <f t="shared" si="406"/>
        <v>71</v>
      </c>
      <c r="AB400" s="176">
        <f t="shared" si="406"/>
        <v>38</v>
      </c>
      <c r="AC400" s="176">
        <f t="shared" si="406"/>
        <v>34</v>
      </c>
      <c r="AD400" s="176">
        <f t="shared" si="406"/>
        <v>42</v>
      </c>
      <c r="AE400" s="176">
        <f t="shared" si="406"/>
        <v>23</v>
      </c>
      <c r="AF400" s="176">
        <f t="shared" si="406"/>
        <v>18</v>
      </c>
      <c r="AG400" s="176">
        <f t="shared" si="406"/>
        <v>74</v>
      </c>
      <c r="AH400" s="176">
        <f t="shared" si="406"/>
        <v>85</v>
      </c>
      <c r="AI400" s="176">
        <f t="shared" si="406"/>
        <v>156</v>
      </c>
      <c r="AJ400" s="176">
        <f t="shared" si="406"/>
        <v>86</v>
      </c>
      <c r="AK400" s="176">
        <f t="shared" si="406"/>
        <v>123</v>
      </c>
      <c r="AL400" s="176" t="str">
        <f t="shared" si="406"/>
        <v/>
      </c>
      <c r="AM400" s="176" t="str">
        <f t="shared" si="406"/>
        <v/>
      </c>
      <c r="AN400" s="176" t="str">
        <f t="shared" si="406"/>
        <v/>
      </c>
      <c r="AO400" s="176" t="str">
        <f t="shared" si="406"/>
        <v/>
      </c>
      <c r="AP400" s="176" t="str">
        <f t="shared" si="406"/>
        <v/>
      </c>
      <c r="AQ400" s="170"/>
      <c r="AR400" s="170"/>
    </row>
    <row r="401" ht="12.75" customHeight="1">
      <c r="A401" s="170"/>
      <c r="B401" s="170"/>
      <c r="C401" s="140" t="str">
        <f t="shared" ref="C401:D401" si="407">C208</f>
        <v>Arsenal</v>
      </c>
      <c r="D401" s="140" t="str">
        <f t="shared" si="407"/>
        <v>Man Utd</v>
      </c>
      <c r="E401" s="176">
        <f t="shared" ref="E401:AP401" si="408">IFERROR(RANK(E208,E$196:E$385,0)+COUNTIF(E$196:E208,E208)-1,"")</f>
        <v>8</v>
      </c>
      <c r="F401" s="176">
        <f t="shared" si="408"/>
        <v>32</v>
      </c>
      <c r="G401" s="176">
        <f t="shared" si="408"/>
        <v>23</v>
      </c>
      <c r="H401" s="176">
        <f t="shared" si="408"/>
        <v>22</v>
      </c>
      <c r="I401" s="176">
        <f t="shared" si="408"/>
        <v>6</v>
      </c>
      <c r="J401" s="176">
        <f t="shared" si="408"/>
        <v>6</v>
      </c>
      <c r="K401" s="176">
        <f t="shared" si="408"/>
        <v>21</v>
      </c>
      <c r="L401" s="176">
        <f t="shared" si="408"/>
        <v>30</v>
      </c>
      <c r="M401" s="176">
        <f t="shared" si="408"/>
        <v>63</v>
      </c>
      <c r="N401" s="176">
        <f t="shared" si="408"/>
        <v>84</v>
      </c>
      <c r="O401" s="176">
        <f t="shared" si="408"/>
        <v>66</v>
      </c>
      <c r="P401" s="176">
        <f t="shared" si="408"/>
        <v>96</v>
      </c>
      <c r="Q401" s="176">
        <f t="shared" si="408"/>
        <v>111</v>
      </c>
      <c r="R401" s="176">
        <f t="shared" si="408"/>
        <v>89</v>
      </c>
      <c r="S401" s="176">
        <f t="shared" si="408"/>
        <v>64</v>
      </c>
      <c r="T401" s="176">
        <f t="shared" si="408"/>
        <v>28</v>
      </c>
      <c r="U401" s="176">
        <f t="shared" si="408"/>
        <v>96</v>
      </c>
      <c r="V401" s="176">
        <f t="shared" si="408"/>
        <v>68</v>
      </c>
      <c r="W401" s="176">
        <f t="shared" si="408"/>
        <v>51</v>
      </c>
      <c r="X401" s="176">
        <f t="shared" si="408"/>
        <v>120</v>
      </c>
      <c r="Y401" s="176">
        <f t="shared" si="408"/>
        <v>137</v>
      </c>
      <c r="Z401" s="176">
        <f t="shared" si="408"/>
        <v>171</v>
      </c>
      <c r="AA401" s="176">
        <f t="shared" si="408"/>
        <v>149</v>
      </c>
      <c r="AB401" s="176">
        <f t="shared" si="408"/>
        <v>147</v>
      </c>
      <c r="AC401" s="176">
        <f t="shared" si="408"/>
        <v>178</v>
      </c>
      <c r="AD401" s="176">
        <f t="shared" si="408"/>
        <v>161</v>
      </c>
      <c r="AE401" s="176">
        <f t="shared" si="408"/>
        <v>106</v>
      </c>
      <c r="AF401" s="176">
        <f t="shared" si="408"/>
        <v>137</v>
      </c>
      <c r="AG401" s="176">
        <f t="shared" si="408"/>
        <v>84</v>
      </c>
      <c r="AH401" s="176">
        <f t="shared" si="408"/>
        <v>90</v>
      </c>
      <c r="AI401" s="176">
        <f t="shared" si="408"/>
        <v>74</v>
      </c>
      <c r="AJ401" s="176">
        <f t="shared" si="408"/>
        <v>64</v>
      </c>
      <c r="AK401" s="176">
        <f t="shared" si="408"/>
        <v>94</v>
      </c>
      <c r="AL401" s="176" t="str">
        <f t="shared" si="408"/>
        <v/>
      </c>
      <c r="AM401" s="176" t="str">
        <f t="shared" si="408"/>
        <v/>
      </c>
      <c r="AN401" s="176" t="str">
        <f t="shared" si="408"/>
        <v/>
      </c>
      <c r="AO401" s="176" t="str">
        <f t="shared" si="408"/>
        <v/>
      </c>
      <c r="AP401" s="176" t="str">
        <f t="shared" si="408"/>
        <v/>
      </c>
      <c r="AQ401" s="170"/>
      <c r="AR401" s="170"/>
    </row>
    <row r="402" ht="12.75" customHeight="1">
      <c r="A402" s="170"/>
      <c r="B402" s="170"/>
      <c r="C402" s="140" t="str">
        <f t="shared" ref="C402:D402" si="409">C209</f>
        <v>Arsenal</v>
      </c>
      <c r="D402" s="140" t="str">
        <f t="shared" si="409"/>
        <v>Newcastle</v>
      </c>
      <c r="E402" s="176">
        <f t="shared" ref="E402:AP402" si="410">IFERROR(RANK(E209,E$196:E$385,0)+COUNTIF(E$196:E209,E209)-1,"")</f>
        <v>89</v>
      </c>
      <c r="F402" s="176">
        <f t="shared" si="410"/>
        <v>21</v>
      </c>
      <c r="G402" s="176">
        <f t="shared" si="410"/>
        <v>19</v>
      </c>
      <c r="H402" s="176">
        <f t="shared" si="410"/>
        <v>18</v>
      </c>
      <c r="I402" s="176">
        <f t="shared" si="410"/>
        <v>18</v>
      </c>
      <c r="J402" s="176">
        <f t="shared" si="410"/>
        <v>11</v>
      </c>
      <c r="K402" s="176">
        <f t="shared" si="410"/>
        <v>23</v>
      </c>
      <c r="L402" s="176">
        <f t="shared" si="410"/>
        <v>56</v>
      </c>
      <c r="M402" s="176">
        <f t="shared" si="410"/>
        <v>13</v>
      </c>
      <c r="N402" s="176">
        <f t="shared" si="410"/>
        <v>48</v>
      </c>
      <c r="O402" s="176">
        <f t="shared" si="410"/>
        <v>20</v>
      </c>
      <c r="P402" s="176">
        <f t="shared" si="410"/>
        <v>32</v>
      </c>
      <c r="Q402" s="176">
        <f t="shared" si="410"/>
        <v>9</v>
      </c>
      <c r="R402" s="176">
        <f t="shared" si="410"/>
        <v>24</v>
      </c>
      <c r="S402" s="176">
        <f t="shared" si="410"/>
        <v>83</v>
      </c>
      <c r="T402" s="176">
        <f t="shared" si="410"/>
        <v>29</v>
      </c>
      <c r="U402" s="176">
        <f t="shared" si="410"/>
        <v>68</v>
      </c>
      <c r="V402" s="176">
        <f t="shared" si="410"/>
        <v>44</v>
      </c>
      <c r="W402" s="176">
        <f t="shared" si="410"/>
        <v>85</v>
      </c>
      <c r="X402" s="176">
        <f t="shared" si="410"/>
        <v>145</v>
      </c>
      <c r="Y402" s="176">
        <f t="shared" si="410"/>
        <v>152</v>
      </c>
      <c r="Z402" s="176">
        <f t="shared" si="410"/>
        <v>174</v>
      </c>
      <c r="AA402" s="176">
        <f t="shared" si="410"/>
        <v>155</v>
      </c>
      <c r="AB402" s="176">
        <f t="shared" si="410"/>
        <v>167</v>
      </c>
      <c r="AC402" s="176">
        <f t="shared" si="410"/>
        <v>128</v>
      </c>
      <c r="AD402" s="176">
        <f t="shared" si="410"/>
        <v>55</v>
      </c>
      <c r="AE402" s="176">
        <f t="shared" si="410"/>
        <v>51</v>
      </c>
      <c r="AF402" s="176">
        <f t="shared" si="410"/>
        <v>80</v>
      </c>
      <c r="AG402" s="176">
        <f t="shared" si="410"/>
        <v>85</v>
      </c>
      <c r="AH402" s="176">
        <f t="shared" si="410"/>
        <v>50</v>
      </c>
      <c r="AI402" s="176">
        <f t="shared" si="410"/>
        <v>135</v>
      </c>
      <c r="AJ402" s="176">
        <f t="shared" si="410"/>
        <v>131</v>
      </c>
      <c r="AK402" s="176">
        <f t="shared" si="410"/>
        <v>151</v>
      </c>
      <c r="AL402" s="176" t="str">
        <f t="shared" si="410"/>
        <v/>
      </c>
      <c r="AM402" s="176" t="str">
        <f t="shared" si="410"/>
        <v/>
      </c>
      <c r="AN402" s="176" t="str">
        <f t="shared" si="410"/>
        <v/>
      </c>
      <c r="AO402" s="176" t="str">
        <f t="shared" si="410"/>
        <v/>
      </c>
      <c r="AP402" s="176" t="str">
        <f t="shared" si="410"/>
        <v/>
      </c>
      <c r="AQ402" s="170"/>
      <c r="AR402" s="170"/>
    </row>
    <row r="403" ht="12.75" customHeight="1">
      <c r="A403" s="170"/>
      <c r="B403" s="170"/>
      <c r="C403" s="140" t="str">
        <f t="shared" ref="C403:D403" si="411">C210</f>
        <v>Arsenal</v>
      </c>
      <c r="D403" s="140" t="str">
        <f t="shared" si="411"/>
        <v>Southampton</v>
      </c>
      <c r="E403" s="176">
        <f t="shared" ref="E403:AP403" si="412">IFERROR(RANK(E210,E$196:E$385,0)+COUNTIF(E$196:E210,E210)-1,"")</f>
        <v>97</v>
      </c>
      <c r="F403" s="176">
        <f t="shared" si="412"/>
        <v>43</v>
      </c>
      <c r="G403" s="176">
        <f t="shared" si="412"/>
        <v>30</v>
      </c>
      <c r="H403" s="176">
        <f t="shared" si="412"/>
        <v>32</v>
      </c>
      <c r="I403" s="176">
        <f t="shared" si="412"/>
        <v>26</v>
      </c>
      <c r="J403" s="176">
        <f t="shared" si="412"/>
        <v>28</v>
      </c>
      <c r="K403" s="176">
        <f t="shared" si="412"/>
        <v>41</v>
      </c>
      <c r="L403" s="176">
        <f t="shared" si="412"/>
        <v>57</v>
      </c>
      <c r="M403" s="176">
        <f t="shared" si="412"/>
        <v>88</v>
      </c>
      <c r="N403" s="176">
        <f t="shared" si="412"/>
        <v>177</v>
      </c>
      <c r="O403" s="176">
        <f t="shared" si="412"/>
        <v>167</v>
      </c>
      <c r="P403" s="176">
        <f t="shared" si="412"/>
        <v>178</v>
      </c>
      <c r="Q403" s="176">
        <f t="shared" si="412"/>
        <v>188</v>
      </c>
      <c r="R403" s="176">
        <f t="shared" si="412"/>
        <v>157</v>
      </c>
      <c r="S403" s="176">
        <f t="shared" si="412"/>
        <v>182</v>
      </c>
      <c r="T403" s="176">
        <f t="shared" si="412"/>
        <v>66</v>
      </c>
      <c r="U403" s="176">
        <f t="shared" si="412"/>
        <v>119</v>
      </c>
      <c r="V403" s="176">
        <f t="shared" si="412"/>
        <v>80</v>
      </c>
      <c r="W403" s="176">
        <f t="shared" si="412"/>
        <v>62</v>
      </c>
      <c r="X403" s="176">
        <f t="shared" si="412"/>
        <v>181</v>
      </c>
      <c r="Y403" s="176">
        <f t="shared" si="412"/>
        <v>113</v>
      </c>
      <c r="Z403" s="176">
        <f t="shared" si="412"/>
        <v>145</v>
      </c>
      <c r="AA403" s="176">
        <f t="shared" si="412"/>
        <v>80</v>
      </c>
      <c r="AB403" s="176">
        <f t="shared" si="412"/>
        <v>177</v>
      </c>
      <c r="AC403" s="176">
        <f t="shared" si="412"/>
        <v>188</v>
      </c>
      <c r="AD403" s="176">
        <f t="shared" si="412"/>
        <v>167</v>
      </c>
      <c r="AE403" s="176">
        <f t="shared" si="412"/>
        <v>144</v>
      </c>
      <c r="AF403" s="176">
        <f t="shared" si="412"/>
        <v>173</v>
      </c>
      <c r="AG403" s="176">
        <f t="shared" si="412"/>
        <v>183</v>
      </c>
      <c r="AH403" s="176">
        <f t="shared" si="412"/>
        <v>149</v>
      </c>
      <c r="AI403" s="176">
        <f t="shared" si="412"/>
        <v>91</v>
      </c>
      <c r="AJ403" s="176">
        <f t="shared" si="412"/>
        <v>99</v>
      </c>
      <c r="AK403" s="176">
        <f t="shared" si="412"/>
        <v>88</v>
      </c>
      <c r="AL403" s="176" t="str">
        <f t="shared" si="412"/>
        <v/>
      </c>
      <c r="AM403" s="176" t="str">
        <f t="shared" si="412"/>
        <v/>
      </c>
      <c r="AN403" s="176" t="str">
        <f t="shared" si="412"/>
        <v/>
      </c>
      <c r="AO403" s="176" t="str">
        <f t="shared" si="412"/>
        <v/>
      </c>
      <c r="AP403" s="176" t="str">
        <f t="shared" si="412"/>
        <v/>
      </c>
      <c r="AQ403" s="170"/>
      <c r="AR403" s="170"/>
    </row>
    <row r="404" ht="12.75" customHeight="1">
      <c r="A404" s="170"/>
      <c r="B404" s="170"/>
      <c r="C404" s="140" t="str">
        <f t="shared" ref="C404:D404" si="413">C211</f>
        <v>Arsenal</v>
      </c>
      <c r="D404" s="140" t="str">
        <f t="shared" si="413"/>
        <v>Tottenham</v>
      </c>
      <c r="E404" s="176">
        <f t="shared" ref="E404:AP404" si="414">IFERROR(RANK(E211,E$196:E$385,0)+COUNTIF(E$196:E211,E211)-1,"")</f>
        <v>25</v>
      </c>
      <c r="F404" s="176">
        <f t="shared" si="414"/>
        <v>3</v>
      </c>
      <c r="G404" s="176">
        <f t="shared" si="414"/>
        <v>13</v>
      </c>
      <c r="H404" s="176">
        <f t="shared" si="414"/>
        <v>14</v>
      </c>
      <c r="I404" s="176">
        <f t="shared" si="414"/>
        <v>27</v>
      </c>
      <c r="J404" s="176">
        <f t="shared" si="414"/>
        <v>26</v>
      </c>
      <c r="K404" s="176">
        <f t="shared" si="414"/>
        <v>68</v>
      </c>
      <c r="L404" s="176">
        <f t="shared" si="414"/>
        <v>86</v>
      </c>
      <c r="M404" s="176">
        <f t="shared" si="414"/>
        <v>122</v>
      </c>
      <c r="N404" s="176">
        <f t="shared" si="414"/>
        <v>159</v>
      </c>
      <c r="O404" s="176">
        <f t="shared" si="414"/>
        <v>131</v>
      </c>
      <c r="P404" s="176">
        <f t="shared" si="414"/>
        <v>166</v>
      </c>
      <c r="Q404" s="176">
        <f t="shared" si="414"/>
        <v>178</v>
      </c>
      <c r="R404" s="176">
        <f t="shared" si="414"/>
        <v>177</v>
      </c>
      <c r="S404" s="176">
        <f t="shared" si="414"/>
        <v>149</v>
      </c>
      <c r="T404" s="176">
        <f t="shared" si="414"/>
        <v>98</v>
      </c>
      <c r="U404" s="176">
        <f t="shared" si="414"/>
        <v>152</v>
      </c>
      <c r="V404" s="176">
        <f t="shared" si="414"/>
        <v>136</v>
      </c>
      <c r="W404" s="176">
        <f t="shared" si="414"/>
        <v>77</v>
      </c>
      <c r="X404" s="176">
        <f t="shared" si="414"/>
        <v>77</v>
      </c>
      <c r="Y404" s="176">
        <f t="shared" si="414"/>
        <v>35</v>
      </c>
      <c r="Z404" s="176">
        <f t="shared" si="414"/>
        <v>63</v>
      </c>
      <c r="AA404" s="176">
        <f t="shared" si="414"/>
        <v>49</v>
      </c>
      <c r="AB404" s="176">
        <f t="shared" si="414"/>
        <v>20</v>
      </c>
      <c r="AC404" s="176">
        <f t="shared" si="414"/>
        <v>48</v>
      </c>
      <c r="AD404" s="176">
        <f t="shared" si="414"/>
        <v>56</v>
      </c>
      <c r="AE404" s="176">
        <f t="shared" si="414"/>
        <v>86</v>
      </c>
      <c r="AF404" s="176">
        <f t="shared" si="414"/>
        <v>116</v>
      </c>
      <c r="AG404" s="176">
        <f t="shared" si="414"/>
        <v>111</v>
      </c>
      <c r="AH404" s="176">
        <f t="shared" si="414"/>
        <v>126</v>
      </c>
      <c r="AI404" s="176">
        <f t="shared" si="414"/>
        <v>26</v>
      </c>
      <c r="AJ404" s="176">
        <f t="shared" si="414"/>
        <v>19</v>
      </c>
      <c r="AK404" s="176">
        <f t="shared" si="414"/>
        <v>18</v>
      </c>
      <c r="AL404" s="176" t="str">
        <f t="shared" si="414"/>
        <v/>
      </c>
      <c r="AM404" s="176" t="str">
        <f t="shared" si="414"/>
        <v/>
      </c>
      <c r="AN404" s="176" t="str">
        <f t="shared" si="414"/>
        <v/>
      </c>
      <c r="AO404" s="176" t="str">
        <f t="shared" si="414"/>
        <v/>
      </c>
      <c r="AP404" s="176" t="str">
        <f t="shared" si="414"/>
        <v/>
      </c>
      <c r="AQ404" s="170"/>
      <c r="AR404" s="170"/>
    </row>
    <row r="405" ht="12.75" customHeight="1">
      <c r="A405" s="170"/>
      <c r="B405" s="170"/>
      <c r="C405" s="140" t="str">
        <f t="shared" ref="C405:D405" si="415">C212</f>
        <v>Arsenal</v>
      </c>
      <c r="D405" s="140" t="str">
        <f t="shared" si="415"/>
        <v>Watford</v>
      </c>
      <c r="E405" s="176">
        <f t="shared" ref="E405:AP405" si="416">IFERROR(RANK(E212,E$196:E$385,0)+COUNTIF(E$196:E212,E212)-1,"")</f>
        <v>155</v>
      </c>
      <c r="F405" s="176">
        <f t="shared" si="416"/>
        <v>123</v>
      </c>
      <c r="G405" s="176">
        <f t="shared" si="416"/>
        <v>55</v>
      </c>
      <c r="H405" s="176">
        <f t="shared" si="416"/>
        <v>63</v>
      </c>
      <c r="I405" s="176">
        <f t="shared" si="416"/>
        <v>34</v>
      </c>
      <c r="J405" s="176">
        <f t="shared" si="416"/>
        <v>8</v>
      </c>
      <c r="K405" s="176">
        <f t="shared" si="416"/>
        <v>34</v>
      </c>
      <c r="L405" s="176">
        <f t="shared" si="416"/>
        <v>45</v>
      </c>
      <c r="M405" s="176">
        <f t="shared" si="416"/>
        <v>89</v>
      </c>
      <c r="N405" s="176">
        <f t="shared" si="416"/>
        <v>183</v>
      </c>
      <c r="O405" s="176">
        <f t="shared" si="416"/>
        <v>183</v>
      </c>
      <c r="P405" s="176">
        <f t="shared" si="416"/>
        <v>187</v>
      </c>
      <c r="Q405" s="176">
        <f t="shared" si="416"/>
        <v>189</v>
      </c>
      <c r="R405" s="176">
        <f t="shared" si="416"/>
        <v>190</v>
      </c>
      <c r="S405" s="176">
        <f t="shared" si="416"/>
        <v>186</v>
      </c>
      <c r="T405" s="176">
        <f t="shared" si="416"/>
        <v>67</v>
      </c>
      <c r="U405" s="176">
        <f t="shared" si="416"/>
        <v>112</v>
      </c>
      <c r="V405" s="176">
        <f t="shared" si="416"/>
        <v>154</v>
      </c>
      <c r="W405" s="176">
        <f t="shared" si="416"/>
        <v>142</v>
      </c>
      <c r="X405" s="176">
        <f t="shared" si="416"/>
        <v>141</v>
      </c>
      <c r="Y405" s="176">
        <f t="shared" si="416"/>
        <v>110</v>
      </c>
      <c r="Z405" s="176">
        <f t="shared" si="416"/>
        <v>142</v>
      </c>
      <c r="AA405" s="176">
        <f t="shared" si="416"/>
        <v>119</v>
      </c>
      <c r="AB405" s="176">
        <f t="shared" si="416"/>
        <v>29</v>
      </c>
      <c r="AC405" s="176">
        <f t="shared" si="416"/>
        <v>86</v>
      </c>
      <c r="AD405" s="176">
        <f t="shared" si="416"/>
        <v>57</v>
      </c>
      <c r="AE405" s="176">
        <f t="shared" si="416"/>
        <v>79</v>
      </c>
      <c r="AF405" s="176">
        <f t="shared" si="416"/>
        <v>50</v>
      </c>
      <c r="AG405" s="176">
        <f t="shared" si="416"/>
        <v>51</v>
      </c>
      <c r="AH405" s="176">
        <f t="shared" si="416"/>
        <v>121</v>
      </c>
      <c r="AI405" s="176">
        <f t="shared" si="416"/>
        <v>59</v>
      </c>
      <c r="AJ405" s="176">
        <f t="shared" si="416"/>
        <v>61</v>
      </c>
      <c r="AK405" s="176">
        <f t="shared" si="416"/>
        <v>29</v>
      </c>
      <c r="AL405" s="176" t="str">
        <f t="shared" si="416"/>
        <v/>
      </c>
      <c r="AM405" s="176" t="str">
        <f t="shared" si="416"/>
        <v/>
      </c>
      <c r="AN405" s="176" t="str">
        <f t="shared" si="416"/>
        <v/>
      </c>
      <c r="AO405" s="176" t="str">
        <f t="shared" si="416"/>
        <v/>
      </c>
      <c r="AP405" s="176" t="str">
        <f t="shared" si="416"/>
        <v/>
      </c>
      <c r="AQ405" s="170"/>
      <c r="AR405" s="170"/>
    </row>
    <row r="406" ht="12.75" customHeight="1">
      <c r="A406" s="170"/>
      <c r="B406" s="170"/>
      <c r="C406" s="140" t="str">
        <f t="shared" ref="C406:D406" si="417">C213</f>
        <v>Arsenal</v>
      </c>
      <c r="D406" s="140" t="str">
        <f t="shared" si="417"/>
        <v>West Ham</v>
      </c>
      <c r="E406" s="176">
        <f t="shared" ref="E406:AP406" si="418">IFERROR(RANK(E213,E$196:E$385,0)+COUNTIF(E$196:E213,E213)-1,"")</f>
        <v>138</v>
      </c>
      <c r="F406" s="176">
        <f t="shared" si="418"/>
        <v>35</v>
      </c>
      <c r="G406" s="176">
        <f t="shared" si="418"/>
        <v>49</v>
      </c>
      <c r="H406" s="176">
        <f t="shared" si="418"/>
        <v>57</v>
      </c>
      <c r="I406" s="176">
        <f t="shared" si="418"/>
        <v>63</v>
      </c>
      <c r="J406" s="176">
        <f t="shared" si="418"/>
        <v>38</v>
      </c>
      <c r="K406" s="176">
        <f t="shared" si="418"/>
        <v>81</v>
      </c>
      <c r="L406" s="176">
        <f t="shared" si="418"/>
        <v>102</v>
      </c>
      <c r="M406" s="176">
        <f t="shared" si="418"/>
        <v>123</v>
      </c>
      <c r="N406" s="176">
        <f t="shared" si="418"/>
        <v>161</v>
      </c>
      <c r="O406" s="176">
        <f t="shared" si="418"/>
        <v>133</v>
      </c>
      <c r="P406" s="176">
        <f t="shared" si="418"/>
        <v>164</v>
      </c>
      <c r="Q406" s="176">
        <f t="shared" si="418"/>
        <v>130</v>
      </c>
      <c r="R406" s="176">
        <f t="shared" si="418"/>
        <v>153</v>
      </c>
      <c r="S406" s="176">
        <f t="shared" si="418"/>
        <v>160</v>
      </c>
      <c r="T406" s="176">
        <f t="shared" si="418"/>
        <v>133</v>
      </c>
      <c r="U406" s="176">
        <f t="shared" si="418"/>
        <v>145</v>
      </c>
      <c r="V406" s="176">
        <f t="shared" si="418"/>
        <v>111</v>
      </c>
      <c r="W406" s="176">
        <f t="shared" si="418"/>
        <v>143</v>
      </c>
      <c r="X406" s="176">
        <f t="shared" si="418"/>
        <v>131</v>
      </c>
      <c r="Y406" s="176">
        <f t="shared" si="418"/>
        <v>75</v>
      </c>
      <c r="Z406" s="176">
        <f t="shared" si="418"/>
        <v>67</v>
      </c>
      <c r="AA406" s="176">
        <f t="shared" si="418"/>
        <v>67</v>
      </c>
      <c r="AB406" s="176">
        <f t="shared" si="418"/>
        <v>69</v>
      </c>
      <c r="AC406" s="176">
        <f t="shared" si="418"/>
        <v>88</v>
      </c>
      <c r="AD406" s="176">
        <f t="shared" si="418"/>
        <v>61</v>
      </c>
      <c r="AE406" s="176">
        <f t="shared" si="418"/>
        <v>24</v>
      </c>
      <c r="AF406" s="176">
        <f t="shared" si="418"/>
        <v>106</v>
      </c>
      <c r="AG406" s="176">
        <f t="shared" si="418"/>
        <v>113</v>
      </c>
      <c r="AH406" s="176">
        <f t="shared" si="418"/>
        <v>51</v>
      </c>
      <c r="AI406" s="176">
        <f t="shared" si="418"/>
        <v>67</v>
      </c>
      <c r="AJ406" s="176">
        <f t="shared" si="418"/>
        <v>87</v>
      </c>
      <c r="AK406" s="176">
        <f t="shared" si="418"/>
        <v>120</v>
      </c>
      <c r="AL406" s="176" t="str">
        <f t="shared" si="418"/>
        <v/>
      </c>
      <c r="AM406" s="176" t="str">
        <f t="shared" si="418"/>
        <v/>
      </c>
      <c r="AN406" s="176" t="str">
        <f t="shared" si="418"/>
        <v/>
      </c>
      <c r="AO406" s="176" t="str">
        <f t="shared" si="418"/>
        <v/>
      </c>
      <c r="AP406" s="176" t="str">
        <f t="shared" si="418"/>
        <v/>
      </c>
      <c r="AQ406" s="170"/>
      <c r="AR406" s="170"/>
    </row>
    <row r="407" ht="12.75" customHeight="1">
      <c r="A407" s="170"/>
      <c r="B407" s="170"/>
      <c r="C407" s="140" t="str">
        <f t="shared" ref="C407:D407" si="419">C214</f>
        <v>Arsenal</v>
      </c>
      <c r="D407" s="140" t="str">
        <f t="shared" si="419"/>
        <v>Wolves</v>
      </c>
      <c r="E407" s="176">
        <f t="shared" ref="E407:AP407" si="420">IFERROR(RANK(E214,E$196:E$385,0)+COUNTIF(E$196:E214,E214)-1,"")</f>
        <v>60</v>
      </c>
      <c r="F407" s="176">
        <f t="shared" si="420"/>
        <v>74</v>
      </c>
      <c r="G407" s="176">
        <f t="shared" si="420"/>
        <v>51</v>
      </c>
      <c r="H407" s="176">
        <f t="shared" si="420"/>
        <v>64</v>
      </c>
      <c r="I407" s="176">
        <f t="shared" si="420"/>
        <v>60</v>
      </c>
      <c r="J407" s="176">
        <f t="shared" si="420"/>
        <v>35</v>
      </c>
      <c r="K407" s="176">
        <f t="shared" si="420"/>
        <v>78</v>
      </c>
      <c r="L407" s="176">
        <f t="shared" si="420"/>
        <v>85</v>
      </c>
      <c r="M407" s="176">
        <f t="shared" si="420"/>
        <v>90</v>
      </c>
      <c r="N407" s="176">
        <f t="shared" si="420"/>
        <v>160</v>
      </c>
      <c r="O407" s="176">
        <f t="shared" si="420"/>
        <v>132</v>
      </c>
      <c r="P407" s="176">
        <f t="shared" si="420"/>
        <v>139</v>
      </c>
      <c r="Q407" s="176">
        <f t="shared" si="420"/>
        <v>134</v>
      </c>
      <c r="R407" s="176">
        <f t="shared" si="420"/>
        <v>169</v>
      </c>
      <c r="S407" s="176">
        <f t="shared" si="420"/>
        <v>188</v>
      </c>
      <c r="T407" s="176">
        <f t="shared" si="420"/>
        <v>144</v>
      </c>
      <c r="U407" s="176">
        <f t="shared" si="420"/>
        <v>176</v>
      </c>
      <c r="V407" s="176">
        <f t="shared" si="420"/>
        <v>127</v>
      </c>
      <c r="W407" s="176">
        <f t="shared" si="420"/>
        <v>53</v>
      </c>
      <c r="X407" s="176">
        <f t="shared" si="420"/>
        <v>68</v>
      </c>
      <c r="Y407" s="176">
        <f t="shared" si="420"/>
        <v>22</v>
      </c>
      <c r="Z407" s="176">
        <f t="shared" si="420"/>
        <v>42</v>
      </c>
      <c r="AA407" s="176">
        <f t="shared" si="420"/>
        <v>28</v>
      </c>
      <c r="AB407" s="176">
        <f t="shared" si="420"/>
        <v>59</v>
      </c>
      <c r="AC407" s="176">
        <f t="shared" si="420"/>
        <v>165</v>
      </c>
      <c r="AD407" s="176">
        <f t="shared" si="420"/>
        <v>134</v>
      </c>
      <c r="AE407" s="176">
        <f t="shared" si="420"/>
        <v>115</v>
      </c>
      <c r="AF407" s="176">
        <f t="shared" si="420"/>
        <v>171</v>
      </c>
      <c r="AG407" s="176">
        <f t="shared" si="420"/>
        <v>172</v>
      </c>
      <c r="AH407" s="176">
        <f t="shared" si="420"/>
        <v>172</v>
      </c>
      <c r="AI407" s="176">
        <f t="shared" si="420"/>
        <v>136</v>
      </c>
      <c r="AJ407" s="176">
        <f t="shared" si="420"/>
        <v>77</v>
      </c>
      <c r="AK407" s="176">
        <f t="shared" si="420"/>
        <v>161</v>
      </c>
      <c r="AL407" s="176" t="str">
        <f t="shared" si="420"/>
        <v/>
      </c>
      <c r="AM407" s="176" t="str">
        <f t="shared" si="420"/>
        <v/>
      </c>
      <c r="AN407" s="176" t="str">
        <f t="shared" si="420"/>
        <v/>
      </c>
      <c r="AO407" s="176" t="str">
        <f t="shared" si="420"/>
        <v/>
      </c>
      <c r="AP407" s="176" t="str">
        <f t="shared" si="420"/>
        <v/>
      </c>
      <c r="AQ407" s="170"/>
      <c r="AR407" s="170"/>
    </row>
    <row r="408" ht="12.75" customHeight="1">
      <c r="A408" s="170"/>
      <c r="B408" s="170"/>
      <c r="C408" s="140" t="str">
        <f t="shared" ref="C408:D408" si="421">C215</f>
        <v>Bournemouth</v>
      </c>
      <c r="D408" s="140" t="str">
        <f t="shared" si="421"/>
        <v>Brighton</v>
      </c>
      <c r="E408" s="176">
        <f t="shared" ref="E408:AP408" si="422">IFERROR(RANK(E215,E$196:E$385,0)+COUNTIF(E$196:E215,E215)-1,"")</f>
        <v>41</v>
      </c>
      <c r="F408" s="176">
        <f t="shared" si="422"/>
        <v>54</v>
      </c>
      <c r="G408" s="176">
        <f t="shared" si="422"/>
        <v>10</v>
      </c>
      <c r="H408" s="176">
        <f t="shared" si="422"/>
        <v>15</v>
      </c>
      <c r="I408" s="176">
        <f t="shared" si="422"/>
        <v>55</v>
      </c>
      <c r="J408" s="176">
        <f t="shared" si="422"/>
        <v>134</v>
      </c>
      <c r="K408" s="176">
        <f t="shared" si="422"/>
        <v>108</v>
      </c>
      <c r="L408" s="176">
        <f t="shared" si="422"/>
        <v>64</v>
      </c>
      <c r="M408" s="176">
        <f t="shared" si="422"/>
        <v>136</v>
      </c>
      <c r="N408" s="176">
        <f t="shared" si="422"/>
        <v>129</v>
      </c>
      <c r="O408" s="176">
        <f t="shared" si="422"/>
        <v>117</v>
      </c>
      <c r="P408" s="176">
        <f t="shared" si="422"/>
        <v>98</v>
      </c>
      <c r="Q408" s="176">
        <f t="shared" si="422"/>
        <v>64</v>
      </c>
      <c r="R408" s="176">
        <f t="shared" si="422"/>
        <v>113</v>
      </c>
      <c r="S408" s="176">
        <f t="shared" si="422"/>
        <v>49</v>
      </c>
      <c r="T408" s="176">
        <f t="shared" si="422"/>
        <v>40</v>
      </c>
      <c r="U408" s="176">
        <f t="shared" si="422"/>
        <v>49</v>
      </c>
      <c r="V408" s="176">
        <f t="shared" si="422"/>
        <v>15</v>
      </c>
      <c r="W408" s="176">
        <f t="shared" si="422"/>
        <v>19</v>
      </c>
      <c r="X408" s="176">
        <f t="shared" si="422"/>
        <v>13</v>
      </c>
      <c r="Y408" s="176">
        <f t="shared" si="422"/>
        <v>65</v>
      </c>
      <c r="Z408" s="176">
        <f t="shared" si="422"/>
        <v>87</v>
      </c>
      <c r="AA408" s="176">
        <f t="shared" si="422"/>
        <v>127</v>
      </c>
      <c r="AB408" s="176">
        <f t="shared" si="422"/>
        <v>169</v>
      </c>
      <c r="AC408" s="176">
        <f t="shared" si="422"/>
        <v>153</v>
      </c>
      <c r="AD408" s="176">
        <f t="shared" si="422"/>
        <v>180</v>
      </c>
      <c r="AE408" s="176">
        <f t="shared" si="422"/>
        <v>121</v>
      </c>
      <c r="AF408" s="176">
        <f t="shared" si="422"/>
        <v>166</v>
      </c>
      <c r="AG408" s="176">
        <f t="shared" si="422"/>
        <v>131</v>
      </c>
      <c r="AH408" s="176">
        <f t="shared" si="422"/>
        <v>101</v>
      </c>
      <c r="AI408" s="176">
        <f t="shared" si="422"/>
        <v>78</v>
      </c>
      <c r="AJ408" s="176">
        <f t="shared" si="422"/>
        <v>147</v>
      </c>
      <c r="AK408" s="176">
        <f t="shared" si="422"/>
        <v>162</v>
      </c>
      <c r="AL408" s="176" t="str">
        <f t="shared" si="422"/>
        <v/>
      </c>
      <c r="AM408" s="176" t="str">
        <f t="shared" si="422"/>
        <v/>
      </c>
      <c r="AN408" s="176" t="str">
        <f t="shared" si="422"/>
        <v/>
      </c>
      <c r="AO408" s="176" t="str">
        <f t="shared" si="422"/>
        <v/>
      </c>
      <c r="AP408" s="176" t="str">
        <f t="shared" si="422"/>
        <v/>
      </c>
      <c r="AQ408" s="170"/>
      <c r="AR408" s="170"/>
    </row>
    <row r="409" ht="12.75" customHeight="1">
      <c r="A409" s="170"/>
      <c r="B409" s="170"/>
      <c r="C409" s="140" t="str">
        <f t="shared" ref="C409:D409" si="423">C216</f>
        <v>Bournemouth</v>
      </c>
      <c r="D409" s="140" t="str">
        <f t="shared" si="423"/>
        <v>Burnley</v>
      </c>
      <c r="E409" s="176">
        <f t="shared" ref="E409:AP409" si="424">IFERROR(RANK(E216,E$196:E$385,0)+COUNTIF(E$196:E216,E216)-1,"")</f>
        <v>47</v>
      </c>
      <c r="F409" s="176">
        <f t="shared" si="424"/>
        <v>55</v>
      </c>
      <c r="G409" s="176">
        <f t="shared" si="424"/>
        <v>59</v>
      </c>
      <c r="H409" s="176">
        <f t="shared" si="424"/>
        <v>81</v>
      </c>
      <c r="I409" s="176">
        <f t="shared" si="424"/>
        <v>49</v>
      </c>
      <c r="J409" s="176">
        <f t="shared" si="424"/>
        <v>101</v>
      </c>
      <c r="K409" s="176">
        <f t="shared" si="424"/>
        <v>155</v>
      </c>
      <c r="L409" s="176">
        <f t="shared" si="424"/>
        <v>139</v>
      </c>
      <c r="M409" s="176">
        <f t="shared" si="424"/>
        <v>151</v>
      </c>
      <c r="N409" s="176">
        <f t="shared" si="424"/>
        <v>147</v>
      </c>
      <c r="O409" s="176">
        <f t="shared" si="424"/>
        <v>134</v>
      </c>
      <c r="P409" s="176">
        <f t="shared" si="424"/>
        <v>144</v>
      </c>
      <c r="Q409" s="176">
        <f t="shared" si="424"/>
        <v>98</v>
      </c>
      <c r="R409" s="176">
        <f t="shared" si="424"/>
        <v>71</v>
      </c>
      <c r="S409" s="176">
        <f t="shared" si="424"/>
        <v>12</v>
      </c>
      <c r="T409" s="176">
        <f t="shared" si="424"/>
        <v>3</v>
      </c>
      <c r="U409" s="176">
        <f t="shared" si="424"/>
        <v>3</v>
      </c>
      <c r="V409" s="176">
        <f t="shared" si="424"/>
        <v>1</v>
      </c>
      <c r="W409" s="176">
        <f t="shared" si="424"/>
        <v>3</v>
      </c>
      <c r="X409" s="176">
        <f t="shared" si="424"/>
        <v>3</v>
      </c>
      <c r="Y409" s="176">
        <f t="shared" si="424"/>
        <v>45</v>
      </c>
      <c r="Z409" s="176">
        <f t="shared" si="424"/>
        <v>61</v>
      </c>
      <c r="AA409" s="176">
        <f t="shared" si="424"/>
        <v>162</v>
      </c>
      <c r="AB409" s="176">
        <f t="shared" si="424"/>
        <v>188</v>
      </c>
      <c r="AC409" s="176">
        <f t="shared" si="424"/>
        <v>184</v>
      </c>
      <c r="AD409" s="176">
        <f t="shared" si="424"/>
        <v>173</v>
      </c>
      <c r="AE409" s="176">
        <f t="shared" si="424"/>
        <v>141</v>
      </c>
      <c r="AF409" s="176">
        <f t="shared" si="424"/>
        <v>147</v>
      </c>
      <c r="AG409" s="176">
        <f t="shared" si="424"/>
        <v>107</v>
      </c>
      <c r="AH409" s="176">
        <f t="shared" si="424"/>
        <v>36</v>
      </c>
      <c r="AI409" s="176">
        <f t="shared" si="424"/>
        <v>29</v>
      </c>
      <c r="AJ409" s="176">
        <f t="shared" si="424"/>
        <v>134</v>
      </c>
      <c r="AK409" s="176">
        <f t="shared" si="424"/>
        <v>110</v>
      </c>
      <c r="AL409" s="176" t="str">
        <f t="shared" si="424"/>
        <v/>
      </c>
      <c r="AM409" s="176" t="str">
        <f t="shared" si="424"/>
        <v/>
      </c>
      <c r="AN409" s="176" t="str">
        <f t="shared" si="424"/>
        <v/>
      </c>
      <c r="AO409" s="176" t="str">
        <f t="shared" si="424"/>
        <v/>
      </c>
      <c r="AP409" s="176" t="str">
        <f t="shared" si="424"/>
        <v/>
      </c>
      <c r="AQ409" s="170"/>
      <c r="AR409" s="170"/>
    </row>
    <row r="410" ht="12.75" customHeight="1">
      <c r="A410" s="170"/>
      <c r="B410" s="170"/>
      <c r="C410" s="140" t="str">
        <f t="shared" ref="C410:D410" si="425">C217</f>
        <v>Bournemouth</v>
      </c>
      <c r="D410" s="140" t="str">
        <f t="shared" si="425"/>
        <v>Cardiff</v>
      </c>
      <c r="E410" s="176">
        <f t="shared" ref="E410:AP410" si="426">IFERROR(RANK(E217,E$196:E$385,0)+COUNTIF(E$196:E217,E217)-1,"")</f>
        <v>70</v>
      </c>
      <c r="F410" s="176">
        <f t="shared" si="426"/>
        <v>82</v>
      </c>
      <c r="G410" s="176">
        <f t="shared" si="426"/>
        <v>76</v>
      </c>
      <c r="H410" s="176">
        <f t="shared" si="426"/>
        <v>59</v>
      </c>
      <c r="I410" s="176">
        <f t="shared" si="426"/>
        <v>88</v>
      </c>
      <c r="J410" s="176">
        <f t="shared" si="426"/>
        <v>74</v>
      </c>
      <c r="K410" s="176">
        <f t="shared" si="426"/>
        <v>35</v>
      </c>
      <c r="L410" s="176">
        <f t="shared" si="426"/>
        <v>25</v>
      </c>
      <c r="M410" s="176">
        <f t="shared" si="426"/>
        <v>49</v>
      </c>
      <c r="N410" s="176">
        <f t="shared" si="426"/>
        <v>68</v>
      </c>
      <c r="O410" s="176">
        <f t="shared" si="426"/>
        <v>47</v>
      </c>
      <c r="P410" s="176">
        <f t="shared" si="426"/>
        <v>73</v>
      </c>
      <c r="Q410" s="176">
        <f t="shared" si="426"/>
        <v>71</v>
      </c>
      <c r="R410" s="176">
        <f t="shared" si="426"/>
        <v>95</v>
      </c>
      <c r="S410" s="176">
        <f t="shared" si="426"/>
        <v>133</v>
      </c>
      <c r="T410" s="176">
        <f t="shared" si="426"/>
        <v>145</v>
      </c>
      <c r="U410" s="176">
        <f t="shared" si="426"/>
        <v>115</v>
      </c>
      <c r="V410" s="176">
        <f t="shared" si="426"/>
        <v>49</v>
      </c>
      <c r="W410" s="176">
        <f t="shared" si="426"/>
        <v>87</v>
      </c>
      <c r="X410" s="176">
        <f t="shared" si="426"/>
        <v>61</v>
      </c>
      <c r="Y410" s="176">
        <f t="shared" si="426"/>
        <v>52</v>
      </c>
      <c r="Z410" s="176">
        <f t="shared" si="426"/>
        <v>47</v>
      </c>
      <c r="AA410" s="176">
        <f t="shared" si="426"/>
        <v>39</v>
      </c>
      <c r="AB410" s="176">
        <f t="shared" si="426"/>
        <v>108</v>
      </c>
      <c r="AC410" s="176">
        <f t="shared" si="426"/>
        <v>24</v>
      </c>
      <c r="AD410" s="176">
        <f t="shared" si="426"/>
        <v>19</v>
      </c>
      <c r="AE410" s="176">
        <f t="shared" si="426"/>
        <v>30</v>
      </c>
      <c r="AF410" s="176">
        <f t="shared" si="426"/>
        <v>89</v>
      </c>
      <c r="AG410" s="176">
        <f t="shared" si="426"/>
        <v>152</v>
      </c>
      <c r="AH410" s="176">
        <f t="shared" si="426"/>
        <v>95</v>
      </c>
      <c r="AI410" s="176">
        <f t="shared" si="426"/>
        <v>178</v>
      </c>
      <c r="AJ410" s="176">
        <f t="shared" si="426"/>
        <v>182</v>
      </c>
      <c r="AK410" s="176">
        <f t="shared" si="426"/>
        <v>167</v>
      </c>
      <c r="AL410" s="176" t="str">
        <f t="shared" si="426"/>
        <v/>
      </c>
      <c r="AM410" s="176" t="str">
        <f t="shared" si="426"/>
        <v/>
      </c>
      <c r="AN410" s="176" t="str">
        <f t="shared" si="426"/>
        <v/>
      </c>
      <c r="AO410" s="176" t="str">
        <f t="shared" si="426"/>
        <v/>
      </c>
      <c r="AP410" s="176" t="str">
        <f t="shared" si="426"/>
        <v/>
      </c>
      <c r="AQ410" s="170"/>
      <c r="AR410" s="170"/>
    </row>
    <row r="411" ht="12.75" customHeight="1">
      <c r="A411" s="170"/>
      <c r="B411" s="170"/>
      <c r="C411" s="140" t="str">
        <f t="shared" ref="C411:D411" si="427">C218</f>
        <v>Bournemouth</v>
      </c>
      <c r="D411" s="140" t="str">
        <f t="shared" si="427"/>
        <v>Chelsea</v>
      </c>
      <c r="E411" s="176">
        <f t="shared" ref="E411:AP411" si="428">IFERROR(RANK(E218,E$196:E$385,0)+COUNTIF(E$196:E218,E218)-1,"")</f>
        <v>21</v>
      </c>
      <c r="F411" s="176">
        <f t="shared" si="428"/>
        <v>39</v>
      </c>
      <c r="G411" s="176">
        <f t="shared" si="428"/>
        <v>38</v>
      </c>
      <c r="H411" s="176">
        <f t="shared" si="428"/>
        <v>53</v>
      </c>
      <c r="I411" s="176">
        <f t="shared" si="428"/>
        <v>80</v>
      </c>
      <c r="J411" s="176">
        <f t="shared" si="428"/>
        <v>133</v>
      </c>
      <c r="K411" s="176">
        <f t="shared" si="428"/>
        <v>82</v>
      </c>
      <c r="L411" s="176">
        <f t="shared" si="428"/>
        <v>71</v>
      </c>
      <c r="M411" s="176">
        <f t="shared" si="428"/>
        <v>54</v>
      </c>
      <c r="N411" s="176">
        <f t="shared" si="428"/>
        <v>40</v>
      </c>
      <c r="O411" s="176">
        <f t="shared" si="428"/>
        <v>27</v>
      </c>
      <c r="P411" s="176">
        <f t="shared" si="428"/>
        <v>15</v>
      </c>
      <c r="Q411" s="176">
        <f t="shared" si="428"/>
        <v>10</v>
      </c>
      <c r="R411" s="176">
        <f t="shared" si="428"/>
        <v>13</v>
      </c>
      <c r="S411" s="176">
        <f t="shared" si="428"/>
        <v>55</v>
      </c>
      <c r="T411" s="176">
        <f t="shared" si="428"/>
        <v>44</v>
      </c>
      <c r="U411" s="176">
        <f t="shared" si="428"/>
        <v>42</v>
      </c>
      <c r="V411" s="176">
        <f t="shared" si="428"/>
        <v>14</v>
      </c>
      <c r="W411" s="176">
        <f t="shared" si="428"/>
        <v>27</v>
      </c>
      <c r="X411" s="176">
        <f t="shared" si="428"/>
        <v>19</v>
      </c>
      <c r="Y411" s="176">
        <f t="shared" si="428"/>
        <v>82</v>
      </c>
      <c r="Z411" s="176">
        <f t="shared" si="428"/>
        <v>91</v>
      </c>
      <c r="AA411" s="176">
        <f t="shared" si="428"/>
        <v>151</v>
      </c>
      <c r="AB411" s="176">
        <f t="shared" si="428"/>
        <v>187</v>
      </c>
      <c r="AC411" s="176">
        <f t="shared" si="428"/>
        <v>189</v>
      </c>
      <c r="AD411" s="176">
        <f t="shared" si="428"/>
        <v>190</v>
      </c>
      <c r="AE411" s="176">
        <f t="shared" si="428"/>
        <v>173</v>
      </c>
      <c r="AF411" s="176">
        <f t="shared" si="428"/>
        <v>136</v>
      </c>
      <c r="AG411" s="176">
        <f t="shared" si="428"/>
        <v>122</v>
      </c>
      <c r="AH411" s="176">
        <f t="shared" si="428"/>
        <v>41</v>
      </c>
      <c r="AI411" s="176">
        <f t="shared" si="428"/>
        <v>49</v>
      </c>
      <c r="AJ411" s="176">
        <f t="shared" si="428"/>
        <v>29</v>
      </c>
      <c r="AK411" s="176">
        <f t="shared" si="428"/>
        <v>41</v>
      </c>
      <c r="AL411" s="176" t="str">
        <f t="shared" si="428"/>
        <v/>
      </c>
      <c r="AM411" s="176" t="str">
        <f t="shared" si="428"/>
        <v/>
      </c>
      <c r="AN411" s="176" t="str">
        <f t="shared" si="428"/>
        <v/>
      </c>
      <c r="AO411" s="176" t="str">
        <f t="shared" si="428"/>
        <v/>
      </c>
      <c r="AP411" s="176" t="str">
        <f t="shared" si="428"/>
        <v/>
      </c>
      <c r="AQ411" s="170"/>
      <c r="AR411" s="170"/>
    </row>
    <row r="412" ht="12.75" customHeight="1">
      <c r="A412" s="170"/>
      <c r="B412" s="170"/>
      <c r="C412" s="140" t="str">
        <f t="shared" ref="C412:D412" si="429">C219</f>
        <v>Bournemouth</v>
      </c>
      <c r="D412" s="140" t="str">
        <f t="shared" si="429"/>
        <v>Crystal Palace</v>
      </c>
      <c r="E412" s="176">
        <f t="shared" ref="E412:AP412" si="430">IFERROR(RANK(E219,E$196:E$385,0)+COUNTIF(E$196:E219,E219)-1,"")</f>
        <v>22</v>
      </c>
      <c r="F412" s="176">
        <f t="shared" si="430"/>
        <v>33</v>
      </c>
      <c r="G412" s="176">
        <f t="shared" si="430"/>
        <v>25</v>
      </c>
      <c r="H412" s="176">
        <f t="shared" si="430"/>
        <v>34</v>
      </c>
      <c r="I412" s="176">
        <f t="shared" si="430"/>
        <v>35</v>
      </c>
      <c r="J412" s="176">
        <f t="shared" si="430"/>
        <v>122</v>
      </c>
      <c r="K412" s="176">
        <f t="shared" si="430"/>
        <v>173</v>
      </c>
      <c r="L412" s="176">
        <f t="shared" si="430"/>
        <v>173</v>
      </c>
      <c r="M412" s="176">
        <f t="shared" si="430"/>
        <v>179</v>
      </c>
      <c r="N412" s="176">
        <f t="shared" si="430"/>
        <v>179</v>
      </c>
      <c r="O412" s="176">
        <f t="shared" si="430"/>
        <v>184</v>
      </c>
      <c r="P412" s="176">
        <f t="shared" si="430"/>
        <v>130</v>
      </c>
      <c r="Q412" s="176">
        <f t="shared" si="430"/>
        <v>72</v>
      </c>
      <c r="R412" s="176">
        <f t="shared" si="430"/>
        <v>84</v>
      </c>
      <c r="S412" s="176">
        <f t="shared" si="430"/>
        <v>84</v>
      </c>
      <c r="T412" s="176">
        <f t="shared" si="430"/>
        <v>79</v>
      </c>
      <c r="U412" s="176">
        <f t="shared" si="430"/>
        <v>58</v>
      </c>
      <c r="V412" s="176">
        <f t="shared" si="430"/>
        <v>36</v>
      </c>
      <c r="W412" s="176">
        <f t="shared" si="430"/>
        <v>54</v>
      </c>
      <c r="X412" s="176">
        <f t="shared" si="430"/>
        <v>23</v>
      </c>
      <c r="Y412" s="176">
        <f t="shared" si="430"/>
        <v>2</v>
      </c>
      <c r="Z412" s="176">
        <f t="shared" si="430"/>
        <v>3</v>
      </c>
      <c r="AA412" s="176">
        <f t="shared" si="430"/>
        <v>22</v>
      </c>
      <c r="AB412" s="176">
        <f t="shared" si="430"/>
        <v>145</v>
      </c>
      <c r="AC412" s="176">
        <f t="shared" si="430"/>
        <v>118</v>
      </c>
      <c r="AD412" s="176">
        <f t="shared" si="430"/>
        <v>162</v>
      </c>
      <c r="AE412" s="176">
        <f t="shared" si="430"/>
        <v>177</v>
      </c>
      <c r="AF412" s="176">
        <f t="shared" si="430"/>
        <v>190</v>
      </c>
      <c r="AG412" s="176">
        <f t="shared" si="430"/>
        <v>184</v>
      </c>
      <c r="AH412" s="176">
        <f t="shared" si="430"/>
        <v>114</v>
      </c>
      <c r="AI412" s="176">
        <f t="shared" si="430"/>
        <v>60</v>
      </c>
      <c r="AJ412" s="176">
        <f t="shared" si="430"/>
        <v>91</v>
      </c>
      <c r="AK412" s="176">
        <f t="shared" si="430"/>
        <v>111</v>
      </c>
      <c r="AL412" s="176" t="str">
        <f t="shared" si="430"/>
        <v/>
      </c>
      <c r="AM412" s="176" t="str">
        <f t="shared" si="430"/>
        <v/>
      </c>
      <c r="AN412" s="176" t="str">
        <f t="shared" si="430"/>
        <v/>
      </c>
      <c r="AO412" s="176" t="str">
        <f t="shared" si="430"/>
        <v/>
      </c>
      <c r="AP412" s="176" t="str">
        <f t="shared" si="430"/>
        <v/>
      </c>
      <c r="AQ412" s="170"/>
      <c r="AR412" s="170"/>
    </row>
    <row r="413" ht="12.75" customHeight="1">
      <c r="A413" s="170"/>
      <c r="B413" s="170"/>
      <c r="C413" s="140" t="str">
        <f t="shared" ref="C413:D413" si="431">C220</f>
        <v>Bournemouth</v>
      </c>
      <c r="D413" s="140" t="str">
        <f t="shared" si="431"/>
        <v>Everton</v>
      </c>
      <c r="E413" s="176">
        <f t="shared" ref="E413:AP413" si="432">IFERROR(RANK(E220,E$196:E$385,0)+COUNTIF(E$196:E220,E220)-1,"")</f>
        <v>29</v>
      </c>
      <c r="F413" s="176">
        <f t="shared" si="432"/>
        <v>18</v>
      </c>
      <c r="G413" s="176">
        <f t="shared" si="432"/>
        <v>15</v>
      </c>
      <c r="H413" s="176">
        <f t="shared" si="432"/>
        <v>20</v>
      </c>
      <c r="I413" s="176">
        <f t="shared" si="432"/>
        <v>47</v>
      </c>
      <c r="J413" s="176">
        <f t="shared" si="432"/>
        <v>103</v>
      </c>
      <c r="K413" s="176">
        <f t="shared" si="432"/>
        <v>130</v>
      </c>
      <c r="L413" s="176">
        <f t="shared" si="432"/>
        <v>164</v>
      </c>
      <c r="M413" s="176">
        <f t="shared" si="432"/>
        <v>187</v>
      </c>
      <c r="N413" s="176">
        <f t="shared" si="432"/>
        <v>186</v>
      </c>
      <c r="O413" s="176">
        <f t="shared" si="432"/>
        <v>175</v>
      </c>
      <c r="P413" s="176">
        <f t="shared" si="432"/>
        <v>185</v>
      </c>
      <c r="Q413" s="176">
        <f t="shared" si="432"/>
        <v>157</v>
      </c>
      <c r="R413" s="176">
        <f t="shared" si="432"/>
        <v>189</v>
      </c>
      <c r="S413" s="176">
        <f t="shared" si="432"/>
        <v>164</v>
      </c>
      <c r="T413" s="176">
        <f t="shared" si="432"/>
        <v>151</v>
      </c>
      <c r="U413" s="176">
        <f t="shared" si="432"/>
        <v>160</v>
      </c>
      <c r="V413" s="176">
        <f t="shared" si="432"/>
        <v>64</v>
      </c>
      <c r="W413" s="176">
        <f t="shared" si="432"/>
        <v>96</v>
      </c>
      <c r="X413" s="176">
        <f t="shared" si="432"/>
        <v>32</v>
      </c>
      <c r="Y413" s="176">
        <f t="shared" si="432"/>
        <v>27</v>
      </c>
      <c r="Z413" s="176">
        <f t="shared" si="432"/>
        <v>64</v>
      </c>
      <c r="AA413" s="176">
        <f t="shared" si="432"/>
        <v>103</v>
      </c>
      <c r="AB413" s="176">
        <f t="shared" si="432"/>
        <v>170</v>
      </c>
      <c r="AC413" s="176">
        <f t="shared" si="432"/>
        <v>159</v>
      </c>
      <c r="AD413" s="176">
        <f t="shared" si="432"/>
        <v>159</v>
      </c>
      <c r="AE413" s="176">
        <f t="shared" si="432"/>
        <v>157</v>
      </c>
      <c r="AF413" s="176">
        <f t="shared" si="432"/>
        <v>162</v>
      </c>
      <c r="AG413" s="176">
        <f t="shared" si="432"/>
        <v>165</v>
      </c>
      <c r="AH413" s="176">
        <f t="shared" si="432"/>
        <v>118</v>
      </c>
      <c r="AI413" s="176">
        <f t="shared" si="432"/>
        <v>99</v>
      </c>
      <c r="AJ413" s="176">
        <f t="shared" si="432"/>
        <v>151</v>
      </c>
      <c r="AK413" s="176">
        <f t="shared" si="432"/>
        <v>142</v>
      </c>
      <c r="AL413" s="176" t="str">
        <f t="shared" si="432"/>
        <v/>
      </c>
      <c r="AM413" s="176" t="str">
        <f t="shared" si="432"/>
        <v/>
      </c>
      <c r="AN413" s="176" t="str">
        <f t="shared" si="432"/>
        <v/>
      </c>
      <c r="AO413" s="176" t="str">
        <f t="shared" si="432"/>
        <v/>
      </c>
      <c r="AP413" s="176" t="str">
        <f t="shared" si="432"/>
        <v/>
      </c>
      <c r="AQ413" s="170"/>
      <c r="AR413" s="170"/>
    </row>
    <row r="414" ht="12.75" customHeight="1">
      <c r="A414" s="170"/>
      <c r="B414" s="170"/>
      <c r="C414" s="140" t="str">
        <f t="shared" ref="C414:D414" si="433">C221</f>
        <v>Bournemouth</v>
      </c>
      <c r="D414" s="140" t="str">
        <f t="shared" si="433"/>
        <v>Fulham</v>
      </c>
      <c r="E414" s="176">
        <f t="shared" ref="E414:AP414" si="434">IFERROR(RANK(E221,E$196:E$385,0)+COUNTIF(E$196:E221,E221)-1,"")</f>
        <v>44</v>
      </c>
      <c r="F414" s="176">
        <f t="shared" si="434"/>
        <v>51</v>
      </c>
      <c r="G414" s="176">
        <f t="shared" si="434"/>
        <v>36</v>
      </c>
      <c r="H414" s="176">
        <f t="shared" si="434"/>
        <v>48</v>
      </c>
      <c r="I414" s="176">
        <f t="shared" si="434"/>
        <v>30</v>
      </c>
      <c r="J414" s="176">
        <f t="shared" si="434"/>
        <v>80</v>
      </c>
      <c r="K414" s="176">
        <f t="shared" si="434"/>
        <v>167</v>
      </c>
      <c r="L414" s="176">
        <f t="shared" si="434"/>
        <v>159</v>
      </c>
      <c r="M414" s="176">
        <f t="shared" si="434"/>
        <v>184</v>
      </c>
      <c r="N414" s="176">
        <f t="shared" si="434"/>
        <v>175</v>
      </c>
      <c r="O414" s="176">
        <f t="shared" si="434"/>
        <v>179</v>
      </c>
      <c r="P414" s="176">
        <f t="shared" si="434"/>
        <v>131</v>
      </c>
      <c r="Q414" s="176">
        <f t="shared" si="434"/>
        <v>54</v>
      </c>
      <c r="R414" s="176">
        <f t="shared" si="434"/>
        <v>82</v>
      </c>
      <c r="S414" s="176">
        <f t="shared" si="434"/>
        <v>11</v>
      </c>
      <c r="T414" s="176">
        <f t="shared" si="434"/>
        <v>21</v>
      </c>
      <c r="U414" s="176">
        <f t="shared" si="434"/>
        <v>48</v>
      </c>
      <c r="V414" s="176">
        <f t="shared" si="434"/>
        <v>48</v>
      </c>
      <c r="W414" s="176">
        <f t="shared" si="434"/>
        <v>52</v>
      </c>
      <c r="X414" s="176">
        <f t="shared" si="434"/>
        <v>44</v>
      </c>
      <c r="Y414" s="176">
        <f t="shared" si="434"/>
        <v>128</v>
      </c>
      <c r="Z414" s="176">
        <f t="shared" si="434"/>
        <v>156</v>
      </c>
      <c r="AA414" s="176">
        <f t="shared" si="434"/>
        <v>140</v>
      </c>
      <c r="AB414" s="176">
        <f t="shared" si="434"/>
        <v>190</v>
      </c>
      <c r="AC414" s="176">
        <f t="shared" si="434"/>
        <v>190</v>
      </c>
      <c r="AD414" s="176">
        <f t="shared" si="434"/>
        <v>189</v>
      </c>
      <c r="AE414" s="176">
        <f t="shared" si="434"/>
        <v>186</v>
      </c>
      <c r="AF414" s="176">
        <f t="shared" si="434"/>
        <v>185</v>
      </c>
      <c r="AG414" s="176">
        <f t="shared" si="434"/>
        <v>167</v>
      </c>
      <c r="AH414" s="176">
        <f t="shared" si="434"/>
        <v>76</v>
      </c>
      <c r="AI414" s="176">
        <f t="shared" si="434"/>
        <v>43</v>
      </c>
      <c r="AJ414" s="176">
        <f t="shared" si="434"/>
        <v>53</v>
      </c>
      <c r="AK414" s="176">
        <f t="shared" si="434"/>
        <v>34</v>
      </c>
      <c r="AL414" s="176" t="str">
        <f t="shared" si="434"/>
        <v/>
      </c>
      <c r="AM414" s="176" t="str">
        <f t="shared" si="434"/>
        <v/>
      </c>
      <c r="AN414" s="176" t="str">
        <f t="shared" si="434"/>
        <v/>
      </c>
      <c r="AO414" s="176" t="str">
        <f t="shared" si="434"/>
        <v/>
      </c>
      <c r="AP414" s="176" t="str">
        <f t="shared" si="434"/>
        <v/>
      </c>
      <c r="AQ414" s="170"/>
      <c r="AR414" s="170"/>
    </row>
    <row r="415" ht="12.75" customHeight="1">
      <c r="A415" s="170"/>
      <c r="B415" s="170"/>
      <c r="C415" s="140" t="str">
        <f t="shared" ref="C415:D415" si="435">C222</f>
        <v>Bournemouth</v>
      </c>
      <c r="D415" s="140" t="str">
        <f t="shared" si="435"/>
        <v>Huddersfield</v>
      </c>
      <c r="E415" s="176">
        <f t="shared" ref="E415:AP415" si="436">IFERROR(RANK(E222,E$196:E$385,0)+COUNTIF(E$196:E222,E222)-1,"")</f>
        <v>121</v>
      </c>
      <c r="F415" s="176">
        <f t="shared" si="436"/>
        <v>121</v>
      </c>
      <c r="G415" s="176">
        <f t="shared" si="436"/>
        <v>103</v>
      </c>
      <c r="H415" s="176">
        <f t="shared" si="436"/>
        <v>132</v>
      </c>
      <c r="I415" s="176">
        <f t="shared" si="436"/>
        <v>76</v>
      </c>
      <c r="J415" s="176">
        <f t="shared" si="436"/>
        <v>69</v>
      </c>
      <c r="K415" s="176">
        <f t="shared" si="436"/>
        <v>9</v>
      </c>
      <c r="L415" s="176">
        <f t="shared" si="436"/>
        <v>7</v>
      </c>
      <c r="M415" s="176">
        <f t="shared" si="436"/>
        <v>14</v>
      </c>
      <c r="N415" s="176">
        <f t="shared" si="436"/>
        <v>8</v>
      </c>
      <c r="O415" s="176">
        <f t="shared" si="436"/>
        <v>9</v>
      </c>
      <c r="P415" s="176">
        <f t="shared" si="436"/>
        <v>17</v>
      </c>
      <c r="Q415" s="176">
        <f t="shared" si="436"/>
        <v>73</v>
      </c>
      <c r="R415" s="176">
        <f t="shared" si="436"/>
        <v>166</v>
      </c>
      <c r="S415" s="176">
        <f t="shared" si="436"/>
        <v>173</v>
      </c>
      <c r="T415" s="176">
        <f t="shared" si="436"/>
        <v>177</v>
      </c>
      <c r="U415" s="176">
        <f t="shared" si="436"/>
        <v>184</v>
      </c>
      <c r="V415" s="176">
        <f t="shared" si="436"/>
        <v>124</v>
      </c>
      <c r="W415" s="176">
        <f t="shared" si="436"/>
        <v>92</v>
      </c>
      <c r="X415" s="176">
        <f t="shared" si="436"/>
        <v>34</v>
      </c>
      <c r="Y415" s="176">
        <f t="shared" si="436"/>
        <v>33</v>
      </c>
      <c r="Z415" s="176">
        <f t="shared" si="436"/>
        <v>52</v>
      </c>
      <c r="AA415" s="176">
        <f t="shared" si="436"/>
        <v>51</v>
      </c>
      <c r="AB415" s="176">
        <f t="shared" si="436"/>
        <v>136</v>
      </c>
      <c r="AC415" s="176">
        <f t="shared" si="436"/>
        <v>146</v>
      </c>
      <c r="AD415" s="176">
        <f t="shared" si="436"/>
        <v>130</v>
      </c>
      <c r="AE415" s="176">
        <f t="shared" si="436"/>
        <v>134</v>
      </c>
      <c r="AF415" s="176">
        <f t="shared" si="436"/>
        <v>101</v>
      </c>
      <c r="AG415" s="176">
        <f t="shared" si="436"/>
        <v>120</v>
      </c>
      <c r="AH415" s="176">
        <f t="shared" si="436"/>
        <v>30</v>
      </c>
      <c r="AI415" s="176">
        <f t="shared" si="436"/>
        <v>61</v>
      </c>
      <c r="AJ415" s="176">
        <f t="shared" si="436"/>
        <v>129</v>
      </c>
      <c r="AK415" s="176">
        <f t="shared" si="436"/>
        <v>125</v>
      </c>
      <c r="AL415" s="176" t="str">
        <f t="shared" si="436"/>
        <v/>
      </c>
      <c r="AM415" s="176" t="str">
        <f t="shared" si="436"/>
        <v/>
      </c>
      <c r="AN415" s="176" t="str">
        <f t="shared" si="436"/>
        <v/>
      </c>
      <c r="AO415" s="176" t="str">
        <f t="shared" si="436"/>
        <v/>
      </c>
      <c r="AP415" s="176" t="str">
        <f t="shared" si="436"/>
        <v/>
      </c>
      <c r="AQ415" s="170"/>
      <c r="AR415" s="170"/>
    </row>
    <row r="416" ht="12.75" customHeight="1">
      <c r="A416" s="170"/>
      <c r="B416" s="170"/>
      <c r="C416" s="140" t="str">
        <f t="shared" ref="C416:D416" si="437">C223</f>
        <v>Bournemouth</v>
      </c>
      <c r="D416" s="140" t="str">
        <f t="shared" si="437"/>
        <v>Leicester</v>
      </c>
      <c r="E416" s="176">
        <f t="shared" ref="E416:AP416" si="438">IFERROR(RANK(E223,E$196:E$385,0)+COUNTIF(E$196:E223,E223)-1,"")</f>
        <v>23</v>
      </c>
      <c r="F416" s="176">
        <f t="shared" si="438"/>
        <v>40</v>
      </c>
      <c r="G416" s="176">
        <f t="shared" si="438"/>
        <v>16</v>
      </c>
      <c r="H416" s="176">
        <f t="shared" si="438"/>
        <v>23</v>
      </c>
      <c r="I416" s="176">
        <f t="shared" si="438"/>
        <v>5</v>
      </c>
      <c r="J416" s="176">
        <f t="shared" si="438"/>
        <v>19</v>
      </c>
      <c r="K416" s="176">
        <f t="shared" si="438"/>
        <v>69</v>
      </c>
      <c r="L416" s="176">
        <f t="shared" si="438"/>
        <v>53</v>
      </c>
      <c r="M416" s="176">
        <f t="shared" si="438"/>
        <v>77</v>
      </c>
      <c r="N416" s="176">
        <f t="shared" si="438"/>
        <v>63</v>
      </c>
      <c r="O416" s="176">
        <f t="shared" si="438"/>
        <v>112</v>
      </c>
      <c r="P416" s="176">
        <f t="shared" si="438"/>
        <v>106</v>
      </c>
      <c r="Q416" s="176">
        <f t="shared" si="438"/>
        <v>65</v>
      </c>
      <c r="R416" s="176">
        <f t="shared" si="438"/>
        <v>158</v>
      </c>
      <c r="S416" s="176">
        <f t="shared" si="438"/>
        <v>168</v>
      </c>
      <c r="T416" s="176">
        <f t="shared" si="438"/>
        <v>174</v>
      </c>
      <c r="U416" s="176">
        <f t="shared" si="438"/>
        <v>175</v>
      </c>
      <c r="V416" s="176">
        <f t="shared" si="438"/>
        <v>81</v>
      </c>
      <c r="W416" s="176">
        <f t="shared" si="438"/>
        <v>132</v>
      </c>
      <c r="X416" s="176">
        <f t="shared" si="438"/>
        <v>67</v>
      </c>
      <c r="Y416" s="176">
        <f t="shared" si="438"/>
        <v>150</v>
      </c>
      <c r="Z416" s="176">
        <f t="shared" si="438"/>
        <v>173</v>
      </c>
      <c r="AA416" s="176">
        <f t="shared" si="438"/>
        <v>174</v>
      </c>
      <c r="AB416" s="176">
        <f t="shared" si="438"/>
        <v>189</v>
      </c>
      <c r="AC416" s="176">
        <f t="shared" si="438"/>
        <v>143</v>
      </c>
      <c r="AD416" s="176">
        <f t="shared" si="438"/>
        <v>129</v>
      </c>
      <c r="AE416" s="176">
        <f t="shared" si="438"/>
        <v>47</v>
      </c>
      <c r="AF416" s="176">
        <f t="shared" si="438"/>
        <v>67</v>
      </c>
      <c r="AG416" s="176">
        <f t="shared" si="438"/>
        <v>58</v>
      </c>
      <c r="AH416" s="176">
        <f t="shared" si="438"/>
        <v>23</v>
      </c>
      <c r="AI416" s="176">
        <f t="shared" si="438"/>
        <v>54</v>
      </c>
      <c r="AJ416" s="176">
        <f t="shared" si="438"/>
        <v>121</v>
      </c>
      <c r="AK416" s="176">
        <f t="shared" si="438"/>
        <v>147</v>
      </c>
      <c r="AL416" s="176" t="str">
        <f t="shared" si="438"/>
        <v/>
      </c>
      <c r="AM416" s="176" t="str">
        <f t="shared" si="438"/>
        <v/>
      </c>
      <c r="AN416" s="176" t="str">
        <f t="shared" si="438"/>
        <v/>
      </c>
      <c r="AO416" s="176" t="str">
        <f t="shared" si="438"/>
        <v/>
      </c>
      <c r="AP416" s="176" t="str">
        <f t="shared" si="438"/>
        <v/>
      </c>
      <c r="AQ416" s="170"/>
      <c r="AR416" s="170"/>
    </row>
    <row r="417" ht="12.75" customHeight="1">
      <c r="A417" s="170"/>
      <c r="B417" s="170"/>
      <c r="C417" s="140" t="str">
        <f t="shared" ref="C417:D417" si="439">C224</f>
        <v>Bournemouth</v>
      </c>
      <c r="D417" s="140" t="str">
        <f t="shared" si="439"/>
        <v>Liverpool</v>
      </c>
      <c r="E417" s="176">
        <f t="shared" ref="E417:AP417" si="440">IFERROR(RANK(E224,E$196:E$385,0)+COUNTIF(E$196:E224,E224)-1,"")</f>
        <v>14</v>
      </c>
      <c r="F417" s="176">
        <f t="shared" si="440"/>
        <v>75</v>
      </c>
      <c r="G417" s="176">
        <f t="shared" si="440"/>
        <v>60</v>
      </c>
      <c r="H417" s="176">
        <f t="shared" si="440"/>
        <v>82</v>
      </c>
      <c r="I417" s="176">
        <f t="shared" si="440"/>
        <v>48</v>
      </c>
      <c r="J417" s="176">
        <f t="shared" si="440"/>
        <v>138</v>
      </c>
      <c r="K417" s="176">
        <f t="shared" si="440"/>
        <v>98</v>
      </c>
      <c r="L417" s="176">
        <f t="shared" si="440"/>
        <v>90</v>
      </c>
      <c r="M417" s="176">
        <f t="shared" si="440"/>
        <v>72</v>
      </c>
      <c r="N417" s="176">
        <f t="shared" si="440"/>
        <v>55</v>
      </c>
      <c r="O417" s="176">
        <f t="shared" si="440"/>
        <v>49</v>
      </c>
      <c r="P417" s="176">
        <f t="shared" si="440"/>
        <v>10</v>
      </c>
      <c r="Q417" s="176">
        <f t="shared" si="440"/>
        <v>33</v>
      </c>
      <c r="R417" s="176">
        <f t="shared" si="440"/>
        <v>45</v>
      </c>
      <c r="S417" s="176">
        <f t="shared" si="440"/>
        <v>71</v>
      </c>
      <c r="T417" s="176">
        <f t="shared" si="440"/>
        <v>72</v>
      </c>
      <c r="U417" s="176">
        <f t="shared" si="440"/>
        <v>108</v>
      </c>
      <c r="V417" s="176">
        <f t="shared" si="440"/>
        <v>31</v>
      </c>
      <c r="W417" s="176">
        <f t="shared" si="440"/>
        <v>16</v>
      </c>
      <c r="X417" s="176">
        <f t="shared" si="440"/>
        <v>20</v>
      </c>
      <c r="Y417" s="176">
        <f t="shared" si="440"/>
        <v>23</v>
      </c>
      <c r="Z417" s="176">
        <f t="shared" si="440"/>
        <v>38</v>
      </c>
      <c r="AA417" s="176">
        <f t="shared" si="440"/>
        <v>14</v>
      </c>
      <c r="AB417" s="176">
        <f t="shared" si="440"/>
        <v>103</v>
      </c>
      <c r="AC417" s="176">
        <f t="shared" si="440"/>
        <v>154</v>
      </c>
      <c r="AD417" s="176">
        <f t="shared" si="440"/>
        <v>147</v>
      </c>
      <c r="AE417" s="176">
        <f t="shared" si="440"/>
        <v>166</v>
      </c>
      <c r="AF417" s="176">
        <f t="shared" si="440"/>
        <v>181</v>
      </c>
      <c r="AG417" s="176">
        <f t="shared" si="440"/>
        <v>189</v>
      </c>
      <c r="AH417" s="176">
        <f t="shared" si="440"/>
        <v>164</v>
      </c>
      <c r="AI417" s="176">
        <f t="shared" si="440"/>
        <v>139</v>
      </c>
      <c r="AJ417" s="176">
        <f t="shared" si="440"/>
        <v>174</v>
      </c>
      <c r="AK417" s="176">
        <f t="shared" si="440"/>
        <v>155</v>
      </c>
      <c r="AL417" s="176" t="str">
        <f t="shared" si="440"/>
        <v/>
      </c>
      <c r="AM417" s="176" t="str">
        <f t="shared" si="440"/>
        <v/>
      </c>
      <c r="AN417" s="176" t="str">
        <f t="shared" si="440"/>
        <v/>
      </c>
      <c r="AO417" s="176" t="str">
        <f t="shared" si="440"/>
        <v/>
      </c>
      <c r="AP417" s="176" t="str">
        <f t="shared" si="440"/>
        <v/>
      </c>
      <c r="AQ417" s="170"/>
      <c r="AR417" s="170"/>
    </row>
    <row r="418" ht="12.75" customHeight="1">
      <c r="A418" s="170"/>
      <c r="B418" s="170"/>
      <c r="C418" s="140" t="str">
        <f t="shared" ref="C418:D418" si="441">C225</f>
        <v>Bournemouth</v>
      </c>
      <c r="D418" s="140" t="str">
        <f t="shared" si="441"/>
        <v>Man City</v>
      </c>
      <c r="E418" s="176">
        <f t="shared" ref="E418:AP418" si="442">IFERROR(RANK(E225,E$196:E$385,0)+COUNTIF(E$196:E225,E225)-1,"")</f>
        <v>26</v>
      </c>
      <c r="F418" s="176">
        <f t="shared" si="442"/>
        <v>36</v>
      </c>
      <c r="G418" s="176">
        <f t="shared" si="442"/>
        <v>45</v>
      </c>
      <c r="H418" s="176">
        <f t="shared" si="442"/>
        <v>55</v>
      </c>
      <c r="I418" s="176">
        <f t="shared" si="442"/>
        <v>81</v>
      </c>
      <c r="J418" s="176">
        <f t="shared" si="442"/>
        <v>120</v>
      </c>
      <c r="K418" s="176">
        <f t="shared" si="442"/>
        <v>156</v>
      </c>
      <c r="L418" s="176">
        <f t="shared" si="442"/>
        <v>144</v>
      </c>
      <c r="M418" s="176">
        <f t="shared" si="442"/>
        <v>134</v>
      </c>
      <c r="N418" s="176">
        <f t="shared" si="442"/>
        <v>127</v>
      </c>
      <c r="O418" s="176">
        <f t="shared" si="442"/>
        <v>110</v>
      </c>
      <c r="P418" s="176">
        <f t="shared" si="442"/>
        <v>92</v>
      </c>
      <c r="Q418" s="176">
        <f t="shared" si="442"/>
        <v>28</v>
      </c>
      <c r="R418" s="176">
        <f t="shared" si="442"/>
        <v>86</v>
      </c>
      <c r="S418" s="176">
        <f t="shared" si="442"/>
        <v>120</v>
      </c>
      <c r="T418" s="176">
        <f t="shared" si="442"/>
        <v>123</v>
      </c>
      <c r="U418" s="176">
        <f t="shared" si="442"/>
        <v>125</v>
      </c>
      <c r="V418" s="176">
        <f t="shared" si="442"/>
        <v>83</v>
      </c>
      <c r="W418" s="176">
        <f t="shared" si="442"/>
        <v>136</v>
      </c>
      <c r="X418" s="176">
        <f t="shared" si="442"/>
        <v>70</v>
      </c>
      <c r="Y418" s="176">
        <f t="shared" si="442"/>
        <v>111</v>
      </c>
      <c r="Z418" s="176">
        <f t="shared" si="442"/>
        <v>128</v>
      </c>
      <c r="AA418" s="176">
        <f t="shared" si="442"/>
        <v>54</v>
      </c>
      <c r="AB418" s="176">
        <f t="shared" si="442"/>
        <v>120</v>
      </c>
      <c r="AC418" s="176">
        <f t="shared" si="442"/>
        <v>51</v>
      </c>
      <c r="AD418" s="176">
        <f t="shared" si="442"/>
        <v>54</v>
      </c>
      <c r="AE418" s="176">
        <f t="shared" si="442"/>
        <v>39</v>
      </c>
      <c r="AF418" s="176">
        <f t="shared" si="442"/>
        <v>26</v>
      </c>
      <c r="AG418" s="176">
        <f t="shared" si="442"/>
        <v>116</v>
      </c>
      <c r="AH418" s="176">
        <f t="shared" si="442"/>
        <v>61</v>
      </c>
      <c r="AI418" s="176">
        <f t="shared" si="442"/>
        <v>108</v>
      </c>
      <c r="AJ418" s="176">
        <f t="shared" si="442"/>
        <v>51</v>
      </c>
      <c r="AK418" s="176">
        <f t="shared" si="442"/>
        <v>62</v>
      </c>
      <c r="AL418" s="176" t="str">
        <f t="shared" si="442"/>
        <v/>
      </c>
      <c r="AM418" s="176" t="str">
        <f t="shared" si="442"/>
        <v/>
      </c>
      <c r="AN418" s="176" t="str">
        <f t="shared" si="442"/>
        <v/>
      </c>
      <c r="AO418" s="176" t="str">
        <f t="shared" si="442"/>
        <v/>
      </c>
      <c r="AP418" s="176" t="str">
        <f t="shared" si="442"/>
        <v/>
      </c>
      <c r="AQ418" s="170"/>
      <c r="AR418" s="170"/>
    </row>
    <row r="419" ht="12.75" customHeight="1">
      <c r="A419" s="170"/>
      <c r="B419" s="170"/>
      <c r="C419" s="140" t="str">
        <f t="shared" ref="C419:D419" si="443">C226</f>
        <v>Bournemouth</v>
      </c>
      <c r="D419" s="140" t="str">
        <f t="shared" si="443"/>
        <v>Man Utd</v>
      </c>
      <c r="E419" s="176">
        <f t="shared" ref="E419:AP419" si="444">IFERROR(RANK(E226,E$196:E$385,0)+COUNTIF(E$196:E226,E226)-1,"")</f>
        <v>68</v>
      </c>
      <c r="F419" s="176">
        <f t="shared" si="444"/>
        <v>120</v>
      </c>
      <c r="G419" s="176">
        <f t="shared" si="444"/>
        <v>102</v>
      </c>
      <c r="H419" s="176">
        <f t="shared" si="444"/>
        <v>130</v>
      </c>
      <c r="I419" s="176">
        <f t="shared" si="444"/>
        <v>36</v>
      </c>
      <c r="J419" s="176">
        <f t="shared" si="444"/>
        <v>61</v>
      </c>
      <c r="K419" s="176">
        <f t="shared" si="444"/>
        <v>121</v>
      </c>
      <c r="L419" s="176">
        <f t="shared" si="444"/>
        <v>111</v>
      </c>
      <c r="M419" s="176">
        <f t="shared" si="444"/>
        <v>124</v>
      </c>
      <c r="N419" s="176">
        <f t="shared" si="444"/>
        <v>119</v>
      </c>
      <c r="O419" s="176">
        <f t="shared" si="444"/>
        <v>99</v>
      </c>
      <c r="P419" s="176">
        <f t="shared" si="444"/>
        <v>125</v>
      </c>
      <c r="Q419" s="176">
        <f t="shared" si="444"/>
        <v>49</v>
      </c>
      <c r="R419" s="176">
        <f t="shared" si="444"/>
        <v>38</v>
      </c>
      <c r="S419" s="176">
        <f t="shared" si="444"/>
        <v>30</v>
      </c>
      <c r="T419" s="176">
        <f t="shared" si="444"/>
        <v>25</v>
      </c>
      <c r="U419" s="176">
        <f t="shared" si="444"/>
        <v>109</v>
      </c>
      <c r="V419" s="176">
        <f t="shared" si="444"/>
        <v>32</v>
      </c>
      <c r="W419" s="176">
        <f t="shared" si="444"/>
        <v>66</v>
      </c>
      <c r="X419" s="176">
        <f t="shared" si="444"/>
        <v>126</v>
      </c>
      <c r="Y419" s="176">
        <f t="shared" si="444"/>
        <v>139</v>
      </c>
      <c r="Z419" s="176">
        <f t="shared" si="444"/>
        <v>162</v>
      </c>
      <c r="AA419" s="176">
        <f t="shared" si="444"/>
        <v>141</v>
      </c>
      <c r="AB419" s="176">
        <f t="shared" si="444"/>
        <v>181</v>
      </c>
      <c r="AC419" s="176">
        <f t="shared" si="444"/>
        <v>167</v>
      </c>
      <c r="AD419" s="176">
        <f t="shared" si="444"/>
        <v>158</v>
      </c>
      <c r="AE419" s="176">
        <f t="shared" si="444"/>
        <v>101</v>
      </c>
      <c r="AF419" s="176">
        <f t="shared" si="444"/>
        <v>122</v>
      </c>
      <c r="AG419" s="176">
        <f t="shared" si="444"/>
        <v>37</v>
      </c>
      <c r="AH419" s="176">
        <f t="shared" si="444"/>
        <v>11</v>
      </c>
      <c r="AI419" s="176">
        <f t="shared" si="444"/>
        <v>6</v>
      </c>
      <c r="AJ419" s="176">
        <f t="shared" si="444"/>
        <v>21</v>
      </c>
      <c r="AK419" s="176">
        <f t="shared" si="444"/>
        <v>47</v>
      </c>
      <c r="AL419" s="176" t="str">
        <f t="shared" si="444"/>
        <v/>
      </c>
      <c r="AM419" s="176" t="str">
        <f t="shared" si="444"/>
        <v/>
      </c>
      <c r="AN419" s="176" t="str">
        <f t="shared" si="444"/>
        <v/>
      </c>
      <c r="AO419" s="176" t="str">
        <f t="shared" si="444"/>
        <v/>
      </c>
      <c r="AP419" s="176" t="str">
        <f t="shared" si="444"/>
        <v/>
      </c>
      <c r="AQ419" s="170"/>
      <c r="AR419" s="170"/>
    </row>
    <row r="420" ht="12.75" customHeight="1">
      <c r="A420" s="170"/>
      <c r="B420" s="170"/>
      <c r="C420" s="140" t="str">
        <f t="shared" ref="C420:D420" si="445">C227</f>
        <v>Bournemouth</v>
      </c>
      <c r="D420" s="140" t="str">
        <f t="shared" si="445"/>
        <v>Newcastle</v>
      </c>
      <c r="E420" s="176">
        <f t="shared" ref="E420:AP420" si="446">IFERROR(RANK(E227,E$196:E$385,0)+COUNTIF(E$196:E227,E227)-1,"")</f>
        <v>130</v>
      </c>
      <c r="F420" s="176">
        <f t="shared" si="446"/>
        <v>76</v>
      </c>
      <c r="G420" s="176">
        <f t="shared" si="446"/>
        <v>52</v>
      </c>
      <c r="H420" s="176">
        <f t="shared" si="446"/>
        <v>78</v>
      </c>
      <c r="I420" s="176">
        <f t="shared" si="446"/>
        <v>32</v>
      </c>
      <c r="J420" s="176">
        <f t="shared" si="446"/>
        <v>47</v>
      </c>
      <c r="K420" s="176">
        <f t="shared" si="446"/>
        <v>38</v>
      </c>
      <c r="L420" s="176">
        <f t="shared" si="446"/>
        <v>72</v>
      </c>
      <c r="M420" s="176">
        <f t="shared" si="446"/>
        <v>39</v>
      </c>
      <c r="N420" s="176">
        <f t="shared" si="446"/>
        <v>31</v>
      </c>
      <c r="O420" s="176">
        <f t="shared" si="446"/>
        <v>13</v>
      </c>
      <c r="P420" s="176">
        <f t="shared" si="446"/>
        <v>18</v>
      </c>
      <c r="Q420" s="176">
        <f t="shared" si="446"/>
        <v>4</v>
      </c>
      <c r="R420" s="176">
        <f t="shared" si="446"/>
        <v>53</v>
      </c>
      <c r="S420" s="176">
        <f t="shared" si="446"/>
        <v>123</v>
      </c>
      <c r="T420" s="176">
        <f t="shared" si="446"/>
        <v>129</v>
      </c>
      <c r="U420" s="176">
        <f t="shared" si="446"/>
        <v>168</v>
      </c>
      <c r="V420" s="176">
        <f t="shared" si="446"/>
        <v>69</v>
      </c>
      <c r="W420" s="176">
        <f t="shared" si="446"/>
        <v>169</v>
      </c>
      <c r="X420" s="176">
        <f t="shared" si="446"/>
        <v>127</v>
      </c>
      <c r="Y420" s="176">
        <f t="shared" si="446"/>
        <v>129</v>
      </c>
      <c r="Z420" s="176">
        <f t="shared" si="446"/>
        <v>125</v>
      </c>
      <c r="AA420" s="176">
        <f t="shared" si="446"/>
        <v>130</v>
      </c>
      <c r="AB420" s="176">
        <f t="shared" si="446"/>
        <v>183</v>
      </c>
      <c r="AC420" s="176">
        <f t="shared" si="446"/>
        <v>129</v>
      </c>
      <c r="AD420" s="176">
        <f t="shared" si="446"/>
        <v>107</v>
      </c>
      <c r="AE420" s="176">
        <f t="shared" si="446"/>
        <v>122</v>
      </c>
      <c r="AF420" s="176">
        <f t="shared" si="446"/>
        <v>167</v>
      </c>
      <c r="AG420" s="176">
        <f t="shared" si="446"/>
        <v>160</v>
      </c>
      <c r="AH420" s="176">
        <f t="shared" si="446"/>
        <v>96</v>
      </c>
      <c r="AI420" s="176">
        <f t="shared" si="446"/>
        <v>157</v>
      </c>
      <c r="AJ420" s="176">
        <f t="shared" si="446"/>
        <v>169</v>
      </c>
      <c r="AK420" s="176">
        <f t="shared" si="446"/>
        <v>140</v>
      </c>
      <c r="AL420" s="176" t="str">
        <f t="shared" si="446"/>
        <v/>
      </c>
      <c r="AM420" s="176" t="str">
        <f t="shared" si="446"/>
        <v/>
      </c>
      <c r="AN420" s="176" t="str">
        <f t="shared" si="446"/>
        <v/>
      </c>
      <c r="AO420" s="176" t="str">
        <f t="shared" si="446"/>
        <v/>
      </c>
      <c r="AP420" s="176" t="str">
        <f t="shared" si="446"/>
        <v/>
      </c>
      <c r="AQ420" s="170"/>
      <c r="AR420" s="170"/>
    </row>
    <row r="421" ht="12.75" customHeight="1">
      <c r="A421" s="170"/>
      <c r="B421" s="170"/>
      <c r="C421" s="140" t="str">
        <f t="shared" ref="C421:D421" si="447">C228</f>
        <v>Bournemouth</v>
      </c>
      <c r="D421" s="140" t="str">
        <f t="shared" si="447"/>
        <v>Southampton</v>
      </c>
      <c r="E421" s="176">
        <f t="shared" ref="E421:AP421" si="448">IFERROR(RANK(E228,E$196:E$385,0)+COUNTIF(E$196:E228,E228)-1,"")</f>
        <v>111</v>
      </c>
      <c r="F421" s="176">
        <f t="shared" si="448"/>
        <v>111</v>
      </c>
      <c r="G421" s="176">
        <f t="shared" si="448"/>
        <v>92</v>
      </c>
      <c r="H421" s="176">
        <f t="shared" si="448"/>
        <v>133</v>
      </c>
      <c r="I421" s="176">
        <f t="shared" si="448"/>
        <v>122</v>
      </c>
      <c r="J421" s="176">
        <f t="shared" si="448"/>
        <v>183</v>
      </c>
      <c r="K421" s="176">
        <f t="shared" si="448"/>
        <v>131</v>
      </c>
      <c r="L421" s="176">
        <f t="shared" si="448"/>
        <v>115</v>
      </c>
      <c r="M421" s="176">
        <f t="shared" si="448"/>
        <v>153</v>
      </c>
      <c r="N421" s="176">
        <f t="shared" si="448"/>
        <v>150</v>
      </c>
      <c r="O421" s="176">
        <f t="shared" si="448"/>
        <v>155</v>
      </c>
      <c r="P421" s="176">
        <f t="shared" si="448"/>
        <v>107</v>
      </c>
      <c r="Q421" s="176">
        <f t="shared" si="448"/>
        <v>139</v>
      </c>
      <c r="R421" s="176">
        <f t="shared" si="448"/>
        <v>72</v>
      </c>
      <c r="S421" s="176">
        <f t="shared" si="448"/>
        <v>105</v>
      </c>
      <c r="T421" s="176">
        <f t="shared" si="448"/>
        <v>105</v>
      </c>
      <c r="U421" s="176">
        <f t="shared" si="448"/>
        <v>149</v>
      </c>
      <c r="V421" s="176">
        <f t="shared" si="448"/>
        <v>72</v>
      </c>
      <c r="W421" s="176">
        <f t="shared" si="448"/>
        <v>82</v>
      </c>
      <c r="X421" s="176">
        <f t="shared" si="448"/>
        <v>175</v>
      </c>
      <c r="Y421" s="176">
        <f t="shared" si="448"/>
        <v>100</v>
      </c>
      <c r="Z421" s="176">
        <f t="shared" si="448"/>
        <v>118</v>
      </c>
      <c r="AA421" s="176">
        <f t="shared" si="448"/>
        <v>46</v>
      </c>
      <c r="AB421" s="176">
        <f t="shared" si="448"/>
        <v>176</v>
      </c>
      <c r="AC421" s="176">
        <f t="shared" si="448"/>
        <v>181</v>
      </c>
      <c r="AD421" s="176">
        <f t="shared" si="448"/>
        <v>170</v>
      </c>
      <c r="AE421" s="176">
        <f t="shared" si="448"/>
        <v>169</v>
      </c>
      <c r="AF421" s="176">
        <f t="shared" si="448"/>
        <v>179</v>
      </c>
      <c r="AG421" s="176">
        <f t="shared" si="448"/>
        <v>190</v>
      </c>
      <c r="AH421" s="176">
        <f t="shared" si="448"/>
        <v>128</v>
      </c>
      <c r="AI421" s="176">
        <f t="shared" si="448"/>
        <v>86</v>
      </c>
      <c r="AJ421" s="176">
        <f t="shared" si="448"/>
        <v>118</v>
      </c>
      <c r="AK421" s="176">
        <f t="shared" si="448"/>
        <v>75</v>
      </c>
      <c r="AL421" s="176" t="str">
        <f t="shared" si="448"/>
        <v/>
      </c>
      <c r="AM421" s="176" t="str">
        <f t="shared" si="448"/>
        <v/>
      </c>
      <c r="AN421" s="176" t="str">
        <f t="shared" si="448"/>
        <v/>
      </c>
      <c r="AO421" s="176" t="str">
        <f t="shared" si="448"/>
        <v/>
      </c>
      <c r="AP421" s="176" t="str">
        <f t="shared" si="448"/>
        <v/>
      </c>
      <c r="AQ421" s="170"/>
      <c r="AR421" s="170"/>
    </row>
    <row r="422" ht="12.75" customHeight="1">
      <c r="A422" s="170"/>
      <c r="B422" s="170"/>
      <c r="C422" s="140" t="str">
        <f t="shared" ref="C422:D422" si="449">C229</f>
        <v>Bournemouth</v>
      </c>
      <c r="D422" s="140" t="str">
        <f t="shared" si="449"/>
        <v>Tottenham</v>
      </c>
      <c r="E422" s="176">
        <f t="shared" ref="E422:AP422" si="450">IFERROR(RANK(E229,E$196:E$385,0)+COUNTIF(E$196:E229,E229)-1,"")</f>
        <v>7</v>
      </c>
      <c r="F422" s="176">
        <f t="shared" si="450"/>
        <v>23</v>
      </c>
      <c r="G422" s="176">
        <f t="shared" si="450"/>
        <v>44</v>
      </c>
      <c r="H422" s="176">
        <f t="shared" si="450"/>
        <v>56</v>
      </c>
      <c r="I422" s="176">
        <f t="shared" si="450"/>
        <v>87</v>
      </c>
      <c r="J422" s="176">
        <f t="shared" si="450"/>
        <v>139</v>
      </c>
      <c r="K422" s="176">
        <f t="shared" si="450"/>
        <v>137</v>
      </c>
      <c r="L422" s="176">
        <f t="shared" si="450"/>
        <v>118</v>
      </c>
      <c r="M422" s="176">
        <f t="shared" si="450"/>
        <v>152</v>
      </c>
      <c r="N422" s="176">
        <f t="shared" si="450"/>
        <v>148</v>
      </c>
      <c r="O422" s="176">
        <f t="shared" si="450"/>
        <v>140</v>
      </c>
      <c r="P422" s="176">
        <f t="shared" si="450"/>
        <v>162</v>
      </c>
      <c r="Q422" s="176">
        <f t="shared" si="450"/>
        <v>151</v>
      </c>
      <c r="R422" s="176">
        <f t="shared" si="450"/>
        <v>146</v>
      </c>
      <c r="S422" s="176">
        <f t="shared" si="450"/>
        <v>106</v>
      </c>
      <c r="T422" s="176">
        <f t="shared" si="450"/>
        <v>106</v>
      </c>
      <c r="U422" s="176">
        <f t="shared" si="450"/>
        <v>148</v>
      </c>
      <c r="V422" s="176">
        <f t="shared" si="450"/>
        <v>57</v>
      </c>
      <c r="W422" s="176">
        <f t="shared" si="450"/>
        <v>38</v>
      </c>
      <c r="X422" s="176">
        <f t="shared" si="450"/>
        <v>35</v>
      </c>
      <c r="Y422" s="176">
        <f t="shared" si="450"/>
        <v>15</v>
      </c>
      <c r="Z422" s="176">
        <f t="shared" si="450"/>
        <v>27</v>
      </c>
      <c r="AA422" s="176">
        <f t="shared" si="450"/>
        <v>40</v>
      </c>
      <c r="AB422" s="176">
        <f t="shared" si="450"/>
        <v>96</v>
      </c>
      <c r="AC422" s="176">
        <f t="shared" si="450"/>
        <v>122</v>
      </c>
      <c r="AD422" s="176">
        <f t="shared" si="450"/>
        <v>125</v>
      </c>
      <c r="AE422" s="176">
        <f t="shared" si="450"/>
        <v>178</v>
      </c>
      <c r="AF422" s="176">
        <f t="shared" si="450"/>
        <v>182</v>
      </c>
      <c r="AG422" s="176">
        <f t="shared" si="450"/>
        <v>139</v>
      </c>
      <c r="AH422" s="176">
        <f t="shared" si="450"/>
        <v>102</v>
      </c>
      <c r="AI422" s="176">
        <f t="shared" si="450"/>
        <v>12</v>
      </c>
      <c r="AJ422" s="176">
        <f t="shared" si="450"/>
        <v>14</v>
      </c>
      <c r="AK422" s="176">
        <f t="shared" si="450"/>
        <v>6</v>
      </c>
      <c r="AL422" s="176" t="str">
        <f t="shared" si="450"/>
        <v/>
      </c>
      <c r="AM422" s="176" t="str">
        <f t="shared" si="450"/>
        <v/>
      </c>
      <c r="AN422" s="176" t="str">
        <f t="shared" si="450"/>
        <v/>
      </c>
      <c r="AO422" s="176" t="str">
        <f t="shared" si="450"/>
        <v/>
      </c>
      <c r="AP422" s="176" t="str">
        <f t="shared" si="450"/>
        <v/>
      </c>
      <c r="AQ422" s="170"/>
      <c r="AR422" s="170"/>
    </row>
    <row r="423" ht="12.75" customHeight="1">
      <c r="A423" s="170"/>
      <c r="B423" s="170"/>
      <c r="C423" s="140" t="str">
        <f t="shared" ref="C423:D423" si="451">C230</f>
        <v>Bournemouth</v>
      </c>
      <c r="D423" s="140" t="str">
        <f t="shared" si="451"/>
        <v>Watford</v>
      </c>
      <c r="E423" s="176">
        <f t="shared" ref="E423:AP423" si="452">IFERROR(RANK(E230,E$196:E$385,0)+COUNTIF(E$196:E230,E230)-1,"")</f>
        <v>105</v>
      </c>
      <c r="F423" s="176">
        <f t="shared" si="452"/>
        <v>106</v>
      </c>
      <c r="G423" s="176">
        <f t="shared" si="452"/>
        <v>88</v>
      </c>
      <c r="H423" s="176">
        <f t="shared" si="452"/>
        <v>118</v>
      </c>
      <c r="I423" s="176">
        <f t="shared" si="452"/>
        <v>50</v>
      </c>
      <c r="J423" s="176">
        <f t="shared" si="452"/>
        <v>147</v>
      </c>
      <c r="K423" s="176">
        <f t="shared" si="452"/>
        <v>147</v>
      </c>
      <c r="L423" s="176">
        <f t="shared" si="452"/>
        <v>135</v>
      </c>
      <c r="M423" s="176">
        <f t="shared" si="452"/>
        <v>157</v>
      </c>
      <c r="N423" s="176">
        <f t="shared" si="452"/>
        <v>152</v>
      </c>
      <c r="O423" s="176">
        <f t="shared" si="452"/>
        <v>169</v>
      </c>
      <c r="P423" s="176">
        <f t="shared" si="452"/>
        <v>148</v>
      </c>
      <c r="Q423" s="176">
        <f t="shared" si="452"/>
        <v>126</v>
      </c>
      <c r="R423" s="176">
        <f t="shared" si="452"/>
        <v>174</v>
      </c>
      <c r="S423" s="176">
        <f t="shared" si="452"/>
        <v>138</v>
      </c>
      <c r="T423" s="176">
        <f t="shared" si="452"/>
        <v>147</v>
      </c>
      <c r="U423" s="176">
        <f t="shared" si="452"/>
        <v>147</v>
      </c>
      <c r="V423" s="176">
        <f t="shared" si="452"/>
        <v>61</v>
      </c>
      <c r="W423" s="176">
        <f t="shared" si="452"/>
        <v>109</v>
      </c>
      <c r="X423" s="176">
        <f t="shared" si="452"/>
        <v>88</v>
      </c>
      <c r="Y423" s="176">
        <f t="shared" si="452"/>
        <v>62</v>
      </c>
      <c r="Z423" s="176">
        <f t="shared" si="452"/>
        <v>82</v>
      </c>
      <c r="AA423" s="176">
        <f t="shared" si="452"/>
        <v>128</v>
      </c>
      <c r="AB423" s="176">
        <f t="shared" si="452"/>
        <v>155</v>
      </c>
      <c r="AC423" s="176">
        <f t="shared" si="452"/>
        <v>126</v>
      </c>
      <c r="AD423" s="176">
        <f t="shared" si="452"/>
        <v>101</v>
      </c>
      <c r="AE423" s="176">
        <f t="shared" si="452"/>
        <v>154</v>
      </c>
      <c r="AF423" s="176">
        <f t="shared" si="452"/>
        <v>126</v>
      </c>
      <c r="AG423" s="176">
        <f t="shared" si="452"/>
        <v>66</v>
      </c>
      <c r="AH423" s="176">
        <f t="shared" si="452"/>
        <v>67</v>
      </c>
      <c r="AI423" s="176">
        <f t="shared" si="452"/>
        <v>50</v>
      </c>
      <c r="AJ423" s="176">
        <f t="shared" si="452"/>
        <v>114</v>
      </c>
      <c r="AK423" s="176">
        <f t="shared" si="452"/>
        <v>27</v>
      </c>
      <c r="AL423" s="176" t="str">
        <f t="shared" si="452"/>
        <v/>
      </c>
      <c r="AM423" s="176" t="str">
        <f t="shared" si="452"/>
        <v/>
      </c>
      <c r="AN423" s="176" t="str">
        <f t="shared" si="452"/>
        <v/>
      </c>
      <c r="AO423" s="176" t="str">
        <f t="shared" si="452"/>
        <v/>
      </c>
      <c r="AP423" s="176" t="str">
        <f t="shared" si="452"/>
        <v/>
      </c>
      <c r="AQ423" s="170"/>
      <c r="AR423" s="170"/>
    </row>
    <row r="424" ht="12.75" customHeight="1">
      <c r="A424" s="170"/>
      <c r="B424" s="170"/>
      <c r="C424" s="140" t="str">
        <f t="shared" ref="C424:D424" si="453">C231</f>
        <v>Bournemouth</v>
      </c>
      <c r="D424" s="140" t="str">
        <f t="shared" si="453"/>
        <v>West Ham</v>
      </c>
      <c r="E424" s="176">
        <f t="shared" ref="E424:AP424" si="454">IFERROR(RANK(E231,E$196:E$385,0)+COUNTIF(E$196:E231,E231)-1,"")</f>
        <v>61</v>
      </c>
      <c r="F424" s="176">
        <f t="shared" si="454"/>
        <v>71</v>
      </c>
      <c r="G424" s="176">
        <f t="shared" si="454"/>
        <v>70</v>
      </c>
      <c r="H424" s="176">
        <f t="shared" si="454"/>
        <v>97</v>
      </c>
      <c r="I424" s="176">
        <f t="shared" si="454"/>
        <v>112</v>
      </c>
      <c r="J424" s="176">
        <f t="shared" si="454"/>
        <v>174</v>
      </c>
      <c r="K424" s="176">
        <f t="shared" si="454"/>
        <v>166</v>
      </c>
      <c r="L424" s="176">
        <f t="shared" si="454"/>
        <v>158</v>
      </c>
      <c r="M424" s="176">
        <f t="shared" si="454"/>
        <v>182</v>
      </c>
      <c r="N424" s="176">
        <f t="shared" si="454"/>
        <v>180</v>
      </c>
      <c r="O424" s="176">
        <f t="shared" si="454"/>
        <v>177</v>
      </c>
      <c r="P424" s="176">
        <f t="shared" si="454"/>
        <v>179</v>
      </c>
      <c r="Q424" s="176">
        <f t="shared" si="454"/>
        <v>145</v>
      </c>
      <c r="R424" s="176">
        <f t="shared" si="454"/>
        <v>171</v>
      </c>
      <c r="S424" s="176">
        <f t="shared" si="454"/>
        <v>165</v>
      </c>
      <c r="T424" s="176">
        <f t="shared" si="454"/>
        <v>171</v>
      </c>
      <c r="U424" s="176">
        <f t="shared" si="454"/>
        <v>161</v>
      </c>
      <c r="V424" s="176">
        <f t="shared" si="454"/>
        <v>65</v>
      </c>
      <c r="W424" s="176">
        <f t="shared" si="454"/>
        <v>105</v>
      </c>
      <c r="X424" s="176">
        <f t="shared" si="454"/>
        <v>89</v>
      </c>
      <c r="Y424" s="176">
        <f t="shared" si="454"/>
        <v>48</v>
      </c>
      <c r="Z424" s="176">
        <f t="shared" si="454"/>
        <v>25</v>
      </c>
      <c r="AA424" s="176">
        <f t="shared" si="454"/>
        <v>72</v>
      </c>
      <c r="AB424" s="176">
        <f t="shared" si="454"/>
        <v>141</v>
      </c>
      <c r="AC424" s="176">
        <f t="shared" si="454"/>
        <v>137</v>
      </c>
      <c r="AD424" s="176">
        <f t="shared" si="454"/>
        <v>122</v>
      </c>
      <c r="AE424" s="176">
        <f t="shared" si="454"/>
        <v>65</v>
      </c>
      <c r="AF424" s="176">
        <f t="shared" si="454"/>
        <v>159</v>
      </c>
      <c r="AG424" s="176">
        <f t="shared" si="454"/>
        <v>140</v>
      </c>
      <c r="AH424" s="176">
        <f t="shared" si="454"/>
        <v>92</v>
      </c>
      <c r="AI424" s="176">
        <f t="shared" si="454"/>
        <v>81</v>
      </c>
      <c r="AJ424" s="176">
        <f t="shared" si="454"/>
        <v>100</v>
      </c>
      <c r="AK424" s="176">
        <f t="shared" si="454"/>
        <v>135</v>
      </c>
      <c r="AL424" s="176" t="str">
        <f t="shared" si="454"/>
        <v/>
      </c>
      <c r="AM424" s="176" t="str">
        <f t="shared" si="454"/>
        <v/>
      </c>
      <c r="AN424" s="176" t="str">
        <f t="shared" si="454"/>
        <v/>
      </c>
      <c r="AO424" s="176" t="str">
        <f t="shared" si="454"/>
        <v/>
      </c>
      <c r="AP424" s="176" t="str">
        <f t="shared" si="454"/>
        <v/>
      </c>
      <c r="AQ424" s="170"/>
      <c r="AR424" s="170"/>
    </row>
    <row r="425" ht="12.75" customHeight="1">
      <c r="A425" s="170"/>
      <c r="B425" s="170"/>
      <c r="C425" s="140" t="str">
        <f t="shared" ref="C425:D425" si="455">C232</f>
        <v>Bournemouth</v>
      </c>
      <c r="D425" s="140" t="str">
        <f t="shared" si="455"/>
        <v>Wolves</v>
      </c>
      <c r="E425" s="176">
        <f t="shared" ref="E425:AP425" si="456">IFERROR(RANK(E232,E$196:E$385,0)+COUNTIF(E$196:E232,E232)-1,"")</f>
        <v>90</v>
      </c>
      <c r="F425" s="176">
        <f t="shared" si="456"/>
        <v>117</v>
      </c>
      <c r="G425" s="176">
        <f t="shared" si="456"/>
        <v>98</v>
      </c>
      <c r="H425" s="176">
        <f t="shared" si="456"/>
        <v>103</v>
      </c>
      <c r="I425" s="176">
        <f t="shared" si="456"/>
        <v>113</v>
      </c>
      <c r="J425" s="176">
        <f t="shared" si="456"/>
        <v>177</v>
      </c>
      <c r="K425" s="176">
        <f t="shared" si="456"/>
        <v>176</v>
      </c>
      <c r="L425" s="176">
        <f t="shared" si="456"/>
        <v>170</v>
      </c>
      <c r="M425" s="176">
        <f t="shared" si="456"/>
        <v>171</v>
      </c>
      <c r="N425" s="176">
        <f t="shared" si="456"/>
        <v>176</v>
      </c>
      <c r="O425" s="176">
        <f t="shared" si="456"/>
        <v>170</v>
      </c>
      <c r="P425" s="176">
        <f t="shared" si="456"/>
        <v>145</v>
      </c>
      <c r="Q425" s="176">
        <f t="shared" si="456"/>
        <v>86</v>
      </c>
      <c r="R425" s="176">
        <f t="shared" si="456"/>
        <v>126</v>
      </c>
      <c r="S425" s="176">
        <f t="shared" si="456"/>
        <v>174</v>
      </c>
      <c r="T425" s="176">
        <f t="shared" si="456"/>
        <v>178</v>
      </c>
      <c r="U425" s="176">
        <f t="shared" si="456"/>
        <v>185</v>
      </c>
      <c r="V425" s="176">
        <f t="shared" si="456"/>
        <v>145</v>
      </c>
      <c r="W425" s="176">
        <f t="shared" si="456"/>
        <v>74</v>
      </c>
      <c r="X425" s="176">
        <f t="shared" si="456"/>
        <v>79</v>
      </c>
      <c r="Y425" s="176">
        <f t="shared" si="456"/>
        <v>28</v>
      </c>
      <c r="Z425" s="176">
        <f t="shared" si="456"/>
        <v>32</v>
      </c>
      <c r="AA425" s="176">
        <f t="shared" si="456"/>
        <v>26</v>
      </c>
      <c r="AB425" s="176">
        <f t="shared" si="456"/>
        <v>79</v>
      </c>
      <c r="AC425" s="176">
        <f t="shared" si="456"/>
        <v>150</v>
      </c>
      <c r="AD425" s="176">
        <f t="shared" si="456"/>
        <v>135</v>
      </c>
      <c r="AE425" s="176">
        <f t="shared" si="456"/>
        <v>150</v>
      </c>
      <c r="AF425" s="176">
        <f t="shared" si="456"/>
        <v>188</v>
      </c>
      <c r="AG425" s="176">
        <f t="shared" si="456"/>
        <v>185</v>
      </c>
      <c r="AH425" s="176">
        <f t="shared" si="456"/>
        <v>170</v>
      </c>
      <c r="AI425" s="176">
        <f t="shared" si="456"/>
        <v>154</v>
      </c>
      <c r="AJ425" s="176">
        <f t="shared" si="456"/>
        <v>109</v>
      </c>
      <c r="AK425" s="176">
        <f t="shared" si="456"/>
        <v>86</v>
      </c>
      <c r="AL425" s="176" t="str">
        <f t="shared" si="456"/>
        <v/>
      </c>
      <c r="AM425" s="176" t="str">
        <f t="shared" si="456"/>
        <v/>
      </c>
      <c r="AN425" s="176" t="str">
        <f t="shared" si="456"/>
        <v/>
      </c>
      <c r="AO425" s="176" t="str">
        <f t="shared" si="456"/>
        <v/>
      </c>
      <c r="AP425" s="176" t="str">
        <f t="shared" si="456"/>
        <v/>
      </c>
      <c r="AQ425" s="170"/>
      <c r="AR425" s="170"/>
    </row>
    <row r="426" ht="12.75" customHeight="1">
      <c r="A426" s="170"/>
      <c r="B426" s="170"/>
      <c r="C426" s="140" t="str">
        <f t="shared" ref="C426:D426" si="457">C233</f>
        <v>Brighton</v>
      </c>
      <c r="D426" s="140" t="str">
        <f t="shared" si="457"/>
        <v>Burnley</v>
      </c>
      <c r="E426" s="176">
        <f t="shared" ref="E426:AP426" si="458">IFERROR(RANK(E233,E$196:E$385,0)+COUNTIF(E$196:E233,E233)-1,"")</f>
        <v>46</v>
      </c>
      <c r="F426" s="176">
        <f t="shared" si="458"/>
        <v>77</v>
      </c>
      <c r="G426" s="176">
        <f t="shared" si="458"/>
        <v>40</v>
      </c>
      <c r="H426" s="176">
        <f t="shared" si="458"/>
        <v>75</v>
      </c>
      <c r="I426" s="176">
        <f t="shared" si="458"/>
        <v>143</v>
      </c>
      <c r="J426" s="176">
        <f t="shared" si="458"/>
        <v>143</v>
      </c>
      <c r="K426" s="176">
        <f t="shared" si="458"/>
        <v>168</v>
      </c>
      <c r="L426" s="176">
        <f t="shared" si="458"/>
        <v>112</v>
      </c>
      <c r="M426" s="176">
        <f t="shared" si="458"/>
        <v>162</v>
      </c>
      <c r="N426" s="176">
        <f t="shared" si="458"/>
        <v>123</v>
      </c>
      <c r="O426" s="176">
        <f t="shared" si="458"/>
        <v>106</v>
      </c>
      <c r="P426" s="176">
        <f t="shared" si="458"/>
        <v>151</v>
      </c>
      <c r="Q426" s="176">
        <f t="shared" si="458"/>
        <v>118</v>
      </c>
      <c r="R426" s="176">
        <f t="shared" si="458"/>
        <v>129</v>
      </c>
      <c r="S426" s="176">
        <f t="shared" si="458"/>
        <v>47</v>
      </c>
      <c r="T426" s="176">
        <f t="shared" si="458"/>
        <v>45</v>
      </c>
      <c r="U426" s="176">
        <f t="shared" si="458"/>
        <v>19</v>
      </c>
      <c r="V426" s="176">
        <f t="shared" si="458"/>
        <v>10</v>
      </c>
      <c r="W426" s="176">
        <f t="shared" si="458"/>
        <v>17</v>
      </c>
      <c r="X426" s="176">
        <f t="shared" si="458"/>
        <v>17</v>
      </c>
      <c r="Y426" s="176">
        <f t="shared" si="458"/>
        <v>102</v>
      </c>
      <c r="Z426" s="176">
        <f t="shared" si="458"/>
        <v>120</v>
      </c>
      <c r="AA426" s="176">
        <f t="shared" si="458"/>
        <v>180</v>
      </c>
      <c r="AB426" s="176">
        <f t="shared" si="458"/>
        <v>178</v>
      </c>
      <c r="AC426" s="176">
        <f t="shared" si="458"/>
        <v>174</v>
      </c>
      <c r="AD426" s="176">
        <f t="shared" si="458"/>
        <v>163</v>
      </c>
      <c r="AE426" s="176">
        <f t="shared" si="458"/>
        <v>118</v>
      </c>
      <c r="AF426" s="176">
        <f t="shared" si="458"/>
        <v>90</v>
      </c>
      <c r="AG426" s="176">
        <f t="shared" si="458"/>
        <v>30</v>
      </c>
      <c r="AH426" s="176">
        <f t="shared" si="458"/>
        <v>59</v>
      </c>
      <c r="AI426" s="176">
        <f t="shared" si="458"/>
        <v>35</v>
      </c>
      <c r="AJ426" s="176">
        <f t="shared" si="458"/>
        <v>145</v>
      </c>
      <c r="AK426" s="176">
        <f t="shared" si="458"/>
        <v>136</v>
      </c>
      <c r="AL426" s="176" t="str">
        <f t="shared" si="458"/>
        <v/>
      </c>
      <c r="AM426" s="176" t="str">
        <f t="shared" si="458"/>
        <v/>
      </c>
      <c r="AN426" s="176" t="str">
        <f t="shared" si="458"/>
        <v/>
      </c>
      <c r="AO426" s="176" t="str">
        <f t="shared" si="458"/>
        <v/>
      </c>
      <c r="AP426" s="176" t="str">
        <f t="shared" si="458"/>
        <v/>
      </c>
      <c r="AQ426" s="170"/>
      <c r="AR426" s="170"/>
    </row>
    <row r="427" ht="12.75" customHeight="1">
      <c r="A427" s="170"/>
      <c r="B427" s="170"/>
      <c r="C427" s="140" t="str">
        <f t="shared" ref="C427:D427" si="459">C234</f>
        <v>Brighton</v>
      </c>
      <c r="D427" s="140" t="str">
        <f t="shared" si="459"/>
        <v>Cardiff</v>
      </c>
      <c r="E427" s="176">
        <f t="shared" ref="E427:AP427" si="460">IFERROR(RANK(E234,E$196:E$385,0)+COUNTIF(E$196:E234,E234)-1,"")</f>
        <v>146</v>
      </c>
      <c r="F427" s="176">
        <f t="shared" si="460"/>
        <v>162</v>
      </c>
      <c r="G427" s="176">
        <f t="shared" si="460"/>
        <v>125</v>
      </c>
      <c r="H427" s="176">
        <f t="shared" si="460"/>
        <v>49</v>
      </c>
      <c r="I427" s="176">
        <f t="shared" si="460"/>
        <v>117</v>
      </c>
      <c r="J427" s="176">
        <f t="shared" si="460"/>
        <v>44</v>
      </c>
      <c r="K427" s="176">
        <f t="shared" si="460"/>
        <v>15</v>
      </c>
      <c r="L427" s="176">
        <f t="shared" si="460"/>
        <v>3</v>
      </c>
      <c r="M427" s="176">
        <f t="shared" si="460"/>
        <v>27</v>
      </c>
      <c r="N427" s="176">
        <f t="shared" si="460"/>
        <v>56</v>
      </c>
      <c r="O427" s="176">
        <f t="shared" si="460"/>
        <v>40</v>
      </c>
      <c r="P427" s="176">
        <f t="shared" si="460"/>
        <v>59</v>
      </c>
      <c r="Q427" s="176">
        <f t="shared" si="460"/>
        <v>53</v>
      </c>
      <c r="R427" s="176">
        <f t="shared" si="460"/>
        <v>96</v>
      </c>
      <c r="S427" s="176">
        <f t="shared" si="460"/>
        <v>50</v>
      </c>
      <c r="T427" s="176">
        <f t="shared" si="460"/>
        <v>51</v>
      </c>
      <c r="U427" s="176">
        <f t="shared" si="460"/>
        <v>43</v>
      </c>
      <c r="V427" s="176">
        <f t="shared" si="460"/>
        <v>120</v>
      </c>
      <c r="W427" s="176">
        <f t="shared" si="460"/>
        <v>155</v>
      </c>
      <c r="X427" s="176">
        <f t="shared" si="460"/>
        <v>140</v>
      </c>
      <c r="Y427" s="176">
        <f t="shared" si="460"/>
        <v>173</v>
      </c>
      <c r="Z427" s="176">
        <f t="shared" si="460"/>
        <v>146</v>
      </c>
      <c r="AA427" s="176">
        <f t="shared" si="460"/>
        <v>131</v>
      </c>
      <c r="AB427" s="176">
        <f t="shared" si="460"/>
        <v>39</v>
      </c>
      <c r="AC427" s="176">
        <f t="shared" si="460"/>
        <v>9</v>
      </c>
      <c r="AD427" s="176">
        <f t="shared" si="460"/>
        <v>10</v>
      </c>
      <c r="AE427" s="176">
        <f t="shared" si="460"/>
        <v>5</v>
      </c>
      <c r="AF427" s="176">
        <f t="shared" si="460"/>
        <v>44</v>
      </c>
      <c r="AG427" s="176">
        <f t="shared" si="460"/>
        <v>75</v>
      </c>
      <c r="AH427" s="176">
        <f t="shared" si="460"/>
        <v>109</v>
      </c>
      <c r="AI427" s="176">
        <f t="shared" si="460"/>
        <v>173</v>
      </c>
      <c r="AJ427" s="176">
        <f t="shared" si="460"/>
        <v>178</v>
      </c>
      <c r="AK427" s="176">
        <f t="shared" si="460"/>
        <v>190</v>
      </c>
      <c r="AL427" s="176" t="str">
        <f t="shared" si="460"/>
        <v/>
      </c>
      <c r="AM427" s="176" t="str">
        <f t="shared" si="460"/>
        <v/>
      </c>
      <c r="AN427" s="176" t="str">
        <f t="shared" si="460"/>
        <v/>
      </c>
      <c r="AO427" s="176" t="str">
        <f t="shared" si="460"/>
        <v/>
      </c>
      <c r="AP427" s="176" t="str">
        <f t="shared" si="460"/>
        <v/>
      </c>
      <c r="AQ427" s="170"/>
      <c r="AR427" s="170"/>
    </row>
    <row r="428" ht="12.75" customHeight="1">
      <c r="A428" s="170"/>
      <c r="B428" s="170"/>
      <c r="C428" s="140" t="str">
        <f t="shared" ref="C428:D428" si="461">C235</f>
        <v>Brighton</v>
      </c>
      <c r="D428" s="140" t="str">
        <f t="shared" si="461"/>
        <v>Chelsea</v>
      </c>
      <c r="E428" s="176">
        <f t="shared" ref="E428:AP428" si="462">IFERROR(RANK(E235,E$196:E$385,0)+COUNTIF(E$196:E235,E235)-1,"")</f>
        <v>133</v>
      </c>
      <c r="F428" s="176">
        <f t="shared" si="462"/>
        <v>132</v>
      </c>
      <c r="G428" s="176">
        <f t="shared" si="462"/>
        <v>79</v>
      </c>
      <c r="H428" s="176">
        <f t="shared" si="462"/>
        <v>62</v>
      </c>
      <c r="I428" s="176">
        <f t="shared" si="462"/>
        <v>130</v>
      </c>
      <c r="J428" s="176">
        <f t="shared" si="462"/>
        <v>127</v>
      </c>
      <c r="K428" s="176">
        <f t="shared" si="462"/>
        <v>79</v>
      </c>
      <c r="L428" s="176">
        <f t="shared" si="462"/>
        <v>35</v>
      </c>
      <c r="M428" s="176">
        <f t="shared" si="462"/>
        <v>66</v>
      </c>
      <c r="N428" s="176">
        <f t="shared" si="462"/>
        <v>34</v>
      </c>
      <c r="O428" s="176">
        <f t="shared" si="462"/>
        <v>58</v>
      </c>
      <c r="P428" s="176">
        <f t="shared" si="462"/>
        <v>68</v>
      </c>
      <c r="Q428" s="176">
        <f t="shared" si="462"/>
        <v>56</v>
      </c>
      <c r="R428" s="176">
        <f t="shared" si="462"/>
        <v>107</v>
      </c>
      <c r="S428" s="176">
        <f t="shared" si="462"/>
        <v>114</v>
      </c>
      <c r="T428" s="176">
        <f t="shared" si="462"/>
        <v>99</v>
      </c>
      <c r="U428" s="176">
        <f t="shared" si="462"/>
        <v>26</v>
      </c>
      <c r="V428" s="176">
        <f t="shared" si="462"/>
        <v>53</v>
      </c>
      <c r="W428" s="176">
        <f t="shared" si="462"/>
        <v>107</v>
      </c>
      <c r="X428" s="176">
        <f t="shared" si="462"/>
        <v>90</v>
      </c>
      <c r="Y428" s="176">
        <f t="shared" si="462"/>
        <v>160</v>
      </c>
      <c r="Z428" s="176">
        <f t="shared" si="462"/>
        <v>166</v>
      </c>
      <c r="AA428" s="176">
        <f t="shared" si="462"/>
        <v>186</v>
      </c>
      <c r="AB428" s="176">
        <f t="shared" si="462"/>
        <v>150</v>
      </c>
      <c r="AC428" s="176">
        <f t="shared" si="462"/>
        <v>147</v>
      </c>
      <c r="AD428" s="176">
        <f t="shared" si="462"/>
        <v>174</v>
      </c>
      <c r="AE428" s="176">
        <f t="shared" si="462"/>
        <v>112</v>
      </c>
      <c r="AF428" s="176">
        <f t="shared" si="462"/>
        <v>62</v>
      </c>
      <c r="AG428" s="176">
        <f t="shared" si="462"/>
        <v>20</v>
      </c>
      <c r="AH428" s="176">
        <f t="shared" si="462"/>
        <v>32</v>
      </c>
      <c r="AI428" s="176">
        <f t="shared" si="462"/>
        <v>23</v>
      </c>
      <c r="AJ428" s="176">
        <f t="shared" si="462"/>
        <v>10</v>
      </c>
      <c r="AK428" s="176">
        <f t="shared" si="462"/>
        <v>56</v>
      </c>
      <c r="AL428" s="176" t="str">
        <f t="shared" si="462"/>
        <v/>
      </c>
      <c r="AM428" s="176" t="str">
        <f t="shared" si="462"/>
        <v/>
      </c>
      <c r="AN428" s="176" t="str">
        <f t="shared" si="462"/>
        <v/>
      </c>
      <c r="AO428" s="176" t="str">
        <f t="shared" si="462"/>
        <v/>
      </c>
      <c r="AP428" s="176" t="str">
        <f t="shared" si="462"/>
        <v/>
      </c>
      <c r="AQ428" s="170"/>
      <c r="AR428" s="170"/>
    </row>
    <row r="429" ht="12.75" customHeight="1">
      <c r="A429" s="170"/>
      <c r="B429" s="170"/>
      <c r="C429" s="140" t="str">
        <f t="shared" ref="C429:D429" si="463">C236</f>
        <v>Brighton</v>
      </c>
      <c r="D429" s="140" t="str">
        <f t="shared" si="463"/>
        <v>Crystal Palace</v>
      </c>
      <c r="E429" s="176">
        <f t="shared" ref="E429:AP429" si="464">IFERROR(RANK(E236,E$196:E$385,0)+COUNTIF(E$196:E236,E236)-1,"")</f>
        <v>65</v>
      </c>
      <c r="F429" s="176">
        <f t="shared" si="464"/>
        <v>68</v>
      </c>
      <c r="G429" s="176">
        <f t="shared" si="464"/>
        <v>24</v>
      </c>
      <c r="H429" s="176">
        <f t="shared" si="464"/>
        <v>36</v>
      </c>
      <c r="I429" s="176">
        <f t="shared" si="464"/>
        <v>71</v>
      </c>
      <c r="J429" s="176">
        <f t="shared" si="464"/>
        <v>87</v>
      </c>
      <c r="K429" s="176">
        <f t="shared" si="464"/>
        <v>124</v>
      </c>
      <c r="L429" s="176">
        <f t="shared" si="464"/>
        <v>87</v>
      </c>
      <c r="M429" s="176">
        <f t="shared" si="464"/>
        <v>148</v>
      </c>
      <c r="N429" s="176">
        <f t="shared" si="464"/>
        <v>134</v>
      </c>
      <c r="O429" s="176">
        <f t="shared" si="464"/>
        <v>150</v>
      </c>
      <c r="P429" s="176">
        <f t="shared" si="464"/>
        <v>79</v>
      </c>
      <c r="Q429" s="176">
        <f t="shared" si="464"/>
        <v>45</v>
      </c>
      <c r="R429" s="176">
        <f t="shared" si="464"/>
        <v>90</v>
      </c>
      <c r="S429" s="176">
        <f t="shared" si="464"/>
        <v>37</v>
      </c>
      <c r="T429" s="176">
        <f t="shared" si="464"/>
        <v>34</v>
      </c>
      <c r="U429" s="176">
        <f t="shared" si="464"/>
        <v>17</v>
      </c>
      <c r="V429" s="176">
        <f t="shared" si="464"/>
        <v>148</v>
      </c>
      <c r="W429" s="176">
        <f t="shared" si="464"/>
        <v>171</v>
      </c>
      <c r="X429" s="176">
        <f t="shared" si="464"/>
        <v>142</v>
      </c>
      <c r="Y429" s="176">
        <f t="shared" si="464"/>
        <v>112</v>
      </c>
      <c r="Z429" s="176">
        <f t="shared" si="464"/>
        <v>130</v>
      </c>
      <c r="AA429" s="176">
        <f t="shared" si="464"/>
        <v>178</v>
      </c>
      <c r="AB429" s="176">
        <f t="shared" si="464"/>
        <v>70</v>
      </c>
      <c r="AC429" s="176">
        <f t="shared" si="464"/>
        <v>49</v>
      </c>
      <c r="AD429" s="176">
        <f t="shared" si="464"/>
        <v>90</v>
      </c>
      <c r="AE429" s="176">
        <f t="shared" si="464"/>
        <v>125</v>
      </c>
      <c r="AF429" s="176">
        <f t="shared" si="464"/>
        <v>168</v>
      </c>
      <c r="AG429" s="176">
        <f t="shared" si="464"/>
        <v>134</v>
      </c>
      <c r="AH429" s="176">
        <f t="shared" si="464"/>
        <v>151</v>
      </c>
      <c r="AI429" s="176">
        <f t="shared" si="464"/>
        <v>131</v>
      </c>
      <c r="AJ429" s="176">
        <f t="shared" si="464"/>
        <v>152</v>
      </c>
      <c r="AK429" s="176">
        <f t="shared" si="464"/>
        <v>159</v>
      </c>
      <c r="AL429" s="176" t="str">
        <f t="shared" si="464"/>
        <v/>
      </c>
      <c r="AM429" s="176" t="str">
        <f t="shared" si="464"/>
        <v/>
      </c>
      <c r="AN429" s="176" t="str">
        <f t="shared" si="464"/>
        <v/>
      </c>
      <c r="AO429" s="176" t="str">
        <f t="shared" si="464"/>
        <v/>
      </c>
      <c r="AP429" s="176" t="str">
        <f t="shared" si="464"/>
        <v/>
      </c>
      <c r="AQ429" s="170"/>
      <c r="AR429" s="170"/>
    </row>
    <row r="430" ht="12.75" customHeight="1">
      <c r="A430" s="170"/>
      <c r="B430" s="170"/>
      <c r="C430" s="140" t="str">
        <f t="shared" ref="C430:D430" si="465">C237</f>
        <v>Brighton</v>
      </c>
      <c r="D430" s="140" t="str">
        <f t="shared" si="465"/>
        <v>Everton</v>
      </c>
      <c r="E430" s="176">
        <f t="shared" ref="E430:AP430" si="466">IFERROR(RANK(E237,E$196:E$385,0)+COUNTIF(E$196:E237,E237)-1,"")</f>
        <v>32</v>
      </c>
      <c r="F430" s="176">
        <f t="shared" si="466"/>
        <v>19</v>
      </c>
      <c r="G430" s="176">
        <f t="shared" si="466"/>
        <v>4</v>
      </c>
      <c r="H430" s="176">
        <f t="shared" si="466"/>
        <v>4</v>
      </c>
      <c r="I430" s="176">
        <f t="shared" si="466"/>
        <v>17</v>
      </c>
      <c r="J430" s="176">
        <f t="shared" si="466"/>
        <v>53</v>
      </c>
      <c r="K430" s="176">
        <f t="shared" si="466"/>
        <v>42</v>
      </c>
      <c r="L430" s="176">
        <f t="shared" si="466"/>
        <v>40</v>
      </c>
      <c r="M430" s="176">
        <f t="shared" si="466"/>
        <v>111</v>
      </c>
      <c r="N430" s="176">
        <f t="shared" si="466"/>
        <v>109</v>
      </c>
      <c r="O430" s="176">
        <f t="shared" si="466"/>
        <v>73</v>
      </c>
      <c r="P430" s="176">
        <f t="shared" si="466"/>
        <v>123</v>
      </c>
      <c r="Q430" s="176">
        <f t="shared" si="466"/>
        <v>95</v>
      </c>
      <c r="R430" s="176">
        <f t="shared" si="466"/>
        <v>134</v>
      </c>
      <c r="S430" s="176">
        <f t="shared" si="466"/>
        <v>68</v>
      </c>
      <c r="T430" s="176">
        <f t="shared" si="466"/>
        <v>30</v>
      </c>
      <c r="U430" s="176">
        <f t="shared" si="466"/>
        <v>34</v>
      </c>
      <c r="V430" s="176">
        <f t="shared" si="466"/>
        <v>23</v>
      </c>
      <c r="W430" s="176">
        <f t="shared" si="466"/>
        <v>37</v>
      </c>
      <c r="X430" s="176">
        <f t="shared" si="466"/>
        <v>27</v>
      </c>
      <c r="Y430" s="176">
        <f t="shared" si="466"/>
        <v>60</v>
      </c>
      <c r="Z430" s="176">
        <f t="shared" si="466"/>
        <v>170</v>
      </c>
      <c r="AA430" s="176">
        <f t="shared" si="466"/>
        <v>181</v>
      </c>
      <c r="AB430" s="176">
        <f t="shared" si="466"/>
        <v>166</v>
      </c>
      <c r="AC430" s="176">
        <f t="shared" si="466"/>
        <v>149</v>
      </c>
      <c r="AD430" s="176">
        <f t="shared" si="466"/>
        <v>177</v>
      </c>
      <c r="AE430" s="176">
        <f t="shared" si="466"/>
        <v>160</v>
      </c>
      <c r="AF430" s="176">
        <f t="shared" si="466"/>
        <v>113</v>
      </c>
      <c r="AG430" s="176">
        <f t="shared" si="466"/>
        <v>76</v>
      </c>
      <c r="AH430" s="176">
        <f t="shared" si="466"/>
        <v>110</v>
      </c>
      <c r="AI430" s="176">
        <f t="shared" si="466"/>
        <v>82</v>
      </c>
      <c r="AJ430" s="176">
        <f t="shared" si="466"/>
        <v>139</v>
      </c>
      <c r="AK430" s="176">
        <f t="shared" si="466"/>
        <v>183</v>
      </c>
      <c r="AL430" s="176" t="str">
        <f t="shared" si="466"/>
        <v/>
      </c>
      <c r="AM430" s="176" t="str">
        <f t="shared" si="466"/>
        <v/>
      </c>
      <c r="AN430" s="176" t="str">
        <f t="shared" si="466"/>
        <v/>
      </c>
      <c r="AO430" s="176" t="str">
        <f t="shared" si="466"/>
        <v/>
      </c>
      <c r="AP430" s="176" t="str">
        <f t="shared" si="466"/>
        <v/>
      </c>
      <c r="AQ430" s="170"/>
      <c r="AR430" s="170"/>
    </row>
    <row r="431" ht="12.75" customHeight="1">
      <c r="A431" s="170"/>
      <c r="B431" s="170"/>
      <c r="C431" s="140" t="str">
        <f t="shared" ref="C431:D431" si="467">C238</f>
        <v>Brighton</v>
      </c>
      <c r="D431" s="140" t="str">
        <f t="shared" si="467"/>
        <v>Fulham</v>
      </c>
      <c r="E431" s="176">
        <f t="shared" ref="E431:AP431" si="468">IFERROR(RANK(E238,E$196:E$385,0)+COUNTIF(E$196:E238,E238)-1,"")</f>
        <v>153</v>
      </c>
      <c r="F431" s="176">
        <f t="shared" si="468"/>
        <v>164</v>
      </c>
      <c r="G431" s="176">
        <f t="shared" si="468"/>
        <v>69</v>
      </c>
      <c r="H431" s="176">
        <f t="shared" si="468"/>
        <v>44</v>
      </c>
      <c r="I431" s="176">
        <f t="shared" si="468"/>
        <v>84</v>
      </c>
      <c r="J431" s="176">
        <f t="shared" si="468"/>
        <v>81</v>
      </c>
      <c r="K431" s="176">
        <f t="shared" si="468"/>
        <v>139</v>
      </c>
      <c r="L431" s="176">
        <f t="shared" si="468"/>
        <v>54</v>
      </c>
      <c r="M431" s="176">
        <f t="shared" si="468"/>
        <v>130</v>
      </c>
      <c r="N431" s="176">
        <f t="shared" si="468"/>
        <v>73</v>
      </c>
      <c r="O431" s="176">
        <f t="shared" si="468"/>
        <v>135</v>
      </c>
      <c r="P431" s="176">
        <f t="shared" si="468"/>
        <v>50</v>
      </c>
      <c r="Q431" s="176">
        <f t="shared" si="468"/>
        <v>20</v>
      </c>
      <c r="R431" s="176">
        <f t="shared" si="468"/>
        <v>63</v>
      </c>
      <c r="S431" s="176">
        <f t="shared" si="468"/>
        <v>22</v>
      </c>
      <c r="T431" s="176">
        <f t="shared" si="468"/>
        <v>64</v>
      </c>
      <c r="U431" s="176">
        <f t="shared" si="468"/>
        <v>20</v>
      </c>
      <c r="V431" s="176">
        <f t="shared" si="468"/>
        <v>131</v>
      </c>
      <c r="W431" s="176">
        <f t="shared" si="468"/>
        <v>151</v>
      </c>
      <c r="X431" s="176">
        <f t="shared" si="468"/>
        <v>137</v>
      </c>
      <c r="Y431" s="176">
        <f t="shared" si="468"/>
        <v>181</v>
      </c>
      <c r="Z431" s="176">
        <f t="shared" si="468"/>
        <v>183</v>
      </c>
      <c r="AA431" s="176">
        <f t="shared" si="468"/>
        <v>187</v>
      </c>
      <c r="AB431" s="176">
        <f t="shared" si="468"/>
        <v>151</v>
      </c>
      <c r="AC431" s="176">
        <f t="shared" si="468"/>
        <v>141</v>
      </c>
      <c r="AD431" s="176">
        <f t="shared" si="468"/>
        <v>168</v>
      </c>
      <c r="AE431" s="176">
        <f t="shared" si="468"/>
        <v>108</v>
      </c>
      <c r="AF431" s="176">
        <f t="shared" si="468"/>
        <v>107</v>
      </c>
      <c r="AG431" s="176">
        <f t="shared" si="468"/>
        <v>46</v>
      </c>
      <c r="AH431" s="176">
        <f t="shared" si="468"/>
        <v>62</v>
      </c>
      <c r="AI431" s="176">
        <f t="shared" si="468"/>
        <v>39</v>
      </c>
      <c r="AJ431" s="176">
        <f t="shared" si="468"/>
        <v>48</v>
      </c>
      <c r="AK431" s="176">
        <f t="shared" si="468"/>
        <v>63</v>
      </c>
      <c r="AL431" s="176" t="str">
        <f t="shared" si="468"/>
        <v/>
      </c>
      <c r="AM431" s="176" t="str">
        <f t="shared" si="468"/>
        <v/>
      </c>
      <c r="AN431" s="176" t="str">
        <f t="shared" si="468"/>
        <v/>
      </c>
      <c r="AO431" s="176" t="str">
        <f t="shared" si="468"/>
        <v/>
      </c>
      <c r="AP431" s="176" t="str">
        <f t="shared" si="468"/>
        <v/>
      </c>
      <c r="AQ431" s="170"/>
      <c r="AR431" s="170"/>
    </row>
    <row r="432" ht="12.75" customHeight="1">
      <c r="A432" s="170"/>
      <c r="B432" s="170"/>
      <c r="C432" s="140" t="str">
        <f t="shared" ref="C432:D432" si="469">C239</f>
        <v>Brighton</v>
      </c>
      <c r="D432" s="140" t="str">
        <f t="shared" si="469"/>
        <v>Huddersfield</v>
      </c>
      <c r="E432" s="176">
        <f t="shared" ref="E432:AP432" si="470">IFERROR(RANK(E239,E$196:E$385,0)+COUNTIF(E$196:E239,E239)-1,"")</f>
        <v>157</v>
      </c>
      <c r="F432" s="176">
        <f t="shared" si="470"/>
        <v>176</v>
      </c>
      <c r="G432" s="176">
        <f t="shared" si="470"/>
        <v>89</v>
      </c>
      <c r="H432" s="176">
        <f t="shared" si="470"/>
        <v>88</v>
      </c>
      <c r="I432" s="176">
        <f t="shared" si="470"/>
        <v>136</v>
      </c>
      <c r="J432" s="176">
        <f t="shared" si="470"/>
        <v>65</v>
      </c>
      <c r="K432" s="176">
        <f t="shared" si="470"/>
        <v>6</v>
      </c>
      <c r="L432" s="176">
        <f t="shared" si="470"/>
        <v>1</v>
      </c>
      <c r="M432" s="176">
        <f t="shared" si="470"/>
        <v>5</v>
      </c>
      <c r="N432" s="176">
        <f t="shared" si="470"/>
        <v>3</v>
      </c>
      <c r="O432" s="176">
        <f t="shared" si="470"/>
        <v>17</v>
      </c>
      <c r="P432" s="176">
        <f t="shared" si="470"/>
        <v>33</v>
      </c>
      <c r="Q432" s="176">
        <f t="shared" si="470"/>
        <v>101</v>
      </c>
      <c r="R432" s="176">
        <f t="shared" si="470"/>
        <v>137</v>
      </c>
      <c r="S432" s="176">
        <f t="shared" si="470"/>
        <v>99</v>
      </c>
      <c r="T432" s="176">
        <f t="shared" si="470"/>
        <v>134</v>
      </c>
      <c r="U432" s="176">
        <f t="shared" si="470"/>
        <v>78</v>
      </c>
      <c r="V432" s="176">
        <f t="shared" si="470"/>
        <v>169</v>
      </c>
      <c r="W432" s="176">
        <f t="shared" si="470"/>
        <v>152</v>
      </c>
      <c r="X432" s="176">
        <f t="shared" si="470"/>
        <v>138</v>
      </c>
      <c r="Y432" s="176">
        <f t="shared" si="470"/>
        <v>153</v>
      </c>
      <c r="Z432" s="176">
        <f t="shared" si="470"/>
        <v>184</v>
      </c>
      <c r="AA432" s="176">
        <f t="shared" si="470"/>
        <v>182</v>
      </c>
      <c r="AB432" s="176">
        <f t="shared" si="470"/>
        <v>104</v>
      </c>
      <c r="AC432" s="176">
        <f t="shared" si="470"/>
        <v>123</v>
      </c>
      <c r="AD432" s="176">
        <f t="shared" si="470"/>
        <v>142</v>
      </c>
      <c r="AE432" s="176">
        <f t="shared" si="470"/>
        <v>130</v>
      </c>
      <c r="AF432" s="176">
        <f t="shared" si="470"/>
        <v>35</v>
      </c>
      <c r="AG432" s="176">
        <f t="shared" si="470"/>
        <v>21</v>
      </c>
      <c r="AH432" s="176">
        <f t="shared" si="470"/>
        <v>17</v>
      </c>
      <c r="AI432" s="176">
        <f t="shared" si="470"/>
        <v>17</v>
      </c>
      <c r="AJ432" s="176">
        <f t="shared" si="470"/>
        <v>65</v>
      </c>
      <c r="AK432" s="176">
        <f t="shared" si="470"/>
        <v>103</v>
      </c>
      <c r="AL432" s="176" t="str">
        <f t="shared" si="470"/>
        <v/>
      </c>
      <c r="AM432" s="176" t="str">
        <f t="shared" si="470"/>
        <v/>
      </c>
      <c r="AN432" s="176" t="str">
        <f t="shared" si="470"/>
        <v/>
      </c>
      <c r="AO432" s="176" t="str">
        <f t="shared" si="470"/>
        <v/>
      </c>
      <c r="AP432" s="176" t="str">
        <f t="shared" si="470"/>
        <v/>
      </c>
      <c r="AQ432" s="170"/>
      <c r="AR432" s="170"/>
    </row>
    <row r="433" ht="12.75" customHeight="1">
      <c r="A433" s="170"/>
      <c r="B433" s="170"/>
      <c r="C433" s="140" t="str">
        <f t="shared" ref="C433:D433" si="471">C240</f>
        <v>Brighton</v>
      </c>
      <c r="D433" s="140" t="str">
        <f t="shared" si="471"/>
        <v>Leicester</v>
      </c>
      <c r="E433" s="176">
        <f t="shared" ref="E433:AP433" si="472">IFERROR(RANK(E240,E$196:E$385,0)+COUNTIF(E$196:E240,E240)-1,"")</f>
        <v>57</v>
      </c>
      <c r="F433" s="176">
        <f t="shared" si="472"/>
        <v>126</v>
      </c>
      <c r="G433" s="176">
        <f t="shared" si="472"/>
        <v>58</v>
      </c>
      <c r="H433" s="176">
        <f t="shared" si="472"/>
        <v>80</v>
      </c>
      <c r="I433" s="176">
        <f t="shared" si="472"/>
        <v>58</v>
      </c>
      <c r="J433" s="176">
        <f t="shared" si="472"/>
        <v>71</v>
      </c>
      <c r="K433" s="176">
        <f t="shared" si="472"/>
        <v>135</v>
      </c>
      <c r="L433" s="176">
        <f t="shared" si="472"/>
        <v>28</v>
      </c>
      <c r="M433" s="176">
        <f t="shared" si="472"/>
        <v>82</v>
      </c>
      <c r="N433" s="176">
        <f t="shared" si="472"/>
        <v>46</v>
      </c>
      <c r="O433" s="176">
        <f t="shared" si="472"/>
        <v>128</v>
      </c>
      <c r="P433" s="176">
        <f t="shared" si="472"/>
        <v>140</v>
      </c>
      <c r="Q433" s="176">
        <f t="shared" si="472"/>
        <v>103</v>
      </c>
      <c r="R433" s="176">
        <f t="shared" si="472"/>
        <v>147</v>
      </c>
      <c r="S433" s="176">
        <f t="shared" si="472"/>
        <v>134</v>
      </c>
      <c r="T433" s="176">
        <f t="shared" si="472"/>
        <v>152</v>
      </c>
      <c r="U433" s="176">
        <f t="shared" si="472"/>
        <v>84</v>
      </c>
      <c r="V433" s="176">
        <f t="shared" si="472"/>
        <v>73</v>
      </c>
      <c r="W433" s="176">
        <f t="shared" si="472"/>
        <v>103</v>
      </c>
      <c r="X433" s="176">
        <f t="shared" si="472"/>
        <v>86</v>
      </c>
      <c r="Y433" s="176">
        <f t="shared" si="472"/>
        <v>159</v>
      </c>
      <c r="Z433" s="176">
        <f t="shared" si="472"/>
        <v>152</v>
      </c>
      <c r="AA433" s="176">
        <f t="shared" si="472"/>
        <v>160</v>
      </c>
      <c r="AB433" s="176">
        <f t="shared" si="472"/>
        <v>135</v>
      </c>
      <c r="AC433" s="176">
        <f t="shared" si="472"/>
        <v>67</v>
      </c>
      <c r="AD433" s="176">
        <f t="shared" si="472"/>
        <v>81</v>
      </c>
      <c r="AE433" s="176">
        <f t="shared" si="472"/>
        <v>43</v>
      </c>
      <c r="AF433" s="176">
        <f t="shared" si="472"/>
        <v>53</v>
      </c>
      <c r="AG433" s="176">
        <f t="shared" si="472"/>
        <v>44</v>
      </c>
      <c r="AH433" s="176">
        <f t="shared" si="472"/>
        <v>72</v>
      </c>
      <c r="AI433" s="176">
        <f t="shared" si="472"/>
        <v>124</v>
      </c>
      <c r="AJ433" s="176">
        <f t="shared" si="472"/>
        <v>171</v>
      </c>
      <c r="AK433" s="176">
        <f t="shared" si="472"/>
        <v>185</v>
      </c>
      <c r="AL433" s="176" t="str">
        <f t="shared" si="472"/>
        <v/>
      </c>
      <c r="AM433" s="176" t="str">
        <f t="shared" si="472"/>
        <v/>
      </c>
      <c r="AN433" s="176" t="str">
        <f t="shared" si="472"/>
        <v/>
      </c>
      <c r="AO433" s="176" t="str">
        <f t="shared" si="472"/>
        <v/>
      </c>
      <c r="AP433" s="176" t="str">
        <f t="shared" si="472"/>
        <v/>
      </c>
      <c r="AQ433" s="170"/>
      <c r="AR433" s="170"/>
    </row>
    <row r="434" ht="12.75" customHeight="1">
      <c r="A434" s="170"/>
      <c r="B434" s="170"/>
      <c r="C434" s="140" t="str">
        <f t="shared" ref="C434:D434" si="473">C241</f>
        <v>Brighton</v>
      </c>
      <c r="D434" s="140" t="str">
        <f t="shared" si="473"/>
        <v>Liverpool</v>
      </c>
      <c r="E434" s="176">
        <f t="shared" ref="E434:AP434" si="474">IFERROR(RANK(E241,E$196:E$385,0)+COUNTIF(E$196:E241,E241)-1,"")</f>
        <v>27</v>
      </c>
      <c r="F434" s="176">
        <f t="shared" si="474"/>
        <v>149</v>
      </c>
      <c r="G434" s="176">
        <f t="shared" si="474"/>
        <v>80</v>
      </c>
      <c r="H434" s="176">
        <f t="shared" si="474"/>
        <v>95</v>
      </c>
      <c r="I434" s="176">
        <f t="shared" si="474"/>
        <v>150</v>
      </c>
      <c r="J434" s="176">
        <f t="shared" si="474"/>
        <v>159</v>
      </c>
      <c r="K434" s="176">
        <f t="shared" si="474"/>
        <v>119</v>
      </c>
      <c r="L434" s="176">
        <f t="shared" si="474"/>
        <v>22</v>
      </c>
      <c r="M434" s="176">
        <f t="shared" si="474"/>
        <v>57</v>
      </c>
      <c r="N434" s="176">
        <f t="shared" si="474"/>
        <v>45</v>
      </c>
      <c r="O434" s="176">
        <f t="shared" si="474"/>
        <v>34</v>
      </c>
      <c r="P434" s="176">
        <f t="shared" si="474"/>
        <v>22</v>
      </c>
      <c r="Q434" s="176">
        <f t="shared" si="474"/>
        <v>55</v>
      </c>
      <c r="R434" s="176">
        <f t="shared" si="474"/>
        <v>104</v>
      </c>
      <c r="S434" s="176">
        <f t="shared" si="474"/>
        <v>100</v>
      </c>
      <c r="T434" s="176">
        <f t="shared" si="474"/>
        <v>114</v>
      </c>
      <c r="U434" s="176">
        <f t="shared" si="474"/>
        <v>128</v>
      </c>
      <c r="V434" s="176">
        <f t="shared" si="474"/>
        <v>84</v>
      </c>
      <c r="W434" s="176">
        <f t="shared" si="474"/>
        <v>48</v>
      </c>
      <c r="X434" s="176">
        <f t="shared" si="474"/>
        <v>31</v>
      </c>
      <c r="Y434" s="176">
        <f t="shared" si="474"/>
        <v>68</v>
      </c>
      <c r="Z434" s="176">
        <f t="shared" si="474"/>
        <v>116</v>
      </c>
      <c r="AA434" s="176">
        <f t="shared" si="474"/>
        <v>87</v>
      </c>
      <c r="AB434" s="176">
        <f t="shared" si="474"/>
        <v>62</v>
      </c>
      <c r="AC434" s="176">
        <f t="shared" si="474"/>
        <v>116</v>
      </c>
      <c r="AD434" s="176">
        <f t="shared" si="474"/>
        <v>140</v>
      </c>
      <c r="AE434" s="176">
        <f t="shared" si="474"/>
        <v>126</v>
      </c>
      <c r="AF434" s="176">
        <f t="shared" si="474"/>
        <v>98</v>
      </c>
      <c r="AG434" s="176">
        <f t="shared" si="474"/>
        <v>114</v>
      </c>
      <c r="AH434" s="176">
        <f t="shared" si="474"/>
        <v>134</v>
      </c>
      <c r="AI434" s="176">
        <f t="shared" si="474"/>
        <v>101</v>
      </c>
      <c r="AJ434" s="176">
        <f t="shared" si="474"/>
        <v>163</v>
      </c>
      <c r="AK434" s="176">
        <f t="shared" si="474"/>
        <v>169</v>
      </c>
      <c r="AL434" s="176" t="str">
        <f t="shared" si="474"/>
        <v/>
      </c>
      <c r="AM434" s="176" t="str">
        <f t="shared" si="474"/>
        <v/>
      </c>
      <c r="AN434" s="176" t="str">
        <f t="shared" si="474"/>
        <v/>
      </c>
      <c r="AO434" s="176" t="str">
        <f t="shared" si="474"/>
        <v/>
      </c>
      <c r="AP434" s="176" t="str">
        <f t="shared" si="474"/>
        <v/>
      </c>
      <c r="AQ434" s="170"/>
      <c r="AR434" s="170"/>
    </row>
    <row r="435" ht="12.75" customHeight="1">
      <c r="A435" s="170"/>
      <c r="B435" s="170"/>
      <c r="C435" s="140" t="str">
        <f t="shared" ref="C435:D435" si="475">C242</f>
        <v>Brighton</v>
      </c>
      <c r="D435" s="140" t="str">
        <f t="shared" si="475"/>
        <v>Man City</v>
      </c>
      <c r="E435" s="176">
        <f t="shared" ref="E435:AP435" si="476">IFERROR(RANK(E242,E$196:E$385,0)+COUNTIF(E$196:E242,E242)-1,"")</f>
        <v>20</v>
      </c>
      <c r="F435" s="176">
        <f t="shared" si="476"/>
        <v>41</v>
      </c>
      <c r="G435" s="176">
        <f t="shared" si="476"/>
        <v>17</v>
      </c>
      <c r="H435" s="176">
        <f t="shared" si="476"/>
        <v>24</v>
      </c>
      <c r="I435" s="176">
        <f t="shared" si="476"/>
        <v>62</v>
      </c>
      <c r="J435" s="176">
        <f t="shared" si="476"/>
        <v>95</v>
      </c>
      <c r="K435" s="176">
        <f t="shared" si="476"/>
        <v>105</v>
      </c>
      <c r="L435" s="176">
        <f t="shared" si="476"/>
        <v>65</v>
      </c>
      <c r="M435" s="176">
        <f t="shared" si="476"/>
        <v>107</v>
      </c>
      <c r="N435" s="176">
        <f t="shared" si="476"/>
        <v>72</v>
      </c>
      <c r="O435" s="176">
        <f t="shared" si="476"/>
        <v>113</v>
      </c>
      <c r="P435" s="176">
        <f t="shared" si="476"/>
        <v>93</v>
      </c>
      <c r="Q435" s="176">
        <f t="shared" si="476"/>
        <v>60</v>
      </c>
      <c r="R435" s="176">
        <f t="shared" si="476"/>
        <v>108</v>
      </c>
      <c r="S435" s="176">
        <f t="shared" si="476"/>
        <v>72</v>
      </c>
      <c r="T435" s="176">
        <f t="shared" si="476"/>
        <v>93</v>
      </c>
      <c r="U435" s="176">
        <f t="shared" si="476"/>
        <v>31</v>
      </c>
      <c r="V435" s="176">
        <f t="shared" si="476"/>
        <v>93</v>
      </c>
      <c r="W435" s="176">
        <f t="shared" si="476"/>
        <v>117</v>
      </c>
      <c r="X435" s="176">
        <f t="shared" si="476"/>
        <v>107</v>
      </c>
      <c r="Y435" s="176">
        <f t="shared" si="476"/>
        <v>169</v>
      </c>
      <c r="Z435" s="176">
        <f t="shared" si="476"/>
        <v>186</v>
      </c>
      <c r="AA435" s="176">
        <f t="shared" si="476"/>
        <v>138</v>
      </c>
      <c r="AB435" s="176">
        <f t="shared" si="476"/>
        <v>98</v>
      </c>
      <c r="AC435" s="176">
        <f t="shared" si="476"/>
        <v>52</v>
      </c>
      <c r="AD435" s="176">
        <f t="shared" si="476"/>
        <v>70</v>
      </c>
      <c r="AE435" s="176">
        <f t="shared" si="476"/>
        <v>33</v>
      </c>
      <c r="AF435" s="176">
        <f t="shared" si="476"/>
        <v>8</v>
      </c>
      <c r="AG435" s="176">
        <f t="shared" si="476"/>
        <v>47</v>
      </c>
      <c r="AH435" s="176">
        <f t="shared" si="476"/>
        <v>75</v>
      </c>
      <c r="AI435" s="176">
        <f t="shared" si="476"/>
        <v>97</v>
      </c>
      <c r="AJ435" s="176">
        <f t="shared" si="476"/>
        <v>36</v>
      </c>
      <c r="AK435" s="176">
        <f t="shared" si="476"/>
        <v>83</v>
      </c>
      <c r="AL435" s="176" t="str">
        <f t="shared" si="476"/>
        <v/>
      </c>
      <c r="AM435" s="176" t="str">
        <f t="shared" si="476"/>
        <v/>
      </c>
      <c r="AN435" s="176" t="str">
        <f t="shared" si="476"/>
        <v/>
      </c>
      <c r="AO435" s="176" t="str">
        <f t="shared" si="476"/>
        <v/>
      </c>
      <c r="AP435" s="176" t="str">
        <f t="shared" si="476"/>
        <v/>
      </c>
      <c r="AQ435" s="170"/>
      <c r="AR435" s="170"/>
    </row>
    <row r="436" ht="12.75" customHeight="1">
      <c r="A436" s="170"/>
      <c r="B436" s="170"/>
      <c r="C436" s="140" t="str">
        <f t="shared" ref="C436:D436" si="477">C243</f>
        <v>Brighton</v>
      </c>
      <c r="D436" s="140" t="str">
        <f t="shared" si="477"/>
        <v>Man Utd</v>
      </c>
      <c r="E436" s="176">
        <f t="shared" ref="E436:AP436" si="478">IFERROR(RANK(E243,E$196:E$385,0)+COUNTIF(E$196:E243,E243)-1,"")</f>
        <v>92</v>
      </c>
      <c r="F436" s="176">
        <f t="shared" si="478"/>
        <v>143</v>
      </c>
      <c r="G436" s="176">
        <f t="shared" si="478"/>
        <v>65</v>
      </c>
      <c r="H436" s="176">
        <f t="shared" si="478"/>
        <v>73</v>
      </c>
      <c r="I436" s="176">
        <f t="shared" si="478"/>
        <v>82</v>
      </c>
      <c r="J436" s="176">
        <f t="shared" si="478"/>
        <v>75</v>
      </c>
      <c r="K436" s="176">
        <f t="shared" si="478"/>
        <v>102</v>
      </c>
      <c r="L436" s="176">
        <f t="shared" si="478"/>
        <v>44</v>
      </c>
      <c r="M436" s="176">
        <f t="shared" si="478"/>
        <v>114</v>
      </c>
      <c r="N436" s="176">
        <f t="shared" si="478"/>
        <v>64</v>
      </c>
      <c r="O436" s="176">
        <f t="shared" si="478"/>
        <v>50</v>
      </c>
      <c r="P436" s="176">
        <f t="shared" si="478"/>
        <v>86</v>
      </c>
      <c r="Q436" s="176">
        <f t="shared" si="478"/>
        <v>50</v>
      </c>
      <c r="R436" s="176">
        <f t="shared" si="478"/>
        <v>85</v>
      </c>
      <c r="S436" s="176">
        <f t="shared" si="478"/>
        <v>35</v>
      </c>
      <c r="T436" s="176">
        <f t="shared" si="478"/>
        <v>50</v>
      </c>
      <c r="U436" s="176">
        <f t="shared" si="478"/>
        <v>116</v>
      </c>
      <c r="V436" s="176">
        <f t="shared" si="478"/>
        <v>66</v>
      </c>
      <c r="W436" s="176">
        <f t="shared" si="478"/>
        <v>93</v>
      </c>
      <c r="X436" s="176">
        <f t="shared" si="478"/>
        <v>94</v>
      </c>
      <c r="Y436" s="176">
        <f t="shared" si="478"/>
        <v>145</v>
      </c>
      <c r="Z436" s="176">
        <f t="shared" si="478"/>
        <v>131</v>
      </c>
      <c r="AA436" s="176">
        <f t="shared" si="478"/>
        <v>143</v>
      </c>
      <c r="AB436" s="176">
        <f t="shared" si="478"/>
        <v>125</v>
      </c>
      <c r="AC436" s="176">
        <f t="shared" si="478"/>
        <v>109</v>
      </c>
      <c r="AD436" s="176">
        <f t="shared" si="478"/>
        <v>131</v>
      </c>
      <c r="AE436" s="176">
        <f t="shared" si="478"/>
        <v>80</v>
      </c>
      <c r="AF436" s="176">
        <f t="shared" si="478"/>
        <v>103</v>
      </c>
      <c r="AG436" s="176">
        <f t="shared" si="478"/>
        <v>22</v>
      </c>
      <c r="AH436" s="176">
        <f t="shared" si="478"/>
        <v>35</v>
      </c>
      <c r="AI436" s="176">
        <f t="shared" si="478"/>
        <v>24</v>
      </c>
      <c r="AJ436" s="176">
        <f t="shared" si="478"/>
        <v>39</v>
      </c>
      <c r="AK436" s="176">
        <f t="shared" si="478"/>
        <v>76</v>
      </c>
      <c r="AL436" s="176" t="str">
        <f t="shared" si="478"/>
        <v/>
      </c>
      <c r="AM436" s="176" t="str">
        <f t="shared" si="478"/>
        <v/>
      </c>
      <c r="AN436" s="176" t="str">
        <f t="shared" si="478"/>
        <v/>
      </c>
      <c r="AO436" s="176" t="str">
        <f t="shared" si="478"/>
        <v/>
      </c>
      <c r="AP436" s="176" t="str">
        <f t="shared" si="478"/>
        <v/>
      </c>
      <c r="AQ436" s="170"/>
      <c r="AR436" s="170"/>
    </row>
    <row r="437" ht="12.75" customHeight="1">
      <c r="A437" s="170"/>
      <c r="B437" s="170"/>
      <c r="C437" s="140" t="str">
        <f t="shared" ref="C437:D437" si="479">C244</f>
        <v>Brighton</v>
      </c>
      <c r="D437" s="140" t="str">
        <f t="shared" si="479"/>
        <v>Newcastle</v>
      </c>
      <c r="E437" s="176">
        <f t="shared" ref="E437:AP437" si="480">IFERROR(RANK(E244,E$196:E$385,0)+COUNTIF(E$196:E244,E244)-1,"")</f>
        <v>122</v>
      </c>
      <c r="F437" s="176">
        <f t="shared" si="480"/>
        <v>78</v>
      </c>
      <c r="G437" s="176">
        <f t="shared" si="480"/>
        <v>20</v>
      </c>
      <c r="H437" s="176">
        <f t="shared" si="480"/>
        <v>5</v>
      </c>
      <c r="I437" s="176">
        <f t="shared" si="480"/>
        <v>21</v>
      </c>
      <c r="J437" s="176">
        <f t="shared" si="480"/>
        <v>14</v>
      </c>
      <c r="K437" s="176">
        <f t="shared" si="480"/>
        <v>8</v>
      </c>
      <c r="L437" s="176">
        <f t="shared" si="480"/>
        <v>12</v>
      </c>
      <c r="M437" s="176">
        <f t="shared" si="480"/>
        <v>17</v>
      </c>
      <c r="N437" s="176">
        <f t="shared" si="480"/>
        <v>20</v>
      </c>
      <c r="O437" s="176">
        <f t="shared" si="480"/>
        <v>26</v>
      </c>
      <c r="P437" s="176">
        <f t="shared" si="480"/>
        <v>48</v>
      </c>
      <c r="Q437" s="176">
        <f t="shared" si="480"/>
        <v>14</v>
      </c>
      <c r="R437" s="176">
        <f t="shared" si="480"/>
        <v>48</v>
      </c>
      <c r="S437" s="176">
        <f t="shared" si="480"/>
        <v>85</v>
      </c>
      <c r="T437" s="176">
        <f t="shared" si="480"/>
        <v>96</v>
      </c>
      <c r="U437" s="176">
        <f t="shared" si="480"/>
        <v>65</v>
      </c>
      <c r="V437" s="176">
        <f t="shared" si="480"/>
        <v>37</v>
      </c>
      <c r="W437" s="176">
        <f t="shared" si="480"/>
        <v>106</v>
      </c>
      <c r="X437" s="176">
        <f t="shared" si="480"/>
        <v>87</v>
      </c>
      <c r="Y437" s="176">
        <f t="shared" si="480"/>
        <v>134</v>
      </c>
      <c r="Z437" s="176">
        <f t="shared" si="480"/>
        <v>90</v>
      </c>
      <c r="AA437" s="176">
        <f t="shared" si="480"/>
        <v>129</v>
      </c>
      <c r="AB437" s="176">
        <f t="shared" si="480"/>
        <v>114</v>
      </c>
      <c r="AC437" s="176">
        <f t="shared" si="480"/>
        <v>53</v>
      </c>
      <c r="AD437" s="176">
        <f t="shared" si="480"/>
        <v>69</v>
      </c>
      <c r="AE437" s="176">
        <f t="shared" si="480"/>
        <v>58</v>
      </c>
      <c r="AF437" s="176">
        <f t="shared" si="480"/>
        <v>99</v>
      </c>
      <c r="AG437" s="176">
        <f t="shared" si="480"/>
        <v>38</v>
      </c>
      <c r="AH437" s="176">
        <f t="shared" si="480"/>
        <v>52</v>
      </c>
      <c r="AI437" s="176">
        <f t="shared" si="480"/>
        <v>92</v>
      </c>
      <c r="AJ437" s="176">
        <f t="shared" si="480"/>
        <v>101</v>
      </c>
      <c r="AK437" s="176">
        <f t="shared" si="480"/>
        <v>126</v>
      </c>
      <c r="AL437" s="176" t="str">
        <f t="shared" si="480"/>
        <v/>
      </c>
      <c r="AM437" s="176" t="str">
        <f t="shared" si="480"/>
        <v/>
      </c>
      <c r="AN437" s="176" t="str">
        <f t="shared" si="480"/>
        <v/>
      </c>
      <c r="AO437" s="176" t="str">
        <f t="shared" si="480"/>
        <v/>
      </c>
      <c r="AP437" s="176" t="str">
        <f t="shared" si="480"/>
        <v/>
      </c>
      <c r="AQ437" s="170"/>
      <c r="AR437" s="170"/>
    </row>
    <row r="438" ht="12.75" customHeight="1">
      <c r="A438" s="170"/>
      <c r="B438" s="170"/>
      <c r="C438" s="140" t="str">
        <f t="shared" ref="C438:D438" si="481">C245</f>
        <v>Brighton</v>
      </c>
      <c r="D438" s="140" t="str">
        <f t="shared" si="481"/>
        <v>Southampton</v>
      </c>
      <c r="E438" s="176">
        <f t="shared" ref="E438:AP438" si="482">IFERROR(RANK(E245,E$196:E$385,0)+COUNTIF(E$196:E245,E245)-1,"")</f>
        <v>99</v>
      </c>
      <c r="F438" s="176">
        <f t="shared" si="482"/>
        <v>107</v>
      </c>
      <c r="G438" s="176">
        <f t="shared" si="482"/>
        <v>26</v>
      </c>
      <c r="H438" s="176">
        <f t="shared" si="482"/>
        <v>41</v>
      </c>
      <c r="I438" s="176">
        <f t="shared" si="482"/>
        <v>85</v>
      </c>
      <c r="J438" s="176">
        <f t="shared" si="482"/>
        <v>114</v>
      </c>
      <c r="K438" s="176">
        <f t="shared" si="482"/>
        <v>57</v>
      </c>
      <c r="L438" s="176">
        <f t="shared" si="482"/>
        <v>21</v>
      </c>
      <c r="M438" s="176">
        <f t="shared" si="482"/>
        <v>91</v>
      </c>
      <c r="N438" s="176">
        <f t="shared" si="482"/>
        <v>100</v>
      </c>
      <c r="O438" s="176">
        <f t="shared" si="482"/>
        <v>118</v>
      </c>
      <c r="P438" s="176">
        <f t="shared" si="482"/>
        <v>80</v>
      </c>
      <c r="Q438" s="176">
        <f t="shared" si="482"/>
        <v>102</v>
      </c>
      <c r="R438" s="176">
        <f t="shared" si="482"/>
        <v>77</v>
      </c>
      <c r="S438" s="176">
        <f t="shared" si="482"/>
        <v>29</v>
      </c>
      <c r="T438" s="176">
        <f t="shared" si="482"/>
        <v>33</v>
      </c>
      <c r="U438" s="176">
        <f t="shared" si="482"/>
        <v>21</v>
      </c>
      <c r="V438" s="176">
        <f t="shared" si="482"/>
        <v>17</v>
      </c>
      <c r="W438" s="176">
        <f t="shared" si="482"/>
        <v>20</v>
      </c>
      <c r="X438" s="176">
        <f t="shared" si="482"/>
        <v>36</v>
      </c>
      <c r="Y438" s="176">
        <f t="shared" si="482"/>
        <v>93</v>
      </c>
      <c r="Z438" s="176">
        <f t="shared" si="482"/>
        <v>112</v>
      </c>
      <c r="AA438" s="176">
        <f t="shared" si="482"/>
        <v>63</v>
      </c>
      <c r="AB438" s="176">
        <f t="shared" si="482"/>
        <v>81</v>
      </c>
      <c r="AC438" s="176">
        <f t="shared" si="482"/>
        <v>74</v>
      </c>
      <c r="AD438" s="176">
        <f t="shared" si="482"/>
        <v>87</v>
      </c>
      <c r="AE438" s="176">
        <f t="shared" si="482"/>
        <v>76</v>
      </c>
      <c r="AF438" s="176">
        <f t="shared" si="482"/>
        <v>45</v>
      </c>
      <c r="AG438" s="176">
        <f t="shared" si="482"/>
        <v>91</v>
      </c>
      <c r="AH438" s="176">
        <f t="shared" si="482"/>
        <v>122</v>
      </c>
      <c r="AI438" s="176">
        <f t="shared" si="482"/>
        <v>93</v>
      </c>
      <c r="AJ438" s="176">
        <f t="shared" si="482"/>
        <v>123</v>
      </c>
      <c r="AK438" s="176">
        <f t="shared" si="482"/>
        <v>104</v>
      </c>
      <c r="AL438" s="176" t="str">
        <f t="shared" si="482"/>
        <v/>
      </c>
      <c r="AM438" s="176" t="str">
        <f t="shared" si="482"/>
        <v/>
      </c>
      <c r="AN438" s="176" t="str">
        <f t="shared" si="482"/>
        <v/>
      </c>
      <c r="AO438" s="176" t="str">
        <f t="shared" si="482"/>
        <v/>
      </c>
      <c r="AP438" s="176" t="str">
        <f t="shared" si="482"/>
        <v/>
      </c>
      <c r="AQ438" s="170"/>
      <c r="AR438" s="170"/>
    </row>
    <row r="439" ht="12.75" customHeight="1">
      <c r="A439" s="170"/>
      <c r="B439" s="170"/>
      <c r="C439" s="140" t="str">
        <f t="shared" ref="C439:D439" si="483">C246</f>
        <v>Brighton</v>
      </c>
      <c r="D439" s="140" t="str">
        <f t="shared" si="483"/>
        <v>Tottenham</v>
      </c>
      <c r="E439" s="176">
        <f t="shared" ref="E439:AP439" si="484">IFERROR(RANK(E246,E$196:E$385,0)+COUNTIF(E$196:E246,E246)-1,"")</f>
        <v>147</v>
      </c>
      <c r="F439" s="176">
        <f t="shared" si="484"/>
        <v>157</v>
      </c>
      <c r="G439" s="176">
        <f t="shared" si="484"/>
        <v>147</v>
      </c>
      <c r="H439" s="176">
        <f t="shared" si="484"/>
        <v>54</v>
      </c>
      <c r="I439" s="176">
        <f t="shared" si="484"/>
        <v>126</v>
      </c>
      <c r="J439" s="176">
        <f t="shared" si="484"/>
        <v>108</v>
      </c>
      <c r="K439" s="176">
        <f t="shared" si="484"/>
        <v>104</v>
      </c>
      <c r="L439" s="176">
        <f t="shared" si="484"/>
        <v>43</v>
      </c>
      <c r="M439" s="176">
        <f t="shared" si="484"/>
        <v>118</v>
      </c>
      <c r="N439" s="176">
        <f t="shared" si="484"/>
        <v>105</v>
      </c>
      <c r="O439" s="176">
        <f t="shared" si="484"/>
        <v>123</v>
      </c>
      <c r="P439" s="176">
        <f t="shared" si="484"/>
        <v>173</v>
      </c>
      <c r="Q439" s="176">
        <f t="shared" si="484"/>
        <v>160</v>
      </c>
      <c r="R439" s="176">
        <f t="shared" si="484"/>
        <v>182</v>
      </c>
      <c r="S439" s="176">
        <f t="shared" si="484"/>
        <v>141</v>
      </c>
      <c r="T439" s="176">
        <f t="shared" si="484"/>
        <v>163</v>
      </c>
      <c r="U439" s="176">
        <f t="shared" si="484"/>
        <v>129</v>
      </c>
      <c r="V439" s="176">
        <f t="shared" si="484"/>
        <v>96</v>
      </c>
      <c r="W439" s="176">
        <f t="shared" si="484"/>
        <v>80</v>
      </c>
      <c r="X439" s="176">
        <f t="shared" si="484"/>
        <v>63</v>
      </c>
      <c r="Y439" s="176">
        <f t="shared" si="484"/>
        <v>66</v>
      </c>
      <c r="Z439" s="176">
        <f t="shared" si="484"/>
        <v>103</v>
      </c>
      <c r="AA439" s="176">
        <f t="shared" si="484"/>
        <v>145</v>
      </c>
      <c r="AB439" s="176">
        <f t="shared" si="484"/>
        <v>109</v>
      </c>
      <c r="AC439" s="176">
        <f t="shared" si="484"/>
        <v>130</v>
      </c>
      <c r="AD439" s="176">
        <f t="shared" si="484"/>
        <v>157</v>
      </c>
      <c r="AE439" s="176">
        <f t="shared" si="484"/>
        <v>170</v>
      </c>
      <c r="AF439" s="176">
        <f t="shared" si="484"/>
        <v>135</v>
      </c>
      <c r="AG439" s="176">
        <f t="shared" si="484"/>
        <v>77</v>
      </c>
      <c r="AH439" s="176">
        <f t="shared" si="484"/>
        <v>111</v>
      </c>
      <c r="AI439" s="176">
        <f t="shared" si="484"/>
        <v>18</v>
      </c>
      <c r="AJ439" s="176">
        <f t="shared" si="484"/>
        <v>18</v>
      </c>
      <c r="AK439" s="176">
        <f t="shared" si="484"/>
        <v>19</v>
      </c>
      <c r="AL439" s="176" t="str">
        <f t="shared" si="484"/>
        <v/>
      </c>
      <c r="AM439" s="176" t="str">
        <f t="shared" si="484"/>
        <v/>
      </c>
      <c r="AN439" s="176" t="str">
        <f t="shared" si="484"/>
        <v/>
      </c>
      <c r="AO439" s="176" t="str">
        <f t="shared" si="484"/>
        <v/>
      </c>
      <c r="AP439" s="176" t="str">
        <f t="shared" si="484"/>
        <v/>
      </c>
      <c r="AQ439" s="170"/>
      <c r="AR439" s="170"/>
    </row>
    <row r="440" ht="12.75" customHeight="1">
      <c r="A440" s="170"/>
      <c r="B440" s="170"/>
      <c r="C440" s="140" t="str">
        <f t="shared" ref="C440:D440" si="485">C247</f>
        <v>Brighton</v>
      </c>
      <c r="D440" s="140" t="str">
        <f t="shared" si="485"/>
        <v>Watford</v>
      </c>
      <c r="E440" s="176">
        <f t="shared" ref="E440:AP440" si="486">IFERROR(RANK(E247,E$196:E$385,0)+COUNTIF(E$196:E247,E247)-1,"")</f>
        <v>156</v>
      </c>
      <c r="F440" s="176">
        <f t="shared" si="486"/>
        <v>172</v>
      </c>
      <c r="G440" s="176">
        <f t="shared" si="486"/>
        <v>82</v>
      </c>
      <c r="H440" s="176">
        <f t="shared" si="486"/>
        <v>79</v>
      </c>
      <c r="I440" s="176">
        <f t="shared" si="486"/>
        <v>110</v>
      </c>
      <c r="J440" s="176">
        <f t="shared" si="486"/>
        <v>117</v>
      </c>
      <c r="K440" s="176">
        <f t="shared" si="486"/>
        <v>132</v>
      </c>
      <c r="L440" s="176">
        <f t="shared" si="486"/>
        <v>41</v>
      </c>
      <c r="M440" s="176">
        <f t="shared" si="486"/>
        <v>112</v>
      </c>
      <c r="N440" s="176">
        <f t="shared" si="486"/>
        <v>120</v>
      </c>
      <c r="O440" s="176">
        <f t="shared" si="486"/>
        <v>164</v>
      </c>
      <c r="P440" s="176">
        <f t="shared" si="486"/>
        <v>154</v>
      </c>
      <c r="Q440" s="176">
        <f t="shared" si="486"/>
        <v>127</v>
      </c>
      <c r="R440" s="176">
        <f t="shared" si="486"/>
        <v>168</v>
      </c>
      <c r="S440" s="176">
        <f t="shared" si="486"/>
        <v>101</v>
      </c>
      <c r="T440" s="176">
        <f t="shared" si="486"/>
        <v>83</v>
      </c>
      <c r="U440" s="176">
        <f t="shared" si="486"/>
        <v>59</v>
      </c>
      <c r="V440" s="176">
        <f t="shared" si="486"/>
        <v>100</v>
      </c>
      <c r="W440" s="176">
        <f t="shared" si="486"/>
        <v>127</v>
      </c>
      <c r="X440" s="176">
        <f t="shared" si="486"/>
        <v>121</v>
      </c>
      <c r="Y440" s="176">
        <f t="shared" si="486"/>
        <v>120</v>
      </c>
      <c r="Z440" s="176">
        <f t="shared" si="486"/>
        <v>137</v>
      </c>
      <c r="AA440" s="176">
        <f t="shared" si="486"/>
        <v>168</v>
      </c>
      <c r="AB440" s="176">
        <f t="shared" si="486"/>
        <v>88</v>
      </c>
      <c r="AC440" s="176">
        <f t="shared" si="486"/>
        <v>73</v>
      </c>
      <c r="AD440" s="176">
        <f t="shared" si="486"/>
        <v>91</v>
      </c>
      <c r="AE440" s="176">
        <f t="shared" si="486"/>
        <v>109</v>
      </c>
      <c r="AF440" s="176">
        <f t="shared" si="486"/>
        <v>58</v>
      </c>
      <c r="AG440" s="176">
        <f t="shared" si="486"/>
        <v>16</v>
      </c>
      <c r="AH440" s="176">
        <f t="shared" si="486"/>
        <v>63</v>
      </c>
      <c r="AI440" s="176">
        <f t="shared" si="486"/>
        <v>41</v>
      </c>
      <c r="AJ440" s="176">
        <f t="shared" si="486"/>
        <v>105</v>
      </c>
      <c r="AK440" s="176">
        <f t="shared" si="486"/>
        <v>46</v>
      </c>
      <c r="AL440" s="176" t="str">
        <f t="shared" si="486"/>
        <v/>
      </c>
      <c r="AM440" s="176" t="str">
        <f t="shared" si="486"/>
        <v/>
      </c>
      <c r="AN440" s="176" t="str">
        <f t="shared" si="486"/>
        <v/>
      </c>
      <c r="AO440" s="176" t="str">
        <f t="shared" si="486"/>
        <v/>
      </c>
      <c r="AP440" s="176" t="str">
        <f t="shared" si="486"/>
        <v/>
      </c>
      <c r="AQ440" s="170"/>
      <c r="AR440" s="170"/>
    </row>
    <row r="441" ht="12.75" customHeight="1">
      <c r="A441" s="170"/>
      <c r="B441" s="170"/>
      <c r="C441" s="140" t="str">
        <f t="shared" ref="C441:D441" si="487">C248</f>
        <v>Brighton</v>
      </c>
      <c r="D441" s="140" t="str">
        <f t="shared" si="487"/>
        <v>West Ham</v>
      </c>
      <c r="E441" s="176">
        <f t="shared" ref="E441:AP441" si="488">IFERROR(RANK(E248,E$196:E$385,0)+COUNTIF(E$196:E248,E248)-1,"")</f>
        <v>158</v>
      </c>
      <c r="F441" s="176">
        <f t="shared" si="488"/>
        <v>178</v>
      </c>
      <c r="G441" s="176">
        <f t="shared" si="488"/>
        <v>149</v>
      </c>
      <c r="H441" s="176">
        <f t="shared" si="488"/>
        <v>153</v>
      </c>
      <c r="I441" s="176">
        <f t="shared" si="488"/>
        <v>182</v>
      </c>
      <c r="J441" s="176">
        <f t="shared" si="488"/>
        <v>186</v>
      </c>
      <c r="K441" s="176">
        <f t="shared" si="488"/>
        <v>187</v>
      </c>
      <c r="L441" s="176">
        <f t="shared" si="488"/>
        <v>116</v>
      </c>
      <c r="M441" s="176">
        <f t="shared" si="488"/>
        <v>172</v>
      </c>
      <c r="N441" s="176">
        <f t="shared" si="488"/>
        <v>142</v>
      </c>
      <c r="O441" s="176">
        <f t="shared" si="488"/>
        <v>139</v>
      </c>
      <c r="P441" s="176">
        <f t="shared" si="488"/>
        <v>128</v>
      </c>
      <c r="Q441" s="176">
        <f t="shared" si="488"/>
        <v>77</v>
      </c>
      <c r="R441" s="176">
        <f t="shared" si="488"/>
        <v>117</v>
      </c>
      <c r="S441" s="176">
        <f t="shared" si="488"/>
        <v>58</v>
      </c>
      <c r="T441" s="176">
        <f t="shared" si="488"/>
        <v>55</v>
      </c>
      <c r="U441" s="176">
        <f t="shared" si="488"/>
        <v>47</v>
      </c>
      <c r="V441" s="176">
        <f t="shared" si="488"/>
        <v>33</v>
      </c>
      <c r="W441" s="176">
        <f t="shared" si="488"/>
        <v>58</v>
      </c>
      <c r="X441" s="176">
        <f t="shared" si="488"/>
        <v>37</v>
      </c>
      <c r="Y441" s="176">
        <f t="shared" si="488"/>
        <v>104</v>
      </c>
      <c r="Z441" s="176">
        <f t="shared" si="488"/>
        <v>49</v>
      </c>
      <c r="AA441" s="176">
        <f t="shared" si="488"/>
        <v>96</v>
      </c>
      <c r="AB441" s="176">
        <f t="shared" si="488"/>
        <v>86</v>
      </c>
      <c r="AC441" s="176">
        <f t="shared" si="488"/>
        <v>81</v>
      </c>
      <c r="AD441" s="176">
        <f t="shared" si="488"/>
        <v>80</v>
      </c>
      <c r="AE441" s="176">
        <f t="shared" si="488"/>
        <v>40</v>
      </c>
      <c r="AF441" s="176">
        <f t="shared" si="488"/>
        <v>152</v>
      </c>
      <c r="AG441" s="176">
        <f t="shared" si="488"/>
        <v>121</v>
      </c>
      <c r="AH441" s="176">
        <f t="shared" si="488"/>
        <v>80</v>
      </c>
      <c r="AI441" s="176">
        <f t="shared" si="488"/>
        <v>55</v>
      </c>
      <c r="AJ441" s="176">
        <f t="shared" si="488"/>
        <v>71</v>
      </c>
      <c r="AK441" s="176">
        <f t="shared" si="488"/>
        <v>113</v>
      </c>
      <c r="AL441" s="176" t="str">
        <f t="shared" si="488"/>
        <v/>
      </c>
      <c r="AM441" s="176" t="str">
        <f t="shared" si="488"/>
        <v/>
      </c>
      <c r="AN441" s="176" t="str">
        <f t="shared" si="488"/>
        <v/>
      </c>
      <c r="AO441" s="176" t="str">
        <f t="shared" si="488"/>
        <v/>
      </c>
      <c r="AP441" s="176" t="str">
        <f t="shared" si="488"/>
        <v/>
      </c>
      <c r="AQ441" s="170"/>
      <c r="AR441" s="170"/>
    </row>
    <row r="442" ht="12.75" customHeight="1">
      <c r="A442" s="170"/>
      <c r="B442" s="170"/>
      <c r="C442" s="140" t="str">
        <f t="shared" ref="C442:D442" si="489">C249</f>
        <v>Brighton</v>
      </c>
      <c r="D442" s="140" t="str">
        <f t="shared" si="489"/>
        <v>Wolves</v>
      </c>
      <c r="E442" s="176">
        <f t="shared" ref="E442:AP442" si="490">IFERROR(RANK(E249,E$196:E$385,0)+COUNTIF(E$196:E249,E249)-1,"")</f>
        <v>188</v>
      </c>
      <c r="F442" s="176">
        <f t="shared" si="490"/>
        <v>187</v>
      </c>
      <c r="G442" s="176">
        <f t="shared" si="490"/>
        <v>139</v>
      </c>
      <c r="H442" s="176">
        <f t="shared" si="490"/>
        <v>35</v>
      </c>
      <c r="I442" s="176">
        <f t="shared" si="490"/>
        <v>89</v>
      </c>
      <c r="J442" s="176">
        <f t="shared" si="490"/>
        <v>104</v>
      </c>
      <c r="K442" s="176">
        <f t="shared" si="490"/>
        <v>83</v>
      </c>
      <c r="L442" s="176">
        <f t="shared" si="490"/>
        <v>46</v>
      </c>
      <c r="M442" s="176">
        <f t="shared" si="490"/>
        <v>125</v>
      </c>
      <c r="N442" s="176">
        <f t="shared" si="490"/>
        <v>149</v>
      </c>
      <c r="O442" s="176">
        <f t="shared" si="490"/>
        <v>180</v>
      </c>
      <c r="P442" s="176">
        <f t="shared" si="490"/>
        <v>174</v>
      </c>
      <c r="Q442" s="176">
        <f t="shared" si="490"/>
        <v>152</v>
      </c>
      <c r="R442" s="176">
        <f t="shared" si="490"/>
        <v>178</v>
      </c>
      <c r="S442" s="176">
        <f t="shared" si="490"/>
        <v>130</v>
      </c>
      <c r="T442" s="176">
        <f t="shared" si="490"/>
        <v>135</v>
      </c>
      <c r="U442" s="176">
        <f t="shared" si="490"/>
        <v>62</v>
      </c>
      <c r="V442" s="176">
        <f t="shared" si="490"/>
        <v>27</v>
      </c>
      <c r="W442" s="176">
        <f t="shared" si="490"/>
        <v>11</v>
      </c>
      <c r="X442" s="176">
        <f t="shared" si="490"/>
        <v>4</v>
      </c>
      <c r="Y442" s="176">
        <f t="shared" si="490"/>
        <v>14</v>
      </c>
      <c r="Z442" s="176">
        <f t="shared" si="490"/>
        <v>9</v>
      </c>
      <c r="AA442" s="176">
        <f t="shared" si="490"/>
        <v>10</v>
      </c>
      <c r="AB442" s="176">
        <f t="shared" si="490"/>
        <v>21</v>
      </c>
      <c r="AC442" s="176">
        <f t="shared" si="490"/>
        <v>92</v>
      </c>
      <c r="AD442" s="176">
        <f t="shared" si="490"/>
        <v>102</v>
      </c>
      <c r="AE442" s="176">
        <f t="shared" si="490"/>
        <v>87</v>
      </c>
      <c r="AF442" s="176">
        <f t="shared" si="490"/>
        <v>163</v>
      </c>
      <c r="AG442" s="176">
        <f t="shared" si="490"/>
        <v>141</v>
      </c>
      <c r="AH442" s="176">
        <f t="shared" si="490"/>
        <v>156</v>
      </c>
      <c r="AI442" s="176">
        <f t="shared" si="490"/>
        <v>148</v>
      </c>
      <c r="AJ442" s="176">
        <f t="shared" si="490"/>
        <v>95</v>
      </c>
      <c r="AK442" s="176">
        <f t="shared" si="490"/>
        <v>178</v>
      </c>
      <c r="AL442" s="176" t="str">
        <f t="shared" si="490"/>
        <v/>
      </c>
      <c r="AM442" s="176" t="str">
        <f t="shared" si="490"/>
        <v/>
      </c>
      <c r="AN442" s="176" t="str">
        <f t="shared" si="490"/>
        <v/>
      </c>
      <c r="AO442" s="176" t="str">
        <f t="shared" si="490"/>
        <v/>
      </c>
      <c r="AP442" s="176" t="str">
        <f t="shared" si="490"/>
        <v/>
      </c>
      <c r="AQ442" s="170"/>
      <c r="AR442" s="170"/>
    </row>
    <row r="443" ht="12.75" customHeight="1">
      <c r="A443" s="170"/>
      <c r="B443" s="170"/>
      <c r="C443" s="140" t="str">
        <f t="shared" ref="C443:D443" si="491">C250</f>
        <v>Burnley</v>
      </c>
      <c r="D443" s="140" t="str">
        <f t="shared" si="491"/>
        <v>Cardiff</v>
      </c>
      <c r="E443" s="176">
        <f t="shared" ref="E443:AP443" si="492">IFERROR(RANK(E250,E$196:E$385,0)+COUNTIF(E$196:E250,E250)-1,"")</f>
        <v>85</v>
      </c>
      <c r="F443" s="176">
        <f t="shared" si="492"/>
        <v>109</v>
      </c>
      <c r="G443" s="176">
        <f t="shared" si="492"/>
        <v>115</v>
      </c>
      <c r="H443" s="176">
        <f t="shared" si="492"/>
        <v>45</v>
      </c>
      <c r="I443" s="176">
        <f t="shared" si="492"/>
        <v>104</v>
      </c>
      <c r="J443" s="176">
        <f t="shared" si="492"/>
        <v>45</v>
      </c>
      <c r="K443" s="176">
        <f t="shared" si="492"/>
        <v>59</v>
      </c>
      <c r="L443" s="176">
        <f t="shared" si="492"/>
        <v>37</v>
      </c>
      <c r="M443" s="176">
        <f t="shared" si="492"/>
        <v>73</v>
      </c>
      <c r="N443" s="176">
        <f t="shared" si="492"/>
        <v>110</v>
      </c>
      <c r="O443" s="176">
        <f t="shared" si="492"/>
        <v>65</v>
      </c>
      <c r="P443" s="176">
        <f t="shared" si="492"/>
        <v>108</v>
      </c>
      <c r="Q443" s="176">
        <f t="shared" si="492"/>
        <v>164</v>
      </c>
      <c r="R443" s="176">
        <f t="shared" si="492"/>
        <v>127</v>
      </c>
      <c r="S443" s="176">
        <f t="shared" si="492"/>
        <v>48</v>
      </c>
      <c r="T443" s="176">
        <f t="shared" si="492"/>
        <v>52</v>
      </c>
      <c r="U443" s="176">
        <f t="shared" si="492"/>
        <v>24</v>
      </c>
      <c r="V443" s="176">
        <f t="shared" si="492"/>
        <v>24</v>
      </c>
      <c r="W443" s="176">
        <f t="shared" si="492"/>
        <v>31</v>
      </c>
      <c r="X443" s="176">
        <f t="shared" si="492"/>
        <v>40</v>
      </c>
      <c r="Y443" s="176">
        <f t="shared" si="492"/>
        <v>138</v>
      </c>
      <c r="Z443" s="176">
        <f t="shared" si="492"/>
        <v>88</v>
      </c>
      <c r="AA443" s="176">
        <f t="shared" si="492"/>
        <v>106</v>
      </c>
      <c r="AB443" s="176">
        <f t="shared" si="492"/>
        <v>121</v>
      </c>
      <c r="AC443" s="176">
        <f t="shared" si="492"/>
        <v>25</v>
      </c>
      <c r="AD443" s="176">
        <f t="shared" si="492"/>
        <v>6</v>
      </c>
      <c r="AE443" s="176">
        <f t="shared" si="492"/>
        <v>3</v>
      </c>
      <c r="AF443" s="176">
        <f t="shared" si="492"/>
        <v>5</v>
      </c>
      <c r="AG443" s="176">
        <f t="shared" si="492"/>
        <v>12</v>
      </c>
      <c r="AH443" s="176">
        <f t="shared" si="492"/>
        <v>13</v>
      </c>
      <c r="AI443" s="176">
        <f t="shared" si="492"/>
        <v>87</v>
      </c>
      <c r="AJ443" s="176">
        <f t="shared" si="492"/>
        <v>157</v>
      </c>
      <c r="AK443" s="176">
        <f t="shared" si="492"/>
        <v>128</v>
      </c>
      <c r="AL443" s="176" t="str">
        <f t="shared" si="492"/>
        <v/>
      </c>
      <c r="AM443" s="176" t="str">
        <f t="shared" si="492"/>
        <v/>
      </c>
      <c r="AN443" s="176" t="str">
        <f t="shared" si="492"/>
        <v/>
      </c>
      <c r="AO443" s="176" t="str">
        <f t="shared" si="492"/>
        <v/>
      </c>
      <c r="AP443" s="176" t="str">
        <f t="shared" si="492"/>
        <v/>
      </c>
      <c r="AQ443" s="170"/>
      <c r="AR443" s="170"/>
    </row>
    <row r="444" ht="12.75" customHeight="1">
      <c r="A444" s="170"/>
      <c r="B444" s="170"/>
      <c r="C444" s="140" t="str">
        <f t="shared" ref="C444:D444" si="493">C251</f>
        <v>Burnley</v>
      </c>
      <c r="D444" s="140" t="str">
        <f t="shared" si="493"/>
        <v>Chelsea</v>
      </c>
      <c r="E444" s="176">
        <f t="shared" ref="E444:AP444" si="494">IFERROR(RANK(E251,E$196:E$385,0)+COUNTIF(E$196:E251,E251)-1,"")</f>
        <v>101</v>
      </c>
      <c r="F444" s="176">
        <f t="shared" si="494"/>
        <v>85</v>
      </c>
      <c r="G444" s="176">
        <f t="shared" si="494"/>
        <v>91</v>
      </c>
      <c r="H444" s="176">
        <f t="shared" si="494"/>
        <v>125</v>
      </c>
      <c r="I444" s="176">
        <f t="shared" si="494"/>
        <v>167</v>
      </c>
      <c r="J444" s="176">
        <f t="shared" si="494"/>
        <v>171</v>
      </c>
      <c r="K444" s="176">
        <f t="shared" si="494"/>
        <v>152</v>
      </c>
      <c r="L444" s="176">
        <f t="shared" si="494"/>
        <v>141</v>
      </c>
      <c r="M444" s="176">
        <f t="shared" si="494"/>
        <v>110</v>
      </c>
      <c r="N444" s="176">
        <f t="shared" si="494"/>
        <v>75</v>
      </c>
      <c r="O444" s="176">
        <f t="shared" si="494"/>
        <v>43</v>
      </c>
      <c r="P444" s="176">
        <f t="shared" si="494"/>
        <v>49</v>
      </c>
      <c r="Q444" s="176">
        <f t="shared" si="494"/>
        <v>32</v>
      </c>
      <c r="R444" s="176">
        <f t="shared" si="494"/>
        <v>18</v>
      </c>
      <c r="S444" s="176">
        <f t="shared" si="494"/>
        <v>8</v>
      </c>
      <c r="T444" s="176">
        <f t="shared" si="494"/>
        <v>1</v>
      </c>
      <c r="U444" s="176">
        <f t="shared" si="494"/>
        <v>1</v>
      </c>
      <c r="V444" s="176">
        <f t="shared" si="494"/>
        <v>2</v>
      </c>
      <c r="W444" s="176">
        <f t="shared" si="494"/>
        <v>8</v>
      </c>
      <c r="X444" s="176">
        <f t="shared" si="494"/>
        <v>5</v>
      </c>
      <c r="Y444" s="176">
        <f t="shared" si="494"/>
        <v>55</v>
      </c>
      <c r="Z444" s="176">
        <f t="shared" si="494"/>
        <v>53</v>
      </c>
      <c r="AA444" s="176">
        <f t="shared" si="494"/>
        <v>152</v>
      </c>
      <c r="AB444" s="176">
        <f t="shared" si="494"/>
        <v>164</v>
      </c>
      <c r="AC444" s="176">
        <f t="shared" si="494"/>
        <v>163</v>
      </c>
      <c r="AD444" s="176">
        <f t="shared" si="494"/>
        <v>155</v>
      </c>
      <c r="AE444" s="176">
        <f t="shared" si="494"/>
        <v>119</v>
      </c>
      <c r="AF444" s="176">
        <f t="shared" si="494"/>
        <v>73</v>
      </c>
      <c r="AG444" s="176">
        <f t="shared" si="494"/>
        <v>26</v>
      </c>
      <c r="AH444" s="176">
        <f t="shared" si="494"/>
        <v>44</v>
      </c>
      <c r="AI444" s="176">
        <f t="shared" si="494"/>
        <v>145</v>
      </c>
      <c r="AJ444" s="176">
        <f t="shared" si="494"/>
        <v>165</v>
      </c>
      <c r="AK444" s="176">
        <f t="shared" si="494"/>
        <v>145</v>
      </c>
      <c r="AL444" s="176" t="str">
        <f t="shared" si="494"/>
        <v/>
      </c>
      <c r="AM444" s="176" t="str">
        <f t="shared" si="494"/>
        <v/>
      </c>
      <c r="AN444" s="176" t="str">
        <f t="shared" si="494"/>
        <v/>
      </c>
      <c r="AO444" s="176" t="str">
        <f t="shared" si="494"/>
        <v/>
      </c>
      <c r="AP444" s="176" t="str">
        <f t="shared" si="494"/>
        <v/>
      </c>
      <c r="AQ444" s="170"/>
      <c r="AR444" s="170"/>
    </row>
    <row r="445" ht="12.75" customHeight="1">
      <c r="A445" s="170"/>
      <c r="B445" s="170"/>
      <c r="C445" s="140" t="str">
        <f t="shared" ref="C445:D445" si="495">C252</f>
        <v>Burnley</v>
      </c>
      <c r="D445" s="140" t="str">
        <f t="shared" si="495"/>
        <v>Crystal Palace</v>
      </c>
      <c r="E445" s="176">
        <f t="shared" ref="E445:AP445" si="496">IFERROR(RANK(E252,E$196:E$385,0)+COUNTIF(E$196:E252,E252)-1,"")</f>
        <v>86</v>
      </c>
      <c r="F445" s="176">
        <f t="shared" si="496"/>
        <v>66</v>
      </c>
      <c r="G445" s="176">
        <f t="shared" si="496"/>
        <v>66</v>
      </c>
      <c r="H445" s="176">
        <f t="shared" si="496"/>
        <v>111</v>
      </c>
      <c r="I445" s="176">
        <f t="shared" si="496"/>
        <v>116</v>
      </c>
      <c r="J445" s="176">
        <f t="shared" si="496"/>
        <v>110</v>
      </c>
      <c r="K445" s="176">
        <f t="shared" si="496"/>
        <v>164</v>
      </c>
      <c r="L445" s="176">
        <f t="shared" si="496"/>
        <v>166</v>
      </c>
      <c r="M445" s="176">
        <f t="shared" si="496"/>
        <v>169</v>
      </c>
      <c r="N445" s="176">
        <f t="shared" si="496"/>
        <v>153</v>
      </c>
      <c r="O445" s="176">
        <f t="shared" si="496"/>
        <v>160</v>
      </c>
      <c r="P445" s="176">
        <f t="shared" si="496"/>
        <v>115</v>
      </c>
      <c r="Q445" s="176">
        <f t="shared" si="496"/>
        <v>131</v>
      </c>
      <c r="R445" s="176">
        <f t="shared" si="496"/>
        <v>91</v>
      </c>
      <c r="S445" s="176">
        <f t="shared" si="496"/>
        <v>26</v>
      </c>
      <c r="T445" s="176">
        <f t="shared" si="496"/>
        <v>16</v>
      </c>
      <c r="U445" s="176">
        <f t="shared" si="496"/>
        <v>10</v>
      </c>
      <c r="V445" s="176">
        <f t="shared" si="496"/>
        <v>20</v>
      </c>
      <c r="W445" s="176">
        <f t="shared" si="496"/>
        <v>12</v>
      </c>
      <c r="X445" s="176">
        <f t="shared" si="496"/>
        <v>8</v>
      </c>
      <c r="Y445" s="176">
        <f t="shared" si="496"/>
        <v>9</v>
      </c>
      <c r="Z445" s="176">
        <f t="shared" si="496"/>
        <v>17</v>
      </c>
      <c r="AA445" s="176">
        <f t="shared" si="496"/>
        <v>97</v>
      </c>
      <c r="AB445" s="176">
        <f t="shared" si="496"/>
        <v>118</v>
      </c>
      <c r="AC445" s="176">
        <f t="shared" si="496"/>
        <v>93</v>
      </c>
      <c r="AD445" s="176">
        <f t="shared" si="496"/>
        <v>92</v>
      </c>
      <c r="AE445" s="176">
        <f t="shared" si="496"/>
        <v>123</v>
      </c>
      <c r="AF445" s="176">
        <f t="shared" si="496"/>
        <v>108</v>
      </c>
      <c r="AG445" s="176">
        <f t="shared" si="496"/>
        <v>42</v>
      </c>
      <c r="AH445" s="176">
        <f t="shared" si="496"/>
        <v>88</v>
      </c>
      <c r="AI445" s="176">
        <f t="shared" si="496"/>
        <v>40</v>
      </c>
      <c r="AJ445" s="176">
        <f t="shared" si="496"/>
        <v>126</v>
      </c>
      <c r="AK445" s="176">
        <f t="shared" si="496"/>
        <v>139</v>
      </c>
      <c r="AL445" s="176" t="str">
        <f t="shared" si="496"/>
        <v/>
      </c>
      <c r="AM445" s="176" t="str">
        <f t="shared" si="496"/>
        <v/>
      </c>
      <c r="AN445" s="176" t="str">
        <f t="shared" si="496"/>
        <v/>
      </c>
      <c r="AO445" s="176" t="str">
        <f t="shared" si="496"/>
        <v/>
      </c>
      <c r="AP445" s="176" t="str">
        <f t="shared" si="496"/>
        <v/>
      </c>
      <c r="AQ445" s="170"/>
      <c r="AR445" s="170"/>
    </row>
    <row r="446" ht="12.75" customHeight="1">
      <c r="A446" s="170"/>
      <c r="B446" s="170"/>
      <c r="C446" s="140" t="str">
        <f t="shared" ref="C446:D446" si="497">C253</f>
        <v>Burnley</v>
      </c>
      <c r="D446" s="140" t="str">
        <f t="shared" si="497"/>
        <v>Everton</v>
      </c>
      <c r="E446" s="176">
        <f t="shared" ref="E446:AP446" si="498">IFERROR(RANK(E253,E$196:E$385,0)+COUNTIF(E$196:E253,E253)-1,"")</f>
        <v>9</v>
      </c>
      <c r="F446" s="176">
        <f t="shared" si="498"/>
        <v>4</v>
      </c>
      <c r="G446" s="176">
        <f t="shared" si="498"/>
        <v>5</v>
      </c>
      <c r="H446" s="176">
        <f t="shared" si="498"/>
        <v>6</v>
      </c>
      <c r="I446" s="176">
        <f t="shared" si="498"/>
        <v>22</v>
      </c>
      <c r="J446" s="176">
        <f t="shared" si="498"/>
        <v>66</v>
      </c>
      <c r="K446" s="176">
        <f t="shared" si="498"/>
        <v>127</v>
      </c>
      <c r="L446" s="176">
        <f t="shared" si="498"/>
        <v>167</v>
      </c>
      <c r="M446" s="176">
        <f t="shared" si="498"/>
        <v>170</v>
      </c>
      <c r="N446" s="176">
        <f t="shared" si="498"/>
        <v>168</v>
      </c>
      <c r="O446" s="176">
        <f t="shared" si="498"/>
        <v>119</v>
      </c>
      <c r="P446" s="176">
        <f t="shared" si="498"/>
        <v>184</v>
      </c>
      <c r="Q446" s="176">
        <f t="shared" si="498"/>
        <v>187</v>
      </c>
      <c r="R446" s="176">
        <f t="shared" si="498"/>
        <v>179</v>
      </c>
      <c r="S446" s="176">
        <f t="shared" si="498"/>
        <v>102</v>
      </c>
      <c r="T446" s="176">
        <f t="shared" si="498"/>
        <v>46</v>
      </c>
      <c r="U446" s="176">
        <f t="shared" si="498"/>
        <v>30</v>
      </c>
      <c r="V446" s="176">
        <f t="shared" si="498"/>
        <v>8</v>
      </c>
      <c r="W446" s="176">
        <f t="shared" si="498"/>
        <v>5</v>
      </c>
      <c r="X446" s="176">
        <f t="shared" si="498"/>
        <v>6</v>
      </c>
      <c r="Y446" s="176">
        <f t="shared" si="498"/>
        <v>30</v>
      </c>
      <c r="Z446" s="176">
        <f t="shared" si="498"/>
        <v>114</v>
      </c>
      <c r="AA446" s="176">
        <f t="shared" si="498"/>
        <v>175</v>
      </c>
      <c r="AB446" s="176">
        <f t="shared" si="498"/>
        <v>179</v>
      </c>
      <c r="AC446" s="176">
        <f t="shared" si="498"/>
        <v>187</v>
      </c>
      <c r="AD446" s="176">
        <f t="shared" si="498"/>
        <v>183</v>
      </c>
      <c r="AE446" s="176">
        <f t="shared" si="498"/>
        <v>182</v>
      </c>
      <c r="AF446" s="176">
        <f t="shared" si="498"/>
        <v>158</v>
      </c>
      <c r="AG446" s="176">
        <f t="shared" si="498"/>
        <v>142</v>
      </c>
      <c r="AH446" s="176">
        <f t="shared" si="498"/>
        <v>174</v>
      </c>
      <c r="AI446" s="176">
        <f t="shared" si="498"/>
        <v>146</v>
      </c>
      <c r="AJ446" s="176">
        <f t="shared" si="498"/>
        <v>190</v>
      </c>
      <c r="AK446" s="176">
        <f t="shared" si="498"/>
        <v>180</v>
      </c>
      <c r="AL446" s="176" t="str">
        <f t="shared" si="498"/>
        <v/>
      </c>
      <c r="AM446" s="176" t="str">
        <f t="shared" si="498"/>
        <v/>
      </c>
      <c r="AN446" s="176" t="str">
        <f t="shared" si="498"/>
        <v/>
      </c>
      <c r="AO446" s="176" t="str">
        <f t="shared" si="498"/>
        <v/>
      </c>
      <c r="AP446" s="176" t="str">
        <f t="shared" si="498"/>
        <v/>
      </c>
      <c r="AQ446" s="170"/>
      <c r="AR446" s="170"/>
    </row>
    <row r="447" ht="12.75" customHeight="1">
      <c r="A447" s="170"/>
      <c r="B447" s="170"/>
      <c r="C447" s="140" t="str">
        <f t="shared" ref="C447:D447" si="499">C254</f>
        <v>Burnley</v>
      </c>
      <c r="D447" s="140" t="str">
        <f t="shared" si="499"/>
        <v>Fulham</v>
      </c>
      <c r="E447" s="176">
        <f t="shared" ref="E447:AP447" si="500">IFERROR(RANK(E254,E$196:E$385,0)+COUNTIF(E$196:E254,E254)-1,"")</f>
        <v>123</v>
      </c>
      <c r="F447" s="176">
        <f t="shared" si="500"/>
        <v>128</v>
      </c>
      <c r="G447" s="176">
        <f t="shared" si="500"/>
        <v>128</v>
      </c>
      <c r="H447" s="176">
        <f t="shared" si="500"/>
        <v>143</v>
      </c>
      <c r="I447" s="176">
        <f t="shared" si="500"/>
        <v>118</v>
      </c>
      <c r="J447" s="176">
        <f t="shared" si="500"/>
        <v>111</v>
      </c>
      <c r="K447" s="176">
        <f t="shared" si="500"/>
        <v>170</v>
      </c>
      <c r="L447" s="176">
        <f t="shared" si="500"/>
        <v>145</v>
      </c>
      <c r="M447" s="176">
        <f t="shared" si="500"/>
        <v>159</v>
      </c>
      <c r="N447" s="176">
        <f t="shared" si="500"/>
        <v>111</v>
      </c>
      <c r="O447" s="176">
        <f t="shared" si="500"/>
        <v>111</v>
      </c>
      <c r="P447" s="176">
        <f t="shared" si="500"/>
        <v>36</v>
      </c>
      <c r="Q447" s="176">
        <f t="shared" si="500"/>
        <v>40</v>
      </c>
      <c r="R447" s="176">
        <f t="shared" si="500"/>
        <v>21</v>
      </c>
      <c r="S447" s="176">
        <f t="shared" si="500"/>
        <v>2</v>
      </c>
      <c r="T447" s="176">
        <f t="shared" si="500"/>
        <v>9</v>
      </c>
      <c r="U447" s="176">
        <f t="shared" si="500"/>
        <v>7</v>
      </c>
      <c r="V447" s="176">
        <f t="shared" si="500"/>
        <v>25</v>
      </c>
      <c r="W447" s="176">
        <f t="shared" si="500"/>
        <v>13</v>
      </c>
      <c r="X447" s="176">
        <f t="shared" si="500"/>
        <v>21</v>
      </c>
      <c r="Y447" s="176">
        <f t="shared" si="500"/>
        <v>109</v>
      </c>
      <c r="Z447" s="176">
        <f t="shared" si="500"/>
        <v>89</v>
      </c>
      <c r="AA447" s="176">
        <f t="shared" si="500"/>
        <v>158</v>
      </c>
      <c r="AB447" s="176">
        <f t="shared" si="500"/>
        <v>168</v>
      </c>
      <c r="AC447" s="176">
        <f t="shared" si="500"/>
        <v>183</v>
      </c>
      <c r="AD447" s="176">
        <f t="shared" si="500"/>
        <v>164</v>
      </c>
      <c r="AE447" s="176">
        <f t="shared" si="500"/>
        <v>135</v>
      </c>
      <c r="AF447" s="176">
        <f t="shared" si="500"/>
        <v>130</v>
      </c>
      <c r="AG447" s="176">
        <f t="shared" si="500"/>
        <v>72</v>
      </c>
      <c r="AH447" s="176">
        <f t="shared" si="500"/>
        <v>58</v>
      </c>
      <c r="AI447" s="176">
        <f t="shared" si="500"/>
        <v>19</v>
      </c>
      <c r="AJ447" s="176">
        <f t="shared" si="500"/>
        <v>66</v>
      </c>
      <c r="AK447" s="176">
        <f t="shared" si="500"/>
        <v>59</v>
      </c>
      <c r="AL447" s="176" t="str">
        <f t="shared" si="500"/>
        <v/>
      </c>
      <c r="AM447" s="176" t="str">
        <f t="shared" si="500"/>
        <v/>
      </c>
      <c r="AN447" s="176" t="str">
        <f t="shared" si="500"/>
        <v/>
      </c>
      <c r="AO447" s="176" t="str">
        <f t="shared" si="500"/>
        <v/>
      </c>
      <c r="AP447" s="176" t="str">
        <f t="shared" si="500"/>
        <v/>
      </c>
      <c r="AQ447" s="170"/>
      <c r="AR447" s="170"/>
    </row>
    <row r="448" ht="12.75" customHeight="1">
      <c r="A448" s="170"/>
      <c r="B448" s="170"/>
      <c r="C448" s="140" t="str">
        <f t="shared" ref="C448:D448" si="501">C255</f>
        <v>Burnley</v>
      </c>
      <c r="D448" s="140" t="str">
        <f t="shared" si="501"/>
        <v>Huddersfield</v>
      </c>
      <c r="E448" s="176">
        <f t="shared" ref="E448:AP448" si="502">IFERROR(RANK(E255,E$196:E$385,0)+COUNTIF(E$196:E255,E255)-1,"")</f>
        <v>145</v>
      </c>
      <c r="F448" s="176">
        <f t="shared" si="502"/>
        <v>138</v>
      </c>
      <c r="G448" s="176">
        <f t="shared" si="502"/>
        <v>137</v>
      </c>
      <c r="H448" s="176">
        <f t="shared" si="502"/>
        <v>149</v>
      </c>
      <c r="I448" s="176">
        <f t="shared" si="502"/>
        <v>109</v>
      </c>
      <c r="J448" s="176">
        <f t="shared" si="502"/>
        <v>48</v>
      </c>
      <c r="K448" s="176">
        <f t="shared" si="502"/>
        <v>13</v>
      </c>
      <c r="L448" s="176">
        <f t="shared" si="502"/>
        <v>8</v>
      </c>
      <c r="M448" s="176">
        <f t="shared" si="502"/>
        <v>21</v>
      </c>
      <c r="N448" s="176">
        <f t="shared" si="502"/>
        <v>18</v>
      </c>
      <c r="O448" s="176">
        <f t="shared" si="502"/>
        <v>14</v>
      </c>
      <c r="P448" s="176">
        <f t="shared" si="502"/>
        <v>29</v>
      </c>
      <c r="Q448" s="176">
        <f t="shared" si="502"/>
        <v>96</v>
      </c>
      <c r="R448" s="176">
        <f t="shared" si="502"/>
        <v>57</v>
      </c>
      <c r="S448" s="176">
        <f t="shared" si="502"/>
        <v>13</v>
      </c>
      <c r="T448" s="176">
        <f t="shared" si="502"/>
        <v>23</v>
      </c>
      <c r="U448" s="176">
        <f t="shared" si="502"/>
        <v>13</v>
      </c>
      <c r="V448" s="176">
        <f t="shared" si="502"/>
        <v>13</v>
      </c>
      <c r="W448" s="176">
        <f t="shared" si="502"/>
        <v>7</v>
      </c>
      <c r="X448" s="176">
        <f t="shared" si="502"/>
        <v>9</v>
      </c>
      <c r="Y448" s="176">
        <f t="shared" si="502"/>
        <v>39</v>
      </c>
      <c r="Z448" s="176">
        <f t="shared" si="502"/>
        <v>54</v>
      </c>
      <c r="AA448" s="176">
        <f t="shared" si="502"/>
        <v>113</v>
      </c>
      <c r="AB448" s="176">
        <f t="shared" si="502"/>
        <v>131</v>
      </c>
      <c r="AC448" s="176">
        <f t="shared" si="502"/>
        <v>139</v>
      </c>
      <c r="AD448" s="176">
        <f t="shared" si="502"/>
        <v>108</v>
      </c>
      <c r="AE448" s="176">
        <f t="shared" si="502"/>
        <v>111</v>
      </c>
      <c r="AF448" s="176">
        <f t="shared" si="502"/>
        <v>32</v>
      </c>
      <c r="AG448" s="176">
        <f t="shared" si="502"/>
        <v>27</v>
      </c>
      <c r="AH448" s="176">
        <f t="shared" si="502"/>
        <v>8</v>
      </c>
      <c r="AI448" s="176">
        <f t="shared" si="502"/>
        <v>94</v>
      </c>
      <c r="AJ448" s="176">
        <f t="shared" si="502"/>
        <v>179</v>
      </c>
      <c r="AK448" s="176">
        <f t="shared" si="502"/>
        <v>164</v>
      </c>
      <c r="AL448" s="176" t="str">
        <f t="shared" si="502"/>
        <v/>
      </c>
      <c r="AM448" s="176" t="str">
        <f t="shared" si="502"/>
        <v/>
      </c>
      <c r="AN448" s="176" t="str">
        <f t="shared" si="502"/>
        <v/>
      </c>
      <c r="AO448" s="176" t="str">
        <f t="shared" si="502"/>
        <v/>
      </c>
      <c r="AP448" s="176" t="str">
        <f t="shared" si="502"/>
        <v/>
      </c>
      <c r="AQ448" s="170"/>
      <c r="AR448" s="170"/>
    </row>
    <row r="449" ht="12.75" customHeight="1">
      <c r="A449" s="170"/>
      <c r="B449" s="170"/>
      <c r="C449" s="140" t="str">
        <f t="shared" ref="C449:D449" si="503">C256</f>
        <v>Burnley</v>
      </c>
      <c r="D449" s="140" t="str">
        <f t="shared" si="503"/>
        <v>Leicester</v>
      </c>
      <c r="E449" s="176">
        <f t="shared" ref="E449:AP449" si="504">IFERROR(RANK(E256,E$196:E$385,0)+COUNTIF(E$196:E256,E256)-1,"")</f>
        <v>106</v>
      </c>
      <c r="F449" s="176">
        <f t="shared" si="504"/>
        <v>103</v>
      </c>
      <c r="G449" s="176">
        <f t="shared" si="504"/>
        <v>96</v>
      </c>
      <c r="H449" s="176">
        <f t="shared" si="504"/>
        <v>126</v>
      </c>
      <c r="I449" s="176">
        <f t="shared" si="504"/>
        <v>54</v>
      </c>
      <c r="J449" s="176">
        <f t="shared" si="504"/>
        <v>62</v>
      </c>
      <c r="K449" s="176">
        <f t="shared" si="504"/>
        <v>133</v>
      </c>
      <c r="L449" s="176">
        <f t="shared" si="504"/>
        <v>105</v>
      </c>
      <c r="M449" s="176">
        <f t="shared" si="504"/>
        <v>108</v>
      </c>
      <c r="N449" s="176">
        <f t="shared" si="504"/>
        <v>80</v>
      </c>
      <c r="O449" s="176">
        <f t="shared" si="504"/>
        <v>136</v>
      </c>
      <c r="P449" s="176">
        <f t="shared" si="504"/>
        <v>152</v>
      </c>
      <c r="Q449" s="176">
        <f t="shared" si="504"/>
        <v>161</v>
      </c>
      <c r="R449" s="176">
        <f t="shared" si="504"/>
        <v>120</v>
      </c>
      <c r="S449" s="176">
        <f t="shared" si="504"/>
        <v>69</v>
      </c>
      <c r="T449" s="176">
        <f t="shared" si="504"/>
        <v>84</v>
      </c>
      <c r="U449" s="176">
        <f t="shared" si="504"/>
        <v>39</v>
      </c>
      <c r="V449" s="176">
        <f t="shared" si="504"/>
        <v>26</v>
      </c>
      <c r="W449" s="176">
        <f t="shared" si="504"/>
        <v>75</v>
      </c>
      <c r="X449" s="176">
        <f t="shared" si="504"/>
        <v>114</v>
      </c>
      <c r="Y449" s="176">
        <f t="shared" si="504"/>
        <v>180</v>
      </c>
      <c r="Z449" s="176">
        <f t="shared" si="504"/>
        <v>176</v>
      </c>
      <c r="AA449" s="176">
        <f t="shared" si="504"/>
        <v>189</v>
      </c>
      <c r="AB449" s="176">
        <f t="shared" si="504"/>
        <v>185</v>
      </c>
      <c r="AC449" s="176">
        <f t="shared" si="504"/>
        <v>75</v>
      </c>
      <c r="AD449" s="176">
        <f t="shared" si="504"/>
        <v>39</v>
      </c>
      <c r="AE449" s="176">
        <f t="shared" si="504"/>
        <v>17</v>
      </c>
      <c r="AF449" s="176">
        <f t="shared" si="504"/>
        <v>10</v>
      </c>
      <c r="AG449" s="176">
        <f t="shared" si="504"/>
        <v>9</v>
      </c>
      <c r="AH449" s="176">
        <f t="shared" si="504"/>
        <v>20</v>
      </c>
      <c r="AI449" s="176">
        <f t="shared" si="504"/>
        <v>46</v>
      </c>
      <c r="AJ449" s="176">
        <f t="shared" si="504"/>
        <v>153</v>
      </c>
      <c r="AK449" s="176">
        <f t="shared" si="504"/>
        <v>149</v>
      </c>
      <c r="AL449" s="176" t="str">
        <f t="shared" si="504"/>
        <v/>
      </c>
      <c r="AM449" s="176" t="str">
        <f t="shared" si="504"/>
        <v/>
      </c>
      <c r="AN449" s="176" t="str">
        <f t="shared" si="504"/>
        <v/>
      </c>
      <c r="AO449" s="176" t="str">
        <f t="shared" si="504"/>
        <v/>
      </c>
      <c r="AP449" s="176" t="str">
        <f t="shared" si="504"/>
        <v/>
      </c>
      <c r="AQ449" s="170"/>
      <c r="AR449" s="170"/>
    </row>
    <row r="450" ht="12.75" customHeight="1">
      <c r="A450" s="170"/>
      <c r="B450" s="170"/>
      <c r="C450" s="140" t="str">
        <f t="shared" ref="C450:D450" si="505">C257</f>
        <v>Burnley</v>
      </c>
      <c r="D450" s="140" t="str">
        <f t="shared" si="505"/>
        <v>Liverpool</v>
      </c>
      <c r="E450" s="176">
        <f t="shared" ref="E450:AP450" si="506">IFERROR(RANK(E257,E$196:E$385,0)+COUNTIF(E$196:E257,E257)-1,"")</f>
        <v>54</v>
      </c>
      <c r="F450" s="176">
        <f t="shared" si="506"/>
        <v>140</v>
      </c>
      <c r="G450" s="176">
        <f t="shared" si="506"/>
        <v>143</v>
      </c>
      <c r="H450" s="176">
        <f t="shared" si="506"/>
        <v>165</v>
      </c>
      <c r="I450" s="176">
        <f t="shared" si="506"/>
        <v>131</v>
      </c>
      <c r="J450" s="176">
        <f t="shared" si="506"/>
        <v>131</v>
      </c>
      <c r="K450" s="176">
        <f t="shared" si="506"/>
        <v>99</v>
      </c>
      <c r="L450" s="176">
        <f t="shared" si="506"/>
        <v>74</v>
      </c>
      <c r="M450" s="176">
        <f t="shared" si="506"/>
        <v>69</v>
      </c>
      <c r="N450" s="176">
        <f t="shared" si="506"/>
        <v>53</v>
      </c>
      <c r="O450" s="176">
        <f t="shared" si="506"/>
        <v>44</v>
      </c>
      <c r="P450" s="176">
        <f t="shared" si="506"/>
        <v>69</v>
      </c>
      <c r="Q450" s="176">
        <f t="shared" si="506"/>
        <v>132</v>
      </c>
      <c r="R450" s="176">
        <f t="shared" si="506"/>
        <v>97</v>
      </c>
      <c r="S450" s="176">
        <f t="shared" si="506"/>
        <v>66</v>
      </c>
      <c r="T450" s="176">
        <f t="shared" si="506"/>
        <v>77</v>
      </c>
      <c r="U450" s="176">
        <f t="shared" si="506"/>
        <v>40</v>
      </c>
      <c r="V450" s="176">
        <f t="shared" si="506"/>
        <v>16</v>
      </c>
      <c r="W450" s="176">
        <f t="shared" si="506"/>
        <v>6</v>
      </c>
      <c r="X450" s="176">
        <f t="shared" si="506"/>
        <v>7</v>
      </c>
      <c r="Y450" s="176">
        <f t="shared" si="506"/>
        <v>31</v>
      </c>
      <c r="Z450" s="176">
        <f t="shared" si="506"/>
        <v>45</v>
      </c>
      <c r="AA450" s="176">
        <f t="shared" si="506"/>
        <v>68</v>
      </c>
      <c r="AB450" s="176">
        <f t="shared" si="506"/>
        <v>91</v>
      </c>
      <c r="AC450" s="176">
        <f t="shared" si="506"/>
        <v>157</v>
      </c>
      <c r="AD450" s="176">
        <f t="shared" si="506"/>
        <v>127</v>
      </c>
      <c r="AE450" s="176">
        <f t="shared" si="506"/>
        <v>127</v>
      </c>
      <c r="AF450" s="176">
        <f t="shared" si="506"/>
        <v>102</v>
      </c>
      <c r="AG450" s="176">
        <f t="shared" si="506"/>
        <v>123</v>
      </c>
      <c r="AH450" s="176">
        <f t="shared" si="506"/>
        <v>135</v>
      </c>
      <c r="AI450" s="176">
        <f t="shared" si="506"/>
        <v>62</v>
      </c>
      <c r="AJ450" s="176">
        <f t="shared" si="506"/>
        <v>166</v>
      </c>
      <c r="AK450" s="176">
        <f t="shared" si="506"/>
        <v>146</v>
      </c>
      <c r="AL450" s="176" t="str">
        <f t="shared" si="506"/>
        <v/>
      </c>
      <c r="AM450" s="176" t="str">
        <f t="shared" si="506"/>
        <v/>
      </c>
      <c r="AN450" s="176" t="str">
        <f t="shared" si="506"/>
        <v/>
      </c>
      <c r="AO450" s="176" t="str">
        <f t="shared" si="506"/>
        <v/>
      </c>
      <c r="AP450" s="176" t="str">
        <f t="shared" si="506"/>
        <v/>
      </c>
      <c r="AQ450" s="170"/>
      <c r="AR450" s="170"/>
    </row>
    <row r="451" ht="12.75" customHeight="1">
      <c r="A451" s="170"/>
      <c r="B451" s="170"/>
      <c r="C451" s="140" t="str">
        <f t="shared" ref="C451:D451" si="507">C258</f>
        <v>Burnley</v>
      </c>
      <c r="D451" s="140" t="str">
        <f t="shared" si="507"/>
        <v>Man City</v>
      </c>
      <c r="E451" s="176">
        <f t="shared" ref="E451:AP451" si="508">IFERROR(RANK(E258,E$196:E$385,0)+COUNTIF(E$196:E258,E258)-1,"")</f>
        <v>52</v>
      </c>
      <c r="F451" s="176">
        <f t="shared" si="508"/>
        <v>44</v>
      </c>
      <c r="G451" s="176">
        <f t="shared" si="508"/>
        <v>46</v>
      </c>
      <c r="H451" s="176">
        <f t="shared" si="508"/>
        <v>60</v>
      </c>
      <c r="I451" s="176">
        <f t="shared" si="508"/>
        <v>121</v>
      </c>
      <c r="J451" s="176">
        <f t="shared" si="508"/>
        <v>150</v>
      </c>
      <c r="K451" s="176">
        <f t="shared" si="508"/>
        <v>183</v>
      </c>
      <c r="L451" s="176">
        <f t="shared" si="508"/>
        <v>177</v>
      </c>
      <c r="M451" s="176">
        <f t="shared" si="508"/>
        <v>173</v>
      </c>
      <c r="N451" s="176">
        <f t="shared" si="508"/>
        <v>144</v>
      </c>
      <c r="O451" s="176">
        <f t="shared" si="508"/>
        <v>104</v>
      </c>
      <c r="P451" s="176">
        <f t="shared" si="508"/>
        <v>87</v>
      </c>
      <c r="Q451" s="176">
        <f t="shared" si="508"/>
        <v>46</v>
      </c>
      <c r="R451" s="176">
        <f t="shared" si="508"/>
        <v>25</v>
      </c>
      <c r="S451" s="176">
        <f t="shared" si="508"/>
        <v>4</v>
      </c>
      <c r="T451" s="176">
        <f t="shared" si="508"/>
        <v>2</v>
      </c>
      <c r="U451" s="176">
        <f t="shared" si="508"/>
        <v>2</v>
      </c>
      <c r="V451" s="176">
        <f t="shared" si="508"/>
        <v>11</v>
      </c>
      <c r="W451" s="176">
        <f t="shared" si="508"/>
        <v>32</v>
      </c>
      <c r="X451" s="176">
        <f t="shared" si="508"/>
        <v>41</v>
      </c>
      <c r="Y451" s="176">
        <f t="shared" si="508"/>
        <v>144</v>
      </c>
      <c r="Z451" s="176">
        <f t="shared" si="508"/>
        <v>168</v>
      </c>
      <c r="AA451" s="176">
        <f t="shared" si="508"/>
        <v>153</v>
      </c>
      <c r="AB451" s="176">
        <f t="shared" si="508"/>
        <v>160</v>
      </c>
      <c r="AC451" s="176">
        <f t="shared" si="508"/>
        <v>64</v>
      </c>
      <c r="AD451" s="176">
        <f t="shared" si="508"/>
        <v>32</v>
      </c>
      <c r="AE451" s="176">
        <f t="shared" si="508"/>
        <v>26</v>
      </c>
      <c r="AF451" s="176">
        <f t="shared" si="508"/>
        <v>6</v>
      </c>
      <c r="AG451" s="176">
        <f t="shared" si="508"/>
        <v>39</v>
      </c>
      <c r="AH451" s="176">
        <f t="shared" si="508"/>
        <v>99</v>
      </c>
      <c r="AI451" s="176">
        <f t="shared" si="508"/>
        <v>181</v>
      </c>
      <c r="AJ451" s="176">
        <f t="shared" si="508"/>
        <v>181</v>
      </c>
      <c r="AK451" s="176">
        <f t="shared" si="508"/>
        <v>168</v>
      </c>
      <c r="AL451" s="176" t="str">
        <f t="shared" si="508"/>
        <v/>
      </c>
      <c r="AM451" s="176" t="str">
        <f t="shared" si="508"/>
        <v/>
      </c>
      <c r="AN451" s="176" t="str">
        <f t="shared" si="508"/>
        <v/>
      </c>
      <c r="AO451" s="176" t="str">
        <f t="shared" si="508"/>
        <v/>
      </c>
      <c r="AP451" s="176" t="str">
        <f t="shared" si="508"/>
        <v/>
      </c>
      <c r="AQ451" s="170"/>
      <c r="AR451" s="170"/>
    </row>
    <row r="452" ht="12.75" customHeight="1">
      <c r="A452" s="170"/>
      <c r="B452" s="170"/>
      <c r="C452" s="140" t="str">
        <f t="shared" ref="C452:D452" si="509">C259</f>
        <v>Burnley</v>
      </c>
      <c r="D452" s="140" t="str">
        <f t="shared" si="509"/>
        <v>Man Utd</v>
      </c>
      <c r="E452" s="176">
        <f t="shared" ref="E452:AP452" si="510">IFERROR(RANK(E259,E$196:E$385,0)+COUNTIF(E$196:E259,E259)-1,"")</f>
        <v>93</v>
      </c>
      <c r="F452" s="176">
        <f t="shared" si="510"/>
        <v>144</v>
      </c>
      <c r="G452" s="176">
        <f t="shared" si="510"/>
        <v>150</v>
      </c>
      <c r="H452" s="176">
        <f t="shared" si="510"/>
        <v>181</v>
      </c>
      <c r="I452" s="176">
        <f t="shared" si="510"/>
        <v>127</v>
      </c>
      <c r="J452" s="176">
        <f t="shared" si="510"/>
        <v>115</v>
      </c>
      <c r="K452" s="176">
        <f t="shared" si="510"/>
        <v>165</v>
      </c>
      <c r="L452" s="176">
        <f t="shared" si="510"/>
        <v>146</v>
      </c>
      <c r="M452" s="176">
        <f t="shared" si="510"/>
        <v>158</v>
      </c>
      <c r="N452" s="176">
        <f t="shared" si="510"/>
        <v>101</v>
      </c>
      <c r="O452" s="176">
        <f t="shared" si="510"/>
        <v>85</v>
      </c>
      <c r="P452" s="176">
        <f t="shared" si="510"/>
        <v>176</v>
      </c>
      <c r="Q452" s="176">
        <f t="shared" si="510"/>
        <v>163</v>
      </c>
      <c r="R452" s="176">
        <f t="shared" si="510"/>
        <v>125</v>
      </c>
      <c r="S452" s="176">
        <f t="shared" si="510"/>
        <v>45</v>
      </c>
      <c r="T452" s="176">
        <f t="shared" si="510"/>
        <v>68</v>
      </c>
      <c r="U452" s="176">
        <f t="shared" si="510"/>
        <v>76</v>
      </c>
      <c r="V452" s="176">
        <f t="shared" si="510"/>
        <v>19</v>
      </c>
      <c r="W452" s="176">
        <f t="shared" si="510"/>
        <v>25</v>
      </c>
      <c r="X452" s="176">
        <f t="shared" si="510"/>
        <v>33</v>
      </c>
      <c r="Y452" s="176">
        <f t="shared" si="510"/>
        <v>130</v>
      </c>
      <c r="Z452" s="176">
        <f t="shared" si="510"/>
        <v>107</v>
      </c>
      <c r="AA452" s="176">
        <f t="shared" si="510"/>
        <v>169</v>
      </c>
      <c r="AB452" s="176">
        <f t="shared" si="510"/>
        <v>171</v>
      </c>
      <c r="AC452" s="176">
        <f t="shared" si="510"/>
        <v>168</v>
      </c>
      <c r="AD452" s="176">
        <f t="shared" si="510"/>
        <v>141</v>
      </c>
      <c r="AE452" s="176">
        <f t="shared" si="510"/>
        <v>88</v>
      </c>
      <c r="AF452" s="176">
        <f t="shared" si="510"/>
        <v>104</v>
      </c>
      <c r="AG452" s="176">
        <f t="shared" si="510"/>
        <v>23</v>
      </c>
      <c r="AH452" s="176">
        <f t="shared" si="510"/>
        <v>53</v>
      </c>
      <c r="AI452" s="176">
        <f t="shared" si="510"/>
        <v>36</v>
      </c>
      <c r="AJ452" s="176">
        <f t="shared" si="510"/>
        <v>124</v>
      </c>
      <c r="AK452" s="176">
        <f t="shared" si="510"/>
        <v>137</v>
      </c>
      <c r="AL452" s="176" t="str">
        <f t="shared" si="510"/>
        <v/>
      </c>
      <c r="AM452" s="176" t="str">
        <f t="shared" si="510"/>
        <v/>
      </c>
      <c r="AN452" s="176" t="str">
        <f t="shared" si="510"/>
        <v/>
      </c>
      <c r="AO452" s="176" t="str">
        <f t="shared" si="510"/>
        <v/>
      </c>
      <c r="AP452" s="176" t="str">
        <f t="shared" si="510"/>
        <v/>
      </c>
      <c r="AQ452" s="170"/>
      <c r="AR452" s="170"/>
    </row>
    <row r="453" ht="12.75" customHeight="1">
      <c r="A453" s="170"/>
      <c r="B453" s="170"/>
      <c r="C453" s="140" t="str">
        <f t="shared" ref="C453:D453" si="511">C260</f>
        <v>Burnley</v>
      </c>
      <c r="D453" s="140" t="str">
        <f t="shared" si="511"/>
        <v>Newcastle</v>
      </c>
      <c r="E453" s="176">
        <f t="shared" ref="E453:AP453" si="512">IFERROR(RANK(E260,E$196:E$385,0)+COUNTIF(E$196:E260,E260)-1,"")</f>
        <v>162</v>
      </c>
      <c r="F453" s="176">
        <f t="shared" si="512"/>
        <v>90</v>
      </c>
      <c r="G453" s="176">
        <f t="shared" si="512"/>
        <v>97</v>
      </c>
      <c r="H453" s="176">
        <f t="shared" si="512"/>
        <v>69</v>
      </c>
      <c r="I453" s="176">
        <f t="shared" si="512"/>
        <v>42</v>
      </c>
      <c r="J453" s="176">
        <f t="shared" si="512"/>
        <v>32</v>
      </c>
      <c r="K453" s="176">
        <f t="shared" si="512"/>
        <v>36</v>
      </c>
      <c r="L453" s="176">
        <f t="shared" si="512"/>
        <v>76</v>
      </c>
      <c r="M453" s="176">
        <f t="shared" si="512"/>
        <v>45</v>
      </c>
      <c r="N453" s="176">
        <f t="shared" si="512"/>
        <v>49</v>
      </c>
      <c r="O453" s="176">
        <f t="shared" si="512"/>
        <v>28</v>
      </c>
      <c r="P453" s="176">
        <f t="shared" si="512"/>
        <v>51</v>
      </c>
      <c r="Q453" s="176">
        <f t="shared" si="512"/>
        <v>18</v>
      </c>
      <c r="R453" s="176">
        <f t="shared" si="512"/>
        <v>11</v>
      </c>
      <c r="S453" s="176">
        <f t="shared" si="512"/>
        <v>9</v>
      </c>
      <c r="T453" s="176">
        <f t="shared" si="512"/>
        <v>7</v>
      </c>
      <c r="U453" s="176">
        <f t="shared" si="512"/>
        <v>6</v>
      </c>
      <c r="V453" s="176">
        <f t="shared" si="512"/>
        <v>4</v>
      </c>
      <c r="W453" s="176">
        <f t="shared" si="512"/>
        <v>60</v>
      </c>
      <c r="X453" s="176">
        <f t="shared" si="512"/>
        <v>92</v>
      </c>
      <c r="Y453" s="176">
        <f t="shared" si="512"/>
        <v>163</v>
      </c>
      <c r="Z453" s="176">
        <f t="shared" si="512"/>
        <v>121</v>
      </c>
      <c r="AA453" s="176">
        <f t="shared" si="512"/>
        <v>183</v>
      </c>
      <c r="AB453" s="176">
        <f t="shared" si="512"/>
        <v>184</v>
      </c>
      <c r="AC453" s="176">
        <f t="shared" si="512"/>
        <v>96</v>
      </c>
      <c r="AD453" s="176">
        <f t="shared" si="512"/>
        <v>49</v>
      </c>
      <c r="AE453" s="176">
        <f t="shared" si="512"/>
        <v>57</v>
      </c>
      <c r="AF453" s="176">
        <f t="shared" si="512"/>
        <v>78</v>
      </c>
      <c r="AG453" s="176">
        <f t="shared" si="512"/>
        <v>31</v>
      </c>
      <c r="AH453" s="176">
        <f t="shared" si="512"/>
        <v>24</v>
      </c>
      <c r="AI453" s="176">
        <f t="shared" si="512"/>
        <v>83</v>
      </c>
      <c r="AJ453" s="176">
        <f t="shared" si="512"/>
        <v>154</v>
      </c>
      <c r="AK453" s="176">
        <f t="shared" si="512"/>
        <v>124</v>
      </c>
      <c r="AL453" s="176" t="str">
        <f t="shared" si="512"/>
        <v/>
      </c>
      <c r="AM453" s="176" t="str">
        <f t="shared" si="512"/>
        <v/>
      </c>
      <c r="AN453" s="176" t="str">
        <f t="shared" si="512"/>
        <v/>
      </c>
      <c r="AO453" s="176" t="str">
        <f t="shared" si="512"/>
        <v/>
      </c>
      <c r="AP453" s="176" t="str">
        <f t="shared" si="512"/>
        <v/>
      </c>
      <c r="AQ453" s="170"/>
      <c r="AR453" s="170"/>
    </row>
    <row r="454" ht="12.75" customHeight="1">
      <c r="A454" s="170"/>
      <c r="B454" s="170"/>
      <c r="C454" s="140" t="str">
        <f t="shared" ref="C454:D454" si="513">C261</f>
        <v>Burnley</v>
      </c>
      <c r="D454" s="140" t="str">
        <f t="shared" si="513"/>
        <v>Southampton</v>
      </c>
      <c r="E454" s="176">
        <f t="shared" ref="E454:AP454" si="514">IFERROR(RANK(E261,E$196:E$385,0)+COUNTIF(E$196:E261,E261)-1,"")</f>
        <v>62</v>
      </c>
      <c r="F454" s="176">
        <f t="shared" si="514"/>
        <v>52</v>
      </c>
      <c r="G454" s="176">
        <f t="shared" si="514"/>
        <v>53</v>
      </c>
      <c r="H454" s="176">
        <f t="shared" si="514"/>
        <v>85</v>
      </c>
      <c r="I454" s="176">
        <f t="shared" si="514"/>
        <v>72</v>
      </c>
      <c r="J454" s="176">
        <f t="shared" si="514"/>
        <v>76</v>
      </c>
      <c r="K454" s="176">
        <f t="shared" si="514"/>
        <v>80</v>
      </c>
      <c r="L454" s="176">
        <f t="shared" si="514"/>
        <v>77</v>
      </c>
      <c r="M454" s="176">
        <f t="shared" si="514"/>
        <v>99</v>
      </c>
      <c r="N454" s="176">
        <f t="shared" si="514"/>
        <v>112</v>
      </c>
      <c r="O454" s="176">
        <f t="shared" si="514"/>
        <v>105</v>
      </c>
      <c r="P454" s="176">
        <f t="shared" si="514"/>
        <v>94</v>
      </c>
      <c r="Q454" s="176">
        <f t="shared" si="514"/>
        <v>146</v>
      </c>
      <c r="R454" s="176">
        <f t="shared" si="514"/>
        <v>73</v>
      </c>
      <c r="S454" s="176">
        <f t="shared" si="514"/>
        <v>14</v>
      </c>
      <c r="T454" s="176">
        <f t="shared" si="514"/>
        <v>10</v>
      </c>
      <c r="U454" s="176">
        <f t="shared" si="514"/>
        <v>8</v>
      </c>
      <c r="V454" s="176">
        <f t="shared" si="514"/>
        <v>6</v>
      </c>
      <c r="W454" s="176">
        <f t="shared" si="514"/>
        <v>4</v>
      </c>
      <c r="X454" s="176">
        <f t="shared" si="514"/>
        <v>14</v>
      </c>
      <c r="Y454" s="176">
        <f t="shared" si="514"/>
        <v>56</v>
      </c>
      <c r="Z454" s="176">
        <f t="shared" si="514"/>
        <v>72</v>
      </c>
      <c r="AA454" s="176">
        <f t="shared" si="514"/>
        <v>74</v>
      </c>
      <c r="AB454" s="176">
        <f t="shared" si="514"/>
        <v>128</v>
      </c>
      <c r="AC454" s="176">
        <f t="shared" si="514"/>
        <v>148</v>
      </c>
      <c r="AD454" s="176">
        <f t="shared" si="514"/>
        <v>113</v>
      </c>
      <c r="AE454" s="176">
        <f t="shared" si="514"/>
        <v>116</v>
      </c>
      <c r="AF454" s="176">
        <f t="shared" si="514"/>
        <v>83</v>
      </c>
      <c r="AG454" s="176">
        <f t="shared" si="514"/>
        <v>132</v>
      </c>
      <c r="AH454" s="176">
        <f t="shared" si="514"/>
        <v>175</v>
      </c>
      <c r="AI454" s="176">
        <f t="shared" si="514"/>
        <v>141</v>
      </c>
      <c r="AJ454" s="176">
        <f t="shared" si="514"/>
        <v>183</v>
      </c>
      <c r="AK454" s="176">
        <f t="shared" si="514"/>
        <v>165</v>
      </c>
      <c r="AL454" s="176" t="str">
        <f t="shared" si="514"/>
        <v/>
      </c>
      <c r="AM454" s="176" t="str">
        <f t="shared" si="514"/>
        <v/>
      </c>
      <c r="AN454" s="176" t="str">
        <f t="shared" si="514"/>
        <v/>
      </c>
      <c r="AO454" s="176" t="str">
        <f t="shared" si="514"/>
        <v/>
      </c>
      <c r="AP454" s="176" t="str">
        <f t="shared" si="514"/>
        <v/>
      </c>
      <c r="AQ454" s="170"/>
      <c r="AR454" s="170"/>
    </row>
    <row r="455" ht="12.75" customHeight="1">
      <c r="A455" s="170"/>
      <c r="B455" s="170"/>
      <c r="C455" s="140" t="str">
        <f t="shared" ref="C455:D455" si="515">C262</f>
        <v>Burnley</v>
      </c>
      <c r="D455" s="140" t="str">
        <f t="shared" si="515"/>
        <v>Tottenham</v>
      </c>
      <c r="E455" s="176">
        <f t="shared" ref="E455:AP455" si="516">IFERROR(RANK(E262,E$196:E$385,0)+COUNTIF(E$196:E262,E262)-1,"")</f>
        <v>80</v>
      </c>
      <c r="F455" s="176">
        <f t="shared" si="516"/>
        <v>86</v>
      </c>
      <c r="G455" s="176">
        <f t="shared" si="516"/>
        <v>112</v>
      </c>
      <c r="H455" s="176">
        <f t="shared" si="516"/>
        <v>112</v>
      </c>
      <c r="I455" s="176">
        <f t="shared" si="516"/>
        <v>161</v>
      </c>
      <c r="J455" s="176">
        <f t="shared" si="516"/>
        <v>158</v>
      </c>
      <c r="K455" s="176">
        <f t="shared" si="516"/>
        <v>174</v>
      </c>
      <c r="L455" s="176">
        <f t="shared" si="516"/>
        <v>153</v>
      </c>
      <c r="M455" s="176">
        <f t="shared" si="516"/>
        <v>163</v>
      </c>
      <c r="N455" s="176">
        <f t="shared" si="516"/>
        <v>154</v>
      </c>
      <c r="O455" s="176">
        <f t="shared" si="516"/>
        <v>120</v>
      </c>
      <c r="P455" s="176">
        <f t="shared" si="516"/>
        <v>170</v>
      </c>
      <c r="Q455" s="176">
        <f t="shared" si="516"/>
        <v>180</v>
      </c>
      <c r="R455" s="176">
        <f t="shared" si="516"/>
        <v>167</v>
      </c>
      <c r="S455" s="176">
        <f t="shared" si="516"/>
        <v>73</v>
      </c>
      <c r="T455" s="176">
        <f t="shared" si="516"/>
        <v>107</v>
      </c>
      <c r="U455" s="176">
        <f t="shared" si="516"/>
        <v>61</v>
      </c>
      <c r="V455" s="176">
        <f t="shared" si="516"/>
        <v>22</v>
      </c>
      <c r="W455" s="176">
        <f t="shared" si="516"/>
        <v>9</v>
      </c>
      <c r="X455" s="176">
        <f t="shared" si="516"/>
        <v>15</v>
      </c>
      <c r="Y455" s="176">
        <f t="shared" si="516"/>
        <v>26</v>
      </c>
      <c r="Z455" s="176">
        <f t="shared" si="516"/>
        <v>36</v>
      </c>
      <c r="AA455" s="176">
        <f t="shared" si="516"/>
        <v>147</v>
      </c>
      <c r="AB455" s="176">
        <f t="shared" si="516"/>
        <v>152</v>
      </c>
      <c r="AC455" s="176">
        <f t="shared" si="516"/>
        <v>164</v>
      </c>
      <c r="AD455" s="176">
        <f t="shared" si="516"/>
        <v>139</v>
      </c>
      <c r="AE455" s="176">
        <f t="shared" si="516"/>
        <v>167</v>
      </c>
      <c r="AF455" s="176">
        <f t="shared" si="516"/>
        <v>141</v>
      </c>
      <c r="AG455" s="176">
        <f t="shared" si="516"/>
        <v>53</v>
      </c>
      <c r="AH455" s="176">
        <f t="shared" si="516"/>
        <v>139</v>
      </c>
      <c r="AI455" s="176">
        <f t="shared" si="516"/>
        <v>44</v>
      </c>
      <c r="AJ455" s="176">
        <f t="shared" si="516"/>
        <v>92</v>
      </c>
      <c r="AK455" s="176">
        <f t="shared" si="516"/>
        <v>54</v>
      </c>
      <c r="AL455" s="176" t="str">
        <f t="shared" si="516"/>
        <v/>
      </c>
      <c r="AM455" s="176" t="str">
        <f t="shared" si="516"/>
        <v/>
      </c>
      <c r="AN455" s="176" t="str">
        <f t="shared" si="516"/>
        <v/>
      </c>
      <c r="AO455" s="176" t="str">
        <f t="shared" si="516"/>
        <v/>
      </c>
      <c r="AP455" s="176" t="str">
        <f t="shared" si="516"/>
        <v/>
      </c>
      <c r="AQ455" s="170"/>
      <c r="AR455" s="170"/>
    </row>
    <row r="456" ht="12.75" customHeight="1">
      <c r="A456" s="170"/>
      <c r="B456" s="170"/>
      <c r="C456" s="140" t="str">
        <f t="shared" ref="C456:D456" si="517">C263</f>
        <v>Burnley</v>
      </c>
      <c r="D456" s="140" t="str">
        <f t="shared" si="517"/>
        <v>Watford</v>
      </c>
      <c r="E456" s="176">
        <f t="shared" ref="E456:AP456" si="518">IFERROR(RANK(E263,E$196:E$385,0)+COUNTIF(E$196:E263,E263)-1,"")</f>
        <v>151</v>
      </c>
      <c r="F456" s="176">
        <f t="shared" si="518"/>
        <v>151</v>
      </c>
      <c r="G456" s="176">
        <f t="shared" si="518"/>
        <v>157</v>
      </c>
      <c r="H456" s="176">
        <f t="shared" si="518"/>
        <v>159</v>
      </c>
      <c r="I456" s="176">
        <f t="shared" si="518"/>
        <v>91</v>
      </c>
      <c r="J456" s="176">
        <f t="shared" si="518"/>
        <v>93</v>
      </c>
      <c r="K456" s="176">
        <f t="shared" si="518"/>
        <v>134</v>
      </c>
      <c r="L456" s="176">
        <f t="shared" si="518"/>
        <v>106</v>
      </c>
      <c r="M456" s="176">
        <f t="shared" si="518"/>
        <v>126</v>
      </c>
      <c r="N456" s="176">
        <f t="shared" si="518"/>
        <v>130</v>
      </c>
      <c r="O456" s="176">
        <f t="shared" si="518"/>
        <v>143</v>
      </c>
      <c r="P456" s="176">
        <f t="shared" si="518"/>
        <v>149</v>
      </c>
      <c r="Q456" s="176">
        <f t="shared" si="518"/>
        <v>147</v>
      </c>
      <c r="R456" s="176">
        <f t="shared" si="518"/>
        <v>112</v>
      </c>
      <c r="S456" s="176">
        <f t="shared" si="518"/>
        <v>32</v>
      </c>
      <c r="T456" s="176">
        <f t="shared" si="518"/>
        <v>17</v>
      </c>
      <c r="U456" s="176">
        <f t="shared" si="518"/>
        <v>11</v>
      </c>
      <c r="V456" s="176">
        <f t="shared" si="518"/>
        <v>12</v>
      </c>
      <c r="W456" s="176">
        <f t="shared" si="518"/>
        <v>30</v>
      </c>
      <c r="X456" s="176">
        <f t="shared" si="518"/>
        <v>42</v>
      </c>
      <c r="Y456" s="176">
        <f t="shared" si="518"/>
        <v>95</v>
      </c>
      <c r="Z456" s="176">
        <f t="shared" si="518"/>
        <v>104</v>
      </c>
      <c r="AA456" s="176">
        <f t="shared" si="518"/>
        <v>188</v>
      </c>
      <c r="AB456" s="176">
        <f t="shared" si="518"/>
        <v>175</v>
      </c>
      <c r="AC456" s="176">
        <f t="shared" si="518"/>
        <v>177</v>
      </c>
      <c r="AD456" s="176">
        <f t="shared" si="518"/>
        <v>150</v>
      </c>
      <c r="AE456" s="176">
        <f t="shared" si="518"/>
        <v>168</v>
      </c>
      <c r="AF456" s="176">
        <f t="shared" si="518"/>
        <v>131</v>
      </c>
      <c r="AG456" s="176">
        <f t="shared" si="518"/>
        <v>50</v>
      </c>
      <c r="AH456" s="176">
        <f t="shared" si="518"/>
        <v>130</v>
      </c>
      <c r="AI456" s="176">
        <f t="shared" si="518"/>
        <v>47</v>
      </c>
      <c r="AJ456" s="176">
        <f t="shared" si="518"/>
        <v>155</v>
      </c>
      <c r="AK456" s="176">
        <f t="shared" si="518"/>
        <v>65</v>
      </c>
      <c r="AL456" s="176" t="str">
        <f t="shared" si="518"/>
        <v/>
      </c>
      <c r="AM456" s="176" t="str">
        <f t="shared" si="518"/>
        <v/>
      </c>
      <c r="AN456" s="176" t="str">
        <f t="shared" si="518"/>
        <v/>
      </c>
      <c r="AO456" s="176" t="str">
        <f t="shared" si="518"/>
        <v/>
      </c>
      <c r="AP456" s="176" t="str">
        <f t="shared" si="518"/>
        <v/>
      </c>
      <c r="AQ456" s="170"/>
      <c r="AR456" s="170"/>
    </row>
    <row r="457" ht="12.75" customHeight="1">
      <c r="A457" s="170"/>
      <c r="B457" s="170"/>
      <c r="C457" s="140" t="str">
        <f t="shared" ref="C457:D457" si="519">C264</f>
        <v>Burnley</v>
      </c>
      <c r="D457" s="140" t="str">
        <f t="shared" si="519"/>
        <v>West Ham</v>
      </c>
      <c r="E457" s="176">
        <f t="shared" ref="E457:AP457" si="520">IFERROR(RANK(E264,E$196:E$385,0)+COUNTIF(E$196:E264,E264)-1,"")</f>
        <v>136</v>
      </c>
      <c r="F457" s="176">
        <f t="shared" si="520"/>
        <v>129</v>
      </c>
      <c r="G457" s="176">
        <f t="shared" si="520"/>
        <v>129</v>
      </c>
      <c r="H457" s="176">
        <f t="shared" si="520"/>
        <v>162</v>
      </c>
      <c r="I457" s="176">
        <f t="shared" si="520"/>
        <v>174</v>
      </c>
      <c r="J457" s="176">
        <f t="shared" si="520"/>
        <v>178</v>
      </c>
      <c r="K457" s="176">
        <f t="shared" si="520"/>
        <v>190</v>
      </c>
      <c r="L457" s="176">
        <f t="shared" si="520"/>
        <v>183</v>
      </c>
      <c r="M457" s="176">
        <f t="shared" si="520"/>
        <v>185</v>
      </c>
      <c r="N457" s="176">
        <f t="shared" si="520"/>
        <v>171</v>
      </c>
      <c r="O457" s="176">
        <f t="shared" si="520"/>
        <v>142</v>
      </c>
      <c r="P457" s="176">
        <f t="shared" si="520"/>
        <v>160</v>
      </c>
      <c r="Q457" s="176">
        <f t="shared" si="520"/>
        <v>112</v>
      </c>
      <c r="R457" s="176">
        <f t="shared" si="520"/>
        <v>75</v>
      </c>
      <c r="S457" s="176">
        <f t="shared" si="520"/>
        <v>16</v>
      </c>
      <c r="T457" s="176">
        <f t="shared" si="520"/>
        <v>5</v>
      </c>
      <c r="U457" s="176">
        <f t="shared" si="520"/>
        <v>4</v>
      </c>
      <c r="V457" s="176">
        <f t="shared" si="520"/>
        <v>5</v>
      </c>
      <c r="W457" s="176">
        <f t="shared" si="520"/>
        <v>10</v>
      </c>
      <c r="X457" s="176">
        <f t="shared" si="520"/>
        <v>16</v>
      </c>
      <c r="Y457" s="176">
        <f t="shared" si="520"/>
        <v>80</v>
      </c>
      <c r="Z457" s="176">
        <f t="shared" si="520"/>
        <v>31</v>
      </c>
      <c r="AA457" s="176">
        <f t="shared" si="520"/>
        <v>139</v>
      </c>
      <c r="AB457" s="176">
        <f t="shared" si="520"/>
        <v>146</v>
      </c>
      <c r="AC457" s="176">
        <f t="shared" si="520"/>
        <v>144</v>
      </c>
      <c r="AD457" s="176">
        <f t="shared" si="520"/>
        <v>111</v>
      </c>
      <c r="AE457" s="176">
        <f t="shared" si="520"/>
        <v>60</v>
      </c>
      <c r="AF457" s="176">
        <f t="shared" si="520"/>
        <v>111</v>
      </c>
      <c r="AG457" s="176">
        <f t="shared" si="520"/>
        <v>34</v>
      </c>
      <c r="AH457" s="176">
        <f t="shared" si="520"/>
        <v>9</v>
      </c>
      <c r="AI457" s="176">
        <f t="shared" si="520"/>
        <v>32</v>
      </c>
      <c r="AJ457" s="176">
        <f t="shared" si="520"/>
        <v>83</v>
      </c>
      <c r="AK457" s="176">
        <f t="shared" si="520"/>
        <v>116</v>
      </c>
      <c r="AL457" s="176" t="str">
        <f t="shared" si="520"/>
        <v/>
      </c>
      <c r="AM457" s="176" t="str">
        <f t="shared" si="520"/>
        <v/>
      </c>
      <c r="AN457" s="176" t="str">
        <f t="shared" si="520"/>
        <v/>
      </c>
      <c r="AO457" s="176" t="str">
        <f t="shared" si="520"/>
        <v/>
      </c>
      <c r="AP457" s="176" t="str">
        <f t="shared" si="520"/>
        <v/>
      </c>
      <c r="AQ457" s="170"/>
      <c r="AR457" s="170"/>
    </row>
    <row r="458" ht="12.75" customHeight="1">
      <c r="A458" s="170"/>
      <c r="B458" s="170"/>
      <c r="C458" s="140" t="str">
        <f t="shared" ref="C458:D458" si="521">C265</f>
        <v>Burnley</v>
      </c>
      <c r="D458" s="140" t="str">
        <f t="shared" si="521"/>
        <v>Wolves</v>
      </c>
      <c r="E458" s="176">
        <f t="shared" ref="E458:AP458" si="522">IFERROR(RANK(E265,E$196:E$385,0)+COUNTIF(E$196:E265,E265)-1,"")</f>
        <v>78</v>
      </c>
      <c r="F458" s="176">
        <f t="shared" si="522"/>
        <v>108</v>
      </c>
      <c r="G458" s="176">
        <f t="shared" si="522"/>
        <v>113</v>
      </c>
      <c r="H458" s="176">
        <f t="shared" si="522"/>
        <v>70</v>
      </c>
      <c r="I458" s="176">
        <f t="shared" si="522"/>
        <v>77</v>
      </c>
      <c r="J458" s="176">
        <f t="shared" si="522"/>
        <v>82</v>
      </c>
      <c r="K458" s="176">
        <f t="shared" si="522"/>
        <v>141</v>
      </c>
      <c r="L458" s="176">
        <f t="shared" si="522"/>
        <v>125</v>
      </c>
      <c r="M458" s="176">
        <f t="shared" si="522"/>
        <v>140</v>
      </c>
      <c r="N458" s="176">
        <f t="shared" si="522"/>
        <v>164</v>
      </c>
      <c r="O458" s="176">
        <f t="shared" si="522"/>
        <v>146</v>
      </c>
      <c r="P458" s="176">
        <f t="shared" si="522"/>
        <v>146</v>
      </c>
      <c r="Q458" s="176">
        <f t="shared" si="522"/>
        <v>104</v>
      </c>
      <c r="R458" s="176">
        <f t="shared" si="522"/>
        <v>87</v>
      </c>
      <c r="S458" s="176">
        <f t="shared" si="522"/>
        <v>23</v>
      </c>
      <c r="T458" s="176">
        <f t="shared" si="522"/>
        <v>11</v>
      </c>
      <c r="U458" s="176">
        <f t="shared" si="522"/>
        <v>9</v>
      </c>
      <c r="V458" s="176">
        <f t="shared" si="522"/>
        <v>3</v>
      </c>
      <c r="W458" s="176">
        <f t="shared" si="522"/>
        <v>1</v>
      </c>
      <c r="X458" s="176">
        <f t="shared" si="522"/>
        <v>1</v>
      </c>
      <c r="Y458" s="176">
        <f t="shared" si="522"/>
        <v>5</v>
      </c>
      <c r="Z458" s="176">
        <f t="shared" si="522"/>
        <v>4</v>
      </c>
      <c r="AA458" s="176">
        <f t="shared" si="522"/>
        <v>21</v>
      </c>
      <c r="AB458" s="176">
        <f t="shared" si="522"/>
        <v>49</v>
      </c>
      <c r="AC458" s="176">
        <f t="shared" si="522"/>
        <v>171</v>
      </c>
      <c r="AD458" s="176">
        <f t="shared" si="522"/>
        <v>144</v>
      </c>
      <c r="AE458" s="176">
        <f t="shared" si="522"/>
        <v>139</v>
      </c>
      <c r="AF458" s="176">
        <f t="shared" si="522"/>
        <v>160</v>
      </c>
      <c r="AG458" s="176">
        <f t="shared" si="522"/>
        <v>144</v>
      </c>
      <c r="AH458" s="176">
        <f t="shared" si="522"/>
        <v>141</v>
      </c>
      <c r="AI458" s="176">
        <f t="shared" si="522"/>
        <v>51</v>
      </c>
      <c r="AJ458" s="176">
        <f t="shared" si="522"/>
        <v>52</v>
      </c>
      <c r="AK458" s="176">
        <f t="shared" si="522"/>
        <v>48</v>
      </c>
      <c r="AL458" s="176" t="str">
        <f t="shared" si="522"/>
        <v/>
      </c>
      <c r="AM458" s="176" t="str">
        <f t="shared" si="522"/>
        <v/>
      </c>
      <c r="AN458" s="176" t="str">
        <f t="shared" si="522"/>
        <v/>
      </c>
      <c r="AO458" s="176" t="str">
        <f t="shared" si="522"/>
        <v/>
      </c>
      <c r="AP458" s="176" t="str">
        <f t="shared" si="522"/>
        <v/>
      </c>
      <c r="AQ458" s="170"/>
      <c r="AR458" s="170"/>
    </row>
    <row r="459" ht="12.75" customHeight="1">
      <c r="A459" s="170"/>
      <c r="B459" s="170"/>
      <c r="C459" s="140" t="str">
        <f t="shared" ref="C459:D459" si="523">C266</f>
        <v>Cardiff</v>
      </c>
      <c r="D459" s="140" t="str">
        <f t="shared" si="523"/>
        <v>Chelsea</v>
      </c>
      <c r="E459" s="176">
        <f t="shared" ref="E459:AP459" si="524">IFERROR(RANK(E266,E$196:E$385,0)+COUNTIF(E$196:E266,E266)-1,"")</f>
        <v>131</v>
      </c>
      <c r="F459" s="176">
        <f t="shared" si="524"/>
        <v>127</v>
      </c>
      <c r="G459" s="176">
        <f t="shared" si="524"/>
        <v>154</v>
      </c>
      <c r="H459" s="176">
        <f t="shared" si="524"/>
        <v>83</v>
      </c>
      <c r="I459" s="176">
        <f t="shared" si="524"/>
        <v>162</v>
      </c>
      <c r="J459" s="176">
        <f t="shared" si="524"/>
        <v>113</v>
      </c>
      <c r="K459" s="176">
        <f t="shared" si="524"/>
        <v>70</v>
      </c>
      <c r="L459" s="176">
        <f t="shared" si="524"/>
        <v>103</v>
      </c>
      <c r="M459" s="176">
        <f t="shared" si="524"/>
        <v>59</v>
      </c>
      <c r="N459" s="176">
        <f t="shared" si="524"/>
        <v>91</v>
      </c>
      <c r="O459" s="176">
        <f t="shared" si="524"/>
        <v>35</v>
      </c>
      <c r="P459" s="176">
        <f t="shared" si="524"/>
        <v>55</v>
      </c>
      <c r="Q459" s="176">
        <f t="shared" si="524"/>
        <v>35</v>
      </c>
      <c r="R459" s="176">
        <f t="shared" si="524"/>
        <v>14</v>
      </c>
      <c r="S459" s="176">
        <f t="shared" si="524"/>
        <v>56</v>
      </c>
      <c r="T459" s="176">
        <f t="shared" si="524"/>
        <v>37</v>
      </c>
      <c r="U459" s="176">
        <f t="shared" si="524"/>
        <v>27</v>
      </c>
      <c r="V459" s="176">
        <f t="shared" si="524"/>
        <v>85</v>
      </c>
      <c r="W459" s="176">
        <f t="shared" si="524"/>
        <v>144</v>
      </c>
      <c r="X459" s="176">
        <f t="shared" si="524"/>
        <v>133</v>
      </c>
      <c r="Y459" s="176">
        <f t="shared" si="524"/>
        <v>131</v>
      </c>
      <c r="Z459" s="176">
        <f t="shared" si="524"/>
        <v>108</v>
      </c>
      <c r="AA459" s="176">
        <f t="shared" si="524"/>
        <v>93</v>
      </c>
      <c r="AB459" s="176">
        <f t="shared" si="524"/>
        <v>51</v>
      </c>
      <c r="AC459" s="176">
        <f t="shared" si="524"/>
        <v>19</v>
      </c>
      <c r="AD459" s="176">
        <f t="shared" si="524"/>
        <v>33</v>
      </c>
      <c r="AE459" s="176">
        <f t="shared" si="524"/>
        <v>37</v>
      </c>
      <c r="AF459" s="176">
        <f t="shared" si="524"/>
        <v>7</v>
      </c>
      <c r="AG459" s="176">
        <f t="shared" si="524"/>
        <v>96</v>
      </c>
      <c r="AH459" s="176">
        <f t="shared" si="524"/>
        <v>93</v>
      </c>
      <c r="AI459" s="176">
        <f t="shared" si="524"/>
        <v>176</v>
      </c>
      <c r="AJ459" s="176">
        <f t="shared" si="524"/>
        <v>143</v>
      </c>
      <c r="AK459" s="176">
        <f t="shared" si="524"/>
        <v>156</v>
      </c>
      <c r="AL459" s="176" t="str">
        <f t="shared" si="524"/>
        <v/>
      </c>
      <c r="AM459" s="176" t="str">
        <f t="shared" si="524"/>
        <v/>
      </c>
      <c r="AN459" s="176" t="str">
        <f t="shared" si="524"/>
        <v/>
      </c>
      <c r="AO459" s="176" t="str">
        <f t="shared" si="524"/>
        <v/>
      </c>
      <c r="AP459" s="176" t="str">
        <f t="shared" si="524"/>
        <v/>
      </c>
      <c r="AQ459" s="170"/>
      <c r="AR459" s="170"/>
    </row>
    <row r="460" ht="12.75" customHeight="1">
      <c r="A460" s="170"/>
      <c r="B460" s="170"/>
      <c r="C460" s="140" t="str">
        <f t="shared" ref="C460:D460" si="525">C267</f>
        <v>Cardiff</v>
      </c>
      <c r="D460" s="140" t="str">
        <f t="shared" si="525"/>
        <v>Crystal Palace</v>
      </c>
      <c r="E460" s="176">
        <f t="shared" ref="E460:AP460" si="526">IFERROR(RANK(E267,E$196:E$385,0)+COUNTIF(E$196:E267,E267)-1,"")</f>
        <v>102</v>
      </c>
      <c r="F460" s="176">
        <f t="shared" si="526"/>
        <v>92</v>
      </c>
      <c r="G460" s="176">
        <f t="shared" si="526"/>
        <v>117</v>
      </c>
      <c r="H460" s="176">
        <f t="shared" si="526"/>
        <v>74</v>
      </c>
      <c r="I460" s="176">
        <f t="shared" si="526"/>
        <v>73</v>
      </c>
      <c r="J460" s="176">
        <f t="shared" si="526"/>
        <v>21</v>
      </c>
      <c r="K460" s="176">
        <f t="shared" si="526"/>
        <v>27</v>
      </c>
      <c r="L460" s="176">
        <f t="shared" si="526"/>
        <v>62</v>
      </c>
      <c r="M460" s="176">
        <f t="shared" si="526"/>
        <v>70</v>
      </c>
      <c r="N460" s="176">
        <f t="shared" si="526"/>
        <v>117</v>
      </c>
      <c r="O460" s="176">
        <f t="shared" si="526"/>
        <v>109</v>
      </c>
      <c r="P460" s="176">
        <f t="shared" si="526"/>
        <v>129</v>
      </c>
      <c r="Q460" s="176">
        <f t="shared" si="526"/>
        <v>175</v>
      </c>
      <c r="R460" s="176">
        <f t="shared" si="526"/>
        <v>138</v>
      </c>
      <c r="S460" s="176">
        <f t="shared" si="526"/>
        <v>166</v>
      </c>
      <c r="T460" s="176">
        <f t="shared" si="526"/>
        <v>165</v>
      </c>
      <c r="U460" s="176">
        <f t="shared" si="526"/>
        <v>153</v>
      </c>
      <c r="V460" s="176">
        <f t="shared" si="526"/>
        <v>190</v>
      </c>
      <c r="W460" s="176">
        <f t="shared" si="526"/>
        <v>183</v>
      </c>
      <c r="X460" s="176">
        <f t="shared" si="526"/>
        <v>174</v>
      </c>
      <c r="Y460" s="176">
        <f t="shared" si="526"/>
        <v>74</v>
      </c>
      <c r="Z460" s="176">
        <f t="shared" si="526"/>
        <v>40</v>
      </c>
      <c r="AA460" s="176">
        <f t="shared" si="526"/>
        <v>34</v>
      </c>
      <c r="AB460" s="176">
        <f t="shared" si="526"/>
        <v>3</v>
      </c>
      <c r="AC460" s="176">
        <f t="shared" si="526"/>
        <v>1</v>
      </c>
      <c r="AD460" s="176">
        <f t="shared" si="526"/>
        <v>3</v>
      </c>
      <c r="AE460" s="176">
        <f t="shared" si="526"/>
        <v>13</v>
      </c>
      <c r="AF460" s="176">
        <f t="shared" si="526"/>
        <v>81</v>
      </c>
      <c r="AG460" s="176">
        <f t="shared" si="526"/>
        <v>173</v>
      </c>
      <c r="AH460" s="176">
        <f t="shared" si="526"/>
        <v>173</v>
      </c>
      <c r="AI460" s="176">
        <f t="shared" si="526"/>
        <v>188</v>
      </c>
      <c r="AJ460" s="176">
        <f t="shared" si="526"/>
        <v>187</v>
      </c>
      <c r="AK460" s="176">
        <f t="shared" si="526"/>
        <v>186</v>
      </c>
      <c r="AL460" s="176" t="str">
        <f t="shared" si="526"/>
        <v/>
      </c>
      <c r="AM460" s="176" t="str">
        <f t="shared" si="526"/>
        <v/>
      </c>
      <c r="AN460" s="176" t="str">
        <f t="shared" si="526"/>
        <v/>
      </c>
      <c r="AO460" s="176" t="str">
        <f t="shared" si="526"/>
        <v/>
      </c>
      <c r="AP460" s="176" t="str">
        <f t="shared" si="526"/>
        <v/>
      </c>
      <c r="AQ460" s="170"/>
      <c r="AR460" s="170"/>
    </row>
    <row r="461" ht="12.75" customHeight="1">
      <c r="A461" s="170"/>
      <c r="B461" s="170"/>
      <c r="C461" s="140" t="str">
        <f t="shared" ref="C461:D461" si="527">C268</f>
        <v>Cardiff</v>
      </c>
      <c r="D461" s="140" t="str">
        <f t="shared" si="527"/>
        <v>Everton</v>
      </c>
      <c r="E461" s="176">
        <f t="shared" ref="E461:AP461" si="528">IFERROR(RANK(E268,E$196:E$385,0)+COUNTIF(E$196:E268,E268)-1,"")</f>
        <v>55</v>
      </c>
      <c r="F461" s="176">
        <f t="shared" si="528"/>
        <v>29</v>
      </c>
      <c r="G461" s="176">
        <f t="shared" si="528"/>
        <v>61</v>
      </c>
      <c r="H461" s="176">
        <f t="shared" si="528"/>
        <v>28</v>
      </c>
      <c r="I461" s="176">
        <f t="shared" si="528"/>
        <v>147</v>
      </c>
      <c r="J461" s="176">
        <f t="shared" si="528"/>
        <v>157</v>
      </c>
      <c r="K461" s="176">
        <f t="shared" si="528"/>
        <v>109</v>
      </c>
      <c r="L461" s="176">
        <f t="shared" si="528"/>
        <v>150</v>
      </c>
      <c r="M461" s="176">
        <f t="shared" si="528"/>
        <v>115</v>
      </c>
      <c r="N461" s="176">
        <f t="shared" si="528"/>
        <v>155</v>
      </c>
      <c r="O461" s="176">
        <f t="shared" si="528"/>
        <v>51</v>
      </c>
      <c r="P461" s="176">
        <f t="shared" si="528"/>
        <v>81</v>
      </c>
      <c r="Q461" s="176">
        <f t="shared" si="528"/>
        <v>140</v>
      </c>
      <c r="R461" s="176">
        <f t="shared" si="528"/>
        <v>154</v>
      </c>
      <c r="S461" s="176">
        <f t="shared" si="528"/>
        <v>156</v>
      </c>
      <c r="T461" s="176">
        <f t="shared" si="528"/>
        <v>124</v>
      </c>
      <c r="U461" s="176">
        <f t="shared" si="528"/>
        <v>121</v>
      </c>
      <c r="V461" s="176">
        <f t="shared" si="528"/>
        <v>142</v>
      </c>
      <c r="W461" s="176">
        <f t="shared" si="528"/>
        <v>121</v>
      </c>
      <c r="X461" s="176">
        <f t="shared" si="528"/>
        <v>95</v>
      </c>
      <c r="Y461" s="176">
        <f t="shared" si="528"/>
        <v>69</v>
      </c>
      <c r="Z461" s="176">
        <f t="shared" si="528"/>
        <v>84</v>
      </c>
      <c r="AA461" s="176">
        <f t="shared" si="528"/>
        <v>73</v>
      </c>
      <c r="AB461" s="176">
        <f t="shared" si="528"/>
        <v>63</v>
      </c>
      <c r="AC461" s="176">
        <f t="shared" si="528"/>
        <v>12</v>
      </c>
      <c r="AD461" s="176">
        <f t="shared" si="528"/>
        <v>20</v>
      </c>
      <c r="AE461" s="176">
        <f t="shared" si="528"/>
        <v>32</v>
      </c>
      <c r="AF461" s="176">
        <f t="shared" si="528"/>
        <v>38</v>
      </c>
      <c r="AG461" s="176">
        <f t="shared" si="528"/>
        <v>103</v>
      </c>
      <c r="AH461" s="176">
        <f t="shared" si="528"/>
        <v>97</v>
      </c>
      <c r="AI461" s="176">
        <f t="shared" si="528"/>
        <v>177</v>
      </c>
      <c r="AJ461" s="176">
        <f t="shared" si="528"/>
        <v>170</v>
      </c>
      <c r="AK461" s="176">
        <f t="shared" si="528"/>
        <v>187</v>
      </c>
      <c r="AL461" s="176" t="str">
        <f t="shared" si="528"/>
        <v/>
      </c>
      <c r="AM461" s="176" t="str">
        <f t="shared" si="528"/>
        <v/>
      </c>
      <c r="AN461" s="176" t="str">
        <f t="shared" si="528"/>
        <v/>
      </c>
      <c r="AO461" s="176" t="str">
        <f t="shared" si="528"/>
        <v/>
      </c>
      <c r="AP461" s="176" t="str">
        <f t="shared" si="528"/>
        <v/>
      </c>
      <c r="AQ461" s="170"/>
      <c r="AR461" s="170"/>
    </row>
    <row r="462" ht="12.75" customHeight="1">
      <c r="A462" s="170"/>
      <c r="B462" s="170"/>
      <c r="C462" s="140" t="str">
        <f t="shared" ref="C462:D462" si="529">C269</f>
        <v>Cardiff</v>
      </c>
      <c r="D462" s="140" t="str">
        <f t="shared" si="529"/>
        <v>Fulham</v>
      </c>
      <c r="E462" s="176">
        <f t="shared" ref="E462:AP462" si="530">IFERROR(RANK(E269,E$196:E$385,0)+COUNTIF(E$196:E269,E269)-1,"")</f>
        <v>165</v>
      </c>
      <c r="F462" s="176">
        <f t="shared" si="530"/>
        <v>173</v>
      </c>
      <c r="G462" s="176">
        <f t="shared" si="530"/>
        <v>174</v>
      </c>
      <c r="H462" s="176">
        <f t="shared" si="530"/>
        <v>136</v>
      </c>
      <c r="I462" s="176">
        <f t="shared" si="530"/>
        <v>141</v>
      </c>
      <c r="J462" s="176">
        <f t="shared" si="530"/>
        <v>25</v>
      </c>
      <c r="K462" s="176">
        <f t="shared" si="530"/>
        <v>43</v>
      </c>
      <c r="L462" s="176">
        <f t="shared" si="530"/>
        <v>16</v>
      </c>
      <c r="M462" s="176">
        <f t="shared" si="530"/>
        <v>40</v>
      </c>
      <c r="N462" s="176">
        <f t="shared" si="530"/>
        <v>38</v>
      </c>
      <c r="O462" s="176">
        <f t="shared" si="530"/>
        <v>32</v>
      </c>
      <c r="P462" s="176">
        <f t="shared" si="530"/>
        <v>9</v>
      </c>
      <c r="Q462" s="176">
        <f t="shared" si="530"/>
        <v>38</v>
      </c>
      <c r="R462" s="176">
        <f t="shared" si="530"/>
        <v>60</v>
      </c>
      <c r="S462" s="176">
        <f t="shared" si="530"/>
        <v>38</v>
      </c>
      <c r="T462" s="176">
        <f t="shared" si="530"/>
        <v>150</v>
      </c>
      <c r="U462" s="176">
        <f t="shared" si="530"/>
        <v>122</v>
      </c>
      <c r="V462" s="176">
        <f t="shared" si="530"/>
        <v>189</v>
      </c>
      <c r="W462" s="176">
        <f t="shared" si="530"/>
        <v>173</v>
      </c>
      <c r="X462" s="176">
        <f t="shared" si="530"/>
        <v>160</v>
      </c>
      <c r="Y462" s="176">
        <f t="shared" si="530"/>
        <v>179</v>
      </c>
      <c r="Z462" s="176">
        <f t="shared" si="530"/>
        <v>126</v>
      </c>
      <c r="AA462" s="176">
        <f t="shared" si="530"/>
        <v>114</v>
      </c>
      <c r="AB462" s="176">
        <f t="shared" si="530"/>
        <v>71</v>
      </c>
      <c r="AC462" s="176">
        <f t="shared" si="530"/>
        <v>26</v>
      </c>
      <c r="AD462" s="176">
        <f t="shared" si="530"/>
        <v>26</v>
      </c>
      <c r="AE462" s="176">
        <f t="shared" si="530"/>
        <v>35</v>
      </c>
      <c r="AF462" s="176">
        <f t="shared" si="530"/>
        <v>43</v>
      </c>
      <c r="AG462" s="176">
        <f t="shared" si="530"/>
        <v>45</v>
      </c>
      <c r="AH462" s="176">
        <f t="shared" si="530"/>
        <v>29</v>
      </c>
      <c r="AI462" s="176">
        <f t="shared" si="530"/>
        <v>109</v>
      </c>
      <c r="AJ462" s="176">
        <f t="shared" si="530"/>
        <v>102</v>
      </c>
      <c r="AK462" s="176">
        <f t="shared" si="530"/>
        <v>66</v>
      </c>
      <c r="AL462" s="176" t="str">
        <f t="shared" si="530"/>
        <v/>
      </c>
      <c r="AM462" s="176" t="str">
        <f t="shared" si="530"/>
        <v/>
      </c>
      <c r="AN462" s="176" t="str">
        <f t="shared" si="530"/>
        <v/>
      </c>
      <c r="AO462" s="176" t="str">
        <f t="shared" si="530"/>
        <v/>
      </c>
      <c r="AP462" s="176" t="str">
        <f t="shared" si="530"/>
        <v/>
      </c>
      <c r="AQ462" s="170"/>
      <c r="AR462" s="170"/>
    </row>
    <row r="463" ht="12.75" customHeight="1">
      <c r="A463" s="170"/>
      <c r="B463" s="170"/>
      <c r="C463" s="140" t="str">
        <f t="shared" ref="C463:D463" si="531">C270</f>
        <v>Cardiff</v>
      </c>
      <c r="D463" s="140" t="str">
        <f t="shared" si="531"/>
        <v>Huddersfield</v>
      </c>
      <c r="E463" s="176">
        <f t="shared" ref="E463:AP463" si="532">IFERROR(RANK(E270,E$196:E$385,0)+COUNTIF(E$196:E270,E270)-1,"")</f>
        <v>140</v>
      </c>
      <c r="F463" s="176">
        <f t="shared" si="532"/>
        <v>158</v>
      </c>
      <c r="G463" s="176">
        <f t="shared" si="532"/>
        <v>185</v>
      </c>
      <c r="H463" s="176">
        <f t="shared" si="532"/>
        <v>180</v>
      </c>
      <c r="I463" s="176">
        <f t="shared" si="532"/>
        <v>179</v>
      </c>
      <c r="J463" s="176">
        <f t="shared" si="532"/>
        <v>148</v>
      </c>
      <c r="K463" s="176">
        <f t="shared" si="532"/>
        <v>49</v>
      </c>
      <c r="L463" s="176">
        <f t="shared" si="532"/>
        <v>23</v>
      </c>
      <c r="M463" s="176">
        <f t="shared" si="532"/>
        <v>6</v>
      </c>
      <c r="N463" s="176">
        <f t="shared" si="532"/>
        <v>25</v>
      </c>
      <c r="O463" s="176">
        <f t="shared" si="532"/>
        <v>16</v>
      </c>
      <c r="P463" s="176">
        <f t="shared" si="532"/>
        <v>30</v>
      </c>
      <c r="Q463" s="176">
        <f t="shared" si="532"/>
        <v>93</v>
      </c>
      <c r="R463" s="176">
        <f t="shared" si="532"/>
        <v>105</v>
      </c>
      <c r="S463" s="176">
        <f t="shared" si="532"/>
        <v>119</v>
      </c>
      <c r="T463" s="176">
        <f t="shared" si="532"/>
        <v>166</v>
      </c>
      <c r="U463" s="176">
        <f t="shared" si="532"/>
        <v>155</v>
      </c>
      <c r="V463" s="176">
        <f t="shared" si="532"/>
        <v>186</v>
      </c>
      <c r="W463" s="176">
        <f t="shared" si="532"/>
        <v>175</v>
      </c>
      <c r="X463" s="176">
        <f t="shared" si="532"/>
        <v>164</v>
      </c>
      <c r="Y463" s="176">
        <f t="shared" si="532"/>
        <v>140</v>
      </c>
      <c r="Z463" s="176">
        <f t="shared" si="532"/>
        <v>75</v>
      </c>
      <c r="AA463" s="176">
        <f t="shared" si="532"/>
        <v>64</v>
      </c>
      <c r="AB463" s="176">
        <f t="shared" si="532"/>
        <v>14</v>
      </c>
      <c r="AC463" s="176">
        <f t="shared" si="532"/>
        <v>13</v>
      </c>
      <c r="AD463" s="176">
        <f t="shared" si="532"/>
        <v>16</v>
      </c>
      <c r="AE463" s="176">
        <f t="shared" si="532"/>
        <v>27</v>
      </c>
      <c r="AF463" s="176">
        <f t="shared" si="532"/>
        <v>9</v>
      </c>
      <c r="AG463" s="176">
        <f t="shared" si="532"/>
        <v>104</v>
      </c>
      <c r="AH463" s="176">
        <f t="shared" si="532"/>
        <v>68</v>
      </c>
      <c r="AI463" s="176">
        <f t="shared" si="532"/>
        <v>165</v>
      </c>
      <c r="AJ463" s="176">
        <f t="shared" si="532"/>
        <v>158</v>
      </c>
      <c r="AK463" s="176">
        <f t="shared" si="532"/>
        <v>157</v>
      </c>
      <c r="AL463" s="176" t="str">
        <f t="shared" si="532"/>
        <v/>
      </c>
      <c r="AM463" s="176" t="str">
        <f t="shared" si="532"/>
        <v/>
      </c>
      <c r="AN463" s="176" t="str">
        <f t="shared" si="532"/>
        <v/>
      </c>
      <c r="AO463" s="176" t="str">
        <f t="shared" si="532"/>
        <v/>
      </c>
      <c r="AP463" s="176" t="str">
        <f t="shared" si="532"/>
        <v/>
      </c>
      <c r="AQ463" s="170"/>
      <c r="AR463" s="170"/>
    </row>
    <row r="464" ht="12.75" customHeight="1">
      <c r="A464" s="170"/>
      <c r="B464" s="170"/>
      <c r="C464" s="140" t="str">
        <f t="shared" ref="C464:D464" si="533">C271</f>
        <v>Cardiff</v>
      </c>
      <c r="D464" s="140" t="str">
        <f t="shared" si="533"/>
        <v>Leicester</v>
      </c>
      <c r="E464" s="176">
        <f t="shared" ref="E464:AP464" si="534">IFERROR(RANK(E271,E$196:E$385,0)+COUNTIF(E$196:E271,E271)-1,"")</f>
        <v>81</v>
      </c>
      <c r="F464" s="176">
        <f t="shared" si="534"/>
        <v>122</v>
      </c>
      <c r="G464" s="176">
        <f t="shared" si="534"/>
        <v>99</v>
      </c>
      <c r="H464" s="176">
        <f t="shared" si="534"/>
        <v>31</v>
      </c>
      <c r="I464" s="176">
        <f t="shared" si="534"/>
        <v>12</v>
      </c>
      <c r="J464" s="176">
        <f t="shared" si="534"/>
        <v>3</v>
      </c>
      <c r="K464" s="176">
        <f t="shared" si="534"/>
        <v>4</v>
      </c>
      <c r="L464" s="176">
        <f t="shared" si="534"/>
        <v>4</v>
      </c>
      <c r="M464" s="176">
        <f t="shared" si="534"/>
        <v>9</v>
      </c>
      <c r="N464" s="176">
        <f t="shared" si="534"/>
        <v>36</v>
      </c>
      <c r="O464" s="176">
        <f t="shared" si="534"/>
        <v>67</v>
      </c>
      <c r="P464" s="176">
        <f t="shared" si="534"/>
        <v>113</v>
      </c>
      <c r="Q464" s="176">
        <f t="shared" si="534"/>
        <v>169</v>
      </c>
      <c r="R464" s="176">
        <f t="shared" si="534"/>
        <v>162</v>
      </c>
      <c r="S464" s="176">
        <f t="shared" si="534"/>
        <v>176</v>
      </c>
      <c r="T464" s="176">
        <f t="shared" si="534"/>
        <v>186</v>
      </c>
      <c r="U464" s="176">
        <f t="shared" si="534"/>
        <v>180</v>
      </c>
      <c r="V464" s="176">
        <f t="shared" si="534"/>
        <v>180</v>
      </c>
      <c r="W464" s="176">
        <f t="shared" si="534"/>
        <v>178</v>
      </c>
      <c r="X464" s="176">
        <f t="shared" si="534"/>
        <v>170</v>
      </c>
      <c r="Y464" s="176">
        <f t="shared" si="534"/>
        <v>177</v>
      </c>
      <c r="Z464" s="176">
        <f t="shared" si="534"/>
        <v>132</v>
      </c>
      <c r="AA464" s="176">
        <f t="shared" si="534"/>
        <v>118</v>
      </c>
      <c r="AB464" s="176">
        <f t="shared" si="534"/>
        <v>106</v>
      </c>
      <c r="AC464" s="176">
        <f t="shared" si="534"/>
        <v>17</v>
      </c>
      <c r="AD464" s="176">
        <f t="shared" si="534"/>
        <v>27</v>
      </c>
      <c r="AE464" s="176">
        <f t="shared" si="534"/>
        <v>10</v>
      </c>
      <c r="AF464" s="176">
        <f t="shared" si="534"/>
        <v>30</v>
      </c>
      <c r="AG464" s="176">
        <f t="shared" si="534"/>
        <v>61</v>
      </c>
      <c r="AH464" s="176">
        <f t="shared" si="534"/>
        <v>81</v>
      </c>
      <c r="AI464" s="176">
        <f t="shared" si="534"/>
        <v>153</v>
      </c>
      <c r="AJ464" s="176">
        <f t="shared" si="534"/>
        <v>132</v>
      </c>
      <c r="AK464" s="176">
        <f t="shared" si="534"/>
        <v>174</v>
      </c>
      <c r="AL464" s="176" t="str">
        <f t="shared" si="534"/>
        <v/>
      </c>
      <c r="AM464" s="176" t="str">
        <f t="shared" si="534"/>
        <v/>
      </c>
      <c r="AN464" s="176" t="str">
        <f t="shared" si="534"/>
        <v/>
      </c>
      <c r="AO464" s="176" t="str">
        <f t="shared" si="534"/>
        <v/>
      </c>
      <c r="AP464" s="176" t="str">
        <f t="shared" si="534"/>
        <v/>
      </c>
      <c r="AQ464" s="170"/>
      <c r="AR464" s="170"/>
    </row>
    <row r="465" ht="12.75" customHeight="1">
      <c r="A465" s="170"/>
      <c r="B465" s="170"/>
      <c r="C465" s="140" t="str">
        <f t="shared" ref="C465:D465" si="535">C272</f>
        <v>Cardiff</v>
      </c>
      <c r="D465" s="140" t="str">
        <f t="shared" si="535"/>
        <v>Liverpool</v>
      </c>
      <c r="E465" s="176">
        <f t="shared" ref="E465:AP465" si="536">IFERROR(RANK(E272,E$196:E$385,0)+COUNTIF(E$196:E272,E272)-1,"")</f>
        <v>98</v>
      </c>
      <c r="F465" s="176">
        <f t="shared" si="536"/>
        <v>167</v>
      </c>
      <c r="G465" s="176">
        <f t="shared" si="536"/>
        <v>190</v>
      </c>
      <c r="H465" s="176">
        <f t="shared" si="536"/>
        <v>185</v>
      </c>
      <c r="I465" s="176">
        <f t="shared" si="536"/>
        <v>188</v>
      </c>
      <c r="J465" s="176">
        <f t="shared" si="536"/>
        <v>109</v>
      </c>
      <c r="K465" s="176">
        <f t="shared" si="536"/>
        <v>75</v>
      </c>
      <c r="L465" s="176">
        <f t="shared" si="536"/>
        <v>36</v>
      </c>
      <c r="M465" s="176">
        <f t="shared" si="536"/>
        <v>2</v>
      </c>
      <c r="N465" s="176">
        <f t="shared" si="536"/>
        <v>24</v>
      </c>
      <c r="O465" s="176">
        <f t="shared" si="536"/>
        <v>12</v>
      </c>
      <c r="P465" s="176">
        <f t="shared" si="536"/>
        <v>23</v>
      </c>
      <c r="Q465" s="176">
        <f t="shared" si="536"/>
        <v>66</v>
      </c>
      <c r="R465" s="176">
        <f t="shared" si="536"/>
        <v>78</v>
      </c>
      <c r="S465" s="176">
        <f t="shared" si="536"/>
        <v>107</v>
      </c>
      <c r="T465" s="176">
        <f t="shared" si="536"/>
        <v>153</v>
      </c>
      <c r="U465" s="176">
        <f t="shared" si="536"/>
        <v>130</v>
      </c>
      <c r="V465" s="176">
        <f t="shared" si="536"/>
        <v>137</v>
      </c>
      <c r="W465" s="176">
        <f t="shared" si="536"/>
        <v>83</v>
      </c>
      <c r="X465" s="176">
        <f t="shared" si="536"/>
        <v>72</v>
      </c>
      <c r="Y465" s="176">
        <f t="shared" si="536"/>
        <v>90</v>
      </c>
      <c r="Z465" s="176">
        <f t="shared" si="536"/>
        <v>23</v>
      </c>
      <c r="AA465" s="176">
        <f t="shared" si="536"/>
        <v>15</v>
      </c>
      <c r="AB465" s="176">
        <f t="shared" si="536"/>
        <v>8</v>
      </c>
      <c r="AC465" s="176">
        <f t="shared" si="536"/>
        <v>14</v>
      </c>
      <c r="AD465" s="176">
        <f t="shared" si="536"/>
        <v>15</v>
      </c>
      <c r="AE465" s="176">
        <f t="shared" si="536"/>
        <v>44</v>
      </c>
      <c r="AF465" s="176">
        <f t="shared" si="536"/>
        <v>85</v>
      </c>
      <c r="AG465" s="176">
        <f t="shared" si="536"/>
        <v>166</v>
      </c>
      <c r="AH465" s="176">
        <f t="shared" si="536"/>
        <v>160</v>
      </c>
      <c r="AI465" s="176">
        <f t="shared" si="536"/>
        <v>186</v>
      </c>
      <c r="AJ465" s="176">
        <f t="shared" si="536"/>
        <v>188</v>
      </c>
      <c r="AK465" s="176">
        <f t="shared" si="536"/>
        <v>173</v>
      </c>
      <c r="AL465" s="176" t="str">
        <f t="shared" si="536"/>
        <v/>
      </c>
      <c r="AM465" s="176" t="str">
        <f t="shared" si="536"/>
        <v/>
      </c>
      <c r="AN465" s="176" t="str">
        <f t="shared" si="536"/>
        <v/>
      </c>
      <c r="AO465" s="176" t="str">
        <f t="shared" si="536"/>
        <v/>
      </c>
      <c r="AP465" s="176" t="str">
        <f t="shared" si="536"/>
        <v/>
      </c>
      <c r="AQ465" s="170"/>
      <c r="AR465" s="170"/>
    </row>
    <row r="466" ht="12.75" customHeight="1">
      <c r="A466" s="170"/>
      <c r="B466" s="170"/>
      <c r="C466" s="140" t="str">
        <f t="shared" ref="C466:D466" si="537">C273</f>
        <v>Cardiff</v>
      </c>
      <c r="D466" s="140" t="str">
        <f t="shared" si="537"/>
        <v>Man City</v>
      </c>
      <c r="E466" s="176">
        <f t="shared" ref="E466:AP466" si="538">IFERROR(RANK(E273,E$196:E$385,0)+COUNTIF(E$196:E273,E273)-1,"")</f>
        <v>59</v>
      </c>
      <c r="F466" s="176">
        <f t="shared" si="538"/>
        <v>63</v>
      </c>
      <c r="G466" s="176">
        <f t="shared" si="538"/>
        <v>151</v>
      </c>
      <c r="H466" s="176">
        <f t="shared" si="538"/>
        <v>98</v>
      </c>
      <c r="I466" s="176">
        <f t="shared" si="538"/>
        <v>169</v>
      </c>
      <c r="J466" s="176">
        <f t="shared" si="538"/>
        <v>170</v>
      </c>
      <c r="K466" s="176">
        <f t="shared" si="538"/>
        <v>154</v>
      </c>
      <c r="L466" s="176">
        <f t="shared" si="538"/>
        <v>172</v>
      </c>
      <c r="M466" s="176">
        <f t="shared" si="538"/>
        <v>94</v>
      </c>
      <c r="N466" s="176">
        <f t="shared" si="538"/>
        <v>124</v>
      </c>
      <c r="O466" s="176">
        <f t="shared" si="538"/>
        <v>56</v>
      </c>
      <c r="P466" s="176">
        <f t="shared" si="538"/>
        <v>61</v>
      </c>
      <c r="Q466" s="176">
        <f t="shared" si="538"/>
        <v>67</v>
      </c>
      <c r="R466" s="176">
        <f t="shared" si="538"/>
        <v>64</v>
      </c>
      <c r="S466" s="176">
        <f t="shared" si="538"/>
        <v>96</v>
      </c>
      <c r="T466" s="176">
        <f t="shared" si="538"/>
        <v>115</v>
      </c>
      <c r="U466" s="176">
        <f t="shared" si="538"/>
        <v>98</v>
      </c>
      <c r="V466" s="176">
        <f t="shared" si="538"/>
        <v>157</v>
      </c>
      <c r="W466" s="176">
        <f t="shared" si="538"/>
        <v>179</v>
      </c>
      <c r="X466" s="176">
        <f t="shared" si="538"/>
        <v>176</v>
      </c>
      <c r="Y466" s="176">
        <f t="shared" si="538"/>
        <v>168</v>
      </c>
      <c r="Z466" s="176">
        <f t="shared" si="538"/>
        <v>150</v>
      </c>
      <c r="AA466" s="176">
        <f t="shared" si="538"/>
        <v>107</v>
      </c>
      <c r="AB466" s="176">
        <f t="shared" si="538"/>
        <v>75</v>
      </c>
      <c r="AC466" s="176">
        <f t="shared" si="538"/>
        <v>7</v>
      </c>
      <c r="AD466" s="176">
        <f t="shared" si="538"/>
        <v>13</v>
      </c>
      <c r="AE466" s="176">
        <f t="shared" si="538"/>
        <v>9</v>
      </c>
      <c r="AF466" s="176">
        <f t="shared" si="538"/>
        <v>14</v>
      </c>
      <c r="AG466" s="176">
        <f t="shared" si="538"/>
        <v>90</v>
      </c>
      <c r="AH466" s="176">
        <f t="shared" si="538"/>
        <v>98</v>
      </c>
      <c r="AI466" s="176">
        <f t="shared" si="538"/>
        <v>180</v>
      </c>
      <c r="AJ466" s="176">
        <f t="shared" si="538"/>
        <v>112</v>
      </c>
      <c r="AK466" s="176">
        <f t="shared" si="538"/>
        <v>118</v>
      </c>
      <c r="AL466" s="176" t="str">
        <f t="shared" si="538"/>
        <v/>
      </c>
      <c r="AM466" s="176" t="str">
        <f t="shared" si="538"/>
        <v/>
      </c>
      <c r="AN466" s="176" t="str">
        <f t="shared" si="538"/>
        <v/>
      </c>
      <c r="AO466" s="176" t="str">
        <f t="shared" si="538"/>
        <v/>
      </c>
      <c r="AP466" s="176" t="str">
        <f t="shared" si="538"/>
        <v/>
      </c>
      <c r="AQ466" s="170"/>
      <c r="AR466" s="170"/>
    </row>
    <row r="467" ht="12.75" customHeight="1">
      <c r="A467" s="170"/>
      <c r="B467" s="170"/>
      <c r="C467" s="140" t="str">
        <f t="shared" ref="C467:D467" si="539">C274</f>
        <v>Cardiff</v>
      </c>
      <c r="D467" s="140" t="str">
        <f t="shared" si="539"/>
        <v>Man Utd</v>
      </c>
      <c r="E467" s="176">
        <f t="shared" ref="E467:AP467" si="540">IFERROR(RANK(E274,E$196:E$385,0)+COUNTIF(E$196:E274,E274)-1,"")</f>
        <v>69</v>
      </c>
      <c r="F467" s="176">
        <f t="shared" si="540"/>
        <v>131</v>
      </c>
      <c r="G467" s="176">
        <f t="shared" si="540"/>
        <v>132</v>
      </c>
      <c r="H467" s="176">
        <f t="shared" si="540"/>
        <v>58</v>
      </c>
      <c r="I467" s="176">
        <f t="shared" si="540"/>
        <v>44</v>
      </c>
      <c r="J467" s="176">
        <f t="shared" si="540"/>
        <v>17</v>
      </c>
      <c r="K467" s="176">
        <f t="shared" si="540"/>
        <v>14</v>
      </c>
      <c r="L467" s="176">
        <f t="shared" si="540"/>
        <v>15</v>
      </c>
      <c r="M467" s="176">
        <f t="shared" si="540"/>
        <v>33</v>
      </c>
      <c r="N467" s="176">
        <f t="shared" si="540"/>
        <v>51</v>
      </c>
      <c r="O467" s="176">
        <f t="shared" si="540"/>
        <v>38</v>
      </c>
      <c r="P467" s="176">
        <f t="shared" si="540"/>
        <v>58</v>
      </c>
      <c r="Q467" s="176">
        <f t="shared" si="540"/>
        <v>84</v>
      </c>
      <c r="R467" s="176">
        <f t="shared" si="540"/>
        <v>52</v>
      </c>
      <c r="S467" s="176">
        <f t="shared" si="540"/>
        <v>39</v>
      </c>
      <c r="T467" s="176">
        <f t="shared" si="540"/>
        <v>97</v>
      </c>
      <c r="U467" s="176">
        <f t="shared" si="540"/>
        <v>134</v>
      </c>
      <c r="V467" s="176">
        <f t="shared" si="540"/>
        <v>132</v>
      </c>
      <c r="W467" s="176">
        <f t="shared" si="540"/>
        <v>162</v>
      </c>
      <c r="X467" s="176">
        <f t="shared" si="540"/>
        <v>161</v>
      </c>
      <c r="Y467" s="176">
        <f t="shared" si="540"/>
        <v>174</v>
      </c>
      <c r="Z467" s="176">
        <f t="shared" si="540"/>
        <v>115</v>
      </c>
      <c r="AA467" s="176">
        <f t="shared" si="540"/>
        <v>104</v>
      </c>
      <c r="AB467" s="176">
        <f t="shared" si="540"/>
        <v>99</v>
      </c>
      <c r="AC467" s="176">
        <f t="shared" si="540"/>
        <v>18</v>
      </c>
      <c r="AD467" s="176">
        <f t="shared" si="540"/>
        <v>29</v>
      </c>
      <c r="AE467" s="176">
        <f t="shared" si="540"/>
        <v>7</v>
      </c>
      <c r="AF467" s="176">
        <f t="shared" si="540"/>
        <v>17</v>
      </c>
      <c r="AG467" s="176">
        <f t="shared" si="540"/>
        <v>5</v>
      </c>
      <c r="AH467" s="176">
        <f t="shared" si="540"/>
        <v>7</v>
      </c>
      <c r="AI467" s="176">
        <f t="shared" si="540"/>
        <v>65</v>
      </c>
      <c r="AJ467" s="176">
        <f t="shared" si="540"/>
        <v>46</v>
      </c>
      <c r="AK467" s="176">
        <f t="shared" si="540"/>
        <v>80</v>
      </c>
      <c r="AL467" s="176" t="str">
        <f t="shared" si="540"/>
        <v/>
      </c>
      <c r="AM467" s="176" t="str">
        <f t="shared" si="540"/>
        <v/>
      </c>
      <c r="AN467" s="176" t="str">
        <f t="shared" si="540"/>
        <v/>
      </c>
      <c r="AO467" s="176" t="str">
        <f t="shared" si="540"/>
        <v/>
      </c>
      <c r="AP467" s="176" t="str">
        <f t="shared" si="540"/>
        <v/>
      </c>
      <c r="AQ467" s="170"/>
      <c r="AR467" s="170"/>
    </row>
    <row r="468" ht="12.75" customHeight="1">
      <c r="A468" s="170"/>
      <c r="B468" s="170"/>
      <c r="C468" s="140" t="str">
        <f t="shared" ref="C468:D468" si="541">C275</f>
        <v>Cardiff</v>
      </c>
      <c r="D468" s="140" t="str">
        <f t="shared" si="541"/>
        <v>Newcastle</v>
      </c>
      <c r="E468" s="176">
        <f t="shared" ref="E468:AP468" si="542">IFERROR(RANK(E275,E$196:E$385,0)+COUNTIF(E$196:E275,E275)-1,"")</f>
        <v>119</v>
      </c>
      <c r="F468" s="176">
        <f t="shared" si="542"/>
        <v>72</v>
      </c>
      <c r="G468" s="176">
        <f t="shared" si="542"/>
        <v>144</v>
      </c>
      <c r="H468" s="176">
        <f t="shared" si="542"/>
        <v>76</v>
      </c>
      <c r="I468" s="176">
        <f t="shared" si="542"/>
        <v>111</v>
      </c>
      <c r="J468" s="176">
        <f t="shared" si="542"/>
        <v>59</v>
      </c>
      <c r="K468" s="176">
        <f t="shared" si="542"/>
        <v>52</v>
      </c>
      <c r="L468" s="176">
        <f t="shared" si="542"/>
        <v>132</v>
      </c>
      <c r="M468" s="176">
        <f t="shared" si="542"/>
        <v>29</v>
      </c>
      <c r="N468" s="176">
        <f t="shared" si="542"/>
        <v>59</v>
      </c>
      <c r="O468" s="176">
        <f t="shared" si="542"/>
        <v>41</v>
      </c>
      <c r="P468" s="176">
        <f t="shared" si="542"/>
        <v>60</v>
      </c>
      <c r="Q468" s="176">
        <f t="shared" si="542"/>
        <v>21</v>
      </c>
      <c r="R468" s="176">
        <f t="shared" si="542"/>
        <v>15</v>
      </c>
      <c r="S468" s="176">
        <f t="shared" si="542"/>
        <v>63</v>
      </c>
      <c r="T468" s="176">
        <f t="shared" si="542"/>
        <v>102</v>
      </c>
      <c r="U468" s="176">
        <f t="shared" si="542"/>
        <v>86</v>
      </c>
      <c r="V468" s="176">
        <f t="shared" si="542"/>
        <v>90</v>
      </c>
      <c r="W468" s="176">
        <f t="shared" si="542"/>
        <v>177</v>
      </c>
      <c r="X468" s="176">
        <f t="shared" si="542"/>
        <v>167</v>
      </c>
      <c r="Y468" s="176">
        <f t="shared" si="542"/>
        <v>172</v>
      </c>
      <c r="Z468" s="176">
        <f t="shared" si="542"/>
        <v>113</v>
      </c>
      <c r="AA468" s="176">
        <f t="shared" si="542"/>
        <v>94</v>
      </c>
      <c r="AB468" s="176">
        <f t="shared" si="542"/>
        <v>110</v>
      </c>
      <c r="AC468" s="176">
        <f t="shared" si="542"/>
        <v>20</v>
      </c>
      <c r="AD468" s="176">
        <f t="shared" si="542"/>
        <v>14</v>
      </c>
      <c r="AE468" s="176">
        <f t="shared" si="542"/>
        <v>31</v>
      </c>
      <c r="AF468" s="176">
        <f t="shared" si="542"/>
        <v>49</v>
      </c>
      <c r="AG468" s="176">
        <f t="shared" si="542"/>
        <v>136</v>
      </c>
      <c r="AH468" s="176">
        <f t="shared" si="542"/>
        <v>127</v>
      </c>
      <c r="AI468" s="176">
        <f t="shared" si="542"/>
        <v>184</v>
      </c>
      <c r="AJ468" s="176">
        <f t="shared" si="542"/>
        <v>189</v>
      </c>
      <c r="AK468" s="176">
        <f t="shared" si="542"/>
        <v>177</v>
      </c>
      <c r="AL468" s="176" t="str">
        <f t="shared" si="542"/>
        <v/>
      </c>
      <c r="AM468" s="176" t="str">
        <f t="shared" si="542"/>
        <v/>
      </c>
      <c r="AN468" s="176" t="str">
        <f t="shared" si="542"/>
        <v/>
      </c>
      <c r="AO468" s="176" t="str">
        <f t="shared" si="542"/>
        <v/>
      </c>
      <c r="AP468" s="176" t="str">
        <f t="shared" si="542"/>
        <v/>
      </c>
      <c r="AQ468" s="170"/>
      <c r="AR468" s="170"/>
    </row>
    <row r="469" ht="12.75" customHeight="1">
      <c r="A469" s="170"/>
      <c r="B469" s="170"/>
      <c r="C469" s="140" t="str">
        <f t="shared" ref="C469:D469" si="543">C276</f>
        <v>Cardiff</v>
      </c>
      <c r="D469" s="140" t="str">
        <f t="shared" si="543"/>
        <v>Southampton</v>
      </c>
      <c r="E469" s="176">
        <f t="shared" ref="E469:AP469" si="544">IFERROR(RANK(E276,E$196:E$385,0)+COUNTIF(E$196:E276,E276)-1,"")</f>
        <v>139</v>
      </c>
      <c r="F469" s="176">
        <f t="shared" si="544"/>
        <v>135</v>
      </c>
      <c r="G469" s="176">
        <f t="shared" si="544"/>
        <v>169</v>
      </c>
      <c r="H469" s="176">
        <f t="shared" si="544"/>
        <v>174</v>
      </c>
      <c r="I469" s="176">
        <f t="shared" si="544"/>
        <v>173</v>
      </c>
      <c r="J469" s="176">
        <f t="shared" si="544"/>
        <v>140</v>
      </c>
      <c r="K469" s="176">
        <f t="shared" si="544"/>
        <v>44</v>
      </c>
      <c r="L469" s="176">
        <f t="shared" si="544"/>
        <v>47</v>
      </c>
      <c r="M469" s="176">
        <f t="shared" si="544"/>
        <v>43</v>
      </c>
      <c r="N469" s="176">
        <f t="shared" si="544"/>
        <v>81</v>
      </c>
      <c r="O469" s="176">
        <f t="shared" si="544"/>
        <v>70</v>
      </c>
      <c r="P469" s="176">
        <f t="shared" si="544"/>
        <v>120</v>
      </c>
      <c r="Q469" s="176">
        <f t="shared" si="544"/>
        <v>166</v>
      </c>
      <c r="R469" s="176">
        <f t="shared" si="544"/>
        <v>76</v>
      </c>
      <c r="S469" s="176">
        <f t="shared" si="544"/>
        <v>108</v>
      </c>
      <c r="T469" s="176">
        <f t="shared" si="544"/>
        <v>154</v>
      </c>
      <c r="U469" s="176">
        <f t="shared" si="544"/>
        <v>131</v>
      </c>
      <c r="V469" s="176">
        <f t="shared" si="544"/>
        <v>94</v>
      </c>
      <c r="W469" s="176">
        <f t="shared" si="544"/>
        <v>79</v>
      </c>
      <c r="X469" s="176">
        <f t="shared" si="544"/>
        <v>146</v>
      </c>
      <c r="Y469" s="176">
        <f t="shared" si="544"/>
        <v>107</v>
      </c>
      <c r="Z469" s="176">
        <f t="shared" si="544"/>
        <v>33</v>
      </c>
      <c r="AA469" s="176">
        <f t="shared" si="544"/>
        <v>19</v>
      </c>
      <c r="AB469" s="176">
        <f t="shared" si="544"/>
        <v>42</v>
      </c>
      <c r="AC469" s="176">
        <f t="shared" si="544"/>
        <v>11</v>
      </c>
      <c r="AD469" s="176">
        <f t="shared" si="544"/>
        <v>9</v>
      </c>
      <c r="AE469" s="176">
        <f t="shared" si="544"/>
        <v>14</v>
      </c>
      <c r="AF469" s="176">
        <f t="shared" si="544"/>
        <v>24</v>
      </c>
      <c r="AG469" s="176">
        <f t="shared" si="544"/>
        <v>81</v>
      </c>
      <c r="AH469" s="176">
        <f t="shared" si="544"/>
        <v>78</v>
      </c>
      <c r="AI469" s="176">
        <f t="shared" si="544"/>
        <v>152</v>
      </c>
      <c r="AJ469" s="176">
        <f t="shared" si="544"/>
        <v>164</v>
      </c>
      <c r="AK469" s="176">
        <f t="shared" si="544"/>
        <v>114</v>
      </c>
      <c r="AL469" s="176" t="str">
        <f t="shared" si="544"/>
        <v/>
      </c>
      <c r="AM469" s="176" t="str">
        <f t="shared" si="544"/>
        <v/>
      </c>
      <c r="AN469" s="176" t="str">
        <f t="shared" si="544"/>
        <v/>
      </c>
      <c r="AO469" s="176" t="str">
        <f t="shared" si="544"/>
        <v/>
      </c>
      <c r="AP469" s="176" t="str">
        <f t="shared" si="544"/>
        <v/>
      </c>
      <c r="AQ469" s="170"/>
      <c r="AR469" s="170"/>
    </row>
    <row r="470" ht="12.75" customHeight="1">
      <c r="A470" s="170"/>
      <c r="B470" s="170"/>
      <c r="C470" s="140" t="str">
        <f t="shared" ref="C470:D470" si="545">C277</f>
        <v>Cardiff</v>
      </c>
      <c r="D470" s="140" t="str">
        <f t="shared" si="545"/>
        <v>Tottenham</v>
      </c>
      <c r="E470" s="176">
        <f t="shared" ref="E470:AP470" si="546">IFERROR(RANK(E277,E$196:E$385,0)+COUNTIF(E$196:E277,E277)-1,"")</f>
        <v>104</v>
      </c>
      <c r="F470" s="176">
        <f t="shared" si="546"/>
        <v>124</v>
      </c>
      <c r="G470" s="176">
        <f t="shared" si="546"/>
        <v>160</v>
      </c>
      <c r="H470" s="176">
        <f t="shared" si="546"/>
        <v>96</v>
      </c>
      <c r="I470" s="176">
        <f t="shared" si="546"/>
        <v>177</v>
      </c>
      <c r="J470" s="176">
        <f t="shared" si="546"/>
        <v>144</v>
      </c>
      <c r="K470" s="176">
        <f t="shared" si="546"/>
        <v>120</v>
      </c>
      <c r="L470" s="176">
        <f t="shared" si="546"/>
        <v>137</v>
      </c>
      <c r="M470" s="176">
        <f t="shared" si="546"/>
        <v>138</v>
      </c>
      <c r="N470" s="176">
        <f t="shared" si="546"/>
        <v>173</v>
      </c>
      <c r="O470" s="176">
        <f t="shared" si="546"/>
        <v>93</v>
      </c>
      <c r="P470" s="176">
        <f t="shared" si="546"/>
        <v>150</v>
      </c>
      <c r="Q470" s="176">
        <f t="shared" si="546"/>
        <v>176</v>
      </c>
      <c r="R470" s="176">
        <f t="shared" si="546"/>
        <v>133</v>
      </c>
      <c r="S470" s="176">
        <f t="shared" si="546"/>
        <v>140</v>
      </c>
      <c r="T470" s="176">
        <f t="shared" si="546"/>
        <v>167</v>
      </c>
      <c r="U470" s="176">
        <f t="shared" si="546"/>
        <v>156</v>
      </c>
      <c r="V470" s="176">
        <f t="shared" si="546"/>
        <v>165</v>
      </c>
      <c r="W470" s="176">
        <f t="shared" si="546"/>
        <v>113</v>
      </c>
      <c r="X470" s="176">
        <f t="shared" si="546"/>
        <v>115</v>
      </c>
      <c r="Y470" s="176">
        <f t="shared" si="546"/>
        <v>57</v>
      </c>
      <c r="Z470" s="176">
        <f t="shared" si="546"/>
        <v>22</v>
      </c>
      <c r="AA470" s="176">
        <f t="shared" si="546"/>
        <v>12</v>
      </c>
      <c r="AB470" s="176">
        <f t="shared" si="546"/>
        <v>4</v>
      </c>
      <c r="AC470" s="176">
        <f t="shared" si="546"/>
        <v>3</v>
      </c>
      <c r="AD470" s="176">
        <f t="shared" si="546"/>
        <v>2</v>
      </c>
      <c r="AE470" s="176">
        <f t="shared" si="546"/>
        <v>28</v>
      </c>
      <c r="AF470" s="176">
        <f t="shared" si="546"/>
        <v>39</v>
      </c>
      <c r="AG470" s="176">
        <f t="shared" si="546"/>
        <v>54</v>
      </c>
      <c r="AH470" s="176">
        <f t="shared" si="546"/>
        <v>73</v>
      </c>
      <c r="AI470" s="176">
        <f t="shared" si="546"/>
        <v>68</v>
      </c>
      <c r="AJ470" s="176">
        <f t="shared" si="546"/>
        <v>54</v>
      </c>
      <c r="AK470" s="176">
        <f t="shared" si="546"/>
        <v>20</v>
      </c>
      <c r="AL470" s="176" t="str">
        <f t="shared" si="546"/>
        <v/>
      </c>
      <c r="AM470" s="176" t="str">
        <f t="shared" si="546"/>
        <v/>
      </c>
      <c r="AN470" s="176" t="str">
        <f t="shared" si="546"/>
        <v/>
      </c>
      <c r="AO470" s="176" t="str">
        <f t="shared" si="546"/>
        <v/>
      </c>
      <c r="AP470" s="176" t="str">
        <f t="shared" si="546"/>
        <v/>
      </c>
      <c r="AQ470" s="170"/>
      <c r="AR470" s="170"/>
    </row>
    <row r="471" ht="12.75" customHeight="1">
      <c r="A471" s="170"/>
      <c r="B471" s="170"/>
      <c r="C471" s="140" t="str">
        <f t="shared" ref="C471:D471" si="547">C278</f>
        <v>Cardiff</v>
      </c>
      <c r="D471" s="140" t="str">
        <f t="shared" si="547"/>
        <v>Watford</v>
      </c>
      <c r="E471" s="176">
        <f t="shared" ref="E471:AP471" si="548">IFERROR(RANK(E278,E$196:E$385,0)+COUNTIF(E$196:E278,E278)-1,"")</f>
        <v>166</v>
      </c>
      <c r="F471" s="176">
        <f t="shared" si="548"/>
        <v>175</v>
      </c>
      <c r="G471" s="176">
        <f t="shared" si="548"/>
        <v>176</v>
      </c>
      <c r="H471" s="176">
        <f t="shared" si="548"/>
        <v>150</v>
      </c>
      <c r="I471" s="176">
        <f t="shared" si="548"/>
        <v>148</v>
      </c>
      <c r="J471" s="176">
        <f t="shared" si="548"/>
        <v>39</v>
      </c>
      <c r="K471" s="176">
        <f t="shared" si="548"/>
        <v>32</v>
      </c>
      <c r="L471" s="176">
        <f t="shared" si="548"/>
        <v>17</v>
      </c>
      <c r="M471" s="176">
        <f t="shared" si="548"/>
        <v>41</v>
      </c>
      <c r="N471" s="176">
        <f t="shared" si="548"/>
        <v>78</v>
      </c>
      <c r="O471" s="176">
        <f t="shared" si="548"/>
        <v>82</v>
      </c>
      <c r="P471" s="176">
        <f t="shared" si="548"/>
        <v>138</v>
      </c>
      <c r="Q471" s="176">
        <f t="shared" si="548"/>
        <v>156</v>
      </c>
      <c r="R471" s="176">
        <f t="shared" si="548"/>
        <v>156</v>
      </c>
      <c r="S471" s="176">
        <f t="shared" si="548"/>
        <v>145</v>
      </c>
      <c r="T471" s="176">
        <f t="shared" si="548"/>
        <v>125</v>
      </c>
      <c r="U471" s="176">
        <f t="shared" si="548"/>
        <v>103</v>
      </c>
      <c r="V471" s="176">
        <f t="shared" si="548"/>
        <v>149</v>
      </c>
      <c r="W471" s="176">
        <f t="shared" si="548"/>
        <v>174</v>
      </c>
      <c r="X471" s="176">
        <f t="shared" si="548"/>
        <v>162</v>
      </c>
      <c r="Y471" s="176">
        <f t="shared" si="548"/>
        <v>132</v>
      </c>
      <c r="Z471" s="176">
        <f t="shared" si="548"/>
        <v>109</v>
      </c>
      <c r="AA471" s="176">
        <f t="shared" si="548"/>
        <v>95</v>
      </c>
      <c r="AB471" s="176">
        <f t="shared" si="548"/>
        <v>17</v>
      </c>
      <c r="AC471" s="176">
        <f t="shared" si="548"/>
        <v>2</v>
      </c>
      <c r="AD471" s="176">
        <f t="shared" si="548"/>
        <v>1</v>
      </c>
      <c r="AE471" s="176">
        <f t="shared" si="548"/>
        <v>6</v>
      </c>
      <c r="AF471" s="176">
        <f t="shared" si="548"/>
        <v>2</v>
      </c>
      <c r="AG471" s="176">
        <f t="shared" si="548"/>
        <v>2</v>
      </c>
      <c r="AH471" s="176">
        <f t="shared" si="548"/>
        <v>25</v>
      </c>
      <c r="AI471" s="176">
        <f t="shared" si="548"/>
        <v>125</v>
      </c>
      <c r="AJ471" s="176">
        <f t="shared" si="548"/>
        <v>127</v>
      </c>
      <c r="AK471" s="176">
        <f t="shared" si="548"/>
        <v>32</v>
      </c>
      <c r="AL471" s="176" t="str">
        <f t="shared" si="548"/>
        <v/>
      </c>
      <c r="AM471" s="176" t="str">
        <f t="shared" si="548"/>
        <v/>
      </c>
      <c r="AN471" s="176" t="str">
        <f t="shared" si="548"/>
        <v/>
      </c>
      <c r="AO471" s="176" t="str">
        <f t="shared" si="548"/>
        <v/>
      </c>
      <c r="AP471" s="176" t="str">
        <f t="shared" si="548"/>
        <v/>
      </c>
      <c r="AQ471" s="170"/>
      <c r="AR471" s="170"/>
    </row>
    <row r="472" ht="12.75" customHeight="1">
      <c r="A472" s="170"/>
      <c r="B472" s="170"/>
      <c r="C472" s="140" t="str">
        <f t="shared" ref="C472:D472" si="549">C279</f>
        <v>Cardiff</v>
      </c>
      <c r="D472" s="140" t="str">
        <f t="shared" si="549"/>
        <v>West Ham</v>
      </c>
      <c r="E472" s="176">
        <f t="shared" ref="E472:AP472" si="550">IFERROR(RANK(E279,E$196:E$385,0)+COUNTIF(E$196:E279,E279)-1,"")</f>
        <v>174</v>
      </c>
      <c r="F472" s="176">
        <f t="shared" si="550"/>
        <v>183</v>
      </c>
      <c r="G472" s="176">
        <f t="shared" si="550"/>
        <v>188</v>
      </c>
      <c r="H472" s="176">
        <f t="shared" si="550"/>
        <v>177</v>
      </c>
      <c r="I472" s="176">
        <f t="shared" si="550"/>
        <v>189</v>
      </c>
      <c r="J472" s="176">
        <f t="shared" si="550"/>
        <v>154</v>
      </c>
      <c r="K472" s="176">
        <f t="shared" si="550"/>
        <v>112</v>
      </c>
      <c r="L472" s="176">
        <f t="shared" si="550"/>
        <v>119</v>
      </c>
      <c r="M472" s="176">
        <f t="shared" si="550"/>
        <v>101</v>
      </c>
      <c r="N472" s="176">
        <f t="shared" si="550"/>
        <v>137</v>
      </c>
      <c r="O472" s="176">
        <f t="shared" si="550"/>
        <v>94</v>
      </c>
      <c r="P472" s="176">
        <f t="shared" si="550"/>
        <v>153</v>
      </c>
      <c r="Q472" s="176">
        <f t="shared" si="550"/>
        <v>122</v>
      </c>
      <c r="R472" s="176">
        <f t="shared" si="550"/>
        <v>92</v>
      </c>
      <c r="S472" s="176">
        <f t="shared" si="550"/>
        <v>131</v>
      </c>
      <c r="T472" s="176">
        <f t="shared" si="550"/>
        <v>146</v>
      </c>
      <c r="U472" s="176">
        <f t="shared" si="550"/>
        <v>117</v>
      </c>
      <c r="V472" s="176">
        <f t="shared" si="550"/>
        <v>113</v>
      </c>
      <c r="W472" s="176">
        <f t="shared" si="550"/>
        <v>158</v>
      </c>
      <c r="X472" s="176">
        <f t="shared" si="550"/>
        <v>134</v>
      </c>
      <c r="Y472" s="176">
        <f t="shared" si="550"/>
        <v>105</v>
      </c>
      <c r="Z472" s="176">
        <f t="shared" si="550"/>
        <v>50</v>
      </c>
      <c r="AA472" s="176">
        <f t="shared" si="550"/>
        <v>44</v>
      </c>
      <c r="AB472" s="176">
        <f t="shared" si="550"/>
        <v>33</v>
      </c>
      <c r="AC472" s="176">
        <f t="shared" si="550"/>
        <v>8</v>
      </c>
      <c r="AD472" s="176">
        <f t="shared" si="550"/>
        <v>4</v>
      </c>
      <c r="AE472" s="176">
        <f t="shared" si="550"/>
        <v>1</v>
      </c>
      <c r="AF472" s="176">
        <f t="shared" si="550"/>
        <v>19</v>
      </c>
      <c r="AG472" s="176">
        <f t="shared" si="550"/>
        <v>128</v>
      </c>
      <c r="AH472" s="176">
        <f t="shared" si="550"/>
        <v>74</v>
      </c>
      <c r="AI472" s="176">
        <f t="shared" si="550"/>
        <v>167</v>
      </c>
      <c r="AJ472" s="176">
        <f t="shared" si="550"/>
        <v>176</v>
      </c>
      <c r="AK472" s="176">
        <f t="shared" si="550"/>
        <v>182</v>
      </c>
      <c r="AL472" s="176" t="str">
        <f t="shared" si="550"/>
        <v/>
      </c>
      <c r="AM472" s="176" t="str">
        <f t="shared" si="550"/>
        <v/>
      </c>
      <c r="AN472" s="176" t="str">
        <f t="shared" si="550"/>
        <v/>
      </c>
      <c r="AO472" s="176" t="str">
        <f t="shared" si="550"/>
        <v/>
      </c>
      <c r="AP472" s="176" t="str">
        <f t="shared" si="550"/>
        <v/>
      </c>
      <c r="AQ472" s="170"/>
      <c r="AR472" s="170"/>
    </row>
    <row r="473" ht="12.75" customHeight="1">
      <c r="A473" s="170"/>
      <c r="B473" s="170"/>
      <c r="C473" s="140" t="str">
        <f t="shared" ref="C473:D473" si="551">C280</f>
        <v>Cardiff</v>
      </c>
      <c r="D473" s="140" t="str">
        <f t="shared" si="551"/>
        <v>Wolves</v>
      </c>
      <c r="E473" s="176">
        <f t="shared" ref="E473:AP473" si="552">IFERROR(RANK(E280,E$196:E$385,0)+COUNTIF(E$196:E280,E280)-1,"")</f>
        <v>186</v>
      </c>
      <c r="F473" s="176">
        <f t="shared" si="552"/>
        <v>186</v>
      </c>
      <c r="G473" s="176">
        <f t="shared" si="552"/>
        <v>186</v>
      </c>
      <c r="H473" s="176">
        <f t="shared" si="552"/>
        <v>175</v>
      </c>
      <c r="I473" s="176">
        <f t="shared" si="552"/>
        <v>184</v>
      </c>
      <c r="J473" s="176">
        <f t="shared" si="552"/>
        <v>125</v>
      </c>
      <c r="K473" s="176">
        <f t="shared" si="552"/>
        <v>53</v>
      </c>
      <c r="L473" s="176">
        <f t="shared" si="552"/>
        <v>38</v>
      </c>
      <c r="M473" s="176">
        <f t="shared" si="552"/>
        <v>48</v>
      </c>
      <c r="N473" s="176">
        <f t="shared" si="552"/>
        <v>93</v>
      </c>
      <c r="O473" s="176">
        <f t="shared" si="552"/>
        <v>60</v>
      </c>
      <c r="P473" s="176">
        <f t="shared" si="552"/>
        <v>102</v>
      </c>
      <c r="Q473" s="176">
        <f t="shared" si="552"/>
        <v>113</v>
      </c>
      <c r="R473" s="176">
        <f t="shared" si="552"/>
        <v>144</v>
      </c>
      <c r="S473" s="176">
        <f t="shared" si="552"/>
        <v>169</v>
      </c>
      <c r="T473" s="176">
        <f t="shared" si="552"/>
        <v>168</v>
      </c>
      <c r="U473" s="176">
        <f t="shared" si="552"/>
        <v>157</v>
      </c>
      <c r="V473" s="176">
        <f t="shared" si="552"/>
        <v>102</v>
      </c>
      <c r="W473" s="176">
        <f t="shared" si="552"/>
        <v>34</v>
      </c>
      <c r="X473" s="176">
        <f t="shared" si="552"/>
        <v>22</v>
      </c>
      <c r="Y473" s="176">
        <f t="shared" si="552"/>
        <v>10</v>
      </c>
      <c r="Z473" s="176">
        <f t="shared" si="552"/>
        <v>5</v>
      </c>
      <c r="AA473" s="176">
        <f t="shared" si="552"/>
        <v>3</v>
      </c>
      <c r="AB473" s="176">
        <f t="shared" si="552"/>
        <v>5</v>
      </c>
      <c r="AC473" s="176">
        <f t="shared" si="552"/>
        <v>10</v>
      </c>
      <c r="AD473" s="176">
        <f t="shared" si="552"/>
        <v>8</v>
      </c>
      <c r="AE473" s="176">
        <f t="shared" si="552"/>
        <v>21</v>
      </c>
      <c r="AF473" s="176">
        <f t="shared" si="552"/>
        <v>94</v>
      </c>
      <c r="AG473" s="176">
        <f t="shared" si="552"/>
        <v>147</v>
      </c>
      <c r="AH473" s="176">
        <f t="shared" si="552"/>
        <v>145</v>
      </c>
      <c r="AI473" s="176">
        <f t="shared" si="552"/>
        <v>185</v>
      </c>
      <c r="AJ473" s="176">
        <f t="shared" si="552"/>
        <v>172</v>
      </c>
      <c r="AK473" s="176">
        <f t="shared" si="552"/>
        <v>189</v>
      </c>
      <c r="AL473" s="176" t="str">
        <f t="shared" si="552"/>
        <v/>
      </c>
      <c r="AM473" s="176" t="str">
        <f t="shared" si="552"/>
        <v/>
      </c>
      <c r="AN473" s="176" t="str">
        <f t="shared" si="552"/>
        <v/>
      </c>
      <c r="AO473" s="176" t="str">
        <f t="shared" si="552"/>
        <v/>
      </c>
      <c r="AP473" s="176" t="str">
        <f t="shared" si="552"/>
        <v/>
      </c>
      <c r="AQ473" s="170"/>
      <c r="AR473" s="170"/>
    </row>
    <row r="474" ht="12.75" customHeight="1">
      <c r="A474" s="170"/>
      <c r="B474" s="170"/>
      <c r="C474" s="140" t="str">
        <f t="shared" ref="C474:D474" si="553">C281</f>
        <v>Chelsea</v>
      </c>
      <c r="D474" s="140" t="str">
        <f t="shared" si="553"/>
        <v>Crystal Palace</v>
      </c>
      <c r="E474" s="176">
        <f t="shared" ref="E474:AP474" si="554">IFERROR(RANK(E281,E$196:E$385,0)+COUNTIF(E$196:E281,E281)-1,"")</f>
        <v>87</v>
      </c>
      <c r="F474" s="176">
        <f t="shared" si="554"/>
        <v>67</v>
      </c>
      <c r="G474" s="176">
        <f t="shared" si="554"/>
        <v>93</v>
      </c>
      <c r="H474" s="176">
        <f t="shared" si="554"/>
        <v>138</v>
      </c>
      <c r="I474" s="176">
        <f t="shared" si="554"/>
        <v>145</v>
      </c>
      <c r="J474" s="176">
        <f t="shared" si="554"/>
        <v>145</v>
      </c>
      <c r="K474" s="176">
        <f t="shared" si="554"/>
        <v>110</v>
      </c>
      <c r="L474" s="176">
        <f t="shared" si="554"/>
        <v>176</v>
      </c>
      <c r="M474" s="176">
        <f t="shared" si="554"/>
        <v>121</v>
      </c>
      <c r="N474" s="176">
        <f t="shared" si="554"/>
        <v>98</v>
      </c>
      <c r="O474" s="176">
        <f t="shared" si="554"/>
        <v>114</v>
      </c>
      <c r="P474" s="176">
        <f t="shared" si="554"/>
        <v>70</v>
      </c>
      <c r="Q474" s="176">
        <f t="shared" si="554"/>
        <v>57</v>
      </c>
      <c r="R474" s="176">
        <f t="shared" si="554"/>
        <v>10</v>
      </c>
      <c r="S474" s="176">
        <f t="shared" si="554"/>
        <v>41</v>
      </c>
      <c r="T474" s="176">
        <f t="shared" si="554"/>
        <v>31</v>
      </c>
      <c r="U474" s="176">
        <f t="shared" si="554"/>
        <v>16</v>
      </c>
      <c r="V474" s="176">
        <f t="shared" si="554"/>
        <v>86</v>
      </c>
      <c r="W474" s="176">
        <f t="shared" si="554"/>
        <v>145</v>
      </c>
      <c r="X474" s="176">
        <f t="shared" si="554"/>
        <v>96</v>
      </c>
      <c r="Y474" s="176">
        <f t="shared" si="554"/>
        <v>32</v>
      </c>
      <c r="Z474" s="176">
        <f t="shared" si="554"/>
        <v>30</v>
      </c>
      <c r="AA474" s="176">
        <f t="shared" si="554"/>
        <v>88</v>
      </c>
      <c r="AB474" s="176">
        <f t="shared" si="554"/>
        <v>57</v>
      </c>
      <c r="AC474" s="176">
        <f t="shared" si="554"/>
        <v>59</v>
      </c>
      <c r="AD474" s="176">
        <f t="shared" si="554"/>
        <v>146</v>
      </c>
      <c r="AE474" s="176">
        <f t="shared" si="554"/>
        <v>164</v>
      </c>
      <c r="AF474" s="176">
        <f t="shared" si="554"/>
        <v>127</v>
      </c>
      <c r="AG474" s="176">
        <f t="shared" si="554"/>
        <v>168</v>
      </c>
      <c r="AH474" s="176">
        <f t="shared" si="554"/>
        <v>180</v>
      </c>
      <c r="AI474" s="176">
        <f t="shared" si="554"/>
        <v>161</v>
      </c>
      <c r="AJ474" s="176">
        <f t="shared" si="554"/>
        <v>88</v>
      </c>
      <c r="AK474" s="176">
        <f t="shared" si="554"/>
        <v>107</v>
      </c>
      <c r="AL474" s="176" t="str">
        <f t="shared" si="554"/>
        <v/>
      </c>
      <c r="AM474" s="176" t="str">
        <f t="shared" si="554"/>
        <v/>
      </c>
      <c r="AN474" s="176" t="str">
        <f t="shared" si="554"/>
        <v/>
      </c>
      <c r="AO474" s="176" t="str">
        <f t="shared" si="554"/>
        <v/>
      </c>
      <c r="AP474" s="176" t="str">
        <f t="shared" si="554"/>
        <v/>
      </c>
      <c r="AQ474" s="170"/>
      <c r="AR474" s="170"/>
    </row>
    <row r="475" ht="12.75" customHeight="1">
      <c r="A475" s="170"/>
      <c r="B475" s="170"/>
      <c r="C475" s="140" t="str">
        <f t="shared" ref="C475:D475" si="555">C282</f>
        <v>Chelsea</v>
      </c>
      <c r="D475" s="140" t="str">
        <f t="shared" si="555"/>
        <v>Everton</v>
      </c>
      <c r="E475" s="176">
        <f t="shared" ref="E475:AP475" si="556">IFERROR(RANK(E282,E$196:E$385,0)+COUNTIF(E$196:E282,E282)-1,"")</f>
        <v>34</v>
      </c>
      <c r="F475" s="176">
        <f t="shared" si="556"/>
        <v>16</v>
      </c>
      <c r="G475" s="176">
        <f t="shared" si="556"/>
        <v>27</v>
      </c>
      <c r="H475" s="176">
        <f t="shared" si="556"/>
        <v>25</v>
      </c>
      <c r="I475" s="176">
        <f t="shared" si="556"/>
        <v>102</v>
      </c>
      <c r="J475" s="176">
        <f t="shared" si="556"/>
        <v>161</v>
      </c>
      <c r="K475" s="176">
        <f t="shared" si="556"/>
        <v>113</v>
      </c>
      <c r="L475" s="176">
        <f t="shared" si="556"/>
        <v>157</v>
      </c>
      <c r="M475" s="176">
        <f t="shared" si="556"/>
        <v>95</v>
      </c>
      <c r="N475" s="176">
        <f t="shared" si="556"/>
        <v>87</v>
      </c>
      <c r="O475" s="176">
        <f t="shared" si="556"/>
        <v>22</v>
      </c>
      <c r="P475" s="176">
        <f t="shared" si="556"/>
        <v>24</v>
      </c>
      <c r="Q475" s="176">
        <f t="shared" si="556"/>
        <v>12</v>
      </c>
      <c r="R475" s="176">
        <f t="shared" si="556"/>
        <v>16</v>
      </c>
      <c r="S475" s="176">
        <f t="shared" si="556"/>
        <v>62</v>
      </c>
      <c r="T475" s="176">
        <f t="shared" si="556"/>
        <v>24</v>
      </c>
      <c r="U475" s="176">
        <f t="shared" si="556"/>
        <v>28</v>
      </c>
      <c r="V475" s="176">
        <f t="shared" si="556"/>
        <v>28</v>
      </c>
      <c r="W475" s="176">
        <f t="shared" si="556"/>
        <v>67</v>
      </c>
      <c r="X475" s="176">
        <f t="shared" si="556"/>
        <v>51</v>
      </c>
      <c r="Y475" s="176">
        <f t="shared" si="556"/>
        <v>49</v>
      </c>
      <c r="Z475" s="176">
        <f t="shared" si="556"/>
        <v>78</v>
      </c>
      <c r="AA475" s="176">
        <f t="shared" si="556"/>
        <v>120</v>
      </c>
      <c r="AB475" s="176">
        <f t="shared" si="556"/>
        <v>113</v>
      </c>
      <c r="AC475" s="176">
        <f t="shared" si="556"/>
        <v>117</v>
      </c>
      <c r="AD475" s="176">
        <f t="shared" si="556"/>
        <v>175</v>
      </c>
      <c r="AE475" s="176">
        <f t="shared" si="556"/>
        <v>175</v>
      </c>
      <c r="AF475" s="176">
        <f t="shared" si="556"/>
        <v>138</v>
      </c>
      <c r="AG475" s="176">
        <f t="shared" si="556"/>
        <v>137</v>
      </c>
      <c r="AH475" s="176">
        <f t="shared" si="556"/>
        <v>165</v>
      </c>
      <c r="AI475" s="176">
        <f t="shared" si="556"/>
        <v>170</v>
      </c>
      <c r="AJ475" s="176">
        <f t="shared" si="556"/>
        <v>106</v>
      </c>
      <c r="AK475" s="176">
        <f t="shared" si="556"/>
        <v>131</v>
      </c>
      <c r="AL475" s="176" t="str">
        <f t="shared" si="556"/>
        <v/>
      </c>
      <c r="AM475" s="176" t="str">
        <f t="shared" si="556"/>
        <v/>
      </c>
      <c r="AN475" s="176" t="str">
        <f t="shared" si="556"/>
        <v/>
      </c>
      <c r="AO475" s="176" t="str">
        <f t="shared" si="556"/>
        <v/>
      </c>
      <c r="AP475" s="176" t="str">
        <f t="shared" si="556"/>
        <v/>
      </c>
      <c r="AQ475" s="170"/>
      <c r="AR475" s="170"/>
    </row>
    <row r="476" ht="12.75" customHeight="1">
      <c r="A476" s="170"/>
      <c r="B476" s="170"/>
      <c r="C476" s="140" t="str">
        <f t="shared" ref="C476:D476" si="557">C283</f>
        <v>Chelsea</v>
      </c>
      <c r="D476" s="140" t="str">
        <f t="shared" si="557"/>
        <v>Fulham</v>
      </c>
      <c r="E476" s="176">
        <f t="shared" ref="E476:AP476" si="558">IFERROR(RANK(E283,E$196:E$385,0)+COUNTIF(E$196:E283,E283)-1,"")</f>
        <v>116</v>
      </c>
      <c r="F476" s="176">
        <f t="shared" si="558"/>
        <v>105</v>
      </c>
      <c r="G476" s="176">
        <f t="shared" si="558"/>
        <v>111</v>
      </c>
      <c r="H476" s="176">
        <f t="shared" si="558"/>
        <v>89</v>
      </c>
      <c r="I476" s="176">
        <f t="shared" si="558"/>
        <v>94</v>
      </c>
      <c r="J476" s="176">
        <f t="shared" si="558"/>
        <v>94</v>
      </c>
      <c r="K476" s="176">
        <f t="shared" si="558"/>
        <v>84</v>
      </c>
      <c r="L476" s="176">
        <f t="shared" si="558"/>
        <v>81</v>
      </c>
      <c r="M476" s="176">
        <f t="shared" si="558"/>
        <v>62</v>
      </c>
      <c r="N476" s="176">
        <f t="shared" si="558"/>
        <v>13</v>
      </c>
      <c r="O476" s="176">
        <f t="shared" si="558"/>
        <v>63</v>
      </c>
      <c r="P476" s="176">
        <f t="shared" si="558"/>
        <v>8</v>
      </c>
      <c r="Q476" s="176">
        <f t="shared" si="558"/>
        <v>5</v>
      </c>
      <c r="R476" s="176">
        <f t="shared" si="558"/>
        <v>9</v>
      </c>
      <c r="S476" s="176">
        <f t="shared" si="558"/>
        <v>21</v>
      </c>
      <c r="T476" s="176">
        <f t="shared" si="558"/>
        <v>38</v>
      </c>
      <c r="U476" s="176">
        <f t="shared" si="558"/>
        <v>5</v>
      </c>
      <c r="V476" s="176">
        <f t="shared" si="558"/>
        <v>67</v>
      </c>
      <c r="W476" s="176">
        <f t="shared" si="558"/>
        <v>122</v>
      </c>
      <c r="X476" s="176">
        <f t="shared" si="558"/>
        <v>109</v>
      </c>
      <c r="Y476" s="176">
        <f t="shared" si="558"/>
        <v>170</v>
      </c>
      <c r="Z476" s="176">
        <f t="shared" si="558"/>
        <v>178</v>
      </c>
      <c r="AA476" s="176">
        <f t="shared" si="558"/>
        <v>184</v>
      </c>
      <c r="AB476" s="176">
        <f t="shared" si="558"/>
        <v>172</v>
      </c>
      <c r="AC476" s="176">
        <f t="shared" si="558"/>
        <v>172</v>
      </c>
      <c r="AD476" s="176">
        <f t="shared" si="558"/>
        <v>187</v>
      </c>
      <c r="AE476" s="176">
        <f t="shared" si="558"/>
        <v>156</v>
      </c>
      <c r="AF476" s="176">
        <f t="shared" si="558"/>
        <v>118</v>
      </c>
      <c r="AG476" s="176">
        <f t="shared" si="558"/>
        <v>59</v>
      </c>
      <c r="AH476" s="176">
        <f t="shared" si="558"/>
        <v>33</v>
      </c>
      <c r="AI476" s="176">
        <f t="shared" si="558"/>
        <v>25</v>
      </c>
      <c r="AJ476" s="176">
        <f t="shared" si="558"/>
        <v>9</v>
      </c>
      <c r="AK476" s="176">
        <f t="shared" si="558"/>
        <v>12</v>
      </c>
      <c r="AL476" s="176" t="str">
        <f t="shared" si="558"/>
        <v/>
      </c>
      <c r="AM476" s="176" t="str">
        <f t="shared" si="558"/>
        <v/>
      </c>
      <c r="AN476" s="176" t="str">
        <f t="shared" si="558"/>
        <v/>
      </c>
      <c r="AO476" s="176" t="str">
        <f t="shared" si="558"/>
        <v/>
      </c>
      <c r="AP476" s="176" t="str">
        <f t="shared" si="558"/>
        <v/>
      </c>
      <c r="AQ476" s="170"/>
      <c r="AR476" s="170"/>
    </row>
    <row r="477" ht="12.75" customHeight="1">
      <c r="A477" s="170"/>
      <c r="B477" s="170"/>
      <c r="C477" s="140" t="str">
        <f t="shared" ref="C477:D477" si="559">C284</f>
        <v>Chelsea</v>
      </c>
      <c r="D477" s="140" t="str">
        <f t="shared" si="559"/>
        <v>Huddersfield</v>
      </c>
      <c r="E477" s="176">
        <f t="shared" ref="E477:AP477" si="560">IFERROR(RANK(E284,E$196:E$385,0)+COUNTIF(E$196:E284,E284)-1,"")</f>
        <v>132</v>
      </c>
      <c r="F477" s="176">
        <f t="shared" si="560"/>
        <v>102</v>
      </c>
      <c r="G477" s="176">
        <f t="shared" si="560"/>
        <v>130</v>
      </c>
      <c r="H477" s="176">
        <f t="shared" si="560"/>
        <v>144</v>
      </c>
      <c r="I477" s="176">
        <f t="shared" si="560"/>
        <v>151</v>
      </c>
      <c r="J477" s="176">
        <f t="shared" si="560"/>
        <v>89</v>
      </c>
      <c r="K477" s="176">
        <f t="shared" si="560"/>
        <v>28</v>
      </c>
      <c r="L477" s="176">
        <f t="shared" si="560"/>
        <v>26</v>
      </c>
      <c r="M477" s="176">
        <f t="shared" si="560"/>
        <v>10</v>
      </c>
      <c r="N477" s="176">
        <f t="shared" si="560"/>
        <v>6</v>
      </c>
      <c r="O477" s="176">
        <f t="shared" si="560"/>
        <v>24</v>
      </c>
      <c r="P477" s="176">
        <f t="shared" si="560"/>
        <v>40</v>
      </c>
      <c r="Q477" s="176">
        <f t="shared" si="560"/>
        <v>58</v>
      </c>
      <c r="R477" s="176">
        <f t="shared" si="560"/>
        <v>39</v>
      </c>
      <c r="S477" s="176">
        <f t="shared" si="560"/>
        <v>109</v>
      </c>
      <c r="T477" s="176">
        <f t="shared" si="560"/>
        <v>108</v>
      </c>
      <c r="U477" s="176">
        <f t="shared" si="560"/>
        <v>50</v>
      </c>
      <c r="V477" s="176">
        <f t="shared" si="560"/>
        <v>103</v>
      </c>
      <c r="W477" s="176">
        <f t="shared" si="560"/>
        <v>123</v>
      </c>
      <c r="X477" s="176">
        <f t="shared" si="560"/>
        <v>110</v>
      </c>
      <c r="Y477" s="176">
        <f t="shared" si="560"/>
        <v>98</v>
      </c>
      <c r="Z477" s="176">
        <f t="shared" si="560"/>
        <v>85</v>
      </c>
      <c r="AA477" s="176">
        <f t="shared" si="560"/>
        <v>109</v>
      </c>
      <c r="AB477" s="176">
        <f t="shared" si="560"/>
        <v>72</v>
      </c>
      <c r="AC477" s="176">
        <f t="shared" si="560"/>
        <v>94</v>
      </c>
      <c r="AD477" s="176">
        <f t="shared" si="560"/>
        <v>136</v>
      </c>
      <c r="AE477" s="176">
        <f t="shared" si="560"/>
        <v>137</v>
      </c>
      <c r="AF477" s="176">
        <f t="shared" si="560"/>
        <v>95</v>
      </c>
      <c r="AG477" s="176">
        <f t="shared" si="560"/>
        <v>157</v>
      </c>
      <c r="AH477" s="176">
        <f t="shared" si="560"/>
        <v>123</v>
      </c>
      <c r="AI477" s="176">
        <f t="shared" si="560"/>
        <v>189</v>
      </c>
      <c r="AJ477" s="176">
        <f t="shared" si="560"/>
        <v>184</v>
      </c>
      <c r="AK477" s="176">
        <f t="shared" si="560"/>
        <v>179</v>
      </c>
      <c r="AL477" s="176" t="str">
        <f t="shared" si="560"/>
        <v/>
      </c>
      <c r="AM477" s="176" t="str">
        <f t="shared" si="560"/>
        <v/>
      </c>
      <c r="AN477" s="176" t="str">
        <f t="shared" si="560"/>
        <v/>
      </c>
      <c r="AO477" s="176" t="str">
        <f t="shared" si="560"/>
        <v/>
      </c>
      <c r="AP477" s="176" t="str">
        <f t="shared" si="560"/>
        <v/>
      </c>
      <c r="AQ477" s="170"/>
      <c r="AR477" s="170"/>
    </row>
    <row r="478" ht="12.75" customHeight="1">
      <c r="A478" s="170"/>
      <c r="B478" s="170"/>
      <c r="C478" s="140" t="str">
        <f t="shared" ref="C478:D478" si="561">C285</f>
        <v>Chelsea</v>
      </c>
      <c r="D478" s="140" t="str">
        <f t="shared" si="561"/>
        <v>Leicester</v>
      </c>
      <c r="E478" s="176">
        <f t="shared" ref="E478:AP478" si="562">IFERROR(RANK(E285,E$196:E$385,0)+COUNTIF(E$196:E285,E285)-1,"")</f>
        <v>109</v>
      </c>
      <c r="F478" s="176">
        <f t="shared" si="562"/>
        <v>87</v>
      </c>
      <c r="G478" s="176">
        <f t="shared" si="562"/>
        <v>64</v>
      </c>
      <c r="H478" s="176">
        <f t="shared" si="562"/>
        <v>87</v>
      </c>
      <c r="I478" s="176">
        <f t="shared" si="562"/>
        <v>38</v>
      </c>
      <c r="J478" s="176">
        <f t="shared" si="562"/>
        <v>42</v>
      </c>
      <c r="K478" s="176">
        <f t="shared" si="562"/>
        <v>37</v>
      </c>
      <c r="L478" s="176">
        <f t="shared" si="562"/>
        <v>48</v>
      </c>
      <c r="M478" s="176">
        <f t="shared" si="562"/>
        <v>56</v>
      </c>
      <c r="N478" s="176">
        <f t="shared" si="562"/>
        <v>32</v>
      </c>
      <c r="O478" s="176">
        <f t="shared" si="562"/>
        <v>100</v>
      </c>
      <c r="P478" s="176">
        <f t="shared" si="562"/>
        <v>121</v>
      </c>
      <c r="Q478" s="176">
        <f t="shared" si="562"/>
        <v>110</v>
      </c>
      <c r="R478" s="176">
        <f t="shared" si="562"/>
        <v>74</v>
      </c>
      <c r="S478" s="176">
        <f t="shared" si="562"/>
        <v>122</v>
      </c>
      <c r="T478" s="176">
        <f t="shared" si="562"/>
        <v>110</v>
      </c>
      <c r="U478" s="176">
        <f t="shared" si="562"/>
        <v>52</v>
      </c>
      <c r="V478" s="176">
        <f t="shared" si="562"/>
        <v>45</v>
      </c>
      <c r="W478" s="176">
        <f t="shared" si="562"/>
        <v>88</v>
      </c>
      <c r="X478" s="176">
        <f t="shared" si="562"/>
        <v>74</v>
      </c>
      <c r="Y478" s="176">
        <f t="shared" si="562"/>
        <v>154</v>
      </c>
      <c r="Z478" s="176">
        <f t="shared" si="562"/>
        <v>157</v>
      </c>
      <c r="AA478" s="176">
        <f t="shared" si="562"/>
        <v>166</v>
      </c>
      <c r="AB478" s="176">
        <f t="shared" si="562"/>
        <v>157</v>
      </c>
      <c r="AC478" s="176">
        <f t="shared" si="562"/>
        <v>102</v>
      </c>
      <c r="AD478" s="176">
        <f t="shared" si="562"/>
        <v>166</v>
      </c>
      <c r="AE478" s="176">
        <f t="shared" si="562"/>
        <v>70</v>
      </c>
      <c r="AF478" s="176">
        <f t="shared" si="562"/>
        <v>20</v>
      </c>
      <c r="AG478" s="176">
        <f t="shared" si="562"/>
        <v>17</v>
      </c>
      <c r="AH478" s="176">
        <f t="shared" si="562"/>
        <v>31</v>
      </c>
      <c r="AI478" s="176">
        <f t="shared" si="562"/>
        <v>69</v>
      </c>
      <c r="AJ478" s="176">
        <f t="shared" si="562"/>
        <v>15</v>
      </c>
      <c r="AK478" s="176">
        <f t="shared" si="562"/>
        <v>70</v>
      </c>
      <c r="AL478" s="176" t="str">
        <f t="shared" si="562"/>
        <v/>
      </c>
      <c r="AM478" s="176" t="str">
        <f t="shared" si="562"/>
        <v/>
      </c>
      <c r="AN478" s="176" t="str">
        <f t="shared" si="562"/>
        <v/>
      </c>
      <c r="AO478" s="176" t="str">
        <f t="shared" si="562"/>
        <v/>
      </c>
      <c r="AP478" s="176" t="str">
        <f t="shared" si="562"/>
        <v/>
      </c>
      <c r="AQ478" s="170"/>
      <c r="AR478" s="170"/>
    </row>
    <row r="479" ht="12.75" customHeight="1">
      <c r="A479" s="170"/>
      <c r="B479" s="170"/>
      <c r="C479" s="140" t="str">
        <f t="shared" ref="C479:D479" si="563">C286</f>
        <v>Chelsea</v>
      </c>
      <c r="D479" s="140" t="str">
        <f t="shared" si="563"/>
        <v>Liverpool</v>
      </c>
      <c r="E479" s="176">
        <f t="shared" ref="E479:AP479" si="564">IFERROR(RANK(E286,E$196:E$385,0)+COUNTIF(E$196:E286,E286)-1,"")</f>
        <v>18</v>
      </c>
      <c r="F479" s="176">
        <f t="shared" si="564"/>
        <v>88</v>
      </c>
      <c r="G479" s="176">
        <f t="shared" si="564"/>
        <v>119</v>
      </c>
      <c r="H479" s="176">
        <f t="shared" si="564"/>
        <v>139</v>
      </c>
      <c r="I479" s="176">
        <f t="shared" si="564"/>
        <v>152</v>
      </c>
      <c r="J479" s="176">
        <f t="shared" si="564"/>
        <v>153</v>
      </c>
      <c r="K479" s="176">
        <f t="shared" si="564"/>
        <v>107</v>
      </c>
      <c r="L479" s="176">
        <f t="shared" si="564"/>
        <v>97</v>
      </c>
      <c r="M479" s="176">
        <f t="shared" si="564"/>
        <v>55</v>
      </c>
      <c r="N479" s="176">
        <f t="shared" si="564"/>
        <v>42</v>
      </c>
      <c r="O479" s="176">
        <f t="shared" si="564"/>
        <v>33</v>
      </c>
      <c r="P479" s="176">
        <f t="shared" si="564"/>
        <v>34</v>
      </c>
      <c r="Q479" s="176">
        <f t="shared" si="564"/>
        <v>22</v>
      </c>
      <c r="R479" s="176">
        <f t="shared" si="564"/>
        <v>32</v>
      </c>
      <c r="S479" s="176">
        <f t="shared" si="564"/>
        <v>67</v>
      </c>
      <c r="T479" s="176">
        <f t="shared" si="564"/>
        <v>47</v>
      </c>
      <c r="U479" s="176">
        <f t="shared" si="564"/>
        <v>56</v>
      </c>
      <c r="V479" s="176">
        <f t="shared" si="564"/>
        <v>38</v>
      </c>
      <c r="W479" s="176">
        <f t="shared" si="564"/>
        <v>39</v>
      </c>
      <c r="X479" s="176">
        <f t="shared" si="564"/>
        <v>28</v>
      </c>
      <c r="Y479" s="176">
        <f t="shared" si="564"/>
        <v>42</v>
      </c>
      <c r="Z479" s="176">
        <f t="shared" si="564"/>
        <v>39</v>
      </c>
      <c r="AA479" s="176">
        <f t="shared" si="564"/>
        <v>32</v>
      </c>
      <c r="AB479" s="176">
        <f t="shared" si="564"/>
        <v>28</v>
      </c>
      <c r="AC479" s="176">
        <f t="shared" si="564"/>
        <v>82</v>
      </c>
      <c r="AD479" s="176">
        <f t="shared" si="564"/>
        <v>117</v>
      </c>
      <c r="AE479" s="176">
        <f t="shared" si="564"/>
        <v>136</v>
      </c>
      <c r="AF479" s="176">
        <f t="shared" si="564"/>
        <v>91</v>
      </c>
      <c r="AG479" s="176">
        <f t="shared" si="564"/>
        <v>153</v>
      </c>
      <c r="AH479" s="176">
        <f t="shared" si="564"/>
        <v>153</v>
      </c>
      <c r="AI479" s="176">
        <f t="shared" si="564"/>
        <v>140</v>
      </c>
      <c r="AJ479" s="176">
        <f t="shared" si="564"/>
        <v>80</v>
      </c>
      <c r="AK479" s="176">
        <f t="shared" si="564"/>
        <v>81</v>
      </c>
      <c r="AL479" s="176" t="str">
        <f t="shared" si="564"/>
        <v/>
      </c>
      <c r="AM479" s="176" t="str">
        <f t="shared" si="564"/>
        <v/>
      </c>
      <c r="AN479" s="176" t="str">
        <f t="shared" si="564"/>
        <v/>
      </c>
      <c r="AO479" s="176" t="str">
        <f t="shared" si="564"/>
        <v/>
      </c>
      <c r="AP479" s="176" t="str">
        <f t="shared" si="564"/>
        <v/>
      </c>
      <c r="AQ479" s="170"/>
      <c r="AR479" s="170"/>
    </row>
    <row r="480" ht="12.75" customHeight="1">
      <c r="A480" s="170"/>
      <c r="B480" s="170"/>
      <c r="C480" s="140" t="str">
        <f t="shared" ref="C480:D480" si="565">C287</f>
        <v>Chelsea</v>
      </c>
      <c r="D480" s="140" t="str">
        <f t="shared" si="565"/>
        <v>Man City</v>
      </c>
      <c r="E480" s="176">
        <f t="shared" ref="E480:AP480" si="566">IFERROR(RANK(E287,E$196:E$385,0)+COUNTIF(E$196:E287,E287)-1,"")</f>
        <v>76</v>
      </c>
      <c r="F480" s="176">
        <f t="shared" si="566"/>
        <v>58</v>
      </c>
      <c r="G480" s="176">
        <f t="shared" si="566"/>
        <v>100</v>
      </c>
      <c r="H480" s="176">
        <f t="shared" si="566"/>
        <v>127</v>
      </c>
      <c r="I480" s="176">
        <f t="shared" si="566"/>
        <v>180</v>
      </c>
      <c r="J480" s="176">
        <f t="shared" si="566"/>
        <v>188</v>
      </c>
      <c r="K480" s="176">
        <f t="shared" si="566"/>
        <v>177</v>
      </c>
      <c r="L480" s="176">
        <f t="shared" si="566"/>
        <v>180</v>
      </c>
      <c r="M480" s="176">
        <f t="shared" si="566"/>
        <v>131</v>
      </c>
      <c r="N480" s="176">
        <f t="shared" si="566"/>
        <v>95</v>
      </c>
      <c r="O480" s="176">
        <f t="shared" si="566"/>
        <v>89</v>
      </c>
      <c r="P480" s="176">
        <f t="shared" si="566"/>
        <v>63</v>
      </c>
      <c r="Q480" s="176">
        <f t="shared" si="566"/>
        <v>51</v>
      </c>
      <c r="R480" s="176">
        <f t="shared" si="566"/>
        <v>33</v>
      </c>
      <c r="S480" s="176">
        <f t="shared" si="566"/>
        <v>91</v>
      </c>
      <c r="T480" s="176">
        <f t="shared" si="566"/>
        <v>94</v>
      </c>
      <c r="U480" s="176">
        <f t="shared" si="566"/>
        <v>22</v>
      </c>
      <c r="V480" s="176">
        <f t="shared" si="566"/>
        <v>74</v>
      </c>
      <c r="W480" s="176">
        <f t="shared" si="566"/>
        <v>129</v>
      </c>
      <c r="X480" s="176">
        <f t="shared" si="566"/>
        <v>122</v>
      </c>
      <c r="Y480" s="176">
        <f t="shared" si="566"/>
        <v>141</v>
      </c>
      <c r="Z480" s="176">
        <f t="shared" si="566"/>
        <v>144</v>
      </c>
      <c r="AA480" s="176">
        <f t="shared" si="566"/>
        <v>77</v>
      </c>
      <c r="AB480" s="176">
        <f t="shared" si="566"/>
        <v>52</v>
      </c>
      <c r="AC480" s="176">
        <f t="shared" si="566"/>
        <v>40</v>
      </c>
      <c r="AD480" s="176">
        <f t="shared" si="566"/>
        <v>93</v>
      </c>
      <c r="AE480" s="176">
        <f t="shared" si="566"/>
        <v>62</v>
      </c>
      <c r="AF480" s="176">
        <f t="shared" si="566"/>
        <v>13</v>
      </c>
      <c r="AG480" s="176">
        <f t="shared" si="566"/>
        <v>89</v>
      </c>
      <c r="AH480" s="176">
        <f t="shared" si="566"/>
        <v>132</v>
      </c>
      <c r="AI480" s="176">
        <f t="shared" si="566"/>
        <v>187</v>
      </c>
      <c r="AJ480" s="176">
        <f t="shared" si="566"/>
        <v>135</v>
      </c>
      <c r="AK480" s="176">
        <f t="shared" si="566"/>
        <v>143</v>
      </c>
      <c r="AL480" s="176" t="str">
        <f t="shared" si="566"/>
        <v/>
      </c>
      <c r="AM480" s="176" t="str">
        <f t="shared" si="566"/>
        <v/>
      </c>
      <c r="AN480" s="176" t="str">
        <f t="shared" si="566"/>
        <v/>
      </c>
      <c r="AO480" s="176" t="str">
        <f t="shared" si="566"/>
        <v/>
      </c>
      <c r="AP480" s="176" t="str">
        <f t="shared" si="566"/>
        <v/>
      </c>
      <c r="AQ480" s="170"/>
      <c r="AR480" s="170"/>
    </row>
    <row r="481" ht="12.75" customHeight="1">
      <c r="A481" s="170"/>
      <c r="B481" s="170"/>
      <c r="C481" s="140" t="str">
        <f t="shared" ref="C481:D481" si="567">C288</f>
        <v>Chelsea</v>
      </c>
      <c r="D481" s="140" t="str">
        <f t="shared" si="567"/>
        <v>Man Utd</v>
      </c>
      <c r="E481" s="176">
        <f t="shared" ref="E481:AP481" si="568">IFERROR(RANK(E288,E$196:E$385,0)+COUNTIF(E$196:E288,E288)-1,"")</f>
        <v>95</v>
      </c>
      <c r="F481" s="176">
        <f t="shared" si="568"/>
        <v>139</v>
      </c>
      <c r="G481" s="176">
        <f t="shared" si="568"/>
        <v>148</v>
      </c>
      <c r="H481" s="176">
        <f t="shared" si="568"/>
        <v>155</v>
      </c>
      <c r="I481" s="176">
        <f t="shared" si="568"/>
        <v>135</v>
      </c>
      <c r="J481" s="176">
        <f t="shared" si="568"/>
        <v>128</v>
      </c>
      <c r="K481" s="176">
        <f t="shared" si="568"/>
        <v>85</v>
      </c>
      <c r="L481" s="176">
        <f t="shared" si="568"/>
        <v>91</v>
      </c>
      <c r="M481" s="176">
        <f t="shared" si="568"/>
        <v>65</v>
      </c>
      <c r="N481" s="176">
        <f t="shared" si="568"/>
        <v>22</v>
      </c>
      <c r="O481" s="176">
        <f t="shared" si="568"/>
        <v>10</v>
      </c>
      <c r="P481" s="176">
        <f t="shared" si="568"/>
        <v>11</v>
      </c>
      <c r="Q481" s="176">
        <f t="shared" si="568"/>
        <v>7</v>
      </c>
      <c r="R481" s="176">
        <f t="shared" si="568"/>
        <v>5</v>
      </c>
      <c r="S481" s="176">
        <f t="shared" si="568"/>
        <v>17</v>
      </c>
      <c r="T481" s="176">
        <f t="shared" si="568"/>
        <v>8</v>
      </c>
      <c r="U481" s="176">
        <f t="shared" si="568"/>
        <v>44</v>
      </c>
      <c r="V481" s="176">
        <f t="shared" si="568"/>
        <v>29</v>
      </c>
      <c r="W481" s="176">
        <f t="shared" si="568"/>
        <v>68</v>
      </c>
      <c r="X481" s="176">
        <f t="shared" si="568"/>
        <v>62</v>
      </c>
      <c r="Y481" s="176">
        <f t="shared" si="568"/>
        <v>103</v>
      </c>
      <c r="Z481" s="176">
        <f t="shared" si="568"/>
        <v>95</v>
      </c>
      <c r="AA481" s="176">
        <f t="shared" si="568"/>
        <v>116</v>
      </c>
      <c r="AB481" s="176">
        <f t="shared" si="568"/>
        <v>116</v>
      </c>
      <c r="AC481" s="176">
        <f t="shared" si="568"/>
        <v>121</v>
      </c>
      <c r="AD481" s="176">
        <f t="shared" si="568"/>
        <v>178</v>
      </c>
      <c r="AE481" s="176">
        <f t="shared" si="568"/>
        <v>128</v>
      </c>
      <c r="AF481" s="176">
        <f t="shared" si="568"/>
        <v>79</v>
      </c>
      <c r="AG481" s="176">
        <f t="shared" si="568"/>
        <v>10</v>
      </c>
      <c r="AH481" s="176">
        <f t="shared" si="568"/>
        <v>34</v>
      </c>
      <c r="AI481" s="176">
        <f t="shared" si="568"/>
        <v>63</v>
      </c>
      <c r="AJ481" s="176">
        <f t="shared" si="568"/>
        <v>11</v>
      </c>
      <c r="AK481" s="176">
        <f t="shared" si="568"/>
        <v>38</v>
      </c>
      <c r="AL481" s="176" t="str">
        <f t="shared" si="568"/>
        <v/>
      </c>
      <c r="AM481" s="176" t="str">
        <f t="shared" si="568"/>
        <v/>
      </c>
      <c r="AN481" s="176" t="str">
        <f t="shared" si="568"/>
        <v/>
      </c>
      <c r="AO481" s="176" t="str">
        <f t="shared" si="568"/>
        <v/>
      </c>
      <c r="AP481" s="176" t="str">
        <f t="shared" si="568"/>
        <v/>
      </c>
      <c r="AQ481" s="170"/>
      <c r="AR481" s="170"/>
    </row>
    <row r="482" ht="12.75" customHeight="1">
      <c r="A482" s="170"/>
      <c r="B482" s="170"/>
      <c r="C482" s="140" t="str">
        <f t="shared" ref="C482:D482" si="569">C289</f>
        <v>Chelsea</v>
      </c>
      <c r="D482" s="140" t="str">
        <f t="shared" si="569"/>
        <v>Newcastle</v>
      </c>
      <c r="E482" s="176">
        <f t="shared" ref="E482:AP482" si="570">IFERROR(RANK(E289,E$196:E$385,0)+COUNTIF(E$196:E289,E289)-1,"")</f>
        <v>160</v>
      </c>
      <c r="F482" s="176">
        <f t="shared" si="570"/>
        <v>83</v>
      </c>
      <c r="G482" s="176">
        <f t="shared" si="570"/>
        <v>107</v>
      </c>
      <c r="H482" s="176">
        <f t="shared" si="570"/>
        <v>65</v>
      </c>
      <c r="I482" s="176">
        <f t="shared" si="570"/>
        <v>101</v>
      </c>
      <c r="J482" s="176">
        <f t="shared" si="570"/>
        <v>72</v>
      </c>
      <c r="K482" s="176">
        <f t="shared" si="570"/>
        <v>46</v>
      </c>
      <c r="L482" s="176">
        <f t="shared" si="570"/>
        <v>147</v>
      </c>
      <c r="M482" s="176">
        <f t="shared" si="570"/>
        <v>78</v>
      </c>
      <c r="N482" s="176">
        <f t="shared" si="570"/>
        <v>74</v>
      </c>
      <c r="O482" s="176">
        <f t="shared" si="570"/>
        <v>83</v>
      </c>
      <c r="P482" s="176">
        <f t="shared" si="570"/>
        <v>147</v>
      </c>
      <c r="Q482" s="176">
        <f t="shared" si="570"/>
        <v>133</v>
      </c>
      <c r="R482" s="176">
        <f t="shared" si="570"/>
        <v>46</v>
      </c>
      <c r="S482" s="176">
        <f t="shared" si="570"/>
        <v>115</v>
      </c>
      <c r="T482" s="176">
        <f t="shared" si="570"/>
        <v>100</v>
      </c>
      <c r="U482" s="176">
        <f t="shared" si="570"/>
        <v>57</v>
      </c>
      <c r="V482" s="176">
        <f t="shared" si="570"/>
        <v>34</v>
      </c>
      <c r="W482" s="176">
        <f t="shared" si="570"/>
        <v>73</v>
      </c>
      <c r="X482" s="176">
        <f t="shared" si="570"/>
        <v>59</v>
      </c>
      <c r="Y482" s="176">
        <f t="shared" si="570"/>
        <v>94</v>
      </c>
      <c r="Z482" s="176">
        <f t="shared" si="570"/>
        <v>62</v>
      </c>
      <c r="AA482" s="176">
        <f t="shared" si="570"/>
        <v>110</v>
      </c>
      <c r="AB482" s="176">
        <f t="shared" si="570"/>
        <v>130</v>
      </c>
      <c r="AC482" s="176">
        <f t="shared" si="570"/>
        <v>89</v>
      </c>
      <c r="AD482" s="176">
        <f t="shared" si="570"/>
        <v>105</v>
      </c>
      <c r="AE482" s="176">
        <f t="shared" si="570"/>
        <v>105</v>
      </c>
      <c r="AF482" s="176">
        <f t="shared" si="570"/>
        <v>76</v>
      </c>
      <c r="AG482" s="176">
        <f t="shared" si="570"/>
        <v>78</v>
      </c>
      <c r="AH482" s="176">
        <f t="shared" si="570"/>
        <v>54</v>
      </c>
      <c r="AI482" s="176">
        <f t="shared" si="570"/>
        <v>138</v>
      </c>
      <c r="AJ482" s="176">
        <f t="shared" si="570"/>
        <v>103</v>
      </c>
      <c r="AK482" s="176">
        <f t="shared" si="570"/>
        <v>101</v>
      </c>
      <c r="AL482" s="176" t="str">
        <f t="shared" si="570"/>
        <v/>
      </c>
      <c r="AM482" s="176" t="str">
        <f t="shared" si="570"/>
        <v/>
      </c>
      <c r="AN482" s="176" t="str">
        <f t="shared" si="570"/>
        <v/>
      </c>
      <c r="AO482" s="176" t="str">
        <f t="shared" si="570"/>
        <v/>
      </c>
      <c r="AP482" s="176" t="str">
        <f t="shared" si="570"/>
        <v/>
      </c>
      <c r="AQ482" s="170"/>
      <c r="AR482" s="170"/>
    </row>
    <row r="483" ht="12.75" customHeight="1">
      <c r="A483" s="170"/>
      <c r="B483" s="170"/>
      <c r="C483" s="140" t="str">
        <f t="shared" ref="C483:D483" si="571">C290</f>
        <v>Chelsea</v>
      </c>
      <c r="D483" s="140" t="str">
        <f t="shared" si="571"/>
        <v>Southampton</v>
      </c>
      <c r="E483" s="176">
        <f t="shared" ref="E483:AP483" si="572">IFERROR(RANK(E290,E$196:E$385,0)+COUNTIF(E$196:E290,E290)-1,"")</f>
        <v>77</v>
      </c>
      <c r="F483" s="176">
        <f t="shared" si="572"/>
        <v>62</v>
      </c>
      <c r="G483" s="176">
        <f t="shared" si="572"/>
        <v>94</v>
      </c>
      <c r="H483" s="176">
        <f t="shared" si="572"/>
        <v>135</v>
      </c>
      <c r="I483" s="176">
        <f t="shared" si="572"/>
        <v>146</v>
      </c>
      <c r="J483" s="176">
        <f t="shared" si="572"/>
        <v>146</v>
      </c>
      <c r="K483" s="176">
        <f t="shared" si="572"/>
        <v>90</v>
      </c>
      <c r="L483" s="176">
        <f t="shared" si="572"/>
        <v>104</v>
      </c>
      <c r="M483" s="176">
        <f t="shared" si="572"/>
        <v>60</v>
      </c>
      <c r="N483" s="176">
        <f t="shared" si="572"/>
        <v>60</v>
      </c>
      <c r="O483" s="176">
        <f t="shared" si="572"/>
        <v>69</v>
      </c>
      <c r="P483" s="176">
        <f t="shared" si="572"/>
        <v>57</v>
      </c>
      <c r="Q483" s="176">
        <f t="shared" si="572"/>
        <v>41</v>
      </c>
      <c r="R483" s="176">
        <f t="shared" si="572"/>
        <v>6</v>
      </c>
      <c r="S483" s="176">
        <f t="shared" si="572"/>
        <v>33</v>
      </c>
      <c r="T483" s="176">
        <f t="shared" si="572"/>
        <v>18</v>
      </c>
      <c r="U483" s="176">
        <f t="shared" si="572"/>
        <v>14</v>
      </c>
      <c r="V483" s="176">
        <f t="shared" si="572"/>
        <v>9</v>
      </c>
      <c r="W483" s="176">
        <f t="shared" si="572"/>
        <v>22</v>
      </c>
      <c r="X483" s="176">
        <f t="shared" si="572"/>
        <v>45</v>
      </c>
      <c r="Y483" s="176">
        <f t="shared" si="572"/>
        <v>51</v>
      </c>
      <c r="Z483" s="176">
        <f t="shared" si="572"/>
        <v>43</v>
      </c>
      <c r="AA483" s="176">
        <f t="shared" si="572"/>
        <v>20</v>
      </c>
      <c r="AB483" s="176">
        <f t="shared" si="572"/>
        <v>55</v>
      </c>
      <c r="AC483" s="176">
        <f t="shared" si="572"/>
        <v>65</v>
      </c>
      <c r="AD483" s="176">
        <f t="shared" si="572"/>
        <v>73</v>
      </c>
      <c r="AE483" s="176">
        <f t="shared" si="572"/>
        <v>89</v>
      </c>
      <c r="AF483" s="176">
        <f t="shared" si="572"/>
        <v>33</v>
      </c>
      <c r="AG483" s="176">
        <f t="shared" si="572"/>
        <v>97</v>
      </c>
      <c r="AH483" s="176">
        <f t="shared" si="572"/>
        <v>125</v>
      </c>
      <c r="AI483" s="176">
        <f t="shared" si="572"/>
        <v>100</v>
      </c>
      <c r="AJ483" s="176">
        <f t="shared" si="572"/>
        <v>79</v>
      </c>
      <c r="AK483" s="176">
        <f t="shared" si="572"/>
        <v>49</v>
      </c>
      <c r="AL483" s="176" t="str">
        <f t="shared" si="572"/>
        <v/>
      </c>
      <c r="AM483" s="176" t="str">
        <f t="shared" si="572"/>
        <v/>
      </c>
      <c r="AN483" s="176" t="str">
        <f t="shared" si="572"/>
        <v/>
      </c>
      <c r="AO483" s="176" t="str">
        <f t="shared" si="572"/>
        <v/>
      </c>
      <c r="AP483" s="176" t="str">
        <f t="shared" si="572"/>
        <v/>
      </c>
      <c r="AQ483" s="170"/>
      <c r="AR483" s="170"/>
    </row>
    <row r="484" ht="12.75" customHeight="1">
      <c r="A484" s="170"/>
      <c r="B484" s="170"/>
      <c r="C484" s="140" t="str">
        <f t="shared" ref="C484:D484" si="573">C291</f>
        <v>Chelsea</v>
      </c>
      <c r="D484" s="140" t="str">
        <f t="shared" si="573"/>
        <v>Tottenham</v>
      </c>
      <c r="E484" s="176">
        <f t="shared" ref="E484:AP484" si="574">IFERROR(RANK(E291,E$196:E$385,0)+COUNTIF(E$196:E291,E291)-1,"")</f>
        <v>163</v>
      </c>
      <c r="F484" s="176">
        <f t="shared" si="574"/>
        <v>133</v>
      </c>
      <c r="G484" s="176">
        <f t="shared" si="574"/>
        <v>167</v>
      </c>
      <c r="H484" s="176">
        <f t="shared" si="574"/>
        <v>137</v>
      </c>
      <c r="I484" s="176">
        <f t="shared" si="574"/>
        <v>181</v>
      </c>
      <c r="J484" s="176">
        <f t="shared" si="574"/>
        <v>184</v>
      </c>
      <c r="K484" s="176">
        <f t="shared" si="574"/>
        <v>157</v>
      </c>
      <c r="L484" s="176">
        <f t="shared" si="574"/>
        <v>178</v>
      </c>
      <c r="M484" s="176">
        <f t="shared" si="574"/>
        <v>139</v>
      </c>
      <c r="N484" s="176">
        <f t="shared" si="574"/>
        <v>128</v>
      </c>
      <c r="O484" s="176">
        <f t="shared" si="574"/>
        <v>96</v>
      </c>
      <c r="P484" s="176">
        <f t="shared" si="574"/>
        <v>126</v>
      </c>
      <c r="Q484" s="176">
        <f t="shared" si="574"/>
        <v>116</v>
      </c>
      <c r="R484" s="176">
        <f t="shared" si="574"/>
        <v>61</v>
      </c>
      <c r="S484" s="176">
        <f t="shared" si="574"/>
        <v>129</v>
      </c>
      <c r="T484" s="176">
        <f t="shared" si="574"/>
        <v>130</v>
      </c>
      <c r="U484" s="176">
        <f t="shared" si="574"/>
        <v>77</v>
      </c>
      <c r="V484" s="176">
        <f t="shared" si="574"/>
        <v>63</v>
      </c>
      <c r="W484" s="176">
        <f t="shared" si="574"/>
        <v>101</v>
      </c>
      <c r="X484" s="176">
        <f t="shared" si="574"/>
        <v>84</v>
      </c>
      <c r="Y484" s="176">
        <f t="shared" si="574"/>
        <v>41</v>
      </c>
      <c r="Z484" s="176">
        <f t="shared" si="574"/>
        <v>37</v>
      </c>
      <c r="AA484" s="176">
        <f t="shared" si="574"/>
        <v>84</v>
      </c>
      <c r="AB484" s="176">
        <f t="shared" si="574"/>
        <v>64</v>
      </c>
      <c r="AC484" s="176">
        <f t="shared" si="574"/>
        <v>91</v>
      </c>
      <c r="AD484" s="176">
        <f t="shared" si="574"/>
        <v>114</v>
      </c>
      <c r="AE484" s="176">
        <f t="shared" si="574"/>
        <v>161</v>
      </c>
      <c r="AF484" s="176">
        <f t="shared" si="574"/>
        <v>123</v>
      </c>
      <c r="AG484" s="176">
        <f t="shared" si="574"/>
        <v>48</v>
      </c>
      <c r="AH484" s="176">
        <f t="shared" si="574"/>
        <v>106</v>
      </c>
      <c r="AI484" s="176">
        <f t="shared" si="574"/>
        <v>20</v>
      </c>
      <c r="AJ484" s="176">
        <f t="shared" si="574"/>
        <v>7</v>
      </c>
      <c r="AK484" s="176">
        <f t="shared" si="574"/>
        <v>4</v>
      </c>
      <c r="AL484" s="176" t="str">
        <f t="shared" si="574"/>
        <v/>
      </c>
      <c r="AM484" s="176" t="str">
        <f t="shared" si="574"/>
        <v/>
      </c>
      <c r="AN484" s="176" t="str">
        <f t="shared" si="574"/>
        <v/>
      </c>
      <c r="AO484" s="176" t="str">
        <f t="shared" si="574"/>
        <v/>
      </c>
      <c r="AP484" s="176" t="str">
        <f t="shared" si="574"/>
        <v/>
      </c>
      <c r="AQ484" s="170"/>
      <c r="AR484" s="170"/>
    </row>
    <row r="485" ht="12.75" customHeight="1">
      <c r="A485" s="170"/>
      <c r="B485" s="170"/>
      <c r="C485" s="140" t="str">
        <f t="shared" ref="C485:D485" si="575">C292</f>
        <v>Chelsea</v>
      </c>
      <c r="D485" s="140" t="str">
        <f t="shared" si="575"/>
        <v>Watford</v>
      </c>
      <c r="E485" s="176">
        <f t="shared" ref="E485:AP485" si="576">IFERROR(RANK(E292,E$196:E$385,0)+COUNTIF(E$196:E292,E292)-1,"")</f>
        <v>113</v>
      </c>
      <c r="F485" s="176">
        <f t="shared" si="576"/>
        <v>110</v>
      </c>
      <c r="G485" s="176">
        <f t="shared" si="576"/>
        <v>116</v>
      </c>
      <c r="H485" s="176">
        <f t="shared" si="576"/>
        <v>110</v>
      </c>
      <c r="I485" s="176">
        <f t="shared" si="576"/>
        <v>105</v>
      </c>
      <c r="J485" s="176">
        <f t="shared" si="576"/>
        <v>102</v>
      </c>
      <c r="K485" s="176">
        <f t="shared" si="576"/>
        <v>64</v>
      </c>
      <c r="L485" s="176">
        <f t="shared" si="576"/>
        <v>66</v>
      </c>
      <c r="M485" s="176">
        <f t="shared" si="576"/>
        <v>47</v>
      </c>
      <c r="N485" s="176">
        <f t="shared" si="576"/>
        <v>47</v>
      </c>
      <c r="O485" s="176">
        <f t="shared" si="576"/>
        <v>75</v>
      </c>
      <c r="P485" s="176">
        <f t="shared" si="576"/>
        <v>71</v>
      </c>
      <c r="Q485" s="176">
        <f t="shared" si="576"/>
        <v>59</v>
      </c>
      <c r="R485" s="176">
        <f t="shared" si="576"/>
        <v>42</v>
      </c>
      <c r="S485" s="176">
        <f t="shared" si="576"/>
        <v>92</v>
      </c>
      <c r="T485" s="176">
        <f t="shared" si="576"/>
        <v>74</v>
      </c>
      <c r="U485" s="176">
        <f t="shared" si="576"/>
        <v>32</v>
      </c>
      <c r="V485" s="176">
        <f t="shared" si="576"/>
        <v>75</v>
      </c>
      <c r="W485" s="176">
        <f t="shared" si="576"/>
        <v>130</v>
      </c>
      <c r="X485" s="176">
        <f t="shared" si="576"/>
        <v>123</v>
      </c>
      <c r="Y485" s="176">
        <f t="shared" si="576"/>
        <v>91</v>
      </c>
      <c r="Z485" s="176">
        <f t="shared" si="576"/>
        <v>79</v>
      </c>
      <c r="AA485" s="176">
        <f t="shared" si="576"/>
        <v>144</v>
      </c>
      <c r="AB485" s="176">
        <f t="shared" si="576"/>
        <v>53</v>
      </c>
      <c r="AC485" s="176">
        <f t="shared" si="576"/>
        <v>63</v>
      </c>
      <c r="AD485" s="176">
        <f t="shared" si="576"/>
        <v>77</v>
      </c>
      <c r="AE485" s="176">
        <f t="shared" si="576"/>
        <v>124</v>
      </c>
      <c r="AF485" s="176">
        <f t="shared" si="576"/>
        <v>74</v>
      </c>
      <c r="AG485" s="176">
        <f t="shared" si="576"/>
        <v>19</v>
      </c>
      <c r="AH485" s="176">
        <f t="shared" si="576"/>
        <v>83</v>
      </c>
      <c r="AI485" s="176">
        <f t="shared" si="576"/>
        <v>80</v>
      </c>
      <c r="AJ485" s="176">
        <f t="shared" si="576"/>
        <v>60</v>
      </c>
      <c r="AK485" s="176">
        <f t="shared" si="576"/>
        <v>14</v>
      </c>
      <c r="AL485" s="176" t="str">
        <f t="shared" si="576"/>
        <v/>
      </c>
      <c r="AM485" s="176" t="str">
        <f t="shared" si="576"/>
        <v/>
      </c>
      <c r="AN485" s="176" t="str">
        <f t="shared" si="576"/>
        <v/>
      </c>
      <c r="AO485" s="176" t="str">
        <f t="shared" si="576"/>
        <v/>
      </c>
      <c r="AP485" s="176" t="str">
        <f t="shared" si="576"/>
        <v/>
      </c>
      <c r="AQ485" s="170"/>
      <c r="AR485" s="170"/>
    </row>
    <row r="486" ht="12.75" customHeight="1">
      <c r="A486" s="170"/>
      <c r="B486" s="170"/>
      <c r="C486" s="140" t="str">
        <f t="shared" ref="C486:D486" si="577">C293</f>
        <v>Chelsea</v>
      </c>
      <c r="D486" s="140" t="str">
        <f t="shared" si="577"/>
        <v>West Ham</v>
      </c>
      <c r="E486" s="176">
        <f t="shared" ref="E486:AP486" si="578">IFERROR(RANK(E293,E$196:E$385,0)+COUNTIF(E$196:E293,E293)-1,"")</f>
        <v>172</v>
      </c>
      <c r="F486" s="176">
        <f t="shared" si="578"/>
        <v>150</v>
      </c>
      <c r="G486" s="176">
        <f t="shared" si="578"/>
        <v>171</v>
      </c>
      <c r="H486" s="176">
        <f t="shared" si="578"/>
        <v>173</v>
      </c>
      <c r="I486" s="176">
        <f t="shared" si="578"/>
        <v>187</v>
      </c>
      <c r="J486" s="176">
        <f t="shared" si="578"/>
        <v>189</v>
      </c>
      <c r="K486" s="176">
        <f t="shared" si="578"/>
        <v>178</v>
      </c>
      <c r="L486" s="176">
        <f t="shared" si="578"/>
        <v>188</v>
      </c>
      <c r="M486" s="176">
        <f t="shared" si="578"/>
        <v>166</v>
      </c>
      <c r="N486" s="176">
        <f t="shared" si="578"/>
        <v>133</v>
      </c>
      <c r="O486" s="176">
        <f t="shared" si="578"/>
        <v>98</v>
      </c>
      <c r="P486" s="176">
        <f t="shared" si="578"/>
        <v>119</v>
      </c>
      <c r="Q486" s="176">
        <f t="shared" si="578"/>
        <v>108</v>
      </c>
      <c r="R486" s="176">
        <f t="shared" si="578"/>
        <v>26</v>
      </c>
      <c r="S486" s="176">
        <f t="shared" si="578"/>
        <v>78</v>
      </c>
      <c r="T486" s="176">
        <f t="shared" si="578"/>
        <v>75</v>
      </c>
      <c r="U486" s="176">
        <f t="shared" si="578"/>
        <v>66</v>
      </c>
      <c r="V486" s="176">
        <f t="shared" si="578"/>
        <v>42</v>
      </c>
      <c r="W486" s="176">
        <f t="shared" si="578"/>
        <v>89</v>
      </c>
      <c r="X486" s="176">
        <f t="shared" si="578"/>
        <v>73</v>
      </c>
      <c r="Y486" s="176">
        <f t="shared" si="578"/>
        <v>92</v>
      </c>
      <c r="Z486" s="176">
        <f t="shared" si="578"/>
        <v>41</v>
      </c>
      <c r="AA486" s="176">
        <f t="shared" si="578"/>
        <v>98</v>
      </c>
      <c r="AB486" s="176">
        <f t="shared" si="578"/>
        <v>100</v>
      </c>
      <c r="AC486" s="176">
        <f t="shared" si="578"/>
        <v>108</v>
      </c>
      <c r="AD486" s="176">
        <f t="shared" si="578"/>
        <v>110</v>
      </c>
      <c r="AE486" s="176">
        <f t="shared" si="578"/>
        <v>59</v>
      </c>
      <c r="AF486" s="176">
        <f t="shared" si="578"/>
        <v>40</v>
      </c>
      <c r="AG486" s="176">
        <f t="shared" si="578"/>
        <v>105</v>
      </c>
      <c r="AH486" s="176">
        <f t="shared" si="578"/>
        <v>45</v>
      </c>
      <c r="AI486" s="176">
        <f t="shared" si="578"/>
        <v>128</v>
      </c>
      <c r="AJ486" s="176">
        <f t="shared" si="578"/>
        <v>116</v>
      </c>
      <c r="AK486" s="176">
        <f t="shared" si="578"/>
        <v>150</v>
      </c>
      <c r="AL486" s="176" t="str">
        <f t="shared" si="578"/>
        <v/>
      </c>
      <c r="AM486" s="176" t="str">
        <f t="shared" si="578"/>
        <v/>
      </c>
      <c r="AN486" s="176" t="str">
        <f t="shared" si="578"/>
        <v/>
      </c>
      <c r="AO486" s="176" t="str">
        <f t="shared" si="578"/>
        <v/>
      </c>
      <c r="AP486" s="176" t="str">
        <f t="shared" si="578"/>
        <v/>
      </c>
      <c r="AQ486" s="170"/>
      <c r="AR486" s="170"/>
    </row>
    <row r="487" ht="12.75" customHeight="1">
      <c r="A487" s="170"/>
      <c r="B487" s="170"/>
      <c r="C487" s="140" t="str">
        <f t="shared" ref="C487:D487" si="579">C294</f>
        <v>Chelsea</v>
      </c>
      <c r="D487" s="140" t="str">
        <f t="shared" si="579"/>
        <v>Wolves</v>
      </c>
      <c r="E487" s="176">
        <f t="shared" ref="E487:AP487" si="580">IFERROR(RANK(E294,E$196:E$385,0)+COUNTIF(E$196:E294,E294)-1,"")</f>
        <v>141</v>
      </c>
      <c r="F487" s="176">
        <f t="shared" si="580"/>
        <v>153</v>
      </c>
      <c r="G487" s="176">
        <f t="shared" si="580"/>
        <v>172</v>
      </c>
      <c r="H487" s="176">
        <f t="shared" si="580"/>
        <v>92</v>
      </c>
      <c r="I487" s="176">
        <f t="shared" si="580"/>
        <v>138</v>
      </c>
      <c r="J487" s="176">
        <f t="shared" si="580"/>
        <v>136</v>
      </c>
      <c r="K487" s="176">
        <f t="shared" si="580"/>
        <v>86</v>
      </c>
      <c r="L487" s="176">
        <f t="shared" si="580"/>
        <v>78</v>
      </c>
      <c r="M487" s="176">
        <f t="shared" si="580"/>
        <v>42</v>
      </c>
      <c r="N487" s="176">
        <f t="shared" si="580"/>
        <v>54</v>
      </c>
      <c r="O487" s="176">
        <f t="shared" si="580"/>
        <v>76</v>
      </c>
      <c r="P487" s="176">
        <f t="shared" si="580"/>
        <v>64</v>
      </c>
      <c r="Q487" s="176">
        <f t="shared" si="580"/>
        <v>52</v>
      </c>
      <c r="R487" s="176">
        <f t="shared" si="580"/>
        <v>67</v>
      </c>
      <c r="S487" s="176">
        <f t="shared" si="580"/>
        <v>135</v>
      </c>
      <c r="T487" s="176">
        <f t="shared" si="580"/>
        <v>126</v>
      </c>
      <c r="U487" s="176">
        <f t="shared" si="580"/>
        <v>45</v>
      </c>
      <c r="V487" s="176">
        <f t="shared" si="580"/>
        <v>21</v>
      </c>
      <c r="W487" s="176">
        <f t="shared" si="580"/>
        <v>18</v>
      </c>
      <c r="X487" s="176">
        <f t="shared" si="580"/>
        <v>12</v>
      </c>
      <c r="Y487" s="176">
        <f t="shared" si="580"/>
        <v>7</v>
      </c>
      <c r="Z487" s="176">
        <f t="shared" si="580"/>
        <v>7</v>
      </c>
      <c r="AA487" s="176">
        <f t="shared" si="580"/>
        <v>11</v>
      </c>
      <c r="AB487" s="176">
        <f t="shared" si="580"/>
        <v>30</v>
      </c>
      <c r="AC487" s="176">
        <f t="shared" si="580"/>
        <v>105</v>
      </c>
      <c r="AD487" s="176">
        <f t="shared" si="580"/>
        <v>118</v>
      </c>
      <c r="AE487" s="176">
        <f t="shared" si="580"/>
        <v>131</v>
      </c>
      <c r="AF487" s="176">
        <f t="shared" si="580"/>
        <v>92</v>
      </c>
      <c r="AG487" s="176">
        <f t="shared" si="580"/>
        <v>86</v>
      </c>
      <c r="AH487" s="176">
        <f t="shared" si="580"/>
        <v>84</v>
      </c>
      <c r="AI487" s="176">
        <f t="shared" si="580"/>
        <v>56</v>
      </c>
      <c r="AJ487" s="176">
        <f t="shared" si="580"/>
        <v>24</v>
      </c>
      <c r="AK487" s="176">
        <f t="shared" si="580"/>
        <v>52</v>
      </c>
      <c r="AL487" s="176" t="str">
        <f t="shared" si="580"/>
        <v/>
      </c>
      <c r="AM487" s="176" t="str">
        <f t="shared" si="580"/>
        <v/>
      </c>
      <c r="AN487" s="176" t="str">
        <f t="shared" si="580"/>
        <v/>
      </c>
      <c r="AO487" s="176" t="str">
        <f t="shared" si="580"/>
        <v/>
      </c>
      <c r="AP487" s="176" t="str">
        <f t="shared" si="580"/>
        <v/>
      </c>
      <c r="AQ487" s="170"/>
      <c r="AR487" s="170"/>
    </row>
    <row r="488" ht="12.75" customHeight="1">
      <c r="A488" s="170"/>
      <c r="B488" s="170"/>
      <c r="C488" s="140" t="str">
        <f t="shared" ref="C488:D488" si="581">C295</f>
        <v>Crystal Palace</v>
      </c>
      <c r="D488" s="140" t="str">
        <f t="shared" si="581"/>
        <v>Everton</v>
      </c>
      <c r="E488" s="176">
        <f t="shared" ref="E488:AP488" si="582">IFERROR(RANK(E295,E$196:E$385,0)+COUNTIF(E$196:E295,E295)-1,"")</f>
        <v>16</v>
      </c>
      <c r="F488" s="176">
        <f t="shared" si="582"/>
        <v>8</v>
      </c>
      <c r="G488" s="176">
        <f t="shared" si="582"/>
        <v>11</v>
      </c>
      <c r="H488" s="176">
        <f t="shared" si="582"/>
        <v>12</v>
      </c>
      <c r="I488" s="176">
        <f t="shared" si="582"/>
        <v>19</v>
      </c>
      <c r="J488" s="176">
        <f t="shared" si="582"/>
        <v>57</v>
      </c>
      <c r="K488" s="176">
        <f t="shared" si="582"/>
        <v>116</v>
      </c>
      <c r="L488" s="176">
        <f t="shared" si="582"/>
        <v>160</v>
      </c>
      <c r="M488" s="176">
        <f t="shared" si="582"/>
        <v>165</v>
      </c>
      <c r="N488" s="176">
        <f t="shared" si="582"/>
        <v>162</v>
      </c>
      <c r="O488" s="176">
        <f t="shared" si="582"/>
        <v>151</v>
      </c>
      <c r="P488" s="176">
        <f t="shared" si="582"/>
        <v>124</v>
      </c>
      <c r="Q488" s="176">
        <f t="shared" si="582"/>
        <v>128</v>
      </c>
      <c r="R488" s="176">
        <f t="shared" si="582"/>
        <v>122</v>
      </c>
      <c r="S488" s="176">
        <f t="shared" si="582"/>
        <v>111</v>
      </c>
      <c r="T488" s="176">
        <f t="shared" si="582"/>
        <v>54</v>
      </c>
      <c r="U488" s="176">
        <f t="shared" si="582"/>
        <v>64</v>
      </c>
      <c r="V488" s="176">
        <f t="shared" si="582"/>
        <v>128</v>
      </c>
      <c r="W488" s="176">
        <f t="shared" si="582"/>
        <v>97</v>
      </c>
      <c r="X488" s="176">
        <f t="shared" si="582"/>
        <v>47</v>
      </c>
      <c r="Y488" s="176">
        <f t="shared" si="582"/>
        <v>8</v>
      </c>
      <c r="Z488" s="176">
        <f t="shared" si="582"/>
        <v>51</v>
      </c>
      <c r="AA488" s="176">
        <f t="shared" si="582"/>
        <v>89</v>
      </c>
      <c r="AB488" s="176">
        <f t="shared" si="582"/>
        <v>89</v>
      </c>
      <c r="AC488" s="176">
        <f t="shared" si="582"/>
        <v>62</v>
      </c>
      <c r="AD488" s="176">
        <f t="shared" si="582"/>
        <v>151</v>
      </c>
      <c r="AE488" s="176">
        <f t="shared" si="582"/>
        <v>171</v>
      </c>
      <c r="AF488" s="176">
        <f t="shared" si="582"/>
        <v>148</v>
      </c>
      <c r="AG488" s="176">
        <f t="shared" si="582"/>
        <v>148</v>
      </c>
      <c r="AH488" s="176">
        <f t="shared" si="582"/>
        <v>178</v>
      </c>
      <c r="AI488" s="176">
        <f t="shared" si="582"/>
        <v>158</v>
      </c>
      <c r="AJ488" s="176">
        <f t="shared" si="582"/>
        <v>144</v>
      </c>
      <c r="AK488" s="176">
        <f t="shared" si="582"/>
        <v>152</v>
      </c>
      <c r="AL488" s="176" t="str">
        <f t="shared" si="582"/>
        <v/>
      </c>
      <c r="AM488" s="176" t="str">
        <f t="shared" si="582"/>
        <v/>
      </c>
      <c r="AN488" s="176" t="str">
        <f t="shared" si="582"/>
        <v/>
      </c>
      <c r="AO488" s="176" t="str">
        <f t="shared" si="582"/>
        <v/>
      </c>
      <c r="AP488" s="176" t="str">
        <f t="shared" si="582"/>
        <v/>
      </c>
      <c r="AQ488" s="170"/>
      <c r="AR488" s="170"/>
    </row>
    <row r="489" ht="12.75" customHeight="1">
      <c r="A489" s="170"/>
      <c r="B489" s="170"/>
      <c r="C489" s="140" t="str">
        <f t="shared" ref="C489:D489" si="583">C296</f>
        <v>Crystal Palace</v>
      </c>
      <c r="D489" s="140" t="str">
        <f t="shared" si="583"/>
        <v>Fulham</v>
      </c>
      <c r="E489" s="176">
        <f t="shared" ref="E489:AP489" si="584">IFERROR(RANK(E296,E$196:E$385,0)+COUNTIF(E$196:E296,E296)-1,"")</f>
        <v>114</v>
      </c>
      <c r="F489" s="176">
        <f t="shared" si="584"/>
        <v>93</v>
      </c>
      <c r="G489" s="176">
        <f t="shared" si="584"/>
        <v>83</v>
      </c>
      <c r="H489" s="176">
        <f t="shared" si="584"/>
        <v>116</v>
      </c>
      <c r="I489" s="176">
        <f t="shared" si="584"/>
        <v>119</v>
      </c>
      <c r="J489" s="176">
        <f t="shared" si="584"/>
        <v>98</v>
      </c>
      <c r="K489" s="176">
        <f t="shared" si="584"/>
        <v>171</v>
      </c>
      <c r="L489" s="176">
        <f t="shared" si="584"/>
        <v>174</v>
      </c>
      <c r="M489" s="176">
        <f t="shared" si="584"/>
        <v>180</v>
      </c>
      <c r="N489" s="176">
        <f t="shared" si="584"/>
        <v>145</v>
      </c>
      <c r="O489" s="176">
        <f t="shared" si="584"/>
        <v>165</v>
      </c>
      <c r="P489" s="176">
        <f t="shared" si="584"/>
        <v>95</v>
      </c>
      <c r="Q489" s="176">
        <f t="shared" si="584"/>
        <v>114</v>
      </c>
      <c r="R489" s="176">
        <f t="shared" si="584"/>
        <v>115</v>
      </c>
      <c r="S489" s="176">
        <f t="shared" si="584"/>
        <v>53</v>
      </c>
      <c r="T489" s="176">
        <f t="shared" si="584"/>
        <v>111</v>
      </c>
      <c r="U489" s="176">
        <f t="shared" si="584"/>
        <v>71</v>
      </c>
      <c r="V489" s="176">
        <f t="shared" si="584"/>
        <v>178</v>
      </c>
      <c r="W489" s="176">
        <f t="shared" si="584"/>
        <v>133</v>
      </c>
      <c r="X489" s="176">
        <f t="shared" si="584"/>
        <v>75</v>
      </c>
      <c r="Y489" s="176">
        <f t="shared" si="584"/>
        <v>46</v>
      </c>
      <c r="Z489" s="176">
        <f t="shared" si="584"/>
        <v>46</v>
      </c>
      <c r="AA489" s="176">
        <f t="shared" si="584"/>
        <v>79</v>
      </c>
      <c r="AB489" s="176">
        <f t="shared" si="584"/>
        <v>74</v>
      </c>
      <c r="AC489" s="176">
        <f t="shared" si="584"/>
        <v>68</v>
      </c>
      <c r="AD489" s="176">
        <f t="shared" si="584"/>
        <v>119</v>
      </c>
      <c r="AE489" s="176">
        <f t="shared" si="584"/>
        <v>147</v>
      </c>
      <c r="AF489" s="176">
        <f t="shared" si="584"/>
        <v>142</v>
      </c>
      <c r="AG489" s="176">
        <f t="shared" si="584"/>
        <v>98</v>
      </c>
      <c r="AH489" s="176">
        <f t="shared" si="584"/>
        <v>39</v>
      </c>
      <c r="AI489" s="176">
        <f t="shared" si="584"/>
        <v>9</v>
      </c>
      <c r="AJ489" s="176">
        <f t="shared" si="584"/>
        <v>12</v>
      </c>
      <c r="AK489" s="176">
        <f t="shared" si="584"/>
        <v>35</v>
      </c>
      <c r="AL489" s="176" t="str">
        <f t="shared" si="584"/>
        <v/>
      </c>
      <c r="AM489" s="176" t="str">
        <f t="shared" si="584"/>
        <v/>
      </c>
      <c r="AN489" s="176" t="str">
        <f t="shared" si="584"/>
        <v/>
      </c>
      <c r="AO489" s="176" t="str">
        <f t="shared" si="584"/>
        <v/>
      </c>
      <c r="AP489" s="176" t="str">
        <f t="shared" si="584"/>
        <v/>
      </c>
      <c r="AQ489" s="170"/>
      <c r="AR489" s="170"/>
    </row>
    <row r="490" ht="12.75" customHeight="1">
      <c r="A490" s="170"/>
      <c r="B490" s="170"/>
      <c r="C490" s="140" t="str">
        <f t="shared" ref="C490:D490" si="585">C297</f>
        <v>Crystal Palace</v>
      </c>
      <c r="D490" s="140" t="str">
        <f t="shared" si="585"/>
        <v>Huddersfield</v>
      </c>
      <c r="E490" s="176">
        <f t="shared" ref="E490:AP490" si="586">IFERROR(RANK(E297,E$196:E$385,0)+COUNTIF(E$196:E297,E297)-1,"")</f>
        <v>124</v>
      </c>
      <c r="F490" s="176">
        <f t="shared" si="586"/>
        <v>94</v>
      </c>
      <c r="G490" s="176">
        <f t="shared" si="586"/>
        <v>106</v>
      </c>
      <c r="H490" s="176">
        <f t="shared" si="586"/>
        <v>120</v>
      </c>
      <c r="I490" s="176">
        <f t="shared" si="586"/>
        <v>123</v>
      </c>
      <c r="J490" s="176">
        <f t="shared" si="586"/>
        <v>54</v>
      </c>
      <c r="K490" s="176">
        <f t="shared" si="586"/>
        <v>16</v>
      </c>
      <c r="L490" s="176">
        <f t="shared" si="586"/>
        <v>24</v>
      </c>
      <c r="M490" s="176">
        <f t="shared" si="586"/>
        <v>34</v>
      </c>
      <c r="N490" s="176">
        <f t="shared" si="586"/>
        <v>27</v>
      </c>
      <c r="O490" s="176">
        <f t="shared" si="586"/>
        <v>30</v>
      </c>
      <c r="P490" s="176">
        <f t="shared" si="586"/>
        <v>19</v>
      </c>
      <c r="Q490" s="176">
        <f t="shared" si="586"/>
        <v>74</v>
      </c>
      <c r="R490" s="176">
        <f t="shared" si="586"/>
        <v>65</v>
      </c>
      <c r="S490" s="176">
        <f t="shared" si="586"/>
        <v>79</v>
      </c>
      <c r="T490" s="176">
        <f t="shared" si="586"/>
        <v>88</v>
      </c>
      <c r="U490" s="176">
        <f t="shared" si="586"/>
        <v>53</v>
      </c>
      <c r="V490" s="176">
        <f t="shared" si="586"/>
        <v>179</v>
      </c>
      <c r="W490" s="176">
        <f t="shared" si="586"/>
        <v>168</v>
      </c>
      <c r="X490" s="176">
        <f t="shared" si="586"/>
        <v>129</v>
      </c>
      <c r="Y490" s="176">
        <f t="shared" si="586"/>
        <v>47</v>
      </c>
      <c r="Z490" s="176">
        <f t="shared" si="586"/>
        <v>65</v>
      </c>
      <c r="AA490" s="176">
        <f t="shared" si="586"/>
        <v>99</v>
      </c>
      <c r="AB490" s="176">
        <f t="shared" si="586"/>
        <v>31</v>
      </c>
      <c r="AC490" s="176">
        <f t="shared" si="586"/>
        <v>56</v>
      </c>
      <c r="AD490" s="176">
        <f t="shared" si="586"/>
        <v>115</v>
      </c>
      <c r="AE490" s="176">
        <f t="shared" si="586"/>
        <v>145</v>
      </c>
      <c r="AF490" s="176">
        <f t="shared" si="586"/>
        <v>88</v>
      </c>
      <c r="AG490" s="176">
        <f t="shared" si="586"/>
        <v>154</v>
      </c>
      <c r="AH490" s="176">
        <f t="shared" si="586"/>
        <v>112</v>
      </c>
      <c r="AI490" s="176">
        <f t="shared" si="586"/>
        <v>70</v>
      </c>
      <c r="AJ490" s="176">
        <f t="shared" si="586"/>
        <v>72</v>
      </c>
      <c r="AK490" s="176">
        <f t="shared" si="586"/>
        <v>95</v>
      </c>
      <c r="AL490" s="176" t="str">
        <f t="shared" si="586"/>
        <v/>
      </c>
      <c r="AM490" s="176" t="str">
        <f t="shared" si="586"/>
        <v/>
      </c>
      <c r="AN490" s="176" t="str">
        <f t="shared" si="586"/>
        <v/>
      </c>
      <c r="AO490" s="176" t="str">
        <f t="shared" si="586"/>
        <v/>
      </c>
      <c r="AP490" s="176" t="str">
        <f t="shared" si="586"/>
        <v/>
      </c>
      <c r="AQ490" s="170"/>
      <c r="AR490" s="170"/>
    </row>
    <row r="491" ht="12.75" customHeight="1">
      <c r="A491" s="170"/>
      <c r="B491" s="170"/>
      <c r="C491" s="140" t="str">
        <f t="shared" ref="C491:D491" si="587">C298</f>
        <v>Crystal Palace</v>
      </c>
      <c r="D491" s="140" t="str">
        <f t="shared" si="587"/>
        <v>Leicester</v>
      </c>
      <c r="E491" s="176">
        <f t="shared" ref="E491:AP491" si="588">IFERROR(RANK(E298,E$196:E$385,0)+COUNTIF(E$196:E298,E298)-1,"")</f>
        <v>94</v>
      </c>
      <c r="F491" s="176">
        <f t="shared" si="588"/>
        <v>73</v>
      </c>
      <c r="G491" s="176">
        <f t="shared" si="588"/>
        <v>39</v>
      </c>
      <c r="H491" s="176">
        <f t="shared" si="588"/>
        <v>71</v>
      </c>
      <c r="I491" s="176">
        <f t="shared" si="588"/>
        <v>23</v>
      </c>
      <c r="J491" s="176">
        <f t="shared" si="588"/>
        <v>41</v>
      </c>
      <c r="K491" s="176">
        <f t="shared" si="588"/>
        <v>96</v>
      </c>
      <c r="L491" s="176">
        <f t="shared" si="588"/>
        <v>127</v>
      </c>
      <c r="M491" s="176">
        <f t="shared" si="588"/>
        <v>129</v>
      </c>
      <c r="N491" s="176">
        <f t="shared" si="588"/>
        <v>118</v>
      </c>
      <c r="O491" s="176">
        <f t="shared" si="588"/>
        <v>174</v>
      </c>
      <c r="P491" s="176">
        <f t="shared" si="588"/>
        <v>141</v>
      </c>
      <c r="Q491" s="176">
        <f t="shared" si="588"/>
        <v>170</v>
      </c>
      <c r="R491" s="176">
        <f t="shared" si="588"/>
        <v>145</v>
      </c>
      <c r="S491" s="176">
        <f t="shared" si="588"/>
        <v>157</v>
      </c>
      <c r="T491" s="176">
        <f t="shared" si="588"/>
        <v>160</v>
      </c>
      <c r="U491" s="176">
        <f t="shared" si="588"/>
        <v>120</v>
      </c>
      <c r="V491" s="176">
        <f t="shared" si="588"/>
        <v>166</v>
      </c>
      <c r="W491" s="176">
        <f t="shared" si="588"/>
        <v>118</v>
      </c>
      <c r="X491" s="176">
        <f t="shared" si="588"/>
        <v>64</v>
      </c>
      <c r="Y491" s="176">
        <f t="shared" si="588"/>
        <v>25</v>
      </c>
      <c r="Z491" s="176">
        <f t="shared" si="588"/>
        <v>20</v>
      </c>
      <c r="AA491" s="176">
        <f t="shared" si="588"/>
        <v>37</v>
      </c>
      <c r="AB491" s="176">
        <f t="shared" si="588"/>
        <v>19</v>
      </c>
      <c r="AC491" s="176">
        <f t="shared" si="588"/>
        <v>5</v>
      </c>
      <c r="AD491" s="176">
        <f t="shared" si="588"/>
        <v>52</v>
      </c>
      <c r="AE491" s="176">
        <f t="shared" si="588"/>
        <v>93</v>
      </c>
      <c r="AF491" s="176">
        <f t="shared" si="588"/>
        <v>128</v>
      </c>
      <c r="AG491" s="176">
        <f t="shared" si="588"/>
        <v>129</v>
      </c>
      <c r="AH491" s="176">
        <f t="shared" si="588"/>
        <v>146</v>
      </c>
      <c r="AI491" s="176">
        <f t="shared" si="588"/>
        <v>166</v>
      </c>
      <c r="AJ491" s="176">
        <f t="shared" si="588"/>
        <v>119</v>
      </c>
      <c r="AK491" s="176">
        <f t="shared" si="588"/>
        <v>129</v>
      </c>
      <c r="AL491" s="176" t="str">
        <f t="shared" si="588"/>
        <v/>
      </c>
      <c r="AM491" s="176" t="str">
        <f t="shared" si="588"/>
        <v/>
      </c>
      <c r="AN491" s="176" t="str">
        <f t="shared" si="588"/>
        <v/>
      </c>
      <c r="AO491" s="176" t="str">
        <f t="shared" si="588"/>
        <v/>
      </c>
      <c r="AP491" s="176" t="str">
        <f t="shared" si="588"/>
        <v/>
      </c>
      <c r="AQ491" s="170"/>
      <c r="AR491" s="170"/>
    </row>
    <row r="492" ht="12.75" customHeight="1">
      <c r="A492" s="170"/>
      <c r="B492" s="170"/>
      <c r="C492" s="140" t="str">
        <f t="shared" ref="C492:D492" si="589">C299</f>
        <v>Crystal Palace</v>
      </c>
      <c r="D492" s="140" t="str">
        <f t="shared" si="589"/>
        <v>Liverpool</v>
      </c>
      <c r="E492" s="176">
        <f t="shared" ref="E492:AP492" si="590">IFERROR(RANK(E299,E$196:E$385,0)+COUNTIF(E$196:E299,E299)-1,"")</f>
        <v>50</v>
      </c>
      <c r="F492" s="176">
        <f t="shared" si="590"/>
        <v>112</v>
      </c>
      <c r="G492" s="176">
        <f t="shared" si="590"/>
        <v>120</v>
      </c>
      <c r="H492" s="176">
        <f t="shared" si="590"/>
        <v>148</v>
      </c>
      <c r="I492" s="176">
        <f t="shared" si="590"/>
        <v>154</v>
      </c>
      <c r="J492" s="176">
        <f t="shared" si="590"/>
        <v>165</v>
      </c>
      <c r="K492" s="176">
        <f t="shared" si="590"/>
        <v>136</v>
      </c>
      <c r="L492" s="176">
        <f t="shared" si="590"/>
        <v>128</v>
      </c>
      <c r="M492" s="176">
        <f t="shared" si="590"/>
        <v>86</v>
      </c>
      <c r="N492" s="176">
        <f t="shared" si="590"/>
        <v>82</v>
      </c>
      <c r="O492" s="176">
        <f t="shared" si="590"/>
        <v>77</v>
      </c>
      <c r="P492" s="176">
        <f t="shared" si="590"/>
        <v>6</v>
      </c>
      <c r="Q492" s="176">
        <f t="shared" si="590"/>
        <v>29</v>
      </c>
      <c r="R492" s="176">
        <f t="shared" si="590"/>
        <v>35</v>
      </c>
      <c r="S492" s="176">
        <f t="shared" si="590"/>
        <v>70</v>
      </c>
      <c r="T492" s="176">
        <f t="shared" si="590"/>
        <v>48</v>
      </c>
      <c r="U492" s="176">
        <f t="shared" si="590"/>
        <v>35</v>
      </c>
      <c r="V492" s="176">
        <f t="shared" si="590"/>
        <v>91</v>
      </c>
      <c r="W492" s="176">
        <f t="shared" si="590"/>
        <v>40</v>
      </c>
      <c r="X492" s="176">
        <f t="shared" si="590"/>
        <v>18</v>
      </c>
      <c r="Y492" s="176">
        <f t="shared" si="590"/>
        <v>4</v>
      </c>
      <c r="Z492" s="176">
        <f t="shared" si="590"/>
        <v>10</v>
      </c>
      <c r="AA492" s="176">
        <f t="shared" si="590"/>
        <v>6</v>
      </c>
      <c r="AB492" s="176">
        <f t="shared" si="590"/>
        <v>15</v>
      </c>
      <c r="AC492" s="176">
        <f t="shared" si="590"/>
        <v>50</v>
      </c>
      <c r="AD492" s="176">
        <f t="shared" si="590"/>
        <v>112</v>
      </c>
      <c r="AE492" s="176">
        <f t="shared" si="590"/>
        <v>142</v>
      </c>
      <c r="AF492" s="176">
        <f t="shared" si="590"/>
        <v>140</v>
      </c>
      <c r="AG492" s="176">
        <f t="shared" si="590"/>
        <v>181</v>
      </c>
      <c r="AH492" s="176">
        <f t="shared" si="590"/>
        <v>179</v>
      </c>
      <c r="AI492" s="176">
        <f t="shared" si="590"/>
        <v>159</v>
      </c>
      <c r="AJ492" s="176">
        <f t="shared" si="590"/>
        <v>167</v>
      </c>
      <c r="AK492" s="176">
        <f t="shared" si="590"/>
        <v>170</v>
      </c>
      <c r="AL492" s="176" t="str">
        <f t="shared" si="590"/>
        <v/>
      </c>
      <c r="AM492" s="176" t="str">
        <f t="shared" si="590"/>
        <v/>
      </c>
      <c r="AN492" s="176" t="str">
        <f t="shared" si="590"/>
        <v/>
      </c>
      <c r="AO492" s="176" t="str">
        <f t="shared" si="590"/>
        <v/>
      </c>
      <c r="AP492" s="176" t="str">
        <f t="shared" si="590"/>
        <v/>
      </c>
      <c r="AQ492" s="170"/>
      <c r="AR492" s="170"/>
    </row>
    <row r="493" ht="12.75" customHeight="1">
      <c r="A493" s="170"/>
      <c r="B493" s="170"/>
      <c r="C493" s="140" t="str">
        <f t="shared" ref="C493:D493" si="591">C300</f>
        <v>Crystal Palace</v>
      </c>
      <c r="D493" s="140" t="str">
        <f t="shared" si="591"/>
        <v>Man City</v>
      </c>
      <c r="E493" s="176">
        <f t="shared" ref="E493:AP493" si="592">IFERROR(RANK(E300,E$196:E$385,0)+COUNTIF(E$196:E300,E300)-1,"")</f>
        <v>42</v>
      </c>
      <c r="F493" s="176">
        <f t="shared" si="592"/>
        <v>34</v>
      </c>
      <c r="G493" s="176">
        <f t="shared" si="592"/>
        <v>56</v>
      </c>
      <c r="H493" s="176">
        <f t="shared" si="592"/>
        <v>93</v>
      </c>
      <c r="I493" s="176">
        <f t="shared" si="592"/>
        <v>95</v>
      </c>
      <c r="J493" s="176">
        <f t="shared" si="592"/>
        <v>129</v>
      </c>
      <c r="K493" s="176">
        <f t="shared" si="592"/>
        <v>179</v>
      </c>
      <c r="L493" s="176">
        <f t="shared" si="592"/>
        <v>182</v>
      </c>
      <c r="M493" s="176">
        <f t="shared" si="592"/>
        <v>164</v>
      </c>
      <c r="N493" s="176">
        <f t="shared" si="592"/>
        <v>135</v>
      </c>
      <c r="O493" s="176">
        <f t="shared" si="592"/>
        <v>152</v>
      </c>
      <c r="P493" s="176">
        <f t="shared" si="592"/>
        <v>132</v>
      </c>
      <c r="Q493" s="176">
        <f t="shared" si="592"/>
        <v>79</v>
      </c>
      <c r="R493" s="176">
        <f t="shared" si="592"/>
        <v>59</v>
      </c>
      <c r="S493" s="176">
        <f t="shared" si="592"/>
        <v>93</v>
      </c>
      <c r="T493" s="176">
        <f t="shared" si="592"/>
        <v>112</v>
      </c>
      <c r="U493" s="176">
        <f t="shared" si="592"/>
        <v>72</v>
      </c>
      <c r="V493" s="176">
        <f t="shared" si="592"/>
        <v>140</v>
      </c>
      <c r="W493" s="176">
        <f t="shared" si="592"/>
        <v>164</v>
      </c>
      <c r="X493" s="176">
        <f t="shared" si="592"/>
        <v>116</v>
      </c>
      <c r="Y493" s="176">
        <f t="shared" si="592"/>
        <v>34</v>
      </c>
      <c r="Z493" s="176">
        <f t="shared" si="592"/>
        <v>55</v>
      </c>
      <c r="AA493" s="176">
        <f t="shared" si="592"/>
        <v>23</v>
      </c>
      <c r="AB493" s="176">
        <f t="shared" si="592"/>
        <v>6</v>
      </c>
      <c r="AC493" s="176">
        <f t="shared" si="592"/>
        <v>4</v>
      </c>
      <c r="AD493" s="176">
        <f t="shared" si="592"/>
        <v>50</v>
      </c>
      <c r="AE493" s="176">
        <f t="shared" si="592"/>
        <v>90</v>
      </c>
      <c r="AF493" s="176">
        <f t="shared" si="592"/>
        <v>65</v>
      </c>
      <c r="AG493" s="176">
        <f t="shared" si="592"/>
        <v>156</v>
      </c>
      <c r="AH493" s="176">
        <f t="shared" si="592"/>
        <v>186</v>
      </c>
      <c r="AI493" s="176">
        <f t="shared" si="592"/>
        <v>182</v>
      </c>
      <c r="AJ493" s="176">
        <f t="shared" si="592"/>
        <v>56</v>
      </c>
      <c r="AK493" s="176">
        <f t="shared" si="592"/>
        <v>84</v>
      </c>
      <c r="AL493" s="176" t="str">
        <f t="shared" si="592"/>
        <v/>
      </c>
      <c r="AM493" s="176" t="str">
        <f t="shared" si="592"/>
        <v/>
      </c>
      <c r="AN493" s="176" t="str">
        <f t="shared" si="592"/>
        <v/>
      </c>
      <c r="AO493" s="176" t="str">
        <f t="shared" si="592"/>
        <v/>
      </c>
      <c r="AP493" s="176" t="str">
        <f t="shared" si="592"/>
        <v/>
      </c>
      <c r="AQ493" s="170"/>
      <c r="AR493" s="170"/>
    </row>
    <row r="494" ht="12.75" customHeight="1">
      <c r="A494" s="170"/>
      <c r="B494" s="170"/>
      <c r="C494" s="140" t="str">
        <f t="shared" ref="C494:D494" si="593">C301</f>
        <v>Crystal Palace</v>
      </c>
      <c r="D494" s="140" t="str">
        <f t="shared" si="593"/>
        <v>Man Utd</v>
      </c>
      <c r="E494" s="176">
        <f t="shared" ref="E494:AP494" si="594">IFERROR(RANK(E301,E$196:E$385,0)+COUNTIF(E$196:E301,E301)-1,"")</f>
        <v>43</v>
      </c>
      <c r="F494" s="176">
        <f t="shared" si="594"/>
        <v>84</v>
      </c>
      <c r="G494" s="176">
        <f t="shared" si="594"/>
        <v>71</v>
      </c>
      <c r="H494" s="176">
        <f t="shared" si="594"/>
        <v>122</v>
      </c>
      <c r="I494" s="176">
        <f t="shared" si="594"/>
        <v>86</v>
      </c>
      <c r="J494" s="176">
        <f t="shared" si="594"/>
        <v>83</v>
      </c>
      <c r="K494" s="176">
        <f t="shared" si="594"/>
        <v>142</v>
      </c>
      <c r="L494" s="176">
        <f t="shared" si="594"/>
        <v>154</v>
      </c>
      <c r="M494" s="176">
        <f t="shared" si="594"/>
        <v>154</v>
      </c>
      <c r="N494" s="176">
        <f t="shared" si="594"/>
        <v>125</v>
      </c>
      <c r="O494" s="176">
        <f t="shared" si="594"/>
        <v>107</v>
      </c>
      <c r="P494" s="176">
        <f t="shared" si="594"/>
        <v>78</v>
      </c>
      <c r="Q494" s="176">
        <f t="shared" si="594"/>
        <v>42</v>
      </c>
      <c r="R494" s="176">
        <f t="shared" si="594"/>
        <v>30</v>
      </c>
      <c r="S494" s="176">
        <f t="shared" si="594"/>
        <v>18</v>
      </c>
      <c r="T494" s="176">
        <f t="shared" si="594"/>
        <v>20</v>
      </c>
      <c r="U494" s="176">
        <f t="shared" si="594"/>
        <v>38</v>
      </c>
      <c r="V494" s="176">
        <f t="shared" si="594"/>
        <v>87</v>
      </c>
      <c r="W494" s="176">
        <f t="shared" si="594"/>
        <v>84</v>
      </c>
      <c r="X494" s="176">
        <f t="shared" si="594"/>
        <v>55</v>
      </c>
      <c r="Y494" s="176">
        <f t="shared" si="594"/>
        <v>21</v>
      </c>
      <c r="Z494" s="176">
        <f t="shared" si="594"/>
        <v>18</v>
      </c>
      <c r="AA494" s="176">
        <f t="shared" si="594"/>
        <v>45</v>
      </c>
      <c r="AB494" s="176">
        <f t="shared" si="594"/>
        <v>27</v>
      </c>
      <c r="AC494" s="176">
        <f t="shared" si="594"/>
        <v>29</v>
      </c>
      <c r="AD494" s="176">
        <f t="shared" si="594"/>
        <v>128</v>
      </c>
      <c r="AE494" s="176">
        <f t="shared" si="594"/>
        <v>151</v>
      </c>
      <c r="AF494" s="176">
        <f t="shared" si="594"/>
        <v>170</v>
      </c>
      <c r="AG494" s="176">
        <f t="shared" si="594"/>
        <v>106</v>
      </c>
      <c r="AH494" s="176">
        <f t="shared" si="594"/>
        <v>142</v>
      </c>
      <c r="AI494" s="176">
        <f t="shared" si="594"/>
        <v>105</v>
      </c>
      <c r="AJ494" s="176">
        <f t="shared" si="594"/>
        <v>40</v>
      </c>
      <c r="AK494" s="176">
        <f t="shared" si="594"/>
        <v>71</v>
      </c>
      <c r="AL494" s="176" t="str">
        <f t="shared" si="594"/>
        <v/>
      </c>
      <c r="AM494" s="176" t="str">
        <f t="shared" si="594"/>
        <v/>
      </c>
      <c r="AN494" s="176" t="str">
        <f t="shared" si="594"/>
        <v/>
      </c>
      <c r="AO494" s="176" t="str">
        <f t="shared" si="594"/>
        <v/>
      </c>
      <c r="AP494" s="176" t="str">
        <f t="shared" si="594"/>
        <v/>
      </c>
      <c r="AQ494" s="170"/>
      <c r="AR494" s="170"/>
    </row>
    <row r="495" ht="12.75" customHeight="1">
      <c r="A495" s="170"/>
      <c r="B495" s="170"/>
      <c r="C495" s="140" t="str">
        <f t="shared" ref="C495:D495" si="595">C302</f>
        <v>Crystal Palace</v>
      </c>
      <c r="D495" s="140" t="str">
        <f t="shared" si="595"/>
        <v>Newcastle</v>
      </c>
      <c r="E495" s="176">
        <f t="shared" ref="E495:AP495" si="596">IFERROR(RANK(E302,E$196:E$385,0)+COUNTIF(E$196:E302,E302)-1,"")</f>
        <v>107</v>
      </c>
      <c r="F495" s="176">
        <f t="shared" si="596"/>
        <v>47</v>
      </c>
      <c r="G495" s="176">
        <f t="shared" si="596"/>
        <v>48</v>
      </c>
      <c r="H495" s="176">
        <f t="shared" si="596"/>
        <v>47</v>
      </c>
      <c r="I495" s="176">
        <f t="shared" si="596"/>
        <v>52</v>
      </c>
      <c r="J495" s="176">
        <f t="shared" si="596"/>
        <v>40</v>
      </c>
      <c r="K495" s="176">
        <f t="shared" si="596"/>
        <v>39</v>
      </c>
      <c r="L495" s="176">
        <f t="shared" si="596"/>
        <v>140</v>
      </c>
      <c r="M495" s="176">
        <f t="shared" si="596"/>
        <v>79</v>
      </c>
      <c r="N495" s="176">
        <f t="shared" si="596"/>
        <v>79</v>
      </c>
      <c r="O495" s="176">
        <f t="shared" si="596"/>
        <v>95</v>
      </c>
      <c r="P495" s="176">
        <f t="shared" si="596"/>
        <v>74</v>
      </c>
      <c r="Q495" s="176">
        <f t="shared" si="596"/>
        <v>31</v>
      </c>
      <c r="R495" s="176">
        <f t="shared" si="596"/>
        <v>8</v>
      </c>
      <c r="S495" s="176">
        <f t="shared" si="596"/>
        <v>36</v>
      </c>
      <c r="T495" s="176">
        <f t="shared" si="596"/>
        <v>26</v>
      </c>
      <c r="U495" s="176">
        <f t="shared" si="596"/>
        <v>15</v>
      </c>
      <c r="V495" s="176">
        <f t="shared" si="596"/>
        <v>35</v>
      </c>
      <c r="W495" s="176">
        <f t="shared" si="596"/>
        <v>102</v>
      </c>
      <c r="X495" s="176">
        <f t="shared" si="596"/>
        <v>48</v>
      </c>
      <c r="Y495" s="176">
        <f t="shared" si="596"/>
        <v>18</v>
      </c>
      <c r="Z495" s="176">
        <f t="shared" si="596"/>
        <v>8</v>
      </c>
      <c r="AA495" s="176">
        <f t="shared" si="596"/>
        <v>38</v>
      </c>
      <c r="AB495" s="176">
        <f t="shared" si="596"/>
        <v>50</v>
      </c>
      <c r="AC495" s="176">
        <f t="shared" si="596"/>
        <v>22</v>
      </c>
      <c r="AD495" s="176">
        <f t="shared" si="596"/>
        <v>37</v>
      </c>
      <c r="AE495" s="176">
        <f t="shared" si="596"/>
        <v>67</v>
      </c>
      <c r="AF495" s="176">
        <f t="shared" si="596"/>
        <v>117</v>
      </c>
      <c r="AG495" s="176">
        <f t="shared" si="596"/>
        <v>124</v>
      </c>
      <c r="AH495" s="176">
        <f t="shared" si="596"/>
        <v>94</v>
      </c>
      <c r="AI495" s="176">
        <f t="shared" si="596"/>
        <v>95</v>
      </c>
      <c r="AJ495" s="176">
        <f t="shared" si="596"/>
        <v>104</v>
      </c>
      <c r="AK495" s="176">
        <f t="shared" si="596"/>
        <v>115</v>
      </c>
      <c r="AL495" s="176" t="str">
        <f t="shared" si="596"/>
        <v/>
      </c>
      <c r="AM495" s="176" t="str">
        <f t="shared" si="596"/>
        <v/>
      </c>
      <c r="AN495" s="176" t="str">
        <f t="shared" si="596"/>
        <v/>
      </c>
      <c r="AO495" s="176" t="str">
        <f t="shared" si="596"/>
        <v/>
      </c>
      <c r="AP495" s="176" t="str">
        <f t="shared" si="596"/>
        <v/>
      </c>
      <c r="AQ495" s="170"/>
      <c r="AR495" s="170"/>
    </row>
    <row r="496" ht="12.75" customHeight="1">
      <c r="A496" s="170"/>
      <c r="B496" s="170"/>
      <c r="C496" s="140" t="str">
        <f t="shared" ref="C496:D496" si="597">C303</f>
        <v>Crystal Palace</v>
      </c>
      <c r="D496" s="140" t="str">
        <f t="shared" si="597"/>
        <v>Southampton</v>
      </c>
      <c r="E496" s="176">
        <f t="shared" ref="E496:AP496" si="598">IFERROR(RANK(E303,E$196:E$385,0)+COUNTIF(E$196:E303,E303)-1,"")</f>
        <v>71</v>
      </c>
      <c r="F496" s="176">
        <f t="shared" si="598"/>
        <v>56</v>
      </c>
      <c r="G496" s="176">
        <f t="shared" si="598"/>
        <v>62</v>
      </c>
      <c r="H496" s="176">
        <f t="shared" si="598"/>
        <v>99</v>
      </c>
      <c r="I496" s="176">
        <f t="shared" si="598"/>
        <v>99</v>
      </c>
      <c r="J496" s="176">
        <f t="shared" si="598"/>
        <v>160</v>
      </c>
      <c r="K496" s="176">
        <f t="shared" si="598"/>
        <v>146</v>
      </c>
      <c r="L496" s="176">
        <f t="shared" si="598"/>
        <v>169</v>
      </c>
      <c r="M496" s="176">
        <f t="shared" si="598"/>
        <v>168</v>
      </c>
      <c r="N496" s="176">
        <f t="shared" si="598"/>
        <v>182</v>
      </c>
      <c r="O496" s="176">
        <f t="shared" si="598"/>
        <v>186</v>
      </c>
      <c r="P496" s="176">
        <f t="shared" si="598"/>
        <v>142</v>
      </c>
      <c r="Q496" s="176">
        <f t="shared" si="598"/>
        <v>174</v>
      </c>
      <c r="R496" s="176">
        <f t="shared" si="598"/>
        <v>93</v>
      </c>
      <c r="S496" s="176">
        <f t="shared" si="598"/>
        <v>97</v>
      </c>
      <c r="T496" s="176">
        <f t="shared" si="598"/>
        <v>73</v>
      </c>
      <c r="U496" s="176">
        <f t="shared" si="598"/>
        <v>36</v>
      </c>
      <c r="V496" s="176">
        <f t="shared" si="598"/>
        <v>50</v>
      </c>
      <c r="W496" s="176">
        <f t="shared" si="598"/>
        <v>35</v>
      </c>
      <c r="X496" s="176">
        <f t="shared" si="598"/>
        <v>56</v>
      </c>
      <c r="Y496" s="176">
        <f t="shared" si="598"/>
        <v>6</v>
      </c>
      <c r="Z496" s="176">
        <f t="shared" si="598"/>
        <v>13</v>
      </c>
      <c r="AA496" s="176">
        <f t="shared" si="598"/>
        <v>4</v>
      </c>
      <c r="AB496" s="176">
        <f t="shared" si="598"/>
        <v>65</v>
      </c>
      <c r="AC496" s="176">
        <f t="shared" si="598"/>
        <v>54</v>
      </c>
      <c r="AD496" s="176">
        <f t="shared" si="598"/>
        <v>85</v>
      </c>
      <c r="AE496" s="176">
        <f t="shared" si="598"/>
        <v>120</v>
      </c>
      <c r="AF496" s="176">
        <f t="shared" si="598"/>
        <v>114</v>
      </c>
      <c r="AG496" s="176">
        <f t="shared" si="598"/>
        <v>169</v>
      </c>
      <c r="AH496" s="176">
        <f t="shared" si="598"/>
        <v>148</v>
      </c>
      <c r="AI496" s="176">
        <f t="shared" si="598"/>
        <v>129</v>
      </c>
      <c r="AJ496" s="176">
        <f t="shared" si="598"/>
        <v>148</v>
      </c>
      <c r="AK496" s="176">
        <f t="shared" si="598"/>
        <v>148</v>
      </c>
      <c r="AL496" s="176" t="str">
        <f t="shared" si="598"/>
        <v/>
      </c>
      <c r="AM496" s="176" t="str">
        <f t="shared" si="598"/>
        <v/>
      </c>
      <c r="AN496" s="176" t="str">
        <f t="shared" si="598"/>
        <v/>
      </c>
      <c r="AO496" s="176" t="str">
        <f t="shared" si="598"/>
        <v/>
      </c>
      <c r="AP496" s="176" t="str">
        <f t="shared" si="598"/>
        <v/>
      </c>
      <c r="AQ496" s="170"/>
      <c r="AR496" s="170"/>
    </row>
    <row r="497" ht="12.75" customHeight="1">
      <c r="A497" s="170"/>
      <c r="B497" s="170"/>
      <c r="C497" s="140" t="str">
        <f t="shared" ref="C497:D497" si="599">C304</f>
        <v>Crystal Palace</v>
      </c>
      <c r="D497" s="140" t="str">
        <f t="shared" si="599"/>
        <v>Tottenham</v>
      </c>
      <c r="E497" s="176">
        <f t="shared" ref="E497:AP497" si="600">IFERROR(RANK(E304,E$196:E$385,0)+COUNTIF(E$196:E304,E304)-1,"")</f>
        <v>63</v>
      </c>
      <c r="F497" s="176">
        <f t="shared" si="600"/>
        <v>49</v>
      </c>
      <c r="G497" s="176">
        <f t="shared" si="600"/>
        <v>86</v>
      </c>
      <c r="H497" s="176">
        <f t="shared" si="600"/>
        <v>109</v>
      </c>
      <c r="I497" s="176">
        <f t="shared" si="600"/>
        <v>120</v>
      </c>
      <c r="J497" s="176">
        <f t="shared" si="600"/>
        <v>99</v>
      </c>
      <c r="K497" s="176">
        <f t="shared" si="600"/>
        <v>125</v>
      </c>
      <c r="L497" s="176">
        <f t="shared" si="600"/>
        <v>168</v>
      </c>
      <c r="M497" s="176">
        <f t="shared" si="600"/>
        <v>174</v>
      </c>
      <c r="N497" s="176">
        <f t="shared" si="600"/>
        <v>169</v>
      </c>
      <c r="O497" s="176">
        <f t="shared" si="600"/>
        <v>181</v>
      </c>
      <c r="P497" s="176">
        <f t="shared" si="600"/>
        <v>171</v>
      </c>
      <c r="Q497" s="176">
        <f t="shared" si="600"/>
        <v>181</v>
      </c>
      <c r="R497" s="176">
        <f t="shared" si="600"/>
        <v>148</v>
      </c>
      <c r="S497" s="176">
        <f t="shared" si="600"/>
        <v>121</v>
      </c>
      <c r="T497" s="176">
        <f t="shared" si="600"/>
        <v>141</v>
      </c>
      <c r="U497" s="176">
        <f t="shared" si="600"/>
        <v>92</v>
      </c>
      <c r="V497" s="176">
        <f t="shared" si="600"/>
        <v>153</v>
      </c>
      <c r="W497" s="176">
        <f t="shared" si="600"/>
        <v>91</v>
      </c>
      <c r="X497" s="176">
        <f t="shared" si="600"/>
        <v>49</v>
      </c>
      <c r="Y497" s="176">
        <f t="shared" si="600"/>
        <v>12</v>
      </c>
      <c r="Z497" s="176">
        <f t="shared" si="600"/>
        <v>24</v>
      </c>
      <c r="AA497" s="176">
        <f t="shared" si="600"/>
        <v>81</v>
      </c>
      <c r="AB497" s="176">
        <f t="shared" si="600"/>
        <v>61</v>
      </c>
      <c r="AC497" s="176">
        <f t="shared" si="600"/>
        <v>76</v>
      </c>
      <c r="AD497" s="176">
        <f t="shared" si="600"/>
        <v>133</v>
      </c>
      <c r="AE497" s="176">
        <f t="shared" si="600"/>
        <v>155</v>
      </c>
      <c r="AF497" s="176">
        <f t="shared" si="600"/>
        <v>143</v>
      </c>
      <c r="AG497" s="176">
        <f t="shared" si="600"/>
        <v>68</v>
      </c>
      <c r="AH497" s="176">
        <f t="shared" si="600"/>
        <v>133</v>
      </c>
      <c r="AI497" s="176">
        <f t="shared" si="600"/>
        <v>52</v>
      </c>
      <c r="AJ497" s="176">
        <f t="shared" si="600"/>
        <v>34</v>
      </c>
      <c r="AK497" s="176">
        <f t="shared" si="600"/>
        <v>42</v>
      </c>
      <c r="AL497" s="176" t="str">
        <f t="shared" si="600"/>
        <v/>
      </c>
      <c r="AM497" s="176" t="str">
        <f t="shared" si="600"/>
        <v/>
      </c>
      <c r="AN497" s="176" t="str">
        <f t="shared" si="600"/>
        <v/>
      </c>
      <c r="AO497" s="176" t="str">
        <f t="shared" si="600"/>
        <v/>
      </c>
      <c r="AP497" s="176" t="str">
        <f t="shared" si="600"/>
        <v/>
      </c>
      <c r="AQ497" s="170"/>
      <c r="AR497" s="170"/>
    </row>
    <row r="498" ht="12.75" customHeight="1">
      <c r="A498" s="170"/>
      <c r="B498" s="170"/>
      <c r="C498" s="140" t="str">
        <f t="shared" ref="C498:D498" si="601">C305</f>
        <v>Crystal Palace</v>
      </c>
      <c r="D498" s="140" t="str">
        <f t="shared" si="601"/>
        <v>Watford</v>
      </c>
      <c r="E498" s="176">
        <f t="shared" ref="E498:AP498" si="602">IFERROR(RANK(E305,E$196:E$385,0)+COUNTIF(E$196:E305,E305)-1,"")</f>
        <v>128</v>
      </c>
      <c r="F498" s="176">
        <f t="shared" si="602"/>
        <v>113</v>
      </c>
      <c r="G498" s="176">
        <f t="shared" si="602"/>
        <v>104</v>
      </c>
      <c r="H498" s="176">
        <f t="shared" si="602"/>
        <v>113</v>
      </c>
      <c r="I498" s="176">
        <f t="shared" si="602"/>
        <v>100</v>
      </c>
      <c r="J498" s="176">
        <f t="shared" si="602"/>
        <v>137</v>
      </c>
      <c r="K498" s="176">
        <f t="shared" si="602"/>
        <v>158</v>
      </c>
      <c r="L498" s="176">
        <f t="shared" si="602"/>
        <v>171</v>
      </c>
      <c r="M498" s="176">
        <f t="shared" si="602"/>
        <v>177</v>
      </c>
      <c r="N498" s="176">
        <f t="shared" si="602"/>
        <v>185</v>
      </c>
      <c r="O498" s="176">
        <f t="shared" si="602"/>
        <v>188</v>
      </c>
      <c r="P498" s="176">
        <f t="shared" si="602"/>
        <v>172</v>
      </c>
      <c r="Q498" s="176">
        <f t="shared" si="602"/>
        <v>168</v>
      </c>
      <c r="R498" s="176">
        <f t="shared" si="602"/>
        <v>160</v>
      </c>
      <c r="S498" s="176">
        <f t="shared" si="602"/>
        <v>117</v>
      </c>
      <c r="T498" s="176">
        <f t="shared" si="602"/>
        <v>80</v>
      </c>
      <c r="U498" s="176">
        <f t="shared" si="602"/>
        <v>46</v>
      </c>
      <c r="V498" s="176">
        <f t="shared" si="602"/>
        <v>134</v>
      </c>
      <c r="W498" s="176">
        <f t="shared" si="602"/>
        <v>146</v>
      </c>
      <c r="X498" s="176">
        <f t="shared" si="602"/>
        <v>93</v>
      </c>
      <c r="Y498" s="176">
        <f t="shared" si="602"/>
        <v>40</v>
      </c>
      <c r="Z498" s="176">
        <f t="shared" si="602"/>
        <v>56</v>
      </c>
      <c r="AA498" s="176">
        <f t="shared" si="602"/>
        <v>132</v>
      </c>
      <c r="AB498" s="176">
        <f t="shared" si="602"/>
        <v>40</v>
      </c>
      <c r="AC498" s="176">
        <f t="shared" si="602"/>
        <v>35</v>
      </c>
      <c r="AD498" s="176">
        <f t="shared" si="602"/>
        <v>65</v>
      </c>
      <c r="AE498" s="176">
        <f t="shared" si="602"/>
        <v>99</v>
      </c>
      <c r="AF498" s="176">
        <f t="shared" si="602"/>
        <v>46</v>
      </c>
      <c r="AG498" s="176">
        <f t="shared" si="602"/>
        <v>8</v>
      </c>
      <c r="AH498" s="176">
        <f t="shared" si="602"/>
        <v>49</v>
      </c>
      <c r="AI498" s="176">
        <f t="shared" si="602"/>
        <v>16</v>
      </c>
      <c r="AJ498" s="176">
        <f t="shared" si="602"/>
        <v>31</v>
      </c>
      <c r="AK498" s="176">
        <f t="shared" si="602"/>
        <v>22</v>
      </c>
      <c r="AL498" s="176" t="str">
        <f t="shared" si="602"/>
        <v/>
      </c>
      <c r="AM498" s="176" t="str">
        <f t="shared" si="602"/>
        <v/>
      </c>
      <c r="AN498" s="176" t="str">
        <f t="shared" si="602"/>
        <v/>
      </c>
      <c r="AO498" s="176" t="str">
        <f t="shared" si="602"/>
        <v/>
      </c>
      <c r="AP498" s="176" t="str">
        <f t="shared" si="602"/>
        <v/>
      </c>
      <c r="AQ498" s="170"/>
      <c r="AR498" s="170"/>
    </row>
    <row r="499" ht="12.75" customHeight="1">
      <c r="A499" s="170"/>
      <c r="B499" s="170"/>
      <c r="C499" s="140" t="str">
        <f t="shared" ref="C499:D499" si="603">C306</f>
        <v>Crystal Palace</v>
      </c>
      <c r="D499" s="140" t="str">
        <f t="shared" si="603"/>
        <v>West Ham</v>
      </c>
      <c r="E499" s="176">
        <f t="shared" ref="E499:AP499" si="604">IFERROR(RANK(E306,E$196:E$385,0)+COUNTIF(E$196:E306,E306)-1,"")</f>
        <v>125</v>
      </c>
      <c r="F499" s="176">
        <f t="shared" si="604"/>
        <v>95</v>
      </c>
      <c r="G499" s="176">
        <f t="shared" si="604"/>
        <v>121</v>
      </c>
      <c r="H499" s="176">
        <f t="shared" si="604"/>
        <v>163</v>
      </c>
      <c r="I499" s="176">
        <f t="shared" si="604"/>
        <v>160</v>
      </c>
      <c r="J499" s="176">
        <f t="shared" si="604"/>
        <v>168</v>
      </c>
      <c r="K499" s="176">
        <f t="shared" si="604"/>
        <v>186</v>
      </c>
      <c r="L499" s="176">
        <f t="shared" si="604"/>
        <v>190</v>
      </c>
      <c r="M499" s="176">
        <f t="shared" si="604"/>
        <v>190</v>
      </c>
      <c r="N499" s="176">
        <f t="shared" si="604"/>
        <v>190</v>
      </c>
      <c r="O499" s="176">
        <f t="shared" si="604"/>
        <v>190</v>
      </c>
      <c r="P499" s="176">
        <f t="shared" si="604"/>
        <v>186</v>
      </c>
      <c r="Q499" s="176">
        <f t="shared" si="604"/>
        <v>171</v>
      </c>
      <c r="R499" s="176">
        <f t="shared" si="604"/>
        <v>80</v>
      </c>
      <c r="S499" s="176">
        <f t="shared" si="604"/>
        <v>75</v>
      </c>
      <c r="T499" s="176">
        <f t="shared" si="604"/>
        <v>81</v>
      </c>
      <c r="U499" s="176">
        <f t="shared" si="604"/>
        <v>60</v>
      </c>
      <c r="V499" s="176">
        <f t="shared" si="604"/>
        <v>101</v>
      </c>
      <c r="W499" s="176">
        <f t="shared" si="604"/>
        <v>139</v>
      </c>
      <c r="X499" s="176">
        <f t="shared" si="604"/>
        <v>85</v>
      </c>
      <c r="Y499" s="176">
        <f t="shared" si="604"/>
        <v>13</v>
      </c>
      <c r="Z499" s="176">
        <f t="shared" si="604"/>
        <v>2</v>
      </c>
      <c r="AA499" s="176">
        <f t="shared" si="604"/>
        <v>25</v>
      </c>
      <c r="AB499" s="176">
        <f t="shared" si="604"/>
        <v>16</v>
      </c>
      <c r="AC499" s="176">
        <f t="shared" si="604"/>
        <v>28</v>
      </c>
      <c r="AD499" s="176">
        <f t="shared" si="604"/>
        <v>31</v>
      </c>
      <c r="AE499" s="176">
        <f t="shared" si="604"/>
        <v>53</v>
      </c>
      <c r="AF499" s="176">
        <f t="shared" si="604"/>
        <v>169</v>
      </c>
      <c r="AG499" s="176">
        <f t="shared" si="604"/>
        <v>182</v>
      </c>
      <c r="AH499" s="176">
        <f t="shared" si="604"/>
        <v>162</v>
      </c>
      <c r="AI499" s="176">
        <f t="shared" si="604"/>
        <v>142</v>
      </c>
      <c r="AJ499" s="176">
        <f t="shared" si="604"/>
        <v>156</v>
      </c>
      <c r="AK499" s="176">
        <f t="shared" si="604"/>
        <v>171</v>
      </c>
      <c r="AL499" s="176" t="str">
        <f t="shared" si="604"/>
        <v/>
      </c>
      <c r="AM499" s="176" t="str">
        <f t="shared" si="604"/>
        <v/>
      </c>
      <c r="AN499" s="176" t="str">
        <f t="shared" si="604"/>
        <v/>
      </c>
      <c r="AO499" s="176" t="str">
        <f t="shared" si="604"/>
        <v/>
      </c>
      <c r="AP499" s="176" t="str">
        <f t="shared" si="604"/>
        <v/>
      </c>
      <c r="AQ499" s="170"/>
      <c r="AR499" s="170"/>
    </row>
    <row r="500" ht="12.75" customHeight="1">
      <c r="A500" s="170"/>
      <c r="B500" s="170"/>
      <c r="C500" s="140" t="str">
        <f t="shared" ref="C500:D500" si="605">C307</f>
        <v>Crystal Palace</v>
      </c>
      <c r="D500" s="140" t="str">
        <f t="shared" si="605"/>
        <v>Wolves</v>
      </c>
      <c r="E500" s="176">
        <f t="shared" ref="E500:AP500" si="606">IFERROR(RANK(E307,E$196:E$385,0)+COUNTIF(E$196:E307,E307)-1,"")</f>
        <v>82</v>
      </c>
      <c r="F500" s="176">
        <f t="shared" si="606"/>
        <v>114</v>
      </c>
      <c r="G500" s="176">
        <f t="shared" si="606"/>
        <v>122</v>
      </c>
      <c r="H500" s="176">
        <f t="shared" si="606"/>
        <v>104</v>
      </c>
      <c r="I500" s="176">
        <f t="shared" si="606"/>
        <v>106</v>
      </c>
      <c r="J500" s="176">
        <f t="shared" si="606"/>
        <v>121</v>
      </c>
      <c r="K500" s="176">
        <f t="shared" si="606"/>
        <v>175</v>
      </c>
      <c r="L500" s="176">
        <f t="shared" si="606"/>
        <v>165</v>
      </c>
      <c r="M500" s="176">
        <f t="shared" si="606"/>
        <v>156</v>
      </c>
      <c r="N500" s="176">
        <f t="shared" si="606"/>
        <v>181</v>
      </c>
      <c r="O500" s="176">
        <f t="shared" si="606"/>
        <v>185</v>
      </c>
      <c r="P500" s="176">
        <f t="shared" si="606"/>
        <v>163</v>
      </c>
      <c r="Q500" s="176">
        <f t="shared" si="606"/>
        <v>115</v>
      </c>
      <c r="R500" s="176">
        <f t="shared" si="606"/>
        <v>131</v>
      </c>
      <c r="S500" s="176">
        <f t="shared" si="606"/>
        <v>152</v>
      </c>
      <c r="T500" s="176">
        <f t="shared" si="606"/>
        <v>148</v>
      </c>
      <c r="U500" s="176">
        <f t="shared" si="606"/>
        <v>94</v>
      </c>
      <c r="V500" s="176">
        <f t="shared" si="606"/>
        <v>88</v>
      </c>
      <c r="W500" s="176">
        <f t="shared" si="606"/>
        <v>28</v>
      </c>
      <c r="X500" s="176">
        <f t="shared" si="606"/>
        <v>11</v>
      </c>
      <c r="Y500" s="176">
        <f t="shared" si="606"/>
        <v>1</v>
      </c>
      <c r="Z500" s="176">
        <f t="shared" si="606"/>
        <v>1</v>
      </c>
      <c r="AA500" s="176">
        <f t="shared" si="606"/>
        <v>1</v>
      </c>
      <c r="AB500" s="176">
        <f t="shared" si="606"/>
        <v>1</v>
      </c>
      <c r="AC500" s="176">
        <f t="shared" si="606"/>
        <v>32</v>
      </c>
      <c r="AD500" s="176">
        <f t="shared" si="606"/>
        <v>47</v>
      </c>
      <c r="AE500" s="176">
        <f t="shared" si="606"/>
        <v>81</v>
      </c>
      <c r="AF500" s="176">
        <f t="shared" si="606"/>
        <v>155</v>
      </c>
      <c r="AG500" s="176">
        <f t="shared" si="606"/>
        <v>158</v>
      </c>
      <c r="AH500" s="176">
        <f t="shared" si="606"/>
        <v>157</v>
      </c>
      <c r="AI500" s="176">
        <f t="shared" si="606"/>
        <v>137</v>
      </c>
      <c r="AJ500" s="176">
        <f t="shared" si="606"/>
        <v>78</v>
      </c>
      <c r="AK500" s="176">
        <f t="shared" si="606"/>
        <v>99</v>
      </c>
      <c r="AL500" s="176" t="str">
        <f t="shared" si="606"/>
        <v/>
      </c>
      <c r="AM500" s="176" t="str">
        <f t="shared" si="606"/>
        <v/>
      </c>
      <c r="AN500" s="176" t="str">
        <f t="shared" si="606"/>
        <v/>
      </c>
      <c r="AO500" s="176" t="str">
        <f t="shared" si="606"/>
        <v/>
      </c>
      <c r="AP500" s="176" t="str">
        <f t="shared" si="606"/>
        <v/>
      </c>
      <c r="AQ500" s="170"/>
      <c r="AR500" s="170"/>
    </row>
    <row r="501" ht="12.75" customHeight="1">
      <c r="A501" s="170"/>
      <c r="B501" s="170"/>
      <c r="C501" s="140" t="str">
        <f t="shared" ref="C501:D501" si="607">C308</f>
        <v>Everton</v>
      </c>
      <c r="D501" s="140" t="str">
        <f t="shared" si="607"/>
        <v>Fulham</v>
      </c>
      <c r="E501" s="176">
        <f t="shared" ref="E501:AP501" si="608">IFERROR(RANK(E308,E$196:E$385,0)+COUNTIF(E$196:E308,E308)-1,"")</f>
        <v>11</v>
      </c>
      <c r="F501" s="176">
        <f t="shared" si="608"/>
        <v>5</v>
      </c>
      <c r="G501" s="176">
        <f t="shared" si="608"/>
        <v>6</v>
      </c>
      <c r="H501" s="176">
        <f t="shared" si="608"/>
        <v>7</v>
      </c>
      <c r="I501" s="176">
        <f t="shared" si="608"/>
        <v>9</v>
      </c>
      <c r="J501" s="176">
        <f t="shared" si="608"/>
        <v>34</v>
      </c>
      <c r="K501" s="176">
        <f t="shared" si="608"/>
        <v>118</v>
      </c>
      <c r="L501" s="176">
        <f t="shared" si="608"/>
        <v>161</v>
      </c>
      <c r="M501" s="176">
        <f t="shared" si="608"/>
        <v>186</v>
      </c>
      <c r="N501" s="176">
        <f t="shared" si="608"/>
        <v>170</v>
      </c>
      <c r="O501" s="176">
        <f t="shared" si="608"/>
        <v>161</v>
      </c>
      <c r="P501" s="176">
        <f t="shared" si="608"/>
        <v>109</v>
      </c>
      <c r="Q501" s="176">
        <f t="shared" si="608"/>
        <v>87</v>
      </c>
      <c r="R501" s="176">
        <f t="shared" si="608"/>
        <v>109</v>
      </c>
      <c r="S501" s="176">
        <f t="shared" si="608"/>
        <v>25</v>
      </c>
      <c r="T501" s="176">
        <f t="shared" si="608"/>
        <v>15</v>
      </c>
      <c r="U501" s="176">
        <f t="shared" si="608"/>
        <v>25</v>
      </c>
      <c r="V501" s="176">
        <f t="shared" si="608"/>
        <v>109</v>
      </c>
      <c r="W501" s="176">
        <f t="shared" si="608"/>
        <v>63</v>
      </c>
      <c r="X501" s="176">
        <f t="shared" si="608"/>
        <v>57</v>
      </c>
      <c r="Y501" s="176">
        <f t="shared" si="608"/>
        <v>81</v>
      </c>
      <c r="Z501" s="176">
        <f t="shared" si="608"/>
        <v>138</v>
      </c>
      <c r="AA501" s="176">
        <f t="shared" si="608"/>
        <v>165</v>
      </c>
      <c r="AB501" s="176">
        <f t="shared" si="608"/>
        <v>159</v>
      </c>
      <c r="AC501" s="176">
        <f t="shared" si="608"/>
        <v>175</v>
      </c>
      <c r="AD501" s="176">
        <f t="shared" si="608"/>
        <v>181</v>
      </c>
      <c r="AE501" s="176">
        <f t="shared" si="608"/>
        <v>180</v>
      </c>
      <c r="AF501" s="176">
        <f t="shared" si="608"/>
        <v>176</v>
      </c>
      <c r="AG501" s="176">
        <f t="shared" si="608"/>
        <v>143</v>
      </c>
      <c r="AH501" s="176">
        <f t="shared" si="608"/>
        <v>129</v>
      </c>
      <c r="AI501" s="176">
        <f t="shared" si="608"/>
        <v>76</v>
      </c>
      <c r="AJ501" s="176">
        <f t="shared" si="608"/>
        <v>76</v>
      </c>
      <c r="AK501" s="176">
        <f t="shared" si="608"/>
        <v>67</v>
      </c>
      <c r="AL501" s="176" t="str">
        <f t="shared" si="608"/>
        <v/>
      </c>
      <c r="AM501" s="176" t="str">
        <f t="shared" si="608"/>
        <v/>
      </c>
      <c r="AN501" s="176" t="str">
        <f t="shared" si="608"/>
        <v/>
      </c>
      <c r="AO501" s="176" t="str">
        <f t="shared" si="608"/>
        <v/>
      </c>
      <c r="AP501" s="176" t="str">
        <f t="shared" si="608"/>
        <v/>
      </c>
      <c r="AQ501" s="170"/>
      <c r="AR501" s="170"/>
    </row>
    <row r="502" ht="12.75" customHeight="1">
      <c r="A502" s="170"/>
      <c r="B502" s="170"/>
      <c r="C502" s="140" t="str">
        <f t="shared" ref="C502:D502" si="609">C309</f>
        <v>Everton</v>
      </c>
      <c r="D502" s="140" t="str">
        <f t="shared" si="609"/>
        <v>Huddersfield</v>
      </c>
      <c r="E502" s="176">
        <f t="shared" ref="E502:AP502" si="610">IFERROR(RANK(E309,E$196:E$385,0)+COUNTIF(E$196:E309,E309)-1,"")</f>
        <v>56</v>
      </c>
      <c r="F502" s="176">
        <f t="shared" si="610"/>
        <v>25</v>
      </c>
      <c r="G502" s="176">
        <f t="shared" si="610"/>
        <v>50</v>
      </c>
      <c r="H502" s="176">
        <f t="shared" si="610"/>
        <v>51</v>
      </c>
      <c r="I502" s="176">
        <f t="shared" si="610"/>
        <v>64</v>
      </c>
      <c r="J502" s="176">
        <f t="shared" si="610"/>
        <v>77</v>
      </c>
      <c r="K502" s="176">
        <f t="shared" si="610"/>
        <v>11</v>
      </c>
      <c r="L502" s="176">
        <f t="shared" si="610"/>
        <v>34</v>
      </c>
      <c r="M502" s="176">
        <f t="shared" si="610"/>
        <v>26</v>
      </c>
      <c r="N502" s="176">
        <f t="shared" si="610"/>
        <v>21</v>
      </c>
      <c r="O502" s="176">
        <f t="shared" si="610"/>
        <v>7</v>
      </c>
      <c r="P502" s="176">
        <f t="shared" si="610"/>
        <v>16</v>
      </c>
      <c r="Q502" s="176">
        <f t="shared" si="610"/>
        <v>69</v>
      </c>
      <c r="R502" s="176">
        <f t="shared" si="610"/>
        <v>149</v>
      </c>
      <c r="S502" s="176">
        <f t="shared" si="610"/>
        <v>155</v>
      </c>
      <c r="T502" s="176">
        <f t="shared" si="610"/>
        <v>119</v>
      </c>
      <c r="U502" s="176">
        <f t="shared" si="610"/>
        <v>136</v>
      </c>
      <c r="V502" s="176">
        <f t="shared" si="610"/>
        <v>146</v>
      </c>
      <c r="W502" s="176">
        <f t="shared" si="610"/>
        <v>119</v>
      </c>
      <c r="X502" s="176">
        <f t="shared" si="610"/>
        <v>54</v>
      </c>
      <c r="Y502" s="176">
        <f t="shared" si="610"/>
        <v>50</v>
      </c>
      <c r="Z502" s="176">
        <f t="shared" si="610"/>
        <v>147</v>
      </c>
      <c r="AA502" s="176">
        <f t="shared" si="610"/>
        <v>170</v>
      </c>
      <c r="AB502" s="176">
        <f t="shared" si="610"/>
        <v>161</v>
      </c>
      <c r="AC502" s="176">
        <f t="shared" si="610"/>
        <v>169</v>
      </c>
      <c r="AD502" s="176">
        <f t="shared" si="610"/>
        <v>182</v>
      </c>
      <c r="AE502" s="176">
        <f t="shared" si="610"/>
        <v>179</v>
      </c>
      <c r="AF502" s="176">
        <f t="shared" si="610"/>
        <v>105</v>
      </c>
      <c r="AG502" s="176">
        <f t="shared" si="610"/>
        <v>117</v>
      </c>
      <c r="AH502" s="176">
        <f t="shared" si="610"/>
        <v>77</v>
      </c>
      <c r="AI502" s="176">
        <f t="shared" si="610"/>
        <v>104</v>
      </c>
      <c r="AJ502" s="176">
        <f t="shared" si="610"/>
        <v>130</v>
      </c>
      <c r="AK502" s="176">
        <f t="shared" si="610"/>
        <v>132</v>
      </c>
      <c r="AL502" s="176" t="str">
        <f t="shared" si="610"/>
        <v/>
      </c>
      <c r="AM502" s="176" t="str">
        <f t="shared" si="610"/>
        <v/>
      </c>
      <c r="AN502" s="176" t="str">
        <f t="shared" si="610"/>
        <v/>
      </c>
      <c r="AO502" s="176" t="str">
        <f t="shared" si="610"/>
        <v/>
      </c>
      <c r="AP502" s="176" t="str">
        <f t="shared" si="610"/>
        <v/>
      </c>
      <c r="AQ502" s="170"/>
      <c r="AR502" s="170"/>
    </row>
    <row r="503" ht="12.75" customHeight="1">
      <c r="A503" s="170"/>
      <c r="B503" s="170"/>
      <c r="C503" s="140" t="str">
        <f t="shared" ref="C503:D503" si="611">C310</f>
        <v>Everton</v>
      </c>
      <c r="D503" s="140" t="str">
        <f t="shared" si="611"/>
        <v>Leicester</v>
      </c>
      <c r="E503" s="176">
        <f t="shared" ref="E503:AP503" si="612">IFERROR(RANK(E310,E$196:E$385,0)+COUNTIF(E$196:E310,E310)-1,"")</f>
        <v>12</v>
      </c>
      <c r="F503" s="176">
        <f t="shared" si="612"/>
        <v>6</v>
      </c>
      <c r="G503" s="176">
        <f t="shared" si="612"/>
        <v>3</v>
      </c>
      <c r="H503" s="176">
        <f t="shared" si="612"/>
        <v>3</v>
      </c>
      <c r="I503" s="176">
        <f t="shared" si="612"/>
        <v>1</v>
      </c>
      <c r="J503" s="176">
        <f t="shared" si="612"/>
        <v>4</v>
      </c>
      <c r="K503" s="176">
        <f t="shared" si="612"/>
        <v>19</v>
      </c>
      <c r="L503" s="176">
        <f t="shared" si="612"/>
        <v>51</v>
      </c>
      <c r="M503" s="176">
        <f t="shared" si="612"/>
        <v>74</v>
      </c>
      <c r="N503" s="176">
        <f t="shared" si="612"/>
        <v>65</v>
      </c>
      <c r="O503" s="176">
        <f t="shared" si="612"/>
        <v>88</v>
      </c>
      <c r="P503" s="176">
        <f t="shared" si="612"/>
        <v>110</v>
      </c>
      <c r="Q503" s="176">
        <f t="shared" si="612"/>
        <v>129</v>
      </c>
      <c r="R503" s="176">
        <f t="shared" si="612"/>
        <v>183</v>
      </c>
      <c r="S503" s="176">
        <f t="shared" si="612"/>
        <v>187</v>
      </c>
      <c r="T503" s="176">
        <f t="shared" si="612"/>
        <v>172</v>
      </c>
      <c r="U503" s="176">
        <f t="shared" si="612"/>
        <v>179</v>
      </c>
      <c r="V503" s="176">
        <f t="shared" si="612"/>
        <v>170</v>
      </c>
      <c r="W503" s="176">
        <f t="shared" si="612"/>
        <v>159</v>
      </c>
      <c r="X503" s="176">
        <f t="shared" si="612"/>
        <v>91</v>
      </c>
      <c r="Y503" s="176">
        <f t="shared" si="612"/>
        <v>96</v>
      </c>
      <c r="Z503" s="176">
        <f t="shared" si="612"/>
        <v>139</v>
      </c>
      <c r="AA503" s="176">
        <f t="shared" si="612"/>
        <v>150</v>
      </c>
      <c r="AB503" s="176">
        <f t="shared" si="612"/>
        <v>137</v>
      </c>
      <c r="AC503" s="176">
        <f t="shared" si="612"/>
        <v>61</v>
      </c>
      <c r="AD503" s="176">
        <f t="shared" si="612"/>
        <v>86</v>
      </c>
      <c r="AE503" s="176">
        <f t="shared" si="612"/>
        <v>77</v>
      </c>
      <c r="AF503" s="176">
        <f t="shared" si="612"/>
        <v>77</v>
      </c>
      <c r="AG503" s="176">
        <f t="shared" si="612"/>
        <v>70</v>
      </c>
      <c r="AH503" s="176">
        <f t="shared" si="612"/>
        <v>103</v>
      </c>
      <c r="AI503" s="176">
        <f t="shared" si="612"/>
        <v>149</v>
      </c>
      <c r="AJ503" s="176">
        <f t="shared" si="612"/>
        <v>146</v>
      </c>
      <c r="AK503" s="176">
        <f t="shared" si="612"/>
        <v>176</v>
      </c>
      <c r="AL503" s="176" t="str">
        <f t="shared" si="612"/>
        <v/>
      </c>
      <c r="AM503" s="176" t="str">
        <f t="shared" si="612"/>
        <v/>
      </c>
      <c r="AN503" s="176" t="str">
        <f t="shared" si="612"/>
        <v/>
      </c>
      <c r="AO503" s="176" t="str">
        <f t="shared" si="612"/>
        <v/>
      </c>
      <c r="AP503" s="176" t="str">
        <f t="shared" si="612"/>
        <v/>
      </c>
      <c r="AQ503" s="170"/>
      <c r="AR503" s="170"/>
    </row>
    <row r="504" ht="12.75" customHeight="1">
      <c r="A504" s="170"/>
      <c r="B504" s="170"/>
      <c r="C504" s="140" t="str">
        <f t="shared" ref="C504:D504" si="613">C311</f>
        <v>Everton</v>
      </c>
      <c r="D504" s="140" t="str">
        <f t="shared" si="613"/>
        <v>Liverpool</v>
      </c>
      <c r="E504" s="176">
        <f t="shared" ref="E504:AP504" si="614">IFERROR(RANK(E311,E$196:E$385,0)+COUNTIF(E$196:E311,E311)-1,"")</f>
        <v>2</v>
      </c>
      <c r="F504" s="176">
        <f t="shared" si="614"/>
        <v>10</v>
      </c>
      <c r="G504" s="176">
        <f t="shared" si="614"/>
        <v>28</v>
      </c>
      <c r="H504" s="176">
        <f t="shared" si="614"/>
        <v>26</v>
      </c>
      <c r="I504" s="176">
        <f t="shared" si="614"/>
        <v>37</v>
      </c>
      <c r="J504" s="176">
        <f t="shared" si="614"/>
        <v>90</v>
      </c>
      <c r="K504" s="176">
        <f t="shared" si="614"/>
        <v>65</v>
      </c>
      <c r="L504" s="176">
        <f t="shared" si="614"/>
        <v>98</v>
      </c>
      <c r="M504" s="176">
        <f t="shared" si="614"/>
        <v>44</v>
      </c>
      <c r="N504" s="176">
        <f t="shared" si="614"/>
        <v>37</v>
      </c>
      <c r="O504" s="176">
        <f t="shared" si="614"/>
        <v>18</v>
      </c>
      <c r="P504" s="176">
        <f t="shared" si="614"/>
        <v>44</v>
      </c>
      <c r="Q504" s="176">
        <f t="shared" si="614"/>
        <v>99</v>
      </c>
      <c r="R504" s="176">
        <f t="shared" si="614"/>
        <v>110</v>
      </c>
      <c r="S504" s="176">
        <f t="shared" si="614"/>
        <v>142</v>
      </c>
      <c r="T504" s="176">
        <f t="shared" si="614"/>
        <v>85</v>
      </c>
      <c r="U504" s="176">
        <f t="shared" si="614"/>
        <v>102</v>
      </c>
      <c r="V504" s="176">
        <f t="shared" si="614"/>
        <v>51</v>
      </c>
      <c r="W504" s="176">
        <f t="shared" si="614"/>
        <v>21</v>
      </c>
      <c r="X504" s="176">
        <f t="shared" si="614"/>
        <v>24</v>
      </c>
      <c r="Y504" s="176">
        <f t="shared" si="614"/>
        <v>29</v>
      </c>
      <c r="Z504" s="176">
        <f t="shared" si="614"/>
        <v>148</v>
      </c>
      <c r="AA504" s="176">
        <f t="shared" si="614"/>
        <v>142</v>
      </c>
      <c r="AB504" s="176">
        <f t="shared" si="614"/>
        <v>142</v>
      </c>
      <c r="AC504" s="176">
        <f t="shared" si="614"/>
        <v>185</v>
      </c>
      <c r="AD504" s="176">
        <f t="shared" si="614"/>
        <v>188</v>
      </c>
      <c r="AE504" s="176">
        <f t="shared" si="614"/>
        <v>189</v>
      </c>
      <c r="AF504" s="176">
        <f t="shared" si="614"/>
        <v>156</v>
      </c>
      <c r="AG504" s="176">
        <f t="shared" si="614"/>
        <v>178</v>
      </c>
      <c r="AH504" s="176">
        <f t="shared" si="614"/>
        <v>188</v>
      </c>
      <c r="AI504" s="176">
        <f t="shared" si="614"/>
        <v>162</v>
      </c>
      <c r="AJ504" s="176">
        <f t="shared" si="614"/>
        <v>177</v>
      </c>
      <c r="AK504" s="176">
        <f t="shared" si="614"/>
        <v>172</v>
      </c>
      <c r="AL504" s="176" t="str">
        <f t="shared" si="614"/>
        <v/>
      </c>
      <c r="AM504" s="176" t="str">
        <f t="shared" si="614"/>
        <v/>
      </c>
      <c r="AN504" s="176" t="str">
        <f t="shared" si="614"/>
        <v/>
      </c>
      <c r="AO504" s="176" t="str">
        <f t="shared" si="614"/>
        <v/>
      </c>
      <c r="AP504" s="176" t="str">
        <f t="shared" si="614"/>
        <v/>
      </c>
      <c r="AQ504" s="170"/>
      <c r="AR504" s="170"/>
    </row>
    <row r="505" ht="12.75" customHeight="1">
      <c r="A505" s="170"/>
      <c r="B505" s="170"/>
      <c r="C505" s="140" t="str">
        <f t="shared" ref="C505:D505" si="615">C312</f>
        <v>Everton</v>
      </c>
      <c r="D505" s="140" t="str">
        <f t="shared" si="615"/>
        <v>Man City</v>
      </c>
      <c r="E505" s="176">
        <f t="shared" ref="E505:AP505" si="616">IFERROR(RANK(E312,E$196:E$385,0)+COUNTIF(E$196:E312,E312)-1,"")</f>
        <v>30</v>
      </c>
      <c r="F505" s="176">
        <f t="shared" si="616"/>
        <v>11</v>
      </c>
      <c r="G505" s="176">
        <f t="shared" si="616"/>
        <v>43</v>
      </c>
      <c r="H505" s="176">
        <f t="shared" si="616"/>
        <v>37</v>
      </c>
      <c r="I505" s="176">
        <f t="shared" si="616"/>
        <v>142</v>
      </c>
      <c r="J505" s="176">
        <f t="shared" si="616"/>
        <v>176</v>
      </c>
      <c r="K505" s="176">
        <f t="shared" si="616"/>
        <v>189</v>
      </c>
      <c r="L505" s="176">
        <f t="shared" si="616"/>
        <v>189</v>
      </c>
      <c r="M505" s="176">
        <f t="shared" si="616"/>
        <v>178</v>
      </c>
      <c r="N505" s="176">
        <f t="shared" si="616"/>
        <v>178</v>
      </c>
      <c r="O505" s="176">
        <f t="shared" si="616"/>
        <v>101</v>
      </c>
      <c r="P505" s="176">
        <f t="shared" si="616"/>
        <v>85</v>
      </c>
      <c r="Q505" s="176">
        <f t="shared" si="616"/>
        <v>27</v>
      </c>
      <c r="R505" s="176">
        <f t="shared" si="616"/>
        <v>79</v>
      </c>
      <c r="S505" s="176">
        <f t="shared" si="616"/>
        <v>110</v>
      </c>
      <c r="T505" s="176">
        <f t="shared" si="616"/>
        <v>59</v>
      </c>
      <c r="U505" s="176">
        <f t="shared" si="616"/>
        <v>79</v>
      </c>
      <c r="V505" s="176">
        <f t="shared" si="616"/>
        <v>133</v>
      </c>
      <c r="W505" s="176">
        <f t="shared" si="616"/>
        <v>163</v>
      </c>
      <c r="X505" s="176">
        <f t="shared" si="616"/>
        <v>102</v>
      </c>
      <c r="Y505" s="176">
        <f t="shared" si="616"/>
        <v>83</v>
      </c>
      <c r="Z505" s="176">
        <f t="shared" si="616"/>
        <v>158</v>
      </c>
      <c r="AA505" s="176">
        <f t="shared" si="616"/>
        <v>108</v>
      </c>
      <c r="AB505" s="176">
        <f t="shared" si="616"/>
        <v>83</v>
      </c>
      <c r="AC505" s="176">
        <f t="shared" si="616"/>
        <v>41</v>
      </c>
      <c r="AD505" s="176">
        <f t="shared" si="616"/>
        <v>78</v>
      </c>
      <c r="AE505" s="176">
        <f t="shared" si="616"/>
        <v>95</v>
      </c>
      <c r="AF505" s="176">
        <f t="shared" si="616"/>
        <v>59</v>
      </c>
      <c r="AG505" s="176">
        <f t="shared" si="616"/>
        <v>149</v>
      </c>
      <c r="AH505" s="176">
        <f t="shared" si="616"/>
        <v>185</v>
      </c>
      <c r="AI505" s="176">
        <f t="shared" si="616"/>
        <v>190</v>
      </c>
      <c r="AJ505" s="176">
        <f t="shared" si="616"/>
        <v>159</v>
      </c>
      <c r="AK505" s="176">
        <f t="shared" si="616"/>
        <v>160</v>
      </c>
      <c r="AL505" s="176" t="str">
        <f t="shared" si="616"/>
        <v/>
      </c>
      <c r="AM505" s="176" t="str">
        <f t="shared" si="616"/>
        <v/>
      </c>
      <c r="AN505" s="176" t="str">
        <f t="shared" si="616"/>
        <v/>
      </c>
      <c r="AO505" s="176" t="str">
        <f t="shared" si="616"/>
        <v/>
      </c>
      <c r="AP505" s="176" t="str">
        <f t="shared" si="616"/>
        <v/>
      </c>
      <c r="AQ505" s="170"/>
      <c r="AR505" s="170"/>
    </row>
    <row r="506" ht="12.75" customHeight="1">
      <c r="A506" s="170"/>
      <c r="B506" s="170"/>
      <c r="C506" s="140" t="str">
        <f t="shared" ref="C506:D506" si="617">C313</f>
        <v>Everton</v>
      </c>
      <c r="D506" s="140" t="str">
        <f t="shared" si="617"/>
        <v>Man Utd</v>
      </c>
      <c r="E506" s="176">
        <f t="shared" ref="E506:AP506" si="618">IFERROR(RANK(E313,E$196:E$385,0)+COUNTIF(E$196:E313,E313)-1,"")</f>
        <v>4</v>
      </c>
      <c r="F506" s="176">
        <f t="shared" si="618"/>
        <v>15</v>
      </c>
      <c r="G506" s="176">
        <f t="shared" si="618"/>
        <v>14</v>
      </c>
      <c r="H506" s="176">
        <f t="shared" si="618"/>
        <v>13</v>
      </c>
      <c r="I506" s="176">
        <f t="shared" si="618"/>
        <v>11</v>
      </c>
      <c r="J506" s="176">
        <f t="shared" si="618"/>
        <v>36</v>
      </c>
      <c r="K506" s="176">
        <f t="shared" si="618"/>
        <v>92</v>
      </c>
      <c r="L506" s="176">
        <f t="shared" si="618"/>
        <v>136</v>
      </c>
      <c r="M506" s="176">
        <f t="shared" si="618"/>
        <v>144</v>
      </c>
      <c r="N506" s="176">
        <f t="shared" si="618"/>
        <v>136</v>
      </c>
      <c r="O506" s="176">
        <f t="shared" si="618"/>
        <v>122</v>
      </c>
      <c r="P506" s="176">
        <f t="shared" si="618"/>
        <v>189</v>
      </c>
      <c r="Q506" s="176">
        <f t="shared" si="618"/>
        <v>173</v>
      </c>
      <c r="R506" s="176">
        <f t="shared" si="618"/>
        <v>163</v>
      </c>
      <c r="S506" s="176">
        <f t="shared" si="618"/>
        <v>139</v>
      </c>
      <c r="T506" s="176">
        <f t="shared" si="618"/>
        <v>89</v>
      </c>
      <c r="U506" s="176">
        <f t="shared" si="618"/>
        <v>139</v>
      </c>
      <c r="V506" s="176">
        <f t="shared" si="618"/>
        <v>46</v>
      </c>
      <c r="W506" s="176">
        <f t="shared" si="618"/>
        <v>49</v>
      </c>
      <c r="X506" s="176">
        <f t="shared" si="618"/>
        <v>71</v>
      </c>
      <c r="Y506" s="176">
        <f t="shared" si="618"/>
        <v>89</v>
      </c>
      <c r="Z506" s="176">
        <f t="shared" si="618"/>
        <v>129</v>
      </c>
      <c r="AA506" s="176">
        <f t="shared" si="618"/>
        <v>156</v>
      </c>
      <c r="AB506" s="176">
        <f t="shared" si="618"/>
        <v>156</v>
      </c>
      <c r="AC506" s="176">
        <f t="shared" si="618"/>
        <v>160</v>
      </c>
      <c r="AD506" s="176">
        <f t="shared" si="618"/>
        <v>185</v>
      </c>
      <c r="AE506" s="176">
        <f t="shared" si="618"/>
        <v>162</v>
      </c>
      <c r="AF506" s="176">
        <f t="shared" si="618"/>
        <v>172</v>
      </c>
      <c r="AG506" s="176">
        <f t="shared" si="618"/>
        <v>108</v>
      </c>
      <c r="AH506" s="176">
        <f t="shared" si="618"/>
        <v>143</v>
      </c>
      <c r="AI506" s="176">
        <f t="shared" si="618"/>
        <v>110</v>
      </c>
      <c r="AJ506" s="176">
        <f t="shared" si="618"/>
        <v>81</v>
      </c>
      <c r="AK506" s="176">
        <f t="shared" si="618"/>
        <v>108</v>
      </c>
      <c r="AL506" s="176" t="str">
        <f t="shared" si="618"/>
        <v/>
      </c>
      <c r="AM506" s="176" t="str">
        <f t="shared" si="618"/>
        <v/>
      </c>
      <c r="AN506" s="176" t="str">
        <f t="shared" si="618"/>
        <v/>
      </c>
      <c r="AO506" s="176" t="str">
        <f t="shared" si="618"/>
        <v/>
      </c>
      <c r="AP506" s="176" t="str">
        <f t="shared" si="618"/>
        <v/>
      </c>
      <c r="AQ506" s="170"/>
      <c r="AR506" s="170"/>
    </row>
    <row r="507" ht="12.75" customHeight="1">
      <c r="A507" s="170"/>
      <c r="B507" s="170"/>
      <c r="C507" s="140" t="str">
        <f t="shared" ref="C507:D507" si="619">C314</f>
        <v>Everton</v>
      </c>
      <c r="D507" s="140" t="str">
        <f t="shared" si="619"/>
        <v>Newcastle</v>
      </c>
      <c r="E507" s="176">
        <f t="shared" ref="E507:AP507" si="620">IFERROR(RANK(E314,E$196:E$385,0)+COUNTIF(E$196:E314,E314)-1,"")</f>
        <v>35</v>
      </c>
      <c r="F507" s="176">
        <f t="shared" si="620"/>
        <v>14</v>
      </c>
      <c r="G507" s="176">
        <f t="shared" si="620"/>
        <v>34</v>
      </c>
      <c r="H507" s="176">
        <f t="shared" si="620"/>
        <v>29</v>
      </c>
      <c r="I507" s="176">
        <f t="shared" si="620"/>
        <v>59</v>
      </c>
      <c r="J507" s="176">
        <f t="shared" si="620"/>
        <v>96</v>
      </c>
      <c r="K507" s="176">
        <f t="shared" si="620"/>
        <v>87</v>
      </c>
      <c r="L507" s="176">
        <f t="shared" si="620"/>
        <v>130</v>
      </c>
      <c r="M507" s="176">
        <f t="shared" si="620"/>
        <v>46</v>
      </c>
      <c r="N507" s="176">
        <f t="shared" si="620"/>
        <v>43</v>
      </c>
      <c r="O507" s="176">
        <f t="shared" si="620"/>
        <v>11</v>
      </c>
      <c r="P507" s="176">
        <f t="shared" si="620"/>
        <v>25</v>
      </c>
      <c r="Q507" s="176">
        <f t="shared" si="620"/>
        <v>8</v>
      </c>
      <c r="R507" s="176">
        <f t="shared" si="620"/>
        <v>54</v>
      </c>
      <c r="S507" s="176">
        <f t="shared" si="620"/>
        <v>124</v>
      </c>
      <c r="T507" s="176">
        <f t="shared" si="620"/>
        <v>69</v>
      </c>
      <c r="U507" s="176">
        <f t="shared" si="620"/>
        <v>87</v>
      </c>
      <c r="V507" s="176">
        <f t="shared" si="620"/>
        <v>58</v>
      </c>
      <c r="W507" s="176">
        <f t="shared" si="620"/>
        <v>140</v>
      </c>
      <c r="X507" s="176">
        <f t="shared" si="620"/>
        <v>66</v>
      </c>
      <c r="Y507" s="176">
        <f t="shared" si="620"/>
        <v>84</v>
      </c>
      <c r="Z507" s="176">
        <f t="shared" si="620"/>
        <v>97</v>
      </c>
      <c r="AA507" s="176">
        <f t="shared" si="620"/>
        <v>134</v>
      </c>
      <c r="AB507" s="176">
        <f t="shared" si="620"/>
        <v>153</v>
      </c>
      <c r="AC507" s="176">
        <f t="shared" si="620"/>
        <v>77</v>
      </c>
      <c r="AD507" s="176">
        <f t="shared" si="620"/>
        <v>66</v>
      </c>
      <c r="AE507" s="176">
        <f t="shared" si="620"/>
        <v>82</v>
      </c>
      <c r="AF507" s="176">
        <f t="shared" si="620"/>
        <v>112</v>
      </c>
      <c r="AG507" s="176">
        <f t="shared" si="620"/>
        <v>109</v>
      </c>
      <c r="AH507" s="176">
        <f t="shared" si="620"/>
        <v>89</v>
      </c>
      <c r="AI507" s="176">
        <f t="shared" si="620"/>
        <v>151</v>
      </c>
      <c r="AJ507" s="176">
        <f t="shared" si="620"/>
        <v>162</v>
      </c>
      <c r="AK507" s="176">
        <f t="shared" si="620"/>
        <v>153</v>
      </c>
      <c r="AL507" s="176" t="str">
        <f t="shared" si="620"/>
        <v/>
      </c>
      <c r="AM507" s="176" t="str">
        <f t="shared" si="620"/>
        <v/>
      </c>
      <c r="AN507" s="176" t="str">
        <f t="shared" si="620"/>
        <v/>
      </c>
      <c r="AO507" s="176" t="str">
        <f t="shared" si="620"/>
        <v/>
      </c>
      <c r="AP507" s="176" t="str">
        <f t="shared" si="620"/>
        <v/>
      </c>
      <c r="AQ507" s="170"/>
      <c r="AR507" s="170"/>
    </row>
    <row r="508" ht="12.75" customHeight="1">
      <c r="A508" s="170"/>
      <c r="B508" s="170"/>
      <c r="C508" s="140" t="str">
        <f t="shared" ref="C508:D508" si="621">C315</f>
        <v>Everton</v>
      </c>
      <c r="D508" s="140" t="str">
        <f t="shared" si="621"/>
        <v>Southampton</v>
      </c>
      <c r="E508" s="176">
        <f t="shared" ref="E508:AP508" si="622">IFERROR(RANK(E315,E$196:E$385,0)+COUNTIF(E$196:E315,E315)-1,"")</f>
        <v>28</v>
      </c>
      <c r="F508" s="176">
        <f t="shared" si="622"/>
        <v>12</v>
      </c>
      <c r="G508" s="176">
        <f t="shared" si="622"/>
        <v>33</v>
      </c>
      <c r="H508" s="176">
        <f t="shared" si="622"/>
        <v>52</v>
      </c>
      <c r="I508" s="176">
        <f t="shared" si="622"/>
        <v>70</v>
      </c>
      <c r="J508" s="176">
        <f t="shared" si="622"/>
        <v>141</v>
      </c>
      <c r="K508" s="176">
        <f t="shared" si="622"/>
        <v>74</v>
      </c>
      <c r="L508" s="176">
        <f t="shared" si="622"/>
        <v>117</v>
      </c>
      <c r="M508" s="176">
        <f t="shared" si="622"/>
        <v>120</v>
      </c>
      <c r="N508" s="176">
        <f t="shared" si="622"/>
        <v>126</v>
      </c>
      <c r="O508" s="176">
        <f t="shared" si="622"/>
        <v>102</v>
      </c>
      <c r="P508" s="176">
        <f t="shared" si="622"/>
        <v>104</v>
      </c>
      <c r="Q508" s="176">
        <f t="shared" si="622"/>
        <v>158</v>
      </c>
      <c r="R508" s="176">
        <f t="shared" si="622"/>
        <v>83</v>
      </c>
      <c r="S508" s="176">
        <f t="shared" si="622"/>
        <v>51</v>
      </c>
      <c r="T508" s="176">
        <f t="shared" si="622"/>
        <v>12</v>
      </c>
      <c r="U508" s="176">
        <f t="shared" si="622"/>
        <v>23</v>
      </c>
      <c r="V508" s="176">
        <f t="shared" si="622"/>
        <v>18</v>
      </c>
      <c r="W508" s="176">
        <f t="shared" si="622"/>
        <v>15</v>
      </c>
      <c r="X508" s="176">
        <f t="shared" si="622"/>
        <v>50</v>
      </c>
      <c r="Y508" s="176">
        <f t="shared" si="622"/>
        <v>36</v>
      </c>
      <c r="Z508" s="176">
        <f t="shared" si="622"/>
        <v>119</v>
      </c>
      <c r="AA508" s="176">
        <f t="shared" si="622"/>
        <v>82</v>
      </c>
      <c r="AB508" s="176">
        <f t="shared" si="622"/>
        <v>134</v>
      </c>
      <c r="AC508" s="176">
        <f t="shared" si="622"/>
        <v>158</v>
      </c>
      <c r="AD508" s="176">
        <f t="shared" si="622"/>
        <v>154</v>
      </c>
      <c r="AE508" s="176">
        <f t="shared" si="622"/>
        <v>152</v>
      </c>
      <c r="AF508" s="176">
        <f t="shared" si="622"/>
        <v>120</v>
      </c>
      <c r="AG508" s="176">
        <f t="shared" si="622"/>
        <v>171</v>
      </c>
      <c r="AH508" s="176">
        <f t="shared" si="622"/>
        <v>189</v>
      </c>
      <c r="AI508" s="176">
        <f t="shared" si="622"/>
        <v>172</v>
      </c>
      <c r="AJ508" s="176">
        <f t="shared" si="622"/>
        <v>186</v>
      </c>
      <c r="AK508" s="176">
        <f t="shared" si="622"/>
        <v>163</v>
      </c>
      <c r="AL508" s="176" t="str">
        <f t="shared" si="622"/>
        <v/>
      </c>
      <c r="AM508" s="176" t="str">
        <f t="shared" si="622"/>
        <v/>
      </c>
      <c r="AN508" s="176" t="str">
        <f t="shared" si="622"/>
        <v/>
      </c>
      <c r="AO508" s="176" t="str">
        <f t="shared" si="622"/>
        <v/>
      </c>
      <c r="AP508" s="176" t="str">
        <f t="shared" si="622"/>
        <v/>
      </c>
      <c r="AQ508" s="170"/>
      <c r="AR508" s="170"/>
    </row>
    <row r="509" ht="12.75" customHeight="1">
      <c r="A509" s="170"/>
      <c r="B509" s="170"/>
      <c r="C509" s="140" t="str">
        <f t="shared" ref="C509:D509" si="623">C316</f>
        <v>Everton</v>
      </c>
      <c r="D509" s="140" t="str">
        <f t="shared" si="623"/>
        <v>Tottenham</v>
      </c>
      <c r="E509" s="176">
        <f t="shared" ref="E509:AP509" si="624">IFERROR(RANK(E316,E$196:E$385,0)+COUNTIF(E$196:E316,E316)-1,"")</f>
        <v>13</v>
      </c>
      <c r="F509" s="176">
        <f t="shared" si="624"/>
        <v>7</v>
      </c>
      <c r="G509" s="176">
        <f t="shared" si="624"/>
        <v>21</v>
      </c>
      <c r="H509" s="176">
        <f t="shared" si="624"/>
        <v>16</v>
      </c>
      <c r="I509" s="176">
        <f t="shared" si="624"/>
        <v>114</v>
      </c>
      <c r="J509" s="176">
        <f t="shared" si="624"/>
        <v>167</v>
      </c>
      <c r="K509" s="176">
        <f t="shared" si="624"/>
        <v>162</v>
      </c>
      <c r="L509" s="176">
        <f t="shared" si="624"/>
        <v>181</v>
      </c>
      <c r="M509" s="176">
        <f t="shared" si="624"/>
        <v>188</v>
      </c>
      <c r="N509" s="176">
        <f t="shared" si="624"/>
        <v>188</v>
      </c>
      <c r="O509" s="176">
        <f t="shared" si="624"/>
        <v>129</v>
      </c>
      <c r="P509" s="176">
        <f t="shared" si="624"/>
        <v>180</v>
      </c>
      <c r="Q509" s="176">
        <f t="shared" si="624"/>
        <v>186</v>
      </c>
      <c r="R509" s="176">
        <f t="shared" si="624"/>
        <v>185</v>
      </c>
      <c r="S509" s="176">
        <f t="shared" si="624"/>
        <v>161</v>
      </c>
      <c r="T509" s="176">
        <f t="shared" si="624"/>
        <v>131</v>
      </c>
      <c r="U509" s="176">
        <f t="shared" si="624"/>
        <v>143</v>
      </c>
      <c r="V509" s="176">
        <f t="shared" si="624"/>
        <v>106</v>
      </c>
      <c r="W509" s="176">
        <f t="shared" si="624"/>
        <v>50</v>
      </c>
      <c r="X509" s="176">
        <f t="shared" si="624"/>
        <v>46</v>
      </c>
      <c r="Y509" s="176">
        <f t="shared" si="624"/>
        <v>19</v>
      </c>
      <c r="Z509" s="176">
        <f t="shared" si="624"/>
        <v>105</v>
      </c>
      <c r="AA509" s="176">
        <f t="shared" si="624"/>
        <v>146</v>
      </c>
      <c r="AB509" s="176">
        <f t="shared" si="624"/>
        <v>126</v>
      </c>
      <c r="AC509" s="176">
        <f t="shared" si="624"/>
        <v>142</v>
      </c>
      <c r="AD509" s="176">
        <f t="shared" si="624"/>
        <v>165</v>
      </c>
      <c r="AE509" s="176">
        <f t="shared" si="624"/>
        <v>185</v>
      </c>
      <c r="AF509" s="176">
        <f t="shared" si="624"/>
        <v>153</v>
      </c>
      <c r="AG509" s="176">
        <f t="shared" si="624"/>
        <v>125</v>
      </c>
      <c r="AH509" s="176">
        <f t="shared" si="624"/>
        <v>171</v>
      </c>
      <c r="AI509" s="176">
        <f t="shared" si="624"/>
        <v>96</v>
      </c>
      <c r="AJ509" s="176">
        <f t="shared" si="624"/>
        <v>73</v>
      </c>
      <c r="AK509" s="176">
        <f t="shared" si="624"/>
        <v>39</v>
      </c>
      <c r="AL509" s="176" t="str">
        <f t="shared" si="624"/>
        <v/>
      </c>
      <c r="AM509" s="176" t="str">
        <f t="shared" si="624"/>
        <v/>
      </c>
      <c r="AN509" s="176" t="str">
        <f t="shared" si="624"/>
        <v/>
      </c>
      <c r="AO509" s="176" t="str">
        <f t="shared" si="624"/>
        <v/>
      </c>
      <c r="AP509" s="176" t="str">
        <f t="shared" si="624"/>
        <v/>
      </c>
      <c r="AQ509" s="170"/>
      <c r="AR509" s="170"/>
    </row>
    <row r="510" ht="12.75" customHeight="1">
      <c r="A510" s="170"/>
      <c r="B510" s="170"/>
      <c r="C510" s="140" t="str">
        <f t="shared" ref="C510:D510" si="625">C317</f>
        <v>Everton</v>
      </c>
      <c r="D510" s="140" t="str">
        <f t="shared" si="625"/>
        <v>Watford</v>
      </c>
      <c r="E510" s="176">
        <f t="shared" ref="E510:AP510" si="626">IFERROR(RANK(E317,E$196:E$385,0)+COUNTIF(E$196:E317,E317)-1,"")</f>
        <v>33</v>
      </c>
      <c r="F510" s="176">
        <f t="shared" si="626"/>
        <v>17</v>
      </c>
      <c r="G510" s="176">
        <f t="shared" si="626"/>
        <v>12</v>
      </c>
      <c r="H510" s="176">
        <f t="shared" si="626"/>
        <v>11</v>
      </c>
      <c r="I510" s="176">
        <f t="shared" si="626"/>
        <v>16</v>
      </c>
      <c r="J510" s="176">
        <f t="shared" si="626"/>
        <v>49</v>
      </c>
      <c r="K510" s="176">
        <f t="shared" si="626"/>
        <v>60</v>
      </c>
      <c r="L510" s="176">
        <f t="shared" si="626"/>
        <v>100</v>
      </c>
      <c r="M510" s="176">
        <f t="shared" si="626"/>
        <v>133</v>
      </c>
      <c r="N510" s="176">
        <f t="shared" si="626"/>
        <v>132</v>
      </c>
      <c r="O510" s="176">
        <f t="shared" si="626"/>
        <v>126</v>
      </c>
      <c r="P510" s="176">
        <f t="shared" si="626"/>
        <v>143</v>
      </c>
      <c r="Q510" s="176">
        <f t="shared" si="626"/>
        <v>142</v>
      </c>
      <c r="R510" s="176">
        <f t="shared" si="626"/>
        <v>175</v>
      </c>
      <c r="S510" s="176">
        <f t="shared" si="626"/>
        <v>143</v>
      </c>
      <c r="T510" s="176">
        <f t="shared" si="626"/>
        <v>86</v>
      </c>
      <c r="U510" s="176">
        <f t="shared" si="626"/>
        <v>104</v>
      </c>
      <c r="V510" s="176">
        <f t="shared" si="626"/>
        <v>121</v>
      </c>
      <c r="W510" s="176">
        <f t="shared" si="626"/>
        <v>137</v>
      </c>
      <c r="X510" s="176">
        <f t="shared" si="626"/>
        <v>97</v>
      </c>
      <c r="Y510" s="176">
        <f t="shared" si="626"/>
        <v>76</v>
      </c>
      <c r="Z510" s="176">
        <f t="shared" si="626"/>
        <v>141</v>
      </c>
      <c r="AA510" s="176">
        <f t="shared" si="626"/>
        <v>171</v>
      </c>
      <c r="AB510" s="176">
        <f t="shared" si="626"/>
        <v>111</v>
      </c>
      <c r="AC510" s="176">
        <f t="shared" si="626"/>
        <v>136</v>
      </c>
      <c r="AD510" s="176">
        <f t="shared" si="626"/>
        <v>137</v>
      </c>
      <c r="AE510" s="176">
        <f t="shared" si="626"/>
        <v>159</v>
      </c>
      <c r="AF510" s="176">
        <f t="shared" si="626"/>
        <v>121</v>
      </c>
      <c r="AG510" s="176">
        <f t="shared" si="626"/>
        <v>92</v>
      </c>
      <c r="AH510" s="176">
        <f t="shared" si="626"/>
        <v>161</v>
      </c>
      <c r="AI510" s="176">
        <f t="shared" si="626"/>
        <v>111</v>
      </c>
      <c r="AJ510" s="176">
        <f t="shared" si="626"/>
        <v>161</v>
      </c>
      <c r="AK510" s="176">
        <f t="shared" si="626"/>
        <v>68</v>
      </c>
      <c r="AL510" s="176" t="str">
        <f t="shared" si="626"/>
        <v/>
      </c>
      <c r="AM510" s="176" t="str">
        <f t="shared" si="626"/>
        <v/>
      </c>
      <c r="AN510" s="176" t="str">
        <f t="shared" si="626"/>
        <v/>
      </c>
      <c r="AO510" s="176" t="str">
        <f t="shared" si="626"/>
        <v/>
      </c>
      <c r="AP510" s="176" t="str">
        <f t="shared" si="626"/>
        <v/>
      </c>
      <c r="AQ510" s="170"/>
      <c r="AR510" s="170"/>
    </row>
    <row r="511" ht="12.75" customHeight="1">
      <c r="A511" s="170"/>
      <c r="B511" s="170"/>
      <c r="C511" s="140" t="str">
        <f t="shared" ref="C511:D511" si="627">C318</f>
        <v>Everton</v>
      </c>
      <c r="D511" s="140" t="str">
        <f t="shared" si="627"/>
        <v>West Ham</v>
      </c>
      <c r="E511" s="176">
        <f t="shared" ref="E511:AP511" si="628">IFERROR(RANK(E318,E$196:E$385,0)+COUNTIF(E$196:E318,E318)-1,"")</f>
        <v>51</v>
      </c>
      <c r="F511" s="176">
        <f t="shared" si="628"/>
        <v>24</v>
      </c>
      <c r="G511" s="176">
        <f t="shared" si="628"/>
        <v>41</v>
      </c>
      <c r="H511" s="176">
        <f t="shared" si="628"/>
        <v>38</v>
      </c>
      <c r="I511" s="176">
        <f t="shared" si="628"/>
        <v>103</v>
      </c>
      <c r="J511" s="176">
        <f t="shared" si="628"/>
        <v>162</v>
      </c>
      <c r="K511" s="176">
        <f t="shared" si="628"/>
        <v>151</v>
      </c>
      <c r="L511" s="176">
        <f t="shared" si="628"/>
        <v>179</v>
      </c>
      <c r="M511" s="176">
        <f t="shared" si="628"/>
        <v>183</v>
      </c>
      <c r="N511" s="176">
        <f t="shared" si="628"/>
        <v>184</v>
      </c>
      <c r="O511" s="176">
        <f t="shared" si="628"/>
        <v>153</v>
      </c>
      <c r="P511" s="176">
        <f t="shared" si="628"/>
        <v>181</v>
      </c>
      <c r="Q511" s="176">
        <f t="shared" si="628"/>
        <v>150</v>
      </c>
      <c r="R511" s="176">
        <f t="shared" si="628"/>
        <v>170</v>
      </c>
      <c r="S511" s="176">
        <f t="shared" si="628"/>
        <v>125</v>
      </c>
      <c r="T511" s="176">
        <f t="shared" si="628"/>
        <v>70</v>
      </c>
      <c r="U511" s="176">
        <f t="shared" si="628"/>
        <v>90</v>
      </c>
      <c r="V511" s="176">
        <f t="shared" si="628"/>
        <v>62</v>
      </c>
      <c r="W511" s="176">
        <f t="shared" si="628"/>
        <v>95</v>
      </c>
      <c r="X511" s="176">
        <f t="shared" si="628"/>
        <v>80</v>
      </c>
      <c r="Y511" s="176">
        <f t="shared" si="628"/>
        <v>58</v>
      </c>
      <c r="Z511" s="176">
        <f t="shared" si="628"/>
        <v>57</v>
      </c>
      <c r="AA511" s="176">
        <f t="shared" si="628"/>
        <v>85</v>
      </c>
      <c r="AB511" s="176">
        <f t="shared" si="628"/>
        <v>94</v>
      </c>
      <c r="AC511" s="176">
        <f t="shared" si="628"/>
        <v>98</v>
      </c>
      <c r="AD511" s="176">
        <f t="shared" si="628"/>
        <v>71</v>
      </c>
      <c r="AE511" s="176">
        <f t="shared" si="628"/>
        <v>50</v>
      </c>
      <c r="AF511" s="176">
        <f t="shared" si="628"/>
        <v>93</v>
      </c>
      <c r="AG511" s="176">
        <f t="shared" si="628"/>
        <v>79</v>
      </c>
      <c r="AH511" s="176">
        <f t="shared" si="628"/>
        <v>28</v>
      </c>
      <c r="AI511" s="176">
        <f t="shared" si="628"/>
        <v>22</v>
      </c>
      <c r="AJ511" s="176">
        <f t="shared" si="628"/>
        <v>30</v>
      </c>
      <c r="AK511" s="176">
        <f t="shared" si="628"/>
        <v>72</v>
      </c>
      <c r="AL511" s="176" t="str">
        <f t="shared" si="628"/>
        <v/>
      </c>
      <c r="AM511" s="176" t="str">
        <f t="shared" si="628"/>
        <v/>
      </c>
      <c r="AN511" s="176" t="str">
        <f t="shared" si="628"/>
        <v/>
      </c>
      <c r="AO511" s="176" t="str">
        <f t="shared" si="628"/>
        <v/>
      </c>
      <c r="AP511" s="176" t="str">
        <f t="shared" si="628"/>
        <v/>
      </c>
      <c r="AQ511" s="170"/>
      <c r="AR511" s="170"/>
    </row>
    <row r="512" ht="12.75" customHeight="1">
      <c r="A512" s="170"/>
      <c r="B512" s="170"/>
      <c r="C512" s="140" t="str">
        <f t="shared" ref="C512:D512" si="629">C319</f>
        <v>Everton</v>
      </c>
      <c r="D512" s="140" t="str">
        <f t="shared" si="629"/>
        <v>Wolves</v>
      </c>
      <c r="E512" s="176">
        <f t="shared" ref="E512:AP512" si="630">IFERROR(RANK(E319,E$196:E$385,0)+COUNTIF(E$196:E319,E319)-1,"")</f>
        <v>31</v>
      </c>
      <c r="F512" s="176">
        <f t="shared" si="630"/>
        <v>30</v>
      </c>
      <c r="G512" s="176">
        <f t="shared" si="630"/>
        <v>42</v>
      </c>
      <c r="H512" s="176">
        <f t="shared" si="630"/>
        <v>27</v>
      </c>
      <c r="I512" s="176">
        <f t="shared" si="630"/>
        <v>57</v>
      </c>
      <c r="J512" s="176">
        <f t="shared" si="630"/>
        <v>118</v>
      </c>
      <c r="K512" s="176">
        <f t="shared" si="630"/>
        <v>128</v>
      </c>
      <c r="L512" s="176">
        <f t="shared" si="630"/>
        <v>148</v>
      </c>
      <c r="M512" s="176">
        <f t="shared" si="630"/>
        <v>145</v>
      </c>
      <c r="N512" s="176">
        <f t="shared" si="630"/>
        <v>163</v>
      </c>
      <c r="O512" s="176">
        <f t="shared" si="630"/>
        <v>124</v>
      </c>
      <c r="P512" s="176">
        <f t="shared" si="630"/>
        <v>134</v>
      </c>
      <c r="Q512" s="176">
        <f t="shared" si="630"/>
        <v>80</v>
      </c>
      <c r="R512" s="176">
        <f t="shared" si="630"/>
        <v>118</v>
      </c>
      <c r="S512" s="176">
        <f t="shared" si="630"/>
        <v>126</v>
      </c>
      <c r="T512" s="176">
        <f t="shared" si="630"/>
        <v>71</v>
      </c>
      <c r="U512" s="176">
        <f t="shared" si="630"/>
        <v>91</v>
      </c>
      <c r="V512" s="176">
        <f t="shared" si="630"/>
        <v>47</v>
      </c>
      <c r="W512" s="176">
        <f t="shared" si="630"/>
        <v>14</v>
      </c>
      <c r="X512" s="176">
        <f t="shared" si="630"/>
        <v>10</v>
      </c>
      <c r="Y512" s="176">
        <f t="shared" si="630"/>
        <v>3</v>
      </c>
      <c r="Z512" s="176">
        <f t="shared" si="630"/>
        <v>12</v>
      </c>
      <c r="AA512" s="176">
        <f t="shared" si="630"/>
        <v>27</v>
      </c>
      <c r="AB512" s="176">
        <f t="shared" si="630"/>
        <v>58</v>
      </c>
      <c r="AC512" s="176">
        <f t="shared" si="630"/>
        <v>176</v>
      </c>
      <c r="AD512" s="176">
        <f t="shared" si="630"/>
        <v>169</v>
      </c>
      <c r="AE512" s="176">
        <f t="shared" si="630"/>
        <v>172</v>
      </c>
      <c r="AF512" s="176">
        <f t="shared" si="630"/>
        <v>178</v>
      </c>
      <c r="AG512" s="176">
        <f t="shared" si="630"/>
        <v>175</v>
      </c>
      <c r="AH512" s="176">
        <f t="shared" si="630"/>
        <v>183</v>
      </c>
      <c r="AI512" s="176">
        <f t="shared" si="630"/>
        <v>132</v>
      </c>
      <c r="AJ512" s="176">
        <f t="shared" si="630"/>
        <v>74</v>
      </c>
      <c r="AK512" s="176">
        <f t="shared" si="630"/>
        <v>144</v>
      </c>
      <c r="AL512" s="176" t="str">
        <f t="shared" si="630"/>
        <v/>
      </c>
      <c r="AM512" s="176" t="str">
        <f t="shared" si="630"/>
        <v/>
      </c>
      <c r="AN512" s="176" t="str">
        <f t="shared" si="630"/>
        <v/>
      </c>
      <c r="AO512" s="176" t="str">
        <f t="shared" si="630"/>
        <v/>
      </c>
      <c r="AP512" s="176" t="str">
        <f t="shared" si="630"/>
        <v/>
      </c>
      <c r="AQ512" s="170"/>
      <c r="AR512" s="170"/>
    </row>
    <row r="513" ht="12.75" customHeight="1">
      <c r="A513" s="170"/>
      <c r="B513" s="170"/>
      <c r="C513" s="140" t="str">
        <f t="shared" ref="C513:D513" si="631">C320</f>
        <v>Fulham</v>
      </c>
      <c r="D513" s="140" t="str">
        <f t="shared" si="631"/>
        <v>Huddersfield</v>
      </c>
      <c r="E513" s="176">
        <f t="shared" ref="E513:AP513" si="632">IFERROR(RANK(E320,E$196:E$385,0)+COUNTIF(E$196:E320,E320)-1,"")</f>
        <v>180</v>
      </c>
      <c r="F513" s="176">
        <f t="shared" si="632"/>
        <v>182</v>
      </c>
      <c r="G513" s="176">
        <f t="shared" si="632"/>
        <v>138</v>
      </c>
      <c r="H513" s="176">
        <f t="shared" si="632"/>
        <v>151</v>
      </c>
      <c r="I513" s="176">
        <f t="shared" si="632"/>
        <v>128</v>
      </c>
      <c r="J513" s="176">
        <f t="shared" si="632"/>
        <v>60</v>
      </c>
      <c r="K513" s="176">
        <f t="shared" si="632"/>
        <v>29</v>
      </c>
      <c r="L513" s="176">
        <f t="shared" si="632"/>
        <v>13</v>
      </c>
      <c r="M513" s="176">
        <f t="shared" si="632"/>
        <v>22</v>
      </c>
      <c r="N513" s="176">
        <f t="shared" si="632"/>
        <v>4</v>
      </c>
      <c r="O513" s="176">
        <f t="shared" si="632"/>
        <v>19</v>
      </c>
      <c r="P513" s="176">
        <f t="shared" si="632"/>
        <v>4</v>
      </c>
      <c r="Q513" s="176">
        <f t="shared" si="632"/>
        <v>25</v>
      </c>
      <c r="R513" s="176">
        <f t="shared" si="632"/>
        <v>43</v>
      </c>
      <c r="S513" s="176">
        <f t="shared" si="632"/>
        <v>34</v>
      </c>
      <c r="T513" s="176">
        <f t="shared" si="632"/>
        <v>127</v>
      </c>
      <c r="U513" s="176">
        <f t="shared" si="632"/>
        <v>93</v>
      </c>
      <c r="V513" s="176">
        <f t="shared" si="632"/>
        <v>183</v>
      </c>
      <c r="W513" s="176">
        <f t="shared" si="632"/>
        <v>172</v>
      </c>
      <c r="X513" s="176">
        <f t="shared" si="632"/>
        <v>177</v>
      </c>
      <c r="Y513" s="176">
        <f t="shared" si="632"/>
        <v>176</v>
      </c>
      <c r="Z513" s="176">
        <f t="shared" si="632"/>
        <v>163</v>
      </c>
      <c r="AA513" s="176">
        <f t="shared" si="632"/>
        <v>157</v>
      </c>
      <c r="AB513" s="176">
        <f t="shared" si="632"/>
        <v>132</v>
      </c>
      <c r="AC513" s="176">
        <f t="shared" si="632"/>
        <v>140</v>
      </c>
      <c r="AD513" s="176">
        <f t="shared" si="632"/>
        <v>148</v>
      </c>
      <c r="AE513" s="176">
        <f t="shared" si="632"/>
        <v>146</v>
      </c>
      <c r="AF513" s="176">
        <f t="shared" si="632"/>
        <v>110</v>
      </c>
      <c r="AG513" s="176">
        <f t="shared" si="632"/>
        <v>55</v>
      </c>
      <c r="AH513" s="176">
        <f t="shared" si="632"/>
        <v>18</v>
      </c>
      <c r="AI513" s="176">
        <f t="shared" si="632"/>
        <v>21</v>
      </c>
      <c r="AJ513" s="176">
        <f t="shared" si="632"/>
        <v>20</v>
      </c>
      <c r="AK513" s="176">
        <f t="shared" si="632"/>
        <v>30</v>
      </c>
      <c r="AL513" s="176" t="str">
        <f t="shared" si="632"/>
        <v/>
      </c>
      <c r="AM513" s="176" t="str">
        <f t="shared" si="632"/>
        <v/>
      </c>
      <c r="AN513" s="176" t="str">
        <f t="shared" si="632"/>
        <v/>
      </c>
      <c r="AO513" s="176" t="str">
        <f t="shared" si="632"/>
        <v/>
      </c>
      <c r="AP513" s="176" t="str">
        <f t="shared" si="632"/>
        <v/>
      </c>
      <c r="AQ513" s="170"/>
      <c r="AR513" s="170"/>
    </row>
    <row r="514" ht="12.75" customHeight="1">
      <c r="A514" s="170"/>
      <c r="B514" s="170"/>
      <c r="C514" s="140" t="str">
        <f t="shared" ref="C514:D514" si="633">C321</f>
        <v>Fulham</v>
      </c>
      <c r="D514" s="140" t="str">
        <f t="shared" si="633"/>
        <v>Leicester</v>
      </c>
      <c r="E514" s="176">
        <f t="shared" ref="E514:AP514" si="634">IFERROR(RANK(E321,E$196:E$385,0)+COUNTIF(E$196:E321,E321)-1,"")</f>
        <v>134</v>
      </c>
      <c r="F514" s="176">
        <f t="shared" si="634"/>
        <v>146</v>
      </c>
      <c r="G514" s="176">
        <f t="shared" si="634"/>
        <v>108</v>
      </c>
      <c r="H514" s="176">
        <f t="shared" si="634"/>
        <v>117</v>
      </c>
      <c r="I514" s="176">
        <f t="shared" si="634"/>
        <v>45</v>
      </c>
      <c r="J514" s="176">
        <f t="shared" si="634"/>
        <v>55</v>
      </c>
      <c r="K514" s="176">
        <f t="shared" si="634"/>
        <v>126</v>
      </c>
      <c r="L514" s="176">
        <f t="shared" si="634"/>
        <v>88</v>
      </c>
      <c r="M514" s="176">
        <f t="shared" si="634"/>
        <v>97</v>
      </c>
      <c r="N514" s="176">
        <f t="shared" si="634"/>
        <v>50</v>
      </c>
      <c r="O514" s="176">
        <f t="shared" si="634"/>
        <v>137</v>
      </c>
      <c r="P514" s="176">
        <f t="shared" si="634"/>
        <v>52</v>
      </c>
      <c r="Q514" s="176">
        <f t="shared" si="634"/>
        <v>81</v>
      </c>
      <c r="R514" s="176">
        <f t="shared" si="634"/>
        <v>98</v>
      </c>
      <c r="S514" s="176">
        <f t="shared" si="634"/>
        <v>98</v>
      </c>
      <c r="T514" s="176">
        <f t="shared" si="634"/>
        <v>184</v>
      </c>
      <c r="U514" s="176">
        <f t="shared" si="634"/>
        <v>144</v>
      </c>
      <c r="V514" s="176">
        <f t="shared" si="634"/>
        <v>182</v>
      </c>
      <c r="W514" s="176">
        <f t="shared" si="634"/>
        <v>157</v>
      </c>
      <c r="X514" s="176">
        <f t="shared" si="634"/>
        <v>150</v>
      </c>
      <c r="Y514" s="176">
        <f t="shared" si="634"/>
        <v>183</v>
      </c>
      <c r="Z514" s="176">
        <f t="shared" si="634"/>
        <v>179</v>
      </c>
      <c r="AA514" s="176">
        <f t="shared" si="634"/>
        <v>179</v>
      </c>
      <c r="AB514" s="176">
        <f t="shared" si="634"/>
        <v>173</v>
      </c>
      <c r="AC514" s="176">
        <f t="shared" si="634"/>
        <v>125</v>
      </c>
      <c r="AD514" s="176">
        <f t="shared" si="634"/>
        <v>123</v>
      </c>
      <c r="AE514" s="176">
        <f t="shared" si="634"/>
        <v>54</v>
      </c>
      <c r="AF514" s="176">
        <f t="shared" si="634"/>
        <v>42</v>
      </c>
      <c r="AG514" s="176">
        <f t="shared" si="634"/>
        <v>14</v>
      </c>
      <c r="AH514" s="176">
        <f t="shared" si="634"/>
        <v>15</v>
      </c>
      <c r="AI514" s="176">
        <f t="shared" si="634"/>
        <v>37</v>
      </c>
      <c r="AJ514" s="176">
        <f t="shared" si="634"/>
        <v>35</v>
      </c>
      <c r="AK514" s="176">
        <f t="shared" si="634"/>
        <v>57</v>
      </c>
      <c r="AL514" s="176" t="str">
        <f t="shared" si="634"/>
        <v/>
      </c>
      <c r="AM514" s="176" t="str">
        <f t="shared" si="634"/>
        <v/>
      </c>
      <c r="AN514" s="176" t="str">
        <f t="shared" si="634"/>
        <v/>
      </c>
      <c r="AO514" s="176" t="str">
        <f t="shared" si="634"/>
        <v/>
      </c>
      <c r="AP514" s="176" t="str">
        <f t="shared" si="634"/>
        <v/>
      </c>
      <c r="AQ514" s="170"/>
      <c r="AR514" s="170"/>
    </row>
    <row r="515" ht="12.75" customHeight="1">
      <c r="A515" s="170"/>
      <c r="B515" s="170"/>
      <c r="C515" s="140" t="str">
        <f t="shared" ref="C515:D515" si="635">C322</f>
        <v>Fulham</v>
      </c>
      <c r="D515" s="140" t="str">
        <f t="shared" si="635"/>
        <v>Liverpool</v>
      </c>
      <c r="E515" s="176">
        <f t="shared" ref="E515:AP515" si="636">IFERROR(RANK(E322,E$196:E$385,0)+COUNTIF(E$196:E322,E322)-1,"")</f>
        <v>135</v>
      </c>
      <c r="F515" s="176">
        <f t="shared" si="636"/>
        <v>185</v>
      </c>
      <c r="G515" s="176">
        <f t="shared" si="636"/>
        <v>180</v>
      </c>
      <c r="H515" s="176">
        <f t="shared" si="636"/>
        <v>186</v>
      </c>
      <c r="I515" s="176">
        <f t="shared" si="636"/>
        <v>178</v>
      </c>
      <c r="J515" s="176">
        <f t="shared" si="636"/>
        <v>151</v>
      </c>
      <c r="K515" s="176">
        <f t="shared" si="636"/>
        <v>129</v>
      </c>
      <c r="L515" s="176">
        <f t="shared" si="636"/>
        <v>83</v>
      </c>
      <c r="M515" s="176">
        <f t="shared" si="636"/>
        <v>67</v>
      </c>
      <c r="N515" s="176">
        <f t="shared" si="636"/>
        <v>23</v>
      </c>
      <c r="O515" s="176">
        <f t="shared" si="636"/>
        <v>15</v>
      </c>
      <c r="P515" s="176">
        <f t="shared" si="636"/>
        <v>1</v>
      </c>
      <c r="Q515" s="176">
        <f t="shared" si="636"/>
        <v>2</v>
      </c>
      <c r="R515" s="176">
        <f t="shared" si="636"/>
        <v>4</v>
      </c>
      <c r="S515" s="176">
        <f t="shared" si="636"/>
        <v>6</v>
      </c>
      <c r="T515" s="176">
        <f t="shared" si="636"/>
        <v>60</v>
      </c>
      <c r="U515" s="176">
        <f t="shared" si="636"/>
        <v>97</v>
      </c>
      <c r="V515" s="176">
        <f t="shared" si="636"/>
        <v>171</v>
      </c>
      <c r="W515" s="176">
        <f t="shared" si="636"/>
        <v>124</v>
      </c>
      <c r="X515" s="176">
        <f t="shared" si="636"/>
        <v>143</v>
      </c>
      <c r="Y515" s="176">
        <f t="shared" si="636"/>
        <v>146</v>
      </c>
      <c r="Z515" s="176">
        <f t="shared" si="636"/>
        <v>110</v>
      </c>
      <c r="AA515" s="176">
        <f t="shared" si="636"/>
        <v>69</v>
      </c>
      <c r="AB515" s="176">
        <f t="shared" si="636"/>
        <v>107</v>
      </c>
      <c r="AC515" s="176">
        <f t="shared" si="636"/>
        <v>170</v>
      </c>
      <c r="AD515" s="176">
        <f t="shared" si="636"/>
        <v>176</v>
      </c>
      <c r="AE515" s="176">
        <f t="shared" si="636"/>
        <v>187</v>
      </c>
      <c r="AF515" s="176">
        <f t="shared" si="636"/>
        <v>186</v>
      </c>
      <c r="AG515" s="176">
        <f t="shared" si="636"/>
        <v>180</v>
      </c>
      <c r="AH515" s="176">
        <f t="shared" si="636"/>
        <v>158</v>
      </c>
      <c r="AI515" s="176">
        <f t="shared" si="636"/>
        <v>102</v>
      </c>
      <c r="AJ515" s="176">
        <f t="shared" si="636"/>
        <v>93</v>
      </c>
      <c r="AK515" s="176">
        <f t="shared" si="636"/>
        <v>50</v>
      </c>
      <c r="AL515" s="176" t="str">
        <f t="shared" si="636"/>
        <v/>
      </c>
      <c r="AM515" s="176" t="str">
        <f t="shared" si="636"/>
        <v/>
      </c>
      <c r="AN515" s="176" t="str">
        <f t="shared" si="636"/>
        <v/>
      </c>
      <c r="AO515" s="176" t="str">
        <f t="shared" si="636"/>
        <v/>
      </c>
      <c r="AP515" s="176" t="str">
        <f t="shared" si="636"/>
        <v/>
      </c>
      <c r="AQ515" s="170"/>
      <c r="AR515" s="170"/>
    </row>
    <row r="516" ht="12.75" customHeight="1">
      <c r="A516" s="170"/>
      <c r="B516" s="170"/>
      <c r="C516" s="140" t="str">
        <f t="shared" ref="C516:D516" si="637">C323</f>
        <v>Fulham</v>
      </c>
      <c r="D516" s="140" t="str">
        <f t="shared" si="637"/>
        <v>Man City</v>
      </c>
      <c r="E516" s="176">
        <f t="shared" ref="E516:AP516" si="638">IFERROR(RANK(E323,E$196:E$385,0)+COUNTIF(E$196:E323,E323)-1,"")</f>
        <v>37</v>
      </c>
      <c r="F516" s="176">
        <f t="shared" si="638"/>
        <v>37</v>
      </c>
      <c r="G516" s="176">
        <f t="shared" si="638"/>
        <v>47</v>
      </c>
      <c r="H516" s="176">
        <f t="shared" si="638"/>
        <v>46</v>
      </c>
      <c r="I516" s="176">
        <f t="shared" si="638"/>
        <v>51</v>
      </c>
      <c r="J516" s="176">
        <f t="shared" si="638"/>
        <v>73</v>
      </c>
      <c r="K516" s="176">
        <f t="shared" si="638"/>
        <v>159</v>
      </c>
      <c r="L516" s="176">
        <f t="shared" si="638"/>
        <v>155</v>
      </c>
      <c r="M516" s="176">
        <f t="shared" si="638"/>
        <v>141</v>
      </c>
      <c r="N516" s="176">
        <f t="shared" si="638"/>
        <v>88</v>
      </c>
      <c r="O516" s="176">
        <f t="shared" si="638"/>
        <v>154</v>
      </c>
      <c r="P516" s="176">
        <f t="shared" si="638"/>
        <v>103</v>
      </c>
      <c r="Q516" s="176">
        <f t="shared" si="638"/>
        <v>47</v>
      </c>
      <c r="R516" s="176">
        <f t="shared" si="638"/>
        <v>70</v>
      </c>
      <c r="S516" s="176">
        <f t="shared" si="638"/>
        <v>59</v>
      </c>
      <c r="T516" s="176">
        <f t="shared" si="638"/>
        <v>128</v>
      </c>
      <c r="U516" s="176">
        <f t="shared" si="638"/>
        <v>54</v>
      </c>
      <c r="V516" s="176">
        <f t="shared" si="638"/>
        <v>147</v>
      </c>
      <c r="W516" s="176">
        <f t="shared" si="638"/>
        <v>156</v>
      </c>
      <c r="X516" s="176">
        <f t="shared" si="638"/>
        <v>132</v>
      </c>
      <c r="Y516" s="176">
        <f t="shared" si="638"/>
        <v>171</v>
      </c>
      <c r="Z516" s="176">
        <f t="shared" si="638"/>
        <v>181</v>
      </c>
      <c r="AA516" s="176">
        <f t="shared" si="638"/>
        <v>115</v>
      </c>
      <c r="AB516" s="176">
        <f t="shared" si="638"/>
        <v>92</v>
      </c>
      <c r="AC516" s="176">
        <f t="shared" si="638"/>
        <v>60</v>
      </c>
      <c r="AD516" s="176">
        <f t="shared" si="638"/>
        <v>74</v>
      </c>
      <c r="AE516" s="176">
        <f t="shared" si="638"/>
        <v>52</v>
      </c>
      <c r="AF516" s="176">
        <f t="shared" si="638"/>
        <v>28</v>
      </c>
      <c r="AG516" s="176">
        <f t="shared" si="638"/>
        <v>60</v>
      </c>
      <c r="AH516" s="176">
        <f t="shared" si="638"/>
        <v>55</v>
      </c>
      <c r="AI516" s="176">
        <f t="shared" si="638"/>
        <v>72</v>
      </c>
      <c r="AJ516" s="176">
        <f t="shared" si="638"/>
        <v>22</v>
      </c>
      <c r="AK516" s="176">
        <f t="shared" si="638"/>
        <v>31</v>
      </c>
      <c r="AL516" s="176" t="str">
        <f t="shared" si="638"/>
        <v/>
      </c>
      <c r="AM516" s="176" t="str">
        <f t="shared" si="638"/>
        <v/>
      </c>
      <c r="AN516" s="176" t="str">
        <f t="shared" si="638"/>
        <v/>
      </c>
      <c r="AO516" s="176" t="str">
        <f t="shared" si="638"/>
        <v/>
      </c>
      <c r="AP516" s="176" t="str">
        <f t="shared" si="638"/>
        <v/>
      </c>
      <c r="AQ516" s="170"/>
      <c r="AR516" s="170"/>
    </row>
    <row r="517" ht="12.75" customHeight="1">
      <c r="A517" s="170"/>
      <c r="B517" s="170"/>
      <c r="C517" s="140" t="str">
        <f t="shared" ref="C517:D517" si="639">C324</f>
        <v>Fulham</v>
      </c>
      <c r="D517" s="140" t="str">
        <f t="shared" si="639"/>
        <v>Man Utd</v>
      </c>
      <c r="E517" s="176">
        <f t="shared" ref="E517:AP517" si="640">IFERROR(RANK(E324,E$196:E$385,0)+COUNTIF(E$196:E324,E324)-1,"")</f>
        <v>120</v>
      </c>
      <c r="F517" s="176">
        <f t="shared" si="640"/>
        <v>160</v>
      </c>
      <c r="G517" s="176">
        <f t="shared" si="640"/>
        <v>145</v>
      </c>
      <c r="H517" s="176">
        <f t="shared" si="640"/>
        <v>134</v>
      </c>
      <c r="I517" s="176">
        <f t="shared" si="640"/>
        <v>66</v>
      </c>
      <c r="J517" s="176">
        <f t="shared" si="640"/>
        <v>64</v>
      </c>
      <c r="K517" s="176">
        <f t="shared" si="640"/>
        <v>172</v>
      </c>
      <c r="L517" s="176">
        <f t="shared" si="640"/>
        <v>156</v>
      </c>
      <c r="M517" s="176">
        <f t="shared" si="640"/>
        <v>160</v>
      </c>
      <c r="N517" s="176">
        <f t="shared" si="640"/>
        <v>113</v>
      </c>
      <c r="O517" s="176">
        <f t="shared" si="640"/>
        <v>97</v>
      </c>
      <c r="P517" s="176">
        <f t="shared" si="640"/>
        <v>41</v>
      </c>
      <c r="Q517" s="176">
        <f t="shared" si="640"/>
        <v>6</v>
      </c>
      <c r="R517" s="176">
        <f t="shared" si="640"/>
        <v>7</v>
      </c>
      <c r="S517" s="176">
        <f t="shared" si="640"/>
        <v>1</v>
      </c>
      <c r="T517" s="176">
        <f t="shared" si="640"/>
        <v>27</v>
      </c>
      <c r="U517" s="176">
        <f t="shared" si="640"/>
        <v>150</v>
      </c>
      <c r="V517" s="176">
        <f t="shared" si="640"/>
        <v>184</v>
      </c>
      <c r="W517" s="176">
        <f t="shared" si="640"/>
        <v>176</v>
      </c>
      <c r="X517" s="176">
        <f t="shared" si="640"/>
        <v>187</v>
      </c>
      <c r="Y517" s="176">
        <f t="shared" si="640"/>
        <v>188</v>
      </c>
      <c r="Z517" s="176">
        <f t="shared" si="640"/>
        <v>187</v>
      </c>
      <c r="AA517" s="176">
        <f t="shared" si="640"/>
        <v>161</v>
      </c>
      <c r="AB517" s="176">
        <f t="shared" si="640"/>
        <v>158</v>
      </c>
      <c r="AC517" s="176">
        <f t="shared" si="640"/>
        <v>173</v>
      </c>
      <c r="AD517" s="176">
        <f t="shared" si="640"/>
        <v>179</v>
      </c>
      <c r="AE517" s="176">
        <f t="shared" si="640"/>
        <v>132</v>
      </c>
      <c r="AF517" s="176">
        <f t="shared" si="640"/>
        <v>133</v>
      </c>
      <c r="AG517" s="176">
        <f t="shared" si="640"/>
        <v>49</v>
      </c>
      <c r="AH517" s="176">
        <f t="shared" si="640"/>
        <v>46</v>
      </c>
      <c r="AI517" s="176">
        <f t="shared" si="640"/>
        <v>13</v>
      </c>
      <c r="AJ517" s="176">
        <f t="shared" si="640"/>
        <v>13</v>
      </c>
      <c r="AK517" s="176">
        <f t="shared" si="640"/>
        <v>40</v>
      </c>
      <c r="AL517" s="176" t="str">
        <f t="shared" si="640"/>
        <v/>
      </c>
      <c r="AM517" s="176" t="str">
        <f t="shared" si="640"/>
        <v/>
      </c>
      <c r="AN517" s="176" t="str">
        <f t="shared" si="640"/>
        <v/>
      </c>
      <c r="AO517" s="176" t="str">
        <f t="shared" si="640"/>
        <v/>
      </c>
      <c r="AP517" s="176" t="str">
        <f t="shared" si="640"/>
        <v/>
      </c>
      <c r="AQ517" s="170"/>
      <c r="AR517" s="170"/>
    </row>
    <row r="518" ht="12.75" customHeight="1">
      <c r="A518" s="170"/>
      <c r="B518" s="170"/>
      <c r="C518" s="140" t="str">
        <f t="shared" ref="C518:D518" si="641">C325</f>
        <v>Fulham</v>
      </c>
      <c r="D518" s="140" t="str">
        <f t="shared" si="641"/>
        <v>Newcastle</v>
      </c>
      <c r="E518" s="176">
        <f t="shared" ref="E518:AP518" si="642">IFERROR(RANK(E325,E$196:E$385,0)+COUNTIF(E$196:E325,E325)-1,"")</f>
        <v>168</v>
      </c>
      <c r="F518" s="176">
        <f t="shared" si="642"/>
        <v>116</v>
      </c>
      <c r="G518" s="176">
        <f t="shared" si="642"/>
        <v>84</v>
      </c>
      <c r="H518" s="176">
        <f t="shared" si="642"/>
        <v>40</v>
      </c>
      <c r="I518" s="176">
        <f t="shared" si="642"/>
        <v>24</v>
      </c>
      <c r="J518" s="176">
        <f t="shared" si="642"/>
        <v>16</v>
      </c>
      <c r="K518" s="176">
        <f t="shared" si="642"/>
        <v>26</v>
      </c>
      <c r="L518" s="176">
        <f t="shared" si="642"/>
        <v>59</v>
      </c>
      <c r="M518" s="176">
        <f t="shared" si="642"/>
        <v>31</v>
      </c>
      <c r="N518" s="176">
        <f t="shared" si="642"/>
        <v>7</v>
      </c>
      <c r="O518" s="176">
        <f t="shared" si="642"/>
        <v>21</v>
      </c>
      <c r="P518" s="176">
        <f t="shared" si="642"/>
        <v>2</v>
      </c>
      <c r="Q518" s="176">
        <f t="shared" si="642"/>
        <v>1</v>
      </c>
      <c r="R518" s="176">
        <f t="shared" si="642"/>
        <v>1</v>
      </c>
      <c r="S518" s="176">
        <f t="shared" si="642"/>
        <v>7</v>
      </c>
      <c r="T518" s="176">
        <f t="shared" si="642"/>
        <v>65</v>
      </c>
      <c r="U518" s="176">
        <f t="shared" si="642"/>
        <v>105</v>
      </c>
      <c r="V518" s="176">
        <f t="shared" si="642"/>
        <v>167</v>
      </c>
      <c r="W518" s="176">
        <f t="shared" si="642"/>
        <v>181</v>
      </c>
      <c r="X518" s="176">
        <f t="shared" si="642"/>
        <v>186</v>
      </c>
      <c r="Y518" s="176">
        <f t="shared" si="642"/>
        <v>187</v>
      </c>
      <c r="Z518" s="176">
        <f t="shared" si="642"/>
        <v>167</v>
      </c>
      <c r="AA518" s="176">
        <f t="shared" si="642"/>
        <v>126</v>
      </c>
      <c r="AB518" s="176">
        <f t="shared" si="642"/>
        <v>154</v>
      </c>
      <c r="AC518" s="176">
        <f t="shared" si="642"/>
        <v>99</v>
      </c>
      <c r="AD518" s="176">
        <f t="shared" si="642"/>
        <v>83</v>
      </c>
      <c r="AE518" s="176">
        <f t="shared" si="642"/>
        <v>113</v>
      </c>
      <c r="AF518" s="176">
        <f t="shared" si="642"/>
        <v>144</v>
      </c>
      <c r="AG518" s="176">
        <f t="shared" si="642"/>
        <v>99</v>
      </c>
      <c r="AH518" s="176">
        <f t="shared" si="642"/>
        <v>69</v>
      </c>
      <c r="AI518" s="176">
        <f t="shared" si="642"/>
        <v>112</v>
      </c>
      <c r="AJ518" s="176">
        <f t="shared" si="642"/>
        <v>120</v>
      </c>
      <c r="AK518" s="176">
        <f t="shared" si="642"/>
        <v>69</v>
      </c>
      <c r="AL518" s="176" t="str">
        <f t="shared" si="642"/>
        <v/>
      </c>
      <c r="AM518" s="176" t="str">
        <f t="shared" si="642"/>
        <v/>
      </c>
      <c r="AN518" s="176" t="str">
        <f t="shared" si="642"/>
        <v/>
      </c>
      <c r="AO518" s="176" t="str">
        <f t="shared" si="642"/>
        <v/>
      </c>
      <c r="AP518" s="176" t="str">
        <f t="shared" si="642"/>
        <v/>
      </c>
      <c r="AQ518" s="170"/>
      <c r="AR518" s="170"/>
    </row>
    <row r="519" ht="12.75" customHeight="1">
      <c r="A519" s="170"/>
      <c r="B519" s="170"/>
      <c r="C519" s="140" t="str">
        <f t="shared" ref="C519:D519" si="643">C326</f>
        <v>Fulham</v>
      </c>
      <c r="D519" s="140" t="str">
        <f t="shared" si="643"/>
        <v>Southampton</v>
      </c>
      <c r="E519" s="176">
        <f t="shared" ref="E519:AP519" si="644">IFERROR(RANK(E326,E$196:E$385,0)+COUNTIF(E$196:E326,E326)-1,"")</f>
        <v>103</v>
      </c>
      <c r="F519" s="176">
        <f t="shared" si="644"/>
        <v>91</v>
      </c>
      <c r="G519" s="176">
        <f t="shared" si="644"/>
        <v>54</v>
      </c>
      <c r="H519" s="176">
        <f t="shared" si="644"/>
        <v>86</v>
      </c>
      <c r="I519" s="176">
        <f t="shared" si="644"/>
        <v>67</v>
      </c>
      <c r="J519" s="176">
        <f t="shared" si="644"/>
        <v>78</v>
      </c>
      <c r="K519" s="176">
        <f t="shared" si="644"/>
        <v>91</v>
      </c>
      <c r="L519" s="176">
        <f t="shared" si="644"/>
        <v>89</v>
      </c>
      <c r="M519" s="176">
        <f t="shared" si="644"/>
        <v>132</v>
      </c>
      <c r="N519" s="176">
        <f t="shared" si="644"/>
        <v>102</v>
      </c>
      <c r="O519" s="176">
        <f t="shared" si="644"/>
        <v>125</v>
      </c>
      <c r="P519" s="176">
        <f t="shared" si="644"/>
        <v>43</v>
      </c>
      <c r="Q519" s="176">
        <f t="shared" si="644"/>
        <v>88</v>
      </c>
      <c r="R519" s="176">
        <f t="shared" si="644"/>
        <v>27</v>
      </c>
      <c r="S519" s="176">
        <f t="shared" si="644"/>
        <v>3</v>
      </c>
      <c r="T519" s="176">
        <f t="shared" si="644"/>
        <v>39</v>
      </c>
      <c r="U519" s="176">
        <f t="shared" si="644"/>
        <v>63</v>
      </c>
      <c r="V519" s="176">
        <f t="shared" si="644"/>
        <v>95</v>
      </c>
      <c r="W519" s="176">
        <f t="shared" si="644"/>
        <v>71</v>
      </c>
      <c r="X519" s="176">
        <f t="shared" si="644"/>
        <v>157</v>
      </c>
      <c r="Y519" s="176">
        <f t="shared" si="644"/>
        <v>165</v>
      </c>
      <c r="Z519" s="176">
        <f t="shared" si="644"/>
        <v>143</v>
      </c>
      <c r="AA519" s="176">
        <f t="shared" si="644"/>
        <v>59</v>
      </c>
      <c r="AB519" s="176">
        <f t="shared" si="644"/>
        <v>138</v>
      </c>
      <c r="AC519" s="176">
        <f t="shared" si="644"/>
        <v>152</v>
      </c>
      <c r="AD519" s="176">
        <f t="shared" si="644"/>
        <v>149</v>
      </c>
      <c r="AE519" s="176">
        <f t="shared" si="644"/>
        <v>148</v>
      </c>
      <c r="AF519" s="176">
        <f t="shared" si="644"/>
        <v>146</v>
      </c>
      <c r="AG519" s="176">
        <f t="shared" si="644"/>
        <v>161</v>
      </c>
      <c r="AH519" s="176">
        <f t="shared" si="644"/>
        <v>124</v>
      </c>
      <c r="AI519" s="176">
        <f t="shared" si="644"/>
        <v>57</v>
      </c>
      <c r="AJ519" s="176">
        <f t="shared" si="644"/>
        <v>75</v>
      </c>
      <c r="AK519" s="176">
        <f t="shared" si="644"/>
        <v>45</v>
      </c>
      <c r="AL519" s="176" t="str">
        <f t="shared" si="644"/>
        <v/>
      </c>
      <c r="AM519" s="176" t="str">
        <f t="shared" si="644"/>
        <v/>
      </c>
      <c r="AN519" s="176" t="str">
        <f t="shared" si="644"/>
        <v/>
      </c>
      <c r="AO519" s="176" t="str">
        <f t="shared" si="644"/>
        <v/>
      </c>
      <c r="AP519" s="176" t="str">
        <f t="shared" si="644"/>
        <v/>
      </c>
      <c r="AQ519" s="170"/>
      <c r="AR519" s="170"/>
    </row>
    <row r="520" ht="12.75" customHeight="1">
      <c r="A520" s="170"/>
      <c r="B520" s="170"/>
      <c r="C520" s="140" t="str">
        <f t="shared" ref="C520:D520" si="645">C327</f>
        <v>Fulham</v>
      </c>
      <c r="D520" s="140" t="str">
        <f t="shared" si="645"/>
        <v>Tottenham</v>
      </c>
      <c r="E520" s="176">
        <f t="shared" ref="E520:AP520" si="646">IFERROR(RANK(E327,E$196:E$385,0)+COUNTIF(E$196:E327,E327)-1,"")</f>
        <v>84</v>
      </c>
      <c r="F520" s="176">
        <f t="shared" si="646"/>
        <v>97</v>
      </c>
      <c r="G520" s="176">
        <f t="shared" si="646"/>
        <v>134</v>
      </c>
      <c r="H520" s="176">
        <f t="shared" si="646"/>
        <v>114</v>
      </c>
      <c r="I520" s="176">
        <f t="shared" si="646"/>
        <v>124</v>
      </c>
      <c r="J520" s="176">
        <f t="shared" si="646"/>
        <v>105</v>
      </c>
      <c r="K520" s="176">
        <f t="shared" si="646"/>
        <v>143</v>
      </c>
      <c r="L520" s="176">
        <f t="shared" si="646"/>
        <v>121</v>
      </c>
      <c r="M520" s="176">
        <f t="shared" si="646"/>
        <v>155</v>
      </c>
      <c r="N520" s="176">
        <f t="shared" si="646"/>
        <v>114</v>
      </c>
      <c r="O520" s="176">
        <f t="shared" si="646"/>
        <v>147</v>
      </c>
      <c r="P520" s="176">
        <f t="shared" si="646"/>
        <v>88</v>
      </c>
      <c r="Q520" s="176">
        <f t="shared" si="646"/>
        <v>119</v>
      </c>
      <c r="R520" s="176">
        <f t="shared" si="646"/>
        <v>114</v>
      </c>
      <c r="S520" s="176">
        <f t="shared" si="646"/>
        <v>42</v>
      </c>
      <c r="T520" s="176">
        <f t="shared" si="646"/>
        <v>118</v>
      </c>
      <c r="U520" s="176">
        <f t="shared" si="646"/>
        <v>140</v>
      </c>
      <c r="V520" s="176">
        <f t="shared" si="646"/>
        <v>185</v>
      </c>
      <c r="W520" s="176">
        <f t="shared" si="646"/>
        <v>165</v>
      </c>
      <c r="X520" s="176">
        <f t="shared" si="646"/>
        <v>159</v>
      </c>
      <c r="Y520" s="176">
        <f t="shared" si="646"/>
        <v>135</v>
      </c>
      <c r="Z520" s="176">
        <f t="shared" si="646"/>
        <v>122</v>
      </c>
      <c r="AA520" s="176">
        <f t="shared" si="646"/>
        <v>86</v>
      </c>
      <c r="AB520" s="176">
        <f t="shared" si="646"/>
        <v>66</v>
      </c>
      <c r="AC520" s="176">
        <f t="shared" si="646"/>
        <v>97</v>
      </c>
      <c r="AD520" s="176">
        <f t="shared" si="646"/>
        <v>109</v>
      </c>
      <c r="AE520" s="176">
        <f t="shared" si="646"/>
        <v>188</v>
      </c>
      <c r="AF520" s="176">
        <f t="shared" si="646"/>
        <v>187</v>
      </c>
      <c r="AG520" s="176">
        <f t="shared" si="646"/>
        <v>170</v>
      </c>
      <c r="AH520" s="176">
        <f t="shared" si="646"/>
        <v>169</v>
      </c>
      <c r="AI520" s="176">
        <f t="shared" si="646"/>
        <v>84</v>
      </c>
      <c r="AJ520" s="176">
        <f t="shared" si="646"/>
        <v>67</v>
      </c>
      <c r="AK520" s="176">
        <f t="shared" si="646"/>
        <v>9</v>
      </c>
      <c r="AL520" s="176" t="str">
        <f t="shared" si="646"/>
        <v/>
      </c>
      <c r="AM520" s="176" t="str">
        <f t="shared" si="646"/>
        <v/>
      </c>
      <c r="AN520" s="176" t="str">
        <f t="shared" si="646"/>
        <v/>
      </c>
      <c r="AO520" s="176" t="str">
        <f t="shared" si="646"/>
        <v/>
      </c>
      <c r="AP520" s="176" t="str">
        <f t="shared" si="646"/>
        <v/>
      </c>
      <c r="AQ520" s="170"/>
      <c r="AR520" s="170"/>
    </row>
    <row r="521" ht="12.75" customHeight="1">
      <c r="A521" s="170"/>
      <c r="B521" s="170"/>
      <c r="C521" s="140" t="str">
        <f t="shared" ref="C521:D521" si="647">C328</f>
        <v>Fulham</v>
      </c>
      <c r="D521" s="140" t="str">
        <f t="shared" si="647"/>
        <v>Watford</v>
      </c>
      <c r="E521" s="176">
        <f t="shared" ref="E521:AP521" si="648">IFERROR(RANK(E328,E$196:E$385,0)+COUNTIF(E$196:E328,E328)-1,"")</f>
        <v>190</v>
      </c>
      <c r="F521" s="176">
        <f t="shared" si="648"/>
        <v>189</v>
      </c>
      <c r="G521" s="176">
        <f t="shared" si="648"/>
        <v>175</v>
      </c>
      <c r="H521" s="176">
        <f t="shared" si="648"/>
        <v>178</v>
      </c>
      <c r="I521" s="176">
        <f t="shared" si="648"/>
        <v>159</v>
      </c>
      <c r="J521" s="176">
        <f t="shared" si="648"/>
        <v>116</v>
      </c>
      <c r="K521" s="176">
        <f t="shared" si="648"/>
        <v>160</v>
      </c>
      <c r="L521" s="176">
        <f t="shared" si="648"/>
        <v>122</v>
      </c>
      <c r="M521" s="176">
        <f t="shared" si="648"/>
        <v>147</v>
      </c>
      <c r="N521" s="176">
        <f t="shared" si="648"/>
        <v>115</v>
      </c>
      <c r="O521" s="176">
        <f t="shared" si="648"/>
        <v>156</v>
      </c>
      <c r="P521" s="176">
        <f t="shared" si="648"/>
        <v>82</v>
      </c>
      <c r="Q521" s="176">
        <f t="shared" si="648"/>
        <v>82</v>
      </c>
      <c r="R521" s="176">
        <f t="shared" si="648"/>
        <v>99</v>
      </c>
      <c r="S521" s="176">
        <f t="shared" si="648"/>
        <v>43</v>
      </c>
      <c r="T521" s="176">
        <f t="shared" si="648"/>
        <v>76</v>
      </c>
      <c r="U521" s="176">
        <f t="shared" si="648"/>
        <v>55</v>
      </c>
      <c r="V521" s="176">
        <f t="shared" si="648"/>
        <v>164</v>
      </c>
      <c r="W521" s="176">
        <f t="shared" si="648"/>
        <v>161</v>
      </c>
      <c r="X521" s="176">
        <f t="shared" si="648"/>
        <v>154</v>
      </c>
      <c r="Y521" s="176">
        <f t="shared" si="648"/>
        <v>136</v>
      </c>
      <c r="Z521" s="176">
        <f t="shared" si="648"/>
        <v>153</v>
      </c>
      <c r="AA521" s="176">
        <f t="shared" si="648"/>
        <v>164</v>
      </c>
      <c r="AB521" s="176">
        <f t="shared" si="648"/>
        <v>76</v>
      </c>
      <c r="AC521" s="176">
        <f t="shared" si="648"/>
        <v>106</v>
      </c>
      <c r="AD521" s="176">
        <f t="shared" si="648"/>
        <v>94</v>
      </c>
      <c r="AE521" s="176">
        <f t="shared" si="648"/>
        <v>183</v>
      </c>
      <c r="AF521" s="176">
        <f t="shared" si="648"/>
        <v>157</v>
      </c>
      <c r="AG521" s="176">
        <f t="shared" si="648"/>
        <v>115</v>
      </c>
      <c r="AH521" s="176">
        <f t="shared" si="648"/>
        <v>147</v>
      </c>
      <c r="AI521" s="176">
        <f t="shared" si="648"/>
        <v>121</v>
      </c>
      <c r="AJ521" s="176">
        <f t="shared" si="648"/>
        <v>122</v>
      </c>
      <c r="AK521" s="176">
        <f t="shared" si="648"/>
        <v>10</v>
      </c>
      <c r="AL521" s="176" t="str">
        <f t="shared" si="648"/>
        <v/>
      </c>
      <c r="AM521" s="176" t="str">
        <f t="shared" si="648"/>
        <v/>
      </c>
      <c r="AN521" s="176" t="str">
        <f t="shared" si="648"/>
        <v/>
      </c>
      <c r="AO521" s="176" t="str">
        <f t="shared" si="648"/>
        <v/>
      </c>
      <c r="AP521" s="176" t="str">
        <f t="shared" si="648"/>
        <v/>
      </c>
      <c r="AQ521" s="170"/>
      <c r="AR521" s="170"/>
    </row>
    <row r="522" ht="12.75" customHeight="1">
      <c r="A522" s="170"/>
      <c r="B522" s="170"/>
      <c r="C522" s="140" t="str">
        <f t="shared" ref="C522:D522" si="649">C329</f>
        <v>Fulham</v>
      </c>
      <c r="D522" s="140" t="str">
        <f t="shared" si="649"/>
        <v>West Ham</v>
      </c>
      <c r="E522" s="176">
        <f t="shared" ref="E522:AP522" si="650">IFERROR(RANK(E329,E$196:E$385,0)+COUNTIF(E$196:E329,E329)-1,"")</f>
        <v>171</v>
      </c>
      <c r="F522" s="176">
        <f t="shared" si="650"/>
        <v>170</v>
      </c>
      <c r="G522" s="176">
        <f t="shared" si="650"/>
        <v>177</v>
      </c>
      <c r="H522" s="176">
        <f t="shared" si="650"/>
        <v>176</v>
      </c>
      <c r="I522" s="176">
        <f t="shared" si="650"/>
        <v>164</v>
      </c>
      <c r="J522" s="176">
        <f t="shared" si="650"/>
        <v>152</v>
      </c>
      <c r="K522" s="176">
        <f t="shared" si="650"/>
        <v>181</v>
      </c>
      <c r="L522" s="176">
        <f t="shared" si="650"/>
        <v>149</v>
      </c>
      <c r="M522" s="176">
        <f t="shared" si="650"/>
        <v>181</v>
      </c>
      <c r="N522" s="176">
        <f t="shared" si="650"/>
        <v>146</v>
      </c>
      <c r="O522" s="176">
        <f t="shared" si="650"/>
        <v>157</v>
      </c>
      <c r="P522" s="176">
        <f t="shared" si="650"/>
        <v>83</v>
      </c>
      <c r="Q522" s="176">
        <f t="shared" si="650"/>
        <v>30</v>
      </c>
      <c r="R522" s="176">
        <f t="shared" si="650"/>
        <v>49</v>
      </c>
      <c r="S522" s="176">
        <f t="shared" si="650"/>
        <v>5</v>
      </c>
      <c r="T522" s="176">
        <f t="shared" si="650"/>
        <v>22</v>
      </c>
      <c r="U522" s="176">
        <f t="shared" si="650"/>
        <v>18</v>
      </c>
      <c r="V522" s="176">
        <f t="shared" si="650"/>
        <v>60</v>
      </c>
      <c r="W522" s="176">
        <f t="shared" si="650"/>
        <v>86</v>
      </c>
      <c r="X522" s="176">
        <f t="shared" si="650"/>
        <v>81</v>
      </c>
      <c r="Y522" s="176">
        <f t="shared" si="650"/>
        <v>123</v>
      </c>
      <c r="Z522" s="176">
        <f t="shared" si="650"/>
        <v>71</v>
      </c>
      <c r="AA522" s="176">
        <f t="shared" si="650"/>
        <v>100</v>
      </c>
      <c r="AB522" s="176">
        <f t="shared" si="650"/>
        <v>101</v>
      </c>
      <c r="AC522" s="176">
        <f t="shared" si="650"/>
        <v>115</v>
      </c>
      <c r="AD522" s="176">
        <f t="shared" si="650"/>
        <v>88</v>
      </c>
      <c r="AE522" s="176">
        <f t="shared" si="650"/>
        <v>45</v>
      </c>
      <c r="AF522" s="176">
        <f t="shared" si="650"/>
        <v>82</v>
      </c>
      <c r="AG522" s="176">
        <f t="shared" si="650"/>
        <v>28</v>
      </c>
      <c r="AH522" s="176">
        <f t="shared" si="650"/>
        <v>5</v>
      </c>
      <c r="AI522" s="176">
        <f t="shared" si="650"/>
        <v>2</v>
      </c>
      <c r="AJ522" s="176">
        <f t="shared" si="650"/>
        <v>3</v>
      </c>
      <c r="AK522" s="176">
        <f t="shared" si="650"/>
        <v>24</v>
      </c>
      <c r="AL522" s="176" t="str">
        <f t="shared" si="650"/>
        <v/>
      </c>
      <c r="AM522" s="176" t="str">
        <f t="shared" si="650"/>
        <v/>
      </c>
      <c r="AN522" s="176" t="str">
        <f t="shared" si="650"/>
        <v/>
      </c>
      <c r="AO522" s="176" t="str">
        <f t="shared" si="650"/>
        <v/>
      </c>
      <c r="AP522" s="176" t="str">
        <f t="shared" si="650"/>
        <v/>
      </c>
      <c r="AQ522" s="170"/>
      <c r="AR522" s="170"/>
    </row>
    <row r="523" ht="12.75" customHeight="1">
      <c r="A523" s="170"/>
      <c r="B523" s="170"/>
      <c r="C523" s="140" t="str">
        <f t="shared" ref="C523:D523" si="651">C330</f>
        <v>Fulham</v>
      </c>
      <c r="D523" s="140" t="str">
        <f t="shared" si="651"/>
        <v>Wolves</v>
      </c>
      <c r="E523" s="176">
        <f t="shared" ref="E523:AP523" si="652">IFERROR(RANK(E330,E$196:E$385,0)+COUNTIF(E$196:E330,E330)-1,"")</f>
        <v>175</v>
      </c>
      <c r="F523" s="176">
        <f t="shared" si="652"/>
        <v>179</v>
      </c>
      <c r="G523" s="176">
        <f t="shared" si="652"/>
        <v>161</v>
      </c>
      <c r="H523" s="176">
        <f t="shared" si="652"/>
        <v>105</v>
      </c>
      <c r="I523" s="176">
        <f t="shared" si="652"/>
        <v>78</v>
      </c>
      <c r="J523" s="176">
        <f t="shared" si="652"/>
        <v>56</v>
      </c>
      <c r="K523" s="176">
        <f t="shared" si="652"/>
        <v>138</v>
      </c>
      <c r="L523" s="176">
        <f t="shared" si="652"/>
        <v>123</v>
      </c>
      <c r="M523" s="176">
        <f t="shared" si="652"/>
        <v>137</v>
      </c>
      <c r="N523" s="176">
        <f t="shared" si="652"/>
        <v>121</v>
      </c>
      <c r="O523" s="176">
        <f t="shared" si="652"/>
        <v>172</v>
      </c>
      <c r="P523" s="176">
        <f t="shared" si="652"/>
        <v>111</v>
      </c>
      <c r="Q523" s="176">
        <f t="shared" si="652"/>
        <v>61</v>
      </c>
      <c r="R523" s="176">
        <f t="shared" si="652"/>
        <v>100</v>
      </c>
      <c r="S523" s="176">
        <f t="shared" si="652"/>
        <v>54</v>
      </c>
      <c r="T523" s="176">
        <f t="shared" si="652"/>
        <v>116</v>
      </c>
      <c r="U523" s="176">
        <f t="shared" si="652"/>
        <v>118</v>
      </c>
      <c r="V523" s="176">
        <f t="shared" si="652"/>
        <v>129</v>
      </c>
      <c r="W523" s="176">
        <f t="shared" si="652"/>
        <v>56</v>
      </c>
      <c r="X523" s="176">
        <f t="shared" si="652"/>
        <v>52</v>
      </c>
      <c r="Y523" s="176">
        <f t="shared" si="652"/>
        <v>85</v>
      </c>
      <c r="Z523" s="176">
        <f t="shared" si="652"/>
        <v>59</v>
      </c>
      <c r="AA523" s="176">
        <f t="shared" si="652"/>
        <v>29</v>
      </c>
      <c r="AB523" s="176">
        <f t="shared" si="652"/>
        <v>60</v>
      </c>
      <c r="AC523" s="176">
        <f t="shared" si="652"/>
        <v>151</v>
      </c>
      <c r="AD523" s="176">
        <f t="shared" si="652"/>
        <v>145</v>
      </c>
      <c r="AE523" s="176">
        <f t="shared" si="652"/>
        <v>181</v>
      </c>
      <c r="AF523" s="176">
        <f t="shared" si="652"/>
        <v>184</v>
      </c>
      <c r="AG523" s="176">
        <f t="shared" si="652"/>
        <v>164</v>
      </c>
      <c r="AH523" s="176">
        <f t="shared" si="652"/>
        <v>159</v>
      </c>
      <c r="AI523" s="176">
        <f t="shared" si="652"/>
        <v>123</v>
      </c>
      <c r="AJ523" s="176">
        <f t="shared" si="652"/>
        <v>62</v>
      </c>
      <c r="AK523" s="176">
        <f t="shared" si="652"/>
        <v>26</v>
      </c>
      <c r="AL523" s="176" t="str">
        <f t="shared" si="652"/>
        <v/>
      </c>
      <c r="AM523" s="176" t="str">
        <f t="shared" si="652"/>
        <v/>
      </c>
      <c r="AN523" s="176" t="str">
        <f t="shared" si="652"/>
        <v/>
      </c>
      <c r="AO523" s="176" t="str">
        <f t="shared" si="652"/>
        <v/>
      </c>
      <c r="AP523" s="176" t="str">
        <f t="shared" si="652"/>
        <v/>
      </c>
      <c r="AQ523" s="170"/>
      <c r="AR523" s="170"/>
    </row>
    <row r="524" ht="12.75" customHeight="1">
      <c r="A524" s="170"/>
      <c r="B524" s="170"/>
      <c r="C524" s="140" t="str">
        <f t="shared" ref="C524:D524" si="653">C331</f>
        <v>Huddersfield</v>
      </c>
      <c r="D524" s="140" t="str">
        <f t="shared" si="653"/>
        <v>Leicester</v>
      </c>
      <c r="E524" s="176">
        <f t="shared" ref="E524:AP524" si="654">IFERROR(RANK(E331,E$196:E$385,0)+COUNTIF(E$196:E331,E331)-1,"")</f>
        <v>143</v>
      </c>
      <c r="F524" s="176">
        <f t="shared" si="654"/>
        <v>141</v>
      </c>
      <c r="G524" s="176">
        <f t="shared" si="654"/>
        <v>105</v>
      </c>
      <c r="H524" s="176">
        <f t="shared" si="654"/>
        <v>106</v>
      </c>
      <c r="I524" s="176">
        <f t="shared" si="654"/>
        <v>39</v>
      </c>
      <c r="J524" s="176">
        <f t="shared" si="654"/>
        <v>13</v>
      </c>
      <c r="K524" s="176">
        <f t="shared" si="654"/>
        <v>3</v>
      </c>
      <c r="L524" s="176">
        <f t="shared" si="654"/>
        <v>2</v>
      </c>
      <c r="M524" s="176">
        <f t="shared" si="654"/>
        <v>1</v>
      </c>
      <c r="N524" s="176">
        <f t="shared" si="654"/>
        <v>1</v>
      </c>
      <c r="O524" s="176">
        <f t="shared" si="654"/>
        <v>39</v>
      </c>
      <c r="P524" s="176">
        <f t="shared" si="654"/>
        <v>62</v>
      </c>
      <c r="Q524" s="176">
        <f t="shared" si="654"/>
        <v>141</v>
      </c>
      <c r="R524" s="176">
        <f t="shared" si="654"/>
        <v>187</v>
      </c>
      <c r="S524" s="176">
        <f t="shared" si="654"/>
        <v>190</v>
      </c>
      <c r="T524" s="176">
        <f t="shared" si="654"/>
        <v>190</v>
      </c>
      <c r="U524" s="176">
        <f t="shared" si="654"/>
        <v>188</v>
      </c>
      <c r="V524" s="176">
        <f t="shared" si="654"/>
        <v>188</v>
      </c>
      <c r="W524" s="176">
        <f t="shared" si="654"/>
        <v>180</v>
      </c>
      <c r="X524" s="176">
        <f t="shared" si="654"/>
        <v>165</v>
      </c>
      <c r="Y524" s="176">
        <f t="shared" si="654"/>
        <v>157</v>
      </c>
      <c r="Z524" s="176">
        <f t="shared" si="654"/>
        <v>127</v>
      </c>
      <c r="AA524" s="176">
        <f t="shared" si="654"/>
        <v>135</v>
      </c>
      <c r="AB524" s="176">
        <f t="shared" si="654"/>
        <v>122</v>
      </c>
      <c r="AC524" s="176">
        <f t="shared" si="654"/>
        <v>103</v>
      </c>
      <c r="AD524" s="176">
        <f t="shared" si="654"/>
        <v>68</v>
      </c>
      <c r="AE524" s="176">
        <f t="shared" si="654"/>
        <v>63</v>
      </c>
      <c r="AF524" s="176">
        <f t="shared" si="654"/>
        <v>21</v>
      </c>
      <c r="AG524" s="176">
        <f t="shared" si="654"/>
        <v>18</v>
      </c>
      <c r="AH524" s="176">
        <f t="shared" si="654"/>
        <v>12</v>
      </c>
      <c r="AI524" s="176">
        <f t="shared" si="654"/>
        <v>27</v>
      </c>
      <c r="AJ524" s="176">
        <f t="shared" si="654"/>
        <v>68</v>
      </c>
      <c r="AK524" s="176">
        <f t="shared" si="654"/>
        <v>109</v>
      </c>
      <c r="AL524" s="176" t="str">
        <f t="shared" si="654"/>
        <v/>
      </c>
      <c r="AM524" s="176" t="str">
        <f t="shared" si="654"/>
        <v/>
      </c>
      <c r="AN524" s="176" t="str">
        <f t="shared" si="654"/>
        <v/>
      </c>
      <c r="AO524" s="176" t="str">
        <f t="shared" si="654"/>
        <v/>
      </c>
      <c r="AP524" s="176" t="str">
        <f t="shared" si="654"/>
        <v/>
      </c>
      <c r="AQ524" s="170"/>
      <c r="AR524" s="170"/>
    </row>
    <row r="525" ht="12.75" customHeight="1">
      <c r="A525" s="170"/>
      <c r="B525" s="170"/>
      <c r="C525" s="140" t="str">
        <f t="shared" ref="C525:D525" si="655">C332</f>
        <v>Huddersfield</v>
      </c>
      <c r="D525" s="140" t="str">
        <f t="shared" si="655"/>
        <v>Liverpool</v>
      </c>
      <c r="E525" s="176">
        <f t="shared" ref="E525:AP525" si="656">IFERROR(RANK(E332,E$196:E$385,0)+COUNTIF(E$196:E332,E332)-1,"")</f>
        <v>91</v>
      </c>
      <c r="F525" s="176">
        <f t="shared" si="656"/>
        <v>174</v>
      </c>
      <c r="G525" s="176">
        <f t="shared" si="656"/>
        <v>189</v>
      </c>
      <c r="H525" s="176">
        <f t="shared" si="656"/>
        <v>190</v>
      </c>
      <c r="I525" s="176">
        <f t="shared" si="656"/>
        <v>185</v>
      </c>
      <c r="J525" s="176">
        <f t="shared" si="656"/>
        <v>163</v>
      </c>
      <c r="K525" s="176">
        <f t="shared" si="656"/>
        <v>103</v>
      </c>
      <c r="L525" s="176">
        <f t="shared" si="656"/>
        <v>52</v>
      </c>
      <c r="M525" s="176">
        <f t="shared" si="656"/>
        <v>7</v>
      </c>
      <c r="N525" s="176">
        <f t="shared" si="656"/>
        <v>5</v>
      </c>
      <c r="O525" s="176">
        <f t="shared" si="656"/>
        <v>1</v>
      </c>
      <c r="P525" s="176">
        <f t="shared" si="656"/>
        <v>5</v>
      </c>
      <c r="Q525" s="176">
        <f t="shared" si="656"/>
        <v>34</v>
      </c>
      <c r="R525" s="176">
        <f t="shared" si="656"/>
        <v>47</v>
      </c>
      <c r="S525" s="176">
        <f t="shared" si="656"/>
        <v>74</v>
      </c>
      <c r="T525" s="176">
        <f t="shared" si="656"/>
        <v>136</v>
      </c>
      <c r="U525" s="176">
        <f t="shared" si="656"/>
        <v>162</v>
      </c>
      <c r="V525" s="176">
        <f t="shared" si="656"/>
        <v>160</v>
      </c>
      <c r="W525" s="176">
        <f t="shared" si="656"/>
        <v>125</v>
      </c>
      <c r="X525" s="176">
        <f t="shared" si="656"/>
        <v>147</v>
      </c>
      <c r="Y525" s="176">
        <f t="shared" si="656"/>
        <v>142</v>
      </c>
      <c r="Z525" s="176">
        <f t="shared" si="656"/>
        <v>164</v>
      </c>
      <c r="AA525" s="176">
        <f t="shared" si="656"/>
        <v>124</v>
      </c>
      <c r="AB525" s="176">
        <f t="shared" si="656"/>
        <v>143</v>
      </c>
      <c r="AC525" s="176">
        <f t="shared" si="656"/>
        <v>162</v>
      </c>
      <c r="AD525" s="176">
        <f t="shared" si="656"/>
        <v>172</v>
      </c>
      <c r="AE525" s="176">
        <f t="shared" si="656"/>
        <v>165</v>
      </c>
      <c r="AF525" s="176">
        <f t="shared" si="656"/>
        <v>86</v>
      </c>
      <c r="AG525" s="176">
        <f t="shared" si="656"/>
        <v>150</v>
      </c>
      <c r="AH525" s="176">
        <f t="shared" si="656"/>
        <v>104</v>
      </c>
      <c r="AI525" s="176">
        <f t="shared" si="656"/>
        <v>88</v>
      </c>
      <c r="AJ525" s="176">
        <f t="shared" si="656"/>
        <v>140</v>
      </c>
      <c r="AK525" s="176">
        <f t="shared" si="656"/>
        <v>134</v>
      </c>
      <c r="AL525" s="176" t="str">
        <f t="shared" si="656"/>
        <v/>
      </c>
      <c r="AM525" s="176" t="str">
        <f t="shared" si="656"/>
        <v/>
      </c>
      <c r="AN525" s="176" t="str">
        <f t="shared" si="656"/>
        <v/>
      </c>
      <c r="AO525" s="176" t="str">
        <f t="shared" si="656"/>
        <v/>
      </c>
      <c r="AP525" s="176" t="str">
        <f t="shared" si="656"/>
        <v/>
      </c>
      <c r="AQ525" s="170"/>
      <c r="AR525" s="170"/>
    </row>
    <row r="526" ht="12.75" customHeight="1">
      <c r="A526" s="170"/>
      <c r="B526" s="170"/>
      <c r="C526" s="140" t="str">
        <f t="shared" ref="C526:D526" si="657">C333</f>
        <v>Huddersfield</v>
      </c>
      <c r="D526" s="140" t="str">
        <f t="shared" si="657"/>
        <v>Man City</v>
      </c>
      <c r="E526" s="176">
        <f t="shared" ref="E526:AP526" si="658">IFERROR(RANK(E333,E$196:E$385,0)+COUNTIF(E$196:E333,E333)-1,"")</f>
        <v>100</v>
      </c>
      <c r="F526" s="176">
        <f t="shared" si="658"/>
        <v>59</v>
      </c>
      <c r="G526" s="176">
        <f t="shared" si="658"/>
        <v>142</v>
      </c>
      <c r="H526" s="176">
        <f t="shared" si="658"/>
        <v>154</v>
      </c>
      <c r="I526" s="176">
        <f t="shared" si="658"/>
        <v>155</v>
      </c>
      <c r="J526" s="176">
        <f t="shared" si="658"/>
        <v>149</v>
      </c>
      <c r="K526" s="176">
        <f t="shared" si="658"/>
        <v>61</v>
      </c>
      <c r="L526" s="176">
        <f t="shared" si="658"/>
        <v>68</v>
      </c>
      <c r="M526" s="176">
        <f t="shared" si="658"/>
        <v>23</v>
      </c>
      <c r="N526" s="176">
        <f t="shared" si="658"/>
        <v>14</v>
      </c>
      <c r="O526" s="176">
        <f t="shared" si="658"/>
        <v>42</v>
      </c>
      <c r="P526" s="176">
        <f t="shared" si="658"/>
        <v>37</v>
      </c>
      <c r="Q526" s="176">
        <f t="shared" si="658"/>
        <v>105</v>
      </c>
      <c r="R526" s="176">
        <f t="shared" si="658"/>
        <v>139</v>
      </c>
      <c r="S526" s="176">
        <f t="shared" si="658"/>
        <v>159</v>
      </c>
      <c r="T526" s="176">
        <f t="shared" si="658"/>
        <v>181</v>
      </c>
      <c r="U526" s="176">
        <f t="shared" si="658"/>
        <v>154</v>
      </c>
      <c r="V526" s="176">
        <f t="shared" si="658"/>
        <v>181</v>
      </c>
      <c r="W526" s="176">
        <f t="shared" si="658"/>
        <v>170</v>
      </c>
      <c r="X526" s="176">
        <f t="shared" si="658"/>
        <v>130</v>
      </c>
      <c r="Y526" s="176">
        <f t="shared" si="658"/>
        <v>106</v>
      </c>
      <c r="Z526" s="176">
        <f t="shared" si="658"/>
        <v>123</v>
      </c>
      <c r="AA526" s="176">
        <f t="shared" si="658"/>
        <v>53</v>
      </c>
      <c r="AB526" s="176">
        <f t="shared" si="658"/>
        <v>23</v>
      </c>
      <c r="AC526" s="176">
        <f t="shared" si="658"/>
        <v>42</v>
      </c>
      <c r="AD526" s="176">
        <f t="shared" si="658"/>
        <v>58</v>
      </c>
      <c r="AE526" s="176">
        <f t="shared" si="658"/>
        <v>68</v>
      </c>
      <c r="AF526" s="176">
        <f t="shared" si="658"/>
        <v>12</v>
      </c>
      <c r="AG526" s="176">
        <f t="shared" si="658"/>
        <v>87</v>
      </c>
      <c r="AH526" s="176">
        <f t="shared" si="658"/>
        <v>60</v>
      </c>
      <c r="AI526" s="176">
        <f t="shared" si="658"/>
        <v>163</v>
      </c>
      <c r="AJ526" s="176">
        <f t="shared" si="658"/>
        <v>82</v>
      </c>
      <c r="AK526" s="176">
        <f t="shared" si="658"/>
        <v>96</v>
      </c>
      <c r="AL526" s="176" t="str">
        <f t="shared" si="658"/>
        <v/>
      </c>
      <c r="AM526" s="176" t="str">
        <f t="shared" si="658"/>
        <v/>
      </c>
      <c r="AN526" s="176" t="str">
        <f t="shared" si="658"/>
        <v/>
      </c>
      <c r="AO526" s="176" t="str">
        <f t="shared" si="658"/>
        <v/>
      </c>
      <c r="AP526" s="176" t="str">
        <f t="shared" si="658"/>
        <v/>
      </c>
      <c r="AQ526" s="170"/>
      <c r="AR526" s="170"/>
    </row>
    <row r="527" ht="12.75" customHeight="1">
      <c r="A527" s="170"/>
      <c r="B527" s="170"/>
      <c r="C527" s="140" t="str">
        <f t="shared" ref="C527:D527" si="659">C334</f>
        <v>Huddersfield</v>
      </c>
      <c r="D527" s="140" t="str">
        <f t="shared" si="659"/>
        <v>Man Utd</v>
      </c>
      <c r="E527" s="176">
        <f t="shared" ref="E527:AP527" si="660">IFERROR(RANK(E334,E$196:E$385,0)+COUNTIF(E$196:E334,E334)-1,"")</f>
        <v>129</v>
      </c>
      <c r="F527" s="176">
        <f t="shared" si="660"/>
        <v>161</v>
      </c>
      <c r="G527" s="176">
        <f t="shared" si="660"/>
        <v>152</v>
      </c>
      <c r="H527" s="176">
        <f t="shared" si="660"/>
        <v>164</v>
      </c>
      <c r="I527" s="176">
        <f t="shared" si="660"/>
        <v>90</v>
      </c>
      <c r="J527" s="176">
        <f t="shared" si="660"/>
        <v>50</v>
      </c>
      <c r="K527" s="176">
        <f t="shared" si="660"/>
        <v>10</v>
      </c>
      <c r="L527" s="176">
        <f t="shared" si="660"/>
        <v>9</v>
      </c>
      <c r="M527" s="176">
        <f t="shared" si="660"/>
        <v>15</v>
      </c>
      <c r="N527" s="176">
        <f t="shared" si="660"/>
        <v>9</v>
      </c>
      <c r="O527" s="176">
        <f t="shared" si="660"/>
        <v>2</v>
      </c>
      <c r="P527" s="176">
        <f t="shared" si="660"/>
        <v>7</v>
      </c>
      <c r="Q527" s="176">
        <f t="shared" si="660"/>
        <v>43</v>
      </c>
      <c r="R527" s="176">
        <f t="shared" si="660"/>
        <v>28</v>
      </c>
      <c r="S527" s="176">
        <f t="shared" si="660"/>
        <v>27</v>
      </c>
      <c r="T527" s="176">
        <f t="shared" si="660"/>
        <v>56</v>
      </c>
      <c r="U527" s="176">
        <f t="shared" si="660"/>
        <v>146</v>
      </c>
      <c r="V527" s="176">
        <f t="shared" si="660"/>
        <v>138</v>
      </c>
      <c r="W527" s="176">
        <f t="shared" si="660"/>
        <v>111</v>
      </c>
      <c r="X527" s="176">
        <f t="shared" si="660"/>
        <v>166</v>
      </c>
      <c r="Y527" s="176">
        <f t="shared" si="660"/>
        <v>161</v>
      </c>
      <c r="Z527" s="176">
        <f t="shared" si="660"/>
        <v>133</v>
      </c>
      <c r="AA527" s="176">
        <f t="shared" si="660"/>
        <v>123</v>
      </c>
      <c r="AB527" s="176">
        <f t="shared" si="660"/>
        <v>123</v>
      </c>
      <c r="AC527" s="176">
        <f t="shared" si="660"/>
        <v>133</v>
      </c>
      <c r="AD527" s="176">
        <f t="shared" si="660"/>
        <v>116</v>
      </c>
      <c r="AE527" s="176">
        <f t="shared" si="660"/>
        <v>97</v>
      </c>
      <c r="AF527" s="176">
        <f t="shared" si="660"/>
        <v>54</v>
      </c>
      <c r="AG527" s="176">
        <f t="shared" si="660"/>
        <v>6</v>
      </c>
      <c r="AH527" s="176">
        <f t="shared" si="660"/>
        <v>1</v>
      </c>
      <c r="AI527" s="176">
        <f t="shared" si="660"/>
        <v>10</v>
      </c>
      <c r="AJ527" s="176">
        <f t="shared" si="660"/>
        <v>16</v>
      </c>
      <c r="AK527" s="176">
        <f t="shared" si="660"/>
        <v>44</v>
      </c>
      <c r="AL527" s="176" t="str">
        <f t="shared" si="660"/>
        <v/>
      </c>
      <c r="AM527" s="176" t="str">
        <f t="shared" si="660"/>
        <v/>
      </c>
      <c r="AN527" s="176" t="str">
        <f t="shared" si="660"/>
        <v/>
      </c>
      <c r="AO527" s="176" t="str">
        <f t="shared" si="660"/>
        <v/>
      </c>
      <c r="AP527" s="176" t="str">
        <f t="shared" si="660"/>
        <v/>
      </c>
      <c r="AQ527" s="170"/>
      <c r="AR527" s="170"/>
    </row>
    <row r="528" ht="12.75" customHeight="1">
      <c r="A528" s="170"/>
      <c r="B528" s="170"/>
      <c r="C528" s="140" t="str">
        <f t="shared" ref="C528:D528" si="661">C335</f>
        <v>Huddersfield</v>
      </c>
      <c r="D528" s="140" t="str">
        <f t="shared" si="661"/>
        <v>Newcastle</v>
      </c>
      <c r="E528" s="176">
        <f t="shared" ref="E528:AP528" si="662">IFERROR(RANK(E335,E$196:E$385,0)+COUNTIF(E$196:E335,E335)-1,"")</f>
        <v>187</v>
      </c>
      <c r="F528" s="176">
        <f t="shared" si="662"/>
        <v>118</v>
      </c>
      <c r="G528" s="176">
        <f t="shared" si="662"/>
        <v>158</v>
      </c>
      <c r="H528" s="176">
        <f t="shared" si="662"/>
        <v>166</v>
      </c>
      <c r="I528" s="176">
        <f t="shared" si="662"/>
        <v>129</v>
      </c>
      <c r="J528" s="176">
        <f t="shared" si="662"/>
        <v>70</v>
      </c>
      <c r="K528" s="176">
        <f t="shared" si="662"/>
        <v>20</v>
      </c>
      <c r="L528" s="176">
        <f t="shared" si="662"/>
        <v>63</v>
      </c>
      <c r="M528" s="176">
        <f t="shared" si="662"/>
        <v>3</v>
      </c>
      <c r="N528" s="176">
        <f t="shared" si="662"/>
        <v>2</v>
      </c>
      <c r="O528" s="176">
        <f t="shared" si="662"/>
        <v>6</v>
      </c>
      <c r="P528" s="176">
        <f t="shared" si="662"/>
        <v>14</v>
      </c>
      <c r="Q528" s="176">
        <f t="shared" si="662"/>
        <v>23</v>
      </c>
      <c r="R528" s="176">
        <f t="shared" si="662"/>
        <v>132</v>
      </c>
      <c r="S528" s="176">
        <f t="shared" si="662"/>
        <v>181</v>
      </c>
      <c r="T528" s="176">
        <f t="shared" si="662"/>
        <v>188</v>
      </c>
      <c r="U528" s="176">
        <f t="shared" si="662"/>
        <v>187</v>
      </c>
      <c r="V528" s="176">
        <f t="shared" si="662"/>
        <v>187</v>
      </c>
      <c r="W528" s="176">
        <f t="shared" si="662"/>
        <v>187</v>
      </c>
      <c r="X528" s="176">
        <f t="shared" si="662"/>
        <v>180</v>
      </c>
      <c r="Y528" s="176">
        <f t="shared" si="662"/>
        <v>178</v>
      </c>
      <c r="Z528" s="176">
        <f t="shared" si="662"/>
        <v>135</v>
      </c>
      <c r="AA528" s="176">
        <f t="shared" si="662"/>
        <v>125</v>
      </c>
      <c r="AB528" s="176">
        <f t="shared" si="662"/>
        <v>148</v>
      </c>
      <c r="AC528" s="176">
        <f t="shared" si="662"/>
        <v>134</v>
      </c>
      <c r="AD528" s="176">
        <f t="shared" si="662"/>
        <v>64</v>
      </c>
      <c r="AE528" s="176">
        <f t="shared" si="662"/>
        <v>73</v>
      </c>
      <c r="AF528" s="176">
        <f t="shared" si="662"/>
        <v>61</v>
      </c>
      <c r="AG528" s="176">
        <f t="shared" si="662"/>
        <v>100</v>
      </c>
      <c r="AH528" s="176">
        <f t="shared" si="662"/>
        <v>47</v>
      </c>
      <c r="AI528" s="176">
        <f t="shared" si="662"/>
        <v>130</v>
      </c>
      <c r="AJ528" s="176">
        <f t="shared" si="662"/>
        <v>133</v>
      </c>
      <c r="AK528" s="176">
        <f t="shared" si="662"/>
        <v>133</v>
      </c>
      <c r="AL528" s="176" t="str">
        <f t="shared" si="662"/>
        <v/>
      </c>
      <c r="AM528" s="176" t="str">
        <f t="shared" si="662"/>
        <v/>
      </c>
      <c r="AN528" s="176" t="str">
        <f t="shared" si="662"/>
        <v/>
      </c>
      <c r="AO528" s="176" t="str">
        <f t="shared" si="662"/>
        <v/>
      </c>
      <c r="AP528" s="176" t="str">
        <f t="shared" si="662"/>
        <v/>
      </c>
      <c r="AQ528" s="170"/>
      <c r="AR528" s="170"/>
    </row>
    <row r="529" ht="12.75" customHeight="1">
      <c r="A529" s="170"/>
      <c r="B529" s="170"/>
      <c r="C529" s="140" t="str">
        <f t="shared" ref="C529:D529" si="663">C336</f>
        <v>Huddersfield</v>
      </c>
      <c r="D529" s="140" t="str">
        <f t="shared" si="663"/>
        <v>Southampton</v>
      </c>
      <c r="E529" s="176">
        <f t="shared" ref="E529:AP529" si="664">IFERROR(RANK(E336,E$196:E$385,0)+COUNTIF(E$196:E336,E336)-1,"")</f>
        <v>177</v>
      </c>
      <c r="F529" s="176">
        <f t="shared" si="664"/>
        <v>148</v>
      </c>
      <c r="G529" s="176">
        <f t="shared" si="664"/>
        <v>153</v>
      </c>
      <c r="H529" s="176">
        <f t="shared" si="664"/>
        <v>179</v>
      </c>
      <c r="I529" s="176">
        <f t="shared" si="664"/>
        <v>168</v>
      </c>
      <c r="J529" s="176">
        <f t="shared" si="664"/>
        <v>126</v>
      </c>
      <c r="K529" s="176">
        <f t="shared" si="664"/>
        <v>33</v>
      </c>
      <c r="L529" s="176">
        <f t="shared" si="664"/>
        <v>33</v>
      </c>
      <c r="M529" s="176">
        <f t="shared" si="664"/>
        <v>24</v>
      </c>
      <c r="N529" s="176">
        <f t="shared" si="664"/>
        <v>28</v>
      </c>
      <c r="O529" s="176">
        <f t="shared" si="664"/>
        <v>37</v>
      </c>
      <c r="P529" s="176">
        <f t="shared" si="664"/>
        <v>53</v>
      </c>
      <c r="Q529" s="176">
        <f t="shared" si="664"/>
        <v>123</v>
      </c>
      <c r="R529" s="176">
        <f t="shared" si="664"/>
        <v>37</v>
      </c>
      <c r="S529" s="176">
        <f t="shared" si="664"/>
        <v>60</v>
      </c>
      <c r="T529" s="176">
        <f t="shared" si="664"/>
        <v>104</v>
      </c>
      <c r="U529" s="176">
        <f t="shared" si="664"/>
        <v>107</v>
      </c>
      <c r="V529" s="176">
        <f t="shared" si="664"/>
        <v>70</v>
      </c>
      <c r="W529" s="176">
        <f t="shared" si="664"/>
        <v>46</v>
      </c>
      <c r="X529" s="176">
        <f t="shared" si="664"/>
        <v>178</v>
      </c>
      <c r="Y529" s="176">
        <f t="shared" si="664"/>
        <v>155</v>
      </c>
      <c r="Z529" s="176">
        <f t="shared" si="664"/>
        <v>165</v>
      </c>
      <c r="AA529" s="176">
        <f t="shared" si="664"/>
        <v>101</v>
      </c>
      <c r="AB529" s="176">
        <f t="shared" si="664"/>
        <v>162</v>
      </c>
      <c r="AC529" s="176">
        <f t="shared" si="664"/>
        <v>166</v>
      </c>
      <c r="AD529" s="176">
        <f t="shared" si="664"/>
        <v>106</v>
      </c>
      <c r="AE529" s="176">
        <f t="shared" si="664"/>
        <v>110</v>
      </c>
      <c r="AF529" s="176">
        <f t="shared" si="664"/>
        <v>31</v>
      </c>
      <c r="AG529" s="176">
        <f t="shared" si="664"/>
        <v>93</v>
      </c>
      <c r="AH529" s="176">
        <f t="shared" si="664"/>
        <v>38</v>
      </c>
      <c r="AI529" s="176">
        <f t="shared" si="664"/>
        <v>33</v>
      </c>
      <c r="AJ529" s="176">
        <f t="shared" si="664"/>
        <v>63</v>
      </c>
      <c r="AK529" s="176">
        <f t="shared" si="664"/>
        <v>51</v>
      </c>
      <c r="AL529" s="176" t="str">
        <f t="shared" si="664"/>
        <v/>
      </c>
      <c r="AM529" s="176" t="str">
        <f t="shared" si="664"/>
        <v/>
      </c>
      <c r="AN529" s="176" t="str">
        <f t="shared" si="664"/>
        <v/>
      </c>
      <c r="AO529" s="176" t="str">
        <f t="shared" si="664"/>
        <v/>
      </c>
      <c r="AP529" s="176" t="str">
        <f t="shared" si="664"/>
        <v/>
      </c>
      <c r="AQ529" s="170"/>
      <c r="AR529" s="170"/>
    </row>
    <row r="530" ht="12.75" customHeight="1">
      <c r="A530" s="170"/>
      <c r="B530" s="170"/>
      <c r="C530" s="140" t="str">
        <f t="shared" ref="C530:D530" si="665">C337</f>
        <v>Huddersfield</v>
      </c>
      <c r="D530" s="140" t="str">
        <f t="shared" si="665"/>
        <v>Tottenham</v>
      </c>
      <c r="E530" s="176">
        <f t="shared" ref="E530:AP530" si="666">IFERROR(RANK(E337,E$196:E$385,0)+COUNTIF(E$196:E337,E337)-1,"")</f>
        <v>127</v>
      </c>
      <c r="F530" s="176">
        <f t="shared" si="666"/>
        <v>98</v>
      </c>
      <c r="G530" s="176">
        <f t="shared" si="666"/>
        <v>140</v>
      </c>
      <c r="H530" s="176">
        <f t="shared" si="666"/>
        <v>152</v>
      </c>
      <c r="I530" s="176">
        <f t="shared" si="666"/>
        <v>157</v>
      </c>
      <c r="J530" s="176">
        <f t="shared" si="666"/>
        <v>91</v>
      </c>
      <c r="K530" s="176">
        <f t="shared" si="666"/>
        <v>24</v>
      </c>
      <c r="L530" s="176">
        <f t="shared" si="666"/>
        <v>18</v>
      </c>
      <c r="M530" s="176">
        <f t="shared" si="666"/>
        <v>35</v>
      </c>
      <c r="N530" s="176">
        <f t="shared" si="666"/>
        <v>29</v>
      </c>
      <c r="O530" s="176">
        <f t="shared" si="666"/>
        <v>45</v>
      </c>
      <c r="P530" s="176">
        <f t="shared" si="666"/>
        <v>75</v>
      </c>
      <c r="Q530" s="176">
        <f t="shared" si="666"/>
        <v>153</v>
      </c>
      <c r="R530" s="176">
        <f t="shared" si="666"/>
        <v>130</v>
      </c>
      <c r="S530" s="176">
        <f t="shared" si="666"/>
        <v>144</v>
      </c>
      <c r="T530" s="176">
        <f t="shared" si="666"/>
        <v>170</v>
      </c>
      <c r="U530" s="176">
        <f t="shared" si="666"/>
        <v>163</v>
      </c>
      <c r="V530" s="176">
        <f t="shared" si="666"/>
        <v>168</v>
      </c>
      <c r="W530" s="176">
        <f t="shared" si="666"/>
        <v>148</v>
      </c>
      <c r="X530" s="176">
        <f t="shared" si="666"/>
        <v>149</v>
      </c>
      <c r="Y530" s="176">
        <f t="shared" si="666"/>
        <v>97</v>
      </c>
      <c r="Z530" s="176">
        <f t="shared" si="666"/>
        <v>124</v>
      </c>
      <c r="AA530" s="176">
        <f t="shared" si="666"/>
        <v>117</v>
      </c>
      <c r="AB530" s="176">
        <f t="shared" si="666"/>
        <v>97</v>
      </c>
      <c r="AC530" s="176">
        <f t="shared" si="666"/>
        <v>111</v>
      </c>
      <c r="AD530" s="176">
        <f t="shared" si="666"/>
        <v>126</v>
      </c>
      <c r="AE530" s="176">
        <f t="shared" si="666"/>
        <v>158</v>
      </c>
      <c r="AF530" s="176">
        <f t="shared" si="666"/>
        <v>75</v>
      </c>
      <c r="AG530" s="176">
        <f t="shared" si="666"/>
        <v>40</v>
      </c>
      <c r="AH530" s="176">
        <f t="shared" si="666"/>
        <v>26</v>
      </c>
      <c r="AI530" s="176">
        <f t="shared" si="666"/>
        <v>4</v>
      </c>
      <c r="AJ530" s="176">
        <f t="shared" si="666"/>
        <v>2</v>
      </c>
      <c r="AK530" s="176">
        <f t="shared" si="666"/>
        <v>1</v>
      </c>
      <c r="AL530" s="176" t="str">
        <f t="shared" si="666"/>
        <v/>
      </c>
      <c r="AM530" s="176" t="str">
        <f t="shared" si="666"/>
        <v/>
      </c>
      <c r="AN530" s="176" t="str">
        <f t="shared" si="666"/>
        <v/>
      </c>
      <c r="AO530" s="176" t="str">
        <f t="shared" si="666"/>
        <v/>
      </c>
      <c r="AP530" s="176" t="str">
        <f t="shared" si="666"/>
        <v/>
      </c>
      <c r="AQ530" s="170"/>
      <c r="AR530" s="170"/>
    </row>
    <row r="531" ht="12.75" customHeight="1">
      <c r="A531" s="170"/>
      <c r="B531" s="170"/>
      <c r="C531" s="140" t="str">
        <f t="shared" ref="C531:D531" si="667">C338</f>
        <v>Huddersfield</v>
      </c>
      <c r="D531" s="140" t="str">
        <f t="shared" si="667"/>
        <v>Watford</v>
      </c>
      <c r="E531" s="176">
        <f t="shared" ref="E531:AP531" si="668">IFERROR(RANK(E338,E$196:E$385,0)+COUNTIF(E$196:E338,E338)-1,"")</f>
        <v>189</v>
      </c>
      <c r="F531" s="176">
        <f t="shared" si="668"/>
        <v>190</v>
      </c>
      <c r="G531" s="176">
        <f t="shared" si="668"/>
        <v>178</v>
      </c>
      <c r="H531" s="176">
        <f t="shared" si="668"/>
        <v>183</v>
      </c>
      <c r="I531" s="176">
        <f t="shared" si="668"/>
        <v>158</v>
      </c>
      <c r="J531" s="176">
        <f t="shared" si="668"/>
        <v>92</v>
      </c>
      <c r="K531" s="176">
        <f t="shared" si="668"/>
        <v>30</v>
      </c>
      <c r="L531" s="176">
        <f t="shared" si="668"/>
        <v>14</v>
      </c>
      <c r="M531" s="176">
        <f t="shared" si="668"/>
        <v>25</v>
      </c>
      <c r="N531" s="176">
        <f t="shared" si="668"/>
        <v>19</v>
      </c>
      <c r="O531" s="176">
        <f t="shared" si="668"/>
        <v>46</v>
      </c>
      <c r="P531" s="176">
        <f t="shared" si="668"/>
        <v>76</v>
      </c>
      <c r="Q531" s="176">
        <f t="shared" si="668"/>
        <v>154</v>
      </c>
      <c r="R531" s="176">
        <f t="shared" si="668"/>
        <v>176</v>
      </c>
      <c r="S531" s="176">
        <f t="shared" si="668"/>
        <v>170</v>
      </c>
      <c r="T531" s="176">
        <f t="shared" si="668"/>
        <v>175</v>
      </c>
      <c r="U531" s="176">
        <f t="shared" si="668"/>
        <v>158</v>
      </c>
      <c r="V531" s="176">
        <f t="shared" si="668"/>
        <v>177</v>
      </c>
      <c r="W531" s="176">
        <f t="shared" si="668"/>
        <v>166</v>
      </c>
      <c r="X531" s="176">
        <f t="shared" si="668"/>
        <v>148</v>
      </c>
      <c r="Y531" s="176">
        <f t="shared" si="668"/>
        <v>114</v>
      </c>
      <c r="Z531" s="176">
        <f t="shared" si="668"/>
        <v>134</v>
      </c>
      <c r="AA531" s="176">
        <f t="shared" si="668"/>
        <v>136</v>
      </c>
      <c r="AB531" s="176">
        <f t="shared" si="668"/>
        <v>43</v>
      </c>
      <c r="AC531" s="176">
        <f t="shared" si="668"/>
        <v>70</v>
      </c>
      <c r="AD531" s="176">
        <f t="shared" si="668"/>
        <v>45</v>
      </c>
      <c r="AE531" s="176">
        <f t="shared" si="668"/>
        <v>78</v>
      </c>
      <c r="AF531" s="176">
        <f t="shared" si="668"/>
        <v>27</v>
      </c>
      <c r="AG531" s="176">
        <f t="shared" si="668"/>
        <v>13</v>
      </c>
      <c r="AH531" s="176">
        <f t="shared" si="668"/>
        <v>27</v>
      </c>
      <c r="AI531" s="176">
        <f t="shared" si="668"/>
        <v>45</v>
      </c>
      <c r="AJ531" s="176">
        <f t="shared" si="668"/>
        <v>117</v>
      </c>
      <c r="AK531" s="176">
        <f t="shared" si="668"/>
        <v>43</v>
      </c>
      <c r="AL531" s="176" t="str">
        <f t="shared" si="668"/>
        <v/>
      </c>
      <c r="AM531" s="176" t="str">
        <f t="shared" si="668"/>
        <v/>
      </c>
      <c r="AN531" s="176" t="str">
        <f t="shared" si="668"/>
        <v/>
      </c>
      <c r="AO531" s="176" t="str">
        <f t="shared" si="668"/>
        <v/>
      </c>
      <c r="AP531" s="176" t="str">
        <f t="shared" si="668"/>
        <v/>
      </c>
      <c r="AQ531" s="170"/>
      <c r="AR531" s="170"/>
    </row>
    <row r="532" ht="12.75" customHeight="1">
      <c r="A532" s="170"/>
      <c r="B532" s="170"/>
      <c r="C532" s="140" t="str">
        <f t="shared" ref="C532:D532" si="669">C339</f>
        <v>Huddersfield</v>
      </c>
      <c r="D532" s="140" t="str">
        <f t="shared" si="669"/>
        <v>West Ham</v>
      </c>
      <c r="E532" s="176">
        <f t="shared" ref="E532:AP532" si="670">IFERROR(RANK(E339,E$196:E$385,0)+COUNTIF(E$196:E339,E339)-1,"")</f>
        <v>178</v>
      </c>
      <c r="F532" s="176">
        <f t="shared" si="670"/>
        <v>168</v>
      </c>
      <c r="G532" s="176">
        <f t="shared" si="670"/>
        <v>183</v>
      </c>
      <c r="H532" s="176">
        <f t="shared" si="670"/>
        <v>187</v>
      </c>
      <c r="I532" s="176">
        <f t="shared" si="670"/>
        <v>186</v>
      </c>
      <c r="J532" s="176">
        <f t="shared" si="670"/>
        <v>164</v>
      </c>
      <c r="K532" s="176">
        <f t="shared" si="670"/>
        <v>67</v>
      </c>
      <c r="L532" s="176">
        <f t="shared" si="670"/>
        <v>29</v>
      </c>
      <c r="M532" s="176">
        <f t="shared" si="670"/>
        <v>36</v>
      </c>
      <c r="N532" s="176">
        <f t="shared" si="670"/>
        <v>30</v>
      </c>
      <c r="O532" s="176">
        <f t="shared" si="670"/>
        <v>25</v>
      </c>
      <c r="P532" s="176">
        <f t="shared" si="670"/>
        <v>42</v>
      </c>
      <c r="Q532" s="176">
        <f t="shared" si="670"/>
        <v>94</v>
      </c>
      <c r="R532" s="176">
        <f t="shared" si="670"/>
        <v>111</v>
      </c>
      <c r="S532" s="176">
        <f t="shared" si="670"/>
        <v>127</v>
      </c>
      <c r="T532" s="176">
        <f t="shared" si="670"/>
        <v>139</v>
      </c>
      <c r="U532" s="176">
        <f t="shared" si="670"/>
        <v>113</v>
      </c>
      <c r="V532" s="176">
        <f t="shared" si="670"/>
        <v>108</v>
      </c>
      <c r="W532" s="176">
        <f t="shared" si="670"/>
        <v>94</v>
      </c>
      <c r="X532" s="176">
        <f t="shared" si="670"/>
        <v>76</v>
      </c>
      <c r="Y532" s="176">
        <f t="shared" si="670"/>
        <v>63</v>
      </c>
      <c r="Z532" s="176">
        <f t="shared" si="670"/>
        <v>26</v>
      </c>
      <c r="AA532" s="176">
        <f t="shared" si="670"/>
        <v>43</v>
      </c>
      <c r="AB532" s="176">
        <f t="shared" si="670"/>
        <v>32</v>
      </c>
      <c r="AC532" s="176">
        <f t="shared" si="670"/>
        <v>57</v>
      </c>
      <c r="AD532" s="176">
        <f t="shared" si="670"/>
        <v>35</v>
      </c>
      <c r="AE532" s="176">
        <f t="shared" si="670"/>
        <v>16</v>
      </c>
      <c r="AF532" s="176">
        <f t="shared" si="670"/>
        <v>15</v>
      </c>
      <c r="AG532" s="176">
        <f t="shared" si="670"/>
        <v>62</v>
      </c>
      <c r="AH532" s="176">
        <f t="shared" si="670"/>
        <v>21</v>
      </c>
      <c r="AI532" s="176">
        <f t="shared" si="670"/>
        <v>113</v>
      </c>
      <c r="AJ532" s="176">
        <f t="shared" si="670"/>
        <v>125</v>
      </c>
      <c r="AK532" s="176">
        <f t="shared" si="670"/>
        <v>154</v>
      </c>
      <c r="AL532" s="176" t="str">
        <f t="shared" si="670"/>
        <v/>
      </c>
      <c r="AM532" s="176" t="str">
        <f t="shared" si="670"/>
        <v/>
      </c>
      <c r="AN532" s="176" t="str">
        <f t="shared" si="670"/>
        <v/>
      </c>
      <c r="AO532" s="176" t="str">
        <f t="shared" si="670"/>
        <v/>
      </c>
      <c r="AP532" s="176" t="str">
        <f t="shared" si="670"/>
        <v/>
      </c>
      <c r="AQ532" s="170"/>
      <c r="AR532" s="170"/>
    </row>
    <row r="533" ht="12.75" customHeight="1">
      <c r="A533" s="170"/>
      <c r="B533" s="170"/>
      <c r="C533" s="140" t="str">
        <f t="shared" ref="C533:D533" si="671">C340</f>
        <v>Huddersfield</v>
      </c>
      <c r="D533" s="140" t="str">
        <f t="shared" si="671"/>
        <v>Wolves</v>
      </c>
      <c r="E533" s="176">
        <f t="shared" ref="E533:AP533" si="672">IFERROR(RANK(E340,E$196:E$385,0)+COUNTIF(E$196:E340,E340)-1,"")</f>
        <v>169</v>
      </c>
      <c r="F533" s="176">
        <f t="shared" si="672"/>
        <v>169</v>
      </c>
      <c r="G533" s="176">
        <f t="shared" si="672"/>
        <v>165</v>
      </c>
      <c r="H533" s="176">
        <f t="shared" si="672"/>
        <v>156</v>
      </c>
      <c r="I533" s="176">
        <f t="shared" si="672"/>
        <v>137</v>
      </c>
      <c r="J533" s="176">
        <f t="shared" si="672"/>
        <v>67</v>
      </c>
      <c r="K533" s="176">
        <f t="shared" si="672"/>
        <v>7</v>
      </c>
      <c r="L533" s="176">
        <f t="shared" si="672"/>
        <v>6</v>
      </c>
      <c r="M533" s="176">
        <f t="shared" si="672"/>
        <v>8</v>
      </c>
      <c r="N533" s="176">
        <f t="shared" si="672"/>
        <v>10</v>
      </c>
      <c r="O533" s="176">
        <f t="shared" si="672"/>
        <v>36</v>
      </c>
      <c r="P533" s="176">
        <f t="shared" si="672"/>
        <v>54</v>
      </c>
      <c r="Q533" s="176">
        <f t="shared" si="672"/>
        <v>124</v>
      </c>
      <c r="R533" s="176">
        <f t="shared" si="672"/>
        <v>164</v>
      </c>
      <c r="S533" s="176">
        <f t="shared" si="672"/>
        <v>171</v>
      </c>
      <c r="T533" s="176">
        <f t="shared" si="672"/>
        <v>182</v>
      </c>
      <c r="U533" s="176">
        <f t="shared" si="672"/>
        <v>172</v>
      </c>
      <c r="V533" s="176">
        <f t="shared" si="672"/>
        <v>117</v>
      </c>
      <c r="W533" s="176">
        <f t="shared" si="672"/>
        <v>55</v>
      </c>
      <c r="X533" s="176">
        <f t="shared" si="672"/>
        <v>69</v>
      </c>
      <c r="Y533" s="176">
        <f t="shared" si="672"/>
        <v>59</v>
      </c>
      <c r="Z533" s="176">
        <f t="shared" si="672"/>
        <v>44</v>
      </c>
      <c r="AA533" s="176">
        <f t="shared" si="672"/>
        <v>41</v>
      </c>
      <c r="AB533" s="176">
        <f t="shared" si="672"/>
        <v>77</v>
      </c>
      <c r="AC533" s="176">
        <f t="shared" si="672"/>
        <v>127</v>
      </c>
      <c r="AD533" s="176">
        <f t="shared" si="672"/>
        <v>79</v>
      </c>
      <c r="AE533" s="176">
        <f t="shared" si="672"/>
        <v>91</v>
      </c>
      <c r="AF533" s="176">
        <f t="shared" si="672"/>
        <v>63</v>
      </c>
      <c r="AG533" s="176">
        <f t="shared" si="672"/>
        <v>69</v>
      </c>
      <c r="AH533" s="176">
        <f t="shared" si="672"/>
        <v>48</v>
      </c>
      <c r="AI533" s="176">
        <f t="shared" si="672"/>
        <v>48</v>
      </c>
      <c r="AJ533" s="176">
        <f t="shared" si="672"/>
        <v>17</v>
      </c>
      <c r="AK533" s="176">
        <f t="shared" si="672"/>
        <v>36</v>
      </c>
      <c r="AL533" s="176" t="str">
        <f t="shared" si="672"/>
        <v/>
      </c>
      <c r="AM533" s="176" t="str">
        <f t="shared" si="672"/>
        <v/>
      </c>
      <c r="AN533" s="176" t="str">
        <f t="shared" si="672"/>
        <v/>
      </c>
      <c r="AO533" s="176" t="str">
        <f t="shared" si="672"/>
        <v/>
      </c>
      <c r="AP533" s="176" t="str">
        <f t="shared" si="672"/>
        <v/>
      </c>
      <c r="AQ533" s="170"/>
      <c r="AR533" s="170"/>
    </row>
    <row r="534" ht="12.75" customHeight="1">
      <c r="A534" s="170"/>
      <c r="B534" s="170"/>
      <c r="C534" s="140" t="str">
        <f t="shared" ref="C534:D534" si="673">C341</f>
        <v>Leicester</v>
      </c>
      <c r="D534" s="140" t="str">
        <f t="shared" si="673"/>
        <v>Liverpool</v>
      </c>
      <c r="E534" s="176">
        <f t="shared" ref="E534:AP534" si="674">IFERROR(RANK(E341,E$196:E$385,0)+COUNTIF(E$196:E341,E341)-1,"")</f>
        <v>39</v>
      </c>
      <c r="F534" s="176">
        <f t="shared" si="674"/>
        <v>155</v>
      </c>
      <c r="G534" s="176">
        <f t="shared" si="674"/>
        <v>123</v>
      </c>
      <c r="H534" s="176">
        <f t="shared" si="674"/>
        <v>142</v>
      </c>
      <c r="I534" s="176">
        <f t="shared" si="674"/>
        <v>61</v>
      </c>
      <c r="J534" s="176">
        <f t="shared" si="674"/>
        <v>84</v>
      </c>
      <c r="K534" s="176">
        <f t="shared" si="674"/>
        <v>71</v>
      </c>
      <c r="L534" s="176">
        <f t="shared" si="674"/>
        <v>19</v>
      </c>
      <c r="M534" s="176">
        <f t="shared" si="674"/>
        <v>30</v>
      </c>
      <c r="N534" s="176">
        <f t="shared" si="674"/>
        <v>26</v>
      </c>
      <c r="O534" s="176">
        <f t="shared" si="674"/>
        <v>54</v>
      </c>
      <c r="P534" s="176">
        <f t="shared" si="674"/>
        <v>38</v>
      </c>
      <c r="Q534" s="176">
        <f t="shared" si="674"/>
        <v>91</v>
      </c>
      <c r="R534" s="176">
        <f t="shared" si="674"/>
        <v>94</v>
      </c>
      <c r="S534" s="176">
        <f t="shared" si="674"/>
        <v>132</v>
      </c>
      <c r="T534" s="176">
        <f t="shared" si="674"/>
        <v>158</v>
      </c>
      <c r="U534" s="176">
        <f t="shared" si="674"/>
        <v>164</v>
      </c>
      <c r="V534" s="176">
        <f t="shared" si="674"/>
        <v>143</v>
      </c>
      <c r="W534" s="176">
        <f t="shared" si="674"/>
        <v>90</v>
      </c>
      <c r="X534" s="176">
        <f t="shared" si="674"/>
        <v>124</v>
      </c>
      <c r="Y534" s="176">
        <f t="shared" si="674"/>
        <v>121</v>
      </c>
      <c r="Z534" s="176">
        <f t="shared" si="674"/>
        <v>76</v>
      </c>
      <c r="AA534" s="176">
        <f t="shared" si="674"/>
        <v>65</v>
      </c>
      <c r="AB534" s="176">
        <f t="shared" si="674"/>
        <v>44</v>
      </c>
      <c r="AC534" s="176">
        <f t="shared" si="674"/>
        <v>47</v>
      </c>
      <c r="AD534" s="176">
        <f t="shared" si="674"/>
        <v>46</v>
      </c>
      <c r="AE534" s="176">
        <f t="shared" si="674"/>
        <v>46</v>
      </c>
      <c r="AF534" s="176">
        <f t="shared" si="674"/>
        <v>55</v>
      </c>
      <c r="AG534" s="176">
        <f t="shared" si="674"/>
        <v>73</v>
      </c>
      <c r="AH534" s="176">
        <f t="shared" si="674"/>
        <v>107</v>
      </c>
      <c r="AI534" s="176">
        <f t="shared" si="674"/>
        <v>143</v>
      </c>
      <c r="AJ534" s="176">
        <f t="shared" si="674"/>
        <v>180</v>
      </c>
      <c r="AK534" s="176">
        <f t="shared" si="674"/>
        <v>181</v>
      </c>
      <c r="AL534" s="176" t="str">
        <f t="shared" si="674"/>
        <v/>
      </c>
      <c r="AM534" s="176" t="str">
        <f t="shared" si="674"/>
        <v/>
      </c>
      <c r="AN534" s="176" t="str">
        <f t="shared" si="674"/>
        <v/>
      </c>
      <c r="AO534" s="176" t="str">
        <f t="shared" si="674"/>
        <v/>
      </c>
      <c r="AP534" s="176" t="str">
        <f t="shared" si="674"/>
        <v/>
      </c>
      <c r="AQ534" s="170"/>
      <c r="AR534" s="170"/>
    </row>
    <row r="535" ht="12.75" customHeight="1">
      <c r="A535" s="170"/>
      <c r="B535" s="170"/>
      <c r="C535" s="140" t="str">
        <f t="shared" ref="C535:D535" si="675">C342</f>
        <v>Leicester</v>
      </c>
      <c r="D535" s="140" t="str">
        <f t="shared" si="675"/>
        <v>Man City</v>
      </c>
      <c r="E535" s="176">
        <f t="shared" ref="E535:AP535" si="676">IFERROR(RANK(E342,E$196:E$385,0)+COUNTIF(E$196:E342,E342)-1,"")</f>
        <v>72</v>
      </c>
      <c r="F535" s="176">
        <f t="shared" si="676"/>
        <v>38</v>
      </c>
      <c r="G535" s="176">
        <f t="shared" si="676"/>
        <v>29</v>
      </c>
      <c r="H535" s="176">
        <f t="shared" si="676"/>
        <v>39</v>
      </c>
      <c r="I535" s="176">
        <f t="shared" si="676"/>
        <v>13</v>
      </c>
      <c r="J535" s="176">
        <f t="shared" si="676"/>
        <v>27</v>
      </c>
      <c r="K535" s="176">
        <f t="shared" si="676"/>
        <v>76</v>
      </c>
      <c r="L535" s="176">
        <f t="shared" si="676"/>
        <v>94</v>
      </c>
      <c r="M535" s="176">
        <f t="shared" si="676"/>
        <v>102</v>
      </c>
      <c r="N535" s="176">
        <f t="shared" si="676"/>
        <v>69</v>
      </c>
      <c r="O535" s="176">
        <f t="shared" si="676"/>
        <v>162</v>
      </c>
      <c r="P535" s="176">
        <f t="shared" si="676"/>
        <v>156</v>
      </c>
      <c r="Q535" s="176">
        <f t="shared" si="676"/>
        <v>120</v>
      </c>
      <c r="R535" s="176">
        <f t="shared" si="676"/>
        <v>140</v>
      </c>
      <c r="S535" s="176">
        <f t="shared" si="676"/>
        <v>154</v>
      </c>
      <c r="T535" s="176">
        <f t="shared" si="676"/>
        <v>176</v>
      </c>
      <c r="U535" s="176">
        <f t="shared" si="676"/>
        <v>123</v>
      </c>
      <c r="V535" s="176">
        <f t="shared" si="676"/>
        <v>161</v>
      </c>
      <c r="W535" s="176">
        <f t="shared" si="676"/>
        <v>186</v>
      </c>
      <c r="X535" s="176">
        <f t="shared" si="676"/>
        <v>171</v>
      </c>
      <c r="Y535" s="176">
        <f t="shared" si="676"/>
        <v>182</v>
      </c>
      <c r="Z535" s="176">
        <f t="shared" si="676"/>
        <v>188</v>
      </c>
      <c r="AA535" s="176">
        <f t="shared" si="676"/>
        <v>154</v>
      </c>
      <c r="AB535" s="176">
        <f t="shared" si="676"/>
        <v>140</v>
      </c>
      <c r="AC535" s="176">
        <f t="shared" si="676"/>
        <v>33</v>
      </c>
      <c r="AD535" s="176">
        <f t="shared" si="676"/>
        <v>96</v>
      </c>
      <c r="AE535" s="176">
        <f t="shared" si="676"/>
        <v>48</v>
      </c>
      <c r="AF535" s="176">
        <f t="shared" si="676"/>
        <v>37</v>
      </c>
      <c r="AG535" s="176">
        <f t="shared" si="676"/>
        <v>118</v>
      </c>
      <c r="AH535" s="176">
        <f t="shared" si="676"/>
        <v>136</v>
      </c>
      <c r="AI535" s="176">
        <f t="shared" si="676"/>
        <v>175</v>
      </c>
      <c r="AJ535" s="176">
        <f t="shared" si="676"/>
        <v>44</v>
      </c>
      <c r="AK535" s="176">
        <f t="shared" si="676"/>
        <v>91</v>
      </c>
      <c r="AL535" s="176" t="str">
        <f t="shared" si="676"/>
        <v/>
      </c>
      <c r="AM535" s="176" t="str">
        <f t="shared" si="676"/>
        <v/>
      </c>
      <c r="AN535" s="176" t="str">
        <f t="shared" si="676"/>
        <v/>
      </c>
      <c r="AO535" s="176" t="str">
        <f t="shared" si="676"/>
        <v/>
      </c>
      <c r="AP535" s="176" t="str">
        <f t="shared" si="676"/>
        <v/>
      </c>
      <c r="AQ535" s="170"/>
      <c r="AR535" s="170"/>
    </row>
    <row r="536" ht="12.75" customHeight="1">
      <c r="A536" s="170"/>
      <c r="B536" s="170"/>
      <c r="C536" s="140" t="str">
        <f t="shared" ref="C536:D536" si="677">C343</f>
        <v>Leicester</v>
      </c>
      <c r="D536" s="140" t="str">
        <f t="shared" si="677"/>
        <v>Man Utd</v>
      </c>
      <c r="E536" s="176">
        <f t="shared" ref="E536:AP536" si="678">IFERROR(RANK(E343,E$196:E$385,0)+COUNTIF(E$196:E343,E343)-1,"")</f>
        <v>66</v>
      </c>
      <c r="F536" s="176">
        <f t="shared" si="678"/>
        <v>125</v>
      </c>
      <c r="G536" s="176">
        <f t="shared" si="678"/>
        <v>85</v>
      </c>
      <c r="H536" s="176">
        <f t="shared" si="678"/>
        <v>115</v>
      </c>
      <c r="I536" s="176">
        <f t="shared" si="678"/>
        <v>43</v>
      </c>
      <c r="J536" s="176">
        <f t="shared" si="678"/>
        <v>43</v>
      </c>
      <c r="K536" s="176">
        <f t="shared" si="678"/>
        <v>100</v>
      </c>
      <c r="L536" s="176">
        <f t="shared" si="678"/>
        <v>95</v>
      </c>
      <c r="M536" s="176">
        <f t="shared" si="678"/>
        <v>103</v>
      </c>
      <c r="N536" s="176">
        <f t="shared" si="678"/>
        <v>61</v>
      </c>
      <c r="O536" s="176">
        <f t="shared" si="678"/>
        <v>68</v>
      </c>
      <c r="P536" s="176">
        <f t="shared" si="678"/>
        <v>89</v>
      </c>
      <c r="Q536" s="176">
        <f t="shared" si="678"/>
        <v>70</v>
      </c>
      <c r="R536" s="176">
        <f t="shared" si="678"/>
        <v>40</v>
      </c>
      <c r="S536" s="176">
        <f t="shared" si="678"/>
        <v>57</v>
      </c>
      <c r="T536" s="176">
        <f t="shared" si="678"/>
        <v>113</v>
      </c>
      <c r="U536" s="176">
        <f t="shared" si="678"/>
        <v>165</v>
      </c>
      <c r="V536" s="176">
        <f t="shared" si="678"/>
        <v>139</v>
      </c>
      <c r="W536" s="176">
        <f t="shared" si="678"/>
        <v>167</v>
      </c>
      <c r="X536" s="176">
        <f t="shared" si="678"/>
        <v>184</v>
      </c>
      <c r="Y536" s="176">
        <f t="shared" si="678"/>
        <v>186</v>
      </c>
      <c r="Z536" s="176">
        <f t="shared" si="678"/>
        <v>185</v>
      </c>
      <c r="AA536" s="176">
        <f t="shared" si="678"/>
        <v>185</v>
      </c>
      <c r="AB536" s="176">
        <f t="shared" si="678"/>
        <v>180</v>
      </c>
      <c r="AC536" s="176">
        <f t="shared" si="678"/>
        <v>112</v>
      </c>
      <c r="AD536" s="176">
        <f t="shared" si="678"/>
        <v>143</v>
      </c>
      <c r="AE536" s="176">
        <f t="shared" si="678"/>
        <v>94</v>
      </c>
      <c r="AF536" s="176">
        <f t="shared" si="678"/>
        <v>115</v>
      </c>
      <c r="AG536" s="176">
        <f t="shared" si="678"/>
        <v>35</v>
      </c>
      <c r="AH536" s="176">
        <f t="shared" si="678"/>
        <v>64</v>
      </c>
      <c r="AI536" s="176">
        <f t="shared" si="678"/>
        <v>106</v>
      </c>
      <c r="AJ536" s="176">
        <f t="shared" si="678"/>
        <v>49</v>
      </c>
      <c r="AK536" s="176">
        <f t="shared" si="678"/>
        <v>85</v>
      </c>
      <c r="AL536" s="176" t="str">
        <f t="shared" si="678"/>
        <v/>
      </c>
      <c r="AM536" s="176" t="str">
        <f t="shared" si="678"/>
        <v/>
      </c>
      <c r="AN536" s="176" t="str">
        <f t="shared" si="678"/>
        <v/>
      </c>
      <c r="AO536" s="176" t="str">
        <f t="shared" si="678"/>
        <v/>
      </c>
      <c r="AP536" s="176" t="str">
        <f t="shared" si="678"/>
        <v/>
      </c>
      <c r="AQ536" s="170"/>
      <c r="AR536" s="170"/>
    </row>
    <row r="537" ht="12.75" customHeight="1">
      <c r="A537" s="170"/>
      <c r="B537" s="170"/>
      <c r="C537" s="140" t="str">
        <f t="shared" ref="C537:D537" si="679">C344</f>
        <v>Leicester</v>
      </c>
      <c r="D537" s="140" t="str">
        <f t="shared" si="679"/>
        <v>Newcastle</v>
      </c>
      <c r="E537" s="176">
        <f t="shared" ref="E537:AP537" si="680">IFERROR(RANK(E344,E$196:E$385,0)+COUNTIF(E$196:E344,E344)-1,"")</f>
        <v>164</v>
      </c>
      <c r="F537" s="176">
        <f t="shared" si="680"/>
        <v>65</v>
      </c>
      <c r="G537" s="176">
        <f t="shared" si="680"/>
        <v>35</v>
      </c>
      <c r="H537" s="176">
        <f t="shared" si="680"/>
        <v>17</v>
      </c>
      <c r="I537" s="176">
        <f t="shared" si="680"/>
        <v>3</v>
      </c>
      <c r="J537" s="176">
        <f t="shared" si="680"/>
        <v>2</v>
      </c>
      <c r="K537" s="176">
        <f t="shared" si="680"/>
        <v>1</v>
      </c>
      <c r="L537" s="176">
        <f t="shared" si="680"/>
        <v>20</v>
      </c>
      <c r="M537" s="176">
        <f t="shared" si="680"/>
        <v>12</v>
      </c>
      <c r="N537" s="176">
        <f t="shared" si="680"/>
        <v>16</v>
      </c>
      <c r="O537" s="176">
        <f t="shared" si="680"/>
        <v>72</v>
      </c>
      <c r="P537" s="176">
        <f t="shared" si="680"/>
        <v>116</v>
      </c>
      <c r="Q537" s="176">
        <f t="shared" si="680"/>
        <v>75</v>
      </c>
      <c r="R537" s="176">
        <f t="shared" si="680"/>
        <v>150</v>
      </c>
      <c r="S537" s="176">
        <f t="shared" si="680"/>
        <v>185</v>
      </c>
      <c r="T537" s="176">
        <f t="shared" si="680"/>
        <v>189</v>
      </c>
      <c r="U537" s="176">
        <f t="shared" si="680"/>
        <v>183</v>
      </c>
      <c r="V537" s="176">
        <f t="shared" si="680"/>
        <v>173</v>
      </c>
      <c r="W537" s="176">
        <f t="shared" si="680"/>
        <v>190</v>
      </c>
      <c r="X537" s="176">
        <f t="shared" si="680"/>
        <v>189</v>
      </c>
      <c r="Y537" s="176">
        <f t="shared" si="680"/>
        <v>189</v>
      </c>
      <c r="Z537" s="176">
        <f t="shared" si="680"/>
        <v>189</v>
      </c>
      <c r="AA537" s="176">
        <f t="shared" si="680"/>
        <v>190</v>
      </c>
      <c r="AB537" s="176">
        <f t="shared" si="680"/>
        <v>186</v>
      </c>
      <c r="AC537" s="176">
        <f t="shared" si="680"/>
        <v>95</v>
      </c>
      <c r="AD537" s="176">
        <f t="shared" si="680"/>
        <v>40</v>
      </c>
      <c r="AE537" s="176">
        <f t="shared" si="680"/>
        <v>29</v>
      </c>
      <c r="AF537" s="176">
        <f t="shared" si="680"/>
        <v>47</v>
      </c>
      <c r="AG537" s="176">
        <f t="shared" si="680"/>
        <v>43</v>
      </c>
      <c r="AH537" s="176">
        <f t="shared" si="680"/>
        <v>42</v>
      </c>
      <c r="AI537" s="176">
        <f t="shared" si="680"/>
        <v>85</v>
      </c>
      <c r="AJ537" s="176">
        <f t="shared" si="680"/>
        <v>94</v>
      </c>
      <c r="AK537" s="176">
        <f t="shared" si="680"/>
        <v>127</v>
      </c>
      <c r="AL537" s="176" t="str">
        <f t="shared" si="680"/>
        <v/>
      </c>
      <c r="AM537" s="176" t="str">
        <f t="shared" si="680"/>
        <v/>
      </c>
      <c r="AN537" s="176" t="str">
        <f t="shared" si="680"/>
        <v/>
      </c>
      <c r="AO537" s="176" t="str">
        <f t="shared" si="680"/>
        <v/>
      </c>
      <c r="AP537" s="176" t="str">
        <f t="shared" si="680"/>
        <v/>
      </c>
      <c r="AQ537" s="170"/>
      <c r="AR537" s="170"/>
    </row>
    <row r="538" ht="12.75" customHeight="1">
      <c r="A538" s="170"/>
      <c r="B538" s="170"/>
      <c r="C538" s="140" t="str">
        <f t="shared" ref="C538:D538" si="681">C345</f>
        <v>Leicester</v>
      </c>
      <c r="D538" s="140" t="str">
        <f t="shared" si="681"/>
        <v>Southampton</v>
      </c>
      <c r="E538" s="176">
        <f t="shared" ref="E538:AP538" si="682">IFERROR(RANK(E345,E$196:E$385,0)+COUNTIF(E$196:E345,E345)-1,"")</f>
        <v>96</v>
      </c>
      <c r="F538" s="176">
        <f t="shared" si="682"/>
        <v>60</v>
      </c>
      <c r="G538" s="176">
        <f t="shared" si="682"/>
        <v>32</v>
      </c>
      <c r="H538" s="176">
        <f t="shared" si="682"/>
        <v>50</v>
      </c>
      <c r="I538" s="176">
        <f t="shared" si="682"/>
        <v>14</v>
      </c>
      <c r="J538" s="176">
        <f t="shared" si="682"/>
        <v>20</v>
      </c>
      <c r="K538" s="176">
        <f t="shared" si="682"/>
        <v>22</v>
      </c>
      <c r="L538" s="176">
        <f t="shared" si="682"/>
        <v>27</v>
      </c>
      <c r="M538" s="176">
        <f t="shared" si="682"/>
        <v>50</v>
      </c>
      <c r="N538" s="176">
        <f t="shared" si="682"/>
        <v>66</v>
      </c>
      <c r="O538" s="176">
        <f t="shared" si="682"/>
        <v>130</v>
      </c>
      <c r="P538" s="176">
        <f t="shared" si="682"/>
        <v>112</v>
      </c>
      <c r="Q538" s="176">
        <f t="shared" si="682"/>
        <v>162</v>
      </c>
      <c r="R538" s="176">
        <f t="shared" si="682"/>
        <v>68</v>
      </c>
      <c r="S538" s="176">
        <f t="shared" si="682"/>
        <v>89</v>
      </c>
      <c r="T538" s="176">
        <f t="shared" si="682"/>
        <v>120</v>
      </c>
      <c r="U538" s="176">
        <f t="shared" si="682"/>
        <v>88</v>
      </c>
      <c r="V538" s="176">
        <f t="shared" si="682"/>
        <v>54</v>
      </c>
      <c r="W538" s="176">
        <f t="shared" si="682"/>
        <v>44</v>
      </c>
      <c r="X538" s="176">
        <f t="shared" si="682"/>
        <v>168</v>
      </c>
      <c r="Y538" s="176">
        <f t="shared" si="682"/>
        <v>164</v>
      </c>
      <c r="Z538" s="176">
        <f t="shared" si="682"/>
        <v>136</v>
      </c>
      <c r="AA538" s="176">
        <f t="shared" si="682"/>
        <v>90</v>
      </c>
      <c r="AB538" s="176">
        <f t="shared" si="682"/>
        <v>129</v>
      </c>
      <c r="AC538" s="176">
        <f t="shared" si="682"/>
        <v>66</v>
      </c>
      <c r="AD538" s="176">
        <f t="shared" si="682"/>
        <v>21</v>
      </c>
      <c r="AE538" s="176">
        <f t="shared" si="682"/>
        <v>15</v>
      </c>
      <c r="AF538" s="176">
        <f t="shared" si="682"/>
        <v>11</v>
      </c>
      <c r="AG538" s="176">
        <f t="shared" si="682"/>
        <v>36</v>
      </c>
      <c r="AH538" s="176">
        <f t="shared" si="682"/>
        <v>65</v>
      </c>
      <c r="AI538" s="176">
        <f t="shared" si="682"/>
        <v>114</v>
      </c>
      <c r="AJ538" s="176">
        <f t="shared" si="682"/>
        <v>141</v>
      </c>
      <c r="AK538" s="176">
        <f t="shared" si="682"/>
        <v>121</v>
      </c>
      <c r="AL538" s="176" t="str">
        <f t="shared" si="682"/>
        <v/>
      </c>
      <c r="AM538" s="176" t="str">
        <f t="shared" si="682"/>
        <v/>
      </c>
      <c r="AN538" s="176" t="str">
        <f t="shared" si="682"/>
        <v/>
      </c>
      <c r="AO538" s="176" t="str">
        <f t="shared" si="682"/>
        <v/>
      </c>
      <c r="AP538" s="176" t="str">
        <f t="shared" si="682"/>
        <v/>
      </c>
      <c r="AQ538" s="170"/>
      <c r="AR538" s="170"/>
    </row>
    <row r="539" ht="12.75" customHeight="1">
      <c r="A539" s="170"/>
      <c r="B539" s="170"/>
      <c r="C539" s="140" t="str">
        <f t="shared" ref="C539:D539" si="683">C346</f>
        <v>Leicester</v>
      </c>
      <c r="D539" s="140" t="str">
        <f t="shared" si="683"/>
        <v>Tottenham</v>
      </c>
      <c r="E539" s="176">
        <f t="shared" ref="E539:AP539" si="684">IFERROR(RANK(E346,E$196:E$385,0)+COUNTIF(E$196:E346,E346)-1,"")</f>
        <v>117</v>
      </c>
      <c r="F539" s="176">
        <f t="shared" si="684"/>
        <v>69</v>
      </c>
      <c r="G539" s="176">
        <f t="shared" si="684"/>
        <v>77</v>
      </c>
      <c r="H539" s="176">
        <f t="shared" si="684"/>
        <v>72</v>
      </c>
      <c r="I539" s="176">
        <f t="shared" si="684"/>
        <v>28</v>
      </c>
      <c r="J539" s="176">
        <f t="shared" si="684"/>
        <v>33</v>
      </c>
      <c r="K539" s="176">
        <f t="shared" si="684"/>
        <v>66</v>
      </c>
      <c r="L539" s="176">
        <f t="shared" si="684"/>
        <v>67</v>
      </c>
      <c r="M539" s="176">
        <f t="shared" si="684"/>
        <v>85</v>
      </c>
      <c r="N539" s="176">
        <f t="shared" si="684"/>
        <v>67</v>
      </c>
      <c r="O539" s="176">
        <f t="shared" si="684"/>
        <v>148</v>
      </c>
      <c r="P539" s="176">
        <f t="shared" si="684"/>
        <v>175</v>
      </c>
      <c r="Q539" s="176">
        <f t="shared" si="684"/>
        <v>183</v>
      </c>
      <c r="R539" s="176">
        <f t="shared" si="684"/>
        <v>172</v>
      </c>
      <c r="S539" s="176">
        <f t="shared" si="684"/>
        <v>177</v>
      </c>
      <c r="T539" s="176">
        <f t="shared" si="684"/>
        <v>187</v>
      </c>
      <c r="U539" s="176">
        <f t="shared" si="684"/>
        <v>177</v>
      </c>
      <c r="V539" s="176">
        <f t="shared" si="684"/>
        <v>163</v>
      </c>
      <c r="W539" s="176">
        <f t="shared" si="684"/>
        <v>108</v>
      </c>
      <c r="X539" s="176">
        <f t="shared" si="684"/>
        <v>117</v>
      </c>
      <c r="Y539" s="176">
        <f t="shared" si="684"/>
        <v>70</v>
      </c>
      <c r="Z539" s="176">
        <f t="shared" si="684"/>
        <v>48</v>
      </c>
      <c r="AA539" s="176">
        <f t="shared" si="684"/>
        <v>56</v>
      </c>
      <c r="AB539" s="176">
        <f t="shared" si="684"/>
        <v>36</v>
      </c>
      <c r="AC539" s="176">
        <f t="shared" si="684"/>
        <v>30</v>
      </c>
      <c r="AD539" s="176">
        <f t="shared" si="684"/>
        <v>30</v>
      </c>
      <c r="AE539" s="176">
        <f t="shared" si="684"/>
        <v>55</v>
      </c>
      <c r="AF539" s="176">
        <f t="shared" si="684"/>
        <v>51</v>
      </c>
      <c r="AG539" s="176">
        <f t="shared" si="684"/>
        <v>29</v>
      </c>
      <c r="AH539" s="176">
        <f t="shared" si="684"/>
        <v>56</v>
      </c>
      <c r="AI539" s="176">
        <f t="shared" si="684"/>
        <v>28</v>
      </c>
      <c r="AJ539" s="176">
        <f t="shared" si="684"/>
        <v>23</v>
      </c>
      <c r="AK539" s="176">
        <f t="shared" si="684"/>
        <v>23</v>
      </c>
      <c r="AL539" s="176" t="str">
        <f t="shared" si="684"/>
        <v/>
      </c>
      <c r="AM539" s="176" t="str">
        <f t="shared" si="684"/>
        <v/>
      </c>
      <c r="AN539" s="176" t="str">
        <f t="shared" si="684"/>
        <v/>
      </c>
      <c r="AO539" s="176" t="str">
        <f t="shared" si="684"/>
        <v/>
      </c>
      <c r="AP539" s="176" t="str">
        <f t="shared" si="684"/>
        <v/>
      </c>
      <c r="AQ539" s="170"/>
      <c r="AR539" s="170"/>
    </row>
    <row r="540" ht="12.75" customHeight="1">
      <c r="A540" s="170"/>
      <c r="B540" s="170"/>
      <c r="C540" s="140" t="str">
        <f t="shared" ref="C540:D540" si="685">C347</f>
        <v>Leicester</v>
      </c>
      <c r="D540" s="140" t="str">
        <f t="shared" si="685"/>
        <v>Watford</v>
      </c>
      <c r="E540" s="176">
        <f t="shared" ref="E540:AP540" si="686">IFERROR(RANK(E347,E$196:E$385,0)+COUNTIF(E$196:E347,E347)-1,"")</f>
        <v>115</v>
      </c>
      <c r="F540" s="176">
        <f t="shared" si="686"/>
        <v>147</v>
      </c>
      <c r="G540" s="176">
        <f t="shared" si="686"/>
        <v>109</v>
      </c>
      <c r="H540" s="176">
        <f t="shared" si="686"/>
        <v>107</v>
      </c>
      <c r="I540" s="176">
        <f t="shared" si="686"/>
        <v>40</v>
      </c>
      <c r="J540" s="176">
        <f t="shared" si="686"/>
        <v>51</v>
      </c>
      <c r="K540" s="176">
        <f t="shared" si="686"/>
        <v>97</v>
      </c>
      <c r="L540" s="176">
        <f t="shared" si="686"/>
        <v>60</v>
      </c>
      <c r="M540" s="176">
        <f t="shared" si="686"/>
        <v>83</v>
      </c>
      <c r="N540" s="176">
        <f t="shared" si="686"/>
        <v>83</v>
      </c>
      <c r="O540" s="176">
        <f t="shared" si="686"/>
        <v>166</v>
      </c>
      <c r="P540" s="176">
        <f t="shared" si="686"/>
        <v>169</v>
      </c>
      <c r="Q540" s="176">
        <f t="shared" si="686"/>
        <v>167</v>
      </c>
      <c r="R540" s="176">
        <f t="shared" si="686"/>
        <v>184</v>
      </c>
      <c r="S540" s="176">
        <f t="shared" si="686"/>
        <v>189</v>
      </c>
      <c r="T540" s="176">
        <f t="shared" si="686"/>
        <v>185</v>
      </c>
      <c r="U540" s="176">
        <f t="shared" si="686"/>
        <v>167</v>
      </c>
      <c r="V540" s="176">
        <f t="shared" si="686"/>
        <v>162</v>
      </c>
      <c r="W540" s="176">
        <f t="shared" si="686"/>
        <v>182</v>
      </c>
      <c r="X540" s="176">
        <f t="shared" si="686"/>
        <v>182</v>
      </c>
      <c r="Y540" s="176">
        <f t="shared" si="686"/>
        <v>162</v>
      </c>
      <c r="Z540" s="176">
        <f t="shared" si="686"/>
        <v>172</v>
      </c>
      <c r="AA540" s="176">
        <f t="shared" si="686"/>
        <v>173</v>
      </c>
      <c r="AB540" s="176">
        <f t="shared" si="686"/>
        <v>133</v>
      </c>
      <c r="AC540" s="176">
        <f t="shared" si="686"/>
        <v>31</v>
      </c>
      <c r="AD540" s="176">
        <f t="shared" si="686"/>
        <v>12</v>
      </c>
      <c r="AE540" s="176">
        <f t="shared" si="686"/>
        <v>22</v>
      </c>
      <c r="AF540" s="176">
        <f t="shared" si="686"/>
        <v>4</v>
      </c>
      <c r="AG540" s="176">
        <f t="shared" si="686"/>
        <v>1</v>
      </c>
      <c r="AH540" s="176">
        <f t="shared" si="686"/>
        <v>16</v>
      </c>
      <c r="AI540" s="176">
        <f t="shared" si="686"/>
        <v>42</v>
      </c>
      <c r="AJ540" s="176">
        <f t="shared" si="686"/>
        <v>136</v>
      </c>
      <c r="AK540" s="176">
        <f t="shared" si="686"/>
        <v>73</v>
      </c>
      <c r="AL540" s="176" t="str">
        <f t="shared" si="686"/>
        <v/>
      </c>
      <c r="AM540" s="176" t="str">
        <f t="shared" si="686"/>
        <v/>
      </c>
      <c r="AN540" s="176" t="str">
        <f t="shared" si="686"/>
        <v/>
      </c>
      <c r="AO540" s="176" t="str">
        <f t="shared" si="686"/>
        <v/>
      </c>
      <c r="AP540" s="176" t="str">
        <f t="shared" si="686"/>
        <v/>
      </c>
      <c r="AQ540" s="170"/>
      <c r="AR540" s="170"/>
    </row>
    <row r="541" ht="12.75" customHeight="1">
      <c r="A541" s="170"/>
      <c r="B541" s="170"/>
      <c r="C541" s="140" t="str">
        <f t="shared" ref="C541:D541" si="687">C348</f>
        <v>Leicester</v>
      </c>
      <c r="D541" s="140" t="str">
        <f t="shared" si="687"/>
        <v>West Ham</v>
      </c>
      <c r="E541" s="176">
        <f t="shared" ref="E541:AP541" si="688">IFERROR(RANK(E348,E$196:E$385,0)+COUNTIF(E$196:E348,E348)-1,"")</f>
        <v>185</v>
      </c>
      <c r="F541" s="176">
        <f t="shared" si="688"/>
        <v>142</v>
      </c>
      <c r="G541" s="176">
        <f t="shared" si="688"/>
        <v>126</v>
      </c>
      <c r="H541" s="176">
        <f t="shared" si="688"/>
        <v>157</v>
      </c>
      <c r="I541" s="176">
        <f t="shared" si="688"/>
        <v>79</v>
      </c>
      <c r="J541" s="176">
        <f t="shared" si="688"/>
        <v>100</v>
      </c>
      <c r="K541" s="176">
        <f t="shared" si="688"/>
        <v>148</v>
      </c>
      <c r="L541" s="176">
        <f t="shared" si="688"/>
        <v>124</v>
      </c>
      <c r="M541" s="176">
        <f t="shared" si="688"/>
        <v>127</v>
      </c>
      <c r="N541" s="176">
        <f t="shared" si="688"/>
        <v>85</v>
      </c>
      <c r="O541" s="176">
        <f t="shared" si="688"/>
        <v>144</v>
      </c>
      <c r="P541" s="176">
        <f t="shared" si="688"/>
        <v>159</v>
      </c>
      <c r="Q541" s="176">
        <f t="shared" si="688"/>
        <v>109</v>
      </c>
      <c r="R541" s="176">
        <f t="shared" si="688"/>
        <v>106</v>
      </c>
      <c r="S541" s="176">
        <f t="shared" si="688"/>
        <v>128</v>
      </c>
      <c r="T541" s="176">
        <f t="shared" si="688"/>
        <v>137</v>
      </c>
      <c r="U541" s="176">
        <f t="shared" si="688"/>
        <v>110</v>
      </c>
      <c r="V541" s="176">
        <f t="shared" si="688"/>
        <v>89</v>
      </c>
      <c r="W541" s="176">
        <f t="shared" si="688"/>
        <v>126</v>
      </c>
      <c r="X541" s="176">
        <f t="shared" si="688"/>
        <v>113</v>
      </c>
      <c r="Y541" s="176">
        <f t="shared" si="688"/>
        <v>126</v>
      </c>
      <c r="Z541" s="176">
        <f t="shared" si="688"/>
        <v>73</v>
      </c>
      <c r="AA541" s="176">
        <f t="shared" si="688"/>
        <v>83</v>
      </c>
      <c r="AB541" s="176">
        <f t="shared" si="688"/>
        <v>87</v>
      </c>
      <c r="AC541" s="176">
        <f t="shared" si="688"/>
        <v>37</v>
      </c>
      <c r="AD541" s="176">
        <f t="shared" si="688"/>
        <v>18</v>
      </c>
      <c r="AE541" s="176">
        <f t="shared" si="688"/>
        <v>4</v>
      </c>
      <c r="AF541" s="176">
        <f t="shared" si="688"/>
        <v>25</v>
      </c>
      <c r="AG541" s="176">
        <f t="shared" si="688"/>
        <v>24</v>
      </c>
      <c r="AH541" s="176">
        <f t="shared" si="688"/>
        <v>4</v>
      </c>
      <c r="AI541" s="176">
        <f t="shared" si="688"/>
        <v>15</v>
      </c>
      <c r="AJ541" s="176">
        <f t="shared" si="688"/>
        <v>25</v>
      </c>
      <c r="AK541" s="176">
        <f t="shared" si="688"/>
        <v>64</v>
      </c>
      <c r="AL541" s="176" t="str">
        <f t="shared" si="688"/>
        <v/>
      </c>
      <c r="AM541" s="176" t="str">
        <f t="shared" si="688"/>
        <v/>
      </c>
      <c r="AN541" s="176" t="str">
        <f t="shared" si="688"/>
        <v/>
      </c>
      <c r="AO541" s="176" t="str">
        <f t="shared" si="688"/>
        <v/>
      </c>
      <c r="AP541" s="176" t="str">
        <f t="shared" si="688"/>
        <v/>
      </c>
      <c r="AQ541" s="170"/>
      <c r="AR541" s="170"/>
    </row>
    <row r="542" ht="12.75" customHeight="1">
      <c r="A542" s="170"/>
      <c r="B542" s="170"/>
      <c r="C542" s="140" t="str">
        <f t="shared" ref="C542:D542" si="689">C349</f>
        <v>Leicester</v>
      </c>
      <c r="D542" s="140" t="str">
        <f t="shared" si="689"/>
        <v>Wolves</v>
      </c>
      <c r="E542" s="176">
        <f t="shared" ref="E542:AP542" si="690">IFERROR(RANK(E349,E$196:E$385,0)+COUNTIF(E$196:E349,E349)-1,"")</f>
        <v>79</v>
      </c>
      <c r="F542" s="176">
        <f t="shared" si="690"/>
        <v>115</v>
      </c>
      <c r="G542" s="176">
        <f t="shared" si="690"/>
        <v>67</v>
      </c>
      <c r="H542" s="176">
        <f t="shared" si="690"/>
        <v>30</v>
      </c>
      <c r="I542" s="176">
        <f t="shared" si="690"/>
        <v>7</v>
      </c>
      <c r="J542" s="176">
        <f t="shared" si="690"/>
        <v>9</v>
      </c>
      <c r="K542" s="176">
        <f t="shared" si="690"/>
        <v>48</v>
      </c>
      <c r="L542" s="176">
        <f t="shared" si="690"/>
        <v>32</v>
      </c>
      <c r="M542" s="176">
        <f t="shared" si="690"/>
        <v>61</v>
      </c>
      <c r="N542" s="176">
        <f t="shared" si="690"/>
        <v>76</v>
      </c>
      <c r="O542" s="176">
        <f t="shared" si="690"/>
        <v>168</v>
      </c>
      <c r="P542" s="176">
        <f t="shared" si="690"/>
        <v>167</v>
      </c>
      <c r="Q542" s="176">
        <f t="shared" si="690"/>
        <v>137</v>
      </c>
      <c r="R542" s="176">
        <f t="shared" si="690"/>
        <v>173</v>
      </c>
      <c r="S542" s="176">
        <f t="shared" si="690"/>
        <v>178</v>
      </c>
      <c r="T542" s="176">
        <f t="shared" si="690"/>
        <v>179</v>
      </c>
      <c r="U542" s="176">
        <f t="shared" si="690"/>
        <v>126</v>
      </c>
      <c r="V542" s="176">
        <f t="shared" si="690"/>
        <v>77</v>
      </c>
      <c r="W542" s="176">
        <f t="shared" si="690"/>
        <v>23</v>
      </c>
      <c r="X542" s="176">
        <f t="shared" si="690"/>
        <v>30</v>
      </c>
      <c r="Y542" s="176">
        <f t="shared" si="690"/>
        <v>43</v>
      </c>
      <c r="Z542" s="176">
        <f t="shared" si="690"/>
        <v>28</v>
      </c>
      <c r="AA542" s="176">
        <f t="shared" si="690"/>
        <v>35</v>
      </c>
      <c r="AB542" s="176">
        <f t="shared" si="690"/>
        <v>67</v>
      </c>
      <c r="AC542" s="176">
        <f t="shared" si="690"/>
        <v>83</v>
      </c>
      <c r="AD542" s="176">
        <f t="shared" si="690"/>
        <v>41</v>
      </c>
      <c r="AE542" s="176">
        <f t="shared" si="690"/>
        <v>34</v>
      </c>
      <c r="AF542" s="176">
        <f t="shared" si="690"/>
        <v>60</v>
      </c>
      <c r="AG542" s="176">
        <f t="shared" si="690"/>
        <v>52</v>
      </c>
      <c r="AH542" s="176">
        <f t="shared" si="690"/>
        <v>66</v>
      </c>
      <c r="AI542" s="176">
        <f t="shared" si="690"/>
        <v>115</v>
      </c>
      <c r="AJ542" s="176">
        <f t="shared" si="690"/>
        <v>57</v>
      </c>
      <c r="AK542" s="176">
        <f t="shared" si="690"/>
        <v>117</v>
      </c>
      <c r="AL542" s="176" t="str">
        <f t="shared" si="690"/>
        <v/>
      </c>
      <c r="AM542" s="176" t="str">
        <f t="shared" si="690"/>
        <v/>
      </c>
      <c r="AN542" s="176" t="str">
        <f t="shared" si="690"/>
        <v/>
      </c>
      <c r="AO542" s="176" t="str">
        <f t="shared" si="690"/>
        <v/>
      </c>
      <c r="AP542" s="176" t="str">
        <f t="shared" si="690"/>
        <v/>
      </c>
      <c r="AQ542" s="170"/>
      <c r="AR542" s="170"/>
    </row>
    <row r="543" ht="12.75" customHeight="1">
      <c r="A543" s="170"/>
      <c r="B543" s="170"/>
      <c r="C543" s="140" t="str">
        <f t="shared" ref="C543:D543" si="691">C350</f>
        <v>Liverpool</v>
      </c>
      <c r="D543" s="140" t="str">
        <f t="shared" si="691"/>
        <v>Man City</v>
      </c>
      <c r="E543" s="176">
        <f t="shared" ref="E543:AP543" si="692">IFERROR(RANK(E350,E$196:E$385,0)+COUNTIF(E$196:E350,E350)-1,"")</f>
        <v>3</v>
      </c>
      <c r="F543" s="176">
        <f t="shared" si="692"/>
        <v>45</v>
      </c>
      <c r="G543" s="176">
        <f t="shared" si="692"/>
        <v>141</v>
      </c>
      <c r="H543" s="176">
        <f t="shared" si="692"/>
        <v>160</v>
      </c>
      <c r="I543" s="176">
        <f t="shared" si="692"/>
        <v>163</v>
      </c>
      <c r="J543" s="176">
        <f t="shared" si="692"/>
        <v>180</v>
      </c>
      <c r="K543" s="176">
        <f t="shared" si="692"/>
        <v>163</v>
      </c>
      <c r="L543" s="176">
        <f t="shared" si="692"/>
        <v>151</v>
      </c>
      <c r="M543" s="176">
        <f t="shared" si="692"/>
        <v>51</v>
      </c>
      <c r="N543" s="176">
        <f t="shared" si="692"/>
        <v>33</v>
      </c>
      <c r="O543" s="176">
        <f t="shared" si="692"/>
        <v>23</v>
      </c>
      <c r="P543" s="176">
        <f t="shared" si="692"/>
        <v>3</v>
      </c>
      <c r="Q543" s="176">
        <f t="shared" si="692"/>
        <v>17</v>
      </c>
      <c r="R543" s="176">
        <f t="shared" si="692"/>
        <v>23</v>
      </c>
      <c r="S543" s="176">
        <f t="shared" si="692"/>
        <v>52</v>
      </c>
      <c r="T543" s="176">
        <f t="shared" si="692"/>
        <v>61</v>
      </c>
      <c r="U543" s="176">
        <f t="shared" si="692"/>
        <v>83</v>
      </c>
      <c r="V543" s="176">
        <f t="shared" si="692"/>
        <v>125</v>
      </c>
      <c r="W543" s="176">
        <f t="shared" si="692"/>
        <v>70</v>
      </c>
      <c r="X543" s="176">
        <f t="shared" si="692"/>
        <v>60</v>
      </c>
      <c r="Y543" s="176">
        <f t="shared" si="692"/>
        <v>77</v>
      </c>
      <c r="Z543" s="176">
        <f t="shared" si="692"/>
        <v>96</v>
      </c>
      <c r="AA543" s="176">
        <f t="shared" si="692"/>
        <v>33</v>
      </c>
      <c r="AB543" s="176">
        <f t="shared" si="692"/>
        <v>18</v>
      </c>
      <c r="AC543" s="176">
        <f t="shared" si="692"/>
        <v>43</v>
      </c>
      <c r="AD543" s="176">
        <f t="shared" si="692"/>
        <v>53</v>
      </c>
      <c r="AE543" s="176">
        <f t="shared" si="692"/>
        <v>69</v>
      </c>
      <c r="AF543" s="176">
        <f t="shared" si="692"/>
        <v>41</v>
      </c>
      <c r="AG543" s="176">
        <f t="shared" si="692"/>
        <v>135</v>
      </c>
      <c r="AH543" s="176">
        <f t="shared" si="692"/>
        <v>152</v>
      </c>
      <c r="AI543" s="176">
        <f t="shared" si="692"/>
        <v>164</v>
      </c>
      <c r="AJ543" s="176">
        <f t="shared" si="692"/>
        <v>84</v>
      </c>
      <c r="AK543" s="176">
        <f t="shared" si="692"/>
        <v>89</v>
      </c>
      <c r="AL543" s="176" t="str">
        <f t="shared" si="692"/>
        <v/>
      </c>
      <c r="AM543" s="176" t="str">
        <f t="shared" si="692"/>
        <v/>
      </c>
      <c r="AN543" s="176" t="str">
        <f t="shared" si="692"/>
        <v/>
      </c>
      <c r="AO543" s="176" t="str">
        <f t="shared" si="692"/>
        <v/>
      </c>
      <c r="AP543" s="176" t="str">
        <f t="shared" si="692"/>
        <v/>
      </c>
      <c r="AQ543" s="170"/>
      <c r="AR543" s="170"/>
    </row>
    <row r="544" ht="12.75" customHeight="1">
      <c r="A544" s="170"/>
      <c r="B544" s="170"/>
      <c r="C544" s="140" t="str">
        <f t="shared" ref="C544:D544" si="693">C351</f>
        <v>Liverpool</v>
      </c>
      <c r="D544" s="140" t="str">
        <f t="shared" si="693"/>
        <v>Man Utd</v>
      </c>
      <c r="E544" s="176">
        <f t="shared" ref="E544:AP544" si="694">IFERROR(RANK(E351,E$196:E$385,0)+COUNTIF(E$196:E351,E351)-1,"")</f>
        <v>74</v>
      </c>
      <c r="F544" s="176">
        <f t="shared" si="694"/>
        <v>152</v>
      </c>
      <c r="G544" s="176">
        <f t="shared" si="694"/>
        <v>146</v>
      </c>
      <c r="H544" s="176">
        <f t="shared" si="694"/>
        <v>167</v>
      </c>
      <c r="I544" s="176">
        <f t="shared" si="694"/>
        <v>92</v>
      </c>
      <c r="J544" s="176">
        <f t="shared" si="694"/>
        <v>88</v>
      </c>
      <c r="K544" s="176">
        <f t="shared" si="694"/>
        <v>62</v>
      </c>
      <c r="L544" s="176">
        <f t="shared" si="694"/>
        <v>39</v>
      </c>
      <c r="M544" s="176">
        <f t="shared" si="694"/>
        <v>37</v>
      </c>
      <c r="N544" s="176">
        <f t="shared" si="694"/>
        <v>11</v>
      </c>
      <c r="O544" s="176">
        <f t="shared" si="694"/>
        <v>3</v>
      </c>
      <c r="P544" s="176">
        <f t="shared" si="694"/>
        <v>21</v>
      </c>
      <c r="Q544" s="176">
        <f t="shared" si="694"/>
        <v>62</v>
      </c>
      <c r="R544" s="176">
        <f t="shared" si="694"/>
        <v>55</v>
      </c>
      <c r="S544" s="176">
        <f t="shared" si="694"/>
        <v>86</v>
      </c>
      <c r="T544" s="176">
        <f t="shared" si="694"/>
        <v>169</v>
      </c>
      <c r="U544" s="176">
        <f t="shared" si="694"/>
        <v>190</v>
      </c>
      <c r="V544" s="176">
        <f t="shared" si="694"/>
        <v>174</v>
      </c>
      <c r="W544" s="176">
        <f t="shared" si="694"/>
        <v>131</v>
      </c>
      <c r="X544" s="176">
        <f t="shared" si="694"/>
        <v>163</v>
      </c>
      <c r="Y544" s="176">
        <f t="shared" si="694"/>
        <v>158</v>
      </c>
      <c r="Z544" s="176">
        <f t="shared" si="694"/>
        <v>98</v>
      </c>
      <c r="AA544" s="176">
        <f t="shared" si="694"/>
        <v>60</v>
      </c>
      <c r="AB544" s="176">
        <f t="shared" si="694"/>
        <v>54</v>
      </c>
      <c r="AC544" s="176">
        <f t="shared" si="694"/>
        <v>131</v>
      </c>
      <c r="AD544" s="176">
        <f t="shared" si="694"/>
        <v>138</v>
      </c>
      <c r="AE544" s="176">
        <f t="shared" si="694"/>
        <v>104</v>
      </c>
      <c r="AF544" s="176">
        <f t="shared" si="694"/>
        <v>129</v>
      </c>
      <c r="AG544" s="176">
        <f t="shared" si="694"/>
        <v>80</v>
      </c>
      <c r="AH544" s="176">
        <f t="shared" si="694"/>
        <v>115</v>
      </c>
      <c r="AI544" s="176">
        <f t="shared" si="694"/>
        <v>34</v>
      </c>
      <c r="AJ544" s="176">
        <f t="shared" si="694"/>
        <v>41</v>
      </c>
      <c r="AK544" s="176">
        <f t="shared" si="694"/>
        <v>77</v>
      </c>
      <c r="AL544" s="176" t="str">
        <f t="shared" si="694"/>
        <v/>
      </c>
      <c r="AM544" s="176" t="str">
        <f t="shared" si="694"/>
        <v/>
      </c>
      <c r="AN544" s="176" t="str">
        <f t="shared" si="694"/>
        <v/>
      </c>
      <c r="AO544" s="176" t="str">
        <f t="shared" si="694"/>
        <v/>
      </c>
      <c r="AP544" s="176" t="str">
        <f t="shared" si="694"/>
        <v/>
      </c>
      <c r="AQ544" s="170"/>
      <c r="AR544" s="170"/>
    </row>
    <row r="545" ht="12.75" customHeight="1">
      <c r="A545" s="170"/>
      <c r="B545" s="170"/>
      <c r="C545" s="140" t="str">
        <f t="shared" ref="C545:D545" si="695">C352</f>
        <v>Liverpool</v>
      </c>
      <c r="D545" s="140" t="str">
        <f t="shared" si="695"/>
        <v>Newcastle</v>
      </c>
      <c r="E545" s="176">
        <f t="shared" ref="E545:AP545" si="696">IFERROR(RANK(E352,E$196:E$385,0)+COUNTIF(E$196:E352,E352)-1,"")</f>
        <v>75</v>
      </c>
      <c r="F545" s="176">
        <f t="shared" si="696"/>
        <v>96</v>
      </c>
      <c r="G545" s="176">
        <f t="shared" si="696"/>
        <v>166</v>
      </c>
      <c r="H545" s="176">
        <f t="shared" si="696"/>
        <v>169</v>
      </c>
      <c r="I545" s="176">
        <f t="shared" si="696"/>
        <v>139</v>
      </c>
      <c r="J545" s="176">
        <f t="shared" si="696"/>
        <v>112</v>
      </c>
      <c r="K545" s="176">
        <f t="shared" si="696"/>
        <v>77</v>
      </c>
      <c r="L545" s="176">
        <f t="shared" si="696"/>
        <v>120</v>
      </c>
      <c r="M545" s="176">
        <f t="shared" si="696"/>
        <v>11</v>
      </c>
      <c r="N545" s="176">
        <f t="shared" si="696"/>
        <v>15</v>
      </c>
      <c r="O545" s="176">
        <f t="shared" si="696"/>
        <v>8</v>
      </c>
      <c r="P545" s="176">
        <f t="shared" si="696"/>
        <v>20</v>
      </c>
      <c r="Q545" s="176">
        <f t="shared" si="696"/>
        <v>15</v>
      </c>
      <c r="R545" s="176">
        <f t="shared" si="696"/>
        <v>22</v>
      </c>
      <c r="S545" s="176">
        <f t="shared" si="696"/>
        <v>76</v>
      </c>
      <c r="T545" s="176">
        <f t="shared" si="696"/>
        <v>140</v>
      </c>
      <c r="U545" s="176">
        <f t="shared" si="696"/>
        <v>169</v>
      </c>
      <c r="V545" s="176">
        <f t="shared" si="696"/>
        <v>126</v>
      </c>
      <c r="W545" s="176">
        <f t="shared" si="696"/>
        <v>134</v>
      </c>
      <c r="X545" s="176">
        <f t="shared" si="696"/>
        <v>152</v>
      </c>
      <c r="Y545" s="176">
        <f t="shared" si="696"/>
        <v>148</v>
      </c>
      <c r="Z545" s="176">
        <f t="shared" si="696"/>
        <v>68</v>
      </c>
      <c r="AA545" s="176">
        <f t="shared" si="696"/>
        <v>36</v>
      </c>
      <c r="AB545" s="176">
        <f t="shared" si="696"/>
        <v>45</v>
      </c>
      <c r="AC545" s="176">
        <f t="shared" si="696"/>
        <v>55</v>
      </c>
      <c r="AD545" s="176">
        <f t="shared" si="696"/>
        <v>38</v>
      </c>
      <c r="AE545" s="176">
        <f t="shared" si="696"/>
        <v>83</v>
      </c>
      <c r="AF545" s="176">
        <f t="shared" si="696"/>
        <v>124</v>
      </c>
      <c r="AG545" s="176">
        <f t="shared" si="696"/>
        <v>174</v>
      </c>
      <c r="AH545" s="176">
        <f t="shared" si="696"/>
        <v>163</v>
      </c>
      <c r="AI545" s="176">
        <f t="shared" si="696"/>
        <v>179</v>
      </c>
      <c r="AJ545" s="176">
        <f t="shared" si="696"/>
        <v>185</v>
      </c>
      <c r="AK545" s="176">
        <f t="shared" si="696"/>
        <v>158</v>
      </c>
      <c r="AL545" s="176" t="str">
        <f t="shared" si="696"/>
        <v/>
      </c>
      <c r="AM545" s="176" t="str">
        <f t="shared" si="696"/>
        <v/>
      </c>
      <c r="AN545" s="176" t="str">
        <f t="shared" si="696"/>
        <v/>
      </c>
      <c r="AO545" s="176" t="str">
        <f t="shared" si="696"/>
        <v/>
      </c>
      <c r="AP545" s="176" t="str">
        <f t="shared" si="696"/>
        <v/>
      </c>
      <c r="AQ545" s="170"/>
      <c r="AR545" s="170"/>
    </row>
    <row r="546" ht="12.75" customHeight="1">
      <c r="A546" s="170"/>
      <c r="B546" s="170"/>
      <c r="C546" s="140" t="str">
        <f t="shared" ref="C546:D546" si="697">C353</f>
        <v>Liverpool</v>
      </c>
      <c r="D546" s="140" t="str">
        <f t="shared" si="697"/>
        <v>Southampton</v>
      </c>
      <c r="E546" s="176">
        <f t="shared" ref="E546:AP546" si="698">IFERROR(RANK(E353,E$196:E$385,0)+COUNTIF(E$196:E353,E353)-1,"")</f>
        <v>19</v>
      </c>
      <c r="F546" s="176">
        <f t="shared" si="698"/>
        <v>89</v>
      </c>
      <c r="G546" s="176">
        <f t="shared" si="698"/>
        <v>118</v>
      </c>
      <c r="H546" s="176">
        <f t="shared" si="698"/>
        <v>158</v>
      </c>
      <c r="I546" s="176">
        <f t="shared" si="698"/>
        <v>149</v>
      </c>
      <c r="J546" s="176">
        <f t="shared" si="698"/>
        <v>173</v>
      </c>
      <c r="K546" s="176">
        <f t="shared" si="698"/>
        <v>145</v>
      </c>
      <c r="L546" s="176">
        <f t="shared" si="698"/>
        <v>133</v>
      </c>
      <c r="M546" s="176">
        <f t="shared" si="698"/>
        <v>71</v>
      </c>
      <c r="N546" s="176">
        <f t="shared" si="698"/>
        <v>122</v>
      </c>
      <c r="O546" s="176">
        <f t="shared" si="698"/>
        <v>115</v>
      </c>
      <c r="P546" s="176">
        <f t="shared" si="698"/>
        <v>65</v>
      </c>
      <c r="Q546" s="176">
        <f t="shared" si="698"/>
        <v>125</v>
      </c>
      <c r="R546" s="176">
        <f t="shared" si="698"/>
        <v>58</v>
      </c>
      <c r="S546" s="176">
        <f t="shared" si="698"/>
        <v>94</v>
      </c>
      <c r="T546" s="176">
        <f t="shared" si="698"/>
        <v>90</v>
      </c>
      <c r="U546" s="176">
        <f t="shared" si="698"/>
        <v>132</v>
      </c>
      <c r="V546" s="176">
        <f t="shared" si="698"/>
        <v>92</v>
      </c>
      <c r="W546" s="176">
        <f t="shared" si="698"/>
        <v>41</v>
      </c>
      <c r="X546" s="176">
        <f t="shared" si="698"/>
        <v>139</v>
      </c>
      <c r="Y546" s="176">
        <f t="shared" si="698"/>
        <v>133</v>
      </c>
      <c r="Z546" s="176">
        <f t="shared" si="698"/>
        <v>101</v>
      </c>
      <c r="AA546" s="176">
        <f t="shared" si="698"/>
        <v>50</v>
      </c>
      <c r="AB546" s="176">
        <f t="shared" si="698"/>
        <v>119</v>
      </c>
      <c r="AC546" s="176">
        <f t="shared" si="698"/>
        <v>180</v>
      </c>
      <c r="AD546" s="176">
        <f t="shared" si="698"/>
        <v>171</v>
      </c>
      <c r="AE546" s="176">
        <f t="shared" si="698"/>
        <v>174</v>
      </c>
      <c r="AF546" s="176">
        <f t="shared" si="698"/>
        <v>161</v>
      </c>
      <c r="AG546" s="176">
        <f t="shared" si="698"/>
        <v>186</v>
      </c>
      <c r="AH546" s="176">
        <f t="shared" si="698"/>
        <v>187</v>
      </c>
      <c r="AI546" s="176">
        <f t="shared" si="698"/>
        <v>155</v>
      </c>
      <c r="AJ546" s="176">
        <f t="shared" si="698"/>
        <v>173</v>
      </c>
      <c r="AK546" s="176">
        <f t="shared" si="698"/>
        <v>138</v>
      </c>
      <c r="AL546" s="176" t="str">
        <f t="shared" si="698"/>
        <v/>
      </c>
      <c r="AM546" s="176" t="str">
        <f t="shared" si="698"/>
        <v/>
      </c>
      <c r="AN546" s="176" t="str">
        <f t="shared" si="698"/>
        <v/>
      </c>
      <c r="AO546" s="176" t="str">
        <f t="shared" si="698"/>
        <v/>
      </c>
      <c r="AP546" s="176" t="str">
        <f t="shared" si="698"/>
        <v/>
      </c>
      <c r="AQ546" s="170"/>
      <c r="AR546" s="170"/>
    </row>
    <row r="547" ht="12.75" customHeight="1">
      <c r="A547" s="170"/>
      <c r="B547" s="170"/>
      <c r="C547" s="140" t="str">
        <f t="shared" ref="C547:D547" si="699">C354</f>
        <v>Liverpool</v>
      </c>
      <c r="D547" s="140" t="str">
        <f t="shared" si="699"/>
        <v>Tottenham</v>
      </c>
      <c r="E547" s="176">
        <f t="shared" ref="E547:AP547" si="700">IFERROR(RANK(E354,E$196:E$385,0)+COUNTIF(E$196:E354,E354)-1,"")</f>
        <v>6</v>
      </c>
      <c r="F547" s="176">
        <f t="shared" si="700"/>
        <v>79</v>
      </c>
      <c r="G547" s="176">
        <f t="shared" si="700"/>
        <v>124</v>
      </c>
      <c r="H547" s="176">
        <f t="shared" si="700"/>
        <v>140</v>
      </c>
      <c r="I547" s="176">
        <f t="shared" si="700"/>
        <v>153</v>
      </c>
      <c r="J547" s="176">
        <f t="shared" si="700"/>
        <v>142</v>
      </c>
      <c r="K547" s="176">
        <f t="shared" si="700"/>
        <v>101</v>
      </c>
      <c r="L547" s="176">
        <f t="shared" si="700"/>
        <v>75</v>
      </c>
      <c r="M547" s="176">
        <f t="shared" si="700"/>
        <v>58</v>
      </c>
      <c r="N547" s="176">
        <f t="shared" si="700"/>
        <v>39</v>
      </c>
      <c r="O547" s="176">
        <f t="shared" si="700"/>
        <v>31</v>
      </c>
      <c r="P547" s="176">
        <f t="shared" si="700"/>
        <v>45</v>
      </c>
      <c r="Q547" s="176">
        <f t="shared" si="700"/>
        <v>100</v>
      </c>
      <c r="R547" s="176">
        <f t="shared" si="700"/>
        <v>101</v>
      </c>
      <c r="S547" s="176">
        <f t="shared" si="700"/>
        <v>136</v>
      </c>
      <c r="T547" s="176">
        <f t="shared" si="700"/>
        <v>164</v>
      </c>
      <c r="U547" s="176">
        <f t="shared" si="700"/>
        <v>181</v>
      </c>
      <c r="V547" s="176">
        <f t="shared" si="700"/>
        <v>150</v>
      </c>
      <c r="W547" s="176">
        <f t="shared" si="700"/>
        <v>98</v>
      </c>
      <c r="X547" s="176">
        <f t="shared" si="700"/>
        <v>103</v>
      </c>
      <c r="Y547" s="176">
        <f t="shared" si="700"/>
        <v>71</v>
      </c>
      <c r="Z547" s="176">
        <f t="shared" si="700"/>
        <v>102</v>
      </c>
      <c r="AA547" s="176">
        <f t="shared" si="700"/>
        <v>66</v>
      </c>
      <c r="AB547" s="176">
        <f t="shared" si="700"/>
        <v>46</v>
      </c>
      <c r="AC547" s="176">
        <f t="shared" si="700"/>
        <v>107</v>
      </c>
      <c r="AD547" s="176">
        <f t="shared" si="700"/>
        <v>120</v>
      </c>
      <c r="AE547" s="176">
        <f t="shared" si="700"/>
        <v>184</v>
      </c>
      <c r="AF547" s="176">
        <f t="shared" si="700"/>
        <v>154</v>
      </c>
      <c r="AG547" s="176">
        <f t="shared" si="700"/>
        <v>162</v>
      </c>
      <c r="AH547" s="176">
        <f t="shared" si="700"/>
        <v>182</v>
      </c>
      <c r="AI547" s="176">
        <f t="shared" si="700"/>
        <v>116</v>
      </c>
      <c r="AJ547" s="176">
        <f t="shared" si="700"/>
        <v>89</v>
      </c>
      <c r="AK547" s="176">
        <f t="shared" si="700"/>
        <v>28</v>
      </c>
      <c r="AL547" s="176" t="str">
        <f t="shared" si="700"/>
        <v/>
      </c>
      <c r="AM547" s="176" t="str">
        <f t="shared" si="700"/>
        <v/>
      </c>
      <c r="AN547" s="176" t="str">
        <f t="shared" si="700"/>
        <v/>
      </c>
      <c r="AO547" s="176" t="str">
        <f t="shared" si="700"/>
        <v/>
      </c>
      <c r="AP547" s="176" t="str">
        <f t="shared" si="700"/>
        <v/>
      </c>
      <c r="AQ547" s="170"/>
      <c r="AR547" s="170"/>
    </row>
    <row r="548" ht="12.75" customHeight="1">
      <c r="A548" s="170"/>
      <c r="B548" s="170"/>
      <c r="C548" s="140" t="str">
        <f t="shared" ref="C548:D548" si="701">C355</f>
        <v>Liverpool</v>
      </c>
      <c r="D548" s="140" t="str">
        <f t="shared" si="701"/>
        <v>Watford</v>
      </c>
      <c r="E548" s="176">
        <f t="shared" ref="E548:AP548" si="702">IFERROR(RANK(E355,E$196:E$385,0)+COUNTIF(E$196:E355,E355)-1,"")</f>
        <v>152</v>
      </c>
      <c r="F548" s="176">
        <f t="shared" si="702"/>
        <v>188</v>
      </c>
      <c r="G548" s="176">
        <f t="shared" si="702"/>
        <v>184</v>
      </c>
      <c r="H548" s="176">
        <f t="shared" si="702"/>
        <v>188</v>
      </c>
      <c r="I548" s="176">
        <f t="shared" si="702"/>
        <v>170</v>
      </c>
      <c r="J548" s="176">
        <f t="shared" si="702"/>
        <v>169</v>
      </c>
      <c r="K548" s="176">
        <f t="shared" si="702"/>
        <v>140</v>
      </c>
      <c r="L548" s="176">
        <f t="shared" si="702"/>
        <v>82</v>
      </c>
      <c r="M548" s="176">
        <f t="shared" si="702"/>
        <v>68</v>
      </c>
      <c r="N548" s="176">
        <f t="shared" si="702"/>
        <v>107</v>
      </c>
      <c r="O548" s="176">
        <f t="shared" si="702"/>
        <v>116</v>
      </c>
      <c r="P548" s="176">
        <f t="shared" si="702"/>
        <v>72</v>
      </c>
      <c r="Q548" s="176">
        <f t="shared" si="702"/>
        <v>135</v>
      </c>
      <c r="R548" s="176">
        <f t="shared" si="702"/>
        <v>135</v>
      </c>
      <c r="S548" s="176">
        <f t="shared" si="702"/>
        <v>158</v>
      </c>
      <c r="T548" s="176">
        <f t="shared" si="702"/>
        <v>87</v>
      </c>
      <c r="U548" s="176">
        <f t="shared" si="702"/>
        <v>111</v>
      </c>
      <c r="V548" s="176">
        <f t="shared" si="702"/>
        <v>114</v>
      </c>
      <c r="W548" s="176">
        <f t="shared" si="702"/>
        <v>64</v>
      </c>
      <c r="X548" s="176">
        <f t="shared" si="702"/>
        <v>82</v>
      </c>
      <c r="Y548" s="176">
        <f t="shared" si="702"/>
        <v>64</v>
      </c>
      <c r="Z548" s="176">
        <f t="shared" si="702"/>
        <v>80</v>
      </c>
      <c r="AA548" s="176">
        <f t="shared" si="702"/>
        <v>57</v>
      </c>
      <c r="AB548" s="176">
        <f t="shared" si="702"/>
        <v>10</v>
      </c>
      <c r="AC548" s="176">
        <f t="shared" si="702"/>
        <v>78</v>
      </c>
      <c r="AD548" s="176">
        <f t="shared" si="702"/>
        <v>59</v>
      </c>
      <c r="AE548" s="176">
        <f t="shared" si="702"/>
        <v>133</v>
      </c>
      <c r="AF548" s="176">
        <f t="shared" si="702"/>
        <v>87</v>
      </c>
      <c r="AG548" s="176">
        <f t="shared" si="702"/>
        <v>102</v>
      </c>
      <c r="AH548" s="176">
        <f t="shared" si="702"/>
        <v>166</v>
      </c>
      <c r="AI548" s="176">
        <f t="shared" si="702"/>
        <v>119</v>
      </c>
      <c r="AJ548" s="176">
        <f t="shared" si="702"/>
        <v>175</v>
      </c>
      <c r="AK548" s="176">
        <f t="shared" si="702"/>
        <v>61</v>
      </c>
      <c r="AL548" s="176" t="str">
        <f t="shared" si="702"/>
        <v/>
      </c>
      <c r="AM548" s="176" t="str">
        <f t="shared" si="702"/>
        <v/>
      </c>
      <c r="AN548" s="176" t="str">
        <f t="shared" si="702"/>
        <v/>
      </c>
      <c r="AO548" s="176" t="str">
        <f t="shared" si="702"/>
        <v/>
      </c>
      <c r="AP548" s="176" t="str">
        <f t="shared" si="702"/>
        <v/>
      </c>
      <c r="AQ548" s="170"/>
      <c r="AR548" s="170"/>
    </row>
    <row r="549" ht="12.75" customHeight="1">
      <c r="A549" s="170"/>
      <c r="B549" s="170"/>
      <c r="C549" s="140" t="str">
        <f t="shared" ref="C549:D549" si="703">C356</f>
        <v>Liverpool</v>
      </c>
      <c r="D549" s="140" t="str">
        <f t="shared" si="703"/>
        <v>West Ham</v>
      </c>
      <c r="E549" s="176">
        <f t="shared" ref="E549:AP549" si="704">IFERROR(RANK(E356,E$196:E$385,0)+COUNTIF(E$196:E356,E356)-1,"")</f>
        <v>73</v>
      </c>
      <c r="F549" s="176">
        <f t="shared" si="704"/>
        <v>166</v>
      </c>
      <c r="G549" s="176">
        <f t="shared" si="704"/>
        <v>182</v>
      </c>
      <c r="H549" s="176">
        <f t="shared" si="704"/>
        <v>189</v>
      </c>
      <c r="I549" s="176">
        <f t="shared" si="704"/>
        <v>190</v>
      </c>
      <c r="J549" s="176">
        <f t="shared" si="704"/>
        <v>187</v>
      </c>
      <c r="K549" s="176">
        <f t="shared" si="704"/>
        <v>182</v>
      </c>
      <c r="L549" s="176">
        <f t="shared" si="704"/>
        <v>134</v>
      </c>
      <c r="M549" s="176">
        <f t="shared" si="704"/>
        <v>84</v>
      </c>
      <c r="N549" s="176">
        <f t="shared" si="704"/>
        <v>62</v>
      </c>
      <c r="O549" s="176">
        <f t="shared" si="704"/>
        <v>53</v>
      </c>
      <c r="P549" s="176">
        <f t="shared" si="704"/>
        <v>26</v>
      </c>
      <c r="Q549" s="176">
        <f t="shared" si="704"/>
        <v>39</v>
      </c>
      <c r="R549" s="176">
        <f t="shared" si="704"/>
        <v>50</v>
      </c>
      <c r="S549" s="176">
        <f t="shared" si="704"/>
        <v>80</v>
      </c>
      <c r="T549" s="176">
        <f t="shared" si="704"/>
        <v>82</v>
      </c>
      <c r="U549" s="176">
        <f t="shared" si="704"/>
        <v>82</v>
      </c>
      <c r="V549" s="176">
        <f t="shared" si="704"/>
        <v>59</v>
      </c>
      <c r="W549" s="176">
        <f t="shared" si="704"/>
        <v>36</v>
      </c>
      <c r="X549" s="176">
        <f t="shared" si="704"/>
        <v>38</v>
      </c>
      <c r="Y549" s="176">
        <f t="shared" si="704"/>
        <v>53</v>
      </c>
      <c r="Z549" s="176">
        <f t="shared" si="704"/>
        <v>19</v>
      </c>
      <c r="AA549" s="176">
        <f t="shared" si="704"/>
        <v>13</v>
      </c>
      <c r="AB549" s="176">
        <f t="shared" si="704"/>
        <v>7</v>
      </c>
      <c r="AC549" s="176">
        <f t="shared" si="704"/>
        <v>58</v>
      </c>
      <c r="AD549" s="176">
        <f t="shared" si="704"/>
        <v>36</v>
      </c>
      <c r="AE549" s="176">
        <f t="shared" si="704"/>
        <v>18</v>
      </c>
      <c r="AF549" s="176">
        <f t="shared" si="704"/>
        <v>72</v>
      </c>
      <c r="AG549" s="176">
        <f t="shared" si="704"/>
        <v>138</v>
      </c>
      <c r="AH549" s="176">
        <f t="shared" si="704"/>
        <v>86</v>
      </c>
      <c r="AI549" s="176">
        <f t="shared" si="704"/>
        <v>30</v>
      </c>
      <c r="AJ549" s="176">
        <f t="shared" si="704"/>
        <v>50</v>
      </c>
      <c r="AK549" s="176">
        <f t="shared" si="704"/>
        <v>90</v>
      </c>
      <c r="AL549" s="176" t="str">
        <f t="shared" si="704"/>
        <v/>
      </c>
      <c r="AM549" s="176" t="str">
        <f t="shared" si="704"/>
        <v/>
      </c>
      <c r="AN549" s="176" t="str">
        <f t="shared" si="704"/>
        <v/>
      </c>
      <c r="AO549" s="176" t="str">
        <f t="shared" si="704"/>
        <v/>
      </c>
      <c r="AP549" s="176" t="str">
        <f t="shared" si="704"/>
        <v/>
      </c>
      <c r="AQ549" s="170"/>
      <c r="AR549" s="170"/>
    </row>
    <row r="550" ht="12.75" customHeight="1">
      <c r="A550" s="170"/>
      <c r="B550" s="170"/>
      <c r="C550" s="140" t="str">
        <f t="shared" ref="C550:D550" si="705">C357</f>
        <v>Liverpool</v>
      </c>
      <c r="D550" s="140" t="str">
        <f t="shared" si="705"/>
        <v>Wolves</v>
      </c>
      <c r="E550" s="176">
        <f t="shared" ref="E550:AP550" si="706">IFERROR(RANK(E357,E$196:E$385,0)+COUNTIF(E$196:E357,E357)-1,"")</f>
        <v>110</v>
      </c>
      <c r="F550" s="176">
        <f t="shared" si="706"/>
        <v>156</v>
      </c>
      <c r="G550" s="176">
        <f t="shared" si="706"/>
        <v>162</v>
      </c>
      <c r="H550" s="176">
        <f t="shared" si="706"/>
        <v>147</v>
      </c>
      <c r="I550" s="176">
        <f t="shared" si="706"/>
        <v>132</v>
      </c>
      <c r="J550" s="176">
        <f t="shared" si="706"/>
        <v>132</v>
      </c>
      <c r="K550" s="176">
        <f t="shared" si="706"/>
        <v>93</v>
      </c>
      <c r="L550" s="176">
        <f t="shared" si="706"/>
        <v>84</v>
      </c>
      <c r="M550" s="176">
        <f t="shared" si="706"/>
        <v>52</v>
      </c>
      <c r="N550" s="176">
        <f t="shared" si="706"/>
        <v>92</v>
      </c>
      <c r="O550" s="176">
        <f t="shared" si="706"/>
        <v>80</v>
      </c>
      <c r="P550" s="176">
        <f t="shared" si="706"/>
        <v>31</v>
      </c>
      <c r="Q550" s="176">
        <f t="shared" si="706"/>
        <v>83</v>
      </c>
      <c r="R550" s="176">
        <f t="shared" si="706"/>
        <v>102</v>
      </c>
      <c r="S550" s="176">
        <f t="shared" si="706"/>
        <v>137</v>
      </c>
      <c r="T550" s="176">
        <f t="shared" si="706"/>
        <v>91</v>
      </c>
      <c r="U550" s="176">
        <f t="shared" si="706"/>
        <v>133</v>
      </c>
      <c r="V550" s="176">
        <f t="shared" si="706"/>
        <v>78</v>
      </c>
      <c r="W550" s="176">
        <f t="shared" si="706"/>
        <v>24</v>
      </c>
      <c r="X550" s="176">
        <f t="shared" si="706"/>
        <v>29</v>
      </c>
      <c r="Y550" s="176">
        <f t="shared" si="706"/>
        <v>44</v>
      </c>
      <c r="Z550" s="176">
        <f t="shared" si="706"/>
        <v>29</v>
      </c>
      <c r="AA550" s="176">
        <f t="shared" si="706"/>
        <v>8</v>
      </c>
      <c r="AB550" s="176">
        <f t="shared" si="706"/>
        <v>24</v>
      </c>
      <c r="AC550" s="176">
        <f t="shared" si="706"/>
        <v>124</v>
      </c>
      <c r="AD550" s="176">
        <f t="shared" si="706"/>
        <v>98</v>
      </c>
      <c r="AE550" s="176">
        <f t="shared" si="706"/>
        <v>140</v>
      </c>
      <c r="AF550" s="176">
        <f t="shared" si="706"/>
        <v>174</v>
      </c>
      <c r="AG550" s="176">
        <f t="shared" si="706"/>
        <v>187</v>
      </c>
      <c r="AH550" s="176">
        <f t="shared" si="706"/>
        <v>190</v>
      </c>
      <c r="AI550" s="176">
        <f t="shared" si="706"/>
        <v>174</v>
      </c>
      <c r="AJ550" s="176">
        <f t="shared" si="706"/>
        <v>142</v>
      </c>
      <c r="AK550" s="176">
        <f t="shared" si="706"/>
        <v>100</v>
      </c>
      <c r="AL550" s="176" t="str">
        <f t="shared" si="706"/>
        <v/>
      </c>
      <c r="AM550" s="176" t="str">
        <f t="shared" si="706"/>
        <v/>
      </c>
      <c r="AN550" s="176" t="str">
        <f t="shared" si="706"/>
        <v/>
      </c>
      <c r="AO550" s="176" t="str">
        <f t="shared" si="706"/>
        <v/>
      </c>
      <c r="AP550" s="176" t="str">
        <f t="shared" si="706"/>
        <v/>
      </c>
      <c r="AQ550" s="170"/>
      <c r="AR550" s="170"/>
    </row>
    <row r="551" ht="12.75" customHeight="1">
      <c r="A551" s="170"/>
      <c r="B551" s="170"/>
      <c r="C551" s="140" t="str">
        <f t="shared" ref="C551:D551" si="707">C358</f>
        <v>Man City</v>
      </c>
      <c r="D551" s="140" t="str">
        <f t="shared" si="707"/>
        <v>Man Utd</v>
      </c>
      <c r="E551" s="176">
        <f t="shared" ref="E551:AP551" si="708">IFERROR(RANK(E358,E$196:E$385,0)+COUNTIF(E$196:E358,E358)-1,"")</f>
        <v>17</v>
      </c>
      <c r="F551" s="176">
        <f t="shared" si="708"/>
        <v>57</v>
      </c>
      <c r="G551" s="176">
        <f t="shared" si="708"/>
        <v>73</v>
      </c>
      <c r="H551" s="176">
        <f t="shared" si="708"/>
        <v>101</v>
      </c>
      <c r="I551" s="176">
        <f t="shared" si="708"/>
        <v>69</v>
      </c>
      <c r="J551" s="176">
        <f t="shared" si="708"/>
        <v>106</v>
      </c>
      <c r="K551" s="176">
        <f t="shared" si="708"/>
        <v>153</v>
      </c>
      <c r="L551" s="176">
        <f t="shared" si="708"/>
        <v>162</v>
      </c>
      <c r="M551" s="176">
        <f t="shared" si="708"/>
        <v>142</v>
      </c>
      <c r="N551" s="176">
        <f t="shared" si="708"/>
        <v>106</v>
      </c>
      <c r="O551" s="176">
        <f t="shared" si="708"/>
        <v>90</v>
      </c>
      <c r="P551" s="176">
        <f t="shared" si="708"/>
        <v>66</v>
      </c>
      <c r="Q551" s="176">
        <f t="shared" si="708"/>
        <v>19</v>
      </c>
      <c r="R551" s="176">
        <f t="shared" si="708"/>
        <v>12</v>
      </c>
      <c r="S551" s="176">
        <f t="shared" si="708"/>
        <v>15</v>
      </c>
      <c r="T551" s="176">
        <f t="shared" si="708"/>
        <v>14</v>
      </c>
      <c r="U551" s="176">
        <f t="shared" si="708"/>
        <v>69</v>
      </c>
      <c r="V551" s="176">
        <f t="shared" si="708"/>
        <v>104</v>
      </c>
      <c r="W551" s="176">
        <f t="shared" si="708"/>
        <v>150</v>
      </c>
      <c r="X551" s="176">
        <f t="shared" si="708"/>
        <v>153</v>
      </c>
      <c r="Y551" s="176">
        <f t="shared" si="708"/>
        <v>167</v>
      </c>
      <c r="Z551" s="176">
        <f t="shared" si="708"/>
        <v>169</v>
      </c>
      <c r="AA551" s="176">
        <f t="shared" si="708"/>
        <v>91</v>
      </c>
      <c r="AB551" s="176">
        <f t="shared" si="708"/>
        <v>95</v>
      </c>
      <c r="AC551" s="176">
        <f t="shared" si="708"/>
        <v>36</v>
      </c>
      <c r="AD551" s="176">
        <f t="shared" si="708"/>
        <v>124</v>
      </c>
      <c r="AE551" s="176">
        <f t="shared" si="708"/>
        <v>74</v>
      </c>
      <c r="AF551" s="176">
        <f t="shared" si="708"/>
        <v>84</v>
      </c>
      <c r="AG551" s="176">
        <f t="shared" si="708"/>
        <v>88</v>
      </c>
      <c r="AH551" s="176">
        <f t="shared" si="708"/>
        <v>131</v>
      </c>
      <c r="AI551" s="176">
        <f t="shared" si="708"/>
        <v>183</v>
      </c>
      <c r="AJ551" s="176">
        <f t="shared" si="708"/>
        <v>37</v>
      </c>
      <c r="AK551" s="176">
        <f t="shared" si="708"/>
        <v>74</v>
      </c>
      <c r="AL551" s="176" t="str">
        <f t="shared" si="708"/>
        <v/>
      </c>
      <c r="AM551" s="176" t="str">
        <f t="shared" si="708"/>
        <v/>
      </c>
      <c r="AN551" s="176" t="str">
        <f t="shared" si="708"/>
        <v/>
      </c>
      <c r="AO551" s="176" t="str">
        <f t="shared" si="708"/>
        <v/>
      </c>
      <c r="AP551" s="176" t="str">
        <f t="shared" si="708"/>
        <v/>
      </c>
      <c r="AQ551" s="170"/>
      <c r="AR551" s="170"/>
    </row>
    <row r="552" ht="12.75" customHeight="1">
      <c r="A552" s="170"/>
      <c r="B552" s="170"/>
      <c r="C552" s="140" t="str">
        <f t="shared" ref="C552:D552" si="709">C359</f>
        <v>Man City</v>
      </c>
      <c r="D552" s="140" t="str">
        <f t="shared" si="709"/>
        <v>Newcastle</v>
      </c>
      <c r="E552" s="176">
        <f t="shared" ref="E552:AP552" si="710">IFERROR(RANK(E359,E$196:E$385,0)+COUNTIF(E$196:E359,E359)-1,"")</f>
        <v>112</v>
      </c>
      <c r="F552" s="176">
        <f t="shared" si="710"/>
        <v>28</v>
      </c>
      <c r="G552" s="176">
        <f t="shared" si="710"/>
        <v>131</v>
      </c>
      <c r="H552" s="176">
        <f t="shared" si="710"/>
        <v>128</v>
      </c>
      <c r="I552" s="176">
        <f t="shared" si="710"/>
        <v>156</v>
      </c>
      <c r="J552" s="176">
        <f t="shared" si="710"/>
        <v>166</v>
      </c>
      <c r="K552" s="176">
        <f t="shared" si="710"/>
        <v>149</v>
      </c>
      <c r="L552" s="176">
        <f t="shared" si="710"/>
        <v>184</v>
      </c>
      <c r="M552" s="176">
        <f t="shared" si="710"/>
        <v>64</v>
      </c>
      <c r="N552" s="176">
        <f t="shared" si="710"/>
        <v>52</v>
      </c>
      <c r="O552" s="176">
        <f t="shared" si="710"/>
        <v>57</v>
      </c>
      <c r="P552" s="176">
        <f t="shared" si="710"/>
        <v>39</v>
      </c>
      <c r="Q552" s="176">
        <f t="shared" si="710"/>
        <v>11</v>
      </c>
      <c r="R552" s="176">
        <f t="shared" si="710"/>
        <v>29</v>
      </c>
      <c r="S552" s="176">
        <f t="shared" si="710"/>
        <v>87</v>
      </c>
      <c r="T552" s="176">
        <f t="shared" si="710"/>
        <v>103</v>
      </c>
      <c r="U552" s="176">
        <f t="shared" si="710"/>
        <v>75</v>
      </c>
      <c r="V552" s="176">
        <f t="shared" si="710"/>
        <v>107</v>
      </c>
      <c r="W552" s="176">
        <f t="shared" si="710"/>
        <v>185</v>
      </c>
      <c r="X552" s="176">
        <f t="shared" si="710"/>
        <v>172</v>
      </c>
      <c r="Y552" s="176">
        <f t="shared" si="710"/>
        <v>175</v>
      </c>
      <c r="Z552" s="176">
        <f t="shared" si="710"/>
        <v>159</v>
      </c>
      <c r="AA552" s="176">
        <f t="shared" si="710"/>
        <v>78</v>
      </c>
      <c r="AB552" s="176">
        <f t="shared" si="710"/>
        <v>84</v>
      </c>
      <c r="AC552" s="176">
        <f t="shared" si="710"/>
        <v>16</v>
      </c>
      <c r="AD552" s="176">
        <f t="shared" si="710"/>
        <v>11</v>
      </c>
      <c r="AE552" s="176">
        <f t="shared" si="710"/>
        <v>11</v>
      </c>
      <c r="AF552" s="176">
        <f t="shared" si="710"/>
        <v>16</v>
      </c>
      <c r="AG552" s="176">
        <f t="shared" si="710"/>
        <v>94</v>
      </c>
      <c r="AH552" s="176">
        <f t="shared" si="710"/>
        <v>91</v>
      </c>
      <c r="AI552" s="176">
        <f t="shared" si="710"/>
        <v>160</v>
      </c>
      <c r="AJ552" s="176">
        <f t="shared" si="710"/>
        <v>107</v>
      </c>
      <c r="AK552" s="176">
        <f t="shared" si="710"/>
        <v>112</v>
      </c>
      <c r="AL552" s="176" t="str">
        <f t="shared" si="710"/>
        <v/>
      </c>
      <c r="AM552" s="176" t="str">
        <f t="shared" si="710"/>
        <v/>
      </c>
      <c r="AN552" s="176" t="str">
        <f t="shared" si="710"/>
        <v/>
      </c>
      <c r="AO552" s="176" t="str">
        <f t="shared" si="710"/>
        <v/>
      </c>
      <c r="AP552" s="176" t="str">
        <f t="shared" si="710"/>
        <v/>
      </c>
      <c r="AQ552" s="170"/>
      <c r="AR552" s="170"/>
    </row>
    <row r="553" ht="12.75" customHeight="1">
      <c r="A553" s="170"/>
      <c r="B553" s="170"/>
      <c r="C553" s="140" t="str">
        <f t="shared" ref="C553:D553" si="711">C360</f>
        <v>Man City</v>
      </c>
      <c r="D553" s="140" t="str">
        <f t="shared" si="711"/>
        <v>Southampton</v>
      </c>
      <c r="E553" s="176">
        <f t="shared" ref="E553:AP553" si="712">IFERROR(RANK(E360,E$196:E$385,0)+COUNTIF(E$196:E360,E360)-1,"")</f>
        <v>53</v>
      </c>
      <c r="F553" s="176">
        <f t="shared" si="712"/>
        <v>31</v>
      </c>
      <c r="G553" s="176">
        <f t="shared" si="712"/>
        <v>74</v>
      </c>
      <c r="H553" s="176">
        <f t="shared" si="712"/>
        <v>119</v>
      </c>
      <c r="I553" s="176">
        <f t="shared" si="712"/>
        <v>125</v>
      </c>
      <c r="J553" s="176">
        <f t="shared" si="712"/>
        <v>155</v>
      </c>
      <c r="K553" s="176">
        <f t="shared" si="712"/>
        <v>111</v>
      </c>
      <c r="L553" s="176">
        <f t="shared" si="712"/>
        <v>129</v>
      </c>
      <c r="M553" s="176">
        <f t="shared" si="712"/>
        <v>87</v>
      </c>
      <c r="N553" s="176">
        <f t="shared" si="712"/>
        <v>77</v>
      </c>
      <c r="O553" s="176">
        <f t="shared" si="712"/>
        <v>91</v>
      </c>
      <c r="P553" s="176">
        <f t="shared" si="712"/>
        <v>67</v>
      </c>
      <c r="Q553" s="176">
        <f t="shared" si="712"/>
        <v>97</v>
      </c>
      <c r="R553" s="176">
        <f t="shared" si="712"/>
        <v>19</v>
      </c>
      <c r="S553" s="176">
        <f t="shared" si="712"/>
        <v>44</v>
      </c>
      <c r="T553" s="176">
        <f t="shared" si="712"/>
        <v>49</v>
      </c>
      <c r="U553" s="176">
        <f t="shared" si="712"/>
        <v>41</v>
      </c>
      <c r="V553" s="176">
        <f t="shared" si="712"/>
        <v>41</v>
      </c>
      <c r="W553" s="176">
        <f t="shared" si="712"/>
        <v>47</v>
      </c>
      <c r="X553" s="176">
        <f t="shared" si="712"/>
        <v>111</v>
      </c>
      <c r="Y553" s="176">
        <f t="shared" si="712"/>
        <v>99</v>
      </c>
      <c r="Z553" s="176">
        <f t="shared" si="712"/>
        <v>117</v>
      </c>
      <c r="AA553" s="176">
        <f t="shared" si="712"/>
        <v>48</v>
      </c>
      <c r="AB553" s="176">
        <f t="shared" si="712"/>
        <v>73</v>
      </c>
      <c r="AC553" s="176">
        <f t="shared" si="712"/>
        <v>44</v>
      </c>
      <c r="AD553" s="176">
        <f t="shared" si="712"/>
        <v>43</v>
      </c>
      <c r="AE553" s="176">
        <f t="shared" si="712"/>
        <v>56</v>
      </c>
      <c r="AF553" s="176">
        <f t="shared" si="712"/>
        <v>22</v>
      </c>
      <c r="AG553" s="176">
        <f t="shared" si="712"/>
        <v>110</v>
      </c>
      <c r="AH553" s="176">
        <f t="shared" si="712"/>
        <v>154</v>
      </c>
      <c r="AI553" s="176">
        <f t="shared" si="712"/>
        <v>171</v>
      </c>
      <c r="AJ553" s="176">
        <f t="shared" si="712"/>
        <v>137</v>
      </c>
      <c r="AK553" s="176">
        <f t="shared" si="712"/>
        <v>97</v>
      </c>
      <c r="AL553" s="176" t="str">
        <f t="shared" si="712"/>
        <v/>
      </c>
      <c r="AM553" s="176" t="str">
        <f t="shared" si="712"/>
        <v/>
      </c>
      <c r="AN553" s="176" t="str">
        <f t="shared" si="712"/>
        <v/>
      </c>
      <c r="AO553" s="176" t="str">
        <f t="shared" si="712"/>
        <v/>
      </c>
      <c r="AP553" s="176" t="str">
        <f t="shared" si="712"/>
        <v/>
      </c>
      <c r="AQ553" s="170"/>
      <c r="AR553" s="170"/>
    </row>
    <row r="554" ht="12.75" customHeight="1">
      <c r="A554" s="170"/>
      <c r="B554" s="170"/>
      <c r="C554" s="140" t="str">
        <f t="shared" ref="C554:D554" si="713">C361</f>
        <v>Man City</v>
      </c>
      <c r="D554" s="140" t="str">
        <f t="shared" si="713"/>
        <v>Tottenham</v>
      </c>
      <c r="E554" s="176">
        <f t="shared" ref="E554:AP554" si="714">IFERROR(RANK(E361,E$196:E$385,0)+COUNTIF(E$196:E361,E361)-1,"")</f>
        <v>88</v>
      </c>
      <c r="F554" s="176">
        <f t="shared" si="714"/>
        <v>48</v>
      </c>
      <c r="G554" s="176">
        <f t="shared" si="714"/>
        <v>81</v>
      </c>
      <c r="H554" s="176">
        <f t="shared" si="714"/>
        <v>84</v>
      </c>
      <c r="I554" s="176">
        <f t="shared" si="714"/>
        <v>166</v>
      </c>
      <c r="J554" s="176">
        <f t="shared" si="714"/>
        <v>181</v>
      </c>
      <c r="K554" s="176">
        <f t="shared" si="714"/>
        <v>184</v>
      </c>
      <c r="L554" s="176">
        <f t="shared" si="714"/>
        <v>185</v>
      </c>
      <c r="M554" s="176">
        <f t="shared" si="714"/>
        <v>175</v>
      </c>
      <c r="N554" s="176">
        <f t="shared" si="714"/>
        <v>165</v>
      </c>
      <c r="O554" s="176">
        <f t="shared" si="714"/>
        <v>141</v>
      </c>
      <c r="P554" s="176">
        <f t="shared" si="714"/>
        <v>122</v>
      </c>
      <c r="Q554" s="176">
        <f t="shared" si="714"/>
        <v>121</v>
      </c>
      <c r="R554" s="176">
        <f t="shared" si="714"/>
        <v>88</v>
      </c>
      <c r="S554" s="176">
        <f t="shared" si="714"/>
        <v>116</v>
      </c>
      <c r="T554" s="176">
        <f t="shared" si="714"/>
        <v>142</v>
      </c>
      <c r="U554" s="176">
        <f t="shared" si="714"/>
        <v>100</v>
      </c>
      <c r="V554" s="176">
        <f t="shared" si="714"/>
        <v>151</v>
      </c>
      <c r="W554" s="176">
        <f t="shared" si="714"/>
        <v>135</v>
      </c>
      <c r="X554" s="176">
        <f t="shared" si="714"/>
        <v>136</v>
      </c>
      <c r="Y554" s="176">
        <f t="shared" si="714"/>
        <v>73</v>
      </c>
      <c r="Z554" s="176">
        <f t="shared" si="714"/>
        <v>94</v>
      </c>
      <c r="AA554" s="176">
        <f t="shared" si="714"/>
        <v>31</v>
      </c>
      <c r="AB554" s="176">
        <f t="shared" si="714"/>
        <v>9</v>
      </c>
      <c r="AC554" s="176">
        <f t="shared" si="714"/>
        <v>21</v>
      </c>
      <c r="AD554" s="176">
        <f t="shared" si="714"/>
        <v>23</v>
      </c>
      <c r="AE554" s="176">
        <f t="shared" si="714"/>
        <v>64</v>
      </c>
      <c r="AF554" s="176">
        <f t="shared" si="714"/>
        <v>29</v>
      </c>
      <c r="AG554" s="176">
        <f t="shared" si="714"/>
        <v>82</v>
      </c>
      <c r="AH554" s="176">
        <f t="shared" si="714"/>
        <v>140</v>
      </c>
      <c r="AI554" s="176">
        <f t="shared" si="714"/>
        <v>89</v>
      </c>
      <c r="AJ554" s="176">
        <f t="shared" si="714"/>
        <v>28</v>
      </c>
      <c r="AK554" s="176">
        <f t="shared" si="714"/>
        <v>16</v>
      </c>
      <c r="AL554" s="176" t="str">
        <f t="shared" si="714"/>
        <v/>
      </c>
      <c r="AM554" s="176" t="str">
        <f t="shared" si="714"/>
        <v/>
      </c>
      <c r="AN554" s="176" t="str">
        <f t="shared" si="714"/>
        <v/>
      </c>
      <c r="AO554" s="176" t="str">
        <f t="shared" si="714"/>
        <v/>
      </c>
      <c r="AP554" s="176" t="str">
        <f t="shared" si="714"/>
        <v/>
      </c>
      <c r="AQ554" s="170"/>
      <c r="AR554" s="170"/>
    </row>
    <row r="555" ht="12.75" customHeight="1">
      <c r="A555" s="170"/>
      <c r="B555" s="170"/>
      <c r="C555" s="140" t="str">
        <f t="shared" ref="C555:D555" si="715">C362</f>
        <v>Man City</v>
      </c>
      <c r="D555" s="140" t="str">
        <f t="shared" si="715"/>
        <v>Watford</v>
      </c>
      <c r="E555" s="176">
        <f t="shared" ref="E555:AP555" si="716">IFERROR(RANK(E362,E$196:E$385,0)+COUNTIF(E$196:E362,E362)-1,"")</f>
        <v>64</v>
      </c>
      <c r="F555" s="176">
        <f t="shared" si="716"/>
        <v>61</v>
      </c>
      <c r="G555" s="176">
        <f t="shared" si="716"/>
        <v>72</v>
      </c>
      <c r="H555" s="176">
        <f t="shared" si="716"/>
        <v>66</v>
      </c>
      <c r="I555" s="176">
        <f t="shared" si="716"/>
        <v>56</v>
      </c>
      <c r="J555" s="176">
        <f t="shared" si="716"/>
        <v>86</v>
      </c>
      <c r="K555" s="176">
        <f t="shared" si="716"/>
        <v>94</v>
      </c>
      <c r="L555" s="176">
        <f t="shared" si="716"/>
        <v>107</v>
      </c>
      <c r="M555" s="176">
        <f t="shared" si="716"/>
        <v>100</v>
      </c>
      <c r="N555" s="176">
        <f t="shared" si="716"/>
        <v>89</v>
      </c>
      <c r="O555" s="176">
        <f t="shared" si="716"/>
        <v>138</v>
      </c>
      <c r="P555" s="176">
        <f t="shared" si="716"/>
        <v>117</v>
      </c>
      <c r="Q555" s="176">
        <f t="shared" si="716"/>
        <v>106</v>
      </c>
      <c r="R555" s="176">
        <f t="shared" si="716"/>
        <v>141</v>
      </c>
      <c r="S555" s="176">
        <f t="shared" si="716"/>
        <v>151</v>
      </c>
      <c r="T555" s="176">
        <f t="shared" si="716"/>
        <v>159</v>
      </c>
      <c r="U555" s="176">
        <f t="shared" si="716"/>
        <v>127</v>
      </c>
      <c r="V555" s="176">
        <f t="shared" si="716"/>
        <v>175</v>
      </c>
      <c r="W555" s="176">
        <f t="shared" si="716"/>
        <v>188</v>
      </c>
      <c r="X555" s="176">
        <f t="shared" si="716"/>
        <v>179</v>
      </c>
      <c r="Y555" s="176">
        <f t="shared" si="716"/>
        <v>156</v>
      </c>
      <c r="Z555" s="176">
        <f t="shared" si="716"/>
        <v>180</v>
      </c>
      <c r="AA555" s="176">
        <f t="shared" si="716"/>
        <v>111</v>
      </c>
      <c r="AB555" s="176">
        <f t="shared" si="716"/>
        <v>37</v>
      </c>
      <c r="AC555" s="176">
        <f t="shared" si="716"/>
        <v>6</v>
      </c>
      <c r="AD555" s="176">
        <f t="shared" si="716"/>
        <v>5</v>
      </c>
      <c r="AE555" s="176">
        <f t="shared" si="716"/>
        <v>19</v>
      </c>
      <c r="AF555" s="176">
        <f t="shared" si="716"/>
        <v>1</v>
      </c>
      <c r="AG555" s="176">
        <f t="shared" si="716"/>
        <v>11</v>
      </c>
      <c r="AH555" s="176">
        <f t="shared" si="716"/>
        <v>70</v>
      </c>
      <c r="AI555" s="176">
        <f t="shared" si="716"/>
        <v>107</v>
      </c>
      <c r="AJ555" s="176">
        <f t="shared" si="716"/>
        <v>47</v>
      </c>
      <c r="AK555" s="176">
        <f t="shared" si="716"/>
        <v>13</v>
      </c>
      <c r="AL555" s="176" t="str">
        <f t="shared" si="716"/>
        <v/>
      </c>
      <c r="AM555" s="176" t="str">
        <f t="shared" si="716"/>
        <v/>
      </c>
      <c r="AN555" s="176" t="str">
        <f t="shared" si="716"/>
        <v/>
      </c>
      <c r="AO555" s="176" t="str">
        <f t="shared" si="716"/>
        <v/>
      </c>
      <c r="AP555" s="176" t="str">
        <f t="shared" si="716"/>
        <v/>
      </c>
      <c r="AQ555" s="170"/>
      <c r="AR555" s="170"/>
    </row>
    <row r="556" ht="12.75" customHeight="1">
      <c r="A556" s="170"/>
      <c r="B556" s="170"/>
      <c r="C556" s="140" t="str">
        <f t="shared" ref="C556:D556" si="717">C363</f>
        <v>Man City</v>
      </c>
      <c r="D556" s="140" t="str">
        <f t="shared" si="717"/>
        <v>West Ham</v>
      </c>
      <c r="E556" s="176">
        <f t="shared" ref="E556:AP556" si="718">IFERROR(RANK(E363,E$196:E$385,0)+COUNTIF(E$196:E363,E363)-1,"")</f>
        <v>126</v>
      </c>
      <c r="F556" s="176">
        <f t="shared" si="718"/>
        <v>70</v>
      </c>
      <c r="G556" s="176">
        <f t="shared" si="718"/>
        <v>114</v>
      </c>
      <c r="H556" s="176">
        <f t="shared" si="718"/>
        <v>145</v>
      </c>
      <c r="I556" s="176">
        <f t="shared" si="718"/>
        <v>171</v>
      </c>
      <c r="J556" s="176">
        <f t="shared" si="718"/>
        <v>185</v>
      </c>
      <c r="K556" s="176">
        <f t="shared" si="718"/>
        <v>188</v>
      </c>
      <c r="L556" s="176">
        <f t="shared" si="718"/>
        <v>187</v>
      </c>
      <c r="M556" s="176">
        <f t="shared" si="718"/>
        <v>176</v>
      </c>
      <c r="N556" s="176">
        <f t="shared" si="718"/>
        <v>151</v>
      </c>
      <c r="O556" s="176">
        <f t="shared" si="718"/>
        <v>121</v>
      </c>
      <c r="P556" s="176">
        <f t="shared" si="718"/>
        <v>99</v>
      </c>
      <c r="Q556" s="176">
        <f t="shared" si="718"/>
        <v>48</v>
      </c>
      <c r="R556" s="176">
        <f t="shared" si="718"/>
        <v>51</v>
      </c>
      <c r="S556" s="176">
        <f t="shared" si="718"/>
        <v>82</v>
      </c>
      <c r="T556" s="176">
        <f t="shared" si="718"/>
        <v>95</v>
      </c>
      <c r="U556" s="176">
        <f t="shared" si="718"/>
        <v>80</v>
      </c>
      <c r="V556" s="176">
        <f t="shared" si="718"/>
        <v>110</v>
      </c>
      <c r="W556" s="176">
        <f t="shared" si="718"/>
        <v>153</v>
      </c>
      <c r="X556" s="176">
        <f t="shared" si="718"/>
        <v>125</v>
      </c>
      <c r="Y556" s="176">
        <f t="shared" si="718"/>
        <v>115</v>
      </c>
      <c r="Z556" s="176">
        <f t="shared" si="718"/>
        <v>58</v>
      </c>
      <c r="AA556" s="176">
        <f t="shared" si="718"/>
        <v>18</v>
      </c>
      <c r="AB556" s="176">
        <f t="shared" si="718"/>
        <v>13</v>
      </c>
      <c r="AC556" s="176">
        <f t="shared" si="718"/>
        <v>15</v>
      </c>
      <c r="AD556" s="176">
        <f t="shared" si="718"/>
        <v>7</v>
      </c>
      <c r="AE556" s="176">
        <f t="shared" si="718"/>
        <v>2</v>
      </c>
      <c r="AF556" s="176">
        <f t="shared" si="718"/>
        <v>3</v>
      </c>
      <c r="AG556" s="176">
        <f t="shared" si="718"/>
        <v>33</v>
      </c>
      <c r="AH556" s="176">
        <f t="shared" si="718"/>
        <v>10</v>
      </c>
      <c r="AI556" s="176">
        <f t="shared" si="718"/>
        <v>77</v>
      </c>
      <c r="AJ556" s="176">
        <f t="shared" si="718"/>
        <v>45</v>
      </c>
      <c r="AK556" s="176">
        <f t="shared" si="718"/>
        <v>87</v>
      </c>
      <c r="AL556" s="176" t="str">
        <f t="shared" si="718"/>
        <v/>
      </c>
      <c r="AM556" s="176" t="str">
        <f t="shared" si="718"/>
        <v/>
      </c>
      <c r="AN556" s="176" t="str">
        <f t="shared" si="718"/>
        <v/>
      </c>
      <c r="AO556" s="176" t="str">
        <f t="shared" si="718"/>
        <v/>
      </c>
      <c r="AP556" s="176" t="str">
        <f t="shared" si="718"/>
        <v/>
      </c>
      <c r="AQ556" s="170"/>
      <c r="AR556" s="170"/>
    </row>
    <row r="557" ht="12.75" customHeight="1">
      <c r="A557" s="170"/>
      <c r="B557" s="170"/>
      <c r="C557" s="140" t="str">
        <f t="shared" ref="C557:D557" si="719">C364</f>
        <v>Man City</v>
      </c>
      <c r="D557" s="140" t="str">
        <f t="shared" si="719"/>
        <v>Wolves</v>
      </c>
      <c r="E557" s="176">
        <f t="shared" ref="E557:AP557" si="720">IFERROR(RANK(E364,E$196:E$385,0)+COUNTIF(E$196:E364,E364)-1,"")</f>
        <v>38</v>
      </c>
      <c r="F557" s="176">
        <f t="shared" si="720"/>
        <v>64</v>
      </c>
      <c r="G557" s="176">
        <f t="shared" si="720"/>
        <v>101</v>
      </c>
      <c r="H557" s="176">
        <f t="shared" si="720"/>
        <v>61</v>
      </c>
      <c r="I557" s="176">
        <f t="shared" si="720"/>
        <v>97</v>
      </c>
      <c r="J557" s="176">
        <f t="shared" si="720"/>
        <v>130</v>
      </c>
      <c r="K557" s="176">
        <f t="shared" si="720"/>
        <v>161</v>
      </c>
      <c r="L557" s="176">
        <f t="shared" si="720"/>
        <v>142</v>
      </c>
      <c r="M557" s="176">
        <f t="shared" si="720"/>
        <v>113</v>
      </c>
      <c r="N557" s="176">
        <f t="shared" si="720"/>
        <v>131</v>
      </c>
      <c r="O557" s="176">
        <f t="shared" si="720"/>
        <v>163</v>
      </c>
      <c r="P557" s="176">
        <f t="shared" si="720"/>
        <v>157</v>
      </c>
      <c r="Q557" s="176">
        <f t="shared" si="720"/>
        <v>107</v>
      </c>
      <c r="R557" s="176">
        <f t="shared" si="720"/>
        <v>143</v>
      </c>
      <c r="S557" s="176">
        <f t="shared" si="720"/>
        <v>167</v>
      </c>
      <c r="T557" s="176">
        <f t="shared" si="720"/>
        <v>183</v>
      </c>
      <c r="U557" s="176">
        <f t="shared" si="720"/>
        <v>141</v>
      </c>
      <c r="V557" s="176">
        <f t="shared" si="720"/>
        <v>118</v>
      </c>
      <c r="W557" s="176">
        <f t="shared" si="720"/>
        <v>45</v>
      </c>
      <c r="X557" s="176">
        <f t="shared" si="720"/>
        <v>25</v>
      </c>
      <c r="Y557" s="176">
        <f t="shared" si="720"/>
        <v>20</v>
      </c>
      <c r="Z557" s="176">
        <f t="shared" si="720"/>
        <v>14</v>
      </c>
      <c r="AA557" s="176">
        <f t="shared" si="720"/>
        <v>2</v>
      </c>
      <c r="AB557" s="176">
        <f t="shared" si="720"/>
        <v>2</v>
      </c>
      <c r="AC557" s="176">
        <f t="shared" si="720"/>
        <v>27</v>
      </c>
      <c r="AD557" s="176">
        <f t="shared" si="720"/>
        <v>17</v>
      </c>
      <c r="AE557" s="176">
        <f t="shared" si="720"/>
        <v>25</v>
      </c>
      <c r="AF557" s="176">
        <f t="shared" si="720"/>
        <v>23</v>
      </c>
      <c r="AG557" s="176">
        <f t="shared" si="720"/>
        <v>112</v>
      </c>
      <c r="AH557" s="176">
        <f t="shared" si="720"/>
        <v>116</v>
      </c>
      <c r="AI557" s="176">
        <f t="shared" si="720"/>
        <v>133</v>
      </c>
      <c r="AJ557" s="176">
        <f t="shared" si="720"/>
        <v>70</v>
      </c>
      <c r="AK557" s="176">
        <f t="shared" si="720"/>
        <v>92</v>
      </c>
      <c r="AL557" s="176" t="str">
        <f t="shared" si="720"/>
        <v/>
      </c>
      <c r="AM557" s="176" t="str">
        <f t="shared" si="720"/>
        <v/>
      </c>
      <c r="AN557" s="176" t="str">
        <f t="shared" si="720"/>
        <v/>
      </c>
      <c r="AO557" s="176" t="str">
        <f t="shared" si="720"/>
        <v/>
      </c>
      <c r="AP557" s="176" t="str">
        <f t="shared" si="720"/>
        <v/>
      </c>
      <c r="AQ557" s="170"/>
      <c r="AR557" s="170"/>
    </row>
    <row r="558" ht="12.75" customHeight="1">
      <c r="A558" s="170"/>
      <c r="B558" s="170"/>
      <c r="C558" s="140" t="str">
        <f t="shared" ref="C558:D558" si="721">C365</f>
        <v>Man Utd</v>
      </c>
      <c r="D558" s="140" t="str">
        <f t="shared" si="721"/>
        <v>Newcastle</v>
      </c>
      <c r="E558" s="176">
        <f t="shared" ref="E558:AP558" si="722">IFERROR(RANK(E365,E$196:E$385,0)+COUNTIF(E$196:E365,E365)-1,"")</f>
        <v>179</v>
      </c>
      <c r="F558" s="176">
        <f t="shared" si="722"/>
        <v>163</v>
      </c>
      <c r="G558" s="176">
        <f t="shared" si="722"/>
        <v>155</v>
      </c>
      <c r="H558" s="176">
        <f t="shared" si="722"/>
        <v>124</v>
      </c>
      <c r="I558" s="176">
        <f t="shared" si="722"/>
        <v>29</v>
      </c>
      <c r="J558" s="176">
        <f t="shared" si="722"/>
        <v>23</v>
      </c>
      <c r="K558" s="176">
        <f t="shared" si="722"/>
        <v>12</v>
      </c>
      <c r="L558" s="176">
        <f t="shared" si="722"/>
        <v>49</v>
      </c>
      <c r="M558" s="176">
        <f t="shared" si="722"/>
        <v>18</v>
      </c>
      <c r="N558" s="176">
        <f t="shared" si="722"/>
        <v>12</v>
      </c>
      <c r="O558" s="176">
        <f t="shared" si="722"/>
        <v>4</v>
      </c>
      <c r="P558" s="176">
        <f t="shared" si="722"/>
        <v>12</v>
      </c>
      <c r="Q558" s="176">
        <f t="shared" si="722"/>
        <v>3</v>
      </c>
      <c r="R558" s="176">
        <f t="shared" si="722"/>
        <v>2</v>
      </c>
      <c r="S558" s="176">
        <f t="shared" si="722"/>
        <v>20</v>
      </c>
      <c r="T558" s="176">
        <f t="shared" si="722"/>
        <v>58</v>
      </c>
      <c r="U558" s="176">
        <f t="shared" si="722"/>
        <v>182</v>
      </c>
      <c r="V558" s="176">
        <f t="shared" si="722"/>
        <v>159</v>
      </c>
      <c r="W558" s="176">
        <f t="shared" si="722"/>
        <v>189</v>
      </c>
      <c r="X558" s="176">
        <f t="shared" si="722"/>
        <v>190</v>
      </c>
      <c r="Y558" s="176">
        <f t="shared" si="722"/>
        <v>190</v>
      </c>
      <c r="Z558" s="176">
        <f t="shared" si="722"/>
        <v>190</v>
      </c>
      <c r="AA558" s="176">
        <f t="shared" si="722"/>
        <v>176</v>
      </c>
      <c r="AB558" s="176">
        <f t="shared" si="722"/>
        <v>174</v>
      </c>
      <c r="AC558" s="176">
        <f t="shared" si="722"/>
        <v>100</v>
      </c>
      <c r="AD558" s="176">
        <f t="shared" si="722"/>
        <v>60</v>
      </c>
      <c r="AE558" s="176">
        <f t="shared" si="722"/>
        <v>36</v>
      </c>
      <c r="AF558" s="176">
        <f t="shared" si="722"/>
        <v>64</v>
      </c>
      <c r="AG558" s="176">
        <f t="shared" si="722"/>
        <v>7</v>
      </c>
      <c r="AH558" s="176">
        <f t="shared" si="722"/>
        <v>6</v>
      </c>
      <c r="AI558" s="176">
        <f t="shared" si="722"/>
        <v>31</v>
      </c>
      <c r="AJ558" s="176">
        <f t="shared" si="722"/>
        <v>42</v>
      </c>
      <c r="AK558" s="176">
        <f t="shared" si="722"/>
        <v>78</v>
      </c>
      <c r="AL558" s="176" t="str">
        <f t="shared" si="722"/>
        <v/>
      </c>
      <c r="AM558" s="176" t="str">
        <f t="shared" si="722"/>
        <v/>
      </c>
      <c r="AN558" s="176" t="str">
        <f t="shared" si="722"/>
        <v/>
      </c>
      <c r="AO558" s="176" t="str">
        <f t="shared" si="722"/>
        <v/>
      </c>
      <c r="AP558" s="176" t="str">
        <f t="shared" si="722"/>
        <v/>
      </c>
      <c r="AQ558" s="170"/>
      <c r="AR558" s="170"/>
    </row>
    <row r="559" ht="12.75" customHeight="1">
      <c r="A559" s="170"/>
      <c r="B559" s="170"/>
      <c r="C559" s="140" t="str">
        <f t="shared" ref="C559:D559" si="723">C366</f>
        <v>Man Utd</v>
      </c>
      <c r="D559" s="140" t="str">
        <f t="shared" si="723"/>
        <v>Southampton</v>
      </c>
      <c r="E559" s="176">
        <f t="shared" ref="E559:AP559" si="724">IFERROR(RANK(E366,E$196:E$385,0)+COUNTIF(E$196:E366,E366)-1,"")</f>
        <v>48</v>
      </c>
      <c r="F559" s="176">
        <f t="shared" si="724"/>
        <v>99</v>
      </c>
      <c r="G559" s="176">
        <f t="shared" si="724"/>
        <v>75</v>
      </c>
      <c r="H559" s="176">
        <f t="shared" si="724"/>
        <v>121</v>
      </c>
      <c r="I559" s="176">
        <f t="shared" si="724"/>
        <v>65</v>
      </c>
      <c r="J559" s="176">
        <f t="shared" si="724"/>
        <v>63</v>
      </c>
      <c r="K559" s="176">
        <f t="shared" si="724"/>
        <v>50</v>
      </c>
      <c r="L559" s="176">
        <f t="shared" si="724"/>
        <v>50</v>
      </c>
      <c r="M559" s="176">
        <f t="shared" si="724"/>
        <v>80</v>
      </c>
      <c r="N559" s="176">
        <f t="shared" si="724"/>
        <v>70</v>
      </c>
      <c r="O559" s="176">
        <f t="shared" si="724"/>
        <v>55</v>
      </c>
      <c r="P559" s="176">
        <f t="shared" si="724"/>
        <v>46</v>
      </c>
      <c r="Q559" s="176">
        <f t="shared" si="724"/>
        <v>89</v>
      </c>
      <c r="R559" s="176">
        <f t="shared" si="724"/>
        <v>20</v>
      </c>
      <c r="S559" s="176">
        <f t="shared" si="724"/>
        <v>10</v>
      </c>
      <c r="T559" s="176">
        <f t="shared" si="724"/>
        <v>57</v>
      </c>
      <c r="U559" s="176">
        <f t="shared" si="724"/>
        <v>166</v>
      </c>
      <c r="V559" s="176">
        <f t="shared" si="724"/>
        <v>122</v>
      </c>
      <c r="W559" s="176">
        <f t="shared" si="724"/>
        <v>110</v>
      </c>
      <c r="X559" s="176">
        <f t="shared" si="724"/>
        <v>185</v>
      </c>
      <c r="Y559" s="176">
        <f t="shared" si="724"/>
        <v>184</v>
      </c>
      <c r="Z559" s="176">
        <f t="shared" si="724"/>
        <v>160</v>
      </c>
      <c r="AA559" s="176">
        <f t="shared" si="724"/>
        <v>75</v>
      </c>
      <c r="AB559" s="176">
        <f t="shared" si="724"/>
        <v>117</v>
      </c>
      <c r="AC559" s="176">
        <f t="shared" si="724"/>
        <v>138</v>
      </c>
      <c r="AD559" s="176">
        <f t="shared" si="724"/>
        <v>99</v>
      </c>
      <c r="AE559" s="176">
        <f t="shared" si="724"/>
        <v>71</v>
      </c>
      <c r="AF559" s="176">
        <f t="shared" si="724"/>
        <v>96</v>
      </c>
      <c r="AG559" s="176">
        <f t="shared" si="724"/>
        <v>63</v>
      </c>
      <c r="AH559" s="176">
        <f t="shared" si="724"/>
        <v>119</v>
      </c>
      <c r="AI559" s="176">
        <f t="shared" si="724"/>
        <v>38</v>
      </c>
      <c r="AJ559" s="176">
        <f t="shared" si="724"/>
        <v>69</v>
      </c>
      <c r="AK559" s="176">
        <f t="shared" si="724"/>
        <v>82</v>
      </c>
      <c r="AL559" s="176" t="str">
        <f t="shared" si="724"/>
        <v/>
      </c>
      <c r="AM559" s="176" t="str">
        <f t="shared" si="724"/>
        <v/>
      </c>
      <c r="AN559" s="176" t="str">
        <f t="shared" si="724"/>
        <v/>
      </c>
      <c r="AO559" s="176" t="str">
        <f t="shared" si="724"/>
        <v/>
      </c>
      <c r="AP559" s="176" t="str">
        <f t="shared" si="724"/>
        <v/>
      </c>
      <c r="AQ559" s="170"/>
      <c r="AR559" s="170"/>
    </row>
    <row r="560" ht="12.75" customHeight="1">
      <c r="A560" s="170"/>
      <c r="B560" s="170"/>
      <c r="C560" s="140" t="str">
        <f t="shared" ref="C560:D560" si="725">C367</f>
        <v>Man Utd</v>
      </c>
      <c r="D560" s="140" t="str">
        <f t="shared" si="725"/>
        <v>Tottenham</v>
      </c>
      <c r="E560" s="176">
        <f t="shared" ref="E560:AP560" si="726">IFERROR(RANK(E367,E$196:E$385,0)+COUNTIF(E$196:E367,E367)-1,"")</f>
        <v>58</v>
      </c>
      <c r="F560" s="176">
        <f t="shared" si="726"/>
        <v>119</v>
      </c>
      <c r="G560" s="176">
        <f t="shared" si="726"/>
        <v>156</v>
      </c>
      <c r="H560" s="176">
        <f t="shared" si="726"/>
        <v>131</v>
      </c>
      <c r="I560" s="176">
        <f t="shared" si="726"/>
        <v>107</v>
      </c>
      <c r="J560" s="176">
        <f t="shared" si="726"/>
        <v>97</v>
      </c>
      <c r="K560" s="176">
        <f t="shared" si="726"/>
        <v>106</v>
      </c>
      <c r="L560" s="176">
        <f t="shared" si="726"/>
        <v>101</v>
      </c>
      <c r="M560" s="176">
        <f t="shared" si="726"/>
        <v>109</v>
      </c>
      <c r="N560" s="176">
        <f t="shared" si="726"/>
        <v>94</v>
      </c>
      <c r="O560" s="176">
        <f t="shared" si="726"/>
        <v>78</v>
      </c>
      <c r="P560" s="176">
        <f t="shared" si="726"/>
        <v>136</v>
      </c>
      <c r="Q560" s="176">
        <f t="shared" si="726"/>
        <v>148</v>
      </c>
      <c r="R560" s="176">
        <f t="shared" si="726"/>
        <v>116</v>
      </c>
      <c r="S560" s="176">
        <f t="shared" si="726"/>
        <v>88</v>
      </c>
      <c r="T560" s="176">
        <f t="shared" si="726"/>
        <v>132</v>
      </c>
      <c r="U560" s="176">
        <f t="shared" si="726"/>
        <v>189</v>
      </c>
      <c r="V560" s="176">
        <f t="shared" si="726"/>
        <v>176</v>
      </c>
      <c r="W560" s="176">
        <f t="shared" si="726"/>
        <v>154</v>
      </c>
      <c r="X560" s="176">
        <f t="shared" si="726"/>
        <v>158</v>
      </c>
      <c r="Y560" s="176">
        <f t="shared" si="726"/>
        <v>125</v>
      </c>
      <c r="Z560" s="176">
        <f t="shared" si="726"/>
        <v>99</v>
      </c>
      <c r="AA560" s="176">
        <f t="shared" si="726"/>
        <v>61</v>
      </c>
      <c r="AB560" s="176">
        <f t="shared" si="726"/>
        <v>47</v>
      </c>
      <c r="AC560" s="176">
        <f t="shared" si="726"/>
        <v>79</v>
      </c>
      <c r="AD560" s="176">
        <f t="shared" si="726"/>
        <v>95</v>
      </c>
      <c r="AE560" s="176">
        <f t="shared" si="726"/>
        <v>102</v>
      </c>
      <c r="AF560" s="176">
        <f t="shared" si="726"/>
        <v>119</v>
      </c>
      <c r="AG560" s="176">
        <f t="shared" si="726"/>
        <v>32</v>
      </c>
      <c r="AH560" s="176">
        <f t="shared" si="726"/>
        <v>87</v>
      </c>
      <c r="AI560" s="176">
        <f t="shared" si="726"/>
        <v>7</v>
      </c>
      <c r="AJ560" s="176">
        <f t="shared" si="726"/>
        <v>6</v>
      </c>
      <c r="AK560" s="176">
        <f t="shared" si="726"/>
        <v>11</v>
      </c>
      <c r="AL560" s="176" t="str">
        <f t="shared" si="726"/>
        <v/>
      </c>
      <c r="AM560" s="176" t="str">
        <f t="shared" si="726"/>
        <v/>
      </c>
      <c r="AN560" s="176" t="str">
        <f t="shared" si="726"/>
        <v/>
      </c>
      <c r="AO560" s="176" t="str">
        <f t="shared" si="726"/>
        <v/>
      </c>
      <c r="AP560" s="176" t="str">
        <f t="shared" si="726"/>
        <v/>
      </c>
      <c r="AQ560" s="170"/>
      <c r="AR560" s="170"/>
    </row>
    <row r="561" ht="12.75" customHeight="1">
      <c r="A561" s="170"/>
      <c r="B561" s="170"/>
      <c r="C561" s="140" t="str">
        <f t="shared" ref="C561:D561" si="727">C368</f>
        <v>Man Utd</v>
      </c>
      <c r="D561" s="140" t="str">
        <f t="shared" si="727"/>
        <v>Watford</v>
      </c>
      <c r="E561" s="176">
        <f t="shared" ref="E561:AP561" si="728">IFERROR(RANK(E368,E$196:E$385,0)+COUNTIF(E$196:E368,E368)-1,"")</f>
        <v>148</v>
      </c>
      <c r="F561" s="176">
        <f t="shared" si="728"/>
        <v>171</v>
      </c>
      <c r="G561" s="176">
        <f t="shared" si="728"/>
        <v>164</v>
      </c>
      <c r="H561" s="176">
        <f t="shared" si="728"/>
        <v>168</v>
      </c>
      <c r="I561" s="176">
        <f t="shared" si="728"/>
        <v>83</v>
      </c>
      <c r="J561" s="176">
        <f t="shared" si="728"/>
        <v>79</v>
      </c>
      <c r="K561" s="176">
        <f t="shared" si="728"/>
        <v>95</v>
      </c>
      <c r="L561" s="176">
        <f t="shared" si="728"/>
        <v>92</v>
      </c>
      <c r="M561" s="176">
        <f t="shared" si="728"/>
        <v>105</v>
      </c>
      <c r="N561" s="176">
        <f t="shared" si="728"/>
        <v>97</v>
      </c>
      <c r="O561" s="176">
        <f t="shared" si="728"/>
        <v>81</v>
      </c>
      <c r="P561" s="176">
        <f t="shared" si="728"/>
        <v>91</v>
      </c>
      <c r="Q561" s="176">
        <f t="shared" si="728"/>
        <v>92</v>
      </c>
      <c r="R561" s="176">
        <f t="shared" si="728"/>
        <v>62</v>
      </c>
      <c r="S561" s="176">
        <f t="shared" si="728"/>
        <v>40</v>
      </c>
      <c r="T561" s="176">
        <f t="shared" si="728"/>
        <v>36</v>
      </c>
      <c r="U561" s="176">
        <f t="shared" si="728"/>
        <v>106</v>
      </c>
      <c r="V561" s="176">
        <f t="shared" si="728"/>
        <v>105</v>
      </c>
      <c r="W561" s="176">
        <f t="shared" si="728"/>
        <v>138</v>
      </c>
      <c r="X561" s="176">
        <f t="shared" si="728"/>
        <v>173</v>
      </c>
      <c r="Y561" s="176">
        <f t="shared" si="728"/>
        <v>147</v>
      </c>
      <c r="Z561" s="176">
        <f t="shared" si="728"/>
        <v>154</v>
      </c>
      <c r="AA561" s="176">
        <f t="shared" si="728"/>
        <v>159</v>
      </c>
      <c r="AB561" s="176">
        <f t="shared" si="728"/>
        <v>112</v>
      </c>
      <c r="AC561" s="176">
        <f t="shared" si="728"/>
        <v>113</v>
      </c>
      <c r="AD561" s="176">
        <f t="shared" si="728"/>
        <v>84</v>
      </c>
      <c r="AE561" s="176">
        <f t="shared" si="728"/>
        <v>92</v>
      </c>
      <c r="AF561" s="176">
        <f t="shared" si="728"/>
        <v>52</v>
      </c>
      <c r="AG561" s="176">
        <f t="shared" si="728"/>
        <v>3</v>
      </c>
      <c r="AH561" s="176">
        <f t="shared" si="728"/>
        <v>37</v>
      </c>
      <c r="AI561" s="176">
        <f t="shared" si="728"/>
        <v>8</v>
      </c>
      <c r="AJ561" s="176">
        <f t="shared" si="728"/>
        <v>27</v>
      </c>
      <c r="AK561" s="176">
        <f t="shared" si="728"/>
        <v>17</v>
      </c>
      <c r="AL561" s="176" t="str">
        <f t="shared" si="728"/>
        <v/>
      </c>
      <c r="AM561" s="176" t="str">
        <f t="shared" si="728"/>
        <v/>
      </c>
      <c r="AN561" s="176" t="str">
        <f t="shared" si="728"/>
        <v/>
      </c>
      <c r="AO561" s="176" t="str">
        <f t="shared" si="728"/>
        <v/>
      </c>
      <c r="AP561" s="176" t="str">
        <f t="shared" si="728"/>
        <v/>
      </c>
      <c r="AQ561" s="170"/>
      <c r="AR561" s="170"/>
    </row>
    <row r="562" ht="12.75" customHeight="1">
      <c r="A562" s="170"/>
      <c r="B562" s="170"/>
      <c r="C562" s="140" t="str">
        <f t="shared" ref="C562:D562" si="729">C369</f>
        <v>Man Utd</v>
      </c>
      <c r="D562" s="140" t="str">
        <f t="shared" si="729"/>
        <v>West Ham</v>
      </c>
      <c r="E562" s="176">
        <f t="shared" ref="E562:AP562" si="730">IFERROR(RANK(E369,E$196:E$385,0)+COUNTIF(E$196:E369,E369)-1,"")</f>
        <v>118</v>
      </c>
      <c r="F562" s="176">
        <f t="shared" si="730"/>
        <v>159</v>
      </c>
      <c r="G562" s="176">
        <f t="shared" si="730"/>
        <v>168</v>
      </c>
      <c r="H562" s="176">
        <f t="shared" si="730"/>
        <v>170</v>
      </c>
      <c r="I562" s="176">
        <f t="shared" si="730"/>
        <v>144</v>
      </c>
      <c r="J562" s="176">
        <f t="shared" si="730"/>
        <v>135</v>
      </c>
      <c r="K562" s="176">
        <f t="shared" si="730"/>
        <v>150</v>
      </c>
      <c r="L562" s="176">
        <f t="shared" si="730"/>
        <v>138</v>
      </c>
      <c r="M562" s="176">
        <f t="shared" si="730"/>
        <v>146</v>
      </c>
      <c r="N562" s="176">
        <f t="shared" si="730"/>
        <v>103</v>
      </c>
      <c r="O562" s="176">
        <f t="shared" si="730"/>
        <v>86</v>
      </c>
      <c r="P562" s="176">
        <f t="shared" si="730"/>
        <v>118</v>
      </c>
      <c r="Q562" s="176">
        <f t="shared" si="730"/>
        <v>68</v>
      </c>
      <c r="R562" s="176">
        <f t="shared" si="730"/>
        <v>36</v>
      </c>
      <c r="S562" s="176">
        <f t="shared" si="730"/>
        <v>28</v>
      </c>
      <c r="T562" s="176">
        <f t="shared" si="730"/>
        <v>32</v>
      </c>
      <c r="U562" s="176">
        <f t="shared" si="730"/>
        <v>67</v>
      </c>
      <c r="V562" s="176">
        <f t="shared" si="730"/>
        <v>43</v>
      </c>
      <c r="W562" s="176">
        <f t="shared" si="730"/>
        <v>72</v>
      </c>
      <c r="X562" s="176">
        <f t="shared" si="730"/>
        <v>98</v>
      </c>
      <c r="Y562" s="176">
        <f t="shared" si="730"/>
        <v>127</v>
      </c>
      <c r="Z562" s="176">
        <f t="shared" si="730"/>
        <v>74</v>
      </c>
      <c r="AA562" s="176">
        <f t="shared" si="730"/>
        <v>102</v>
      </c>
      <c r="AB562" s="176">
        <f t="shared" si="730"/>
        <v>102</v>
      </c>
      <c r="AC562" s="176">
        <f t="shared" si="730"/>
        <v>110</v>
      </c>
      <c r="AD562" s="176">
        <f t="shared" si="730"/>
        <v>82</v>
      </c>
      <c r="AE562" s="176">
        <f t="shared" si="730"/>
        <v>41</v>
      </c>
      <c r="AF562" s="176">
        <f t="shared" si="730"/>
        <v>100</v>
      </c>
      <c r="AG562" s="176">
        <f t="shared" si="730"/>
        <v>15</v>
      </c>
      <c r="AH562" s="176">
        <f t="shared" si="730"/>
        <v>2</v>
      </c>
      <c r="AI562" s="176">
        <f t="shared" si="730"/>
        <v>5</v>
      </c>
      <c r="AJ562" s="176">
        <f t="shared" si="730"/>
        <v>8</v>
      </c>
      <c r="AK562" s="176">
        <f t="shared" si="730"/>
        <v>37</v>
      </c>
      <c r="AL562" s="176" t="str">
        <f t="shared" si="730"/>
        <v/>
      </c>
      <c r="AM562" s="176" t="str">
        <f t="shared" si="730"/>
        <v/>
      </c>
      <c r="AN562" s="176" t="str">
        <f t="shared" si="730"/>
        <v/>
      </c>
      <c r="AO562" s="176" t="str">
        <f t="shared" si="730"/>
        <v/>
      </c>
      <c r="AP562" s="176" t="str">
        <f t="shared" si="730"/>
        <v/>
      </c>
      <c r="AQ562" s="170"/>
      <c r="AR562" s="170"/>
    </row>
    <row r="563" ht="12.75" customHeight="1">
      <c r="A563" s="170"/>
      <c r="B563" s="170"/>
      <c r="C563" s="140" t="str">
        <f t="shared" ref="C563:D563" si="731">C370</f>
        <v>Man Utd</v>
      </c>
      <c r="D563" s="140" t="str">
        <f t="shared" si="731"/>
        <v>Wolves</v>
      </c>
      <c r="E563" s="176">
        <f t="shared" ref="E563:AP563" si="732">IFERROR(RANK(E370,E$196:E$385,0)+COUNTIF(E$196:E370,E370)-1,"")</f>
        <v>159</v>
      </c>
      <c r="F563" s="176">
        <f t="shared" si="732"/>
        <v>165</v>
      </c>
      <c r="G563" s="176">
        <f t="shared" si="732"/>
        <v>159</v>
      </c>
      <c r="H563" s="176">
        <f t="shared" si="732"/>
        <v>90</v>
      </c>
      <c r="I563" s="176">
        <f t="shared" si="732"/>
        <v>46</v>
      </c>
      <c r="J563" s="176">
        <f t="shared" si="732"/>
        <v>46</v>
      </c>
      <c r="K563" s="176">
        <f t="shared" si="732"/>
        <v>88</v>
      </c>
      <c r="L563" s="176">
        <f t="shared" si="732"/>
        <v>79</v>
      </c>
      <c r="M563" s="176">
        <f t="shared" si="732"/>
        <v>92</v>
      </c>
      <c r="N563" s="176">
        <f t="shared" si="732"/>
        <v>104</v>
      </c>
      <c r="O563" s="176">
        <f t="shared" si="732"/>
        <v>87</v>
      </c>
      <c r="P563" s="176">
        <f t="shared" si="732"/>
        <v>90</v>
      </c>
      <c r="Q563" s="176">
        <f t="shared" si="732"/>
        <v>36</v>
      </c>
      <c r="R563" s="176">
        <f t="shared" si="732"/>
        <v>41</v>
      </c>
      <c r="S563" s="176">
        <f t="shared" si="732"/>
        <v>31</v>
      </c>
      <c r="T563" s="176">
        <f t="shared" si="732"/>
        <v>35</v>
      </c>
      <c r="U563" s="176">
        <f t="shared" si="732"/>
        <v>173</v>
      </c>
      <c r="V563" s="176">
        <f t="shared" si="732"/>
        <v>115</v>
      </c>
      <c r="W563" s="176">
        <f t="shared" si="732"/>
        <v>42</v>
      </c>
      <c r="X563" s="176">
        <f t="shared" si="732"/>
        <v>104</v>
      </c>
      <c r="Y563" s="176">
        <f t="shared" si="732"/>
        <v>116</v>
      </c>
      <c r="Z563" s="176">
        <f t="shared" si="732"/>
        <v>92</v>
      </c>
      <c r="AA563" s="176">
        <f t="shared" si="732"/>
        <v>47</v>
      </c>
      <c r="AB563" s="176">
        <f t="shared" si="732"/>
        <v>85</v>
      </c>
      <c r="AC563" s="176">
        <f t="shared" si="732"/>
        <v>179</v>
      </c>
      <c r="AD563" s="176">
        <f t="shared" si="732"/>
        <v>152</v>
      </c>
      <c r="AE563" s="176">
        <f t="shared" si="732"/>
        <v>114</v>
      </c>
      <c r="AF563" s="176">
        <f t="shared" si="732"/>
        <v>145</v>
      </c>
      <c r="AG563" s="176">
        <f t="shared" si="732"/>
        <v>64</v>
      </c>
      <c r="AH563" s="176">
        <f t="shared" si="732"/>
        <v>71</v>
      </c>
      <c r="AI563" s="176">
        <f t="shared" si="732"/>
        <v>11</v>
      </c>
      <c r="AJ563" s="176">
        <f t="shared" si="732"/>
        <v>4</v>
      </c>
      <c r="AK563" s="176">
        <f t="shared" si="732"/>
        <v>21</v>
      </c>
      <c r="AL563" s="176" t="str">
        <f t="shared" si="732"/>
        <v/>
      </c>
      <c r="AM563" s="176" t="str">
        <f t="shared" si="732"/>
        <v/>
      </c>
      <c r="AN563" s="176" t="str">
        <f t="shared" si="732"/>
        <v/>
      </c>
      <c r="AO563" s="176" t="str">
        <f t="shared" si="732"/>
        <v/>
      </c>
      <c r="AP563" s="176" t="str">
        <f t="shared" si="732"/>
        <v/>
      </c>
      <c r="AQ563" s="170"/>
      <c r="AR563" s="170"/>
    </row>
    <row r="564" ht="12.75" customHeight="1">
      <c r="A564" s="170"/>
      <c r="B564" s="170"/>
      <c r="C564" s="140" t="str">
        <f t="shared" ref="C564:D564" si="733">C371</f>
        <v>Newcastle</v>
      </c>
      <c r="D564" s="140" t="str">
        <f t="shared" si="733"/>
        <v>Southampton</v>
      </c>
      <c r="E564" s="176">
        <f t="shared" ref="E564:AP564" si="734">IFERROR(RANK(E371,E$196:E$385,0)+COUNTIF(E$196:E371,E371)-1,"")</f>
        <v>144</v>
      </c>
      <c r="F564" s="176">
        <f t="shared" si="734"/>
        <v>53</v>
      </c>
      <c r="G564" s="176">
        <f t="shared" si="734"/>
        <v>68</v>
      </c>
      <c r="H564" s="176">
        <f t="shared" si="734"/>
        <v>108</v>
      </c>
      <c r="I564" s="176">
        <f t="shared" si="734"/>
        <v>93</v>
      </c>
      <c r="J564" s="176">
        <f t="shared" si="734"/>
        <v>68</v>
      </c>
      <c r="K564" s="176">
        <f t="shared" si="734"/>
        <v>55</v>
      </c>
      <c r="L564" s="176">
        <f t="shared" si="734"/>
        <v>114</v>
      </c>
      <c r="M564" s="176">
        <f t="shared" si="734"/>
        <v>38</v>
      </c>
      <c r="N564" s="176">
        <f t="shared" si="734"/>
        <v>44</v>
      </c>
      <c r="O564" s="176">
        <f t="shared" si="734"/>
        <v>52</v>
      </c>
      <c r="P564" s="176">
        <f t="shared" si="734"/>
        <v>56</v>
      </c>
      <c r="Q564" s="176">
        <f t="shared" si="734"/>
        <v>26</v>
      </c>
      <c r="R564" s="176">
        <f t="shared" si="734"/>
        <v>3</v>
      </c>
      <c r="S564" s="176">
        <f t="shared" si="734"/>
        <v>24</v>
      </c>
      <c r="T564" s="176">
        <f t="shared" si="734"/>
        <v>43</v>
      </c>
      <c r="U564" s="176">
        <f t="shared" si="734"/>
        <v>73</v>
      </c>
      <c r="V564" s="176">
        <f t="shared" si="734"/>
        <v>40</v>
      </c>
      <c r="W564" s="176">
        <f t="shared" si="734"/>
        <v>99</v>
      </c>
      <c r="X564" s="176">
        <f t="shared" si="734"/>
        <v>188</v>
      </c>
      <c r="Y564" s="176">
        <f t="shared" si="734"/>
        <v>185</v>
      </c>
      <c r="Z564" s="176">
        <f t="shared" si="734"/>
        <v>161</v>
      </c>
      <c r="AA564" s="176">
        <f t="shared" si="734"/>
        <v>76</v>
      </c>
      <c r="AB564" s="176">
        <f t="shared" si="734"/>
        <v>139</v>
      </c>
      <c r="AC564" s="176">
        <f t="shared" si="734"/>
        <v>84</v>
      </c>
      <c r="AD564" s="176">
        <f t="shared" si="734"/>
        <v>24</v>
      </c>
      <c r="AE564" s="176">
        <f t="shared" si="734"/>
        <v>42</v>
      </c>
      <c r="AF564" s="176">
        <f t="shared" si="734"/>
        <v>68</v>
      </c>
      <c r="AG564" s="176">
        <f t="shared" si="734"/>
        <v>130</v>
      </c>
      <c r="AH564" s="176">
        <f t="shared" si="734"/>
        <v>108</v>
      </c>
      <c r="AI564" s="176">
        <f t="shared" si="734"/>
        <v>144</v>
      </c>
      <c r="AJ564" s="176">
        <f t="shared" si="734"/>
        <v>160</v>
      </c>
      <c r="AK564" s="176">
        <f t="shared" si="734"/>
        <v>105</v>
      </c>
      <c r="AL564" s="176" t="str">
        <f t="shared" si="734"/>
        <v/>
      </c>
      <c r="AM564" s="176" t="str">
        <f t="shared" si="734"/>
        <v/>
      </c>
      <c r="AN564" s="176" t="str">
        <f t="shared" si="734"/>
        <v/>
      </c>
      <c r="AO564" s="176" t="str">
        <f t="shared" si="734"/>
        <v/>
      </c>
      <c r="AP564" s="176" t="str">
        <f t="shared" si="734"/>
        <v/>
      </c>
      <c r="AQ564" s="170"/>
      <c r="AR564" s="170"/>
    </row>
    <row r="565" ht="12.75" customHeight="1">
      <c r="A565" s="170"/>
      <c r="B565" s="170"/>
      <c r="C565" s="140" t="str">
        <f t="shared" ref="C565:D565" si="735">C372</f>
        <v>Newcastle</v>
      </c>
      <c r="D565" s="140" t="str">
        <f t="shared" si="735"/>
        <v>Tottenham</v>
      </c>
      <c r="E565" s="176">
        <f t="shared" ref="E565:AP565" si="736">IFERROR(RANK(E372,E$196:E$385,0)+COUNTIF(E$196:E372,E372)-1,"")</f>
        <v>154</v>
      </c>
      <c r="F565" s="176">
        <f t="shared" si="736"/>
        <v>50</v>
      </c>
      <c r="G565" s="176">
        <f t="shared" si="736"/>
        <v>95</v>
      </c>
      <c r="H565" s="176">
        <f t="shared" si="736"/>
        <v>43</v>
      </c>
      <c r="I565" s="176">
        <f t="shared" si="736"/>
        <v>74</v>
      </c>
      <c r="J565" s="176">
        <f t="shared" si="736"/>
        <v>58</v>
      </c>
      <c r="K565" s="176">
        <f t="shared" si="736"/>
        <v>51</v>
      </c>
      <c r="L565" s="176">
        <f t="shared" si="736"/>
        <v>131</v>
      </c>
      <c r="M565" s="176">
        <f t="shared" si="736"/>
        <v>81</v>
      </c>
      <c r="N565" s="176">
        <f t="shared" si="736"/>
        <v>71</v>
      </c>
      <c r="O565" s="176">
        <f t="shared" si="736"/>
        <v>74</v>
      </c>
      <c r="P565" s="176">
        <f t="shared" si="736"/>
        <v>133</v>
      </c>
      <c r="Q565" s="176">
        <f t="shared" si="736"/>
        <v>90</v>
      </c>
      <c r="R565" s="176">
        <f t="shared" si="736"/>
        <v>34</v>
      </c>
      <c r="S565" s="176">
        <f t="shared" si="736"/>
        <v>103</v>
      </c>
      <c r="T565" s="176">
        <f t="shared" si="736"/>
        <v>149</v>
      </c>
      <c r="U565" s="176">
        <f t="shared" si="736"/>
        <v>159</v>
      </c>
      <c r="V565" s="176">
        <f t="shared" si="736"/>
        <v>119</v>
      </c>
      <c r="W565" s="176">
        <f t="shared" si="736"/>
        <v>160</v>
      </c>
      <c r="X565" s="176">
        <f t="shared" si="736"/>
        <v>156</v>
      </c>
      <c r="Y565" s="176">
        <f t="shared" si="736"/>
        <v>122</v>
      </c>
      <c r="Z565" s="176">
        <f t="shared" si="736"/>
        <v>69</v>
      </c>
      <c r="AA565" s="176">
        <f t="shared" si="736"/>
        <v>58</v>
      </c>
      <c r="AB565" s="176">
        <f t="shared" si="736"/>
        <v>48</v>
      </c>
      <c r="AC565" s="176">
        <f t="shared" si="736"/>
        <v>38</v>
      </c>
      <c r="AD565" s="176">
        <f t="shared" si="736"/>
        <v>34</v>
      </c>
      <c r="AE565" s="176">
        <f t="shared" si="736"/>
        <v>107</v>
      </c>
      <c r="AF565" s="176">
        <f t="shared" si="736"/>
        <v>149</v>
      </c>
      <c r="AG565" s="176">
        <f t="shared" si="736"/>
        <v>101</v>
      </c>
      <c r="AH565" s="176">
        <f t="shared" si="736"/>
        <v>100</v>
      </c>
      <c r="AI565" s="176">
        <f t="shared" si="736"/>
        <v>58</v>
      </c>
      <c r="AJ565" s="176">
        <f t="shared" si="736"/>
        <v>55</v>
      </c>
      <c r="AK565" s="176">
        <f t="shared" si="736"/>
        <v>15</v>
      </c>
      <c r="AL565" s="176" t="str">
        <f t="shared" si="736"/>
        <v/>
      </c>
      <c r="AM565" s="176" t="str">
        <f t="shared" si="736"/>
        <v/>
      </c>
      <c r="AN565" s="176" t="str">
        <f t="shared" si="736"/>
        <v/>
      </c>
      <c r="AO565" s="176" t="str">
        <f t="shared" si="736"/>
        <v/>
      </c>
      <c r="AP565" s="176" t="str">
        <f t="shared" si="736"/>
        <v/>
      </c>
      <c r="AQ565" s="170"/>
      <c r="AR565" s="170"/>
    </row>
    <row r="566" ht="12.75" customHeight="1">
      <c r="A566" s="170"/>
      <c r="B566" s="170"/>
      <c r="C566" s="140" t="str">
        <f t="shared" ref="C566:D566" si="737">C373</f>
        <v>Newcastle</v>
      </c>
      <c r="D566" s="140" t="str">
        <f t="shared" si="737"/>
        <v>Watford</v>
      </c>
      <c r="E566" s="176">
        <f t="shared" ref="E566:AP566" si="738">IFERROR(RANK(E373,E$196:E$385,0)+COUNTIF(E$196:E373,E373)-1,"")</f>
        <v>181</v>
      </c>
      <c r="F566" s="176">
        <f t="shared" si="738"/>
        <v>136</v>
      </c>
      <c r="G566" s="176">
        <f t="shared" si="738"/>
        <v>110</v>
      </c>
      <c r="H566" s="176">
        <f t="shared" si="738"/>
        <v>100</v>
      </c>
      <c r="I566" s="176">
        <f t="shared" si="738"/>
        <v>41</v>
      </c>
      <c r="J566" s="176">
        <f t="shared" si="738"/>
        <v>30</v>
      </c>
      <c r="K566" s="176">
        <f t="shared" si="738"/>
        <v>18</v>
      </c>
      <c r="L566" s="176">
        <f t="shared" si="738"/>
        <v>61</v>
      </c>
      <c r="M566" s="176">
        <f t="shared" si="738"/>
        <v>32</v>
      </c>
      <c r="N566" s="176">
        <f t="shared" si="738"/>
        <v>35</v>
      </c>
      <c r="O566" s="176">
        <f t="shared" si="738"/>
        <v>61</v>
      </c>
      <c r="P566" s="176">
        <f t="shared" si="738"/>
        <v>84</v>
      </c>
      <c r="Q566" s="176">
        <f t="shared" si="738"/>
        <v>37</v>
      </c>
      <c r="R566" s="176">
        <f t="shared" si="738"/>
        <v>81</v>
      </c>
      <c r="S566" s="176">
        <f t="shared" si="738"/>
        <v>148</v>
      </c>
      <c r="T566" s="176">
        <f t="shared" si="738"/>
        <v>143</v>
      </c>
      <c r="U566" s="176">
        <f t="shared" si="738"/>
        <v>101</v>
      </c>
      <c r="V566" s="176">
        <f t="shared" si="738"/>
        <v>97</v>
      </c>
      <c r="W566" s="176">
        <f t="shared" si="738"/>
        <v>184</v>
      </c>
      <c r="X566" s="176">
        <f t="shared" si="738"/>
        <v>183</v>
      </c>
      <c r="Y566" s="176">
        <f t="shared" si="738"/>
        <v>166</v>
      </c>
      <c r="Z566" s="176">
        <f t="shared" si="738"/>
        <v>155</v>
      </c>
      <c r="AA566" s="176">
        <f t="shared" si="738"/>
        <v>177</v>
      </c>
      <c r="AB566" s="176">
        <f t="shared" si="738"/>
        <v>144</v>
      </c>
      <c r="AC566" s="176">
        <f t="shared" si="738"/>
        <v>39</v>
      </c>
      <c r="AD566" s="176">
        <f t="shared" si="738"/>
        <v>22</v>
      </c>
      <c r="AE566" s="176">
        <f t="shared" si="738"/>
        <v>75</v>
      </c>
      <c r="AF566" s="176">
        <f t="shared" si="738"/>
        <v>69</v>
      </c>
      <c r="AG566" s="176">
        <f t="shared" si="738"/>
        <v>25</v>
      </c>
      <c r="AH566" s="176">
        <f t="shared" si="738"/>
        <v>57</v>
      </c>
      <c r="AI566" s="176">
        <f t="shared" si="738"/>
        <v>126</v>
      </c>
      <c r="AJ566" s="176">
        <f t="shared" si="738"/>
        <v>128</v>
      </c>
      <c r="AK566" s="176">
        <f t="shared" si="738"/>
        <v>25</v>
      </c>
      <c r="AL566" s="176" t="str">
        <f t="shared" si="738"/>
        <v/>
      </c>
      <c r="AM566" s="176" t="str">
        <f t="shared" si="738"/>
        <v/>
      </c>
      <c r="AN566" s="176" t="str">
        <f t="shared" si="738"/>
        <v/>
      </c>
      <c r="AO566" s="176" t="str">
        <f t="shared" si="738"/>
        <v/>
      </c>
      <c r="AP566" s="176" t="str">
        <f t="shared" si="738"/>
        <v/>
      </c>
      <c r="AQ566" s="170"/>
      <c r="AR566" s="170"/>
    </row>
    <row r="567" ht="12.75" customHeight="1">
      <c r="A567" s="170"/>
      <c r="B567" s="170"/>
      <c r="C567" s="140" t="str">
        <f t="shared" ref="C567:D567" si="739">C374</f>
        <v>Newcastle</v>
      </c>
      <c r="D567" s="140" t="str">
        <f t="shared" si="739"/>
        <v>West Ham</v>
      </c>
      <c r="E567" s="176">
        <f t="shared" ref="E567:AP567" si="740">IFERROR(RANK(E374,E$196:E$385,0)+COUNTIF(E$196:E374,E374)-1,"")</f>
        <v>183</v>
      </c>
      <c r="F567" s="176">
        <f t="shared" si="740"/>
        <v>100</v>
      </c>
      <c r="G567" s="176">
        <f t="shared" si="740"/>
        <v>133</v>
      </c>
      <c r="H567" s="176">
        <f t="shared" si="740"/>
        <v>91</v>
      </c>
      <c r="I567" s="176">
        <f t="shared" si="740"/>
        <v>108</v>
      </c>
      <c r="J567" s="176">
        <f t="shared" si="740"/>
        <v>85</v>
      </c>
      <c r="K567" s="176">
        <f t="shared" si="740"/>
        <v>72</v>
      </c>
      <c r="L567" s="176">
        <f t="shared" si="740"/>
        <v>175</v>
      </c>
      <c r="M567" s="176">
        <f t="shared" si="740"/>
        <v>93</v>
      </c>
      <c r="N567" s="176">
        <f t="shared" si="740"/>
        <v>90</v>
      </c>
      <c r="O567" s="176">
        <f t="shared" si="740"/>
        <v>71</v>
      </c>
      <c r="P567" s="176">
        <f t="shared" si="740"/>
        <v>114</v>
      </c>
      <c r="Q567" s="176">
        <f t="shared" si="740"/>
        <v>76</v>
      </c>
      <c r="R567" s="176">
        <f t="shared" si="740"/>
        <v>31</v>
      </c>
      <c r="S567" s="176">
        <f t="shared" si="740"/>
        <v>95</v>
      </c>
      <c r="T567" s="176">
        <f t="shared" si="740"/>
        <v>92</v>
      </c>
      <c r="U567" s="176">
        <f t="shared" si="740"/>
        <v>81</v>
      </c>
      <c r="V567" s="176">
        <f t="shared" si="740"/>
        <v>56</v>
      </c>
      <c r="W567" s="176">
        <f t="shared" si="740"/>
        <v>114</v>
      </c>
      <c r="X567" s="176">
        <f t="shared" si="740"/>
        <v>99</v>
      </c>
      <c r="Y567" s="176">
        <f t="shared" si="740"/>
        <v>124</v>
      </c>
      <c r="Z567" s="176">
        <f t="shared" si="740"/>
        <v>70</v>
      </c>
      <c r="AA567" s="176">
        <f t="shared" si="740"/>
        <v>121</v>
      </c>
      <c r="AB567" s="176">
        <f t="shared" si="740"/>
        <v>127</v>
      </c>
      <c r="AC567" s="176">
        <f t="shared" si="740"/>
        <v>71</v>
      </c>
      <c r="AD567" s="176">
        <f t="shared" si="740"/>
        <v>48</v>
      </c>
      <c r="AE567" s="176">
        <f t="shared" si="740"/>
        <v>20</v>
      </c>
      <c r="AF567" s="176">
        <f t="shared" si="740"/>
        <v>56</v>
      </c>
      <c r="AG567" s="176">
        <f t="shared" si="740"/>
        <v>56</v>
      </c>
      <c r="AH567" s="176">
        <f t="shared" si="740"/>
        <v>19</v>
      </c>
      <c r="AI567" s="176">
        <f t="shared" si="740"/>
        <v>71</v>
      </c>
      <c r="AJ567" s="176">
        <f t="shared" si="740"/>
        <v>90</v>
      </c>
      <c r="AK567" s="176">
        <f t="shared" si="740"/>
        <v>122</v>
      </c>
      <c r="AL567" s="176" t="str">
        <f t="shared" si="740"/>
        <v/>
      </c>
      <c r="AM567" s="176" t="str">
        <f t="shared" si="740"/>
        <v/>
      </c>
      <c r="AN567" s="176" t="str">
        <f t="shared" si="740"/>
        <v/>
      </c>
      <c r="AO567" s="176" t="str">
        <f t="shared" si="740"/>
        <v/>
      </c>
      <c r="AP567" s="176" t="str">
        <f t="shared" si="740"/>
        <v/>
      </c>
      <c r="AQ567" s="170"/>
      <c r="AR567" s="170"/>
    </row>
    <row r="568" ht="12.75" customHeight="1">
      <c r="A568" s="170"/>
      <c r="B568" s="170"/>
      <c r="C568" s="140" t="str">
        <f t="shared" ref="C568:D568" si="741">C375</f>
        <v>Newcastle</v>
      </c>
      <c r="D568" s="140" t="str">
        <f t="shared" si="741"/>
        <v>Wolves</v>
      </c>
      <c r="E568" s="176">
        <f t="shared" ref="E568:AP568" si="742">IFERROR(RANK(E375,E$196:E$385,0)+COUNTIF(E$196:E375,E375)-1,"")</f>
        <v>161</v>
      </c>
      <c r="F568" s="176">
        <f t="shared" si="742"/>
        <v>137</v>
      </c>
      <c r="G568" s="176">
        <f t="shared" si="742"/>
        <v>127</v>
      </c>
      <c r="H568" s="176">
        <f t="shared" si="742"/>
        <v>67</v>
      </c>
      <c r="I568" s="176">
        <f t="shared" si="742"/>
        <v>68</v>
      </c>
      <c r="J568" s="176">
        <f t="shared" si="742"/>
        <v>52</v>
      </c>
      <c r="K568" s="176">
        <f t="shared" si="742"/>
        <v>47</v>
      </c>
      <c r="L568" s="176">
        <f t="shared" si="742"/>
        <v>70</v>
      </c>
      <c r="M568" s="176">
        <f t="shared" si="742"/>
        <v>20</v>
      </c>
      <c r="N568" s="176">
        <f t="shared" si="742"/>
        <v>41</v>
      </c>
      <c r="O568" s="176">
        <f t="shared" si="742"/>
        <v>48</v>
      </c>
      <c r="P568" s="176">
        <f t="shared" si="742"/>
        <v>47</v>
      </c>
      <c r="Q568" s="176">
        <f t="shared" si="742"/>
        <v>16</v>
      </c>
      <c r="R568" s="176">
        <f t="shared" si="742"/>
        <v>44</v>
      </c>
      <c r="S568" s="176">
        <f t="shared" si="742"/>
        <v>113</v>
      </c>
      <c r="T568" s="176">
        <f t="shared" si="742"/>
        <v>109</v>
      </c>
      <c r="U568" s="176">
        <f t="shared" si="742"/>
        <v>151</v>
      </c>
      <c r="V568" s="176">
        <f t="shared" si="742"/>
        <v>98</v>
      </c>
      <c r="W568" s="176">
        <f t="shared" si="742"/>
        <v>76</v>
      </c>
      <c r="X568" s="176">
        <f t="shared" si="742"/>
        <v>105</v>
      </c>
      <c r="Y568" s="176">
        <f t="shared" si="742"/>
        <v>117</v>
      </c>
      <c r="Z568" s="176">
        <f t="shared" si="742"/>
        <v>77</v>
      </c>
      <c r="AA568" s="176">
        <f t="shared" si="742"/>
        <v>42</v>
      </c>
      <c r="AB568" s="176">
        <f t="shared" si="742"/>
        <v>80</v>
      </c>
      <c r="AC568" s="176">
        <f t="shared" si="742"/>
        <v>101</v>
      </c>
      <c r="AD568" s="176">
        <f t="shared" si="742"/>
        <v>51</v>
      </c>
      <c r="AE568" s="176">
        <f t="shared" si="742"/>
        <v>98</v>
      </c>
      <c r="AF568" s="176">
        <f t="shared" si="742"/>
        <v>139</v>
      </c>
      <c r="AG568" s="176">
        <f t="shared" si="742"/>
        <v>145</v>
      </c>
      <c r="AH568" s="176">
        <f t="shared" si="742"/>
        <v>138</v>
      </c>
      <c r="AI568" s="176">
        <f t="shared" si="742"/>
        <v>168</v>
      </c>
      <c r="AJ568" s="176">
        <f t="shared" si="742"/>
        <v>138</v>
      </c>
      <c r="AK568" s="176">
        <f t="shared" si="742"/>
        <v>98</v>
      </c>
      <c r="AL568" s="176" t="str">
        <f t="shared" si="742"/>
        <v/>
      </c>
      <c r="AM568" s="176" t="str">
        <f t="shared" si="742"/>
        <v/>
      </c>
      <c r="AN568" s="176" t="str">
        <f t="shared" si="742"/>
        <v/>
      </c>
      <c r="AO568" s="176" t="str">
        <f t="shared" si="742"/>
        <v/>
      </c>
      <c r="AP568" s="176" t="str">
        <f t="shared" si="742"/>
        <v/>
      </c>
      <c r="AQ568" s="170"/>
      <c r="AR568" s="170"/>
    </row>
    <row r="569" ht="12.75" customHeight="1">
      <c r="A569" s="170"/>
      <c r="B569" s="170"/>
      <c r="C569" s="140" t="str">
        <f t="shared" ref="C569:D569" si="743">C376</f>
        <v>Southampton</v>
      </c>
      <c r="D569" s="140" t="str">
        <f t="shared" si="743"/>
        <v>Tottenham</v>
      </c>
      <c r="E569" s="176">
        <f t="shared" ref="E569:AP569" si="744">IFERROR(RANK(E376,E$196:E$385,0)+COUNTIF(E$196:E376,E376)-1,"")</f>
        <v>67</v>
      </c>
      <c r="F569" s="176">
        <f t="shared" si="744"/>
        <v>46</v>
      </c>
      <c r="G569" s="176">
        <f t="shared" si="744"/>
        <v>78</v>
      </c>
      <c r="H569" s="176">
        <f t="shared" si="744"/>
        <v>123</v>
      </c>
      <c r="I569" s="176">
        <f t="shared" si="744"/>
        <v>133</v>
      </c>
      <c r="J569" s="176">
        <f t="shared" si="744"/>
        <v>123</v>
      </c>
      <c r="K569" s="176">
        <f t="shared" si="744"/>
        <v>89</v>
      </c>
      <c r="L569" s="176">
        <f t="shared" si="744"/>
        <v>99</v>
      </c>
      <c r="M569" s="176">
        <f t="shared" si="744"/>
        <v>135</v>
      </c>
      <c r="N569" s="176">
        <f t="shared" si="744"/>
        <v>140</v>
      </c>
      <c r="O569" s="176">
        <f t="shared" si="744"/>
        <v>159</v>
      </c>
      <c r="P569" s="176">
        <f t="shared" si="744"/>
        <v>168</v>
      </c>
      <c r="Q569" s="176">
        <f t="shared" si="744"/>
        <v>185</v>
      </c>
      <c r="R569" s="176">
        <f t="shared" si="744"/>
        <v>123</v>
      </c>
      <c r="S569" s="176">
        <f t="shared" si="744"/>
        <v>81</v>
      </c>
      <c r="T569" s="176">
        <f t="shared" si="744"/>
        <v>117</v>
      </c>
      <c r="U569" s="176">
        <f t="shared" si="744"/>
        <v>138</v>
      </c>
      <c r="V569" s="176">
        <f t="shared" si="744"/>
        <v>99</v>
      </c>
      <c r="W569" s="176">
        <f t="shared" si="744"/>
        <v>59</v>
      </c>
      <c r="X569" s="176">
        <f t="shared" si="744"/>
        <v>135</v>
      </c>
      <c r="Y569" s="176">
        <f t="shared" si="744"/>
        <v>72</v>
      </c>
      <c r="Z569" s="176">
        <f t="shared" si="744"/>
        <v>86</v>
      </c>
      <c r="AA569" s="176">
        <f t="shared" si="744"/>
        <v>24</v>
      </c>
      <c r="AB569" s="176">
        <f t="shared" si="744"/>
        <v>34</v>
      </c>
      <c r="AC569" s="176">
        <f t="shared" si="744"/>
        <v>69</v>
      </c>
      <c r="AD569" s="176">
        <f t="shared" si="744"/>
        <v>62</v>
      </c>
      <c r="AE569" s="176">
        <f t="shared" si="744"/>
        <v>117</v>
      </c>
      <c r="AF569" s="176">
        <f t="shared" si="744"/>
        <v>97</v>
      </c>
      <c r="AG569" s="176">
        <f t="shared" si="744"/>
        <v>126</v>
      </c>
      <c r="AH569" s="176">
        <f t="shared" si="744"/>
        <v>181</v>
      </c>
      <c r="AI569" s="176">
        <f t="shared" si="744"/>
        <v>117</v>
      </c>
      <c r="AJ569" s="176">
        <f t="shared" si="744"/>
        <v>110</v>
      </c>
      <c r="AK569" s="176">
        <f t="shared" si="744"/>
        <v>55</v>
      </c>
      <c r="AL569" s="176" t="str">
        <f t="shared" si="744"/>
        <v/>
      </c>
      <c r="AM569" s="176" t="str">
        <f t="shared" si="744"/>
        <v/>
      </c>
      <c r="AN569" s="176" t="str">
        <f t="shared" si="744"/>
        <v/>
      </c>
      <c r="AO569" s="176" t="str">
        <f t="shared" si="744"/>
        <v/>
      </c>
      <c r="AP569" s="176" t="str">
        <f t="shared" si="744"/>
        <v/>
      </c>
      <c r="AQ569" s="170"/>
      <c r="AR569" s="170"/>
    </row>
    <row r="570" ht="12.75" customHeight="1">
      <c r="A570" s="170"/>
      <c r="B570" s="170"/>
      <c r="C570" s="140" t="str">
        <f t="shared" ref="C570:D570" si="745">C377</f>
        <v>Southampton</v>
      </c>
      <c r="D570" s="140" t="str">
        <f t="shared" si="745"/>
        <v>Watford</v>
      </c>
      <c r="E570" s="176">
        <f t="shared" ref="E570:AP570" si="746">IFERROR(RANK(E377,E$196:E$385,0)+COUNTIF(E$196:E377,E377)-1,"")</f>
        <v>137</v>
      </c>
      <c r="F570" s="176">
        <f t="shared" si="746"/>
        <v>130</v>
      </c>
      <c r="G570" s="176">
        <f t="shared" si="746"/>
        <v>90</v>
      </c>
      <c r="H570" s="176">
        <f t="shared" si="746"/>
        <v>129</v>
      </c>
      <c r="I570" s="176">
        <f t="shared" si="746"/>
        <v>98</v>
      </c>
      <c r="J570" s="176">
        <f t="shared" si="746"/>
        <v>156</v>
      </c>
      <c r="K570" s="176">
        <f t="shared" si="746"/>
        <v>122</v>
      </c>
      <c r="L570" s="176">
        <f t="shared" si="746"/>
        <v>126</v>
      </c>
      <c r="M570" s="176">
        <f t="shared" si="746"/>
        <v>149</v>
      </c>
      <c r="N570" s="176">
        <f t="shared" si="746"/>
        <v>189</v>
      </c>
      <c r="O570" s="176">
        <f t="shared" si="746"/>
        <v>189</v>
      </c>
      <c r="P570" s="176">
        <f t="shared" si="746"/>
        <v>188</v>
      </c>
      <c r="Q570" s="176">
        <f t="shared" si="746"/>
        <v>190</v>
      </c>
      <c r="R570" s="176">
        <f t="shared" si="746"/>
        <v>180</v>
      </c>
      <c r="S570" s="176">
        <f t="shared" si="746"/>
        <v>146</v>
      </c>
      <c r="T570" s="176">
        <f t="shared" si="746"/>
        <v>53</v>
      </c>
      <c r="U570" s="176">
        <f t="shared" si="746"/>
        <v>51</v>
      </c>
      <c r="V570" s="176">
        <f t="shared" si="746"/>
        <v>30</v>
      </c>
      <c r="W570" s="176">
        <f t="shared" si="746"/>
        <v>29</v>
      </c>
      <c r="X570" s="176">
        <f t="shared" si="746"/>
        <v>112</v>
      </c>
      <c r="Y570" s="176">
        <f t="shared" si="746"/>
        <v>86</v>
      </c>
      <c r="Z570" s="176">
        <f t="shared" si="746"/>
        <v>100</v>
      </c>
      <c r="AA570" s="176">
        <f t="shared" si="746"/>
        <v>52</v>
      </c>
      <c r="AB570" s="176">
        <f t="shared" si="746"/>
        <v>35</v>
      </c>
      <c r="AC570" s="176">
        <f t="shared" si="746"/>
        <v>72</v>
      </c>
      <c r="AD570" s="176">
        <f t="shared" si="746"/>
        <v>44</v>
      </c>
      <c r="AE570" s="176">
        <f t="shared" si="746"/>
        <v>84</v>
      </c>
      <c r="AF570" s="176">
        <f t="shared" si="746"/>
        <v>36</v>
      </c>
      <c r="AG570" s="176">
        <f t="shared" si="746"/>
        <v>71</v>
      </c>
      <c r="AH570" s="176">
        <f t="shared" si="746"/>
        <v>144</v>
      </c>
      <c r="AI570" s="176">
        <f t="shared" si="746"/>
        <v>79</v>
      </c>
      <c r="AJ570" s="176">
        <f t="shared" si="746"/>
        <v>113</v>
      </c>
      <c r="AK570" s="176">
        <f t="shared" si="746"/>
        <v>33</v>
      </c>
      <c r="AL570" s="176" t="str">
        <f t="shared" si="746"/>
        <v/>
      </c>
      <c r="AM570" s="176" t="str">
        <f t="shared" si="746"/>
        <v/>
      </c>
      <c r="AN570" s="176" t="str">
        <f t="shared" si="746"/>
        <v/>
      </c>
      <c r="AO570" s="176" t="str">
        <f t="shared" si="746"/>
        <v/>
      </c>
      <c r="AP570" s="176" t="str">
        <f t="shared" si="746"/>
        <v/>
      </c>
      <c r="AQ570" s="170"/>
      <c r="AR570" s="170"/>
    </row>
    <row r="571" ht="12.75" customHeight="1">
      <c r="A571" s="170"/>
      <c r="B571" s="170"/>
      <c r="C571" s="140" t="str">
        <f t="shared" ref="C571:D571" si="747">C378</f>
        <v>Southampton</v>
      </c>
      <c r="D571" s="140" t="str">
        <f t="shared" si="747"/>
        <v>West Ham</v>
      </c>
      <c r="E571" s="176">
        <f t="shared" ref="E571:AP571" si="748">IFERROR(RANK(E378,E$196:E$385,0)+COUNTIF(E$196:E378,E378)-1,"")</f>
        <v>149</v>
      </c>
      <c r="F571" s="176">
        <f t="shared" si="748"/>
        <v>104</v>
      </c>
      <c r="G571" s="176">
        <f t="shared" si="748"/>
        <v>136</v>
      </c>
      <c r="H571" s="176">
        <f t="shared" si="748"/>
        <v>171</v>
      </c>
      <c r="I571" s="176">
        <f t="shared" si="748"/>
        <v>165</v>
      </c>
      <c r="J571" s="176">
        <f t="shared" si="748"/>
        <v>179</v>
      </c>
      <c r="K571" s="176">
        <f t="shared" si="748"/>
        <v>144</v>
      </c>
      <c r="L571" s="176">
        <f t="shared" si="748"/>
        <v>152</v>
      </c>
      <c r="M571" s="176">
        <f t="shared" si="748"/>
        <v>161</v>
      </c>
      <c r="N571" s="176">
        <f t="shared" si="748"/>
        <v>167</v>
      </c>
      <c r="O571" s="176">
        <f t="shared" si="748"/>
        <v>171</v>
      </c>
      <c r="P571" s="176">
        <f t="shared" si="748"/>
        <v>161</v>
      </c>
      <c r="Q571" s="176">
        <f t="shared" si="748"/>
        <v>159</v>
      </c>
      <c r="R571" s="176">
        <f t="shared" si="748"/>
        <v>66</v>
      </c>
      <c r="S571" s="176">
        <f t="shared" si="748"/>
        <v>77</v>
      </c>
      <c r="T571" s="176">
        <f t="shared" si="748"/>
        <v>78</v>
      </c>
      <c r="U571" s="176">
        <f t="shared" si="748"/>
        <v>70</v>
      </c>
      <c r="V571" s="176">
        <f t="shared" si="748"/>
        <v>39</v>
      </c>
      <c r="W571" s="176">
        <f t="shared" si="748"/>
        <v>69</v>
      </c>
      <c r="X571" s="176">
        <f t="shared" si="748"/>
        <v>151</v>
      </c>
      <c r="Y571" s="176">
        <f t="shared" si="748"/>
        <v>88</v>
      </c>
      <c r="Z571" s="176">
        <f t="shared" si="748"/>
        <v>35</v>
      </c>
      <c r="AA571" s="176">
        <f t="shared" si="748"/>
        <v>16</v>
      </c>
      <c r="AB571" s="176">
        <f t="shared" si="748"/>
        <v>26</v>
      </c>
      <c r="AC571" s="176">
        <f t="shared" si="748"/>
        <v>45</v>
      </c>
      <c r="AD571" s="176">
        <f t="shared" si="748"/>
        <v>28</v>
      </c>
      <c r="AE571" s="176">
        <f t="shared" si="748"/>
        <v>8</v>
      </c>
      <c r="AF571" s="176">
        <f t="shared" si="748"/>
        <v>34</v>
      </c>
      <c r="AG571" s="176">
        <f t="shared" si="748"/>
        <v>95</v>
      </c>
      <c r="AH571" s="176">
        <f t="shared" si="748"/>
        <v>40</v>
      </c>
      <c r="AI571" s="176">
        <f t="shared" si="748"/>
        <v>14</v>
      </c>
      <c r="AJ571" s="176">
        <f t="shared" si="748"/>
        <v>26</v>
      </c>
      <c r="AK571" s="176">
        <f t="shared" si="748"/>
        <v>53</v>
      </c>
      <c r="AL571" s="176" t="str">
        <f t="shared" si="748"/>
        <v/>
      </c>
      <c r="AM571" s="176" t="str">
        <f t="shared" si="748"/>
        <v/>
      </c>
      <c r="AN571" s="176" t="str">
        <f t="shared" si="748"/>
        <v/>
      </c>
      <c r="AO571" s="176" t="str">
        <f t="shared" si="748"/>
        <v/>
      </c>
      <c r="AP571" s="176" t="str">
        <f t="shared" si="748"/>
        <v/>
      </c>
      <c r="AQ571" s="170"/>
      <c r="AR571" s="170"/>
    </row>
    <row r="572" ht="12.75" customHeight="1">
      <c r="A572" s="170"/>
      <c r="B572" s="170"/>
      <c r="C572" s="140" t="str">
        <f t="shared" ref="C572:D572" si="749">C379</f>
        <v>Southampton</v>
      </c>
      <c r="D572" s="140" t="str">
        <f t="shared" si="749"/>
        <v>Wolves</v>
      </c>
      <c r="E572" s="176">
        <f t="shared" ref="E572:AP572" si="750">IFERROR(RANK(E379,E$196:E$385,0)+COUNTIF(E$196:E379,E379)-1,"")</f>
        <v>173</v>
      </c>
      <c r="F572" s="176">
        <f t="shared" si="750"/>
        <v>177</v>
      </c>
      <c r="G572" s="176">
        <f t="shared" si="750"/>
        <v>170</v>
      </c>
      <c r="H572" s="176">
        <f t="shared" si="750"/>
        <v>182</v>
      </c>
      <c r="I572" s="176">
        <f t="shared" si="750"/>
        <v>175</v>
      </c>
      <c r="J572" s="176">
        <f t="shared" si="750"/>
        <v>190</v>
      </c>
      <c r="K572" s="176">
        <f t="shared" si="750"/>
        <v>114</v>
      </c>
      <c r="L572" s="176">
        <f t="shared" si="750"/>
        <v>108</v>
      </c>
      <c r="M572" s="176">
        <f t="shared" si="750"/>
        <v>106</v>
      </c>
      <c r="N572" s="176">
        <f t="shared" si="750"/>
        <v>158</v>
      </c>
      <c r="O572" s="176">
        <f t="shared" si="750"/>
        <v>173</v>
      </c>
      <c r="P572" s="176">
        <f t="shared" si="750"/>
        <v>155</v>
      </c>
      <c r="Q572" s="176">
        <f t="shared" si="750"/>
        <v>172</v>
      </c>
      <c r="R572" s="176">
        <f t="shared" si="750"/>
        <v>124</v>
      </c>
      <c r="S572" s="176">
        <f t="shared" si="750"/>
        <v>172</v>
      </c>
      <c r="T572" s="176">
        <f t="shared" si="750"/>
        <v>155</v>
      </c>
      <c r="U572" s="176">
        <f t="shared" si="750"/>
        <v>174</v>
      </c>
      <c r="V572" s="176">
        <f t="shared" si="750"/>
        <v>116</v>
      </c>
      <c r="W572" s="176">
        <f t="shared" si="750"/>
        <v>43</v>
      </c>
      <c r="X572" s="176">
        <f t="shared" si="750"/>
        <v>155</v>
      </c>
      <c r="Y572" s="176">
        <f t="shared" si="750"/>
        <v>87</v>
      </c>
      <c r="Z572" s="176">
        <f t="shared" si="750"/>
        <v>60</v>
      </c>
      <c r="AA572" s="176">
        <f t="shared" si="750"/>
        <v>9</v>
      </c>
      <c r="AB572" s="176">
        <f t="shared" si="750"/>
        <v>25</v>
      </c>
      <c r="AC572" s="176">
        <f t="shared" si="750"/>
        <v>135</v>
      </c>
      <c r="AD572" s="176">
        <f t="shared" si="750"/>
        <v>89</v>
      </c>
      <c r="AE572" s="176">
        <f t="shared" si="750"/>
        <v>100</v>
      </c>
      <c r="AF572" s="176">
        <f t="shared" si="750"/>
        <v>132</v>
      </c>
      <c r="AG572" s="176">
        <f t="shared" si="750"/>
        <v>176</v>
      </c>
      <c r="AH572" s="176">
        <f t="shared" si="750"/>
        <v>184</v>
      </c>
      <c r="AI572" s="176">
        <f t="shared" si="750"/>
        <v>147</v>
      </c>
      <c r="AJ572" s="176">
        <f t="shared" si="750"/>
        <v>96</v>
      </c>
      <c r="AK572" s="176">
        <f t="shared" si="750"/>
        <v>60</v>
      </c>
      <c r="AL572" s="176" t="str">
        <f t="shared" si="750"/>
        <v/>
      </c>
      <c r="AM572" s="176" t="str">
        <f t="shared" si="750"/>
        <v/>
      </c>
      <c r="AN572" s="176" t="str">
        <f t="shared" si="750"/>
        <v/>
      </c>
      <c r="AO572" s="176" t="str">
        <f t="shared" si="750"/>
        <v/>
      </c>
      <c r="AP572" s="176" t="str">
        <f t="shared" si="750"/>
        <v/>
      </c>
      <c r="AQ572" s="170"/>
      <c r="AR572" s="170"/>
    </row>
    <row r="573" ht="12.75" customHeight="1">
      <c r="A573" s="170"/>
      <c r="B573" s="170"/>
      <c r="C573" s="140" t="str">
        <f t="shared" ref="C573:D573" si="751">C380</f>
        <v>Tottenham</v>
      </c>
      <c r="D573" s="140" t="str">
        <f t="shared" si="751"/>
        <v>Watford</v>
      </c>
      <c r="E573" s="176">
        <f t="shared" ref="E573:AP573" si="752">IFERROR(RANK(E380,E$196:E$385,0)+COUNTIF(E$196:E380,E380)-1,"")</f>
        <v>83</v>
      </c>
      <c r="F573" s="176">
        <f t="shared" si="752"/>
        <v>101</v>
      </c>
      <c r="G573" s="176">
        <f t="shared" si="752"/>
        <v>135</v>
      </c>
      <c r="H573" s="176">
        <f t="shared" si="752"/>
        <v>141</v>
      </c>
      <c r="I573" s="176">
        <f t="shared" si="752"/>
        <v>134</v>
      </c>
      <c r="J573" s="176">
        <f t="shared" si="752"/>
        <v>119</v>
      </c>
      <c r="K573" s="176">
        <f t="shared" si="752"/>
        <v>123</v>
      </c>
      <c r="L573" s="176">
        <f t="shared" si="752"/>
        <v>113</v>
      </c>
      <c r="M573" s="176">
        <f t="shared" si="752"/>
        <v>143</v>
      </c>
      <c r="N573" s="176">
        <f t="shared" si="752"/>
        <v>138</v>
      </c>
      <c r="O573" s="176">
        <f t="shared" si="752"/>
        <v>176</v>
      </c>
      <c r="P573" s="176">
        <f t="shared" si="752"/>
        <v>182</v>
      </c>
      <c r="Q573" s="176">
        <f t="shared" si="752"/>
        <v>184</v>
      </c>
      <c r="R573" s="176">
        <f t="shared" si="752"/>
        <v>181</v>
      </c>
      <c r="S573" s="176">
        <f t="shared" si="752"/>
        <v>153</v>
      </c>
      <c r="T573" s="176">
        <f t="shared" si="752"/>
        <v>157</v>
      </c>
      <c r="U573" s="176">
        <f t="shared" si="752"/>
        <v>124</v>
      </c>
      <c r="V573" s="176">
        <f t="shared" si="752"/>
        <v>135</v>
      </c>
      <c r="W573" s="176">
        <f t="shared" si="752"/>
        <v>104</v>
      </c>
      <c r="X573" s="176">
        <f t="shared" si="752"/>
        <v>108</v>
      </c>
      <c r="Y573" s="176">
        <f t="shared" si="752"/>
        <v>67</v>
      </c>
      <c r="Z573" s="176">
        <f t="shared" si="752"/>
        <v>81</v>
      </c>
      <c r="AA573" s="176">
        <f t="shared" si="752"/>
        <v>148</v>
      </c>
      <c r="AB573" s="176">
        <f t="shared" si="752"/>
        <v>93</v>
      </c>
      <c r="AC573" s="176">
        <f t="shared" si="752"/>
        <v>119</v>
      </c>
      <c r="AD573" s="176">
        <f t="shared" si="752"/>
        <v>121</v>
      </c>
      <c r="AE573" s="176">
        <f t="shared" si="752"/>
        <v>190</v>
      </c>
      <c r="AF573" s="176">
        <f t="shared" si="752"/>
        <v>183</v>
      </c>
      <c r="AG573" s="176">
        <f t="shared" si="752"/>
        <v>127</v>
      </c>
      <c r="AH573" s="176">
        <f t="shared" si="752"/>
        <v>176</v>
      </c>
      <c r="AI573" s="176">
        <f t="shared" si="752"/>
        <v>103</v>
      </c>
      <c r="AJ573" s="176">
        <f t="shared" si="752"/>
        <v>97</v>
      </c>
      <c r="AK573" s="176">
        <f t="shared" si="752"/>
        <v>2</v>
      </c>
      <c r="AL573" s="176" t="str">
        <f t="shared" si="752"/>
        <v/>
      </c>
      <c r="AM573" s="176" t="str">
        <f t="shared" si="752"/>
        <v/>
      </c>
      <c r="AN573" s="176" t="str">
        <f t="shared" si="752"/>
        <v/>
      </c>
      <c r="AO573" s="176" t="str">
        <f t="shared" si="752"/>
        <v/>
      </c>
      <c r="AP573" s="176" t="str">
        <f t="shared" si="752"/>
        <v/>
      </c>
      <c r="AQ573" s="170"/>
      <c r="AR573" s="170"/>
    </row>
    <row r="574" ht="12.75" customHeight="1">
      <c r="A574" s="170"/>
      <c r="B574" s="170"/>
      <c r="C574" s="140" t="str">
        <f t="shared" ref="C574:D574" si="753">C381</f>
        <v>Tottenham</v>
      </c>
      <c r="D574" s="140" t="str">
        <f t="shared" si="753"/>
        <v>West Ham</v>
      </c>
      <c r="E574" s="176">
        <f t="shared" ref="E574:AP574" si="754">IFERROR(RANK(E381,E$196:E$385,0)+COUNTIF(E$196:E381,E381)-1,"")</f>
        <v>182</v>
      </c>
      <c r="F574" s="176">
        <f t="shared" si="754"/>
        <v>145</v>
      </c>
      <c r="G574" s="176">
        <f t="shared" si="754"/>
        <v>173</v>
      </c>
      <c r="H574" s="176">
        <f t="shared" si="754"/>
        <v>161</v>
      </c>
      <c r="I574" s="176">
        <f t="shared" si="754"/>
        <v>183</v>
      </c>
      <c r="J574" s="176">
        <f t="shared" si="754"/>
        <v>182</v>
      </c>
      <c r="K574" s="176">
        <f t="shared" si="754"/>
        <v>185</v>
      </c>
      <c r="L574" s="176">
        <f t="shared" si="754"/>
        <v>186</v>
      </c>
      <c r="M574" s="176">
        <f t="shared" si="754"/>
        <v>189</v>
      </c>
      <c r="N574" s="176">
        <f t="shared" si="754"/>
        <v>187</v>
      </c>
      <c r="O574" s="176">
        <f t="shared" si="754"/>
        <v>182</v>
      </c>
      <c r="P574" s="176">
        <f t="shared" si="754"/>
        <v>190</v>
      </c>
      <c r="Q574" s="176">
        <f t="shared" si="754"/>
        <v>182</v>
      </c>
      <c r="R574" s="176">
        <f t="shared" si="754"/>
        <v>151</v>
      </c>
      <c r="S574" s="176">
        <f t="shared" si="754"/>
        <v>112</v>
      </c>
      <c r="T574" s="176">
        <f t="shared" si="754"/>
        <v>121</v>
      </c>
      <c r="U574" s="176">
        <f t="shared" si="754"/>
        <v>99</v>
      </c>
      <c r="V574" s="176">
        <f t="shared" si="754"/>
        <v>71</v>
      </c>
      <c r="W574" s="176">
        <f t="shared" si="754"/>
        <v>78</v>
      </c>
      <c r="X574" s="176">
        <f t="shared" si="754"/>
        <v>78</v>
      </c>
      <c r="Y574" s="176">
        <f t="shared" si="754"/>
        <v>38</v>
      </c>
      <c r="Z574" s="176">
        <f t="shared" si="754"/>
        <v>11</v>
      </c>
      <c r="AA574" s="176">
        <f t="shared" si="754"/>
        <v>62</v>
      </c>
      <c r="AB574" s="176">
        <f t="shared" si="754"/>
        <v>56</v>
      </c>
      <c r="AC574" s="176">
        <f t="shared" si="754"/>
        <v>87</v>
      </c>
      <c r="AD574" s="176">
        <f t="shared" si="754"/>
        <v>72</v>
      </c>
      <c r="AE574" s="176">
        <f t="shared" si="754"/>
        <v>72</v>
      </c>
      <c r="AF574" s="176">
        <f t="shared" si="754"/>
        <v>134</v>
      </c>
      <c r="AG574" s="176">
        <f t="shared" si="754"/>
        <v>41</v>
      </c>
      <c r="AH574" s="176">
        <f t="shared" si="754"/>
        <v>14</v>
      </c>
      <c r="AI574" s="176">
        <f t="shared" si="754"/>
        <v>1</v>
      </c>
      <c r="AJ574" s="176">
        <f t="shared" si="754"/>
        <v>1</v>
      </c>
      <c r="AK574" s="176">
        <f t="shared" si="754"/>
        <v>5</v>
      </c>
      <c r="AL574" s="176" t="str">
        <f t="shared" si="754"/>
        <v/>
      </c>
      <c r="AM574" s="176" t="str">
        <f t="shared" si="754"/>
        <v/>
      </c>
      <c r="AN574" s="176" t="str">
        <f t="shared" si="754"/>
        <v/>
      </c>
      <c r="AO574" s="176" t="str">
        <f t="shared" si="754"/>
        <v/>
      </c>
      <c r="AP574" s="176" t="str">
        <f t="shared" si="754"/>
        <v/>
      </c>
      <c r="AQ574" s="170"/>
      <c r="AR574" s="170"/>
    </row>
    <row r="575" ht="12.75" customHeight="1">
      <c r="A575" s="170"/>
      <c r="B575" s="170"/>
      <c r="C575" s="140" t="str">
        <f t="shared" ref="C575:D575" si="755">C382</f>
        <v>Tottenham</v>
      </c>
      <c r="D575" s="140" t="str">
        <f t="shared" si="755"/>
        <v>Wolves</v>
      </c>
      <c r="E575" s="176">
        <f t="shared" ref="E575:AP575" si="756">IFERROR(RANK(E382,E$196:E$385,0)+COUNTIF(E$196:E382,E382)-1,"")</f>
        <v>142</v>
      </c>
      <c r="F575" s="176">
        <f t="shared" si="756"/>
        <v>154</v>
      </c>
      <c r="G575" s="176">
        <f t="shared" si="756"/>
        <v>179</v>
      </c>
      <c r="H575" s="176">
        <f t="shared" si="756"/>
        <v>94</v>
      </c>
      <c r="I575" s="176">
        <f t="shared" si="756"/>
        <v>140</v>
      </c>
      <c r="J575" s="176">
        <f t="shared" si="756"/>
        <v>124</v>
      </c>
      <c r="K575" s="176">
        <f t="shared" si="756"/>
        <v>117</v>
      </c>
      <c r="L575" s="176">
        <f t="shared" si="756"/>
        <v>110</v>
      </c>
      <c r="M575" s="176">
        <f t="shared" si="756"/>
        <v>119</v>
      </c>
      <c r="N575" s="176">
        <f t="shared" si="756"/>
        <v>139</v>
      </c>
      <c r="O575" s="176">
        <f t="shared" si="756"/>
        <v>149</v>
      </c>
      <c r="P575" s="176">
        <f t="shared" si="756"/>
        <v>158</v>
      </c>
      <c r="Q575" s="176">
        <f t="shared" si="756"/>
        <v>155</v>
      </c>
      <c r="R575" s="176">
        <f t="shared" si="756"/>
        <v>159</v>
      </c>
      <c r="S575" s="176">
        <f t="shared" si="756"/>
        <v>150</v>
      </c>
      <c r="T575" s="176">
        <f t="shared" si="756"/>
        <v>162</v>
      </c>
      <c r="U575" s="176">
        <f t="shared" si="756"/>
        <v>178</v>
      </c>
      <c r="V575" s="176">
        <f t="shared" si="756"/>
        <v>130</v>
      </c>
      <c r="W575" s="176">
        <f t="shared" si="756"/>
        <v>57</v>
      </c>
      <c r="X575" s="176">
        <f t="shared" si="756"/>
        <v>58</v>
      </c>
      <c r="Y575" s="176">
        <f t="shared" si="756"/>
        <v>24</v>
      </c>
      <c r="Z575" s="176">
        <f t="shared" si="756"/>
        <v>16</v>
      </c>
      <c r="AA575" s="176">
        <f t="shared" si="756"/>
        <v>5</v>
      </c>
      <c r="AB575" s="176">
        <f t="shared" si="756"/>
        <v>11</v>
      </c>
      <c r="AC575" s="176">
        <f t="shared" si="756"/>
        <v>80</v>
      </c>
      <c r="AD575" s="176">
        <f t="shared" si="756"/>
        <v>75</v>
      </c>
      <c r="AE575" s="176">
        <f t="shared" si="756"/>
        <v>163</v>
      </c>
      <c r="AF575" s="176">
        <f t="shared" si="756"/>
        <v>180</v>
      </c>
      <c r="AG575" s="176">
        <f t="shared" si="756"/>
        <v>163</v>
      </c>
      <c r="AH575" s="176">
        <f t="shared" si="756"/>
        <v>168</v>
      </c>
      <c r="AI575" s="176">
        <f t="shared" si="756"/>
        <v>75</v>
      </c>
      <c r="AJ575" s="176">
        <f t="shared" si="756"/>
        <v>32</v>
      </c>
      <c r="AK575" s="176">
        <f t="shared" si="756"/>
        <v>7</v>
      </c>
      <c r="AL575" s="176" t="str">
        <f t="shared" si="756"/>
        <v/>
      </c>
      <c r="AM575" s="176" t="str">
        <f t="shared" si="756"/>
        <v/>
      </c>
      <c r="AN575" s="176" t="str">
        <f t="shared" si="756"/>
        <v/>
      </c>
      <c r="AO575" s="176" t="str">
        <f t="shared" si="756"/>
        <v/>
      </c>
      <c r="AP575" s="176" t="str">
        <f t="shared" si="756"/>
        <v/>
      </c>
      <c r="AQ575" s="170"/>
      <c r="AR575" s="170"/>
    </row>
    <row r="576" ht="12.75" customHeight="1">
      <c r="A576" s="170"/>
      <c r="B576" s="170"/>
      <c r="C576" s="140" t="str">
        <f t="shared" ref="C576:D576" si="757">C383</f>
        <v>Watford</v>
      </c>
      <c r="D576" s="140" t="str">
        <f t="shared" si="757"/>
        <v>West Ham</v>
      </c>
      <c r="E576" s="176">
        <f t="shared" ref="E576:AP576" si="758">IFERROR(RANK(E383,E$196:E$385,0)+COUNTIF(E$196:E383,E383)-1,"")</f>
        <v>170</v>
      </c>
      <c r="F576" s="176">
        <f t="shared" si="758"/>
        <v>180</v>
      </c>
      <c r="G576" s="176">
        <f t="shared" si="758"/>
        <v>181</v>
      </c>
      <c r="H576" s="176">
        <f t="shared" si="758"/>
        <v>184</v>
      </c>
      <c r="I576" s="176">
        <f t="shared" si="758"/>
        <v>172</v>
      </c>
      <c r="J576" s="176">
        <f t="shared" si="758"/>
        <v>172</v>
      </c>
      <c r="K576" s="176">
        <f t="shared" si="758"/>
        <v>180</v>
      </c>
      <c r="L576" s="176">
        <f t="shared" si="758"/>
        <v>143</v>
      </c>
      <c r="M576" s="176">
        <f t="shared" si="758"/>
        <v>167</v>
      </c>
      <c r="N576" s="176">
        <f t="shared" si="758"/>
        <v>166</v>
      </c>
      <c r="O576" s="176">
        <f t="shared" si="758"/>
        <v>178</v>
      </c>
      <c r="P576" s="176">
        <f t="shared" si="758"/>
        <v>177</v>
      </c>
      <c r="Q576" s="176">
        <f t="shared" si="758"/>
        <v>143</v>
      </c>
      <c r="R576" s="176">
        <f t="shared" si="758"/>
        <v>152</v>
      </c>
      <c r="S576" s="176">
        <f t="shared" si="758"/>
        <v>104</v>
      </c>
      <c r="T576" s="176">
        <f t="shared" si="758"/>
        <v>101</v>
      </c>
      <c r="U576" s="176">
        <f t="shared" si="758"/>
        <v>89</v>
      </c>
      <c r="V576" s="176">
        <f t="shared" si="758"/>
        <v>79</v>
      </c>
      <c r="W576" s="176">
        <f t="shared" si="758"/>
        <v>115</v>
      </c>
      <c r="X576" s="176">
        <f t="shared" si="758"/>
        <v>100</v>
      </c>
      <c r="Y576" s="176">
        <f t="shared" si="758"/>
        <v>79</v>
      </c>
      <c r="Z576" s="176">
        <f t="shared" si="758"/>
        <v>34</v>
      </c>
      <c r="AA576" s="176">
        <f t="shared" si="758"/>
        <v>122</v>
      </c>
      <c r="AB576" s="176">
        <f t="shared" si="758"/>
        <v>82</v>
      </c>
      <c r="AC576" s="176">
        <f t="shared" si="758"/>
        <v>90</v>
      </c>
      <c r="AD576" s="176">
        <f t="shared" si="758"/>
        <v>63</v>
      </c>
      <c r="AE576" s="176">
        <f t="shared" si="758"/>
        <v>61</v>
      </c>
      <c r="AF576" s="176">
        <f t="shared" si="758"/>
        <v>70</v>
      </c>
      <c r="AG576" s="176">
        <f t="shared" si="758"/>
        <v>4</v>
      </c>
      <c r="AH576" s="176">
        <f t="shared" si="758"/>
        <v>3</v>
      </c>
      <c r="AI576" s="176">
        <f t="shared" si="758"/>
        <v>3</v>
      </c>
      <c r="AJ576" s="176">
        <f t="shared" si="758"/>
        <v>5</v>
      </c>
      <c r="AK576" s="176">
        <f t="shared" si="758"/>
        <v>8</v>
      </c>
      <c r="AL576" s="176" t="str">
        <f t="shared" si="758"/>
        <v/>
      </c>
      <c r="AM576" s="176" t="str">
        <f t="shared" si="758"/>
        <v/>
      </c>
      <c r="AN576" s="176" t="str">
        <f t="shared" si="758"/>
        <v/>
      </c>
      <c r="AO576" s="176" t="str">
        <f t="shared" si="758"/>
        <v/>
      </c>
      <c r="AP576" s="176" t="str">
        <f t="shared" si="758"/>
        <v/>
      </c>
      <c r="AQ576" s="170"/>
      <c r="AR576" s="170"/>
    </row>
    <row r="577" ht="12.75" customHeight="1">
      <c r="A577" s="170"/>
      <c r="B577" s="170"/>
      <c r="C577" s="140" t="str">
        <f t="shared" ref="C577:D577" si="759">C384</f>
        <v>Watford</v>
      </c>
      <c r="D577" s="140" t="str">
        <f t="shared" si="759"/>
        <v>Wolves</v>
      </c>
      <c r="E577" s="176">
        <f t="shared" ref="E577:AP577" si="760">IFERROR(RANK(E384,E$196:E$385,0)+COUNTIF(E$196:E384,E384)-1,"")</f>
        <v>176</v>
      </c>
      <c r="F577" s="176">
        <f t="shared" si="760"/>
        <v>181</v>
      </c>
      <c r="G577" s="176">
        <f t="shared" si="760"/>
        <v>163</v>
      </c>
      <c r="H577" s="176">
        <f t="shared" si="760"/>
        <v>146</v>
      </c>
      <c r="I577" s="176">
        <f t="shared" si="760"/>
        <v>115</v>
      </c>
      <c r="J577" s="176">
        <f t="shared" si="760"/>
        <v>107</v>
      </c>
      <c r="K577" s="176">
        <f t="shared" si="760"/>
        <v>115</v>
      </c>
      <c r="L577" s="176">
        <f t="shared" si="760"/>
        <v>109</v>
      </c>
      <c r="M577" s="176">
        <f t="shared" si="760"/>
        <v>128</v>
      </c>
      <c r="N577" s="176">
        <f t="shared" si="760"/>
        <v>174</v>
      </c>
      <c r="O577" s="176">
        <f t="shared" si="760"/>
        <v>187</v>
      </c>
      <c r="P577" s="176">
        <f t="shared" si="760"/>
        <v>183</v>
      </c>
      <c r="Q577" s="176">
        <f t="shared" si="760"/>
        <v>179</v>
      </c>
      <c r="R577" s="176">
        <f t="shared" si="760"/>
        <v>188</v>
      </c>
      <c r="S577" s="176">
        <f t="shared" si="760"/>
        <v>183</v>
      </c>
      <c r="T577" s="176">
        <f t="shared" si="760"/>
        <v>161</v>
      </c>
      <c r="U577" s="176">
        <f t="shared" si="760"/>
        <v>137</v>
      </c>
      <c r="V577" s="176">
        <f t="shared" si="760"/>
        <v>82</v>
      </c>
      <c r="W577" s="176">
        <f t="shared" si="760"/>
        <v>26</v>
      </c>
      <c r="X577" s="176">
        <f t="shared" si="760"/>
        <v>26</v>
      </c>
      <c r="Y577" s="176">
        <f t="shared" si="760"/>
        <v>16</v>
      </c>
      <c r="Z577" s="176">
        <f t="shared" si="760"/>
        <v>15</v>
      </c>
      <c r="AA577" s="176">
        <f t="shared" si="760"/>
        <v>17</v>
      </c>
      <c r="AB577" s="176">
        <f t="shared" si="760"/>
        <v>12</v>
      </c>
      <c r="AC577" s="176">
        <f t="shared" si="760"/>
        <v>132</v>
      </c>
      <c r="AD577" s="176">
        <f t="shared" si="760"/>
        <v>103</v>
      </c>
      <c r="AE577" s="176">
        <f t="shared" si="760"/>
        <v>176</v>
      </c>
      <c r="AF577" s="176">
        <f t="shared" si="760"/>
        <v>164</v>
      </c>
      <c r="AG577" s="176">
        <f t="shared" si="760"/>
        <v>146</v>
      </c>
      <c r="AH577" s="176">
        <f t="shared" si="760"/>
        <v>177</v>
      </c>
      <c r="AI577" s="176">
        <f t="shared" si="760"/>
        <v>120</v>
      </c>
      <c r="AJ577" s="176">
        <f t="shared" si="760"/>
        <v>58</v>
      </c>
      <c r="AK577" s="176">
        <f t="shared" si="760"/>
        <v>3</v>
      </c>
      <c r="AL577" s="176" t="str">
        <f t="shared" si="760"/>
        <v/>
      </c>
      <c r="AM577" s="176" t="str">
        <f t="shared" si="760"/>
        <v/>
      </c>
      <c r="AN577" s="176" t="str">
        <f t="shared" si="760"/>
        <v/>
      </c>
      <c r="AO577" s="176" t="str">
        <f t="shared" si="760"/>
        <v/>
      </c>
      <c r="AP577" s="176" t="str">
        <f t="shared" si="760"/>
        <v/>
      </c>
      <c r="AQ577" s="170"/>
      <c r="AR577" s="170"/>
    </row>
    <row r="578" ht="12.75" customHeight="1">
      <c r="A578" s="170"/>
      <c r="B578" s="170"/>
      <c r="C578" s="140" t="str">
        <f t="shared" ref="C578:D578" si="761">C385</f>
        <v>West Ham</v>
      </c>
      <c r="D578" s="140" t="str">
        <f t="shared" si="761"/>
        <v>Wolves</v>
      </c>
      <c r="E578" s="176">
        <f t="shared" ref="E578:AP578" si="762">IFERROR(RANK(E385,E$196:E$385,0)+COUNTIF(E$196:E385,E385)-1,"")</f>
        <v>184</v>
      </c>
      <c r="F578" s="176">
        <f t="shared" si="762"/>
        <v>184</v>
      </c>
      <c r="G578" s="176">
        <f t="shared" si="762"/>
        <v>187</v>
      </c>
      <c r="H578" s="176">
        <f t="shared" si="762"/>
        <v>172</v>
      </c>
      <c r="I578" s="176">
        <f t="shared" si="762"/>
        <v>176</v>
      </c>
      <c r="J578" s="176">
        <f t="shared" si="762"/>
        <v>175</v>
      </c>
      <c r="K578" s="176">
        <f t="shared" si="762"/>
        <v>169</v>
      </c>
      <c r="L578" s="176">
        <f t="shared" si="762"/>
        <v>163</v>
      </c>
      <c r="M578" s="176">
        <f t="shared" si="762"/>
        <v>150</v>
      </c>
      <c r="N578" s="176">
        <f t="shared" si="762"/>
        <v>172</v>
      </c>
      <c r="O578" s="176">
        <f t="shared" si="762"/>
        <v>158</v>
      </c>
      <c r="P578" s="176">
        <f t="shared" si="762"/>
        <v>135</v>
      </c>
      <c r="Q578" s="176">
        <f t="shared" si="762"/>
        <v>85</v>
      </c>
      <c r="R578" s="176">
        <f t="shared" si="762"/>
        <v>121</v>
      </c>
      <c r="S578" s="176">
        <f t="shared" si="762"/>
        <v>162</v>
      </c>
      <c r="T578" s="176">
        <f t="shared" si="762"/>
        <v>173</v>
      </c>
      <c r="U578" s="176">
        <f t="shared" si="762"/>
        <v>170</v>
      </c>
      <c r="V578" s="176">
        <f t="shared" si="762"/>
        <v>112</v>
      </c>
      <c r="W578" s="176">
        <f t="shared" si="762"/>
        <v>65</v>
      </c>
      <c r="X578" s="176">
        <f t="shared" si="762"/>
        <v>53</v>
      </c>
      <c r="Y578" s="176">
        <f t="shared" si="762"/>
        <v>17</v>
      </c>
      <c r="Z578" s="176">
        <f t="shared" si="762"/>
        <v>6</v>
      </c>
      <c r="AA578" s="176">
        <f t="shared" si="762"/>
        <v>7</v>
      </c>
      <c r="AB578" s="176">
        <f t="shared" si="762"/>
        <v>22</v>
      </c>
      <c r="AC578" s="176">
        <f t="shared" si="762"/>
        <v>104</v>
      </c>
      <c r="AD578" s="176">
        <f t="shared" si="762"/>
        <v>76</v>
      </c>
      <c r="AE578" s="176">
        <f t="shared" si="762"/>
        <v>49</v>
      </c>
      <c r="AF578" s="176">
        <f t="shared" si="762"/>
        <v>150</v>
      </c>
      <c r="AG578" s="176">
        <f t="shared" si="762"/>
        <v>155</v>
      </c>
      <c r="AH578" s="176">
        <f t="shared" si="762"/>
        <v>113</v>
      </c>
      <c r="AI578" s="176">
        <f t="shared" si="762"/>
        <v>64</v>
      </c>
      <c r="AJ578" s="176">
        <f t="shared" si="762"/>
        <v>33</v>
      </c>
      <c r="AK578" s="176">
        <f t="shared" si="762"/>
        <v>79</v>
      </c>
      <c r="AL578" s="176" t="str">
        <f t="shared" si="762"/>
        <v/>
      </c>
      <c r="AM578" s="176" t="str">
        <f t="shared" si="762"/>
        <v/>
      </c>
      <c r="AN578" s="176" t="str">
        <f t="shared" si="762"/>
        <v/>
      </c>
      <c r="AO578" s="176" t="str">
        <f t="shared" si="762"/>
        <v/>
      </c>
      <c r="AP578" s="176" t="str">
        <f t="shared" si="762"/>
        <v/>
      </c>
      <c r="AQ578" s="170"/>
      <c r="AR578" s="170"/>
    </row>
    <row r="579" ht="12.75" customHeight="1">
      <c r="A579" s="170"/>
      <c r="B579" s="170"/>
      <c r="C579" s="169" t="s">
        <v>175</v>
      </c>
      <c r="D579" s="174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175"/>
      <c r="AO579" s="175"/>
      <c r="AP579" s="175"/>
      <c r="AQ579" s="168"/>
      <c r="AR579" s="168"/>
    </row>
    <row r="580" ht="12.75" customHeight="1">
      <c r="A580" s="170"/>
      <c r="B580" s="170"/>
      <c r="C580" s="140"/>
      <c r="D580" s="139" t="s">
        <v>163</v>
      </c>
      <c r="E580" s="139">
        <v>1.0</v>
      </c>
      <c r="F580" s="139">
        <v>2.0</v>
      </c>
      <c r="G580" s="139">
        <v>3.0</v>
      </c>
      <c r="H580" s="139">
        <v>4.0</v>
      </c>
      <c r="I580" s="139">
        <v>5.0</v>
      </c>
      <c r="J580" s="139">
        <v>6.0</v>
      </c>
      <c r="K580" s="139">
        <v>7.0</v>
      </c>
      <c r="L580" s="139">
        <v>8.0</v>
      </c>
      <c r="M580" s="139">
        <v>9.0</v>
      </c>
      <c r="N580" s="139">
        <v>10.0</v>
      </c>
      <c r="O580" s="139">
        <v>11.0</v>
      </c>
      <c r="P580" s="139">
        <v>12.0</v>
      </c>
      <c r="Q580" s="139">
        <v>13.0</v>
      </c>
      <c r="R580" s="139">
        <v>14.0</v>
      </c>
      <c r="S580" s="139">
        <v>15.0</v>
      </c>
      <c r="T580" s="139">
        <v>16.0</v>
      </c>
      <c r="U580" s="139">
        <v>17.0</v>
      </c>
      <c r="V580" s="139">
        <v>18.0</v>
      </c>
      <c r="W580" s="139">
        <v>19.0</v>
      </c>
      <c r="X580" s="139">
        <v>20.0</v>
      </c>
      <c r="Y580" s="139">
        <v>21.0</v>
      </c>
      <c r="Z580" s="139">
        <v>22.0</v>
      </c>
      <c r="AA580" s="139">
        <v>23.0</v>
      </c>
      <c r="AB580" s="139">
        <v>24.0</v>
      </c>
      <c r="AC580" s="139">
        <v>25.0</v>
      </c>
      <c r="AD580" s="139">
        <v>26.0</v>
      </c>
      <c r="AE580" s="139">
        <v>27.0</v>
      </c>
      <c r="AF580" s="139">
        <v>28.0</v>
      </c>
      <c r="AG580" s="139">
        <v>29.0</v>
      </c>
      <c r="AH580" s="139">
        <v>30.0</v>
      </c>
      <c r="AI580" s="139">
        <v>31.0</v>
      </c>
      <c r="AJ580" s="139">
        <v>32.0</v>
      </c>
      <c r="AK580" s="139">
        <v>33.0</v>
      </c>
      <c r="AL580" s="139">
        <v>34.0</v>
      </c>
      <c r="AM580" s="139">
        <v>35.0</v>
      </c>
      <c r="AN580" s="139">
        <v>36.0</v>
      </c>
      <c r="AO580" s="139">
        <v>37.0</v>
      </c>
      <c r="AP580" s="139">
        <v>38.0</v>
      </c>
      <c r="AQ580" s="170"/>
      <c r="AR580" s="170"/>
    </row>
    <row r="581" ht="12.75" customHeight="1">
      <c r="A581" s="170"/>
      <c r="B581" s="170"/>
      <c r="C581" s="140"/>
      <c r="D581" s="171" t="s">
        <v>176</v>
      </c>
      <c r="E581" s="139">
        <f>E580+Intro!$C$13-1</f>
        <v>6</v>
      </c>
      <c r="F581" s="139">
        <f>F580+Intro!$C$13-1</f>
        <v>7</v>
      </c>
      <c r="G581" s="139">
        <f>G580+Intro!$C$13-1</f>
        <v>8</v>
      </c>
      <c r="H581" s="139">
        <f>H580+Intro!$C$13-1</f>
        <v>9</v>
      </c>
      <c r="I581" s="139">
        <f>I580+Intro!$C$13-1</f>
        <v>10</v>
      </c>
      <c r="J581" s="139">
        <f>J580+Intro!$C$13-1</f>
        <v>11</v>
      </c>
      <c r="K581" s="139">
        <f>K580+Intro!$C$13-1</f>
        <v>12</v>
      </c>
      <c r="L581" s="139">
        <f>L580+Intro!$C$13-1</f>
        <v>13</v>
      </c>
      <c r="M581" s="139">
        <f>M580+Intro!$C$13-1</f>
        <v>14</v>
      </c>
      <c r="N581" s="139">
        <f>N580+Intro!$C$13-1</f>
        <v>15</v>
      </c>
      <c r="O581" s="139">
        <f>O580+Intro!$C$13-1</f>
        <v>16</v>
      </c>
      <c r="P581" s="139">
        <f>P580+Intro!$C$13-1</f>
        <v>17</v>
      </c>
      <c r="Q581" s="139">
        <f>Q580+Intro!$C$13-1</f>
        <v>18</v>
      </c>
      <c r="R581" s="139">
        <f>R580+Intro!$C$13-1</f>
        <v>19</v>
      </c>
      <c r="S581" s="139">
        <f>S580+Intro!$C$13-1</f>
        <v>20</v>
      </c>
      <c r="T581" s="139">
        <f>T580+Intro!$C$13-1</f>
        <v>21</v>
      </c>
      <c r="U581" s="139">
        <f>U580+Intro!$C$13-1</f>
        <v>22</v>
      </c>
      <c r="V581" s="139">
        <f>V580+Intro!$C$13-1</f>
        <v>23</v>
      </c>
      <c r="W581" s="139">
        <f>W580+Intro!$C$13-1</f>
        <v>24</v>
      </c>
      <c r="X581" s="139">
        <f>X580+Intro!$C$13-1</f>
        <v>25</v>
      </c>
      <c r="Y581" s="139">
        <f>Y580+Intro!$C$13-1</f>
        <v>26</v>
      </c>
      <c r="Z581" s="139">
        <f>Z580+Intro!$C$13-1</f>
        <v>27</v>
      </c>
      <c r="AA581" s="139">
        <f>AA580+Intro!$C$13-1</f>
        <v>28</v>
      </c>
      <c r="AB581" s="139">
        <f>AB580+Intro!$C$13-1</f>
        <v>29</v>
      </c>
      <c r="AC581" s="139">
        <f>AC580+Intro!$C$13-1</f>
        <v>30</v>
      </c>
      <c r="AD581" s="139">
        <f>AD580+Intro!$C$13-1</f>
        <v>31</v>
      </c>
      <c r="AE581" s="139">
        <f>AE580+Intro!$C$13-1</f>
        <v>32</v>
      </c>
      <c r="AF581" s="139">
        <f>AF580+Intro!$C$13-1</f>
        <v>33</v>
      </c>
      <c r="AG581" s="139">
        <f>AG580+Intro!$C$13-1</f>
        <v>34</v>
      </c>
      <c r="AH581" s="139">
        <f>AH580+Intro!$C$13-1</f>
        <v>35</v>
      </c>
      <c r="AI581" s="139">
        <f>AI580+Intro!$C$13-1</f>
        <v>36</v>
      </c>
      <c r="AJ581" s="139">
        <f>AJ580+Intro!$C$13-1</f>
        <v>37</v>
      </c>
      <c r="AK581" s="139">
        <f>AK580+Intro!$C$13-1</f>
        <v>38</v>
      </c>
      <c r="AL581" s="139">
        <f>AL580+Intro!$C$13-1</f>
        <v>39</v>
      </c>
      <c r="AM581" s="139">
        <f>AM580+Intro!$C$13-1</f>
        <v>40</v>
      </c>
      <c r="AN581" s="139">
        <f>AN580+Intro!$C$13-1</f>
        <v>41</v>
      </c>
      <c r="AO581" s="139">
        <f>AO580+Intro!$C$13-1</f>
        <v>42</v>
      </c>
      <c r="AP581" s="139">
        <f>AP580+Intro!$C$13-1</f>
        <v>43</v>
      </c>
      <c r="AQ581" s="170"/>
      <c r="AR581" s="170"/>
    </row>
    <row r="582" ht="12.75" customHeight="1">
      <c r="A582" s="170"/>
      <c r="B582" s="170"/>
      <c r="C582" s="139" t="s">
        <v>177</v>
      </c>
      <c r="D582" s="139">
        <v>1.0</v>
      </c>
      <c r="E582" s="177">
        <f t="shared" ref="E582:AP582" si="763">IFERROR(INDEX(E$196:E$385,MATCH($D582,E$389:E$578,0)),"")</f>
        <v>8.29</v>
      </c>
      <c r="F582" s="173">
        <f t="shared" si="763"/>
        <v>8.67</v>
      </c>
      <c r="G582" s="173">
        <f t="shared" si="763"/>
        <v>8.53</v>
      </c>
      <c r="H582" s="173">
        <f t="shared" si="763"/>
        <v>8.37</v>
      </c>
      <c r="I582" s="173">
        <f t="shared" si="763"/>
        <v>8.59</v>
      </c>
      <c r="J582" s="173">
        <f t="shared" si="763"/>
        <v>8.37</v>
      </c>
      <c r="K582" s="173">
        <f t="shared" si="763"/>
        <v>8.21</v>
      </c>
      <c r="L582" s="173">
        <f t="shared" si="763"/>
        <v>8.59</v>
      </c>
      <c r="M582" s="173">
        <f t="shared" si="763"/>
        <v>8.27</v>
      </c>
      <c r="N582" s="173">
        <f t="shared" si="763"/>
        <v>8.35</v>
      </c>
      <c r="O582" s="173">
        <f t="shared" si="763"/>
        <v>8.12</v>
      </c>
      <c r="P582" s="173">
        <f t="shared" si="763"/>
        <v>8.43</v>
      </c>
      <c r="Q582" s="173">
        <f t="shared" si="763"/>
        <v>8.31</v>
      </c>
      <c r="R582" s="173">
        <f t="shared" si="763"/>
        <v>8.2</v>
      </c>
      <c r="S582" s="173">
        <f t="shared" si="763"/>
        <v>8.19</v>
      </c>
      <c r="T582" s="173">
        <f t="shared" si="763"/>
        <v>7.86</v>
      </c>
      <c r="U582" s="173">
        <f t="shared" si="763"/>
        <v>8.19</v>
      </c>
      <c r="V582" s="173">
        <f t="shared" si="763"/>
        <v>8.63</v>
      </c>
      <c r="W582" s="173">
        <f t="shared" si="763"/>
        <v>8.78</v>
      </c>
      <c r="X582" s="173">
        <f t="shared" si="763"/>
        <v>8.55</v>
      </c>
      <c r="Y582" s="173">
        <f t="shared" si="763"/>
        <v>8.67</v>
      </c>
      <c r="Z582" s="173">
        <f t="shared" si="763"/>
        <v>8.74</v>
      </c>
      <c r="AA582" s="173">
        <f t="shared" si="763"/>
        <v>8.43</v>
      </c>
      <c r="AB582" s="173">
        <f t="shared" si="763"/>
        <v>8.11</v>
      </c>
      <c r="AC582" s="173">
        <f t="shared" si="763"/>
        <v>8.59</v>
      </c>
      <c r="AD582" s="173">
        <f t="shared" si="763"/>
        <v>8.45</v>
      </c>
      <c r="AE582" s="173">
        <f t="shared" si="763"/>
        <v>8.43</v>
      </c>
      <c r="AF582" s="173">
        <f t="shared" si="763"/>
        <v>8.13</v>
      </c>
      <c r="AG582" s="173">
        <f t="shared" si="763"/>
        <v>8.06</v>
      </c>
      <c r="AH582" s="173">
        <f t="shared" si="763"/>
        <v>7.98</v>
      </c>
      <c r="AI582" s="173">
        <f t="shared" si="763"/>
        <v>8.29</v>
      </c>
      <c r="AJ582" s="173">
        <f t="shared" si="763"/>
        <v>8.17</v>
      </c>
      <c r="AK582" s="173">
        <f t="shared" si="763"/>
        <v>8.33</v>
      </c>
      <c r="AL582" s="173" t="str">
        <f t="shared" si="763"/>
        <v/>
      </c>
      <c r="AM582" s="173" t="str">
        <f t="shared" si="763"/>
        <v/>
      </c>
      <c r="AN582" s="173" t="str">
        <f t="shared" si="763"/>
        <v/>
      </c>
      <c r="AO582" s="173" t="str">
        <f t="shared" si="763"/>
        <v/>
      </c>
      <c r="AP582" s="173" t="str">
        <f t="shared" si="763"/>
        <v/>
      </c>
      <c r="AQ582" s="170"/>
      <c r="AR582" s="170"/>
    </row>
    <row r="583" ht="12.75" customHeight="1">
      <c r="A583" s="170"/>
      <c r="B583" s="170"/>
      <c r="C583" s="140"/>
      <c r="D583" s="139">
        <v>2.0</v>
      </c>
      <c r="E583" s="177">
        <f t="shared" ref="E583:AP583" si="764">IFERROR(INDEX(E$196:E$385,MATCH($D583,E$389:E$578,0)),"")</f>
        <v>8.13</v>
      </c>
      <c r="F583" s="173">
        <f t="shared" si="764"/>
        <v>8.31</v>
      </c>
      <c r="G583" s="173">
        <f t="shared" si="764"/>
        <v>8.51</v>
      </c>
      <c r="H583" s="173">
        <f t="shared" si="764"/>
        <v>8.35</v>
      </c>
      <c r="I583" s="173">
        <f t="shared" si="764"/>
        <v>8.45</v>
      </c>
      <c r="J583" s="173">
        <f t="shared" si="764"/>
        <v>8.29</v>
      </c>
      <c r="K583" s="173">
        <f t="shared" si="764"/>
        <v>8.17</v>
      </c>
      <c r="L583" s="173">
        <f t="shared" si="764"/>
        <v>8.39</v>
      </c>
      <c r="M583" s="173">
        <f t="shared" si="764"/>
        <v>8.25</v>
      </c>
      <c r="N583" s="173">
        <f t="shared" si="764"/>
        <v>8.27</v>
      </c>
      <c r="O583" s="173">
        <f t="shared" si="764"/>
        <v>8.06</v>
      </c>
      <c r="P583" s="173">
        <f t="shared" si="764"/>
        <v>8.06</v>
      </c>
      <c r="Q583" s="173">
        <f t="shared" si="764"/>
        <v>8.06</v>
      </c>
      <c r="R583" s="173">
        <f t="shared" si="764"/>
        <v>8.1</v>
      </c>
      <c r="S583" s="173">
        <f t="shared" si="764"/>
        <v>8.13</v>
      </c>
      <c r="T583" s="173">
        <f t="shared" si="764"/>
        <v>7.82</v>
      </c>
      <c r="U583" s="173">
        <f t="shared" si="764"/>
        <v>8.16</v>
      </c>
      <c r="V583" s="173">
        <f t="shared" si="764"/>
        <v>8.43</v>
      </c>
      <c r="W583" s="173">
        <f t="shared" si="764"/>
        <v>8.41</v>
      </c>
      <c r="X583" s="173">
        <f t="shared" si="764"/>
        <v>8.17</v>
      </c>
      <c r="Y583" s="173">
        <f t="shared" si="764"/>
        <v>8.39</v>
      </c>
      <c r="Z583" s="173">
        <f t="shared" si="764"/>
        <v>8.18</v>
      </c>
      <c r="AA583" s="173">
        <f t="shared" si="764"/>
        <v>8.37</v>
      </c>
      <c r="AB583" s="173">
        <f t="shared" si="764"/>
        <v>8.06</v>
      </c>
      <c r="AC583" s="173">
        <f t="shared" si="764"/>
        <v>8.49</v>
      </c>
      <c r="AD583" s="173">
        <f t="shared" si="764"/>
        <v>8.17</v>
      </c>
      <c r="AE583" s="173">
        <f t="shared" si="764"/>
        <v>8.31</v>
      </c>
      <c r="AF583" s="173">
        <f t="shared" si="764"/>
        <v>8.08</v>
      </c>
      <c r="AG583" s="173">
        <f t="shared" si="764"/>
        <v>7.88</v>
      </c>
      <c r="AH583" s="173">
        <f t="shared" si="764"/>
        <v>7.93</v>
      </c>
      <c r="AI583" s="173">
        <f t="shared" si="764"/>
        <v>8.01</v>
      </c>
      <c r="AJ583" s="173">
        <f t="shared" si="764"/>
        <v>7.98</v>
      </c>
      <c r="AK583" s="173">
        <f t="shared" si="764"/>
        <v>8.23</v>
      </c>
      <c r="AL583" s="173" t="str">
        <f t="shared" si="764"/>
        <v/>
      </c>
      <c r="AM583" s="173" t="str">
        <f t="shared" si="764"/>
        <v/>
      </c>
      <c r="AN583" s="173" t="str">
        <f t="shared" si="764"/>
        <v/>
      </c>
      <c r="AO583" s="173" t="str">
        <f t="shared" si="764"/>
        <v/>
      </c>
      <c r="AP583" s="173" t="str">
        <f t="shared" si="764"/>
        <v/>
      </c>
      <c r="AQ583" s="170"/>
      <c r="AR583" s="170"/>
    </row>
    <row r="584" ht="12.75" customHeight="1">
      <c r="A584" s="170"/>
      <c r="B584" s="170"/>
      <c r="C584" s="140"/>
      <c r="D584" s="139">
        <v>3.0</v>
      </c>
      <c r="E584" s="177">
        <f t="shared" ref="E584:AP584" si="765">IFERROR(INDEX(E$196:E$385,MATCH($D584,E$389:E$578,0)),"")</f>
        <v>7.92</v>
      </c>
      <c r="F584" s="173">
        <f t="shared" si="765"/>
        <v>8.16</v>
      </c>
      <c r="G584" s="173">
        <f t="shared" si="765"/>
        <v>8.31</v>
      </c>
      <c r="H584" s="173">
        <f t="shared" si="765"/>
        <v>8.23</v>
      </c>
      <c r="I584" s="173">
        <f t="shared" si="765"/>
        <v>8.21</v>
      </c>
      <c r="J584" s="173">
        <f t="shared" si="765"/>
        <v>8.19</v>
      </c>
      <c r="K584" s="173">
        <f t="shared" si="765"/>
        <v>8.08</v>
      </c>
      <c r="L584" s="173">
        <f t="shared" si="765"/>
        <v>8.32</v>
      </c>
      <c r="M584" s="173">
        <f t="shared" si="765"/>
        <v>8.24</v>
      </c>
      <c r="N584" s="173">
        <f t="shared" si="765"/>
        <v>8.16</v>
      </c>
      <c r="O584" s="173">
        <f t="shared" si="765"/>
        <v>7.98</v>
      </c>
      <c r="P584" s="173">
        <f t="shared" si="765"/>
        <v>7.92</v>
      </c>
      <c r="Q584" s="173">
        <f t="shared" si="765"/>
        <v>7.9</v>
      </c>
      <c r="R584" s="173">
        <f t="shared" si="765"/>
        <v>8.04</v>
      </c>
      <c r="S584" s="173">
        <f t="shared" si="765"/>
        <v>8.05</v>
      </c>
      <c r="T584" s="173">
        <f t="shared" si="765"/>
        <v>7.74</v>
      </c>
      <c r="U584" s="173">
        <f t="shared" si="765"/>
        <v>8.08</v>
      </c>
      <c r="V584" s="173">
        <f t="shared" si="765"/>
        <v>8.23</v>
      </c>
      <c r="W584" s="173">
        <f t="shared" si="765"/>
        <v>8.35</v>
      </c>
      <c r="X584" s="173">
        <f t="shared" si="765"/>
        <v>8.12</v>
      </c>
      <c r="Y584" s="173">
        <f t="shared" si="765"/>
        <v>8.14</v>
      </c>
      <c r="Z584" s="173">
        <f t="shared" si="765"/>
        <v>8.16</v>
      </c>
      <c r="AA584" s="173">
        <f t="shared" si="765"/>
        <v>8.25</v>
      </c>
      <c r="AB584" s="173">
        <f t="shared" si="765"/>
        <v>7.96</v>
      </c>
      <c r="AC584" s="173">
        <f t="shared" si="765"/>
        <v>8.29</v>
      </c>
      <c r="AD584" s="173">
        <f t="shared" si="765"/>
        <v>8.1</v>
      </c>
      <c r="AE584" s="173">
        <f t="shared" si="765"/>
        <v>8.02</v>
      </c>
      <c r="AF584" s="173">
        <f t="shared" si="765"/>
        <v>8.01</v>
      </c>
      <c r="AG584" s="173">
        <f t="shared" si="765"/>
        <v>7.88</v>
      </c>
      <c r="AH584" s="173">
        <f t="shared" si="765"/>
        <v>7.88</v>
      </c>
      <c r="AI584" s="173">
        <f t="shared" si="765"/>
        <v>7.97</v>
      </c>
      <c r="AJ584" s="173">
        <f t="shared" si="765"/>
        <v>7.89</v>
      </c>
      <c r="AK584" s="173">
        <f t="shared" si="765"/>
        <v>8.18</v>
      </c>
      <c r="AL584" s="173" t="str">
        <f t="shared" si="765"/>
        <v/>
      </c>
      <c r="AM584" s="173" t="str">
        <f t="shared" si="765"/>
        <v/>
      </c>
      <c r="AN584" s="173" t="str">
        <f t="shared" si="765"/>
        <v/>
      </c>
      <c r="AO584" s="173" t="str">
        <f t="shared" si="765"/>
        <v/>
      </c>
      <c r="AP584" s="173" t="str">
        <f t="shared" si="765"/>
        <v/>
      </c>
      <c r="AQ584" s="170"/>
      <c r="AR584" s="170"/>
    </row>
    <row r="585" ht="12.75" customHeight="1">
      <c r="A585" s="170"/>
      <c r="B585" s="170"/>
      <c r="C585" s="140"/>
      <c r="D585" s="139">
        <v>4.0</v>
      </c>
      <c r="E585" s="177">
        <f t="shared" ref="E585:AP585" si="766">IFERROR(INDEX(E$196:E$385,MATCH($D585,E$389:E$578,0)),"")</f>
        <v>7.87</v>
      </c>
      <c r="F585" s="173">
        <f t="shared" si="766"/>
        <v>8.12</v>
      </c>
      <c r="G585" s="173">
        <f t="shared" si="766"/>
        <v>8.22</v>
      </c>
      <c r="H585" s="173">
        <f t="shared" si="766"/>
        <v>8.14</v>
      </c>
      <c r="I585" s="173">
        <f t="shared" si="766"/>
        <v>8.13</v>
      </c>
      <c r="J585" s="173">
        <f t="shared" si="766"/>
        <v>8.08</v>
      </c>
      <c r="K585" s="173">
        <f t="shared" si="766"/>
        <v>8.04</v>
      </c>
      <c r="L585" s="173">
        <f t="shared" si="766"/>
        <v>8.16</v>
      </c>
      <c r="M585" s="173">
        <f t="shared" si="766"/>
        <v>8.16</v>
      </c>
      <c r="N585" s="173">
        <f t="shared" si="766"/>
        <v>8.16</v>
      </c>
      <c r="O585" s="173">
        <f t="shared" si="766"/>
        <v>7.96</v>
      </c>
      <c r="P585" s="173">
        <f t="shared" si="766"/>
        <v>7.9</v>
      </c>
      <c r="Q585" s="173">
        <f t="shared" si="766"/>
        <v>7.84</v>
      </c>
      <c r="R585" s="173">
        <f t="shared" si="766"/>
        <v>8.02</v>
      </c>
      <c r="S585" s="173">
        <f t="shared" si="766"/>
        <v>7.94</v>
      </c>
      <c r="T585" s="173">
        <f t="shared" si="766"/>
        <v>7.72</v>
      </c>
      <c r="U585" s="173">
        <f t="shared" si="766"/>
        <v>8.02</v>
      </c>
      <c r="V585" s="173">
        <f t="shared" si="766"/>
        <v>8.22</v>
      </c>
      <c r="W585" s="173">
        <f t="shared" si="766"/>
        <v>8.27</v>
      </c>
      <c r="X585" s="173">
        <f t="shared" si="766"/>
        <v>8.06</v>
      </c>
      <c r="Y585" s="173">
        <f t="shared" si="766"/>
        <v>8.12</v>
      </c>
      <c r="Z585" s="173">
        <f t="shared" si="766"/>
        <v>8.16</v>
      </c>
      <c r="AA585" s="173">
        <f t="shared" si="766"/>
        <v>7.98</v>
      </c>
      <c r="AB585" s="173">
        <f t="shared" si="766"/>
        <v>7.94</v>
      </c>
      <c r="AC585" s="173">
        <f t="shared" si="766"/>
        <v>8.12</v>
      </c>
      <c r="AD585" s="173">
        <f t="shared" si="766"/>
        <v>8.08</v>
      </c>
      <c r="AE585" s="173">
        <f t="shared" si="766"/>
        <v>8.02</v>
      </c>
      <c r="AF585" s="173">
        <f t="shared" si="766"/>
        <v>7.98</v>
      </c>
      <c r="AG585" s="173">
        <f t="shared" si="766"/>
        <v>7.88</v>
      </c>
      <c r="AH585" s="173">
        <f t="shared" si="766"/>
        <v>7.84</v>
      </c>
      <c r="AI585" s="173">
        <f t="shared" si="766"/>
        <v>7.9</v>
      </c>
      <c r="AJ585" s="173">
        <f t="shared" si="766"/>
        <v>7.88</v>
      </c>
      <c r="AK585" s="173">
        <f t="shared" si="766"/>
        <v>8.17</v>
      </c>
      <c r="AL585" s="173" t="str">
        <f t="shared" si="766"/>
        <v/>
      </c>
      <c r="AM585" s="173" t="str">
        <f t="shared" si="766"/>
        <v/>
      </c>
      <c r="AN585" s="173" t="str">
        <f t="shared" si="766"/>
        <v/>
      </c>
      <c r="AO585" s="173" t="str">
        <f t="shared" si="766"/>
        <v/>
      </c>
      <c r="AP585" s="173" t="str">
        <f t="shared" si="766"/>
        <v/>
      </c>
      <c r="AQ585" s="170"/>
      <c r="AR585" s="170"/>
    </row>
    <row r="586" ht="12.75" customHeight="1">
      <c r="A586" s="170"/>
      <c r="B586" s="170"/>
      <c r="C586" s="140"/>
      <c r="D586" s="139">
        <v>5.0</v>
      </c>
      <c r="E586" s="177">
        <f t="shared" ref="E586:AP586" si="767">IFERROR(INDEX(E$196:E$385,MATCH($D586,E$389:E$578,0)),"")</f>
        <v>7.8</v>
      </c>
      <c r="F586" s="173">
        <f t="shared" si="767"/>
        <v>8.08</v>
      </c>
      <c r="G586" s="173">
        <f t="shared" si="767"/>
        <v>8.12</v>
      </c>
      <c r="H586" s="173">
        <f t="shared" si="767"/>
        <v>8.04</v>
      </c>
      <c r="I586" s="173">
        <f t="shared" si="767"/>
        <v>8.13</v>
      </c>
      <c r="J586" s="173">
        <f t="shared" si="767"/>
        <v>8.02</v>
      </c>
      <c r="K586" s="173">
        <f t="shared" si="767"/>
        <v>8.02</v>
      </c>
      <c r="L586" s="173">
        <f t="shared" si="767"/>
        <v>8.06</v>
      </c>
      <c r="M586" s="173">
        <f t="shared" si="767"/>
        <v>8.08</v>
      </c>
      <c r="N586" s="173">
        <f t="shared" si="767"/>
        <v>8.16</v>
      </c>
      <c r="O586" s="173">
        <f t="shared" si="767"/>
        <v>7.92</v>
      </c>
      <c r="P586" s="173">
        <f t="shared" si="767"/>
        <v>7.82</v>
      </c>
      <c r="Q586" s="173">
        <f t="shared" si="767"/>
        <v>7.8</v>
      </c>
      <c r="R586" s="173">
        <f t="shared" si="767"/>
        <v>7.94</v>
      </c>
      <c r="S586" s="173">
        <f t="shared" si="767"/>
        <v>7.91</v>
      </c>
      <c r="T586" s="173">
        <f t="shared" si="767"/>
        <v>7.68</v>
      </c>
      <c r="U586" s="173">
        <f t="shared" si="767"/>
        <v>8.02</v>
      </c>
      <c r="V586" s="173">
        <f t="shared" si="767"/>
        <v>8.19</v>
      </c>
      <c r="W586" s="173">
        <f t="shared" si="767"/>
        <v>8.23</v>
      </c>
      <c r="X586" s="173">
        <f t="shared" si="767"/>
        <v>8</v>
      </c>
      <c r="Y586" s="173">
        <f t="shared" si="767"/>
        <v>8.08</v>
      </c>
      <c r="Z586" s="173">
        <f t="shared" si="767"/>
        <v>8.13</v>
      </c>
      <c r="AA586" s="173">
        <f t="shared" si="767"/>
        <v>7.98</v>
      </c>
      <c r="AB586" s="173">
        <f t="shared" si="767"/>
        <v>7.93</v>
      </c>
      <c r="AC586" s="173">
        <f t="shared" si="767"/>
        <v>8.06</v>
      </c>
      <c r="AD586" s="173">
        <f t="shared" si="767"/>
        <v>8.01</v>
      </c>
      <c r="AE586" s="173">
        <f t="shared" si="767"/>
        <v>8.01</v>
      </c>
      <c r="AF586" s="173">
        <f t="shared" si="767"/>
        <v>7.91</v>
      </c>
      <c r="AG586" s="173">
        <f t="shared" si="767"/>
        <v>7.86</v>
      </c>
      <c r="AH586" s="173">
        <f t="shared" si="767"/>
        <v>7.82</v>
      </c>
      <c r="AI586" s="173">
        <f t="shared" si="767"/>
        <v>7.82</v>
      </c>
      <c r="AJ586" s="173">
        <f t="shared" si="767"/>
        <v>7.85</v>
      </c>
      <c r="AK586" s="173">
        <f t="shared" si="767"/>
        <v>8.17</v>
      </c>
      <c r="AL586" s="173" t="str">
        <f t="shared" si="767"/>
        <v/>
      </c>
      <c r="AM586" s="173" t="str">
        <f t="shared" si="767"/>
        <v/>
      </c>
      <c r="AN586" s="173" t="str">
        <f t="shared" si="767"/>
        <v/>
      </c>
      <c r="AO586" s="173" t="str">
        <f t="shared" si="767"/>
        <v/>
      </c>
      <c r="AP586" s="173" t="str">
        <f t="shared" si="767"/>
        <v/>
      </c>
      <c r="AQ586" s="170"/>
      <c r="AR586" s="170"/>
    </row>
    <row r="587" ht="12.75" customHeight="1">
      <c r="A587" s="170"/>
      <c r="B587" s="170"/>
      <c r="C587" s="140"/>
      <c r="D587" s="139">
        <v>6.0</v>
      </c>
      <c r="E587" s="177">
        <f t="shared" ref="E587:AP587" si="768">IFERROR(INDEX(E$196:E$385,MATCH($D587,E$389:E$578,0)),"")</f>
        <v>7.76</v>
      </c>
      <c r="F587" s="173">
        <f t="shared" si="768"/>
        <v>8.08</v>
      </c>
      <c r="G587" s="173">
        <f t="shared" si="768"/>
        <v>8.12</v>
      </c>
      <c r="H587" s="173">
        <f t="shared" si="768"/>
        <v>8.04</v>
      </c>
      <c r="I587" s="173">
        <f t="shared" si="768"/>
        <v>8.02</v>
      </c>
      <c r="J587" s="173">
        <f t="shared" si="768"/>
        <v>7.98</v>
      </c>
      <c r="K587" s="173">
        <f t="shared" si="768"/>
        <v>7.88</v>
      </c>
      <c r="L587" s="173">
        <f t="shared" si="768"/>
        <v>8</v>
      </c>
      <c r="M587" s="173">
        <f t="shared" si="768"/>
        <v>8.08</v>
      </c>
      <c r="N587" s="173">
        <f t="shared" si="768"/>
        <v>8.1</v>
      </c>
      <c r="O587" s="173">
        <f t="shared" si="768"/>
        <v>7.92</v>
      </c>
      <c r="P587" s="173">
        <f t="shared" si="768"/>
        <v>7.76</v>
      </c>
      <c r="Q587" s="173">
        <f t="shared" si="768"/>
        <v>7.8</v>
      </c>
      <c r="R587" s="173">
        <f t="shared" si="768"/>
        <v>7.92</v>
      </c>
      <c r="S587" s="173">
        <f t="shared" si="768"/>
        <v>7.9</v>
      </c>
      <c r="T587" s="173">
        <f t="shared" si="768"/>
        <v>7.65</v>
      </c>
      <c r="U587" s="173">
        <f t="shared" si="768"/>
        <v>7.98</v>
      </c>
      <c r="V587" s="173">
        <f t="shared" si="768"/>
        <v>8.16</v>
      </c>
      <c r="W587" s="173">
        <f t="shared" si="768"/>
        <v>8.23</v>
      </c>
      <c r="X587" s="173">
        <f t="shared" si="768"/>
        <v>8</v>
      </c>
      <c r="Y587" s="173">
        <f t="shared" si="768"/>
        <v>8.04</v>
      </c>
      <c r="Z587" s="173">
        <f t="shared" si="768"/>
        <v>8.12</v>
      </c>
      <c r="AA587" s="173">
        <f t="shared" si="768"/>
        <v>7.88</v>
      </c>
      <c r="AB587" s="173">
        <f t="shared" si="768"/>
        <v>7.84</v>
      </c>
      <c r="AC587" s="173">
        <f t="shared" si="768"/>
        <v>8.05</v>
      </c>
      <c r="AD587" s="173">
        <f t="shared" si="768"/>
        <v>7.98</v>
      </c>
      <c r="AE587" s="173">
        <f t="shared" si="768"/>
        <v>7.9</v>
      </c>
      <c r="AF587" s="173">
        <f t="shared" si="768"/>
        <v>7.87</v>
      </c>
      <c r="AG587" s="173">
        <f t="shared" si="768"/>
        <v>7.86</v>
      </c>
      <c r="AH587" s="173">
        <f t="shared" si="768"/>
        <v>7.82</v>
      </c>
      <c r="AI587" s="173">
        <f t="shared" si="768"/>
        <v>7.72</v>
      </c>
      <c r="AJ587" s="173">
        <f t="shared" si="768"/>
        <v>7.78</v>
      </c>
      <c r="AK587" s="173">
        <f t="shared" si="768"/>
        <v>8.16</v>
      </c>
      <c r="AL587" s="173" t="str">
        <f t="shared" si="768"/>
        <v/>
      </c>
      <c r="AM587" s="173" t="str">
        <f t="shared" si="768"/>
        <v/>
      </c>
      <c r="AN587" s="173" t="str">
        <f t="shared" si="768"/>
        <v/>
      </c>
      <c r="AO587" s="173" t="str">
        <f t="shared" si="768"/>
        <v/>
      </c>
      <c r="AP587" s="173" t="str">
        <f t="shared" si="768"/>
        <v/>
      </c>
      <c r="AQ587" s="170"/>
      <c r="AR587" s="170"/>
    </row>
    <row r="588" ht="12.75" customHeight="1">
      <c r="A588" s="170"/>
      <c r="B588" s="170"/>
      <c r="C588" s="140"/>
      <c r="D588" s="139">
        <v>7.0</v>
      </c>
      <c r="E588" s="177">
        <f t="shared" ref="E588:AP588" si="769">IFERROR(INDEX(E$196:E$385,MATCH($D588,E$389:E$578,0)),"")</f>
        <v>7.75</v>
      </c>
      <c r="F588" s="173">
        <f t="shared" si="769"/>
        <v>8.06</v>
      </c>
      <c r="G588" s="173">
        <f t="shared" si="769"/>
        <v>8.06</v>
      </c>
      <c r="H588" s="173">
        <f t="shared" si="769"/>
        <v>8.04</v>
      </c>
      <c r="I588" s="173">
        <f t="shared" si="769"/>
        <v>8.02</v>
      </c>
      <c r="J588" s="173">
        <f t="shared" si="769"/>
        <v>7.94</v>
      </c>
      <c r="K588" s="173">
        <f t="shared" si="769"/>
        <v>7.88</v>
      </c>
      <c r="L588" s="173">
        <f t="shared" si="769"/>
        <v>7.96</v>
      </c>
      <c r="M588" s="173">
        <f t="shared" si="769"/>
        <v>8.08</v>
      </c>
      <c r="N588" s="173">
        <f t="shared" si="769"/>
        <v>8.06</v>
      </c>
      <c r="O588" s="173">
        <f t="shared" si="769"/>
        <v>7.91</v>
      </c>
      <c r="P588" s="173">
        <f t="shared" si="769"/>
        <v>7.76</v>
      </c>
      <c r="Q588" s="173">
        <f t="shared" si="769"/>
        <v>7.75</v>
      </c>
      <c r="R588" s="173">
        <f t="shared" si="769"/>
        <v>7.92</v>
      </c>
      <c r="S588" s="173">
        <f t="shared" si="769"/>
        <v>7.85</v>
      </c>
      <c r="T588" s="173">
        <f t="shared" si="769"/>
        <v>7.64</v>
      </c>
      <c r="U588" s="173">
        <f t="shared" si="769"/>
        <v>7.96</v>
      </c>
      <c r="V588" s="173">
        <f t="shared" si="769"/>
        <v>8.1</v>
      </c>
      <c r="W588" s="173">
        <f t="shared" si="769"/>
        <v>8.16</v>
      </c>
      <c r="X588" s="173">
        <f t="shared" si="769"/>
        <v>8</v>
      </c>
      <c r="Y588" s="173">
        <f t="shared" si="769"/>
        <v>7.98</v>
      </c>
      <c r="Z588" s="173">
        <f t="shared" si="769"/>
        <v>7.98</v>
      </c>
      <c r="AA588" s="173">
        <f t="shared" si="769"/>
        <v>7.88</v>
      </c>
      <c r="AB588" s="173">
        <f t="shared" si="769"/>
        <v>7.76</v>
      </c>
      <c r="AC588" s="173">
        <f t="shared" si="769"/>
        <v>8.02</v>
      </c>
      <c r="AD588" s="173">
        <f t="shared" si="769"/>
        <v>7.96</v>
      </c>
      <c r="AE588" s="173">
        <f t="shared" si="769"/>
        <v>7.82</v>
      </c>
      <c r="AF588" s="173">
        <f t="shared" si="769"/>
        <v>7.78</v>
      </c>
      <c r="AG588" s="173">
        <f t="shared" si="769"/>
        <v>7.82</v>
      </c>
      <c r="AH588" s="173">
        <f t="shared" si="769"/>
        <v>7.78</v>
      </c>
      <c r="AI588" s="173">
        <f t="shared" si="769"/>
        <v>7.7</v>
      </c>
      <c r="AJ588" s="173">
        <f t="shared" si="769"/>
        <v>7.74</v>
      </c>
      <c r="AK588" s="173">
        <f t="shared" si="769"/>
        <v>8.12</v>
      </c>
      <c r="AL588" s="173" t="str">
        <f t="shared" si="769"/>
        <v/>
      </c>
      <c r="AM588" s="173" t="str">
        <f t="shared" si="769"/>
        <v/>
      </c>
      <c r="AN588" s="173" t="str">
        <f t="shared" si="769"/>
        <v/>
      </c>
      <c r="AO588" s="173" t="str">
        <f t="shared" si="769"/>
        <v/>
      </c>
      <c r="AP588" s="173" t="str">
        <f t="shared" si="769"/>
        <v/>
      </c>
      <c r="AQ588" s="170"/>
      <c r="AR588" s="170"/>
    </row>
    <row r="589" ht="12.75" customHeight="1">
      <c r="A589" s="170"/>
      <c r="B589" s="170"/>
      <c r="C589" s="140"/>
      <c r="D589" s="139">
        <v>8.0</v>
      </c>
      <c r="E589" s="177">
        <f t="shared" ref="E589:AP589" si="770">IFERROR(INDEX(E$196:E$385,MATCH($D589,E$389:E$578,0)),"")</f>
        <v>7.74</v>
      </c>
      <c r="F589" s="173">
        <f t="shared" si="770"/>
        <v>8</v>
      </c>
      <c r="G589" s="173">
        <f t="shared" si="770"/>
        <v>8.06</v>
      </c>
      <c r="H589" s="173">
        <f t="shared" si="770"/>
        <v>7.9</v>
      </c>
      <c r="I589" s="173">
        <f t="shared" si="770"/>
        <v>7.98</v>
      </c>
      <c r="J589" s="173">
        <f t="shared" si="770"/>
        <v>7.82</v>
      </c>
      <c r="K589" s="173">
        <f t="shared" si="770"/>
        <v>7.87</v>
      </c>
      <c r="L589" s="173">
        <f t="shared" si="770"/>
        <v>7.92</v>
      </c>
      <c r="M589" s="173">
        <f t="shared" si="770"/>
        <v>8.08</v>
      </c>
      <c r="N589" s="173">
        <f t="shared" si="770"/>
        <v>8</v>
      </c>
      <c r="O589" s="173">
        <f t="shared" si="770"/>
        <v>7.89</v>
      </c>
      <c r="P589" s="173">
        <f t="shared" si="770"/>
        <v>7.72</v>
      </c>
      <c r="Q589" s="173">
        <f t="shared" si="770"/>
        <v>7.75</v>
      </c>
      <c r="R589" s="173">
        <f t="shared" si="770"/>
        <v>7.88</v>
      </c>
      <c r="S589" s="173">
        <f t="shared" si="770"/>
        <v>7.78</v>
      </c>
      <c r="T589" s="173">
        <f t="shared" si="770"/>
        <v>7.64</v>
      </c>
      <c r="U589" s="173">
        <f t="shared" si="770"/>
        <v>7.96</v>
      </c>
      <c r="V589" s="173">
        <f t="shared" si="770"/>
        <v>8.04</v>
      </c>
      <c r="W589" s="173">
        <f t="shared" si="770"/>
        <v>8.12</v>
      </c>
      <c r="X589" s="173">
        <f t="shared" si="770"/>
        <v>7.94</v>
      </c>
      <c r="Y589" s="173">
        <f t="shared" si="770"/>
        <v>7.96</v>
      </c>
      <c r="Z589" s="173">
        <f t="shared" si="770"/>
        <v>7.91</v>
      </c>
      <c r="AA589" s="173">
        <f t="shared" si="770"/>
        <v>7.86</v>
      </c>
      <c r="AB589" s="173">
        <f t="shared" si="770"/>
        <v>7.74</v>
      </c>
      <c r="AC589" s="173">
        <f t="shared" si="770"/>
        <v>8</v>
      </c>
      <c r="AD589" s="173">
        <f t="shared" si="770"/>
        <v>7.93</v>
      </c>
      <c r="AE589" s="173">
        <f t="shared" si="770"/>
        <v>7.82</v>
      </c>
      <c r="AF589" s="173">
        <f t="shared" si="770"/>
        <v>7.76</v>
      </c>
      <c r="AG589" s="173">
        <f t="shared" si="770"/>
        <v>7.8</v>
      </c>
      <c r="AH589" s="173">
        <f t="shared" si="770"/>
        <v>7.74</v>
      </c>
      <c r="AI589" s="173">
        <f t="shared" si="770"/>
        <v>7.65</v>
      </c>
      <c r="AJ589" s="173">
        <f t="shared" si="770"/>
        <v>7.7</v>
      </c>
      <c r="AK589" s="173">
        <f t="shared" si="770"/>
        <v>8.08</v>
      </c>
      <c r="AL589" s="173" t="str">
        <f t="shared" si="770"/>
        <v/>
      </c>
      <c r="AM589" s="173" t="str">
        <f t="shared" si="770"/>
        <v/>
      </c>
      <c r="AN589" s="173" t="str">
        <f t="shared" si="770"/>
        <v/>
      </c>
      <c r="AO589" s="173" t="str">
        <f t="shared" si="770"/>
        <v/>
      </c>
      <c r="AP589" s="173" t="str">
        <f t="shared" si="770"/>
        <v/>
      </c>
      <c r="AQ589" s="170"/>
      <c r="AR589" s="170"/>
    </row>
    <row r="590" ht="12.75" customHeight="1">
      <c r="A590" s="170"/>
      <c r="B590" s="170"/>
      <c r="C590" s="140"/>
      <c r="D590" s="139">
        <v>9.0</v>
      </c>
      <c r="E590" s="177">
        <f t="shared" ref="E590:AP590" si="771">IFERROR(INDEX(E$196:E$385,MATCH($D590,E$389:E$578,0)),"")</f>
        <v>7.74</v>
      </c>
      <c r="F590" s="173">
        <f t="shared" si="771"/>
        <v>7.97</v>
      </c>
      <c r="G590" s="173">
        <f t="shared" si="771"/>
        <v>8.05</v>
      </c>
      <c r="H590" s="173">
        <f t="shared" si="771"/>
        <v>7.9</v>
      </c>
      <c r="I590" s="173">
        <f t="shared" si="771"/>
        <v>7.96</v>
      </c>
      <c r="J590" s="173">
        <f t="shared" si="771"/>
        <v>7.82</v>
      </c>
      <c r="K590" s="173">
        <f t="shared" si="771"/>
        <v>7.84</v>
      </c>
      <c r="L590" s="173">
        <f t="shared" si="771"/>
        <v>7.92</v>
      </c>
      <c r="M590" s="173">
        <f t="shared" si="771"/>
        <v>8.04</v>
      </c>
      <c r="N590" s="173">
        <f t="shared" si="771"/>
        <v>8</v>
      </c>
      <c r="O590" s="173">
        <f t="shared" si="771"/>
        <v>7.88</v>
      </c>
      <c r="P590" s="173">
        <f t="shared" si="771"/>
        <v>7.71</v>
      </c>
      <c r="Q590" s="173">
        <f t="shared" si="771"/>
        <v>7.69</v>
      </c>
      <c r="R590" s="173">
        <f t="shared" si="771"/>
        <v>7.84</v>
      </c>
      <c r="S590" s="173">
        <f t="shared" si="771"/>
        <v>7.76</v>
      </c>
      <c r="T590" s="173">
        <f t="shared" si="771"/>
        <v>7.62</v>
      </c>
      <c r="U590" s="173">
        <f t="shared" si="771"/>
        <v>7.96</v>
      </c>
      <c r="V590" s="173">
        <f t="shared" si="771"/>
        <v>7.98</v>
      </c>
      <c r="W590" s="173">
        <f t="shared" si="771"/>
        <v>8.04</v>
      </c>
      <c r="X590" s="173">
        <f t="shared" si="771"/>
        <v>7.92</v>
      </c>
      <c r="Y590" s="173">
        <f t="shared" si="771"/>
        <v>7.94</v>
      </c>
      <c r="Z590" s="173">
        <f t="shared" si="771"/>
        <v>7.9</v>
      </c>
      <c r="AA590" s="173">
        <f t="shared" si="771"/>
        <v>7.84</v>
      </c>
      <c r="AB590" s="173">
        <f t="shared" si="771"/>
        <v>7.74</v>
      </c>
      <c r="AC590" s="173">
        <f t="shared" si="771"/>
        <v>7.98</v>
      </c>
      <c r="AD590" s="173">
        <f t="shared" si="771"/>
        <v>7.91</v>
      </c>
      <c r="AE590" s="173">
        <f t="shared" si="771"/>
        <v>7.8</v>
      </c>
      <c r="AF590" s="173">
        <f t="shared" si="771"/>
        <v>7.74</v>
      </c>
      <c r="AG590" s="173">
        <f t="shared" si="771"/>
        <v>7.76</v>
      </c>
      <c r="AH590" s="173">
        <f t="shared" si="771"/>
        <v>7.73</v>
      </c>
      <c r="AI590" s="173">
        <f t="shared" si="771"/>
        <v>7.62</v>
      </c>
      <c r="AJ590" s="173">
        <f t="shared" si="771"/>
        <v>7.69</v>
      </c>
      <c r="AK590" s="173">
        <f t="shared" si="771"/>
        <v>8.06</v>
      </c>
      <c r="AL590" s="173" t="str">
        <f t="shared" si="771"/>
        <v/>
      </c>
      <c r="AM590" s="173" t="str">
        <f t="shared" si="771"/>
        <v/>
      </c>
      <c r="AN590" s="173" t="str">
        <f t="shared" si="771"/>
        <v/>
      </c>
      <c r="AO590" s="173" t="str">
        <f t="shared" si="771"/>
        <v/>
      </c>
      <c r="AP590" s="173" t="str">
        <f t="shared" si="771"/>
        <v/>
      </c>
      <c r="AQ590" s="170"/>
      <c r="AR590" s="170"/>
    </row>
    <row r="591" ht="12.75" customHeight="1">
      <c r="A591" s="170"/>
      <c r="B591" s="170"/>
      <c r="C591" s="140"/>
      <c r="D591" s="139">
        <v>10.0</v>
      </c>
      <c r="E591" s="177">
        <f t="shared" ref="E591:AP591" si="772">IFERROR(INDEX(E$196:E$385,MATCH($D591,E$389:E$578,0)),"")</f>
        <v>7.73</v>
      </c>
      <c r="F591" s="173">
        <f t="shared" si="772"/>
        <v>7.96</v>
      </c>
      <c r="G591" s="173">
        <f t="shared" si="772"/>
        <v>7.92</v>
      </c>
      <c r="H591" s="173">
        <f t="shared" si="772"/>
        <v>7.89</v>
      </c>
      <c r="I591" s="173">
        <f t="shared" si="772"/>
        <v>7.94</v>
      </c>
      <c r="J591" s="173">
        <f t="shared" si="772"/>
        <v>7.8</v>
      </c>
      <c r="K591" s="173">
        <f t="shared" si="772"/>
        <v>7.84</v>
      </c>
      <c r="L591" s="173">
        <f t="shared" si="772"/>
        <v>7.91</v>
      </c>
      <c r="M591" s="173">
        <f t="shared" si="772"/>
        <v>8.02</v>
      </c>
      <c r="N591" s="173">
        <f t="shared" si="772"/>
        <v>7.96</v>
      </c>
      <c r="O591" s="173">
        <f t="shared" si="772"/>
        <v>7.86</v>
      </c>
      <c r="P591" s="173">
        <f t="shared" si="772"/>
        <v>7.69</v>
      </c>
      <c r="Q591" s="173">
        <f t="shared" si="772"/>
        <v>7.69</v>
      </c>
      <c r="R591" s="173">
        <f t="shared" si="772"/>
        <v>7.8</v>
      </c>
      <c r="S591" s="173">
        <f t="shared" si="772"/>
        <v>7.76</v>
      </c>
      <c r="T591" s="173">
        <f t="shared" si="772"/>
        <v>7.62</v>
      </c>
      <c r="U591" s="173">
        <f t="shared" si="772"/>
        <v>7.92</v>
      </c>
      <c r="V591" s="173">
        <f t="shared" si="772"/>
        <v>7.96</v>
      </c>
      <c r="W591" s="173">
        <f t="shared" si="772"/>
        <v>8</v>
      </c>
      <c r="X591" s="173">
        <f t="shared" si="772"/>
        <v>7.91</v>
      </c>
      <c r="Y591" s="173">
        <f t="shared" si="772"/>
        <v>7.94</v>
      </c>
      <c r="Z591" s="173">
        <f t="shared" si="772"/>
        <v>7.88</v>
      </c>
      <c r="AA591" s="173">
        <f t="shared" si="772"/>
        <v>7.78</v>
      </c>
      <c r="AB591" s="173">
        <f t="shared" si="772"/>
        <v>7.7</v>
      </c>
      <c r="AC591" s="173">
        <f t="shared" si="772"/>
        <v>7.93</v>
      </c>
      <c r="AD591" s="173">
        <f t="shared" si="772"/>
        <v>7.85</v>
      </c>
      <c r="AE591" s="173">
        <f t="shared" si="772"/>
        <v>7.78</v>
      </c>
      <c r="AF591" s="173">
        <f t="shared" si="772"/>
        <v>7.72</v>
      </c>
      <c r="AG591" s="173">
        <f t="shared" si="772"/>
        <v>7.71</v>
      </c>
      <c r="AH591" s="173">
        <f t="shared" si="772"/>
        <v>7.73</v>
      </c>
      <c r="AI591" s="173">
        <f t="shared" si="772"/>
        <v>7.62</v>
      </c>
      <c r="AJ591" s="173">
        <f t="shared" si="772"/>
        <v>7.62</v>
      </c>
      <c r="AK591" s="173">
        <f t="shared" si="772"/>
        <v>7.99</v>
      </c>
      <c r="AL591" s="173" t="str">
        <f t="shared" si="772"/>
        <v/>
      </c>
      <c r="AM591" s="173" t="str">
        <f t="shared" si="772"/>
        <v/>
      </c>
      <c r="AN591" s="173" t="str">
        <f t="shared" si="772"/>
        <v/>
      </c>
      <c r="AO591" s="173" t="str">
        <f t="shared" si="772"/>
        <v/>
      </c>
      <c r="AP591" s="173" t="str">
        <f t="shared" si="772"/>
        <v/>
      </c>
      <c r="AQ591" s="170"/>
      <c r="AR591" s="170"/>
    </row>
    <row r="592" ht="12.75" customHeight="1">
      <c r="A592" s="170"/>
      <c r="B592" s="170"/>
      <c r="C592" s="140"/>
      <c r="D592" s="139">
        <v>11.0</v>
      </c>
      <c r="E592" s="177">
        <f t="shared" ref="E592:AP592" si="773">IFERROR(INDEX(E$196:E$385,MATCH($D592,E$389:E$578,0)),"")</f>
        <v>7.7</v>
      </c>
      <c r="F592" s="173">
        <f t="shared" si="773"/>
        <v>7.88</v>
      </c>
      <c r="G592" s="173">
        <f t="shared" si="773"/>
        <v>7.89</v>
      </c>
      <c r="H592" s="173">
        <f t="shared" si="773"/>
        <v>7.78</v>
      </c>
      <c r="I592" s="173">
        <f t="shared" si="773"/>
        <v>7.89</v>
      </c>
      <c r="J592" s="173">
        <f t="shared" si="773"/>
        <v>7.8</v>
      </c>
      <c r="K592" s="173">
        <f t="shared" si="773"/>
        <v>7.78</v>
      </c>
      <c r="L592" s="173">
        <f t="shared" si="773"/>
        <v>7.87</v>
      </c>
      <c r="M592" s="173">
        <f t="shared" si="773"/>
        <v>7.95</v>
      </c>
      <c r="N592" s="173">
        <f t="shared" si="773"/>
        <v>7.92</v>
      </c>
      <c r="O592" s="173">
        <f t="shared" si="773"/>
        <v>7.81</v>
      </c>
      <c r="P592" s="173">
        <f t="shared" si="773"/>
        <v>7.67</v>
      </c>
      <c r="Q592" s="173">
        <f t="shared" si="773"/>
        <v>7.64</v>
      </c>
      <c r="R592" s="173">
        <f t="shared" si="773"/>
        <v>7.76</v>
      </c>
      <c r="S592" s="173">
        <f t="shared" si="773"/>
        <v>7.75</v>
      </c>
      <c r="T592" s="173">
        <f t="shared" si="773"/>
        <v>7.62</v>
      </c>
      <c r="U592" s="173">
        <f t="shared" si="773"/>
        <v>7.91</v>
      </c>
      <c r="V592" s="173">
        <f t="shared" si="773"/>
        <v>7.96</v>
      </c>
      <c r="W592" s="173">
        <f t="shared" si="773"/>
        <v>7.98</v>
      </c>
      <c r="X592" s="173">
        <f t="shared" si="773"/>
        <v>7.88</v>
      </c>
      <c r="Y592" s="173">
        <f t="shared" si="773"/>
        <v>7.93</v>
      </c>
      <c r="Z592" s="173">
        <f t="shared" si="773"/>
        <v>7.84</v>
      </c>
      <c r="AA592" s="173">
        <f t="shared" si="773"/>
        <v>7.78</v>
      </c>
      <c r="AB592" s="173">
        <f t="shared" si="773"/>
        <v>7.7</v>
      </c>
      <c r="AC592" s="173">
        <f t="shared" si="773"/>
        <v>7.91</v>
      </c>
      <c r="AD592" s="173">
        <f t="shared" si="773"/>
        <v>7.82</v>
      </c>
      <c r="AE592" s="173">
        <f t="shared" si="773"/>
        <v>7.76</v>
      </c>
      <c r="AF592" s="173">
        <f t="shared" si="773"/>
        <v>7.71</v>
      </c>
      <c r="AG592" s="173">
        <f t="shared" si="773"/>
        <v>7.7</v>
      </c>
      <c r="AH592" s="173">
        <f t="shared" si="773"/>
        <v>7.69</v>
      </c>
      <c r="AI592" s="173">
        <f t="shared" si="773"/>
        <v>7.62</v>
      </c>
      <c r="AJ592" s="173">
        <f t="shared" si="773"/>
        <v>7.62</v>
      </c>
      <c r="AK592" s="173">
        <f t="shared" si="773"/>
        <v>7.9</v>
      </c>
      <c r="AL592" s="173" t="str">
        <f t="shared" si="773"/>
        <v/>
      </c>
      <c r="AM592" s="173" t="str">
        <f t="shared" si="773"/>
        <v/>
      </c>
      <c r="AN592" s="173" t="str">
        <f t="shared" si="773"/>
        <v/>
      </c>
      <c r="AO592" s="173" t="str">
        <f t="shared" si="773"/>
        <v/>
      </c>
      <c r="AP592" s="173" t="str">
        <f t="shared" si="773"/>
        <v/>
      </c>
      <c r="AQ592" s="170"/>
      <c r="AR592" s="170"/>
    </row>
    <row r="593" ht="12.75" customHeight="1">
      <c r="A593" s="170"/>
      <c r="B593" s="170"/>
      <c r="C593" s="140"/>
      <c r="D593" s="139">
        <v>12.0</v>
      </c>
      <c r="E593" s="177">
        <f t="shared" ref="E593:AP593" si="774">IFERROR(INDEX(E$196:E$385,MATCH($D593,E$389:E$578,0)),"")</f>
        <v>7.7</v>
      </c>
      <c r="F593" s="173">
        <f t="shared" si="774"/>
        <v>7.88</v>
      </c>
      <c r="G593" s="173">
        <f t="shared" si="774"/>
        <v>7.86</v>
      </c>
      <c r="H593" s="173">
        <f t="shared" si="774"/>
        <v>7.77</v>
      </c>
      <c r="I593" s="173">
        <f t="shared" si="774"/>
        <v>7.88</v>
      </c>
      <c r="J593" s="173">
        <f t="shared" si="774"/>
        <v>7.74</v>
      </c>
      <c r="K593" s="173">
        <f t="shared" si="774"/>
        <v>7.74</v>
      </c>
      <c r="L593" s="173">
        <f t="shared" si="774"/>
        <v>7.87</v>
      </c>
      <c r="M593" s="173">
        <f t="shared" si="774"/>
        <v>7.94</v>
      </c>
      <c r="N593" s="173">
        <f t="shared" si="774"/>
        <v>7.9</v>
      </c>
      <c r="O593" s="173">
        <f t="shared" si="774"/>
        <v>7.8</v>
      </c>
      <c r="P593" s="173">
        <f t="shared" si="774"/>
        <v>7.64</v>
      </c>
      <c r="Q593" s="173">
        <f t="shared" si="774"/>
        <v>7.6</v>
      </c>
      <c r="R593" s="173">
        <f t="shared" si="774"/>
        <v>7.72</v>
      </c>
      <c r="S593" s="173">
        <f t="shared" si="774"/>
        <v>7.74</v>
      </c>
      <c r="T593" s="173">
        <f t="shared" si="774"/>
        <v>7.62</v>
      </c>
      <c r="U593" s="173">
        <f t="shared" si="774"/>
        <v>7.9</v>
      </c>
      <c r="V593" s="173">
        <f t="shared" si="774"/>
        <v>7.96</v>
      </c>
      <c r="W593" s="173">
        <f t="shared" si="774"/>
        <v>7.88</v>
      </c>
      <c r="X593" s="173">
        <f t="shared" si="774"/>
        <v>7.86</v>
      </c>
      <c r="Y593" s="173">
        <f t="shared" si="774"/>
        <v>7.86</v>
      </c>
      <c r="Z593" s="173">
        <f t="shared" si="774"/>
        <v>7.83</v>
      </c>
      <c r="AA593" s="173">
        <f t="shared" si="774"/>
        <v>7.76</v>
      </c>
      <c r="AB593" s="173">
        <f t="shared" si="774"/>
        <v>7.7</v>
      </c>
      <c r="AC593" s="173">
        <f t="shared" si="774"/>
        <v>7.9</v>
      </c>
      <c r="AD593" s="173">
        <f t="shared" si="774"/>
        <v>7.8</v>
      </c>
      <c r="AE593" s="173">
        <f t="shared" si="774"/>
        <v>7.74</v>
      </c>
      <c r="AF593" s="173">
        <f t="shared" si="774"/>
        <v>7.7</v>
      </c>
      <c r="AG593" s="173">
        <f t="shared" si="774"/>
        <v>7.66</v>
      </c>
      <c r="AH593" s="173">
        <f t="shared" si="774"/>
        <v>7.68</v>
      </c>
      <c r="AI593" s="173">
        <f t="shared" si="774"/>
        <v>7.61</v>
      </c>
      <c r="AJ593" s="173">
        <f t="shared" si="774"/>
        <v>7.62</v>
      </c>
      <c r="AK593" s="173">
        <f t="shared" si="774"/>
        <v>7.89</v>
      </c>
      <c r="AL593" s="173" t="str">
        <f t="shared" si="774"/>
        <v/>
      </c>
      <c r="AM593" s="173" t="str">
        <f t="shared" si="774"/>
        <v/>
      </c>
      <c r="AN593" s="173" t="str">
        <f t="shared" si="774"/>
        <v/>
      </c>
      <c r="AO593" s="173" t="str">
        <f t="shared" si="774"/>
        <v/>
      </c>
      <c r="AP593" s="173" t="str">
        <f t="shared" si="774"/>
        <v/>
      </c>
      <c r="AQ593" s="170"/>
      <c r="AR593" s="170"/>
    </row>
    <row r="594" ht="12.75" customHeight="1">
      <c r="A594" s="170"/>
      <c r="B594" s="170"/>
      <c r="C594" s="140"/>
      <c r="D594" s="139">
        <v>13.0</v>
      </c>
      <c r="E594" s="177">
        <f t="shared" ref="E594:AP594" si="775">IFERROR(INDEX(E$196:E$385,MATCH($D594,E$389:E$578,0)),"")</f>
        <v>7.69</v>
      </c>
      <c r="F594" s="173">
        <f t="shared" si="775"/>
        <v>7.86</v>
      </c>
      <c r="G594" s="173">
        <f t="shared" si="775"/>
        <v>7.85</v>
      </c>
      <c r="H594" s="173">
        <f t="shared" si="775"/>
        <v>7.77</v>
      </c>
      <c r="I594" s="173">
        <f t="shared" si="775"/>
        <v>7.84</v>
      </c>
      <c r="J594" s="173">
        <f t="shared" si="775"/>
        <v>7.72</v>
      </c>
      <c r="K594" s="173">
        <f t="shared" si="775"/>
        <v>7.72</v>
      </c>
      <c r="L594" s="173">
        <f t="shared" si="775"/>
        <v>7.84</v>
      </c>
      <c r="M594" s="173">
        <f t="shared" si="775"/>
        <v>7.9</v>
      </c>
      <c r="N594" s="173">
        <f t="shared" si="775"/>
        <v>7.88</v>
      </c>
      <c r="O594" s="173">
        <f t="shared" si="775"/>
        <v>7.78</v>
      </c>
      <c r="P594" s="173">
        <f t="shared" si="775"/>
        <v>7.62</v>
      </c>
      <c r="Q594" s="173">
        <f t="shared" si="775"/>
        <v>7.57</v>
      </c>
      <c r="R594" s="173">
        <f t="shared" si="775"/>
        <v>7.69</v>
      </c>
      <c r="S594" s="173">
        <f t="shared" si="775"/>
        <v>7.74</v>
      </c>
      <c r="T594" s="173">
        <f t="shared" si="775"/>
        <v>7.61</v>
      </c>
      <c r="U594" s="173">
        <f t="shared" si="775"/>
        <v>7.88</v>
      </c>
      <c r="V594" s="173">
        <f t="shared" si="775"/>
        <v>7.92</v>
      </c>
      <c r="W594" s="173">
        <f t="shared" si="775"/>
        <v>7.88</v>
      </c>
      <c r="X594" s="173">
        <f t="shared" si="775"/>
        <v>7.8</v>
      </c>
      <c r="Y594" s="173">
        <f t="shared" si="775"/>
        <v>7.84</v>
      </c>
      <c r="Z594" s="173">
        <f t="shared" si="775"/>
        <v>7.8</v>
      </c>
      <c r="AA594" s="173">
        <f t="shared" si="775"/>
        <v>7.76</v>
      </c>
      <c r="AB594" s="173">
        <f t="shared" si="775"/>
        <v>7.69</v>
      </c>
      <c r="AC594" s="173">
        <f t="shared" si="775"/>
        <v>7.9</v>
      </c>
      <c r="AD594" s="173">
        <f t="shared" si="775"/>
        <v>7.78</v>
      </c>
      <c r="AE594" s="173">
        <f t="shared" si="775"/>
        <v>7.74</v>
      </c>
      <c r="AF594" s="173">
        <f t="shared" si="775"/>
        <v>7.68</v>
      </c>
      <c r="AG594" s="173">
        <f t="shared" si="775"/>
        <v>7.66</v>
      </c>
      <c r="AH594" s="173">
        <f t="shared" si="775"/>
        <v>7.66</v>
      </c>
      <c r="AI594" s="173">
        <f t="shared" si="775"/>
        <v>7.61</v>
      </c>
      <c r="AJ594" s="173">
        <f t="shared" si="775"/>
        <v>7.62</v>
      </c>
      <c r="AK594" s="173">
        <f t="shared" si="775"/>
        <v>7.89</v>
      </c>
      <c r="AL594" s="173" t="str">
        <f t="shared" si="775"/>
        <v/>
      </c>
      <c r="AM594" s="173" t="str">
        <f t="shared" si="775"/>
        <v/>
      </c>
      <c r="AN594" s="173" t="str">
        <f t="shared" si="775"/>
        <v/>
      </c>
      <c r="AO594" s="173" t="str">
        <f t="shared" si="775"/>
        <v/>
      </c>
      <c r="AP594" s="173" t="str">
        <f t="shared" si="775"/>
        <v/>
      </c>
      <c r="AQ594" s="170"/>
      <c r="AR594" s="170"/>
    </row>
    <row r="595" ht="12.75" customHeight="1">
      <c r="A595" s="170"/>
      <c r="B595" s="170"/>
      <c r="C595" s="140"/>
      <c r="D595" s="139">
        <v>14.0</v>
      </c>
      <c r="E595" s="177">
        <f t="shared" ref="E595:AP595" si="776">IFERROR(INDEX(E$196:E$385,MATCH($D595,E$389:E$578,0)),"")</f>
        <v>7.66</v>
      </c>
      <c r="F595" s="173">
        <f t="shared" si="776"/>
        <v>7.86</v>
      </c>
      <c r="G595" s="173">
        <f t="shared" si="776"/>
        <v>7.85</v>
      </c>
      <c r="H595" s="173">
        <f t="shared" si="776"/>
        <v>7.69</v>
      </c>
      <c r="I595" s="173">
        <f t="shared" si="776"/>
        <v>7.82</v>
      </c>
      <c r="J595" s="173">
        <f t="shared" si="776"/>
        <v>7.71</v>
      </c>
      <c r="K595" s="173">
        <f t="shared" si="776"/>
        <v>7.72</v>
      </c>
      <c r="L595" s="173">
        <f t="shared" si="776"/>
        <v>7.84</v>
      </c>
      <c r="M595" s="173">
        <f t="shared" si="776"/>
        <v>7.88</v>
      </c>
      <c r="N595" s="173">
        <f t="shared" si="776"/>
        <v>7.88</v>
      </c>
      <c r="O595" s="173">
        <f t="shared" si="776"/>
        <v>7.76</v>
      </c>
      <c r="P595" s="173">
        <f t="shared" si="776"/>
        <v>7.62</v>
      </c>
      <c r="Q595" s="173">
        <f t="shared" si="776"/>
        <v>7.57</v>
      </c>
      <c r="R595" s="173">
        <f t="shared" si="776"/>
        <v>7.69</v>
      </c>
      <c r="S595" s="173">
        <f t="shared" si="776"/>
        <v>7.74</v>
      </c>
      <c r="T595" s="173">
        <f t="shared" si="776"/>
        <v>7.61</v>
      </c>
      <c r="U595" s="173">
        <f t="shared" si="776"/>
        <v>7.78</v>
      </c>
      <c r="V595" s="173">
        <f t="shared" si="776"/>
        <v>7.9</v>
      </c>
      <c r="W595" s="173">
        <f t="shared" si="776"/>
        <v>7.88</v>
      </c>
      <c r="X595" s="173">
        <f t="shared" si="776"/>
        <v>7.8</v>
      </c>
      <c r="Y595" s="173">
        <f t="shared" si="776"/>
        <v>7.82</v>
      </c>
      <c r="Z595" s="173">
        <f t="shared" si="776"/>
        <v>7.79</v>
      </c>
      <c r="AA595" s="173">
        <f t="shared" si="776"/>
        <v>7.75</v>
      </c>
      <c r="AB595" s="173">
        <f t="shared" si="776"/>
        <v>7.66</v>
      </c>
      <c r="AC595" s="173">
        <f t="shared" si="776"/>
        <v>7.9</v>
      </c>
      <c r="AD595" s="173">
        <f t="shared" si="776"/>
        <v>7.74</v>
      </c>
      <c r="AE595" s="173">
        <f t="shared" si="776"/>
        <v>7.72</v>
      </c>
      <c r="AF595" s="173">
        <f t="shared" si="776"/>
        <v>7.67</v>
      </c>
      <c r="AG595" s="173">
        <f t="shared" si="776"/>
        <v>7.64</v>
      </c>
      <c r="AH595" s="173">
        <f t="shared" si="776"/>
        <v>7.66</v>
      </c>
      <c r="AI595" s="173">
        <f t="shared" si="776"/>
        <v>7.59</v>
      </c>
      <c r="AJ595" s="173">
        <f t="shared" si="776"/>
        <v>7.61</v>
      </c>
      <c r="AK595" s="173">
        <f t="shared" si="776"/>
        <v>7.87</v>
      </c>
      <c r="AL595" s="173" t="str">
        <f t="shared" si="776"/>
        <v/>
      </c>
      <c r="AM595" s="173" t="str">
        <f t="shared" si="776"/>
        <v/>
      </c>
      <c r="AN595" s="173" t="str">
        <f t="shared" si="776"/>
        <v/>
      </c>
      <c r="AO595" s="173" t="str">
        <f t="shared" si="776"/>
        <v/>
      </c>
      <c r="AP595" s="173" t="str">
        <f t="shared" si="776"/>
        <v/>
      </c>
      <c r="AQ595" s="170"/>
      <c r="AR595" s="170"/>
    </row>
    <row r="596" ht="12.75" customHeight="1">
      <c r="A596" s="170"/>
      <c r="B596" s="170"/>
      <c r="C596" s="140"/>
      <c r="D596" s="139">
        <v>15.0</v>
      </c>
      <c r="E596" s="177">
        <f t="shared" ref="E596:AP596" si="777">IFERROR(INDEX(E$196:E$385,MATCH($D596,E$389:E$578,0)),"")</f>
        <v>7.65</v>
      </c>
      <c r="F596" s="173">
        <f t="shared" si="777"/>
        <v>7.85</v>
      </c>
      <c r="G596" s="173">
        <f t="shared" si="777"/>
        <v>7.84</v>
      </c>
      <c r="H596" s="173">
        <f t="shared" si="777"/>
        <v>7.68</v>
      </c>
      <c r="I596" s="173">
        <f t="shared" si="777"/>
        <v>7.78</v>
      </c>
      <c r="J596" s="173">
        <f t="shared" si="777"/>
        <v>7.66</v>
      </c>
      <c r="K596" s="173">
        <f t="shared" si="777"/>
        <v>7.69</v>
      </c>
      <c r="L596" s="173">
        <f t="shared" si="777"/>
        <v>7.8</v>
      </c>
      <c r="M596" s="173">
        <f t="shared" si="777"/>
        <v>7.88</v>
      </c>
      <c r="N596" s="173">
        <f t="shared" si="777"/>
        <v>7.88</v>
      </c>
      <c r="O596" s="173">
        <f t="shared" si="777"/>
        <v>7.76</v>
      </c>
      <c r="P596" s="173">
        <f t="shared" si="777"/>
        <v>7.61</v>
      </c>
      <c r="Q596" s="173">
        <f t="shared" si="777"/>
        <v>7.57</v>
      </c>
      <c r="R596" s="173">
        <f t="shared" si="777"/>
        <v>7.65</v>
      </c>
      <c r="S596" s="173">
        <f t="shared" si="777"/>
        <v>7.72</v>
      </c>
      <c r="T596" s="173">
        <f t="shared" si="777"/>
        <v>7.59</v>
      </c>
      <c r="U596" s="173">
        <f t="shared" si="777"/>
        <v>7.76</v>
      </c>
      <c r="V596" s="173">
        <f t="shared" si="777"/>
        <v>7.86</v>
      </c>
      <c r="W596" s="173">
        <f t="shared" si="777"/>
        <v>7.86</v>
      </c>
      <c r="X596" s="173">
        <f t="shared" si="777"/>
        <v>7.8</v>
      </c>
      <c r="Y596" s="173">
        <f t="shared" si="777"/>
        <v>7.78</v>
      </c>
      <c r="Z596" s="173">
        <f t="shared" si="777"/>
        <v>7.78</v>
      </c>
      <c r="AA596" s="173">
        <f t="shared" si="777"/>
        <v>7.74</v>
      </c>
      <c r="AB596" s="173">
        <f t="shared" si="777"/>
        <v>7.64</v>
      </c>
      <c r="AC596" s="173">
        <f t="shared" si="777"/>
        <v>7.88</v>
      </c>
      <c r="AD596" s="173">
        <f t="shared" si="777"/>
        <v>7.72</v>
      </c>
      <c r="AE596" s="173">
        <f t="shared" si="777"/>
        <v>7.71</v>
      </c>
      <c r="AF596" s="173">
        <f t="shared" si="777"/>
        <v>7.67</v>
      </c>
      <c r="AG596" s="173">
        <f t="shared" si="777"/>
        <v>7.62</v>
      </c>
      <c r="AH596" s="173">
        <f t="shared" si="777"/>
        <v>7.61</v>
      </c>
      <c r="AI596" s="173">
        <f t="shared" si="777"/>
        <v>7.58</v>
      </c>
      <c r="AJ596" s="173">
        <f t="shared" si="777"/>
        <v>7.58</v>
      </c>
      <c r="AK596" s="173">
        <f t="shared" si="777"/>
        <v>7.86</v>
      </c>
      <c r="AL596" s="173" t="str">
        <f t="shared" si="777"/>
        <v/>
      </c>
      <c r="AM596" s="173" t="str">
        <f t="shared" si="777"/>
        <v/>
      </c>
      <c r="AN596" s="173" t="str">
        <f t="shared" si="777"/>
        <v/>
      </c>
      <c r="AO596" s="173" t="str">
        <f t="shared" si="777"/>
        <v/>
      </c>
      <c r="AP596" s="173" t="str">
        <f t="shared" si="777"/>
        <v/>
      </c>
      <c r="AQ596" s="170"/>
      <c r="AR596" s="170"/>
    </row>
    <row r="597" ht="12.75" customHeight="1">
      <c r="A597" s="170"/>
      <c r="B597" s="170"/>
      <c r="C597" s="140"/>
      <c r="D597" s="139">
        <v>16.0</v>
      </c>
      <c r="E597" s="177">
        <f t="shared" ref="E597:AP597" si="778">IFERROR(INDEX(E$196:E$385,MATCH($D597,E$389:E$578,0)),"")</f>
        <v>7.62</v>
      </c>
      <c r="F597" s="173">
        <f t="shared" si="778"/>
        <v>7.84</v>
      </c>
      <c r="G597" s="173">
        <f t="shared" si="778"/>
        <v>7.82</v>
      </c>
      <c r="H597" s="173">
        <f t="shared" si="778"/>
        <v>7.68</v>
      </c>
      <c r="I597" s="173">
        <f t="shared" si="778"/>
        <v>7.78</v>
      </c>
      <c r="J597" s="173">
        <f t="shared" si="778"/>
        <v>7.66</v>
      </c>
      <c r="K597" s="173">
        <f t="shared" si="778"/>
        <v>7.69</v>
      </c>
      <c r="L597" s="173">
        <f t="shared" si="778"/>
        <v>7.72</v>
      </c>
      <c r="M597" s="173">
        <f t="shared" si="778"/>
        <v>7.87</v>
      </c>
      <c r="N597" s="173">
        <f t="shared" si="778"/>
        <v>7.87</v>
      </c>
      <c r="O597" s="173">
        <f t="shared" si="778"/>
        <v>7.74</v>
      </c>
      <c r="P597" s="173">
        <f t="shared" si="778"/>
        <v>7.61</v>
      </c>
      <c r="Q597" s="173">
        <f t="shared" si="778"/>
        <v>7.57</v>
      </c>
      <c r="R597" s="173">
        <f t="shared" si="778"/>
        <v>7.64</v>
      </c>
      <c r="S597" s="173">
        <f t="shared" si="778"/>
        <v>7.71</v>
      </c>
      <c r="T597" s="173">
        <f t="shared" si="778"/>
        <v>7.58</v>
      </c>
      <c r="U597" s="173">
        <f t="shared" si="778"/>
        <v>7.74</v>
      </c>
      <c r="V597" s="173">
        <f t="shared" si="778"/>
        <v>7.84</v>
      </c>
      <c r="W597" s="173">
        <f t="shared" si="778"/>
        <v>7.82</v>
      </c>
      <c r="X597" s="173">
        <f t="shared" si="778"/>
        <v>7.76</v>
      </c>
      <c r="Y597" s="173">
        <f t="shared" si="778"/>
        <v>7.78</v>
      </c>
      <c r="Z597" s="173">
        <f t="shared" si="778"/>
        <v>7.74</v>
      </c>
      <c r="AA597" s="173">
        <f t="shared" si="778"/>
        <v>7.74</v>
      </c>
      <c r="AB597" s="173">
        <f t="shared" si="778"/>
        <v>7.63</v>
      </c>
      <c r="AC597" s="173">
        <f t="shared" si="778"/>
        <v>7.86</v>
      </c>
      <c r="AD597" s="173">
        <f t="shared" si="778"/>
        <v>7.7</v>
      </c>
      <c r="AE597" s="173">
        <f t="shared" si="778"/>
        <v>7.65</v>
      </c>
      <c r="AF597" s="173">
        <f t="shared" si="778"/>
        <v>7.63</v>
      </c>
      <c r="AG597" s="173">
        <f t="shared" si="778"/>
        <v>7.61</v>
      </c>
      <c r="AH597" s="173">
        <f t="shared" si="778"/>
        <v>7.59</v>
      </c>
      <c r="AI597" s="173">
        <f t="shared" si="778"/>
        <v>7.57</v>
      </c>
      <c r="AJ597" s="173">
        <f t="shared" si="778"/>
        <v>7.58</v>
      </c>
      <c r="AK597" s="173">
        <f t="shared" si="778"/>
        <v>7.81</v>
      </c>
      <c r="AL597" s="173" t="str">
        <f t="shared" si="778"/>
        <v/>
      </c>
      <c r="AM597" s="173" t="str">
        <f t="shared" si="778"/>
        <v/>
      </c>
      <c r="AN597" s="173" t="str">
        <f t="shared" si="778"/>
        <v/>
      </c>
      <c r="AO597" s="173" t="str">
        <f t="shared" si="778"/>
        <v/>
      </c>
      <c r="AP597" s="173" t="str">
        <f t="shared" si="778"/>
        <v/>
      </c>
      <c r="AQ597" s="170"/>
      <c r="AR597" s="170"/>
    </row>
    <row r="598" ht="12.75" customHeight="1">
      <c r="A598" s="170"/>
      <c r="B598" s="170"/>
      <c r="C598" s="140"/>
      <c r="D598" s="139">
        <v>17.0</v>
      </c>
      <c r="E598" s="177">
        <f t="shared" ref="E598:AP598" si="779">IFERROR(INDEX(E$196:E$385,MATCH($D598,E$389:E$578,0)),"")</f>
        <v>7.61</v>
      </c>
      <c r="F598" s="173">
        <f t="shared" si="779"/>
        <v>7.82</v>
      </c>
      <c r="G598" s="173">
        <f t="shared" si="779"/>
        <v>7.82</v>
      </c>
      <c r="H598" s="173">
        <f t="shared" si="779"/>
        <v>7.66</v>
      </c>
      <c r="I598" s="173">
        <f t="shared" si="779"/>
        <v>7.73</v>
      </c>
      <c r="J598" s="173">
        <f t="shared" si="779"/>
        <v>7.65</v>
      </c>
      <c r="K598" s="173">
        <f t="shared" si="779"/>
        <v>7.68</v>
      </c>
      <c r="L598" s="173">
        <f t="shared" si="779"/>
        <v>7.72</v>
      </c>
      <c r="M598" s="173">
        <f t="shared" si="779"/>
        <v>7.87</v>
      </c>
      <c r="N598" s="173">
        <f t="shared" si="779"/>
        <v>7.84</v>
      </c>
      <c r="O598" s="173">
        <f t="shared" si="779"/>
        <v>7.72</v>
      </c>
      <c r="P598" s="173">
        <f t="shared" si="779"/>
        <v>7.58</v>
      </c>
      <c r="Q598" s="173">
        <f t="shared" si="779"/>
        <v>7.55</v>
      </c>
      <c r="R598" s="173">
        <f t="shared" si="779"/>
        <v>7.61</v>
      </c>
      <c r="S598" s="173">
        <f t="shared" si="779"/>
        <v>7.68</v>
      </c>
      <c r="T598" s="173">
        <f t="shared" si="779"/>
        <v>7.58</v>
      </c>
      <c r="U598" s="173">
        <f t="shared" si="779"/>
        <v>7.7</v>
      </c>
      <c r="V598" s="173">
        <f t="shared" si="779"/>
        <v>7.78</v>
      </c>
      <c r="W598" s="173">
        <f t="shared" si="779"/>
        <v>7.82</v>
      </c>
      <c r="X598" s="173">
        <f t="shared" si="779"/>
        <v>7.7</v>
      </c>
      <c r="Y598" s="173">
        <f t="shared" si="779"/>
        <v>7.78</v>
      </c>
      <c r="Z598" s="173">
        <f t="shared" si="779"/>
        <v>7.71</v>
      </c>
      <c r="AA598" s="173">
        <f t="shared" si="779"/>
        <v>7.7</v>
      </c>
      <c r="AB598" s="173">
        <f t="shared" si="779"/>
        <v>7.62</v>
      </c>
      <c r="AC598" s="173">
        <f t="shared" si="779"/>
        <v>7.82</v>
      </c>
      <c r="AD598" s="173">
        <f t="shared" si="779"/>
        <v>7.7</v>
      </c>
      <c r="AE598" s="173">
        <f t="shared" si="779"/>
        <v>7.64</v>
      </c>
      <c r="AF598" s="173">
        <f t="shared" si="779"/>
        <v>7.62</v>
      </c>
      <c r="AG598" s="173">
        <f t="shared" si="779"/>
        <v>7.61</v>
      </c>
      <c r="AH598" s="173">
        <f t="shared" si="779"/>
        <v>7.58</v>
      </c>
      <c r="AI598" s="173">
        <f t="shared" si="779"/>
        <v>7.54</v>
      </c>
      <c r="AJ598" s="173">
        <f t="shared" si="779"/>
        <v>7.57</v>
      </c>
      <c r="AK598" s="173">
        <f t="shared" si="779"/>
        <v>7.81</v>
      </c>
      <c r="AL598" s="173" t="str">
        <f t="shared" si="779"/>
        <v/>
      </c>
      <c r="AM598" s="173" t="str">
        <f t="shared" si="779"/>
        <v/>
      </c>
      <c r="AN598" s="173" t="str">
        <f t="shared" si="779"/>
        <v/>
      </c>
      <c r="AO598" s="173" t="str">
        <f t="shared" si="779"/>
        <v/>
      </c>
      <c r="AP598" s="173" t="str">
        <f t="shared" si="779"/>
        <v/>
      </c>
      <c r="AQ598" s="170"/>
      <c r="AR598" s="170"/>
    </row>
    <row r="599" ht="12.75" customHeight="1">
      <c r="A599" s="170"/>
      <c r="B599" s="170"/>
      <c r="C599" s="140"/>
      <c r="D599" s="139">
        <v>18.0</v>
      </c>
      <c r="E599" s="177">
        <f t="shared" ref="E599:AP599" si="780">IFERROR(INDEX(E$196:E$385,MATCH($D599,E$389:E$578,0)),"")</f>
        <v>7.58</v>
      </c>
      <c r="F599" s="173">
        <f t="shared" si="780"/>
        <v>7.8</v>
      </c>
      <c r="G599" s="173">
        <f t="shared" si="780"/>
        <v>7.79</v>
      </c>
      <c r="H599" s="173">
        <f t="shared" si="780"/>
        <v>7.64</v>
      </c>
      <c r="I599" s="173">
        <f t="shared" si="780"/>
        <v>7.72</v>
      </c>
      <c r="J599" s="173">
        <f t="shared" si="780"/>
        <v>7.62</v>
      </c>
      <c r="K599" s="173">
        <f t="shared" si="780"/>
        <v>7.66</v>
      </c>
      <c r="L599" s="173">
        <f t="shared" si="780"/>
        <v>7.72</v>
      </c>
      <c r="M599" s="173">
        <f t="shared" si="780"/>
        <v>7.82</v>
      </c>
      <c r="N599" s="173">
        <f t="shared" si="780"/>
        <v>7.84</v>
      </c>
      <c r="O599" s="173">
        <f t="shared" si="780"/>
        <v>7.72</v>
      </c>
      <c r="P599" s="173">
        <f t="shared" si="780"/>
        <v>7.58</v>
      </c>
      <c r="Q599" s="173">
        <f t="shared" si="780"/>
        <v>7.53</v>
      </c>
      <c r="R599" s="173">
        <f t="shared" si="780"/>
        <v>7.61</v>
      </c>
      <c r="S599" s="173">
        <f t="shared" si="780"/>
        <v>7.68</v>
      </c>
      <c r="T599" s="173">
        <f t="shared" si="780"/>
        <v>7.58</v>
      </c>
      <c r="U599" s="173">
        <f t="shared" si="780"/>
        <v>7.67</v>
      </c>
      <c r="V599" s="173">
        <f t="shared" si="780"/>
        <v>7.74</v>
      </c>
      <c r="W599" s="173">
        <f t="shared" si="780"/>
        <v>7.78</v>
      </c>
      <c r="X599" s="173">
        <f t="shared" si="780"/>
        <v>7.69</v>
      </c>
      <c r="Y599" s="173">
        <f t="shared" si="780"/>
        <v>7.72</v>
      </c>
      <c r="Z599" s="173">
        <f t="shared" si="780"/>
        <v>7.68</v>
      </c>
      <c r="AA599" s="173">
        <f t="shared" si="780"/>
        <v>7.69</v>
      </c>
      <c r="AB599" s="173">
        <f t="shared" si="780"/>
        <v>7.62</v>
      </c>
      <c r="AC599" s="173">
        <f t="shared" si="780"/>
        <v>7.8</v>
      </c>
      <c r="AD599" s="173">
        <f t="shared" si="780"/>
        <v>7.67</v>
      </c>
      <c r="AE599" s="173">
        <f t="shared" si="780"/>
        <v>7.64</v>
      </c>
      <c r="AF599" s="173">
        <f t="shared" si="780"/>
        <v>7.58</v>
      </c>
      <c r="AG599" s="173">
        <f t="shared" si="780"/>
        <v>7.61</v>
      </c>
      <c r="AH599" s="173">
        <f t="shared" si="780"/>
        <v>7.58</v>
      </c>
      <c r="AI599" s="173">
        <f t="shared" si="780"/>
        <v>7.54</v>
      </c>
      <c r="AJ599" s="173">
        <f t="shared" si="780"/>
        <v>7.55</v>
      </c>
      <c r="AK599" s="173">
        <f t="shared" si="780"/>
        <v>7.78</v>
      </c>
      <c r="AL599" s="173" t="str">
        <f t="shared" si="780"/>
        <v/>
      </c>
      <c r="AM599" s="173" t="str">
        <f t="shared" si="780"/>
        <v/>
      </c>
      <c r="AN599" s="173" t="str">
        <f t="shared" si="780"/>
        <v/>
      </c>
      <c r="AO599" s="173" t="str">
        <f t="shared" si="780"/>
        <v/>
      </c>
      <c r="AP599" s="173" t="str">
        <f t="shared" si="780"/>
        <v/>
      </c>
      <c r="AQ599" s="170"/>
      <c r="AR599" s="170"/>
    </row>
    <row r="600" ht="12.75" customHeight="1">
      <c r="A600" s="170"/>
      <c r="B600" s="170"/>
      <c r="C600" s="140"/>
      <c r="D600" s="139">
        <v>19.0</v>
      </c>
      <c r="E600" s="177">
        <f t="shared" ref="E600:AP600" si="781">IFERROR(INDEX(E$196:E$385,MATCH($D600,E$389:E$578,0)),"")</f>
        <v>7.58</v>
      </c>
      <c r="F600" s="173">
        <f t="shared" si="781"/>
        <v>7.75</v>
      </c>
      <c r="G600" s="173">
        <f t="shared" si="781"/>
        <v>7.79</v>
      </c>
      <c r="H600" s="173">
        <f t="shared" si="781"/>
        <v>7.63</v>
      </c>
      <c r="I600" s="173">
        <f t="shared" si="781"/>
        <v>7.69</v>
      </c>
      <c r="J600" s="173">
        <f t="shared" si="781"/>
        <v>7.62</v>
      </c>
      <c r="K600" s="173">
        <f t="shared" si="781"/>
        <v>7.64</v>
      </c>
      <c r="L600" s="173">
        <f t="shared" si="781"/>
        <v>7.72</v>
      </c>
      <c r="M600" s="173">
        <f t="shared" si="781"/>
        <v>7.79</v>
      </c>
      <c r="N600" s="173">
        <f t="shared" si="781"/>
        <v>7.84</v>
      </c>
      <c r="O600" s="173">
        <f t="shared" si="781"/>
        <v>7.72</v>
      </c>
      <c r="P600" s="173">
        <f t="shared" si="781"/>
        <v>7.58</v>
      </c>
      <c r="Q600" s="173">
        <f t="shared" si="781"/>
        <v>7.53</v>
      </c>
      <c r="R600" s="173">
        <f t="shared" si="781"/>
        <v>7.58</v>
      </c>
      <c r="S600" s="173">
        <f t="shared" si="781"/>
        <v>7.67</v>
      </c>
      <c r="T600" s="173">
        <f t="shared" si="781"/>
        <v>7.57</v>
      </c>
      <c r="U600" s="173">
        <f t="shared" si="781"/>
        <v>7.61</v>
      </c>
      <c r="V600" s="173">
        <f t="shared" si="781"/>
        <v>7.72</v>
      </c>
      <c r="W600" s="173">
        <f t="shared" si="781"/>
        <v>7.72</v>
      </c>
      <c r="X600" s="173">
        <f t="shared" si="781"/>
        <v>7.66</v>
      </c>
      <c r="Y600" s="173">
        <f t="shared" si="781"/>
        <v>7.72</v>
      </c>
      <c r="Z600" s="173">
        <f t="shared" si="781"/>
        <v>7.68</v>
      </c>
      <c r="AA600" s="173">
        <f t="shared" si="781"/>
        <v>7.68</v>
      </c>
      <c r="AB600" s="173">
        <f t="shared" si="781"/>
        <v>7.61</v>
      </c>
      <c r="AC600" s="173">
        <f t="shared" si="781"/>
        <v>7.78</v>
      </c>
      <c r="AD600" s="173">
        <f t="shared" si="781"/>
        <v>7.66</v>
      </c>
      <c r="AE600" s="173">
        <f t="shared" si="781"/>
        <v>7.64</v>
      </c>
      <c r="AF600" s="173">
        <f t="shared" si="781"/>
        <v>7.58</v>
      </c>
      <c r="AG600" s="173">
        <f t="shared" si="781"/>
        <v>7.59</v>
      </c>
      <c r="AH600" s="173">
        <f t="shared" si="781"/>
        <v>7.58</v>
      </c>
      <c r="AI600" s="173">
        <f t="shared" si="781"/>
        <v>7.54</v>
      </c>
      <c r="AJ600" s="173">
        <f t="shared" si="781"/>
        <v>7.54</v>
      </c>
      <c r="AK600" s="173">
        <f t="shared" si="781"/>
        <v>7.78</v>
      </c>
      <c r="AL600" s="173" t="str">
        <f t="shared" si="781"/>
        <v/>
      </c>
      <c r="AM600" s="173" t="str">
        <f t="shared" si="781"/>
        <v/>
      </c>
      <c r="AN600" s="173" t="str">
        <f t="shared" si="781"/>
        <v/>
      </c>
      <c r="AO600" s="173" t="str">
        <f t="shared" si="781"/>
        <v/>
      </c>
      <c r="AP600" s="173" t="str">
        <f t="shared" si="781"/>
        <v/>
      </c>
      <c r="AQ600" s="170"/>
      <c r="AR600" s="170"/>
    </row>
    <row r="601" ht="12.75" customHeight="1">
      <c r="A601" s="170"/>
      <c r="B601" s="170"/>
      <c r="C601" s="140"/>
      <c r="D601" s="139">
        <v>20.0</v>
      </c>
      <c r="E601" s="177">
        <f t="shared" ref="E601:AP601" si="782">IFERROR(INDEX(E$196:E$385,MATCH($D601,E$389:E$578,0)),"")</f>
        <v>7.55</v>
      </c>
      <c r="F601" s="173">
        <f t="shared" si="782"/>
        <v>7.74</v>
      </c>
      <c r="G601" s="173">
        <f t="shared" si="782"/>
        <v>7.76</v>
      </c>
      <c r="H601" s="173">
        <f t="shared" si="782"/>
        <v>7.61</v>
      </c>
      <c r="I601" s="173">
        <f t="shared" si="782"/>
        <v>7.66</v>
      </c>
      <c r="J601" s="173">
        <f t="shared" si="782"/>
        <v>7.62</v>
      </c>
      <c r="K601" s="173">
        <f t="shared" si="782"/>
        <v>7.64</v>
      </c>
      <c r="L601" s="173">
        <f t="shared" si="782"/>
        <v>7.7</v>
      </c>
      <c r="M601" s="173">
        <f t="shared" si="782"/>
        <v>7.78</v>
      </c>
      <c r="N601" s="173">
        <f t="shared" si="782"/>
        <v>7.83</v>
      </c>
      <c r="O601" s="173">
        <f t="shared" si="782"/>
        <v>7.71</v>
      </c>
      <c r="P601" s="173">
        <f t="shared" si="782"/>
        <v>7.57</v>
      </c>
      <c r="Q601" s="173">
        <f t="shared" si="782"/>
        <v>7.47</v>
      </c>
      <c r="R601" s="173">
        <f t="shared" si="782"/>
        <v>7.57</v>
      </c>
      <c r="S601" s="173">
        <f t="shared" si="782"/>
        <v>7.67</v>
      </c>
      <c r="T601" s="173">
        <f t="shared" si="782"/>
        <v>7.56</v>
      </c>
      <c r="U601" s="173">
        <f t="shared" si="782"/>
        <v>7.58</v>
      </c>
      <c r="V601" s="173">
        <f t="shared" si="782"/>
        <v>7.65</v>
      </c>
      <c r="W601" s="173">
        <f t="shared" si="782"/>
        <v>7.7</v>
      </c>
      <c r="X601" s="173">
        <f t="shared" si="782"/>
        <v>7.66</v>
      </c>
      <c r="Y601" s="173">
        <f t="shared" si="782"/>
        <v>7.71</v>
      </c>
      <c r="Z601" s="173">
        <f t="shared" si="782"/>
        <v>7.65</v>
      </c>
      <c r="AA601" s="173">
        <f t="shared" si="782"/>
        <v>7.68</v>
      </c>
      <c r="AB601" s="173">
        <f t="shared" si="782"/>
        <v>7.58</v>
      </c>
      <c r="AC601" s="173">
        <f t="shared" si="782"/>
        <v>7.78</v>
      </c>
      <c r="AD601" s="173">
        <f t="shared" si="782"/>
        <v>7.66</v>
      </c>
      <c r="AE601" s="173">
        <f t="shared" si="782"/>
        <v>7.64</v>
      </c>
      <c r="AF601" s="173">
        <f t="shared" si="782"/>
        <v>7.57</v>
      </c>
      <c r="AG601" s="173">
        <f t="shared" si="782"/>
        <v>7.58</v>
      </c>
      <c r="AH601" s="173">
        <f t="shared" si="782"/>
        <v>7.57</v>
      </c>
      <c r="AI601" s="173">
        <f t="shared" si="782"/>
        <v>7.54</v>
      </c>
      <c r="AJ601" s="173">
        <f t="shared" si="782"/>
        <v>7.54</v>
      </c>
      <c r="AK601" s="173">
        <f t="shared" si="782"/>
        <v>7.78</v>
      </c>
      <c r="AL601" s="173" t="str">
        <f t="shared" si="782"/>
        <v/>
      </c>
      <c r="AM601" s="173" t="str">
        <f t="shared" si="782"/>
        <v/>
      </c>
      <c r="AN601" s="173" t="str">
        <f t="shared" si="782"/>
        <v/>
      </c>
      <c r="AO601" s="173" t="str">
        <f t="shared" si="782"/>
        <v/>
      </c>
      <c r="AP601" s="173" t="str">
        <f t="shared" si="782"/>
        <v/>
      </c>
      <c r="AQ601" s="170"/>
      <c r="AR601" s="170"/>
    </row>
    <row r="602" ht="12.75" customHeight="1">
      <c r="A602" s="170"/>
      <c r="B602" s="170"/>
      <c r="C602" s="140"/>
      <c r="D602" s="139">
        <v>21.0</v>
      </c>
      <c r="E602" s="177">
        <f t="shared" ref="E602:AP602" si="783">IFERROR(INDEX(E$196:E$385,MATCH($D602,E$389:E$578,0)),"")</f>
        <v>7.54</v>
      </c>
      <c r="F602" s="173">
        <f t="shared" si="783"/>
        <v>7.73</v>
      </c>
      <c r="G602" s="173">
        <f t="shared" si="783"/>
        <v>7.75</v>
      </c>
      <c r="H602" s="173">
        <f t="shared" si="783"/>
        <v>7.58</v>
      </c>
      <c r="I602" s="173">
        <f t="shared" si="783"/>
        <v>7.63</v>
      </c>
      <c r="J602" s="173">
        <f t="shared" si="783"/>
        <v>7.61</v>
      </c>
      <c r="K602" s="173">
        <f t="shared" si="783"/>
        <v>7.63</v>
      </c>
      <c r="L602" s="173">
        <f t="shared" si="783"/>
        <v>7.66</v>
      </c>
      <c r="M602" s="173">
        <f t="shared" si="783"/>
        <v>7.76</v>
      </c>
      <c r="N602" s="173">
        <f t="shared" si="783"/>
        <v>7.83</v>
      </c>
      <c r="O602" s="173">
        <f t="shared" si="783"/>
        <v>7.7</v>
      </c>
      <c r="P602" s="173">
        <f t="shared" si="783"/>
        <v>7.55</v>
      </c>
      <c r="Q602" s="173">
        <f t="shared" si="783"/>
        <v>7.46</v>
      </c>
      <c r="R602" s="173">
        <f t="shared" si="783"/>
        <v>7.54</v>
      </c>
      <c r="S602" s="173">
        <f t="shared" si="783"/>
        <v>7.66</v>
      </c>
      <c r="T602" s="173">
        <f t="shared" si="783"/>
        <v>7.55</v>
      </c>
      <c r="U602" s="173">
        <f t="shared" si="783"/>
        <v>7.58</v>
      </c>
      <c r="V602" s="173">
        <f t="shared" si="783"/>
        <v>7.62</v>
      </c>
      <c r="W602" s="173">
        <f t="shared" si="783"/>
        <v>7.7</v>
      </c>
      <c r="X602" s="173">
        <f t="shared" si="783"/>
        <v>7.64</v>
      </c>
      <c r="Y602" s="173">
        <f t="shared" si="783"/>
        <v>7.69</v>
      </c>
      <c r="Z602" s="173">
        <f t="shared" si="783"/>
        <v>7.64</v>
      </c>
      <c r="AA602" s="173">
        <f t="shared" si="783"/>
        <v>7.66</v>
      </c>
      <c r="AB602" s="173">
        <f t="shared" si="783"/>
        <v>7.58</v>
      </c>
      <c r="AC602" s="173">
        <f t="shared" si="783"/>
        <v>7.74</v>
      </c>
      <c r="AD602" s="173">
        <f t="shared" si="783"/>
        <v>7.66</v>
      </c>
      <c r="AE602" s="173">
        <f t="shared" si="783"/>
        <v>7.61</v>
      </c>
      <c r="AF602" s="173">
        <f t="shared" si="783"/>
        <v>7.57</v>
      </c>
      <c r="AG602" s="173">
        <f t="shared" si="783"/>
        <v>7.58</v>
      </c>
      <c r="AH602" s="173">
        <f t="shared" si="783"/>
        <v>7.54</v>
      </c>
      <c r="AI602" s="173">
        <f t="shared" si="783"/>
        <v>7.54</v>
      </c>
      <c r="AJ602" s="173">
        <f t="shared" si="783"/>
        <v>7.53</v>
      </c>
      <c r="AK602" s="173">
        <f t="shared" si="783"/>
        <v>7.76</v>
      </c>
      <c r="AL602" s="173" t="str">
        <f t="shared" si="783"/>
        <v/>
      </c>
      <c r="AM602" s="173" t="str">
        <f t="shared" si="783"/>
        <v/>
      </c>
      <c r="AN602" s="173" t="str">
        <f t="shared" si="783"/>
        <v/>
      </c>
      <c r="AO602" s="173" t="str">
        <f t="shared" si="783"/>
        <v/>
      </c>
      <c r="AP602" s="173" t="str">
        <f t="shared" si="783"/>
        <v/>
      </c>
      <c r="AQ602" s="170"/>
      <c r="AR602" s="170"/>
    </row>
    <row r="603" ht="12.75" customHeight="1">
      <c r="A603" s="170"/>
      <c r="B603" s="170"/>
      <c r="C603" s="140"/>
      <c r="D603" s="139">
        <v>22.0</v>
      </c>
      <c r="E603" s="177">
        <f t="shared" ref="E603:AP603" si="784">IFERROR(INDEX(E$196:E$385,MATCH($D603,E$389:E$578,0)),"")</f>
        <v>7.54</v>
      </c>
      <c r="F603" s="173">
        <f t="shared" si="784"/>
        <v>7.71</v>
      </c>
      <c r="G603" s="173">
        <f t="shared" si="784"/>
        <v>7.74</v>
      </c>
      <c r="H603" s="173">
        <f t="shared" si="784"/>
        <v>7.58</v>
      </c>
      <c r="I603" s="173">
        <f t="shared" si="784"/>
        <v>7.61</v>
      </c>
      <c r="J603" s="173">
        <f t="shared" si="784"/>
        <v>7.59</v>
      </c>
      <c r="K603" s="173">
        <f t="shared" si="784"/>
        <v>7.62</v>
      </c>
      <c r="L603" s="173">
        <f t="shared" si="784"/>
        <v>7.64</v>
      </c>
      <c r="M603" s="173">
        <f t="shared" si="784"/>
        <v>7.76</v>
      </c>
      <c r="N603" s="173">
        <f t="shared" si="784"/>
        <v>7.8</v>
      </c>
      <c r="O603" s="173">
        <f t="shared" si="784"/>
        <v>7.68</v>
      </c>
      <c r="P603" s="173">
        <f t="shared" si="784"/>
        <v>7.53</v>
      </c>
      <c r="Q603" s="173">
        <f t="shared" si="784"/>
        <v>7.45</v>
      </c>
      <c r="R603" s="173">
        <f t="shared" si="784"/>
        <v>7.53</v>
      </c>
      <c r="S603" s="173">
        <f t="shared" si="784"/>
        <v>7.62</v>
      </c>
      <c r="T603" s="173">
        <f t="shared" si="784"/>
        <v>7.55</v>
      </c>
      <c r="U603" s="173">
        <f t="shared" si="784"/>
        <v>7.54</v>
      </c>
      <c r="V603" s="173">
        <f t="shared" si="784"/>
        <v>7.61</v>
      </c>
      <c r="W603" s="173">
        <f t="shared" si="784"/>
        <v>7.66</v>
      </c>
      <c r="X603" s="173">
        <f t="shared" si="784"/>
        <v>7.62</v>
      </c>
      <c r="Y603" s="173">
        <f t="shared" si="784"/>
        <v>7.68</v>
      </c>
      <c r="Z603" s="173">
        <f t="shared" si="784"/>
        <v>7.64</v>
      </c>
      <c r="AA603" s="173">
        <f t="shared" si="784"/>
        <v>7.65</v>
      </c>
      <c r="AB603" s="173">
        <f t="shared" si="784"/>
        <v>7.57</v>
      </c>
      <c r="AC603" s="173">
        <f t="shared" si="784"/>
        <v>7.72</v>
      </c>
      <c r="AD603" s="173">
        <f t="shared" si="784"/>
        <v>7.66</v>
      </c>
      <c r="AE603" s="173">
        <f t="shared" si="784"/>
        <v>7.61</v>
      </c>
      <c r="AF603" s="173">
        <f t="shared" si="784"/>
        <v>7.55</v>
      </c>
      <c r="AG603" s="173">
        <f t="shared" si="784"/>
        <v>7.58</v>
      </c>
      <c r="AH603" s="173">
        <f t="shared" si="784"/>
        <v>7.51</v>
      </c>
      <c r="AI603" s="173">
        <f t="shared" si="784"/>
        <v>7.52</v>
      </c>
      <c r="AJ603" s="173">
        <f t="shared" si="784"/>
        <v>7.51</v>
      </c>
      <c r="AK603" s="173">
        <f t="shared" si="784"/>
        <v>7.72</v>
      </c>
      <c r="AL603" s="173" t="str">
        <f t="shared" si="784"/>
        <v/>
      </c>
      <c r="AM603" s="173" t="str">
        <f t="shared" si="784"/>
        <v/>
      </c>
      <c r="AN603" s="173" t="str">
        <f t="shared" si="784"/>
        <v/>
      </c>
      <c r="AO603" s="173" t="str">
        <f t="shared" si="784"/>
        <v/>
      </c>
      <c r="AP603" s="173" t="str">
        <f t="shared" si="784"/>
        <v/>
      </c>
      <c r="AQ603" s="170"/>
      <c r="AR603" s="170"/>
    </row>
    <row r="604" ht="12.75" customHeight="1">
      <c r="A604" s="170"/>
      <c r="B604" s="170"/>
      <c r="C604" s="140"/>
      <c r="D604" s="139">
        <v>23.0</v>
      </c>
      <c r="E604" s="177">
        <f t="shared" ref="E604:AP604" si="785">IFERROR(INDEX(E$196:E$385,MATCH($D604,E$389:E$578,0)),"")</f>
        <v>7.54</v>
      </c>
      <c r="F604" s="173">
        <f t="shared" si="785"/>
        <v>7.68</v>
      </c>
      <c r="G604" s="173">
        <f t="shared" si="785"/>
        <v>7.74</v>
      </c>
      <c r="H604" s="173">
        <f t="shared" si="785"/>
        <v>7.58</v>
      </c>
      <c r="I604" s="173">
        <f t="shared" si="785"/>
        <v>7.58</v>
      </c>
      <c r="J604" s="173">
        <f t="shared" si="785"/>
        <v>7.59</v>
      </c>
      <c r="K604" s="173">
        <f t="shared" si="785"/>
        <v>7.6</v>
      </c>
      <c r="L604" s="173">
        <f t="shared" si="785"/>
        <v>7.61</v>
      </c>
      <c r="M604" s="173">
        <f t="shared" si="785"/>
        <v>7.76</v>
      </c>
      <c r="N604" s="173">
        <f t="shared" si="785"/>
        <v>7.8</v>
      </c>
      <c r="O604" s="173">
        <f t="shared" si="785"/>
        <v>7.68</v>
      </c>
      <c r="P604" s="173">
        <f t="shared" si="785"/>
        <v>7.53</v>
      </c>
      <c r="Q604" s="173">
        <f t="shared" si="785"/>
        <v>7.45</v>
      </c>
      <c r="R604" s="173">
        <f t="shared" si="785"/>
        <v>7.51</v>
      </c>
      <c r="S604" s="173">
        <f t="shared" si="785"/>
        <v>7.62</v>
      </c>
      <c r="T604" s="173">
        <f t="shared" si="785"/>
        <v>7.54</v>
      </c>
      <c r="U604" s="173">
        <f t="shared" si="785"/>
        <v>7.54</v>
      </c>
      <c r="V604" s="173">
        <f t="shared" si="785"/>
        <v>7.54</v>
      </c>
      <c r="W604" s="173">
        <f t="shared" si="785"/>
        <v>7.63</v>
      </c>
      <c r="X604" s="173">
        <f t="shared" si="785"/>
        <v>7.61</v>
      </c>
      <c r="Y604" s="173">
        <f t="shared" si="785"/>
        <v>7.66</v>
      </c>
      <c r="Z604" s="173">
        <f t="shared" si="785"/>
        <v>7.62</v>
      </c>
      <c r="AA604" s="173">
        <f t="shared" si="785"/>
        <v>7.64</v>
      </c>
      <c r="AB604" s="173">
        <f t="shared" si="785"/>
        <v>7.54</v>
      </c>
      <c r="AC604" s="173">
        <f t="shared" si="785"/>
        <v>7.7</v>
      </c>
      <c r="AD604" s="173">
        <f t="shared" si="785"/>
        <v>7.62</v>
      </c>
      <c r="AE604" s="173">
        <f t="shared" si="785"/>
        <v>7.58</v>
      </c>
      <c r="AF604" s="173">
        <f t="shared" si="785"/>
        <v>7.55</v>
      </c>
      <c r="AG604" s="173">
        <f t="shared" si="785"/>
        <v>7.58</v>
      </c>
      <c r="AH604" s="173">
        <f t="shared" si="785"/>
        <v>7.51</v>
      </c>
      <c r="AI604" s="173">
        <f t="shared" si="785"/>
        <v>7.5</v>
      </c>
      <c r="AJ604" s="173">
        <f t="shared" si="785"/>
        <v>7.5</v>
      </c>
      <c r="AK604" s="173">
        <f t="shared" si="785"/>
        <v>7.7</v>
      </c>
      <c r="AL604" s="173" t="str">
        <f t="shared" si="785"/>
        <v/>
      </c>
      <c r="AM604" s="173" t="str">
        <f t="shared" si="785"/>
        <v/>
      </c>
      <c r="AN604" s="173" t="str">
        <f t="shared" si="785"/>
        <v/>
      </c>
      <c r="AO604" s="173" t="str">
        <f t="shared" si="785"/>
        <v/>
      </c>
      <c r="AP604" s="173" t="str">
        <f t="shared" si="785"/>
        <v/>
      </c>
      <c r="AQ604" s="170"/>
      <c r="AR604" s="170"/>
    </row>
    <row r="605" ht="12.75" customHeight="1">
      <c r="A605" s="170"/>
      <c r="B605" s="170"/>
      <c r="C605" s="140"/>
      <c r="D605" s="139">
        <v>24.0</v>
      </c>
      <c r="E605" s="177">
        <f t="shared" ref="E605:AP605" si="786">IFERROR(INDEX(E$196:E$385,MATCH($D605,E$389:E$578,0)),"")</f>
        <v>7.53</v>
      </c>
      <c r="F605" s="173">
        <f t="shared" si="786"/>
        <v>7.68</v>
      </c>
      <c r="G605" s="173">
        <f t="shared" si="786"/>
        <v>7.72</v>
      </c>
      <c r="H605" s="173">
        <f t="shared" si="786"/>
        <v>7.58</v>
      </c>
      <c r="I605" s="173">
        <f t="shared" si="786"/>
        <v>7.58</v>
      </c>
      <c r="J605" s="173">
        <f t="shared" si="786"/>
        <v>7.58</v>
      </c>
      <c r="K605" s="173">
        <f t="shared" si="786"/>
        <v>7.6</v>
      </c>
      <c r="L605" s="173">
        <f t="shared" si="786"/>
        <v>7.61</v>
      </c>
      <c r="M605" s="173">
        <f t="shared" si="786"/>
        <v>7.76</v>
      </c>
      <c r="N605" s="173">
        <f t="shared" si="786"/>
        <v>7.79</v>
      </c>
      <c r="O605" s="173">
        <f t="shared" si="786"/>
        <v>7.67</v>
      </c>
      <c r="P605" s="173">
        <f t="shared" si="786"/>
        <v>7.52</v>
      </c>
      <c r="Q605" s="173">
        <f t="shared" si="786"/>
        <v>7.43</v>
      </c>
      <c r="R605" s="173">
        <f t="shared" si="786"/>
        <v>7.5</v>
      </c>
      <c r="S605" s="173">
        <f t="shared" si="786"/>
        <v>7.61</v>
      </c>
      <c r="T605" s="173">
        <f t="shared" si="786"/>
        <v>7.54</v>
      </c>
      <c r="U605" s="173">
        <f t="shared" si="786"/>
        <v>7.53</v>
      </c>
      <c r="V605" s="173">
        <f t="shared" si="786"/>
        <v>7.53</v>
      </c>
      <c r="W605" s="173">
        <f t="shared" si="786"/>
        <v>7.62</v>
      </c>
      <c r="X605" s="173">
        <f t="shared" si="786"/>
        <v>7.59</v>
      </c>
      <c r="Y605" s="173">
        <f t="shared" si="786"/>
        <v>7.66</v>
      </c>
      <c r="Z605" s="173">
        <f t="shared" si="786"/>
        <v>7.62</v>
      </c>
      <c r="AA605" s="173">
        <f t="shared" si="786"/>
        <v>7.64</v>
      </c>
      <c r="AB605" s="173">
        <f t="shared" si="786"/>
        <v>7.54</v>
      </c>
      <c r="AC605" s="173">
        <f t="shared" si="786"/>
        <v>7.7</v>
      </c>
      <c r="AD605" s="173">
        <f t="shared" si="786"/>
        <v>7.6</v>
      </c>
      <c r="AE605" s="173">
        <f t="shared" si="786"/>
        <v>7.56</v>
      </c>
      <c r="AF605" s="173">
        <f t="shared" si="786"/>
        <v>7.53</v>
      </c>
      <c r="AG605" s="173">
        <f t="shared" si="786"/>
        <v>7.57</v>
      </c>
      <c r="AH605" s="173">
        <f t="shared" si="786"/>
        <v>7.5</v>
      </c>
      <c r="AI605" s="173">
        <f t="shared" si="786"/>
        <v>7.5</v>
      </c>
      <c r="AJ605" s="173">
        <f t="shared" si="786"/>
        <v>7.48</v>
      </c>
      <c r="AK605" s="173">
        <f t="shared" si="786"/>
        <v>7.69</v>
      </c>
      <c r="AL605" s="173" t="str">
        <f t="shared" si="786"/>
        <v/>
      </c>
      <c r="AM605" s="173" t="str">
        <f t="shared" si="786"/>
        <v/>
      </c>
      <c r="AN605" s="173" t="str">
        <f t="shared" si="786"/>
        <v/>
      </c>
      <c r="AO605" s="173" t="str">
        <f t="shared" si="786"/>
        <v/>
      </c>
      <c r="AP605" s="173" t="str">
        <f t="shared" si="786"/>
        <v/>
      </c>
      <c r="AQ605" s="170"/>
      <c r="AR605" s="170"/>
    </row>
    <row r="606" ht="12.75" customHeight="1">
      <c r="A606" s="170"/>
      <c r="B606" s="170"/>
      <c r="C606" s="140"/>
      <c r="D606" s="139">
        <v>25.0</v>
      </c>
      <c r="E606" s="177">
        <f t="shared" ref="E606:AP606" si="787">IFERROR(INDEX(E$196:E$385,MATCH($D606,E$389:E$578,0)),"")</f>
        <v>7.53</v>
      </c>
      <c r="F606" s="173">
        <f t="shared" si="787"/>
        <v>7.64</v>
      </c>
      <c r="G606" s="173">
        <f t="shared" si="787"/>
        <v>7.66</v>
      </c>
      <c r="H606" s="173">
        <f t="shared" si="787"/>
        <v>7.57</v>
      </c>
      <c r="I606" s="173">
        <f t="shared" si="787"/>
        <v>7.56</v>
      </c>
      <c r="J606" s="173">
        <f t="shared" si="787"/>
        <v>7.57</v>
      </c>
      <c r="K606" s="173">
        <f t="shared" si="787"/>
        <v>7.58</v>
      </c>
      <c r="L606" s="173">
        <f t="shared" si="787"/>
        <v>7.58</v>
      </c>
      <c r="M606" s="173">
        <f t="shared" si="787"/>
        <v>7.76</v>
      </c>
      <c r="N606" s="173">
        <f t="shared" si="787"/>
        <v>7.78</v>
      </c>
      <c r="O606" s="173">
        <f t="shared" si="787"/>
        <v>7.65</v>
      </c>
      <c r="P606" s="173">
        <f t="shared" si="787"/>
        <v>7.5</v>
      </c>
      <c r="Q606" s="173">
        <f t="shared" si="787"/>
        <v>7.43</v>
      </c>
      <c r="R606" s="173">
        <f t="shared" si="787"/>
        <v>7.5</v>
      </c>
      <c r="S606" s="173">
        <f t="shared" si="787"/>
        <v>7.59</v>
      </c>
      <c r="T606" s="173">
        <f t="shared" si="787"/>
        <v>7.53</v>
      </c>
      <c r="U606" s="173">
        <f t="shared" si="787"/>
        <v>7.51</v>
      </c>
      <c r="V606" s="173">
        <f t="shared" si="787"/>
        <v>7.53</v>
      </c>
      <c r="W606" s="173">
        <f t="shared" si="787"/>
        <v>7.61</v>
      </c>
      <c r="X606" s="173">
        <f t="shared" si="787"/>
        <v>7.55</v>
      </c>
      <c r="Y606" s="173">
        <f t="shared" si="787"/>
        <v>7.65</v>
      </c>
      <c r="Z606" s="173">
        <f t="shared" si="787"/>
        <v>7.61</v>
      </c>
      <c r="AA606" s="173">
        <f t="shared" si="787"/>
        <v>7.63</v>
      </c>
      <c r="AB606" s="173">
        <f t="shared" si="787"/>
        <v>7.52</v>
      </c>
      <c r="AC606" s="173">
        <f t="shared" si="787"/>
        <v>7.7</v>
      </c>
      <c r="AD606" s="173">
        <f t="shared" si="787"/>
        <v>7.59</v>
      </c>
      <c r="AE606" s="173">
        <f t="shared" si="787"/>
        <v>7.56</v>
      </c>
      <c r="AF606" s="173">
        <f t="shared" si="787"/>
        <v>7.53</v>
      </c>
      <c r="AG606" s="173">
        <f t="shared" si="787"/>
        <v>7.57</v>
      </c>
      <c r="AH606" s="173">
        <f t="shared" si="787"/>
        <v>7.49</v>
      </c>
      <c r="AI606" s="173">
        <f t="shared" si="787"/>
        <v>7.49</v>
      </c>
      <c r="AJ606" s="173">
        <f t="shared" si="787"/>
        <v>7.47</v>
      </c>
      <c r="AK606" s="173">
        <f t="shared" si="787"/>
        <v>7.69</v>
      </c>
      <c r="AL606" s="173" t="str">
        <f t="shared" si="787"/>
        <v/>
      </c>
      <c r="AM606" s="173" t="str">
        <f t="shared" si="787"/>
        <v/>
      </c>
      <c r="AN606" s="173" t="str">
        <f t="shared" si="787"/>
        <v/>
      </c>
      <c r="AO606" s="173" t="str">
        <f t="shared" si="787"/>
        <v/>
      </c>
      <c r="AP606" s="173" t="str">
        <f t="shared" si="787"/>
        <v/>
      </c>
      <c r="AQ606" s="170"/>
      <c r="AR606" s="170"/>
    </row>
    <row r="607" ht="12.75" customHeight="1">
      <c r="A607" s="170"/>
      <c r="B607" s="170"/>
      <c r="C607" s="140"/>
      <c r="D607" s="139">
        <v>26.0</v>
      </c>
      <c r="E607" s="177">
        <f t="shared" ref="E607:AP607" si="788">IFERROR(INDEX(E$196:E$385,MATCH($D607,E$389:E$578,0)),"")</f>
        <v>7.53</v>
      </c>
      <c r="F607" s="173">
        <f t="shared" si="788"/>
        <v>7.62</v>
      </c>
      <c r="G607" s="173">
        <f t="shared" si="788"/>
        <v>7.65</v>
      </c>
      <c r="H607" s="173">
        <f t="shared" si="788"/>
        <v>7.57</v>
      </c>
      <c r="I607" s="173">
        <f t="shared" si="788"/>
        <v>7.56</v>
      </c>
      <c r="J607" s="173">
        <f t="shared" si="788"/>
        <v>7.54</v>
      </c>
      <c r="K607" s="173">
        <f t="shared" si="788"/>
        <v>7.58</v>
      </c>
      <c r="L607" s="173">
        <f t="shared" si="788"/>
        <v>7.57</v>
      </c>
      <c r="M607" s="173">
        <f t="shared" si="788"/>
        <v>7.75</v>
      </c>
      <c r="N607" s="173">
        <f t="shared" si="788"/>
        <v>7.78</v>
      </c>
      <c r="O607" s="173">
        <f t="shared" si="788"/>
        <v>7.62</v>
      </c>
      <c r="P607" s="173">
        <f t="shared" si="788"/>
        <v>7.5</v>
      </c>
      <c r="Q607" s="173">
        <f t="shared" si="788"/>
        <v>7.43</v>
      </c>
      <c r="R607" s="173">
        <f t="shared" si="788"/>
        <v>7.5</v>
      </c>
      <c r="S607" s="173">
        <f t="shared" si="788"/>
        <v>7.58</v>
      </c>
      <c r="T607" s="173">
        <f t="shared" si="788"/>
        <v>7.48</v>
      </c>
      <c r="U607" s="173">
        <f t="shared" si="788"/>
        <v>7.47</v>
      </c>
      <c r="V607" s="173">
        <f t="shared" si="788"/>
        <v>7.53</v>
      </c>
      <c r="W607" s="173">
        <f t="shared" si="788"/>
        <v>7.6</v>
      </c>
      <c r="X607" s="173">
        <f t="shared" si="788"/>
        <v>7.54</v>
      </c>
      <c r="Y607" s="173">
        <f t="shared" si="788"/>
        <v>7.64</v>
      </c>
      <c r="Z607" s="173">
        <f t="shared" si="788"/>
        <v>7.61</v>
      </c>
      <c r="AA607" s="173">
        <f t="shared" si="788"/>
        <v>7.62</v>
      </c>
      <c r="AB607" s="173">
        <f t="shared" si="788"/>
        <v>7.5</v>
      </c>
      <c r="AC607" s="173">
        <f t="shared" si="788"/>
        <v>7.7</v>
      </c>
      <c r="AD607" s="173">
        <f t="shared" si="788"/>
        <v>7.58</v>
      </c>
      <c r="AE607" s="173">
        <f t="shared" si="788"/>
        <v>7.55</v>
      </c>
      <c r="AF607" s="173">
        <f t="shared" si="788"/>
        <v>7.51</v>
      </c>
      <c r="AG607" s="173">
        <f t="shared" si="788"/>
        <v>7.55</v>
      </c>
      <c r="AH607" s="173">
        <f t="shared" si="788"/>
        <v>7.47</v>
      </c>
      <c r="AI607" s="173">
        <f t="shared" si="788"/>
        <v>7.47</v>
      </c>
      <c r="AJ607" s="173">
        <f t="shared" si="788"/>
        <v>7.47</v>
      </c>
      <c r="AK607" s="173">
        <f t="shared" si="788"/>
        <v>7.68</v>
      </c>
      <c r="AL607" s="173" t="str">
        <f t="shared" si="788"/>
        <v/>
      </c>
      <c r="AM607" s="173" t="str">
        <f t="shared" si="788"/>
        <v/>
      </c>
      <c r="AN607" s="173" t="str">
        <f t="shared" si="788"/>
        <v/>
      </c>
      <c r="AO607" s="173" t="str">
        <f t="shared" si="788"/>
        <v/>
      </c>
      <c r="AP607" s="173" t="str">
        <f t="shared" si="788"/>
        <v/>
      </c>
      <c r="AQ607" s="170"/>
      <c r="AR607" s="170"/>
    </row>
    <row r="608" ht="12.75" customHeight="1">
      <c r="A608" s="170"/>
      <c r="B608" s="170"/>
      <c r="C608" s="140"/>
      <c r="D608" s="139">
        <v>27.0</v>
      </c>
      <c r="E608" s="177">
        <f t="shared" ref="E608:AP608" si="789">IFERROR(INDEX(E$196:E$385,MATCH($D608,E$389:E$578,0)),"")</f>
        <v>7.53</v>
      </c>
      <c r="F608" s="173">
        <f t="shared" si="789"/>
        <v>7.61</v>
      </c>
      <c r="G608" s="173">
        <f t="shared" si="789"/>
        <v>7.64</v>
      </c>
      <c r="H608" s="173">
        <f t="shared" si="789"/>
        <v>7.57</v>
      </c>
      <c r="I608" s="173">
        <f t="shared" si="789"/>
        <v>7.54</v>
      </c>
      <c r="J608" s="173">
        <f t="shared" si="789"/>
        <v>7.54</v>
      </c>
      <c r="K608" s="173">
        <f t="shared" si="789"/>
        <v>7.57</v>
      </c>
      <c r="L608" s="173">
        <f t="shared" si="789"/>
        <v>7.56</v>
      </c>
      <c r="M608" s="173">
        <f t="shared" si="789"/>
        <v>7.74</v>
      </c>
      <c r="N608" s="173">
        <f t="shared" si="789"/>
        <v>7.76</v>
      </c>
      <c r="O608" s="173">
        <f t="shared" si="789"/>
        <v>7.61</v>
      </c>
      <c r="P608" s="173">
        <f t="shared" si="789"/>
        <v>7.49</v>
      </c>
      <c r="Q608" s="173">
        <f t="shared" si="789"/>
        <v>7.42</v>
      </c>
      <c r="R608" s="173">
        <f t="shared" si="789"/>
        <v>7.5</v>
      </c>
      <c r="S608" s="173">
        <f t="shared" si="789"/>
        <v>7.57</v>
      </c>
      <c r="T608" s="173">
        <f t="shared" si="789"/>
        <v>7.48</v>
      </c>
      <c r="U608" s="173">
        <f t="shared" si="789"/>
        <v>7.47</v>
      </c>
      <c r="V608" s="173">
        <f t="shared" si="789"/>
        <v>7.5</v>
      </c>
      <c r="W608" s="173">
        <f t="shared" si="789"/>
        <v>7.58</v>
      </c>
      <c r="X608" s="173">
        <f t="shared" si="789"/>
        <v>7.48</v>
      </c>
      <c r="Y608" s="173">
        <f t="shared" si="789"/>
        <v>7.63</v>
      </c>
      <c r="Z608" s="173">
        <f t="shared" si="789"/>
        <v>7.55</v>
      </c>
      <c r="AA608" s="173">
        <f t="shared" si="789"/>
        <v>7.59</v>
      </c>
      <c r="AB608" s="173">
        <f t="shared" si="789"/>
        <v>7.49</v>
      </c>
      <c r="AC608" s="173">
        <f t="shared" si="789"/>
        <v>7.7</v>
      </c>
      <c r="AD608" s="173">
        <f t="shared" si="789"/>
        <v>7.58</v>
      </c>
      <c r="AE608" s="173">
        <f t="shared" si="789"/>
        <v>7.55</v>
      </c>
      <c r="AF608" s="173">
        <f t="shared" si="789"/>
        <v>7.51</v>
      </c>
      <c r="AG608" s="173">
        <f t="shared" si="789"/>
        <v>7.54</v>
      </c>
      <c r="AH608" s="173">
        <f t="shared" si="789"/>
        <v>7.47</v>
      </c>
      <c r="AI608" s="173">
        <f t="shared" si="789"/>
        <v>7.43</v>
      </c>
      <c r="AJ608" s="173">
        <f t="shared" si="789"/>
        <v>7.46</v>
      </c>
      <c r="AK608" s="173">
        <f t="shared" si="789"/>
        <v>7.67</v>
      </c>
      <c r="AL608" s="173" t="str">
        <f t="shared" si="789"/>
        <v/>
      </c>
      <c r="AM608" s="173" t="str">
        <f t="shared" si="789"/>
        <v/>
      </c>
      <c r="AN608" s="173" t="str">
        <f t="shared" si="789"/>
        <v/>
      </c>
      <c r="AO608" s="173" t="str">
        <f t="shared" si="789"/>
        <v/>
      </c>
      <c r="AP608" s="173" t="str">
        <f t="shared" si="789"/>
        <v/>
      </c>
      <c r="AQ608" s="170"/>
      <c r="AR608" s="170"/>
    </row>
    <row r="609" ht="12.75" customHeight="1">
      <c r="A609" s="170"/>
      <c r="B609" s="170"/>
      <c r="C609" s="140"/>
      <c r="D609" s="139">
        <v>28.0</v>
      </c>
      <c r="E609" s="177">
        <f t="shared" ref="E609:AP609" si="790">IFERROR(INDEX(E$196:E$385,MATCH($D609,E$389:E$578,0)),"")</f>
        <v>7.51</v>
      </c>
      <c r="F609" s="173">
        <f t="shared" si="790"/>
        <v>7.61</v>
      </c>
      <c r="G609" s="173">
        <f t="shared" si="790"/>
        <v>7.64</v>
      </c>
      <c r="H609" s="173">
        <f t="shared" si="790"/>
        <v>7.55</v>
      </c>
      <c r="I609" s="173">
        <f t="shared" si="790"/>
        <v>7.54</v>
      </c>
      <c r="J609" s="173">
        <f t="shared" si="790"/>
        <v>7.52</v>
      </c>
      <c r="K609" s="173">
        <f t="shared" si="790"/>
        <v>7.57</v>
      </c>
      <c r="L609" s="173">
        <f t="shared" si="790"/>
        <v>7.54</v>
      </c>
      <c r="M609" s="173">
        <f t="shared" si="790"/>
        <v>7.72</v>
      </c>
      <c r="N609" s="173">
        <f t="shared" si="790"/>
        <v>7.76</v>
      </c>
      <c r="O609" s="173">
        <f t="shared" si="790"/>
        <v>7.58</v>
      </c>
      <c r="P609" s="173">
        <f t="shared" si="790"/>
        <v>7.47</v>
      </c>
      <c r="Q609" s="173">
        <f t="shared" si="790"/>
        <v>7.39</v>
      </c>
      <c r="R609" s="173">
        <f t="shared" si="790"/>
        <v>7.49</v>
      </c>
      <c r="S609" s="173">
        <f t="shared" si="790"/>
        <v>7.55</v>
      </c>
      <c r="T609" s="173">
        <f t="shared" si="790"/>
        <v>7.47</v>
      </c>
      <c r="U609" s="173">
        <f t="shared" si="790"/>
        <v>7.47</v>
      </c>
      <c r="V609" s="173">
        <f t="shared" si="790"/>
        <v>7.5</v>
      </c>
      <c r="W609" s="173">
        <f t="shared" si="790"/>
        <v>7.58</v>
      </c>
      <c r="X609" s="173">
        <f t="shared" si="790"/>
        <v>7.47</v>
      </c>
      <c r="Y609" s="173">
        <f t="shared" si="790"/>
        <v>7.62</v>
      </c>
      <c r="Z609" s="173">
        <f t="shared" si="790"/>
        <v>7.54</v>
      </c>
      <c r="AA609" s="173">
        <f t="shared" si="790"/>
        <v>7.58</v>
      </c>
      <c r="AB609" s="173">
        <f t="shared" si="790"/>
        <v>7.48</v>
      </c>
      <c r="AC609" s="173">
        <f t="shared" si="790"/>
        <v>7.67</v>
      </c>
      <c r="AD609" s="173">
        <f t="shared" si="790"/>
        <v>7.58</v>
      </c>
      <c r="AE609" s="173">
        <f t="shared" si="790"/>
        <v>7.54</v>
      </c>
      <c r="AF609" s="173">
        <f t="shared" si="790"/>
        <v>7.48</v>
      </c>
      <c r="AG609" s="173">
        <f t="shared" si="790"/>
        <v>7.5</v>
      </c>
      <c r="AH609" s="173">
        <f t="shared" si="790"/>
        <v>7.44</v>
      </c>
      <c r="AI609" s="173">
        <f t="shared" si="790"/>
        <v>7.43</v>
      </c>
      <c r="AJ609" s="173">
        <f t="shared" si="790"/>
        <v>7.44</v>
      </c>
      <c r="AK609" s="173">
        <f t="shared" si="790"/>
        <v>7.66</v>
      </c>
      <c r="AL609" s="173" t="str">
        <f t="shared" si="790"/>
        <v/>
      </c>
      <c r="AM609" s="173" t="str">
        <f t="shared" si="790"/>
        <v/>
      </c>
      <c r="AN609" s="173" t="str">
        <f t="shared" si="790"/>
        <v/>
      </c>
      <c r="AO609" s="173" t="str">
        <f t="shared" si="790"/>
        <v/>
      </c>
      <c r="AP609" s="173" t="str">
        <f t="shared" si="790"/>
        <v/>
      </c>
      <c r="AQ609" s="170"/>
      <c r="AR609" s="170"/>
    </row>
    <row r="610" ht="12.75" customHeight="1">
      <c r="A610" s="170"/>
      <c r="B610" s="170"/>
      <c r="C610" s="140"/>
      <c r="D610" s="139">
        <v>29.0</v>
      </c>
      <c r="E610" s="177">
        <f t="shared" ref="E610:AP610" si="791">IFERROR(INDEX(E$196:E$385,MATCH($D610,E$389:E$578,0)),"")</f>
        <v>7.5</v>
      </c>
      <c r="F610" s="173">
        <f t="shared" si="791"/>
        <v>7.57</v>
      </c>
      <c r="G610" s="173">
        <f t="shared" si="791"/>
        <v>7.61</v>
      </c>
      <c r="H610" s="173">
        <f t="shared" si="791"/>
        <v>7.5</v>
      </c>
      <c r="I610" s="173">
        <f t="shared" si="791"/>
        <v>7.51</v>
      </c>
      <c r="J610" s="173">
        <f t="shared" si="791"/>
        <v>7.51</v>
      </c>
      <c r="K610" s="173">
        <f t="shared" si="791"/>
        <v>7.53</v>
      </c>
      <c r="L610" s="173">
        <f t="shared" si="791"/>
        <v>7.53</v>
      </c>
      <c r="M610" s="173">
        <f t="shared" si="791"/>
        <v>7.72</v>
      </c>
      <c r="N610" s="173">
        <f t="shared" si="791"/>
        <v>7.76</v>
      </c>
      <c r="O610" s="173">
        <f t="shared" si="791"/>
        <v>7.57</v>
      </c>
      <c r="P610" s="173">
        <f t="shared" si="791"/>
        <v>7.47</v>
      </c>
      <c r="Q610" s="173">
        <f t="shared" si="791"/>
        <v>7.39</v>
      </c>
      <c r="R610" s="173">
        <f t="shared" si="791"/>
        <v>7.49</v>
      </c>
      <c r="S610" s="173">
        <f t="shared" si="791"/>
        <v>7.54</v>
      </c>
      <c r="T610" s="173">
        <f t="shared" si="791"/>
        <v>7.47</v>
      </c>
      <c r="U610" s="173">
        <f t="shared" si="791"/>
        <v>7.45</v>
      </c>
      <c r="V610" s="173">
        <f t="shared" si="791"/>
        <v>7.5</v>
      </c>
      <c r="W610" s="173">
        <f t="shared" si="791"/>
        <v>7.58</v>
      </c>
      <c r="X610" s="173">
        <f t="shared" si="791"/>
        <v>7.47</v>
      </c>
      <c r="Y610" s="173">
        <f t="shared" si="791"/>
        <v>7.59</v>
      </c>
      <c r="Z610" s="173">
        <f t="shared" si="791"/>
        <v>7.54</v>
      </c>
      <c r="AA610" s="173">
        <f t="shared" si="791"/>
        <v>7.58</v>
      </c>
      <c r="AB610" s="173">
        <f t="shared" si="791"/>
        <v>7.46</v>
      </c>
      <c r="AC610" s="173">
        <f t="shared" si="791"/>
        <v>7.61</v>
      </c>
      <c r="AD610" s="173">
        <f t="shared" si="791"/>
        <v>7.56</v>
      </c>
      <c r="AE610" s="173">
        <f t="shared" si="791"/>
        <v>7.53</v>
      </c>
      <c r="AF610" s="173">
        <f t="shared" si="791"/>
        <v>7.48</v>
      </c>
      <c r="AG610" s="173">
        <f t="shared" si="791"/>
        <v>7.45</v>
      </c>
      <c r="AH610" s="173">
        <f t="shared" si="791"/>
        <v>7.43</v>
      </c>
      <c r="AI610" s="173">
        <f t="shared" si="791"/>
        <v>7.41</v>
      </c>
      <c r="AJ610" s="173">
        <f t="shared" si="791"/>
        <v>7.41</v>
      </c>
      <c r="AK610" s="173">
        <f t="shared" si="791"/>
        <v>7.65</v>
      </c>
      <c r="AL610" s="173" t="str">
        <f t="shared" si="791"/>
        <v/>
      </c>
      <c r="AM610" s="173" t="str">
        <f t="shared" si="791"/>
        <v/>
      </c>
      <c r="AN610" s="173" t="str">
        <f t="shared" si="791"/>
        <v/>
      </c>
      <c r="AO610" s="173" t="str">
        <f t="shared" si="791"/>
        <v/>
      </c>
      <c r="AP610" s="173" t="str">
        <f t="shared" si="791"/>
        <v/>
      </c>
      <c r="AQ610" s="170"/>
      <c r="AR610" s="170"/>
    </row>
    <row r="611" ht="12.75" customHeight="1">
      <c r="A611" s="170"/>
      <c r="B611" s="170"/>
      <c r="C611" s="140"/>
      <c r="D611" s="139">
        <v>30.0</v>
      </c>
      <c r="E611" s="177">
        <f t="shared" ref="E611:AP611" si="792">IFERROR(INDEX(E$196:E$385,MATCH($D611,E$389:E$578,0)),"")</f>
        <v>7.5</v>
      </c>
      <c r="F611" s="173">
        <f t="shared" si="792"/>
        <v>7.57</v>
      </c>
      <c r="G611" s="173">
        <f t="shared" si="792"/>
        <v>7.6</v>
      </c>
      <c r="H611" s="173">
        <f t="shared" si="792"/>
        <v>7.47</v>
      </c>
      <c r="I611" s="173">
        <f t="shared" si="792"/>
        <v>7.5</v>
      </c>
      <c r="J611" s="173">
        <f t="shared" si="792"/>
        <v>7.5</v>
      </c>
      <c r="K611" s="173">
        <f t="shared" si="792"/>
        <v>7.53</v>
      </c>
      <c r="L611" s="173">
        <f t="shared" si="792"/>
        <v>7.51</v>
      </c>
      <c r="M611" s="173">
        <f t="shared" si="792"/>
        <v>7.72</v>
      </c>
      <c r="N611" s="173">
        <f t="shared" si="792"/>
        <v>7.76</v>
      </c>
      <c r="O611" s="173">
        <f t="shared" si="792"/>
        <v>7.57</v>
      </c>
      <c r="P611" s="173">
        <f t="shared" si="792"/>
        <v>7.47</v>
      </c>
      <c r="Q611" s="173">
        <f t="shared" si="792"/>
        <v>7.39</v>
      </c>
      <c r="R611" s="173">
        <f t="shared" si="792"/>
        <v>7.48</v>
      </c>
      <c r="S611" s="173">
        <f t="shared" si="792"/>
        <v>7.53</v>
      </c>
      <c r="T611" s="173">
        <f t="shared" si="792"/>
        <v>7.47</v>
      </c>
      <c r="U611" s="173">
        <f t="shared" si="792"/>
        <v>7.45</v>
      </c>
      <c r="V611" s="173">
        <f t="shared" si="792"/>
        <v>7.5</v>
      </c>
      <c r="W611" s="173">
        <f t="shared" si="792"/>
        <v>7.57</v>
      </c>
      <c r="X611" s="173">
        <f t="shared" si="792"/>
        <v>7.46</v>
      </c>
      <c r="Y611" s="173">
        <f t="shared" si="792"/>
        <v>7.57</v>
      </c>
      <c r="Z611" s="173">
        <f t="shared" si="792"/>
        <v>7.53</v>
      </c>
      <c r="AA611" s="173">
        <f t="shared" si="792"/>
        <v>7.56</v>
      </c>
      <c r="AB611" s="173">
        <f t="shared" si="792"/>
        <v>7.46</v>
      </c>
      <c r="AC611" s="173">
        <f t="shared" si="792"/>
        <v>7.61</v>
      </c>
      <c r="AD611" s="173">
        <f t="shared" si="792"/>
        <v>7.53</v>
      </c>
      <c r="AE611" s="173">
        <f t="shared" si="792"/>
        <v>7.51</v>
      </c>
      <c r="AF611" s="173">
        <f t="shared" si="792"/>
        <v>7.47</v>
      </c>
      <c r="AG611" s="173">
        <f t="shared" si="792"/>
        <v>7.43</v>
      </c>
      <c r="AH611" s="173">
        <f t="shared" si="792"/>
        <v>7.41</v>
      </c>
      <c r="AI611" s="173">
        <f t="shared" si="792"/>
        <v>7.39</v>
      </c>
      <c r="AJ611" s="173">
        <f t="shared" si="792"/>
        <v>7.41</v>
      </c>
      <c r="AK611" s="173">
        <f t="shared" si="792"/>
        <v>7.65</v>
      </c>
      <c r="AL611" s="173" t="str">
        <f t="shared" si="792"/>
        <v/>
      </c>
      <c r="AM611" s="173" t="str">
        <f t="shared" si="792"/>
        <v/>
      </c>
      <c r="AN611" s="173" t="str">
        <f t="shared" si="792"/>
        <v/>
      </c>
      <c r="AO611" s="173" t="str">
        <f t="shared" si="792"/>
        <v/>
      </c>
      <c r="AP611" s="173" t="str">
        <f t="shared" si="792"/>
        <v/>
      </c>
      <c r="AQ611" s="170"/>
      <c r="AR611" s="170"/>
    </row>
    <row r="612" ht="12.75" customHeight="1">
      <c r="A612" s="170"/>
      <c r="B612" s="170"/>
      <c r="C612" s="140"/>
      <c r="D612" s="139">
        <v>31.0</v>
      </c>
      <c r="E612" s="177">
        <f t="shared" ref="E612:AP612" si="793">IFERROR(INDEX(E$196:E$385,MATCH($D612,E$389:E$578,0)),"")</f>
        <v>7.5</v>
      </c>
      <c r="F612" s="173">
        <f t="shared" si="793"/>
        <v>7.56</v>
      </c>
      <c r="G612" s="173">
        <f t="shared" si="793"/>
        <v>7.59</v>
      </c>
      <c r="H612" s="173">
        <f t="shared" si="793"/>
        <v>7.45</v>
      </c>
      <c r="I612" s="173">
        <f t="shared" si="793"/>
        <v>7.48</v>
      </c>
      <c r="J612" s="173">
        <f t="shared" si="793"/>
        <v>7.48</v>
      </c>
      <c r="K612" s="173">
        <f t="shared" si="793"/>
        <v>7.52</v>
      </c>
      <c r="L612" s="173">
        <f t="shared" si="793"/>
        <v>7.5</v>
      </c>
      <c r="M612" s="173">
        <f t="shared" si="793"/>
        <v>7.7</v>
      </c>
      <c r="N612" s="173">
        <f t="shared" si="793"/>
        <v>7.72</v>
      </c>
      <c r="O612" s="173">
        <f t="shared" si="793"/>
        <v>7.57</v>
      </c>
      <c r="P612" s="173">
        <f t="shared" si="793"/>
        <v>7.45</v>
      </c>
      <c r="Q612" s="173">
        <f t="shared" si="793"/>
        <v>7.38</v>
      </c>
      <c r="R612" s="173">
        <f t="shared" si="793"/>
        <v>7.46</v>
      </c>
      <c r="S612" s="173">
        <f t="shared" si="793"/>
        <v>7.53</v>
      </c>
      <c r="T612" s="173">
        <f t="shared" si="793"/>
        <v>7.47</v>
      </c>
      <c r="U612" s="173">
        <f t="shared" si="793"/>
        <v>7.43</v>
      </c>
      <c r="V612" s="173">
        <f t="shared" si="793"/>
        <v>7.47</v>
      </c>
      <c r="W612" s="173">
        <f t="shared" si="793"/>
        <v>7.53</v>
      </c>
      <c r="X612" s="173">
        <f t="shared" si="793"/>
        <v>7.43</v>
      </c>
      <c r="Y612" s="173">
        <f t="shared" si="793"/>
        <v>7.57</v>
      </c>
      <c r="Z612" s="173">
        <f t="shared" si="793"/>
        <v>7.51</v>
      </c>
      <c r="AA612" s="173">
        <f t="shared" si="793"/>
        <v>7.56</v>
      </c>
      <c r="AB612" s="173">
        <f t="shared" si="793"/>
        <v>7.46</v>
      </c>
      <c r="AC612" s="173">
        <f t="shared" si="793"/>
        <v>7.61</v>
      </c>
      <c r="AD612" s="173">
        <f t="shared" si="793"/>
        <v>7.49</v>
      </c>
      <c r="AE612" s="173">
        <f t="shared" si="793"/>
        <v>7.51</v>
      </c>
      <c r="AF612" s="173">
        <f t="shared" si="793"/>
        <v>7.45</v>
      </c>
      <c r="AG612" s="173">
        <f t="shared" si="793"/>
        <v>7.43</v>
      </c>
      <c r="AH612" s="173">
        <f t="shared" si="793"/>
        <v>7.41</v>
      </c>
      <c r="AI612" s="173">
        <f t="shared" si="793"/>
        <v>7.39</v>
      </c>
      <c r="AJ612" s="173">
        <f t="shared" si="793"/>
        <v>7.37</v>
      </c>
      <c r="AK612" s="173">
        <f t="shared" si="793"/>
        <v>7.65</v>
      </c>
      <c r="AL612" s="173" t="str">
        <f t="shared" si="793"/>
        <v/>
      </c>
      <c r="AM612" s="173" t="str">
        <f t="shared" si="793"/>
        <v/>
      </c>
      <c r="AN612" s="173" t="str">
        <f t="shared" si="793"/>
        <v/>
      </c>
      <c r="AO612" s="173" t="str">
        <f t="shared" si="793"/>
        <v/>
      </c>
      <c r="AP612" s="173" t="str">
        <f t="shared" si="793"/>
        <v/>
      </c>
      <c r="AQ612" s="170"/>
      <c r="AR612" s="170"/>
    </row>
    <row r="613" ht="12.75" customHeight="1">
      <c r="A613" s="170"/>
      <c r="B613" s="170"/>
      <c r="C613" s="140"/>
      <c r="D613" s="139">
        <v>32.0</v>
      </c>
      <c r="E613" s="177">
        <f t="shared" ref="E613:AP613" si="794">IFERROR(INDEX(E$196:E$385,MATCH($D613,E$389:E$578,0)),"")</f>
        <v>7.49</v>
      </c>
      <c r="F613" s="173">
        <f t="shared" si="794"/>
        <v>7.54</v>
      </c>
      <c r="G613" s="173">
        <f t="shared" si="794"/>
        <v>7.58</v>
      </c>
      <c r="H613" s="173">
        <f t="shared" si="794"/>
        <v>7.44</v>
      </c>
      <c r="I613" s="173">
        <f t="shared" si="794"/>
        <v>7.48</v>
      </c>
      <c r="J613" s="173">
        <f t="shared" si="794"/>
        <v>7.47</v>
      </c>
      <c r="K613" s="173">
        <f t="shared" si="794"/>
        <v>7.49</v>
      </c>
      <c r="L613" s="173">
        <f t="shared" si="794"/>
        <v>7.5</v>
      </c>
      <c r="M613" s="173">
        <f t="shared" si="794"/>
        <v>7.7</v>
      </c>
      <c r="N613" s="173">
        <f t="shared" si="794"/>
        <v>7.72</v>
      </c>
      <c r="O613" s="173">
        <f t="shared" si="794"/>
        <v>7.55</v>
      </c>
      <c r="P613" s="173">
        <f t="shared" si="794"/>
        <v>7.43</v>
      </c>
      <c r="Q613" s="173">
        <f t="shared" si="794"/>
        <v>7.37</v>
      </c>
      <c r="R613" s="173">
        <f t="shared" si="794"/>
        <v>7.45</v>
      </c>
      <c r="S613" s="173">
        <f t="shared" si="794"/>
        <v>7.5</v>
      </c>
      <c r="T613" s="173">
        <f t="shared" si="794"/>
        <v>7.47</v>
      </c>
      <c r="U613" s="173">
        <f t="shared" si="794"/>
        <v>7.42</v>
      </c>
      <c r="V613" s="173">
        <f t="shared" si="794"/>
        <v>7.47</v>
      </c>
      <c r="W613" s="173">
        <f t="shared" si="794"/>
        <v>7.53</v>
      </c>
      <c r="X613" s="173">
        <f t="shared" si="794"/>
        <v>7.39</v>
      </c>
      <c r="Y613" s="173">
        <f t="shared" si="794"/>
        <v>7.57</v>
      </c>
      <c r="Z613" s="173">
        <f t="shared" si="794"/>
        <v>7.5</v>
      </c>
      <c r="AA613" s="173">
        <f t="shared" si="794"/>
        <v>7.54</v>
      </c>
      <c r="AB613" s="173">
        <f t="shared" si="794"/>
        <v>7.46</v>
      </c>
      <c r="AC613" s="173">
        <f t="shared" si="794"/>
        <v>7.6</v>
      </c>
      <c r="AD613" s="173">
        <f t="shared" si="794"/>
        <v>7.47</v>
      </c>
      <c r="AE613" s="173">
        <f t="shared" si="794"/>
        <v>7.47</v>
      </c>
      <c r="AF613" s="173">
        <f t="shared" si="794"/>
        <v>7.44</v>
      </c>
      <c r="AG613" s="173">
        <f t="shared" si="794"/>
        <v>7.43</v>
      </c>
      <c r="AH613" s="173">
        <f t="shared" si="794"/>
        <v>7.39</v>
      </c>
      <c r="AI613" s="173">
        <f t="shared" si="794"/>
        <v>7.38</v>
      </c>
      <c r="AJ613" s="173">
        <f t="shared" si="794"/>
        <v>7.37</v>
      </c>
      <c r="AK613" s="173">
        <f t="shared" si="794"/>
        <v>7.61</v>
      </c>
      <c r="AL613" s="173" t="str">
        <f t="shared" si="794"/>
        <v/>
      </c>
      <c r="AM613" s="173" t="str">
        <f t="shared" si="794"/>
        <v/>
      </c>
      <c r="AN613" s="173" t="str">
        <f t="shared" si="794"/>
        <v/>
      </c>
      <c r="AO613" s="173" t="str">
        <f t="shared" si="794"/>
        <v/>
      </c>
      <c r="AP613" s="173" t="str">
        <f t="shared" si="794"/>
        <v/>
      </c>
      <c r="AQ613" s="170"/>
      <c r="AR613" s="170"/>
    </row>
    <row r="614" ht="12.75" customHeight="1">
      <c r="A614" s="170"/>
      <c r="B614" s="170"/>
      <c r="C614" s="140"/>
      <c r="D614" s="139">
        <v>33.0</v>
      </c>
      <c r="E614" s="177">
        <f t="shared" ref="E614:AP614" si="795">IFERROR(INDEX(E$196:E$385,MATCH($D614,E$389:E$578,0)),"")</f>
        <v>7.48</v>
      </c>
      <c r="F614" s="173">
        <f t="shared" si="795"/>
        <v>7.54</v>
      </c>
      <c r="G614" s="173">
        <f t="shared" si="795"/>
        <v>7.57</v>
      </c>
      <c r="H614" s="173">
        <f t="shared" si="795"/>
        <v>7.43</v>
      </c>
      <c r="I614" s="173">
        <f t="shared" si="795"/>
        <v>7.47</v>
      </c>
      <c r="J614" s="173">
        <f t="shared" si="795"/>
        <v>7.47</v>
      </c>
      <c r="K614" s="173">
        <f t="shared" si="795"/>
        <v>7.49</v>
      </c>
      <c r="L614" s="173">
        <f t="shared" si="795"/>
        <v>7.49</v>
      </c>
      <c r="M614" s="173">
        <f t="shared" si="795"/>
        <v>7.69</v>
      </c>
      <c r="N614" s="173">
        <f t="shared" si="795"/>
        <v>7.68</v>
      </c>
      <c r="O614" s="173">
        <f t="shared" si="795"/>
        <v>7.55</v>
      </c>
      <c r="P614" s="173">
        <f t="shared" si="795"/>
        <v>7.43</v>
      </c>
      <c r="Q614" s="173">
        <f t="shared" si="795"/>
        <v>7.35</v>
      </c>
      <c r="R614" s="173">
        <f t="shared" si="795"/>
        <v>7.45</v>
      </c>
      <c r="S614" s="173">
        <f t="shared" si="795"/>
        <v>7.5</v>
      </c>
      <c r="T614" s="173">
        <f t="shared" si="795"/>
        <v>7.46</v>
      </c>
      <c r="U614" s="173">
        <f t="shared" si="795"/>
        <v>7.41</v>
      </c>
      <c r="V614" s="173">
        <f t="shared" si="795"/>
        <v>7.47</v>
      </c>
      <c r="W614" s="173">
        <f t="shared" si="795"/>
        <v>7.49</v>
      </c>
      <c r="X614" s="173">
        <f t="shared" si="795"/>
        <v>7.37</v>
      </c>
      <c r="Y614" s="173">
        <f t="shared" si="795"/>
        <v>7.54</v>
      </c>
      <c r="Z614" s="173">
        <f t="shared" si="795"/>
        <v>7.5</v>
      </c>
      <c r="AA614" s="173">
        <f t="shared" si="795"/>
        <v>7.54</v>
      </c>
      <c r="AB614" s="173">
        <f t="shared" si="795"/>
        <v>7.45</v>
      </c>
      <c r="AC614" s="173">
        <f t="shared" si="795"/>
        <v>7.53</v>
      </c>
      <c r="AD614" s="173">
        <f t="shared" si="795"/>
        <v>7.47</v>
      </c>
      <c r="AE614" s="173">
        <f t="shared" si="795"/>
        <v>7.46</v>
      </c>
      <c r="AF614" s="173">
        <f t="shared" si="795"/>
        <v>7.44</v>
      </c>
      <c r="AG614" s="173">
        <f t="shared" si="795"/>
        <v>7.42</v>
      </c>
      <c r="AH614" s="173">
        <f t="shared" si="795"/>
        <v>7.39</v>
      </c>
      <c r="AI614" s="173">
        <f t="shared" si="795"/>
        <v>7.36</v>
      </c>
      <c r="AJ614" s="173">
        <f t="shared" si="795"/>
        <v>7.37</v>
      </c>
      <c r="AK614" s="173">
        <f t="shared" si="795"/>
        <v>7.57</v>
      </c>
      <c r="AL614" s="173" t="str">
        <f t="shared" si="795"/>
        <v/>
      </c>
      <c r="AM614" s="173" t="str">
        <f t="shared" si="795"/>
        <v/>
      </c>
      <c r="AN614" s="173" t="str">
        <f t="shared" si="795"/>
        <v/>
      </c>
      <c r="AO614" s="173" t="str">
        <f t="shared" si="795"/>
        <v/>
      </c>
      <c r="AP614" s="173" t="str">
        <f t="shared" si="795"/>
        <v/>
      </c>
      <c r="AQ614" s="170"/>
      <c r="AR614" s="170"/>
    </row>
    <row r="615" ht="12.75" customHeight="1">
      <c r="A615" s="170"/>
      <c r="B615" s="170"/>
      <c r="C615" s="140"/>
      <c r="D615" s="139">
        <v>34.0</v>
      </c>
      <c r="E615" s="177">
        <f t="shared" ref="E615:AP615" si="796">IFERROR(INDEX(E$196:E$385,MATCH($D615,E$389:E$578,0)),"")</f>
        <v>7.47</v>
      </c>
      <c r="F615" s="173">
        <f t="shared" si="796"/>
        <v>7.53</v>
      </c>
      <c r="G615" s="173">
        <f t="shared" si="796"/>
        <v>7.54</v>
      </c>
      <c r="H615" s="173">
        <f t="shared" si="796"/>
        <v>7.43</v>
      </c>
      <c r="I615" s="173">
        <f t="shared" si="796"/>
        <v>7.47</v>
      </c>
      <c r="J615" s="173">
        <f t="shared" si="796"/>
        <v>7.45</v>
      </c>
      <c r="K615" s="173">
        <f t="shared" si="796"/>
        <v>7.47</v>
      </c>
      <c r="L615" s="173">
        <f t="shared" si="796"/>
        <v>7.48</v>
      </c>
      <c r="M615" s="173">
        <f t="shared" si="796"/>
        <v>7.69</v>
      </c>
      <c r="N615" s="173">
        <f t="shared" si="796"/>
        <v>7.65</v>
      </c>
      <c r="O615" s="173">
        <f t="shared" si="796"/>
        <v>7.53</v>
      </c>
      <c r="P615" s="173">
        <f t="shared" si="796"/>
        <v>7.43</v>
      </c>
      <c r="Q615" s="173">
        <f t="shared" si="796"/>
        <v>7.35</v>
      </c>
      <c r="R615" s="173">
        <f t="shared" si="796"/>
        <v>7.37</v>
      </c>
      <c r="S615" s="173">
        <f t="shared" si="796"/>
        <v>7.47</v>
      </c>
      <c r="T615" s="173">
        <f t="shared" si="796"/>
        <v>7.43</v>
      </c>
      <c r="U615" s="173">
        <f t="shared" si="796"/>
        <v>7.39</v>
      </c>
      <c r="V615" s="173">
        <f t="shared" si="796"/>
        <v>7.46</v>
      </c>
      <c r="W615" s="173">
        <f t="shared" si="796"/>
        <v>7.47</v>
      </c>
      <c r="X615" s="173">
        <f t="shared" si="796"/>
        <v>7.36</v>
      </c>
      <c r="Y615" s="173">
        <f t="shared" si="796"/>
        <v>7.53</v>
      </c>
      <c r="Z615" s="173">
        <f t="shared" si="796"/>
        <v>7.49</v>
      </c>
      <c r="AA615" s="173">
        <f t="shared" si="796"/>
        <v>7.53</v>
      </c>
      <c r="AB615" s="173">
        <f t="shared" si="796"/>
        <v>7.45</v>
      </c>
      <c r="AC615" s="173">
        <f t="shared" si="796"/>
        <v>7.5</v>
      </c>
      <c r="AD615" s="173">
        <f t="shared" si="796"/>
        <v>7.47</v>
      </c>
      <c r="AE615" s="173">
        <f t="shared" si="796"/>
        <v>7.45</v>
      </c>
      <c r="AF615" s="173">
        <f t="shared" si="796"/>
        <v>7.44</v>
      </c>
      <c r="AG615" s="173">
        <f t="shared" si="796"/>
        <v>7.41</v>
      </c>
      <c r="AH615" s="173">
        <f t="shared" si="796"/>
        <v>7.39</v>
      </c>
      <c r="AI615" s="173">
        <f t="shared" si="796"/>
        <v>7.36</v>
      </c>
      <c r="AJ615" s="173">
        <f t="shared" si="796"/>
        <v>7.35</v>
      </c>
      <c r="AK615" s="173">
        <f t="shared" si="796"/>
        <v>7.56</v>
      </c>
      <c r="AL615" s="173" t="str">
        <f t="shared" si="796"/>
        <v/>
      </c>
      <c r="AM615" s="173" t="str">
        <f t="shared" si="796"/>
        <v/>
      </c>
      <c r="AN615" s="173" t="str">
        <f t="shared" si="796"/>
        <v/>
      </c>
      <c r="AO615" s="173" t="str">
        <f t="shared" si="796"/>
        <v/>
      </c>
      <c r="AP615" s="173" t="str">
        <f t="shared" si="796"/>
        <v/>
      </c>
      <c r="AQ615" s="170"/>
      <c r="AR615" s="170"/>
    </row>
    <row r="616" ht="12.75" customHeight="1">
      <c r="A616" s="170"/>
      <c r="B616" s="170"/>
      <c r="C616" s="140"/>
      <c r="D616" s="139">
        <v>35.0</v>
      </c>
      <c r="E616" s="177">
        <f t="shared" ref="E616:AP616" si="797">IFERROR(INDEX(E$196:E$385,MATCH($D616,E$389:E$578,0)),"")</f>
        <v>7.47</v>
      </c>
      <c r="F616" s="173">
        <f t="shared" si="797"/>
        <v>7.51</v>
      </c>
      <c r="G616" s="173">
        <f t="shared" si="797"/>
        <v>7.54</v>
      </c>
      <c r="H616" s="173">
        <f t="shared" si="797"/>
        <v>7.41</v>
      </c>
      <c r="I616" s="173">
        <f t="shared" si="797"/>
        <v>7.47</v>
      </c>
      <c r="J616" s="173">
        <f t="shared" si="797"/>
        <v>7.43</v>
      </c>
      <c r="K616" s="173">
        <f t="shared" si="797"/>
        <v>7.47</v>
      </c>
      <c r="L616" s="173">
        <f t="shared" si="797"/>
        <v>7.47</v>
      </c>
      <c r="M616" s="173">
        <f t="shared" si="797"/>
        <v>7.69</v>
      </c>
      <c r="N616" s="173">
        <f t="shared" si="797"/>
        <v>7.63</v>
      </c>
      <c r="O616" s="173">
        <f t="shared" si="797"/>
        <v>7.53</v>
      </c>
      <c r="P616" s="173">
        <f t="shared" si="797"/>
        <v>7.39</v>
      </c>
      <c r="Q616" s="173">
        <f t="shared" si="797"/>
        <v>7.33</v>
      </c>
      <c r="R616" s="173">
        <f t="shared" si="797"/>
        <v>7.35</v>
      </c>
      <c r="S616" s="173">
        <f t="shared" si="797"/>
        <v>7.45</v>
      </c>
      <c r="T616" s="173">
        <f t="shared" si="797"/>
        <v>7.41</v>
      </c>
      <c r="U616" s="173">
        <f t="shared" si="797"/>
        <v>7.39</v>
      </c>
      <c r="V616" s="173">
        <f t="shared" si="797"/>
        <v>7.43</v>
      </c>
      <c r="W616" s="173">
        <f t="shared" si="797"/>
        <v>7.43</v>
      </c>
      <c r="X616" s="173">
        <f t="shared" si="797"/>
        <v>7.36</v>
      </c>
      <c r="Y616" s="173">
        <f t="shared" si="797"/>
        <v>7.51</v>
      </c>
      <c r="Z616" s="173">
        <f t="shared" si="797"/>
        <v>7.48</v>
      </c>
      <c r="AA616" s="173">
        <f t="shared" si="797"/>
        <v>7.5</v>
      </c>
      <c r="AB616" s="173">
        <f t="shared" si="797"/>
        <v>7.44</v>
      </c>
      <c r="AC616" s="173">
        <f t="shared" si="797"/>
        <v>7.48</v>
      </c>
      <c r="AD616" s="173">
        <f t="shared" si="797"/>
        <v>7.46</v>
      </c>
      <c r="AE616" s="173">
        <f t="shared" si="797"/>
        <v>7.43</v>
      </c>
      <c r="AF616" s="173">
        <f t="shared" si="797"/>
        <v>7.43</v>
      </c>
      <c r="AG616" s="173">
        <f t="shared" si="797"/>
        <v>7.41</v>
      </c>
      <c r="AH616" s="173">
        <f t="shared" si="797"/>
        <v>7.38</v>
      </c>
      <c r="AI616" s="173">
        <f t="shared" si="797"/>
        <v>7.35</v>
      </c>
      <c r="AJ616" s="173">
        <f t="shared" si="797"/>
        <v>7.35</v>
      </c>
      <c r="AK616" s="173">
        <f t="shared" si="797"/>
        <v>7.55</v>
      </c>
      <c r="AL616" s="173" t="str">
        <f t="shared" si="797"/>
        <v/>
      </c>
      <c r="AM616" s="173" t="str">
        <f t="shared" si="797"/>
        <v/>
      </c>
      <c r="AN616" s="173" t="str">
        <f t="shared" si="797"/>
        <v/>
      </c>
      <c r="AO616" s="173" t="str">
        <f t="shared" si="797"/>
        <v/>
      </c>
      <c r="AP616" s="173" t="str">
        <f t="shared" si="797"/>
        <v/>
      </c>
      <c r="AQ616" s="170"/>
      <c r="AR616" s="170"/>
    </row>
    <row r="617" ht="12.75" customHeight="1">
      <c r="A617" s="170"/>
      <c r="B617" s="170"/>
      <c r="C617" s="140"/>
      <c r="D617" s="139">
        <v>36.0</v>
      </c>
      <c r="E617" s="177">
        <f t="shared" ref="E617:AP617" si="798">IFERROR(INDEX(E$196:E$385,MATCH($D617,E$389:E$578,0)),"")</f>
        <v>7.46</v>
      </c>
      <c r="F617" s="173">
        <f t="shared" si="798"/>
        <v>7.5</v>
      </c>
      <c r="G617" s="173">
        <f t="shared" si="798"/>
        <v>7.5</v>
      </c>
      <c r="H617" s="173">
        <f t="shared" si="798"/>
        <v>7.37</v>
      </c>
      <c r="I617" s="173">
        <f t="shared" si="798"/>
        <v>7.47</v>
      </c>
      <c r="J617" s="173">
        <f t="shared" si="798"/>
        <v>7.42</v>
      </c>
      <c r="K617" s="173">
        <f t="shared" si="798"/>
        <v>7.47</v>
      </c>
      <c r="L617" s="173">
        <f t="shared" si="798"/>
        <v>7.46</v>
      </c>
      <c r="M617" s="173">
        <f t="shared" si="798"/>
        <v>7.69</v>
      </c>
      <c r="N617" s="173">
        <f t="shared" si="798"/>
        <v>7.6</v>
      </c>
      <c r="O617" s="173">
        <f t="shared" si="798"/>
        <v>7.53</v>
      </c>
      <c r="P617" s="173">
        <f t="shared" si="798"/>
        <v>7.39</v>
      </c>
      <c r="Q617" s="173">
        <f t="shared" si="798"/>
        <v>7.33</v>
      </c>
      <c r="R617" s="173">
        <f t="shared" si="798"/>
        <v>7.35</v>
      </c>
      <c r="S617" s="173">
        <f t="shared" si="798"/>
        <v>7.45</v>
      </c>
      <c r="T617" s="173">
        <f t="shared" si="798"/>
        <v>7.36</v>
      </c>
      <c r="U617" s="173">
        <f t="shared" si="798"/>
        <v>7.39</v>
      </c>
      <c r="V617" s="173">
        <f t="shared" si="798"/>
        <v>7.42</v>
      </c>
      <c r="W617" s="173">
        <f t="shared" si="798"/>
        <v>7.43</v>
      </c>
      <c r="X617" s="173">
        <f t="shared" si="798"/>
        <v>7.35</v>
      </c>
      <c r="Y617" s="173">
        <f t="shared" si="798"/>
        <v>7.51</v>
      </c>
      <c r="Z617" s="173">
        <f t="shared" si="798"/>
        <v>7.45</v>
      </c>
      <c r="AA617" s="173">
        <f t="shared" si="798"/>
        <v>7.5</v>
      </c>
      <c r="AB617" s="173">
        <f t="shared" si="798"/>
        <v>7.43</v>
      </c>
      <c r="AC617" s="173">
        <f t="shared" si="798"/>
        <v>7.48</v>
      </c>
      <c r="AD617" s="173">
        <f t="shared" si="798"/>
        <v>7.44</v>
      </c>
      <c r="AE617" s="173">
        <f t="shared" si="798"/>
        <v>7.43</v>
      </c>
      <c r="AF617" s="173">
        <f t="shared" si="798"/>
        <v>7.43</v>
      </c>
      <c r="AG617" s="173">
        <f t="shared" si="798"/>
        <v>7.41</v>
      </c>
      <c r="AH617" s="173">
        <f t="shared" si="798"/>
        <v>7.37</v>
      </c>
      <c r="AI617" s="173">
        <f t="shared" si="798"/>
        <v>7.35</v>
      </c>
      <c r="AJ617" s="173">
        <f t="shared" si="798"/>
        <v>7.34</v>
      </c>
      <c r="AK617" s="173">
        <f t="shared" si="798"/>
        <v>7.53</v>
      </c>
      <c r="AL617" s="173" t="str">
        <f t="shared" si="798"/>
        <v/>
      </c>
      <c r="AM617" s="173" t="str">
        <f t="shared" si="798"/>
        <v/>
      </c>
      <c r="AN617" s="173" t="str">
        <f t="shared" si="798"/>
        <v/>
      </c>
      <c r="AO617" s="173" t="str">
        <f t="shared" si="798"/>
        <v/>
      </c>
      <c r="AP617" s="173" t="str">
        <f t="shared" si="798"/>
        <v/>
      </c>
      <c r="AQ617" s="170"/>
      <c r="AR617" s="170"/>
    </row>
    <row r="618" ht="12.75" customHeight="1">
      <c r="A618" s="170"/>
      <c r="B618" s="170"/>
      <c r="C618" s="140"/>
      <c r="D618" s="139">
        <v>37.0</v>
      </c>
      <c r="E618" s="177">
        <f t="shared" ref="E618:AP618" si="799">IFERROR(INDEX(E$196:E$385,MATCH($D618,E$389:E$578,0)),"")</f>
        <v>7.45</v>
      </c>
      <c r="F618" s="173">
        <f t="shared" si="799"/>
        <v>7.49</v>
      </c>
      <c r="G618" s="173">
        <f t="shared" si="799"/>
        <v>7.48</v>
      </c>
      <c r="H618" s="173">
        <f t="shared" si="799"/>
        <v>7.37</v>
      </c>
      <c r="I618" s="173">
        <f t="shared" si="799"/>
        <v>7.44</v>
      </c>
      <c r="J618" s="173">
        <f t="shared" si="799"/>
        <v>7.41</v>
      </c>
      <c r="K618" s="173">
        <f t="shared" si="799"/>
        <v>7.47</v>
      </c>
      <c r="L618" s="173">
        <f t="shared" si="799"/>
        <v>7.45</v>
      </c>
      <c r="M618" s="173">
        <f t="shared" si="799"/>
        <v>7.68</v>
      </c>
      <c r="N618" s="173">
        <f t="shared" si="799"/>
        <v>7.6</v>
      </c>
      <c r="O618" s="173">
        <f t="shared" si="799"/>
        <v>7.52</v>
      </c>
      <c r="P618" s="173">
        <f t="shared" si="799"/>
        <v>7.39</v>
      </c>
      <c r="Q618" s="173">
        <f t="shared" si="799"/>
        <v>7.33</v>
      </c>
      <c r="R618" s="173">
        <f t="shared" si="799"/>
        <v>7.34</v>
      </c>
      <c r="S618" s="173">
        <f t="shared" si="799"/>
        <v>7.43</v>
      </c>
      <c r="T618" s="173">
        <f t="shared" si="799"/>
        <v>7.35</v>
      </c>
      <c r="U618" s="173">
        <f t="shared" si="799"/>
        <v>7.38</v>
      </c>
      <c r="V618" s="173">
        <f t="shared" si="799"/>
        <v>7.4</v>
      </c>
      <c r="W618" s="173">
        <f t="shared" si="799"/>
        <v>7.41</v>
      </c>
      <c r="X618" s="173">
        <f t="shared" si="799"/>
        <v>7.35</v>
      </c>
      <c r="Y618" s="173">
        <f t="shared" si="799"/>
        <v>7.5</v>
      </c>
      <c r="Z618" s="173">
        <f t="shared" si="799"/>
        <v>7.44</v>
      </c>
      <c r="AA618" s="173">
        <f t="shared" si="799"/>
        <v>7.49</v>
      </c>
      <c r="AB618" s="173">
        <f t="shared" si="799"/>
        <v>7.42</v>
      </c>
      <c r="AC618" s="173">
        <f t="shared" si="799"/>
        <v>7.47</v>
      </c>
      <c r="AD618" s="173">
        <f t="shared" si="799"/>
        <v>7.43</v>
      </c>
      <c r="AE618" s="173">
        <f t="shared" si="799"/>
        <v>7.42</v>
      </c>
      <c r="AF618" s="173">
        <f t="shared" si="799"/>
        <v>7.4</v>
      </c>
      <c r="AG618" s="173">
        <f t="shared" si="799"/>
        <v>7.39</v>
      </c>
      <c r="AH618" s="173">
        <f t="shared" si="799"/>
        <v>7.37</v>
      </c>
      <c r="AI618" s="173">
        <f t="shared" si="799"/>
        <v>7.35</v>
      </c>
      <c r="AJ618" s="173">
        <f t="shared" si="799"/>
        <v>7.34</v>
      </c>
      <c r="AK618" s="173">
        <f t="shared" si="799"/>
        <v>7.51</v>
      </c>
      <c r="AL618" s="173" t="str">
        <f t="shared" si="799"/>
        <v/>
      </c>
      <c r="AM618" s="173" t="str">
        <f t="shared" si="799"/>
        <v/>
      </c>
      <c r="AN618" s="173" t="str">
        <f t="shared" si="799"/>
        <v/>
      </c>
      <c r="AO618" s="173" t="str">
        <f t="shared" si="799"/>
        <v/>
      </c>
      <c r="AP618" s="173" t="str">
        <f t="shared" si="799"/>
        <v/>
      </c>
      <c r="AQ618" s="170"/>
      <c r="AR618" s="170"/>
    </row>
    <row r="619" ht="12.75" customHeight="1">
      <c r="A619" s="170"/>
      <c r="B619" s="170"/>
      <c r="C619" s="140"/>
      <c r="D619" s="139">
        <v>38.0</v>
      </c>
      <c r="E619" s="177">
        <f t="shared" ref="E619:AP619" si="800">IFERROR(INDEX(E$196:E$385,MATCH($D619,E$389:E$578,0)),"")</f>
        <v>7.45</v>
      </c>
      <c r="F619" s="173">
        <f t="shared" si="800"/>
        <v>7.49</v>
      </c>
      <c r="G619" s="173">
        <f t="shared" si="800"/>
        <v>7.47</v>
      </c>
      <c r="H619" s="173">
        <f t="shared" si="800"/>
        <v>7.37</v>
      </c>
      <c r="I619" s="173">
        <f t="shared" si="800"/>
        <v>7.43</v>
      </c>
      <c r="J619" s="173">
        <f t="shared" si="800"/>
        <v>7.41</v>
      </c>
      <c r="K619" s="173">
        <f t="shared" si="800"/>
        <v>7.44</v>
      </c>
      <c r="L619" s="173">
        <f t="shared" si="800"/>
        <v>7.45</v>
      </c>
      <c r="M619" s="173">
        <f t="shared" si="800"/>
        <v>7.64</v>
      </c>
      <c r="N619" s="173">
        <f t="shared" si="800"/>
        <v>7.59</v>
      </c>
      <c r="O619" s="173">
        <f t="shared" si="800"/>
        <v>7.5</v>
      </c>
      <c r="P619" s="173">
        <f t="shared" si="800"/>
        <v>7.39</v>
      </c>
      <c r="Q619" s="173">
        <f t="shared" si="800"/>
        <v>7.32</v>
      </c>
      <c r="R619" s="173">
        <f t="shared" si="800"/>
        <v>7.33</v>
      </c>
      <c r="S619" s="173">
        <f t="shared" si="800"/>
        <v>7.43</v>
      </c>
      <c r="T619" s="173">
        <f t="shared" si="800"/>
        <v>7.35</v>
      </c>
      <c r="U619" s="173">
        <f t="shared" si="800"/>
        <v>7.38</v>
      </c>
      <c r="V619" s="173">
        <f t="shared" si="800"/>
        <v>7.39</v>
      </c>
      <c r="W619" s="173">
        <f t="shared" si="800"/>
        <v>7.39</v>
      </c>
      <c r="X619" s="173">
        <f t="shared" si="800"/>
        <v>7.35</v>
      </c>
      <c r="Y619" s="173">
        <f t="shared" si="800"/>
        <v>7.5</v>
      </c>
      <c r="Z619" s="173">
        <f t="shared" si="800"/>
        <v>7.43</v>
      </c>
      <c r="AA619" s="173">
        <f t="shared" si="800"/>
        <v>7.48</v>
      </c>
      <c r="AB619" s="173">
        <f t="shared" si="800"/>
        <v>7.38</v>
      </c>
      <c r="AC619" s="173">
        <f t="shared" si="800"/>
        <v>7.47</v>
      </c>
      <c r="AD619" s="173">
        <f t="shared" si="800"/>
        <v>7.43</v>
      </c>
      <c r="AE619" s="173">
        <f t="shared" si="800"/>
        <v>7.41</v>
      </c>
      <c r="AF619" s="173">
        <f t="shared" si="800"/>
        <v>7.39</v>
      </c>
      <c r="AG619" s="173">
        <f t="shared" si="800"/>
        <v>7.39</v>
      </c>
      <c r="AH619" s="173">
        <f t="shared" si="800"/>
        <v>7.36</v>
      </c>
      <c r="AI619" s="173">
        <f t="shared" si="800"/>
        <v>7.35</v>
      </c>
      <c r="AJ619" s="173">
        <f t="shared" si="800"/>
        <v>7.31</v>
      </c>
      <c r="AK619" s="173">
        <f t="shared" si="800"/>
        <v>7.5</v>
      </c>
      <c r="AL619" s="173" t="str">
        <f t="shared" si="800"/>
        <v/>
      </c>
      <c r="AM619" s="173" t="str">
        <f t="shared" si="800"/>
        <v/>
      </c>
      <c r="AN619" s="173" t="str">
        <f t="shared" si="800"/>
        <v/>
      </c>
      <c r="AO619" s="173" t="str">
        <f t="shared" si="800"/>
        <v/>
      </c>
      <c r="AP619" s="173" t="str">
        <f t="shared" si="800"/>
        <v/>
      </c>
      <c r="AQ619" s="170"/>
      <c r="AR619" s="170"/>
    </row>
    <row r="620" ht="12.75" customHeight="1">
      <c r="A620" s="170"/>
      <c r="B620" s="170"/>
      <c r="C620" s="140"/>
      <c r="D620" s="139">
        <v>39.0</v>
      </c>
      <c r="E620" s="177">
        <f t="shared" ref="E620:AP620" si="801">IFERROR(INDEX(E$196:E$385,MATCH($D620,E$389:E$578,0)),"")</f>
        <v>7.43</v>
      </c>
      <c r="F620" s="173">
        <f t="shared" si="801"/>
        <v>7.47</v>
      </c>
      <c r="G620" s="173">
        <f t="shared" si="801"/>
        <v>7.47</v>
      </c>
      <c r="H620" s="173">
        <f t="shared" si="801"/>
        <v>7.37</v>
      </c>
      <c r="I620" s="173">
        <f t="shared" si="801"/>
        <v>7.43</v>
      </c>
      <c r="J620" s="173">
        <f t="shared" si="801"/>
        <v>7.39</v>
      </c>
      <c r="K620" s="173">
        <f t="shared" si="801"/>
        <v>7.43</v>
      </c>
      <c r="L620" s="173">
        <f t="shared" si="801"/>
        <v>7.45</v>
      </c>
      <c r="M620" s="173">
        <f t="shared" si="801"/>
        <v>7.6</v>
      </c>
      <c r="N620" s="173">
        <f t="shared" si="801"/>
        <v>7.56</v>
      </c>
      <c r="O620" s="173">
        <f t="shared" si="801"/>
        <v>7.49</v>
      </c>
      <c r="P620" s="173">
        <f t="shared" si="801"/>
        <v>7.39</v>
      </c>
      <c r="Q620" s="173">
        <f t="shared" si="801"/>
        <v>7.32</v>
      </c>
      <c r="R620" s="173">
        <f t="shared" si="801"/>
        <v>7.33</v>
      </c>
      <c r="S620" s="173">
        <f t="shared" si="801"/>
        <v>7.41</v>
      </c>
      <c r="T620" s="173">
        <f t="shared" si="801"/>
        <v>7.34</v>
      </c>
      <c r="U620" s="173">
        <f t="shared" si="801"/>
        <v>7.37</v>
      </c>
      <c r="V620" s="173">
        <f t="shared" si="801"/>
        <v>7.39</v>
      </c>
      <c r="W620" s="173">
        <f t="shared" si="801"/>
        <v>7.39</v>
      </c>
      <c r="X620" s="173">
        <f t="shared" si="801"/>
        <v>7.33</v>
      </c>
      <c r="Y620" s="173">
        <f t="shared" si="801"/>
        <v>7.49</v>
      </c>
      <c r="Z620" s="173">
        <f t="shared" si="801"/>
        <v>7.43</v>
      </c>
      <c r="AA620" s="173">
        <f t="shared" si="801"/>
        <v>7.47</v>
      </c>
      <c r="AB620" s="173">
        <f t="shared" si="801"/>
        <v>7.37</v>
      </c>
      <c r="AC620" s="173">
        <f t="shared" si="801"/>
        <v>7.47</v>
      </c>
      <c r="AD620" s="173">
        <f t="shared" si="801"/>
        <v>7.41</v>
      </c>
      <c r="AE620" s="173">
        <f t="shared" si="801"/>
        <v>7.41</v>
      </c>
      <c r="AF620" s="173">
        <f t="shared" si="801"/>
        <v>7.39</v>
      </c>
      <c r="AG620" s="173">
        <f t="shared" si="801"/>
        <v>7.39</v>
      </c>
      <c r="AH620" s="173">
        <f t="shared" si="801"/>
        <v>7.35</v>
      </c>
      <c r="AI620" s="173">
        <f t="shared" si="801"/>
        <v>7.34</v>
      </c>
      <c r="AJ620" s="173">
        <f t="shared" si="801"/>
        <v>7.31</v>
      </c>
      <c r="AK620" s="173">
        <f t="shared" si="801"/>
        <v>7.5</v>
      </c>
      <c r="AL620" s="173" t="str">
        <f t="shared" si="801"/>
        <v/>
      </c>
      <c r="AM620" s="173" t="str">
        <f t="shared" si="801"/>
        <v/>
      </c>
      <c r="AN620" s="173" t="str">
        <f t="shared" si="801"/>
        <v/>
      </c>
      <c r="AO620" s="173" t="str">
        <f t="shared" si="801"/>
        <v/>
      </c>
      <c r="AP620" s="173" t="str">
        <f t="shared" si="801"/>
        <v/>
      </c>
      <c r="AQ620" s="170"/>
      <c r="AR620" s="170"/>
    </row>
    <row r="621" ht="12.75" customHeight="1">
      <c r="A621" s="170"/>
      <c r="B621" s="170"/>
      <c r="C621" s="140"/>
      <c r="D621" s="139">
        <v>40.0</v>
      </c>
      <c r="E621" s="177">
        <f t="shared" ref="E621:AP621" si="802">IFERROR(INDEX(E$196:E$385,MATCH($D621,E$389:E$578,0)),"")</f>
        <v>7.42</v>
      </c>
      <c r="F621" s="173">
        <f t="shared" si="802"/>
        <v>7.47</v>
      </c>
      <c r="G621" s="173">
        <f t="shared" si="802"/>
        <v>7.46</v>
      </c>
      <c r="H621" s="173">
        <f t="shared" si="802"/>
        <v>7.35</v>
      </c>
      <c r="I621" s="173">
        <f t="shared" si="802"/>
        <v>7.43</v>
      </c>
      <c r="J621" s="173">
        <f t="shared" si="802"/>
        <v>7.39</v>
      </c>
      <c r="K621" s="173">
        <f t="shared" si="802"/>
        <v>7.41</v>
      </c>
      <c r="L621" s="173">
        <f t="shared" si="802"/>
        <v>7.43</v>
      </c>
      <c r="M621" s="173">
        <f t="shared" si="802"/>
        <v>7.57</v>
      </c>
      <c r="N621" s="173">
        <f t="shared" si="802"/>
        <v>7.55</v>
      </c>
      <c r="O621" s="173">
        <f t="shared" si="802"/>
        <v>7.47</v>
      </c>
      <c r="P621" s="173">
        <f t="shared" si="802"/>
        <v>7.37</v>
      </c>
      <c r="Q621" s="173">
        <f t="shared" si="802"/>
        <v>7.31</v>
      </c>
      <c r="R621" s="173">
        <f t="shared" si="802"/>
        <v>7.33</v>
      </c>
      <c r="S621" s="173">
        <f t="shared" si="802"/>
        <v>7.4</v>
      </c>
      <c r="T621" s="173">
        <f t="shared" si="802"/>
        <v>7.31</v>
      </c>
      <c r="U621" s="173">
        <f t="shared" si="802"/>
        <v>7.37</v>
      </c>
      <c r="V621" s="173">
        <f t="shared" si="802"/>
        <v>7.37</v>
      </c>
      <c r="W621" s="173">
        <f t="shared" si="802"/>
        <v>7.39</v>
      </c>
      <c r="X621" s="173">
        <f t="shared" si="802"/>
        <v>7.33</v>
      </c>
      <c r="Y621" s="173">
        <f t="shared" si="802"/>
        <v>7.49</v>
      </c>
      <c r="Z621" s="173">
        <f t="shared" si="802"/>
        <v>7.41</v>
      </c>
      <c r="AA621" s="173">
        <f t="shared" si="802"/>
        <v>7.47</v>
      </c>
      <c r="AB621" s="173">
        <f t="shared" si="802"/>
        <v>7.37</v>
      </c>
      <c r="AC621" s="173">
        <f t="shared" si="802"/>
        <v>7.43</v>
      </c>
      <c r="AD621" s="173">
        <f t="shared" si="802"/>
        <v>7.41</v>
      </c>
      <c r="AE621" s="173">
        <f t="shared" si="802"/>
        <v>7.41</v>
      </c>
      <c r="AF621" s="173">
        <f t="shared" si="802"/>
        <v>7.39</v>
      </c>
      <c r="AG621" s="173">
        <f t="shared" si="802"/>
        <v>7.39</v>
      </c>
      <c r="AH621" s="173">
        <f t="shared" si="802"/>
        <v>7.35</v>
      </c>
      <c r="AI621" s="173">
        <f t="shared" si="802"/>
        <v>7.34</v>
      </c>
      <c r="AJ621" s="173">
        <f t="shared" si="802"/>
        <v>7.31</v>
      </c>
      <c r="AK621" s="173">
        <f t="shared" si="802"/>
        <v>7.5</v>
      </c>
      <c r="AL621" s="173" t="str">
        <f t="shared" si="802"/>
        <v/>
      </c>
      <c r="AM621" s="173" t="str">
        <f t="shared" si="802"/>
        <v/>
      </c>
      <c r="AN621" s="173" t="str">
        <f t="shared" si="802"/>
        <v/>
      </c>
      <c r="AO621" s="173" t="str">
        <f t="shared" si="802"/>
        <v/>
      </c>
      <c r="AP621" s="173" t="str">
        <f t="shared" si="802"/>
        <v/>
      </c>
      <c r="AQ621" s="170"/>
      <c r="AR621" s="170"/>
    </row>
    <row r="622" ht="12.75" customHeight="1">
      <c r="A622" s="170"/>
      <c r="B622" s="170"/>
      <c r="C622" s="140"/>
      <c r="D622" s="139">
        <v>41.0</v>
      </c>
      <c r="E622" s="177">
        <f t="shared" ref="E622:AP622" si="803">IFERROR(INDEX(E$196:E$385,MATCH($D622,E$389:E$578,0)),"")</f>
        <v>7.41</v>
      </c>
      <c r="F622" s="173">
        <f t="shared" si="803"/>
        <v>7.47</v>
      </c>
      <c r="G622" s="173">
        <f t="shared" si="803"/>
        <v>7.45</v>
      </c>
      <c r="H622" s="173">
        <f t="shared" si="803"/>
        <v>7.33</v>
      </c>
      <c r="I622" s="173">
        <f t="shared" si="803"/>
        <v>7.43</v>
      </c>
      <c r="J622" s="173">
        <f t="shared" si="803"/>
        <v>7.38</v>
      </c>
      <c r="K622" s="173">
        <f t="shared" si="803"/>
        <v>7.41</v>
      </c>
      <c r="L622" s="173">
        <f t="shared" si="803"/>
        <v>7.43</v>
      </c>
      <c r="M622" s="173">
        <f t="shared" si="803"/>
        <v>7.57</v>
      </c>
      <c r="N622" s="173">
        <f t="shared" si="803"/>
        <v>7.55</v>
      </c>
      <c r="O622" s="173">
        <f t="shared" si="803"/>
        <v>7.47</v>
      </c>
      <c r="P622" s="173">
        <f t="shared" si="803"/>
        <v>7.37</v>
      </c>
      <c r="Q622" s="173">
        <f t="shared" si="803"/>
        <v>7.31</v>
      </c>
      <c r="R622" s="173">
        <f t="shared" si="803"/>
        <v>7.33</v>
      </c>
      <c r="S622" s="173">
        <f t="shared" si="803"/>
        <v>7.39</v>
      </c>
      <c r="T622" s="173">
        <f t="shared" si="803"/>
        <v>7.29</v>
      </c>
      <c r="U622" s="173">
        <f t="shared" si="803"/>
        <v>7.36</v>
      </c>
      <c r="V622" s="173">
        <f t="shared" si="803"/>
        <v>7.36</v>
      </c>
      <c r="W622" s="173">
        <f t="shared" si="803"/>
        <v>7.39</v>
      </c>
      <c r="X622" s="173">
        <f t="shared" si="803"/>
        <v>7.33</v>
      </c>
      <c r="Y622" s="173">
        <f t="shared" si="803"/>
        <v>7.48</v>
      </c>
      <c r="Z622" s="173">
        <f t="shared" si="803"/>
        <v>7.41</v>
      </c>
      <c r="AA622" s="173">
        <f t="shared" si="803"/>
        <v>7.47</v>
      </c>
      <c r="AB622" s="173">
        <f t="shared" si="803"/>
        <v>7.36</v>
      </c>
      <c r="AC622" s="173">
        <f t="shared" si="803"/>
        <v>7.43</v>
      </c>
      <c r="AD622" s="173">
        <f t="shared" si="803"/>
        <v>7.41</v>
      </c>
      <c r="AE622" s="173">
        <f t="shared" si="803"/>
        <v>7.41</v>
      </c>
      <c r="AF622" s="173">
        <f t="shared" si="803"/>
        <v>7.38</v>
      </c>
      <c r="AG622" s="173">
        <f t="shared" si="803"/>
        <v>7.39</v>
      </c>
      <c r="AH622" s="173">
        <f t="shared" si="803"/>
        <v>7.33</v>
      </c>
      <c r="AI622" s="173">
        <f t="shared" si="803"/>
        <v>7.33</v>
      </c>
      <c r="AJ622" s="173">
        <f t="shared" si="803"/>
        <v>7.31</v>
      </c>
      <c r="AK622" s="173">
        <f t="shared" si="803"/>
        <v>7.49</v>
      </c>
      <c r="AL622" s="173" t="str">
        <f t="shared" si="803"/>
        <v/>
      </c>
      <c r="AM622" s="173" t="str">
        <f t="shared" si="803"/>
        <v/>
      </c>
      <c r="AN622" s="173" t="str">
        <f t="shared" si="803"/>
        <v/>
      </c>
      <c r="AO622" s="173" t="str">
        <f t="shared" si="803"/>
        <v/>
      </c>
      <c r="AP622" s="173" t="str">
        <f t="shared" si="803"/>
        <v/>
      </c>
      <c r="AQ622" s="170"/>
      <c r="AR622" s="170"/>
    </row>
    <row r="623" ht="12.75" customHeight="1">
      <c r="A623" s="170"/>
      <c r="B623" s="170"/>
      <c r="C623" s="140"/>
      <c r="D623" s="139">
        <v>42.0</v>
      </c>
      <c r="E623" s="177">
        <f t="shared" ref="E623:AP623" si="804">IFERROR(INDEX(E$196:E$385,MATCH($D623,E$389:E$578,0)),"")</f>
        <v>7.39</v>
      </c>
      <c r="F623" s="173">
        <f t="shared" si="804"/>
        <v>7.43</v>
      </c>
      <c r="G623" s="173">
        <f t="shared" si="804"/>
        <v>7.45</v>
      </c>
      <c r="H623" s="173">
        <f t="shared" si="804"/>
        <v>7.32</v>
      </c>
      <c r="I623" s="173">
        <f t="shared" si="804"/>
        <v>7.39</v>
      </c>
      <c r="J623" s="173">
        <f t="shared" si="804"/>
        <v>7.35</v>
      </c>
      <c r="K623" s="173">
        <f t="shared" si="804"/>
        <v>7.41</v>
      </c>
      <c r="L623" s="173">
        <f t="shared" si="804"/>
        <v>7.41</v>
      </c>
      <c r="M623" s="173">
        <f t="shared" si="804"/>
        <v>7.57</v>
      </c>
      <c r="N623" s="173">
        <f t="shared" si="804"/>
        <v>7.54</v>
      </c>
      <c r="O623" s="173">
        <f t="shared" si="804"/>
        <v>7.45</v>
      </c>
      <c r="P623" s="173">
        <f t="shared" si="804"/>
        <v>7.35</v>
      </c>
      <c r="Q623" s="173">
        <f t="shared" si="804"/>
        <v>7.29</v>
      </c>
      <c r="R623" s="173">
        <f t="shared" si="804"/>
        <v>7.32</v>
      </c>
      <c r="S623" s="173">
        <f t="shared" si="804"/>
        <v>7.39</v>
      </c>
      <c r="T623" s="173">
        <f t="shared" si="804"/>
        <v>7.29</v>
      </c>
      <c r="U623" s="173">
        <f t="shared" si="804"/>
        <v>7.35</v>
      </c>
      <c r="V623" s="173">
        <f t="shared" si="804"/>
        <v>7.35</v>
      </c>
      <c r="W623" s="173">
        <f t="shared" si="804"/>
        <v>7.39</v>
      </c>
      <c r="X623" s="173">
        <f t="shared" si="804"/>
        <v>7.33</v>
      </c>
      <c r="Y623" s="173">
        <f t="shared" si="804"/>
        <v>7.47</v>
      </c>
      <c r="Z623" s="173">
        <f t="shared" si="804"/>
        <v>7.39</v>
      </c>
      <c r="AA623" s="173">
        <f t="shared" si="804"/>
        <v>7.47</v>
      </c>
      <c r="AB623" s="173">
        <f t="shared" si="804"/>
        <v>7.36</v>
      </c>
      <c r="AC623" s="173">
        <f t="shared" si="804"/>
        <v>7.43</v>
      </c>
      <c r="AD623" s="173">
        <f t="shared" si="804"/>
        <v>7.39</v>
      </c>
      <c r="AE623" s="173">
        <f t="shared" si="804"/>
        <v>7.41</v>
      </c>
      <c r="AF623" s="173">
        <f t="shared" si="804"/>
        <v>7.37</v>
      </c>
      <c r="AG623" s="173">
        <f t="shared" si="804"/>
        <v>7.38</v>
      </c>
      <c r="AH623" s="173">
        <f t="shared" si="804"/>
        <v>7.33</v>
      </c>
      <c r="AI623" s="173">
        <f t="shared" si="804"/>
        <v>7.33</v>
      </c>
      <c r="AJ623" s="173">
        <f t="shared" si="804"/>
        <v>7.31</v>
      </c>
      <c r="AK623" s="173">
        <f t="shared" si="804"/>
        <v>7.47</v>
      </c>
      <c r="AL623" s="173" t="str">
        <f t="shared" si="804"/>
        <v/>
      </c>
      <c r="AM623" s="173" t="str">
        <f t="shared" si="804"/>
        <v/>
      </c>
      <c r="AN623" s="173" t="str">
        <f t="shared" si="804"/>
        <v/>
      </c>
      <c r="AO623" s="173" t="str">
        <f t="shared" si="804"/>
        <v/>
      </c>
      <c r="AP623" s="173" t="str">
        <f t="shared" si="804"/>
        <v/>
      </c>
      <c r="AQ623" s="170"/>
      <c r="AR623" s="170"/>
    </row>
    <row r="624" ht="12.75" customHeight="1">
      <c r="A624" s="170"/>
      <c r="B624" s="170"/>
      <c r="C624" s="140"/>
      <c r="D624" s="139">
        <v>43.0</v>
      </c>
      <c r="E624" s="177">
        <f t="shared" ref="E624:AP624" si="805">IFERROR(INDEX(E$196:E$385,MATCH($D624,E$389:E$578,0)),"")</f>
        <v>7.39</v>
      </c>
      <c r="F624" s="173">
        <f t="shared" si="805"/>
        <v>7.43</v>
      </c>
      <c r="G624" s="173">
        <f t="shared" si="805"/>
        <v>7.44</v>
      </c>
      <c r="H624" s="173">
        <f t="shared" si="805"/>
        <v>7.3</v>
      </c>
      <c r="I624" s="173">
        <f t="shared" si="805"/>
        <v>7.39</v>
      </c>
      <c r="J624" s="173">
        <f t="shared" si="805"/>
        <v>7.35</v>
      </c>
      <c r="K624" s="173">
        <f t="shared" si="805"/>
        <v>7.41</v>
      </c>
      <c r="L624" s="173">
        <f t="shared" si="805"/>
        <v>7.4</v>
      </c>
      <c r="M624" s="173">
        <f t="shared" si="805"/>
        <v>7.55</v>
      </c>
      <c r="N624" s="173">
        <f t="shared" si="805"/>
        <v>7.54</v>
      </c>
      <c r="O624" s="173">
        <f t="shared" si="805"/>
        <v>7.41</v>
      </c>
      <c r="P624" s="173">
        <f t="shared" si="805"/>
        <v>7.34</v>
      </c>
      <c r="Q624" s="173">
        <f t="shared" si="805"/>
        <v>7.29</v>
      </c>
      <c r="R624" s="173">
        <f t="shared" si="805"/>
        <v>7.32</v>
      </c>
      <c r="S624" s="173">
        <f t="shared" si="805"/>
        <v>7.39</v>
      </c>
      <c r="T624" s="173">
        <f t="shared" si="805"/>
        <v>7.29</v>
      </c>
      <c r="U624" s="173">
        <f t="shared" si="805"/>
        <v>7.35</v>
      </c>
      <c r="V624" s="173">
        <f t="shared" si="805"/>
        <v>7.35</v>
      </c>
      <c r="W624" s="173">
        <f t="shared" si="805"/>
        <v>7.39</v>
      </c>
      <c r="X624" s="173">
        <f t="shared" si="805"/>
        <v>7.32</v>
      </c>
      <c r="Y624" s="173">
        <f t="shared" si="805"/>
        <v>7.47</v>
      </c>
      <c r="Z624" s="173">
        <f t="shared" si="805"/>
        <v>7.38</v>
      </c>
      <c r="AA624" s="173">
        <f t="shared" si="805"/>
        <v>7.46</v>
      </c>
      <c r="AB624" s="173">
        <f t="shared" si="805"/>
        <v>7.35</v>
      </c>
      <c r="AC624" s="173">
        <f t="shared" si="805"/>
        <v>7.43</v>
      </c>
      <c r="AD624" s="173">
        <f t="shared" si="805"/>
        <v>7.38</v>
      </c>
      <c r="AE624" s="173">
        <f t="shared" si="805"/>
        <v>7.4</v>
      </c>
      <c r="AF624" s="173">
        <f t="shared" si="805"/>
        <v>7.35</v>
      </c>
      <c r="AG624" s="173">
        <f t="shared" si="805"/>
        <v>7.37</v>
      </c>
      <c r="AH624" s="173">
        <f t="shared" si="805"/>
        <v>7.32</v>
      </c>
      <c r="AI624" s="173">
        <f t="shared" si="805"/>
        <v>7.32</v>
      </c>
      <c r="AJ624" s="173">
        <f t="shared" si="805"/>
        <v>7.3</v>
      </c>
      <c r="AK624" s="173">
        <f t="shared" si="805"/>
        <v>7.47</v>
      </c>
      <c r="AL624" s="173" t="str">
        <f t="shared" si="805"/>
        <v/>
      </c>
      <c r="AM624" s="173" t="str">
        <f t="shared" si="805"/>
        <v/>
      </c>
      <c r="AN624" s="173" t="str">
        <f t="shared" si="805"/>
        <v/>
      </c>
      <c r="AO624" s="173" t="str">
        <f t="shared" si="805"/>
        <v/>
      </c>
      <c r="AP624" s="173" t="str">
        <f t="shared" si="805"/>
        <v/>
      </c>
      <c r="AQ624" s="170"/>
      <c r="AR624" s="170"/>
    </row>
    <row r="625" ht="12.75" customHeight="1">
      <c r="A625" s="170"/>
      <c r="B625" s="170"/>
      <c r="C625" s="140"/>
      <c r="D625" s="139">
        <v>44.0</v>
      </c>
      <c r="E625" s="177">
        <f t="shared" ref="E625:AP625" si="806">IFERROR(INDEX(E$196:E$385,MATCH($D625,E$389:E$578,0)),"")</f>
        <v>7.38</v>
      </c>
      <c r="F625" s="173">
        <f t="shared" si="806"/>
        <v>7.41</v>
      </c>
      <c r="G625" s="173">
        <f t="shared" si="806"/>
        <v>7.43</v>
      </c>
      <c r="H625" s="173">
        <f t="shared" si="806"/>
        <v>7.29</v>
      </c>
      <c r="I625" s="173">
        <f t="shared" si="806"/>
        <v>7.38</v>
      </c>
      <c r="J625" s="173">
        <f t="shared" si="806"/>
        <v>7.34</v>
      </c>
      <c r="K625" s="173">
        <f t="shared" si="806"/>
        <v>7.41</v>
      </c>
      <c r="L625" s="173">
        <f t="shared" si="806"/>
        <v>7.38</v>
      </c>
      <c r="M625" s="173">
        <f t="shared" si="806"/>
        <v>7.52</v>
      </c>
      <c r="N625" s="173">
        <f t="shared" si="806"/>
        <v>7.53</v>
      </c>
      <c r="O625" s="173">
        <f t="shared" si="806"/>
        <v>7.41</v>
      </c>
      <c r="P625" s="173">
        <f t="shared" si="806"/>
        <v>7.33</v>
      </c>
      <c r="Q625" s="173">
        <f t="shared" si="806"/>
        <v>7.27</v>
      </c>
      <c r="R625" s="173">
        <f t="shared" si="806"/>
        <v>7.32</v>
      </c>
      <c r="S625" s="173">
        <f t="shared" si="806"/>
        <v>7.38</v>
      </c>
      <c r="T625" s="173">
        <f t="shared" si="806"/>
        <v>7.27</v>
      </c>
      <c r="U625" s="173">
        <f t="shared" si="806"/>
        <v>7.35</v>
      </c>
      <c r="V625" s="173">
        <f t="shared" si="806"/>
        <v>7.34</v>
      </c>
      <c r="W625" s="173">
        <f t="shared" si="806"/>
        <v>7.38</v>
      </c>
      <c r="X625" s="173">
        <f t="shared" si="806"/>
        <v>7.31</v>
      </c>
      <c r="Y625" s="173">
        <f t="shared" si="806"/>
        <v>7.47</v>
      </c>
      <c r="Z625" s="173">
        <f t="shared" si="806"/>
        <v>7.38</v>
      </c>
      <c r="AA625" s="173">
        <f t="shared" si="806"/>
        <v>7.45</v>
      </c>
      <c r="AB625" s="173">
        <f t="shared" si="806"/>
        <v>7.35</v>
      </c>
      <c r="AC625" s="173">
        <f t="shared" si="806"/>
        <v>7.38</v>
      </c>
      <c r="AD625" s="173">
        <f t="shared" si="806"/>
        <v>7.37</v>
      </c>
      <c r="AE625" s="173">
        <f t="shared" si="806"/>
        <v>7.37</v>
      </c>
      <c r="AF625" s="173">
        <f t="shared" si="806"/>
        <v>7.34</v>
      </c>
      <c r="AG625" s="173">
        <f t="shared" si="806"/>
        <v>7.36</v>
      </c>
      <c r="AH625" s="173">
        <f t="shared" si="806"/>
        <v>7.32</v>
      </c>
      <c r="AI625" s="173">
        <f t="shared" si="806"/>
        <v>7.32</v>
      </c>
      <c r="AJ625" s="173">
        <f t="shared" si="806"/>
        <v>7.3</v>
      </c>
      <c r="AK625" s="173">
        <f t="shared" si="806"/>
        <v>7.46</v>
      </c>
      <c r="AL625" s="173" t="str">
        <f t="shared" si="806"/>
        <v/>
      </c>
      <c r="AM625" s="173" t="str">
        <f t="shared" si="806"/>
        <v/>
      </c>
      <c r="AN625" s="173" t="str">
        <f t="shared" si="806"/>
        <v/>
      </c>
      <c r="AO625" s="173" t="str">
        <f t="shared" si="806"/>
        <v/>
      </c>
      <c r="AP625" s="173" t="str">
        <f t="shared" si="806"/>
        <v/>
      </c>
      <c r="AQ625" s="170"/>
      <c r="AR625" s="170"/>
    </row>
    <row r="626" ht="12.75" customHeight="1">
      <c r="A626" s="170"/>
      <c r="B626" s="170"/>
      <c r="C626" s="140"/>
      <c r="D626" s="139">
        <v>45.0</v>
      </c>
      <c r="E626" s="177">
        <f t="shared" ref="E626:AP626" si="807">IFERROR(INDEX(E$196:E$385,MATCH($D626,E$389:E$578,0)),"")</f>
        <v>7.37</v>
      </c>
      <c r="F626" s="173">
        <f t="shared" si="807"/>
        <v>7.41</v>
      </c>
      <c r="G626" s="173">
        <f t="shared" si="807"/>
        <v>7.42</v>
      </c>
      <c r="H626" s="173">
        <f t="shared" si="807"/>
        <v>7.29</v>
      </c>
      <c r="I626" s="173">
        <f t="shared" si="807"/>
        <v>7.38</v>
      </c>
      <c r="J626" s="173">
        <f t="shared" si="807"/>
        <v>7.33</v>
      </c>
      <c r="K626" s="173">
        <f t="shared" si="807"/>
        <v>7.39</v>
      </c>
      <c r="L626" s="173">
        <f t="shared" si="807"/>
        <v>7.36</v>
      </c>
      <c r="M626" s="173">
        <f t="shared" si="807"/>
        <v>7.5</v>
      </c>
      <c r="N626" s="173">
        <f t="shared" si="807"/>
        <v>7.52</v>
      </c>
      <c r="O626" s="173">
        <f t="shared" si="807"/>
        <v>7.41</v>
      </c>
      <c r="P626" s="173">
        <f t="shared" si="807"/>
        <v>7.33</v>
      </c>
      <c r="Q626" s="173">
        <f t="shared" si="807"/>
        <v>7.27</v>
      </c>
      <c r="R626" s="173">
        <f t="shared" si="807"/>
        <v>7.31</v>
      </c>
      <c r="S626" s="173">
        <f t="shared" si="807"/>
        <v>7.37</v>
      </c>
      <c r="T626" s="173">
        <f t="shared" si="807"/>
        <v>7.27</v>
      </c>
      <c r="U626" s="173">
        <f t="shared" si="807"/>
        <v>7.35</v>
      </c>
      <c r="V626" s="173">
        <f t="shared" si="807"/>
        <v>7.34</v>
      </c>
      <c r="W626" s="173">
        <f t="shared" si="807"/>
        <v>7.37</v>
      </c>
      <c r="X626" s="173">
        <f t="shared" si="807"/>
        <v>7.31</v>
      </c>
      <c r="Y626" s="173">
        <f t="shared" si="807"/>
        <v>7.45</v>
      </c>
      <c r="Z626" s="173">
        <f t="shared" si="807"/>
        <v>7.37</v>
      </c>
      <c r="AA626" s="173">
        <f t="shared" si="807"/>
        <v>7.45</v>
      </c>
      <c r="AB626" s="173">
        <f t="shared" si="807"/>
        <v>7.35</v>
      </c>
      <c r="AC626" s="173">
        <f t="shared" si="807"/>
        <v>7.38</v>
      </c>
      <c r="AD626" s="173">
        <f t="shared" si="807"/>
        <v>7.35</v>
      </c>
      <c r="AE626" s="173">
        <f t="shared" si="807"/>
        <v>7.37</v>
      </c>
      <c r="AF626" s="173">
        <f t="shared" si="807"/>
        <v>7.33</v>
      </c>
      <c r="AG626" s="173">
        <f t="shared" si="807"/>
        <v>7.35</v>
      </c>
      <c r="AH626" s="173">
        <f t="shared" si="807"/>
        <v>7.32</v>
      </c>
      <c r="AI626" s="173">
        <f t="shared" si="807"/>
        <v>7.32</v>
      </c>
      <c r="AJ626" s="173">
        <f t="shared" si="807"/>
        <v>7.3</v>
      </c>
      <c r="AK626" s="173">
        <f t="shared" si="807"/>
        <v>7.43</v>
      </c>
      <c r="AL626" s="173" t="str">
        <f t="shared" si="807"/>
        <v/>
      </c>
      <c r="AM626" s="173" t="str">
        <f t="shared" si="807"/>
        <v/>
      </c>
      <c r="AN626" s="173" t="str">
        <f t="shared" si="807"/>
        <v/>
      </c>
      <c r="AO626" s="173" t="str">
        <f t="shared" si="807"/>
        <v/>
      </c>
      <c r="AP626" s="173" t="str">
        <f t="shared" si="807"/>
        <v/>
      </c>
      <c r="AQ626" s="170"/>
      <c r="AR626" s="170"/>
    </row>
    <row r="627" ht="12.75" customHeight="1">
      <c r="A627" s="170"/>
      <c r="B627" s="170"/>
      <c r="C627" s="140"/>
      <c r="D627" s="139">
        <v>46.0</v>
      </c>
      <c r="E627" s="177">
        <f t="shared" ref="E627:AP627" si="808">IFERROR(INDEX(E$196:E$385,MATCH($D627,E$389:E$578,0)),"")</f>
        <v>7.35</v>
      </c>
      <c r="F627" s="173">
        <f t="shared" si="808"/>
        <v>7.41</v>
      </c>
      <c r="G627" s="173">
        <f t="shared" si="808"/>
        <v>7.41</v>
      </c>
      <c r="H627" s="173">
        <f t="shared" si="808"/>
        <v>7.29</v>
      </c>
      <c r="I627" s="173">
        <f t="shared" si="808"/>
        <v>7.36</v>
      </c>
      <c r="J627" s="173">
        <f t="shared" si="808"/>
        <v>7.32</v>
      </c>
      <c r="K627" s="173">
        <f t="shared" si="808"/>
        <v>7.39</v>
      </c>
      <c r="L627" s="173">
        <f t="shared" si="808"/>
        <v>7.35</v>
      </c>
      <c r="M627" s="173">
        <f t="shared" si="808"/>
        <v>7.5</v>
      </c>
      <c r="N627" s="173">
        <f t="shared" si="808"/>
        <v>7.5</v>
      </c>
      <c r="O627" s="173">
        <f t="shared" si="808"/>
        <v>7.41</v>
      </c>
      <c r="P627" s="173">
        <f t="shared" si="808"/>
        <v>7.33</v>
      </c>
      <c r="Q627" s="173">
        <f t="shared" si="808"/>
        <v>7.27</v>
      </c>
      <c r="R627" s="173">
        <f t="shared" si="808"/>
        <v>7.31</v>
      </c>
      <c r="S627" s="173">
        <f t="shared" si="808"/>
        <v>7.35</v>
      </c>
      <c r="T627" s="173">
        <f t="shared" si="808"/>
        <v>7.27</v>
      </c>
      <c r="U627" s="173">
        <f t="shared" si="808"/>
        <v>7.34</v>
      </c>
      <c r="V627" s="173">
        <f t="shared" si="808"/>
        <v>7.34</v>
      </c>
      <c r="W627" s="173">
        <f t="shared" si="808"/>
        <v>7.36</v>
      </c>
      <c r="X627" s="173">
        <f t="shared" si="808"/>
        <v>7.3</v>
      </c>
      <c r="Y627" s="173">
        <f t="shared" si="808"/>
        <v>7.45</v>
      </c>
      <c r="Z627" s="173">
        <f t="shared" si="808"/>
        <v>7.37</v>
      </c>
      <c r="AA627" s="173">
        <f t="shared" si="808"/>
        <v>7.44</v>
      </c>
      <c r="AB627" s="173">
        <f t="shared" si="808"/>
        <v>7.35</v>
      </c>
      <c r="AC627" s="173">
        <f t="shared" si="808"/>
        <v>7.33</v>
      </c>
      <c r="AD627" s="173">
        <f t="shared" si="808"/>
        <v>7.35</v>
      </c>
      <c r="AE627" s="173">
        <f t="shared" si="808"/>
        <v>7.35</v>
      </c>
      <c r="AF627" s="173">
        <f t="shared" si="808"/>
        <v>7.33</v>
      </c>
      <c r="AG627" s="173">
        <f t="shared" si="808"/>
        <v>7.34</v>
      </c>
      <c r="AH627" s="173">
        <f t="shared" si="808"/>
        <v>7.31</v>
      </c>
      <c r="AI627" s="173">
        <f t="shared" si="808"/>
        <v>7.31</v>
      </c>
      <c r="AJ627" s="173">
        <f t="shared" si="808"/>
        <v>7.29</v>
      </c>
      <c r="AK627" s="173">
        <f t="shared" si="808"/>
        <v>7.41</v>
      </c>
      <c r="AL627" s="173" t="str">
        <f t="shared" si="808"/>
        <v/>
      </c>
      <c r="AM627" s="173" t="str">
        <f t="shared" si="808"/>
        <v/>
      </c>
      <c r="AN627" s="173" t="str">
        <f t="shared" si="808"/>
        <v/>
      </c>
      <c r="AO627" s="173" t="str">
        <f t="shared" si="808"/>
        <v/>
      </c>
      <c r="AP627" s="173" t="str">
        <f t="shared" si="808"/>
        <v/>
      </c>
      <c r="AQ627" s="170"/>
      <c r="AR627" s="170"/>
    </row>
    <row r="628" ht="12.75" customHeight="1">
      <c r="A628" s="170"/>
      <c r="B628" s="170"/>
      <c r="C628" s="140"/>
      <c r="D628" s="139">
        <v>47.0</v>
      </c>
      <c r="E628" s="177">
        <f t="shared" ref="E628:AP628" si="809">IFERROR(INDEX(E$196:E$385,MATCH($D628,E$389:E$578,0)),"")</f>
        <v>7.34</v>
      </c>
      <c r="F628" s="173">
        <f t="shared" si="809"/>
        <v>7.39</v>
      </c>
      <c r="G628" s="173">
        <f t="shared" si="809"/>
        <v>7.41</v>
      </c>
      <c r="H628" s="173">
        <f t="shared" si="809"/>
        <v>7.28</v>
      </c>
      <c r="I628" s="173">
        <f t="shared" si="809"/>
        <v>7.35</v>
      </c>
      <c r="J628" s="173">
        <f t="shared" si="809"/>
        <v>7.29</v>
      </c>
      <c r="K628" s="173">
        <f t="shared" si="809"/>
        <v>7.39</v>
      </c>
      <c r="L628" s="173">
        <f t="shared" si="809"/>
        <v>7.35</v>
      </c>
      <c r="M628" s="173">
        <f t="shared" si="809"/>
        <v>7.49</v>
      </c>
      <c r="N628" s="173">
        <f t="shared" si="809"/>
        <v>7.49</v>
      </c>
      <c r="O628" s="173">
        <f t="shared" si="809"/>
        <v>7.39</v>
      </c>
      <c r="P628" s="173">
        <f t="shared" si="809"/>
        <v>7.32</v>
      </c>
      <c r="Q628" s="173">
        <f t="shared" si="809"/>
        <v>7.27</v>
      </c>
      <c r="R628" s="173">
        <f t="shared" si="809"/>
        <v>7.31</v>
      </c>
      <c r="S628" s="173">
        <f t="shared" si="809"/>
        <v>7.35</v>
      </c>
      <c r="T628" s="173">
        <f t="shared" si="809"/>
        <v>7.27</v>
      </c>
      <c r="U628" s="173">
        <f t="shared" si="809"/>
        <v>7.33</v>
      </c>
      <c r="V628" s="173">
        <f t="shared" si="809"/>
        <v>7.33</v>
      </c>
      <c r="W628" s="173">
        <f t="shared" si="809"/>
        <v>7.36</v>
      </c>
      <c r="X628" s="173">
        <f t="shared" si="809"/>
        <v>7.29</v>
      </c>
      <c r="Y628" s="173">
        <f t="shared" si="809"/>
        <v>7.45</v>
      </c>
      <c r="Z628" s="173">
        <f t="shared" si="809"/>
        <v>7.35</v>
      </c>
      <c r="AA628" s="173">
        <f t="shared" si="809"/>
        <v>7.43</v>
      </c>
      <c r="AB628" s="173">
        <f t="shared" si="809"/>
        <v>7.35</v>
      </c>
      <c r="AC628" s="173">
        <f t="shared" si="809"/>
        <v>7.33</v>
      </c>
      <c r="AD628" s="173">
        <f t="shared" si="809"/>
        <v>7.34</v>
      </c>
      <c r="AE628" s="173">
        <f t="shared" si="809"/>
        <v>7.33</v>
      </c>
      <c r="AF628" s="173">
        <f t="shared" si="809"/>
        <v>7.33</v>
      </c>
      <c r="AG628" s="173">
        <f t="shared" si="809"/>
        <v>7.33</v>
      </c>
      <c r="AH628" s="173">
        <f t="shared" si="809"/>
        <v>7.31</v>
      </c>
      <c r="AI628" s="173">
        <f t="shared" si="809"/>
        <v>7.31</v>
      </c>
      <c r="AJ628" s="173">
        <f t="shared" si="809"/>
        <v>7.28</v>
      </c>
      <c r="AK628" s="173">
        <f t="shared" si="809"/>
        <v>7.4</v>
      </c>
      <c r="AL628" s="173" t="str">
        <f t="shared" si="809"/>
        <v/>
      </c>
      <c r="AM628" s="173" t="str">
        <f t="shared" si="809"/>
        <v/>
      </c>
      <c r="AN628" s="173" t="str">
        <f t="shared" si="809"/>
        <v/>
      </c>
      <c r="AO628" s="173" t="str">
        <f t="shared" si="809"/>
        <v/>
      </c>
      <c r="AP628" s="173" t="str">
        <f t="shared" si="809"/>
        <v/>
      </c>
      <c r="AQ628" s="170"/>
      <c r="AR628" s="170"/>
    </row>
    <row r="629" ht="12.75" customHeight="1">
      <c r="A629" s="170"/>
      <c r="B629" s="170"/>
      <c r="C629" s="140"/>
      <c r="D629" s="139">
        <v>48.0</v>
      </c>
      <c r="E629" s="177">
        <f t="shared" ref="E629:AP629" si="810">IFERROR(INDEX(E$196:E$385,MATCH($D629,E$389:E$578,0)),"")</f>
        <v>7.32</v>
      </c>
      <c r="F629" s="173">
        <f t="shared" si="810"/>
        <v>7.39</v>
      </c>
      <c r="G629" s="173">
        <f t="shared" si="810"/>
        <v>7.36</v>
      </c>
      <c r="H629" s="173">
        <f t="shared" si="810"/>
        <v>7.27</v>
      </c>
      <c r="I629" s="173">
        <f t="shared" si="810"/>
        <v>7.34</v>
      </c>
      <c r="J629" s="173">
        <f t="shared" si="810"/>
        <v>7.29</v>
      </c>
      <c r="K629" s="173">
        <f t="shared" si="810"/>
        <v>7.38</v>
      </c>
      <c r="L629" s="173">
        <f t="shared" si="810"/>
        <v>7.35</v>
      </c>
      <c r="M629" s="173">
        <f t="shared" si="810"/>
        <v>7.46</v>
      </c>
      <c r="N629" s="173">
        <f t="shared" si="810"/>
        <v>7.47</v>
      </c>
      <c r="O629" s="173">
        <f t="shared" si="810"/>
        <v>7.39</v>
      </c>
      <c r="P629" s="173">
        <f t="shared" si="810"/>
        <v>7.31</v>
      </c>
      <c r="Q629" s="173">
        <f t="shared" si="810"/>
        <v>7.27</v>
      </c>
      <c r="R629" s="173">
        <f t="shared" si="810"/>
        <v>7.29</v>
      </c>
      <c r="S629" s="173">
        <f t="shared" si="810"/>
        <v>7.35</v>
      </c>
      <c r="T629" s="173">
        <f t="shared" si="810"/>
        <v>7.27</v>
      </c>
      <c r="U629" s="173">
        <f t="shared" si="810"/>
        <v>7.32</v>
      </c>
      <c r="V629" s="173">
        <f t="shared" si="810"/>
        <v>7.32</v>
      </c>
      <c r="W629" s="173">
        <f t="shared" si="810"/>
        <v>7.35</v>
      </c>
      <c r="X629" s="173">
        <f t="shared" si="810"/>
        <v>7.28</v>
      </c>
      <c r="Y629" s="173">
        <f t="shared" si="810"/>
        <v>7.43</v>
      </c>
      <c r="Z629" s="173">
        <f t="shared" si="810"/>
        <v>7.35</v>
      </c>
      <c r="AA629" s="173">
        <f t="shared" si="810"/>
        <v>7.42</v>
      </c>
      <c r="AB629" s="173">
        <f t="shared" si="810"/>
        <v>7.35</v>
      </c>
      <c r="AC629" s="173">
        <f t="shared" si="810"/>
        <v>7.31</v>
      </c>
      <c r="AD629" s="173">
        <f t="shared" si="810"/>
        <v>7.33</v>
      </c>
      <c r="AE629" s="173">
        <f t="shared" si="810"/>
        <v>7.33</v>
      </c>
      <c r="AF629" s="173">
        <f t="shared" si="810"/>
        <v>7.31</v>
      </c>
      <c r="AG629" s="173">
        <f t="shared" si="810"/>
        <v>7.31</v>
      </c>
      <c r="AH629" s="173">
        <f t="shared" si="810"/>
        <v>7.31</v>
      </c>
      <c r="AI629" s="173">
        <f t="shared" si="810"/>
        <v>7.31</v>
      </c>
      <c r="AJ629" s="173">
        <f t="shared" si="810"/>
        <v>7.27</v>
      </c>
      <c r="AK629" s="173">
        <f t="shared" si="810"/>
        <v>7.4</v>
      </c>
      <c r="AL629" s="173" t="str">
        <f t="shared" si="810"/>
        <v/>
      </c>
      <c r="AM629" s="173" t="str">
        <f t="shared" si="810"/>
        <v/>
      </c>
      <c r="AN629" s="173" t="str">
        <f t="shared" si="810"/>
        <v/>
      </c>
      <c r="AO629" s="173" t="str">
        <f t="shared" si="810"/>
        <v/>
      </c>
      <c r="AP629" s="173" t="str">
        <f t="shared" si="810"/>
        <v/>
      </c>
      <c r="AQ629" s="170"/>
      <c r="AR629" s="170"/>
    </row>
    <row r="630" ht="12.75" customHeight="1">
      <c r="A630" s="170"/>
      <c r="B630" s="170"/>
      <c r="C630" s="140"/>
      <c r="D630" s="139">
        <v>49.0</v>
      </c>
      <c r="E630" s="177">
        <f t="shared" ref="E630:AP630" si="811">IFERROR(INDEX(E$196:E$385,MATCH($D630,E$389:E$578,0)),"")</f>
        <v>7.31</v>
      </c>
      <c r="F630" s="173">
        <f t="shared" si="811"/>
        <v>7.37</v>
      </c>
      <c r="G630" s="173">
        <f t="shared" si="811"/>
        <v>7.33</v>
      </c>
      <c r="H630" s="173">
        <f t="shared" si="811"/>
        <v>7.27</v>
      </c>
      <c r="I630" s="173">
        <f t="shared" si="811"/>
        <v>7.33</v>
      </c>
      <c r="J630" s="173">
        <f t="shared" si="811"/>
        <v>7.27</v>
      </c>
      <c r="K630" s="173">
        <f t="shared" si="811"/>
        <v>7.37</v>
      </c>
      <c r="L630" s="173">
        <f t="shared" si="811"/>
        <v>7.35</v>
      </c>
      <c r="M630" s="173">
        <f t="shared" si="811"/>
        <v>7.44</v>
      </c>
      <c r="N630" s="173">
        <f t="shared" si="811"/>
        <v>7.47</v>
      </c>
      <c r="O630" s="173">
        <f t="shared" si="811"/>
        <v>7.37</v>
      </c>
      <c r="P630" s="173">
        <f t="shared" si="811"/>
        <v>7.29</v>
      </c>
      <c r="Q630" s="173">
        <f t="shared" si="811"/>
        <v>7.25</v>
      </c>
      <c r="R630" s="173">
        <f t="shared" si="811"/>
        <v>7.28</v>
      </c>
      <c r="S630" s="173">
        <f t="shared" si="811"/>
        <v>7.31</v>
      </c>
      <c r="T630" s="173">
        <f t="shared" si="811"/>
        <v>7.27</v>
      </c>
      <c r="U630" s="173">
        <f t="shared" si="811"/>
        <v>7.31</v>
      </c>
      <c r="V630" s="173">
        <f t="shared" si="811"/>
        <v>7.31</v>
      </c>
      <c r="W630" s="173">
        <f t="shared" si="811"/>
        <v>7.35</v>
      </c>
      <c r="X630" s="173">
        <f t="shared" si="811"/>
        <v>7.28</v>
      </c>
      <c r="Y630" s="173">
        <f t="shared" si="811"/>
        <v>7.43</v>
      </c>
      <c r="Z630" s="173">
        <f t="shared" si="811"/>
        <v>7.33</v>
      </c>
      <c r="AA630" s="173">
        <f t="shared" si="811"/>
        <v>7.41</v>
      </c>
      <c r="AB630" s="173">
        <f t="shared" si="811"/>
        <v>7.34</v>
      </c>
      <c r="AC630" s="173">
        <f t="shared" si="811"/>
        <v>7.29</v>
      </c>
      <c r="AD630" s="173">
        <f t="shared" si="811"/>
        <v>7.27</v>
      </c>
      <c r="AE630" s="173">
        <f t="shared" si="811"/>
        <v>7.33</v>
      </c>
      <c r="AF630" s="173">
        <f t="shared" si="811"/>
        <v>7.31</v>
      </c>
      <c r="AG630" s="173">
        <f t="shared" si="811"/>
        <v>7.31</v>
      </c>
      <c r="AH630" s="173">
        <f t="shared" si="811"/>
        <v>7.29</v>
      </c>
      <c r="AI630" s="173">
        <f t="shared" si="811"/>
        <v>7.29</v>
      </c>
      <c r="AJ630" s="173">
        <f t="shared" si="811"/>
        <v>7.27</v>
      </c>
      <c r="AK630" s="173">
        <f t="shared" si="811"/>
        <v>7.39</v>
      </c>
      <c r="AL630" s="173" t="str">
        <f t="shared" si="811"/>
        <v/>
      </c>
      <c r="AM630" s="173" t="str">
        <f t="shared" si="811"/>
        <v/>
      </c>
      <c r="AN630" s="173" t="str">
        <f t="shared" si="811"/>
        <v/>
      </c>
      <c r="AO630" s="173" t="str">
        <f t="shared" si="811"/>
        <v/>
      </c>
      <c r="AP630" s="173" t="str">
        <f t="shared" si="811"/>
        <v/>
      </c>
      <c r="AQ630" s="170"/>
      <c r="AR630" s="170"/>
    </row>
    <row r="631" ht="12.75" customHeight="1">
      <c r="A631" s="170"/>
      <c r="B631" s="170"/>
      <c r="C631" s="140"/>
      <c r="D631" s="139">
        <v>50.0</v>
      </c>
      <c r="E631" s="177">
        <f t="shared" ref="E631:AP631" si="812">IFERROR(INDEX(E$196:E$385,MATCH($D631,E$389:E$578,0)),"")</f>
        <v>7.31</v>
      </c>
      <c r="F631" s="173">
        <f t="shared" si="812"/>
        <v>7.33</v>
      </c>
      <c r="G631" s="173">
        <f t="shared" si="812"/>
        <v>7.33</v>
      </c>
      <c r="H631" s="173">
        <f t="shared" si="812"/>
        <v>7.27</v>
      </c>
      <c r="I631" s="173">
        <f t="shared" si="812"/>
        <v>7.33</v>
      </c>
      <c r="J631" s="173">
        <f t="shared" si="812"/>
        <v>7.26</v>
      </c>
      <c r="K631" s="173">
        <f t="shared" si="812"/>
        <v>7.35</v>
      </c>
      <c r="L631" s="173">
        <f t="shared" si="812"/>
        <v>7.35</v>
      </c>
      <c r="M631" s="173">
        <f t="shared" si="812"/>
        <v>7.44</v>
      </c>
      <c r="N631" s="173">
        <f t="shared" si="812"/>
        <v>7.47</v>
      </c>
      <c r="O631" s="173">
        <f t="shared" si="812"/>
        <v>7.37</v>
      </c>
      <c r="P631" s="173">
        <f t="shared" si="812"/>
        <v>7.27</v>
      </c>
      <c r="Q631" s="173">
        <f t="shared" si="812"/>
        <v>7.25</v>
      </c>
      <c r="R631" s="173">
        <f t="shared" si="812"/>
        <v>7.28</v>
      </c>
      <c r="S631" s="173">
        <f t="shared" si="812"/>
        <v>7.31</v>
      </c>
      <c r="T631" s="173">
        <f t="shared" si="812"/>
        <v>7.25</v>
      </c>
      <c r="U631" s="173">
        <f t="shared" si="812"/>
        <v>7.31</v>
      </c>
      <c r="V631" s="173">
        <f t="shared" si="812"/>
        <v>7.31</v>
      </c>
      <c r="W631" s="173">
        <f t="shared" si="812"/>
        <v>7.33</v>
      </c>
      <c r="X631" s="173">
        <f t="shared" si="812"/>
        <v>7.28</v>
      </c>
      <c r="Y631" s="173">
        <f t="shared" si="812"/>
        <v>7.43</v>
      </c>
      <c r="Z631" s="173">
        <f t="shared" si="812"/>
        <v>7.33</v>
      </c>
      <c r="AA631" s="173">
        <f t="shared" si="812"/>
        <v>7.41</v>
      </c>
      <c r="AB631" s="173">
        <f t="shared" si="812"/>
        <v>7.33</v>
      </c>
      <c r="AC631" s="173">
        <f t="shared" si="812"/>
        <v>7.29</v>
      </c>
      <c r="AD631" s="173">
        <f t="shared" si="812"/>
        <v>7.27</v>
      </c>
      <c r="AE631" s="173">
        <f t="shared" si="812"/>
        <v>7.32</v>
      </c>
      <c r="AF631" s="173">
        <f t="shared" si="812"/>
        <v>7.29</v>
      </c>
      <c r="AG631" s="173">
        <f t="shared" si="812"/>
        <v>7.3</v>
      </c>
      <c r="AH631" s="173">
        <f t="shared" si="812"/>
        <v>7.27</v>
      </c>
      <c r="AI631" s="173">
        <f t="shared" si="812"/>
        <v>7.28</v>
      </c>
      <c r="AJ631" s="173">
        <f t="shared" si="812"/>
        <v>7.27</v>
      </c>
      <c r="AK631" s="173">
        <f t="shared" si="812"/>
        <v>7.39</v>
      </c>
      <c r="AL631" s="173" t="str">
        <f t="shared" si="812"/>
        <v/>
      </c>
      <c r="AM631" s="173" t="str">
        <f t="shared" si="812"/>
        <v/>
      </c>
      <c r="AN631" s="173" t="str">
        <f t="shared" si="812"/>
        <v/>
      </c>
      <c r="AO631" s="173" t="str">
        <f t="shared" si="812"/>
        <v/>
      </c>
      <c r="AP631" s="173" t="str">
        <f t="shared" si="812"/>
        <v/>
      </c>
      <c r="AQ631" s="170"/>
      <c r="AR631" s="170"/>
    </row>
    <row r="632" ht="12.75" customHeight="1">
      <c r="A632" s="170"/>
      <c r="B632" s="170"/>
      <c r="C632" s="140"/>
      <c r="D632" s="139">
        <v>51.0</v>
      </c>
      <c r="E632" s="177">
        <f t="shared" ref="E632:AP632" si="813">IFERROR(INDEX(E$196:E$385,MATCH($D632,E$389:E$578,0)),"")</f>
        <v>7.31</v>
      </c>
      <c r="F632" s="173">
        <f t="shared" si="813"/>
        <v>7.31</v>
      </c>
      <c r="G632" s="173">
        <f t="shared" si="813"/>
        <v>7.31</v>
      </c>
      <c r="H632" s="173">
        <f t="shared" si="813"/>
        <v>7.25</v>
      </c>
      <c r="I632" s="173">
        <f t="shared" si="813"/>
        <v>7.33</v>
      </c>
      <c r="J632" s="173">
        <f t="shared" si="813"/>
        <v>7.23</v>
      </c>
      <c r="K632" s="173">
        <f t="shared" si="813"/>
        <v>7.34</v>
      </c>
      <c r="L632" s="173">
        <f t="shared" si="813"/>
        <v>7.34</v>
      </c>
      <c r="M632" s="173">
        <f t="shared" si="813"/>
        <v>7.44</v>
      </c>
      <c r="N632" s="173">
        <f t="shared" si="813"/>
        <v>7.43</v>
      </c>
      <c r="O632" s="173">
        <f t="shared" si="813"/>
        <v>7.35</v>
      </c>
      <c r="P632" s="173">
        <f t="shared" si="813"/>
        <v>7.27</v>
      </c>
      <c r="Q632" s="173">
        <f t="shared" si="813"/>
        <v>7.25</v>
      </c>
      <c r="R632" s="173">
        <f t="shared" si="813"/>
        <v>7.27</v>
      </c>
      <c r="S632" s="173">
        <f t="shared" si="813"/>
        <v>7.31</v>
      </c>
      <c r="T632" s="173">
        <f t="shared" si="813"/>
        <v>7.23</v>
      </c>
      <c r="U632" s="173">
        <f t="shared" si="813"/>
        <v>7.31</v>
      </c>
      <c r="V632" s="173">
        <f t="shared" si="813"/>
        <v>7.31</v>
      </c>
      <c r="W632" s="173">
        <f t="shared" si="813"/>
        <v>7.32</v>
      </c>
      <c r="X632" s="173">
        <f t="shared" si="813"/>
        <v>7.27</v>
      </c>
      <c r="Y632" s="173">
        <f t="shared" si="813"/>
        <v>7.42</v>
      </c>
      <c r="Z632" s="173">
        <f t="shared" si="813"/>
        <v>7.33</v>
      </c>
      <c r="AA632" s="173">
        <f t="shared" si="813"/>
        <v>7.4</v>
      </c>
      <c r="AB632" s="173">
        <f t="shared" si="813"/>
        <v>7.31</v>
      </c>
      <c r="AC632" s="173">
        <f t="shared" si="813"/>
        <v>7.28</v>
      </c>
      <c r="AD632" s="173">
        <f t="shared" si="813"/>
        <v>7.26</v>
      </c>
      <c r="AE632" s="173">
        <f t="shared" si="813"/>
        <v>7.31</v>
      </c>
      <c r="AF632" s="173">
        <f t="shared" si="813"/>
        <v>7.29</v>
      </c>
      <c r="AG632" s="173">
        <f t="shared" si="813"/>
        <v>7.29</v>
      </c>
      <c r="AH632" s="173">
        <f t="shared" si="813"/>
        <v>7.27</v>
      </c>
      <c r="AI632" s="173">
        <f t="shared" si="813"/>
        <v>7.27</v>
      </c>
      <c r="AJ632" s="173">
        <f t="shared" si="813"/>
        <v>7.26</v>
      </c>
      <c r="AK632" s="173">
        <f t="shared" si="813"/>
        <v>7.39</v>
      </c>
      <c r="AL632" s="173" t="str">
        <f t="shared" si="813"/>
        <v/>
      </c>
      <c r="AM632" s="173" t="str">
        <f t="shared" si="813"/>
        <v/>
      </c>
      <c r="AN632" s="173" t="str">
        <f t="shared" si="813"/>
        <v/>
      </c>
      <c r="AO632" s="173" t="str">
        <f t="shared" si="813"/>
        <v/>
      </c>
      <c r="AP632" s="173" t="str">
        <f t="shared" si="813"/>
        <v/>
      </c>
      <c r="AQ632" s="170"/>
      <c r="AR632" s="170"/>
    </row>
    <row r="633" ht="12.75" customHeight="1">
      <c r="A633" s="170"/>
      <c r="B633" s="170"/>
      <c r="C633" s="140"/>
      <c r="D633" s="139">
        <v>52.0</v>
      </c>
      <c r="E633" s="177">
        <f t="shared" ref="E633:AP633" si="814">IFERROR(INDEX(E$196:E$385,MATCH($D633,E$389:E$578,0)),"")</f>
        <v>7.29</v>
      </c>
      <c r="F633" s="173">
        <f t="shared" si="814"/>
        <v>7.31</v>
      </c>
      <c r="G633" s="173">
        <f t="shared" si="814"/>
        <v>7.31</v>
      </c>
      <c r="H633" s="173">
        <f t="shared" si="814"/>
        <v>7.25</v>
      </c>
      <c r="I633" s="173">
        <f t="shared" si="814"/>
        <v>7.32</v>
      </c>
      <c r="J633" s="173">
        <f t="shared" si="814"/>
        <v>7.23</v>
      </c>
      <c r="K633" s="173">
        <f t="shared" si="814"/>
        <v>7.33</v>
      </c>
      <c r="L633" s="173">
        <f t="shared" si="814"/>
        <v>7.33</v>
      </c>
      <c r="M633" s="173">
        <f t="shared" si="814"/>
        <v>7.44</v>
      </c>
      <c r="N633" s="173">
        <f t="shared" si="814"/>
        <v>7.43</v>
      </c>
      <c r="O633" s="173">
        <f t="shared" si="814"/>
        <v>7.33</v>
      </c>
      <c r="P633" s="173">
        <f t="shared" si="814"/>
        <v>7.27</v>
      </c>
      <c r="Q633" s="173">
        <f t="shared" si="814"/>
        <v>7.25</v>
      </c>
      <c r="R633" s="173">
        <f t="shared" si="814"/>
        <v>7.26</v>
      </c>
      <c r="S633" s="173">
        <f t="shared" si="814"/>
        <v>7.31</v>
      </c>
      <c r="T633" s="173">
        <f t="shared" si="814"/>
        <v>7.23</v>
      </c>
      <c r="U633" s="173">
        <f t="shared" si="814"/>
        <v>7.3</v>
      </c>
      <c r="V633" s="173">
        <f t="shared" si="814"/>
        <v>7.29</v>
      </c>
      <c r="W633" s="173">
        <f t="shared" si="814"/>
        <v>7.32</v>
      </c>
      <c r="X633" s="173">
        <f t="shared" si="814"/>
        <v>7.27</v>
      </c>
      <c r="Y633" s="173">
        <f t="shared" si="814"/>
        <v>7.35</v>
      </c>
      <c r="Z633" s="173">
        <f t="shared" si="814"/>
        <v>7.31</v>
      </c>
      <c r="AA633" s="173">
        <f t="shared" si="814"/>
        <v>7.37</v>
      </c>
      <c r="AB633" s="173">
        <f t="shared" si="814"/>
        <v>7.31</v>
      </c>
      <c r="AC633" s="173">
        <f t="shared" si="814"/>
        <v>7.27</v>
      </c>
      <c r="AD633" s="173">
        <f t="shared" si="814"/>
        <v>7.25</v>
      </c>
      <c r="AE633" s="173">
        <f t="shared" si="814"/>
        <v>7.29</v>
      </c>
      <c r="AF633" s="173">
        <f t="shared" si="814"/>
        <v>7.29</v>
      </c>
      <c r="AG633" s="173">
        <f t="shared" si="814"/>
        <v>7.29</v>
      </c>
      <c r="AH633" s="173">
        <f t="shared" si="814"/>
        <v>7.27</v>
      </c>
      <c r="AI633" s="173">
        <f t="shared" si="814"/>
        <v>7.27</v>
      </c>
      <c r="AJ633" s="173">
        <f t="shared" si="814"/>
        <v>7.25</v>
      </c>
      <c r="AK633" s="173">
        <f t="shared" si="814"/>
        <v>7.37</v>
      </c>
      <c r="AL633" s="173" t="str">
        <f t="shared" si="814"/>
        <v/>
      </c>
      <c r="AM633" s="173" t="str">
        <f t="shared" si="814"/>
        <v/>
      </c>
      <c r="AN633" s="173" t="str">
        <f t="shared" si="814"/>
        <v/>
      </c>
      <c r="AO633" s="173" t="str">
        <f t="shared" si="814"/>
        <v/>
      </c>
      <c r="AP633" s="173" t="str">
        <f t="shared" si="814"/>
        <v/>
      </c>
      <c r="AQ633" s="170"/>
      <c r="AR633" s="170"/>
    </row>
    <row r="634" ht="12.75" customHeight="1">
      <c r="A634" s="170"/>
      <c r="B634" s="170"/>
      <c r="C634" s="140"/>
      <c r="D634" s="139">
        <v>53.0</v>
      </c>
      <c r="E634" s="177">
        <f t="shared" ref="E634:AP634" si="815">IFERROR(INDEX(E$196:E$385,MATCH($D634,E$389:E$578,0)),"")</f>
        <v>7.29</v>
      </c>
      <c r="F634" s="173">
        <f t="shared" si="815"/>
        <v>7.3</v>
      </c>
      <c r="G634" s="173">
        <f t="shared" si="815"/>
        <v>7.31</v>
      </c>
      <c r="H634" s="173">
        <f t="shared" si="815"/>
        <v>7.23</v>
      </c>
      <c r="I634" s="173">
        <f t="shared" si="815"/>
        <v>7.31</v>
      </c>
      <c r="J634" s="173">
        <f t="shared" si="815"/>
        <v>7.22</v>
      </c>
      <c r="K634" s="173">
        <f t="shared" si="815"/>
        <v>7.33</v>
      </c>
      <c r="L634" s="173">
        <f t="shared" si="815"/>
        <v>7.3</v>
      </c>
      <c r="M634" s="173">
        <f t="shared" si="815"/>
        <v>7.43</v>
      </c>
      <c r="N634" s="173">
        <f t="shared" si="815"/>
        <v>7.4</v>
      </c>
      <c r="O634" s="173">
        <f t="shared" si="815"/>
        <v>7.32</v>
      </c>
      <c r="P634" s="173">
        <f t="shared" si="815"/>
        <v>7.27</v>
      </c>
      <c r="Q634" s="173">
        <f t="shared" si="815"/>
        <v>7.24</v>
      </c>
      <c r="R634" s="173">
        <f t="shared" si="815"/>
        <v>7.25</v>
      </c>
      <c r="S634" s="173">
        <f t="shared" si="815"/>
        <v>7.3</v>
      </c>
      <c r="T634" s="173">
        <f t="shared" si="815"/>
        <v>7.23</v>
      </c>
      <c r="U634" s="173">
        <f t="shared" si="815"/>
        <v>7.28</v>
      </c>
      <c r="V634" s="173">
        <f t="shared" si="815"/>
        <v>7.27</v>
      </c>
      <c r="W634" s="173">
        <f t="shared" si="815"/>
        <v>7.31</v>
      </c>
      <c r="X634" s="173">
        <f t="shared" si="815"/>
        <v>7.27</v>
      </c>
      <c r="Y634" s="173">
        <f t="shared" si="815"/>
        <v>7.35</v>
      </c>
      <c r="Z634" s="173">
        <f t="shared" si="815"/>
        <v>7.29</v>
      </c>
      <c r="AA634" s="173">
        <f t="shared" si="815"/>
        <v>7.35</v>
      </c>
      <c r="AB634" s="173">
        <f t="shared" si="815"/>
        <v>7.31</v>
      </c>
      <c r="AC634" s="173">
        <f t="shared" si="815"/>
        <v>7.27</v>
      </c>
      <c r="AD634" s="173">
        <f t="shared" si="815"/>
        <v>7.25</v>
      </c>
      <c r="AE634" s="173">
        <f t="shared" si="815"/>
        <v>7.25</v>
      </c>
      <c r="AF634" s="173">
        <f t="shared" si="815"/>
        <v>7.28</v>
      </c>
      <c r="AG634" s="173">
        <f t="shared" si="815"/>
        <v>7.28</v>
      </c>
      <c r="AH634" s="173">
        <f t="shared" si="815"/>
        <v>7.27</v>
      </c>
      <c r="AI634" s="173">
        <f t="shared" si="815"/>
        <v>7.26</v>
      </c>
      <c r="AJ634" s="173">
        <f t="shared" si="815"/>
        <v>7.24</v>
      </c>
      <c r="AK634" s="173">
        <f t="shared" si="815"/>
        <v>7.36</v>
      </c>
      <c r="AL634" s="173" t="str">
        <f t="shared" si="815"/>
        <v/>
      </c>
      <c r="AM634" s="173" t="str">
        <f t="shared" si="815"/>
        <v/>
      </c>
      <c r="AN634" s="173" t="str">
        <f t="shared" si="815"/>
        <v/>
      </c>
      <c r="AO634" s="173" t="str">
        <f t="shared" si="815"/>
        <v/>
      </c>
      <c r="AP634" s="173" t="str">
        <f t="shared" si="815"/>
        <v/>
      </c>
      <c r="AQ634" s="170"/>
      <c r="AR634" s="170"/>
    </row>
    <row r="635" ht="12.75" customHeight="1">
      <c r="A635" s="170"/>
      <c r="B635" s="170"/>
      <c r="C635" s="140"/>
      <c r="D635" s="139">
        <v>54.0</v>
      </c>
      <c r="E635" s="177">
        <f t="shared" ref="E635:AP635" si="816">IFERROR(INDEX(E$196:E$385,MATCH($D635,E$389:E$578,0)),"")</f>
        <v>7.27</v>
      </c>
      <c r="F635" s="173">
        <f t="shared" si="816"/>
        <v>7.29</v>
      </c>
      <c r="G635" s="173">
        <f t="shared" si="816"/>
        <v>7.31</v>
      </c>
      <c r="H635" s="173">
        <f t="shared" si="816"/>
        <v>7.21</v>
      </c>
      <c r="I635" s="173">
        <f t="shared" si="816"/>
        <v>7.3</v>
      </c>
      <c r="J635" s="173">
        <f t="shared" si="816"/>
        <v>7.22</v>
      </c>
      <c r="K635" s="173">
        <f t="shared" si="816"/>
        <v>7.32</v>
      </c>
      <c r="L635" s="173">
        <f t="shared" si="816"/>
        <v>7.3</v>
      </c>
      <c r="M635" s="173">
        <f t="shared" si="816"/>
        <v>7.43</v>
      </c>
      <c r="N635" s="173">
        <f t="shared" si="816"/>
        <v>7.37</v>
      </c>
      <c r="O635" s="173">
        <f t="shared" si="816"/>
        <v>7.31</v>
      </c>
      <c r="P635" s="173">
        <f t="shared" si="816"/>
        <v>7.27</v>
      </c>
      <c r="Q635" s="173">
        <f t="shared" si="816"/>
        <v>7.23</v>
      </c>
      <c r="R635" s="173">
        <f t="shared" si="816"/>
        <v>7.25</v>
      </c>
      <c r="S635" s="173">
        <f t="shared" si="816"/>
        <v>7.28</v>
      </c>
      <c r="T635" s="173">
        <f t="shared" si="816"/>
        <v>7.22</v>
      </c>
      <c r="U635" s="173">
        <f t="shared" si="816"/>
        <v>7.28</v>
      </c>
      <c r="V635" s="173">
        <f t="shared" si="816"/>
        <v>7.26</v>
      </c>
      <c r="W635" s="173">
        <f t="shared" si="816"/>
        <v>7.3</v>
      </c>
      <c r="X635" s="173">
        <f t="shared" si="816"/>
        <v>7.26</v>
      </c>
      <c r="Y635" s="173">
        <f t="shared" si="816"/>
        <v>7.33</v>
      </c>
      <c r="Z635" s="173">
        <f t="shared" si="816"/>
        <v>7.29</v>
      </c>
      <c r="AA635" s="173">
        <f t="shared" si="816"/>
        <v>7.32</v>
      </c>
      <c r="AB635" s="173">
        <f t="shared" si="816"/>
        <v>7.31</v>
      </c>
      <c r="AC635" s="173">
        <f t="shared" si="816"/>
        <v>7.27</v>
      </c>
      <c r="AD635" s="173">
        <f t="shared" si="816"/>
        <v>7.24</v>
      </c>
      <c r="AE635" s="173">
        <f t="shared" si="816"/>
        <v>7.25</v>
      </c>
      <c r="AF635" s="173">
        <f t="shared" si="816"/>
        <v>7.28</v>
      </c>
      <c r="AG635" s="173">
        <f t="shared" si="816"/>
        <v>7.27</v>
      </c>
      <c r="AH635" s="173">
        <f t="shared" si="816"/>
        <v>7.27</v>
      </c>
      <c r="AI635" s="173">
        <f t="shared" si="816"/>
        <v>7.25</v>
      </c>
      <c r="AJ635" s="173">
        <f t="shared" si="816"/>
        <v>7.23</v>
      </c>
      <c r="AK635" s="173">
        <f t="shared" si="816"/>
        <v>7.35</v>
      </c>
      <c r="AL635" s="173" t="str">
        <f t="shared" si="816"/>
        <v/>
      </c>
      <c r="AM635" s="173" t="str">
        <f t="shared" si="816"/>
        <v/>
      </c>
      <c r="AN635" s="173" t="str">
        <f t="shared" si="816"/>
        <v/>
      </c>
      <c r="AO635" s="173" t="str">
        <f t="shared" si="816"/>
        <v/>
      </c>
      <c r="AP635" s="173" t="str">
        <f t="shared" si="816"/>
        <v/>
      </c>
      <c r="AQ635" s="170"/>
      <c r="AR635" s="170"/>
    </row>
    <row r="636" ht="12.75" customHeight="1">
      <c r="A636" s="170"/>
      <c r="B636" s="170"/>
      <c r="C636" s="140"/>
      <c r="D636" s="139">
        <v>55.0</v>
      </c>
      <c r="E636" s="177">
        <f t="shared" ref="E636:AP636" si="817">IFERROR(INDEX(E$196:E$385,MATCH($D636,E$389:E$578,0)),"")</f>
        <v>7.27</v>
      </c>
      <c r="F636" s="173">
        <f t="shared" si="817"/>
        <v>7.27</v>
      </c>
      <c r="G636" s="173">
        <f t="shared" si="817"/>
        <v>7.3</v>
      </c>
      <c r="H636" s="173">
        <f t="shared" si="817"/>
        <v>7.19</v>
      </c>
      <c r="I636" s="173">
        <f t="shared" si="817"/>
        <v>7.28</v>
      </c>
      <c r="J636" s="173">
        <f t="shared" si="817"/>
        <v>7.19</v>
      </c>
      <c r="K636" s="173">
        <f t="shared" si="817"/>
        <v>7.31</v>
      </c>
      <c r="L636" s="173">
        <f t="shared" si="817"/>
        <v>7.29</v>
      </c>
      <c r="M636" s="173">
        <f t="shared" si="817"/>
        <v>7.42</v>
      </c>
      <c r="N636" s="173">
        <f t="shared" si="817"/>
        <v>7.36</v>
      </c>
      <c r="O636" s="173">
        <f t="shared" si="817"/>
        <v>7.29</v>
      </c>
      <c r="P636" s="173">
        <f t="shared" si="817"/>
        <v>7.25</v>
      </c>
      <c r="Q636" s="173">
        <f t="shared" si="817"/>
        <v>7.23</v>
      </c>
      <c r="R636" s="173">
        <f t="shared" si="817"/>
        <v>7.25</v>
      </c>
      <c r="S636" s="173">
        <f t="shared" si="817"/>
        <v>7.27</v>
      </c>
      <c r="T636" s="173">
        <f t="shared" si="817"/>
        <v>7.21</v>
      </c>
      <c r="U636" s="173">
        <f t="shared" si="817"/>
        <v>7.28</v>
      </c>
      <c r="V636" s="173">
        <f t="shared" si="817"/>
        <v>7.25</v>
      </c>
      <c r="W636" s="173">
        <f t="shared" si="817"/>
        <v>7.3</v>
      </c>
      <c r="X636" s="173">
        <f t="shared" si="817"/>
        <v>7.25</v>
      </c>
      <c r="Y636" s="173">
        <f t="shared" si="817"/>
        <v>7.33</v>
      </c>
      <c r="Z636" s="173">
        <f t="shared" si="817"/>
        <v>7.29</v>
      </c>
      <c r="AA636" s="173">
        <f t="shared" si="817"/>
        <v>7.31</v>
      </c>
      <c r="AB636" s="173">
        <f t="shared" si="817"/>
        <v>7.3</v>
      </c>
      <c r="AC636" s="173">
        <f t="shared" si="817"/>
        <v>7.27</v>
      </c>
      <c r="AD636" s="173">
        <f t="shared" si="817"/>
        <v>7.23</v>
      </c>
      <c r="AE636" s="173">
        <f t="shared" si="817"/>
        <v>7.25</v>
      </c>
      <c r="AF636" s="173">
        <f t="shared" si="817"/>
        <v>7.27</v>
      </c>
      <c r="AG636" s="173">
        <f t="shared" si="817"/>
        <v>7.27</v>
      </c>
      <c r="AH636" s="173">
        <f t="shared" si="817"/>
        <v>7.25</v>
      </c>
      <c r="AI636" s="173">
        <f t="shared" si="817"/>
        <v>7.23</v>
      </c>
      <c r="AJ636" s="173">
        <f t="shared" si="817"/>
        <v>7.23</v>
      </c>
      <c r="AK636" s="173">
        <f t="shared" si="817"/>
        <v>7.35</v>
      </c>
      <c r="AL636" s="173" t="str">
        <f t="shared" si="817"/>
        <v/>
      </c>
      <c r="AM636" s="173" t="str">
        <f t="shared" si="817"/>
        <v/>
      </c>
      <c r="AN636" s="173" t="str">
        <f t="shared" si="817"/>
        <v/>
      </c>
      <c r="AO636" s="173" t="str">
        <f t="shared" si="817"/>
        <v/>
      </c>
      <c r="AP636" s="173" t="str">
        <f t="shared" si="817"/>
        <v/>
      </c>
      <c r="AQ636" s="170"/>
      <c r="AR636" s="170"/>
    </row>
    <row r="637" ht="12.75" customHeight="1">
      <c r="A637" s="170"/>
      <c r="B637" s="170"/>
      <c r="C637" s="140"/>
      <c r="D637" s="139">
        <v>56.0</v>
      </c>
      <c r="E637" s="177">
        <f t="shared" ref="E637:AP637" si="818">IFERROR(INDEX(E$196:E$385,MATCH($D637,E$389:E$578,0)),"")</f>
        <v>7.27</v>
      </c>
      <c r="F637" s="173">
        <f t="shared" si="818"/>
        <v>7.27</v>
      </c>
      <c r="G637" s="173">
        <f t="shared" si="818"/>
        <v>7.3</v>
      </c>
      <c r="H637" s="173">
        <f t="shared" si="818"/>
        <v>7.19</v>
      </c>
      <c r="I637" s="173">
        <f t="shared" si="818"/>
        <v>7.27</v>
      </c>
      <c r="J637" s="173">
        <f t="shared" si="818"/>
        <v>7.19</v>
      </c>
      <c r="K637" s="173">
        <f t="shared" si="818"/>
        <v>7.28</v>
      </c>
      <c r="L637" s="173">
        <f t="shared" si="818"/>
        <v>7.29</v>
      </c>
      <c r="M637" s="173">
        <f t="shared" si="818"/>
        <v>7.41</v>
      </c>
      <c r="N637" s="173">
        <f t="shared" si="818"/>
        <v>7.36</v>
      </c>
      <c r="O637" s="173">
        <f t="shared" si="818"/>
        <v>7.27</v>
      </c>
      <c r="P637" s="173">
        <f t="shared" si="818"/>
        <v>7.25</v>
      </c>
      <c r="Q637" s="173">
        <f t="shared" si="818"/>
        <v>7.21</v>
      </c>
      <c r="R637" s="173">
        <f t="shared" si="818"/>
        <v>7.23</v>
      </c>
      <c r="S637" s="173">
        <f t="shared" si="818"/>
        <v>7.27</v>
      </c>
      <c r="T637" s="173">
        <f t="shared" si="818"/>
        <v>7.21</v>
      </c>
      <c r="U637" s="173">
        <f t="shared" si="818"/>
        <v>7.27</v>
      </c>
      <c r="V637" s="173">
        <f t="shared" si="818"/>
        <v>7.25</v>
      </c>
      <c r="W637" s="173">
        <f t="shared" si="818"/>
        <v>7.28</v>
      </c>
      <c r="X637" s="173">
        <f t="shared" si="818"/>
        <v>7.25</v>
      </c>
      <c r="Y637" s="173">
        <f t="shared" si="818"/>
        <v>7.32</v>
      </c>
      <c r="Z637" s="173">
        <f t="shared" si="818"/>
        <v>7.29</v>
      </c>
      <c r="AA637" s="173">
        <f t="shared" si="818"/>
        <v>7.31</v>
      </c>
      <c r="AB637" s="173">
        <f t="shared" si="818"/>
        <v>7.29</v>
      </c>
      <c r="AC637" s="173">
        <f t="shared" si="818"/>
        <v>7.26</v>
      </c>
      <c r="AD637" s="173">
        <f t="shared" si="818"/>
        <v>7.23</v>
      </c>
      <c r="AE637" s="173">
        <f t="shared" si="818"/>
        <v>7.25</v>
      </c>
      <c r="AF637" s="173">
        <f t="shared" si="818"/>
        <v>7.27</v>
      </c>
      <c r="AG637" s="173">
        <f t="shared" si="818"/>
        <v>7.27</v>
      </c>
      <c r="AH637" s="173">
        <f t="shared" si="818"/>
        <v>7.25</v>
      </c>
      <c r="AI637" s="173">
        <f t="shared" si="818"/>
        <v>7.23</v>
      </c>
      <c r="AJ637" s="173">
        <f t="shared" si="818"/>
        <v>7.22</v>
      </c>
      <c r="AK637" s="173">
        <f t="shared" si="818"/>
        <v>7.31</v>
      </c>
      <c r="AL637" s="173" t="str">
        <f t="shared" si="818"/>
        <v/>
      </c>
      <c r="AM637" s="173" t="str">
        <f t="shared" si="818"/>
        <v/>
      </c>
      <c r="AN637" s="173" t="str">
        <f t="shared" si="818"/>
        <v/>
      </c>
      <c r="AO637" s="173" t="str">
        <f t="shared" si="818"/>
        <v/>
      </c>
      <c r="AP637" s="173" t="str">
        <f t="shared" si="818"/>
        <v/>
      </c>
      <c r="AQ637" s="170"/>
      <c r="AR637" s="170"/>
    </row>
    <row r="638" ht="12.75" customHeight="1">
      <c r="A638" s="170"/>
      <c r="B638" s="170"/>
      <c r="C638" s="140"/>
      <c r="D638" s="139">
        <v>57.0</v>
      </c>
      <c r="E638" s="177">
        <f t="shared" ref="E638:AP638" si="819">IFERROR(INDEX(E$196:E$385,MATCH($D638,E$389:E$578,0)),"")</f>
        <v>7.26</v>
      </c>
      <c r="F638" s="173">
        <f t="shared" si="819"/>
        <v>7.26</v>
      </c>
      <c r="G638" s="173">
        <f t="shared" si="819"/>
        <v>7.29</v>
      </c>
      <c r="H638" s="173">
        <f t="shared" si="819"/>
        <v>7.18</v>
      </c>
      <c r="I638" s="173">
        <f t="shared" si="819"/>
        <v>7.25</v>
      </c>
      <c r="J638" s="173">
        <f t="shared" si="819"/>
        <v>7.18</v>
      </c>
      <c r="K638" s="173">
        <f t="shared" si="819"/>
        <v>7.27</v>
      </c>
      <c r="L638" s="173">
        <f t="shared" si="819"/>
        <v>7.29</v>
      </c>
      <c r="M638" s="173">
        <f t="shared" si="819"/>
        <v>7.4</v>
      </c>
      <c r="N638" s="173">
        <f t="shared" si="819"/>
        <v>7.33</v>
      </c>
      <c r="O638" s="173">
        <f t="shared" si="819"/>
        <v>7.27</v>
      </c>
      <c r="P638" s="173">
        <f t="shared" si="819"/>
        <v>7.23</v>
      </c>
      <c r="Q638" s="173">
        <f t="shared" si="819"/>
        <v>7.21</v>
      </c>
      <c r="R638" s="173">
        <f t="shared" si="819"/>
        <v>7.23</v>
      </c>
      <c r="S638" s="173">
        <f t="shared" si="819"/>
        <v>7.25</v>
      </c>
      <c r="T638" s="173">
        <f t="shared" si="819"/>
        <v>7.21</v>
      </c>
      <c r="U638" s="173">
        <f t="shared" si="819"/>
        <v>7.27</v>
      </c>
      <c r="V638" s="173">
        <f t="shared" si="819"/>
        <v>7.24</v>
      </c>
      <c r="W638" s="173">
        <f t="shared" si="819"/>
        <v>7.28</v>
      </c>
      <c r="X638" s="173">
        <f t="shared" si="819"/>
        <v>7.24</v>
      </c>
      <c r="Y638" s="173">
        <f t="shared" si="819"/>
        <v>7.32</v>
      </c>
      <c r="Z638" s="173">
        <f t="shared" si="819"/>
        <v>7.29</v>
      </c>
      <c r="AA638" s="173">
        <f t="shared" si="819"/>
        <v>7.3</v>
      </c>
      <c r="AB638" s="173">
        <f t="shared" si="819"/>
        <v>7.27</v>
      </c>
      <c r="AC638" s="173">
        <f t="shared" si="819"/>
        <v>7.26</v>
      </c>
      <c r="AD638" s="173">
        <f t="shared" si="819"/>
        <v>7.23</v>
      </c>
      <c r="AE638" s="173">
        <f t="shared" si="819"/>
        <v>7.24</v>
      </c>
      <c r="AF638" s="173">
        <f t="shared" si="819"/>
        <v>7.26</v>
      </c>
      <c r="AG638" s="173">
        <f t="shared" si="819"/>
        <v>7.26</v>
      </c>
      <c r="AH638" s="173">
        <f t="shared" si="819"/>
        <v>7.25</v>
      </c>
      <c r="AI638" s="173">
        <f t="shared" si="819"/>
        <v>7.23</v>
      </c>
      <c r="AJ638" s="173">
        <f t="shared" si="819"/>
        <v>7.21</v>
      </c>
      <c r="AK638" s="173">
        <f t="shared" si="819"/>
        <v>7.31</v>
      </c>
      <c r="AL638" s="173" t="str">
        <f t="shared" si="819"/>
        <v/>
      </c>
      <c r="AM638" s="173" t="str">
        <f t="shared" si="819"/>
        <v/>
      </c>
      <c r="AN638" s="173" t="str">
        <f t="shared" si="819"/>
        <v/>
      </c>
      <c r="AO638" s="173" t="str">
        <f t="shared" si="819"/>
        <v/>
      </c>
      <c r="AP638" s="173" t="str">
        <f t="shared" si="819"/>
        <v/>
      </c>
      <c r="AQ638" s="170"/>
      <c r="AR638" s="170"/>
    </row>
    <row r="639" ht="12.75" customHeight="1">
      <c r="A639" s="170"/>
      <c r="B639" s="170"/>
      <c r="C639" s="140"/>
      <c r="D639" s="139">
        <v>58.0</v>
      </c>
      <c r="E639" s="177">
        <f t="shared" ref="E639:AP639" si="820">IFERROR(INDEX(E$196:E$385,MATCH($D639,E$389:E$578,0)),"")</f>
        <v>7.26</v>
      </c>
      <c r="F639" s="173">
        <f t="shared" si="820"/>
        <v>7.25</v>
      </c>
      <c r="G639" s="173">
        <f t="shared" si="820"/>
        <v>7.29</v>
      </c>
      <c r="H639" s="173">
        <f t="shared" si="820"/>
        <v>7.18</v>
      </c>
      <c r="I639" s="173">
        <f t="shared" si="820"/>
        <v>7.23</v>
      </c>
      <c r="J639" s="173">
        <f t="shared" si="820"/>
        <v>7.18</v>
      </c>
      <c r="K639" s="173">
        <f t="shared" si="820"/>
        <v>7.25</v>
      </c>
      <c r="L639" s="173">
        <f t="shared" si="820"/>
        <v>7.28</v>
      </c>
      <c r="M639" s="173">
        <f t="shared" si="820"/>
        <v>7.4</v>
      </c>
      <c r="N639" s="173">
        <f t="shared" si="820"/>
        <v>7.33</v>
      </c>
      <c r="O639" s="173">
        <f t="shared" si="820"/>
        <v>7.25</v>
      </c>
      <c r="P639" s="173">
        <f t="shared" si="820"/>
        <v>7.22</v>
      </c>
      <c r="Q639" s="173">
        <f t="shared" si="820"/>
        <v>7.21</v>
      </c>
      <c r="R639" s="173">
        <f t="shared" si="820"/>
        <v>7.23</v>
      </c>
      <c r="S639" s="173">
        <f t="shared" si="820"/>
        <v>7.24</v>
      </c>
      <c r="T639" s="173">
        <f t="shared" si="820"/>
        <v>7.2</v>
      </c>
      <c r="U639" s="173">
        <f t="shared" si="820"/>
        <v>7.26</v>
      </c>
      <c r="V639" s="173">
        <f t="shared" si="820"/>
        <v>7.24</v>
      </c>
      <c r="W639" s="173">
        <f t="shared" si="820"/>
        <v>7.27</v>
      </c>
      <c r="X639" s="173">
        <f t="shared" si="820"/>
        <v>7.24</v>
      </c>
      <c r="Y639" s="173">
        <f t="shared" si="820"/>
        <v>7.31</v>
      </c>
      <c r="Z639" s="173">
        <f t="shared" si="820"/>
        <v>7.25</v>
      </c>
      <c r="AA639" s="173">
        <f t="shared" si="820"/>
        <v>7.3</v>
      </c>
      <c r="AB639" s="173">
        <f t="shared" si="820"/>
        <v>7.27</v>
      </c>
      <c r="AC639" s="173">
        <f t="shared" si="820"/>
        <v>7.25</v>
      </c>
      <c r="AD639" s="173">
        <f t="shared" si="820"/>
        <v>7.23</v>
      </c>
      <c r="AE639" s="173">
        <f t="shared" si="820"/>
        <v>7.23</v>
      </c>
      <c r="AF639" s="173">
        <f t="shared" si="820"/>
        <v>7.25</v>
      </c>
      <c r="AG639" s="173">
        <f t="shared" si="820"/>
        <v>7.25</v>
      </c>
      <c r="AH639" s="173">
        <f t="shared" si="820"/>
        <v>7.24</v>
      </c>
      <c r="AI639" s="173">
        <f t="shared" si="820"/>
        <v>7.23</v>
      </c>
      <c r="AJ639" s="173">
        <f t="shared" si="820"/>
        <v>7.2</v>
      </c>
      <c r="AK639" s="173">
        <f t="shared" si="820"/>
        <v>7.3</v>
      </c>
      <c r="AL639" s="173" t="str">
        <f t="shared" si="820"/>
        <v/>
      </c>
      <c r="AM639" s="173" t="str">
        <f t="shared" si="820"/>
        <v/>
      </c>
      <c r="AN639" s="173" t="str">
        <f t="shared" si="820"/>
        <v/>
      </c>
      <c r="AO639" s="173" t="str">
        <f t="shared" si="820"/>
        <v/>
      </c>
      <c r="AP639" s="173" t="str">
        <f t="shared" si="820"/>
        <v/>
      </c>
      <c r="AQ639" s="170"/>
      <c r="AR639" s="170"/>
    </row>
    <row r="640" ht="12.75" customHeight="1">
      <c r="A640" s="170"/>
      <c r="B640" s="170"/>
      <c r="C640" s="140"/>
      <c r="D640" s="139">
        <v>59.0</v>
      </c>
      <c r="E640" s="177">
        <f t="shared" ref="E640:AP640" si="821">IFERROR(INDEX(E$196:E$385,MATCH($D640,E$389:E$578,0)),"")</f>
        <v>7.25</v>
      </c>
      <c r="F640" s="173">
        <f t="shared" si="821"/>
        <v>7.24</v>
      </c>
      <c r="G640" s="173">
        <f t="shared" si="821"/>
        <v>7.27</v>
      </c>
      <c r="H640" s="173">
        <f t="shared" si="821"/>
        <v>7.17</v>
      </c>
      <c r="I640" s="173">
        <f t="shared" si="821"/>
        <v>7.23</v>
      </c>
      <c r="J640" s="173">
        <f t="shared" si="821"/>
        <v>7.17</v>
      </c>
      <c r="K640" s="173">
        <f t="shared" si="821"/>
        <v>7.25</v>
      </c>
      <c r="L640" s="173">
        <f t="shared" si="821"/>
        <v>7.27</v>
      </c>
      <c r="M640" s="173">
        <f t="shared" si="821"/>
        <v>7.39</v>
      </c>
      <c r="N640" s="173">
        <f t="shared" si="821"/>
        <v>7.32</v>
      </c>
      <c r="O640" s="173">
        <f t="shared" si="821"/>
        <v>7.2</v>
      </c>
      <c r="P640" s="173">
        <f t="shared" si="821"/>
        <v>7.2</v>
      </c>
      <c r="Q640" s="173">
        <f t="shared" si="821"/>
        <v>7.21</v>
      </c>
      <c r="R640" s="173">
        <f t="shared" si="821"/>
        <v>7.22</v>
      </c>
      <c r="S640" s="173">
        <f t="shared" si="821"/>
        <v>7.24</v>
      </c>
      <c r="T640" s="173">
        <f t="shared" si="821"/>
        <v>7.19</v>
      </c>
      <c r="U640" s="173">
        <f t="shared" si="821"/>
        <v>7.26</v>
      </c>
      <c r="V640" s="173">
        <f t="shared" si="821"/>
        <v>7.23</v>
      </c>
      <c r="W640" s="173">
        <f t="shared" si="821"/>
        <v>7.27</v>
      </c>
      <c r="X640" s="173">
        <f t="shared" si="821"/>
        <v>7.22</v>
      </c>
      <c r="Y640" s="173">
        <f t="shared" si="821"/>
        <v>7.3</v>
      </c>
      <c r="Z640" s="173">
        <f t="shared" si="821"/>
        <v>7.23</v>
      </c>
      <c r="AA640" s="173">
        <f t="shared" si="821"/>
        <v>7.28</v>
      </c>
      <c r="AB640" s="173">
        <f t="shared" si="821"/>
        <v>7.26</v>
      </c>
      <c r="AC640" s="173">
        <f t="shared" si="821"/>
        <v>7.23</v>
      </c>
      <c r="AD640" s="173">
        <f t="shared" si="821"/>
        <v>7.23</v>
      </c>
      <c r="AE640" s="173">
        <f t="shared" si="821"/>
        <v>7.22</v>
      </c>
      <c r="AF640" s="173">
        <f t="shared" si="821"/>
        <v>7.25</v>
      </c>
      <c r="AG640" s="173">
        <f t="shared" si="821"/>
        <v>7.25</v>
      </c>
      <c r="AH640" s="173">
        <f t="shared" si="821"/>
        <v>7.23</v>
      </c>
      <c r="AI640" s="173">
        <f t="shared" si="821"/>
        <v>7.22</v>
      </c>
      <c r="AJ640" s="173">
        <f t="shared" si="821"/>
        <v>7.19</v>
      </c>
      <c r="AK640" s="173">
        <f t="shared" si="821"/>
        <v>7.3</v>
      </c>
      <c r="AL640" s="173" t="str">
        <f t="shared" si="821"/>
        <v/>
      </c>
      <c r="AM640" s="173" t="str">
        <f t="shared" si="821"/>
        <v/>
      </c>
      <c r="AN640" s="173" t="str">
        <f t="shared" si="821"/>
        <v/>
      </c>
      <c r="AO640" s="173" t="str">
        <f t="shared" si="821"/>
        <v/>
      </c>
      <c r="AP640" s="173" t="str">
        <f t="shared" si="821"/>
        <v/>
      </c>
      <c r="AQ640" s="170"/>
      <c r="AR640" s="170"/>
    </row>
    <row r="641" ht="12.75" customHeight="1">
      <c r="A641" s="170"/>
      <c r="B641" s="170"/>
      <c r="C641" s="140"/>
      <c r="D641" s="139">
        <v>60.0</v>
      </c>
      <c r="E641" s="177">
        <f t="shared" ref="E641:AP641" si="822">IFERROR(INDEX(E$196:E$385,MATCH($D641,E$389:E$578,0)),"")</f>
        <v>7.23</v>
      </c>
      <c r="F641" s="173">
        <f t="shared" si="822"/>
        <v>7.24</v>
      </c>
      <c r="G641" s="173">
        <f t="shared" si="822"/>
        <v>7.27</v>
      </c>
      <c r="H641" s="173">
        <f t="shared" si="822"/>
        <v>7.17</v>
      </c>
      <c r="I641" s="173">
        <f t="shared" si="822"/>
        <v>7.19</v>
      </c>
      <c r="J641" s="173">
        <f t="shared" si="822"/>
        <v>7.17</v>
      </c>
      <c r="K641" s="173">
        <f t="shared" si="822"/>
        <v>7.25</v>
      </c>
      <c r="L641" s="173">
        <f t="shared" si="822"/>
        <v>7.27</v>
      </c>
      <c r="M641" s="173">
        <f t="shared" si="822"/>
        <v>7.39</v>
      </c>
      <c r="N641" s="173">
        <f t="shared" si="822"/>
        <v>7.31</v>
      </c>
      <c r="O641" s="173">
        <f t="shared" si="822"/>
        <v>7.2</v>
      </c>
      <c r="P641" s="173">
        <f t="shared" si="822"/>
        <v>7.2</v>
      </c>
      <c r="Q641" s="173">
        <f t="shared" si="822"/>
        <v>7.19</v>
      </c>
      <c r="R641" s="173">
        <f t="shared" si="822"/>
        <v>7.21</v>
      </c>
      <c r="S641" s="173">
        <f t="shared" si="822"/>
        <v>7.24</v>
      </c>
      <c r="T641" s="173">
        <f t="shared" si="822"/>
        <v>7.19</v>
      </c>
      <c r="U641" s="173">
        <f t="shared" si="822"/>
        <v>7.26</v>
      </c>
      <c r="V641" s="173">
        <f t="shared" si="822"/>
        <v>7.2</v>
      </c>
      <c r="W641" s="173">
        <f t="shared" si="822"/>
        <v>7.25</v>
      </c>
      <c r="X641" s="173">
        <f t="shared" si="822"/>
        <v>7.2</v>
      </c>
      <c r="Y641" s="173">
        <f t="shared" si="822"/>
        <v>7.29</v>
      </c>
      <c r="Z641" s="173">
        <f t="shared" si="822"/>
        <v>7.23</v>
      </c>
      <c r="AA641" s="173">
        <f t="shared" si="822"/>
        <v>7.27</v>
      </c>
      <c r="AB641" s="173">
        <f t="shared" si="822"/>
        <v>7.26</v>
      </c>
      <c r="AC641" s="173">
        <f t="shared" si="822"/>
        <v>7.23</v>
      </c>
      <c r="AD641" s="173">
        <f t="shared" si="822"/>
        <v>7.23</v>
      </c>
      <c r="AE641" s="173">
        <f t="shared" si="822"/>
        <v>7.21</v>
      </c>
      <c r="AF641" s="173">
        <f t="shared" si="822"/>
        <v>7.25</v>
      </c>
      <c r="AG641" s="173">
        <f t="shared" si="822"/>
        <v>7.25</v>
      </c>
      <c r="AH641" s="173">
        <f t="shared" si="822"/>
        <v>7.23</v>
      </c>
      <c r="AI641" s="173">
        <f t="shared" si="822"/>
        <v>7.21</v>
      </c>
      <c r="AJ641" s="173">
        <f t="shared" si="822"/>
        <v>7.19</v>
      </c>
      <c r="AK641" s="173">
        <f t="shared" si="822"/>
        <v>7.3</v>
      </c>
      <c r="AL641" s="173" t="str">
        <f t="shared" si="822"/>
        <v/>
      </c>
      <c r="AM641" s="173" t="str">
        <f t="shared" si="822"/>
        <v/>
      </c>
      <c r="AN641" s="173" t="str">
        <f t="shared" si="822"/>
        <v/>
      </c>
      <c r="AO641" s="173" t="str">
        <f t="shared" si="822"/>
        <v/>
      </c>
      <c r="AP641" s="173" t="str">
        <f t="shared" si="822"/>
        <v/>
      </c>
      <c r="AQ641" s="170"/>
      <c r="AR641" s="170"/>
    </row>
    <row r="642" ht="12.75" customHeight="1">
      <c r="A642" s="170"/>
      <c r="B642" s="170"/>
      <c r="C642" s="140"/>
      <c r="D642" s="139">
        <v>61.0</v>
      </c>
      <c r="E642" s="177">
        <f t="shared" ref="E642:AP642" si="823">IFERROR(INDEX(E$196:E$385,MATCH($D642,E$389:E$578,0)),"")</f>
        <v>7.23</v>
      </c>
      <c r="F642" s="173">
        <f t="shared" si="823"/>
        <v>7.23</v>
      </c>
      <c r="G642" s="173">
        <f t="shared" si="823"/>
        <v>7.25</v>
      </c>
      <c r="H642" s="173">
        <f t="shared" si="823"/>
        <v>7.17</v>
      </c>
      <c r="I642" s="173">
        <f t="shared" si="823"/>
        <v>7.19</v>
      </c>
      <c r="J642" s="173">
        <f t="shared" si="823"/>
        <v>7.16</v>
      </c>
      <c r="K642" s="173">
        <f t="shared" si="823"/>
        <v>7.25</v>
      </c>
      <c r="L642" s="173">
        <f t="shared" si="823"/>
        <v>7.27</v>
      </c>
      <c r="M642" s="173">
        <f t="shared" si="823"/>
        <v>7.38</v>
      </c>
      <c r="N642" s="173">
        <f t="shared" si="823"/>
        <v>7.31</v>
      </c>
      <c r="O642" s="173">
        <f t="shared" si="823"/>
        <v>7.2</v>
      </c>
      <c r="P642" s="173">
        <f t="shared" si="823"/>
        <v>7.19</v>
      </c>
      <c r="Q642" s="173">
        <f t="shared" si="823"/>
        <v>7.19</v>
      </c>
      <c r="R642" s="173">
        <f t="shared" si="823"/>
        <v>7.21</v>
      </c>
      <c r="S642" s="173">
        <f t="shared" si="823"/>
        <v>7.23</v>
      </c>
      <c r="T642" s="173">
        <f t="shared" si="823"/>
        <v>7.19</v>
      </c>
      <c r="U642" s="173">
        <f t="shared" si="823"/>
        <v>7.25</v>
      </c>
      <c r="V642" s="173">
        <f t="shared" si="823"/>
        <v>7.19</v>
      </c>
      <c r="W642" s="173">
        <f t="shared" si="823"/>
        <v>7.24</v>
      </c>
      <c r="X642" s="173">
        <f t="shared" si="823"/>
        <v>7.19</v>
      </c>
      <c r="Y642" s="173">
        <f t="shared" si="823"/>
        <v>7.28</v>
      </c>
      <c r="Z642" s="173">
        <f t="shared" si="823"/>
        <v>7.22</v>
      </c>
      <c r="AA642" s="173">
        <f t="shared" si="823"/>
        <v>7.27</v>
      </c>
      <c r="AB642" s="173">
        <f t="shared" si="823"/>
        <v>7.25</v>
      </c>
      <c r="AC642" s="173">
        <f t="shared" si="823"/>
        <v>7.22</v>
      </c>
      <c r="AD642" s="173">
        <f t="shared" si="823"/>
        <v>7.21</v>
      </c>
      <c r="AE642" s="173">
        <f t="shared" si="823"/>
        <v>7.21</v>
      </c>
      <c r="AF642" s="173">
        <f t="shared" si="823"/>
        <v>7.24</v>
      </c>
      <c r="AG642" s="173">
        <f t="shared" si="823"/>
        <v>7.23</v>
      </c>
      <c r="AH642" s="173">
        <f t="shared" si="823"/>
        <v>7.22</v>
      </c>
      <c r="AI642" s="173">
        <f t="shared" si="823"/>
        <v>7.21</v>
      </c>
      <c r="AJ642" s="173">
        <f t="shared" si="823"/>
        <v>7.18</v>
      </c>
      <c r="AK642" s="173">
        <f t="shared" si="823"/>
        <v>7.29</v>
      </c>
      <c r="AL642" s="173" t="str">
        <f t="shared" si="823"/>
        <v/>
      </c>
      <c r="AM642" s="173" t="str">
        <f t="shared" si="823"/>
        <v/>
      </c>
      <c r="AN642" s="173" t="str">
        <f t="shared" si="823"/>
        <v/>
      </c>
      <c r="AO642" s="173" t="str">
        <f t="shared" si="823"/>
        <v/>
      </c>
      <c r="AP642" s="173" t="str">
        <f t="shared" si="823"/>
        <v/>
      </c>
      <c r="AQ642" s="170"/>
      <c r="AR642" s="170"/>
    </row>
    <row r="643" ht="12.75" customHeight="1">
      <c r="A643" s="170"/>
      <c r="B643" s="170"/>
      <c r="C643" s="140"/>
      <c r="D643" s="139">
        <v>62.0</v>
      </c>
      <c r="E643" s="177">
        <f t="shared" ref="E643:AP643" si="824">IFERROR(INDEX(E$196:E$385,MATCH($D643,E$389:E$578,0)),"")</f>
        <v>7.23</v>
      </c>
      <c r="F643" s="173">
        <f t="shared" si="824"/>
        <v>7.22</v>
      </c>
      <c r="G643" s="173">
        <f t="shared" si="824"/>
        <v>7.24</v>
      </c>
      <c r="H643" s="173">
        <f t="shared" si="824"/>
        <v>7.16</v>
      </c>
      <c r="I643" s="173">
        <f t="shared" si="824"/>
        <v>7.18</v>
      </c>
      <c r="J643" s="173">
        <f t="shared" si="824"/>
        <v>7.15</v>
      </c>
      <c r="K643" s="173">
        <f t="shared" si="824"/>
        <v>7.25</v>
      </c>
      <c r="L643" s="173">
        <f t="shared" si="824"/>
        <v>7.26</v>
      </c>
      <c r="M643" s="173">
        <f t="shared" si="824"/>
        <v>7.37</v>
      </c>
      <c r="N643" s="173">
        <f t="shared" si="824"/>
        <v>7.31</v>
      </c>
      <c r="O643" s="173">
        <f t="shared" si="824"/>
        <v>7.17</v>
      </c>
      <c r="P643" s="173">
        <f t="shared" si="824"/>
        <v>7.19</v>
      </c>
      <c r="Q643" s="173">
        <f t="shared" si="824"/>
        <v>7.17</v>
      </c>
      <c r="R643" s="173">
        <f t="shared" si="824"/>
        <v>7.2</v>
      </c>
      <c r="S643" s="173">
        <f t="shared" si="824"/>
        <v>7.23</v>
      </c>
      <c r="T643" s="173">
        <f t="shared" si="824"/>
        <v>7.16</v>
      </c>
      <c r="U643" s="173">
        <f t="shared" si="824"/>
        <v>7.23</v>
      </c>
      <c r="V643" s="173">
        <f t="shared" si="824"/>
        <v>7.19</v>
      </c>
      <c r="W643" s="173">
        <f t="shared" si="824"/>
        <v>7.24</v>
      </c>
      <c r="X643" s="173">
        <f t="shared" si="824"/>
        <v>7.19</v>
      </c>
      <c r="Y643" s="173">
        <f t="shared" si="824"/>
        <v>7.27</v>
      </c>
      <c r="Z643" s="173">
        <f t="shared" si="824"/>
        <v>7.22</v>
      </c>
      <c r="AA643" s="173">
        <f t="shared" si="824"/>
        <v>7.25</v>
      </c>
      <c r="AB643" s="173">
        <f t="shared" si="824"/>
        <v>7.23</v>
      </c>
      <c r="AC643" s="173">
        <f t="shared" si="824"/>
        <v>7.21</v>
      </c>
      <c r="AD643" s="173">
        <f t="shared" si="824"/>
        <v>7.21</v>
      </c>
      <c r="AE643" s="173">
        <f t="shared" si="824"/>
        <v>7.17</v>
      </c>
      <c r="AF643" s="173">
        <f t="shared" si="824"/>
        <v>7.23</v>
      </c>
      <c r="AG643" s="173">
        <f t="shared" si="824"/>
        <v>7.23</v>
      </c>
      <c r="AH643" s="173">
        <f t="shared" si="824"/>
        <v>7.22</v>
      </c>
      <c r="AI643" s="173">
        <f t="shared" si="824"/>
        <v>7.19</v>
      </c>
      <c r="AJ643" s="173">
        <f t="shared" si="824"/>
        <v>7.17</v>
      </c>
      <c r="AK643" s="173">
        <f t="shared" si="824"/>
        <v>7.28</v>
      </c>
      <c r="AL643" s="173" t="str">
        <f t="shared" si="824"/>
        <v/>
      </c>
      <c r="AM643" s="173" t="str">
        <f t="shared" si="824"/>
        <v/>
      </c>
      <c r="AN643" s="173" t="str">
        <f t="shared" si="824"/>
        <v/>
      </c>
      <c r="AO643" s="173" t="str">
        <f t="shared" si="824"/>
        <v/>
      </c>
      <c r="AP643" s="173" t="str">
        <f t="shared" si="824"/>
        <v/>
      </c>
      <c r="AQ643" s="170"/>
      <c r="AR643" s="170"/>
    </row>
    <row r="644" ht="12.75" customHeight="1">
      <c r="A644" s="170"/>
      <c r="B644" s="170"/>
      <c r="C644" s="140"/>
      <c r="D644" s="139">
        <v>63.0</v>
      </c>
      <c r="E644" s="177">
        <f t="shared" ref="E644:AP644" si="825">IFERROR(INDEX(E$196:E$385,MATCH($D644,E$389:E$578,0)),"")</f>
        <v>7.23</v>
      </c>
      <c r="F644" s="173">
        <f t="shared" si="825"/>
        <v>7.21</v>
      </c>
      <c r="G644" s="173">
        <f t="shared" si="825"/>
        <v>7.23</v>
      </c>
      <c r="H644" s="173">
        <f t="shared" si="825"/>
        <v>7.15</v>
      </c>
      <c r="I644" s="173">
        <f t="shared" si="825"/>
        <v>7.17</v>
      </c>
      <c r="J644" s="173">
        <f t="shared" si="825"/>
        <v>7.12</v>
      </c>
      <c r="K644" s="173">
        <f t="shared" si="825"/>
        <v>7.24</v>
      </c>
      <c r="L644" s="173">
        <f t="shared" si="825"/>
        <v>7.25</v>
      </c>
      <c r="M644" s="173">
        <f t="shared" si="825"/>
        <v>7.36</v>
      </c>
      <c r="N644" s="173">
        <f t="shared" si="825"/>
        <v>7.3</v>
      </c>
      <c r="O644" s="173">
        <f t="shared" si="825"/>
        <v>7.17</v>
      </c>
      <c r="P644" s="173">
        <f t="shared" si="825"/>
        <v>7.17</v>
      </c>
      <c r="Q644" s="173">
        <f t="shared" si="825"/>
        <v>7.15</v>
      </c>
      <c r="R644" s="173">
        <f t="shared" si="825"/>
        <v>7.19</v>
      </c>
      <c r="S644" s="173">
        <f t="shared" si="825"/>
        <v>7.22</v>
      </c>
      <c r="T644" s="173">
        <f t="shared" si="825"/>
        <v>7.15</v>
      </c>
      <c r="U644" s="173">
        <f t="shared" si="825"/>
        <v>7.23</v>
      </c>
      <c r="V644" s="173">
        <f t="shared" si="825"/>
        <v>7.18</v>
      </c>
      <c r="W644" s="173">
        <f t="shared" si="825"/>
        <v>7.24</v>
      </c>
      <c r="X644" s="173">
        <f t="shared" si="825"/>
        <v>7.17</v>
      </c>
      <c r="Y644" s="173">
        <f t="shared" si="825"/>
        <v>7.27</v>
      </c>
      <c r="Z644" s="173">
        <f t="shared" si="825"/>
        <v>7.21</v>
      </c>
      <c r="AA644" s="173">
        <f t="shared" si="825"/>
        <v>7.24</v>
      </c>
      <c r="AB644" s="173">
        <f t="shared" si="825"/>
        <v>7.23</v>
      </c>
      <c r="AC644" s="173">
        <f t="shared" si="825"/>
        <v>7.2</v>
      </c>
      <c r="AD644" s="173">
        <f t="shared" si="825"/>
        <v>7.21</v>
      </c>
      <c r="AE644" s="173">
        <f t="shared" si="825"/>
        <v>7.17</v>
      </c>
      <c r="AF644" s="173">
        <f t="shared" si="825"/>
        <v>7.23</v>
      </c>
      <c r="AG644" s="173">
        <f t="shared" si="825"/>
        <v>7.23</v>
      </c>
      <c r="AH644" s="173">
        <f t="shared" si="825"/>
        <v>7.21</v>
      </c>
      <c r="AI644" s="173">
        <f t="shared" si="825"/>
        <v>7.19</v>
      </c>
      <c r="AJ644" s="173">
        <f t="shared" si="825"/>
        <v>7.16</v>
      </c>
      <c r="AK644" s="173">
        <f t="shared" si="825"/>
        <v>7.27</v>
      </c>
      <c r="AL644" s="173" t="str">
        <f t="shared" si="825"/>
        <v/>
      </c>
      <c r="AM644" s="173" t="str">
        <f t="shared" si="825"/>
        <v/>
      </c>
      <c r="AN644" s="173" t="str">
        <f t="shared" si="825"/>
        <v/>
      </c>
      <c r="AO644" s="173" t="str">
        <f t="shared" si="825"/>
        <v/>
      </c>
      <c r="AP644" s="173" t="str">
        <f t="shared" si="825"/>
        <v/>
      </c>
      <c r="AQ644" s="170"/>
      <c r="AR644" s="170"/>
    </row>
    <row r="645" ht="12.75" customHeight="1">
      <c r="A645" s="170"/>
      <c r="B645" s="170"/>
      <c r="C645" s="140"/>
      <c r="D645" s="139">
        <v>64.0</v>
      </c>
      <c r="E645" s="177">
        <f t="shared" ref="E645:AP645" si="826">IFERROR(INDEX(E$196:E$385,MATCH($D645,E$389:E$578,0)),"")</f>
        <v>7.23</v>
      </c>
      <c r="F645" s="173">
        <f t="shared" si="826"/>
        <v>7.21</v>
      </c>
      <c r="G645" s="173">
        <f t="shared" si="826"/>
        <v>7.23</v>
      </c>
      <c r="H645" s="173">
        <f t="shared" si="826"/>
        <v>7.15</v>
      </c>
      <c r="I645" s="173">
        <f t="shared" si="826"/>
        <v>7.17</v>
      </c>
      <c r="J645" s="173">
        <f t="shared" si="826"/>
        <v>7.11</v>
      </c>
      <c r="K645" s="173">
        <f t="shared" si="826"/>
        <v>7.23</v>
      </c>
      <c r="L645" s="173">
        <f t="shared" si="826"/>
        <v>7.23</v>
      </c>
      <c r="M645" s="173">
        <f t="shared" si="826"/>
        <v>7.35</v>
      </c>
      <c r="N645" s="173">
        <f t="shared" si="826"/>
        <v>7.3</v>
      </c>
      <c r="O645" s="173">
        <f t="shared" si="826"/>
        <v>7.16</v>
      </c>
      <c r="P645" s="173">
        <f t="shared" si="826"/>
        <v>7.17</v>
      </c>
      <c r="Q645" s="173">
        <f t="shared" si="826"/>
        <v>7.15</v>
      </c>
      <c r="R645" s="173">
        <f t="shared" si="826"/>
        <v>7.19</v>
      </c>
      <c r="S645" s="173">
        <f t="shared" si="826"/>
        <v>7.21</v>
      </c>
      <c r="T645" s="173">
        <f t="shared" si="826"/>
        <v>7.15</v>
      </c>
      <c r="U645" s="173">
        <f t="shared" si="826"/>
        <v>7.22</v>
      </c>
      <c r="V645" s="173">
        <f t="shared" si="826"/>
        <v>7.15</v>
      </c>
      <c r="W645" s="173">
        <f t="shared" si="826"/>
        <v>7.23</v>
      </c>
      <c r="X645" s="173">
        <f t="shared" si="826"/>
        <v>7.17</v>
      </c>
      <c r="Y645" s="173">
        <f t="shared" si="826"/>
        <v>7.27</v>
      </c>
      <c r="Z645" s="173">
        <f t="shared" si="826"/>
        <v>7.21</v>
      </c>
      <c r="AA645" s="173">
        <f t="shared" si="826"/>
        <v>7.23</v>
      </c>
      <c r="AB645" s="173">
        <f t="shared" si="826"/>
        <v>7.23</v>
      </c>
      <c r="AC645" s="173">
        <f t="shared" si="826"/>
        <v>7.19</v>
      </c>
      <c r="AD645" s="173">
        <f t="shared" si="826"/>
        <v>7.2</v>
      </c>
      <c r="AE645" s="173">
        <f t="shared" si="826"/>
        <v>7.17</v>
      </c>
      <c r="AF645" s="173">
        <f t="shared" si="826"/>
        <v>7.23</v>
      </c>
      <c r="AG645" s="173">
        <f t="shared" si="826"/>
        <v>7.23</v>
      </c>
      <c r="AH645" s="173">
        <f t="shared" si="826"/>
        <v>7.21</v>
      </c>
      <c r="AI645" s="173">
        <f t="shared" si="826"/>
        <v>7.19</v>
      </c>
      <c r="AJ645" s="173">
        <f t="shared" si="826"/>
        <v>7.15</v>
      </c>
      <c r="AK645" s="173">
        <f t="shared" si="826"/>
        <v>7.27</v>
      </c>
      <c r="AL645" s="173" t="str">
        <f t="shared" si="826"/>
        <v/>
      </c>
      <c r="AM645" s="173" t="str">
        <f t="shared" si="826"/>
        <v/>
      </c>
      <c r="AN645" s="173" t="str">
        <f t="shared" si="826"/>
        <v/>
      </c>
      <c r="AO645" s="173" t="str">
        <f t="shared" si="826"/>
        <v/>
      </c>
      <c r="AP645" s="173" t="str">
        <f t="shared" si="826"/>
        <v/>
      </c>
      <c r="AQ645" s="170"/>
      <c r="AR645" s="170"/>
    </row>
    <row r="646" ht="12.75" customHeight="1">
      <c r="A646" s="170"/>
      <c r="B646" s="170"/>
      <c r="C646" s="140"/>
      <c r="D646" s="139">
        <v>65.0</v>
      </c>
      <c r="E646" s="177">
        <f t="shared" ref="E646:AP646" si="827">IFERROR(INDEX(E$196:E$385,MATCH($D646,E$389:E$578,0)),"")</f>
        <v>7.21</v>
      </c>
      <c r="F646" s="173">
        <f t="shared" si="827"/>
        <v>7.2</v>
      </c>
      <c r="G646" s="173">
        <f t="shared" si="827"/>
        <v>7.22</v>
      </c>
      <c r="H646" s="173">
        <f t="shared" si="827"/>
        <v>7.15</v>
      </c>
      <c r="I646" s="173">
        <f t="shared" si="827"/>
        <v>7.16</v>
      </c>
      <c r="J646" s="173">
        <f t="shared" si="827"/>
        <v>7.09</v>
      </c>
      <c r="K646" s="173">
        <f t="shared" si="827"/>
        <v>7.23</v>
      </c>
      <c r="L646" s="173">
        <f t="shared" si="827"/>
        <v>7.23</v>
      </c>
      <c r="M646" s="173">
        <f t="shared" si="827"/>
        <v>7.33</v>
      </c>
      <c r="N646" s="173">
        <f t="shared" si="827"/>
        <v>7.3</v>
      </c>
      <c r="O646" s="173">
        <f t="shared" si="827"/>
        <v>7.16</v>
      </c>
      <c r="P646" s="173">
        <f t="shared" si="827"/>
        <v>7.17</v>
      </c>
      <c r="Q646" s="173">
        <f t="shared" si="827"/>
        <v>7.15</v>
      </c>
      <c r="R646" s="173">
        <f t="shared" si="827"/>
        <v>7.18</v>
      </c>
      <c r="S646" s="173">
        <f t="shared" si="827"/>
        <v>7.19</v>
      </c>
      <c r="T646" s="173">
        <f t="shared" si="827"/>
        <v>7.14</v>
      </c>
      <c r="U646" s="173">
        <f t="shared" si="827"/>
        <v>7.21</v>
      </c>
      <c r="V646" s="173">
        <f t="shared" si="827"/>
        <v>7.15</v>
      </c>
      <c r="W646" s="173">
        <f t="shared" si="827"/>
        <v>7.21</v>
      </c>
      <c r="X646" s="173">
        <f t="shared" si="827"/>
        <v>7.15</v>
      </c>
      <c r="Y646" s="173">
        <f t="shared" si="827"/>
        <v>7.25</v>
      </c>
      <c r="Z646" s="173">
        <f t="shared" si="827"/>
        <v>7.21</v>
      </c>
      <c r="AA646" s="173">
        <f t="shared" si="827"/>
        <v>7.23</v>
      </c>
      <c r="AB646" s="173">
        <f t="shared" si="827"/>
        <v>7.23</v>
      </c>
      <c r="AC646" s="173">
        <f t="shared" si="827"/>
        <v>7.19</v>
      </c>
      <c r="AD646" s="173">
        <f t="shared" si="827"/>
        <v>7.19</v>
      </c>
      <c r="AE646" s="173">
        <f t="shared" si="827"/>
        <v>7.13</v>
      </c>
      <c r="AF646" s="173">
        <f t="shared" si="827"/>
        <v>7.22</v>
      </c>
      <c r="AG646" s="173">
        <f t="shared" si="827"/>
        <v>7.21</v>
      </c>
      <c r="AH646" s="173">
        <f t="shared" si="827"/>
        <v>7.21</v>
      </c>
      <c r="AI646" s="173">
        <f t="shared" si="827"/>
        <v>7.17</v>
      </c>
      <c r="AJ646" s="173">
        <f t="shared" si="827"/>
        <v>7.15</v>
      </c>
      <c r="AK646" s="173">
        <f t="shared" si="827"/>
        <v>7.26</v>
      </c>
      <c r="AL646" s="173" t="str">
        <f t="shared" si="827"/>
        <v/>
      </c>
      <c r="AM646" s="173" t="str">
        <f t="shared" si="827"/>
        <v/>
      </c>
      <c r="AN646" s="173" t="str">
        <f t="shared" si="827"/>
        <v/>
      </c>
      <c r="AO646" s="173" t="str">
        <f t="shared" si="827"/>
        <v/>
      </c>
      <c r="AP646" s="173" t="str">
        <f t="shared" si="827"/>
        <v/>
      </c>
      <c r="AQ646" s="170"/>
      <c r="AR646" s="170"/>
    </row>
    <row r="647" ht="12.75" customHeight="1">
      <c r="A647" s="170"/>
      <c r="B647" s="170"/>
      <c r="C647" s="140"/>
      <c r="D647" s="139">
        <v>66.0</v>
      </c>
      <c r="E647" s="177">
        <f t="shared" ref="E647:AP647" si="828">IFERROR(INDEX(E$196:E$385,MATCH($D647,E$389:E$578,0)),"")</f>
        <v>7.2</v>
      </c>
      <c r="F647" s="173">
        <f t="shared" si="828"/>
        <v>7.19</v>
      </c>
      <c r="G647" s="173">
        <f t="shared" si="828"/>
        <v>7.19</v>
      </c>
      <c r="H647" s="173">
        <f t="shared" si="828"/>
        <v>7.15</v>
      </c>
      <c r="I647" s="173">
        <f t="shared" si="828"/>
        <v>7.15</v>
      </c>
      <c r="J647" s="173">
        <f t="shared" si="828"/>
        <v>7.09</v>
      </c>
      <c r="K647" s="173">
        <f t="shared" si="828"/>
        <v>7.23</v>
      </c>
      <c r="L647" s="173">
        <f t="shared" si="828"/>
        <v>7.23</v>
      </c>
      <c r="M647" s="173">
        <f t="shared" si="828"/>
        <v>7.3</v>
      </c>
      <c r="N647" s="173">
        <f t="shared" si="828"/>
        <v>7.3</v>
      </c>
      <c r="O647" s="173">
        <f t="shared" si="828"/>
        <v>7.14</v>
      </c>
      <c r="P647" s="173">
        <f t="shared" si="828"/>
        <v>7.17</v>
      </c>
      <c r="Q647" s="173">
        <f t="shared" si="828"/>
        <v>7.15</v>
      </c>
      <c r="R647" s="173">
        <f t="shared" si="828"/>
        <v>7.18</v>
      </c>
      <c r="S647" s="173">
        <f t="shared" si="828"/>
        <v>7.19</v>
      </c>
      <c r="T647" s="173">
        <f t="shared" si="828"/>
        <v>7.13</v>
      </c>
      <c r="U647" s="173">
        <f t="shared" si="828"/>
        <v>7.21</v>
      </c>
      <c r="V647" s="173">
        <f t="shared" si="828"/>
        <v>7.15</v>
      </c>
      <c r="W647" s="173">
        <f t="shared" si="828"/>
        <v>7.19</v>
      </c>
      <c r="X647" s="173">
        <f t="shared" si="828"/>
        <v>7.15</v>
      </c>
      <c r="Y647" s="173">
        <f t="shared" si="828"/>
        <v>7.25</v>
      </c>
      <c r="Z647" s="173">
        <f t="shared" si="828"/>
        <v>7.2</v>
      </c>
      <c r="AA647" s="173">
        <f t="shared" si="828"/>
        <v>7.23</v>
      </c>
      <c r="AB647" s="173">
        <f t="shared" si="828"/>
        <v>7.23</v>
      </c>
      <c r="AC647" s="173">
        <f t="shared" si="828"/>
        <v>7.19</v>
      </c>
      <c r="AD647" s="173">
        <f t="shared" si="828"/>
        <v>7.19</v>
      </c>
      <c r="AE647" s="173">
        <f t="shared" si="828"/>
        <v>7.1</v>
      </c>
      <c r="AF647" s="173">
        <f t="shared" si="828"/>
        <v>7.21</v>
      </c>
      <c r="AG647" s="173">
        <f t="shared" si="828"/>
        <v>7.21</v>
      </c>
      <c r="AH647" s="173">
        <f t="shared" si="828"/>
        <v>7.21</v>
      </c>
      <c r="AI647" s="173">
        <f t="shared" si="828"/>
        <v>7.15</v>
      </c>
      <c r="AJ647" s="173">
        <f t="shared" si="828"/>
        <v>7.15</v>
      </c>
      <c r="AK647" s="173">
        <f t="shared" si="828"/>
        <v>7.26</v>
      </c>
      <c r="AL647" s="173" t="str">
        <f t="shared" si="828"/>
        <v/>
      </c>
      <c r="AM647" s="173" t="str">
        <f t="shared" si="828"/>
        <v/>
      </c>
      <c r="AN647" s="173" t="str">
        <f t="shared" si="828"/>
        <v/>
      </c>
      <c r="AO647" s="173" t="str">
        <f t="shared" si="828"/>
        <v/>
      </c>
      <c r="AP647" s="173" t="str">
        <f t="shared" si="828"/>
        <v/>
      </c>
      <c r="AQ647" s="170"/>
      <c r="AR647" s="170"/>
    </row>
    <row r="648" ht="12.75" customHeight="1">
      <c r="A648" s="170"/>
      <c r="B648" s="170"/>
      <c r="C648" s="140"/>
      <c r="D648" s="139">
        <v>67.0</v>
      </c>
      <c r="E648" s="177">
        <f t="shared" ref="E648:AP648" si="829">IFERROR(INDEX(E$196:E$385,MATCH($D648,E$389:E$578,0)),"")</f>
        <v>7.17</v>
      </c>
      <c r="F648" s="173">
        <f t="shared" si="829"/>
        <v>7.18</v>
      </c>
      <c r="G648" s="173">
        <f t="shared" si="829"/>
        <v>7.19</v>
      </c>
      <c r="H648" s="173">
        <f t="shared" si="829"/>
        <v>7.15</v>
      </c>
      <c r="I648" s="173">
        <f t="shared" si="829"/>
        <v>7.15</v>
      </c>
      <c r="J648" s="173">
        <f t="shared" si="829"/>
        <v>7.09</v>
      </c>
      <c r="K648" s="173">
        <f t="shared" si="829"/>
        <v>7.21</v>
      </c>
      <c r="L648" s="173">
        <f t="shared" si="829"/>
        <v>7.23</v>
      </c>
      <c r="M648" s="173">
        <f t="shared" si="829"/>
        <v>7.29</v>
      </c>
      <c r="N648" s="173">
        <f t="shared" si="829"/>
        <v>7.27</v>
      </c>
      <c r="O648" s="173">
        <f t="shared" si="829"/>
        <v>7.13</v>
      </c>
      <c r="P648" s="173">
        <f t="shared" si="829"/>
        <v>7.17</v>
      </c>
      <c r="Q648" s="173">
        <f t="shared" si="829"/>
        <v>7.15</v>
      </c>
      <c r="R648" s="173">
        <f t="shared" si="829"/>
        <v>7.17</v>
      </c>
      <c r="S648" s="173">
        <f t="shared" si="829"/>
        <v>7.19</v>
      </c>
      <c r="T648" s="173">
        <f t="shared" si="829"/>
        <v>7.13</v>
      </c>
      <c r="U648" s="173">
        <f t="shared" si="829"/>
        <v>7.21</v>
      </c>
      <c r="V648" s="173">
        <f t="shared" si="829"/>
        <v>7.15</v>
      </c>
      <c r="W648" s="173">
        <f t="shared" si="829"/>
        <v>7.19</v>
      </c>
      <c r="X648" s="173">
        <f t="shared" si="829"/>
        <v>7.14</v>
      </c>
      <c r="Y648" s="173">
        <f t="shared" si="829"/>
        <v>7.25</v>
      </c>
      <c r="Z648" s="173">
        <f t="shared" si="829"/>
        <v>7.2</v>
      </c>
      <c r="AA648" s="173">
        <f t="shared" si="829"/>
        <v>7.2</v>
      </c>
      <c r="AB648" s="173">
        <f t="shared" si="829"/>
        <v>7.23</v>
      </c>
      <c r="AC648" s="173">
        <f t="shared" si="829"/>
        <v>7.17</v>
      </c>
      <c r="AD648" s="173">
        <f t="shared" si="829"/>
        <v>7.17</v>
      </c>
      <c r="AE648" s="173">
        <f t="shared" si="829"/>
        <v>7.07</v>
      </c>
      <c r="AF648" s="173">
        <f t="shared" si="829"/>
        <v>7.21</v>
      </c>
      <c r="AG648" s="173">
        <f t="shared" si="829"/>
        <v>7.19</v>
      </c>
      <c r="AH648" s="173">
        <f t="shared" si="829"/>
        <v>7.2</v>
      </c>
      <c r="AI648" s="173">
        <f t="shared" si="829"/>
        <v>7.15</v>
      </c>
      <c r="AJ648" s="173">
        <f t="shared" si="829"/>
        <v>7.15</v>
      </c>
      <c r="AK648" s="173">
        <f t="shared" si="829"/>
        <v>7.26</v>
      </c>
      <c r="AL648" s="173" t="str">
        <f t="shared" si="829"/>
        <v/>
      </c>
      <c r="AM648" s="173" t="str">
        <f t="shared" si="829"/>
        <v/>
      </c>
      <c r="AN648" s="173" t="str">
        <f t="shared" si="829"/>
        <v/>
      </c>
      <c r="AO648" s="173" t="str">
        <f t="shared" si="829"/>
        <v/>
      </c>
      <c r="AP648" s="173" t="str">
        <f t="shared" si="829"/>
        <v/>
      </c>
      <c r="AQ648" s="170"/>
      <c r="AR648" s="170"/>
    </row>
    <row r="649" ht="12.75" customHeight="1">
      <c r="A649" s="170"/>
      <c r="B649" s="170"/>
      <c r="C649" s="140"/>
      <c r="D649" s="139">
        <v>68.0</v>
      </c>
      <c r="E649" s="177">
        <f t="shared" ref="E649:AP649" si="830">IFERROR(INDEX(E$196:E$385,MATCH($D649,E$389:E$578,0)),"")</f>
        <v>7.16</v>
      </c>
      <c r="F649" s="173">
        <f t="shared" si="830"/>
        <v>7.17</v>
      </c>
      <c r="G649" s="173">
        <f t="shared" si="830"/>
        <v>7.19</v>
      </c>
      <c r="H649" s="173">
        <f t="shared" si="830"/>
        <v>7.13</v>
      </c>
      <c r="I649" s="173">
        <f t="shared" si="830"/>
        <v>7.15</v>
      </c>
      <c r="J649" s="173">
        <f t="shared" si="830"/>
        <v>7.07</v>
      </c>
      <c r="K649" s="173">
        <f t="shared" si="830"/>
        <v>7.19</v>
      </c>
      <c r="L649" s="173">
        <f t="shared" si="830"/>
        <v>7.21</v>
      </c>
      <c r="M649" s="173">
        <f t="shared" si="830"/>
        <v>7.29</v>
      </c>
      <c r="N649" s="173">
        <f t="shared" si="830"/>
        <v>7.26</v>
      </c>
      <c r="O649" s="173">
        <f t="shared" si="830"/>
        <v>7.13</v>
      </c>
      <c r="P649" s="173">
        <f t="shared" si="830"/>
        <v>7.13</v>
      </c>
      <c r="Q649" s="173">
        <f t="shared" si="830"/>
        <v>7.15</v>
      </c>
      <c r="R649" s="173">
        <f t="shared" si="830"/>
        <v>7.17</v>
      </c>
      <c r="S649" s="173">
        <f t="shared" si="830"/>
        <v>7.15</v>
      </c>
      <c r="T649" s="173">
        <f t="shared" si="830"/>
        <v>7.13</v>
      </c>
      <c r="U649" s="173">
        <f t="shared" si="830"/>
        <v>7.2</v>
      </c>
      <c r="V649" s="173">
        <f t="shared" si="830"/>
        <v>7.13</v>
      </c>
      <c r="W649" s="173">
        <f t="shared" si="830"/>
        <v>7.19</v>
      </c>
      <c r="X649" s="173">
        <f t="shared" si="830"/>
        <v>7.13</v>
      </c>
      <c r="Y649" s="173">
        <f t="shared" si="830"/>
        <v>7.23</v>
      </c>
      <c r="Z649" s="173">
        <f t="shared" si="830"/>
        <v>7.18</v>
      </c>
      <c r="AA649" s="173">
        <f t="shared" si="830"/>
        <v>7.19</v>
      </c>
      <c r="AB649" s="173">
        <f t="shared" si="830"/>
        <v>7.22</v>
      </c>
      <c r="AC649" s="173">
        <f t="shared" si="830"/>
        <v>7.17</v>
      </c>
      <c r="AD649" s="173">
        <f t="shared" si="830"/>
        <v>7.17</v>
      </c>
      <c r="AE649" s="173">
        <f t="shared" si="830"/>
        <v>7.07</v>
      </c>
      <c r="AF649" s="173">
        <f t="shared" si="830"/>
        <v>7.21</v>
      </c>
      <c r="AG649" s="173">
        <f t="shared" si="830"/>
        <v>7.19</v>
      </c>
      <c r="AH649" s="173">
        <f t="shared" si="830"/>
        <v>7.19</v>
      </c>
      <c r="AI649" s="173">
        <f t="shared" si="830"/>
        <v>7.15</v>
      </c>
      <c r="AJ649" s="173">
        <f t="shared" si="830"/>
        <v>7.15</v>
      </c>
      <c r="AK649" s="173">
        <f t="shared" si="830"/>
        <v>7.26</v>
      </c>
      <c r="AL649" s="173" t="str">
        <f t="shared" si="830"/>
        <v/>
      </c>
      <c r="AM649" s="173" t="str">
        <f t="shared" si="830"/>
        <v/>
      </c>
      <c r="AN649" s="173" t="str">
        <f t="shared" si="830"/>
        <v/>
      </c>
      <c r="AO649" s="173" t="str">
        <f t="shared" si="830"/>
        <v/>
      </c>
      <c r="AP649" s="173" t="str">
        <f t="shared" si="830"/>
        <v/>
      </c>
      <c r="AQ649" s="170"/>
      <c r="AR649" s="170"/>
    </row>
    <row r="650" ht="12.75" customHeight="1">
      <c r="A650" s="170"/>
      <c r="B650" s="170"/>
      <c r="C650" s="140"/>
      <c r="D650" s="139">
        <v>69.0</v>
      </c>
      <c r="E650" s="177">
        <f t="shared" ref="E650:AP650" si="831">IFERROR(INDEX(E$196:E$385,MATCH($D650,E$389:E$578,0)),"")</f>
        <v>7.16</v>
      </c>
      <c r="F650" s="173">
        <f t="shared" si="831"/>
        <v>7.17</v>
      </c>
      <c r="G650" s="173">
        <f t="shared" si="831"/>
        <v>7.17</v>
      </c>
      <c r="H650" s="173">
        <f t="shared" si="831"/>
        <v>7.11</v>
      </c>
      <c r="I650" s="173">
        <f t="shared" si="831"/>
        <v>7.14</v>
      </c>
      <c r="J650" s="173">
        <f t="shared" si="831"/>
        <v>7.06</v>
      </c>
      <c r="K650" s="173">
        <f t="shared" si="831"/>
        <v>7.19</v>
      </c>
      <c r="L650" s="173">
        <f t="shared" si="831"/>
        <v>7.2</v>
      </c>
      <c r="M650" s="173">
        <f t="shared" si="831"/>
        <v>7.28</v>
      </c>
      <c r="N650" s="173">
        <f t="shared" si="831"/>
        <v>7.23</v>
      </c>
      <c r="O650" s="173">
        <f t="shared" si="831"/>
        <v>7.11</v>
      </c>
      <c r="P650" s="173">
        <f t="shared" si="831"/>
        <v>7.13</v>
      </c>
      <c r="Q650" s="173">
        <f t="shared" si="831"/>
        <v>7.14</v>
      </c>
      <c r="R650" s="173">
        <f t="shared" si="831"/>
        <v>7.16</v>
      </c>
      <c r="S650" s="173">
        <f t="shared" si="831"/>
        <v>7.15</v>
      </c>
      <c r="T650" s="173">
        <f t="shared" si="831"/>
        <v>7.13</v>
      </c>
      <c r="U650" s="173">
        <f t="shared" si="831"/>
        <v>7.2</v>
      </c>
      <c r="V650" s="173">
        <f t="shared" si="831"/>
        <v>7.13</v>
      </c>
      <c r="W650" s="173">
        <f t="shared" si="831"/>
        <v>7.19</v>
      </c>
      <c r="X650" s="173">
        <f t="shared" si="831"/>
        <v>7.13</v>
      </c>
      <c r="Y650" s="173">
        <f t="shared" si="831"/>
        <v>7.23</v>
      </c>
      <c r="Z650" s="173">
        <f t="shared" si="831"/>
        <v>7.18</v>
      </c>
      <c r="AA650" s="173">
        <f t="shared" si="831"/>
        <v>7.19</v>
      </c>
      <c r="AB650" s="173">
        <f t="shared" si="831"/>
        <v>7.2</v>
      </c>
      <c r="AC650" s="173">
        <f t="shared" si="831"/>
        <v>7.17</v>
      </c>
      <c r="AD650" s="173">
        <f t="shared" si="831"/>
        <v>7.15</v>
      </c>
      <c r="AE650" s="173">
        <f t="shared" si="831"/>
        <v>7.07</v>
      </c>
      <c r="AF650" s="173">
        <f t="shared" si="831"/>
        <v>7.21</v>
      </c>
      <c r="AG650" s="173">
        <f t="shared" si="831"/>
        <v>7.18</v>
      </c>
      <c r="AH650" s="173">
        <f t="shared" si="831"/>
        <v>7.19</v>
      </c>
      <c r="AI650" s="173">
        <f t="shared" si="831"/>
        <v>7.15</v>
      </c>
      <c r="AJ650" s="173">
        <f t="shared" si="831"/>
        <v>7.15</v>
      </c>
      <c r="AK650" s="173">
        <f t="shared" si="831"/>
        <v>7.26</v>
      </c>
      <c r="AL650" s="173" t="str">
        <f t="shared" si="831"/>
        <v/>
      </c>
      <c r="AM650" s="173" t="str">
        <f t="shared" si="831"/>
        <v/>
      </c>
      <c r="AN650" s="173" t="str">
        <f t="shared" si="831"/>
        <v/>
      </c>
      <c r="AO650" s="173" t="str">
        <f t="shared" si="831"/>
        <v/>
      </c>
      <c r="AP650" s="173" t="str">
        <f t="shared" si="831"/>
        <v/>
      </c>
      <c r="AQ650" s="170"/>
      <c r="AR650" s="170"/>
    </row>
    <row r="651" ht="12.75" customHeight="1">
      <c r="A651" s="170"/>
      <c r="B651" s="170"/>
      <c r="C651" s="140"/>
      <c r="D651" s="139">
        <v>70.0</v>
      </c>
      <c r="E651" s="177">
        <f t="shared" ref="E651:AP651" si="832">IFERROR(INDEX(E$196:E$385,MATCH($D651,E$389:E$578,0)),"")</f>
        <v>7.15</v>
      </c>
      <c r="F651" s="173">
        <f t="shared" si="832"/>
        <v>7.17</v>
      </c>
      <c r="G651" s="173">
        <f t="shared" si="832"/>
        <v>7.16</v>
      </c>
      <c r="H651" s="173">
        <f t="shared" si="832"/>
        <v>7.11</v>
      </c>
      <c r="I651" s="173">
        <f t="shared" si="832"/>
        <v>7.13</v>
      </c>
      <c r="J651" s="173">
        <f t="shared" si="832"/>
        <v>7.06</v>
      </c>
      <c r="K651" s="173">
        <f t="shared" si="832"/>
        <v>7.17</v>
      </c>
      <c r="L651" s="173">
        <f t="shared" si="832"/>
        <v>7.19</v>
      </c>
      <c r="M651" s="173">
        <f t="shared" si="832"/>
        <v>7.26</v>
      </c>
      <c r="N651" s="173">
        <f t="shared" si="832"/>
        <v>7.23</v>
      </c>
      <c r="O651" s="173">
        <f t="shared" si="832"/>
        <v>7.1</v>
      </c>
      <c r="P651" s="173">
        <f t="shared" si="832"/>
        <v>7.13</v>
      </c>
      <c r="Q651" s="173">
        <f t="shared" si="832"/>
        <v>7.13</v>
      </c>
      <c r="R651" s="173">
        <f t="shared" si="832"/>
        <v>7.16</v>
      </c>
      <c r="S651" s="173">
        <f t="shared" si="832"/>
        <v>7.15</v>
      </c>
      <c r="T651" s="173">
        <f t="shared" si="832"/>
        <v>7.13</v>
      </c>
      <c r="U651" s="173">
        <f t="shared" si="832"/>
        <v>7.19</v>
      </c>
      <c r="V651" s="173">
        <f t="shared" si="832"/>
        <v>7.13</v>
      </c>
      <c r="W651" s="173">
        <f t="shared" si="832"/>
        <v>7.16</v>
      </c>
      <c r="X651" s="173">
        <f t="shared" si="832"/>
        <v>7.12</v>
      </c>
      <c r="Y651" s="173">
        <f t="shared" si="832"/>
        <v>7.23</v>
      </c>
      <c r="Z651" s="173">
        <f t="shared" si="832"/>
        <v>7.18</v>
      </c>
      <c r="AA651" s="173">
        <f t="shared" si="832"/>
        <v>7.18</v>
      </c>
      <c r="AB651" s="173">
        <f t="shared" si="832"/>
        <v>7.19</v>
      </c>
      <c r="AC651" s="173">
        <f t="shared" si="832"/>
        <v>7.16</v>
      </c>
      <c r="AD651" s="173">
        <f t="shared" si="832"/>
        <v>7.14</v>
      </c>
      <c r="AE651" s="173">
        <f t="shared" si="832"/>
        <v>7.06</v>
      </c>
      <c r="AF651" s="173">
        <f t="shared" si="832"/>
        <v>7.21</v>
      </c>
      <c r="AG651" s="173">
        <f t="shared" si="832"/>
        <v>7.17</v>
      </c>
      <c r="AH651" s="173">
        <f t="shared" si="832"/>
        <v>7.19</v>
      </c>
      <c r="AI651" s="173">
        <f t="shared" si="832"/>
        <v>7.15</v>
      </c>
      <c r="AJ651" s="173">
        <f t="shared" si="832"/>
        <v>7.12</v>
      </c>
      <c r="AK651" s="173">
        <f t="shared" si="832"/>
        <v>7.23</v>
      </c>
      <c r="AL651" s="173" t="str">
        <f t="shared" si="832"/>
        <v/>
      </c>
      <c r="AM651" s="173" t="str">
        <f t="shared" si="832"/>
        <v/>
      </c>
      <c r="AN651" s="173" t="str">
        <f t="shared" si="832"/>
        <v/>
      </c>
      <c r="AO651" s="173" t="str">
        <f t="shared" si="832"/>
        <v/>
      </c>
      <c r="AP651" s="173" t="str">
        <f t="shared" si="832"/>
        <v/>
      </c>
      <c r="AQ651" s="170"/>
      <c r="AR651" s="170"/>
    </row>
    <row r="652" ht="12.75" customHeight="1">
      <c r="A652" s="170"/>
      <c r="B652" s="170"/>
      <c r="C652" s="140"/>
      <c r="D652" s="139">
        <v>71.0</v>
      </c>
      <c r="E652" s="177">
        <f t="shared" ref="E652:AP652" si="833">IFERROR(INDEX(E$196:E$385,MATCH($D652,E$389:E$578,0)),"")</f>
        <v>7.13</v>
      </c>
      <c r="F652" s="173">
        <f t="shared" si="833"/>
        <v>7.16</v>
      </c>
      <c r="G652" s="173">
        <f t="shared" si="833"/>
        <v>7.15</v>
      </c>
      <c r="H652" s="173">
        <f t="shared" si="833"/>
        <v>7.11</v>
      </c>
      <c r="I652" s="173">
        <f t="shared" si="833"/>
        <v>7.11</v>
      </c>
      <c r="J652" s="173">
        <f t="shared" si="833"/>
        <v>7.03</v>
      </c>
      <c r="K652" s="173">
        <f t="shared" si="833"/>
        <v>7.17</v>
      </c>
      <c r="L652" s="173">
        <f t="shared" si="833"/>
        <v>7.17</v>
      </c>
      <c r="M652" s="173">
        <f t="shared" si="833"/>
        <v>7.25</v>
      </c>
      <c r="N652" s="173">
        <f t="shared" si="833"/>
        <v>7.23</v>
      </c>
      <c r="O652" s="173">
        <f t="shared" si="833"/>
        <v>7.1</v>
      </c>
      <c r="P652" s="173">
        <f t="shared" si="833"/>
        <v>7.13</v>
      </c>
      <c r="Q652" s="173">
        <f t="shared" si="833"/>
        <v>7.12</v>
      </c>
      <c r="R652" s="173">
        <f t="shared" si="833"/>
        <v>7.15</v>
      </c>
      <c r="S652" s="173">
        <f t="shared" si="833"/>
        <v>7.11</v>
      </c>
      <c r="T652" s="173">
        <f t="shared" si="833"/>
        <v>7.13</v>
      </c>
      <c r="U652" s="173">
        <f t="shared" si="833"/>
        <v>7.18</v>
      </c>
      <c r="V652" s="173">
        <f t="shared" si="833"/>
        <v>7.12</v>
      </c>
      <c r="W652" s="173">
        <f t="shared" si="833"/>
        <v>7.15</v>
      </c>
      <c r="X652" s="173">
        <f t="shared" si="833"/>
        <v>7.12</v>
      </c>
      <c r="Y652" s="173">
        <f t="shared" si="833"/>
        <v>7.23</v>
      </c>
      <c r="Z652" s="173">
        <f t="shared" si="833"/>
        <v>7.17</v>
      </c>
      <c r="AA652" s="173">
        <f t="shared" si="833"/>
        <v>7.18</v>
      </c>
      <c r="AB652" s="173">
        <f t="shared" si="833"/>
        <v>7.19</v>
      </c>
      <c r="AC652" s="173">
        <f t="shared" si="833"/>
        <v>7.13</v>
      </c>
      <c r="AD652" s="173">
        <f t="shared" si="833"/>
        <v>7.13</v>
      </c>
      <c r="AE652" s="173">
        <f t="shared" si="833"/>
        <v>7.06</v>
      </c>
      <c r="AF652" s="173">
        <f t="shared" si="833"/>
        <v>7.19</v>
      </c>
      <c r="AG652" s="173">
        <f t="shared" si="833"/>
        <v>7.17</v>
      </c>
      <c r="AH652" s="173">
        <f t="shared" si="833"/>
        <v>7.19</v>
      </c>
      <c r="AI652" s="173">
        <f t="shared" si="833"/>
        <v>7.15</v>
      </c>
      <c r="AJ652" s="173">
        <f t="shared" si="833"/>
        <v>7.11</v>
      </c>
      <c r="AK652" s="173">
        <f t="shared" si="833"/>
        <v>7.23</v>
      </c>
      <c r="AL652" s="173" t="str">
        <f t="shared" si="833"/>
        <v/>
      </c>
      <c r="AM652" s="173" t="str">
        <f t="shared" si="833"/>
        <v/>
      </c>
      <c r="AN652" s="173" t="str">
        <f t="shared" si="833"/>
        <v/>
      </c>
      <c r="AO652" s="173" t="str">
        <f t="shared" si="833"/>
        <v/>
      </c>
      <c r="AP652" s="173" t="str">
        <f t="shared" si="833"/>
        <v/>
      </c>
      <c r="AQ652" s="170"/>
      <c r="AR652" s="170"/>
    </row>
    <row r="653" ht="12.75" customHeight="1">
      <c r="A653" s="170"/>
      <c r="B653" s="170"/>
      <c r="C653" s="140"/>
      <c r="D653" s="139">
        <v>72.0</v>
      </c>
      <c r="E653" s="177">
        <f t="shared" ref="E653:AP653" si="834">IFERROR(INDEX(E$196:E$385,MATCH($D653,E$389:E$578,0)),"")</f>
        <v>7.13</v>
      </c>
      <c r="F653" s="173">
        <f t="shared" si="834"/>
        <v>7.15</v>
      </c>
      <c r="G653" s="173">
        <f t="shared" si="834"/>
        <v>7.15</v>
      </c>
      <c r="H653" s="173">
        <f t="shared" si="834"/>
        <v>7.11</v>
      </c>
      <c r="I653" s="173">
        <f t="shared" si="834"/>
        <v>7.11</v>
      </c>
      <c r="J653" s="173">
        <f t="shared" si="834"/>
        <v>7.03</v>
      </c>
      <c r="K653" s="173">
        <f t="shared" si="834"/>
        <v>7.15</v>
      </c>
      <c r="L653" s="173">
        <f t="shared" si="834"/>
        <v>7.17</v>
      </c>
      <c r="M653" s="173">
        <f t="shared" si="834"/>
        <v>7.24</v>
      </c>
      <c r="N653" s="173">
        <f t="shared" si="834"/>
        <v>7.16</v>
      </c>
      <c r="O653" s="173">
        <f t="shared" si="834"/>
        <v>7.08</v>
      </c>
      <c r="P653" s="173">
        <f t="shared" si="834"/>
        <v>7.13</v>
      </c>
      <c r="Q653" s="173">
        <f t="shared" si="834"/>
        <v>7.11</v>
      </c>
      <c r="R653" s="173">
        <f t="shared" si="834"/>
        <v>7.15</v>
      </c>
      <c r="S653" s="173">
        <f t="shared" si="834"/>
        <v>7.11</v>
      </c>
      <c r="T653" s="173">
        <f t="shared" si="834"/>
        <v>7.11</v>
      </c>
      <c r="U653" s="173">
        <f t="shared" si="834"/>
        <v>7.18</v>
      </c>
      <c r="V653" s="173">
        <f t="shared" si="834"/>
        <v>7.11</v>
      </c>
      <c r="W653" s="173">
        <f t="shared" si="834"/>
        <v>7.15</v>
      </c>
      <c r="X653" s="173">
        <f t="shared" si="834"/>
        <v>7.11</v>
      </c>
      <c r="Y653" s="173">
        <f t="shared" si="834"/>
        <v>7.23</v>
      </c>
      <c r="Z653" s="173">
        <f t="shared" si="834"/>
        <v>7.13</v>
      </c>
      <c r="AA653" s="173">
        <f t="shared" si="834"/>
        <v>7.17</v>
      </c>
      <c r="AB653" s="173">
        <f t="shared" si="834"/>
        <v>7.18</v>
      </c>
      <c r="AC653" s="173">
        <f t="shared" si="834"/>
        <v>7.13</v>
      </c>
      <c r="AD653" s="173">
        <f t="shared" si="834"/>
        <v>7.13</v>
      </c>
      <c r="AE653" s="173">
        <f t="shared" si="834"/>
        <v>7.06</v>
      </c>
      <c r="AF653" s="173">
        <f t="shared" si="834"/>
        <v>7.19</v>
      </c>
      <c r="AG653" s="173">
        <f t="shared" si="834"/>
        <v>7.16</v>
      </c>
      <c r="AH653" s="173">
        <f t="shared" si="834"/>
        <v>7.17</v>
      </c>
      <c r="AI653" s="173">
        <f t="shared" si="834"/>
        <v>7.12</v>
      </c>
      <c r="AJ653" s="173">
        <f t="shared" si="834"/>
        <v>7.11</v>
      </c>
      <c r="AK653" s="173">
        <f t="shared" si="834"/>
        <v>7.21</v>
      </c>
      <c r="AL653" s="173" t="str">
        <f t="shared" si="834"/>
        <v/>
      </c>
      <c r="AM653" s="173" t="str">
        <f t="shared" si="834"/>
        <v/>
      </c>
      <c r="AN653" s="173" t="str">
        <f t="shared" si="834"/>
        <v/>
      </c>
      <c r="AO653" s="173" t="str">
        <f t="shared" si="834"/>
        <v/>
      </c>
      <c r="AP653" s="173" t="str">
        <f t="shared" si="834"/>
        <v/>
      </c>
      <c r="AQ653" s="170"/>
      <c r="AR653" s="170"/>
    </row>
    <row r="654" ht="12.75" customHeight="1">
      <c r="A654" s="170"/>
      <c r="B654" s="170"/>
      <c r="C654" s="140"/>
      <c r="D654" s="139">
        <v>73.0</v>
      </c>
      <c r="E654" s="177">
        <f t="shared" ref="E654:AP654" si="835">IFERROR(INDEX(E$196:E$385,MATCH($D654,E$389:E$578,0)),"")</f>
        <v>7.12</v>
      </c>
      <c r="F654" s="173">
        <f t="shared" si="835"/>
        <v>7.15</v>
      </c>
      <c r="G654" s="173">
        <f t="shared" si="835"/>
        <v>7.14</v>
      </c>
      <c r="H654" s="173">
        <f t="shared" si="835"/>
        <v>7.1</v>
      </c>
      <c r="I654" s="173">
        <f t="shared" si="835"/>
        <v>7.1</v>
      </c>
      <c r="J654" s="173">
        <f t="shared" si="835"/>
        <v>7.03</v>
      </c>
      <c r="K654" s="173">
        <f t="shared" si="835"/>
        <v>7.14</v>
      </c>
      <c r="L654" s="173">
        <f t="shared" si="835"/>
        <v>7.16</v>
      </c>
      <c r="M654" s="173">
        <f t="shared" si="835"/>
        <v>7.22</v>
      </c>
      <c r="N654" s="173">
        <f t="shared" si="835"/>
        <v>7.15</v>
      </c>
      <c r="O654" s="173">
        <f t="shared" si="835"/>
        <v>7.07</v>
      </c>
      <c r="P654" s="173">
        <f t="shared" si="835"/>
        <v>7.12</v>
      </c>
      <c r="Q654" s="173">
        <f t="shared" si="835"/>
        <v>7.11</v>
      </c>
      <c r="R654" s="173">
        <f t="shared" si="835"/>
        <v>7.15</v>
      </c>
      <c r="S654" s="173">
        <f t="shared" si="835"/>
        <v>7.11</v>
      </c>
      <c r="T654" s="173">
        <f t="shared" si="835"/>
        <v>7.11</v>
      </c>
      <c r="U654" s="173">
        <f t="shared" si="835"/>
        <v>7.17</v>
      </c>
      <c r="V654" s="173">
        <f t="shared" si="835"/>
        <v>7.11</v>
      </c>
      <c r="W654" s="173">
        <f t="shared" si="835"/>
        <v>7.14</v>
      </c>
      <c r="X654" s="173">
        <f t="shared" si="835"/>
        <v>7.11</v>
      </c>
      <c r="Y654" s="173">
        <f t="shared" si="835"/>
        <v>7.22</v>
      </c>
      <c r="Z654" s="173">
        <f t="shared" si="835"/>
        <v>7.13</v>
      </c>
      <c r="AA654" s="173">
        <f t="shared" si="835"/>
        <v>7.15</v>
      </c>
      <c r="AB654" s="173">
        <f t="shared" si="835"/>
        <v>7.18</v>
      </c>
      <c r="AC654" s="173">
        <f t="shared" si="835"/>
        <v>7.11</v>
      </c>
      <c r="AD654" s="173">
        <f t="shared" si="835"/>
        <v>7.11</v>
      </c>
      <c r="AE654" s="173">
        <f t="shared" si="835"/>
        <v>7.04</v>
      </c>
      <c r="AF654" s="173">
        <f t="shared" si="835"/>
        <v>7.17</v>
      </c>
      <c r="AG654" s="173">
        <f t="shared" si="835"/>
        <v>7.15</v>
      </c>
      <c r="AH654" s="173">
        <f t="shared" si="835"/>
        <v>7.15</v>
      </c>
      <c r="AI654" s="173">
        <f t="shared" si="835"/>
        <v>7.11</v>
      </c>
      <c r="AJ654" s="173">
        <f t="shared" si="835"/>
        <v>7.11</v>
      </c>
      <c r="AK654" s="173">
        <f t="shared" si="835"/>
        <v>7.21</v>
      </c>
      <c r="AL654" s="173" t="str">
        <f t="shared" si="835"/>
        <v/>
      </c>
      <c r="AM654" s="173" t="str">
        <f t="shared" si="835"/>
        <v/>
      </c>
      <c r="AN654" s="173" t="str">
        <f t="shared" si="835"/>
        <v/>
      </c>
      <c r="AO654" s="173" t="str">
        <f t="shared" si="835"/>
        <v/>
      </c>
      <c r="AP654" s="173" t="str">
        <f t="shared" si="835"/>
        <v/>
      </c>
      <c r="AQ654" s="170"/>
      <c r="AR654" s="170"/>
    </row>
    <row r="655" ht="12.75" customHeight="1">
      <c r="A655" s="170"/>
      <c r="B655" s="170"/>
      <c r="C655" s="140"/>
      <c r="D655" s="139">
        <v>74.0</v>
      </c>
      <c r="E655" s="177">
        <f t="shared" ref="E655:AP655" si="836">IFERROR(INDEX(E$196:E$385,MATCH($D655,E$389:E$578,0)),"")</f>
        <v>7.11</v>
      </c>
      <c r="F655" s="173">
        <f t="shared" si="836"/>
        <v>7.11</v>
      </c>
      <c r="G655" s="173">
        <f t="shared" si="836"/>
        <v>7.13</v>
      </c>
      <c r="H655" s="173">
        <f t="shared" si="836"/>
        <v>7.1</v>
      </c>
      <c r="I655" s="173">
        <f t="shared" si="836"/>
        <v>7.1</v>
      </c>
      <c r="J655" s="173">
        <f t="shared" si="836"/>
        <v>7</v>
      </c>
      <c r="K655" s="173">
        <f t="shared" si="836"/>
        <v>7.13</v>
      </c>
      <c r="L655" s="173">
        <f t="shared" si="836"/>
        <v>7.16</v>
      </c>
      <c r="M655" s="173">
        <f t="shared" si="836"/>
        <v>7.22</v>
      </c>
      <c r="N655" s="173">
        <f t="shared" si="836"/>
        <v>7.15</v>
      </c>
      <c r="O655" s="173">
        <f t="shared" si="836"/>
        <v>7.07</v>
      </c>
      <c r="P655" s="173">
        <f t="shared" si="836"/>
        <v>7.12</v>
      </c>
      <c r="Q655" s="173">
        <f t="shared" si="836"/>
        <v>7.11</v>
      </c>
      <c r="R655" s="173">
        <f t="shared" si="836"/>
        <v>7.13</v>
      </c>
      <c r="S655" s="173">
        <f t="shared" si="836"/>
        <v>7.11</v>
      </c>
      <c r="T655" s="173">
        <f t="shared" si="836"/>
        <v>7.1</v>
      </c>
      <c r="U655" s="173">
        <f t="shared" si="836"/>
        <v>7.16</v>
      </c>
      <c r="V655" s="173">
        <f t="shared" si="836"/>
        <v>7.11</v>
      </c>
      <c r="W655" s="173">
        <f t="shared" si="836"/>
        <v>7.13</v>
      </c>
      <c r="X655" s="173">
        <f t="shared" si="836"/>
        <v>7.1</v>
      </c>
      <c r="Y655" s="173">
        <f t="shared" si="836"/>
        <v>7.21</v>
      </c>
      <c r="Z655" s="173">
        <f t="shared" si="836"/>
        <v>7.13</v>
      </c>
      <c r="AA655" s="173">
        <f t="shared" si="836"/>
        <v>7.13</v>
      </c>
      <c r="AB655" s="173">
        <f t="shared" si="836"/>
        <v>7.17</v>
      </c>
      <c r="AC655" s="173">
        <f t="shared" si="836"/>
        <v>7.09</v>
      </c>
      <c r="AD655" s="173">
        <f t="shared" si="836"/>
        <v>7.11</v>
      </c>
      <c r="AE655" s="173">
        <f t="shared" si="836"/>
        <v>7.03</v>
      </c>
      <c r="AF655" s="173">
        <f t="shared" si="836"/>
        <v>7.16</v>
      </c>
      <c r="AG655" s="173">
        <f t="shared" si="836"/>
        <v>7.14</v>
      </c>
      <c r="AH655" s="173">
        <f t="shared" si="836"/>
        <v>7.15</v>
      </c>
      <c r="AI655" s="173">
        <f t="shared" si="836"/>
        <v>7.11</v>
      </c>
      <c r="AJ655" s="173">
        <f t="shared" si="836"/>
        <v>7.11</v>
      </c>
      <c r="AK655" s="173">
        <f t="shared" si="836"/>
        <v>7.21</v>
      </c>
      <c r="AL655" s="173" t="str">
        <f t="shared" si="836"/>
        <v/>
      </c>
      <c r="AM655" s="173" t="str">
        <f t="shared" si="836"/>
        <v/>
      </c>
      <c r="AN655" s="173" t="str">
        <f t="shared" si="836"/>
        <v/>
      </c>
      <c r="AO655" s="173" t="str">
        <f t="shared" si="836"/>
        <v/>
      </c>
      <c r="AP655" s="173" t="str">
        <f t="shared" si="836"/>
        <v/>
      </c>
      <c r="AQ655" s="170"/>
      <c r="AR655" s="170"/>
    </row>
    <row r="656" ht="12.75" customHeight="1">
      <c r="A656" s="170"/>
      <c r="B656" s="170"/>
      <c r="C656" s="140"/>
      <c r="D656" s="139">
        <v>75.0</v>
      </c>
      <c r="E656" s="177">
        <f t="shared" ref="E656:AP656" si="837">IFERROR(INDEX(E$196:E$385,MATCH($D656,E$389:E$578,0)),"")</f>
        <v>7.11</v>
      </c>
      <c r="F656" s="173">
        <f t="shared" si="837"/>
        <v>7.11</v>
      </c>
      <c r="G656" s="173">
        <f t="shared" si="837"/>
        <v>7.12</v>
      </c>
      <c r="H656" s="173">
        <f t="shared" si="837"/>
        <v>7.09</v>
      </c>
      <c r="I656" s="173">
        <f t="shared" si="837"/>
        <v>7.08</v>
      </c>
      <c r="J656" s="173">
        <f t="shared" si="837"/>
        <v>7</v>
      </c>
      <c r="K656" s="173">
        <f t="shared" si="837"/>
        <v>7.11</v>
      </c>
      <c r="L656" s="173">
        <f t="shared" si="837"/>
        <v>7.16</v>
      </c>
      <c r="M656" s="173">
        <f t="shared" si="837"/>
        <v>7.21</v>
      </c>
      <c r="N656" s="173">
        <f t="shared" si="837"/>
        <v>7.13</v>
      </c>
      <c r="O656" s="173">
        <f t="shared" si="837"/>
        <v>7.06</v>
      </c>
      <c r="P656" s="173">
        <f t="shared" si="837"/>
        <v>7.11</v>
      </c>
      <c r="Q656" s="173">
        <f t="shared" si="837"/>
        <v>7.1</v>
      </c>
      <c r="R656" s="173">
        <f t="shared" si="837"/>
        <v>7.12</v>
      </c>
      <c r="S656" s="173">
        <f t="shared" si="837"/>
        <v>7.1</v>
      </c>
      <c r="T656" s="173">
        <f t="shared" si="837"/>
        <v>7.09</v>
      </c>
      <c r="U656" s="173">
        <f t="shared" si="837"/>
        <v>7.14</v>
      </c>
      <c r="V656" s="173">
        <f t="shared" si="837"/>
        <v>7.11</v>
      </c>
      <c r="W656" s="173">
        <f t="shared" si="837"/>
        <v>7.13</v>
      </c>
      <c r="X656" s="173">
        <f t="shared" si="837"/>
        <v>7.1</v>
      </c>
      <c r="Y656" s="173">
        <f t="shared" si="837"/>
        <v>7.2</v>
      </c>
      <c r="Z656" s="173">
        <f t="shared" si="837"/>
        <v>7.11</v>
      </c>
      <c r="AA656" s="173">
        <f t="shared" si="837"/>
        <v>7.13</v>
      </c>
      <c r="AB656" s="173">
        <f t="shared" si="837"/>
        <v>7.15</v>
      </c>
      <c r="AC656" s="173">
        <f t="shared" si="837"/>
        <v>7.09</v>
      </c>
      <c r="AD656" s="173">
        <f t="shared" si="837"/>
        <v>7.11</v>
      </c>
      <c r="AE656" s="173">
        <f t="shared" si="837"/>
        <v>7.03</v>
      </c>
      <c r="AF656" s="173">
        <f t="shared" si="837"/>
        <v>7.16</v>
      </c>
      <c r="AG656" s="173">
        <f t="shared" si="837"/>
        <v>7.14</v>
      </c>
      <c r="AH656" s="173">
        <f t="shared" si="837"/>
        <v>7.14</v>
      </c>
      <c r="AI656" s="173">
        <f t="shared" si="837"/>
        <v>7.11</v>
      </c>
      <c r="AJ656" s="173">
        <f t="shared" si="837"/>
        <v>7.11</v>
      </c>
      <c r="AK656" s="173">
        <f t="shared" si="837"/>
        <v>7.18</v>
      </c>
      <c r="AL656" s="173" t="str">
        <f t="shared" si="837"/>
        <v/>
      </c>
      <c r="AM656" s="173" t="str">
        <f t="shared" si="837"/>
        <v/>
      </c>
      <c r="AN656" s="173" t="str">
        <f t="shared" si="837"/>
        <v/>
      </c>
      <c r="AO656" s="173" t="str">
        <f t="shared" si="837"/>
        <v/>
      </c>
      <c r="AP656" s="173" t="str">
        <f t="shared" si="837"/>
        <v/>
      </c>
      <c r="AQ656" s="170"/>
      <c r="AR656" s="170"/>
    </row>
    <row r="657" ht="12.75" customHeight="1">
      <c r="A657" s="170"/>
      <c r="B657" s="170"/>
      <c r="C657" s="140"/>
      <c r="D657" s="139">
        <v>76.0</v>
      </c>
      <c r="E657" s="177">
        <f t="shared" ref="E657:AP657" si="838">IFERROR(INDEX(E$196:E$385,MATCH($D657,E$389:E$578,0)),"")</f>
        <v>7.1</v>
      </c>
      <c r="F657" s="173">
        <f t="shared" si="838"/>
        <v>7.11</v>
      </c>
      <c r="G657" s="173">
        <f t="shared" si="838"/>
        <v>7.11</v>
      </c>
      <c r="H657" s="173">
        <f t="shared" si="838"/>
        <v>7.09</v>
      </c>
      <c r="I657" s="173">
        <f t="shared" si="838"/>
        <v>7.07</v>
      </c>
      <c r="J657" s="173">
        <f t="shared" si="838"/>
        <v>7</v>
      </c>
      <c r="K657" s="173">
        <f t="shared" si="838"/>
        <v>7.11</v>
      </c>
      <c r="L657" s="173">
        <f t="shared" si="838"/>
        <v>7.15</v>
      </c>
      <c r="M657" s="173">
        <f t="shared" si="838"/>
        <v>7.2</v>
      </c>
      <c r="N657" s="173">
        <f t="shared" si="838"/>
        <v>7.13</v>
      </c>
      <c r="O657" s="173">
        <f t="shared" si="838"/>
        <v>7.06</v>
      </c>
      <c r="P657" s="173">
        <f t="shared" si="838"/>
        <v>7.11</v>
      </c>
      <c r="Q657" s="173">
        <f t="shared" si="838"/>
        <v>7.1</v>
      </c>
      <c r="R657" s="173">
        <f t="shared" si="838"/>
        <v>7.12</v>
      </c>
      <c r="S657" s="173">
        <f t="shared" si="838"/>
        <v>7.1</v>
      </c>
      <c r="T657" s="173">
        <f t="shared" si="838"/>
        <v>7.08</v>
      </c>
      <c r="U657" s="173">
        <f t="shared" si="838"/>
        <v>7.13</v>
      </c>
      <c r="V657" s="173">
        <f t="shared" si="838"/>
        <v>7.1</v>
      </c>
      <c r="W657" s="173">
        <f t="shared" si="838"/>
        <v>7.13</v>
      </c>
      <c r="X657" s="173">
        <f t="shared" si="838"/>
        <v>7.09</v>
      </c>
      <c r="Y657" s="173">
        <f t="shared" si="838"/>
        <v>7.2</v>
      </c>
      <c r="Z657" s="173">
        <f t="shared" si="838"/>
        <v>7.11</v>
      </c>
      <c r="AA657" s="173">
        <f t="shared" si="838"/>
        <v>7.13</v>
      </c>
      <c r="AB657" s="173">
        <f t="shared" si="838"/>
        <v>7.15</v>
      </c>
      <c r="AC657" s="173">
        <f t="shared" si="838"/>
        <v>7.09</v>
      </c>
      <c r="AD657" s="173">
        <f t="shared" si="838"/>
        <v>7.09</v>
      </c>
      <c r="AE657" s="173">
        <f t="shared" si="838"/>
        <v>7.02</v>
      </c>
      <c r="AF657" s="173">
        <f t="shared" si="838"/>
        <v>7.13</v>
      </c>
      <c r="AG657" s="173">
        <f t="shared" si="838"/>
        <v>7.14</v>
      </c>
      <c r="AH657" s="173">
        <f t="shared" si="838"/>
        <v>7.13</v>
      </c>
      <c r="AI657" s="173">
        <f t="shared" si="838"/>
        <v>7.1</v>
      </c>
      <c r="AJ657" s="173">
        <f t="shared" si="838"/>
        <v>7.1</v>
      </c>
      <c r="AK657" s="173">
        <f t="shared" si="838"/>
        <v>7.18</v>
      </c>
      <c r="AL657" s="173" t="str">
        <f t="shared" si="838"/>
        <v/>
      </c>
      <c r="AM657" s="173" t="str">
        <f t="shared" si="838"/>
        <v/>
      </c>
      <c r="AN657" s="173" t="str">
        <f t="shared" si="838"/>
        <v/>
      </c>
      <c r="AO657" s="173" t="str">
        <f t="shared" si="838"/>
        <v/>
      </c>
      <c r="AP657" s="173" t="str">
        <f t="shared" si="838"/>
        <v/>
      </c>
      <c r="AQ657" s="170"/>
      <c r="AR657" s="170"/>
    </row>
    <row r="658" ht="12.75" customHeight="1">
      <c r="A658" s="170"/>
      <c r="B658" s="170"/>
      <c r="C658" s="140"/>
      <c r="D658" s="139">
        <v>77.0</v>
      </c>
      <c r="E658" s="177">
        <f t="shared" ref="E658:AP658" si="839">IFERROR(INDEX(E$196:E$385,MATCH($D658,E$389:E$578,0)),"")</f>
        <v>7.1</v>
      </c>
      <c r="F658" s="173">
        <f t="shared" si="839"/>
        <v>7.11</v>
      </c>
      <c r="G658" s="173">
        <f t="shared" si="839"/>
        <v>7.11</v>
      </c>
      <c r="H658" s="173">
        <f t="shared" si="839"/>
        <v>7.07</v>
      </c>
      <c r="I658" s="173">
        <f t="shared" si="839"/>
        <v>7.07</v>
      </c>
      <c r="J658" s="173">
        <f t="shared" si="839"/>
        <v>7</v>
      </c>
      <c r="K658" s="173">
        <f t="shared" si="839"/>
        <v>7.09</v>
      </c>
      <c r="L658" s="173">
        <f t="shared" si="839"/>
        <v>7.15</v>
      </c>
      <c r="M658" s="173">
        <f t="shared" si="839"/>
        <v>7.19</v>
      </c>
      <c r="N658" s="173">
        <f t="shared" si="839"/>
        <v>7.13</v>
      </c>
      <c r="O658" s="173">
        <f t="shared" si="839"/>
        <v>7.06</v>
      </c>
      <c r="P658" s="173">
        <f t="shared" si="839"/>
        <v>7.09</v>
      </c>
      <c r="Q658" s="173">
        <f t="shared" si="839"/>
        <v>7.08</v>
      </c>
      <c r="R658" s="173">
        <f t="shared" si="839"/>
        <v>7.11</v>
      </c>
      <c r="S658" s="173">
        <f t="shared" si="839"/>
        <v>7.1</v>
      </c>
      <c r="T658" s="173">
        <f t="shared" si="839"/>
        <v>7.07</v>
      </c>
      <c r="U658" s="173">
        <f t="shared" si="839"/>
        <v>7.12</v>
      </c>
      <c r="V658" s="173">
        <f t="shared" si="839"/>
        <v>7.08</v>
      </c>
      <c r="W658" s="173">
        <f t="shared" si="839"/>
        <v>7.12</v>
      </c>
      <c r="X658" s="173">
        <f t="shared" si="839"/>
        <v>7.08</v>
      </c>
      <c r="Y658" s="173">
        <f t="shared" si="839"/>
        <v>7.2</v>
      </c>
      <c r="Z658" s="173">
        <f t="shared" si="839"/>
        <v>7.11</v>
      </c>
      <c r="AA658" s="173">
        <f t="shared" si="839"/>
        <v>7.11</v>
      </c>
      <c r="AB658" s="173">
        <f t="shared" si="839"/>
        <v>7.15</v>
      </c>
      <c r="AC658" s="173">
        <f t="shared" si="839"/>
        <v>7.08</v>
      </c>
      <c r="AD658" s="173">
        <f t="shared" si="839"/>
        <v>7.08</v>
      </c>
      <c r="AE658" s="173">
        <f t="shared" si="839"/>
        <v>7.02</v>
      </c>
      <c r="AF658" s="173">
        <f t="shared" si="839"/>
        <v>7.13</v>
      </c>
      <c r="AG658" s="173">
        <f t="shared" si="839"/>
        <v>7.14</v>
      </c>
      <c r="AH658" s="173">
        <f t="shared" si="839"/>
        <v>7.13</v>
      </c>
      <c r="AI658" s="173">
        <f t="shared" si="839"/>
        <v>7.1</v>
      </c>
      <c r="AJ658" s="173">
        <f t="shared" si="839"/>
        <v>7.09</v>
      </c>
      <c r="AK658" s="173">
        <f t="shared" si="839"/>
        <v>7.18</v>
      </c>
      <c r="AL658" s="173" t="str">
        <f t="shared" si="839"/>
        <v/>
      </c>
      <c r="AM658" s="173" t="str">
        <f t="shared" si="839"/>
        <v/>
      </c>
      <c r="AN658" s="173" t="str">
        <f t="shared" si="839"/>
        <v/>
      </c>
      <c r="AO658" s="173" t="str">
        <f t="shared" si="839"/>
        <v/>
      </c>
      <c r="AP658" s="173" t="str">
        <f t="shared" si="839"/>
        <v/>
      </c>
      <c r="AQ658" s="170"/>
      <c r="AR658" s="170"/>
    </row>
    <row r="659" ht="12.75" customHeight="1">
      <c r="A659" s="170"/>
      <c r="B659" s="170"/>
      <c r="C659" s="140"/>
      <c r="D659" s="139">
        <v>78.0</v>
      </c>
      <c r="E659" s="177">
        <f t="shared" ref="E659:AP659" si="840">IFERROR(INDEX(E$196:E$385,MATCH($D659,E$389:E$578,0)),"")</f>
        <v>7.09</v>
      </c>
      <c r="F659" s="173">
        <f t="shared" si="840"/>
        <v>7.09</v>
      </c>
      <c r="G659" s="173">
        <f t="shared" si="840"/>
        <v>7.1</v>
      </c>
      <c r="H659" s="173">
        <f t="shared" si="840"/>
        <v>7.07</v>
      </c>
      <c r="I659" s="173">
        <f t="shared" si="840"/>
        <v>7.07</v>
      </c>
      <c r="J659" s="173">
        <f t="shared" si="840"/>
        <v>7</v>
      </c>
      <c r="K659" s="173">
        <f t="shared" si="840"/>
        <v>7.08</v>
      </c>
      <c r="L659" s="173">
        <f t="shared" si="840"/>
        <v>7.15</v>
      </c>
      <c r="M659" s="173">
        <f t="shared" si="840"/>
        <v>7.19</v>
      </c>
      <c r="N659" s="173">
        <f t="shared" si="840"/>
        <v>7.12</v>
      </c>
      <c r="O659" s="173">
        <f t="shared" si="840"/>
        <v>7.06</v>
      </c>
      <c r="P659" s="173">
        <f t="shared" si="840"/>
        <v>7.09</v>
      </c>
      <c r="Q659" s="173">
        <f t="shared" si="840"/>
        <v>7.07</v>
      </c>
      <c r="R659" s="173">
        <f t="shared" si="840"/>
        <v>7.11</v>
      </c>
      <c r="S659" s="173">
        <f t="shared" si="840"/>
        <v>7.08</v>
      </c>
      <c r="T659" s="173">
        <f t="shared" si="840"/>
        <v>7.07</v>
      </c>
      <c r="U659" s="173">
        <f t="shared" si="840"/>
        <v>7.11</v>
      </c>
      <c r="V659" s="173">
        <f t="shared" si="840"/>
        <v>7.07</v>
      </c>
      <c r="W659" s="173">
        <f t="shared" si="840"/>
        <v>7.12</v>
      </c>
      <c r="X659" s="173">
        <f t="shared" si="840"/>
        <v>7.08</v>
      </c>
      <c r="Y659" s="173">
        <f t="shared" si="840"/>
        <v>7.19</v>
      </c>
      <c r="Z659" s="173">
        <f t="shared" si="840"/>
        <v>7.07</v>
      </c>
      <c r="AA659" s="173">
        <f t="shared" si="840"/>
        <v>7.1</v>
      </c>
      <c r="AB659" s="173">
        <f t="shared" si="840"/>
        <v>7.14</v>
      </c>
      <c r="AC659" s="173">
        <f t="shared" si="840"/>
        <v>7.07</v>
      </c>
      <c r="AD659" s="173">
        <f t="shared" si="840"/>
        <v>7.07</v>
      </c>
      <c r="AE659" s="173">
        <f t="shared" si="840"/>
        <v>7</v>
      </c>
      <c r="AF659" s="173">
        <f t="shared" si="840"/>
        <v>7.12</v>
      </c>
      <c r="AG659" s="173">
        <f t="shared" si="840"/>
        <v>7.13</v>
      </c>
      <c r="AH659" s="173">
        <f t="shared" si="840"/>
        <v>7.12</v>
      </c>
      <c r="AI659" s="173">
        <f t="shared" si="840"/>
        <v>7.09</v>
      </c>
      <c r="AJ659" s="173">
        <f t="shared" si="840"/>
        <v>7.09</v>
      </c>
      <c r="AK659" s="173">
        <f t="shared" si="840"/>
        <v>7.18</v>
      </c>
      <c r="AL659" s="173" t="str">
        <f t="shared" si="840"/>
        <v/>
      </c>
      <c r="AM659" s="173" t="str">
        <f t="shared" si="840"/>
        <v/>
      </c>
      <c r="AN659" s="173" t="str">
        <f t="shared" si="840"/>
        <v/>
      </c>
      <c r="AO659" s="173" t="str">
        <f t="shared" si="840"/>
        <v/>
      </c>
      <c r="AP659" s="173" t="str">
        <f t="shared" si="840"/>
        <v/>
      </c>
      <c r="AQ659" s="170"/>
      <c r="AR659" s="170"/>
    </row>
    <row r="660" ht="12.75" customHeight="1">
      <c r="A660" s="170"/>
      <c r="B660" s="170"/>
      <c r="C660" s="140"/>
      <c r="D660" s="139">
        <v>79.0</v>
      </c>
      <c r="E660" s="177">
        <f t="shared" ref="E660:AP660" si="841">IFERROR(INDEX(E$196:E$385,MATCH($D660,E$389:E$578,0)),"")</f>
        <v>7.08</v>
      </c>
      <c r="F660" s="173">
        <f t="shared" si="841"/>
        <v>7.09</v>
      </c>
      <c r="G660" s="173">
        <f t="shared" si="841"/>
        <v>7.09</v>
      </c>
      <c r="H660" s="173">
        <f t="shared" si="841"/>
        <v>7.07</v>
      </c>
      <c r="I660" s="173">
        <f t="shared" si="841"/>
        <v>7.07</v>
      </c>
      <c r="J660" s="173">
        <f t="shared" si="841"/>
        <v>7</v>
      </c>
      <c r="K660" s="173">
        <f t="shared" si="841"/>
        <v>7.08</v>
      </c>
      <c r="L660" s="173">
        <f t="shared" si="841"/>
        <v>7.15</v>
      </c>
      <c r="M660" s="173">
        <f t="shared" si="841"/>
        <v>7.19</v>
      </c>
      <c r="N660" s="173">
        <f t="shared" si="841"/>
        <v>7.12</v>
      </c>
      <c r="O660" s="173">
        <f t="shared" si="841"/>
        <v>7.04</v>
      </c>
      <c r="P660" s="173">
        <f t="shared" si="841"/>
        <v>7.07</v>
      </c>
      <c r="Q660" s="173">
        <f t="shared" si="841"/>
        <v>7.07</v>
      </c>
      <c r="R660" s="173">
        <f t="shared" si="841"/>
        <v>7.11</v>
      </c>
      <c r="S660" s="173">
        <f t="shared" si="841"/>
        <v>7.08</v>
      </c>
      <c r="T660" s="173">
        <f t="shared" si="841"/>
        <v>7.06</v>
      </c>
      <c r="U660" s="173">
        <f t="shared" si="841"/>
        <v>7.11</v>
      </c>
      <c r="V660" s="173">
        <f t="shared" si="841"/>
        <v>7.07</v>
      </c>
      <c r="W660" s="173">
        <f t="shared" si="841"/>
        <v>7.11</v>
      </c>
      <c r="X660" s="173">
        <f t="shared" si="841"/>
        <v>7.07</v>
      </c>
      <c r="Y660" s="173">
        <f t="shared" si="841"/>
        <v>7.19</v>
      </c>
      <c r="Z660" s="173">
        <f t="shared" si="841"/>
        <v>7.07</v>
      </c>
      <c r="AA660" s="173">
        <f t="shared" si="841"/>
        <v>7.09</v>
      </c>
      <c r="AB660" s="173">
        <f t="shared" si="841"/>
        <v>7.14</v>
      </c>
      <c r="AC660" s="173">
        <f t="shared" si="841"/>
        <v>7.07</v>
      </c>
      <c r="AD660" s="173">
        <f t="shared" si="841"/>
        <v>7.07</v>
      </c>
      <c r="AE660" s="173">
        <f t="shared" si="841"/>
        <v>6.99</v>
      </c>
      <c r="AF660" s="173">
        <f t="shared" si="841"/>
        <v>7.12</v>
      </c>
      <c r="AG660" s="173">
        <f t="shared" si="841"/>
        <v>7.13</v>
      </c>
      <c r="AH660" s="173">
        <f t="shared" si="841"/>
        <v>7.11</v>
      </c>
      <c r="AI660" s="173">
        <f t="shared" si="841"/>
        <v>7.09</v>
      </c>
      <c r="AJ660" s="173">
        <f t="shared" si="841"/>
        <v>7.08</v>
      </c>
      <c r="AK660" s="173">
        <f t="shared" si="841"/>
        <v>7.17</v>
      </c>
      <c r="AL660" s="173" t="str">
        <f t="shared" si="841"/>
        <v/>
      </c>
      <c r="AM660" s="173" t="str">
        <f t="shared" si="841"/>
        <v/>
      </c>
      <c r="AN660" s="173" t="str">
        <f t="shared" si="841"/>
        <v/>
      </c>
      <c r="AO660" s="173" t="str">
        <f t="shared" si="841"/>
        <v/>
      </c>
      <c r="AP660" s="173" t="str">
        <f t="shared" si="841"/>
        <v/>
      </c>
      <c r="AQ660" s="170"/>
      <c r="AR660" s="170"/>
    </row>
    <row r="661" ht="12.75" customHeight="1">
      <c r="A661" s="170"/>
      <c r="B661" s="170"/>
      <c r="C661" s="140"/>
      <c r="D661" s="139">
        <v>80.0</v>
      </c>
      <c r="E661" s="177">
        <f t="shared" ref="E661:AP661" si="842">IFERROR(INDEX(E$196:E$385,MATCH($D661,E$389:E$578,0)),"")</f>
        <v>7.07</v>
      </c>
      <c r="F661" s="173">
        <f t="shared" si="842"/>
        <v>7.07</v>
      </c>
      <c r="G661" s="173">
        <f t="shared" si="842"/>
        <v>7.09</v>
      </c>
      <c r="H661" s="173">
        <f t="shared" si="842"/>
        <v>7.06</v>
      </c>
      <c r="I661" s="173">
        <f t="shared" si="842"/>
        <v>7.05</v>
      </c>
      <c r="J661" s="173">
        <f t="shared" si="842"/>
        <v>6.99</v>
      </c>
      <c r="K661" s="173">
        <f t="shared" si="842"/>
        <v>7.07</v>
      </c>
      <c r="L661" s="173">
        <f t="shared" si="842"/>
        <v>7.13</v>
      </c>
      <c r="M661" s="173">
        <f t="shared" si="842"/>
        <v>7.19</v>
      </c>
      <c r="N661" s="173">
        <f t="shared" si="842"/>
        <v>7.11</v>
      </c>
      <c r="O661" s="173">
        <f t="shared" si="842"/>
        <v>7.02</v>
      </c>
      <c r="P661" s="173">
        <f t="shared" si="842"/>
        <v>7.07</v>
      </c>
      <c r="Q661" s="173">
        <f t="shared" si="842"/>
        <v>7.07</v>
      </c>
      <c r="R661" s="173">
        <f t="shared" si="842"/>
        <v>7.1</v>
      </c>
      <c r="S661" s="173">
        <f t="shared" si="842"/>
        <v>7.08</v>
      </c>
      <c r="T661" s="173">
        <f t="shared" si="842"/>
        <v>7.06</v>
      </c>
      <c r="U661" s="173">
        <f t="shared" si="842"/>
        <v>7.11</v>
      </c>
      <c r="V661" s="173">
        <f t="shared" si="842"/>
        <v>7.06</v>
      </c>
      <c r="W661" s="173">
        <f t="shared" si="842"/>
        <v>7.09</v>
      </c>
      <c r="X661" s="173">
        <f t="shared" si="842"/>
        <v>7.07</v>
      </c>
      <c r="Y661" s="173">
        <f t="shared" si="842"/>
        <v>7.17</v>
      </c>
      <c r="Z661" s="173">
        <f t="shared" si="842"/>
        <v>7.07</v>
      </c>
      <c r="AA661" s="173">
        <f t="shared" si="842"/>
        <v>7.08</v>
      </c>
      <c r="AB661" s="173">
        <f t="shared" si="842"/>
        <v>7.14</v>
      </c>
      <c r="AC661" s="173">
        <f t="shared" si="842"/>
        <v>7.07</v>
      </c>
      <c r="AD661" s="173">
        <f t="shared" si="842"/>
        <v>7.06</v>
      </c>
      <c r="AE661" s="173">
        <f t="shared" si="842"/>
        <v>6.99</v>
      </c>
      <c r="AF661" s="173">
        <f t="shared" si="842"/>
        <v>7.11</v>
      </c>
      <c r="AG661" s="173">
        <f t="shared" si="842"/>
        <v>7.13</v>
      </c>
      <c r="AH661" s="173">
        <f t="shared" si="842"/>
        <v>7.11</v>
      </c>
      <c r="AI661" s="173">
        <f t="shared" si="842"/>
        <v>7.08</v>
      </c>
      <c r="AJ661" s="173">
        <f t="shared" si="842"/>
        <v>7.07</v>
      </c>
      <c r="AK661" s="173">
        <f t="shared" si="842"/>
        <v>7.16</v>
      </c>
      <c r="AL661" s="173" t="str">
        <f t="shared" si="842"/>
        <v/>
      </c>
      <c r="AM661" s="173" t="str">
        <f t="shared" si="842"/>
        <v/>
      </c>
      <c r="AN661" s="173" t="str">
        <f t="shared" si="842"/>
        <v/>
      </c>
      <c r="AO661" s="173" t="str">
        <f t="shared" si="842"/>
        <v/>
      </c>
      <c r="AP661" s="173" t="str">
        <f t="shared" si="842"/>
        <v/>
      </c>
      <c r="AQ661" s="170"/>
      <c r="AR661" s="170"/>
    </row>
    <row r="662" ht="12.75" customHeight="1">
      <c r="A662" s="170"/>
      <c r="B662" s="170"/>
      <c r="C662" s="140"/>
      <c r="D662" s="139">
        <v>81.0</v>
      </c>
      <c r="E662" s="177">
        <f t="shared" ref="E662:AP662" si="843">IFERROR(INDEX(E$196:E$385,MATCH($D662,E$389:E$578,0)),"")</f>
        <v>7.07</v>
      </c>
      <c r="F662" s="173">
        <f t="shared" si="843"/>
        <v>7.07</v>
      </c>
      <c r="G662" s="173">
        <f t="shared" si="843"/>
        <v>7.09</v>
      </c>
      <c r="H662" s="173">
        <f t="shared" si="843"/>
        <v>7.03</v>
      </c>
      <c r="I662" s="173">
        <f t="shared" si="843"/>
        <v>7.05</v>
      </c>
      <c r="J662" s="173">
        <f t="shared" si="843"/>
        <v>6.99</v>
      </c>
      <c r="K662" s="173">
        <f t="shared" si="843"/>
        <v>7.06</v>
      </c>
      <c r="L662" s="173">
        <f t="shared" si="843"/>
        <v>7.11</v>
      </c>
      <c r="M662" s="173">
        <f t="shared" si="843"/>
        <v>7.19</v>
      </c>
      <c r="N662" s="173">
        <f t="shared" si="843"/>
        <v>7.1</v>
      </c>
      <c r="O662" s="173">
        <f t="shared" si="843"/>
        <v>7.02</v>
      </c>
      <c r="P662" s="173">
        <f t="shared" si="843"/>
        <v>7.07</v>
      </c>
      <c r="Q662" s="173">
        <f t="shared" si="843"/>
        <v>7.07</v>
      </c>
      <c r="R662" s="173">
        <f t="shared" si="843"/>
        <v>7.09</v>
      </c>
      <c r="S662" s="173">
        <f t="shared" si="843"/>
        <v>7.08</v>
      </c>
      <c r="T662" s="173">
        <f t="shared" si="843"/>
        <v>7.06</v>
      </c>
      <c r="U662" s="173">
        <f t="shared" si="843"/>
        <v>7.11</v>
      </c>
      <c r="V662" s="173">
        <f t="shared" si="843"/>
        <v>7.06</v>
      </c>
      <c r="W662" s="173">
        <f t="shared" si="843"/>
        <v>7.08</v>
      </c>
      <c r="X662" s="173">
        <f t="shared" si="843"/>
        <v>7.07</v>
      </c>
      <c r="Y662" s="173">
        <f t="shared" si="843"/>
        <v>7.16</v>
      </c>
      <c r="Z662" s="173">
        <f t="shared" si="843"/>
        <v>7.05</v>
      </c>
      <c r="AA662" s="173">
        <f t="shared" si="843"/>
        <v>7.07</v>
      </c>
      <c r="AB662" s="173">
        <f t="shared" si="843"/>
        <v>7.13</v>
      </c>
      <c r="AC662" s="173">
        <f t="shared" si="843"/>
        <v>7.06</v>
      </c>
      <c r="AD662" s="173">
        <f t="shared" si="843"/>
        <v>7.05</v>
      </c>
      <c r="AE662" s="173">
        <f t="shared" si="843"/>
        <v>6.99</v>
      </c>
      <c r="AF662" s="173">
        <f t="shared" si="843"/>
        <v>7.11</v>
      </c>
      <c r="AG662" s="173">
        <f t="shared" si="843"/>
        <v>7.12</v>
      </c>
      <c r="AH662" s="173">
        <f t="shared" si="843"/>
        <v>7.11</v>
      </c>
      <c r="AI662" s="173">
        <f t="shared" si="843"/>
        <v>7.07</v>
      </c>
      <c r="AJ662" s="173">
        <f t="shared" si="843"/>
        <v>7.07</v>
      </c>
      <c r="AK662" s="173">
        <f t="shared" si="843"/>
        <v>7.16</v>
      </c>
      <c r="AL662" s="173" t="str">
        <f t="shared" si="843"/>
        <v/>
      </c>
      <c r="AM662" s="173" t="str">
        <f t="shared" si="843"/>
        <v/>
      </c>
      <c r="AN662" s="173" t="str">
        <f t="shared" si="843"/>
        <v/>
      </c>
      <c r="AO662" s="173" t="str">
        <f t="shared" si="843"/>
        <v/>
      </c>
      <c r="AP662" s="173" t="str">
        <f t="shared" si="843"/>
        <v/>
      </c>
      <c r="AQ662" s="170"/>
      <c r="AR662" s="170"/>
    </row>
    <row r="663" ht="12.75" customHeight="1">
      <c r="A663" s="170"/>
      <c r="B663" s="170"/>
      <c r="C663" s="140"/>
      <c r="D663" s="139">
        <v>82.0</v>
      </c>
      <c r="E663" s="177">
        <f t="shared" ref="E663:AP663" si="844">IFERROR(INDEX(E$196:E$385,MATCH($D663,E$389:E$578,0)),"")</f>
        <v>7.07</v>
      </c>
      <c r="F663" s="173">
        <f t="shared" si="844"/>
        <v>7.07</v>
      </c>
      <c r="G663" s="173">
        <f t="shared" si="844"/>
        <v>7.07</v>
      </c>
      <c r="H663" s="173">
        <f t="shared" si="844"/>
        <v>7.03</v>
      </c>
      <c r="I663" s="173">
        <f t="shared" si="844"/>
        <v>7.04</v>
      </c>
      <c r="J663" s="173">
        <f t="shared" si="844"/>
        <v>6.99</v>
      </c>
      <c r="K663" s="173">
        <f t="shared" si="844"/>
        <v>7.05</v>
      </c>
      <c r="L663" s="173">
        <f t="shared" si="844"/>
        <v>7.1</v>
      </c>
      <c r="M663" s="173">
        <f t="shared" si="844"/>
        <v>7.18</v>
      </c>
      <c r="N663" s="173">
        <f t="shared" si="844"/>
        <v>7.09</v>
      </c>
      <c r="O663" s="173">
        <f t="shared" si="844"/>
        <v>7</v>
      </c>
      <c r="P663" s="173">
        <f t="shared" si="844"/>
        <v>7.07</v>
      </c>
      <c r="Q663" s="173">
        <f t="shared" si="844"/>
        <v>7.07</v>
      </c>
      <c r="R663" s="173">
        <f t="shared" si="844"/>
        <v>7.08</v>
      </c>
      <c r="S663" s="173">
        <f t="shared" si="844"/>
        <v>7.07</v>
      </c>
      <c r="T663" s="173">
        <f t="shared" si="844"/>
        <v>7.05</v>
      </c>
      <c r="U663" s="173">
        <f t="shared" si="844"/>
        <v>7.09</v>
      </c>
      <c r="V663" s="173">
        <f t="shared" si="844"/>
        <v>7.05</v>
      </c>
      <c r="W663" s="173">
        <f t="shared" si="844"/>
        <v>7.07</v>
      </c>
      <c r="X663" s="173">
        <f t="shared" si="844"/>
        <v>7.07</v>
      </c>
      <c r="Y663" s="173">
        <f t="shared" si="844"/>
        <v>7.15</v>
      </c>
      <c r="Z663" s="173">
        <f t="shared" si="844"/>
        <v>7.04</v>
      </c>
      <c r="AA663" s="173">
        <f t="shared" si="844"/>
        <v>7.06</v>
      </c>
      <c r="AB663" s="173">
        <f t="shared" si="844"/>
        <v>7.13</v>
      </c>
      <c r="AC663" s="173">
        <f t="shared" si="844"/>
        <v>7.06</v>
      </c>
      <c r="AD663" s="173">
        <f t="shared" si="844"/>
        <v>7.05</v>
      </c>
      <c r="AE663" s="173">
        <f t="shared" si="844"/>
        <v>6.99</v>
      </c>
      <c r="AF663" s="173">
        <f t="shared" si="844"/>
        <v>7.11</v>
      </c>
      <c r="AG663" s="173">
        <f t="shared" si="844"/>
        <v>7.12</v>
      </c>
      <c r="AH663" s="173">
        <f t="shared" si="844"/>
        <v>7.1</v>
      </c>
      <c r="AI663" s="173">
        <f t="shared" si="844"/>
        <v>7.07</v>
      </c>
      <c r="AJ663" s="173">
        <f t="shared" si="844"/>
        <v>7.07</v>
      </c>
      <c r="AK663" s="173">
        <f t="shared" si="844"/>
        <v>7.15</v>
      </c>
      <c r="AL663" s="173" t="str">
        <f t="shared" si="844"/>
        <v/>
      </c>
      <c r="AM663" s="173" t="str">
        <f t="shared" si="844"/>
        <v/>
      </c>
      <c r="AN663" s="173" t="str">
        <f t="shared" si="844"/>
        <v/>
      </c>
      <c r="AO663" s="173" t="str">
        <f t="shared" si="844"/>
        <v/>
      </c>
      <c r="AP663" s="173" t="str">
        <f t="shared" si="844"/>
        <v/>
      </c>
      <c r="AQ663" s="170"/>
      <c r="AR663" s="170"/>
    </row>
    <row r="664" ht="12.75" customHeight="1">
      <c r="A664" s="170"/>
      <c r="B664" s="170"/>
      <c r="C664" s="140"/>
      <c r="D664" s="139">
        <v>83.0</v>
      </c>
      <c r="E664" s="177">
        <f t="shared" ref="E664:AP664" si="845">IFERROR(INDEX(E$196:E$385,MATCH($D664,E$389:E$578,0)),"")</f>
        <v>7.07</v>
      </c>
      <c r="F664" s="173">
        <f t="shared" si="845"/>
        <v>7.07</v>
      </c>
      <c r="G664" s="173">
        <f t="shared" si="845"/>
        <v>7.07</v>
      </c>
      <c r="H664" s="173">
        <f t="shared" si="845"/>
        <v>7.01</v>
      </c>
      <c r="I664" s="173">
        <f t="shared" si="845"/>
        <v>7.04</v>
      </c>
      <c r="J664" s="173">
        <f t="shared" si="845"/>
        <v>6.99</v>
      </c>
      <c r="K664" s="173">
        <f t="shared" si="845"/>
        <v>7.04</v>
      </c>
      <c r="L664" s="173">
        <f t="shared" si="845"/>
        <v>7.09</v>
      </c>
      <c r="M664" s="173">
        <f t="shared" si="845"/>
        <v>7.15</v>
      </c>
      <c r="N664" s="173">
        <f t="shared" si="845"/>
        <v>7.09</v>
      </c>
      <c r="O664" s="173">
        <f t="shared" si="845"/>
        <v>7</v>
      </c>
      <c r="P664" s="173">
        <f t="shared" si="845"/>
        <v>7.07</v>
      </c>
      <c r="Q664" s="173">
        <f t="shared" si="845"/>
        <v>7.07</v>
      </c>
      <c r="R664" s="173">
        <f t="shared" si="845"/>
        <v>7.07</v>
      </c>
      <c r="S664" s="173">
        <f t="shared" si="845"/>
        <v>7.06</v>
      </c>
      <c r="T664" s="173">
        <f t="shared" si="845"/>
        <v>7.03</v>
      </c>
      <c r="U664" s="173">
        <f t="shared" si="845"/>
        <v>7.08</v>
      </c>
      <c r="V664" s="173">
        <f t="shared" si="845"/>
        <v>7.04</v>
      </c>
      <c r="W664" s="173">
        <f t="shared" si="845"/>
        <v>7.07</v>
      </c>
      <c r="X664" s="173">
        <f t="shared" si="845"/>
        <v>7.06</v>
      </c>
      <c r="Y664" s="173">
        <f t="shared" si="845"/>
        <v>7.15</v>
      </c>
      <c r="Z664" s="173">
        <f t="shared" si="845"/>
        <v>7.03</v>
      </c>
      <c r="AA664" s="173">
        <f t="shared" si="845"/>
        <v>7.06</v>
      </c>
      <c r="AB664" s="173">
        <f t="shared" si="845"/>
        <v>7.11</v>
      </c>
      <c r="AC664" s="173">
        <f t="shared" si="845"/>
        <v>7.06</v>
      </c>
      <c r="AD664" s="173">
        <f t="shared" si="845"/>
        <v>7.03</v>
      </c>
      <c r="AE664" s="173">
        <f t="shared" si="845"/>
        <v>6.99</v>
      </c>
      <c r="AF664" s="173">
        <f t="shared" si="845"/>
        <v>7.1</v>
      </c>
      <c r="AG664" s="173">
        <f t="shared" si="845"/>
        <v>7.11</v>
      </c>
      <c r="AH664" s="173">
        <f t="shared" si="845"/>
        <v>7.08</v>
      </c>
      <c r="AI664" s="173">
        <f t="shared" si="845"/>
        <v>7.07</v>
      </c>
      <c r="AJ664" s="173">
        <f t="shared" si="845"/>
        <v>7.06</v>
      </c>
      <c r="AK664" s="173">
        <f t="shared" si="845"/>
        <v>7.14</v>
      </c>
      <c r="AL664" s="173" t="str">
        <f t="shared" si="845"/>
        <v/>
      </c>
      <c r="AM664" s="173" t="str">
        <f t="shared" si="845"/>
        <v/>
      </c>
      <c r="AN664" s="173" t="str">
        <f t="shared" si="845"/>
        <v/>
      </c>
      <c r="AO664" s="173" t="str">
        <f t="shared" si="845"/>
        <v/>
      </c>
      <c r="AP664" s="173" t="str">
        <f t="shared" si="845"/>
        <v/>
      </c>
      <c r="AQ664" s="170"/>
      <c r="AR664" s="170"/>
    </row>
    <row r="665" ht="12.75" customHeight="1">
      <c r="A665" s="170"/>
      <c r="B665" s="170"/>
      <c r="C665" s="140"/>
      <c r="D665" s="139">
        <v>84.0</v>
      </c>
      <c r="E665" s="177">
        <f t="shared" ref="E665:AP665" si="846">IFERROR(INDEX(E$196:E$385,MATCH($D665,E$389:E$578,0)),"")</f>
        <v>7.06</v>
      </c>
      <c r="F665" s="173">
        <f t="shared" si="846"/>
        <v>7.07</v>
      </c>
      <c r="G665" s="173">
        <f t="shared" si="846"/>
        <v>7.07</v>
      </c>
      <c r="H665" s="173">
        <f t="shared" si="846"/>
        <v>7.01</v>
      </c>
      <c r="I665" s="173">
        <f t="shared" si="846"/>
        <v>7.03</v>
      </c>
      <c r="J665" s="173">
        <f t="shared" si="846"/>
        <v>6.99</v>
      </c>
      <c r="K665" s="173">
        <f t="shared" si="846"/>
        <v>7.03</v>
      </c>
      <c r="L665" s="173">
        <f t="shared" si="846"/>
        <v>7.09</v>
      </c>
      <c r="M665" s="173">
        <f t="shared" si="846"/>
        <v>7.13</v>
      </c>
      <c r="N665" s="173">
        <f t="shared" si="846"/>
        <v>7.08</v>
      </c>
      <c r="O665" s="173">
        <f t="shared" si="846"/>
        <v>6.98</v>
      </c>
      <c r="P665" s="173">
        <f t="shared" si="846"/>
        <v>7.07</v>
      </c>
      <c r="Q665" s="173">
        <f t="shared" si="846"/>
        <v>7.06</v>
      </c>
      <c r="R665" s="173">
        <f t="shared" si="846"/>
        <v>7.06</v>
      </c>
      <c r="S665" s="173">
        <f t="shared" si="846"/>
        <v>7.06</v>
      </c>
      <c r="T665" s="173">
        <f t="shared" si="846"/>
        <v>7.03</v>
      </c>
      <c r="U665" s="173">
        <f t="shared" si="846"/>
        <v>7.07</v>
      </c>
      <c r="V665" s="173">
        <f t="shared" si="846"/>
        <v>7.03</v>
      </c>
      <c r="W665" s="173">
        <f t="shared" si="846"/>
        <v>7.07</v>
      </c>
      <c r="X665" s="173">
        <f t="shared" si="846"/>
        <v>7.06</v>
      </c>
      <c r="Y665" s="173">
        <f t="shared" si="846"/>
        <v>7.15</v>
      </c>
      <c r="Z665" s="173">
        <f t="shared" si="846"/>
        <v>7.03</v>
      </c>
      <c r="AA665" s="173">
        <f t="shared" si="846"/>
        <v>7.05</v>
      </c>
      <c r="AB665" s="173">
        <f t="shared" si="846"/>
        <v>7.11</v>
      </c>
      <c r="AC665" s="173">
        <f t="shared" si="846"/>
        <v>7.05</v>
      </c>
      <c r="AD665" s="173">
        <f t="shared" si="846"/>
        <v>7.03</v>
      </c>
      <c r="AE665" s="173">
        <f t="shared" si="846"/>
        <v>6.93</v>
      </c>
      <c r="AF665" s="173">
        <f t="shared" si="846"/>
        <v>7.1</v>
      </c>
      <c r="AG665" s="173">
        <f t="shared" si="846"/>
        <v>7.11</v>
      </c>
      <c r="AH665" s="173">
        <f t="shared" si="846"/>
        <v>7.08</v>
      </c>
      <c r="AI665" s="173">
        <f t="shared" si="846"/>
        <v>7.07</v>
      </c>
      <c r="AJ665" s="173">
        <f t="shared" si="846"/>
        <v>7.04</v>
      </c>
      <c r="AK665" s="173">
        <f t="shared" si="846"/>
        <v>7.14</v>
      </c>
      <c r="AL665" s="173" t="str">
        <f t="shared" si="846"/>
        <v/>
      </c>
      <c r="AM665" s="173" t="str">
        <f t="shared" si="846"/>
        <v/>
      </c>
      <c r="AN665" s="173" t="str">
        <f t="shared" si="846"/>
        <v/>
      </c>
      <c r="AO665" s="173" t="str">
        <f t="shared" si="846"/>
        <v/>
      </c>
      <c r="AP665" s="173" t="str">
        <f t="shared" si="846"/>
        <v/>
      </c>
      <c r="AQ665" s="170"/>
      <c r="AR665" s="170"/>
    </row>
    <row r="666" ht="12.75" customHeight="1">
      <c r="A666" s="170"/>
      <c r="B666" s="170"/>
      <c r="C666" s="140"/>
      <c r="D666" s="139">
        <v>85.0</v>
      </c>
      <c r="E666" s="177">
        <f t="shared" ref="E666:AP666" si="847">IFERROR(INDEX(E$196:E$385,MATCH($D666,E$389:E$578,0)),"")</f>
        <v>7.05</v>
      </c>
      <c r="F666" s="173">
        <f t="shared" si="847"/>
        <v>7.04</v>
      </c>
      <c r="G666" s="173">
        <f t="shared" si="847"/>
        <v>7.07</v>
      </c>
      <c r="H666" s="173">
        <f t="shared" si="847"/>
        <v>7</v>
      </c>
      <c r="I666" s="173">
        <f t="shared" si="847"/>
        <v>7.03</v>
      </c>
      <c r="J666" s="173">
        <f t="shared" si="847"/>
        <v>6.99</v>
      </c>
      <c r="K666" s="173">
        <f t="shared" si="847"/>
        <v>7.03</v>
      </c>
      <c r="L666" s="173">
        <f t="shared" si="847"/>
        <v>7.08</v>
      </c>
      <c r="M666" s="173">
        <f t="shared" si="847"/>
        <v>7.11</v>
      </c>
      <c r="N666" s="173">
        <f t="shared" si="847"/>
        <v>7.06</v>
      </c>
      <c r="O666" s="173">
        <f t="shared" si="847"/>
        <v>6.98</v>
      </c>
      <c r="P666" s="173">
        <f t="shared" si="847"/>
        <v>7.06</v>
      </c>
      <c r="Q666" s="173">
        <f t="shared" si="847"/>
        <v>7.06</v>
      </c>
      <c r="R666" s="173">
        <f t="shared" si="847"/>
        <v>7.06</v>
      </c>
      <c r="S666" s="173">
        <f t="shared" si="847"/>
        <v>7.06</v>
      </c>
      <c r="T666" s="173">
        <f t="shared" si="847"/>
        <v>7.03</v>
      </c>
      <c r="U666" s="173">
        <f t="shared" si="847"/>
        <v>7.06</v>
      </c>
      <c r="V666" s="173">
        <f t="shared" si="847"/>
        <v>7.03</v>
      </c>
      <c r="W666" s="173">
        <f t="shared" si="847"/>
        <v>7.04</v>
      </c>
      <c r="X666" s="173">
        <f t="shared" si="847"/>
        <v>7.06</v>
      </c>
      <c r="Y666" s="173">
        <f t="shared" si="847"/>
        <v>7.15</v>
      </c>
      <c r="Z666" s="173">
        <f t="shared" si="847"/>
        <v>7.03</v>
      </c>
      <c r="AA666" s="173">
        <f t="shared" si="847"/>
        <v>7.05</v>
      </c>
      <c r="AB666" s="173">
        <f t="shared" si="847"/>
        <v>7.11</v>
      </c>
      <c r="AC666" s="173">
        <f t="shared" si="847"/>
        <v>7.03</v>
      </c>
      <c r="AD666" s="173">
        <f t="shared" si="847"/>
        <v>7.02</v>
      </c>
      <c r="AE666" s="173">
        <f t="shared" si="847"/>
        <v>6.92</v>
      </c>
      <c r="AF666" s="173">
        <f t="shared" si="847"/>
        <v>7.09</v>
      </c>
      <c r="AG666" s="173">
        <f t="shared" si="847"/>
        <v>7.11</v>
      </c>
      <c r="AH666" s="173">
        <f t="shared" si="847"/>
        <v>7.07</v>
      </c>
      <c r="AI666" s="173">
        <f t="shared" si="847"/>
        <v>7.07</v>
      </c>
      <c r="AJ666" s="173">
        <f t="shared" si="847"/>
        <v>7.03</v>
      </c>
      <c r="AK666" s="173">
        <f t="shared" si="847"/>
        <v>7.14</v>
      </c>
      <c r="AL666" s="173" t="str">
        <f t="shared" si="847"/>
        <v/>
      </c>
      <c r="AM666" s="173" t="str">
        <f t="shared" si="847"/>
        <v/>
      </c>
      <c r="AN666" s="173" t="str">
        <f t="shared" si="847"/>
        <v/>
      </c>
      <c r="AO666" s="173" t="str">
        <f t="shared" si="847"/>
        <v/>
      </c>
      <c r="AP666" s="173" t="str">
        <f t="shared" si="847"/>
        <v/>
      </c>
      <c r="AQ666" s="170"/>
      <c r="AR666" s="170"/>
    </row>
    <row r="667" ht="12.75" customHeight="1">
      <c r="A667" s="170"/>
      <c r="B667" s="170"/>
      <c r="C667" s="140"/>
      <c r="D667" s="139">
        <v>86.0</v>
      </c>
      <c r="E667" s="177">
        <f t="shared" ref="E667:AP667" si="848">IFERROR(INDEX(E$196:E$385,MATCH($D667,E$389:E$578,0)),"")</f>
        <v>7.05</v>
      </c>
      <c r="F667" s="173">
        <f t="shared" si="848"/>
        <v>7.04</v>
      </c>
      <c r="G667" s="173">
        <f t="shared" si="848"/>
        <v>7.06</v>
      </c>
      <c r="H667" s="173">
        <f t="shared" si="848"/>
        <v>7</v>
      </c>
      <c r="I667" s="173">
        <f t="shared" si="848"/>
        <v>7.03</v>
      </c>
      <c r="J667" s="173">
        <f t="shared" si="848"/>
        <v>6.97</v>
      </c>
      <c r="K667" s="173">
        <f t="shared" si="848"/>
        <v>7.03</v>
      </c>
      <c r="L667" s="173">
        <f t="shared" si="848"/>
        <v>7.07</v>
      </c>
      <c r="M667" s="173">
        <f t="shared" si="848"/>
        <v>7.09</v>
      </c>
      <c r="N667" s="173">
        <f t="shared" si="848"/>
        <v>7.05</v>
      </c>
      <c r="O667" s="173">
        <f t="shared" si="848"/>
        <v>6.98</v>
      </c>
      <c r="P667" s="173">
        <f t="shared" si="848"/>
        <v>7.05</v>
      </c>
      <c r="Q667" s="173">
        <f t="shared" si="848"/>
        <v>7.03</v>
      </c>
      <c r="R667" s="173">
        <f t="shared" si="848"/>
        <v>7.03</v>
      </c>
      <c r="S667" s="173">
        <f t="shared" si="848"/>
        <v>7.06</v>
      </c>
      <c r="T667" s="173">
        <f t="shared" si="848"/>
        <v>7.03</v>
      </c>
      <c r="U667" s="173">
        <f t="shared" si="848"/>
        <v>7.06</v>
      </c>
      <c r="V667" s="173">
        <f t="shared" si="848"/>
        <v>7.03</v>
      </c>
      <c r="W667" s="173">
        <f t="shared" si="848"/>
        <v>7.04</v>
      </c>
      <c r="X667" s="173">
        <f t="shared" si="848"/>
        <v>7.05</v>
      </c>
      <c r="Y667" s="173">
        <f t="shared" si="848"/>
        <v>7.15</v>
      </c>
      <c r="Z667" s="173">
        <f t="shared" si="848"/>
        <v>7.03</v>
      </c>
      <c r="AA667" s="173">
        <f t="shared" si="848"/>
        <v>7.05</v>
      </c>
      <c r="AB667" s="173">
        <f t="shared" si="848"/>
        <v>7.1</v>
      </c>
      <c r="AC667" s="173">
        <f t="shared" si="848"/>
        <v>7.03</v>
      </c>
      <c r="AD667" s="173">
        <f t="shared" si="848"/>
        <v>7.02</v>
      </c>
      <c r="AE667" s="173">
        <f t="shared" si="848"/>
        <v>6.92</v>
      </c>
      <c r="AF667" s="173">
        <f t="shared" si="848"/>
        <v>7.09</v>
      </c>
      <c r="AG667" s="173">
        <f t="shared" si="848"/>
        <v>7.11</v>
      </c>
      <c r="AH667" s="173">
        <f t="shared" si="848"/>
        <v>7.07</v>
      </c>
      <c r="AI667" s="173">
        <f t="shared" si="848"/>
        <v>7.06</v>
      </c>
      <c r="AJ667" s="173">
        <f t="shared" si="848"/>
        <v>7.03</v>
      </c>
      <c r="AK667" s="173">
        <f t="shared" si="848"/>
        <v>7.12</v>
      </c>
      <c r="AL667" s="173" t="str">
        <f t="shared" si="848"/>
        <v/>
      </c>
      <c r="AM667" s="173" t="str">
        <f t="shared" si="848"/>
        <v/>
      </c>
      <c r="AN667" s="173" t="str">
        <f t="shared" si="848"/>
        <v/>
      </c>
      <c r="AO667" s="173" t="str">
        <f t="shared" si="848"/>
        <v/>
      </c>
      <c r="AP667" s="173" t="str">
        <f t="shared" si="848"/>
        <v/>
      </c>
      <c r="AQ667" s="170"/>
      <c r="AR667" s="170"/>
    </row>
    <row r="668" ht="12.75" customHeight="1">
      <c r="A668" s="170"/>
      <c r="B668" s="170"/>
      <c r="C668" s="140"/>
      <c r="D668" s="139">
        <v>87.0</v>
      </c>
      <c r="E668" s="177">
        <f t="shared" ref="E668:AP668" si="849">IFERROR(INDEX(E$196:E$385,MATCH($D668,E$389:E$578,0)),"")</f>
        <v>7.04</v>
      </c>
      <c r="F668" s="173">
        <f t="shared" si="849"/>
        <v>7.03</v>
      </c>
      <c r="G668" s="173">
        <f t="shared" si="849"/>
        <v>7.05</v>
      </c>
      <c r="H668" s="173">
        <f t="shared" si="849"/>
        <v>6.99</v>
      </c>
      <c r="I668" s="173">
        <f t="shared" si="849"/>
        <v>7.01</v>
      </c>
      <c r="J668" s="173">
        <f t="shared" si="849"/>
        <v>6.95</v>
      </c>
      <c r="K668" s="173">
        <f t="shared" si="849"/>
        <v>7.03</v>
      </c>
      <c r="L668" s="173">
        <f t="shared" si="849"/>
        <v>7.07</v>
      </c>
      <c r="M668" s="173">
        <f t="shared" si="849"/>
        <v>7.09</v>
      </c>
      <c r="N668" s="173">
        <f t="shared" si="849"/>
        <v>7.05</v>
      </c>
      <c r="O668" s="173">
        <f t="shared" si="849"/>
        <v>6.98</v>
      </c>
      <c r="P668" s="173">
        <f t="shared" si="849"/>
        <v>7.03</v>
      </c>
      <c r="Q668" s="173">
        <f t="shared" si="849"/>
        <v>7.03</v>
      </c>
      <c r="R668" s="173">
        <f t="shared" si="849"/>
        <v>7.03</v>
      </c>
      <c r="S668" s="173">
        <f t="shared" si="849"/>
        <v>7.06</v>
      </c>
      <c r="T668" s="173">
        <f t="shared" si="849"/>
        <v>7.03</v>
      </c>
      <c r="U668" s="173">
        <f t="shared" si="849"/>
        <v>7.06</v>
      </c>
      <c r="V668" s="173">
        <f t="shared" si="849"/>
        <v>7.03</v>
      </c>
      <c r="W668" s="173">
        <f t="shared" si="849"/>
        <v>7.03</v>
      </c>
      <c r="X668" s="173">
        <f t="shared" si="849"/>
        <v>7.04</v>
      </c>
      <c r="Y668" s="173">
        <f t="shared" si="849"/>
        <v>7.15</v>
      </c>
      <c r="Z668" s="173">
        <f t="shared" si="849"/>
        <v>7.02</v>
      </c>
      <c r="AA668" s="173">
        <f t="shared" si="849"/>
        <v>7.03</v>
      </c>
      <c r="AB668" s="173">
        <f t="shared" si="849"/>
        <v>7.1</v>
      </c>
      <c r="AC668" s="173">
        <f t="shared" si="849"/>
        <v>7.02</v>
      </c>
      <c r="AD668" s="173">
        <f t="shared" si="849"/>
        <v>7.01</v>
      </c>
      <c r="AE668" s="173">
        <f t="shared" si="849"/>
        <v>6.92</v>
      </c>
      <c r="AF668" s="173">
        <f t="shared" si="849"/>
        <v>7.09</v>
      </c>
      <c r="AG668" s="173">
        <f t="shared" si="849"/>
        <v>7.11</v>
      </c>
      <c r="AH668" s="173">
        <f t="shared" si="849"/>
        <v>7.07</v>
      </c>
      <c r="AI668" s="173">
        <f t="shared" si="849"/>
        <v>7.05</v>
      </c>
      <c r="AJ668" s="173">
        <f t="shared" si="849"/>
        <v>7.03</v>
      </c>
      <c r="AK668" s="173">
        <f t="shared" si="849"/>
        <v>7.1</v>
      </c>
      <c r="AL668" s="173" t="str">
        <f t="shared" si="849"/>
        <v/>
      </c>
      <c r="AM668" s="173" t="str">
        <f t="shared" si="849"/>
        <v/>
      </c>
      <c r="AN668" s="173" t="str">
        <f t="shared" si="849"/>
        <v/>
      </c>
      <c r="AO668" s="173" t="str">
        <f t="shared" si="849"/>
        <v/>
      </c>
      <c r="AP668" s="173" t="str">
        <f t="shared" si="849"/>
        <v/>
      </c>
      <c r="AQ668" s="170"/>
      <c r="AR668" s="170"/>
    </row>
    <row r="669" ht="12.75" customHeight="1">
      <c r="A669" s="170"/>
      <c r="B669" s="170"/>
      <c r="C669" s="140"/>
      <c r="D669" s="139">
        <v>88.0</v>
      </c>
      <c r="E669" s="177">
        <f t="shared" ref="E669:AP669" si="850">IFERROR(INDEX(E$196:E$385,MATCH($D669,E$389:E$578,0)),"")</f>
        <v>7.04</v>
      </c>
      <c r="F669" s="173">
        <f t="shared" si="850"/>
        <v>7.03</v>
      </c>
      <c r="G669" s="173">
        <f t="shared" si="850"/>
        <v>7.05</v>
      </c>
      <c r="H669" s="173">
        <f t="shared" si="850"/>
        <v>6.98</v>
      </c>
      <c r="I669" s="173">
        <f t="shared" si="850"/>
        <v>7</v>
      </c>
      <c r="J669" s="173">
        <f t="shared" si="850"/>
        <v>6.95</v>
      </c>
      <c r="K669" s="173">
        <f t="shared" si="850"/>
        <v>7.03</v>
      </c>
      <c r="L669" s="173">
        <f t="shared" si="850"/>
        <v>7.07</v>
      </c>
      <c r="M669" s="173">
        <f t="shared" si="850"/>
        <v>7.03</v>
      </c>
      <c r="N669" s="173">
        <f t="shared" si="850"/>
        <v>7.03</v>
      </c>
      <c r="O669" s="173">
        <f t="shared" si="850"/>
        <v>6.95</v>
      </c>
      <c r="P669" s="173">
        <f t="shared" si="850"/>
        <v>7.03</v>
      </c>
      <c r="Q669" s="173">
        <f t="shared" si="850"/>
        <v>7.03</v>
      </c>
      <c r="R669" s="173">
        <f t="shared" si="850"/>
        <v>7.03</v>
      </c>
      <c r="S669" s="173">
        <f t="shared" si="850"/>
        <v>7.05</v>
      </c>
      <c r="T669" s="173">
        <f t="shared" si="850"/>
        <v>7.01</v>
      </c>
      <c r="U669" s="173">
        <f t="shared" si="850"/>
        <v>7.06</v>
      </c>
      <c r="V669" s="173">
        <f t="shared" si="850"/>
        <v>7.03</v>
      </c>
      <c r="W669" s="173">
        <f t="shared" si="850"/>
        <v>7.03</v>
      </c>
      <c r="X669" s="173">
        <f t="shared" si="850"/>
        <v>7.03</v>
      </c>
      <c r="Y669" s="173">
        <f t="shared" si="850"/>
        <v>7.14</v>
      </c>
      <c r="Z669" s="173">
        <f t="shared" si="850"/>
        <v>7.02</v>
      </c>
      <c r="AA669" s="173">
        <f t="shared" si="850"/>
        <v>7.02</v>
      </c>
      <c r="AB669" s="173">
        <f t="shared" si="850"/>
        <v>7.09</v>
      </c>
      <c r="AC669" s="173">
        <f t="shared" si="850"/>
        <v>7.01</v>
      </c>
      <c r="AD669" s="173">
        <f t="shared" si="850"/>
        <v>7.01</v>
      </c>
      <c r="AE669" s="173">
        <f t="shared" si="850"/>
        <v>6.92</v>
      </c>
      <c r="AF669" s="173">
        <f t="shared" si="850"/>
        <v>7.08</v>
      </c>
      <c r="AG669" s="173">
        <f t="shared" si="850"/>
        <v>7.1</v>
      </c>
      <c r="AH669" s="173">
        <f t="shared" si="850"/>
        <v>7.06</v>
      </c>
      <c r="AI669" s="173">
        <f t="shared" si="850"/>
        <v>7.05</v>
      </c>
      <c r="AJ669" s="173">
        <f t="shared" si="850"/>
        <v>7.03</v>
      </c>
      <c r="AK669" s="173">
        <f t="shared" si="850"/>
        <v>7.07</v>
      </c>
      <c r="AL669" s="173" t="str">
        <f t="shared" si="850"/>
        <v/>
      </c>
      <c r="AM669" s="173" t="str">
        <f t="shared" si="850"/>
        <v/>
      </c>
      <c r="AN669" s="173" t="str">
        <f t="shared" si="850"/>
        <v/>
      </c>
      <c r="AO669" s="173" t="str">
        <f t="shared" si="850"/>
        <v/>
      </c>
      <c r="AP669" s="173" t="str">
        <f t="shared" si="850"/>
        <v/>
      </c>
      <c r="AQ669" s="170"/>
      <c r="AR669" s="170"/>
    </row>
    <row r="670" ht="12.75" customHeight="1">
      <c r="A670" s="170"/>
      <c r="B670" s="170"/>
      <c r="C670" s="140"/>
      <c r="D670" s="139">
        <v>89.0</v>
      </c>
      <c r="E670" s="177">
        <f t="shared" ref="E670:AP670" si="851">IFERROR(INDEX(E$196:E$385,MATCH($D670,E$389:E$578,0)),"")</f>
        <v>7.03</v>
      </c>
      <c r="F670" s="173">
        <f t="shared" si="851"/>
        <v>7.03</v>
      </c>
      <c r="G670" s="173">
        <f t="shared" si="851"/>
        <v>7.05</v>
      </c>
      <c r="H670" s="173">
        <f t="shared" si="851"/>
        <v>6.98</v>
      </c>
      <c r="I670" s="173">
        <f t="shared" si="851"/>
        <v>7</v>
      </c>
      <c r="J670" s="173">
        <f t="shared" si="851"/>
        <v>6.94</v>
      </c>
      <c r="K670" s="173">
        <f t="shared" si="851"/>
        <v>7.03</v>
      </c>
      <c r="L670" s="173">
        <f t="shared" si="851"/>
        <v>7.07</v>
      </c>
      <c r="M670" s="173">
        <f t="shared" si="851"/>
        <v>7</v>
      </c>
      <c r="N670" s="173">
        <f t="shared" si="851"/>
        <v>7.03</v>
      </c>
      <c r="O670" s="173">
        <f t="shared" si="851"/>
        <v>6.94</v>
      </c>
      <c r="P670" s="173">
        <f t="shared" si="851"/>
        <v>7.02</v>
      </c>
      <c r="Q670" s="173">
        <f t="shared" si="851"/>
        <v>7.02</v>
      </c>
      <c r="R670" s="173">
        <f t="shared" si="851"/>
        <v>7.01</v>
      </c>
      <c r="S670" s="173">
        <f t="shared" si="851"/>
        <v>7.04</v>
      </c>
      <c r="T670" s="173">
        <f t="shared" si="851"/>
        <v>7.01</v>
      </c>
      <c r="U670" s="173">
        <f t="shared" si="851"/>
        <v>7.06</v>
      </c>
      <c r="V670" s="173">
        <f t="shared" si="851"/>
        <v>7.03</v>
      </c>
      <c r="W670" s="173">
        <f t="shared" si="851"/>
        <v>7.03</v>
      </c>
      <c r="X670" s="173">
        <f t="shared" si="851"/>
        <v>7.03</v>
      </c>
      <c r="Y670" s="173">
        <f t="shared" si="851"/>
        <v>7.12</v>
      </c>
      <c r="Z670" s="173">
        <f t="shared" si="851"/>
        <v>7.02</v>
      </c>
      <c r="AA670" s="173">
        <f t="shared" si="851"/>
        <v>7.01</v>
      </c>
      <c r="AB670" s="173">
        <f t="shared" si="851"/>
        <v>7.09</v>
      </c>
      <c r="AC670" s="173">
        <f t="shared" si="851"/>
        <v>7.01</v>
      </c>
      <c r="AD670" s="173">
        <f t="shared" si="851"/>
        <v>7.01</v>
      </c>
      <c r="AE670" s="173">
        <f t="shared" si="851"/>
        <v>6.92</v>
      </c>
      <c r="AF670" s="173">
        <f t="shared" si="851"/>
        <v>7.07</v>
      </c>
      <c r="AG670" s="173">
        <f t="shared" si="851"/>
        <v>7.09</v>
      </c>
      <c r="AH670" s="173">
        <f t="shared" si="851"/>
        <v>7.05</v>
      </c>
      <c r="AI670" s="173">
        <f t="shared" si="851"/>
        <v>7.04</v>
      </c>
      <c r="AJ670" s="173">
        <f t="shared" si="851"/>
        <v>7.03</v>
      </c>
      <c r="AK670" s="173">
        <f t="shared" si="851"/>
        <v>7.07</v>
      </c>
      <c r="AL670" s="173" t="str">
        <f t="shared" si="851"/>
        <v/>
      </c>
      <c r="AM670" s="173" t="str">
        <f t="shared" si="851"/>
        <v/>
      </c>
      <c r="AN670" s="173" t="str">
        <f t="shared" si="851"/>
        <v/>
      </c>
      <c r="AO670" s="173" t="str">
        <f t="shared" si="851"/>
        <v/>
      </c>
      <c r="AP670" s="173" t="str">
        <f t="shared" si="851"/>
        <v/>
      </c>
      <c r="AQ670" s="170"/>
      <c r="AR670" s="170"/>
    </row>
    <row r="671" ht="12.75" customHeight="1">
      <c r="A671" s="170"/>
      <c r="B671" s="170"/>
      <c r="C671" s="140"/>
      <c r="D671" s="139">
        <v>90.0</v>
      </c>
      <c r="E671" s="177">
        <f t="shared" ref="E671:AP671" si="852">IFERROR(INDEX(E$196:E$385,MATCH($D671,E$389:E$578,0)),"")</f>
        <v>7.03</v>
      </c>
      <c r="F671" s="173">
        <f t="shared" si="852"/>
        <v>7.01</v>
      </c>
      <c r="G671" s="173">
        <f t="shared" si="852"/>
        <v>7.05</v>
      </c>
      <c r="H671" s="173">
        <f t="shared" si="852"/>
        <v>6.96</v>
      </c>
      <c r="I671" s="173">
        <f t="shared" si="852"/>
        <v>7</v>
      </c>
      <c r="J671" s="173">
        <f t="shared" si="852"/>
        <v>6.93</v>
      </c>
      <c r="K671" s="173">
        <f t="shared" si="852"/>
        <v>7</v>
      </c>
      <c r="L671" s="173">
        <f t="shared" si="852"/>
        <v>7.05</v>
      </c>
      <c r="M671" s="173">
        <f t="shared" si="852"/>
        <v>7</v>
      </c>
      <c r="N671" s="173">
        <f t="shared" si="852"/>
        <v>7.03</v>
      </c>
      <c r="O671" s="173">
        <f t="shared" si="852"/>
        <v>6.94</v>
      </c>
      <c r="P671" s="173">
        <f t="shared" si="852"/>
        <v>7.02</v>
      </c>
      <c r="Q671" s="173">
        <f t="shared" si="852"/>
        <v>7.02</v>
      </c>
      <c r="R671" s="173">
        <f t="shared" si="852"/>
        <v>6.99</v>
      </c>
      <c r="S671" s="173">
        <f t="shared" si="852"/>
        <v>7.03</v>
      </c>
      <c r="T671" s="173">
        <f t="shared" si="852"/>
        <v>7</v>
      </c>
      <c r="U671" s="173">
        <f t="shared" si="852"/>
        <v>7.05</v>
      </c>
      <c r="V671" s="173">
        <f t="shared" si="852"/>
        <v>7.01</v>
      </c>
      <c r="W671" s="173">
        <f t="shared" si="852"/>
        <v>7.03</v>
      </c>
      <c r="X671" s="173">
        <f t="shared" si="852"/>
        <v>7.03</v>
      </c>
      <c r="Y671" s="173">
        <f t="shared" si="852"/>
        <v>7.11</v>
      </c>
      <c r="Z671" s="173">
        <f t="shared" si="852"/>
        <v>7.01</v>
      </c>
      <c r="AA671" s="173">
        <f t="shared" si="852"/>
        <v>7.01</v>
      </c>
      <c r="AB671" s="173">
        <f t="shared" si="852"/>
        <v>7.07</v>
      </c>
      <c r="AC671" s="173">
        <f t="shared" si="852"/>
        <v>7.01</v>
      </c>
      <c r="AD671" s="173">
        <f t="shared" si="852"/>
        <v>6.99</v>
      </c>
      <c r="AE671" s="173">
        <f t="shared" si="852"/>
        <v>6.92</v>
      </c>
      <c r="AF671" s="173">
        <f t="shared" si="852"/>
        <v>7.07</v>
      </c>
      <c r="AG671" s="173">
        <f t="shared" si="852"/>
        <v>7.08</v>
      </c>
      <c r="AH671" s="173">
        <f t="shared" si="852"/>
        <v>7.04</v>
      </c>
      <c r="AI671" s="173">
        <f t="shared" si="852"/>
        <v>7.03</v>
      </c>
      <c r="AJ671" s="173">
        <f t="shared" si="852"/>
        <v>7.03</v>
      </c>
      <c r="AK671" s="173">
        <f t="shared" si="852"/>
        <v>7.07</v>
      </c>
      <c r="AL671" s="173" t="str">
        <f t="shared" si="852"/>
        <v/>
      </c>
      <c r="AM671" s="173" t="str">
        <f t="shared" si="852"/>
        <v/>
      </c>
      <c r="AN671" s="173" t="str">
        <f t="shared" si="852"/>
        <v/>
      </c>
      <c r="AO671" s="173" t="str">
        <f t="shared" si="852"/>
        <v/>
      </c>
      <c r="AP671" s="173" t="str">
        <f t="shared" si="852"/>
        <v/>
      </c>
      <c r="AQ671" s="170"/>
      <c r="AR671" s="170"/>
    </row>
    <row r="672" ht="12.75" customHeight="1">
      <c r="A672" s="170"/>
      <c r="B672" s="170"/>
      <c r="C672" s="140"/>
      <c r="D672" s="139">
        <v>91.0</v>
      </c>
      <c r="E672" s="177">
        <f t="shared" ref="E672:AP672" si="853">IFERROR(INDEX(E$196:E$385,MATCH($D672,E$389:E$578,0)),"")</f>
        <v>7.03</v>
      </c>
      <c r="F672" s="173">
        <f t="shared" si="853"/>
        <v>6.96</v>
      </c>
      <c r="G672" s="173">
        <f t="shared" si="853"/>
        <v>7.04</v>
      </c>
      <c r="H672" s="173">
        <f t="shared" si="853"/>
        <v>6.96</v>
      </c>
      <c r="I672" s="173">
        <f t="shared" si="853"/>
        <v>6.99</v>
      </c>
      <c r="J672" s="173">
        <f t="shared" si="853"/>
        <v>6.93</v>
      </c>
      <c r="K672" s="173">
        <f t="shared" si="853"/>
        <v>7</v>
      </c>
      <c r="L672" s="173">
        <f t="shared" si="853"/>
        <v>7.03</v>
      </c>
      <c r="M672" s="173">
        <f t="shared" si="853"/>
        <v>6.99</v>
      </c>
      <c r="N672" s="173">
        <f t="shared" si="853"/>
        <v>7.02</v>
      </c>
      <c r="O672" s="173">
        <f t="shared" si="853"/>
        <v>6.93</v>
      </c>
      <c r="P672" s="173">
        <f t="shared" si="853"/>
        <v>7.01</v>
      </c>
      <c r="Q672" s="173">
        <f t="shared" si="853"/>
        <v>7.01</v>
      </c>
      <c r="R672" s="173">
        <f t="shared" si="853"/>
        <v>6.99</v>
      </c>
      <c r="S672" s="173">
        <f t="shared" si="853"/>
        <v>7.03</v>
      </c>
      <c r="T672" s="173">
        <f t="shared" si="853"/>
        <v>7</v>
      </c>
      <c r="U672" s="173">
        <f t="shared" si="853"/>
        <v>7.05</v>
      </c>
      <c r="V672" s="173">
        <f t="shared" si="853"/>
        <v>7</v>
      </c>
      <c r="W672" s="173">
        <f t="shared" si="853"/>
        <v>7.02</v>
      </c>
      <c r="X672" s="173">
        <f t="shared" si="853"/>
        <v>7.03</v>
      </c>
      <c r="Y672" s="173">
        <f t="shared" si="853"/>
        <v>7.11</v>
      </c>
      <c r="Z672" s="173">
        <f t="shared" si="853"/>
        <v>6.99</v>
      </c>
      <c r="AA672" s="173">
        <f t="shared" si="853"/>
        <v>7.01</v>
      </c>
      <c r="AB672" s="173">
        <f t="shared" si="853"/>
        <v>7.07</v>
      </c>
      <c r="AC672" s="173">
        <f t="shared" si="853"/>
        <v>7</v>
      </c>
      <c r="AD672" s="173">
        <f t="shared" si="853"/>
        <v>6.99</v>
      </c>
      <c r="AE672" s="173">
        <f t="shared" si="853"/>
        <v>6.92</v>
      </c>
      <c r="AF672" s="173">
        <f t="shared" si="853"/>
        <v>7.07</v>
      </c>
      <c r="AG672" s="173">
        <f t="shared" si="853"/>
        <v>7.07</v>
      </c>
      <c r="AH672" s="173">
        <f t="shared" si="853"/>
        <v>7.04</v>
      </c>
      <c r="AI672" s="173">
        <f t="shared" si="853"/>
        <v>7.03</v>
      </c>
      <c r="AJ672" s="173">
        <f t="shared" si="853"/>
        <v>7.01</v>
      </c>
      <c r="AK672" s="173">
        <f t="shared" si="853"/>
        <v>7.06</v>
      </c>
      <c r="AL672" s="173" t="str">
        <f t="shared" si="853"/>
        <v/>
      </c>
      <c r="AM672" s="173" t="str">
        <f t="shared" si="853"/>
        <v/>
      </c>
      <c r="AN672" s="173" t="str">
        <f t="shared" si="853"/>
        <v/>
      </c>
      <c r="AO672" s="173" t="str">
        <f t="shared" si="853"/>
        <v/>
      </c>
      <c r="AP672" s="173" t="str">
        <f t="shared" si="853"/>
        <v/>
      </c>
      <c r="AQ672" s="170"/>
      <c r="AR672" s="170"/>
    </row>
    <row r="673" ht="12.75" customHeight="1">
      <c r="A673" s="170"/>
      <c r="B673" s="170"/>
      <c r="C673" s="140"/>
      <c r="D673" s="139">
        <v>92.0</v>
      </c>
      <c r="E673" s="177">
        <f t="shared" ref="E673:AP673" si="854">IFERROR(INDEX(E$196:E$385,MATCH($D673,E$389:E$578,0)),"")</f>
        <v>7.02</v>
      </c>
      <c r="F673" s="173">
        <f t="shared" si="854"/>
        <v>6.95</v>
      </c>
      <c r="G673" s="173">
        <f t="shared" si="854"/>
        <v>7.03</v>
      </c>
      <c r="H673" s="173">
        <f t="shared" si="854"/>
        <v>6.95</v>
      </c>
      <c r="I673" s="173">
        <f t="shared" si="854"/>
        <v>6.99</v>
      </c>
      <c r="J673" s="173">
        <f t="shared" si="854"/>
        <v>6.92</v>
      </c>
      <c r="K673" s="173">
        <f t="shared" si="854"/>
        <v>6.98</v>
      </c>
      <c r="L673" s="173">
        <f t="shared" si="854"/>
        <v>7.03</v>
      </c>
      <c r="M673" s="173">
        <f t="shared" si="854"/>
        <v>6.99</v>
      </c>
      <c r="N673" s="173">
        <f t="shared" si="854"/>
        <v>7.01</v>
      </c>
      <c r="O673" s="173">
        <f t="shared" si="854"/>
        <v>6.92</v>
      </c>
      <c r="P673" s="173">
        <f t="shared" si="854"/>
        <v>6.99</v>
      </c>
      <c r="Q673" s="173">
        <f t="shared" si="854"/>
        <v>7.01</v>
      </c>
      <c r="R673" s="173">
        <f t="shared" si="854"/>
        <v>6.99</v>
      </c>
      <c r="S673" s="173">
        <f t="shared" si="854"/>
        <v>7.03</v>
      </c>
      <c r="T673" s="173">
        <f t="shared" si="854"/>
        <v>7</v>
      </c>
      <c r="U673" s="173">
        <f t="shared" si="854"/>
        <v>7.04</v>
      </c>
      <c r="V673" s="173">
        <f t="shared" si="854"/>
        <v>7</v>
      </c>
      <c r="W673" s="173">
        <f t="shared" si="854"/>
        <v>7.01</v>
      </c>
      <c r="X673" s="173">
        <f t="shared" si="854"/>
        <v>7.02</v>
      </c>
      <c r="Y673" s="173">
        <f t="shared" si="854"/>
        <v>7.11</v>
      </c>
      <c r="Z673" s="173">
        <f t="shared" si="854"/>
        <v>6.99</v>
      </c>
      <c r="AA673" s="173">
        <f t="shared" si="854"/>
        <v>6.99</v>
      </c>
      <c r="AB673" s="173">
        <f t="shared" si="854"/>
        <v>7.07</v>
      </c>
      <c r="AC673" s="173">
        <f t="shared" si="854"/>
        <v>6.99</v>
      </c>
      <c r="AD673" s="173">
        <f t="shared" si="854"/>
        <v>6.99</v>
      </c>
      <c r="AE673" s="173">
        <f t="shared" si="854"/>
        <v>6.92</v>
      </c>
      <c r="AF673" s="173">
        <f t="shared" si="854"/>
        <v>7.07</v>
      </c>
      <c r="AG673" s="173">
        <f t="shared" si="854"/>
        <v>7.06</v>
      </c>
      <c r="AH673" s="173">
        <f t="shared" si="854"/>
        <v>7.03</v>
      </c>
      <c r="AI673" s="173">
        <f t="shared" si="854"/>
        <v>7.03</v>
      </c>
      <c r="AJ673" s="173">
        <f t="shared" si="854"/>
        <v>7</v>
      </c>
      <c r="AK673" s="173">
        <f t="shared" si="854"/>
        <v>7.06</v>
      </c>
      <c r="AL673" s="173" t="str">
        <f t="shared" si="854"/>
        <v/>
      </c>
      <c r="AM673" s="173" t="str">
        <f t="shared" si="854"/>
        <v/>
      </c>
      <c r="AN673" s="173" t="str">
        <f t="shared" si="854"/>
        <v/>
      </c>
      <c r="AO673" s="173" t="str">
        <f t="shared" si="854"/>
        <v/>
      </c>
      <c r="AP673" s="173" t="str">
        <f t="shared" si="854"/>
        <v/>
      </c>
      <c r="AQ673" s="170"/>
      <c r="AR673" s="170"/>
    </row>
    <row r="674" ht="12.75" customHeight="1">
      <c r="A674" s="170"/>
      <c r="B674" s="170"/>
      <c r="C674" s="140"/>
      <c r="D674" s="139">
        <v>93.0</v>
      </c>
      <c r="E674" s="177">
        <f t="shared" ref="E674:AP674" si="855">IFERROR(INDEX(E$196:E$385,MATCH($D674,E$389:E$578,0)),"")</f>
        <v>7.01</v>
      </c>
      <c r="F674" s="173">
        <f t="shared" si="855"/>
        <v>6.95</v>
      </c>
      <c r="G674" s="173">
        <f t="shared" si="855"/>
        <v>7.03</v>
      </c>
      <c r="H674" s="173">
        <f t="shared" si="855"/>
        <v>6.95</v>
      </c>
      <c r="I674" s="173">
        <f t="shared" si="855"/>
        <v>6.99</v>
      </c>
      <c r="J674" s="173">
        <f t="shared" si="855"/>
        <v>6.91</v>
      </c>
      <c r="K674" s="173">
        <f t="shared" si="855"/>
        <v>6.97</v>
      </c>
      <c r="L674" s="173">
        <f t="shared" si="855"/>
        <v>7.02</v>
      </c>
      <c r="M674" s="173">
        <f t="shared" si="855"/>
        <v>6.99</v>
      </c>
      <c r="N674" s="173">
        <f t="shared" si="855"/>
        <v>7</v>
      </c>
      <c r="O674" s="173">
        <f t="shared" si="855"/>
        <v>6.92</v>
      </c>
      <c r="P674" s="173">
        <f t="shared" si="855"/>
        <v>6.99</v>
      </c>
      <c r="Q674" s="173">
        <f t="shared" si="855"/>
        <v>7</v>
      </c>
      <c r="R674" s="173">
        <f t="shared" si="855"/>
        <v>6.99</v>
      </c>
      <c r="S674" s="173">
        <f t="shared" si="855"/>
        <v>7.03</v>
      </c>
      <c r="T674" s="173">
        <f t="shared" si="855"/>
        <v>6.99</v>
      </c>
      <c r="U674" s="173">
        <f t="shared" si="855"/>
        <v>7.04</v>
      </c>
      <c r="V674" s="173">
        <f t="shared" si="855"/>
        <v>6.99</v>
      </c>
      <c r="W674" s="173">
        <f t="shared" si="855"/>
        <v>7.01</v>
      </c>
      <c r="X674" s="173">
        <f t="shared" si="855"/>
        <v>7.02</v>
      </c>
      <c r="Y674" s="173">
        <f t="shared" si="855"/>
        <v>7.1</v>
      </c>
      <c r="Z674" s="173">
        <f t="shared" si="855"/>
        <v>6.98</v>
      </c>
      <c r="AA674" s="173">
        <f t="shared" si="855"/>
        <v>6.99</v>
      </c>
      <c r="AB674" s="173">
        <f t="shared" si="855"/>
        <v>7.07</v>
      </c>
      <c r="AC674" s="173">
        <f t="shared" si="855"/>
        <v>6.98</v>
      </c>
      <c r="AD674" s="173">
        <f t="shared" si="855"/>
        <v>6.99</v>
      </c>
      <c r="AE674" s="173">
        <f t="shared" si="855"/>
        <v>6.9</v>
      </c>
      <c r="AF674" s="173">
        <f t="shared" si="855"/>
        <v>7.07</v>
      </c>
      <c r="AG674" s="173">
        <f t="shared" si="855"/>
        <v>7.04</v>
      </c>
      <c r="AH674" s="173">
        <f t="shared" si="855"/>
        <v>7.03</v>
      </c>
      <c r="AI674" s="173">
        <f t="shared" si="855"/>
        <v>7.03</v>
      </c>
      <c r="AJ674" s="173">
        <f t="shared" si="855"/>
        <v>7</v>
      </c>
      <c r="AK674" s="173">
        <f t="shared" si="855"/>
        <v>7.03</v>
      </c>
      <c r="AL674" s="173" t="str">
        <f t="shared" si="855"/>
        <v/>
      </c>
      <c r="AM674" s="173" t="str">
        <f t="shared" si="855"/>
        <v/>
      </c>
      <c r="AN674" s="173" t="str">
        <f t="shared" si="855"/>
        <v/>
      </c>
      <c r="AO674" s="173" t="str">
        <f t="shared" si="855"/>
        <v/>
      </c>
      <c r="AP674" s="173" t="str">
        <f t="shared" si="855"/>
        <v/>
      </c>
      <c r="AQ674" s="170"/>
      <c r="AR674" s="170"/>
    </row>
    <row r="675" ht="12.75" customHeight="1">
      <c r="A675" s="170"/>
      <c r="B675" s="170"/>
      <c r="C675" s="140"/>
      <c r="D675" s="139">
        <v>94.0</v>
      </c>
      <c r="E675" s="177">
        <f t="shared" ref="E675:AP675" si="856">IFERROR(INDEX(E$196:E$385,MATCH($D675,E$389:E$578,0)),"")</f>
        <v>7.01</v>
      </c>
      <c r="F675" s="173">
        <f t="shared" si="856"/>
        <v>6.95</v>
      </c>
      <c r="G675" s="173">
        <f t="shared" si="856"/>
        <v>7.03</v>
      </c>
      <c r="H675" s="173">
        <f t="shared" si="856"/>
        <v>6.95</v>
      </c>
      <c r="I675" s="173">
        <f t="shared" si="856"/>
        <v>6.98</v>
      </c>
      <c r="J675" s="173">
        <f t="shared" si="856"/>
        <v>6.91</v>
      </c>
      <c r="K675" s="173">
        <f t="shared" si="856"/>
        <v>6.96</v>
      </c>
      <c r="L675" s="173">
        <f t="shared" si="856"/>
        <v>6.99</v>
      </c>
      <c r="M675" s="173">
        <f t="shared" si="856"/>
        <v>6.98</v>
      </c>
      <c r="N675" s="173">
        <f t="shared" si="856"/>
        <v>6.99</v>
      </c>
      <c r="O675" s="173">
        <f t="shared" si="856"/>
        <v>6.92</v>
      </c>
      <c r="P675" s="173">
        <f t="shared" si="856"/>
        <v>6.99</v>
      </c>
      <c r="Q675" s="173">
        <f t="shared" si="856"/>
        <v>7</v>
      </c>
      <c r="R675" s="173">
        <f t="shared" si="856"/>
        <v>6.97</v>
      </c>
      <c r="S675" s="173">
        <f t="shared" si="856"/>
        <v>7.03</v>
      </c>
      <c r="T675" s="173">
        <f t="shared" si="856"/>
        <v>6.99</v>
      </c>
      <c r="U675" s="173">
        <f t="shared" si="856"/>
        <v>7.03</v>
      </c>
      <c r="V675" s="173">
        <f t="shared" si="856"/>
        <v>6.99</v>
      </c>
      <c r="W675" s="173">
        <f t="shared" si="856"/>
        <v>7.01</v>
      </c>
      <c r="X675" s="173">
        <f t="shared" si="856"/>
        <v>7.01</v>
      </c>
      <c r="Y675" s="173">
        <f t="shared" si="856"/>
        <v>7.1</v>
      </c>
      <c r="Z675" s="173">
        <f t="shared" si="856"/>
        <v>6.98</v>
      </c>
      <c r="AA675" s="173">
        <f t="shared" si="856"/>
        <v>6.99</v>
      </c>
      <c r="AB675" s="173">
        <f t="shared" si="856"/>
        <v>7.05</v>
      </c>
      <c r="AC675" s="173">
        <f t="shared" si="856"/>
        <v>6.98</v>
      </c>
      <c r="AD675" s="173">
        <f t="shared" si="856"/>
        <v>6.99</v>
      </c>
      <c r="AE675" s="173">
        <f t="shared" si="856"/>
        <v>6.9</v>
      </c>
      <c r="AF675" s="173">
        <f t="shared" si="856"/>
        <v>7.06</v>
      </c>
      <c r="AG675" s="173">
        <f t="shared" si="856"/>
        <v>7.04</v>
      </c>
      <c r="AH675" s="173">
        <f t="shared" si="856"/>
        <v>7.03</v>
      </c>
      <c r="AI675" s="173">
        <f t="shared" si="856"/>
        <v>7.03</v>
      </c>
      <c r="AJ675" s="173">
        <f t="shared" si="856"/>
        <v>6.99</v>
      </c>
      <c r="AK675" s="173">
        <f t="shared" si="856"/>
        <v>7.03</v>
      </c>
      <c r="AL675" s="173" t="str">
        <f t="shared" si="856"/>
        <v/>
      </c>
      <c r="AM675" s="173" t="str">
        <f t="shared" si="856"/>
        <v/>
      </c>
      <c r="AN675" s="173" t="str">
        <f t="shared" si="856"/>
        <v/>
      </c>
      <c r="AO675" s="173" t="str">
        <f t="shared" si="856"/>
        <v/>
      </c>
      <c r="AP675" s="173" t="str">
        <f t="shared" si="856"/>
        <v/>
      </c>
      <c r="AQ675" s="170"/>
      <c r="AR675" s="170"/>
    </row>
    <row r="676" ht="12.75" customHeight="1">
      <c r="A676" s="170"/>
      <c r="B676" s="170"/>
      <c r="C676" s="140"/>
      <c r="D676" s="139">
        <v>95.0</v>
      </c>
      <c r="E676" s="177">
        <f t="shared" ref="E676:AP676" si="857">IFERROR(INDEX(E$196:E$385,MATCH($D676,E$389:E$578,0)),"")</f>
        <v>7</v>
      </c>
      <c r="F676" s="173">
        <f t="shared" si="857"/>
        <v>6.95</v>
      </c>
      <c r="G676" s="173">
        <f t="shared" si="857"/>
        <v>7.03</v>
      </c>
      <c r="H676" s="173">
        <f t="shared" si="857"/>
        <v>6.94</v>
      </c>
      <c r="I676" s="173">
        <f t="shared" si="857"/>
        <v>6.98</v>
      </c>
      <c r="J676" s="173">
        <f t="shared" si="857"/>
        <v>6.88</v>
      </c>
      <c r="K676" s="173">
        <f t="shared" si="857"/>
        <v>6.96</v>
      </c>
      <c r="L676" s="173">
        <f t="shared" si="857"/>
        <v>6.99</v>
      </c>
      <c r="M676" s="173">
        <f t="shared" si="857"/>
        <v>6.97</v>
      </c>
      <c r="N676" s="173">
        <f t="shared" si="857"/>
        <v>6.98</v>
      </c>
      <c r="O676" s="173">
        <f t="shared" si="857"/>
        <v>6.92</v>
      </c>
      <c r="P676" s="173">
        <f t="shared" si="857"/>
        <v>6.99</v>
      </c>
      <c r="Q676" s="173">
        <f t="shared" si="857"/>
        <v>6.99</v>
      </c>
      <c r="R676" s="173">
        <f t="shared" si="857"/>
        <v>6.96</v>
      </c>
      <c r="S676" s="173">
        <f t="shared" si="857"/>
        <v>7.03</v>
      </c>
      <c r="T676" s="173">
        <f t="shared" si="857"/>
        <v>6.99</v>
      </c>
      <c r="U676" s="173">
        <f t="shared" si="857"/>
        <v>7.02</v>
      </c>
      <c r="V676" s="173">
        <f t="shared" si="857"/>
        <v>6.99</v>
      </c>
      <c r="W676" s="173">
        <f t="shared" si="857"/>
        <v>7</v>
      </c>
      <c r="X676" s="173">
        <f t="shared" si="857"/>
        <v>6.99</v>
      </c>
      <c r="Y676" s="173">
        <f t="shared" si="857"/>
        <v>7.09</v>
      </c>
      <c r="Z676" s="173">
        <f t="shared" si="857"/>
        <v>6.97</v>
      </c>
      <c r="AA676" s="173">
        <f t="shared" si="857"/>
        <v>6.99</v>
      </c>
      <c r="AB676" s="173">
        <f t="shared" si="857"/>
        <v>7.05</v>
      </c>
      <c r="AC676" s="173">
        <f t="shared" si="857"/>
        <v>6.98</v>
      </c>
      <c r="AD676" s="173">
        <f t="shared" si="857"/>
        <v>6.99</v>
      </c>
      <c r="AE676" s="173">
        <f t="shared" si="857"/>
        <v>6.89</v>
      </c>
      <c r="AF676" s="173">
        <f t="shared" si="857"/>
        <v>7.06</v>
      </c>
      <c r="AG676" s="173">
        <f t="shared" si="857"/>
        <v>7.04</v>
      </c>
      <c r="AH676" s="173">
        <f t="shared" si="857"/>
        <v>7.02</v>
      </c>
      <c r="AI676" s="173">
        <f t="shared" si="857"/>
        <v>7.03</v>
      </c>
      <c r="AJ676" s="173">
        <f t="shared" si="857"/>
        <v>6.98</v>
      </c>
      <c r="AK676" s="173">
        <f t="shared" si="857"/>
        <v>7.03</v>
      </c>
      <c r="AL676" s="173" t="str">
        <f t="shared" si="857"/>
        <v/>
      </c>
      <c r="AM676" s="173" t="str">
        <f t="shared" si="857"/>
        <v/>
      </c>
      <c r="AN676" s="173" t="str">
        <f t="shared" si="857"/>
        <v/>
      </c>
      <c r="AO676" s="173" t="str">
        <f t="shared" si="857"/>
        <v/>
      </c>
      <c r="AP676" s="173" t="str">
        <f t="shared" si="857"/>
        <v/>
      </c>
      <c r="AQ676" s="170"/>
      <c r="AR676" s="170"/>
    </row>
    <row r="677" ht="12.75" customHeight="1">
      <c r="A677" s="170"/>
      <c r="B677" s="170"/>
      <c r="C677" s="140"/>
      <c r="D677" s="139">
        <v>96.0</v>
      </c>
      <c r="E677" s="177">
        <f t="shared" ref="E677:AP677" si="858">IFERROR(INDEX(E$196:E$385,MATCH($D677,E$389:E$578,0)),"")</f>
        <v>7</v>
      </c>
      <c r="F677" s="173">
        <f t="shared" si="858"/>
        <v>6.95</v>
      </c>
      <c r="G677" s="173">
        <f t="shared" si="858"/>
        <v>7.01</v>
      </c>
      <c r="H677" s="173">
        <f t="shared" si="858"/>
        <v>6.93</v>
      </c>
      <c r="I677" s="173">
        <f t="shared" si="858"/>
        <v>6.97</v>
      </c>
      <c r="J677" s="173">
        <f t="shared" si="858"/>
        <v>6.88</v>
      </c>
      <c r="K677" s="173">
        <f t="shared" si="858"/>
        <v>6.95</v>
      </c>
      <c r="L677" s="173">
        <f t="shared" si="858"/>
        <v>6.98</v>
      </c>
      <c r="M677" s="173">
        <f t="shared" si="858"/>
        <v>6.96</v>
      </c>
      <c r="N677" s="173">
        <f t="shared" si="858"/>
        <v>6.96</v>
      </c>
      <c r="O677" s="173">
        <f t="shared" si="858"/>
        <v>6.9</v>
      </c>
      <c r="P677" s="173">
        <f t="shared" si="858"/>
        <v>6.98</v>
      </c>
      <c r="Q677" s="173">
        <f t="shared" si="858"/>
        <v>6.99</v>
      </c>
      <c r="R677" s="173">
        <f t="shared" si="858"/>
        <v>6.96</v>
      </c>
      <c r="S677" s="173">
        <f t="shared" si="858"/>
        <v>6.99</v>
      </c>
      <c r="T677" s="173">
        <f t="shared" si="858"/>
        <v>6.98</v>
      </c>
      <c r="U677" s="173">
        <f t="shared" si="858"/>
        <v>7.01</v>
      </c>
      <c r="V677" s="173">
        <f t="shared" si="858"/>
        <v>6.97</v>
      </c>
      <c r="W677" s="173">
        <f t="shared" si="858"/>
        <v>6.99</v>
      </c>
      <c r="X677" s="173">
        <f t="shared" si="858"/>
        <v>6.98</v>
      </c>
      <c r="Y677" s="173">
        <f t="shared" si="858"/>
        <v>7.08</v>
      </c>
      <c r="Z677" s="173">
        <f t="shared" si="858"/>
        <v>6.96</v>
      </c>
      <c r="AA677" s="173">
        <f t="shared" si="858"/>
        <v>6.98</v>
      </c>
      <c r="AB677" s="173">
        <f t="shared" si="858"/>
        <v>7.04</v>
      </c>
      <c r="AC677" s="173">
        <f t="shared" si="858"/>
        <v>6.96</v>
      </c>
      <c r="AD677" s="173">
        <f t="shared" si="858"/>
        <v>6.98</v>
      </c>
      <c r="AE677" s="173">
        <f t="shared" si="858"/>
        <v>6.88</v>
      </c>
      <c r="AF677" s="173">
        <f t="shared" si="858"/>
        <v>7.06</v>
      </c>
      <c r="AG677" s="173">
        <f t="shared" si="858"/>
        <v>7.03</v>
      </c>
      <c r="AH677" s="173">
        <f t="shared" si="858"/>
        <v>7.02</v>
      </c>
      <c r="AI677" s="173">
        <f t="shared" si="858"/>
        <v>7.03</v>
      </c>
      <c r="AJ677" s="173">
        <f t="shared" si="858"/>
        <v>6.98</v>
      </c>
      <c r="AK677" s="173">
        <f t="shared" si="858"/>
        <v>7.03</v>
      </c>
      <c r="AL677" s="173" t="str">
        <f t="shared" si="858"/>
        <v/>
      </c>
      <c r="AM677" s="173" t="str">
        <f t="shared" si="858"/>
        <v/>
      </c>
      <c r="AN677" s="173" t="str">
        <f t="shared" si="858"/>
        <v/>
      </c>
      <c r="AO677" s="173" t="str">
        <f t="shared" si="858"/>
        <v/>
      </c>
      <c r="AP677" s="173" t="str">
        <f t="shared" si="858"/>
        <v/>
      </c>
      <c r="AQ677" s="170"/>
      <c r="AR677" s="170"/>
    </row>
    <row r="678" ht="12.75" customHeight="1">
      <c r="A678" s="170"/>
      <c r="B678" s="170"/>
      <c r="C678" s="140"/>
      <c r="D678" s="139">
        <v>97.0</v>
      </c>
      <c r="E678" s="177">
        <f t="shared" ref="E678:AP678" si="859">IFERROR(INDEX(E$196:E$385,MATCH($D678,E$389:E$578,0)),"")</f>
        <v>6.99</v>
      </c>
      <c r="F678" s="173">
        <f t="shared" si="859"/>
        <v>6.94</v>
      </c>
      <c r="G678" s="173">
        <f t="shared" si="859"/>
        <v>7.01</v>
      </c>
      <c r="H678" s="173">
        <f t="shared" si="859"/>
        <v>6.92</v>
      </c>
      <c r="I678" s="173">
        <f t="shared" si="859"/>
        <v>6.97</v>
      </c>
      <c r="J678" s="173">
        <f t="shared" si="859"/>
        <v>6.88</v>
      </c>
      <c r="K678" s="173">
        <f t="shared" si="859"/>
        <v>6.95</v>
      </c>
      <c r="L678" s="173">
        <f t="shared" si="859"/>
        <v>6.97</v>
      </c>
      <c r="M678" s="173">
        <f t="shared" si="859"/>
        <v>6.95</v>
      </c>
      <c r="N678" s="173">
        <f t="shared" si="859"/>
        <v>6.95</v>
      </c>
      <c r="O678" s="173">
        <f t="shared" si="859"/>
        <v>6.9</v>
      </c>
      <c r="P678" s="173">
        <f t="shared" si="859"/>
        <v>6.96</v>
      </c>
      <c r="Q678" s="173">
        <f t="shared" si="859"/>
        <v>6.97</v>
      </c>
      <c r="R678" s="173">
        <f t="shared" si="859"/>
        <v>6.96</v>
      </c>
      <c r="S678" s="173">
        <f t="shared" si="859"/>
        <v>6.99</v>
      </c>
      <c r="T678" s="173">
        <f t="shared" si="859"/>
        <v>6.97</v>
      </c>
      <c r="U678" s="173">
        <f t="shared" si="859"/>
        <v>7</v>
      </c>
      <c r="V678" s="173">
        <f t="shared" si="859"/>
        <v>6.97</v>
      </c>
      <c r="W678" s="173">
        <f t="shared" si="859"/>
        <v>6.99</v>
      </c>
      <c r="X678" s="173">
        <f t="shared" si="859"/>
        <v>6.96</v>
      </c>
      <c r="Y678" s="173">
        <f t="shared" si="859"/>
        <v>7.08</v>
      </c>
      <c r="Z678" s="173">
        <f t="shared" si="859"/>
        <v>6.95</v>
      </c>
      <c r="AA678" s="173">
        <f t="shared" si="859"/>
        <v>6.98</v>
      </c>
      <c r="AB678" s="173">
        <f t="shared" si="859"/>
        <v>7.04</v>
      </c>
      <c r="AC678" s="173">
        <f t="shared" si="859"/>
        <v>6.95</v>
      </c>
      <c r="AD678" s="173">
        <f t="shared" si="859"/>
        <v>6.96</v>
      </c>
      <c r="AE678" s="173">
        <f t="shared" si="859"/>
        <v>6.88</v>
      </c>
      <c r="AF678" s="173">
        <f t="shared" si="859"/>
        <v>7.06</v>
      </c>
      <c r="AG678" s="173">
        <f t="shared" si="859"/>
        <v>7.03</v>
      </c>
      <c r="AH678" s="173">
        <f t="shared" si="859"/>
        <v>7.01</v>
      </c>
      <c r="AI678" s="173">
        <f t="shared" si="859"/>
        <v>7.02</v>
      </c>
      <c r="AJ678" s="173">
        <f t="shared" si="859"/>
        <v>6.98</v>
      </c>
      <c r="AK678" s="173">
        <f t="shared" si="859"/>
        <v>7.03</v>
      </c>
      <c r="AL678" s="173" t="str">
        <f t="shared" si="859"/>
        <v/>
      </c>
      <c r="AM678" s="173" t="str">
        <f t="shared" si="859"/>
        <v/>
      </c>
      <c r="AN678" s="173" t="str">
        <f t="shared" si="859"/>
        <v/>
      </c>
      <c r="AO678" s="173" t="str">
        <f t="shared" si="859"/>
        <v/>
      </c>
      <c r="AP678" s="173" t="str">
        <f t="shared" si="859"/>
        <v/>
      </c>
      <c r="AQ678" s="170"/>
      <c r="AR678" s="170"/>
    </row>
    <row r="679" ht="12.75" customHeight="1">
      <c r="A679" s="170"/>
      <c r="B679" s="170"/>
      <c r="C679" s="140"/>
      <c r="D679" s="139">
        <v>98.0</v>
      </c>
      <c r="E679" s="177">
        <f t="shared" ref="E679:AP679" si="860">IFERROR(INDEX(E$196:E$385,MATCH($D679,E$389:E$578,0)),"")</f>
        <v>6.99</v>
      </c>
      <c r="F679" s="173">
        <f t="shared" si="860"/>
        <v>6.93</v>
      </c>
      <c r="G679" s="173">
        <f t="shared" si="860"/>
        <v>6.99</v>
      </c>
      <c r="H679" s="173">
        <f t="shared" si="860"/>
        <v>6.92</v>
      </c>
      <c r="I679" s="173">
        <f t="shared" si="860"/>
        <v>6.97</v>
      </c>
      <c r="J679" s="173">
        <f t="shared" si="860"/>
        <v>6.87</v>
      </c>
      <c r="K679" s="173">
        <f t="shared" si="860"/>
        <v>6.93</v>
      </c>
      <c r="L679" s="173">
        <f t="shared" si="860"/>
        <v>6.97</v>
      </c>
      <c r="M679" s="173">
        <f t="shared" si="860"/>
        <v>6.92</v>
      </c>
      <c r="N679" s="173">
        <f t="shared" si="860"/>
        <v>6.94</v>
      </c>
      <c r="O679" s="173">
        <f t="shared" si="860"/>
        <v>6.89</v>
      </c>
      <c r="P679" s="173">
        <f t="shared" si="860"/>
        <v>6.95</v>
      </c>
      <c r="Q679" s="173">
        <f t="shared" si="860"/>
        <v>6.96</v>
      </c>
      <c r="R679" s="173">
        <f t="shared" si="860"/>
        <v>6.96</v>
      </c>
      <c r="S679" s="173">
        <f t="shared" si="860"/>
        <v>6.96</v>
      </c>
      <c r="T679" s="173">
        <f t="shared" si="860"/>
        <v>6.95</v>
      </c>
      <c r="U679" s="173">
        <f t="shared" si="860"/>
        <v>6.99</v>
      </c>
      <c r="V679" s="173">
        <f t="shared" si="860"/>
        <v>6.96</v>
      </c>
      <c r="W679" s="173">
        <f t="shared" si="860"/>
        <v>6.99</v>
      </c>
      <c r="X679" s="173">
        <f t="shared" si="860"/>
        <v>6.96</v>
      </c>
      <c r="Y679" s="173">
        <f t="shared" si="860"/>
        <v>7.07</v>
      </c>
      <c r="Z679" s="173">
        <f t="shared" si="860"/>
        <v>6.95</v>
      </c>
      <c r="AA679" s="173">
        <f t="shared" si="860"/>
        <v>6.98</v>
      </c>
      <c r="AB679" s="173">
        <f t="shared" si="860"/>
        <v>7.01</v>
      </c>
      <c r="AC679" s="173">
        <f t="shared" si="860"/>
        <v>6.93</v>
      </c>
      <c r="AD679" s="173">
        <f t="shared" si="860"/>
        <v>6.95</v>
      </c>
      <c r="AE679" s="173">
        <f t="shared" si="860"/>
        <v>6.87</v>
      </c>
      <c r="AF679" s="173">
        <f t="shared" si="860"/>
        <v>7.03</v>
      </c>
      <c r="AG679" s="173">
        <f t="shared" si="860"/>
        <v>7.03</v>
      </c>
      <c r="AH679" s="173">
        <f t="shared" si="860"/>
        <v>7</v>
      </c>
      <c r="AI679" s="173">
        <f t="shared" si="860"/>
        <v>7</v>
      </c>
      <c r="AJ679" s="173">
        <f t="shared" si="860"/>
        <v>6.95</v>
      </c>
      <c r="AK679" s="173">
        <f t="shared" si="860"/>
        <v>7.03</v>
      </c>
      <c r="AL679" s="173" t="str">
        <f t="shared" si="860"/>
        <v/>
      </c>
      <c r="AM679" s="173" t="str">
        <f t="shared" si="860"/>
        <v/>
      </c>
      <c r="AN679" s="173" t="str">
        <f t="shared" si="860"/>
        <v/>
      </c>
      <c r="AO679" s="173" t="str">
        <f t="shared" si="860"/>
        <v/>
      </c>
      <c r="AP679" s="173" t="str">
        <f t="shared" si="860"/>
        <v/>
      </c>
      <c r="AQ679" s="170"/>
      <c r="AR679" s="170"/>
    </row>
    <row r="680" ht="12.75" customHeight="1">
      <c r="A680" s="170"/>
      <c r="B680" s="170"/>
      <c r="C680" s="140"/>
      <c r="D680" s="139">
        <v>99.0</v>
      </c>
      <c r="E680" s="177">
        <f t="shared" ref="E680:AP680" si="861">IFERROR(INDEX(E$196:E$385,MATCH($D680,E$389:E$578,0)),"")</f>
        <v>6.98</v>
      </c>
      <c r="F680" s="173">
        <f t="shared" si="861"/>
        <v>6.92</v>
      </c>
      <c r="G680" s="173">
        <f t="shared" si="861"/>
        <v>6.99</v>
      </c>
      <c r="H680" s="173">
        <f t="shared" si="861"/>
        <v>6.92</v>
      </c>
      <c r="I680" s="173">
        <f t="shared" si="861"/>
        <v>6.96</v>
      </c>
      <c r="J680" s="173">
        <f t="shared" si="861"/>
        <v>6.87</v>
      </c>
      <c r="K680" s="173">
        <f t="shared" si="861"/>
        <v>6.93</v>
      </c>
      <c r="L680" s="173">
        <f t="shared" si="861"/>
        <v>6.97</v>
      </c>
      <c r="M680" s="173">
        <f t="shared" si="861"/>
        <v>6.92</v>
      </c>
      <c r="N680" s="173">
        <f t="shared" si="861"/>
        <v>6.92</v>
      </c>
      <c r="O680" s="173">
        <f t="shared" si="861"/>
        <v>6.86</v>
      </c>
      <c r="P680" s="173">
        <f t="shared" si="861"/>
        <v>6.95</v>
      </c>
      <c r="Q680" s="173">
        <f t="shared" si="861"/>
        <v>6.96</v>
      </c>
      <c r="R680" s="173">
        <f t="shared" si="861"/>
        <v>6.96</v>
      </c>
      <c r="S680" s="173">
        <f t="shared" si="861"/>
        <v>6.95</v>
      </c>
      <c r="T680" s="173">
        <f t="shared" si="861"/>
        <v>6.95</v>
      </c>
      <c r="U680" s="173">
        <f t="shared" si="861"/>
        <v>6.98</v>
      </c>
      <c r="V680" s="173">
        <f t="shared" si="861"/>
        <v>6.96</v>
      </c>
      <c r="W680" s="173">
        <f t="shared" si="861"/>
        <v>6.99</v>
      </c>
      <c r="X680" s="173">
        <f t="shared" si="861"/>
        <v>6.96</v>
      </c>
      <c r="Y680" s="173">
        <f t="shared" si="861"/>
        <v>7.07</v>
      </c>
      <c r="Z680" s="173">
        <f t="shared" si="861"/>
        <v>6.95</v>
      </c>
      <c r="AA680" s="173">
        <f t="shared" si="861"/>
        <v>6.98</v>
      </c>
      <c r="AB680" s="173">
        <f t="shared" si="861"/>
        <v>7.01</v>
      </c>
      <c r="AC680" s="173">
        <f t="shared" si="861"/>
        <v>6.92</v>
      </c>
      <c r="AD680" s="173">
        <f t="shared" si="861"/>
        <v>6.93</v>
      </c>
      <c r="AE680" s="173">
        <f t="shared" si="861"/>
        <v>6.83</v>
      </c>
      <c r="AF680" s="173">
        <f t="shared" si="861"/>
        <v>7.03</v>
      </c>
      <c r="AG680" s="173">
        <f t="shared" si="861"/>
        <v>7.03</v>
      </c>
      <c r="AH680" s="173">
        <f t="shared" si="861"/>
        <v>6.99</v>
      </c>
      <c r="AI680" s="173">
        <f t="shared" si="861"/>
        <v>7</v>
      </c>
      <c r="AJ680" s="173">
        <f t="shared" si="861"/>
        <v>6.95</v>
      </c>
      <c r="AK680" s="173">
        <f t="shared" si="861"/>
        <v>7.02</v>
      </c>
      <c r="AL680" s="173" t="str">
        <f t="shared" si="861"/>
        <v/>
      </c>
      <c r="AM680" s="173" t="str">
        <f t="shared" si="861"/>
        <v/>
      </c>
      <c r="AN680" s="173" t="str">
        <f t="shared" si="861"/>
        <v/>
      </c>
      <c r="AO680" s="173" t="str">
        <f t="shared" si="861"/>
        <v/>
      </c>
      <c r="AP680" s="173" t="str">
        <f t="shared" si="861"/>
        <v/>
      </c>
      <c r="AQ680" s="170"/>
      <c r="AR680" s="170"/>
    </row>
    <row r="681" ht="12.75" customHeight="1">
      <c r="A681" s="170"/>
      <c r="B681" s="170"/>
      <c r="C681" s="140"/>
      <c r="D681" s="139">
        <v>100.0</v>
      </c>
      <c r="E681" s="177">
        <f t="shared" ref="E681:AP681" si="862">IFERROR(INDEX(E$196:E$385,MATCH($D681,E$389:E$578,0)),"")</f>
        <v>6.97</v>
      </c>
      <c r="F681" s="173">
        <f t="shared" si="862"/>
        <v>6.92</v>
      </c>
      <c r="G681" s="173">
        <f t="shared" si="862"/>
        <v>6.98</v>
      </c>
      <c r="H681" s="173">
        <f t="shared" si="862"/>
        <v>6.92</v>
      </c>
      <c r="I681" s="173">
        <f t="shared" si="862"/>
        <v>6.96</v>
      </c>
      <c r="J681" s="173">
        <f t="shared" si="862"/>
        <v>6.87</v>
      </c>
      <c r="K681" s="173">
        <f t="shared" si="862"/>
        <v>6.92</v>
      </c>
      <c r="L681" s="173">
        <f t="shared" si="862"/>
        <v>6.95</v>
      </c>
      <c r="M681" s="173">
        <f t="shared" si="862"/>
        <v>6.92</v>
      </c>
      <c r="N681" s="173">
        <f t="shared" si="862"/>
        <v>6.92</v>
      </c>
      <c r="O681" s="173">
        <f t="shared" si="862"/>
        <v>6.86</v>
      </c>
      <c r="P681" s="173">
        <f t="shared" si="862"/>
        <v>6.94</v>
      </c>
      <c r="Q681" s="173">
        <f t="shared" si="862"/>
        <v>6.96</v>
      </c>
      <c r="R681" s="173">
        <f t="shared" si="862"/>
        <v>6.96</v>
      </c>
      <c r="S681" s="173">
        <f t="shared" si="862"/>
        <v>6.95</v>
      </c>
      <c r="T681" s="173">
        <f t="shared" si="862"/>
        <v>6.95</v>
      </c>
      <c r="U681" s="173">
        <f t="shared" si="862"/>
        <v>6.97</v>
      </c>
      <c r="V681" s="173">
        <f t="shared" si="862"/>
        <v>6.95</v>
      </c>
      <c r="W681" s="173">
        <f t="shared" si="862"/>
        <v>6.98</v>
      </c>
      <c r="X681" s="173">
        <f t="shared" si="862"/>
        <v>6.96</v>
      </c>
      <c r="Y681" s="173">
        <f t="shared" si="862"/>
        <v>7.06</v>
      </c>
      <c r="Z681" s="173">
        <f t="shared" si="862"/>
        <v>6.95</v>
      </c>
      <c r="AA681" s="173">
        <f t="shared" si="862"/>
        <v>6.98</v>
      </c>
      <c r="AB681" s="173">
        <f t="shared" si="862"/>
        <v>6.98</v>
      </c>
      <c r="AC681" s="173">
        <f t="shared" si="862"/>
        <v>6.92</v>
      </c>
      <c r="AD681" s="173">
        <f t="shared" si="862"/>
        <v>6.92</v>
      </c>
      <c r="AE681" s="173">
        <f t="shared" si="862"/>
        <v>6.81</v>
      </c>
      <c r="AF681" s="173">
        <f t="shared" si="862"/>
        <v>7.03</v>
      </c>
      <c r="AG681" s="173">
        <f t="shared" si="862"/>
        <v>7.03</v>
      </c>
      <c r="AH681" s="173">
        <f t="shared" si="862"/>
        <v>6.99</v>
      </c>
      <c r="AI681" s="173">
        <f t="shared" si="862"/>
        <v>7</v>
      </c>
      <c r="AJ681" s="173">
        <f t="shared" si="862"/>
        <v>6.95</v>
      </c>
      <c r="AK681" s="173">
        <f t="shared" si="862"/>
        <v>7.02</v>
      </c>
      <c r="AL681" s="173" t="str">
        <f t="shared" si="862"/>
        <v/>
      </c>
      <c r="AM681" s="173" t="str">
        <f t="shared" si="862"/>
        <v/>
      </c>
      <c r="AN681" s="173" t="str">
        <f t="shared" si="862"/>
        <v/>
      </c>
      <c r="AO681" s="173" t="str">
        <f t="shared" si="862"/>
        <v/>
      </c>
      <c r="AP681" s="173" t="str">
        <f t="shared" si="862"/>
        <v/>
      </c>
      <c r="AQ681" s="170"/>
      <c r="AR681" s="170"/>
    </row>
    <row r="682" ht="12.75" customHeight="1">
      <c r="A682" s="170"/>
      <c r="B682" s="170"/>
      <c r="C682" s="140"/>
      <c r="D682" s="139">
        <v>101.0</v>
      </c>
      <c r="E682" s="177">
        <f t="shared" ref="E682:AP682" si="863">IFERROR(INDEX(E$196:E$385,MATCH($D682,E$389:E$578,0)),"")</f>
        <v>6.96</v>
      </c>
      <c r="F682" s="173">
        <f t="shared" si="863"/>
        <v>6.92</v>
      </c>
      <c r="G682" s="173">
        <f t="shared" si="863"/>
        <v>6.97</v>
      </c>
      <c r="H682" s="173">
        <f t="shared" si="863"/>
        <v>6.91</v>
      </c>
      <c r="I682" s="173">
        <f t="shared" si="863"/>
        <v>6.95</v>
      </c>
      <c r="J682" s="173">
        <f t="shared" si="863"/>
        <v>6.86</v>
      </c>
      <c r="K682" s="173">
        <f t="shared" si="863"/>
        <v>6.92</v>
      </c>
      <c r="L682" s="173">
        <f t="shared" si="863"/>
        <v>6.95</v>
      </c>
      <c r="M682" s="173">
        <f t="shared" si="863"/>
        <v>6.91</v>
      </c>
      <c r="N682" s="173">
        <f t="shared" si="863"/>
        <v>6.92</v>
      </c>
      <c r="O682" s="173">
        <f t="shared" si="863"/>
        <v>6.83</v>
      </c>
      <c r="P682" s="173">
        <f t="shared" si="863"/>
        <v>6.92</v>
      </c>
      <c r="Q682" s="173">
        <f t="shared" si="863"/>
        <v>6.95</v>
      </c>
      <c r="R682" s="173">
        <f t="shared" si="863"/>
        <v>6.96</v>
      </c>
      <c r="S682" s="173">
        <f t="shared" si="863"/>
        <v>6.95</v>
      </c>
      <c r="T682" s="173">
        <f t="shared" si="863"/>
        <v>6.95</v>
      </c>
      <c r="U682" s="173">
        <f t="shared" si="863"/>
        <v>6.97</v>
      </c>
      <c r="V682" s="173">
        <f t="shared" si="863"/>
        <v>6.95</v>
      </c>
      <c r="W682" s="173">
        <f t="shared" si="863"/>
        <v>6.98</v>
      </c>
      <c r="X682" s="173">
        <f t="shared" si="863"/>
        <v>6.95</v>
      </c>
      <c r="Y682" s="173">
        <f t="shared" si="863"/>
        <v>7.05</v>
      </c>
      <c r="Z682" s="173">
        <f t="shared" si="863"/>
        <v>6.92</v>
      </c>
      <c r="AA682" s="173">
        <f t="shared" si="863"/>
        <v>6.98</v>
      </c>
      <c r="AB682" s="173">
        <f t="shared" si="863"/>
        <v>6.98</v>
      </c>
      <c r="AC682" s="173">
        <f t="shared" si="863"/>
        <v>6.91</v>
      </c>
      <c r="AD682" s="173">
        <f t="shared" si="863"/>
        <v>6.92</v>
      </c>
      <c r="AE682" s="173">
        <f t="shared" si="863"/>
        <v>6.8</v>
      </c>
      <c r="AF682" s="173">
        <f t="shared" si="863"/>
        <v>7</v>
      </c>
      <c r="AG682" s="173">
        <f t="shared" si="863"/>
        <v>7.03</v>
      </c>
      <c r="AH682" s="173">
        <f t="shared" si="863"/>
        <v>6.98</v>
      </c>
      <c r="AI682" s="173">
        <f t="shared" si="863"/>
        <v>6.99</v>
      </c>
      <c r="AJ682" s="173">
        <f t="shared" si="863"/>
        <v>6.95</v>
      </c>
      <c r="AK682" s="173">
        <f t="shared" si="863"/>
        <v>7.01</v>
      </c>
      <c r="AL682" s="173" t="str">
        <f t="shared" si="863"/>
        <v/>
      </c>
      <c r="AM682" s="173" t="str">
        <f t="shared" si="863"/>
        <v/>
      </c>
      <c r="AN682" s="173" t="str">
        <f t="shared" si="863"/>
        <v/>
      </c>
      <c r="AO682" s="173" t="str">
        <f t="shared" si="863"/>
        <v/>
      </c>
      <c r="AP682" s="173" t="str">
        <f t="shared" si="863"/>
        <v/>
      </c>
      <c r="AQ682" s="170"/>
      <c r="AR682" s="170"/>
    </row>
    <row r="683" ht="12.75" customHeight="1">
      <c r="A683" s="170"/>
      <c r="B683" s="170"/>
      <c r="C683" s="140"/>
      <c r="D683" s="139">
        <v>102.0</v>
      </c>
      <c r="E683" s="177">
        <f t="shared" ref="E683:AP683" si="864">IFERROR(INDEX(E$196:E$385,MATCH($D683,E$389:E$578,0)),"")</f>
        <v>6.95</v>
      </c>
      <c r="F683" s="173">
        <f t="shared" si="864"/>
        <v>6.9</v>
      </c>
      <c r="G683" s="173">
        <f t="shared" si="864"/>
        <v>6.96</v>
      </c>
      <c r="H683" s="173">
        <f t="shared" si="864"/>
        <v>6.89</v>
      </c>
      <c r="I683" s="173">
        <f t="shared" si="864"/>
        <v>6.94</v>
      </c>
      <c r="J683" s="173">
        <f t="shared" si="864"/>
        <v>6.86</v>
      </c>
      <c r="K683" s="173">
        <f t="shared" si="864"/>
        <v>6.91</v>
      </c>
      <c r="L683" s="173">
        <f t="shared" si="864"/>
        <v>6.94</v>
      </c>
      <c r="M683" s="173">
        <f t="shared" si="864"/>
        <v>6.88</v>
      </c>
      <c r="N683" s="173">
        <f t="shared" si="864"/>
        <v>6.92</v>
      </c>
      <c r="O683" s="173">
        <f t="shared" si="864"/>
        <v>6.83</v>
      </c>
      <c r="P683" s="173">
        <f t="shared" si="864"/>
        <v>6.92</v>
      </c>
      <c r="Q683" s="173">
        <f t="shared" si="864"/>
        <v>6.95</v>
      </c>
      <c r="R683" s="173">
        <f t="shared" si="864"/>
        <v>6.96</v>
      </c>
      <c r="S683" s="173">
        <f t="shared" si="864"/>
        <v>6.95</v>
      </c>
      <c r="T683" s="173">
        <f t="shared" si="864"/>
        <v>6.94</v>
      </c>
      <c r="U683" s="173">
        <f t="shared" si="864"/>
        <v>6.96</v>
      </c>
      <c r="V683" s="173">
        <f t="shared" si="864"/>
        <v>6.92</v>
      </c>
      <c r="W683" s="173">
        <f t="shared" si="864"/>
        <v>6.98</v>
      </c>
      <c r="X683" s="173">
        <f t="shared" si="864"/>
        <v>6.95</v>
      </c>
      <c r="Y683" s="173">
        <f t="shared" si="864"/>
        <v>7.03</v>
      </c>
      <c r="Z683" s="173">
        <f t="shared" si="864"/>
        <v>6.92</v>
      </c>
      <c r="AA683" s="173">
        <f t="shared" si="864"/>
        <v>6.98</v>
      </c>
      <c r="AB683" s="173">
        <f t="shared" si="864"/>
        <v>6.98</v>
      </c>
      <c r="AC683" s="173">
        <f t="shared" si="864"/>
        <v>6.9</v>
      </c>
      <c r="AD683" s="173">
        <f t="shared" si="864"/>
        <v>6.92</v>
      </c>
      <c r="AE683" s="173">
        <f t="shared" si="864"/>
        <v>6.8</v>
      </c>
      <c r="AF683" s="173">
        <f t="shared" si="864"/>
        <v>7</v>
      </c>
      <c r="AG683" s="173">
        <f t="shared" si="864"/>
        <v>7.02</v>
      </c>
      <c r="AH683" s="173">
        <f t="shared" si="864"/>
        <v>6.98</v>
      </c>
      <c r="AI683" s="173">
        <f t="shared" si="864"/>
        <v>6.99</v>
      </c>
      <c r="AJ683" s="173">
        <f t="shared" si="864"/>
        <v>6.95</v>
      </c>
      <c r="AK683" s="173">
        <f t="shared" si="864"/>
        <v>6.99</v>
      </c>
      <c r="AL683" s="173" t="str">
        <f t="shared" si="864"/>
        <v/>
      </c>
      <c r="AM683" s="173" t="str">
        <f t="shared" si="864"/>
        <v/>
      </c>
      <c r="AN683" s="173" t="str">
        <f t="shared" si="864"/>
        <v/>
      </c>
      <c r="AO683" s="173" t="str">
        <f t="shared" si="864"/>
        <v/>
      </c>
      <c r="AP683" s="173" t="str">
        <f t="shared" si="864"/>
        <v/>
      </c>
      <c r="AQ683" s="170"/>
      <c r="AR683" s="170"/>
    </row>
    <row r="684" ht="12.75" customHeight="1">
      <c r="A684" s="170"/>
      <c r="B684" s="170"/>
      <c r="C684" s="140"/>
      <c r="D684" s="139">
        <v>103.0</v>
      </c>
      <c r="E684" s="177">
        <f t="shared" ref="E684:AP684" si="865">IFERROR(INDEX(E$196:E$385,MATCH($D684,E$389:E$578,0)),"")</f>
        <v>6.95</v>
      </c>
      <c r="F684" s="173">
        <f t="shared" si="865"/>
        <v>6.89</v>
      </c>
      <c r="G684" s="173">
        <f t="shared" si="865"/>
        <v>6.95</v>
      </c>
      <c r="H684" s="173">
        <f t="shared" si="865"/>
        <v>6.88</v>
      </c>
      <c r="I684" s="173">
        <f t="shared" si="865"/>
        <v>6.94</v>
      </c>
      <c r="J684" s="173">
        <f t="shared" si="865"/>
        <v>6.84</v>
      </c>
      <c r="K684" s="173">
        <f t="shared" si="865"/>
        <v>6.9</v>
      </c>
      <c r="L684" s="173">
        <f t="shared" si="865"/>
        <v>6.94</v>
      </c>
      <c r="M684" s="173">
        <f t="shared" si="865"/>
        <v>6.88</v>
      </c>
      <c r="N684" s="173">
        <f t="shared" si="865"/>
        <v>6.92</v>
      </c>
      <c r="O684" s="173">
        <f t="shared" si="865"/>
        <v>6.81</v>
      </c>
      <c r="P684" s="173">
        <f t="shared" si="865"/>
        <v>6.92</v>
      </c>
      <c r="Q684" s="173">
        <f t="shared" si="865"/>
        <v>6.92</v>
      </c>
      <c r="R684" s="173">
        <f t="shared" si="865"/>
        <v>6.95</v>
      </c>
      <c r="S684" s="173">
        <f t="shared" si="865"/>
        <v>6.94</v>
      </c>
      <c r="T684" s="173">
        <f t="shared" si="865"/>
        <v>6.94</v>
      </c>
      <c r="U684" s="173">
        <f t="shared" si="865"/>
        <v>6.95</v>
      </c>
      <c r="V684" s="173">
        <f t="shared" si="865"/>
        <v>6.92</v>
      </c>
      <c r="W684" s="173">
        <f t="shared" si="865"/>
        <v>6.97</v>
      </c>
      <c r="X684" s="173">
        <f t="shared" si="865"/>
        <v>6.95</v>
      </c>
      <c r="Y684" s="173">
        <f t="shared" si="865"/>
        <v>7.01</v>
      </c>
      <c r="Z684" s="173">
        <f t="shared" si="865"/>
        <v>6.89</v>
      </c>
      <c r="AA684" s="173">
        <f t="shared" si="865"/>
        <v>6.97</v>
      </c>
      <c r="AB684" s="173">
        <f t="shared" si="865"/>
        <v>6.96</v>
      </c>
      <c r="AC684" s="173">
        <f t="shared" si="865"/>
        <v>6.9</v>
      </c>
      <c r="AD684" s="173">
        <f t="shared" si="865"/>
        <v>6.92</v>
      </c>
      <c r="AE684" s="173">
        <f t="shared" si="865"/>
        <v>6.79</v>
      </c>
      <c r="AF684" s="173">
        <f t="shared" si="865"/>
        <v>6.99</v>
      </c>
      <c r="AG684" s="173">
        <f t="shared" si="865"/>
        <v>7.01</v>
      </c>
      <c r="AH684" s="173">
        <f t="shared" si="865"/>
        <v>6.98</v>
      </c>
      <c r="AI684" s="173">
        <f t="shared" si="865"/>
        <v>6.98</v>
      </c>
      <c r="AJ684" s="173">
        <f t="shared" si="865"/>
        <v>6.95</v>
      </c>
      <c r="AK684" s="173">
        <f t="shared" si="865"/>
        <v>6.99</v>
      </c>
      <c r="AL684" s="173" t="str">
        <f t="shared" si="865"/>
        <v/>
      </c>
      <c r="AM684" s="173" t="str">
        <f t="shared" si="865"/>
        <v/>
      </c>
      <c r="AN684" s="173" t="str">
        <f t="shared" si="865"/>
        <v/>
      </c>
      <c r="AO684" s="173" t="str">
        <f t="shared" si="865"/>
        <v/>
      </c>
      <c r="AP684" s="173" t="str">
        <f t="shared" si="865"/>
        <v/>
      </c>
      <c r="AQ684" s="170"/>
      <c r="AR684" s="170"/>
    </row>
    <row r="685" ht="12.75" customHeight="1">
      <c r="A685" s="170"/>
      <c r="B685" s="170"/>
      <c r="C685" s="140"/>
      <c r="D685" s="139">
        <v>104.0</v>
      </c>
      <c r="E685" s="177">
        <f t="shared" ref="E685:AP685" si="866">IFERROR(INDEX(E$196:E$385,MATCH($D685,E$389:E$578,0)),"")</f>
        <v>6.94</v>
      </c>
      <c r="F685" s="173">
        <f t="shared" si="866"/>
        <v>6.89</v>
      </c>
      <c r="G685" s="173">
        <f t="shared" si="866"/>
        <v>6.95</v>
      </c>
      <c r="H685" s="173">
        <f t="shared" si="866"/>
        <v>6.88</v>
      </c>
      <c r="I685" s="173">
        <f t="shared" si="866"/>
        <v>6.93</v>
      </c>
      <c r="J685" s="173">
        <f t="shared" si="866"/>
        <v>6.84</v>
      </c>
      <c r="K685" s="173">
        <f t="shared" si="866"/>
        <v>6.89</v>
      </c>
      <c r="L685" s="173">
        <f t="shared" si="866"/>
        <v>6.93</v>
      </c>
      <c r="M685" s="173">
        <f t="shared" si="866"/>
        <v>6.84</v>
      </c>
      <c r="N685" s="173">
        <f t="shared" si="866"/>
        <v>6.92</v>
      </c>
      <c r="O685" s="173">
        <f t="shared" si="866"/>
        <v>6.8</v>
      </c>
      <c r="P685" s="173">
        <f t="shared" si="866"/>
        <v>6.91</v>
      </c>
      <c r="Q685" s="173">
        <f t="shared" si="866"/>
        <v>6.92</v>
      </c>
      <c r="R685" s="173">
        <f t="shared" si="866"/>
        <v>6.95</v>
      </c>
      <c r="S685" s="173">
        <f t="shared" si="866"/>
        <v>6.94</v>
      </c>
      <c r="T685" s="173">
        <f t="shared" si="866"/>
        <v>6.93</v>
      </c>
      <c r="U685" s="173">
        <f t="shared" si="866"/>
        <v>6.95</v>
      </c>
      <c r="V685" s="173">
        <f t="shared" si="866"/>
        <v>6.92</v>
      </c>
      <c r="W685" s="173">
        <f t="shared" si="866"/>
        <v>6.97</v>
      </c>
      <c r="X685" s="173">
        <f t="shared" si="866"/>
        <v>6.95</v>
      </c>
      <c r="Y685" s="173">
        <f t="shared" si="866"/>
        <v>7</v>
      </c>
      <c r="Z685" s="173">
        <f t="shared" si="866"/>
        <v>6.89</v>
      </c>
      <c r="AA685" s="173">
        <f t="shared" si="866"/>
        <v>6.97</v>
      </c>
      <c r="AB685" s="173">
        <f t="shared" si="866"/>
        <v>6.96</v>
      </c>
      <c r="AC685" s="173">
        <f t="shared" si="866"/>
        <v>6.89</v>
      </c>
      <c r="AD685" s="173">
        <f t="shared" si="866"/>
        <v>6.91</v>
      </c>
      <c r="AE685" s="173">
        <f t="shared" si="866"/>
        <v>6.78</v>
      </c>
      <c r="AF685" s="173">
        <f t="shared" si="866"/>
        <v>6.99</v>
      </c>
      <c r="AG685" s="173">
        <f t="shared" si="866"/>
        <v>7</v>
      </c>
      <c r="AH685" s="173">
        <f t="shared" si="866"/>
        <v>6.97</v>
      </c>
      <c r="AI685" s="173">
        <f t="shared" si="866"/>
        <v>6.97</v>
      </c>
      <c r="AJ685" s="173">
        <f t="shared" si="866"/>
        <v>6.95</v>
      </c>
      <c r="AK685" s="173">
        <f t="shared" si="866"/>
        <v>6.96</v>
      </c>
      <c r="AL685" s="173" t="str">
        <f t="shared" si="866"/>
        <v/>
      </c>
      <c r="AM685" s="173" t="str">
        <f t="shared" si="866"/>
        <v/>
      </c>
      <c r="AN685" s="173" t="str">
        <f t="shared" si="866"/>
        <v/>
      </c>
      <c r="AO685" s="173" t="str">
        <f t="shared" si="866"/>
        <v/>
      </c>
      <c r="AP685" s="173" t="str">
        <f t="shared" si="866"/>
        <v/>
      </c>
      <c r="AQ685" s="170"/>
      <c r="AR685" s="170"/>
    </row>
    <row r="686" ht="12.75" customHeight="1">
      <c r="A686" s="170"/>
      <c r="B686" s="170"/>
      <c r="C686" s="140"/>
      <c r="D686" s="139">
        <v>105.0</v>
      </c>
      <c r="E686" s="177">
        <f t="shared" ref="E686:AP686" si="867">IFERROR(INDEX(E$196:E$385,MATCH($D686,E$389:E$578,0)),"")</f>
        <v>6.93</v>
      </c>
      <c r="F686" s="173">
        <f t="shared" si="867"/>
        <v>6.87</v>
      </c>
      <c r="G686" s="173">
        <f t="shared" si="867"/>
        <v>6.95</v>
      </c>
      <c r="H686" s="173">
        <f t="shared" si="867"/>
        <v>6.88</v>
      </c>
      <c r="I686" s="173">
        <f t="shared" si="867"/>
        <v>6.93</v>
      </c>
      <c r="J686" s="173">
        <f t="shared" si="867"/>
        <v>6.84</v>
      </c>
      <c r="K686" s="173">
        <f t="shared" si="867"/>
        <v>6.88</v>
      </c>
      <c r="L686" s="173">
        <f t="shared" si="867"/>
        <v>6.92</v>
      </c>
      <c r="M686" s="173">
        <f t="shared" si="867"/>
        <v>6.84</v>
      </c>
      <c r="N686" s="173">
        <f t="shared" si="867"/>
        <v>6.89</v>
      </c>
      <c r="O686" s="173">
        <f t="shared" si="867"/>
        <v>6.8</v>
      </c>
      <c r="P686" s="173">
        <f t="shared" si="867"/>
        <v>6.88</v>
      </c>
      <c r="Q686" s="173">
        <f t="shared" si="867"/>
        <v>6.92</v>
      </c>
      <c r="R686" s="173">
        <f t="shared" si="867"/>
        <v>6.95</v>
      </c>
      <c r="S686" s="173">
        <f t="shared" si="867"/>
        <v>6.92</v>
      </c>
      <c r="T686" s="173">
        <f t="shared" si="867"/>
        <v>6.92</v>
      </c>
      <c r="U686" s="173">
        <f t="shared" si="867"/>
        <v>6.95</v>
      </c>
      <c r="V686" s="173">
        <f t="shared" si="867"/>
        <v>6.92</v>
      </c>
      <c r="W686" s="173">
        <f t="shared" si="867"/>
        <v>6.96</v>
      </c>
      <c r="X686" s="173">
        <f t="shared" si="867"/>
        <v>6.95</v>
      </c>
      <c r="Y686" s="173">
        <f t="shared" si="867"/>
        <v>7</v>
      </c>
      <c r="Z686" s="173">
        <f t="shared" si="867"/>
        <v>6.89</v>
      </c>
      <c r="AA686" s="173">
        <f t="shared" si="867"/>
        <v>6.95</v>
      </c>
      <c r="AB686" s="173">
        <f t="shared" si="867"/>
        <v>6.95</v>
      </c>
      <c r="AC686" s="173">
        <f t="shared" si="867"/>
        <v>6.88</v>
      </c>
      <c r="AD686" s="173">
        <f t="shared" si="867"/>
        <v>6.9</v>
      </c>
      <c r="AE686" s="173">
        <f t="shared" si="867"/>
        <v>6.77</v>
      </c>
      <c r="AF686" s="173">
        <f t="shared" si="867"/>
        <v>6.96</v>
      </c>
      <c r="AG686" s="173">
        <f t="shared" si="867"/>
        <v>7</v>
      </c>
      <c r="AH686" s="173">
        <f t="shared" si="867"/>
        <v>6.96</v>
      </c>
      <c r="AI686" s="173">
        <f t="shared" si="867"/>
        <v>6.96</v>
      </c>
      <c r="AJ686" s="173">
        <f t="shared" si="867"/>
        <v>6.94</v>
      </c>
      <c r="AK686" s="173">
        <f t="shared" si="867"/>
        <v>6.96</v>
      </c>
      <c r="AL686" s="173" t="str">
        <f t="shared" si="867"/>
        <v/>
      </c>
      <c r="AM686" s="173" t="str">
        <f t="shared" si="867"/>
        <v/>
      </c>
      <c r="AN686" s="173" t="str">
        <f t="shared" si="867"/>
        <v/>
      </c>
      <c r="AO686" s="173" t="str">
        <f t="shared" si="867"/>
        <v/>
      </c>
      <c r="AP686" s="173" t="str">
        <f t="shared" si="867"/>
        <v/>
      </c>
      <c r="AQ686" s="170"/>
      <c r="AR686" s="170"/>
    </row>
    <row r="687" ht="12.75" customHeight="1">
      <c r="A687" s="170"/>
      <c r="B687" s="170"/>
      <c r="C687" s="140"/>
      <c r="D687" s="139">
        <v>106.0</v>
      </c>
      <c r="E687" s="177">
        <f t="shared" ref="E687:AP687" si="868">IFERROR(INDEX(E$196:E$385,MATCH($D687,E$389:E$578,0)),"")</f>
        <v>6.93</v>
      </c>
      <c r="F687" s="173">
        <f t="shared" si="868"/>
        <v>6.86</v>
      </c>
      <c r="G687" s="173">
        <f t="shared" si="868"/>
        <v>6.92</v>
      </c>
      <c r="H687" s="173">
        <f t="shared" si="868"/>
        <v>6.88</v>
      </c>
      <c r="I687" s="173">
        <f t="shared" si="868"/>
        <v>6.92</v>
      </c>
      <c r="J687" s="173">
        <f t="shared" si="868"/>
        <v>6.84</v>
      </c>
      <c r="K687" s="173">
        <f t="shared" si="868"/>
        <v>6.88</v>
      </c>
      <c r="L687" s="173">
        <f t="shared" si="868"/>
        <v>6.92</v>
      </c>
      <c r="M687" s="173">
        <f t="shared" si="868"/>
        <v>6.83</v>
      </c>
      <c r="N687" s="173">
        <f t="shared" si="868"/>
        <v>6.88</v>
      </c>
      <c r="O687" s="173">
        <f t="shared" si="868"/>
        <v>6.79</v>
      </c>
      <c r="P687" s="173">
        <f t="shared" si="868"/>
        <v>6.88</v>
      </c>
      <c r="Q687" s="173">
        <f t="shared" si="868"/>
        <v>6.92</v>
      </c>
      <c r="R687" s="173">
        <f t="shared" si="868"/>
        <v>6.95</v>
      </c>
      <c r="S687" s="173">
        <f t="shared" si="868"/>
        <v>6.92</v>
      </c>
      <c r="T687" s="173">
        <f t="shared" si="868"/>
        <v>6.92</v>
      </c>
      <c r="U687" s="173">
        <f t="shared" si="868"/>
        <v>6.95</v>
      </c>
      <c r="V687" s="173">
        <f t="shared" si="868"/>
        <v>6.9</v>
      </c>
      <c r="W687" s="173">
        <f t="shared" si="868"/>
        <v>6.96</v>
      </c>
      <c r="X687" s="173">
        <f t="shared" si="868"/>
        <v>6.94</v>
      </c>
      <c r="Y687" s="173">
        <f t="shared" si="868"/>
        <v>7</v>
      </c>
      <c r="Z687" s="173">
        <f t="shared" si="868"/>
        <v>6.88</v>
      </c>
      <c r="AA687" s="173">
        <f t="shared" si="868"/>
        <v>6.95</v>
      </c>
      <c r="AB687" s="173">
        <f t="shared" si="868"/>
        <v>6.95</v>
      </c>
      <c r="AC687" s="173">
        <f t="shared" si="868"/>
        <v>6.88</v>
      </c>
      <c r="AD687" s="173">
        <f t="shared" si="868"/>
        <v>6.9</v>
      </c>
      <c r="AE687" s="173">
        <f t="shared" si="868"/>
        <v>6.76</v>
      </c>
      <c r="AF687" s="173">
        <f t="shared" si="868"/>
        <v>6.95</v>
      </c>
      <c r="AG687" s="173">
        <f t="shared" si="868"/>
        <v>7</v>
      </c>
      <c r="AH687" s="173">
        <f t="shared" si="868"/>
        <v>6.96</v>
      </c>
      <c r="AI687" s="173">
        <f t="shared" si="868"/>
        <v>6.96</v>
      </c>
      <c r="AJ687" s="173">
        <f t="shared" si="868"/>
        <v>6.93</v>
      </c>
      <c r="AK687" s="173">
        <f t="shared" si="868"/>
        <v>6.95</v>
      </c>
      <c r="AL687" s="173" t="str">
        <f t="shared" si="868"/>
        <v/>
      </c>
      <c r="AM687" s="173" t="str">
        <f t="shared" si="868"/>
        <v/>
      </c>
      <c r="AN687" s="173" t="str">
        <f t="shared" si="868"/>
        <v/>
      </c>
      <c r="AO687" s="173" t="str">
        <f t="shared" si="868"/>
        <v/>
      </c>
      <c r="AP687" s="173" t="str">
        <f t="shared" si="868"/>
        <v/>
      </c>
      <c r="AQ687" s="170"/>
      <c r="AR687" s="170"/>
    </row>
    <row r="688" ht="12.75" customHeight="1">
      <c r="A688" s="170"/>
      <c r="B688" s="170"/>
      <c r="C688" s="140"/>
      <c r="D688" s="139">
        <v>107.0</v>
      </c>
      <c r="E688" s="177">
        <f t="shared" ref="E688:AP688" si="869">IFERROR(INDEX(E$196:E$385,MATCH($D688,E$389:E$578,0)),"")</f>
        <v>6.93</v>
      </c>
      <c r="F688" s="173">
        <f t="shared" si="869"/>
        <v>6.86</v>
      </c>
      <c r="G688" s="173">
        <f t="shared" si="869"/>
        <v>6.88</v>
      </c>
      <c r="H688" s="173">
        <f t="shared" si="869"/>
        <v>6.88</v>
      </c>
      <c r="I688" s="173">
        <f t="shared" si="869"/>
        <v>6.92</v>
      </c>
      <c r="J688" s="173">
        <f t="shared" si="869"/>
        <v>6.82</v>
      </c>
      <c r="K688" s="173">
        <f t="shared" si="869"/>
        <v>6.85</v>
      </c>
      <c r="L688" s="173">
        <f t="shared" si="869"/>
        <v>6.92</v>
      </c>
      <c r="M688" s="173">
        <f t="shared" si="869"/>
        <v>6.8</v>
      </c>
      <c r="N688" s="173">
        <f t="shared" si="869"/>
        <v>6.86</v>
      </c>
      <c r="O688" s="173">
        <f t="shared" si="869"/>
        <v>6.78</v>
      </c>
      <c r="P688" s="173">
        <f t="shared" si="869"/>
        <v>6.88</v>
      </c>
      <c r="Q688" s="173">
        <f t="shared" si="869"/>
        <v>6.92</v>
      </c>
      <c r="R688" s="173">
        <f t="shared" si="869"/>
        <v>6.94</v>
      </c>
      <c r="S688" s="173">
        <f t="shared" si="869"/>
        <v>6.92</v>
      </c>
      <c r="T688" s="173">
        <f t="shared" si="869"/>
        <v>6.92</v>
      </c>
      <c r="U688" s="173">
        <f t="shared" si="869"/>
        <v>6.93</v>
      </c>
      <c r="V688" s="173">
        <f t="shared" si="869"/>
        <v>6.9</v>
      </c>
      <c r="W688" s="173">
        <f t="shared" si="869"/>
        <v>6.95</v>
      </c>
      <c r="X688" s="173">
        <f t="shared" si="869"/>
        <v>6.93</v>
      </c>
      <c r="Y688" s="173">
        <f t="shared" si="869"/>
        <v>6.99</v>
      </c>
      <c r="Z688" s="173">
        <f t="shared" si="869"/>
        <v>6.88</v>
      </c>
      <c r="AA688" s="173">
        <f t="shared" si="869"/>
        <v>6.95</v>
      </c>
      <c r="AB688" s="173">
        <f t="shared" si="869"/>
        <v>6.95</v>
      </c>
      <c r="AC688" s="173">
        <f t="shared" si="869"/>
        <v>6.88</v>
      </c>
      <c r="AD688" s="173">
        <f t="shared" si="869"/>
        <v>6.88</v>
      </c>
      <c r="AE688" s="173">
        <f t="shared" si="869"/>
        <v>6.76</v>
      </c>
      <c r="AF688" s="173">
        <f t="shared" si="869"/>
        <v>6.95</v>
      </c>
      <c r="AG688" s="173">
        <f t="shared" si="869"/>
        <v>6.99</v>
      </c>
      <c r="AH688" s="173">
        <f t="shared" si="869"/>
        <v>6.96</v>
      </c>
      <c r="AI688" s="173">
        <f t="shared" si="869"/>
        <v>6.96</v>
      </c>
      <c r="AJ688" s="173">
        <f t="shared" si="869"/>
        <v>6.93</v>
      </c>
      <c r="AK688" s="173">
        <f t="shared" si="869"/>
        <v>6.95</v>
      </c>
      <c r="AL688" s="173" t="str">
        <f t="shared" si="869"/>
        <v/>
      </c>
      <c r="AM688" s="173" t="str">
        <f t="shared" si="869"/>
        <v/>
      </c>
      <c r="AN688" s="173" t="str">
        <f t="shared" si="869"/>
        <v/>
      </c>
      <c r="AO688" s="173" t="str">
        <f t="shared" si="869"/>
        <v/>
      </c>
      <c r="AP688" s="173" t="str">
        <f t="shared" si="869"/>
        <v/>
      </c>
      <c r="AQ688" s="170"/>
      <c r="AR688" s="170"/>
    </row>
    <row r="689" ht="12.75" customHeight="1">
      <c r="A689" s="170"/>
      <c r="B689" s="170"/>
      <c r="C689" s="140"/>
      <c r="D689" s="139">
        <v>108.0</v>
      </c>
      <c r="E689" s="177">
        <f t="shared" ref="E689:AP689" si="870">IFERROR(INDEX(E$196:E$385,MATCH($D689,E$389:E$578,0)),"")</f>
        <v>6.92</v>
      </c>
      <c r="F689" s="173">
        <f t="shared" si="870"/>
        <v>6.86</v>
      </c>
      <c r="G689" s="173">
        <f t="shared" si="870"/>
        <v>6.88</v>
      </c>
      <c r="H689" s="173">
        <f t="shared" si="870"/>
        <v>6.88</v>
      </c>
      <c r="I689" s="173">
        <f t="shared" si="870"/>
        <v>6.92</v>
      </c>
      <c r="J689" s="173">
        <f t="shared" si="870"/>
        <v>6.81</v>
      </c>
      <c r="K689" s="173">
        <f t="shared" si="870"/>
        <v>6.84</v>
      </c>
      <c r="L689" s="173">
        <f t="shared" si="870"/>
        <v>6.92</v>
      </c>
      <c r="M689" s="173">
        <f t="shared" si="870"/>
        <v>6.8</v>
      </c>
      <c r="N689" s="173">
        <f t="shared" si="870"/>
        <v>6.84</v>
      </c>
      <c r="O689" s="173">
        <f t="shared" si="870"/>
        <v>6.77</v>
      </c>
      <c r="P689" s="173">
        <f t="shared" si="870"/>
        <v>6.88</v>
      </c>
      <c r="Q689" s="173">
        <f t="shared" si="870"/>
        <v>6.91</v>
      </c>
      <c r="R689" s="173">
        <f t="shared" si="870"/>
        <v>6.92</v>
      </c>
      <c r="S689" s="173">
        <f t="shared" si="870"/>
        <v>6.92</v>
      </c>
      <c r="T689" s="173">
        <f t="shared" si="870"/>
        <v>6.92</v>
      </c>
      <c r="U689" s="173">
        <f t="shared" si="870"/>
        <v>6.92</v>
      </c>
      <c r="V689" s="173">
        <f t="shared" si="870"/>
        <v>6.89</v>
      </c>
      <c r="W689" s="173">
        <f t="shared" si="870"/>
        <v>6.94</v>
      </c>
      <c r="X689" s="173">
        <f t="shared" si="870"/>
        <v>6.93</v>
      </c>
      <c r="Y689" s="173">
        <f t="shared" si="870"/>
        <v>6.98</v>
      </c>
      <c r="Z689" s="173">
        <f t="shared" si="870"/>
        <v>6.88</v>
      </c>
      <c r="AA689" s="173">
        <f t="shared" si="870"/>
        <v>6.95</v>
      </c>
      <c r="AB689" s="173">
        <f t="shared" si="870"/>
        <v>6.92</v>
      </c>
      <c r="AC689" s="173">
        <f t="shared" si="870"/>
        <v>6.87</v>
      </c>
      <c r="AD689" s="173">
        <f t="shared" si="870"/>
        <v>6.88</v>
      </c>
      <c r="AE689" s="173">
        <f t="shared" si="870"/>
        <v>6.75</v>
      </c>
      <c r="AF689" s="173">
        <f t="shared" si="870"/>
        <v>6.95</v>
      </c>
      <c r="AG689" s="173">
        <f t="shared" si="870"/>
        <v>6.99</v>
      </c>
      <c r="AH689" s="173">
        <f t="shared" si="870"/>
        <v>6.96</v>
      </c>
      <c r="AI689" s="173">
        <f t="shared" si="870"/>
        <v>6.95</v>
      </c>
      <c r="AJ689" s="173">
        <f t="shared" si="870"/>
        <v>6.92</v>
      </c>
      <c r="AK689" s="173">
        <f t="shared" si="870"/>
        <v>6.95</v>
      </c>
      <c r="AL689" s="173" t="str">
        <f t="shared" si="870"/>
        <v/>
      </c>
      <c r="AM689" s="173" t="str">
        <f t="shared" si="870"/>
        <v/>
      </c>
      <c r="AN689" s="173" t="str">
        <f t="shared" si="870"/>
        <v/>
      </c>
      <c r="AO689" s="173" t="str">
        <f t="shared" si="870"/>
        <v/>
      </c>
      <c r="AP689" s="173" t="str">
        <f t="shared" si="870"/>
        <v/>
      </c>
      <c r="AQ689" s="170"/>
      <c r="AR689" s="170"/>
    </row>
    <row r="690" ht="12.75" customHeight="1">
      <c r="A690" s="170"/>
      <c r="B690" s="170"/>
      <c r="C690" s="140"/>
      <c r="D690" s="139">
        <v>109.0</v>
      </c>
      <c r="E690" s="177">
        <f t="shared" ref="E690:AP690" si="871">IFERROR(INDEX(E$196:E$385,MATCH($D690,E$389:E$578,0)),"")</f>
        <v>6.92</v>
      </c>
      <c r="F690" s="173">
        <f t="shared" si="871"/>
        <v>6.85</v>
      </c>
      <c r="G690" s="173">
        <f t="shared" si="871"/>
        <v>6.88</v>
      </c>
      <c r="H690" s="173">
        <f t="shared" si="871"/>
        <v>6.87</v>
      </c>
      <c r="I690" s="173">
        <f t="shared" si="871"/>
        <v>6.91</v>
      </c>
      <c r="J690" s="173">
        <f t="shared" si="871"/>
        <v>6.81</v>
      </c>
      <c r="K690" s="173">
        <f t="shared" si="871"/>
        <v>6.84</v>
      </c>
      <c r="L690" s="173">
        <f t="shared" si="871"/>
        <v>6.92</v>
      </c>
      <c r="M690" s="173">
        <f t="shared" si="871"/>
        <v>6.8</v>
      </c>
      <c r="N690" s="173">
        <f t="shared" si="871"/>
        <v>6.84</v>
      </c>
      <c r="O690" s="173">
        <f t="shared" si="871"/>
        <v>6.77</v>
      </c>
      <c r="P690" s="173">
        <f t="shared" si="871"/>
        <v>6.88</v>
      </c>
      <c r="Q690" s="173">
        <f t="shared" si="871"/>
        <v>6.91</v>
      </c>
      <c r="R690" s="173">
        <f t="shared" si="871"/>
        <v>6.92</v>
      </c>
      <c r="S690" s="173">
        <f t="shared" si="871"/>
        <v>6.92</v>
      </c>
      <c r="T690" s="173">
        <f t="shared" si="871"/>
        <v>6.92</v>
      </c>
      <c r="U690" s="173">
        <f t="shared" si="871"/>
        <v>6.92</v>
      </c>
      <c r="V690" s="173">
        <f t="shared" si="871"/>
        <v>6.88</v>
      </c>
      <c r="W690" s="173">
        <f t="shared" si="871"/>
        <v>6.92</v>
      </c>
      <c r="X690" s="173">
        <f t="shared" si="871"/>
        <v>6.92</v>
      </c>
      <c r="Y690" s="173">
        <f t="shared" si="871"/>
        <v>6.98</v>
      </c>
      <c r="Z690" s="173">
        <f t="shared" si="871"/>
        <v>6.88</v>
      </c>
      <c r="AA690" s="173">
        <f t="shared" si="871"/>
        <v>6.92</v>
      </c>
      <c r="AB690" s="173">
        <f t="shared" si="871"/>
        <v>6.92</v>
      </c>
      <c r="AC690" s="173">
        <f t="shared" si="871"/>
        <v>6.86</v>
      </c>
      <c r="AD690" s="173">
        <f t="shared" si="871"/>
        <v>6.88</v>
      </c>
      <c r="AE690" s="173">
        <f t="shared" si="871"/>
        <v>6.75</v>
      </c>
      <c r="AF690" s="173">
        <f t="shared" si="871"/>
        <v>6.92</v>
      </c>
      <c r="AG690" s="173">
        <f t="shared" si="871"/>
        <v>6.97</v>
      </c>
      <c r="AH690" s="173">
        <f t="shared" si="871"/>
        <v>6.95</v>
      </c>
      <c r="AI690" s="173">
        <f t="shared" si="871"/>
        <v>6.95</v>
      </c>
      <c r="AJ690" s="173">
        <f t="shared" si="871"/>
        <v>6.92</v>
      </c>
      <c r="AK690" s="173">
        <f t="shared" si="871"/>
        <v>6.95</v>
      </c>
      <c r="AL690" s="173" t="str">
        <f t="shared" si="871"/>
        <v/>
      </c>
      <c r="AM690" s="173" t="str">
        <f t="shared" si="871"/>
        <v/>
      </c>
      <c r="AN690" s="173" t="str">
        <f t="shared" si="871"/>
        <v/>
      </c>
      <c r="AO690" s="173" t="str">
        <f t="shared" si="871"/>
        <v/>
      </c>
      <c r="AP690" s="173" t="str">
        <f t="shared" si="871"/>
        <v/>
      </c>
      <c r="AQ690" s="170"/>
      <c r="AR690" s="170"/>
    </row>
    <row r="691" ht="12.75" customHeight="1">
      <c r="A691" s="170"/>
      <c r="B691" s="170"/>
      <c r="C691" s="140"/>
      <c r="D691" s="139">
        <v>110.0</v>
      </c>
      <c r="E691" s="177">
        <f t="shared" ref="E691:AP691" si="872">IFERROR(INDEX(E$196:E$385,MATCH($D691,E$389:E$578,0)),"")</f>
        <v>6.92</v>
      </c>
      <c r="F691" s="173">
        <f t="shared" si="872"/>
        <v>6.85</v>
      </c>
      <c r="G691" s="173">
        <f t="shared" si="872"/>
        <v>6.88</v>
      </c>
      <c r="H691" s="173">
        <f t="shared" si="872"/>
        <v>6.85</v>
      </c>
      <c r="I691" s="173">
        <f t="shared" si="872"/>
        <v>6.9</v>
      </c>
      <c r="J691" s="173">
        <f t="shared" si="872"/>
        <v>6.8</v>
      </c>
      <c r="K691" s="173">
        <f t="shared" si="872"/>
        <v>6.84</v>
      </c>
      <c r="L691" s="173">
        <f t="shared" si="872"/>
        <v>6.91</v>
      </c>
      <c r="M691" s="173">
        <f t="shared" si="872"/>
        <v>6.78</v>
      </c>
      <c r="N691" s="173">
        <f t="shared" si="872"/>
        <v>6.84</v>
      </c>
      <c r="O691" s="173">
        <f t="shared" si="872"/>
        <v>6.76</v>
      </c>
      <c r="P691" s="173">
        <f t="shared" si="872"/>
        <v>6.87</v>
      </c>
      <c r="Q691" s="173">
        <f t="shared" si="872"/>
        <v>6.9</v>
      </c>
      <c r="R691" s="173">
        <f t="shared" si="872"/>
        <v>6.92</v>
      </c>
      <c r="S691" s="173">
        <f t="shared" si="872"/>
        <v>6.92</v>
      </c>
      <c r="T691" s="173">
        <f t="shared" si="872"/>
        <v>6.91</v>
      </c>
      <c r="U691" s="173">
        <f t="shared" si="872"/>
        <v>6.91</v>
      </c>
      <c r="V691" s="173">
        <f t="shared" si="872"/>
        <v>6.88</v>
      </c>
      <c r="W691" s="173">
        <f t="shared" si="872"/>
        <v>6.92</v>
      </c>
      <c r="X691" s="173">
        <f t="shared" si="872"/>
        <v>6.92</v>
      </c>
      <c r="Y691" s="173">
        <f t="shared" si="872"/>
        <v>6.97</v>
      </c>
      <c r="Z691" s="173">
        <f t="shared" si="872"/>
        <v>6.88</v>
      </c>
      <c r="AA691" s="173">
        <f t="shared" si="872"/>
        <v>6.91</v>
      </c>
      <c r="AB691" s="173">
        <f t="shared" si="872"/>
        <v>6.92</v>
      </c>
      <c r="AC691" s="173">
        <f t="shared" si="872"/>
        <v>6.86</v>
      </c>
      <c r="AD691" s="173">
        <f t="shared" si="872"/>
        <v>6.87</v>
      </c>
      <c r="AE691" s="173">
        <f t="shared" si="872"/>
        <v>6.74</v>
      </c>
      <c r="AF691" s="173">
        <f t="shared" si="872"/>
        <v>6.92</v>
      </c>
      <c r="AG691" s="173">
        <f t="shared" si="872"/>
        <v>6.97</v>
      </c>
      <c r="AH691" s="173">
        <f t="shared" si="872"/>
        <v>6.95</v>
      </c>
      <c r="AI691" s="173">
        <f t="shared" si="872"/>
        <v>6.95</v>
      </c>
      <c r="AJ691" s="173">
        <f t="shared" si="872"/>
        <v>6.92</v>
      </c>
      <c r="AK691" s="173">
        <f t="shared" si="872"/>
        <v>6.93</v>
      </c>
      <c r="AL691" s="173" t="str">
        <f t="shared" si="872"/>
        <v/>
      </c>
      <c r="AM691" s="173" t="str">
        <f t="shared" si="872"/>
        <v/>
      </c>
      <c r="AN691" s="173" t="str">
        <f t="shared" si="872"/>
        <v/>
      </c>
      <c r="AO691" s="173" t="str">
        <f t="shared" si="872"/>
        <v/>
      </c>
      <c r="AP691" s="173" t="str">
        <f t="shared" si="872"/>
        <v/>
      </c>
      <c r="AQ691" s="170"/>
      <c r="AR691" s="170"/>
    </row>
    <row r="692" ht="12.75" customHeight="1">
      <c r="A692" s="170"/>
      <c r="B692" s="170"/>
      <c r="C692" s="140"/>
      <c r="D692" s="139">
        <v>111.0</v>
      </c>
      <c r="E692" s="177">
        <f t="shared" ref="E692:AP692" si="873">IFERROR(INDEX(E$196:E$385,MATCH($D692,E$389:E$578,0)),"")</f>
        <v>6.91</v>
      </c>
      <c r="F692" s="173">
        <f t="shared" si="873"/>
        <v>6.84</v>
      </c>
      <c r="G692" s="173">
        <f t="shared" si="873"/>
        <v>6.87</v>
      </c>
      <c r="H692" s="173">
        <f t="shared" si="873"/>
        <v>6.84</v>
      </c>
      <c r="I692" s="173">
        <f t="shared" si="873"/>
        <v>6.9</v>
      </c>
      <c r="J692" s="173">
        <f t="shared" si="873"/>
        <v>6.79</v>
      </c>
      <c r="K692" s="173">
        <f t="shared" si="873"/>
        <v>6.84</v>
      </c>
      <c r="L692" s="173">
        <f t="shared" si="873"/>
        <v>6.88</v>
      </c>
      <c r="M692" s="173">
        <f t="shared" si="873"/>
        <v>6.76</v>
      </c>
      <c r="N692" s="173">
        <f t="shared" si="873"/>
        <v>6.84</v>
      </c>
      <c r="O692" s="173">
        <f t="shared" si="873"/>
        <v>6.76</v>
      </c>
      <c r="P692" s="173">
        <f t="shared" si="873"/>
        <v>6.87</v>
      </c>
      <c r="Q692" s="173">
        <f t="shared" si="873"/>
        <v>6.89</v>
      </c>
      <c r="R692" s="173">
        <f t="shared" si="873"/>
        <v>6.92</v>
      </c>
      <c r="S692" s="173">
        <f t="shared" si="873"/>
        <v>6.91</v>
      </c>
      <c r="T692" s="173">
        <f t="shared" si="873"/>
        <v>6.91</v>
      </c>
      <c r="U692" s="173">
        <f t="shared" si="873"/>
        <v>6.91</v>
      </c>
      <c r="V692" s="173">
        <f t="shared" si="873"/>
        <v>6.86</v>
      </c>
      <c r="W692" s="173">
        <f t="shared" si="873"/>
        <v>6.91</v>
      </c>
      <c r="X692" s="173">
        <f t="shared" si="873"/>
        <v>6.92</v>
      </c>
      <c r="Y692" s="173">
        <f t="shared" si="873"/>
        <v>6.96</v>
      </c>
      <c r="Z692" s="173">
        <f t="shared" si="873"/>
        <v>6.87</v>
      </c>
      <c r="AA692" s="173">
        <f t="shared" si="873"/>
        <v>6.91</v>
      </c>
      <c r="AB692" s="173">
        <f t="shared" si="873"/>
        <v>6.92</v>
      </c>
      <c r="AC692" s="173">
        <f t="shared" si="873"/>
        <v>6.84</v>
      </c>
      <c r="AD692" s="173">
        <f t="shared" si="873"/>
        <v>6.86</v>
      </c>
      <c r="AE692" s="173">
        <f t="shared" si="873"/>
        <v>6.73</v>
      </c>
      <c r="AF692" s="173">
        <f t="shared" si="873"/>
        <v>6.91</v>
      </c>
      <c r="AG692" s="173">
        <f t="shared" si="873"/>
        <v>6.96</v>
      </c>
      <c r="AH692" s="173">
        <f t="shared" si="873"/>
        <v>6.95</v>
      </c>
      <c r="AI692" s="173">
        <f t="shared" si="873"/>
        <v>6.95</v>
      </c>
      <c r="AJ692" s="173">
        <f t="shared" si="873"/>
        <v>6.9</v>
      </c>
      <c r="AK692" s="173">
        <f t="shared" si="873"/>
        <v>6.93</v>
      </c>
      <c r="AL692" s="173" t="str">
        <f t="shared" si="873"/>
        <v/>
      </c>
      <c r="AM692" s="173" t="str">
        <f t="shared" si="873"/>
        <v/>
      </c>
      <c r="AN692" s="173" t="str">
        <f t="shared" si="873"/>
        <v/>
      </c>
      <c r="AO692" s="173" t="str">
        <f t="shared" si="873"/>
        <v/>
      </c>
      <c r="AP692" s="173" t="str">
        <f t="shared" si="873"/>
        <v/>
      </c>
      <c r="AQ692" s="170"/>
      <c r="AR692" s="170"/>
    </row>
    <row r="693" ht="12.75" customHeight="1">
      <c r="A693" s="170"/>
      <c r="B693" s="170"/>
      <c r="C693" s="140"/>
      <c r="D693" s="139">
        <v>112.0</v>
      </c>
      <c r="E693" s="177">
        <f t="shared" ref="E693:AP693" si="874">IFERROR(INDEX(E$196:E$385,MATCH($D693,E$389:E$578,0)),"")</f>
        <v>6.9</v>
      </c>
      <c r="F693" s="173">
        <f t="shared" si="874"/>
        <v>6.84</v>
      </c>
      <c r="G693" s="173">
        <f t="shared" si="874"/>
        <v>6.86</v>
      </c>
      <c r="H693" s="173">
        <f t="shared" si="874"/>
        <v>6.84</v>
      </c>
      <c r="I693" s="173">
        <f t="shared" si="874"/>
        <v>6.89</v>
      </c>
      <c r="J693" s="173">
        <f t="shared" si="874"/>
        <v>6.79</v>
      </c>
      <c r="K693" s="173">
        <f t="shared" si="874"/>
        <v>6.82</v>
      </c>
      <c r="L693" s="173">
        <f t="shared" si="874"/>
        <v>6.88</v>
      </c>
      <c r="M693" s="173">
        <f t="shared" si="874"/>
        <v>6.76</v>
      </c>
      <c r="N693" s="173">
        <f t="shared" si="874"/>
        <v>6.84</v>
      </c>
      <c r="O693" s="173">
        <f t="shared" si="874"/>
        <v>6.75</v>
      </c>
      <c r="P693" s="173">
        <f t="shared" si="874"/>
        <v>6.87</v>
      </c>
      <c r="Q693" s="173">
        <f t="shared" si="874"/>
        <v>6.89</v>
      </c>
      <c r="R693" s="173">
        <f t="shared" si="874"/>
        <v>6.91</v>
      </c>
      <c r="S693" s="173">
        <f t="shared" si="874"/>
        <v>6.9</v>
      </c>
      <c r="T693" s="173">
        <f t="shared" si="874"/>
        <v>6.91</v>
      </c>
      <c r="U693" s="173">
        <f t="shared" si="874"/>
        <v>6.89</v>
      </c>
      <c r="V693" s="173">
        <f t="shared" si="874"/>
        <v>6.86</v>
      </c>
      <c r="W693" s="173">
        <f t="shared" si="874"/>
        <v>6.9</v>
      </c>
      <c r="X693" s="173">
        <f t="shared" si="874"/>
        <v>6.92</v>
      </c>
      <c r="Y693" s="173">
        <f t="shared" si="874"/>
        <v>6.96</v>
      </c>
      <c r="Z693" s="173">
        <f t="shared" si="874"/>
        <v>6.87</v>
      </c>
      <c r="AA693" s="173">
        <f t="shared" si="874"/>
        <v>6.88</v>
      </c>
      <c r="AB693" s="173">
        <f t="shared" si="874"/>
        <v>6.92</v>
      </c>
      <c r="AC693" s="173">
        <f t="shared" si="874"/>
        <v>6.84</v>
      </c>
      <c r="AD693" s="173">
        <f t="shared" si="874"/>
        <v>6.86</v>
      </c>
      <c r="AE693" s="173">
        <f t="shared" si="874"/>
        <v>6.72</v>
      </c>
      <c r="AF693" s="173">
        <f t="shared" si="874"/>
        <v>6.91</v>
      </c>
      <c r="AG693" s="173">
        <f t="shared" si="874"/>
        <v>6.96</v>
      </c>
      <c r="AH693" s="173">
        <f t="shared" si="874"/>
        <v>6.95</v>
      </c>
      <c r="AI693" s="173">
        <f t="shared" si="874"/>
        <v>6.95</v>
      </c>
      <c r="AJ693" s="173">
        <f t="shared" si="874"/>
        <v>6.9</v>
      </c>
      <c r="AK693" s="173">
        <f t="shared" si="874"/>
        <v>6.93</v>
      </c>
      <c r="AL693" s="173" t="str">
        <f t="shared" si="874"/>
        <v/>
      </c>
      <c r="AM693" s="173" t="str">
        <f t="shared" si="874"/>
        <v/>
      </c>
      <c r="AN693" s="173" t="str">
        <f t="shared" si="874"/>
        <v/>
      </c>
      <c r="AO693" s="173" t="str">
        <f t="shared" si="874"/>
        <v/>
      </c>
      <c r="AP693" s="173" t="str">
        <f t="shared" si="874"/>
        <v/>
      </c>
      <c r="AQ693" s="170"/>
      <c r="AR693" s="170"/>
    </row>
    <row r="694" ht="12.75" customHeight="1">
      <c r="A694" s="170"/>
      <c r="B694" s="170"/>
      <c r="C694" s="140"/>
      <c r="D694" s="139">
        <v>113.0</v>
      </c>
      <c r="E694" s="177">
        <f t="shared" ref="E694:AP694" si="875">IFERROR(INDEX(E$196:E$385,MATCH($D694,E$389:E$578,0)),"")</f>
        <v>6.89</v>
      </c>
      <c r="F694" s="173">
        <f t="shared" si="875"/>
        <v>6.84</v>
      </c>
      <c r="G694" s="173">
        <f t="shared" si="875"/>
        <v>6.86</v>
      </c>
      <c r="H694" s="173">
        <f t="shared" si="875"/>
        <v>6.84</v>
      </c>
      <c r="I694" s="173">
        <f t="shared" si="875"/>
        <v>6.89</v>
      </c>
      <c r="J694" s="173">
        <f t="shared" si="875"/>
        <v>6.78</v>
      </c>
      <c r="K694" s="173">
        <f t="shared" si="875"/>
        <v>6.82</v>
      </c>
      <c r="L694" s="173">
        <f t="shared" si="875"/>
        <v>6.88</v>
      </c>
      <c r="M694" s="173">
        <f t="shared" si="875"/>
        <v>6.76</v>
      </c>
      <c r="N694" s="173">
        <f t="shared" si="875"/>
        <v>6.84</v>
      </c>
      <c r="O694" s="173">
        <f t="shared" si="875"/>
        <v>6.75</v>
      </c>
      <c r="P694" s="173">
        <f t="shared" si="875"/>
        <v>6.86</v>
      </c>
      <c r="Q694" s="173">
        <f t="shared" si="875"/>
        <v>6.88</v>
      </c>
      <c r="R694" s="173">
        <f t="shared" si="875"/>
        <v>6.88</v>
      </c>
      <c r="S694" s="173">
        <f t="shared" si="875"/>
        <v>6.89</v>
      </c>
      <c r="T694" s="173">
        <f t="shared" si="875"/>
        <v>6.89</v>
      </c>
      <c r="U694" s="173">
        <f t="shared" si="875"/>
        <v>6.89</v>
      </c>
      <c r="V694" s="173">
        <f t="shared" si="875"/>
        <v>6.84</v>
      </c>
      <c r="W694" s="173">
        <f t="shared" si="875"/>
        <v>6.9</v>
      </c>
      <c r="X694" s="173">
        <f t="shared" si="875"/>
        <v>6.91</v>
      </c>
      <c r="Y694" s="173">
        <f t="shared" si="875"/>
        <v>6.92</v>
      </c>
      <c r="Z694" s="173">
        <f t="shared" si="875"/>
        <v>6.87</v>
      </c>
      <c r="AA694" s="173">
        <f t="shared" si="875"/>
        <v>6.88</v>
      </c>
      <c r="AB694" s="173">
        <f t="shared" si="875"/>
        <v>6.91</v>
      </c>
      <c r="AC694" s="173">
        <f t="shared" si="875"/>
        <v>6.84</v>
      </c>
      <c r="AD694" s="173">
        <f t="shared" si="875"/>
        <v>6.81</v>
      </c>
      <c r="AE694" s="173">
        <f t="shared" si="875"/>
        <v>6.72</v>
      </c>
      <c r="AF694" s="173">
        <f t="shared" si="875"/>
        <v>6.9</v>
      </c>
      <c r="AG694" s="173">
        <f t="shared" si="875"/>
        <v>6.95</v>
      </c>
      <c r="AH694" s="173">
        <f t="shared" si="875"/>
        <v>6.95</v>
      </c>
      <c r="AI694" s="173">
        <f t="shared" si="875"/>
        <v>6.95</v>
      </c>
      <c r="AJ694" s="173">
        <f t="shared" si="875"/>
        <v>6.9</v>
      </c>
      <c r="AK694" s="173">
        <f t="shared" si="875"/>
        <v>6.92</v>
      </c>
      <c r="AL694" s="173" t="str">
        <f t="shared" si="875"/>
        <v/>
      </c>
      <c r="AM694" s="173" t="str">
        <f t="shared" si="875"/>
        <v/>
      </c>
      <c r="AN694" s="173" t="str">
        <f t="shared" si="875"/>
        <v/>
      </c>
      <c r="AO694" s="173" t="str">
        <f t="shared" si="875"/>
        <v/>
      </c>
      <c r="AP694" s="173" t="str">
        <f t="shared" si="875"/>
        <v/>
      </c>
      <c r="AQ694" s="170"/>
      <c r="AR694" s="170"/>
    </row>
    <row r="695" ht="12.75" customHeight="1">
      <c r="A695" s="170"/>
      <c r="B695" s="170"/>
      <c r="C695" s="140"/>
      <c r="D695" s="139">
        <v>114.0</v>
      </c>
      <c r="E695" s="177">
        <f t="shared" ref="E695:AP695" si="876">IFERROR(INDEX(E$196:E$385,MATCH($D695,E$389:E$578,0)),"")</f>
        <v>6.88</v>
      </c>
      <c r="F695" s="173">
        <f t="shared" si="876"/>
        <v>6.84</v>
      </c>
      <c r="G695" s="173">
        <f t="shared" si="876"/>
        <v>6.86</v>
      </c>
      <c r="H695" s="173">
        <f t="shared" si="876"/>
        <v>6.84</v>
      </c>
      <c r="I695" s="173">
        <f t="shared" si="876"/>
        <v>6.89</v>
      </c>
      <c r="J695" s="173">
        <f t="shared" si="876"/>
        <v>6.76</v>
      </c>
      <c r="K695" s="173">
        <f t="shared" si="876"/>
        <v>6.8</v>
      </c>
      <c r="L695" s="173">
        <f t="shared" si="876"/>
        <v>6.86</v>
      </c>
      <c r="M695" s="173">
        <f t="shared" si="876"/>
        <v>6.75</v>
      </c>
      <c r="N695" s="173">
        <f t="shared" si="876"/>
        <v>6.84</v>
      </c>
      <c r="O695" s="173">
        <f t="shared" si="876"/>
        <v>6.74</v>
      </c>
      <c r="P695" s="173">
        <f t="shared" si="876"/>
        <v>6.85</v>
      </c>
      <c r="Q695" s="173">
        <f t="shared" si="876"/>
        <v>6.88</v>
      </c>
      <c r="R695" s="173">
        <f t="shared" si="876"/>
        <v>6.88</v>
      </c>
      <c r="S695" s="173">
        <f t="shared" si="876"/>
        <v>6.88</v>
      </c>
      <c r="T695" s="173">
        <f t="shared" si="876"/>
        <v>6.88</v>
      </c>
      <c r="U695" s="173">
        <f t="shared" si="876"/>
        <v>6.88</v>
      </c>
      <c r="V695" s="173">
        <f t="shared" si="876"/>
        <v>6.84</v>
      </c>
      <c r="W695" s="173">
        <f t="shared" si="876"/>
        <v>6.88</v>
      </c>
      <c r="X695" s="173">
        <f t="shared" si="876"/>
        <v>6.9</v>
      </c>
      <c r="Y695" s="173">
        <f t="shared" si="876"/>
        <v>6.92</v>
      </c>
      <c r="Z695" s="173">
        <f t="shared" si="876"/>
        <v>6.86</v>
      </c>
      <c r="AA695" s="173">
        <f t="shared" si="876"/>
        <v>6.88</v>
      </c>
      <c r="AB695" s="173">
        <f t="shared" si="876"/>
        <v>6.9</v>
      </c>
      <c r="AC695" s="173">
        <f t="shared" si="876"/>
        <v>6.82</v>
      </c>
      <c r="AD695" s="173">
        <f t="shared" si="876"/>
        <v>6.81</v>
      </c>
      <c r="AE695" s="173">
        <f t="shared" si="876"/>
        <v>6.72</v>
      </c>
      <c r="AF695" s="173">
        <f t="shared" si="876"/>
        <v>6.9</v>
      </c>
      <c r="AG695" s="173">
        <f t="shared" si="876"/>
        <v>6.95</v>
      </c>
      <c r="AH695" s="173">
        <f t="shared" si="876"/>
        <v>6.94</v>
      </c>
      <c r="AI695" s="173">
        <f t="shared" si="876"/>
        <v>6.95</v>
      </c>
      <c r="AJ695" s="173">
        <f t="shared" si="876"/>
        <v>6.89</v>
      </c>
      <c r="AK695" s="173">
        <f t="shared" si="876"/>
        <v>6.88</v>
      </c>
      <c r="AL695" s="173" t="str">
        <f t="shared" si="876"/>
        <v/>
      </c>
      <c r="AM695" s="173" t="str">
        <f t="shared" si="876"/>
        <v/>
      </c>
      <c r="AN695" s="173" t="str">
        <f t="shared" si="876"/>
        <v/>
      </c>
      <c r="AO695" s="173" t="str">
        <f t="shared" si="876"/>
        <v/>
      </c>
      <c r="AP695" s="173" t="str">
        <f t="shared" si="876"/>
        <v/>
      </c>
      <c r="AQ695" s="170"/>
      <c r="AR695" s="170"/>
    </row>
    <row r="696" ht="12.75" customHeight="1">
      <c r="A696" s="170"/>
      <c r="B696" s="170"/>
      <c r="C696" s="140"/>
      <c r="D696" s="139">
        <v>115.0</v>
      </c>
      <c r="E696" s="177">
        <f t="shared" ref="E696:AP696" si="877">IFERROR(INDEX(E$196:E$385,MATCH($D696,E$389:E$578,0)),"")</f>
        <v>6.88</v>
      </c>
      <c r="F696" s="173">
        <f t="shared" si="877"/>
        <v>6.84</v>
      </c>
      <c r="G696" s="173">
        <f t="shared" si="877"/>
        <v>6.85</v>
      </c>
      <c r="H696" s="173">
        <f t="shared" si="877"/>
        <v>6.84</v>
      </c>
      <c r="I696" s="173">
        <f t="shared" si="877"/>
        <v>6.89</v>
      </c>
      <c r="J696" s="173">
        <f t="shared" si="877"/>
        <v>6.76</v>
      </c>
      <c r="K696" s="173">
        <f t="shared" si="877"/>
        <v>6.8</v>
      </c>
      <c r="L696" s="173">
        <f t="shared" si="877"/>
        <v>6.84</v>
      </c>
      <c r="M696" s="173">
        <f t="shared" si="877"/>
        <v>6.74</v>
      </c>
      <c r="N696" s="173">
        <f t="shared" si="877"/>
        <v>6.84</v>
      </c>
      <c r="O696" s="173">
        <f t="shared" si="877"/>
        <v>6.74</v>
      </c>
      <c r="P696" s="173">
        <f t="shared" si="877"/>
        <v>6.84</v>
      </c>
      <c r="Q696" s="173">
        <f t="shared" si="877"/>
        <v>6.87</v>
      </c>
      <c r="R696" s="173">
        <f t="shared" si="877"/>
        <v>6.87</v>
      </c>
      <c r="S696" s="173">
        <f t="shared" si="877"/>
        <v>6.88</v>
      </c>
      <c r="T696" s="173">
        <f t="shared" si="877"/>
        <v>6.88</v>
      </c>
      <c r="U696" s="173">
        <f t="shared" si="877"/>
        <v>6.88</v>
      </c>
      <c r="V696" s="173">
        <f t="shared" si="877"/>
        <v>6.84</v>
      </c>
      <c r="W696" s="173">
        <f t="shared" si="877"/>
        <v>6.88</v>
      </c>
      <c r="X696" s="173">
        <f t="shared" si="877"/>
        <v>6.9</v>
      </c>
      <c r="Y696" s="173">
        <f t="shared" si="877"/>
        <v>6.92</v>
      </c>
      <c r="Z696" s="173">
        <f t="shared" si="877"/>
        <v>6.86</v>
      </c>
      <c r="AA696" s="173">
        <f t="shared" si="877"/>
        <v>6.88</v>
      </c>
      <c r="AB696" s="173">
        <f t="shared" si="877"/>
        <v>6.89</v>
      </c>
      <c r="AC696" s="173">
        <f t="shared" si="877"/>
        <v>6.82</v>
      </c>
      <c r="AD696" s="173">
        <f t="shared" si="877"/>
        <v>6.81</v>
      </c>
      <c r="AE696" s="173">
        <f t="shared" si="877"/>
        <v>6.71</v>
      </c>
      <c r="AF696" s="173">
        <f t="shared" si="877"/>
        <v>6.9</v>
      </c>
      <c r="AG696" s="173">
        <f t="shared" si="877"/>
        <v>6.94</v>
      </c>
      <c r="AH696" s="173">
        <f t="shared" si="877"/>
        <v>6.93</v>
      </c>
      <c r="AI696" s="173">
        <f t="shared" si="877"/>
        <v>6.95</v>
      </c>
      <c r="AJ696" s="173">
        <f t="shared" si="877"/>
        <v>6.88</v>
      </c>
      <c r="AK696" s="173">
        <f t="shared" si="877"/>
        <v>6.88</v>
      </c>
      <c r="AL696" s="173" t="str">
        <f t="shared" si="877"/>
        <v/>
      </c>
      <c r="AM696" s="173" t="str">
        <f t="shared" si="877"/>
        <v/>
      </c>
      <c r="AN696" s="173" t="str">
        <f t="shared" si="877"/>
        <v/>
      </c>
      <c r="AO696" s="173" t="str">
        <f t="shared" si="877"/>
        <v/>
      </c>
      <c r="AP696" s="173" t="str">
        <f t="shared" si="877"/>
        <v/>
      </c>
      <c r="AQ696" s="170"/>
      <c r="AR696" s="170"/>
    </row>
    <row r="697" ht="12.75" customHeight="1">
      <c r="A697" s="170"/>
      <c r="B697" s="170"/>
      <c r="C697" s="140"/>
      <c r="D697" s="139">
        <v>116.0</v>
      </c>
      <c r="E697" s="177">
        <f t="shared" ref="E697:AP697" si="878">IFERROR(INDEX(E$196:E$385,MATCH($D697,E$389:E$578,0)),"")</f>
        <v>6.87</v>
      </c>
      <c r="F697" s="173">
        <f t="shared" si="878"/>
        <v>6.83</v>
      </c>
      <c r="G697" s="173">
        <f t="shared" si="878"/>
        <v>6.85</v>
      </c>
      <c r="H697" s="173">
        <f t="shared" si="878"/>
        <v>6.83</v>
      </c>
      <c r="I697" s="173">
        <f t="shared" si="878"/>
        <v>6.88</v>
      </c>
      <c r="J697" s="173">
        <f t="shared" si="878"/>
        <v>6.76</v>
      </c>
      <c r="K697" s="173">
        <f t="shared" si="878"/>
        <v>6.79</v>
      </c>
      <c r="L697" s="173">
        <f t="shared" si="878"/>
        <v>6.84</v>
      </c>
      <c r="M697" s="173">
        <f t="shared" si="878"/>
        <v>6.73</v>
      </c>
      <c r="N697" s="173">
        <f t="shared" si="878"/>
        <v>6.81</v>
      </c>
      <c r="O697" s="173">
        <f t="shared" si="878"/>
        <v>6.74</v>
      </c>
      <c r="P697" s="173">
        <f t="shared" si="878"/>
        <v>6.84</v>
      </c>
      <c r="Q697" s="173">
        <f t="shared" si="878"/>
        <v>6.86</v>
      </c>
      <c r="R697" s="173">
        <f t="shared" si="878"/>
        <v>6.86</v>
      </c>
      <c r="S697" s="173">
        <f t="shared" si="878"/>
        <v>6.88</v>
      </c>
      <c r="T697" s="173">
        <f t="shared" si="878"/>
        <v>6.88</v>
      </c>
      <c r="U697" s="173">
        <f t="shared" si="878"/>
        <v>6.88</v>
      </c>
      <c r="V697" s="173">
        <f t="shared" si="878"/>
        <v>6.84</v>
      </c>
      <c r="W697" s="173">
        <f t="shared" si="878"/>
        <v>6.87</v>
      </c>
      <c r="X697" s="173">
        <f t="shared" si="878"/>
        <v>6.9</v>
      </c>
      <c r="Y697" s="173">
        <f t="shared" si="878"/>
        <v>6.92</v>
      </c>
      <c r="Z697" s="173">
        <f t="shared" si="878"/>
        <v>6.84</v>
      </c>
      <c r="AA697" s="173">
        <f t="shared" si="878"/>
        <v>6.86</v>
      </c>
      <c r="AB697" s="173">
        <f t="shared" si="878"/>
        <v>6.89</v>
      </c>
      <c r="AC697" s="173">
        <f t="shared" si="878"/>
        <v>6.8</v>
      </c>
      <c r="AD697" s="173">
        <f t="shared" si="878"/>
        <v>6.81</v>
      </c>
      <c r="AE697" s="173">
        <f t="shared" si="878"/>
        <v>6.71</v>
      </c>
      <c r="AF697" s="173">
        <f t="shared" si="878"/>
        <v>6.88</v>
      </c>
      <c r="AG697" s="173">
        <f t="shared" si="878"/>
        <v>6.93</v>
      </c>
      <c r="AH697" s="173">
        <f t="shared" si="878"/>
        <v>6.93</v>
      </c>
      <c r="AI697" s="173">
        <f t="shared" si="878"/>
        <v>6.95</v>
      </c>
      <c r="AJ697" s="173">
        <f t="shared" si="878"/>
        <v>6.88</v>
      </c>
      <c r="AK697" s="173">
        <f t="shared" si="878"/>
        <v>6.87</v>
      </c>
      <c r="AL697" s="173" t="str">
        <f t="shared" si="878"/>
        <v/>
      </c>
      <c r="AM697" s="173" t="str">
        <f t="shared" si="878"/>
        <v/>
      </c>
      <c r="AN697" s="173" t="str">
        <f t="shared" si="878"/>
        <v/>
      </c>
      <c r="AO697" s="173" t="str">
        <f t="shared" si="878"/>
        <v/>
      </c>
      <c r="AP697" s="173" t="str">
        <f t="shared" si="878"/>
        <v/>
      </c>
      <c r="AQ697" s="170"/>
      <c r="AR697" s="170"/>
    </row>
    <row r="698" ht="12.75" customHeight="1">
      <c r="A698" s="170"/>
      <c r="B698" s="170"/>
      <c r="C698" s="140"/>
      <c r="D698" s="139">
        <v>117.0</v>
      </c>
      <c r="E698" s="177">
        <f t="shared" ref="E698:AP698" si="879">IFERROR(INDEX(E$196:E$385,MATCH($D698,E$389:E$578,0)),"")</f>
        <v>6.86</v>
      </c>
      <c r="F698" s="173">
        <f t="shared" si="879"/>
        <v>6.8</v>
      </c>
      <c r="G698" s="173">
        <f t="shared" si="879"/>
        <v>6.84</v>
      </c>
      <c r="H698" s="173">
        <f t="shared" si="879"/>
        <v>6.83</v>
      </c>
      <c r="I698" s="173">
        <f t="shared" si="879"/>
        <v>6.87</v>
      </c>
      <c r="J698" s="173">
        <f t="shared" si="879"/>
        <v>6.74</v>
      </c>
      <c r="K698" s="173">
        <f t="shared" si="879"/>
        <v>6.79</v>
      </c>
      <c r="L698" s="173">
        <f t="shared" si="879"/>
        <v>6.83</v>
      </c>
      <c r="M698" s="173">
        <f t="shared" si="879"/>
        <v>6.73</v>
      </c>
      <c r="N698" s="173">
        <f t="shared" si="879"/>
        <v>6.81</v>
      </c>
      <c r="O698" s="173">
        <f t="shared" si="879"/>
        <v>6.72</v>
      </c>
      <c r="P698" s="173">
        <f t="shared" si="879"/>
        <v>6.84</v>
      </c>
      <c r="Q698" s="173">
        <f t="shared" si="879"/>
        <v>6.84</v>
      </c>
      <c r="R698" s="173">
        <f t="shared" si="879"/>
        <v>6.81</v>
      </c>
      <c r="S698" s="173">
        <f t="shared" si="879"/>
        <v>6.87</v>
      </c>
      <c r="T698" s="173">
        <f t="shared" si="879"/>
        <v>6.88</v>
      </c>
      <c r="U698" s="173">
        <f t="shared" si="879"/>
        <v>6.88</v>
      </c>
      <c r="V698" s="173">
        <f t="shared" si="879"/>
        <v>6.83</v>
      </c>
      <c r="W698" s="173">
        <f t="shared" si="879"/>
        <v>6.86</v>
      </c>
      <c r="X698" s="173">
        <f t="shared" si="879"/>
        <v>6.9</v>
      </c>
      <c r="Y698" s="173">
        <f t="shared" si="879"/>
        <v>6.92</v>
      </c>
      <c r="Z698" s="173">
        <f t="shared" si="879"/>
        <v>6.84</v>
      </c>
      <c r="AA698" s="173">
        <f t="shared" si="879"/>
        <v>6.86</v>
      </c>
      <c r="AB698" s="173">
        <f t="shared" si="879"/>
        <v>6.89</v>
      </c>
      <c r="AC698" s="173">
        <f t="shared" si="879"/>
        <v>6.8</v>
      </c>
      <c r="AD698" s="173">
        <f t="shared" si="879"/>
        <v>6.8</v>
      </c>
      <c r="AE698" s="173">
        <f t="shared" si="879"/>
        <v>6.7</v>
      </c>
      <c r="AF698" s="173">
        <f t="shared" si="879"/>
        <v>6.88</v>
      </c>
      <c r="AG698" s="173">
        <f t="shared" si="879"/>
        <v>6.93</v>
      </c>
      <c r="AH698" s="173">
        <f t="shared" si="879"/>
        <v>6.92</v>
      </c>
      <c r="AI698" s="173">
        <f t="shared" si="879"/>
        <v>6.95</v>
      </c>
      <c r="AJ698" s="173">
        <f t="shared" si="879"/>
        <v>6.88</v>
      </c>
      <c r="AK698" s="173">
        <f t="shared" si="879"/>
        <v>6.86</v>
      </c>
      <c r="AL698" s="173" t="str">
        <f t="shared" si="879"/>
        <v/>
      </c>
      <c r="AM698" s="173" t="str">
        <f t="shared" si="879"/>
        <v/>
      </c>
      <c r="AN698" s="173" t="str">
        <f t="shared" si="879"/>
        <v/>
      </c>
      <c r="AO698" s="173" t="str">
        <f t="shared" si="879"/>
        <v/>
      </c>
      <c r="AP698" s="173" t="str">
        <f t="shared" si="879"/>
        <v/>
      </c>
      <c r="AQ698" s="170"/>
      <c r="AR698" s="170"/>
    </row>
    <row r="699" ht="12.75" customHeight="1">
      <c r="A699" s="170"/>
      <c r="B699" s="170"/>
      <c r="C699" s="140"/>
      <c r="D699" s="139">
        <v>118.0</v>
      </c>
      <c r="E699" s="177">
        <f t="shared" ref="E699:AP699" si="880">IFERROR(INDEX(E$196:E$385,MATCH($D699,E$389:E$578,0)),"")</f>
        <v>6.85</v>
      </c>
      <c r="F699" s="173">
        <f t="shared" si="880"/>
        <v>6.79</v>
      </c>
      <c r="G699" s="173">
        <f t="shared" si="880"/>
        <v>6.84</v>
      </c>
      <c r="H699" s="173">
        <f t="shared" si="880"/>
        <v>6.82</v>
      </c>
      <c r="I699" s="173">
        <f t="shared" si="880"/>
        <v>6.87</v>
      </c>
      <c r="J699" s="173">
        <f t="shared" si="880"/>
        <v>6.74</v>
      </c>
      <c r="K699" s="173">
        <f t="shared" si="880"/>
        <v>6.78</v>
      </c>
      <c r="L699" s="173">
        <f t="shared" si="880"/>
        <v>6.82</v>
      </c>
      <c r="M699" s="173">
        <f t="shared" si="880"/>
        <v>6.73</v>
      </c>
      <c r="N699" s="173">
        <f t="shared" si="880"/>
        <v>6.81</v>
      </c>
      <c r="O699" s="173">
        <f t="shared" si="880"/>
        <v>6.72</v>
      </c>
      <c r="P699" s="173">
        <f t="shared" si="880"/>
        <v>6.84</v>
      </c>
      <c r="Q699" s="173">
        <f t="shared" si="880"/>
        <v>6.84</v>
      </c>
      <c r="R699" s="173">
        <f t="shared" si="880"/>
        <v>6.81</v>
      </c>
      <c r="S699" s="173">
        <f t="shared" si="880"/>
        <v>6.86</v>
      </c>
      <c r="T699" s="173">
        <f t="shared" si="880"/>
        <v>6.87</v>
      </c>
      <c r="U699" s="173">
        <f t="shared" si="880"/>
        <v>6.88</v>
      </c>
      <c r="V699" s="173">
        <f t="shared" si="880"/>
        <v>6.82</v>
      </c>
      <c r="W699" s="173">
        <f t="shared" si="880"/>
        <v>6.86</v>
      </c>
      <c r="X699" s="173">
        <f t="shared" si="880"/>
        <v>6.89</v>
      </c>
      <c r="Y699" s="173">
        <f t="shared" si="880"/>
        <v>6.9</v>
      </c>
      <c r="Z699" s="173">
        <f t="shared" si="880"/>
        <v>6.83</v>
      </c>
      <c r="AA699" s="173">
        <f t="shared" si="880"/>
        <v>6.84</v>
      </c>
      <c r="AB699" s="173">
        <f t="shared" si="880"/>
        <v>6.86</v>
      </c>
      <c r="AC699" s="173">
        <f t="shared" si="880"/>
        <v>6.79</v>
      </c>
      <c r="AD699" s="173">
        <f t="shared" si="880"/>
        <v>6.8</v>
      </c>
      <c r="AE699" s="173">
        <f t="shared" si="880"/>
        <v>6.68</v>
      </c>
      <c r="AF699" s="173">
        <f t="shared" si="880"/>
        <v>6.86</v>
      </c>
      <c r="AG699" s="173">
        <f t="shared" si="880"/>
        <v>6.93</v>
      </c>
      <c r="AH699" s="173">
        <f t="shared" si="880"/>
        <v>6.92</v>
      </c>
      <c r="AI699" s="173">
        <f t="shared" si="880"/>
        <v>6.94</v>
      </c>
      <c r="AJ699" s="173">
        <f t="shared" si="880"/>
        <v>6.87</v>
      </c>
      <c r="AK699" s="173">
        <f t="shared" si="880"/>
        <v>6.85</v>
      </c>
      <c r="AL699" s="173" t="str">
        <f t="shared" si="880"/>
        <v/>
      </c>
      <c r="AM699" s="173" t="str">
        <f t="shared" si="880"/>
        <v/>
      </c>
      <c r="AN699" s="173" t="str">
        <f t="shared" si="880"/>
        <v/>
      </c>
      <c r="AO699" s="173" t="str">
        <f t="shared" si="880"/>
        <v/>
      </c>
      <c r="AP699" s="173" t="str">
        <f t="shared" si="880"/>
        <v/>
      </c>
      <c r="AQ699" s="170"/>
      <c r="AR699" s="170"/>
    </row>
    <row r="700" ht="12.75" customHeight="1">
      <c r="A700" s="170"/>
      <c r="B700" s="170"/>
      <c r="C700" s="140"/>
      <c r="D700" s="139">
        <v>119.0</v>
      </c>
      <c r="E700" s="177">
        <f t="shared" ref="E700:AP700" si="881">IFERROR(INDEX(E$196:E$385,MATCH($D700,E$389:E$578,0)),"")</f>
        <v>6.84</v>
      </c>
      <c r="F700" s="173">
        <f t="shared" si="881"/>
        <v>6.79</v>
      </c>
      <c r="G700" s="173">
        <f t="shared" si="881"/>
        <v>6.83</v>
      </c>
      <c r="H700" s="173">
        <f t="shared" si="881"/>
        <v>6.82</v>
      </c>
      <c r="I700" s="173">
        <f t="shared" si="881"/>
        <v>6.87</v>
      </c>
      <c r="J700" s="173">
        <f t="shared" si="881"/>
        <v>6.74</v>
      </c>
      <c r="K700" s="173">
        <f t="shared" si="881"/>
        <v>6.77</v>
      </c>
      <c r="L700" s="173">
        <f t="shared" si="881"/>
        <v>6.82</v>
      </c>
      <c r="M700" s="173">
        <f t="shared" si="881"/>
        <v>6.72</v>
      </c>
      <c r="N700" s="173">
        <f t="shared" si="881"/>
        <v>6.8</v>
      </c>
      <c r="O700" s="173">
        <f t="shared" si="881"/>
        <v>6.72</v>
      </c>
      <c r="P700" s="173">
        <f t="shared" si="881"/>
        <v>6.83</v>
      </c>
      <c r="Q700" s="173">
        <f t="shared" si="881"/>
        <v>6.84</v>
      </c>
      <c r="R700" s="173">
        <f t="shared" si="881"/>
        <v>6.8</v>
      </c>
      <c r="S700" s="173">
        <f t="shared" si="881"/>
        <v>6.86</v>
      </c>
      <c r="T700" s="173">
        <f t="shared" si="881"/>
        <v>6.86</v>
      </c>
      <c r="U700" s="173">
        <f t="shared" si="881"/>
        <v>6.86</v>
      </c>
      <c r="V700" s="173">
        <f t="shared" si="881"/>
        <v>6.81</v>
      </c>
      <c r="W700" s="173">
        <f t="shared" si="881"/>
        <v>6.86</v>
      </c>
      <c r="X700" s="173">
        <f t="shared" si="881"/>
        <v>6.89</v>
      </c>
      <c r="Y700" s="173">
        <f t="shared" si="881"/>
        <v>6.89</v>
      </c>
      <c r="Z700" s="173">
        <f t="shared" si="881"/>
        <v>6.81</v>
      </c>
      <c r="AA700" s="173">
        <f t="shared" si="881"/>
        <v>6.83</v>
      </c>
      <c r="AB700" s="173">
        <f t="shared" si="881"/>
        <v>6.86</v>
      </c>
      <c r="AC700" s="173">
        <f t="shared" si="881"/>
        <v>6.79</v>
      </c>
      <c r="AD700" s="173">
        <f t="shared" si="881"/>
        <v>6.8</v>
      </c>
      <c r="AE700" s="173">
        <f t="shared" si="881"/>
        <v>6.66</v>
      </c>
      <c r="AF700" s="173">
        <f t="shared" si="881"/>
        <v>6.84</v>
      </c>
      <c r="AG700" s="173">
        <f t="shared" si="881"/>
        <v>6.92</v>
      </c>
      <c r="AH700" s="173">
        <f t="shared" si="881"/>
        <v>6.92</v>
      </c>
      <c r="AI700" s="173">
        <f t="shared" si="881"/>
        <v>6.94</v>
      </c>
      <c r="AJ700" s="173">
        <f t="shared" si="881"/>
        <v>6.87</v>
      </c>
      <c r="AK700" s="173">
        <f t="shared" si="881"/>
        <v>6.84</v>
      </c>
      <c r="AL700" s="173" t="str">
        <f t="shared" si="881"/>
        <v/>
      </c>
      <c r="AM700" s="173" t="str">
        <f t="shared" si="881"/>
        <v/>
      </c>
      <c r="AN700" s="173" t="str">
        <f t="shared" si="881"/>
        <v/>
      </c>
      <c r="AO700" s="173" t="str">
        <f t="shared" si="881"/>
        <v/>
      </c>
      <c r="AP700" s="173" t="str">
        <f t="shared" si="881"/>
        <v/>
      </c>
      <c r="AQ700" s="170"/>
      <c r="AR700" s="170"/>
    </row>
    <row r="701" ht="12.75" customHeight="1">
      <c r="A701" s="170"/>
      <c r="B701" s="170"/>
      <c r="C701" s="140"/>
      <c r="D701" s="139">
        <v>120.0</v>
      </c>
      <c r="E701" s="177">
        <f t="shared" ref="E701:AP701" si="882">IFERROR(INDEX(E$196:E$385,MATCH($D701,E$389:E$578,0)),"")</f>
        <v>6.84</v>
      </c>
      <c r="F701" s="173">
        <f t="shared" si="882"/>
        <v>6.77</v>
      </c>
      <c r="G701" s="173">
        <f t="shared" si="882"/>
        <v>6.81</v>
      </c>
      <c r="H701" s="173">
        <f t="shared" si="882"/>
        <v>6.81</v>
      </c>
      <c r="I701" s="173">
        <f t="shared" si="882"/>
        <v>6.87</v>
      </c>
      <c r="J701" s="173">
        <f t="shared" si="882"/>
        <v>6.73</v>
      </c>
      <c r="K701" s="173">
        <f t="shared" si="882"/>
        <v>6.77</v>
      </c>
      <c r="L701" s="173">
        <f t="shared" si="882"/>
        <v>6.81</v>
      </c>
      <c r="M701" s="173">
        <f t="shared" si="882"/>
        <v>6.71</v>
      </c>
      <c r="N701" s="173">
        <f t="shared" si="882"/>
        <v>6.76</v>
      </c>
      <c r="O701" s="173">
        <f t="shared" si="882"/>
        <v>6.72</v>
      </c>
      <c r="P701" s="173">
        <f t="shared" si="882"/>
        <v>6.82</v>
      </c>
      <c r="Q701" s="173">
        <f t="shared" si="882"/>
        <v>6.84</v>
      </c>
      <c r="R701" s="173">
        <f t="shared" si="882"/>
        <v>6.8</v>
      </c>
      <c r="S701" s="173">
        <f t="shared" si="882"/>
        <v>6.84</v>
      </c>
      <c r="T701" s="173">
        <f t="shared" si="882"/>
        <v>6.86</v>
      </c>
      <c r="U701" s="173">
        <f t="shared" si="882"/>
        <v>6.86</v>
      </c>
      <c r="V701" s="173">
        <f t="shared" si="882"/>
        <v>6.8</v>
      </c>
      <c r="W701" s="173">
        <f t="shared" si="882"/>
        <v>6.84</v>
      </c>
      <c r="X701" s="173">
        <f t="shared" si="882"/>
        <v>6.89</v>
      </c>
      <c r="Y701" s="173">
        <f t="shared" si="882"/>
        <v>6.89</v>
      </c>
      <c r="Z701" s="173">
        <f t="shared" si="882"/>
        <v>6.8</v>
      </c>
      <c r="AA701" s="173">
        <f t="shared" si="882"/>
        <v>6.83</v>
      </c>
      <c r="AB701" s="173">
        <f t="shared" si="882"/>
        <v>6.84</v>
      </c>
      <c r="AC701" s="173">
        <f t="shared" si="882"/>
        <v>6.78</v>
      </c>
      <c r="AD701" s="173">
        <f t="shared" si="882"/>
        <v>6.8</v>
      </c>
      <c r="AE701" s="173">
        <f t="shared" si="882"/>
        <v>6.66</v>
      </c>
      <c r="AF701" s="173">
        <f t="shared" si="882"/>
        <v>6.82</v>
      </c>
      <c r="AG701" s="173">
        <f t="shared" si="882"/>
        <v>6.92</v>
      </c>
      <c r="AH701" s="173">
        <f t="shared" si="882"/>
        <v>6.9</v>
      </c>
      <c r="AI701" s="173">
        <f t="shared" si="882"/>
        <v>6.94</v>
      </c>
      <c r="AJ701" s="173">
        <f t="shared" si="882"/>
        <v>6.87</v>
      </c>
      <c r="AK701" s="173">
        <f t="shared" si="882"/>
        <v>6.84</v>
      </c>
      <c r="AL701" s="173" t="str">
        <f t="shared" si="882"/>
        <v/>
      </c>
      <c r="AM701" s="173" t="str">
        <f t="shared" si="882"/>
        <v/>
      </c>
      <c r="AN701" s="173" t="str">
        <f t="shared" si="882"/>
        <v/>
      </c>
      <c r="AO701" s="173" t="str">
        <f t="shared" si="882"/>
        <v/>
      </c>
      <c r="AP701" s="173" t="str">
        <f t="shared" si="882"/>
        <v/>
      </c>
      <c r="AQ701" s="170"/>
      <c r="AR701" s="170"/>
    </row>
    <row r="702" ht="12.75" customHeight="1">
      <c r="A702" s="170"/>
      <c r="B702" s="170"/>
      <c r="C702" s="140"/>
      <c r="D702" s="139">
        <v>121.0</v>
      </c>
      <c r="E702" s="177">
        <f t="shared" ref="E702:AP702" si="883">IFERROR(INDEX(E$196:E$385,MATCH($D702,E$389:E$578,0)),"")</f>
        <v>6.83</v>
      </c>
      <c r="F702" s="173">
        <f t="shared" si="883"/>
        <v>6.76</v>
      </c>
      <c r="G702" s="173">
        <f t="shared" si="883"/>
        <v>6.81</v>
      </c>
      <c r="H702" s="173">
        <f t="shared" si="883"/>
        <v>6.81</v>
      </c>
      <c r="I702" s="173">
        <f t="shared" si="883"/>
        <v>6.86</v>
      </c>
      <c r="J702" s="173">
        <f t="shared" si="883"/>
        <v>6.73</v>
      </c>
      <c r="K702" s="173">
        <f t="shared" si="883"/>
        <v>6.76</v>
      </c>
      <c r="L702" s="173">
        <f t="shared" si="883"/>
        <v>6.8</v>
      </c>
      <c r="M702" s="173">
        <f t="shared" si="883"/>
        <v>6.7</v>
      </c>
      <c r="N702" s="173">
        <f t="shared" si="883"/>
        <v>6.75</v>
      </c>
      <c r="O702" s="173">
        <f t="shared" si="883"/>
        <v>6.72</v>
      </c>
      <c r="P702" s="173">
        <f t="shared" si="883"/>
        <v>6.82</v>
      </c>
      <c r="Q702" s="173">
        <f t="shared" si="883"/>
        <v>6.84</v>
      </c>
      <c r="R702" s="173">
        <f t="shared" si="883"/>
        <v>6.8</v>
      </c>
      <c r="S702" s="173">
        <f t="shared" si="883"/>
        <v>6.84</v>
      </c>
      <c r="T702" s="173">
        <f t="shared" si="883"/>
        <v>6.86</v>
      </c>
      <c r="U702" s="173">
        <f t="shared" si="883"/>
        <v>6.84</v>
      </c>
      <c r="V702" s="173">
        <f t="shared" si="883"/>
        <v>6.8</v>
      </c>
      <c r="W702" s="173">
        <f t="shared" si="883"/>
        <v>6.84</v>
      </c>
      <c r="X702" s="173">
        <f t="shared" si="883"/>
        <v>6.89</v>
      </c>
      <c r="Y702" s="173">
        <f t="shared" si="883"/>
        <v>6.88</v>
      </c>
      <c r="Z702" s="173">
        <f t="shared" si="883"/>
        <v>6.78</v>
      </c>
      <c r="AA702" s="173">
        <f t="shared" si="883"/>
        <v>6.82</v>
      </c>
      <c r="AB702" s="173">
        <f t="shared" si="883"/>
        <v>6.84</v>
      </c>
      <c r="AC702" s="173">
        <f t="shared" si="883"/>
        <v>6.78</v>
      </c>
      <c r="AD702" s="173">
        <f t="shared" si="883"/>
        <v>6.79</v>
      </c>
      <c r="AE702" s="173">
        <f t="shared" si="883"/>
        <v>6.65</v>
      </c>
      <c r="AF702" s="173">
        <f t="shared" si="883"/>
        <v>6.82</v>
      </c>
      <c r="AG702" s="173">
        <f t="shared" si="883"/>
        <v>6.92</v>
      </c>
      <c r="AH702" s="173">
        <f t="shared" si="883"/>
        <v>6.9</v>
      </c>
      <c r="AI702" s="173">
        <f t="shared" si="883"/>
        <v>6.93</v>
      </c>
      <c r="AJ702" s="173">
        <f t="shared" si="883"/>
        <v>6.86</v>
      </c>
      <c r="AK702" s="173">
        <f t="shared" si="883"/>
        <v>6.84</v>
      </c>
      <c r="AL702" s="173" t="str">
        <f t="shared" si="883"/>
        <v/>
      </c>
      <c r="AM702" s="173" t="str">
        <f t="shared" si="883"/>
        <v/>
      </c>
      <c r="AN702" s="173" t="str">
        <f t="shared" si="883"/>
        <v/>
      </c>
      <c r="AO702" s="173" t="str">
        <f t="shared" si="883"/>
        <v/>
      </c>
      <c r="AP702" s="173" t="str">
        <f t="shared" si="883"/>
        <v/>
      </c>
      <c r="AQ702" s="170"/>
      <c r="AR702" s="170"/>
    </row>
    <row r="703" ht="12.75" customHeight="1">
      <c r="A703" s="170"/>
      <c r="B703" s="170"/>
      <c r="C703" s="140"/>
      <c r="D703" s="139">
        <v>122.0</v>
      </c>
      <c r="E703" s="177">
        <f t="shared" ref="E703:AP703" si="884">IFERROR(INDEX(E$196:E$385,MATCH($D703,E$389:E$578,0)),"")</f>
        <v>6.82</v>
      </c>
      <c r="F703" s="173">
        <f t="shared" si="884"/>
        <v>6.76</v>
      </c>
      <c r="G703" s="173">
        <f t="shared" si="884"/>
        <v>6.81</v>
      </c>
      <c r="H703" s="173">
        <f t="shared" si="884"/>
        <v>6.8</v>
      </c>
      <c r="I703" s="173">
        <f t="shared" si="884"/>
        <v>6.84</v>
      </c>
      <c r="J703" s="173">
        <f t="shared" si="884"/>
        <v>6.72</v>
      </c>
      <c r="K703" s="173">
        <f t="shared" si="884"/>
        <v>6.76</v>
      </c>
      <c r="L703" s="173">
        <f t="shared" si="884"/>
        <v>6.8</v>
      </c>
      <c r="M703" s="173">
        <f t="shared" si="884"/>
        <v>6.69</v>
      </c>
      <c r="N703" s="173">
        <f t="shared" si="884"/>
        <v>6.74</v>
      </c>
      <c r="O703" s="173">
        <f t="shared" si="884"/>
        <v>6.69</v>
      </c>
      <c r="P703" s="173">
        <f t="shared" si="884"/>
        <v>6.8</v>
      </c>
      <c r="Q703" s="173">
        <f t="shared" si="884"/>
        <v>6.8</v>
      </c>
      <c r="R703" s="173">
        <f t="shared" si="884"/>
        <v>6.79</v>
      </c>
      <c r="S703" s="173">
        <f t="shared" si="884"/>
        <v>6.83</v>
      </c>
      <c r="T703" s="173">
        <f t="shared" si="884"/>
        <v>6.85</v>
      </c>
      <c r="U703" s="173">
        <f t="shared" si="884"/>
        <v>6.84</v>
      </c>
      <c r="V703" s="173">
        <f t="shared" si="884"/>
        <v>6.8</v>
      </c>
      <c r="W703" s="173">
        <f t="shared" si="884"/>
        <v>6.84</v>
      </c>
      <c r="X703" s="173">
        <f t="shared" si="884"/>
        <v>6.88</v>
      </c>
      <c r="Y703" s="173">
        <f t="shared" si="884"/>
        <v>6.86</v>
      </c>
      <c r="Z703" s="173">
        <f t="shared" si="884"/>
        <v>6.78</v>
      </c>
      <c r="AA703" s="173">
        <f t="shared" si="884"/>
        <v>6.82</v>
      </c>
      <c r="AB703" s="173">
        <f t="shared" si="884"/>
        <v>6.84</v>
      </c>
      <c r="AC703" s="173">
        <f t="shared" si="884"/>
        <v>6.77</v>
      </c>
      <c r="AD703" s="173">
        <f t="shared" si="884"/>
        <v>6.78</v>
      </c>
      <c r="AE703" s="173">
        <f t="shared" si="884"/>
        <v>6.64</v>
      </c>
      <c r="AF703" s="173">
        <f t="shared" si="884"/>
        <v>6.8</v>
      </c>
      <c r="AG703" s="173">
        <f t="shared" si="884"/>
        <v>6.9</v>
      </c>
      <c r="AH703" s="173">
        <f t="shared" si="884"/>
        <v>6.88</v>
      </c>
      <c r="AI703" s="173">
        <f t="shared" si="884"/>
        <v>6.92</v>
      </c>
      <c r="AJ703" s="173">
        <f t="shared" si="884"/>
        <v>6.85</v>
      </c>
      <c r="AK703" s="173">
        <f t="shared" si="884"/>
        <v>6.84</v>
      </c>
      <c r="AL703" s="173" t="str">
        <f t="shared" si="884"/>
        <v/>
      </c>
      <c r="AM703" s="173" t="str">
        <f t="shared" si="884"/>
        <v/>
      </c>
      <c r="AN703" s="173" t="str">
        <f t="shared" si="884"/>
        <v/>
      </c>
      <c r="AO703" s="173" t="str">
        <f t="shared" si="884"/>
        <v/>
      </c>
      <c r="AP703" s="173" t="str">
        <f t="shared" si="884"/>
        <v/>
      </c>
      <c r="AQ703" s="170"/>
      <c r="AR703" s="170"/>
    </row>
    <row r="704" ht="12.75" customHeight="1">
      <c r="A704" s="170"/>
      <c r="B704" s="170"/>
      <c r="C704" s="140"/>
      <c r="D704" s="139">
        <v>123.0</v>
      </c>
      <c r="E704" s="177">
        <f t="shared" ref="E704:AP704" si="885">IFERROR(INDEX(E$196:E$385,MATCH($D704,E$389:E$578,0)),"")</f>
        <v>6.82</v>
      </c>
      <c r="F704" s="173">
        <f t="shared" si="885"/>
        <v>6.75</v>
      </c>
      <c r="G704" s="173">
        <f t="shared" si="885"/>
        <v>6.8</v>
      </c>
      <c r="H704" s="173">
        <f t="shared" si="885"/>
        <v>6.79</v>
      </c>
      <c r="I704" s="173">
        <f t="shared" si="885"/>
        <v>6.84</v>
      </c>
      <c r="J704" s="173">
        <f t="shared" si="885"/>
        <v>6.71</v>
      </c>
      <c r="K704" s="173">
        <f t="shared" si="885"/>
        <v>6.76</v>
      </c>
      <c r="L704" s="173">
        <f t="shared" si="885"/>
        <v>6.8</v>
      </c>
      <c r="M704" s="173">
        <f t="shared" si="885"/>
        <v>6.69</v>
      </c>
      <c r="N704" s="173">
        <f t="shared" si="885"/>
        <v>6.72</v>
      </c>
      <c r="O704" s="173">
        <f t="shared" si="885"/>
        <v>6.68</v>
      </c>
      <c r="P704" s="173">
        <f t="shared" si="885"/>
        <v>6.79</v>
      </c>
      <c r="Q704" s="173">
        <f t="shared" si="885"/>
        <v>6.8</v>
      </c>
      <c r="R704" s="173">
        <f t="shared" si="885"/>
        <v>6.79</v>
      </c>
      <c r="S704" s="173">
        <f t="shared" si="885"/>
        <v>6.82</v>
      </c>
      <c r="T704" s="173">
        <f t="shared" si="885"/>
        <v>6.84</v>
      </c>
      <c r="U704" s="173">
        <f t="shared" si="885"/>
        <v>6.83</v>
      </c>
      <c r="V704" s="173">
        <f t="shared" si="885"/>
        <v>6.77</v>
      </c>
      <c r="W704" s="173">
        <f t="shared" si="885"/>
        <v>6.84</v>
      </c>
      <c r="X704" s="173">
        <f t="shared" si="885"/>
        <v>6.88</v>
      </c>
      <c r="Y704" s="173">
        <f t="shared" si="885"/>
        <v>6.84</v>
      </c>
      <c r="Z704" s="173">
        <f t="shared" si="885"/>
        <v>6.77</v>
      </c>
      <c r="AA704" s="173">
        <f t="shared" si="885"/>
        <v>6.81</v>
      </c>
      <c r="AB704" s="173">
        <f t="shared" si="885"/>
        <v>6.84</v>
      </c>
      <c r="AC704" s="173">
        <f t="shared" si="885"/>
        <v>6.77</v>
      </c>
      <c r="AD704" s="173">
        <f t="shared" si="885"/>
        <v>6.78</v>
      </c>
      <c r="AE704" s="173">
        <f t="shared" si="885"/>
        <v>6.64</v>
      </c>
      <c r="AF704" s="173">
        <f t="shared" si="885"/>
        <v>6.8</v>
      </c>
      <c r="AG704" s="173">
        <f t="shared" si="885"/>
        <v>6.88</v>
      </c>
      <c r="AH704" s="173">
        <f t="shared" si="885"/>
        <v>6.88</v>
      </c>
      <c r="AI704" s="173">
        <f t="shared" si="885"/>
        <v>6.92</v>
      </c>
      <c r="AJ704" s="173">
        <f t="shared" si="885"/>
        <v>6.84</v>
      </c>
      <c r="AK704" s="173">
        <f t="shared" si="885"/>
        <v>6.83</v>
      </c>
      <c r="AL704" s="173" t="str">
        <f t="shared" si="885"/>
        <v/>
      </c>
      <c r="AM704" s="173" t="str">
        <f t="shared" si="885"/>
        <v/>
      </c>
      <c r="AN704" s="173" t="str">
        <f t="shared" si="885"/>
        <v/>
      </c>
      <c r="AO704" s="173" t="str">
        <f t="shared" si="885"/>
        <v/>
      </c>
      <c r="AP704" s="173" t="str">
        <f t="shared" si="885"/>
        <v/>
      </c>
      <c r="AQ704" s="170"/>
      <c r="AR704" s="170"/>
    </row>
    <row r="705" ht="12.75" customHeight="1">
      <c r="A705" s="170"/>
      <c r="B705" s="170"/>
      <c r="C705" s="140"/>
      <c r="D705" s="139">
        <v>124.0</v>
      </c>
      <c r="E705" s="177">
        <f t="shared" ref="E705:AP705" si="886">IFERROR(INDEX(E$196:E$385,MATCH($D705,E$389:E$578,0)),"")</f>
        <v>6.82</v>
      </c>
      <c r="F705" s="173">
        <f t="shared" si="886"/>
        <v>6.74</v>
      </c>
      <c r="G705" s="173">
        <f t="shared" si="886"/>
        <v>6.79</v>
      </c>
      <c r="H705" s="173">
        <f t="shared" si="886"/>
        <v>6.77</v>
      </c>
      <c r="I705" s="173">
        <f t="shared" si="886"/>
        <v>6.84</v>
      </c>
      <c r="J705" s="173">
        <f t="shared" si="886"/>
        <v>6.71</v>
      </c>
      <c r="K705" s="173">
        <f t="shared" si="886"/>
        <v>6.75</v>
      </c>
      <c r="L705" s="173">
        <f t="shared" si="886"/>
        <v>6.79</v>
      </c>
      <c r="M705" s="173">
        <f t="shared" si="886"/>
        <v>6.68</v>
      </c>
      <c r="N705" s="173">
        <f t="shared" si="886"/>
        <v>6.72</v>
      </c>
      <c r="O705" s="173">
        <f t="shared" si="886"/>
        <v>6.68</v>
      </c>
      <c r="P705" s="173">
        <f t="shared" si="886"/>
        <v>6.79</v>
      </c>
      <c r="Q705" s="173">
        <f t="shared" si="886"/>
        <v>6.8</v>
      </c>
      <c r="R705" s="173">
        <f t="shared" si="886"/>
        <v>6.79</v>
      </c>
      <c r="S705" s="173">
        <f t="shared" si="886"/>
        <v>6.82</v>
      </c>
      <c r="T705" s="173">
        <f t="shared" si="886"/>
        <v>6.84</v>
      </c>
      <c r="U705" s="173">
        <f t="shared" si="886"/>
        <v>6.83</v>
      </c>
      <c r="V705" s="173">
        <f t="shared" si="886"/>
        <v>6.77</v>
      </c>
      <c r="W705" s="173">
        <f t="shared" si="886"/>
        <v>6.84</v>
      </c>
      <c r="X705" s="173">
        <f t="shared" si="886"/>
        <v>6.88</v>
      </c>
      <c r="Y705" s="173">
        <f t="shared" si="886"/>
        <v>6.84</v>
      </c>
      <c r="Z705" s="173">
        <f t="shared" si="886"/>
        <v>6.77</v>
      </c>
      <c r="AA705" s="173">
        <f t="shared" si="886"/>
        <v>6.8</v>
      </c>
      <c r="AB705" s="173">
        <f t="shared" si="886"/>
        <v>6.83</v>
      </c>
      <c r="AC705" s="173">
        <f t="shared" si="886"/>
        <v>6.75</v>
      </c>
      <c r="AD705" s="173">
        <f t="shared" si="886"/>
        <v>6.78</v>
      </c>
      <c r="AE705" s="173">
        <f t="shared" si="886"/>
        <v>6.64</v>
      </c>
      <c r="AF705" s="173">
        <f t="shared" si="886"/>
        <v>6.8</v>
      </c>
      <c r="AG705" s="173">
        <f t="shared" si="886"/>
        <v>6.88</v>
      </c>
      <c r="AH705" s="173">
        <f t="shared" si="886"/>
        <v>6.88</v>
      </c>
      <c r="AI705" s="173">
        <f t="shared" si="886"/>
        <v>6.91</v>
      </c>
      <c r="AJ705" s="173">
        <f t="shared" si="886"/>
        <v>6.84</v>
      </c>
      <c r="AK705" s="173">
        <f t="shared" si="886"/>
        <v>6.83</v>
      </c>
      <c r="AL705" s="173" t="str">
        <f t="shared" si="886"/>
        <v/>
      </c>
      <c r="AM705" s="173" t="str">
        <f t="shared" si="886"/>
        <v/>
      </c>
      <c r="AN705" s="173" t="str">
        <f t="shared" si="886"/>
        <v/>
      </c>
      <c r="AO705" s="173" t="str">
        <f t="shared" si="886"/>
        <v/>
      </c>
      <c r="AP705" s="173" t="str">
        <f t="shared" si="886"/>
        <v/>
      </c>
      <c r="AQ705" s="170"/>
      <c r="AR705" s="170"/>
    </row>
    <row r="706" ht="12.75" customHeight="1">
      <c r="A706" s="170"/>
      <c r="B706" s="170"/>
      <c r="C706" s="140"/>
      <c r="D706" s="139">
        <v>125.0</v>
      </c>
      <c r="E706" s="177">
        <f t="shared" ref="E706:AP706" si="887">IFERROR(INDEX(E$196:E$385,MATCH($D706,E$389:E$578,0)),"")</f>
        <v>6.82</v>
      </c>
      <c r="F706" s="173">
        <f t="shared" si="887"/>
        <v>6.73</v>
      </c>
      <c r="G706" s="173">
        <f t="shared" si="887"/>
        <v>6.78</v>
      </c>
      <c r="H706" s="173">
        <f t="shared" si="887"/>
        <v>6.75</v>
      </c>
      <c r="I706" s="173">
        <f t="shared" si="887"/>
        <v>6.82</v>
      </c>
      <c r="J706" s="173">
        <f t="shared" si="887"/>
        <v>6.7</v>
      </c>
      <c r="K706" s="173">
        <f t="shared" si="887"/>
        <v>6.75</v>
      </c>
      <c r="L706" s="173">
        <f t="shared" si="887"/>
        <v>6.76</v>
      </c>
      <c r="M706" s="173">
        <f t="shared" si="887"/>
        <v>6.68</v>
      </c>
      <c r="N706" s="173">
        <f t="shared" si="887"/>
        <v>6.72</v>
      </c>
      <c r="O706" s="173">
        <f t="shared" si="887"/>
        <v>6.68</v>
      </c>
      <c r="P706" s="173">
        <f t="shared" si="887"/>
        <v>6.78</v>
      </c>
      <c r="Q706" s="173">
        <f t="shared" si="887"/>
        <v>6.8</v>
      </c>
      <c r="R706" s="173">
        <f t="shared" si="887"/>
        <v>6.78</v>
      </c>
      <c r="S706" s="173">
        <f t="shared" si="887"/>
        <v>6.82</v>
      </c>
      <c r="T706" s="173">
        <f t="shared" si="887"/>
        <v>6.84</v>
      </c>
      <c r="U706" s="173">
        <f t="shared" si="887"/>
        <v>6.81</v>
      </c>
      <c r="V706" s="173">
        <f t="shared" si="887"/>
        <v>6.77</v>
      </c>
      <c r="W706" s="173">
        <f t="shared" si="887"/>
        <v>6.84</v>
      </c>
      <c r="X706" s="173">
        <f t="shared" si="887"/>
        <v>6.88</v>
      </c>
      <c r="Y706" s="173">
        <f t="shared" si="887"/>
        <v>6.83</v>
      </c>
      <c r="Z706" s="173">
        <f t="shared" si="887"/>
        <v>6.76</v>
      </c>
      <c r="AA706" s="173">
        <f t="shared" si="887"/>
        <v>6.8</v>
      </c>
      <c r="AB706" s="173">
        <f t="shared" si="887"/>
        <v>6.83</v>
      </c>
      <c r="AC706" s="173">
        <f t="shared" si="887"/>
        <v>6.74</v>
      </c>
      <c r="AD706" s="173">
        <f t="shared" si="887"/>
        <v>6.77</v>
      </c>
      <c r="AE706" s="173">
        <f t="shared" si="887"/>
        <v>6.63</v>
      </c>
      <c r="AF706" s="173">
        <f t="shared" si="887"/>
        <v>6.79</v>
      </c>
      <c r="AG706" s="173">
        <f t="shared" si="887"/>
        <v>6.88</v>
      </c>
      <c r="AH706" s="173">
        <f t="shared" si="887"/>
        <v>6.85</v>
      </c>
      <c r="AI706" s="173">
        <f t="shared" si="887"/>
        <v>6.91</v>
      </c>
      <c r="AJ706" s="173">
        <f t="shared" si="887"/>
        <v>6.84</v>
      </c>
      <c r="AK706" s="173">
        <f t="shared" si="887"/>
        <v>6.82</v>
      </c>
      <c r="AL706" s="173" t="str">
        <f t="shared" si="887"/>
        <v/>
      </c>
      <c r="AM706" s="173" t="str">
        <f t="shared" si="887"/>
        <v/>
      </c>
      <c r="AN706" s="173" t="str">
        <f t="shared" si="887"/>
        <v/>
      </c>
      <c r="AO706" s="173" t="str">
        <f t="shared" si="887"/>
        <v/>
      </c>
      <c r="AP706" s="173" t="str">
        <f t="shared" si="887"/>
        <v/>
      </c>
      <c r="AQ706" s="170"/>
      <c r="AR706" s="170"/>
    </row>
    <row r="707" ht="12.75" customHeight="1">
      <c r="A707" s="170"/>
      <c r="B707" s="170"/>
      <c r="C707" s="140"/>
      <c r="D707" s="139">
        <v>126.0</v>
      </c>
      <c r="E707" s="177">
        <f t="shared" ref="E707:AP707" si="888">IFERROR(INDEX(E$196:E$385,MATCH($D707,E$389:E$578,0)),"")</f>
        <v>6.82</v>
      </c>
      <c r="F707" s="173">
        <f t="shared" si="888"/>
        <v>6.71</v>
      </c>
      <c r="G707" s="173">
        <f t="shared" si="888"/>
        <v>6.76</v>
      </c>
      <c r="H707" s="173">
        <f t="shared" si="888"/>
        <v>6.75</v>
      </c>
      <c r="I707" s="173">
        <f t="shared" si="888"/>
        <v>6.81</v>
      </c>
      <c r="J707" s="173">
        <f t="shared" si="888"/>
        <v>6.7</v>
      </c>
      <c r="K707" s="173">
        <f t="shared" si="888"/>
        <v>6.75</v>
      </c>
      <c r="L707" s="173">
        <f t="shared" si="888"/>
        <v>6.76</v>
      </c>
      <c r="M707" s="173">
        <f t="shared" si="888"/>
        <v>6.68</v>
      </c>
      <c r="N707" s="173">
        <f t="shared" si="888"/>
        <v>6.71</v>
      </c>
      <c r="O707" s="173">
        <f t="shared" si="888"/>
        <v>6.67</v>
      </c>
      <c r="P707" s="173">
        <f t="shared" si="888"/>
        <v>6.78</v>
      </c>
      <c r="Q707" s="173">
        <f t="shared" si="888"/>
        <v>6.79</v>
      </c>
      <c r="R707" s="173">
        <f t="shared" si="888"/>
        <v>6.77</v>
      </c>
      <c r="S707" s="173">
        <f t="shared" si="888"/>
        <v>6.82</v>
      </c>
      <c r="T707" s="173">
        <f t="shared" si="888"/>
        <v>6.84</v>
      </c>
      <c r="U707" s="173">
        <f t="shared" si="888"/>
        <v>6.81</v>
      </c>
      <c r="V707" s="173">
        <f t="shared" si="888"/>
        <v>6.77</v>
      </c>
      <c r="W707" s="173">
        <f t="shared" si="888"/>
        <v>6.83</v>
      </c>
      <c r="X707" s="173">
        <f t="shared" si="888"/>
        <v>6.87</v>
      </c>
      <c r="Y707" s="173">
        <f t="shared" si="888"/>
        <v>6.8</v>
      </c>
      <c r="Z707" s="173">
        <f t="shared" si="888"/>
        <v>6.76</v>
      </c>
      <c r="AA707" s="173">
        <f t="shared" si="888"/>
        <v>6.79</v>
      </c>
      <c r="AB707" s="173">
        <f t="shared" si="888"/>
        <v>6.83</v>
      </c>
      <c r="AC707" s="173">
        <f t="shared" si="888"/>
        <v>6.73</v>
      </c>
      <c r="AD707" s="173">
        <f t="shared" si="888"/>
        <v>6.77</v>
      </c>
      <c r="AE707" s="173">
        <f t="shared" si="888"/>
        <v>6.63</v>
      </c>
      <c r="AF707" s="173">
        <f t="shared" si="888"/>
        <v>6.78</v>
      </c>
      <c r="AG707" s="173">
        <f t="shared" si="888"/>
        <v>6.88</v>
      </c>
      <c r="AH707" s="173">
        <f t="shared" si="888"/>
        <v>6.84</v>
      </c>
      <c r="AI707" s="173">
        <f t="shared" si="888"/>
        <v>6.91</v>
      </c>
      <c r="AJ707" s="173">
        <f t="shared" si="888"/>
        <v>6.83</v>
      </c>
      <c r="AK707" s="173">
        <f t="shared" si="888"/>
        <v>6.82</v>
      </c>
      <c r="AL707" s="173" t="str">
        <f t="shared" si="888"/>
        <v/>
      </c>
      <c r="AM707" s="173" t="str">
        <f t="shared" si="888"/>
        <v/>
      </c>
      <c r="AN707" s="173" t="str">
        <f t="shared" si="888"/>
        <v/>
      </c>
      <c r="AO707" s="173" t="str">
        <f t="shared" si="888"/>
        <v/>
      </c>
      <c r="AP707" s="173" t="str">
        <f t="shared" si="888"/>
        <v/>
      </c>
      <c r="AQ707" s="170"/>
      <c r="AR707" s="170"/>
    </row>
    <row r="708" ht="12.75" customHeight="1">
      <c r="A708" s="170"/>
      <c r="B708" s="170"/>
      <c r="C708" s="140"/>
      <c r="D708" s="139">
        <v>127.0</v>
      </c>
      <c r="E708" s="177">
        <f t="shared" ref="E708:AP708" si="889">IFERROR(INDEX(E$196:E$385,MATCH($D708,E$389:E$578,0)),"")</f>
        <v>6.81</v>
      </c>
      <c r="F708" s="173">
        <f t="shared" si="889"/>
        <v>6.71</v>
      </c>
      <c r="G708" s="173">
        <f t="shared" si="889"/>
        <v>6.72</v>
      </c>
      <c r="H708" s="173">
        <f t="shared" si="889"/>
        <v>6.74</v>
      </c>
      <c r="I708" s="173">
        <f t="shared" si="889"/>
        <v>6.8</v>
      </c>
      <c r="J708" s="173">
        <f t="shared" si="889"/>
        <v>6.69</v>
      </c>
      <c r="K708" s="173">
        <f t="shared" si="889"/>
        <v>6.74</v>
      </c>
      <c r="L708" s="173">
        <f t="shared" si="889"/>
        <v>6.75</v>
      </c>
      <c r="M708" s="173">
        <f t="shared" si="889"/>
        <v>6.68</v>
      </c>
      <c r="N708" s="173">
        <f t="shared" si="889"/>
        <v>6.7</v>
      </c>
      <c r="O708" s="173">
        <f t="shared" si="889"/>
        <v>6.65</v>
      </c>
      <c r="P708" s="173">
        <f t="shared" si="889"/>
        <v>6.77</v>
      </c>
      <c r="Q708" s="173">
        <f t="shared" si="889"/>
        <v>6.79</v>
      </c>
      <c r="R708" s="173">
        <f t="shared" si="889"/>
        <v>6.77</v>
      </c>
      <c r="S708" s="173">
        <f t="shared" si="889"/>
        <v>6.82</v>
      </c>
      <c r="T708" s="173">
        <f t="shared" si="889"/>
        <v>6.84</v>
      </c>
      <c r="U708" s="173">
        <f t="shared" si="889"/>
        <v>6.81</v>
      </c>
      <c r="V708" s="173">
        <f t="shared" si="889"/>
        <v>6.76</v>
      </c>
      <c r="W708" s="173">
        <f t="shared" si="889"/>
        <v>6.82</v>
      </c>
      <c r="X708" s="173">
        <f t="shared" si="889"/>
        <v>6.87</v>
      </c>
      <c r="Y708" s="173">
        <f t="shared" si="889"/>
        <v>6.8</v>
      </c>
      <c r="Z708" s="173">
        <f t="shared" si="889"/>
        <v>6.76</v>
      </c>
      <c r="AA708" s="173">
        <f t="shared" si="889"/>
        <v>6.78</v>
      </c>
      <c r="AB708" s="173">
        <f t="shared" si="889"/>
        <v>6.82</v>
      </c>
      <c r="AC708" s="173">
        <f t="shared" si="889"/>
        <v>6.72</v>
      </c>
      <c r="AD708" s="173">
        <f t="shared" si="889"/>
        <v>6.76</v>
      </c>
      <c r="AE708" s="173">
        <f t="shared" si="889"/>
        <v>6.61</v>
      </c>
      <c r="AF708" s="173">
        <f t="shared" si="889"/>
        <v>6.78</v>
      </c>
      <c r="AG708" s="173">
        <f t="shared" si="889"/>
        <v>6.86</v>
      </c>
      <c r="AH708" s="173">
        <f t="shared" si="889"/>
        <v>6.84</v>
      </c>
      <c r="AI708" s="173">
        <f t="shared" si="889"/>
        <v>6.88</v>
      </c>
      <c r="AJ708" s="173">
        <f t="shared" si="889"/>
        <v>6.83</v>
      </c>
      <c r="AK708" s="173">
        <f t="shared" si="889"/>
        <v>6.82</v>
      </c>
      <c r="AL708" s="173" t="str">
        <f t="shared" si="889"/>
        <v/>
      </c>
      <c r="AM708" s="173" t="str">
        <f t="shared" si="889"/>
        <v/>
      </c>
      <c r="AN708" s="173" t="str">
        <f t="shared" si="889"/>
        <v/>
      </c>
      <c r="AO708" s="173" t="str">
        <f t="shared" si="889"/>
        <v/>
      </c>
      <c r="AP708" s="173" t="str">
        <f t="shared" si="889"/>
        <v/>
      </c>
      <c r="AQ708" s="170"/>
      <c r="AR708" s="170"/>
    </row>
    <row r="709" ht="12.75" customHeight="1">
      <c r="A709" s="170"/>
      <c r="B709" s="170"/>
      <c r="C709" s="140"/>
      <c r="D709" s="139">
        <v>128.0</v>
      </c>
      <c r="E709" s="177">
        <f t="shared" ref="E709:AP709" si="890">IFERROR(INDEX(E$196:E$385,MATCH($D709,E$389:E$578,0)),"")</f>
        <v>6.8</v>
      </c>
      <c r="F709" s="173">
        <f t="shared" si="890"/>
        <v>6.7</v>
      </c>
      <c r="G709" s="173">
        <f t="shared" si="890"/>
        <v>6.7</v>
      </c>
      <c r="H709" s="173">
        <f t="shared" si="890"/>
        <v>6.74</v>
      </c>
      <c r="I709" s="173">
        <f t="shared" si="890"/>
        <v>6.8</v>
      </c>
      <c r="J709" s="173">
        <f t="shared" si="890"/>
        <v>6.69</v>
      </c>
      <c r="K709" s="173">
        <f t="shared" si="890"/>
        <v>6.74</v>
      </c>
      <c r="L709" s="173">
        <f t="shared" si="890"/>
        <v>6.75</v>
      </c>
      <c r="M709" s="173">
        <f t="shared" si="890"/>
        <v>6.68</v>
      </c>
      <c r="N709" s="173">
        <f t="shared" si="890"/>
        <v>6.7</v>
      </c>
      <c r="O709" s="173">
        <f t="shared" si="890"/>
        <v>6.63</v>
      </c>
      <c r="P709" s="173">
        <f t="shared" si="890"/>
        <v>6.77</v>
      </c>
      <c r="Q709" s="173">
        <f t="shared" si="890"/>
        <v>6.79</v>
      </c>
      <c r="R709" s="173">
        <f t="shared" si="890"/>
        <v>6.76</v>
      </c>
      <c r="S709" s="173">
        <f t="shared" si="890"/>
        <v>6.82</v>
      </c>
      <c r="T709" s="173">
        <f t="shared" si="890"/>
        <v>6.84</v>
      </c>
      <c r="U709" s="173">
        <f t="shared" si="890"/>
        <v>6.8</v>
      </c>
      <c r="V709" s="173">
        <f t="shared" si="890"/>
        <v>6.75</v>
      </c>
      <c r="W709" s="173">
        <f t="shared" si="890"/>
        <v>6.8</v>
      </c>
      <c r="X709" s="173">
        <f t="shared" si="890"/>
        <v>6.84</v>
      </c>
      <c r="Y709" s="173">
        <f t="shared" si="890"/>
        <v>6.76</v>
      </c>
      <c r="Z709" s="173">
        <f t="shared" si="890"/>
        <v>6.73</v>
      </c>
      <c r="AA709" s="173">
        <f t="shared" si="890"/>
        <v>6.77</v>
      </c>
      <c r="AB709" s="173">
        <f t="shared" si="890"/>
        <v>6.81</v>
      </c>
      <c r="AC709" s="173">
        <f t="shared" si="890"/>
        <v>6.68</v>
      </c>
      <c r="AD709" s="173">
        <f t="shared" si="890"/>
        <v>6.76</v>
      </c>
      <c r="AE709" s="173">
        <f t="shared" si="890"/>
        <v>6.61</v>
      </c>
      <c r="AF709" s="173">
        <f t="shared" si="890"/>
        <v>6.78</v>
      </c>
      <c r="AG709" s="173">
        <f t="shared" si="890"/>
        <v>6.84</v>
      </c>
      <c r="AH709" s="173">
        <f t="shared" si="890"/>
        <v>6.83</v>
      </c>
      <c r="AI709" s="173">
        <f t="shared" si="890"/>
        <v>6.88</v>
      </c>
      <c r="AJ709" s="173">
        <f t="shared" si="890"/>
        <v>6.83</v>
      </c>
      <c r="AK709" s="173">
        <f t="shared" si="890"/>
        <v>6.81</v>
      </c>
      <c r="AL709" s="173" t="str">
        <f t="shared" si="890"/>
        <v/>
      </c>
      <c r="AM709" s="173" t="str">
        <f t="shared" si="890"/>
        <v/>
      </c>
      <c r="AN709" s="173" t="str">
        <f t="shared" si="890"/>
        <v/>
      </c>
      <c r="AO709" s="173" t="str">
        <f t="shared" si="890"/>
        <v/>
      </c>
      <c r="AP709" s="173" t="str">
        <f t="shared" si="890"/>
        <v/>
      </c>
      <c r="AQ709" s="170"/>
      <c r="AR709" s="170"/>
    </row>
    <row r="710" ht="12.75" customHeight="1">
      <c r="A710" s="170"/>
      <c r="B710" s="170"/>
      <c r="C710" s="140"/>
      <c r="D710" s="139">
        <v>129.0</v>
      </c>
      <c r="E710" s="177">
        <f t="shared" ref="E710:AP710" si="891">IFERROR(INDEX(E$196:E$385,MATCH($D710,E$389:E$578,0)),"")</f>
        <v>6.8</v>
      </c>
      <c r="F710" s="173">
        <f t="shared" si="891"/>
        <v>6.7</v>
      </c>
      <c r="G710" s="173">
        <f t="shared" si="891"/>
        <v>6.7</v>
      </c>
      <c r="H710" s="173">
        <f t="shared" si="891"/>
        <v>6.74</v>
      </c>
      <c r="I710" s="173">
        <f t="shared" si="891"/>
        <v>6.8</v>
      </c>
      <c r="J710" s="173">
        <f t="shared" si="891"/>
        <v>6.69</v>
      </c>
      <c r="K710" s="173">
        <f t="shared" si="891"/>
        <v>6.74</v>
      </c>
      <c r="L710" s="173">
        <f t="shared" si="891"/>
        <v>6.74</v>
      </c>
      <c r="M710" s="173">
        <f t="shared" si="891"/>
        <v>6.64</v>
      </c>
      <c r="N710" s="173">
        <f t="shared" si="891"/>
        <v>6.68</v>
      </c>
      <c r="O710" s="173">
        <f t="shared" si="891"/>
        <v>6.63</v>
      </c>
      <c r="P710" s="173">
        <f t="shared" si="891"/>
        <v>6.77</v>
      </c>
      <c r="Q710" s="173">
        <f t="shared" si="891"/>
        <v>6.79</v>
      </c>
      <c r="R710" s="173">
        <f t="shared" si="891"/>
        <v>6.76</v>
      </c>
      <c r="S710" s="173">
        <f t="shared" si="891"/>
        <v>6.81</v>
      </c>
      <c r="T710" s="173">
        <f t="shared" si="891"/>
        <v>6.82</v>
      </c>
      <c r="U710" s="173">
        <f t="shared" si="891"/>
        <v>6.8</v>
      </c>
      <c r="V710" s="173">
        <f t="shared" si="891"/>
        <v>6.73</v>
      </c>
      <c r="W710" s="173">
        <f t="shared" si="891"/>
        <v>6.8</v>
      </c>
      <c r="X710" s="173">
        <f t="shared" si="891"/>
        <v>6.84</v>
      </c>
      <c r="Y710" s="173">
        <f t="shared" si="891"/>
        <v>6.76</v>
      </c>
      <c r="Z710" s="173">
        <f t="shared" si="891"/>
        <v>6.73</v>
      </c>
      <c r="AA710" s="173">
        <f t="shared" si="891"/>
        <v>6.77</v>
      </c>
      <c r="AB710" s="173">
        <f t="shared" si="891"/>
        <v>6.81</v>
      </c>
      <c r="AC710" s="173">
        <f t="shared" si="891"/>
        <v>6.68</v>
      </c>
      <c r="AD710" s="173">
        <f t="shared" si="891"/>
        <v>6.74</v>
      </c>
      <c r="AE710" s="173">
        <f t="shared" si="891"/>
        <v>6.6</v>
      </c>
      <c r="AF710" s="173">
        <f t="shared" si="891"/>
        <v>6.78</v>
      </c>
      <c r="AG710" s="173">
        <f t="shared" si="891"/>
        <v>6.82</v>
      </c>
      <c r="AH710" s="173">
        <f t="shared" si="891"/>
        <v>6.8</v>
      </c>
      <c r="AI710" s="173">
        <f t="shared" si="891"/>
        <v>6.88</v>
      </c>
      <c r="AJ710" s="173">
        <f t="shared" si="891"/>
        <v>6.82</v>
      </c>
      <c r="AK710" s="173">
        <f t="shared" si="891"/>
        <v>6.79</v>
      </c>
      <c r="AL710" s="173" t="str">
        <f t="shared" si="891"/>
        <v/>
      </c>
      <c r="AM710" s="173" t="str">
        <f t="shared" si="891"/>
        <v/>
      </c>
      <c r="AN710" s="173" t="str">
        <f t="shared" si="891"/>
        <v/>
      </c>
      <c r="AO710" s="173" t="str">
        <f t="shared" si="891"/>
        <v/>
      </c>
      <c r="AP710" s="173" t="str">
        <f t="shared" si="891"/>
        <v/>
      </c>
      <c r="AQ710" s="170"/>
      <c r="AR710" s="170"/>
    </row>
    <row r="711" ht="12.75" customHeight="1">
      <c r="A711" s="170"/>
      <c r="B711" s="170"/>
      <c r="C711" s="140"/>
      <c r="D711" s="139">
        <v>130.0</v>
      </c>
      <c r="E711" s="177">
        <f t="shared" ref="E711:AP711" si="892">IFERROR(INDEX(E$196:E$385,MATCH($D711,E$389:E$578,0)),"")</f>
        <v>6.79</v>
      </c>
      <c r="F711" s="173">
        <f t="shared" si="892"/>
        <v>6.7</v>
      </c>
      <c r="G711" s="173">
        <f t="shared" si="892"/>
        <v>6.7</v>
      </c>
      <c r="H711" s="173">
        <f t="shared" si="892"/>
        <v>6.73</v>
      </c>
      <c r="I711" s="173">
        <f t="shared" si="892"/>
        <v>6.76</v>
      </c>
      <c r="J711" s="173">
        <f t="shared" si="892"/>
        <v>6.68</v>
      </c>
      <c r="K711" s="173">
        <f t="shared" si="892"/>
        <v>6.72</v>
      </c>
      <c r="L711" s="173">
        <f t="shared" si="892"/>
        <v>6.71</v>
      </c>
      <c r="M711" s="173">
        <f t="shared" si="892"/>
        <v>6.63</v>
      </c>
      <c r="N711" s="173">
        <f t="shared" si="892"/>
        <v>6.68</v>
      </c>
      <c r="O711" s="173">
        <f t="shared" si="892"/>
        <v>6.63</v>
      </c>
      <c r="P711" s="173">
        <f t="shared" si="892"/>
        <v>6.76</v>
      </c>
      <c r="Q711" s="173">
        <f t="shared" si="892"/>
        <v>6.77</v>
      </c>
      <c r="R711" s="173">
        <f t="shared" si="892"/>
        <v>6.76</v>
      </c>
      <c r="S711" s="173">
        <f t="shared" si="892"/>
        <v>6.8</v>
      </c>
      <c r="T711" s="173">
        <f t="shared" si="892"/>
        <v>6.81</v>
      </c>
      <c r="U711" s="173">
        <f t="shared" si="892"/>
        <v>6.8</v>
      </c>
      <c r="V711" s="173">
        <f t="shared" si="892"/>
        <v>6.73</v>
      </c>
      <c r="W711" s="173">
        <f t="shared" si="892"/>
        <v>6.8</v>
      </c>
      <c r="X711" s="173">
        <f t="shared" si="892"/>
        <v>6.82</v>
      </c>
      <c r="Y711" s="173">
        <f t="shared" si="892"/>
        <v>6.76</v>
      </c>
      <c r="Z711" s="173">
        <f t="shared" si="892"/>
        <v>6.72</v>
      </c>
      <c r="AA711" s="173">
        <f t="shared" si="892"/>
        <v>6.76</v>
      </c>
      <c r="AB711" s="173">
        <f t="shared" si="892"/>
        <v>6.78</v>
      </c>
      <c r="AC711" s="173">
        <f t="shared" si="892"/>
        <v>6.68</v>
      </c>
      <c r="AD711" s="173">
        <f t="shared" si="892"/>
        <v>6.73</v>
      </c>
      <c r="AE711" s="173">
        <f t="shared" si="892"/>
        <v>6.6</v>
      </c>
      <c r="AF711" s="173">
        <f t="shared" si="892"/>
        <v>6.77</v>
      </c>
      <c r="AG711" s="173">
        <f t="shared" si="892"/>
        <v>6.81</v>
      </c>
      <c r="AH711" s="173">
        <f t="shared" si="892"/>
        <v>6.79</v>
      </c>
      <c r="AI711" s="173">
        <f t="shared" si="892"/>
        <v>6.88</v>
      </c>
      <c r="AJ711" s="173">
        <f t="shared" si="892"/>
        <v>6.82</v>
      </c>
      <c r="AK711" s="173">
        <f t="shared" si="892"/>
        <v>6.78</v>
      </c>
      <c r="AL711" s="173" t="str">
        <f t="shared" si="892"/>
        <v/>
      </c>
      <c r="AM711" s="173" t="str">
        <f t="shared" si="892"/>
        <v/>
      </c>
      <c r="AN711" s="173" t="str">
        <f t="shared" si="892"/>
        <v/>
      </c>
      <c r="AO711" s="173" t="str">
        <f t="shared" si="892"/>
        <v/>
      </c>
      <c r="AP711" s="173" t="str">
        <f t="shared" si="892"/>
        <v/>
      </c>
      <c r="AQ711" s="170"/>
      <c r="AR711" s="170"/>
    </row>
    <row r="712" ht="12.75" customHeight="1">
      <c r="A712" s="170"/>
      <c r="B712" s="170"/>
      <c r="C712" s="140"/>
      <c r="D712" s="139">
        <v>131.0</v>
      </c>
      <c r="E712" s="177">
        <f t="shared" ref="E712:AP712" si="893">IFERROR(INDEX(E$196:E$385,MATCH($D712,E$389:E$578,0)),"")</f>
        <v>6.79</v>
      </c>
      <c r="F712" s="173">
        <f t="shared" si="893"/>
        <v>6.69</v>
      </c>
      <c r="G712" s="173">
        <f t="shared" si="893"/>
        <v>6.7</v>
      </c>
      <c r="H712" s="173">
        <f t="shared" si="893"/>
        <v>6.73</v>
      </c>
      <c r="I712" s="173">
        <f t="shared" si="893"/>
        <v>6.75</v>
      </c>
      <c r="J712" s="173">
        <f t="shared" si="893"/>
        <v>6.67</v>
      </c>
      <c r="K712" s="173">
        <f t="shared" si="893"/>
        <v>6.72</v>
      </c>
      <c r="L712" s="173">
        <f t="shared" si="893"/>
        <v>6.71</v>
      </c>
      <c r="M712" s="173">
        <f t="shared" si="893"/>
        <v>6.62</v>
      </c>
      <c r="N712" s="173">
        <f t="shared" si="893"/>
        <v>6.68</v>
      </c>
      <c r="O712" s="173">
        <f t="shared" si="893"/>
        <v>6.61</v>
      </c>
      <c r="P712" s="173">
        <f t="shared" si="893"/>
        <v>6.76</v>
      </c>
      <c r="Q712" s="173">
        <f t="shared" si="893"/>
        <v>6.76</v>
      </c>
      <c r="R712" s="173">
        <f t="shared" si="893"/>
        <v>6.75</v>
      </c>
      <c r="S712" s="173">
        <f t="shared" si="893"/>
        <v>6.79</v>
      </c>
      <c r="T712" s="173">
        <f t="shared" si="893"/>
        <v>6.81</v>
      </c>
      <c r="U712" s="173">
        <f t="shared" si="893"/>
        <v>6.8</v>
      </c>
      <c r="V712" s="173">
        <f t="shared" si="893"/>
        <v>6.72</v>
      </c>
      <c r="W712" s="173">
        <f t="shared" si="893"/>
        <v>6.8</v>
      </c>
      <c r="X712" s="173">
        <f t="shared" si="893"/>
        <v>6.81</v>
      </c>
      <c r="Y712" s="173">
        <f t="shared" si="893"/>
        <v>6.76</v>
      </c>
      <c r="Z712" s="173">
        <f t="shared" si="893"/>
        <v>6.72</v>
      </c>
      <c r="AA712" s="173">
        <f t="shared" si="893"/>
        <v>6.74</v>
      </c>
      <c r="AB712" s="173">
        <f t="shared" si="893"/>
        <v>6.77</v>
      </c>
      <c r="AC712" s="173">
        <f t="shared" si="893"/>
        <v>6.68</v>
      </c>
      <c r="AD712" s="173">
        <f t="shared" si="893"/>
        <v>6.73</v>
      </c>
      <c r="AE712" s="173">
        <f t="shared" si="893"/>
        <v>6.6</v>
      </c>
      <c r="AF712" s="173">
        <f t="shared" si="893"/>
        <v>6.75</v>
      </c>
      <c r="AG712" s="173">
        <f t="shared" si="893"/>
        <v>6.8</v>
      </c>
      <c r="AH712" s="173">
        <f t="shared" si="893"/>
        <v>6.79</v>
      </c>
      <c r="AI712" s="173">
        <f t="shared" si="893"/>
        <v>6.87</v>
      </c>
      <c r="AJ712" s="173">
        <f t="shared" si="893"/>
        <v>6.8</v>
      </c>
      <c r="AK712" s="173">
        <f t="shared" si="893"/>
        <v>6.78</v>
      </c>
      <c r="AL712" s="173" t="str">
        <f t="shared" si="893"/>
        <v/>
      </c>
      <c r="AM712" s="173" t="str">
        <f t="shared" si="893"/>
        <v/>
      </c>
      <c r="AN712" s="173" t="str">
        <f t="shared" si="893"/>
        <v/>
      </c>
      <c r="AO712" s="173" t="str">
        <f t="shared" si="893"/>
        <v/>
      </c>
      <c r="AP712" s="173" t="str">
        <f t="shared" si="893"/>
        <v/>
      </c>
      <c r="AQ712" s="170"/>
      <c r="AR712" s="170"/>
    </row>
    <row r="713" ht="12.75" customHeight="1">
      <c r="A713" s="170"/>
      <c r="B713" s="170"/>
      <c r="C713" s="140"/>
      <c r="D713" s="139">
        <v>132.0</v>
      </c>
      <c r="E713" s="177">
        <f t="shared" ref="E713:AP713" si="894">IFERROR(INDEX(E$196:E$385,MATCH($D713,E$389:E$578,0)),"")</f>
        <v>6.78</v>
      </c>
      <c r="F713" s="173">
        <f t="shared" si="894"/>
        <v>6.65</v>
      </c>
      <c r="G713" s="173">
        <f t="shared" si="894"/>
        <v>6.69</v>
      </c>
      <c r="H713" s="173">
        <f t="shared" si="894"/>
        <v>6.72</v>
      </c>
      <c r="I713" s="173">
        <f t="shared" si="894"/>
        <v>6.75</v>
      </c>
      <c r="J713" s="173">
        <f t="shared" si="894"/>
        <v>6.67</v>
      </c>
      <c r="K713" s="173">
        <f t="shared" si="894"/>
        <v>6.72</v>
      </c>
      <c r="L713" s="173">
        <f t="shared" si="894"/>
        <v>6.7</v>
      </c>
      <c r="M713" s="173">
        <f t="shared" si="894"/>
        <v>6.6</v>
      </c>
      <c r="N713" s="173">
        <f t="shared" si="894"/>
        <v>6.67</v>
      </c>
      <c r="O713" s="173">
        <f t="shared" si="894"/>
        <v>6.61</v>
      </c>
      <c r="P713" s="173">
        <f t="shared" si="894"/>
        <v>6.76</v>
      </c>
      <c r="Q713" s="173">
        <f t="shared" si="894"/>
        <v>6.76</v>
      </c>
      <c r="R713" s="173">
        <f t="shared" si="894"/>
        <v>6.74</v>
      </c>
      <c r="S713" s="173">
        <f t="shared" si="894"/>
        <v>6.78</v>
      </c>
      <c r="T713" s="173">
        <f t="shared" si="894"/>
        <v>6.81</v>
      </c>
      <c r="U713" s="173">
        <f t="shared" si="894"/>
        <v>6.8</v>
      </c>
      <c r="V713" s="173">
        <f t="shared" si="894"/>
        <v>6.72</v>
      </c>
      <c r="W713" s="173">
        <f t="shared" si="894"/>
        <v>6.79</v>
      </c>
      <c r="X713" s="173">
        <f t="shared" si="894"/>
        <v>6.81</v>
      </c>
      <c r="Y713" s="173">
        <f t="shared" si="894"/>
        <v>6.76</v>
      </c>
      <c r="Z713" s="173">
        <f t="shared" si="894"/>
        <v>6.72</v>
      </c>
      <c r="AA713" s="173">
        <f t="shared" si="894"/>
        <v>6.74</v>
      </c>
      <c r="AB713" s="173">
        <f t="shared" si="894"/>
        <v>6.77</v>
      </c>
      <c r="AC713" s="173">
        <f t="shared" si="894"/>
        <v>6.68</v>
      </c>
      <c r="AD713" s="173">
        <f t="shared" si="894"/>
        <v>6.72</v>
      </c>
      <c r="AE713" s="173">
        <f t="shared" si="894"/>
        <v>6.6</v>
      </c>
      <c r="AF713" s="173">
        <f t="shared" si="894"/>
        <v>6.73</v>
      </c>
      <c r="AG713" s="173">
        <f t="shared" si="894"/>
        <v>6.8</v>
      </c>
      <c r="AH713" s="173">
        <f t="shared" si="894"/>
        <v>6.78</v>
      </c>
      <c r="AI713" s="173">
        <f t="shared" si="894"/>
        <v>6.86</v>
      </c>
      <c r="AJ713" s="173">
        <f t="shared" si="894"/>
        <v>6.8</v>
      </c>
      <c r="AK713" s="173">
        <f t="shared" si="894"/>
        <v>6.78</v>
      </c>
      <c r="AL713" s="173" t="str">
        <f t="shared" si="894"/>
        <v/>
      </c>
      <c r="AM713" s="173" t="str">
        <f t="shared" si="894"/>
        <v/>
      </c>
      <c r="AN713" s="173" t="str">
        <f t="shared" si="894"/>
        <v/>
      </c>
      <c r="AO713" s="173" t="str">
        <f t="shared" si="894"/>
        <v/>
      </c>
      <c r="AP713" s="173" t="str">
        <f t="shared" si="894"/>
        <v/>
      </c>
      <c r="AQ713" s="170"/>
      <c r="AR713" s="170"/>
    </row>
    <row r="714" ht="12.75" customHeight="1">
      <c r="A714" s="170"/>
      <c r="B714" s="170"/>
      <c r="C714" s="140"/>
      <c r="D714" s="139">
        <v>133.0</v>
      </c>
      <c r="E714" s="177">
        <f t="shared" ref="E714:AP714" si="895">IFERROR(INDEX(E$196:E$385,MATCH($D714,E$389:E$578,0)),"")</f>
        <v>6.77</v>
      </c>
      <c r="F714" s="173">
        <f t="shared" si="895"/>
        <v>6.65</v>
      </c>
      <c r="G714" s="173">
        <f t="shared" si="895"/>
        <v>6.69</v>
      </c>
      <c r="H714" s="173">
        <f t="shared" si="895"/>
        <v>6.72</v>
      </c>
      <c r="I714" s="173">
        <f t="shared" si="895"/>
        <v>6.75</v>
      </c>
      <c r="J714" s="173">
        <f t="shared" si="895"/>
        <v>6.66</v>
      </c>
      <c r="K714" s="173">
        <f t="shared" si="895"/>
        <v>6.72</v>
      </c>
      <c r="L714" s="173">
        <f t="shared" si="895"/>
        <v>6.7</v>
      </c>
      <c r="M714" s="173">
        <f t="shared" si="895"/>
        <v>6.59</v>
      </c>
      <c r="N714" s="173">
        <f t="shared" si="895"/>
        <v>6.65</v>
      </c>
      <c r="O714" s="173">
        <f t="shared" si="895"/>
        <v>6.6</v>
      </c>
      <c r="P714" s="173">
        <f t="shared" si="895"/>
        <v>6.76</v>
      </c>
      <c r="Q714" s="173">
        <f t="shared" si="895"/>
        <v>6.76</v>
      </c>
      <c r="R714" s="173">
        <f t="shared" si="895"/>
        <v>6.73</v>
      </c>
      <c r="S714" s="173">
        <f t="shared" si="895"/>
        <v>6.76</v>
      </c>
      <c r="T714" s="173">
        <f t="shared" si="895"/>
        <v>6.8</v>
      </c>
      <c r="U714" s="173">
        <f t="shared" si="895"/>
        <v>6.8</v>
      </c>
      <c r="V714" s="173">
        <f t="shared" si="895"/>
        <v>6.72</v>
      </c>
      <c r="W714" s="173">
        <f t="shared" si="895"/>
        <v>6.79</v>
      </c>
      <c r="X714" s="173">
        <f t="shared" si="895"/>
        <v>6.8</v>
      </c>
      <c r="Y714" s="173">
        <f t="shared" si="895"/>
        <v>6.76</v>
      </c>
      <c r="Z714" s="173">
        <f t="shared" si="895"/>
        <v>6.72</v>
      </c>
      <c r="AA714" s="173">
        <f t="shared" si="895"/>
        <v>6.72</v>
      </c>
      <c r="AB714" s="173">
        <f t="shared" si="895"/>
        <v>6.76</v>
      </c>
      <c r="AC714" s="173">
        <f t="shared" si="895"/>
        <v>6.65</v>
      </c>
      <c r="AD714" s="173">
        <f t="shared" si="895"/>
        <v>6.72</v>
      </c>
      <c r="AE714" s="173">
        <f t="shared" si="895"/>
        <v>6.6</v>
      </c>
      <c r="AF714" s="173">
        <f t="shared" si="895"/>
        <v>6.72</v>
      </c>
      <c r="AG714" s="173">
        <f t="shared" si="895"/>
        <v>6.79</v>
      </c>
      <c r="AH714" s="173">
        <f t="shared" si="895"/>
        <v>6.76</v>
      </c>
      <c r="AI714" s="173">
        <f t="shared" si="895"/>
        <v>6.85</v>
      </c>
      <c r="AJ714" s="173">
        <f t="shared" si="895"/>
        <v>6.8</v>
      </c>
      <c r="AK714" s="173">
        <f t="shared" si="895"/>
        <v>6.78</v>
      </c>
      <c r="AL714" s="173" t="str">
        <f t="shared" si="895"/>
        <v/>
      </c>
      <c r="AM714" s="173" t="str">
        <f t="shared" si="895"/>
        <v/>
      </c>
      <c r="AN714" s="173" t="str">
        <f t="shared" si="895"/>
        <v/>
      </c>
      <c r="AO714" s="173" t="str">
        <f t="shared" si="895"/>
        <v/>
      </c>
      <c r="AP714" s="173" t="str">
        <f t="shared" si="895"/>
        <v/>
      </c>
      <c r="AQ714" s="170"/>
      <c r="AR714" s="170"/>
    </row>
    <row r="715" ht="12.75" customHeight="1">
      <c r="A715" s="170"/>
      <c r="B715" s="170"/>
      <c r="C715" s="140"/>
      <c r="D715" s="139">
        <v>134.0</v>
      </c>
      <c r="E715" s="177">
        <f t="shared" ref="E715:AP715" si="896">IFERROR(INDEX(E$196:E$385,MATCH($D715,E$389:E$578,0)),"")</f>
        <v>6.77</v>
      </c>
      <c r="F715" s="173">
        <f t="shared" si="896"/>
        <v>6.64</v>
      </c>
      <c r="G715" s="173">
        <f t="shared" si="896"/>
        <v>6.68</v>
      </c>
      <c r="H715" s="173">
        <f t="shared" si="896"/>
        <v>6.72</v>
      </c>
      <c r="I715" s="173">
        <f t="shared" si="896"/>
        <v>6.74</v>
      </c>
      <c r="J715" s="173">
        <f t="shared" si="896"/>
        <v>6.65</v>
      </c>
      <c r="K715" s="173">
        <f t="shared" si="896"/>
        <v>6.72</v>
      </c>
      <c r="L715" s="173">
        <f t="shared" si="896"/>
        <v>6.69</v>
      </c>
      <c r="M715" s="173">
        <f t="shared" si="896"/>
        <v>6.58</v>
      </c>
      <c r="N715" s="173">
        <f t="shared" si="896"/>
        <v>6.64</v>
      </c>
      <c r="O715" s="173">
        <f t="shared" si="896"/>
        <v>6.6</v>
      </c>
      <c r="P715" s="173">
        <f t="shared" si="896"/>
        <v>6.75</v>
      </c>
      <c r="Q715" s="173">
        <f t="shared" si="896"/>
        <v>6.75</v>
      </c>
      <c r="R715" s="173">
        <f t="shared" si="896"/>
        <v>6.72</v>
      </c>
      <c r="S715" s="173">
        <f t="shared" si="896"/>
        <v>6.76</v>
      </c>
      <c r="T715" s="173">
        <f t="shared" si="896"/>
        <v>6.8</v>
      </c>
      <c r="U715" s="173">
        <f t="shared" si="896"/>
        <v>6.79</v>
      </c>
      <c r="V715" s="173">
        <f t="shared" si="896"/>
        <v>6.71</v>
      </c>
      <c r="W715" s="173">
        <f t="shared" si="896"/>
        <v>6.79</v>
      </c>
      <c r="X715" s="173">
        <f t="shared" si="896"/>
        <v>6.8</v>
      </c>
      <c r="Y715" s="173">
        <f t="shared" si="896"/>
        <v>6.73</v>
      </c>
      <c r="Z715" s="173">
        <f t="shared" si="896"/>
        <v>6.72</v>
      </c>
      <c r="AA715" s="173">
        <f t="shared" si="896"/>
        <v>6.72</v>
      </c>
      <c r="AB715" s="173">
        <f t="shared" si="896"/>
        <v>6.75</v>
      </c>
      <c r="AC715" s="173">
        <f t="shared" si="896"/>
        <v>6.65</v>
      </c>
      <c r="AD715" s="173">
        <f t="shared" si="896"/>
        <v>6.71</v>
      </c>
      <c r="AE715" s="173">
        <f t="shared" si="896"/>
        <v>6.58</v>
      </c>
      <c r="AF715" s="173">
        <f t="shared" si="896"/>
        <v>6.72</v>
      </c>
      <c r="AG715" s="173">
        <f t="shared" si="896"/>
        <v>6.79</v>
      </c>
      <c r="AH715" s="173">
        <f t="shared" si="896"/>
        <v>6.75</v>
      </c>
      <c r="AI715" s="173">
        <f t="shared" si="896"/>
        <v>6.84</v>
      </c>
      <c r="AJ715" s="173">
        <f t="shared" si="896"/>
        <v>6.78</v>
      </c>
      <c r="AK715" s="173">
        <f t="shared" si="896"/>
        <v>6.77</v>
      </c>
      <c r="AL715" s="173" t="str">
        <f t="shared" si="896"/>
        <v/>
      </c>
      <c r="AM715" s="173" t="str">
        <f t="shared" si="896"/>
        <v/>
      </c>
      <c r="AN715" s="173" t="str">
        <f t="shared" si="896"/>
        <v/>
      </c>
      <c r="AO715" s="173" t="str">
        <f t="shared" si="896"/>
        <v/>
      </c>
      <c r="AP715" s="173" t="str">
        <f t="shared" si="896"/>
        <v/>
      </c>
      <c r="AQ715" s="170"/>
      <c r="AR715" s="170"/>
    </row>
    <row r="716" ht="12.75" customHeight="1">
      <c r="A716" s="170"/>
      <c r="B716" s="170"/>
      <c r="C716" s="140"/>
      <c r="D716" s="139">
        <v>135.0</v>
      </c>
      <c r="E716" s="177">
        <f t="shared" ref="E716:AP716" si="897">IFERROR(INDEX(E$196:E$385,MATCH($D716,E$389:E$578,0)),"")</f>
        <v>6.76</v>
      </c>
      <c r="F716" s="173">
        <f t="shared" si="897"/>
        <v>6.64</v>
      </c>
      <c r="G716" s="173">
        <f t="shared" si="897"/>
        <v>6.66</v>
      </c>
      <c r="H716" s="173">
        <f t="shared" si="897"/>
        <v>6.71</v>
      </c>
      <c r="I716" s="173">
        <f t="shared" si="897"/>
        <v>6.73</v>
      </c>
      <c r="J716" s="173">
        <f t="shared" si="897"/>
        <v>6.65</v>
      </c>
      <c r="K716" s="173">
        <f t="shared" si="897"/>
        <v>6.71</v>
      </c>
      <c r="L716" s="173">
        <f t="shared" si="897"/>
        <v>6.68</v>
      </c>
      <c r="M716" s="173">
        <f t="shared" si="897"/>
        <v>6.58</v>
      </c>
      <c r="N716" s="173">
        <f t="shared" si="897"/>
        <v>6.64</v>
      </c>
      <c r="O716" s="173">
        <f t="shared" si="897"/>
        <v>6.6</v>
      </c>
      <c r="P716" s="173">
        <f t="shared" si="897"/>
        <v>6.75</v>
      </c>
      <c r="Q716" s="173">
        <f t="shared" si="897"/>
        <v>6.75</v>
      </c>
      <c r="R716" s="173">
        <f t="shared" si="897"/>
        <v>6.71</v>
      </c>
      <c r="S716" s="173">
        <f t="shared" si="897"/>
        <v>6.76</v>
      </c>
      <c r="T716" s="173">
        <f t="shared" si="897"/>
        <v>6.8</v>
      </c>
      <c r="U716" s="173">
        <f t="shared" si="897"/>
        <v>6.78</v>
      </c>
      <c r="V716" s="173">
        <f t="shared" si="897"/>
        <v>6.7</v>
      </c>
      <c r="W716" s="173">
        <f t="shared" si="897"/>
        <v>6.79</v>
      </c>
      <c r="X716" s="173">
        <f t="shared" si="897"/>
        <v>6.8</v>
      </c>
      <c r="Y716" s="173">
        <f t="shared" si="897"/>
        <v>6.73</v>
      </c>
      <c r="Z716" s="173">
        <f t="shared" si="897"/>
        <v>6.71</v>
      </c>
      <c r="AA716" s="173">
        <f t="shared" si="897"/>
        <v>6.72</v>
      </c>
      <c r="AB716" s="173">
        <f t="shared" si="897"/>
        <v>6.74</v>
      </c>
      <c r="AC716" s="173">
        <f t="shared" si="897"/>
        <v>6.65</v>
      </c>
      <c r="AD716" s="173">
        <f t="shared" si="897"/>
        <v>6.71</v>
      </c>
      <c r="AE716" s="173">
        <f t="shared" si="897"/>
        <v>6.57</v>
      </c>
      <c r="AF716" s="173">
        <f t="shared" si="897"/>
        <v>6.71</v>
      </c>
      <c r="AG716" s="173">
        <f t="shared" si="897"/>
        <v>6.79</v>
      </c>
      <c r="AH716" s="173">
        <f t="shared" si="897"/>
        <v>6.75</v>
      </c>
      <c r="AI716" s="173">
        <f t="shared" si="897"/>
        <v>6.84</v>
      </c>
      <c r="AJ716" s="173">
        <f t="shared" si="897"/>
        <v>6.78</v>
      </c>
      <c r="AK716" s="173">
        <f t="shared" si="897"/>
        <v>6.76</v>
      </c>
      <c r="AL716" s="173" t="str">
        <f t="shared" si="897"/>
        <v/>
      </c>
      <c r="AM716" s="173" t="str">
        <f t="shared" si="897"/>
        <v/>
      </c>
      <c r="AN716" s="173" t="str">
        <f t="shared" si="897"/>
        <v/>
      </c>
      <c r="AO716" s="173" t="str">
        <f t="shared" si="897"/>
        <v/>
      </c>
      <c r="AP716" s="173" t="str">
        <f t="shared" si="897"/>
        <v/>
      </c>
      <c r="AQ716" s="170"/>
      <c r="AR716" s="170"/>
    </row>
    <row r="717" ht="12.75" customHeight="1">
      <c r="A717" s="170"/>
      <c r="B717" s="170"/>
      <c r="C717" s="140"/>
      <c r="D717" s="139">
        <v>136.0</v>
      </c>
      <c r="E717" s="177">
        <f t="shared" ref="E717:AP717" si="898">IFERROR(INDEX(E$196:E$385,MATCH($D717,E$389:E$578,0)),"")</f>
        <v>6.75</v>
      </c>
      <c r="F717" s="173">
        <f t="shared" si="898"/>
        <v>6.64</v>
      </c>
      <c r="G717" s="173">
        <f t="shared" si="898"/>
        <v>6.65</v>
      </c>
      <c r="H717" s="173">
        <f t="shared" si="898"/>
        <v>6.7</v>
      </c>
      <c r="I717" s="173">
        <f t="shared" si="898"/>
        <v>6.72</v>
      </c>
      <c r="J717" s="173">
        <f t="shared" si="898"/>
        <v>6.64</v>
      </c>
      <c r="K717" s="173">
        <f t="shared" si="898"/>
        <v>6.71</v>
      </c>
      <c r="L717" s="173">
        <f t="shared" si="898"/>
        <v>6.67</v>
      </c>
      <c r="M717" s="173">
        <f t="shared" si="898"/>
        <v>6.57</v>
      </c>
      <c r="N717" s="173">
        <f t="shared" si="898"/>
        <v>6.63</v>
      </c>
      <c r="O717" s="173">
        <f t="shared" si="898"/>
        <v>6.6</v>
      </c>
      <c r="P717" s="173">
        <f t="shared" si="898"/>
        <v>6.74</v>
      </c>
      <c r="Q717" s="173">
        <f t="shared" si="898"/>
        <v>6.74</v>
      </c>
      <c r="R717" s="173">
        <f t="shared" si="898"/>
        <v>6.68</v>
      </c>
      <c r="S717" s="173">
        <f t="shared" si="898"/>
        <v>6.76</v>
      </c>
      <c r="T717" s="173">
        <f t="shared" si="898"/>
        <v>6.8</v>
      </c>
      <c r="U717" s="173">
        <f t="shared" si="898"/>
        <v>6.78</v>
      </c>
      <c r="V717" s="173">
        <f t="shared" si="898"/>
        <v>6.69</v>
      </c>
      <c r="W717" s="173">
        <f t="shared" si="898"/>
        <v>6.77</v>
      </c>
      <c r="X717" s="173">
        <f t="shared" si="898"/>
        <v>6.79</v>
      </c>
      <c r="Y717" s="173">
        <f t="shared" si="898"/>
        <v>6.72</v>
      </c>
      <c r="Z717" s="173">
        <f t="shared" si="898"/>
        <v>6.71</v>
      </c>
      <c r="AA717" s="173">
        <f t="shared" si="898"/>
        <v>6.72</v>
      </c>
      <c r="AB717" s="173">
        <f t="shared" si="898"/>
        <v>6.73</v>
      </c>
      <c r="AC717" s="173">
        <f t="shared" si="898"/>
        <v>6.6</v>
      </c>
      <c r="AD717" s="173">
        <f t="shared" si="898"/>
        <v>6.71</v>
      </c>
      <c r="AE717" s="173">
        <f t="shared" si="898"/>
        <v>6.56</v>
      </c>
      <c r="AF717" s="173">
        <f t="shared" si="898"/>
        <v>6.7</v>
      </c>
      <c r="AG717" s="173">
        <f t="shared" si="898"/>
        <v>6.76</v>
      </c>
      <c r="AH717" s="173">
        <f t="shared" si="898"/>
        <v>6.73</v>
      </c>
      <c r="AI717" s="173">
        <f t="shared" si="898"/>
        <v>6.84</v>
      </c>
      <c r="AJ717" s="173">
        <f t="shared" si="898"/>
        <v>6.78</v>
      </c>
      <c r="AK717" s="173">
        <f t="shared" si="898"/>
        <v>6.76</v>
      </c>
      <c r="AL717" s="173" t="str">
        <f t="shared" si="898"/>
        <v/>
      </c>
      <c r="AM717" s="173" t="str">
        <f t="shared" si="898"/>
        <v/>
      </c>
      <c r="AN717" s="173" t="str">
        <f t="shared" si="898"/>
        <v/>
      </c>
      <c r="AO717" s="173" t="str">
        <f t="shared" si="898"/>
        <v/>
      </c>
      <c r="AP717" s="173" t="str">
        <f t="shared" si="898"/>
        <v/>
      </c>
      <c r="AQ717" s="170"/>
      <c r="AR717" s="170"/>
    </row>
    <row r="718" ht="12.75" customHeight="1">
      <c r="A718" s="170"/>
      <c r="B718" s="170"/>
      <c r="C718" s="140"/>
      <c r="D718" s="139">
        <v>137.0</v>
      </c>
      <c r="E718" s="177">
        <f t="shared" ref="E718:AP718" si="899">IFERROR(INDEX(E$196:E$385,MATCH($D718,E$389:E$578,0)),"")</f>
        <v>6.74</v>
      </c>
      <c r="F718" s="173">
        <f t="shared" si="899"/>
        <v>6.64</v>
      </c>
      <c r="G718" s="173">
        <f t="shared" si="899"/>
        <v>6.63</v>
      </c>
      <c r="H718" s="173">
        <f t="shared" si="899"/>
        <v>6.7</v>
      </c>
      <c r="I718" s="173">
        <f t="shared" si="899"/>
        <v>6.72</v>
      </c>
      <c r="J718" s="173">
        <f t="shared" si="899"/>
        <v>6.64</v>
      </c>
      <c r="K718" s="173">
        <f t="shared" si="899"/>
        <v>6.7</v>
      </c>
      <c r="L718" s="173">
        <f t="shared" si="899"/>
        <v>6.65</v>
      </c>
      <c r="M718" s="173">
        <f t="shared" si="899"/>
        <v>6.56</v>
      </c>
      <c r="N718" s="173">
        <f t="shared" si="899"/>
        <v>6.6</v>
      </c>
      <c r="O718" s="173">
        <f t="shared" si="899"/>
        <v>6.6</v>
      </c>
      <c r="P718" s="173">
        <f t="shared" si="899"/>
        <v>6.73</v>
      </c>
      <c r="Q718" s="173">
        <f t="shared" si="899"/>
        <v>6.74</v>
      </c>
      <c r="R718" s="173">
        <f t="shared" si="899"/>
        <v>6.68</v>
      </c>
      <c r="S718" s="173">
        <f t="shared" si="899"/>
        <v>6.76</v>
      </c>
      <c r="T718" s="173">
        <f t="shared" si="899"/>
        <v>6.79</v>
      </c>
      <c r="U718" s="173">
        <f t="shared" si="899"/>
        <v>6.78</v>
      </c>
      <c r="V718" s="173">
        <f t="shared" si="899"/>
        <v>6.68</v>
      </c>
      <c r="W718" s="173">
        <f t="shared" si="899"/>
        <v>6.76</v>
      </c>
      <c r="X718" s="173">
        <f t="shared" si="899"/>
        <v>6.76</v>
      </c>
      <c r="Y718" s="173">
        <f t="shared" si="899"/>
        <v>6.71</v>
      </c>
      <c r="Z718" s="173">
        <f t="shared" si="899"/>
        <v>6.69</v>
      </c>
      <c r="AA718" s="173">
        <f t="shared" si="899"/>
        <v>6.71</v>
      </c>
      <c r="AB718" s="173">
        <f t="shared" si="899"/>
        <v>6.73</v>
      </c>
      <c r="AC718" s="173">
        <f t="shared" si="899"/>
        <v>6.58</v>
      </c>
      <c r="AD718" s="173">
        <f t="shared" si="899"/>
        <v>6.71</v>
      </c>
      <c r="AE718" s="173">
        <f t="shared" si="899"/>
        <v>6.55</v>
      </c>
      <c r="AF718" s="173">
        <f t="shared" si="899"/>
        <v>6.68</v>
      </c>
      <c r="AG718" s="173">
        <f t="shared" si="899"/>
        <v>6.75</v>
      </c>
      <c r="AH718" s="173">
        <f t="shared" si="899"/>
        <v>6.72</v>
      </c>
      <c r="AI718" s="173">
        <f t="shared" si="899"/>
        <v>6.84</v>
      </c>
      <c r="AJ718" s="173">
        <f t="shared" si="899"/>
        <v>6.78</v>
      </c>
      <c r="AK718" s="173">
        <f t="shared" si="899"/>
        <v>6.76</v>
      </c>
      <c r="AL718" s="173" t="str">
        <f t="shared" si="899"/>
        <v/>
      </c>
      <c r="AM718" s="173" t="str">
        <f t="shared" si="899"/>
        <v/>
      </c>
      <c r="AN718" s="173" t="str">
        <f t="shared" si="899"/>
        <v/>
      </c>
      <c r="AO718" s="173" t="str">
        <f t="shared" si="899"/>
        <v/>
      </c>
      <c r="AP718" s="173" t="str">
        <f t="shared" si="899"/>
        <v/>
      </c>
      <c r="AQ718" s="170"/>
      <c r="AR718" s="170"/>
    </row>
    <row r="719" ht="12.75" customHeight="1">
      <c r="A719" s="170"/>
      <c r="B719" s="170"/>
      <c r="C719" s="140"/>
      <c r="D719" s="139">
        <v>138.0</v>
      </c>
      <c r="E719" s="177">
        <f t="shared" ref="E719:AP719" si="900">IFERROR(INDEX(E$196:E$385,MATCH($D719,E$389:E$578,0)),"")</f>
        <v>6.73</v>
      </c>
      <c r="F719" s="173">
        <f t="shared" si="900"/>
        <v>6.63</v>
      </c>
      <c r="G719" s="173">
        <f t="shared" si="900"/>
        <v>6.63</v>
      </c>
      <c r="H719" s="173">
        <f t="shared" si="900"/>
        <v>6.68</v>
      </c>
      <c r="I719" s="173">
        <f t="shared" si="900"/>
        <v>6.71</v>
      </c>
      <c r="J719" s="173">
        <f t="shared" si="900"/>
        <v>6.63</v>
      </c>
      <c r="K719" s="173">
        <f t="shared" si="900"/>
        <v>6.68</v>
      </c>
      <c r="L719" s="173">
        <f t="shared" si="900"/>
        <v>6.64</v>
      </c>
      <c r="M719" s="173">
        <f t="shared" si="900"/>
        <v>6.55</v>
      </c>
      <c r="N719" s="173">
        <f t="shared" si="900"/>
        <v>6.6</v>
      </c>
      <c r="O719" s="173">
        <f t="shared" si="900"/>
        <v>6.6</v>
      </c>
      <c r="P719" s="173">
        <f t="shared" si="900"/>
        <v>6.73</v>
      </c>
      <c r="Q719" s="173">
        <f t="shared" si="900"/>
        <v>6.72</v>
      </c>
      <c r="R719" s="173">
        <f t="shared" si="900"/>
        <v>6.68</v>
      </c>
      <c r="S719" s="173">
        <f t="shared" si="900"/>
        <v>6.75</v>
      </c>
      <c r="T719" s="173">
        <f t="shared" si="900"/>
        <v>6.78</v>
      </c>
      <c r="U719" s="173">
        <f t="shared" si="900"/>
        <v>6.76</v>
      </c>
      <c r="V719" s="173">
        <f t="shared" si="900"/>
        <v>6.68</v>
      </c>
      <c r="W719" s="173">
        <f t="shared" si="900"/>
        <v>6.76</v>
      </c>
      <c r="X719" s="173">
        <f t="shared" si="900"/>
        <v>6.76</v>
      </c>
      <c r="Y719" s="173">
        <f t="shared" si="900"/>
        <v>6.7</v>
      </c>
      <c r="Z719" s="173">
        <f t="shared" si="900"/>
        <v>6.69</v>
      </c>
      <c r="AA719" s="173">
        <f t="shared" si="900"/>
        <v>6.7</v>
      </c>
      <c r="AB719" s="173">
        <f t="shared" si="900"/>
        <v>6.73</v>
      </c>
      <c r="AC719" s="173">
        <f t="shared" si="900"/>
        <v>6.58</v>
      </c>
      <c r="AD719" s="173">
        <f t="shared" si="900"/>
        <v>6.7</v>
      </c>
      <c r="AE719" s="173">
        <f t="shared" si="900"/>
        <v>6.52</v>
      </c>
      <c r="AF719" s="173">
        <f t="shared" si="900"/>
        <v>6.68</v>
      </c>
      <c r="AG719" s="173">
        <f t="shared" si="900"/>
        <v>6.75</v>
      </c>
      <c r="AH719" s="173">
        <f t="shared" si="900"/>
        <v>6.72</v>
      </c>
      <c r="AI719" s="173">
        <f t="shared" si="900"/>
        <v>6.83</v>
      </c>
      <c r="AJ719" s="173">
        <f t="shared" si="900"/>
        <v>6.78</v>
      </c>
      <c r="AK719" s="173">
        <f t="shared" si="900"/>
        <v>6.76</v>
      </c>
      <c r="AL719" s="173" t="str">
        <f t="shared" si="900"/>
        <v/>
      </c>
      <c r="AM719" s="173" t="str">
        <f t="shared" si="900"/>
        <v/>
      </c>
      <c r="AN719" s="173" t="str">
        <f t="shared" si="900"/>
        <v/>
      </c>
      <c r="AO719" s="173" t="str">
        <f t="shared" si="900"/>
        <v/>
      </c>
      <c r="AP719" s="173" t="str">
        <f t="shared" si="900"/>
        <v/>
      </c>
      <c r="AQ719" s="170"/>
      <c r="AR719" s="170"/>
    </row>
    <row r="720" ht="12.75" customHeight="1">
      <c r="A720" s="170"/>
      <c r="B720" s="170"/>
      <c r="C720" s="140"/>
      <c r="D720" s="139">
        <v>139.0</v>
      </c>
      <c r="E720" s="177">
        <f t="shared" ref="E720:AP720" si="901">IFERROR(INDEX(E$196:E$385,MATCH($D720,E$389:E$578,0)),"")</f>
        <v>6.72</v>
      </c>
      <c r="F720" s="173">
        <f t="shared" si="901"/>
        <v>6.61</v>
      </c>
      <c r="G720" s="173">
        <f t="shared" si="901"/>
        <v>6.62</v>
      </c>
      <c r="H720" s="173">
        <f t="shared" si="901"/>
        <v>6.67</v>
      </c>
      <c r="I720" s="173">
        <f t="shared" si="901"/>
        <v>6.71</v>
      </c>
      <c r="J720" s="173">
        <f t="shared" si="901"/>
        <v>6.62</v>
      </c>
      <c r="K720" s="173">
        <f t="shared" si="901"/>
        <v>6.67</v>
      </c>
      <c r="L720" s="173">
        <f t="shared" si="901"/>
        <v>6.62</v>
      </c>
      <c r="M720" s="173">
        <f t="shared" si="901"/>
        <v>6.55</v>
      </c>
      <c r="N720" s="173">
        <f t="shared" si="901"/>
        <v>6.6</v>
      </c>
      <c r="O720" s="173">
        <f t="shared" si="901"/>
        <v>6.59</v>
      </c>
      <c r="P720" s="173">
        <f t="shared" si="901"/>
        <v>6.72</v>
      </c>
      <c r="Q720" s="173">
        <f t="shared" si="901"/>
        <v>6.72</v>
      </c>
      <c r="R720" s="173">
        <f t="shared" si="901"/>
        <v>6.68</v>
      </c>
      <c r="S720" s="173">
        <f t="shared" si="901"/>
        <v>6.74</v>
      </c>
      <c r="T720" s="173">
        <f t="shared" si="901"/>
        <v>6.78</v>
      </c>
      <c r="U720" s="173">
        <f t="shared" si="901"/>
        <v>6.75</v>
      </c>
      <c r="V720" s="173">
        <f t="shared" si="901"/>
        <v>6.68</v>
      </c>
      <c r="W720" s="173">
        <f t="shared" si="901"/>
        <v>6.75</v>
      </c>
      <c r="X720" s="173">
        <f t="shared" si="901"/>
        <v>6.76</v>
      </c>
      <c r="Y720" s="173">
        <f t="shared" si="901"/>
        <v>6.69</v>
      </c>
      <c r="Z720" s="173">
        <f t="shared" si="901"/>
        <v>6.69</v>
      </c>
      <c r="AA720" s="173">
        <f t="shared" si="901"/>
        <v>6.7</v>
      </c>
      <c r="AB720" s="173">
        <f t="shared" si="901"/>
        <v>6.73</v>
      </c>
      <c r="AC720" s="173">
        <f t="shared" si="901"/>
        <v>6.57</v>
      </c>
      <c r="AD720" s="173">
        <f t="shared" si="901"/>
        <v>6.68</v>
      </c>
      <c r="AE720" s="173">
        <f t="shared" si="901"/>
        <v>6.52</v>
      </c>
      <c r="AF720" s="173">
        <f t="shared" si="901"/>
        <v>6.67</v>
      </c>
      <c r="AG720" s="173">
        <f t="shared" si="901"/>
        <v>6.72</v>
      </c>
      <c r="AH720" s="173">
        <f t="shared" si="901"/>
        <v>6.69</v>
      </c>
      <c r="AI720" s="173">
        <f t="shared" si="901"/>
        <v>6.82</v>
      </c>
      <c r="AJ720" s="173">
        <f t="shared" si="901"/>
        <v>6.76</v>
      </c>
      <c r="AK720" s="173">
        <f t="shared" si="901"/>
        <v>6.75</v>
      </c>
      <c r="AL720" s="173" t="str">
        <f t="shared" si="901"/>
        <v/>
      </c>
      <c r="AM720" s="173" t="str">
        <f t="shared" si="901"/>
        <v/>
      </c>
      <c r="AN720" s="173" t="str">
        <f t="shared" si="901"/>
        <v/>
      </c>
      <c r="AO720" s="173" t="str">
        <f t="shared" si="901"/>
        <v/>
      </c>
      <c r="AP720" s="173" t="str">
        <f t="shared" si="901"/>
        <v/>
      </c>
      <c r="AQ720" s="170"/>
      <c r="AR720" s="170"/>
    </row>
    <row r="721" ht="12.75" customHeight="1">
      <c r="A721" s="170"/>
      <c r="B721" s="170"/>
      <c r="C721" s="140"/>
      <c r="D721" s="139">
        <v>140.0</v>
      </c>
      <c r="E721" s="177">
        <f t="shared" ref="E721:AP721" si="902">IFERROR(INDEX(E$196:E$385,MATCH($D721,E$389:E$578,0)),"")</f>
        <v>6.71</v>
      </c>
      <c r="F721" s="173">
        <f t="shared" si="902"/>
        <v>6.6</v>
      </c>
      <c r="G721" s="173">
        <f t="shared" si="902"/>
        <v>6.62</v>
      </c>
      <c r="H721" s="173">
        <f t="shared" si="902"/>
        <v>6.67</v>
      </c>
      <c r="I721" s="173">
        <f t="shared" si="902"/>
        <v>6.71</v>
      </c>
      <c r="J721" s="173">
        <f t="shared" si="902"/>
        <v>6.62</v>
      </c>
      <c r="K721" s="173">
        <f t="shared" si="902"/>
        <v>6.66</v>
      </c>
      <c r="L721" s="173">
        <f t="shared" si="902"/>
        <v>6.61</v>
      </c>
      <c r="M721" s="173">
        <f t="shared" si="902"/>
        <v>6.52</v>
      </c>
      <c r="N721" s="173">
        <f t="shared" si="902"/>
        <v>6.58</v>
      </c>
      <c r="O721" s="173">
        <f t="shared" si="902"/>
        <v>6.56</v>
      </c>
      <c r="P721" s="173">
        <f t="shared" si="902"/>
        <v>6.72</v>
      </c>
      <c r="Q721" s="173">
        <f t="shared" si="902"/>
        <v>6.72</v>
      </c>
      <c r="R721" s="173">
        <f t="shared" si="902"/>
        <v>6.68</v>
      </c>
      <c r="S721" s="173">
        <f t="shared" si="902"/>
        <v>6.73</v>
      </c>
      <c r="T721" s="173">
        <f t="shared" si="902"/>
        <v>6.78</v>
      </c>
      <c r="U721" s="173">
        <f t="shared" si="902"/>
        <v>6.75</v>
      </c>
      <c r="V721" s="173">
        <f t="shared" si="902"/>
        <v>6.67</v>
      </c>
      <c r="W721" s="173">
        <f t="shared" si="902"/>
        <v>6.75</v>
      </c>
      <c r="X721" s="173">
        <f t="shared" si="902"/>
        <v>6.74</v>
      </c>
      <c r="Y721" s="173">
        <f t="shared" si="902"/>
        <v>6.68</v>
      </c>
      <c r="Z721" s="173">
        <f t="shared" si="902"/>
        <v>6.68</v>
      </c>
      <c r="AA721" s="173">
        <f t="shared" si="902"/>
        <v>6.69</v>
      </c>
      <c r="AB721" s="173">
        <f t="shared" si="902"/>
        <v>6.72</v>
      </c>
      <c r="AC721" s="173">
        <f t="shared" si="902"/>
        <v>6.57</v>
      </c>
      <c r="AD721" s="173">
        <f t="shared" si="902"/>
        <v>6.67</v>
      </c>
      <c r="AE721" s="173">
        <f t="shared" si="902"/>
        <v>6.51</v>
      </c>
      <c r="AF721" s="173">
        <f t="shared" si="902"/>
        <v>6.66</v>
      </c>
      <c r="AG721" s="173">
        <f t="shared" si="902"/>
        <v>6.72</v>
      </c>
      <c r="AH721" s="173">
        <f t="shared" si="902"/>
        <v>6.69</v>
      </c>
      <c r="AI721" s="173">
        <f t="shared" si="902"/>
        <v>6.81</v>
      </c>
      <c r="AJ721" s="173">
        <f t="shared" si="902"/>
        <v>6.76</v>
      </c>
      <c r="AK721" s="173">
        <f t="shared" si="902"/>
        <v>6.74</v>
      </c>
      <c r="AL721" s="173" t="str">
        <f t="shared" si="902"/>
        <v/>
      </c>
      <c r="AM721" s="173" t="str">
        <f t="shared" si="902"/>
        <v/>
      </c>
      <c r="AN721" s="173" t="str">
        <f t="shared" si="902"/>
        <v/>
      </c>
      <c r="AO721" s="173" t="str">
        <f t="shared" si="902"/>
        <v/>
      </c>
      <c r="AP721" s="173" t="str">
        <f t="shared" si="902"/>
        <v/>
      </c>
      <c r="AQ721" s="170"/>
      <c r="AR721" s="170"/>
    </row>
    <row r="722" ht="12.75" customHeight="1">
      <c r="A722" s="170"/>
      <c r="B722" s="170"/>
      <c r="C722" s="140"/>
      <c r="D722" s="139">
        <v>141.0</v>
      </c>
      <c r="E722" s="177">
        <f t="shared" ref="E722:AP722" si="903">IFERROR(INDEX(E$196:E$385,MATCH($D722,E$389:E$578,0)),"")</f>
        <v>6.71</v>
      </c>
      <c r="F722" s="173">
        <f t="shared" si="903"/>
        <v>6.6</v>
      </c>
      <c r="G722" s="173">
        <f t="shared" si="903"/>
        <v>6.62</v>
      </c>
      <c r="H722" s="173">
        <f t="shared" si="903"/>
        <v>6.66</v>
      </c>
      <c r="I722" s="173">
        <f t="shared" si="903"/>
        <v>6.7</v>
      </c>
      <c r="J722" s="173">
        <f t="shared" si="903"/>
        <v>6.62</v>
      </c>
      <c r="K722" s="173">
        <f t="shared" si="903"/>
        <v>6.64</v>
      </c>
      <c r="L722" s="173">
        <f t="shared" si="903"/>
        <v>6.6</v>
      </c>
      <c r="M722" s="173">
        <f t="shared" si="903"/>
        <v>6.52</v>
      </c>
      <c r="N722" s="173">
        <f t="shared" si="903"/>
        <v>6.57</v>
      </c>
      <c r="O722" s="173">
        <f t="shared" si="903"/>
        <v>6.56</v>
      </c>
      <c r="P722" s="173">
        <f t="shared" si="903"/>
        <v>6.7</v>
      </c>
      <c r="Q722" s="173">
        <f t="shared" si="903"/>
        <v>6.72</v>
      </c>
      <c r="R722" s="173">
        <f t="shared" si="903"/>
        <v>6.68</v>
      </c>
      <c r="S722" s="173">
        <f t="shared" si="903"/>
        <v>6.72</v>
      </c>
      <c r="T722" s="173">
        <f t="shared" si="903"/>
        <v>6.77</v>
      </c>
      <c r="U722" s="173">
        <f t="shared" si="903"/>
        <v>6.75</v>
      </c>
      <c r="V722" s="173">
        <f t="shared" si="903"/>
        <v>6.66</v>
      </c>
      <c r="W722" s="173">
        <f t="shared" si="903"/>
        <v>6.73</v>
      </c>
      <c r="X722" s="173">
        <f t="shared" si="903"/>
        <v>6.73</v>
      </c>
      <c r="Y722" s="173">
        <f t="shared" si="903"/>
        <v>6.68</v>
      </c>
      <c r="Z722" s="173">
        <f t="shared" si="903"/>
        <v>6.68</v>
      </c>
      <c r="AA722" s="173">
        <f t="shared" si="903"/>
        <v>6.69</v>
      </c>
      <c r="AB722" s="173">
        <f t="shared" si="903"/>
        <v>6.7</v>
      </c>
      <c r="AC722" s="173">
        <f t="shared" si="903"/>
        <v>6.56</v>
      </c>
      <c r="AD722" s="173">
        <f t="shared" si="903"/>
        <v>6.66</v>
      </c>
      <c r="AE722" s="173">
        <f t="shared" si="903"/>
        <v>6.5</v>
      </c>
      <c r="AF722" s="173">
        <f t="shared" si="903"/>
        <v>6.65</v>
      </c>
      <c r="AG722" s="173">
        <f t="shared" si="903"/>
        <v>6.72</v>
      </c>
      <c r="AH722" s="173">
        <f t="shared" si="903"/>
        <v>6.68</v>
      </c>
      <c r="AI722" s="173">
        <f t="shared" si="903"/>
        <v>6.8</v>
      </c>
      <c r="AJ722" s="173">
        <f t="shared" si="903"/>
        <v>6.76</v>
      </c>
      <c r="AK722" s="173">
        <f t="shared" si="903"/>
        <v>6.72</v>
      </c>
      <c r="AL722" s="173" t="str">
        <f t="shared" si="903"/>
        <v/>
      </c>
      <c r="AM722" s="173" t="str">
        <f t="shared" si="903"/>
        <v/>
      </c>
      <c r="AN722" s="173" t="str">
        <f t="shared" si="903"/>
        <v/>
      </c>
      <c r="AO722" s="173" t="str">
        <f t="shared" si="903"/>
        <v/>
      </c>
      <c r="AP722" s="173" t="str">
        <f t="shared" si="903"/>
        <v/>
      </c>
      <c r="AQ722" s="170"/>
      <c r="AR722" s="170"/>
    </row>
    <row r="723" ht="12.75" customHeight="1">
      <c r="A723" s="170"/>
      <c r="B723" s="170"/>
      <c r="C723" s="140"/>
      <c r="D723" s="139">
        <v>142.0</v>
      </c>
      <c r="E723" s="177">
        <f t="shared" ref="E723:AP723" si="904">IFERROR(INDEX(E$196:E$385,MATCH($D723,E$389:E$578,0)),"")</f>
        <v>6.7</v>
      </c>
      <c r="F723" s="173">
        <f t="shared" si="904"/>
        <v>6.56</v>
      </c>
      <c r="G723" s="173">
        <f t="shared" si="904"/>
        <v>6.61</v>
      </c>
      <c r="H723" s="173">
        <f t="shared" si="904"/>
        <v>6.64</v>
      </c>
      <c r="I723" s="173">
        <f t="shared" si="904"/>
        <v>6.7</v>
      </c>
      <c r="J723" s="173">
        <f t="shared" si="904"/>
        <v>6.62</v>
      </c>
      <c r="K723" s="173">
        <f t="shared" si="904"/>
        <v>6.6</v>
      </c>
      <c r="L723" s="173">
        <f t="shared" si="904"/>
        <v>6.6</v>
      </c>
      <c r="M723" s="173">
        <f t="shared" si="904"/>
        <v>6.52</v>
      </c>
      <c r="N723" s="173">
        <f t="shared" si="904"/>
        <v>6.56</v>
      </c>
      <c r="O723" s="173">
        <f t="shared" si="904"/>
        <v>6.55</v>
      </c>
      <c r="P723" s="173">
        <f t="shared" si="904"/>
        <v>6.7</v>
      </c>
      <c r="Q723" s="173">
        <f t="shared" si="904"/>
        <v>6.7</v>
      </c>
      <c r="R723" s="173">
        <f t="shared" si="904"/>
        <v>6.67</v>
      </c>
      <c r="S723" s="173">
        <f t="shared" si="904"/>
        <v>6.72</v>
      </c>
      <c r="T723" s="173">
        <f t="shared" si="904"/>
        <v>6.77</v>
      </c>
      <c r="U723" s="173">
        <f t="shared" si="904"/>
        <v>6.73</v>
      </c>
      <c r="V723" s="173">
        <f t="shared" si="904"/>
        <v>6.64</v>
      </c>
      <c r="W723" s="173">
        <f t="shared" si="904"/>
        <v>6.73</v>
      </c>
      <c r="X723" s="173">
        <f t="shared" si="904"/>
        <v>6.72</v>
      </c>
      <c r="Y723" s="173">
        <f t="shared" si="904"/>
        <v>6.68</v>
      </c>
      <c r="Z723" s="173">
        <f t="shared" si="904"/>
        <v>6.67</v>
      </c>
      <c r="AA723" s="173">
        <f t="shared" si="904"/>
        <v>6.69</v>
      </c>
      <c r="AB723" s="173">
        <f t="shared" si="904"/>
        <v>6.69</v>
      </c>
      <c r="AC723" s="173">
        <f t="shared" si="904"/>
        <v>6.56</v>
      </c>
      <c r="AD723" s="173">
        <f t="shared" si="904"/>
        <v>6.64</v>
      </c>
      <c r="AE723" s="173">
        <f t="shared" si="904"/>
        <v>6.5</v>
      </c>
      <c r="AF723" s="173">
        <f t="shared" si="904"/>
        <v>6.64</v>
      </c>
      <c r="AG723" s="173">
        <f t="shared" si="904"/>
        <v>6.72</v>
      </c>
      <c r="AH723" s="173">
        <f t="shared" si="904"/>
        <v>6.68</v>
      </c>
      <c r="AI723" s="173">
        <f t="shared" si="904"/>
        <v>6.8</v>
      </c>
      <c r="AJ723" s="173">
        <f t="shared" si="904"/>
        <v>6.74</v>
      </c>
      <c r="AK723" s="173">
        <f t="shared" si="904"/>
        <v>6.72</v>
      </c>
      <c r="AL723" s="173" t="str">
        <f t="shared" si="904"/>
        <v/>
      </c>
      <c r="AM723" s="173" t="str">
        <f t="shared" si="904"/>
        <v/>
      </c>
      <c r="AN723" s="173" t="str">
        <f t="shared" si="904"/>
        <v/>
      </c>
      <c r="AO723" s="173" t="str">
        <f t="shared" si="904"/>
        <v/>
      </c>
      <c r="AP723" s="173" t="str">
        <f t="shared" si="904"/>
        <v/>
      </c>
      <c r="AQ723" s="170"/>
      <c r="AR723" s="170"/>
    </row>
    <row r="724" ht="12.75" customHeight="1">
      <c r="A724" s="170"/>
      <c r="B724" s="170"/>
      <c r="C724" s="140"/>
      <c r="D724" s="139">
        <v>143.0</v>
      </c>
      <c r="E724" s="177">
        <f t="shared" ref="E724:AP724" si="905">IFERROR(INDEX(E$196:E$385,MATCH($D724,E$389:E$578,0)),"")</f>
        <v>6.68</v>
      </c>
      <c r="F724" s="173">
        <f t="shared" si="905"/>
        <v>6.55</v>
      </c>
      <c r="G724" s="173">
        <f t="shared" si="905"/>
        <v>6.6</v>
      </c>
      <c r="H724" s="173">
        <f t="shared" si="905"/>
        <v>6.63</v>
      </c>
      <c r="I724" s="173">
        <f t="shared" si="905"/>
        <v>6.69</v>
      </c>
      <c r="J724" s="173">
        <f t="shared" si="905"/>
        <v>6.61</v>
      </c>
      <c r="K724" s="173">
        <f t="shared" si="905"/>
        <v>6.6</v>
      </c>
      <c r="L724" s="173">
        <f t="shared" si="905"/>
        <v>6.6</v>
      </c>
      <c r="M724" s="173">
        <f t="shared" si="905"/>
        <v>6.52</v>
      </c>
      <c r="N724" s="173">
        <f t="shared" si="905"/>
        <v>6.53</v>
      </c>
      <c r="O724" s="173">
        <f t="shared" si="905"/>
        <v>6.52</v>
      </c>
      <c r="P724" s="173">
        <f t="shared" si="905"/>
        <v>6.7</v>
      </c>
      <c r="Q724" s="173">
        <f t="shared" si="905"/>
        <v>6.7</v>
      </c>
      <c r="R724" s="173">
        <f t="shared" si="905"/>
        <v>6.66</v>
      </c>
      <c r="S724" s="173">
        <f t="shared" si="905"/>
        <v>6.71</v>
      </c>
      <c r="T724" s="173">
        <f t="shared" si="905"/>
        <v>6.77</v>
      </c>
      <c r="U724" s="173">
        <f t="shared" si="905"/>
        <v>6.73</v>
      </c>
      <c r="V724" s="173">
        <f t="shared" si="905"/>
        <v>6.64</v>
      </c>
      <c r="W724" s="173">
        <f t="shared" si="905"/>
        <v>6.73</v>
      </c>
      <c r="X724" s="173">
        <f t="shared" si="905"/>
        <v>6.72</v>
      </c>
      <c r="Y724" s="173">
        <f t="shared" si="905"/>
        <v>6.66</v>
      </c>
      <c r="Z724" s="173">
        <f t="shared" si="905"/>
        <v>6.67</v>
      </c>
      <c r="AA724" s="173">
        <f t="shared" si="905"/>
        <v>6.68</v>
      </c>
      <c r="AB724" s="173">
        <f t="shared" si="905"/>
        <v>6.68</v>
      </c>
      <c r="AC724" s="173">
        <f t="shared" si="905"/>
        <v>6.54</v>
      </c>
      <c r="AD724" s="173">
        <f t="shared" si="905"/>
        <v>6.64</v>
      </c>
      <c r="AE724" s="173">
        <f t="shared" si="905"/>
        <v>6.48</v>
      </c>
      <c r="AF724" s="173">
        <f t="shared" si="905"/>
        <v>6.64</v>
      </c>
      <c r="AG724" s="173">
        <f t="shared" si="905"/>
        <v>6.72</v>
      </c>
      <c r="AH724" s="173">
        <f t="shared" si="905"/>
        <v>6.68</v>
      </c>
      <c r="AI724" s="173">
        <f t="shared" si="905"/>
        <v>6.78</v>
      </c>
      <c r="AJ724" s="173">
        <f t="shared" si="905"/>
        <v>6.73</v>
      </c>
      <c r="AK724" s="173">
        <f t="shared" si="905"/>
        <v>6.72</v>
      </c>
      <c r="AL724" s="173" t="str">
        <f t="shared" si="905"/>
        <v/>
      </c>
      <c r="AM724" s="173" t="str">
        <f t="shared" si="905"/>
        <v/>
      </c>
      <c r="AN724" s="173" t="str">
        <f t="shared" si="905"/>
        <v/>
      </c>
      <c r="AO724" s="173" t="str">
        <f t="shared" si="905"/>
        <v/>
      </c>
      <c r="AP724" s="173" t="str">
        <f t="shared" si="905"/>
        <v/>
      </c>
      <c r="AQ724" s="170"/>
      <c r="AR724" s="170"/>
    </row>
    <row r="725" ht="12.75" customHeight="1">
      <c r="A725" s="170"/>
      <c r="B725" s="170"/>
      <c r="C725" s="140"/>
      <c r="D725" s="139">
        <v>144.0</v>
      </c>
      <c r="E725" s="177">
        <f t="shared" ref="E725:AP725" si="906">IFERROR(INDEX(E$196:E$385,MATCH($D725,E$389:E$578,0)),"")</f>
        <v>6.68</v>
      </c>
      <c r="F725" s="173">
        <f t="shared" si="906"/>
        <v>6.54</v>
      </c>
      <c r="G725" s="173">
        <f t="shared" si="906"/>
        <v>6.6</v>
      </c>
      <c r="H725" s="173">
        <f t="shared" si="906"/>
        <v>6.63</v>
      </c>
      <c r="I725" s="173">
        <f t="shared" si="906"/>
        <v>6.69</v>
      </c>
      <c r="J725" s="173">
        <f t="shared" si="906"/>
        <v>6.61</v>
      </c>
      <c r="K725" s="173">
        <f t="shared" si="906"/>
        <v>6.6</v>
      </c>
      <c r="L725" s="173">
        <f t="shared" si="906"/>
        <v>6.58</v>
      </c>
      <c r="M725" s="173">
        <f t="shared" si="906"/>
        <v>6.51</v>
      </c>
      <c r="N725" s="173">
        <f t="shared" si="906"/>
        <v>6.52</v>
      </c>
      <c r="O725" s="173">
        <f t="shared" si="906"/>
        <v>6.51</v>
      </c>
      <c r="P725" s="173">
        <f t="shared" si="906"/>
        <v>6.68</v>
      </c>
      <c r="Q725" s="173">
        <f t="shared" si="906"/>
        <v>6.68</v>
      </c>
      <c r="R725" s="173">
        <f t="shared" si="906"/>
        <v>6.65</v>
      </c>
      <c r="S725" s="173">
        <f t="shared" si="906"/>
        <v>6.69</v>
      </c>
      <c r="T725" s="173">
        <f t="shared" si="906"/>
        <v>6.76</v>
      </c>
      <c r="U725" s="173">
        <f t="shared" si="906"/>
        <v>6.73</v>
      </c>
      <c r="V725" s="173">
        <f t="shared" si="906"/>
        <v>6.63</v>
      </c>
      <c r="W725" s="173">
        <f t="shared" si="906"/>
        <v>6.72</v>
      </c>
      <c r="X725" s="173">
        <f t="shared" si="906"/>
        <v>6.69</v>
      </c>
      <c r="Y725" s="173">
        <f t="shared" si="906"/>
        <v>6.66</v>
      </c>
      <c r="Z725" s="173">
        <f t="shared" si="906"/>
        <v>6.64</v>
      </c>
      <c r="AA725" s="173">
        <f t="shared" si="906"/>
        <v>6.68</v>
      </c>
      <c r="AB725" s="173">
        <f t="shared" si="906"/>
        <v>6.68</v>
      </c>
      <c r="AC725" s="173">
        <f t="shared" si="906"/>
        <v>6.54</v>
      </c>
      <c r="AD725" s="173">
        <f t="shared" si="906"/>
        <v>6.63</v>
      </c>
      <c r="AE725" s="173">
        <f t="shared" si="906"/>
        <v>6.47</v>
      </c>
      <c r="AF725" s="173">
        <f t="shared" si="906"/>
        <v>6.64</v>
      </c>
      <c r="AG725" s="173">
        <f t="shared" si="906"/>
        <v>6.71</v>
      </c>
      <c r="AH725" s="173">
        <f t="shared" si="906"/>
        <v>6.66</v>
      </c>
      <c r="AI725" s="173">
        <f t="shared" si="906"/>
        <v>6.77</v>
      </c>
      <c r="AJ725" s="173">
        <f t="shared" si="906"/>
        <v>6.73</v>
      </c>
      <c r="AK725" s="173">
        <f t="shared" si="906"/>
        <v>6.72</v>
      </c>
      <c r="AL725" s="173" t="str">
        <f t="shared" si="906"/>
        <v/>
      </c>
      <c r="AM725" s="173" t="str">
        <f t="shared" si="906"/>
        <v/>
      </c>
      <c r="AN725" s="173" t="str">
        <f t="shared" si="906"/>
        <v/>
      </c>
      <c r="AO725" s="173" t="str">
        <f t="shared" si="906"/>
        <v/>
      </c>
      <c r="AP725" s="173" t="str">
        <f t="shared" si="906"/>
        <v/>
      </c>
      <c r="AQ725" s="170"/>
      <c r="AR725" s="170"/>
    </row>
    <row r="726" ht="12.75" customHeight="1">
      <c r="A726" s="170"/>
      <c r="B726" s="170"/>
      <c r="C726" s="140"/>
      <c r="D726" s="139">
        <v>145.0</v>
      </c>
      <c r="E726" s="177">
        <f t="shared" ref="E726:AP726" si="907">IFERROR(INDEX(E$196:E$385,MATCH($D726,E$389:E$578,0)),"")</f>
        <v>6.67</v>
      </c>
      <c r="F726" s="173">
        <f t="shared" si="907"/>
        <v>6.54</v>
      </c>
      <c r="G726" s="173">
        <f t="shared" si="907"/>
        <v>6.6</v>
      </c>
      <c r="H726" s="173">
        <f t="shared" si="907"/>
        <v>6.62</v>
      </c>
      <c r="I726" s="173">
        <f t="shared" si="907"/>
        <v>6.68</v>
      </c>
      <c r="J726" s="173">
        <f t="shared" si="907"/>
        <v>6.61</v>
      </c>
      <c r="K726" s="173">
        <f t="shared" si="907"/>
        <v>6.58</v>
      </c>
      <c r="L726" s="173">
        <f t="shared" si="907"/>
        <v>6.56</v>
      </c>
      <c r="M726" s="173">
        <f t="shared" si="907"/>
        <v>6.48</v>
      </c>
      <c r="N726" s="173">
        <f t="shared" si="907"/>
        <v>6.52</v>
      </c>
      <c r="O726" s="173">
        <f t="shared" si="907"/>
        <v>6.49</v>
      </c>
      <c r="P726" s="173">
        <f t="shared" si="907"/>
        <v>6.68</v>
      </c>
      <c r="Q726" s="173">
        <f t="shared" si="907"/>
        <v>6.68</v>
      </c>
      <c r="R726" s="173">
        <f t="shared" si="907"/>
        <v>6.65</v>
      </c>
      <c r="S726" s="173">
        <f t="shared" si="907"/>
        <v>6.68</v>
      </c>
      <c r="T726" s="173">
        <f t="shared" si="907"/>
        <v>6.76</v>
      </c>
      <c r="U726" s="173">
        <f t="shared" si="907"/>
        <v>6.72</v>
      </c>
      <c r="V726" s="173">
        <f t="shared" si="907"/>
        <v>6.62</v>
      </c>
      <c r="W726" s="173">
        <f t="shared" si="907"/>
        <v>6.72</v>
      </c>
      <c r="X726" s="173">
        <f t="shared" si="907"/>
        <v>6.69</v>
      </c>
      <c r="Y726" s="173">
        <f t="shared" si="907"/>
        <v>6.64</v>
      </c>
      <c r="Z726" s="173">
        <f t="shared" si="907"/>
        <v>6.62</v>
      </c>
      <c r="AA726" s="173">
        <f t="shared" si="907"/>
        <v>6.66</v>
      </c>
      <c r="AB726" s="173">
        <f t="shared" si="907"/>
        <v>6.67</v>
      </c>
      <c r="AC726" s="173">
        <f t="shared" si="907"/>
        <v>6.53</v>
      </c>
      <c r="AD726" s="173">
        <f t="shared" si="907"/>
        <v>6.63</v>
      </c>
      <c r="AE726" s="173">
        <f t="shared" si="907"/>
        <v>6.45</v>
      </c>
      <c r="AF726" s="173">
        <f t="shared" si="907"/>
        <v>6.64</v>
      </c>
      <c r="AG726" s="173">
        <f t="shared" si="907"/>
        <v>6.71</v>
      </c>
      <c r="AH726" s="173">
        <f t="shared" si="907"/>
        <v>6.64</v>
      </c>
      <c r="AI726" s="173">
        <f t="shared" si="907"/>
        <v>6.76</v>
      </c>
      <c r="AJ726" s="173">
        <f t="shared" si="907"/>
        <v>6.72</v>
      </c>
      <c r="AK726" s="173">
        <f t="shared" si="907"/>
        <v>6.71</v>
      </c>
      <c r="AL726" s="173" t="str">
        <f t="shared" si="907"/>
        <v/>
      </c>
      <c r="AM726" s="173" t="str">
        <f t="shared" si="907"/>
        <v/>
      </c>
      <c r="AN726" s="173" t="str">
        <f t="shared" si="907"/>
        <v/>
      </c>
      <c r="AO726" s="173" t="str">
        <f t="shared" si="907"/>
        <v/>
      </c>
      <c r="AP726" s="173" t="str">
        <f t="shared" si="907"/>
        <v/>
      </c>
      <c r="AQ726" s="170"/>
      <c r="AR726" s="170"/>
    </row>
    <row r="727" ht="12.75" customHeight="1">
      <c r="A727" s="170"/>
      <c r="B727" s="170"/>
      <c r="C727" s="140"/>
      <c r="D727" s="139">
        <v>146.0</v>
      </c>
      <c r="E727" s="177">
        <f t="shared" ref="E727:AP727" si="908">IFERROR(INDEX(E$196:E$385,MATCH($D727,E$389:E$578,0)),"")</f>
        <v>6.66</v>
      </c>
      <c r="F727" s="173">
        <f t="shared" si="908"/>
        <v>6.53</v>
      </c>
      <c r="G727" s="173">
        <f t="shared" si="908"/>
        <v>6.6</v>
      </c>
      <c r="H727" s="173">
        <f t="shared" si="908"/>
        <v>6.62</v>
      </c>
      <c r="I727" s="173">
        <f t="shared" si="908"/>
        <v>6.67</v>
      </c>
      <c r="J727" s="173">
        <f t="shared" si="908"/>
        <v>6.6</v>
      </c>
      <c r="K727" s="173">
        <f t="shared" si="908"/>
        <v>6.57</v>
      </c>
      <c r="L727" s="173">
        <f t="shared" si="908"/>
        <v>6.56</v>
      </c>
      <c r="M727" s="173">
        <f t="shared" si="908"/>
        <v>6.48</v>
      </c>
      <c r="N727" s="173">
        <f t="shared" si="908"/>
        <v>6.52</v>
      </c>
      <c r="O727" s="173">
        <f t="shared" si="908"/>
        <v>6.48</v>
      </c>
      <c r="P727" s="173">
        <f t="shared" si="908"/>
        <v>6.68</v>
      </c>
      <c r="Q727" s="173">
        <f t="shared" si="908"/>
        <v>6.68</v>
      </c>
      <c r="R727" s="173">
        <f t="shared" si="908"/>
        <v>6.64</v>
      </c>
      <c r="S727" s="173">
        <f t="shared" si="908"/>
        <v>6.68</v>
      </c>
      <c r="T727" s="173">
        <f t="shared" si="908"/>
        <v>6.76</v>
      </c>
      <c r="U727" s="173">
        <f t="shared" si="908"/>
        <v>6.72</v>
      </c>
      <c r="V727" s="173">
        <f t="shared" si="908"/>
        <v>6.62</v>
      </c>
      <c r="W727" s="173">
        <f t="shared" si="908"/>
        <v>6.71</v>
      </c>
      <c r="X727" s="173">
        <f t="shared" si="908"/>
        <v>6.68</v>
      </c>
      <c r="Y727" s="173">
        <f t="shared" si="908"/>
        <v>6.64</v>
      </c>
      <c r="Z727" s="173">
        <f t="shared" si="908"/>
        <v>6.62</v>
      </c>
      <c r="AA727" s="173">
        <f t="shared" si="908"/>
        <v>6.66</v>
      </c>
      <c r="AB727" s="173">
        <f t="shared" si="908"/>
        <v>6.66</v>
      </c>
      <c r="AC727" s="173">
        <f t="shared" si="908"/>
        <v>6.53</v>
      </c>
      <c r="AD727" s="173">
        <f t="shared" si="908"/>
        <v>6.62</v>
      </c>
      <c r="AE727" s="173">
        <f t="shared" si="908"/>
        <v>6.45</v>
      </c>
      <c r="AF727" s="173">
        <f t="shared" si="908"/>
        <v>6.62</v>
      </c>
      <c r="AG727" s="173">
        <f t="shared" si="908"/>
        <v>6.7</v>
      </c>
      <c r="AH727" s="173">
        <f t="shared" si="908"/>
        <v>6.62</v>
      </c>
      <c r="AI727" s="173">
        <f t="shared" si="908"/>
        <v>6.76</v>
      </c>
      <c r="AJ727" s="173">
        <f t="shared" si="908"/>
        <v>6.72</v>
      </c>
      <c r="AK727" s="173">
        <f t="shared" si="908"/>
        <v>6.71</v>
      </c>
      <c r="AL727" s="173" t="str">
        <f t="shared" si="908"/>
        <v/>
      </c>
      <c r="AM727" s="173" t="str">
        <f t="shared" si="908"/>
        <v/>
      </c>
      <c r="AN727" s="173" t="str">
        <f t="shared" si="908"/>
        <v/>
      </c>
      <c r="AO727" s="173" t="str">
        <f t="shared" si="908"/>
        <v/>
      </c>
      <c r="AP727" s="173" t="str">
        <f t="shared" si="908"/>
        <v/>
      </c>
      <c r="AQ727" s="170"/>
      <c r="AR727" s="170"/>
    </row>
    <row r="728" ht="12.75" customHeight="1">
      <c r="A728" s="170"/>
      <c r="B728" s="170"/>
      <c r="C728" s="140"/>
      <c r="D728" s="139">
        <v>147.0</v>
      </c>
      <c r="E728" s="177">
        <f t="shared" ref="E728:AP728" si="909">IFERROR(INDEX(E$196:E$385,MATCH($D728,E$389:E$578,0)),"")</f>
        <v>6.65</v>
      </c>
      <c r="F728" s="173">
        <f t="shared" si="909"/>
        <v>6.53</v>
      </c>
      <c r="G728" s="173">
        <f t="shared" si="909"/>
        <v>6.58</v>
      </c>
      <c r="H728" s="173">
        <f t="shared" si="909"/>
        <v>6.6</v>
      </c>
      <c r="I728" s="173">
        <f t="shared" si="909"/>
        <v>6.65</v>
      </c>
      <c r="J728" s="173">
        <f t="shared" si="909"/>
        <v>6.58</v>
      </c>
      <c r="K728" s="173">
        <f t="shared" si="909"/>
        <v>6.56</v>
      </c>
      <c r="L728" s="173">
        <f t="shared" si="909"/>
        <v>6.56</v>
      </c>
      <c r="M728" s="173">
        <f t="shared" si="909"/>
        <v>6.44</v>
      </c>
      <c r="N728" s="173">
        <f t="shared" si="909"/>
        <v>6.5</v>
      </c>
      <c r="O728" s="173">
        <f t="shared" si="909"/>
        <v>6.48</v>
      </c>
      <c r="P728" s="173">
        <f t="shared" si="909"/>
        <v>6.68</v>
      </c>
      <c r="Q728" s="173">
        <f t="shared" si="909"/>
        <v>6.67</v>
      </c>
      <c r="R728" s="173">
        <f t="shared" si="909"/>
        <v>6.64</v>
      </c>
      <c r="S728" s="173">
        <f t="shared" si="909"/>
        <v>6.67</v>
      </c>
      <c r="T728" s="173">
        <f t="shared" si="909"/>
        <v>6.75</v>
      </c>
      <c r="U728" s="173">
        <f t="shared" si="909"/>
        <v>6.71</v>
      </c>
      <c r="V728" s="173">
        <f t="shared" si="909"/>
        <v>6.62</v>
      </c>
      <c r="W728" s="173">
        <f t="shared" si="909"/>
        <v>6.7</v>
      </c>
      <c r="X728" s="173">
        <f t="shared" si="909"/>
        <v>6.68</v>
      </c>
      <c r="Y728" s="173">
        <f t="shared" si="909"/>
        <v>6.64</v>
      </c>
      <c r="Z728" s="173">
        <f t="shared" si="909"/>
        <v>6.61</v>
      </c>
      <c r="AA728" s="173">
        <f t="shared" si="909"/>
        <v>6.64</v>
      </c>
      <c r="AB728" s="173">
        <f t="shared" si="909"/>
        <v>6.65</v>
      </c>
      <c r="AC728" s="173">
        <f t="shared" si="909"/>
        <v>6.53</v>
      </c>
      <c r="AD728" s="173">
        <f t="shared" si="909"/>
        <v>6.61</v>
      </c>
      <c r="AE728" s="173">
        <f t="shared" si="909"/>
        <v>6.44</v>
      </c>
      <c r="AF728" s="173">
        <f t="shared" si="909"/>
        <v>6.61</v>
      </c>
      <c r="AG728" s="173">
        <f t="shared" si="909"/>
        <v>6.67</v>
      </c>
      <c r="AH728" s="173">
        <f t="shared" si="909"/>
        <v>6.62</v>
      </c>
      <c r="AI728" s="173">
        <f t="shared" si="909"/>
        <v>6.73</v>
      </c>
      <c r="AJ728" s="173">
        <f t="shared" si="909"/>
        <v>6.7</v>
      </c>
      <c r="AK728" s="173">
        <f t="shared" si="909"/>
        <v>6.7</v>
      </c>
      <c r="AL728" s="173" t="str">
        <f t="shared" si="909"/>
        <v/>
      </c>
      <c r="AM728" s="173" t="str">
        <f t="shared" si="909"/>
        <v/>
      </c>
      <c r="AN728" s="173" t="str">
        <f t="shared" si="909"/>
        <v/>
      </c>
      <c r="AO728" s="173" t="str">
        <f t="shared" si="909"/>
        <v/>
      </c>
      <c r="AP728" s="173" t="str">
        <f t="shared" si="909"/>
        <v/>
      </c>
      <c r="AQ728" s="170"/>
      <c r="AR728" s="170"/>
    </row>
    <row r="729" ht="12.75" customHeight="1">
      <c r="A729" s="170"/>
      <c r="B729" s="170"/>
      <c r="C729" s="140"/>
      <c r="D729" s="139">
        <v>148.0</v>
      </c>
      <c r="E729" s="177">
        <f t="shared" ref="E729:AP729" si="910">IFERROR(INDEX(E$196:E$385,MATCH($D729,E$389:E$578,0)),"")</f>
        <v>6.65</v>
      </c>
      <c r="F729" s="173">
        <f t="shared" si="910"/>
        <v>6.52</v>
      </c>
      <c r="G729" s="173">
        <f t="shared" si="910"/>
        <v>6.57</v>
      </c>
      <c r="H729" s="173">
        <f t="shared" si="910"/>
        <v>6.57</v>
      </c>
      <c r="I729" s="173">
        <f t="shared" si="910"/>
        <v>6.64</v>
      </c>
      <c r="J729" s="173">
        <f t="shared" si="910"/>
        <v>6.58</v>
      </c>
      <c r="K729" s="173">
        <f t="shared" si="910"/>
        <v>6.56</v>
      </c>
      <c r="L729" s="173">
        <f t="shared" si="910"/>
        <v>6.56</v>
      </c>
      <c r="M729" s="173">
        <f t="shared" si="910"/>
        <v>6.4</v>
      </c>
      <c r="N729" s="173">
        <f t="shared" si="910"/>
        <v>6.5</v>
      </c>
      <c r="O729" s="173">
        <f t="shared" si="910"/>
        <v>6.48</v>
      </c>
      <c r="P729" s="173">
        <f t="shared" si="910"/>
        <v>6.67</v>
      </c>
      <c r="Q729" s="173">
        <f t="shared" si="910"/>
        <v>6.66</v>
      </c>
      <c r="R729" s="173">
        <f t="shared" si="910"/>
        <v>6.64</v>
      </c>
      <c r="S729" s="173">
        <f t="shared" si="910"/>
        <v>6.66</v>
      </c>
      <c r="T729" s="173">
        <f t="shared" si="910"/>
        <v>6.75</v>
      </c>
      <c r="U729" s="173">
        <f t="shared" si="910"/>
        <v>6.69</v>
      </c>
      <c r="V729" s="173">
        <f t="shared" si="910"/>
        <v>6.6</v>
      </c>
      <c r="W729" s="173">
        <f t="shared" si="910"/>
        <v>6.7</v>
      </c>
      <c r="X729" s="173">
        <f t="shared" si="910"/>
        <v>6.68</v>
      </c>
      <c r="Y729" s="173">
        <f t="shared" si="910"/>
        <v>6.63</v>
      </c>
      <c r="Z729" s="173">
        <f t="shared" si="910"/>
        <v>6.61</v>
      </c>
      <c r="AA729" s="173">
        <f t="shared" si="910"/>
        <v>6.62</v>
      </c>
      <c r="AB729" s="173">
        <f t="shared" si="910"/>
        <v>6.65</v>
      </c>
      <c r="AC729" s="173">
        <f t="shared" si="910"/>
        <v>6.5</v>
      </c>
      <c r="AD729" s="173">
        <f t="shared" si="910"/>
        <v>6.61</v>
      </c>
      <c r="AE729" s="173">
        <f t="shared" si="910"/>
        <v>6.43</v>
      </c>
      <c r="AF729" s="173">
        <f t="shared" si="910"/>
        <v>6.6</v>
      </c>
      <c r="AG729" s="173">
        <f t="shared" si="910"/>
        <v>6.66</v>
      </c>
      <c r="AH729" s="173">
        <f t="shared" si="910"/>
        <v>6.61</v>
      </c>
      <c r="AI729" s="173">
        <f t="shared" si="910"/>
        <v>6.72</v>
      </c>
      <c r="AJ729" s="173">
        <f t="shared" si="910"/>
        <v>6.69</v>
      </c>
      <c r="AK729" s="173">
        <f t="shared" si="910"/>
        <v>6.69</v>
      </c>
      <c r="AL729" s="173" t="str">
        <f t="shared" si="910"/>
        <v/>
      </c>
      <c r="AM729" s="173" t="str">
        <f t="shared" si="910"/>
        <v/>
      </c>
      <c r="AN729" s="173" t="str">
        <f t="shared" si="910"/>
        <v/>
      </c>
      <c r="AO729" s="173" t="str">
        <f t="shared" si="910"/>
        <v/>
      </c>
      <c r="AP729" s="173" t="str">
        <f t="shared" si="910"/>
        <v/>
      </c>
      <c r="AQ729" s="170"/>
      <c r="AR729" s="170"/>
    </row>
    <row r="730" ht="12.75" customHeight="1">
      <c r="A730" s="170"/>
      <c r="B730" s="170"/>
      <c r="C730" s="140"/>
      <c r="D730" s="139">
        <v>149.0</v>
      </c>
      <c r="E730" s="177">
        <f t="shared" ref="E730:AP730" si="911">IFERROR(INDEX(E$196:E$385,MATCH($D730,E$389:E$578,0)),"")</f>
        <v>6.65</v>
      </c>
      <c r="F730" s="173">
        <f t="shared" si="911"/>
        <v>6.51</v>
      </c>
      <c r="G730" s="173">
        <f t="shared" si="911"/>
        <v>6.54</v>
      </c>
      <c r="H730" s="173">
        <f t="shared" si="911"/>
        <v>6.56</v>
      </c>
      <c r="I730" s="173">
        <f t="shared" si="911"/>
        <v>6.64</v>
      </c>
      <c r="J730" s="173">
        <f t="shared" si="911"/>
        <v>6.58</v>
      </c>
      <c r="K730" s="173">
        <f t="shared" si="911"/>
        <v>6.56</v>
      </c>
      <c r="L730" s="173">
        <f t="shared" si="911"/>
        <v>6.56</v>
      </c>
      <c r="M730" s="173">
        <f t="shared" si="911"/>
        <v>6.4</v>
      </c>
      <c r="N730" s="173">
        <f t="shared" si="911"/>
        <v>6.49</v>
      </c>
      <c r="O730" s="173">
        <f t="shared" si="911"/>
        <v>6.48</v>
      </c>
      <c r="P730" s="173">
        <f t="shared" si="911"/>
        <v>6.67</v>
      </c>
      <c r="Q730" s="173">
        <f t="shared" si="911"/>
        <v>6.65</v>
      </c>
      <c r="R730" s="173">
        <f t="shared" si="911"/>
        <v>6.64</v>
      </c>
      <c r="S730" s="173">
        <f t="shared" si="911"/>
        <v>6.65</v>
      </c>
      <c r="T730" s="173">
        <f t="shared" si="911"/>
        <v>6.74</v>
      </c>
      <c r="U730" s="173">
        <f t="shared" si="911"/>
        <v>6.68</v>
      </c>
      <c r="V730" s="173">
        <f t="shared" si="911"/>
        <v>6.6</v>
      </c>
      <c r="W730" s="173">
        <f t="shared" si="911"/>
        <v>6.69</v>
      </c>
      <c r="X730" s="173">
        <f t="shared" si="911"/>
        <v>6.66</v>
      </c>
      <c r="Y730" s="173">
        <f t="shared" si="911"/>
        <v>6.62</v>
      </c>
      <c r="Z730" s="173">
        <f t="shared" si="911"/>
        <v>6.6</v>
      </c>
      <c r="AA730" s="173">
        <f t="shared" si="911"/>
        <v>6.61</v>
      </c>
      <c r="AB730" s="173">
        <f t="shared" si="911"/>
        <v>6.64</v>
      </c>
      <c r="AC730" s="173">
        <f t="shared" si="911"/>
        <v>6.48</v>
      </c>
      <c r="AD730" s="173">
        <f t="shared" si="911"/>
        <v>6.61</v>
      </c>
      <c r="AE730" s="173">
        <f t="shared" si="911"/>
        <v>6.41</v>
      </c>
      <c r="AF730" s="173">
        <f t="shared" si="911"/>
        <v>6.6</v>
      </c>
      <c r="AG730" s="173">
        <f t="shared" si="911"/>
        <v>6.66</v>
      </c>
      <c r="AH730" s="173">
        <f t="shared" si="911"/>
        <v>6.6</v>
      </c>
      <c r="AI730" s="173">
        <f t="shared" si="911"/>
        <v>6.72</v>
      </c>
      <c r="AJ730" s="173">
        <f t="shared" si="911"/>
        <v>6.68</v>
      </c>
      <c r="AK730" s="173">
        <f t="shared" si="911"/>
        <v>6.68</v>
      </c>
      <c r="AL730" s="173" t="str">
        <f t="shared" si="911"/>
        <v/>
      </c>
      <c r="AM730" s="173" t="str">
        <f t="shared" si="911"/>
        <v/>
      </c>
      <c r="AN730" s="173" t="str">
        <f t="shared" si="911"/>
        <v/>
      </c>
      <c r="AO730" s="173" t="str">
        <f t="shared" si="911"/>
        <v/>
      </c>
      <c r="AP730" s="173" t="str">
        <f t="shared" si="911"/>
        <v/>
      </c>
      <c r="AQ730" s="170"/>
      <c r="AR730" s="170"/>
    </row>
    <row r="731" ht="12.75" customHeight="1">
      <c r="A731" s="170"/>
      <c r="B731" s="170"/>
      <c r="C731" s="140"/>
      <c r="D731" s="139">
        <v>150.0</v>
      </c>
      <c r="E731" s="177">
        <f t="shared" ref="E731:AP731" si="912">IFERROR(INDEX(E$196:E$385,MATCH($D731,E$389:E$578,0)),"")</f>
        <v>6.64</v>
      </c>
      <c r="F731" s="173">
        <f t="shared" si="912"/>
        <v>6.51</v>
      </c>
      <c r="G731" s="173">
        <f t="shared" si="912"/>
        <v>6.54</v>
      </c>
      <c r="H731" s="173">
        <f t="shared" si="912"/>
        <v>6.56</v>
      </c>
      <c r="I731" s="173">
        <f t="shared" si="912"/>
        <v>6.63</v>
      </c>
      <c r="J731" s="173">
        <f t="shared" si="912"/>
        <v>6.56</v>
      </c>
      <c r="K731" s="173">
        <f t="shared" si="912"/>
        <v>6.56</v>
      </c>
      <c r="L731" s="173">
        <f t="shared" si="912"/>
        <v>6.54</v>
      </c>
      <c r="M731" s="173">
        <f t="shared" si="912"/>
        <v>6.4</v>
      </c>
      <c r="N731" s="173">
        <f t="shared" si="912"/>
        <v>6.48</v>
      </c>
      <c r="O731" s="173">
        <f t="shared" si="912"/>
        <v>6.44</v>
      </c>
      <c r="P731" s="173">
        <f t="shared" si="912"/>
        <v>6.65</v>
      </c>
      <c r="Q731" s="173">
        <f t="shared" si="912"/>
        <v>6.65</v>
      </c>
      <c r="R731" s="173">
        <f t="shared" si="912"/>
        <v>6.63</v>
      </c>
      <c r="S731" s="173">
        <f t="shared" si="912"/>
        <v>6.65</v>
      </c>
      <c r="T731" s="173">
        <f t="shared" si="912"/>
        <v>6.73</v>
      </c>
      <c r="U731" s="173">
        <f t="shared" si="912"/>
        <v>6.68</v>
      </c>
      <c r="V731" s="173">
        <f t="shared" si="912"/>
        <v>6.6</v>
      </c>
      <c r="W731" s="173">
        <f t="shared" si="912"/>
        <v>6.69</v>
      </c>
      <c r="X731" s="173">
        <f t="shared" si="912"/>
        <v>6.64</v>
      </c>
      <c r="Y731" s="173">
        <f t="shared" si="912"/>
        <v>6.6</v>
      </c>
      <c r="Z731" s="173">
        <f t="shared" si="912"/>
        <v>6.6</v>
      </c>
      <c r="AA731" s="173">
        <f t="shared" si="912"/>
        <v>6.61</v>
      </c>
      <c r="AB731" s="173">
        <f t="shared" si="912"/>
        <v>6.64</v>
      </c>
      <c r="AC731" s="173">
        <f t="shared" si="912"/>
        <v>6.47</v>
      </c>
      <c r="AD731" s="173">
        <f t="shared" si="912"/>
        <v>6.6</v>
      </c>
      <c r="AE731" s="173">
        <f t="shared" si="912"/>
        <v>6.4</v>
      </c>
      <c r="AF731" s="173">
        <f t="shared" si="912"/>
        <v>6.6</v>
      </c>
      <c r="AG731" s="173">
        <f t="shared" si="912"/>
        <v>6.66</v>
      </c>
      <c r="AH731" s="173">
        <f t="shared" si="912"/>
        <v>6.59</v>
      </c>
      <c r="AI731" s="173">
        <f t="shared" si="912"/>
        <v>6.71</v>
      </c>
      <c r="AJ731" s="173">
        <f t="shared" si="912"/>
        <v>6.68</v>
      </c>
      <c r="AK731" s="173">
        <f t="shared" si="912"/>
        <v>6.68</v>
      </c>
      <c r="AL731" s="173" t="str">
        <f t="shared" si="912"/>
        <v/>
      </c>
      <c r="AM731" s="173" t="str">
        <f t="shared" si="912"/>
        <v/>
      </c>
      <c r="AN731" s="173" t="str">
        <f t="shared" si="912"/>
        <v/>
      </c>
      <c r="AO731" s="173" t="str">
        <f t="shared" si="912"/>
        <v/>
      </c>
      <c r="AP731" s="173" t="str">
        <f t="shared" si="912"/>
        <v/>
      </c>
      <c r="AQ731" s="170"/>
      <c r="AR731" s="170"/>
    </row>
    <row r="732" ht="12.75" customHeight="1">
      <c r="A732" s="170"/>
      <c r="B732" s="170"/>
      <c r="C732" s="140"/>
      <c r="D732" s="139">
        <v>151.0</v>
      </c>
      <c r="E732" s="177">
        <f t="shared" ref="E732:AP732" si="913">IFERROR(INDEX(E$196:E$385,MATCH($D732,E$389:E$578,0)),"")</f>
        <v>6.64</v>
      </c>
      <c r="F732" s="173">
        <f t="shared" si="913"/>
        <v>6.48</v>
      </c>
      <c r="G732" s="173">
        <f t="shared" si="913"/>
        <v>6.54</v>
      </c>
      <c r="H732" s="173">
        <f t="shared" si="913"/>
        <v>6.56</v>
      </c>
      <c r="I732" s="173">
        <f t="shared" si="913"/>
        <v>6.63</v>
      </c>
      <c r="J732" s="173">
        <f t="shared" si="913"/>
        <v>6.56</v>
      </c>
      <c r="K732" s="173">
        <f t="shared" si="913"/>
        <v>6.54</v>
      </c>
      <c r="L732" s="173">
        <f t="shared" si="913"/>
        <v>6.54</v>
      </c>
      <c r="M732" s="173">
        <f t="shared" si="913"/>
        <v>6.38</v>
      </c>
      <c r="N732" s="173">
        <f t="shared" si="913"/>
        <v>6.48</v>
      </c>
      <c r="O732" s="173">
        <f t="shared" si="913"/>
        <v>6.44</v>
      </c>
      <c r="P732" s="173">
        <f t="shared" si="913"/>
        <v>6.64</v>
      </c>
      <c r="Q732" s="173">
        <f t="shared" si="913"/>
        <v>6.64</v>
      </c>
      <c r="R732" s="173">
        <f t="shared" si="913"/>
        <v>6.62</v>
      </c>
      <c r="S732" s="173">
        <f t="shared" si="913"/>
        <v>6.64</v>
      </c>
      <c r="T732" s="173">
        <f t="shared" si="913"/>
        <v>6.68</v>
      </c>
      <c r="U732" s="173">
        <f t="shared" si="913"/>
        <v>6.68</v>
      </c>
      <c r="V732" s="173">
        <f t="shared" si="913"/>
        <v>6.6</v>
      </c>
      <c r="W732" s="173">
        <f t="shared" si="913"/>
        <v>6.68</v>
      </c>
      <c r="X732" s="173">
        <f t="shared" si="913"/>
        <v>6.64</v>
      </c>
      <c r="Y732" s="173">
        <f t="shared" si="913"/>
        <v>6.58</v>
      </c>
      <c r="Z732" s="173">
        <f t="shared" si="913"/>
        <v>6.59</v>
      </c>
      <c r="AA732" s="173">
        <f t="shared" si="913"/>
        <v>6.6</v>
      </c>
      <c r="AB732" s="173">
        <f t="shared" si="913"/>
        <v>6.64</v>
      </c>
      <c r="AC732" s="173">
        <f t="shared" si="913"/>
        <v>6.47</v>
      </c>
      <c r="AD732" s="173">
        <f t="shared" si="913"/>
        <v>6.6</v>
      </c>
      <c r="AE732" s="173">
        <f t="shared" si="913"/>
        <v>6.4</v>
      </c>
      <c r="AF732" s="173">
        <f t="shared" si="913"/>
        <v>6.56</v>
      </c>
      <c r="AG732" s="173">
        <f t="shared" si="913"/>
        <v>6.64</v>
      </c>
      <c r="AH732" s="173">
        <f t="shared" si="913"/>
        <v>6.59</v>
      </c>
      <c r="AI732" s="173">
        <f t="shared" si="913"/>
        <v>6.7</v>
      </c>
      <c r="AJ732" s="173">
        <f t="shared" si="913"/>
        <v>6.68</v>
      </c>
      <c r="AK732" s="173">
        <f t="shared" si="913"/>
        <v>6.66</v>
      </c>
      <c r="AL732" s="173" t="str">
        <f t="shared" si="913"/>
        <v/>
      </c>
      <c r="AM732" s="173" t="str">
        <f t="shared" si="913"/>
        <v/>
      </c>
      <c r="AN732" s="173" t="str">
        <f t="shared" si="913"/>
        <v/>
      </c>
      <c r="AO732" s="173" t="str">
        <f t="shared" si="913"/>
        <v/>
      </c>
      <c r="AP732" s="173" t="str">
        <f t="shared" si="913"/>
        <v/>
      </c>
      <c r="AQ732" s="170"/>
      <c r="AR732" s="170"/>
    </row>
    <row r="733" ht="12.75" customHeight="1">
      <c r="A733" s="170"/>
      <c r="B733" s="170"/>
      <c r="C733" s="140"/>
      <c r="D733" s="139">
        <v>152.0</v>
      </c>
      <c r="E733" s="177">
        <f t="shared" ref="E733:AP733" si="914">IFERROR(INDEX(E$196:E$385,MATCH($D733,E$389:E$578,0)),"")</f>
        <v>6.64</v>
      </c>
      <c r="F733" s="173">
        <f t="shared" si="914"/>
        <v>6.48</v>
      </c>
      <c r="G733" s="173">
        <f t="shared" si="914"/>
        <v>6.52</v>
      </c>
      <c r="H733" s="173">
        <f t="shared" si="914"/>
        <v>6.55</v>
      </c>
      <c r="I733" s="173">
        <f t="shared" si="914"/>
        <v>6.62</v>
      </c>
      <c r="J733" s="173">
        <f t="shared" si="914"/>
        <v>6.56</v>
      </c>
      <c r="K733" s="173">
        <f t="shared" si="914"/>
        <v>6.52</v>
      </c>
      <c r="L733" s="173">
        <f t="shared" si="914"/>
        <v>6.54</v>
      </c>
      <c r="M733" s="173">
        <f t="shared" si="914"/>
        <v>6.38</v>
      </c>
      <c r="N733" s="173">
        <f t="shared" si="914"/>
        <v>6.44</v>
      </c>
      <c r="O733" s="173">
        <f t="shared" si="914"/>
        <v>6.44</v>
      </c>
      <c r="P733" s="173">
        <f t="shared" si="914"/>
        <v>6.64</v>
      </c>
      <c r="Q733" s="173">
        <f t="shared" si="914"/>
        <v>6.64</v>
      </c>
      <c r="R733" s="173">
        <f t="shared" si="914"/>
        <v>6.62</v>
      </c>
      <c r="S733" s="173">
        <f t="shared" si="914"/>
        <v>6.63</v>
      </c>
      <c r="T733" s="173">
        <f t="shared" si="914"/>
        <v>6.68</v>
      </c>
      <c r="U733" s="173">
        <f t="shared" si="914"/>
        <v>6.67</v>
      </c>
      <c r="V733" s="173">
        <f t="shared" si="914"/>
        <v>6.59</v>
      </c>
      <c r="W733" s="173">
        <f t="shared" si="914"/>
        <v>6.68</v>
      </c>
      <c r="X733" s="173">
        <f t="shared" si="914"/>
        <v>6.63</v>
      </c>
      <c r="Y733" s="173">
        <f t="shared" si="914"/>
        <v>6.57</v>
      </c>
      <c r="Z733" s="173">
        <f t="shared" si="914"/>
        <v>6.58</v>
      </c>
      <c r="AA733" s="173">
        <f t="shared" si="914"/>
        <v>6.6</v>
      </c>
      <c r="AB733" s="173">
        <f t="shared" si="914"/>
        <v>6.64</v>
      </c>
      <c r="AC733" s="173">
        <f t="shared" si="914"/>
        <v>6.46</v>
      </c>
      <c r="AD733" s="173">
        <f t="shared" si="914"/>
        <v>6.6</v>
      </c>
      <c r="AE733" s="173">
        <f t="shared" si="914"/>
        <v>6.39</v>
      </c>
      <c r="AF733" s="173">
        <f t="shared" si="914"/>
        <v>6.56</v>
      </c>
      <c r="AG733" s="173">
        <f t="shared" si="914"/>
        <v>6.64</v>
      </c>
      <c r="AH733" s="173">
        <f t="shared" si="914"/>
        <v>6.59</v>
      </c>
      <c r="AI733" s="173">
        <f t="shared" si="914"/>
        <v>6.69</v>
      </c>
      <c r="AJ733" s="173">
        <f t="shared" si="914"/>
        <v>6.68</v>
      </c>
      <c r="AK733" s="173">
        <f t="shared" si="914"/>
        <v>6.66</v>
      </c>
      <c r="AL733" s="173" t="str">
        <f t="shared" si="914"/>
        <v/>
      </c>
      <c r="AM733" s="173" t="str">
        <f t="shared" si="914"/>
        <v/>
      </c>
      <c r="AN733" s="173" t="str">
        <f t="shared" si="914"/>
        <v/>
      </c>
      <c r="AO733" s="173" t="str">
        <f t="shared" si="914"/>
        <v/>
      </c>
      <c r="AP733" s="173" t="str">
        <f t="shared" si="914"/>
        <v/>
      </c>
      <c r="AQ733" s="170"/>
      <c r="AR733" s="170"/>
    </row>
    <row r="734" ht="12.75" customHeight="1">
      <c r="A734" s="170"/>
      <c r="B734" s="170"/>
      <c r="C734" s="140"/>
      <c r="D734" s="139">
        <v>153.0</v>
      </c>
      <c r="E734" s="177">
        <f t="shared" ref="E734:AP734" si="915">IFERROR(INDEX(E$196:E$385,MATCH($D734,E$389:E$578,0)),"")</f>
        <v>6.62</v>
      </c>
      <c r="F734" s="173">
        <f t="shared" si="915"/>
        <v>6.47</v>
      </c>
      <c r="G734" s="173">
        <f t="shared" si="915"/>
        <v>6.52</v>
      </c>
      <c r="H734" s="173">
        <f t="shared" si="915"/>
        <v>6.54</v>
      </c>
      <c r="I734" s="173">
        <f t="shared" si="915"/>
        <v>6.62</v>
      </c>
      <c r="J734" s="173">
        <f t="shared" si="915"/>
        <v>6.55</v>
      </c>
      <c r="K734" s="173">
        <f t="shared" si="915"/>
        <v>6.52</v>
      </c>
      <c r="L734" s="173">
        <f t="shared" si="915"/>
        <v>6.52</v>
      </c>
      <c r="M734" s="173">
        <f t="shared" si="915"/>
        <v>6.37</v>
      </c>
      <c r="N734" s="173">
        <f t="shared" si="915"/>
        <v>6.44</v>
      </c>
      <c r="O734" s="173">
        <f t="shared" si="915"/>
        <v>6.44</v>
      </c>
      <c r="P734" s="173">
        <f t="shared" si="915"/>
        <v>6.64</v>
      </c>
      <c r="Q734" s="173">
        <f t="shared" si="915"/>
        <v>6.64</v>
      </c>
      <c r="R734" s="173">
        <f t="shared" si="915"/>
        <v>6.61</v>
      </c>
      <c r="S734" s="173">
        <f t="shared" si="915"/>
        <v>6.63</v>
      </c>
      <c r="T734" s="173">
        <f t="shared" si="915"/>
        <v>6.68</v>
      </c>
      <c r="U734" s="173">
        <f t="shared" si="915"/>
        <v>6.67</v>
      </c>
      <c r="V734" s="173">
        <f t="shared" si="915"/>
        <v>6.59</v>
      </c>
      <c r="W734" s="173">
        <f t="shared" si="915"/>
        <v>6.68</v>
      </c>
      <c r="X734" s="173">
        <f t="shared" si="915"/>
        <v>6.61</v>
      </c>
      <c r="Y734" s="173">
        <f t="shared" si="915"/>
        <v>6.56</v>
      </c>
      <c r="Z734" s="173">
        <f t="shared" si="915"/>
        <v>6.56</v>
      </c>
      <c r="AA734" s="173">
        <f t="shared" si="915"/>
        <v>6.6</v>
      </c>
      <c r="AB734" s="173">
        <f t="shared" si="915"/>
        <v>6.64</v>
      </c>
      <c r="AC734" s="173">
        <f t="shared" si="915"/>
        <v>6.45</v>
      </c>
      <c r="AD734" s="173">
        <f t="shared" si="915"/>
        <v>6.59</v>
      </c>
      <c r="AE734" s="173">
        <f t="shared" si="915"/>
        <v>6.37</v>
      </c>
      <c r="AF734" s="173">
        <f t="shared" si="915"/>
        <v>6.56</v>
      </c>
      <c r="AG734" s="173">
        <f t="shared" si="915"/>
        <v>6.64</v>
      </c>
      <c r="AH734" s="173">
        <f t="shared" si="915"/>
        <v>6.58</v>
      </c>
      <c r="AI734" s="173">
        <f t="shared" si="915"/>
        <v>6.68</v>
      </c>
      <c r="AJ734" s="173">
        <f t="shared" si="915"/>
        <v>6.68</v>
      </c>
      <c r="AK734" s="173">
        <f t="shared" si="915"/>
        <v>6.64</v>
      </c>
      <c r="AL734" s="173" t="str">
        <f t="shared" si="915"/>
        <v/>
      </c>
      <c r="AM734" s="173" t="str">
        <f t="shared" si="915"/>
        <v/>
      </c>
      <c r="AN734" s="173" t="str">
        <f t="shared" si="915"/>
        <v/>
      </c>
      <c r="AO734" s="173" t="str">
        <f t="shared" si="915"/>
        <v/>
      </c>
      <c r="AP734" s="173" t="str">
        <f t="shared" si="915"/>
        <v/>
      </c>
      <c r="AQ734" s="170"/>
      <c r="AR734" s="170"/>
    </row>
    <row r="735" ht="12.75" customHeight="1">
      <c r="A735" s="170"/>
      <c r="B735" s="170"/>
      <c r="C735" s="140"/>
      <c r="D735" s="139">
        <v>154.0</v>
      </c>
      <c r="E735" s="177">
        <f t="shared" ref="E735:AP735" si="916">IFERROR(INDEX(E$196:E$385,MATCH($D735,E$389:E$578,0)),"")</f>
        <v>6.62</v>
      </c>
      <c r="F735" s="173">
        <f t="shared" si="916"/>
        <v>6.47</v>
      </c>
      <c r="G735" s="173">
        <f t="shared" si="916"/>
        <v>6.51</v>
      </c>
      <c r="H735" s="173">
        <f t="shared" si="916"/>
        <v>6.54</v>
      </c>
      <c r="I735" s="173">
        <f t="shared" si="916"/>
        <v>6.61</v>
      </c>
      <c r="J735" s="173">
        <f t="shared" si="916"/>
        <v>6.54</v>
      </c>
      <c r="K735" s="173">
        <f t="shared" si="916"/>
        <v>6.51</v>
      </c>
      <c r="L735" s="173">
        <f t="shared" si="916"/>
        <v>6.52</v>
      </c>
      <c r="M735" s="173">
        <f t="shared" si="916"/>
        <v>6.37</v>
      </c>
      <c r="N735" s="173">
        <f t="shared" si="916"/>
        <v>6.44</v>
      </c>
      <c r="O735" s="173">
        <f t="shared" si="916"/>
        <v>6.44</v>
      </c>
      <c r="P735" s="173">
        <f t="shared" si="916"/>
        <v>6.63</v>
      </c>
      <c r="Q735" s="173">
        <f t="shared" si="916"/>
        <v>6.64</v>
      </c>
      <c r="R735" s="173">
        <f t="shared" si="916"/>
        <v>6.61</v>
      </c>
      <c r="S735" s="173">
        <f t="shared" si="916"/>
        <v>6.55</v>
      </c>
      <c r="T735" s="173">
        <f t="shared" si="916"/>
        <v>6.68</v>
      </c>
      <c r="U735" s="173">
        <f t="shared" si="916"/>
        <v>6.67</v>
      </c>
      <c r="V735" s="173">
        <f t="shared" si="916"/>
        <v>6.58</v>
      </c>
      <c r="W735" s="173">
        <f t="shared" si="916"/>
        <v>6.68</v>
      </c>
      <c r="X735" s="173">
        <f t="shared" si="916"/>
        <v>6.6</v>
      </c>
      <c r="Y735" s="173">
        <f t="shared" si="916"/>
        <v>6.56</v>
      </c>
      <c r="Z735" s="173">
        <f t="shared" si="916"/>
        <v>6.56</v>
      </c>
      <c r="AA735" s="173">
        <f t="shared" si="916"/>
        <v>6.6</v>
      </c>
      <c r="AB735" s="173">
        <f t="shared" si="916"/>
        <v>6.64</v>
      </c>
      <c r="AC735" s="173">
        <f t="shared" si="916"/>
        <v>6.45</v>
      </c>
      <c r="AD735" s="173">
        <f t="shared" si="916"/>
        <v>6.58</v>
      </c>
      <c r="AE735" s="173">
        <f t="shared" si="916"/>
        <v>6.37</v>
      </c>
      <c r="AF735" s="173">
        <f t="shared" si="916"/>
        <v>6.56</v>
      </c>
      <c r="AG735" s="173">
        <f t="shared" si="916"/>
        <v>6.64</v>
      </c>
      <c r="AH735" s="173">
        <f t="shared" si="916"/>
        <v>6.58</v>
      </c>
      <c r="AI735" s="173">
        <f t="shared" si="916"/>
        <v>6.66</v>
      </c>
      <c r="AJ735" s="173">
        <f t="shared" si="916"/>
        <v>6.68</v>
      </c>
      <c r="AK735" s="173">
        <f t="shared" si="916"/>
        <v>6.64</v>
      </c>
      <c r="AL735" s="173" t="str">
        <f t="shared" si="916"/>
        <v/>
      </c>
      <c r="AM735" s="173" t="str">
        <f t="shared" si="916"/>
        <v/>
      </c>
      <c r="AN735" s="173" t="str">
        <f t="shared" si="916"/>
        <v/>
      </c>
      <c r="AO735" s="173" t="str">
        <f t="shared" si="916"/>
        <v/>
      </c>
      <c r="AP735" s="173" t="str">
        <f t="shared" si="916"/>
        <v/>
      </c>
      <c r="AQ735" s="170"/>
      <c r="AR735" s="170"/>
    </row>
    <row r="736" ht="12.75" customHeight="1">
      <c r="A736" s="170"/>
      <c r="B736" s="170"/>
      <c r="C736" s="140"/>
      <c r="D736" s="139">
        <v>155.0</v>
      </c>
      <c r="E736" s="177">
        <f t="shared" ref="E736:AP736" si="917">IFERROR(INDEX(E$196:E$385,MATCH($D736,E$389:E$578,0)),"")</f>
        <v>6.6</v>
      </c>
      <c r="F736" s="173">
        <f t="shared" si="917"/>
        <v>6.45</v>
      </c>
      <c r="G736" s="173">
        <f t="shared" si="917"/>
        <v>6.49</v>
      </c>
      <c r="H736" s="173">
        <f t="shared" si="917"/>
        <v>6.53</v>
      </c>
      <c r="I736" s="173">
        <f t="shared" si="917"/>
        <v>6.58</v>
      </c>
      <c r="J736" s="173">
        <f t="shared" si="917"/>
        <v>6.52</v>
      </c>
      <c r="K736" s="173">
        <f t="shared" si="917"/>
        <v>6.5</v>
      </c>
      <c r="L736" s="173">
        <f t="shared" si="917"/>
        <v>6.52</v>
      </c>
      <c r="M736" s="173">
        <f t="shared" si="917"/>
        <v>6.37</v>
      </c>
      <c r="N736" s="173">
        <f t="shared" si="917"/>
        <v>6.44</v>
      </c>
      <c r="O736" s="173">
        <f t="shared" si="917"/>
        <v>6.4</v>
      </c>
      <c r="P736" s="173">
        <f t="shared" si="917"/>
        <v>6.63</v>
      </c>
      <c r="Q736" s="173">
        <f t="shared" si="917"/>
        <v>6.64</v>
      </c>
      <c r="R736" s="173">
        <f t="shared" si="917"/>
        <v>6.6</v>
      </c>
      <c r="S736" s="173">
        <f t="shared" si="917"/>
        <v>6.54</v>
      </c>
      <c r="T736" s="173">
        <f t="shared" si="917"/>
        <v>6.68</v>
      </c>
      <c r="U736" s="173">
        <f t="shared" si="917"/>
        <v>6.66</v>
      </c>
      <c r="V736" s="173">
        <f t="shared" si="917"/>
        <v>6.56</v>
      </c>
      <c r="W736" s="173">
        <f t="shared" si="917"/>
        <v>6.66</v>
      </c>
      <c r="X736" s="173">
        <f t="shared" si="917"/>
        <v>6.6</v>
      </c>
      <c r="Y736" s="173">
        <f t="shared" si="917"/>
        <v>6.56</v>
      </c>
      <c r="Z736" s="173">
        <f t="shared" si="917"/>
        <v>6.55</v>
      </c>
      <c r="AA736" s="173">
        <f t="shared" si="917"/>
        <v>6.59</v>
      </c>
      <c r="AB736" s="173">
        <f t="shared" si="917"/>
        <v>6.61</v>
      </c>
      <c r="AC736" s="173">
        <f t="shared" si="917"/>
        <v>6.44</v>
      </c>
      <c r="AD736" s="173">
        <f t="shared" si="917"/>
        <v>6.57</v>
      </c>
      <c r="AE736" s="173">
        <f t="shared" si="917"/>
        <v>6.37</v>
      </c>
      <c r="AF736" s="173">
        <f t="shared" si="917"/>
        <v>6.55</v>
      </c>
      <c r="AG736" s="173">
        <f t="shared" si="917"/>
        <v>6.64</v>
      </c>
      <c r="AH736" s="173">
        <f t="shared" si="917"/>
        <v>6.56</v>
      </c>
      <c r="AI736" s="173">
        <f t="shared" si="917"/>
        <v>6.64</v>
      </c>
      <c r="AJ736" s="173">
        <f t="shared" si="917"/>
        <v>6.68</v>
      </c>
      <c r="AK736" s="173">
        <f t="shared" si="917"/>
        <v>6.63</v>
      </c>
      <c r="AL736" s="173" t="str">
        <f t="shared" si="917"/>
        <v/>
      </c>
      <c r="AM736" s="173" t="str">
        <f t="shared" si="917"/>
        <v/>
      </c>
      <c r="AN736" s="173" t="str">
        <f t="shared" si="917"/>
        <v/>
      </c>
      <c r="AO736" s="173" t="str">
        <f t="shared" si="917"/>
        <v/>
      </c>
      <c r="AP736" s="173" t="str">
        <f t="shared" si="917"/>
        <v/>
      </c>
      <c r="AQ736" s="170"/>
      <c r="AR736" s="170"/>
    </row>
    <row r="737" ht="12.75" customHeight="1">
      <c r="A737" s="170"/>
      <c r="B737" s="170"/>
      <c r="C737" s="140"/>
      <c r="D737" s="139">
        <v>156.0</v>
      </c>
      <c r="E737" s="177">
        <f t="shared" ref="E737:AP737" si="918">IFERROR(INDEX(E$196:E$385,MATCH($D737,E$389:E$578,0)),"")</f>
        <v>6.6</v>
      </c>
      <c r="F737" s="173">
        <f t="shared" si="918"/>
        <v>6.44</v>
      </c>
      <c r="G737" s="173">
        <f t="shared" si="918"/>
        <v>6.49</v>
      </c>
      <c r="H737" s="173">
        <f t="shared" si="918"/>
        <v>6.52</v>
      </c>
      <c r="I737" s="173">
        <f t="shared" si="918"/>
        <v>6.58</v>
      </c>
      <c r="J737" s="173">
        <f t="shared" si="918"/>
        <v>6.5</v>
      </c>
      <c r="K737" s="173">
        <f t="shared" si="918"/>
        <v>6.5</v>
      </c>
      <c r="L737" s="173">
        <f t="shared" si="918"/>
        <v>6.52</v>
      </c>
      <c r="M737" s="173">
        <f t="shared" si="918"/>
        <v>6.36</v>
      </c>
      <c r="N737" s="173">
        <f t="shared" si="918"/>
        <v>6.41</v>
      </c>
      <c r="O737" s="173">
        <f t="shared" si="918"/>
        <v>6.4</v>
      </c>
      <c r="P737" s="173">
        <f t="shared" si="918"/>
        <v>6.6</v>
      </c>
      <c r="Q737" s="173">
        <f t="shared" si="918"/>
        <v>6.61</v>
      </c>
      <c r="R737" s="173">
        <f t="shared" si="918"/>
        <v>6.57</v>
      </c>
      <c r="S737" s="173">
        <f t="shared" si="918"/>
        <v>6.52</v>
      </c>
      <c r="T737" s="173">
        <f t="shared" si="918"/>
        <v>6.64</v>
      </c>
      <c r="U737" s="173">
        <f t="shared" si="918"/>
        <v>6.64</v>
      </c>
      <c r="V737" s="173">
        <f t="shared" si="918"/>
        <v>6.56</v>
      </c>
      <c r="W737" s="173">
        <f t="shared" si="918"/>
        <v>6.66</v>
      </c>
      <c r="X737" s="173">
        <f t="shared" si="918"/>
        <v>6.59</v>
      </c>
      <c r="Y737" s="173">
        <f t="shared" si="918"/>
        <v>6.53</v>
      </c>
      <c r="Z737" s="173">
        <f t="shared" si="918"/>
        <v>6.53</v>
      </c>
      <c r="AA737" s="173">
        <f t="shared" si="918"/>
        <v>6.57</v>
      </c>
      <c r="AB737" s="173">
        <f t="shared" si="918"/>
        <v>6.61</v>
      </c>
      <c r="AC737" s="173">
        <f t="shared" si="918"/>
        <v>6.44</v>
      </c>
      <c r="AD737" s="173">
        <f t="shared" si="918"/>
        <v>6.56</v>
      </c>
      <c r="AE737" s="173">
        <f t="shared" si="918"/>
        <v>6.35</v>
      </c>
      <c r="AF737" s="173">
        <f t="shared" si="918"/>
        <v>6.54</v>
      </c>
      <c r="AG737" s="173">
        <f t="shared" si="918"/>
        <v>6.63</v>
      </c>
      <c r="AH737" s="173">
        <f t="shared" si="918"/>
        <v>6.56</v>
      </c>
      <c r="AI737" s="173">
        <f t="shared" si="918"/>
        <v>6.63</v>
      </c>
      <c r="AJ737" s="173">
        <f t="shared" si="918"/>
        <v>6.68</v>
      </c>
      <c r="AK737" s="173">
        <f t="shared" si="918"/>
        <v>6.62</v>
      </c>
      <c r="AL737" s="173" t="str">
        <f t="shared" si="918"/>
        <v/>
      </c>
      <c r="AM737" s="173" t="str">
        <f t="shared" si="918"/>
        <v/>
      </c>
      <c r="AN737" s="173" t="str">
        <f t="shared" si="918"/>
        <v/>
      </c>
      <c r="AO737" s="173" t="str">
        <f t="shared" si="918"/>
        <v/>
      </c>
      <c r="AP737" s="173" t="str">
        <f t="shared" si="918"/>
        <v/>
      </c>
      <c r="AQ737" s="170"/>
      <c r="AR737" s="170"/>
    </row>
    <row r="738" ht="12.75" customHeight="1">
      <c r="A738" s="170"/>
      <c r="B738" s="170"/>
      <c r="C738" s="140"/>
      <c r="D738" s="139">
        <v>157.0</v>
      </c>
      <c r="E738" s="177">
        <f t="shared" ref="E738:AP738" si="919">IFERROR(INDEX(E$196:E$385,MATCH($D738,E$389:E$578,0)),"")</f>
        <v>6.58</v>
      </c>
      <c r="F738" s="173">
        <f t="shared" si="919"/>
        <v>6.41</v>
      </c>
      <c r="G738" s="173">
        <f t="shared" si="919"/>
        <v>6.48</v>
      </c>
      <c r="H738" s="173">
        <f t="shared" si="919"/>
        <v>6.52</v>
      </c>
      <c r="I738" s="173">
        <f t="shared" si="919"/>
        <v>6.55</v>
      </c>
      <c r="J738" s="173">
        <f t="shared" si="919"/>
        <v>6.49</v>
      </c>
      <c r="K738" s="173">
        <f t="shared" si="919"/>
        <v>6.48</v>
      </c>
      <c r="L738" s="173">
        <f t="shared" si="919"/>
        <v>6.51</v>
      </c>
      <c r="M738" s="173">
        <f t="shared" si="919"/>
        <v>6.33</v>
      </c>
      <c r="N738" s="173">
        <f t="shared" si="919"/>
        <v>6.41</v>
      </c>
      <c r="O738" s="173">
        <f t="shared" si="919"/>
        <v>6.4</v>
      </c>
      <c r="P738" s="173">
        <f t="shared" si="919"/>
        <v>6.6</v>
      </c>
      <c r="Q738" s="173">
        <f t="shared" si="919"/>
        <v>6.6</v>
      </c>
      <c r="R738" s="173">
        <f t="shared" si="919"/>
        <v>6.56</v>
      </c>
      <c r="S738" s="173">
        <f t="shared" si="919"/>
        <v>6.52</v>
      </c>
      <c r="T738" s="173">
        <f t="shared" si="919"/>
        <v>6.63</v>
      </c>
      <c r="U738" s="173">
        <f t="shared" si="919"/>
        <v>6.64</v>
      </c>
      <c r="V738" s="173">
        <f t="shared" si="919"/>
        <v>6.56</v>
      </c>
      <c r="W738" s="173">
        <f t="shared" si="919"/>
        <v>6.65</v>
      </c>
      <c r="X738" s="173">
        <f t="shared" si="919"/>
        <v>6.56</v>
      </c>
      <c r="Y738" s="173">
        <f t="shared" si="919"/>
        <v>6.52</v>
      </c>
      <c r="Z738" s="173">
        <f t="shared" si="919"/>
        <v>6.52</v>
      </c>
      <c r="AA738" s="173">
        <f t="shared" si="919"/>
        <v>6.57</v>
      </c>
      <c r="AB738" s="173">
        <f t="shared" si="919"/>
        <v>6.6</v>
      </c>
      <c r="AC738" s="173">
        <f t="shared" si="919"/>
        <v>6.44</v>
      </c>
      <c r="AD738" s="173">
        <f t="shared" si="919"/>
        <v>6.55</v>
      </c>
      <c r="AE738" s="173">
        <f t="shared" si="919"/>
        <v>6.33</v>
      </c>
      <c r="AF738" s="173">
        <f t="shared" si="919"/>
        <v>6.54</v>
      </c>
      <c r="AG738" s="173">
        <f t="shared" si="919"/>
        <v>6.62</v>
      </c>
      <c r="AH738" s="173">
        <f t="shared" si="919"/>
        <v>6.56</v>
      </c>
      <c r="AI738" s="173">
        <f t="shared" si="919"/>
        <v>6.62</v>
      </c>
      <c r="AJ738" s="173">
        <f t="shared" si="919"/>
        <v>6.66</v>
      </c>
      <c r="AK738" s="173">
        <f t="shared" si="919"/>
        <v>6.62</v>
      </c>
      <c r="AL738" s="173" t="str">
        <f t="shared" si="919"/>
        <v/>
      </c>
      <c r="AM738" s="173" t="str">
        <f t="shared" si="919"/>
        <v/>
      </c>
      <c r="AN738" s="173" t="str">
        <f t="shared" si="919"/>
        <v/>
      </c>
      <c r="AO738" s="173" t="str">
        <f t="shared" si="919"/>
        <v/>
      </c>
      <c r="AP738" s="173" t="str">
        <f t="shared" si="919"/>
        <v/>
      </c>
      <c r="AQ738" s="170"/>
      <c r="AR738" s="170"/>
    </row>
    <row r="739" ht="12.75" customHeight="1">
      <c r="A739" s="170"/>
      <c r="B739" s="170"/>
      <c r="C739" s="140"/>
      <c r="D739" s="139">
        <v>158.0</v>
      </c>
      <c r="E739" s="177">
        <f t="shared" ref="E739:AP739" si="920">IFERROR(INDEX(E$196:E$385,MATCH($D739,E$389:E$578,0)),"")</f>
        <v>6.58</v>
      </c>
      <c r="F739" s="173">
        <f t="shared" si="920"/>
        <v>6.4</v>
      </c>
      <c r="G739" s="173">
        <f t="shared" si="920"/>
        <v>6.47</v>
      </c>
      <c r="H739" s="173">
        <f t="shared" si="920"/>
        <v>6.52</v>
      </c>
      <c r="I739" s="173">
        <f t="shared" si="920"/>
        <v>6.54</v>
      </c>
      <c r="J739" s="173">
        <f t="shared" si="920"/>
        <v>6.48</v>
      </c>
      <c r="K739" s="173">
        <f t="shared" si="920"/>
        <v>6.48</v>
      </c>
      <c r="L739" s="173">
        <f t="shared" si="920"/>
        <v>6.5</v>
      </c>
      <c r="M739" s="173">
        <f t="shared" si="920"/>
        <v>6.33</v>
      </c>
      <c r="N739" s="173">
        <f t="shared" si="920"/>
        <v>6.4</v>
      </c>
      <c r="O739" s="173">
        <f t="shared" si="920"/>
        <v>6.39</v>
      </c>
      <c r="P739" s="173">
        <f t="shared" si="920"/>
        <v>6.6</v>
      </c>
      <c r="Q739" s="173">
        <f t="shared" si="920"/>
        <v>6.59</v>
      </c>
      <c r="R739" s="173">
        <f t="shared" si="920"/>
        <v>6.56</v>
      </c>
      <c r="S739" s="173">
        <f t="shared" si="920"/>
        <v>6.52</v>
      </c>
      <c r="T739" s="173">
        <f t="shared" si="920"/>
        <v>6.6</v>
      </c>
      <c r="U739" s="173">
        <f t="shared" si="920"/>
        <v>6.64</v>
      </c>
      <c r="V739" s="173">
        <f t="shared" si="920"/>
        <v>6.54</v>
      </c>
      <c r="W739" s="173">
        <f t="shared" si="920"/>
        <v>6.64</v>
      </c>
      <c r="X739" s="173">
        <f t="shared" si="920"/>
        <v>6.56</v>
      </c>
      <c r="Y739" s="173">
        <f t="shared" si="920"/>
        <v>6.52</v>
      </c>
      <c r="Z739" s="173">
        <f t="shared" si="920"/>
        <v>6.52</v>
      </c>
      <c r="AA739" s="173">
        <f t="shared" si="920"/>
        <v>6.56</v>
      </c>
      <c r="AB739" s="173">
        <f t="shared" si="920"/>
        <v>6.58</v>
      </c>
      <c r="AC739" s="173">
        <f t="shared" si="920"/>
        <v>6.43</v>
      </c>
      <c r="AD739" s="173">
        <f t="shared" si="920"/>
        <v>6.54</v>
      </c>
      <c r="AE739" s="173">
        <f t="shared" si="920"/>
        <v>6.33</v>
      </c>
      <c r="AF739" s="173">
        <f t="shared" si="920"/>
        <v>6.53</v>
      </c>
      <c r="AG739" s="173">
        <f t="shared" si="920"/>
        <v>6.59</v>
      </c>
      <c r="AH739" s="173">
        <f t="shared" si="920"/>
        <v>6.56</v>
      </c>
      <c r="AI739" s="173">
        <f t="shared" si="920"/>
        <v>6.62</v>
      </c>
      <c r="AJ739" s="173">
        <f t="shared" si="920"/>
        <v>6.66</v>
      </c>
      <c r="AK739" s="173">
        <f t="shared" si="920"/>
        <v>6.61</v>
      </c>
      <c r="AL739" s="173" t="str">
        <f t="shared" si="920"/>
        <v/>
      </c>
      <c r="AM739" s="173" t="str">
        <f t="shared" si="920"/>
        <v/>
      </c>
      <c r="AN739" s="173" t="str">
        <f t="shared" si="920"/>
        <v/>
      </c>
      <c r="AO739" s="173" t="str">
        <f t="shared" si="920"/>
        <v/>
      </c>
      <c r="AP739" s="173" t="str">
        <f t="shared" si="920"/>
        <v/>
      </c>
      <c r="AQ739" s="170"/>
      <c r="AR739" s="170"/>
    </row>
    <row r="740" ht="12.75" customHeight="1">
      <c r="A740" s="170"/>
      <c r="B740" s="170"/>
      <c r="C740" s="140"/>
      <c r="D740" s="139">
        <v>159.0</v>
      </c>
      <c r="E740" s="177">
        <f t="shared" ref="E740:AP740" si="921">IFERROR(INDEX(E$196:E$385,MATCH($D740,E$389:E$578,0)),"")</f>
        <v>6.57</v>
      </c>
      <c r="F740" s="173">
        <f t="shared" si="921"/>
        <v>6.38</v>
      </c>
      <c r="G740" s="173">
        <f t="shared" si="921"/>
        <v>6.45</v>
      </c>
      <c r="H740" s="173">
        <f t="shared" si="921"/>
        <v>6.48</v>
      </c>
      <c r="I740" s="173">
        <f t="shared" si="921"/>
        <v>6.52</v>
      </c>
      <c r="J740" s="173">
        <f t="shared" si="921"/>
        <v>6.47</v>
      </c>
      <c r="K740" s="173">
        <f t="shared" si="921"/>
        <v>6.48</v>
      </c>
      <c r="L740" s="173">
        <f t="shared" si="921"/>
        <v>6.48</v>
      </c>
      <c r="M740" s="173">
        <f t="shared" si="921"/>
        <v>6.32</v>
      </c>
      <c r="N740" s="173">
        <f t="shared" si="921"/>
        <v>6.37</v>
      </c>
      <c r="O740" s="173">
        <f t="shared" si="921"/>
        <v>6.38</v>
      </c>
      <c r="P740" s="173">
        <f t="shared" si="921"/>
        <v>6.59</v>
      </c>
      <c r="Q740" s="173">
        <f t="shared" si="921"/>
        <v>6.57</v>
      </c>
      <c r="R740" s="173">
        <f t="shared" si="921"/>
        <v>6.56</v>
      </c>
      <c r="S740" s="173">
        <f t="shared" si="921"/>
        <v>6.5</v>
      </c>
      <c r="T740" s="173">
        <f t="shared" si="921"/>
        <v>6.6</v>
      </c>
      <c r="U740" s="173">
        <f t="shared" si="921"/>
        <v>6.62</v>
      </c>
      <c r="V740" s="173">
        <f t="shared" si="921"/>
        <v>6.54</v>
      </c>
      <c r="W740" s="173">
        <f t="shared" si="921"/>
        <v>6.63</v>
      </c>
      <c r="X740" s="173">
        <f t="shared" si="921"/>
        <v>6.54</v>
      </c>
      <c r="Y740" s="173">
        <f t="shared" si="921"/>
        <v>6.5</v>
      </c>
      <c r="Z740" s="173">
        <f t="shared" si="921"/>
        <v>6.52</v>
      </c>
      <c r="AA740" s="173">
        <f t="shared" si="921"/>
        <v>6.56</v>
      </c>
      <c r="AB740" s="173">
        <f t="shared" si="921"/>
        <v>6.57</v>
      </c>
      <c r="AC740" s="173">
        <f t="shared" si="921"/>
        <v>6.42</v>
      </c>
      <c r="AD740" s="173">
        <f t="shared" si="921"/>
        <v>6.53</v>
      </c>
      <c r="AE740" s="173">
        <f t="shared" si="921"/>
        <v>6.32</v>
      </c>
      <c r="AF740" s="173">
        <f t="shared" si="921"/>
        <v>6.52</v>
      </c>
      <c r="AG740" s="173">
        <f t="shared" si="921"/>
        <v>6.56</v>
      </c>
      <c r="AH740" s="173">
        <f t="shared" si="921"/>
        <v>6.56</v>
      </c>
      <c r="AI740" s="173">
        <f t="shared" si="921"/>
        <v>6.62</v>
      </c>
      <c r="AJ740" s="173">
        <f t="shared" si="921"/>
        <v>6.66</v>
      </c>
      <c r="AK740" s="173">
        <f t="shared" si="921"/>
        <v>6.6</v>
      </c>
      <c r="AL740" s="173" t="str">
        <f t="shared" si="921"/>
        <v/>
      </c>
      <c r="AM740" s="173" t="str">
        <f t="shared" si="921"/>
        <v/>
      </c>
      <c r="AN740" s="173" t="str">
        <f t="shared" si="921"/>
        <v/>
      </c>
      <c r="AO740" s="173" t="str">
        <f t="shared" si="921"/>
        <v/>
      </c>
      <c r="AP740" s="173" t="str">
        <f t="shared" si="921"/>
        <v/>
      </c>
      <c r="AQ740" s="170"/>
      <c r="AR740" s="170"/>
    </row>
    <row r="741" ht="12.75" customHeight="1">
      <c r="A741" s="170"/>
      <c r="B741" s="170"/>
      <c r="C741" s="140"/>
      <c r="D741" s="139">
        <v>160.0</v>
      </c>
      <c r="E741" s="177">
        <f t="shared" ref="E741:AP741" si="922">IFERROR(INDEX(E$196:E$385,MATCH($D741,E$389:E$578,0)),"")</f>
        <v>6.56</v>
      </c>
      <c r="F741" s="173">
        <f t="shared" si="922"/>
        <v>6.37</v>
      </c>
      <c r="G741" s="173">
        <f t="shared" si="922"/>
        <v>6.44</v>
      </c>
      <c r="H741" s="173">
        <f t="shared" si="922"/>
        <v>6.47</v>
      </c>
      <c r="I741" s="173">
        <f t="shared" si="922"/>
        <v>6.49</v>
      </c>
      <c r="J741" s="173">
        <f t="shared" si="922"/>
        <v>6.45</v>
      </c>
      <c r="K741" s="173">
        <f t="shared" si="922"/>
        <v>6.48</v>
      </c>
      <c r="L741" s="173">
        <f t="shared" si="922"/>
        <v>6.48</v>
      </c>
      <c r="M741" s="173">
        <f t="shared" si="922"/>
        <v>6.32</v>
      </c>
      <c r="N741" s="173">
        <f t="shared" si="922"/>
        <v>6.37</v>
      </c>
      <c r="O741" s="173">
        <f t="shared" si="922"/>
        <v>6.37</v>
      </c>
      <c r="P741" s="173">
        <f t="shared" si="922"/>
        <v>6.57</v>
      </c>
      <c r="Q741" s="173">
        <f t="shared" si="922"/>
        <v>6.56</v>
      </c>
      <c r="R741" s="173">
        <f t="shared" si="922"/>
        <v>6.55</v>
      </c>
      <c r="S741" s="173">
        <f t="shared" si="922"/>
        <v>6.49</v>
      </c>
      <c r="T741" s="173">
        <f t="shared" si="922"/>
        <v>6.59</v>
      </c>
      <c r="U741" s="173">
        <f t="shared" si="922"/>
        <v>6.6</v>
      </c>
      <c r="V741" s="173">
        <f t="shared" si="922"/>
        <v>6.52</v>
      </c>
      <c r="W741" s="173">
        <f t="shared" si="922"/>
        <v>6.63</v>
      </c>
      <c r="X741" s="173">
        <f t="shared" si="922"/>
        <v>6.52</v>
      </c>
      <c r="Y741" s="173">
        <f t="shared" si="922"/>
        <v>6.48</v>
      </c>
      <c r="Z741" s="173">
        <f t="shared" si="922"/>
        <v>6.51</v>
      </c>
      <c r="AA741" s="173">
        <f t="shared" si="922"/>
        <v>6.54</v>
      </c>
      <c r="AB741" s="173">
        <f t="shared" si="922"/>
        <v>6.56</v>
      </c>
      <c r="AC741" s="173">
        <f t="shared" si="922"/>
        <v>6.41</v>
      </c>
      <c r="AD741" s="173">
        <f t="shared" si="922"/>
        <v>6.52</v>
      </c>
      <c r="AE741" s="173">
        <f t="shared" si="922"/>
        <v>6.31</v>
      </c>
      <c r="AF741" s="173">
        <f t="shared" si="922"/>
        <v>6.52</v>
      </c>
      <c r="AG741" s="173">
        <f t="shared" si="922"/>
        <v>6.56</v>
      </c>
      <c r="AH741" s="173">
        <f t="shared" si="922"/>
        <v>6.54</v>
      </c>
      <c r="AI741" s="173">
        <f t="shared" si="922"/>
        <v>6.61</v>
      </c>
      <c r="AJ741" s="173">
        <f t="shared" si="922"/>
        <v>6.65</v>
      </c>
      <c r="AK741" s="173">
        <f t="shared" si="922"/>
        <v>6.6</v>
      </c>
      <c r="AL741" s="173" t="str">
        <f t="shared" si="922"/>
        <v/>
      </c>
      <c r="AM741" s="173" t="str">
        <f t="shared" si="922"/>
        <v/>
      </c>
      <c r="AN741" s="173" t="str">
        <f t="shared" si="922"/>
        <v/>
      </c>
      <c r="AO741" s="173" t="str">
        <f t="shared" si="922"/>
        <v/>
      </c>
      <c r="AP741" s="173" t="str">
        <f t="shared" si="922"/>
        <v/>
      </c>
      <c r="AQ741" s="170"/>
      <c r="AR741" s="170"/>
    </row>
    <row r="742" ht="12.75" customHeight="1">
      <c r="A742" s="170"/>
      <c r="B742" s="170"/>
      <c r="C742" s="140"/>
      <c r="D742" s="139">
        <v>161.0</v>
      </c>
      <c r="E742" s="177">
        <f t="shared" ref="E742:AP742" si="923">IFERROR(INDEX(E$196:E$385,MATCH($D742,E$389:E$578,0)),"")</f>
        <v>6.56</v>
      </c>
      <c r="F742" s="173">
        <f t="shared" si="923"/>
        <v>6.33</v>
      </c>
      <c r="G742" s="173">
        <f t="shared" si="923"/>
        <v>6.44</v>
      </c>
      <c r="H742" s="173">
        <f t="shared" si="923"/>
        <v>6.47</v>
      </c>
      <c r="I742" s="173">
        <f t="shared" si="923"/>
        <v>6.48</v>
      </c>
      <c r="J742" s="173">
        <f t="shared" si="923"/>
        <v>6.43</v>
      </c>
      <c r="K742" s="173">
        <f t="shared" si="923"/>
        <v>6.48</v>
      </c>
      <c r="L742" s="173">
        <f t="shared" si="923"/>
        <v>6.48</v>
      </c>
      <c r="M742" s="173">
        <f t="shared" si="923"/>
        <v>6.31</v>
      </c>
      <c r="N742" s="173">
        <f t="shared" si="923"/>
        <v>6.36</v>
      </c>
      <c r="O742" s="173">
        <f t="shared" si="923"/>
        <v>6.37</v>
      </c>
      <c r="P742" s="173">
        <f t="shared" si="923"/>
        <v>6.57</v>
      </c>
      <c r="Q742" s="173">
        <f t="shared" si="923"/>
        <v>6.56</v>
      </c>
      <c r="R742" s="173">
        <f t="shared" si="923"/>
        <v>6.54</v>
      </c>
      <c r="S742" s="173">
        <f t="shared" si="923"/>
        <v>6.49</v>
      </c>
      <c r="T742" s="173">
        <f t="shared" si="923"/>
        <v>6.58</v>
      </c>
      <c r="U742" s="173">
        <f t="shared" si="923"/>
        <v>6.6</v>
      </c>
      <c r="V742" s="173">
        <f t="shared" si="923"/>
        <v>6.52</v>
      </c>
      <c r="W742" s="173">
        <f t="shared" si="923"/>
        <v>6.61</v>
      </c>
      <c r="X742" s="173">
        <f t="shared" si="923"/>
        <v>6.52</v>
      </c>
      <c r="Y742" s="173">
        <f t="shared" si="923"/>
        <v>6.48</v>
      </c>
      <c r="Z742" s="173">
        <f t="shared" si="923"/>
        <v>6.51</v>
      </c>
      <c r="AA742" s="173">
        <f t="shared" si="923"/>
        <v>6.54</v>
      </c>
      <c r="AB742" s="173">
        <f t="shared" si="923"/>
        <v>6.54</v>
      </c>
      <c r="AC742" s="173">
        <f t="shared" si="923"/>
        <v>6.4</v>
      </c>
      <c r="AD742" s="173">
        <f t="shared" si="923"/>
        <v>6.5</v>
      </c>
      <c r="AE742" s="173">
        <f t="shared" si="923"/>
        <v>6.29</v>
      </c>
      <c r="AF742" s="173">
        <f t="shared" si="923"/>
        <v>6.51</v>
      </c>
      <c r="AG742" s="173">
        <f t="shared" si="923"/>
        <v>6.56</v>
      </c>
      <c r="AH742" s="173">
        <f t="shared" si="923"/>
        <v>6.54</v>
      </c>
      <c r="AI742" s="173">
        <f t="shared" si="923"/>
        <v>6.6</v>
      </c>
      <c r="AJ742" s="173">
        <f t="shared" si="923"/>
        <v>6.63</v>
      </c>
      <c r="AK742" s="173">
        <f t="shared" si="923"/>
        <v>6.58</v>
      </c>
      <c r="AL742" s="173" t="str">
        <f t="shared" si="923"/>
        <v/>
      </c>
      <c r="AM742" s="173" t="str">
        <f t="shared" si="923"/>
        <v/>
      </c>
      <c r="AN742" s="173" t="str">
        <f t="shared" si="923"/>
        <v/>
      </c>
      <c r="AO742" s="173" t="str">
        <f t="shared" si="923"/>
        <v/>
      </c>
      <c r="AP742" s="173" t="str">
        <f t="shared" si="923"/>
        <v/>
      </c>
      <c r="AQ742" s="170"/>
      <c r="AR742" s="170"/>
    </row>
    <row r="743" ht="12.75" customHeight="1">
      <c r="A743" s="170"/>
      <c r="B743" s="170"/>
      <c r="C743" s="140"/>
      <c r="D743" s="139">
        <v>162.0</v>
      </c>
      <c r="E743" s="177">
        <f t="shared" ref="E743:AP743" si="924">IFERROR(INDEX(E$196:E$385,MATCH($D743,E$389:E$578,0)),"")</f>
        <v>6.54</v>
      </c>
      <c r="F743" s="173">
        <f t="shared" si="924"/>
        <v>6.31</v>
      </c>
      <c r="G743" s="173">
        <f t="shared" si="924"/>
        <v>6.44</v>
      </c>
      <c r="H743" s="173">
        <f t="shared" si="924"/>
        <v>6.45</v>
      </c>
      <c r="I743" s="173">
        <f t="shared" si="924"/>
        <v>6.46</v>
      </c>
      <c r="J743" s="173">
        <f t="shared" si="924"/>
        <v>6.43</v>
      </c>
      <c r="K743" s="173">
        <f t="shared" si="924"/>
        <v>6.46</v>
      </c>
      <c r="L743" s="173">
        <f t="shared" si="924"/>
        <v>6.48</v>
      </c>
      <c r="M743" s="173">
        <f t="shared" si="924"/>
        <v>6.29</v>
      </c>
      <c r="N743" s="173">
        <f t="shared" si="924"/>
        <v>6.36</v>
      </c>
      <c r="O743" s="173">
        <f t="shared" si="924"/>
        <v>6.37</v>
      </c>
      <c r="P743" s="173">
        <f t="shared" si="924"/>
        <v>6.56</v>
      </c>
      <c r="Q743" s="173">
        <f t="shared" si="924"/>
        <v>6.56</v>
      </c>
      <c r="R743" s="173">
        <f t="shared" si="924"/>
        <v>6.54</v>
      </c>
      <c r="S743" s="173">
        <f t="shared" si="924"/>
        <v>6.49</v>
      </c>
      <c r="T743" s="173">
        <f t="shared" si="924"/>
        <v>6.57</v>
      </c>
      <c r="U743" s="173">
        <f t="shared" si="924"/>
        <v>6.6</v>
      </c>
      <c r="V743" s="173">
        <f t="shared" si="924"/>
        <v>6.52</v>
      </c>
      <c r="W743" s="173">
        <f t="shared" si="924"/>
        <v>6.6</v>
      </c>
      <c r="X743" s="173">
        <f t="shared" si="924"/>
        <v>6.52</v>
      </c>
      <c r="Y743" s="173">
        <f t="shared" si="924"/>
        <v>6.48</v>
      </c>
      <c r="Z743" s="173">
        <f t="shared" si="924"/>
        <v>6.5</v>
      </c>
      <c r="AA743" s="173">
        <f t="shared" si="924"/>
        <v>6.53</v>
      </c>
      <c r="AB743" s="173">
        <f t="shared" si="924"/>
        <v>6.54</v>
      </c>
      <c r="AC743" s="173">
        <f t="shared" si="924"/>
        <v>6.4</v>
      </c>
      <c r="AD743" s="173">
        <f t="shared" si="924"/>
        <v>6.49</v>
      </c>
      <c r="AE743" s="173">
        <f t="shared" si="924"/>
        <v>6.29</v>
      </c>
      <c r="AF743" s="173">
        <f t="shared" si="924"/>
        <v>6.48</v>
      </c>
      <c r="AG743" s="173">
        <f t="shared" si="924"/>
        <v>6.56</v>
      </c>
      <c r="AH743" s="173">
        <f t="shared" si="924"/>
        <v>6.52</v>
      </c>
      <c r="AI743" s="173">
        <f t="shared" si="924"/>
        <v>6.6</v>
      </c>
      <c r="AJ743" s="173">
        <f t="shared" si="924"/>
        <v>6.62</v>
      </c>
      <c r="AK743" s="173">
        <f t="shared" si="924"/>
        <v>6.58</v>
      </c>
      <c r="AL743" s="173" t="str">
        <f t="shared" si="924"/>
        <v/>
      </c>
      <c r="AM743" s="173" t="str">
        <f t="shared" si="924"/>
        <v/>
      </c>
      <c r="AN743" s="173" t="str">
        <f t="shared" si="924"/>
        <v/>
      </c>
      <c r="AO743" s="173" t="str">
        <f t="shared" si="924"/>
        <v/>
      </c>
      <c r="AP743" s="173" t="str">
        <f t="shared" si="924"/>
        <v/>
      </c>
      <c r="AQ743" s="170"/>
      <c r="AR743" s="170"/>
    </row>
    <row r="744" ht="12.75" customHeight="1">
      <c r="A744" s="170"/>
      <c r="B744" s="170"/>
      <c r="C744" s="140"/>
      <c r="D744" s="139">
        <v>163.0</v>
      </c>
      <c r="E744" s="177">
        <f t="shared" ref="E744:AP744" si="925">IFERROR(INDEX(E$196:E$385,MATCH($D744,E$389:E$578,0)),"")</f>
        <v>6.54</v>
      </c>
      <c r="F744" s="173">
        <f t="shared" si="925"/>
        <v>6.29</v>
      </c>
      <c r="G744" s="173">
        <f t="shared" si="925"/>
        <v>6.42</v>
      </c>
      <c r="H744" s="173">
        <f t="shared" si="925"/>
        <v>6.45</v>
      </c>
      <c r="I744" s="173">
        <f t="shared" si="925"/>
        <v>6.46</v>
      </c>
      <c r="J744" s="173">
        <f t="shared" si="925"/>
        <v>6.43</v>
      </c>
      <c r="K744" s="173">
        <f t="shared" si="925"/>
        <v>6.46</v>
      </c>
      <c r="L744" s="173">
        <f t="shared" si="925"/>
        <v>6.48</v>
      </c>
      <c r="M744" s="173">
        <f t="shared" si="925"/>
        <v>6.29</v>
      </c>
      <c r="N744" s="173">
        <f t="shared" si="925"/>
        <v>6.36</v>
      </c>
      <c r="O744" s="173">
        <f t="shared" si="925"/>
        <v>6.37</v>
      </c>
      <c r="P744" s="173">
        <f t="shared" si="925"/>
        <v>6.56</v>
      </c>
      <c r="Q744" s="173">
        <f t="shared" si="925"/>
        <v>6.54</v>
      </c>
      <c r="R744" s="173">
        <f t="shared" si="925"/>
        <v>6.54</v>
      </c>
      <c r="S744" s="173">
        <f t="shared" si="925"/>
        <v>6.48</v>
      </c>
      <c r="T744" s="173">
        <f t="shared" si="925"/>
        <v>6.56</v>
      </c>
      <c r="U744" s="173">
        <f t="shared" si="925"/>
        <v>6.6</v>
      </c>
      <c r="V744" s="173">
        <f t="shared" si="925"/>
        <v>6.51</v>
      </c>
      <c r="W744" s="173">
        <f t="shared" si="925"/>
        <v>6.6</v>
      </c>
      <c r="X744" s="173">
        <f t="shared" si="925"/>
        <v>6.52</v>
      </c>
      <c r="Y744" s="173">
        <f t="shared" si="925"/>
        <v>6.47</v>
      </c>
      <c r="Z744" s="173">
        <f t="shared" si="925"/>
        <v>6.48</v>
      </c>
      <c r="AA744" s="173">
        <f t="shared" si="925"/>
        <v>6.52</v>
      </c>
      <c r="AB744" s="173">
        <f t="shared" si="925"/>
        <v>6.51</v>
      </c>
      <c r="AC744" s="173">
        <f t="shared" si="925"/>
        <v>6.37</v>
      </c>
      <c r="AD744" s="173">
        <f t="shared" si="925"/>
        <v>6.48</v>
      </c>
      <c r="AE744" s="173">
        <f t="shared" si="925"/>
        <v>6.29</v>
      </c>
      <c r="AF744" s="173">
        <f t="shared" si="925"/>
        <v>6.48</v>
      </c>
      <c r="AG744" s="173">
        <f t="shared" si="925"/>
        <v>6.56</v>
      </c>
      <c r="AH744" s="173">
        <f t="shared" si="925"/>
        <v>6.52</v>
      </c>
      <c r="AI744" s="173">
        <f t="shared" si="925"/>
        <v>6.6</v>
      </c>
      <c r="AJ744" s="173">
        <f t="shared" si="925"/>
        <v>6.6</v>
      </c>
      <c r="AK744" s="173">
        <f t="shared" si="925"/>
        <v>6.57</v>
      </c>
      <c r="AL744" s="173" t="str">
        <f t="shared" si="925"/>
        <v/>
      </c>
      <c r="AM744" s="173" t="str">
        <f t="shared" si="925"/>
        <v/>
      </c>
      <c r="AN744" s="173" t="str">
        <f t="shared" si="925"/>
        <v/>
      </c>
      <c r="AO744" s="173" t="str">
        <f t="shared" si="925"/>
        <v/>
      </c>
      <c r="AP744" s="173" t="str">
        <f t="shared" si="925"/>
        <v/>
      </c>
      <c r="AQ744" s="170"/>
      <c r="AR744" s="170"/>
    </row>
    <row r="745" ht="12.75" customHeight="1">
      <c r="A745" s="170"/>
      <c r="B745" s="170"/>
      <c r="C745" s="140"/>
      <c r="D745" s="139">
        <v>164.0</v>
      </c>
      <c r="E745" s="177">
        <f t="shared" ref="E745:AP745" si="926">IFERROR(INDEX(E$196:E$385,MATCH($D745,E$389:E$578,0)),"")</f>
        <v>6.49</v>
      </c>
      <c r="F745" s="173">
        <f t="shared" si="926"/>
        <v>6.27</v>
      </c>
      <c r="G745" s="173">
        <f t="shared" si="926"/>
        <v>6.41</v>
      </c>
      <c r="H745" s="173">
        <f t="shared" si="926"/>
        <v>6.45</v>
      </c>
      <c r="I745" s="173">
        <f t="shared" si="926"/>
        <v>6.44</v>
      </c>
      <c r="J745" s="173">
        <f t="shared" si="926"/>
        <v>6.43</v>
      </c>
      <c r="K745" s="173">
        <f t="shared" si="926"/>
        <v>6.44</v>
      </c>
      <c r="L745" s="173">
        <f t="shared" si="926"/>
        <v>6.46</v>
      </c>
      <c r="M745" s="173">
        <f t="shared" si="926"/>
        <v>6.29</v>
      </c>
      <c r="N745" s="173">
        <f t="shared" si="926"/>
        <v>6.33</v>
      </c>
      <c r="O745" s="173">
        <f t="shared" si="926"/>
        <v>6.33</v>
      </c>
      <c r="P745" s="173">
        <f t="shared" si="926"/>
        <v>6.54</v>
      </c>
      <c r="Q745" s="173">
        <f t="shared" si="926"/>
        <v>6.53</v>
      </c>
      <c r="R745" s="173">
        <f t="shared" si="926"/>
        <v>6.54</v>
      </c>
      <c r="S745" s="173">
        <f t="shared" si="926"/>
        <v>6.48</v>
      </c>
      <c r="T745" s="173">
        <f t="shared" si="926"/>
        <v>6.56</v>
      </c>
      <c r="U745" s="173">
        <f t="shared" si="926"/>
        <v>6.6</v>
      </c>
      <c r="V745" s="173">
        <f t="shared" si="926"/>
        <v>6.49</v>
      </c>
      <c r="W745" s="173">
        <f t="shared" si="926"/>
        <v>6.59</v>
      </c>
      <c r="X745" s="173">
        <f t="shared" si="926"/>
        <v>6.5</v>
      </c>
      <c r="Y745" s="173">
        <f t="shared" si="926"/>
        <v>6.47</v>
      </c>
      <c r="Z745" s="173">
        <f t="shared" si="926"/>
        <v>6.48</v>
      </c>
      <c r="AA745" s="173">
        <f t="shared" si="926"/>
        <v>6.52</v>
      </c>
      <c r="AB745" s="173">
        <f t="shared" si="926"/>
        <v>6.48</v>
      </c>
      <c r="AC745" s="173">
        <f t="shared" si="926"/>
        <v>6.37</v>
      </c>
      <c r="AD745" s="173">
        <f t="shared" si="926"/>
        <v>6.48</v>
      </c>
      <c r="AE745" s="173">
        <f t="shared" si="926"/>
        <v>6.27</v>
      </c>
      <c r="AF745" s="173">
        <f t="shared" si="926"/>
        <v>6.47</v>
      </c>
      <c r="AG745" s="173">
        <f t="shared" si="926"/>
        <v>6.55</v>
      </c>
      <c r="AH745" s="173">
        <f t="shared" si="926"/>
        <v>6.51</v>
      </c>
      <c r="AI745" s="173">
        <f t="shared" si="926"/>
        <v>6.59</v>
      </c>
      <c r="AJ745" s="173">
        <f t="shared" si="926"/>
        <v>6.57</v>
      </c>
      <c r="AK745" s="173">
        <f t="shared" si="926"/>
        <v>6.55</v>
      </c>
      <c r="AL745" s="173" t="str">
        <f t="shared" si="926"/>
        <v/>
      </c>
      <c r="AM745" s="173" t="str">
        <f t="shared" si="926"/>
        <v/>
      </c>
      <c r="AN745" s="173" t="str">
        <f t="shared" si="926"/>
        <v/>
      </c>
      <c r="AO745" s="173" t="str">
        <f t="shared" si="926"/>
        <v/>
      </c>
      <c r="AP745" s="173" t="str">
        <f t="shared" si="926"/>
        <v/>
      </c>
      <c r="AQ745" s="170"/>
      <c r="AR745" s="170"/>
    </row>
    <row r="746" ht="12.75" customHeight="1">
      <c r="A746" s="170"/>
      <c r="B746" s="170"/>
      <c r="C746" s="140"/>
      <c r="D746" s="139">
        <v>165.0</v>
      </c>
      <c r="E746" s="177">
        <f t="shared" ref="E746:AP746" si="927">IFERROR(INDEX(E$196:E$385,MATCH($D746,E$389:E$578,0)),"")</f>
        <v>6.48</v>
      </c>
      <c r="F746" s="173">
        <f t="shared" si="927"/>
        <v>6.26</v>
      </c>
      <c r="G746" s="173">
        <f t="shared" si="927"/>
        <v>6.4</v>
      </c>
      <c r="H746" s="173">
        <f t="shared" si="927"/>
        <v>6.44</v>
      </c>
      <c r="I746" s="173">
        <f t="shared" si="927"/>
        <v>6.44</v>
      </c>
      <c r="J746" s="173">
        <f t="shared" si="927"/>
        <v>6.41</v>
      </c>
      <c r="K746" s="173">
        <f t="shared" si="927"/>
        <v>6.4</v>
      </c>
      <c r="L746" s="173">
        <f t="shared" si="927"/>
        <v>6.45</v>
      </c>
      <c r="M746" s="173">
        <f t="shared" si="927"/>
        <v>6.28</v>
      </c>
      <c r="N746" s="173">
        <f t="shared" si="927"/>
        <v>6.33</v>
      </c>
      <c r="O746" s="173">
        <f t="shared" si="927"/>
        <v>6.33</v>
      </c>
      <c r="P746" s="173">
        <f t="shared" si="927"/>
        <v>6.53</v>
      </c>
      <c r="Q746" s="173">
        <f t="shared" si="927"/>
        <v>6.52</v>
      </c>
      <c r="R746" s="173">
        <f t="shared" si="927"/>
        <v>6.53</v>
      </c>
      <c r="S746" s="173">
        <f t="shared" si="927"/>
        <v>6.48</v>
      </c>
      <c r="T746" s="173">
        <f t="shared" si="927"/>
        <v>6.55</v>
      </c>
      <c r="U746" s="173">
        <f t="shared" si="927"/>
        <v>6.6</v>
      </c>
      <c r="V746" s="173">
        <f t="shared" si="927"/>
        <v>6.47</v>
      </c>
      <c r="W746" s="173">
        <f t="shared" si="927"/>
        <v>6.58</v>
      </c>
      <c r="X746" s="173">
        <f t="shared" si="927"/>
        <v>6.48</v>
      </c>
      <c r="Y746" s="173">
        <f t="shared" si="927"/>
        <v>6.44</v>
      </c>
      <c r="Z746" s="173">
        <f t="shared" si="927"/>
        <v>6.48</v>
      </c>
      <c r="AA746" s="173">
        <f t="shared" si="927"/>
        <v>6.49</v>
      </c>
      <c r="AB746" s="173">
        <f t="shared" si="927"/>
        <v>6.47</v>
      </c>
      <c r="AC746" s="173">
        <f t="shared" si="927"/>
        <v>6.36</v>
      </c>
      <c r="AD746" s="173">
        <f t="shared" si="927"/>
        <v>6.48</v>
      </c>
      <c r="AE746" s="173">
        <f t="shared" si="927"/>
        <v>6.27</v>
      </c>
      <c r="AF746" s="173">
        <f t="shared" si="927"/>
        <v>6.44</v>
      </c>
      <c r="AG746" s="173">
        <f t="shared" si="927"/>
        <v>6.54</v>
      </c>
      <c r="AH746" s="173">
        <f t="shared" si="927"/>
        <v>6.51</v>
      </c>
      <c r="AI746" s="173">
        <f t="shared" si="927"/>
        <v>6.58</v>
      </c>
      <c r="AJ746" s="173">
        <f t="shared" si="927"/>
        <v>6.56</v>
      </c>
      <c r="AK746" s="173">
        <f t="shared" si="927"/>
        <v>6.55</v>
      </c>
      <c r="AL746" s="173" t="str">
        <f t="shared" si="927"/>
        <v/>
      </c>
      <c r="AM746" s="173" t="str">
        <f t="shared" si="927"/>
        <v/>
      </c>
      <c r="AN746" s="173" t="str">
        <f t="shared" si="927"/>
        <v/>
      </c>
      <c r="AO746" s="173" t="str">
        <f t="shared" si="927"/>
        <v/>
      </c>
      <c r="AP746" s="173" t="str">
        <f t="shared" si="927"/>
        <v/>
      </c>
      <c r="AQ746" s="170"/>
      <c r="AR746" s="170"/>
    </row>
    <row r="747" ht="12.75" customHeight="1">
      <c r="A747" s="170"/>
      <c r="B747" s="170"/>
      <c r="C747" s="140"/>
      <c r="D747" s="139">
        <v>166.0</v>
      </c>
      <c r="E747" s="177">
        <f t="shared" ref="E747:AP747" si="928">IFERROR(INDEX(E$196:E$385,MATCH($D747,E$389:E$578,0)),"")</f>
        <v>6.46</v>
      </c>
      <c r="F747" s="173">
        <f t="shared" si="928"/>
        <v>6.22</v>
      </c>
      <c r="G747" s="173">
        <f t="shared" si="928"/>
        <v>6.4</v>
      </c>
      <c r="H747" s="173">
        <f t="shared" si="928"/>
        <v>6.44</v>
      </c>
      <c r="I747" s="173">
        <f t="shared" si="928"/>
        <v>6.42</v>
      </c>
      <c r="J747" s="173">
        <f t="shared" si="928"/>
        <v>6.4</v>
      </c>
      <c r="K747" s="173">
        <f t="shared" si="928"/>
        <v>6.38</v>
      </c>
      <c r="L747" s="173">
        <f t="shared" si="928"/>
        <v>6.44</v>
      </c>
      <c r="M747" s="173">
        <f t="shared" si="928"/>
        <v>6.27</v>
      </c>
      <c r="N747" s="173">
        <f t="shared" si="928"/>
        <v>6.32</v>
      </c>
      <c r="O747" s="173">
        <f t="shared" si="928"/>
        <v>6.3</v>
      </c>
      <c r="P747" s="173">
        <f t="shared" si="928"/>
        <v>6.53</v>
      </c>
      <c r="Q747" s="173">
        <f t="shared" si="928"/>
        <v>6.51</v>
      </c>
      <c r="R747" s="173">
        <f t="shared" si="928"/>
        <v>6.52</v>
      </c>
      <c r="S747" s="173">
        <f t="shared" si="928"/>
        <v>6.47</v>
      </c>
      <c r="T747" s="173">
        <f t="shared" si="928"/>
        <v>6.54</v>
      </c>
      <c r="U747" s="173">
        <f t="shared" si="928"/>
        <v>6.6</v>
      </c>
      <c r="V747" s="173">
        <f t="shared" si="928"/>
        <v>6.47</v>
      </c>
      <c r="W747" s="173">
        <f t="shared" si="928"/>
        <v>6.56</v>
      </c>
      <c r="X747" s="173">
        <f t="shared" si="928"/>
        <v>6.48</v>
      </c>
      <c r="Y747" s="173">
        <f t="shared" si="928"/>
        <v>6.44</v>
      </c>
      <c r="Z747" s="173">
        <f t="shared" si="928"/>
        <v>6.44</v>
      </c>
      <c r="AA747" s="173">
        <f t="shared" si="928"/>
        <v>6.48</v>
      </c>
      <c r="AB747" s="173">
        <f t="shared" si="928"/>
        <v>6.46</v>
      </c>
      <c r="AC747" s="173">
        <f t="shared" si="928"/>
        <v>6.35</v>
      </c>
      <c r="AD747" s="173">
        <f t="shared" si="928"/>
        <v>6.47</v>
      </c>
      <c r="AE747" s="173">
        <f t="shared" si="928"/>
        <v>6.26</v>
      </c>
      <c r="AF747" s="173">
        <f t="shared" si="928"/>
        <v>6.44</v>
      </c>
      <c r="AG747" s="173">
        <f t="shared" si="928"/>
        <v>6.54</v>
      </c>
      <c r="AH747" s="173">
        <f t="shared" si="928"/>
        <v>6.51</v>
      </c>
      <c r="AI747" s="173">
        <f t="shared" si="928"/>
        <v>6.56</v>
      </c>
      <c r="AJ747" s="173">
        <f t="shared" si="928"/>
        <v>6.56</v>
      </c>
      <c r="AK747" s="173">
        <f t="shared" si="928"/>
        <v>6.52</v>
      </c>
      <c r="AL747" s="173" t="str">
        <f t="shared" si="928"/>
        <v/>
      </c>
      <c r="AM747" s="173" t="str">
        <f t="shared" si="928"/>
        <v/>
      </c>
      <c r="AN747" s="173" t="str">
        <f t="shared" si="928"/>
        <v/>
      </c>
      <c r="AO747" s="173" t="str">
        <f t="shared" si="928"/>
        <v/>
      </c>
      <c r="AP747" s="173" t="str">
        <f t="shared" si="928"/>
        <v/>
      </c>
      <c r="AQ747" s="170"/>
      <c r="AR747" s="170"/>
    </row>
    <row r="748" ht="12.75" customHeight="1">
      <c r="A748" s="170"/>
      <c r="B748" s="170"/>
      <c r="C748" s="140"/>
      <c r="D748" s="139">
        <v>167.0</v>
      </c>
      <c r="E748" s="177">
        <f t="shared" ref="E748:AP748" si="929">IFERROR(INDEX(E$196:E$385,MATCH($D748,E$389:E$578,0)),"")</f>
        <v>6.44</v>
      </c>
      <c r="F748" s="173">
        <f t="shared" si="929"/>
        <v>6.21</v>
      </c>
      <c r="G748" s="173">
        <f t="shared" si="929"/>
        <v>6.35</v>
      </c>
      <c r="H748" s="173">
        <f t="shared" si="929"/>
        <v>6.44</v>
      </c>
      <c r="I748" s="173">
        <f t="shared" si="929"/>
        <v>6.4</v>
      </c>
      <c r="J748" s="173">
        <f t="shared" si="929"/>
        <v>6.38</v>
      </c>
      <c r="K748" s="173">
        <f t="shared" si="929"/>
        <v>6.37</v>
      </c>
      <c r="L748" s="173">
        <f t="shared" si="929"/>
        <v>6.44</v>
      </c>
      <c r="M748" s="173">
        <f t="shared" si="929"/>
        <v>6.25</v>
      </c>
      <c r="N748" s="173">
        <f t="shared" si="929"/>
        <v>6.3</v>
      </c>
      <c r="O748" s="173">
        <f t="shared" si="929"/>
        <v>6.29</v>
      </c>
      <c r="P748" s="173">
        <f t="shared" si="929"/>
        <v>6.5</v>
      </c>
      <c r="Q748" s="173">
        <f t="shared" si="929"/>
        <v>6.49</v>
      </c>
      <c r="R748" s="173">
        <f t="shared" si="929"/>
        <v>6.52</v>
      </c>
      <c r="S748" s="173">
        <f t="shared" si="929"/>
        <v>6.46</v>
      </c>
      <c r="T748" s="173">
        <f t="shared" si="929"/>
        <v>6.53</v>
      </c>
      <c r="U748" s="173">
        <f t="shared" si="929"/>
        <v>6.59</v>
      </c>
      <c r="V748" s="173">
        <f t="shared" si="929"/>
        <v>6.47</v>
      </c>
      <c r="W748" s="173">
        <f t="shared" si="929"/>
        <v>6.56</v>
      </c>
      <c r="X748" s="173">
        <f t="shared" si="929"/>
        <v>6.47</v>
      </c>
      <c r="Y748" s="173">
        <f t="shared" si="929"/>
        <v>6.43</v>
      </c>
      <c r="Z748" s="173">
        <f t="shared" si="929"/>
        <v>6.44</v>
      </c>
      <c r="AA748" s="173">
        <f t="shared" si="929"/>
        <v>6.47</v>
      </c>
      <c r="AB748" s="173">
        <f t="shared" si="929"/>
        <v>6.44</v>
      </c>
      <c r="AC748" s="173">
        <f t="shared" si="929"/>
        <v>6.34</v>
      </c>
      <c r="AD748" s="173">
        <f t="shared" si="929"/>
        <v>6.46</v>
      </c>
      <c r="AE748" s="173">
        <f t="shared" si="929"/>
        <v>6.26</v>
      </c>
      <c r="AF748" s="173">
        <f t="shared" si="929"/>
        <v>6.44</v>
      </c>
      <c r="AG748" s="173">
        <f t="shared" si="929"/>
        <v>6.52</v>
      </c>
      <c r="AH748" s="173">
        <f t="shared" si="929"/>
        <v>6.48</v>
      </c>
      <c r="AI748" s="173">
        <f t="shared" si="929"/>
        <v>6.54</v>
      </c>
      <c r="AJ748" s="173">
        <f t="shared" si="929"/>
        <v>6.55</v>
      </c>
      <c r="AK748" s="173">
        <f t="shared" si="929"/>
        <v>6.52</v>
      </c>
      <c r="AL748" s="173" t="str">
        <f t="shared" si="929"/>
        <v/>
      </c>
      <c r="AM748" s="173" t="str">
        <f t="shared" si="929"/>
        <v/>
      </c>
      <c r="AN748" s="173" t="str">
        <f t="shared" si="929"/>
        <v/>
      </c>
      <c r="AO748" s="173" t="str">
        <f t="shared" si="929"/>
        <v/>
      </c>
      <c r="AP748" s="173" t="str">
        <f t="shared" si="929"/>
        <v/>
      </c>
      <c r="AQ748" s="170"/>
      <c r="AR748" s="170"/>
    </row>
    <row r="749" ht="12.75" customHeight="1">
      <c r="A749" s="170"/>
      <c r="B749" s="170"/>
      <c r="C749" s="140"/>
      <c r="D749" s="139">
        <v>168.0</v>
      </c>
      <c r="E749" s="177">
        <f t="shared" ref="E749:AP749" si="930">IFERROR(INDEX(E$196:E$385,MATCH($D749,E$389:E$578,0)),"")</f>
        <v>6.44</v>
      </c>
      <c r="F749" s="173">
        <f t="shared" si="930"/>
        <v>6.21</v>
      </c>
      <c r="G749" s="173">
        <f t="shared" si="930"/>
        <v>6.34</v>
      </c>
      <c r="H749" s="173">
        <f t="shared" si="930"/>
        <v>6.41</v>
      </c>
      <c r="I749" s="173">
        <f t="shared" si="930"/>
        <v>6.37</v>
      </c>
      <c r="J749" s="173">
        <f t="shared" si="930"/>
        <v>6.37</v>
      </c>
      <c r="K749" s="173">
        <f t="shared" si="930"/>
        <v>6.37</v>
      </c>
      <c r="L749" s="173">
        <f t="shared" si="930"/>
        <v>6.44</v>
      </c>
      <c r="M749" s="173">
        <f t="shared" si="930"/>
        <v>6.23</v>
      </c>
      <c r="N749" s="173">
        <f t="shared" si="930"/>
        <v>6.29</v>
      </c>
      <c r="O749" s="173">
        <f t="shared" si="930"/>
        <v>6.26</v>
      </c>
      <c r="P749" s="173">
        <f t="shared" si="930"/>
        <v>6.5</v>
      </c>
      <c r="Q749" s="173">
        <f t="shared" si="930"/>
        <v>6.48</v>
      </c>
      <c r="R749" s="173">
        <f t="shared" si="930"/>
        <v>6.51</v>
      </c>
      <c r="S749" s="173">
        <f t="shared" si="930"/>
        <v>6.44</v>
      </c>
      <c r="T749" s="173">
        <f t="shared" si="930"/>
        <v>6.52</v>
      </c>
      <c r="U749" s="173">
        <f t="shared" si="930"/>
        <v>6.58</v>
      </c>
      <c r="V749" s="173">
        <f t="shared" si="930"/>
        <v>6.46</v>
      </c>
      <c r="W749" s="173">
        <f t="shared" si="930"/>
        <v>6.53</v>
      </c>
      <c r="X749" s="173">
        <f t="shared" si="930"/>
        <v>6.47</v>
      </c>
      <c r="Y749" s="173">
        <f t="shared" si="930"/>
        <v>6.4</v>
      </c>
      <c r="Z749" s="173">
        <f t="shared" si="930"/>
        <v>6.43</v>
      </c>
      <c r="AA749" s="173">
        <f t="shared" si="930"/>
        <v>6.46</v>
      </c>
      <c r="AB749" s="173">
        <f t="shared" si="930"/>
        <v>6.44</v>
      </c>
      <c r="AC749" s="173">
        <f t="shared" si="930"/>
        <v>6.34</v>
      </c>
      <c r="AD749" s="173">
        <f t="shared" si="930"/>
        <v>6.44</v>
      </c>
      <c r="AE749" s="173">
        <f t="shared" si="930"/>
        <v>6.25</v>
      </c>
      <c r="AF749" s="173">
        <f t="shared" si="930"/>
        <v>6.44</v>
      </c>
      <c r="AG749" s="173">
        <f t="shared" si="930"/>
        <v>6.5</v>
      </c>
      <c r="AH749" s="173">
        <f t="shared" si="930"/>
        <v>6.48</v>
      </c>
      <c r="AI749" s="173">
        <f t="shared" si="930"/>
        <v>6.52</v>
      </c>
      <c r="AJ749" s="173">
        <f t="shared" si="930"/>
        <v>6.54</v>
      </c>
      <c r="AK749" s="173">
        <f t="shared" si="930"/>
        <v>6.51</v>
      </c>
      <c r="AL749" s="173" t="str">
        <f t="shared" si="930"/>
        <v/>
      </c>
      <c r="AM749" s="173" t="str">
        <f t="shared" si="930"/>
        <v/>
      </c>
      <c r="AN749" s="173" t="str">
        <f t="shared" si="930"/>
        <v/>
      </c>
      <c r="AO749" s="173" t="str">
        <f t="shared" si="930"/>
        <v/>
      </c>
      <c r="AP749" s="173" t="str">
        <f t="shared" si="930"/>
        <v/>
      </c>
      <c r="AQ749" s="170"/>
      <c r="AR749" s="170"/>
    </row>
    <row r="750" ht="12.75" customHeight="1">
      <c r="A750" s="170"/>
      <c r="B750" s="170"/>
      <c r="C750" s="140"/>
      <c r="D750" s="139">
        <v>169.0</v>
      </c>
      <c r="E750" s="177">
        <f t="shared" ref="E750:AP750" si="931">IFERROR(INDEX(E$196:E$385,MATCH($D750,E$389:E$578,0)),"")</f>
        <v>6.44</v>
      </c>
      <c r="F750" s="173">
        <f t="shared" si="931"/>
        <v>6.2</v>
      </c>
      <c r="G750" s="173">
        <f t="shared" si="931"/>
        <v>6.33</v>
      </c>
      <c r="H750" s="173">
        <f t="shared" si="931"/>
        <v>6.4</v>
      </c>
      <c r="I750" s="173">
        <f t="shared" si="931"/>
        <v>6.33</v>
      </c>
      <c r="J750" s="173">
        <f t="shared" si="931"/>
        <v>6.37</v>
      </c>
      <c r="K750" s="173">
        <f t="shared" si="931"/>
        <v>6.37</v>
      </c>
      <c r="L750" s="173">
        <f t="shared" si="931"/>
        <v>6.43</v>
      </c>
      <c r="M750" s="173">
        <f t="shared" si="931"/>
        <v>6.21</v>
      </c>
      <c r="N750" s="173">
        <f t="shared" si="931"/>
        <v>6.29</v>
      </c>
      <c r="O750" s="173">
        <f t="shared" si="931"/>
        <v>6.25</v>
      </c>
      <c r="P750" s="173">
        <f t="shared" si="931"/>
        <v>6.49</v>
      </c>
      <c r="Q750" s="173">
        <f t="shared" si="931"/>
        <v>6.46</v>
      </c>
      <c r="R750" s="173">
        <f t="shared" si="931"/>
        <v>6.5</v>
      </c>
      <c r="S750" s="173">
        <f t="shared" si="931"/>
        <v>6.44</v>
      </c>
      <c r="T750" s="173">
        <f t="shared" si="931"/>
        <v>6.51</v>
      </c>
      <c r="U750" s="173">
        <f t="shared" si="931"/>
        <v>6.58</v>
      </c>
      <c r="V750" s="173">
        <f t="shared" si="931"/>
        <v>6.44</v>
      </c>
      <c r="W750" s="173">
        <f t="shared" si="931"/>
        <v>6.52</v>
      </c>
      <c r="X750" s="173">
        <f t="shared" si="931"/>
        <v>6.45</v>
      </c>
      <c r="Y750" s="173">
        <f t="shared" si="931"/>
        <v>6.38</v>
      </c>
      <c r="Z750" s="173">
        <f t="shared" si="931"/>
        <v>6.43</v>
      </c>
      <c r="AA750" s="173">
        <f t="shared" si="931"/>
        <v>6.46</v>
      </c>
      <c r="AB750" s="173">
        <f t="shared" si="931"/>
        <v>6.43</v>
      </c>
      <c r="AC750" s="173">
        <f t="shared" si="931"/>
        <v>6.34</v>
      </c>
      <c r="AD750" s="173">
        <f t="shared" si="931"/>
        <v>6.44</v>
      </c>
      <c r="AE750" s="173">
        <f t="shared" si="931"/>
        <v>6.24</v>
      </c>
      <c r="AF750" s="173">
        <f t="shared" si="931"/>
        <v>6.44</v>
      </c>
      <c r="AG750" s="173">
        <f t="shared" si="931"/>
        <v>6.49</v>
      </c>
      <c r="AH750" s="173">
        <f t="shared" si="931"/>
        <v>6.44</v>
      </c>
      <c r="AI750" s="173">
        <f t="shared" si="931"/>
        <v>6.5</v>
      </c>
      <c r="AJ750" s="173">
        <f t="shared" si="931"/>
        <v>6.54</v>
      </c>
      <c r="AK750" s="173">
        <f t="shared" si="931"/>
        <v>6.49</v>
      </c>
      <c r="AL750" s="173" t="str">
        <f t="shared" si="931"/>
        <v/>
      </c>
      <c r="AM750" s="173" t="str">
        <f t="shared" si="931"/>
        <v/>
      </c>
      <c r="AN750" s="173" t="str">
        <f t="shared" si="931"/>
        <v/>
      </c>
      <c r="AO750" s="173" t="str">
        <f t="shared" si="931"/>
        <v/>
      </c>
      <c r="AP750" s="173" t="str">
        <f t="shared" si="931"/>
        <v/>
      </c>
      <c r="AQ750" s="170"/>
      <c r="AR750" s="170"/>
    </row>
    <row r="751" ht="12.75" customHeight="1">
      <c r="A751" s="170"/>
      <c r="B751" s="170"/>
      <c r="C751" s="140"/>
      <c r="D751" s="139">
        <v>170.0</v>
      </c>
      <c r="E751" s="177">
        <f t="shared" ref="E751:AP751" si="932">IFERROR(INDEX(E$196:E$385,MATCH($D751,E$389:E$578,0)),"")</f>
        <v>6.43</v>
      </c>
      <c r="F751" s="173">
        <f t="shared" si="932"/>
        <v>6.18</v>
      </c>
      <c r="G751" s="173">
        <f t="shared" si="932"/>
        <v>6.33</v>
      </c>
      <c r="H751" s="173">
        <f t="shared" si="932"/>
        <v>6.34</v>
      </c>
      <c r="I751" s="173">
        <f t="shared" si="932"/>
        <v>6.33</v>
      </c>
      <c r="J751" s="173">
        <f t="shared" si="932"/>
        <v>6.34</v>
      </c>
      <c r="K751" s="173">
        <f t="shared" si="932"/>
        <v>6.36</v>
      </c>
      <c r="L751" s="173">
        <f t="shared" si="932"/>
        <v>6.42</v>
      </c>
      <c r="M751" s="173">
        <f t="shared" si="932"/>
        <v>6.21</v>
      </c>
      <c r="N751" s="173">
        <f t="shared" si="932"/>
        <v>6.29</v>
      </c>
      <c r="O751" s="173">
        <f t="shared" si="932"/>
        <v>6.24</v>
      </c>
      <c r="P751" s="173">
        <f t="shared" si="932"/>
        <v>6.48</v>
      </c>
      <c r="Q751" s="173">
        <f t="shared" si="932"/>
        <v>6.46</v>
      </c>
      <c r="R751" s="173">
        <f t="shared" si="932"/>
        <v>6.5</v>
      </c>
      <c r="S751" s="173">
        <f t="shared" si="932"/>
        <v>6.44</v>
      </c>
      <c r="T751" s="173">
        <f t="shared" si="932"/>
        <v>6.49</v>
      </c>
      <c r="U751" s="173">
        <f t="shared" si="932"/>
        <v>6.58</v>
      </c>
      <c r="V751" s="173">
        <f t="shared" si="932"/>
        <v>6.44</v>
      </c>
      <c r="W751" s="173">
        <f t="shared" si="932"/>
        <v>6.47</v>
      </c>
      <c r="X751" s="173">
        <f t="shared" si="932"/>
        <v>6.44</v>
      </c>
      <c r="Y751" s="173">
        <f t="shared" si="932"/>
        <v>6.37</v>
      </c>
      <c r="Z751" s="173">
        <f t="shared" si="932"/>
        <v>6.42</v>
      </c>
      <c r="AA751" s="173">
        <f t="shared" si="932"/>
        <v>6.46</v>
      </c>
      <c r="AB751" s="173">
        <f t="shared" si="932"/>
        <v>6.42</v>
      </c>
      <c r="AC751" s="173">
        <f t="shared" si="932"/>
        <v>6.33</v>
      </c>
      <c r="AD751" s="173">
        <f t="shared" si="932"/>
        <v>6.43</v>
      </c>
      <c r="AE751" s="173">
        <f t="shared" si="932"/>
        <v>6.24</v>
      </c>
      <c r="AF751" s="173">
        <f t="shared" si="932"/>
        <v>6.41</v>
      </c>
      <c r="AG751" s="173">
        <f t="shared" si="932"/>
        <v>6.48</v>
      </c>
      <c r="AH751" s="173">
        <f t="shared" si="932"/>
        <v>6.43</v>
      </c>
      <c r="AI751" s="173">
        <f t="shared" si="932"/>
        <v>6.5</v>
      </c>
      <c r="AJ751" s="173">
        <f t="shared" si="932"/>
        <v>6.54</v>
      </c>
      <c r="AK751" s="173">
        <f t="shared" si="932"/>
        <v>6.48</v>
      </c>
      <c r="AL751" s="173" t="str">
        <f t="shared" si="932"/>
        <v/>
      </c>
      <c r="AM751" s="173" t="str">
        <f t="shared" si="932"/>
        <v/>
      </c>
      <c r="AN751" s="173" t="str">
        <f t="shared" si="932"/>
        <v/>
      </c>
      <c r="AO751" s="173" t="str">
        <f t="shared" si="932"/>
        <v/>
      </c>
      <c r="AP751" s="173" t="str">
        <f t="shared" si="932"/>
        <v/>
      </c>
      <c r="AQ751" s="170"/>
      <c r="AR751" s="170"/>
    </row>
    <row r="752" ht="12.75" customHeight="1">
      <c r="A752" s="170"/>
      <c r="B752" s="170"/>
      <c r="C752" s="140"/>
      <c r="D752" s="139">
        <v>171.0</v>
      </c>
      <c r="E752" s="177">
        <f t="shared" ref="E752:AP752" si="933">IFERROR(INDEX(E$196:E$385,MATCH($D752,E$389:E$578,0)),"")</f>
        <v>6.41</v>
      </c>
      <c r="F752" s="173">
        <f t="shared" si="933"/>
        <v>6.18</v>
      </c>
      <c r="G752" s="173">
        <f t="shared" si="933"/>
        <v>6.32</v>
      </c>
      <c r="H752" s="173">
        <f t="shared" si="933"/>
        <v>6.33</v>
      </c>
      <c r="I752" s="173">
        <f t="shared" si="933"/>
        <v>6.31</v>
      </c>
      <c r="J752" s="173">
        <f t="shared" si="933"/>
        <v>6.33</v>
      </c>
      <c r="K752" s="173">
        <f t="shared" si="933"/>
        <v>6.36</v>
      </c>
      <c r="L752" s="173">
        <f t="shared" si="933"/>
        <v>6.41</v>
      </c>
      <c r="M752" s="173">
        <f t="shared" si="933"/>
        <v>6.18</v>
      </c>
      <c r="N752" s="173">
        <f t="shared" si="933"/>
        <v>6.28</v>
      </c>
      <c r="O752" s="173">
        <f t="shared" si="933"/>
        <v>6.22</v>
      </c>
      <c r="P752" s="173">
        <f t="shared" si="933"/>
        <v>6.48</v>
      </c>
      <c r="Q752" s="173">
        <f t="shared" si="933"/>
        <v>6.44</v>
      </c>
      <c r="R752" s="173">
        <f t="shared" si="933"/>
        <v>6.48</v>
      </c>
      <c r="S752" s="173">
        <f t="shared" si="933"/>
        <v>6.44</v>
      </c>
      <c r="T752" s="173">
        <f t="shared" si="933"/>
        <v>6.48</v>
      </c>
      <c r="U752" s="173">
        <f t="shared" si="933"/>
        <v>6.56</v>
      </c>
      <c r="V752" s="173">
        <f t="shared" si="933"/>
        <v>6.44</v>
      </c>
      <c r="W752" s="173">
        <f t="shared" si="933"/>
        <v>6.46</v>
      </c>
      <c r="X752" s="173">
        <f t="shared" si="933"/>
        <v>6.44</v>
      </c>
      <c r="Y752" s="173">
        <f t="shared" si="933"/>
        <v>6.37</v>
      </c>
      <c r="Z752" s="173">
        <f t="shared" si="933"/>
        <v>6.41</v>
      </c>
      <c r="AA752" s="173">
        <f t="shared" si="933"/>
        <v>6.44</v>
      </c>
      <c r="AB752" s="173">
        <f t="shared" si="933"/>
        <v>6.42</v>
      </c>
      <c r="AC752" s="173">
        <f t="shared" si="933"/>
        <v>6.32</v>
      </c>
      <c r="AD752" s="173">
        <f t="shared" si="933"/>
        <v>6.43</v>
      </c>
      <c r="AE752" s="173">
        <f t="shared" si="933"/>
        <v>6.24</v>
      </c>
      <c r="AF752" s="173">
        <f t="shared" si="933"/>
        <v>6.4</v>
      </c>
      <c r="AG752" s="173">
        <f t="shared" si="933"/>
        <v>6.41</v>
      </c>
      <c r="AH752" s="173">
        <f t="shared" si="933"/>
        <v>6.4</v>
      </c>
      <c r="AI752" s="173">
        <f t="shared" si="933"/>
        <v>6.5</v>
      </c>
      <c r="AJ752" s="173">
        <f t="shared" si="933"/>
        <v>6.52</v>
      </c>
      <c r="AK752" s="173">
        <f t="shared" si="933"/>
        <v>6.48</v>
      </c>
      <c r="AL752" s="173" t="str">
        <f t="shared" si="933"/>
        <v/>
      </c>
      <c r="AM752" s="173" t="str">
        <f t="shared" si="933"/>
        <v/>
      </c>
      <c r="AN752" s="173" t="str">
        <f t="shared" si="933"/>
        <v/>
      </c>
      <c r="AO752" s="173" t="str">
        <f t="shared" si="933"/>
        <v/>
      </c>
      <c r="AP752" s="173" t="str">
        <f t="shared" si="933"/>
        <v/>
      </c>
      <c r="AQ752" s="170"/>
      <c r="AR752" s="170"/>
    </row>
    <row r="753" ht="12.75" customHeight="1">
      <c r="A753" s="170"/>
      <c r="B753" s="170"/>
      <c r="C753" s="140"/>
      <c r="D753" s="139">
        <v>172.0</v>
      </c>
      <c r="E753" s="177">
        <f t="shared" ref="E753:AP753" si="934">IFERROR(INDEX(E$196:E$385,MATCH($D753,E$389:E$578,0)),"")</f>
        <v>6.4</v>
      </c>
      <c r="F753" s="173">
        <f t="shared" si="934"/>
        <v>6.17</v>
      </c>
      <c r="G753" s="173">
        <f t="shared" si="934"/>
        <v>6.32</v>
      </c>
      <c r="H753" s="173">
        <f t="shared" si="934"/>
        <v>6.33</v>
      </c>
      <c r="I753" s="173">
        <f t="shared" si="934"/>
        <v>6.31</v>
      </c>
      <c r="J753" s="173">
        <f t="shared" si="934"/>
        <v>6.31</v>
      </c>
      <c r="K753" s="173">
        <f t="shared" si="934"/>
        <v>6.36</v>
      </c>
      <c r="L753" s="173">
        <f t="shared" si="934"/>
        <v>6.39</v>
      </c>
      <c r="M753" s="173">
        <f t="shared" si="934"/>
        <v>6.18</v>
      </c>
      <c r="N753" s="173">
        <f t="shared" si="934"/>
        <v>6.28</v>
      </c>
      <c r="O753" s="173">
        <f t="shared" si="934"/>
        <v>6.2</v>
      </c>
      <c r="P753" s="173">
        <f t="shared" si="934"/>
        <v>6.48</v>
      </c>
      <c r="Q753" s="173">
        <f t="shared" si="934"/>
        <v>6.44</v>
      </c>
      <c r="R753" s="173">
        <f t="shared" si="934"/>
        <v>6.48</v>
      </c>
      <c r="S753" s="173">
        <f t="shared" si="934"/>
        <v>6.44</v>
      </c>
      <c r="T753" s="173">
        <f t="shared" si="934"/>
        <v>6.47</v>
      </c>
      <c r="U753" s="173">
        <f t="shared" si="934"/>
        <v>6.56</v>
      </c>
      <c r="V753" s="173">
        <f t="shared" si="934"/>
        <v>6.43</v>
      </c>
      <c r="W753" s="173">
        <f t="shared" si="934"/>
        <v>6.41</v>
      </c>
      <c r="X753" s="173">
        <f t="shared" si="934"/>
        <v>6.44</v>
      </c>
      <c r="Y753" s="173">
        <f t="shared" si="934"/>
        <v>6.36</v>
      </c>
      <c r="Z753" s="173">
        <f t="shared" si="934"/>
        <v>6.41</v>
      </c>
      <c r="AA753" s="173">
        <f t="shared" si="934"/>
        <v>6.4</v>
      </c>
      <c r="AB753" s="173">
        <f t="shared" si="934"/>
        <v>6.42</v>
      </c>
      <c r="AC753" s="173">
        <f t="shared" si="934"/>
        <v>6.31</v>
      </c>
      <c r="AD753" s="173">
        <f t="shared" si="934"/>
        <v>6.42</v>
      </c>
      <c r="AE753" s="173">
        <f t="shared" si="934"/>
        <v>6.24</v>
      </c>
      <c r="AF753" s="173">
        <f t="shared" si="934"/>
        <v>6.4</v>
      </c>
      <c r="AG753" s="173">
        <f t="shared" si="934"/>
        <v>6.4</v>
      </c>
      <c r="AH753" s="173">
        <f t="shared" si="934"/>
        <v>6.37</v>
      </c>
      <c r="AI753" s="173">
        <f t="shared" si="934"/>
        <v>6.49</v>
      </c>
      <c r="AJ753" s="173">
        <f t="shared" si="934"/>
        <v>6.47</v>
      </c>
      <c r="AK753" s="173">
        <f t="shared" si="934"/>
        <v>6.47</v>
      </c>
      <c r="AL753" s="173" t="str">
        <f t="shared" si="934"/>
        <v/>
      </c>
      <c r="AM753" s="173" t="str">
        <f t="shared" si="934"/>
        <v/>
      </c>
      <c r="AN753" s="173" t="str">
        <f t="shared" si="934"/>
        <v/>
      </c>
      <c r="AO753" s="173" t="str">
        <f t="shared" si="934"/>
        <v/>
      </c>
      <c r="AP753" s="173" t="str">
        <f t="shared" si="934"/>
        <v/>
      </c>
      <c r="AQ753" s="170"/>
      <c r="AR753" s="170"/>
    </row>
    <row r="754" ht="12.75" customHeight="1">
      <c r="A754" s="170"/>
      <c r="B754" s="170"/>
      <c r="C754" s="140"/>
      <c r="D754" s="139">
        <v>173.0</v>
      </c>
      <c r="E754" s="177">
        <f t="shared" ref="E754:AP754" si="935">IFERROR(INDEX(E$196:E$385,MATCH($D754,E$389:E$578,0)),"")</f>
        <v>6.37</v>
      </c>
      <c r="F754" s="173">
        <f t="shared" si="935"/>
        <v>6.17</v>
      </c>
      <c r="G754" s="173">
        <f t="shared" si="935"/>
        <v>6.24</v>
      </c>
      <c r="H754" s="173">
        <f t="shared" si="935"/>
        <v>6.32</v>
      </c>
      <c r="I754" s="173">
        <f t="shared" si="935"/>
        <v>6.27</v>
      </c>
      <c r="J754" s="173">
        <f t="shared" si="935"/>
        <v>6.29</v>
      </c>
      <c r="K754" s="173">
        <f t="shared" si="935"/>
        <v>6.33</v>
      </c>
      <c r="L754" s="173">
        <f t="shared" si="935"/>
        <v>6.37</v>
      </c>
      <c r="M754" s="173">
        <f t="shared" si="935"/>
        <v>6.17</v>
      </c>
      <c r="N754" s="173">
        <f t="shared" si="935"/>
        <v>6.26</v>
      </c>
      <c r="O754" s="173">
        <f t="shared" si="935"/>
        <v>6.2</v>
      </c>
      <c r="P754" s="173">
        <f t="shared" si="935"/>
        <v>6.44</v>
      </c>
      <c r="Q754" s="173">
        <f t="shared" si="935"/>
        <v>6.41</v>
      </c>
      <c r="R754" s="173">
        <f t="shared" si="935"/>
        <v>6.48</v>
      </c>
      <c r="S754" s="173">
        <f t="shared" si="935"/>
        <v>6.42</v>
      </c>
      <c r="T754" s="173">
        <f t="shared" si="935"/>
        <v>6.46</v>
      </c>
      <c r="U754" s="173">
        <f t="shared" si="935"/>
        <v>6.56</v>
      </c>
      <c r="V754" s="173">
        <f t="shared" si="935"/>
        <v>6.42</v>
      </c>
      <c r="W754" s="173">
        <f t="shared" si="935"/>
        <v>6.37</v>
      </c>
      <c r="X754" s="173">
        <f t="shared" si="935"/>
        <v>6.44</v>
      </c>
      <c r="Y754" s="173">
        <f t="shared" si="935"/>
        <v>6.34</v>
      </c>
      <c r="Z754" s="173">
        <f t="shared" si="935"/>
        <v>6.4</v>
      </c>
      <c r="AA754" s="173">
        <f t="shared" si="935"/>
        <v>6.37</v>
      </c>
      <c r="AB754" s="173">
        <f t="shared" si="935"/>
        <v>6.4</v>
      </c>
      <c r="AC754" s="173">
        <f t="shared" si="935"/>
        <v>6.31</v>
      </c>
      <c r="AD754" s="173">
        <f t="shared" si="935"/>
        <v>6.41</v>
      </c>
      <c r="AE754" s="173">
        <f t="shared" si="935"/>
        <v>6.19</v>
      </c>
      <c r="AF754" s="173">
        <f t="shared" si="935"/>
        <v>6.39</v>
      </c>
      <c r="AG754" s="173">
        <f t="shared" si="935"/>
        <v>6.37</v>
      </c>
      <c r="AH754" s="173">
        <f t="shared" si="935"/>
        <v>6.37</v>
      </c>
      <c r="AI754" s="173">
        <f t="shared" si="935"/>
        <v>6.48</v>
      </c>
      <c r="AJ754" s="173">
        <f t="shared" si="935"/>
        <v>6.45</v>
      </c>
      <c r="AK754" s="173">
        <f t="shared" si="935"/>
        <v>6.45</v>
      </c>
      <c r="AL754" s="173" t="str">
        <f t="shared" si="935"/>
        <v/>
      </c>
      <c r="AM754" s="173" t="str">
        <f t="shared" si="935"/>
        <v/>
      </c>
      <c r="AN754" s="173" t="str">
        <f t="shared" si="935"/>
        <v/>
      </c>
      <c r="AO754" s="173" t="str">
        <f t="shared" si="935"/>
        <v/>
      </c>
      <c r="AP754" s="173" t="str">
        <f t="shared" si="935"/>
        <v/>
      </c>
      <c r="AQ754" s="170"/>
      <c r="AR754" s="170"/>
    </row>
    <row r="755" ht="12.75" customHeight="1">
      <c r="A755" s="170"/>
      <c r="B755" s="170"/>
      <c r="C755" s="140"/>
      <c r="D755" s="139">
        <v>174.0</v>
      </c>
      <c r="E755" s="177">
        <f t="shared" ref="E755:AP755" si="936">IFERROR(INDEX(E$196:E$385,MATCH($D755,E$389:E$578,0)),"")</f>
        <v>6.33</v>
      </c>
      <c r="F755" s="173">
        <f t="shared" si="936"/>
        <v>6.16</v>
      </c>
      <c r="G755" s="173">
        <f t="shared" si="936"/>
        <v>6.21</v>
      </c>
      <c r="H755" s="173">
        <f t="shared" si="936"/>
        <v>6.31</v>
      </c>
      <c r="I755" s="173">
        <f t="shared" si="936"/>
        <v>6.25</v>
      </c>
      <c r="J755" s="173">
        <f t="shared" si="936"/>
        <v>6.27</v>
      </c>
      <c r="K755" s="173">
        <f t="shared" si="936"/>
        <v>6.33</v>
      </c>
      <c r="L755" s="173">
        <f t="shared" si="936"/>
        <v>6.36</v>
      </c>
      <c r="M755" s="173">
        <f t="shared" si="936"/>
        <v>6.13</v>
      </c>
      <c r="N755" s="173">
        <f t="shared" si="936"/>
        <v>6.24</v>
      </c>
      <c r="O755" s="173">
        <f t="shared" si="936"/>
        <v>6.18</v>
      </c>
      <c r="P755" s="173">
        <f t="shared" si="936"/>
        <v>6.44</v>
      </c>
      <c r="Q755" s="173">
        <f t="shared" si="936"/>
        <v>6.38</v>
      </c>
      <c r="R755" s="173">
        <f t="shared" si="936"/>
        <v>6.44</v>
      </c>
      <c r="S755" s="173">
        <f t="shared" si="936"/>
        <v>6.42</v>
      </c>
      <c r="T755" s="173">
        <f t="shared" si="936"/>
        <v>6.44</v>
      </c>
      <c r="U755" s="173">
        <f t="shared" si="936"/>
        <v>6.56</v>
      </c>
      <c r="V755" s="173">
        <f t="shared" si="936"/>
        <v>6.41</v>
      </c>
      <c r="W755" s="173">
        <f t="shared" si="936"/>
        <v>6.37</v>
      </c>
      <c r="X755" s="173">
        <f t="shared" si="936"/>
        <v>6.43</v>
      </c>
      <c r="Y755" s="173">
        <f t="shared" si="936"/>
        <v>6.34</v>
      </c>
      <c r="Z755" s="173">
        <f t="shared" si="936"/>
        <v>6.39</v>
      </c>
      <c r="AA755" s="173">
        <f t="shared" si="936"/>
        <v>6.36</v>
      </c>
      <c r="AB755" s="173">
        <f t="shared" si="936"/>
        <v>6.37</v>
      </c>
      <c r="AC755" s="173">
        <f t="shared" si="936"/>
        <v>6.29</v>
      </c>
      <c r="AD755" s="173">
        <f t="shared" si="936"/>
        <v>6.4</v>
      </c>
      <c r="AE755" s="173">
        <f t="shared" si="936"/>
        <v>6.19</v>
      </c>
      <c r="AF755" s="173">
        <f t="shared" si="936"/>
        <v>6.36</v>
      </c>
      <c r="AG755" s="173">
        <f t="shared" si="936"/>
        <v>6.37</v>
      </c>
      <c r="AH755" s="173">
        <f t="shared" si="936"/>
        <v>6.36</v>
      </c>
      <c r="AI755" s="173">
        <f t="shared" si="936"/>
        <v>6.48</v>
      </c>
      <c r="AJ755" s="173">
        <f t="shared" si="936"/>
        <v>6.43</v>
      </c>
      <c r="AK755" s="173">
        <f t="shared" si="936"/>
        <v>6.44</v>
      </c>
      <c r="AL755" s="173" t="str">
        <f t="shared" si="936"/>
        <v/>
      </c>
      <c r="AM755" s="173" t="str">
        <f t="shared" si="936"/>
        <v/>
      </c>
      <c r="AN755" s="173" t="str">
        <f t="shared" si="936"/>
        <v/>
      </c>
      <c r="AO755" s="173" t="str">
        <f t="shared" si="936"/>
        <v/>
      </c>
      <c r="AP755" s="173" t="str">
        <f t="shared" si="936"/>
        <v/>
      </c>
      <c r="AQ755" s="170"/>
      <c r="AR755" s="170"/>
    </row>
    <row r="756" ht="12.75" customHeight="1">
      <c r="A756" s="170"/>
      <c r="B756" s="170"/>
      <c r="C756" s="140"/>
      <c r="D756" s="139">
        <v>175.0</v>
      </c>
      <c r="E756" s="177">
        <f t="shared" ref="E756:AP756" si="937">IFERROR(INDEX(E$196:E$385,MATCH($D756,E$389:E$578,0)),"")</f>
        <v>6.33</v>
      </c>
      <c r="F756" s="173">
        <f t="shared" si="937"/>
        <v>6.15</v>
      </c>
      <c r="G756" s="173">
        <f t="shared" si="937"/>
        <v>6.21</v>
      </c>
      <c r="H756" s="173">
        <f t="shared" si="937"/>
        <v>6.31</v>
      </c>
      <c r="I756" s="173">
        <f t="shared" si="937"/>
        <v>6.25</v>
      </c>
      <c r="J756" s="173">
        <f t="shared" si="937"/>
        <v>6.25</v>
      </c>
      <c r="K756" s="173">
        <f t="shared" si="937"/>
        <v>6.33</v>
      </c>
      <c r="L756" s="173">
        <f t="shared" si="937"/>
        <v>6.33</v>
      </c>
      <c r="M756" s="173">
        <f t="shared" si="937"/>
        <v>6.13</v>
      </c>
      <c r="N756" s="173">
        <f t="shared" si="937"/>
        <v>6.21</v>
      </c>
      <c r="O756" s="173">
        <f t="shared" si="937"/>
        <v>6.17</v>
      </c>
      <c r="P756" s="173">
        <f t="shared" si="937"/>
        <v>6.44</v>
      </c>
      <c r="Q756" s="173">
        <f t="shared" si="937"/>
        <v>6.37</v>
      </c>
      <c r="R756" s="173">
        <f t="shared" si="937"/>
        <v>6.4</v>
      </c>
      <c r="S756" s="173">
        <f t="shared" si="937"/>
        <v>6.41</v>
      </c>
      <c r="T756" s="173">
        <f t="shared" si="937"/>
        <v>6.44</v>
      </c>
      <c r="U756" s="173">
        <f t="shared" si="937"/>
        <v>6.52</v>
      </c>
      <c r="V756" s="173">
        <f t="shared" si="937"/>
        <v>6.37</v>
      </c>
      <c r="W756" s="173">
        <f t="shared" si="937"/>
        <v>6.34</v>
      </c>
      <c r="X756" s="173">
        <f t="shared" si="937"/>
        <v>6.4</v>
      </c>
      <c r="Y756" s="173">
        <f t="shared" si="937"/>
        <v>6.33</v>
      </c>
      <c r="Z756" s="173">
        <f t="shared" si="937"/>
        <v>6.36</v>
      </c>
      <c r="AA756" s="173">
        <f t="shared" si="937"/>
        <v>6.36</v>
      </c>
      <c r="AB756" s="173">
        <f t="shared" si="937"/>
        <v>6.36</v>
      </c>
      <c r="AC756" s="173">
        <f t="shared" si="937"/>
        <v>6.29</v>
      </c>
      <c r="AD756" s="173">
        <f t="shared" si="937"/>
        <v>6.37</v>
      </c>
      <c r="AE756" s="173">
        <f t="shared" si="937"/>
        <v>6.17</v>
      </c>
      <c r="AF756" s="173">
        <f t="shared" si="937"/>
        <v>6.33</v>
      </c>
      <c r="AG756" s="173">
        <f t="shared" si="937"/>
        <v>6.34</v>
      </c>
      <c r="AH756" s="173">
        <f t="shared" si="937"/>
        <v>6.36</v>
      </c>
      <c r="AI756" s="173">
        <f t="shared" si="937"/>
        <v>6.47</v>
      </c>
      <c r="AJ756" s="173">
        <f t="shared" si="937"/>
        <v>6.43</v>
      </c>
      <c r="AK756" s="173">
        <f t="shared" si="937"/>
        <v>6.4</v>
      </c>
      <c r="AL756" s="173" t="str">
        <f t="shared" si="937"/>
        <v/>
      </c>
      <c r="AM756" s="173" t="str">
        <f t="shared" si="937"/>
        <v/>
      </c>
      <c r="AN756" s="173" t="str">
        <f t="shared" si="937"/>
        <v/>
      </c>
      <c r="AO756" s="173" t="str">
        <f t="shared" si="937"/>
        <v/>
      </c>
      <c r="AP756" s="173" t="str">
        <f t="shared" si="937"/>
        <v/>
      </c>
      <c r="AQ756" s="170"/>
      <c r="AR756" s="170"/>
    </row>
    <row r="757" ht="12.75" customHeight="1">
      <c r="A757" s="170"/>
      <c r="B757" s="170"/>
      <c r="C757" s="140"/>
      <c r="D757" s="139">
        <v>176.0</v>
      </c>
      <c r="E757" s="177">
        <f t="shared" ref="E757:AP757" si="938">IFERROR(INDEX(E$196:E$385,MATCH($D757,E$389:E$578,0)),"")</f>
        <v>6.31</v>
      </c>
      <c r="F757" s="173">
        <f t="shared" si="938"/>
        <v>6.14</v>
      </c>
      <c r="G757" s="173">
        <f t="shared" si="938"/>
        <v>6.19</v>
      </c>
      <c r="H757" s="173">
        <f t="shared" si="938"/>
        <v>6.29</v>
      </c>
      <c r="I757" s="173">
        <f t="shared" si="938"/>
        <v>6.25</v>
      </c>
      <c r="J757" s="173">
        <f t="shared" si="938"/>
        <v>6.23</v>
      </c>
      <c r="K757" s="173">
        <f t="shared" si="938"/>
        <v>6.31</v>
      </c>
      <c r="L757" s="173">
        <f t="shared" si="938"/>
        <v>6.29</v>
      </c>
      <c r="M757" s="173">
        <f t="shared" si="938"/>
        <v>6.13</v>
      </c>
      <c r="N757" s="173">
        <f t="shared" si="938"/>
        <v>6.18</v>
      </c>
      <c r="O757" s="173">
        <f t="shared" si="938"/>
        <v>6.17</v>
      </c>
      <c r="P757" s="173">
        <f t="shared" si="938"/>
        <v>6.43</v>
      </c>
      <c r="Q757" s="173">
        <f t="shared" si="938"/>
        <v>6.37</v>
      </c>
      <c r="R757" s="173">
        <f t="shared" si="938"/>
        <v>6.4</v>
      </c>
      <c r="S757" s="173">
        <f t="shared" si="938"/>
        <v>6.41</v>
      </c>
      <c r="T757" s="173">
        <f t="shared" si="938"/>
        <v>6.44</v>
      </c>
      <c r="U757" s="173">
        <f t="shared" si="938"/>
        <v>6.48</v>
      </c>
      <c r="V757" s="173">
        <f t="shared" si="938"/>
        <v>6.36</v>
      </c>
      <c r="W757" s="173">
        <f t="shared" si="938"/>
        <v>6.33</v>
      </c>
      <c r="X757" s="173">
        <f t="shared" si="938"/>
        <v>6.4</v>
      </c>
      <c r="Y757" s="173">
        <f t="shared" si="938"/>
        <v>6.32</v>
      </c>
      <c r="Z757" s="173">
        <f t="shared" si="938"/>
        <v>6.35</v>
      </c>
      <c r="AA757" s="173">
        <f t="shared" si="938"/>
        <v>6.36</v>
      </c>
      <c r="AB757" s="173">
        <f t="shared" si="938"/>
        <v>6.3</v>
      </c>
      <c r="AC757" s="173">
        <f t="shared" si="938"/>
        <v>6.29</v>
      </c>
      <c r="AD757" s="173">
        <f t="shared" si="938"/>
        <v>6.37</v>
      </c>
      <c r="AE757" s="173">
        <f t="shared" si="938"/>
        <v>6.17</v>
      </c>
      <c r="AF757" s="173">
        <f t="shared" si="938"/>
        <v>6.33</v>
      </c>
      <c r="AG757" s="173">
        <f t="shared" si="938"/>
        <v>6.33</v>
      </c>
      <c r="AH757" s="173">
        <f t="shared" si="938"/>
        <v>6.35</v>
      </c>
      <c r="AI757" s="173">
        <f t="shared" si="938"/>
        <v>6.42</v>
      </c>
      <c r="AJ757" s="173">
        <f t="shared" si="938"/>
        <v>6.42</v>
      </c>
      <c r="AK757" s="173">
        <f t="shared" si="938"/>
        <v>6.37</v>
      </c>
      <c r="AL757" s="173" t="str">
        <f t="shared" si="938"/>
        <v/>
      </c>
      <c r="AM757" s="173" t="str">
        <f t="shared" si="938"/>
        <v/>
      </c>
      <c r="AN757" s="173" t="str">
        <f t="shared" si="938"/>
        <v/>
      </c>
      <c r="AO757" s="173" t="str">
        <f t="shared" si="938"/>
        <v/>
      </c>
      <c r="AP757" s="173" t="str">
        <f t="shared" si="938"/>
        <v/>
      </c>
      <c r="AQ757" s="170"/>
      <c r="AR757" s="170"/>
    </row>
    <row r="758" ht="12.75" customHeight="1">
      <c r="A758" s="170"/>
      <c r="B758" s="170"/>
      <c r="C758" s="140"/>
      <c r="D758" s="139">
        <v>177.0</v>
      </c>
      <c r="E758" s="177">
        <f t="shared" ref="E758:AP758" si="939">IFERROR(INDEX(E$196:E$385,MATCH($D758,E$389:E$578,0)),"")</f>
        <v>6.29</v>
      </c>
      <c r="F758" s="173">
        <f t="shared" si="939"/>
        <v>6.13</v>
      </c>
      <c r="G758" s="173">
        <f t="shared" si="939"/>
        <v>6.18</v>
      </c>
      <c r="H758" s="173">
        <f t="shared" si="939"/>
        <v>6.27</v>
      </c>
      <c r="I758" s="173">
        <f t="shared" si="939"/>
        <v>6.22</v>
      </c>
      <c r="J758" s="173">
        <f t="shared" si="939"/>
        <v>6.19</v>
      </c>
      <c r="K758" s="173">
        <f t="shared" si="939"/>
        <v>6.29</v>
      </c>
      <c r="L758" s="173">
        <f t="shared" si="939"/>
        <v>6.25</v>
      </c>
      <c r="M758" s="173">
        <f t="shared" si="939"/>
        <v>6.05</v>
      </c>
      <c r="N758" s="173">
        <f t="shared" si="939"/>
        <v>6.17</v>
      </c>
      <c r="O758" s="173">
        <f t="shared" si="939"/>
        <v>6.13</v>
      </c>
      <c r="P758" s="173">
        <f t="shared" si="939"/>
        <v>6.43</v>
      </c>
      <c r="Q758" s="173">
        <f t="shared" si="939"/>
        <v>6.33</v>
      </c>
      <c r="R758" s="173">
        <f t="shared" si="939"/>
        <v>6.37</v>
      </c>
      <c r="S758" s="173">
        <f t="shared" si="939"/>
        <v>6.36</v>
      </c>
      <c r="T758" s="173">
        <f t="shared" si="939"/>
        <v>6.42</v>
      </c>
      <c r="U758" s="173">
        <f t="shared" si="939"/>
        <v>6.47</v>
      </c>
      <c r="V758" s="173">
        <f t="shared" si="939"/>
        <v>6.33</v>
      </c>
      <c r="W758" s="173">
        <f t="shared" si="939"/>
        <v>6.32</v>
      </c>
      <c r="X758" s="173">
        <f t="shared" si="939"/>
        <v>6.4</v>
      </c>
      <c r="Y758" s="173">
        <f t="shared" si="939"/>
        <v>6.29</v>
      </c>
      <c r="Z758" s="173">
        <f t="shared" si="939"/>
        <v>6.33</v>
      </c>
      <c r="AA758" s="173">
        <f t="shared" si="939"/>
        <v>6.36</v>
      </c>
      <c r="AB758" s="173">
        <f t="shared" si="939"/>
        <v>6.29</v>
      </c>
      <c r="AC758" s="173">
        <f t="shared" si="939"/>
        <v>6.28</v>
      </c>
      <c r="AD758" s="173">
        <f t="shared" si="939"/>
        <v>6.35</v>
      </c>
      <c r="AE758" s="173">
        <f t="shared" si="939"/>
        <v>6.14</v>
      </c>
      <c r="AF758" s="173">
        <f t="shared" si="939"/>
        <v>6.29</v>
      </c>
      <c r="AG758" s="173">
        <f t="shared" si="939"/>
        <v>6.29</v>
      </c>
      <c r="AH758" s="173">
        <f t="shared" si="939"/>
        <v>6.35</v>
      </c>
      <c r="AI758" s="173">
        <f t="shared" si="939"/>
        <v>6.42</v>
      </c>
      <c r="AJ758" s="173">
        <f t="shared" si="939"/>
        <v>6.42</v>
      </c>
      <c r="AK758" s="173">
        <f t="shared" si="939"/>
        <v>6.32</v>
      </c>
      <c r="AL758" s="173" t="str">
        <f t="shared" si="939"/>
        <v/>
      </c>
      <c r="AM758" s="173" t="str">
        <f t="shared" si="939"/>
        <v/>
      </c>
      <c r="AN758" s="173" t="str">
        <f t="shared" si="939"/>
        <v/>
      </c>
      <c r="AO758" s="173" t="str">
        <f t="shared" si="939"/>
        <v/>
      </c>
      <c r="AP758" s="173" t="str">
        <f t="shared" si="939"/>
        <v/>
      </c>
      <c r="AQ758" s="170"/>
      <c r="AR758" s="170"/>
    </row>
    <row r="759" ht="12.75" customHeight="1">
      <c r="A759" s="170"/>
      <c r="B759" s="170"/>
      <c r="C759" s="140"/>
      <c r="D759" s="139">
        <v>178.0</v>
      </c>
      <c r="E759" s="177">
        <f t="shared" ref="E759:AP759" si="940">IFERROR(INDEX(E$196:E$385,MATCH($D759,E$389:E$578,0)),"")</f>
        <v>6.29</v>
      </c>
      <c r="F759" s="173">
        <f t="shared" si="940"/>
        <v>6.11</v>
      </c>
      <c r="G759" s="173">
        <f t="shared" si="940"/>
        <v>6.18</v>
      </c>
      <c r="H759" s="173">
        <f t="shared" si="940"/>
        <v>6.21</v>
      </c>
      <c r="I759" s="173">
        <f t="shared" si="940"/>
        <v>6.21</v>
      </c>
      <c r="J759" s="173">
        <f t="shared" si="940"/>
        <v>6.17</v>
      </c>
      <c r="K759" s="173">
        <f t="shared" si="940"/>
        <v>6.29</v>
      </c>
      <c r="L759" s="173">
        <f t="shared" si="940"/>
        <v>6.24</v>
      </c>
      <c r="M759" s="173">
        <f t="shared" si="940"/>
        <v>6.04</v>
      </c>
      <c r="N759" s="173">
        <f t="shared" si="940"/>
        <v>6.16</v>
      </c>
      <c r="O759" s="173">
        <f t="shared" si="940"/>
        <v>6.12</v>
      </c>
      <c r="P759" s="173">
        <f t="shared" si="940"/>
        <v>6.4</v>
      </c>
      <c r="Q759" s="173">
        <f t="shared" si="940"/>
        <v>6.33</v>
      </c>
      <c r="R759" s="173">
        <f t="shared" si="940"/>
        <v>6.37</v>
      </c>
      <c r="S759" s="173">
        <f t="shared" si="940"/>
        <v>6.35</v>
      </c>
      <c r="T759" s="173">
        <f t="shared" si="940"/>
        <v>6.42</v>
      </c>
      <c r="U759" s="173">
        <f t="shared" si="940"/>
        <v>6.45</v>
      </c>
      <c r="V759" s="173">
        <f t="shared" si="940"/>
        <v>6.32</v>
      </c>
      <c r="W759" s="173">
        <f t="shared" si="940"/>
        <v>6.28</v>
      </c>
      <c r="X759" s="173">
        <f t="shared" si="940"/>
        <v>6.38</v>
      </c>
      <c r="Y759" s="173">
        <f t="shared" si="940"/>
        <v>6.28</v>
      </c>
      <c r="Z759" s="173">
        <f t="shared" si="940"/>
        <v>6.33</v>
      </c>
      <c r="AA759" s="173">
        <f t="shared" si="940"/>
        <v>6.29</v>
      </c>
      <c r="AB759" s="173">
        <f t="shared" si="940"/>
        <v>6.27</v>
      </c>
      <c r="AC759" s="173">
        <f t="shared" si="940"/>
        <v>6.27</v>
      </c>
      <c r="AD759" s="173">
        <f t="shared" si="940"/>
        <v>6.35</v>
      </c>
      <c r="AE759" s="173">
        <f t="shared" si="940"/>
        <v>6.14</v>
      </c>
      <c r="AF759" s="173">
        <f t="shared" si="940"/>
        <v>6.28</v>
      </c>
      <c r="AG759" s="173">
        <f t="shared" si="940"/>
        <v>6.28</v>
      </c>
      <c r="AH759" s="173">
        <f t="shared" si="940"/>
        <v>6.34</v>
      </c>
      <c r="AI759" s="173">
        <f t="shared" si="940"/>
        <v>6.41</v>
      </c>
      <c r="AJ759" s="173">
        <f t="shared" si="940"/>
        <v>6.41</v>
      </c>
      <c r="AK759" s="173">
        <f t="shared" si="940"/>
        <v>6.31</v>
      </c>
      <c r="AL759" s="173" t="str">
        <f t="shared" si="940"/>
        <v/>
      </c>
      <c r="AM759" s="173" t="str">
        <f t="shared" si="940"/>
        <v/>
      </c>
      <c r="AN759" s="173" t="str">
        <f t="shared" si="940"/>
        <v/>
      </c>
      <c r="AO759" s="173" t="str">
        <f t="shared" si="940"/>
        <v/>
      </c>
      <c r="AP759" s="173" t="str">
        <f t="shared" si="940"/>
        <v/>
      </c>
      <c r="AQ759" s="170"/>
      <c r="AR759" s="170"/>
    </row>
    <row r="760" ht="12.75" customHeight="1">
      <c r="A760" s="170"/>
      <c r="B760" s="170"/>
      <c r="C760" s="140"/>
      <c r="D760" s="139">
        <v>179.0</v>
      </c>
      <c r="E760" s="177">
        <f t="shared" ref="E760:AP760" si="941">IFERROR(INDEX(E$196:E$385,MATCH($D760,E$389:E$578,0)),"")</f>
        <v>6.29</v>
      </c>
      <c r="F760" s="173">
        <f t="shared" si="941"/>
        <v>6.09</v>
      </c>
      <c r="G760" s="173">
        <f t="shared" si="941"/>
        <v>6.16</v>
      </c>
      <c r="H760" s="173">
        <f t="shared" si="941"/>
        <v>6.21</v>
      </c>
      <c r="I760" s="173">
        <f t="shared" si="941"/>
        <v>6.19</v>
      </c>
      <c r="J760" s="173">
        <f t="shared" si="941"/>
        <v>6.17</v>
      </c>
      <c r="K760" s="173">
        <f t="shared" si="941"/>
        <v>6.29</v>
      </c>
      <c r="L760" s="173">
        <f t="shared" si="941"/>
        <v>6.24</v>
      </c>
      <c r="M760" s="173">
        <f t="shared" si="941"/>
        <v>6.01</v>
      </c>
      <c r="N760" s="173">
        <f t="shared" si="941"/>
        <v>6.13</v>
      </c>
      <c r="O760" s="173">
        <f t="shared" si="941"/>
        <v>6.09</v>
      </c>
      <c r="P760" s="173">
        <f t="shared" si="941"/>
        <v>6.37</v>
      </c>
      <c r="Q760" s="173">
        <f t="shared" si="941"/>
        <v>6.32</v>
      </c>
      <c r="R760" s="173">
        <f t="shared" si="941"/>
        <v>6.37</v>
      </c>
      <c r="S760" s="173">
        <f t="shared" si="941"/>
        <v>6.33</v>
      </c>
      <c r="T760" s="173">
        <f t="shared" si="941"/>
        <v>6.41</v>
      </c>
      <c r="U760" s="173">
        <f t="shared" si="941"/>
        <v>6.4</v>
      </c>
      <c r="V760" s="173">
        <f t="shared" si="941"/>
        <v>6.3</v>
      </c>
      <c r="W760" s="173">
        <f t="shared" si="941"/>
        <v>6.25</v>
      </c>
      <c r="X760" s="173">
        <f t="shared" si="941"/>
        <v>6.29</v>
      </c>
      <c r="Y760" s="173">
        <f t="shared" si="941"/>
        <v>6.25</v>
      </c>
      <c r="Z760" s="173">
        <f t="shared" si="941"/>
        <v>6.33</v>
      </c>
      <c r="AA760" s="173">
        <f t="shared" si="941"/>
        <v>6.29</v>
      </c>
      <c r="AB760" s="173">
        <f t="shared" si="941"/>
        <v>6.24</v>
      </c>
      <c r="AC760" s="173">
        <f t="shared" si="941"/>
        <v>6.25</v>
      </c>
      <c r="AD760" s="173">
        <f t="shared" si="941"/>
        <v>6.34</v>
      </c>
      <c r="AE760" s="173">
        <f t="shared" si="941"/>
        <v>6.14</v>
      </c>
      <c r="AF760" s="173">
        <f t="shared" si="941"/>
        <v>6.27</v>
      </c>
      <c r="AG760" s="173">
        <f t="shared" si="941"/>
        <v>6.25</v>
      </c>
      <c r="AH760" s="173">
        <f t="shared" si="941"/>
        <v>6.34</v>
      </c>
      <c r="AI760" s="173">
        <f t="shared" si="941"/>
        <v>6.4</v>
      </c>
      <c r="AJ760" s="173">
        <f t="shared" si="941"/>
        <v>6.4</v>
      </c>
      <c r="AK760" s="173">
        <f t="shared" si="941"/>
        <v>6.29</v>
      </c>
      <c r="AL760" s="173" t="str">
        <f t="shared" si="941"/>
        <v/>
      </c>
      <c r="AM760" s="173" t="str">
        <f t="shared" si="941"/>
        <v/>
      </c>
      <c r="AN760" s="173" t="str">
        <f t="shared" si="941"/>
        <v/>
      </c>
      <c r="AO760" s="173" t="str">
        <f t="shared" si="941"/>
        <v/>
      </c>
      <c r="AP760" s="173" t="str">
        <f t="shared" si="941"/>
        <v/>
      </c>
      <c r="AQ760" s="170"/>
      <c r="AR760" s="170"/>
    </row>
    <row r="761" ht="12.75" customHeight="1">
      <c r="A761" s="170"/>
      <c r="B761" s="170"/>
      <c r="C761" s="140"/>
      <c r="D761" s="139">
        <v>180.0</v>
      </c>
      <c r="E761" s="177">
        <f t="shared" ref="E761:AP761" si="942">IFERROR(INDEX(E$196:E$385,MATCH($D761,E$389:E$578,0)),"")</f>
        <v>6.28</v>
      </c>
      <c r="F761" s="173">
        <f t="shared" si="942"/>
        <v>6.08</v>
      </c>
      <c r="G761" s="173">
        <f t="shared" si="942"/>
        <v>6.13</v>
      </c>
      <c r="H761" s="173">
        <f t="shared" si="942"/>
        <v>6.19</v>
      </c>
      <c r="I761" s="173">
        <f t="shared" si="942"/>
        <v>6.19</v>
      </c>
      <c r="J761" s="173">
        <f t="shared" si="942"/>
        <v>6.16</v>
      </c>
      <c r="K761" s="173">
        <f t="shared" si="942"/>
        <v>6.29</v>
      </c>
      <c r="L761" s="173">
        <f t="shared" si="942"/>
        <v>6.17</v>
      </c>
      <c r="M761" s="173">
        <f t="shared" si="942"/>
        <v>6.01</v>
      </c>
      <c r="N761" s="173">
        <f t="shared" si="942"/>
        <v>6.07</v>
      </c>
      <c r="O761" s="173">
        <f t="shared" si="942"/>
        <v>6.09</v>
      </c>
      <c r="P761" s="173">
        <f t="shared" si="942"/>
        <v>6.36</v>
      </c>
      <c r="Q761" s="173">
        <f t="shared" si="942"/>
        <v>6.29</v>
      </c>
      <c r="R761" s="173">
        <f t="shared" si="942"/>
        <v>6.36</v>
      </c>
      <c r="S761" s="173">
        <f t="shared" si="942"/>
        <v>6.33</v>
      </c>
      <c r="T761" s="173">
        <f t="shared" si="942"/>
        <v>6.39</v>
      </c>
      <c r="U761" s="173">
        <f t="shared" si="942"/>
        <v>6.36</v>
      </c>
      <c r="V761" s="173">
        <f t="shared" si="942"/>
        <v>6.24</v>
      </c>
      <c r="W761" s="173">
        <f t="shared" si="942"/>
        <v>6.24</v>
      </c>
      <c r="X761" s="173">
        <f t="shared" si="942"/>
        <v>6.28</v>
      </c>
      <c r="Y761" s="173">
        <f t="shared" si="942"/>
        <v>6.23</v>
      </c>
      <c r="Z761" s="173">
        <f t="shared" si="942"/>
        <v>6.33</v>
      </c>
      <c r="AA761" s="173">
        <f t="shared" si="942"/>
        <v>6.19</v>
      </c>
      <c r="AB761" s="173">
        <f t="shared" si="942"/>
        <v>6.23</v>
      </c>
      <c r="AC761" s="173">
        <f t="shared" si="942"/>
        <v>6.23</v>
      </c>
      <c r="AD761" s="173">
        <f t="shared" si="942"/>
        <v>6.33</v>
      </c>
      <c r="AE761" s="173">
        <f t="shared" si="942"/>
        <v>6.13</v>
      </c>
      <c r="AF761" s="173">
        <f t="shared" si="942"/>
        <v>6.25</v>
      </c>
      <c r="AG761" s="173">
        <f t="shared" si="942"/>
        <v>6.25</v>
      </c>
      <c r="AH761" s="173">
        <f t="shared" si="942"/>
        <v>6.33</v>
      </c>
      <c r="AI761" s="173">
        <f t="shared" si="942"/>
        <v>6.39</v>
      </c>
      <c r="AJ761" s="173">
        <f t="shared" si="942"/>
        <v>6.4</v>
      </c>
      <c r="AK761" s="173">
        <f t="shared" si="942"/>
        <v>6.28</v>
      </c>
      <c r="AL761" s="173" t="str">
        <f t="shared" si="942"/>
        <v/>
      </c>
      <c r="AM761" s="173" t="str">
        <f t="shared" si="942"/>
        <v/>
      </c>
      <c r="AN761" s="173" t="str">
        <f t="shared" si="942"/>
        <v/>
      </c>
      <c r="AO761" s="173" t="str">
        <f t="shared" si="942"/>
        <v/>
      </c>
      <c r="AP761" s="173" t="str">
        <f t="shared" si="942"/>
        <v/>
      </c>
      <c r="AQ761" s="170"/>
      <c r="AR761" s="170"/>
    </row>
    <row r="762" ht="12.75" customHeight="1">
      <c r="A762" s="170"/>
      <c r="B762" s="170"/>
      <c r="C762" s="140"/>
      <c r="D762" s="139">
        <v>181.0</v>
      </c>
      <c r="E762" s="177">
        <f t="shared" ref="E762:AP762" si="943">IFERROR(INDEX(E$196:E$385,MATCH($D762,E$389:E$578,0)),"")</f>
        <v>6.28</v>
      </c>
      <c r="F762" s="173">
        <f t="shared" si="943"/>
        <v>6.07</v>
      </c>
      <c r="G762" s="173">
        <f t="shared" si="943"/>
        <v>6.08</v>
      </c>
      <c r="H762" s="173">
        <f t="shared" si="943"/>
        <v>6.13</v>
      </c>
      <c r="I762" s="173">
        <f t="shared" si="943"/>
        <v>6.15</v>
      </c>
      <c r="J762" s="173">
        <f t="shared" si="943"/>
        <v>6.12</v>
      </c>
      <c r="K762" s="173">
        <f t="shared" si="943"/>
        <v>6.24</v>
      </c>
      <c r="L762" s="173">
        <f t="shared" si="943"/>
        <v>6.15</v>
      </c>
      <c r="M762" s="173">
        <f t="shared" si="943"/>
        <v>6.01</v>
      </c>
      <c r="N762" s="173">
        <f t="shared" si="943"/>
        <v>6.05</v>
      </c>
      <c r="O762" s="173">
        <f t="shared" si="943"/>
        <v>6.09</v>
      </c>
      <c r="P762" s="173">
        <f t="shared" si="943"/>
        <v>6.34</v>
      </c>
      <c r="Q762" s="173">
        <f t="shared" si="943"/>
        <v>6.29</v>
      </c>
      <c r="R762" s="173">
        <f t="shared" si="943"/>
        <v>6.32</v>
      </c>
      <c r="S762" s="173">
        <f t="shared" si="943"/>
        <v>6.31</v>
      </c>
      <c r="T762" s="173">
        <f t="shared" si="943"/>
        <v>6.38</v>
      </c>
      <c r="U762" s="173">
        <f t="shared" si="943"/>
        <v>6.36</v>
      </c>
      <c r="V762" s="173">
        <f t="shared" si="943"/>
        <v>6.23</v>
      </c>
      <c r="W762" s="173">
        <f t="shared" si="943"/>
        <v>6.13</v>
      </c>
      <c r="X762" s="173">
        <f t="shared" si="943"/>
        <v>6.26</v>
      </c>
      <c r="Y762" s="173">
        <f t="shared" si="943"/>
        <v>6.21</v>
      </c>
      <c r="Z762" s="173">
        <f t="shared" si="943"/>
        <v>6.29</v>
      </c>
      <c r="AA762" s="173">
        <f t="shared" si="943"/>
        <v>6.18</v>
      </c>
      <c r="AB762" s="173">
        <f t="shared" si="943"/>
        <v>6.22</v>
      </c>
      <c r="AC762" s="173">
        <f t="shared" si="943"/>
        <v>6.19</v>
      </c>
      <c r="AD762" s="173">
        <f t="shared" si="943"/>
        <v>6.33</v>
      </c>
      <c r="AE762" s="173">
        <f t="shared" si="943"/>
        <v>6.12</v>
      </c>
      <c r="AF762" s="173">
        <f t="shared" si="943"/>
        <v>6.21</v>
      </c>
      <c r="AG762" s="173">
        <f t="shared" si="943"/>
        <v>6.23</v>
      </c>
      <c r="AH762" s="173">
        <f t="shared" si="943"/>
        <v>6.33</v>
      </c>
      <c r="AI762" s="173">
        <f t="shared" si="943"/>
        <v>6.36</v>
      </c>
      <c r="AJ762" s="173">
        <f t="shared" si="943"/>
        <v>6.36</v>
      </c>
      <c r="AK762" s="173">
        <f t="shared" si="943"/>
        <v>6.26</v>
      </c>
      <c r="AL762" s="173" t="str">
        <f t="shared" si="943"/>
        <v/>
      </c>
      <c r="AM762" s="173" t="str">
        <f t="shared" si="943"/>
        <v/>
      </c>
      <c r="AN762" s="173" t="str">
        <f t="shared" si="943"/>
        <v/>
      </c>
      <c r="AO762" s="173" t="str">
        <f t="shared" si="943"/>
        <v/>
      </c>
      <c r="AP762" s="173" t="str">
        <f t="shared" si="943"/>
        <v/>
      </c>
      <c r="AQ762" s="170"/>
      <c r="AR762" s="170"/>
    </row>
    <row r="763" ht="12.75" customHeight="1">
      <c r="A763" s="170"/>
      <c r="B763" s="170"/>
      <c r="C763" s="140"/>
      <c r="D763" s="139">
        <v>182.0</v>
      </c>
      <c r="E763" s="177">
        <f t="shared" ref="E763:AP763" si="944">IFERROR(INDEX(E$196:E$385,MATCH($D763,E$389:E$578,0)),"")</f>
        <v>6.23</v>
      </c>
      <c r="F763" s="173">
        <f t="shared" si="944"/>
        <v>6.04</v>
      </c>
      <c r="G763" s="173">
        <f t="shared" si="944"/>
        <v>5.98</v>
      </c>
      <c r="H763" s="173">
        <f t="shared" si="944"/>
        <v>6.13</v>
      </c>
      <c r="I763" s="173">
        <f t="shared" si="944"/>
        <v>6.14</v>
      </c>
      <c r="J763" s="173">
        <f t="shared" si="944"/>
        <v>6.12</v>
      </c>
      <c r="K763" s="173">
        <f t="shared" si="944"/>
        <v>6.22</v>
      </c>
      <c r="L763" s="173">
        <f t="shared" si="944"/>
        <v>6.14</v>
      </c>
      <c r="M763" s="173">
        <f t="shared" si="944"/>
        <v>5.95</v>
      </c>
      <c r="N763" s="173">
        <f t="shared" si="944"/>
        <v>6.03</v>
      </c>
      <c r="O763" s="173">
        <f t="shared" si="944"/>
        <v>6.09</v>
      </c>
      <c r="P763" s="173">
        <f t="shared" si="944"/>
        <v>6.24</v>
      </c>
      <c r="Q763" s="173">
        <f t="shared" si="944"/>
        <v>6.27</v>
      </c>
      <c r="R763" s="173">
        <f t="shared" si="944"/>
        <v>6.29</v>
      </c>
      <c r="S763" s="173">
        <f t="shared" si="944"/>
        <v>6.29</v>
      </c>
      <c r="T763" s="173">
        <f t="shared" si="944"/>
        <v>6.36</v>
      </c>
      <c r="U763" s="173">
        <f t="shared" si="944"/>
        <v>6.35</v>
      </c>
      <c r="V763" s="173">
        <f t="shared" si="944"/>
        <v>6.18</v>
      </c>
      <c r="W763" s="173">
        <f t="shared" si="944"/>
        <v>6.13</v>
      </c>
      <c r="X763" s="173">
        <f t="shared" si="944"/>
        <v>6.25</v>
      </c>
      <c r="Y763" s="173">
        <f t="shared" si="944"/>
        <v>6.13</v>
      </c>
      <c r="Z763" s="173">
        <f t="shared" si="944"/>
        <v>6.28</v>
      </c>
      <c r="AA763" s="173">
        <f t="shared" si="944"/>
        <v>6.18</v>
      </c>
      <c r="AB763" s="173">
        <f t="shared" si="944"/>
        <v>6.16</v>
      </c>
      <c r="AC763" s="173">
        <f t="shared" si="944"/>
        <v>6.17</v>
      </c>
      <c r="AD763" s="173">
        <f t="shared" si="944"/>
        <v>6.29</v>
      </c>
      <c r="AE763" s="173">
        <f t="shared" si="944"/>
        <v>6.09</v>
      </c>
      <c r="AF763" s="173">
        <f t="shared" si="944"/>
        <v>6.21</v>
      </c>
      <c r="AG763" s="173">
        <f t="shared" si="944"/>
        <v>6.21</v>
      </c>
      <c r="AH763" s="173">
        <f t="shared" si="944"/>
        <v>6.32</v>
      </c>
      <c r="AI763" s="173">
        <f t="shared" si="944"/>
        <v>6.36</v>
      </c>
      <c r="AJ763" s="173">
        <f t="shared" si="944"/>
        <v>6.33</v>
      </c>
      <c r="AK763" s="173">
        <f t="shared" si="944"/>
        <v>6.23</v>
      </c>
      <c r="AL763" s="173" t="str">
        <f t="shared" si="944"/>
        <v/>
      </c>
      <c r="AM763" s="173" t="str">
        <f t="shared" si="944"/>
        <v/>
      </c>
      <c r="AN763" s="173" t="str">
        <f t="shared" si="944"/>
        <v/>
      </c>
      <c r="AO763" s="173" t="str">
        <f t="shared" si="944"/>
        <v/>
      </c>
      <c r="AP763" s="173" t="str">
        <f t="shared" si="944"/>
        <v/>
      </c>
      <c r="AQ763" s="170"/>
      <c r="AR763" s="170"/>
    </row>
    <row r="764" ht="12.75" customHeight="1">
      <c r="A764" s="170"/>
      <c r="B764" s="170"/>
      <c r="C764" s="140"/>
      <c r="D764" s="139">
        <v>183.0</v>
      </c>
      <c r="E764" s="177">
        <f t="shared" ref="E764:AP764" si="945">IFERROR(INDEX(E$196:E$385,MATCH($D764,E$389:E$578,0)),"")</f>
        <v>6.22</v>
      </c>
      <c r="F764" s="173">
        <f t="shared" si="945"/>
        <v>6.01</v>
      </c>
      <c r="G764" s="173">
        <f t="shared" si="945"/>
        <v>5.97</v>
      </c>
      <c r="H764" s="173">
        <f t="shared" si="945"/>
        <v>6.11</v>
      </c>
      <c r="I764" s="173">
        <f t="shared" si="945"/>
        <v>6.12</v>
      </c>
      <c r="J764" s="173">
        <f t="shared" si="945"/>
        <v>6.09</v>
      </c>
      <c r="K764" s="173">
        <f t="shared" si="945"/>
        <v>6.21</v>
      </c>
      <c r="L764" s="173">
        <f t="shared" si="945"/>
        <v>6.13</v>
      </c>
      <c r="M764" s="173">
        <f t="shared" si="945"/>
        <v>5.92</v>
      </c>
      <c r="N764" s="173">
        <f t="shared" si="945"/>
        <v>6.02</v>
      </c>
      <c r="O764" s="173">
        <f t="shared" si="945"/>
        <v>6.02</v>
      </c>
      <c r="P764" s="173">
        <f t="shared" si="945"/>
        <v>6.24</v>
      </c>
      <c r="Q764" s="173">
        <f t="shared" si="945"/>
        <v>6.25</v>
      </c>
      <c r="R764" s="173">
        <f t="shared" si="945"/>
        <v>6.29</v>
      </c>
      <c r="S764" s="173">
        <f t="shared" si="945"/>
        <v>6.27</v>
      </c>
      <c r="T764" s="173">
        <f t="shared" si="945"/>
        <v>6.34</v>
      </c>
      <c r="U764" s="173">
        <f t="shared" si="945"/>
        <v>6.31</v>
      </c>
      <c r="V764" s="173">
        <f t="shared" si="945"/>
        <v>6.17</v>
      </c>
      <c r="W764" s="173">
        <f t="shared" si="945"/>
        <v>6.12</v>
      </c>
      <c r="X764" s="173">
        <f t="shared" si="945"/>
        <v>6.24</v>
      </c>
      <c r="Y764" s="173">
        <f t="shared" si="945"/>
        <v>6.09</v>
      </c>
      <c r="Z764" s="173">
        <f t="shared" si="945"/>
        <v>6.21</v>
      </c>
      <c r="AA764" s="173">
        <f t="shared" si="945"/>
        <v>6.17</v>
      </c>
      <c r="AB764" s="173">
        <f t="shared" si="945"/>
        <v>6.13</v>
      </c>
      <c r="AC764" s="173">
        <f t="shared" si="945"/>
        <v>6.17</v>
      </c>
      <c r="AD764" s="173">
        <f t="shared" si="945"/>
        <v>6.24</v>
      </c>
      <c r="AE764" s="173">
        <f t="shared" si="945"/>
        <v>6.09</v>
      </c>
      <c r="AF764" s="173">
        <f t="shared" si="945"/>
        <v>6.19</v>
      </c>
      <c r="AG764" s="173">
        <f t="shared" si="945"/>
        <v>6.13</v>
      </c>
      <c r="AH764" s="173">
        <f t="shared" si="945"/>
        <v>6.31</v>
      </c>
      <c r="AI764" s="173">
        <f t="shared" si="945"/>
        <v>6.36</v>
      </c>
      <c r="AJ764" s="173">
        <f t="shared" si="945"/>
        <v>6.33</v>
      </c>
      <c r="AK764" s="173">
        <f t="shared" si="945"/>
        <v>6.21</v>
      </c>
      <c r="AL764" s="173" t="str">
        <f t="shared" si="945"/>
        <v/>
      </c>
      <c r="AM764" s="173" t="str">
        <f t="shared" si="945"/>
        <v/>
      </c>
      <c r="AN764" s="173" t="str">
        <f t="shared" si="945"/>
        <v/>
      </c>
      <c r="AO764" s="173" t="str">
        <f t="shared" si="945"/>
        <v/>
      </c>
      <c r="AP764" s="173" t="str">
        <f t="shared" si="945"/>
        <v/>
      </c>
      <c r="AQ764" s="170"/>
      <c r="AR764" s="170"/>
    </row>
    <row r="765" ht="12.75" customHeight="1">
      <c r="A765" s="170"/>
      <c r="B765" s="170"/>
      <c r="C765" s="140"/>
      <c r="D765" s="139">
        <v>184.0</v>
      </c>
      <c r="E765" s="177">
        <f t="shared" ref="E765:AP765" si="946">IFERROR(INDEX(E$196:E$385,MATCH($D765,E$389:E$578,0)),"")</f>
        <v>6.22</v>
      </c>
      <c r="F765" s="173">
        <f t="shared" si="946"/>
        <v>5.98</v>
      </c>
      <c r="G765" s="173">
        <f t="shared" si="946"/>
        <v>5.93</v>
      </c>
      <c r="H765" s="173">
        <f t="shared" si="946"/>
        <v>6.08</v>
      </c>
      <c r="I765" s="173">
        <f t="shared" si="946"/>
        <v>6.07</v>
      </c>
      <c r="J765" s="173">
        <f t="shared" si="946"/>
        <v>6.08</v>
      </c>
      <c r="K765" s="173">
        <f t="shared" si="946"/>
        <v>6.2</v>
      </c>
      <c r="L765" s="173">
        <f t="shared" si="946"/>
        <v>6.09</v>
      </c>
      <c r="M765" s="173">
        <f t="shared" si="946"/>
        <v>5.89</v>
      </c>
      <c r="N765" s="173">
        <f t="shared" si="946"/>
        <v>6</v>
      </c>
      <c r="O765" s="173">
        <f t="shared" si="946"/>
        <v>6.01</v>
      </c>
      <c r="P765" s="173">
        <f t="shared" si="946"/>
        <v>6.21</v>
      </c>
      <c r="Q765" s="173">
        <f t="shared" si="946"/>
        <v>6.2</v>
      </c>
      <c r="R765" s="173">
        <f t="shared" si="946"/>
        <v>6.26</v>
      </c>
      <c r="S765" s="173">
        <f t="shared" si="946"/>
        <v>6.21</v>
      </c>
      <c r="T765" s="173">
        <f t="shared" si="946"/>
        <v>6.33</v>
      </c>
      <c r="U765" s="173">
        <f t="shared" si="946"/>
        <v>6.3</v>
      </c>
      <c r="V765" s="173">
        <f t="shared" si="946"/>
        <v>6.17</v>
      </c>
      <c r="W765" s="173">
        <f t="shared" si="946"/>
        <v>6.12</v>
      </c>
      <c r="X765" s="173">
        <f t="shared" si="946"/>
        <v>6.13</v>
      </c>
      <c r="Y765" s="173">
        <f t="shared" si="946"/>
        <v>6.08</v>
      </c>
      <c r="Z765" s="173">
        <f t="shared" si="946"/>
        <v>6.21</v>
      </c>
      <c r="AA765" s="173">
        <f t="shared" si="946"/>
        <v>6.17</v>
      </c>
      <c r="AB765" s="173">
        <f t="shared" si="946"/>
        <v>6.05</v>
      </c>
      <c r="AC765" s="173">
        <f t="shared" si="946"/>
        <v>6.1</v>
      </c>
      <c r="AD765" s="173">
        <f t="shared" si="946"/>
        <v>6.21</v>
      </c>
      <c r="AE765" s="173">
        <f t="shared" si="946"/>
        <v>6.09</v>
      </c>
      <c r="AF765" s="173">
        <f t="shared" si="946"/>
        <v>6.16</v>
      </c>
      <c r="AG765" s="173">
        <f t="shared" si="946"/>
        <v>6.13</v>
      </c>
      <c r="AH765" s="173">
        <f t="shared" si="946"/>
        <v>6.29</v>
      </c>
      <c r="AI765" s="173">
        <f t="shared" si="946"/>
        <v>6.23</v>
      </c>
      <c r="AJ765" s="173">
        <f t="shared" si="946"/>
        <v>6.33</v>
      </c>
      <c r="AK765" s="173">
        <f t="shared" si="946"/>
        <v>6.17</v>
      </c>
      <c r="AL765" s="173" t="str">
        <f t="shared" si="946"/>
        <v/>
      </c>
      <c r="AM765" s="173" t="str">
        <f t="shared" si="946"/>
        <v/>
      </c>
      <c r="AN765" s="173" t="str">
        <f t="shared" si="946"/>
        <v/>
      </c>
      <c r="AO765" s="173" t="str">
        <f t="shared" si="946"/>
        <v/>
      </c>
      <c r="AP765" s="173" t="str">
        <f t="shared" si="946"/>
        <v/>
      </c>
      <c r="AQ765" s="170"/>
      <c r="AR765" s="170"/>
    </row>
    <row r="766" ht="12.75" customHeight="1">
      <c r="A766" s="170"/>
      <c r="B766" s="170"/>
      <c r="C766" s="140"/>
      <c r="D766" s="139">
        <v>185.0</v>
      </c>
      <c r="E766" s="177">
        <f t="shared" ref="E766:AP766" si="947">IFERROR(INDEX(E$196:E$385,MATCH($D766,E$389:E$578,0)),"")</f>
        <v>6.21</v>
      </c>
      <c r="F766" s="173">
        <f t="shared" si="947"/>
        <v>5.97</v>
      </c>
      <c r="G766" s="173">
        <f t="shared" si="947"/>
        <v>5.89</v>
      </c>
      <c r="H766" s="173">
        <f t="shared" si="947"/>
        <v>5.99</v>
      </c>
      <c r="I766" s="173">
        <f t="shared" si="947"/>
        <v>6.05</v>
      </c>
      <c r="J766" s="173">
        <f t="shared" si="947"/>
        <v>6.01</v>
      </c>
      <c r="K766" s="173">
        <f t="shared" si="947"/>
        <v>6.2</v>
      </c>
      <c r="L766" s="173">
        <f t="shared" si="947"/>
        <v>6.08</v>
      </c>
      <c r="M766" s="173">
        <f t="shared" si="947"/>
        <v>5.89</v>
      </c>
      <c r="N766" s="173">
        <f t="shared" si="947"/>
        <v>5.93</v>
      </c>
      <c r="O766" s="173">
        <f t="shared" si="947"/>
        <v>5.85</v>
      </c>
      <c r="P766" s="173">
        <f t="shared" si="947"/>
        <v>6.13</v>
      </c>
      <c r="Q766" s="173">
        <f t="shared" si="947"/>
        <v>6.18</v>
      </c>
      <c r="R766" s="173">
        <f t="shared" si="947"/>
        <v>6.21</v>
      </c>
      <c r="S766" s="173">
        <f t="shared" si="947"/>
        <v>6.2</v>
      </c>
      <c r="T766" s="173">
        <f t="shared" si="947"/>
        <v>6.28</v>
      </c>
      <c r="U766" s="173">
        <f t="shared" si="947"/>
        <v>6.19</v>
      </c>
      <c r="V766" s="173">
        <f t="shared" si="947"/>
        <v>6.14</v>
      </c>
      <c r="W766" s="173">
        <f t="shared" si="947"/>
        <v>6.09</v>
      </c>
      <c r="X766" s="173">
        <f t="shared" si="947"/>
        <v>6.13</v>
      </c>
      <c r="Y766" s="173">
        <f t="shared" si="947"/>
        <v>5.96</v>
      </c>
      <c r="Z766" s="173">
        <f t="shared" si="947"/>
        <v>6.19</v>
      </c>
      <c r="AA766" s="173">
        <f t="shared" si="947"/>
        <v>6.15</v>
      </c>
      <c r="AB766" s="173">
        <f t="shared" si="947"/>
        <v>6.01</v>
      </c>
      <c r="AC766" s="173">
        <f t="shared" si="947"/>
        <v>6.06</v>
      </c>
      <c r="AD766" s="173">
        <f t="shared" si="947"/>
        <v>6.21</v>
      </c>
      <c r="AE766" s="173">
        <f t="shared" si="947"/>
        <v>6.01</v>
      </c>
      <c r="AF766" s="173">
        <f t="shared" si="947"/>
        <v>6.13</v>
      </c>
      <c r="AG766" s="173">
        <f t="shared" si="947"/>
        <v>6.12</v>
      </c>
      <c r="AH766" s="173">
        <f t="shared" si="947"/>
        <v>6.27</v>
      </c>
      <c r="AI766" s="173">
        <f t="shared" si="947"/>
        <v>6.21</v>
      </c>
      <c r="AJ766" s="173">
        <f t="shared" si="947"/>
        <v>6.33</v>
      </c>
      <c r="AK766" s="173">
        <f t="shared" si="947"/>
        <v>6.17</v>
      </c>
      <c r="AL766" s="173" t="str">
        <f t="shared" si="947"/>
        <v/>
      </c>
      <c r="AM766" s="173" t="str">
        <f t="shared" si="947"/>
        <v/>
      </c>
      <c r="AN766" s="173" t="str">
        <f t="shared" si="947"/>
        <v/>
      </c>
      <c r="AO766" s="173" t="str">
        <f t="shared" si="947"/>
        <v/>
      </c>
      <c r="AP766" s="173" t="str">
        <f t="shared" si="947"/>
        <v/>
      </c>
      <c r="AQ766" s="170"/>
      <c r="AR766" s="170"/>
    </row>
    <row r="767" ht="12.75" customHeight="1">
      <c r="A767" s="170"/>
      <c r="B767" s="170"/>
      <c r="C767" s="140"/>
      <c r="D767" s="139">
        <v>186.0</v>
      </c>
      <c r="E767" s="177">
        <f t="shared" ref="E767:AP767" si="948">IFERROR(INDEX(E$196:E$385,MATCH($D767,E$389:E$578,0)),"")</f>
        <v>6.17</v>
      </c>
      <c r="F767" s="173">
        <f t="shared" si="948"/>
        <v>5.93</v>
      </c>
      <c r="G767" s="173">
        <f t="shared" si="948"/>
        <v>5.82</v>
      </c>
      <c r="H767" s="173">
        <f t="shared" si="948"/>
        <v>5.97</v>
      </c>
      <c r="I767" s="173">
        <f t="shared" si="948"/>
        <v>6.05</v>
      </c>
      <c r="J767" s="173">
        <f t="shared" si="948"/>
        <v>5.98</v>
      </c>
      <c r="K767" s="173">
        <f t="shared" si="948"/>
        <v>6.18</v>
      </c>
      <c r="L767" s="173">
        <f t="shared" si="948"/>
        <v>6.08</v>
      </c>
      <c r="M767" s="173">
        <f t="shared" si="948"/>
        <v>5.89</v>
      </c>
      <c r="N767" s="173">
        <f t="shared" si="948"/>
        <v>5.91</v>
      </c>
      <c r="O767" s="173">
        <f t="shared" si="948"/>
        <v>5.83</v>
      </c>
      <c r="P767" s="173">
        <f t="shared" si="948"/>
        <v>6.12</v>
      </c>
      <c r="Q767" s="173">
        <f t="shared" si="948"/>
        <v>6.16</v>
      </c>
      <c r="R767" s="173">
        <f t="shared" si="948"/>
        <v>6.13</v>
      </c>
      <c r="S767" s="173">
        <f t="shared" si="948"/>
        <v>6.16</v>
      </c>
      <c r="T767" s="173">
        <f t="shared" si="948"/>
        <v>6.24</v>
      </c>
      <c r="U767" s="173">
        <f t="shared" si="948"/>
        <v>6.11</v>
      </c>
      <c r="V767" s="173">
        <f t="shared" si="948"/>
        <v>6.11</v>
      </c>
      <c r="W767" s="173">
        <f t="shared" si="948"/>
        <v>6.08</v>
      </c>
      <c r="X767" s="173">
        <f t="shared" si="948"/>
        <v>6.12</v>
      </c>
      <c r="Y767" s="173">
        <f t="shared" si="948"/>
        <v>5.95</v>
      </c>
      <c r="Z767" s="173">
        <f t="shared" si="948"/>
        <v>6.15</v>
      </c>
      <c r="AA767" s="173">
        <f t="shared" si="948"/>
        <v>6.13</v>
      </c>
      <c r="AB767" s="173">
        <f t="shared" si="948"/>
        <v>6.01</v>
      </c>
      <c r="AC767" s="173">
        <f t="shared" si="948"/>
        <v>5.97</v>
      </c>
      <c r="AD767" s="173">
        <f t="shared" si="948"/>
        <v>6.17</v>
      </c>
      <c r="AE767" s="173">
        <f t="shared" si="948"/>
        <v>5.98</v>
      </c>
      <c r="AF767" s="173">
        <f t="shared" si="948"/>
        <v>6.13</v>
      </c>
      <c r="AG767" s="173">
        <f t="shared" si="948"/>
        <v>6.1</v>
      </c>
      <c r="AH767" s="173">
        <f t="shared" si="948"/>
        <v>6.24</v>
      </c>
      <c r="AI767" s="173">
        <f t="shared" si="948"/>
        <v>6.19</v>
      </c>
      <c r="AJ767" s="173">
        <f t="shared" si="948"/>
        <v>6.29</v>
      </c>
      <c r="AK767" s="173">
        <f t="shared" si="948"/>
        <v>6.17</v>
      </c>
      <c r="AL767" s="173" t="str">
        <f t="shared" si="948"/>
        <v/>
      </c>
      <c r="AM767" s="173" t="str">
        <f t="shared" si="948"/>
        <v/>
      </c>
      <c r="AN767" s="173" t="str">
        <f t="shared" si="948"/>
        <v/>
      </c>
      <c r="AO767" s="173" t="str">
        <f t="shared" si="948"/>
        <v/>
      </c>
      <c r="AP767" s="173" t="str">
        <f t="shared" si="948"/>
        <v/>
      </c>
      <c r="AQ767" s="170"/>
      <c r="AR767" s="170"/>
    </row>
    <row r="768" ht="12.75" customHeight="1">
      <c r="A768" s="170"/>
      <c r="B768" s="170"/>
      <c r="C768" s="140"/>
      <c r="D768" s="139">
        <v>187.0</v>
      </c>
      <c r="E768" s="177">
        <f t="shared" ref="E768:AP768" si="949">IFERROR(INDEX(E$196:E$385,MATCH($D768,E$389:E$578,0)),"")</f>
        <v>6.16</v>
      </c>
      <c r="F768" s="173">
        <f t="shared" si="949"/>
        <v>5.84</v>
      </c>
      <c r="G768" s="173">
        <f t="shared" si="949"/>
        <v>5.82</v>
      </c>
      <c r="H768" s="173">
        <f t="shared" si="949"/>
        <v>5.9</v>
      </c>
      <c r="I768" s="173">
        <f t="shared" si="949"/>
        <v>5.96</v>
      </c>
      <c r="J768" s="173">
        <f t="shared" si="949"/>
        <v>5.92</v>
      </c>
      <c r="K768" s="173">
        <f t="shared" si="949"/>
        <v>6.1</v>
      </c>
      <c r="L768" s="173">
        <f t="shared" si="949"/>
        <v>5.89</v>
      </c>
      <c r="M768" s="173">
        <f t="shared" si="949"/>
        <v>5.79</v>
      </c>
      <c r="N768" s="173">
        <f t="shared" si="949"/>
        <v>5.86</v>
      </c>
      <c r="O768" s="173">
        <f t="shared" si="949"/>
        <v>5.81</v>
      </c>
      <c r="P768" s="173">
        <f t="shared" si="949"/>
        <v>6.09</v>
      </c>
      <c r="Q768" s="173">
        <f t="shared" si="949"/>
        <v>6.13</v>
      </c>
      <c r="R768" s="173">
        <f t="shared" si="949"/>
        <v>6.13</v>
      </c>
      <c r="S768" s="173">
        <f t="shared" si="949"/>
        <v>6.16</v>
      </c>
      <c r="T768" s="173">
        <f t="shared" si="949"/>
        <v>6.16</v>
      </c>
      <c r="U768" s="173">
        <f t="shared" si="949"/>
        <v>6.11</v>
      </c>
      <c r="V768" s="173">
        <f t="shared" si="949"/>
        <v>6.1</v>
      </c>
      <c r="W768" s="173">
        <f t="shared" si="949"/>
        <v>6.04</v>
      </c>
      <c r="X768" s="173">
        <f t="shared" si="949"/>
        <v>6.09</v>
      </c>
      <c r="Y768" s="173">
        <f t="shared" si="949"/>
        <v>5.93</v>
      </c>
      <c r="Z768" s="173">
        <f t="shared" si="949"/>
        <v>6.15</v>
      </c>
      <c r="AA768" s="173">
        <f t="shared" si="949"/>
        <v>6.13</v>
      </c>
      <c r="AB768" s="173">
        <f t="shared" si="949"/>
        <v>5.99</v>
      </c>
      <c r="AC768" s="173">
        <f t="shared" si="949"/>
        <v>5.93</v>
      </c>
      <c r="AD768" s="173">
        <f t="shared" si="949"/>
        <v>6.12</v>
      </c>
      <c r="AE768" s="173">
        <f t="shared" si="949"/>
        <v>5.93</v>
      </c>
      <c r="AF768" s="173">
        <f t="shared" si="949"/>
        <v>6.09</v>
      </c>
      <c r="AG768" s="173">
        <f t="shared" si="949"/>
        <v>6.08</v>
      </c>
      <c r="AH768" s="173">
        <f t="shared" si="949"/>
        <v>6.21</v>
      </c>
      <c r="AI768" s="173">
        <f t="shared" si="949"/>
        <v>6.15</v>
      </c>
      <c r="AJ768" s="173">
        <f t="shared" si="949"/>
        <v>6.25</v>
      </c>
      <c r="AK768" s="173">
        <f t="shared" si="949"/>
        <v>6.15</v>
      </c>
      <c r="AL768" s="173" t="str">
        <f t="shared" si="949"/>
        <v/>
      </c>
      <c r="AM768" s="173" t="str">
        <f t="shared" si="949"/>
        <v/>
      </c>
      <c r="AN768" s="173" t="str">
        <f t="shared" si="949"/>
        <v/>
      </c>
      <c r="AO768" s="173" t="str">
        <f t="shared" si="949"/>
        <v/>
      </c>
      <c r="AP768" s="173" t="str">
        <f t="shared" si="949"/>
        <v/>
      </c>
      <c r="AQ768" s="170"/>
      <c r="AR768" s="170"/>
    </row>
    <row r="769" ht="12.75" customHeight="1">
      <c r="A769" s="170"/>
      <c r="B769" s="170"/>
      <c r="C769" s="140"/>
      <c r="D769" s="139">
        <v>188.0</v>
      </c>
      <c r="E769" s="177">
        <f t="shared" ref="E769:AP769" si="950">IFERROR(INDEX(E$196:E$385,MATCH($D769,E$389:E$578,0)),"")</f>
        <v>6.07</v>
      </c>
      <c r="F769" s="173">
        <f t="shared" si="950"/>
        <v>5.78</v>
      </c>
      <c r="G769" s="173">
        <f t="shared" si="950"/>
        <v>5.78</v>
      </c>
      <c r="H769" s="173">
        <f t="shared" si="950"/>
        <v>5.89</v>
      </c>
      <c r="I769" s="173">
        <f t="shared" si="950"/>
        <v>5.95</v>
      </c>
      <c r="J769" s="173">
        <f t="shared" si="950"/>
        <v>5.89</v>
      </c>
      <c r="K769" s="173">
        <f t="shared" si="950"/>
        <v>6.01</v>
      </c>
      <c r="L769" s="173">
        <f t="shared" si="950"/>
        <v>5.82</v>
      </c>
      <c r="M769" s="173">
        <f t="shared" si="950"/>
        <v>5.77</v>
      </c>
      <c r="N769" s="173">
        <f t="shared" si="950"/>
        <v>5.85</v>
      </c>
      <c r="O769" s="173">
        <f t="shared" si="950"/>
        <v>5.66</v>
      </c>
      <c r="P769" s="173">
        <f t="shared" si="950"/>
        <v>6.09</v>
      </c>
      <c r="Q769" s="173">
        <f t="shared" si="950"/>
        <v>6.09</v>
      </c>
      <c r="R769" s="173">
        <f t="shared" si="950"/>
        <v>6.07</v>
      </c>
      <c r="S769" s="173">
        <f t="shared" si="950"/>
        <v>6.15</v>
      </c>
      <c r="T769" s="173">
        <f t="shared" si="950"/>
        <v>5.99</v>
      </c>
      <c r="U769" s="173">
        <f t="shared" si="950"/>
        <v>6.08</v>
      </c>
      <c r="V769" s="173">
        <f t="shared" si="950"/>
        <v>6</v>
      </c>
      <c r="W769" s="173">
        <f t="shared" si="950"/>
        <v>5.94</v>
      </c>
      <c r="X769" s="173">
        <f t="shared" si="950"/>
        <v>6.01</v>
      </c>
      <c r="Y769" s="173">
        <f t="shared" si="950"/>
        <v>5.83</v>
      </c>
      <c r="Z769" s="173">
        <f t="shared" si="950"/>
        <v>6.13</v>
      </c>
      <c r="AA769" s="173">
        <f t="shared" si="950"/>
        <v>6.09</v>
      </c>
      <c r="AB769" s="173">
        <f t="shared" si="950"/>
        <v>5.98</v>
      </c>
      <c r="AC769" s="173">
        <f t="shared" si="950"/>
        <v>5.91</v>
      </c>
      <c r="AD769" s="173">
        <f t="shared" si="950"/>
        <v>6.03</v>
      </c>
      <c r="AE769" s="173">
        <f t="shared" si="950"/>
        <v>5.89</v>
      </c>
      <c r="AF769" s="173">
        <f t="shared" si="950"/>
        <v>6.08</v>
      </c>
      <c r="AG769" s="173">
        <f t="shared" si="950"/>
        <v>6.05</v>
      </c>
      <c r="AH769" s="173">
        <f t="shared" si="950"/>
        <v>6.16</v>
      </c>
      <c r="AI769" s="173">
        <f t="shared" si="950"/>
        <v>6.13</v>
      </c>
      <c r="AJ769" s="173">
        <f t="shared" si="950"/>
        <v>6.25</v>
      </c>
      <c r="AK769" s="173">
        <f t="shared" si="950"/>
        <v>6.03</v>
      </c>
      <c r="AL769" s="173" t="str">
        <f t="shared" si="950"/>
        <v/>
      </c>
      <c r="AM769" s="173" t="str">
        <f t="shared" si="950"/>
        <v/>
      </c>
      <c r="AN769" s="173" t="str">
        <f t="shared" si="950"/>
        <v/>
      </c>
      <c r="AO769" s="173" t="str">
        <f t="shared" si="950"/>
        <v/>
      </c>
      <c r="AP769" s="173" t="str">
        <f t="shared" si="950"/>
        <v/>
      </c>
      <c r="AQ769" s="170"/>
      <c r="AR769" s="170"/>
    </row>
    <row r="770" ht="12.75" customHeight="1">
      <c r="A770" s="170"/>
      <c r="B770" s="170"/>
      <c r="C770" s="140"/>
      <c r="D770" s="139">
        <v>189.0</v>
      </c>
      <c r="E770" s="177">
        <f t="shared" ref="E770:AP770" si="951">IFERROR(INDEX(E$196:E$385,MATCH($D770,E$389:E$578,0)),"")</f>
        <v>5.98</v>
      </c>
      <c r="F770" s="173">
        <f t="shared" si="951"/>
        <v>5.66</v>
      </c>
      <c r="G770" s="173">
        <f t="shared" si="951"/>
        <v>5.77</v>
      </c>
      <c r="H770" s="173">
        <f t="shared" si="951"/>
        <v>5.82</v>
      </c>
      <c r="I770" s="173">
        <f t="shared" si="951"/>
        <v>5.92</v>
      </c>
      <c r="J770" s="173">
        <f t="shared" si="951"/>
        <v>5.89</v>
      </c>
      <c r="K770" s="173">
        <f t="shared" si="951"/>
        <v>5.99</v>
      </c>
      <c r="L770" s="173">
        <f t="shared" si="951"/>
        <v>5.69</v>
      </c>
      <c r="M770" s="173">
        <f t="shared" si="951"/>
        <v>5.7</v>
      </c>
      <c r="N770" s="173">
        <f t="shared" si="951"/>
        <v>5.85</v>
      </c>
      <c r="O770" s="173">
        <f t="shared" si="951"/>
        <v>5.54</v>
      </c>
      <c r="P770" s="173">
        <f t="shared" si="951"/>
        <v>6.06</v>
      </c>
      <c r="Q770" s="173">
        <f t="shared" si="951"/>
        <v>6.04</v>
      </c>
      <c r="R770" s="173">
        <f t="shared" si="951"/>
        <v>6.05</v>
      </c>
      <c r="S770" s="173">
        <f t="shared" si="951"/>
        <v>6.14</v>
      </c>
      <c r="T770" s="173">
        <f t="shared" si="951"/>
        <v>5.99</v>
      </c>
      <c r="U770" s="173">
        <f t="shared" si="951"/>
        <v>6.08</v>
      </c>
      <c r="V770" s="173">
        <f t="shared" si="951"/>
        <v>5.98</v>
      </c>
      <c r="W770" s="173">
        <f t="shared" si="951"/>
        <v>5.92</v>
      </c>
      <c r="X770" s="173">
        <f t="shared" si="951"/>
        <v>5.69</v>
      </c>
      <c r="Y770" s="173">
        <f t="shared" si="951"/>
        <v>5.57</v>
      </c>
      <c r="Z770" s="173">
        <f t="shared" si="951"/>
        <v>6</v>
      </c>
      <c r="AA770" s="173">
        <f t="shared" si="951"/>
        <v>6.01</v>
      </c>
      <c r="AB770" s="173">
        <f t="shared" si="951"/>
        <v>5.93</v>
      </c>
      <c r="AC770" s="173">
        <f t="shared" si="951"/>
        <v>5.88</v>
      </c>
      <c r="AD770" s="173">
        <f t="shared" si="951"/>
        <v>5.86</v>
      </c>
      <c r="AE770" s="173">
        <f t="shared" si="951"/>
        <v>5.83</v>
      </c>
      <c r="AF770" s="173">
        <f t="shared" si="951"/>
        <v>6.05</v>
      </c>
      <c r="AG770" s="173">
        <f t="shared" si="951"/>
        <v>5.89</v>
      </c>
      <c r="AH770" s="173">
        <f t="shared" si="951"/>
        <v>6.06</v>
      </c>
      <c r="AI770" s="173">
        <f t="shared" si="951"/>
        <v>6.05</v>
      </c>
      <c r="AJ770" s="173">
        <f t="shared" si="951"/>
        <v>6.15</v>
      </c>
      <c r="AK770" s="173">
        <f t="shared" si="951"/>
        <v>5.99</v>
      </c>
      <c r="AL770" s="173" t="str">
        <f t="shared" si="951"/>
        <v/>
      </c>
      <c r="AM770" s="173" t="str">
        <f t="shared" si="951"/>
        <v/>
      </c>
      <c r="AN770" s="173" t="str">
        <f t="shared" si="951"/>
        <v/>
      </c>
      <c r="AO770" s="173" t="str">
        <f t="shared" si="951"/>
        <v/>
      </c>
      <c r="AP770" s="173" t="str">
        <f t="shared" si="951"/>
        <v/>
      </c>
      <c r="AQ770" s="170"/>
      <c r="AR770" s="170"/>
    </row>
    <row r="771" ht="12.75" customHeight="1">
      <c r="A771" s="170"/>
      <c r="B771" s="170"/>
      <c r="C771" s="140"/>
      <c r="D771" s="139">
        <v>190.0</v>
      </c>
      <c r="E771" s="177">
        <f t="shared" ref="E771:AP771" si="952">IFERROR(INDEX(E$196:E$385,MATCH($D771,E$389:E$578,0)),"")</f>
        <v>5.93</v>
      </c>
      <c r="F771" s="173">
        <f t="shared" si="952"/>
        <v>5.63</v>
      </c>
      <c r="G771" s="173">
        <f t="shared" si="952"/>
        <v>5.66</v>
      </c>
      <c r="H771" s="173">
        <f t="shared" si="952"/>
        <v>5.7</v>
      </c>
      <c r="I771" s="173">
        <f t="shared" si="952"/>
        <v>5.92</v>
      </c>
      <c r="J771" s="173">
        <f t="shared" si="952"/>
        <v>5.89</v>
      </c>
      <c r="K771" s="173">
        <f t="shared" si="952"/>
        <v>5.93</v>
      </c>
      <c r="L771" s="173">
        <f t="shared" si="952"/>
        <v>5.51</v>
      </c>
      <c r="M771" s="173">
        <f t="shared" si="952"/>
        <v>5.3</v>
      </c>
      <c r="N771" s="173">
        <f t="shared" si="952"/>
        <v>5.61</v>
      </c>
      <c r="O771" s="173">
        <f t="shared" si="952"/>
        <v>5.49</v>
      </c>
      <c r="P771" s="173">
        <f t="shared" si="952"/>
        <v>6.03</v>
      </c>
      <c r="Q771" s="173">
        <f t="shared" si="952"/>
        <v>5.81</v>
      </c>
      <c r="R771" s="173">
        <f t="shared" si="952"/>
        <v>5.85</v>
      </c>
      <c r="S771" s="173">
        <f t="shared" si="952"/>
        <v>6</v>
      </c>
      <c r="T771" s="173">
        <f t="shared" si="952"/>
        <v>5.69</v>
      </c>
      <c r="U771" s="173">
        <f t="shared" si="952"/>
        <v>6.01</v>
      </c>
      <c r="V771" s="173">
        <f t="shared" si="952"/>
        <v>5.85</v>
      </c>
      <c r="W771" s="173">
        <f t="shared" si="952"/>
        <v>5.45</v>
      </c>
      <c r="X771" s="173">
        <f t="shared" si="952"/>
        <v>5.49</v>
      </c>
      <c r="Y771" s="173">
        <f t="shared" si="952"/>
        <v>5.38</v>
      </c>
      <c r="Z771" s="173">
        <f t="shared" si="952"/>
        <v>5.93</v>
      </c>
      <c r="AA771" s="173">
        <f t="shared" si="952"/>
        <v>5.97</v>
      </c>
      <c r="AB771" s="173">
        <f t="shared" si="952"/>
        <v>5.9</v>
      </c>
      <c r="AC771" s="173">
        <f t="shared" si="952"/>
        <v>5.74</v>
      </c>
      <c r="AD771" s="173">
        <f t="shared" si="952"/>
        <v>5.76</v>
      </c>
      <c r="AE771" s="173">
        <f t="shared" si="952"/>
        <v>5.69</v>
      </c>
      <c r="AF771" s="173">
        <f t="shared" si="952"/>
        <v>5.93</v>
      </c>
      <c r="AG771" s="173">
        <f t="shared" si="952"/>
        <v>5.86</v>
      </c>
      <c r="AH771" s="173">
        <f t="shared" si="952"/>
        <v>6.05</v>
      </c>
      <c r="AI771" s="173">
        <f t="shared" si="952"/>
        <v>6.03</v>
      </c>
      <c r="AJ771" s="173">
        <f t="shared" si="952"/>
        <v>6.13</v>
      </c>
      <c r="AK771" s="173">
        <f t="shared" si="952"/>
        <v>5.74</v>
      </c>
      <c r="AL771" s="173" t="str">
        <f t="shared" si="952"/>
        <v/>
      </c>
      <c r="AM771" s="173" t="str">
        <f t="shared" si="952"/>
        <v/>
      </c>
      <c r="AN771" s="173" t="str">
        <f t="shared" si="952"/>
        <v/>
      </c>
      <c r="AO771" s="173" t="str">
        <f t="shared" si="952"/>
        <v/>
      </c>
      <c r="AP771" s="173" t="str">
        <f t="shared" si="952"/>
        <v/>
      </c>
      <c r="AQ771" s="170"/>
      <c r="AR771" s="170"/>
    </row>
    <row r="772" ht="12.75" customHeight="1">
      <c r="A772" s="170"/>
      <c r="B772" s="170"/>
      <c r="C772" s="169" t="s">
        <v>179</v>
      </c>
      <c r="D772" s="174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  <c r="AC772" s="175"/>
      <c r="AD772" s="175"/>
      <c r="AE772" s="175"/>
      <c r="AF772" s="175"/>
      <c r="AG772" s="175"/>
      <c r="AH772" s="175"/>
      <c r="AI772" s="175"/>
      <c r="AJ772" s="175"/>
      <c r="AK772" s="175"/>
      <c r="AL772" s="175"/>
      <c r="AM772" s="175"/>
      <c r="AN772" s="175"/>
      <c r="AO772" s="175"/>
      <c r="AP772" s="175"/>
      <c r="AQ772" s="170"/>
      <c r="AR772" s="170"/>
    </row>
    <row r="773" ht="12.75" customHeight="1">
      <c r="A773" s="170"/>
      <c r="B773" s="170"/>
      <c r="C773" s="140"/>
      <c r="D773" s="139" t="s">
        <v>163</v>
      </c>
      <c r="E773" s="139">
        <v>1.0</v>
      </c>
      <c r="F773" s="139">
        <v>2.0</v>
      </c>
      <c r="G773" s="139">
        <v>3.0</v>
      </c>
      <c r="H773" s="139">
        <v>4.0</v>
      </c>
      <c r="I773" s="139">
        <v>5.0</v>
      </c>
      <c r="J773" s="139">
        <v>6.0</v>
      </c>
      <c r="K773" s="139">
        <v>7.0</v>
      </c>
      <c r="L773" s="139">
        <v>8.0</v>
      </c>
      <c r="M773" s="139">
        <v>9.0</v>
      </c>
      <c r="N773" s="139">
        <v>10.0</v>
      </c>
      <c r="O773" s="139">
        <v>11.0</v>
      </c>
      <c r="P773" s="139">
        <v>12.0</v>
      </c>
      <c r="Q773" s="139">
        <v>13.0</v>
      </c>
      <c r="R773" s="139">
        <v>14.0</v>
      </c>
      <c r="S773" s="139">
        <v>15.0</v>
      </c>
      <c r="T773" s="139">
        <v>16.0</v>
      </c>
      <c r="U773" s="139">
        <v>17.0</v>
      </c>
      <c r="V773" s="139">
        <v>18.0</v>
      </c>
      <c r="W773" s="139">
        <v>19.0</v>
      </c>
      <c r="X773" s="139">
        <v>20.0</v>
      </c>
      <c r="Y773" s="139">
        <v>21.0</v>
      </c>
      <c r="Z773" s="139">
        <v>22.0</v>
      </c>
      <c r="AA773" s="139">
        <v>23.0</v>
      </c>
      <c r="AB773" s="139">
        <v>24.0</v>
      </c>
      <c r="AC773" s="139">
        <v>25.0</v>
      </c>
      <c r="AD773" s="139">
        <v>26.0</v>
      </c>
      <c r="AE773" s="139">
        <v>27.0</v>
      </c>
      <c r="AF773" s="139">
        <v>28.0</v>
      </c>
      <c r="AG773" s="139">
        <v>29.0</v>
      </c>
      <c r="AH773" s="139">
        <v>30.0</v>
      </c>
      <c r="AI773" s="139">
        <v>31.0</v>
      </c>
      <c r="AJ773" s="139">
        <v>32.0</v>
      </c>
      <c r="AK773" s="139">
        <v>33.0</v>
      </c>
      <c r="AL773" s="139">
        <v>34.0</v>
      </c>
      <c r="AM773" s="139">
        <v>35.0</v>
      </c>
      <c r="AN773" s="139">
        <v>36.0</v>
      </c>
      <c r="AO773" s="139">
        <v>37.0</v>
      </c>
      <c r="AP773" s="139">
        <v>38.0</v>
      </c>
      <c r="AQ773" s="170"/>
      <c r="AR773" s="170"/>
    </row>
    <row r="774" ht="12.75" customHeight="1">
      <c r="A774" s="170"/>
      <c r="B774" s="170"/>
      <c r="C774" s="140"/>
      <c r="D774" s="171" t="s">
        <v>176</v>
      </c>
      <c r="E774" s="139">
        <f>E773+Intro!$C$13-1</f>
        <v>6</v>
      </c>
      <c r="F774" s="139">
        <f>F773+Intro!$C$13-1</f>
        <v>7</v>
      </c>
      <c r="G774" s="139">
        <f>G773+Intro!$C$13-1</f>
        <v>8</v>
      </c>
      <c r="H774" s="139">
        <f>H773+Intro!$C$13-1</f>
        <v>9</v>
      </c>
      <c r="I774" s="139">
        <f>I773+Intro!$C$13-1</f>
        <v>10</v>
      </c>
      <c r="J774" s="139">
        <f>J773+Intro!$C$13-1</f>
        <v>11</v>
      </c>
      <c r="K774" s="139">
        <f>K773+Intro!$C$13-1</f>
        <v>12</v>
      </c>
      <c r="L774" s="139">
        <f>L773+Intro!$C$13-1</f>
        <v>13</v>
      </c>
      <c r="M774" s="139">
        <f>M773+Intro!$C$13-1</f>
        <v>14</v>
      </c>
      <c r="N774" s="139">
        <f>N773+Intro!$C$13-1</f>
        <v>15</v>
      </c>
      <c r="O774" s="139">
        <f>O773+Intro!$C$13-1</f>
        <v>16</v>
      </c>
      <c r="P774" s="139">
        <f>P773+Intro!$C$13-1</f>
        <v>17</v>
      </c>
      <c r="Q774" s="139">
        <f>Q773+Intro!$C$13-1</f>
        <v>18</v>
      </c>
      <c r="R774" s="139">
        <f>R773+Intro!$C$13-1</f>
        <v>19</v>
      </c>
      <c r="S774" s="139">
        <f>S773+Intro!$C$13-1</f>
        <v>20</v>
      </c>
      <c r="T774" s="139">
        <f>T773+Intro!$C$13-1</f>
        <v>21</v>
      </c>
      <c r="U774" s="139">
        <f>U773+Intro!$C$13-1</f>
        <v>22</v>
      </c>
      <c r="V774" s="139">
        <f>V773+Intro!$C$13-1</f>
        <v>23</v>
      </c>
      <c r="W774" s="139">
        <f>W773+Intro!$C$13-1</f>
        <v>24</v>
      </c>
      <c r="X774" s="139">
        <f>X773+Intro!$C$13-1</f>
        <v>25</v>
      </c>
      <c r="Y774" s="139">
        <f>Y773+Intro!$C$13-1</f>
        <v>26</v>
      </c>
      <c r="Z774" s="139">
        <f>Z773+Intro!$C$13-1</f>
        <v>27</v>
      </c>
      <c r="AA774" s="139">
        <f>AA773+Intro!$C$13-1</f>
        <v>28</v>
      </c>
      <c r="AB774" s="139">
        <f>AB773+Intro!$C$13-1</f>
        <v>29</v>
      </c>
      <c r="AC774" s="139">
        <f>AC773+Intro!$C$13-1</f>
        <v>30</v>
      </c>
      <c r="AD774" s="139">
        <f>AD773+Intro!$C$13-1</f>
        <v>31</v>
      </c>
      <c r="AE774" s="139">
        <f>AE773+Intro!$C$13-1</f>
        <v>32</v>
      </c>
      <c r="AF774" s="139">
        <f>AF773+Intro!$C$13-1</f>
        <v>33</v>
      </c>
      <c r="AG774" s="139">
        <f>AG773+Intro!$C$13-1</f>
        <v>34</v>
      </c>
      <c r="AH774" s="139">
        <f>AH773+Intro!$C$13-1</f>
        <v>35</v>
      </c>
      <c r="AI774" s="139">
        <f>AI773+Intro!$C$13-1</f>
        <v>36</v>
      </c>
      <c r="AJ774" s="139">
        <f>AJ773+Intro!$C$13-1</f>
        <v>37</v>
      </c>
      <c r="AK774" s="139">
        <f>AK773+Intro!$C$13-1</f>
        <v>38</v>
      </c>
      <c r="AL774" s="139">
        <f>AL773+Intro!$C$13-1</f>
        <v>39</v>
      </c>
      <c r="AM774" s="139">
        <f>AM773+Intro!$C$13-1</f>
        <v>40</v>
      </c>
      <c r="AN774" s="139">
        <f>AN773+Intro!$C$13-1</f>
        <v>41</v>
      </c>
      <c r="AO774" s="139">
        <f>AO773+Intro!$C$13-1</f>
        <v>42</v>
      </c>
      <c r="AP774" s="139">
        <f>AP773+Intro!$C$13-1</f>
        <v>43</v>
      </c>
      <c r="AQ774" s="170"/>
      <c r="AR774" s="170"/>
    </row>
    <row r="775" ht="12.75" customHeight="1">
      <c r="A775" s="170"/>
      <c r="B775" s="170"/>
      <c r="C775" s="139" t="s">
        <v>177</v>
      </c>
      <c r="D775" s="139">
        <v>1.0</v>
      </c>
      <c r="E775" s="177" t="str">
        <f t="shared" ref="E775:AP775" si="953">IFERROR(INDEX($C$389:$C$578,MATCH($D775,E$389:E$578,0)),"")</f>
        <v>Arsenal</v>
      </c>
      <c r="F775" s="177" t="str">
        <f t="shared" si="953"/>
        <v>Arsenal</v>
      </c>
      <c r="G775" s="177" t="str">
        <f t="shared" si="953"/>
        <v>Arsenal</v>
      </c>
      <c r="H775" s="177" t="str">
        <f t="shared" si="953"/>
        <v>Arsenal</v>
      </c>
      <c r="I775" s="177" t="str">
        <f t="shared" si="953"/>
        <v>Everton</v>
      </c>
      <c r="J775" s="177" t="str">
        <f t="shared" si="953"/>
        <v>Arsenal</v>
      </c>
      <c r="K775" s="177" t="str">
        <f t="shared" si="953"/>
        <v>Leicester</v>
      </c>
      <c r="L775" s="177" t="str">
        <f t="shared" si="953"/>
        <v>Brighton</v>
      </c>
      <c r="M775" s="177" t="str">
        <f t="shared" si="953"/>
        <v>Huddersfield</v>
      </c>
      <c r="N775" s="177" t="str">
        <f t="shared" si="953"/>
        <v>Huddersfield</v>
      </c>
      <c r="O775" s="177" t="str">
        <f t="shared" si="953"/>
        <v>Huddersfield</v>
      </c>
      <c r="P775" s="177" t="str">
        <f t="shared" si="953"/>
        <v>Fulham</v>
      </c>
      <c r="Q775" s="177" t="str">
        <f t="shared" si="953"/>
        <v>Fulham</v>
      </c>
      <c r="R775" s="177" t="str">
        <f t="shared" si="953"/>
        <v>Fulham</v>
      </c>
      <c r="S775" s="177" t="str">
        <f t="shared" si="953"/>
        <v>Fulham</v>
      </c>
      <c r="T775" s="177" t="str">
        <f t="shared" si="953"/>
        <v>Burnley</v>
      </c>
      <c r="U775" s="177" t="str">
        <f t="shared" si="953"/>
        <v>Burnley</v>
      </c>
      <c r="V775" s="177" t="str">
        <f t="shared" si="953"/>
        <v>Bournemouth</v>
      </c>
      <c r="W775" s="177" t="str">
        <f t="shared" si="953"/>
        <v>Burnley</v>
      </c>
      <c r="X775" s="177" t="str">
        <f t="shared" si="953"/>
        <v>Burnley</v>
      </c>
      <c r="Y775" s="177" t="str">
        <f t="shared" si="953"/>
        <v>Crystal Palace</v>
      </c>
      <c r="Z775" s="177" t="str">
        <f t="shared" si="953"/>
        <v>Crystal Palace</v>
      </c>
      <c r="AA775" s="177" t="str">
        <f t="shared" si="953"/>
        <v>Crystal Palace</v>
      </c>
      <c r="AB775" s="177" t="str">
        <f t="shared" si="953"/>
        <v>Crystal Palace</v>
      </c>
      <c r="AC775" s="177" t="str">
        <f t="shared" si="953"/>
        <v>Cardiff</v>
      </c>
      <c r="AD775" s="177" t="str">
        <f t="shared" si="953"/>
        <v>Cardiff</v>
      </c>
      <c r="AE775" s="177" t="str">
        <f t="shared" si="953"/>
        <v>Cardiff</v>
      </c>
      <c r="AF775" s="177" t="str">
        <f t="shared" si="953"/>
        <v>Man City</v>
      </c>
      <c r="AG775" s="177" t="str">
        <f t="shared" si="953"/>
        <v>Leicester</v>
      </c>
      <c r="AH775" s="177" t="str">
        <f t="shared" si="953"/>
        <v>Huddersfield</v>
      </c>
      <c r="AI775" s="177" t="str">
        <f t="shared" si="953"/>
        <v>Tottenham</v>
      </c>
      <c r="AJ775" s="177" t="str">
        <f t="shared" si="953"/>
        <v>Tottenham</v>
      </c>
      <c r="AK775" s="177" t="str">
        <f t="shared" si="953"/>
        <v>Huddersfield</v>
      </c>
      <c r="AL775" s="177" t="str">
        <f t="shared" si="953"/>
        <v/>
      </c>
      <c r="AM775" s="177" t="str">
        <f t="shared" si="953"/>
        <v/>
      </c>
      <c r="AN775" s="177" t="str">
        <f t="shared" si="953"/>
        <v/>
      </c>
      <c r="AO775" s="177" t="str">
        <f t="shared" si="953"/>
        <v/>
      </c>
      <c r="AP775" s="177" t="str">
        <f t="shared" si="953"/>
        <v/>
      </c>
      <c r="AQ775" s="170"/>
      <c r="AR775" s="170"/>
    </row>
    <row r="776" ht="12.75" customHeight="1">
      <c r="A776" s="170"/>
      <c r="B776" s="170"/>
      <c r="C776" s="140"/>
      <c r="D776" s="139">
        <v>2.0</v>
      </c>
      <c r="E776" s="177" t="str">
        <f t="shared" ref="E776:AP776" si="954">IFERROR(INDEX($C$389:$C$578,MATCH($D776,E$389:E$578,0)),"")</f>
        <v>Everton</v>
      </c>
      <c r="F776" s="177" t="str">
        <f t="shared" si="954"/>
        <v>Arsenal</v>
      </c>
      <c r="G776" s="177" t="str">
        <f t="shared" si="954"/>
        <v>Arsenal</v>
      </c>
      <c r="H776" s="177" t="str">
        <f t="shared" si="954"/>
        <v>Arsenal</v>
      </c>
      <c r="I776" s="177" t="str">
        <f t="shared" si="954"/>
        <v>Arsenal</v>
      </c>
      <c r="J776" s="177" t="str">
        <f t="shared" si="954"/>
        <v>Leicester</v>
      </c>
      <c r="K776" s="177" t="str">
        <f t="shared" si="954"/>
        <v>Arsenal</v>
      </c>
      <c r="L776" s="177" t="str">
        <f t="shared" si="954"/>
        <v>Huddersfield</v>
      </c>
      <c r="M776" s="177" t="str">
        <f t="shared" si="954"/>
        <v>Cardiff</v>
      </c>
      <c r="N776" s="177" t="str">
        <f t="shared" si="954"/>
        <v>Huddersfield</v>
      </c>
      <c r="O776" s="177" t="str">
        <f t="shared" si="954"/>
        <v>Huddersfield</v>
      </c>
      <c r="P776" s="177" t="str">
        <f t="shared" si="954"/>
        <v>Fulham</v>
      </c>
      <c r="Q776" s="177" t="str">
        <f t="shared" si="954"/>
        <v>Fulham</v>
      </c>
      <c r="R776" s="177" t="str">
        <f t="shared" si="954"/>
        <v>Man Utd</v>
      </c>
      <c r="S776" s="177" t="str">
        <f t="shared" si="954"/>
        <v>Burnley</v>
      </c>
      <c r="T776" s="177" t="str">
        <f t="shared" si="954"/>
        <v>Burnley</v>
      </c>
      <c r="U776" s="177" t="str">
        <f t="shared" si="954"/>
        <v>Burnley</v>
      </c>
      <c r="V776" s="177" t="str">
        <f t="shared" si="954"/>
        <v>Burnley</v>
      </c>
      <c r="W776" s="177" t="str">
        <f t="shared" si="954"/>
        <v>Arsenal</v>
      </c>
      <c r="X776" s="177" t="str">
        <f t="shared" si="954"/>
        <v>Arsenal</v>
      </c>
      <c r="Y776" s="177" t="str">
        <f t="shared" si="954"/>
        <v>Bournemouth</v>
      </c>
      <c r="Z776" s="177" t="str">
        <f t="shared" si="954"/>
        <v>Crystal Palace</v>
      </c>
      <c r="AA776" s="177" t="str">
        <f t="shared" si="954"/>
        <v>Man City</v>
      </c>
      <c r="AB776" s="177" t="str">
        <f t="shared" si="954"/>
        <v>Man City</v>
      </c>
      <c r="AC776" s="177" t="str">
        <f t="shared" si="954"/>
        <v>Cardiff</v>
      </c>
      <c r="AD776" s="177" t="str">
        <f t="shared" si="954"/>
        <v>Cardiff</v>
      </c>
      <c r="AE776" s="177" t="str">
        <f t="shared" si="954"/>
        <v>Man City</v>
      </c>
      <c r="AF776" s="177" t="str">
        <f t="shared" si="954"/>
        <v>Cardiff</v>
      </c>
      <c r="AG776" s="177" t="str">
        <f t="shared" si="954"/>
        <v>Cardiff</v>
      </c>
      <c r="AH776" s="177" t="str">
        <f t="shared" si="954"/>
        <v>Man Utd</v>
      </c>
      <c r="AI776" s="177" t="str">
        <f t="shared" si="954"/>
        <v>Fulham</v>
      </c>
      <c r="AJ776" s="177" t="str">
        <f t="shared" si="954"/>
        <v>Huddersfield</v>
      </c>
      <c r="AK776" s="177" t="str">
        <f t="shared" si="954"/>
        <v>Tottenham</v>
      </c>
      <c r="AL776" s="177" t="str">
        <f t="shared" si="954"/>
        <v/>
      </c>
      <c r="AM776" s="177" t="str">
        <f t="shared" si="954"/>
        <v/>
      </c>
      <c r="AN776" s="177" t="str">
        <f t="shared" si="954"/>
        <v/>
      </c>
      <c r="AO776" s="177" t="str">
        <f t="shared" si="954"/>
        <v/>
      </c>
      <c r="AP776" s="177" t="str">
        <f t="shared" si="954"/>
        <v/>
      </c>
      <c r="AQ776" s="170"/>
      <c r="AR776" s="170"/>
    </row>
    <row r="777" ht="12.75" customHeight="1">
      <c r="A777" s="170"/>
      <c r="B777" s="170"/>
      <c r="C777" s="140"/>
      <c r="D777" s="139">
        <v>3.0</v>
      </c>
      <c r="E777" s="177" t="str">
        <f t="shared" ref="E777:AP777" si="955">IFERROR(INDEX($C$389:$C$578,MATCH($D777,E$389:E$578,0)),"")</f>
        <v>Liverpool</v>
      </c>
      <c r="F777" s="177" t="str">
        <f t="shared" si="955"/>
        <v>Arsenal</v>
      </c>
      <c r="G777" s="177" t="str">
        <f t="shared" si="955"/>
        <v>Everton</v>
      </c>
      <c r="H777" s="177" t="str">
        <f t="shared" si="955"/>
        <v>Everton</v>
      </c>
      <c r="I777" s="177" t="str">
        <f t="shared" si="955"/>
        <v>Leicester</v>
      </c>
      <c r="J777" s="177" t="str">
        <f t="shared" si="955"/>
        <v>Cardiff</v>
      </c>
      <c r="K777" s="177" t="str">
        <f t="shared" si="955"/>
        <v>Huddersfield</v>
      </c>
      <c r="L777" s="177" t="str">
        <f t="shared" si="955"/>
        <v>Brighton</v>
      </c>
      <c r="M777" s="177" t="str">
        <f t="shared" si="955"/>
        <v>Huddersfield</v>
      </c>
      <c r="N777" s="177" t="str">
        <f t="shared" si="955"/>
        <v>Brighton</v>
      </c>
      <c r="O777" s="177" t="str">
        <f t="shared" si="955"/>
        <v>Liverpool</v>
      </c>
      <c r="P777" s="177" t="str">
        <f t="shared" si="955"/>
        <v>Liverpool</v>
      </c>
      <c r="Q777" s="177" t="str">
        <f t="shared" si="955"/>
        <v>Man Utd</v>
      </c>
      <c r="R777" s="177" t="str">
        <f t="shared" si="955"/>
        <v>Newcastle</v>
      </c>
      <c r="S777" s="177" t="str">
        <f t="shared" si="955"/>
        <v>Fulham</v>
      </c>
      <c r="T777" s="177" t="str">
        <f t="shared" si="955"/>
        <v>Bournemouth</v>
      </c>
      <c r="U777" s="177" t="str">
        <f t="shared" si="955"/>
        <v>Bournemouth</v>
      </c>
      <c r="V777" s="177" t="str">
        <f t="shared" si="955"/>
        <v>Burnley</v>
      </c>
      <c r="W777" s="177" t="str">
        <f t="shared" si="955"/>
        <v>Bournemouth</v>
      </c>
      <c r="X777" s="177" t="str">
        <f t="shared" si="955"/>
        <v>Bournemouth</v>
      </c>
      <c r="Y777" s="177" t="str">
        <f t="shared" si="955"/>
        <v>Everton</v>
      </c>
      <c r="Z777" s="177" t="str">
        <f t="shared" si="955"/>
        <v>Bournemouth</v>
      </c>
      <c r="AA777" s="177" t="str">
        <f t="shared" si="955"/>
        <v>Cardiff</v>
      </c>
      <c r="AB777" s="177" t="str">
        <f t="shared" si="955"/>
        <v>Cardiff</v>
      </c>
      <c r="AC777" s="177" t="str">
        <f t="shared" si="955"/>
        <v>Cardiff</v>
      </c>
      <c r="AD777" s="177" t="str">
        <f t="shared" si="955"/>
        <v>Cardiff</v>
      </c>
      <c r="AE777" s="177" t="str">
        <f t="shared" si="955"/>
        <v>Burnley</v>
      </c>
      <c r="AF777" s="177" t="str">
        <f t="shared" si="955"/>
        <v>Man City</v>
      </c>
      <c r="AG777" s="177" t="str">
        <f t="shared" si="955"/>
        <v>Man Utd</v>
      </c>
      <c r="AH777" s="177" t="str">
        <f t="shared" si="955"/>
        <v>Watford</v>
      </c>
      <c r="AI777" s="177" t="str">
        <f t="shared" si="955"/>
        <v>Watford</v>
      </c>
      <c r="AJ777" s="177" t="str">
        <f t="shared" si="955"/>
        <v>Fulham</v>
      </c>
      <c r="AK777" s="177" t="str">
        <f t="shared" si="955"/>
        <v>Watford</v>
      </c>
      <c r="AL777" s="177" t="str">
        <f t="shared" si="955"/>
        <v/>
      </c>
      <c r="AM777" s="177" t="str">
        <f t="shared" si="955"/>
        <v/>
      </c>
      <c r="AN777" s="177" t="str">
        <f t="shared" si="955"/>
        <v/>
      </c>
      <c r="AO777" s="177" t="str">
        <f t="shared" si="955"/>
        <v/>
      </c>
      <c r="AP777" s="177" t="str">
        <f t="shared" si="955"/>
        <v/>
      </c>
      <c r="AQ777" s="170"/>
      <c r="AR777" s="170"/>
    </row>
    <row r="778" ht="12.75" customHeight="1">
      <c r="A778" s="170"/>
      <c r="B778" s="170"/>
      <c r="C778" s="140"/>
      <c r="D778" s="139">
        <v>4.0</v>
      </c>
      <c r="E778" s="177" t="str">
        <f t="shared" ref="E778:AP778" si="956">IFERROR(INDEX($C$389:$C$578,MATCH($D778,E$389:E$578,0)),"")</f>
        <v>Everton</v>
      </c>
      <c r="F778" s="177" t="str">
        <f t="shared" si="956"/>
        <v>Burnley</v>
      </c>
      <c r="G778" s="177" t="str">
        <f t="shared" si="956"/>
        <v>Brighton</v>
      </c>
      <c r="H778" s="177" t="str">
        <f t="shared" si="956"/>
        <v>Brighton</v>
      </c>
      <c r="I778" s="177" t="str">
        <f t="shared" si="956"/>
        <v>Arsenal</v>
      </c>
      <c r="J778" s="177" t="str">
        <f t="shared" si="956"/>
        <v>Everton</v>
      </c>
      <c r="K778" s="177" t="str">
        <f t="shared" si="956"/>
        <v>Cardiff</v>
      </c>
      <c r="L778" s="177" t="str">
        <f t="shared" si="956"/>
        <v>Cardiff</v>
      </c>
      <c r="M778" s="177" t="str">
        <f t="shared" si="956"/>
        <v>Arsenal</v>
      </c>
      <c r="N778" s="177" t="str">
        <f t="shared" si="956"/>
        <v>Fulham</v>
      </c>
      <c r="O778" s="177" t="str">
        <f t="shared" si="956"/>
        <v>Man Utd</v>
      </c>
      <c r="P778" s="177" t="str">
        <f t="shared" si="956"/>
        <v>Fulham</v>
      </c>
      <c r="Q778" s="177" t="str">
        <f t="shared" si="956"/>
        <v>Bournemouth</v>
      </c>
      <c r="R778" s="177" t="str">
        <f t="shared" si="956"/>
        <v>Fulham</v>
      </c>
      <c r="S778" s="177" t="str">
        <f t="shared" si="956"/>
        <v>Burnley</v>
      </c>
      <c r="T778" s="177" t="str">
        <f t="shared" si="956"/>
        <v>Arsenal</v>
      </c>
      <c r="U778" s="177" t="str">
        <f t="shared" si="956"/>
        <v>Burnley</v>
      </c>
      <c r="V778" s="177" t="str">
        <f t="shared" si="956"/>
        <v>Burnley</v>
      </c>
      <c r="W778" s="177" t="str">
        <f t="shared" si="956"/>
        <v>Burnley</v>
      </c>
      <c r="X778" s="177" t="str">
        <f t="shared" si="956"/>
        <v>Brighton</v>
      </c>
      <c r="Y778" s="177" t="str">
        <f t="shared" si="956"/>
        <v>Crystal Palace</v>
      </c>
      <c r="Z778" s="177" t="str">
        <f t="shared" si="956"/>
        <v>Burnley</v>
      </c>
      <c r="AA778" s="177" t="str">
        <f t="shared" si="956"/>
        <v>Crystal Palace</v>
      </c>
      <c r="AB778" s="177" t="str">
        <f t="shared" si="956"/>
        <v>Cardiff</v>
      </c>
      <c r="AC778" s="177" t="str">
        <f t="shared" si="956"/>
        <v>Crystal Palace</v>
      </c>
      <c r="AD778" s="177" t="str">
        <f t="shared" si="956"/>
        <v>Cardiff</v>
      </c>
      <c r="AE778" s="177" t="str">
        <f t="shared" si="956"/>
        <v>Leicester</v>
      </c>
      <c r="AF778" s="177" t="str">
        <f t="shared" si="956"/>
        <v>Leicester</v>
      </c>
      <c r="AG778" s="177" t="str">
        <f t="shared" si="956"/>
        <v>Watford</v>
      </c>
      <c r="AH778" s="177" t="str">
        <f t="shared" si="956"/>
        <v>Leicester</v>
      </c>
      <c r="AI778" s="177" t="str">
        <f t="shared" si="956"/>
        <v>Huddersfield</v>
      </c>
      <c r="AJ778" s="177" t="str">
        <f t="shared" si="956"/>
        <v>Man Utd</v>
      </c>
      <c r="AK778" s="177" t="str">
        <f t="shared" si="956"/>
        <v>Chelsea</v>
      </c>
      <c r="AL778" s="177" t="str">
        <f t="shared" si="956"/>
        <v/>
      </c>
      <c r="AM778" s="177" t="str">
        <f t="shared" si="956"/>
        <v/>
      </c>
      <c r="AN778" s="177" t="str">
        <f t="shared" si="956"/>
        <v/>
      </c>
      <c r="AO778" s="177" t="str">
        <f t="shared" si="956"/>
        <v/>
      </c>
      <c r="AP778" s="177" t="str">
        <f t="shared" si="956"/>
        <v/>
      </c>
      <c r="AQ778" s="170"/>
      <c r="AR778" s="170"/>
    </row>
    <row r="779" ht="12.75" customHeight="1">
      <c r="A779" s="170"/>
      <c r="B779" s="170"/>
      <c r="C779" s="140"/>
      <c r="D779" s="139">
        <v>5.0</v>
      </c>
      <c r="E779" s="177" t="str">
        <f t="shared" ref="E779:AP779" si="957">IFERROR(INDEX($C$389:$C$578,MATCH($D779,E$389:E$578,0)),"")</f>
        <v>Arsenal</v>
      </c>
      <c r="F779" s="177" t="str">
        <f t="shared" si="957"/>
        <v>Everton</v>
      </c>
      <c r="G779" s="177" t="str">
        <f t="shared" si="957"/>
        <v>Burnley</v>
      </c>
      <c r="H779" s="177" t="str">
        <f t="shared" si="957"/>
        <v>Brighton</v>
      </c>
      <c r="I779" s="177" t="str">
        <f t="shared" si="957"/>
        <v>Bournemouth</v>
      </c>
      <c r="J779" s="177" t="str">
        <f t="shared" si="957"/>
        <v>Arsenal</v>
      </c>
      <c r="K779" s="177" t="str">
        <f t="shared" si="957"/>
        <v>Arsenal</v>
      </c>
      <c r="L779" s="177" t="str">
        <f t="shared" si="957"/>
        <v>Arsenal</v>
      </c>
      <c r="M779" s="177" t="str">
        <f t="shared" si="957"/>
        <v>Brighton</v>
      </c>
      <c r="N779" s="177" t="str">
        <f t="shared" si="957"/>
        <v>Huddersfield</v>
      </c>
      <c r="O779" s="177" t="str">
        <f t="shared" si="957"/>
        <v>Arsenal</v>
      </c>
      <c r="P779" s="177" t="str">
        <f t="shared" si="957"/>
        <v>Huddersfield</v>
      </c>
      <c r="Q779" s="177" t="str">
        <f t="shared" si="957"/>
        <v>Chelsea</v>
      </c>
      <c r="R779" s="177" t="str">
        <f t="shared" si="957"/>
        <v>Chelsea</v>
      </c>
      <c r="S779" s="177" t="str">
        <f t="shared" si="957"/>
        <v>Fulham</v>
      </c>
      <c r="T779" s="177" t="str">
        <f t="shared" si="957"/>
        <v>Burnley</v>
      </c>
      <c r="U779" s="177" t="str">
        <f t="shared" si="957"/>
        <v>Chelsea</v>
      </c>
      <c r="V779" s="177" t="str">
        <f t="shared" si="957"/>
        <v>Burnley</v>
      </c>
      <c r="W779" s="177" t="str">
        <f t="shared" si="957"/>
        <v>Burnley</v>
      </c>
      <c r="X779" s="177" t="str">
        <f t="shared" si="957"/>
        <v>Burnley</v>
      </c>
      <c r="Y779" s="177" t="str">
        <f t="shared" si="957"/>
        <v>Burnley</v>
      </c>
      <c r="Z779" s="177" t="str">
        <f t="shared" si="957"/>
        <v>Cardiff</v>
      </c>
      <c r="AA779" s="177" t="str">
        <f t="shared" si="957"/>
        <v>Tottenham</v>
      </c>
      <c r="AB779" s="177" t="str">
        <f t="shared" si="957"/>
        <v>Cardiff</v>
      </c>
      <c r="AC779" s="177" t="str">
        <f t="shared" si="957"/>
        <v>Crystal Palace</v>
      </c>
      <c r="AD779" s="177" t="str">
        <f t="shared" si="957"/>
        <v>Man City</v>
      </c>
      <c r="AE779" s="177" t="str">
        <f t="shared" si="957"/>
        <v>Brighton</v>
      </c>
      <c r="AF779" s="177" t="str">
        <f t="shared" si="957"/>
        <v>Burnley</v>
      </c>
      <c r="AG779" s="177" t="str">
        <f t="shared" si="957"/>
        <v>Cardiff</v>
      </c>
      <c r="AH779" s="177" t="str">
        <f t="shared" si="957"/>
        <v>Fulham</v>
      </c>
      <c r="AI779" s="177" t="str">
        <f t="shared" si="957"/>
        <v>Man Utd</v>
      </c>
      <c r="AJ779" s="177" t="str">
        <f t="shared" si="957"/>
        <v>Watford</v>
      </c>
      <c r="AK779" s="177" t="str">
        <f t="shared" si="957"/>
        <v>Tottenham</v>
      </c>
      <c r="AL779" s="177" t="str">
        <f t="shared" si="957"/>
        <v/>
      </c>
      <c r="AM779" s="177" t="str">
        <f t="shared" si="957"/>
        <v/>
      </c>
      <c r="AN779" s="177" t="str">
        <f t="shared" si="957"/>
        <v/>
      </c>
      <c r="AO779" s="177" t="str">
        <f t="shared" si="957"/>
        <v/>
      </c>
      <c r="AP779" s="177" t="str">
        <f t="shared" si="957"/>
        <v/>
      </c>
      <c r="AQ779" s="170"/>
      <c r="AR779" s="170"/>
    </row>
    <row r="780" ht="12.75" customHeight="1">
      <c r="A780" s="170"/>
      <c r="B780" s="170"/>
      <c r="C780" s="140"/>
      <c r="D780" s="139">
        <v>6.0</v>
      </c>
      <c r="E780" s="177" t="str">
        <f t="shared" ref="E780:AP780" si="958">IFERROR(INDEX($C$389:$C$578,MATCH($D780,E$389:E$578,0)),"")</f>
        <v>Liverpool</v>
      </c>
      <c r="F780" s="177" t="str">
        <f t="shared" si="958"/>
        <v>Everton</v>
      </c>
      <c r="G780" s="177" t="str">
        <f t="shared" si="958"/>
        <v>Everton</v>
      </c>
      <c r="H780" s="177" t="str">
        <f t="shared" si="958"/>
        <v>Burnley</v>
      </c>
      <c r="I780" s="177" t="str">
        <f t="shared" si="958"/>
        <v>Arsenal</v>
      </c>
      <c r="J780" s="177" t="str">
        <f t="shared" si="958"/>
        <v>Arsenal</v>
      </c>
      <c r="K780" s="177" t="str">
        <f t="shared" si="958"/>
        <v>Brighton</v>
      </c>
      <c r="L780" s="177" t="str">
        <f t="shared" si="958"/>
        <v>Huddersfield</v>
      </c>
      <c r="M780" s="177" t="str">
        <f t="shared" si="958"/>
        <v>Cardiff</v>
      </c>
      <c r="N780" s="177" t="str">
        <f t="shared" si="958"/>
        <v>Chelsea</v>
      </c>
      <c r="O780" s="177" t="str">
        <f t="shared" si="958"/>
        <v>Huddersfield</v>
      </c>
      <c r="P780" s="177" t="str">
        <f t="shared" si="958"/>
        <v>Crystal Palace</v>
      </c>
      <c r="Q780" s="177" t="str">
        <f t="shared" si="958"/>
        <v>Fulham</v>
      </c>
      <c r="R780" s="177" t="str">
        <f t="shared" si="958"/>
        <v>Chelsea</v>
      </c>
      <c r="S780" s="177" t="str">
        <f t="shared" si="958"/>
        <v>Fulham</v>
      </c>
      <c r="T780" s="177" t="str">
        <f t="shared" si="958"/>
        <v>Arsenal</v>
      </c>
      <c r="U780" s="177" t="str">
        <f t="shared" si="958"/>
        <v>Burnley</v>
      </c>
      <c r="V780" s="177" t="str">
        <f t="shared" si="958"/>
        <v>Burnley</v>
      </c>
      <c r="W780" s="177" t="str">
        <f t="shared" si="958"/>
        <v>Burnley</v>
      </c>
      <c r="X780" s="177" t="str">
        <f t="shared" si="958"/>
        <v>Burnley</v>
      </c>
      <c r="Y780" s="177" t="str">
        <f t="shared" si="958"/>
        <v>Crystal Palace</v>
      </c>
      <c r="Z780" s="177" t="str">
        <f t="shared" si="958"/>
        <v>West Ham</v>
      </c>
      <c r="AA780" s="177" t="str">
        <f t="shared" si="958"/>
        <v>Crystal Palace</v>
      </c>
      <c r="AB780" s="177" t="str">
        <f t="shared" si="958"/>
        <v>Crystal Palace</v>
      </c>
      <c r="AC780" s="177" t="str">
        <f t="shared" si="958"/>
        <v>Man City</v>
      </c>
      <c r="AD780" s="177" t="str">
        <f t="shared" si="958"/>
        <v>Burnley</v>
      </c>
      <c r="AE780" s="177" t="str">
        <f t="shared" si="958"/>
        <v>Cardiff</v>
      </c>
      <c r="AF780" s="177" t="str">
        <f t="shared" si="958"/>
        <v>Burnley</v>
      </c>
      <c r="AG780" s="177" t="str">
        <f t="shared" si="958"/>
        <v>Huddersfield</v>
      </c>
      <c r="AH780" s="177" t="str">
        <f t="shared" si="958"/>
        <v>Man Utd</v>
      </c>
      <c r="AI780" s="177" t="str">
        <f t="shared" si="958"/>
        <v>Bournemouth</v>
      </c>
      <c r="AJ780" s="177" t="str">
        <f t="shared" si="958"/>
        <v>Man Utd</v>
      </c>
      <c r="AK780" s="177" t="str">
        <f t="shared" si="958"/>
        <v>Bournemouth</v>
      </c>
      <c r="AL780" s="177" t="str">
        <f t="shared" si="958"/>
        <v/>
      </c>
      <c r="AM780" s="177" t="str">
        <f t="shared" si="958"/>
        <v/>
      </c>
      <c r="AN780" s="177" t="str">
        <f t="shared" si="958"/>
        <v/>
      </c>
      <c r="AO780" s="177" t="str">
        <f t="shared" si="958"/>
        <v/>
      </c>
      <c r="AP780" s="177" t="str">
        <f t="shared" si="958"/>
        <v/>
      </c>
      <c r="AQ780" s="170"/>
      <c r="AR780" s="170"/>
    </row>
    <row r="781" ht="12.75" customHeight="1">
      <c r="A781" s="170"/>
      <c r="B781" s="170"/>
      <c r="C781" s="140"/>
      <c r="D781" s="139">
        <v>7.0</v>
      </c>
      <c r="E781" s="177" t="str">
        <f t="shared" ref="E781:AP781" si="959">IFERROR(INDEX($C$389:$C$578,MATCH($D781,E$389:E$578,0)),"")</f>
        <v>Bournemouth</v>
      </c>
      <c r="F781" s="177" t="str">
        <f t="shared" si="959"/>
        <v>Everton</v>
      </c>
      <c r="G781" s="177" t="str">
        <f t="shared" si="959"/>
        <v>Arsenal</v>
      </c>
      <c r="H781" s="177" t="str">
        <f t="shared" si="959"/>
        <v>Everton</v>
      </c>
      <c r="I781" s="177" t="str">
        <f t="shared" si="959"/>
        <v>Leicester</v>
      </c>
      <c r="J781" s="177" t="str">
        <f t="shared" si="959"/>
        <v>Arsenal</v>
      </c>
      <c r="K781" s="177" t="str">
        <f t="shared" si="959"/>
        <v>Huddersfield</v>
      </c>
      <c r="L781" s="177" t="str">
        <f t="shared" si="959"/>
        <v>Bournemouth</v>
      </c>
      <c r="M781" s="177" t="str">
        <f t="shared" si="959"/>
        <v>Huddersfield</v>
      </c>
      <c r="N781" s="177" t="str">
        <f t="shared" si="959"/>
        <v>Fulham</v>
      </c>
      <c r="O781" s="177" t="str">
        <f t="shared" si="959"/>
        <v>Everton</v>
      </c>
      <c r="P781" s="177" t="str">
        <f t="shared" si="959"/>
        <v>Huddersfield</v>
      </c>
      <c r="Q781" s="177" t="str">
        <f t="shared" si="959"/>
        <v>Chelsea</v>
      </c>
      <c r="R781" s="177" t="str">
        <f t="shared" si="959"/>
        <v>Fulham</v>
      </c>
      <c r="S781" s="177" t="str">
        <f t="shared" si="959"/>
        <v>Fulham</v>
      </c>
      <c r="T781" s="177" t="str">
        <f t="shared" si="959"/>
        <v>Burnley</v>
      </c>
      <c r="U781" s="177" t="str">
        <f t="shared" si="959"/>
        <v>Burnley</v>
      </c>
      <c r="V781" s="177" t="str">
        <f t="shared" si="959"/>
        <v>Arsenal</v>
      </c>
      <c r="W781" s="177" t="str">
        <f t="shared" si="959"/>
        <v>Burnley</v>
      </c>
      <c r="X781" s="177" t="str">
        <f t="shared" si="959"/>
        <v>Burnley</v>
      </c>
      <c r="Y781" s="177" t="str">
        <f t="shared" si="959"/>
        <v>Chelsea</v>
      </c>
      <c r="Z781" s="177" t="str">
        <f t="shared" si="959"/>
        <v>Chelsea</v>
      </c>
      <c r="AA781" s="177" t="str">
        <f t="shared" si="959"/>
        <v>West Ham</v>
      </c>
      <c r="AB781" s="177" t="str">
        <f t="shared" si="959"/>
        <v>Liverpool</v>
      </c>
      <c r="AC781" s="177" t="str">
        <f t="shared" si="959"/>
        <v>Cardiff</v>
      </c>
      <c r="AD781" s="177" t="str">
        <f t="shared" si="959"/>
        <v>Man City</v>
      </c>
      <c r="AE781" s="177" t="str">
        <f t="shared" si="959"/>
        <v>Cardiff</v>
      </c>
      <c r="AF781" s="177" t="str">
        <f t="shared" si="959"/>
        <v>Cardiff</v>
      </c>
      <c r="AG781" s="177" t="str">
        <f t="shared" si="959"/>
        <v>Man Utd</v>
      </c>
      <c r="AH781" s="177" t="str">
        <f t="shared" si="959"/>
        <v>Cardiff</v>
      </c>
      <c r="AI781" s="177" t="str">
        <f t="shared" si="959"/>
        <v>Man Utd</v>
      </c>
      <c r="AJ781" s="177" t="str">
        <f t="shared" si="959"/>
        <v>Chelsea</v>
      </c>
      <c r="AK781" s="177" t="str">
        <f t="shared" si="959"/>
        <v>Tottenham</v>
      </c>
      <c r="AL781" s="177" t="str">
        <f t="shared" si="959"/>
        <v/>
      </c>
      <c r="AM781" s="177" t="str">
        <f t="shared" si="959"/>
        <v/>
      </c>
      <c r="AN781" s="177" t="str">
        <f t="shared" si="959"/>
        <v/>
      </c>
      <c r="AO781" s="177" t="str">
        <f t="shared" si="959"/>
        <v/>
      </c>
      <c r="AP781" s="177" t="str">
        <f t="shared" si="959"/>
        <v/>
      </c>
      <c r="AQ781" s="170"/>
      <c r="AR781" s="170"/>
    </row>
    <row r="782" ht="12.75" customHeight="1">
      <c r="A782" s="170"/>
      <c r="B782" s="170"/>
      <c r="C782" s="140"/>
      <c r="D782" s="139">
        <v>8.0</v>
      </c>
      <c r="E782" s="177" t="str">
        <f t="shared" ref="E782:AP782" si="960">IFERROR(INDEX($C$389:$C$578,MATCH($D782,E$389:E$578,0)),"")</f>
        <v>Arsenal</v>
      </c>
      <c r="F782" s="177" t="str">
        <f t="shared" si="960"/>
        <v>Crystal Palace</v>
      </c>
      <c r="G782" s="177" t="str">
        <f t="shared" si="960"/>
        <v>Arsenal</v>
      </c>
      <c r="H782" s="177" t="str">
        <f t="shared" si="960"/>
        <v>Arsenal</v>
      </c>
      <c r="I782" s="177" t="str">
        <f t="shared" si="960"/>
        <v>Arsenal</v>
      </c>
      <c r="J782" s="177" t="str">
        <f t="shared" si="960"/>
        <v>Arsenal</v>
      </c>
      <c r="K782" s="177" t="str">
        <f t="shared" si="960"/>
        <v>Brighton</v>
      </c>
      <c r="L782" s="177" t="str">
        <f t="shared" si="960"/>
        <v>Burnley</v>
      </c>
      <c r="M782" s="177" t="str">
        <f t="shared" si="960"/>
        <v>Huddersfield</v>
      </c>
      <c r="N782" s="177" t="str">
        <f t="shared" si="960"/>
        <v>Bournemouth</v>
      </c>
      <c r="O782" s="177" t="str">
        <f t="shared" si="960"/>
        <v>Liverpool</v>
      </c>
      <c r="P782" s="177" t="str">
        <f t="shared" si="960"/>
        <v>Chelsea</v>
      </c>
      <c r="Q782" s="177" t="str">
        <f t="shared" si="960"/>
        <v>Everton</v>
      </c>
      <c r="R782" s="177" t="str">
        <f t="shared" si="960"/>
        <v>Crystal Palace</v>
      </c>
      <c r="S782" s="177" t="str">
        <f t="shared" si="960"/>
        <v>Burnley</v>
      </c>
      <c r="T782" s="177" t="str">
        <f t="shared" si="960"/>
        <v>Chelsea</v>
      </c>
      <c r="U782" s="177" t="str">
        <f t="shared" si="960"/>
        <v>Burnley</v>
      </c>
      <c r="V782" s="177" t="str">
        <f t="shared" si="960"/>
        <v>Burnley</v>
      </c>
      <c r="W782" s="177" t="str">
        <f t="shared" si="960"/>
        <v>Burnley</v>
      </c>
      <c r="X782" s="177" t="str">
        <f t="shared" si="960"/>
        <v>Burnley</v>
      </c>
      <c r="Y782" s="177" t="str">
        <f t="shared" si="960"/>
        <v>Crystal Palace</v>
      </c>
      <c r="Z782" s="177" t="str">
        <f t="shared" si="960"/>
        <v>Crystal Palace</v>
      </c>
      <c r="AA782" s="177" t="str">
        <f t="shared" si="960"/>
        <v>Liverpool</v>
      </c>
      <c r="AB782" s="177" t="str">
        <f t="shared" si="960"/>
        <v>Cardiff</v>
      </c>
      <c r="AC782" s="177" t="str">
        <f t="shared" si="960"/>
        <v>Cardiff</v>
      </c>
      <c r="AD782" s="177" t="str">
        <f t="shared" si="960"/>
        <v>Cardiff</v>
      </c>
      <c r="AE782" s="177" t="str">
        <f t="shared" si="960"/>
        <v>Southampton</v>
      </c>
      <c r="AF782" s="177" t="str">
        <f t="shared" si="960"/>
        <v>Brighton</v>
      </c>
      <c r="AG782" s="177" t="str">
        <f t="shared" si="960"/>
        <v>Crystal Palace</v>
      </c>
      <c r="AH782" s="177" t="str">
        <f t="shared" si="960"/>
        <v>Burnley</v>
      </c>
      <c r="AI782" s="177" t="str">
        <f t="shared" si="960"/>
        <v>Man Utd</v>
      </c>
      <c r="AJ782" s="177" t="str">
        <f t="shared" si="960"/>
        <v>Man Utd</v>
      </c>
      <c r="AK782" s="177" t="str">
        <f t="shared" si="960"/>
        <v>Watford</v>
      </c>
      <c r="AL782" s="177" t="str">
        <f t="shared" si="960"/>
        <v/>
      </c>
      <c r="AM782" s="177" t="str">
        <f t="shared" si="960"/>
        <v/>
      </c>
      <c r="AN782" s="177" t="str">
        <f t="shared" si="960"/>
        <v/>
      </c>
      <c r="AO782" s="177" t="str">
        <f t="shared" si="960"/>
        <v/>
      </c>
      <c r="AP782" s="177" t="str">
        <f t="shared" si="960"/>
        <v/>
      </c>
      <c r="AQ782" s="170"/>
      <c r="AR782" s="170"/>
    </row>
    <row r="783" ht="12.75" customHeight="1">
      <c r="A783" s="170"/>
      <c r="B783" s="170"/>
      <c r="C783" s="140"/>
      <c r="D783" s="139">
        <v>9.0</v>
      </c>
      <c r="E783" s="177" t="str">
        <f t="shared" ref="E783:AP783" si="961">IFERROR(INDEX($C$389:$C$578,MATCH($D783,E$389:E$578,0)),"")</f>
        <v>Burnley</v>
      </c>
      <c r="F783" s="177" t="str">
        <f t="shared" si="961"/>
        <v>Arsenal</v>
      </c>
      <c r="G783" s="177" t="str">
        <f t="shared" si="961"/>
        <v>Arsenal</v>
      </c>
      <c r="H783" s="177" t="str">
        <f t="shared" si="961"/>
        <v>Arsenal</v>
      </c>
      <c r="I783" s="177" t="str">
        <f t="shared" si="961"/>
        <v>Everton</v>
      </c>
      <c r="J783" s="177" t="str">
        <f t="shared" si="961"/>
        <v>Leicester</v>
      </c>
      <c r="K783" s="177" t="str">
        <f t="shared" si="961"/>
        <v>Bournemouth</v>
      </c>
      <c r="L783" s="177" t="str">
        <f t="shared" si="961"/>
        <v>Huddersfield</v>
      </c>
      <c r="M783" s="177" t="str">
        <f t="shared" si="961"/>
        <v>Cardiff</v>
      </c>
      <c r="N783" s="177" t="str">
        <f t="shared" si="961"/>
        <v>Huddersfield</v>
      </c>
      <c r="O783" s="177" t="str">
        <f t="shared" si="961"/>
        <v>Bournemouth</v>
      </c>
      <c r="P783" s="177" t="str">
        <f t="shared" si="961"/>
        <v>Cardiff</v>
      </c>
      <c r="Q783" s="177" t="str">
        <f t="shared" si="961"/>
        <v>Arsenal</v>
      </c>
      <c r="R783" s="177" t="str">
        <f t="shared" si="961"/>
        <v>Chelsea</v>
      </c>
      <c r="S783" s="177" t="str">
        <f t="shared" si="961"/>
        <v>Burnley</v>
      </c>
      <c r="T783" s="177" t="str">
        <f t="shared" si="961"/>
        <v>Burnley</v>
      </c>
      <c r="U783" s="177" t="str">
        <f t="shared" si="961"/>
        <v>Burnley</v>
      </c>
      <c r="V783" s="177" t="str">
        <f t="shared" si="961"/>
        <v>Chelsea</v>
      </c>
      <c r="W783" s="177" t="str">
        <f t="shared" si="961"/>
        <v>Burnley</v>
      </c>
      <c r="X783" s="177" t="str">
        <f t="shared" si="961"/>
        <v>Burnley</v>
      </c>
      <c r="Y783" s="177" t="str">
        <f t="shared" si="961"/>
        <v>Burnley</v>
      </c>
      <c r="Z783" s="177" t="str">
        <f t="shared" si="961"/>
        <v>Brighton</v>
      </c>
      <c r="AA783" s="177" t="str">
        <f t="shared" si="961"/>
        <v>Southampton</v>
      </c>
      <c r="AB783" s="177" t="str">
        <f t="shared" si="961"/>
        <v>Man City</v>
      </c>
      <c r="AC783" s="177" t="str">
        <f t="shared" si="961"/>
        <v>Brighton</v>
      </c>
      <c r="AD783" s="177" t="str">
        <f t="shared" si="961"/>
        <v>Cardiff</v>
      </c>
      <c r="AE783" s="177" t="str">
        <f t="shared" si="961"/>
        <v>Cardiff</v>
      </c>
      <c r="AF783" s="177" t="str">
        <f t="shared" si="961"/>
        <v>Cardiff</v>
      </c>
      <c r="AG783" s="177" t="str">
        <f t="shared" si="961"/>
        <v>Burnley</v>
      </c>
      <c r="AH783" s="177" t="str">
        <f t="shared" si="961"/>
        <v>Burnley</v>
      </c>
      <c r="AI783" s="177" t="str">
        <f t="shared" si="961"/>
        <v>Crystal Palace</v>
      </c>
      <c r="AJ783" s="177" t="str">
        <f t="shared" si="961"/>
        <v>Chelsea</v>
      </c>
      <c r="AK783" s="177" t="str">
        <f t="shared" si="961"/>
        <v>Fulham</v>
      </c>
      <c r="AL783" s="177" t="str">
        <f t="shared" si="961"/>
        <v/>
      </c>
      <c r="AM783" s="177" t="str">
        <f t="shared" si="961"/>
        <v/>
      </c>
      <c r="AN783" s="177" t="str">
        <f t="shared" si="961"/>
        <v/>
      </c>
      <c r="AO783" s="177" t="str">
        <f t="shared" si="961"/>
        <v/>
      </c>
      <c r="AP783" s="177" t="str">
        <f t="shared" si="961"/>
        <v/>
      </c>
      <c r="AQ783" s="170"/>
      <c r="AR783" s="170"/>
    </row>
    <row r="784" ht="12.75" customHeight="1">
      <c r="A784" s="170"/>
      <c r="B784" s="170"/>
      <c r="C784" s="140"/>
      <c r="D784" s="139">
        <v>10.0</v>
      </c>
      <c r="E784" s="177" t="str">
        <f t="shared" ref="E784:AP784" si="962">IFERROR(INDEX($C$389:$C$578,MATCH($D784,E$389:E$578,0)),"")</f>
        <v>Arsenal</v>
      </c>
      <c r="F784" s="177" t="str">
        <f t="shared" si="962"/>
        <v>Everton</v>
      </c>
      <c r="G784" s="177" t="str">
        <f t="shared" si="962"/>
        <v>Bournemouth</v>
      </c>
      <c r="H784" s="177" t="str">
        <f t="shared" si="962"/>
        <v>Arsenal</v>
      </c>
      <c r="I784" s="177" t="str">
        <f t="shared" si="962"/>
        <v>Arsenal</v>
      </c>
      <c r="J784" s="177" t="str">
        <f t="shared" si="962"/>
        <v>Arsenal</v>
      </c>
      <c r="K784" s="177" t="str">
        <f t="shared" si="962"/>
        <v>Huddersfield</v>
      </c>
      <c r="L784" s="177" t="str">
        <f t="shared" si="962"/>
        <v>Arsenal</v>
      </c>
      <c r="M784" s="177" t="str">
        <f t="shared" si="962"/>
        <v>Chelsea</v>
      </c>
      <c r="N784" s="177" t="str">
        <f t="shared" si="962"/>
        <v>Huddersfield</v>
      </c>
      <c r="O784" s="177" t="str">
        <f t="shared" si="962"/>
        <v>Chelsea</v>
      </c>
      <c r="P784" s="177" t="str">
        <f t="shared" si="962"/>
        <v>Bournemouth</v>
      </c>
      <c r="Q784" s="177" t="str">
        <f t="shared" si="962"/>
        <v>Bournemouth</v>
      </c>
      <c r="R784" s="177" t="str">
        <f t="shared" si="962"/>
        <v>Chelsea</v>
      </c>
      <c r="S784" s="177" t="str">
        <f t="shared" si="962"/>
        <v>Man Utd</v>
      </c>
      <c r="T784" s="177" t="str">
        <f t="shared" si="962"/>
        <v>Burnley</v>
      </c>
      <c r="U784" s="177" t="str">
        <f t="shared" si="962"/>
        <v>Burnley</v>
      </c>
      <c r="V784" s="177" t="str">
        <f t="shared" si="962"/>
        <v>Brighton</v>
      </c>
      <c r="W784" s="177" t="str">
        <f t="shared" si="962"/>
        <v>Burnley</v>
      </c>
      <c r="X784" s="177" t="str">
        <f t="shared" si="962"/>
        <v>Everton</v>
      </c>
      <c r="Y784" s="177" t="str">
        <f t="shared" si="962"/>
        <v>Cardiff</v>
      </c>
      <c r="Z784" s="177" t="str">
        <f t="shared" si="962"/>
        <v>Crystal Palace</v>
      </c>
      <c r="AA784" s="177" t="str">
        <f t="shared" si="962"/>
        <v>Brighton</v>
      </c>
      <c r="AB784" s="177" t="str">
        <f t="shared" si="962"/>
        <v>Liverpool</v>
      </c>
      <c r="AC784" s="177" t="str">
        <f t="shared" si="962"/>
        <v>Cardiff</v>
      </c>
      <c r="AD784" s="177" t="str">
        <f t="shared" si="962"/>
        <v>Brighton</v>
      </c>
      <c r="AE784" s="177" t="str">
        <f t="shared" si="962"/>
        <v>Cardiff</v>
      </c>
      <c r="AF784" s="177" t="str">
        <f t="shared" si="962"/>
        <v>Burnley</v>
      </c>
      <c r="AG784" s="177" t="str">
        <f t="shared" si="962"/>
        <v>Chelsea</v>
      </c>
      <c r="AH784" s="177" t="str">
        <f t="shared" si="962"/>
        <v>Man City</v>
      </c>
      <c r="AI784" s="177" t="str">
        <f t="shared" si="962"/>
        <v>Huddersfield</v>
      </c>
      <c r="AJ784" s="177" t="str">
        <f t="shared" si="962"/>
        <v>Brighton</v>
      </c>
      <c r="AK784" s="177" t="str">
        <f t="shared" si="962"/>
        <v>Fulham</v>
      </c>
      <c r="AL784" s="177" t="str">
        <f t="shared" si="962"/>
        <v/>
      </c>
      <c r="AM784" s="177" t="str">
        <f t="shared" si="962"/>
        <v/>
      </c>
      <c r="AN784" s="177" t="str">
        <f t="shared" si="962"/>
        <v/>
      </c>
      <c r="AO784" s="177" t="str">
        <f t="shared" si="962"/>
        <v/>
      </c>
      <c r="AP784" s="177" t="str">
        <f t="shared" si="962"/>
        <v/>
      </c>
      <c r="AQ784" s="170"/>
      <c r="AR784" s="170"/>
    </row>
    <row r="785" ht="12.75" customHeight="1">
      <c r="A785" s="170"/>
      <c r="B785" s="170"/>
      <c r="C785" s="140"/>
      <c r="D785" s="139">
        <v>11.0</v>
      </c>
      <c r="E785" s="177" t="str">
        <f t="shared" ref="E785:AP785" si="963">IFERROR(INDEX($C$389:$C$578,MATCH($D785,E$389:E$578,0)),"")</f>
        <v>Everton</v>
      </c>
      <c r="F785" s="177" t="str">
        <f t="shared" si="963"/>
        <v>Everton</v>
      </c>
      <c r="G785" s="177" t="str">
        <f t="shared" si="963"/>
        <v>Crystal Palace</v>
      </c>
      <c r="H785" s="177" t="str">
        <f t="shared" si="963"/>
        <v>Everton</v>
      </c>
      <c r="I785" s="177" t="str">
        <f t="shared" si="963"/>
        <v>Everton</v>
      </c>
      <c r="J785" s="177" t="str">
        <f t="shared" si="963"/>
        <v>Arsenal</v>
      </c>
      <c r="K785" s="177" t="str">
        <f t="shared" si="963"/>
        <v>Everton</v>
      </c>
      <c r="L785" s="177" t="str">
        <f t="shared" si="963"/>
        <v>Arsenal</v>
      </c>
      <c r="M785" s="177" t="str">
        <f t="shared" si="963"/>
        <v>Liverpool</v>
      </c>
      <c r="N785" s="177" t="str">
        <f t="shared" si="963"/>
        <v>Liverpool</v>
      </c>
      <c r="O785" s="177" t="str">
        <f t="shared" si="963"/>
        <v>Everton</v>
      </c>
      <c r="P785" s="177" t="str">
        <f t="shared" si="963"/>
        <v>Chelsea</v>
      </c>
      <c r="Q785" s="177" t="str">
        <f t="shared" si="963"/>
        <v>Man City</v>
      </c>
      <c r="R785" s="177" t="str">
        <f t="shared" si="963"/>
        <v>Burnley</v>
      </c>
      <c r="S785" s="177" t="str">
        <f t="shared" si="963"/>
        <v>Bournemouth</v>
      </c>
      <c r="T785" s="177" t="str">
        <f t="shared" si="963"/>
        <v>Burnley</v>
      </c>
      <c r="U785" s="177" t="str">
        <f t="shared" si="963"/>
        <v>Burnley</v>
      </c>
      <c r="V785" s="177" t="str">
        <f t="shared" si="963"/>
        <v>Burnley</v>
      </c>
      <c r="W785" s="177" t="str">
        <f t="shared" si="963"/>
        <v>Brighton</v>
      </c>
      <c r="X785" s="177" t="str">
        <f t="shared" si="963"/>
        <v>Crystal Palace</v>
      </c>
      <c r="Y785" s="177" t="str">
        <f t="shared" si="963"/>
        <v>Arsenal</v>
      </c>
      <c r="Z785" s="177" t="str">
        <f t="shared" si="963"/>
        <v>Tottenham</v>
      </c>
      <c r="AA785" s="177" t="str">
        <f t="shared" si="963"/>
        <v>Chelsea</v>
      </c>
      <c r="AB785" s="177" t="str">
        <f t="shared" si="963"/>
        <v>Tottenham</v>
      </c>
      <c r="AC785" s="177" t="str">
        <f t="shared" si="963"/>
        <v>Cardiff</v>
      </c>
      <c r="AD785" s="177" t="str">
        <f t="shared" si="963"/>
        <v>Man City</v>
      </c>
      <c r="AE785" s="177" t="str">
        <f t="shared" si="963"/>
        <v>Man City</v>
      </c>
      <c r="AF785" s="177" t="str">
        <f t="shared" si="963"/>
        <v>Leicester</v>
      </c>
      <c r="AG785" s="177" t="str">
        <f t="shared" si="963"/>
        <v>Man City</v>
      </c>
      <c r="AH785" s="177" t="str">
        <f t="shared" si="963"/>
        <v>Bournemouth</v>
      </c>
      <c r="AI785" s="177" t="str">
        <f t="shared" si="963"/>
        <v>Man Utd</v>
      </c>
      <c r="AJ785" s="177" t="str">
        <f t="shared" si="963"/>
        <v>Chelsea</v>
      </c>
      <c r="AK785" s="177" t="str">
        <f t="shared" si="963"/>
        <v>Man Utd</v>
      </c>
      <c r="AL785" s="177" t="str">
        <f t="shared" si="963"/>
        <v/>
      </c>
      <c r="AM785" s="177" t="str">
        <f t="shared" si="963"/>
        <v/>
      </c>
      <c r="AN785" s="177" t="str">
        <f t="shared" si="963"/>
        <v/>
      </c>
      <c r="AO785" s="177" t="str">
        <f t="shared" si="963"/>
        <v/>
      </c>
      <c r="AP785" s="177" t="str">
        <f t="shared" si="963"/>
        <v/>
      </c>
      <c r="AQ785" s="170"/>
      <c r="AR785" s="170"/>
    </row>
    <row r="786" ht="12.75" customHeight="1">
      <c r="A786" s="170"/>
      <c r="B786" s="170"/>
      <c r="C786" s="140"/>
      <c r="D786" s="139">
        <v>12.0</v>
      </c>
      <c r="E786" s="177" t="str">
        <f t="shared" ref="E786:AP786" si="964">IFERROR(INDEX($C$389:$C$578,MATCH($D786,E$389:E$578,0)),"")</f>
        <v>Everton</v>
      </c>
      <c r="F786" s="177" t="str">
        <f t="shared" si="964"/>
        <v>Everton</v>
      </c>
      <c r="G786" s="177" t="str">
        <f t="shared" si="964"/>
        <v>Everton</v>
      </c>
      <c r="H786" s="177" t="str">
        <f t="shared" si="964"/>
        <v>Crystal Palace</v>
      </c>
      <c r="I786" s="177" t="str">
        <f t="shared" si="964"/>
        <v>Cardiff</v>
      </c>
      <c r="J786" s="177" t="str">
        <f t="shared" si="964"/>
        <v>Arsenal</v>
      </c>
      <c r="K786" s="177" t="str">
        <f t="shared" si="964"/>
        <v>Man Utd</v>
      </c>
      <c r="L786" s="177" t="str">
        <f t="shared" si="964"/>
        <v>Brighton</v>
      </c>
      <c r="M786" s="177" t="str">
        <f t="shared" si="964"/>
        <v>Leicester</v>
      </c>
      <c r="N786" s="177" t="str">
        <f t="shared" si="964"/>
        <v>Man Utd</v>
      </c>
      <c r="O786" s="177" t="str">
        <f t="shared" si="964"/>
        <v>Cardiff</v>
      </c>
      <c r="P786" s="177" t="str">
        <f t="shared" si="964"/>
        <v>Man Utd</v>
      </c>
      <c r="Q786" s="177" t="str">
        <f t="shared" si="964"/>
        <v>Chelsea</v>
      </c>
      <c r="R786" s="177" t="str">
        <f t="shared" si="964"/>
        <v>Man City</v>
      </c>
      <c r="S786" s="177" t="str">
        <f t="shared" si="964"/>
        <v>Bournemouth</v>
      </c>
      <c r="T786" s="177" t="str">
        <f t="shared" si="964"/>
        <v>Everton</v>
      </c>
      <c r="U786" s="177" t="str">
        <f t="shared" si="964"/>
        <v>Arsenal</v>
      </c>
      <c r="V786" s="177" t="str">
        <f t="shared" si="964"/>
        <v>Burnley</v>
      </c>
      <c r="W786" s="177" t="str">
        <f t="shared" si="964"/>
        <v>Burnley</v>
      </c>
      <c r="X786" s="177" t="str">
        <f t="shared" si="964"/>
        <v>Chelsea</v>
      </c>
      <c r="Y786" s="177" t="str">
        <f t="shared" si="964"/>
        <v>Crystal Palace</v>
      </c>
      <c r="Z786" s="177" t="str">
        <f t="shared" si="964"/>
        <v>Everton</v>
      </c>
      <c r="AA786" s="177" t="str">
        <f t="shared" si="964"/>
        <v>Cardiff</v>
      </c>
      <c r="AB786" s="177" t="str">
        <f t="shared" si="964"/>
        <v>Watford</v>
      </c>
      <c r="AC786" s="177" t="str">
        <f t="shared" si="964"/>
        <v>Cardiff</v>
      </c>
      <c r="AD786" s="177" t="str">
        <f t="shared" si="964"/>
        <v>Leicester</v>
      </c>
      <c r="AE786" s="177" t="str">
        <f t="shared" si="964"/>
        <v>Arsenal</v>
      </c>
      <c r="AF786" s="177" t="str">
        <f t="shared" si="964"/>
        <v>Huddersfield</v>
      </c>
      <c r="AG786" s="177" t="str">
        <f t="shared" si="964"/>
        <v>Burnley</v>
      </c>
      <c r="AH786" s="177" t="str">
        <f t="shared" si="964"/>
        <v>Huddersfield</v>
      </c>
      <c r="AI786" s="177" t="str">
        <f t="shared" si="964"/>
        <v>Bournemouth</v>
      </c>
      <c r="AJ786" s="177" t="str">
        <f t="shared" si="964"/>
        <v>Crystal Palace</v>
      </c>
      <c r="AK786" s="177" t="str">
        <f t="shared" si="964"/>
        <v>Chelsea</v>
      </c>
      <c r="AL786" s="177" t="str">
        <f t="shared" si="964"/>
        <v/>
      </c>
      <c r="AM786" s="177" t="str">
        <f t="shared" si="964"/>
        <v/>
      </c>
      <c r="AN786" s="177" t="str">
        <f t="shared" si="964"/>
        <v/>
      </c>
      <c r="AO786" s="177" t="str">
        <f t="shared" si="964"/>
        <v/>
      </c>
      <c r="AP786" s="177" t="str">
        <f t="shared" si="964"/>
        <v/>
      </c>
      <c r="AQ786" s="170"/>
      <c r="AR786" s="170"/>
    </row>
    <row r="787" ht="12.75" customHeight="1">
      <c r="A787" s="170"/>
      <c r="B787" s="170"/>
      <c r="C787" s="140"/>
      <c r="D787" s="139">
        <v>13.0</v>
      </c>
      <c r="E787" s="177" t="str">
        <f t="shared" ref="E787:AP787" si="965">IFERROR(INDEX($C$389:$C$578,MATCH($D787,E$389:E$578,0)),"")</f>
        <v>Everton</v>
      </c>
      <c r="F787" s="177" t="str">
        <f t="shared" si="965"/>
        <v>Arsenal</v>
      </c>
      <c r="G787" s="177" t="str">
        <f t="shared" si="965"/>
        <v>Arsenal</v>
      </c>
      <c r="H787" s="177" t="str">
        <f t="shared" si="965"/>
        <v>Everton</v>
      </c>
      <c r="I787" s="177" t="str">
        <f t="shared" si="965"/>
        <v>Leicester</v>
      </c>
      <c r="J787" s="177" t="str">
        <f t="shared" si="965"/>
        <v>Huddersfield</v>
      </c>
      <c r="K787" s="177" t="str">
        <f t="shared" si="965"/>
        <v>Burnley</v>
      </c>
      <c r="L787" s="177" t="str">
        <f t="shared" si="965"/>
        <v>Fulham</v>
      </c>
      <c r="M787" s="177" t="str">
        <f t="shared" si="965"/>
        <v>Arsenal</v>
      </c>
      <c r="N787" s="177" t="str">
        <f t="shared" si="965"/>
        <v>Chelsea</v>
      </c>
      <c r="O787" s="177" t="str">
        <f t="shared" si="965"/>
        <v>Bournemouth</v>
      </c>
      <c r="P787" s="177" t="str">
        <f t="shared" si="965"/>
        <v>Arsenal</v>
      </c>
      <c r="Q787" s="177" t="str">
        <f t="shared" si="965"/>
        <v>Arsenal</v>
      </c>
      <c r="R787" s="177" t="str">
        <f t="shared" si="965"/>
        <v>Bournemouth</v>
      </c>
      <c r="S787" s="177" t="str">
        <f t="shared" si="965"/>
        <v>Burnley</v>
      </c>
      <c r="T787" s="177" t="str">
        <f t="shared" si="965"/>
        <v>Arsenal</v>
      </c>
      <c r="U787" s="177" t="str">
        <f t="shared" si="965"/>
        <v>Burnley</v>
      </c>
      <c r="V787" s="177" t="str">
        <f t="shared" si="965"/>
        <v>Burnley</v>
      </c>
      <c r="W787" s="177" t="str">
        <f t="shared" si="965"/>
        <v>Burnley</v>
      </c>
      <c r="X787" s="177" t="str">
        <f t="shared" si="965"/>
        <v>Bournemouth</v>
      </c>
      <c r="Y787" s="177" t="str">
        <f t="shared" si="965"/>
        <v>Crystal Palace</v>
      </c>
      <c r="Z787" s="177" t="str">
        <f t="shared" si="965"/>
        <v>Crystal Palace</v>
      </c>
      <c r="AA787" s="177" t="str">
        <f t="shared" si="965"/>
        <v>Liverpool</v>
      </c>
      <c r="AB787" s="177" t="str">
        <f t="shared" si="965"/>
        <v>Man City</v>
      </c>
      <c r="AC787" s="177" t="str">
        <f t="shared" si="965"/>
        <v>Cardiff</v>
      </c>
      <c r="AD787" s="177" t="str">
        <f t="shared" si="965"/>
        <v>Cardiff</v>
      </c>
      <c r="AE787" s="177" t="str">
        <f t="shared" si="965"/>
        <v>Cardiff</v>
      </c>
      <c r="AF787" s="177" t="str">
        <f t="shared" si="965"/>
        <v>Chelsea</v>
      </c>
      <c r="AG787" s="177" t="str">
        <f t="shared" si="965"/>
        <v>Huddersfield</v>
      </c>
      <c r="AH787" s="177" t="str">
        <f t="shared" si="965"/>
        <v>Burnley</v>
      </c>
      <c r="AI787" s="177" t="str">
        <f t="shared" si="965"/>
        <v>Fulham</v>
      </c>
      <c r="AJ787" s="177" t="str">
        <f t="shared" si="965"/>
        <v>Fulham</v>
      </c>
      <c r="AK787" s="177" t="str">
        <f t="shared" si="965"/>
        <v>Man City</v>
      </c>
      <c r="AL787" s="177" t="str">
        <f t="shared" si="965"/>
        <v/>
      </c>
      <c r="AM787" s="177" t="str">
        <f t="shared" si="965"/>
        <v/>
      </c>
      <c r="AN787" s="177" t="str">
        <f t="shared" si="965"/>
        <v/>
      </c>
      <c r="AO787" s="177" t="str">
        <f t="shared" si="965"/>
        <v/>
      </c>
      <c r="AP787" s="177" t="str">
        <f t="shared" si="965"/>
        <v/>
      </c>
      <c r="AQ787" s="170"/>
      <c r="AR787" s="170"/>
    </row>
    <row r="788" ht="12.75" customHeight="1">
      <c r="A788" s="170"/>
      <c r="B788" s="170"/>
      <c r="C788" s="140"/>
      <c r="D788" s="139">
        <v>14.0</v>
      </c>
      <c r="E788" s="177" t="str">
        <f t="shared" ref="E788:AP788" si="966">IFERROR(INDEX($C$389:$C$578,MATCH($D788,E$389:E$578,0)),"")</f>
        <v>Bournemouth</v>
      </c>
      <c r="F788" s="177" t="str">
        <f t="shared" si="966"/>
        <v>Everton</v>
      </c>
      <c r="G788" s="177" t="str">
        <f t="shared" si="966"/>
        <v>Everton</v>
      </c>
      <c r="H788" s="177" t="str">
        <f t="shared" si="966"/>
        <v>Arsenal</v>
      </c>
      <c r="I788" s="177" t="str">
        <f t="shared" si="966"/>
        <v>Leicester</v>
      </c>
      <c r="J788" s="177" t="str">
        <f t="shared" si="966"/>
        <v>Brighton</v>
      </c>
      <c r="K788" s="177" t="str">
        <f t="shared" si="966"/>
        <v>Cardiff</v>
      </c>
      <c r="L788" s="177" t="str">
        <f t="shared" si="966"/>
        <v>Huddersfield</v>
      </c>
      <c r="M788" s="177" t="str">
        <f t="shared" si="966"/>
        <v>Bournemouth</v>
      </c>
      <c r="N788" s="177" t="str">
        <f t="shared" si="966"/>
        <v>Huddersfield</v>
      </c>
      <c r="O788" s="177" t="str">
        <f t="shared" si="966"/>
        <v>Burnley</v>
      </c>
      <c r="P788" s="177" t="str">
        <f t="shared" si="966"/>
        <v>Huddersfield</v>
      </c>
      <c r="Q788" s="177" t="str">
        <f t="shared" si="966"/>
        <v>Brighton</v>
      </c>
      <c r="R788" s="177" t="str">
        <f t="shared" si="966"/>
        <v>Cardiff</v>
      </c>
      <c r="S788" s="177" t="str">
        <f t="shared" si="966"/>
        <v>Burnley</v>
      </c>
      <c r="T788" s="177" t="str">
        <f t="shared" si="966"/>
        <v>Man City</v>
      </c>
      <c r="U788" s="177" t="str">
        <f t="shared" si="966"/>
        <v>Chelsea</v>
      </c>
      <c r="V788" s="177" t="str">
        <f t="shared" si="966"/>
        <v>Bournemouth</v>
      </c>
      <c r="W788" s="177" t="str">
        <f t="shared" si="966"/>
        <v>Everton</v>
      </c>
      <c r="X788" s="177" t="str">
        <f t="shared" si="966"/>
        <v>Burnley</v>
      </c>
      <c r="Y788" s="177" t="str">
        <f t="shared" si="966"/>
        <v>Brighton</v>
      </c>
      <c r="Z788" s="177" t="str">
        <f t="shared" si="966"/>
        <v>Man City</v>
      </c>
      <c r="AA788" s="177" t="str">
        <f t="shared" si="966"/>
        <v>Bournemouth</v>
      </c>
      <c r="AB788" s="177" t="str">
        <f t="shared" si="966"/>
        <v>Cardiff</v>
      </c>
      <c r="AC788" s="177" t="str">
        <f t="shared" si="966"/>
        <v>Cardiff</v>
      </c>
      <c r="AD788" s="177" t="str">
        <f t="shared" si="966"/>
        <v>Cardiff</v>
      </c>
      <c r="AE788" s="177" t="str">
        <f t="shared" si="966"/>
        <v>Cardiff</v>
      </c>
      <c r="AF788" s="177" t="str">
        <f t="shared" si="966"/>
        <v>Cardiff</v>
      </c>
      <c r="AG788" s="177" t="str">
        <f t="shared" si="966"/>
        <v>Fulham</v>
      </c>
      <c r="AH788" s="177" t="str">
        <f t="shared" si="966"/>
        <v>Tottenham</v>
      </c>
      <c r="AI788" s="177" t="str">
        <f t="shared" si="966"/>
        <v>Southampton</v>
      </c>
      <c r="AJ788" s="177" t="str">
        <f t="shared" si="966"/>
        <v>Bournemouth</v>
      </c>
      <c r="AK788" s="177" t="str">
        <f t="shared" si="966"/>
        <v>Chelsea</v>
      </c>
      <c r="AL788" s="177" t="str">
        <f t="shared" si="966"/>
        <v/>
      </c>
      <c r="AM788" s="177" t="str">
        <f t="shared" si="966"/>
        <v/>
      </c>
      <c r="AN788" s="177" t="str">
        <f t="shared" si="966"/>
        <v/>
      </c>
      <c r="AO788" s="177" t="str">
        <f t="shared" si="966"/>
        <v/>
      </c>
      <c r="AP788" s="177" t="str">
        <f t="shared" si="966"/>
        <v/>
      </c>
      <c r="AQ788" s="170"/>
      <c r="AR788" s="170"/>
    </row>
    <row r="789" ht="12.75" customHeight="1">
      <c r="A789" s="170"/>
      <c r="B789" s="170"/>
      <c r="C789" s="140"/>
      <c r="D789" s="139">
        <v>15.0</v>
      </c>
      <c r="E789" s="177" t="str">
        <f t="shared" ref="E789:AP789" si="967">IFERROR(INDEX($C$389:$C$578,MATCH($D789,E$389:E$578,0)),"")</f>
        <v>Arsenal</v>
      </c>
      <c r="F789" s="177" t="str">
        <f t="shared" si="967"/>
        <v>Everton</v>
      </c>
      <c r="G789" s="177" t="str">
        <f t="shared" si="967"/>
        <v>Bournemouth</v>
      </c>
      <c r="H789" s="177" t="str">
        <f t="shared" si="967"/>
        <v>Bournemouth</v>
      </c>
      <c r="I789" s="177" t="str">
        <f t="shared" si="967"/>
        <v>Arsenal</v>
      </c>
      <c r="J789" s="177" t="str">
        <f t="shared" si="967"/>
        <v>Arsenal</v>
      </c>
      <c r="K789" s="177" t="str">
        <f t="shared" si="967"/>
        <v>Brighton</v>
      </c>
      <c r="L789" s="177" t="str">
        <f t="shared" si="967"/>
        <v>Cardiff</v>
      </c>
      <c r="M789" s="177" t="str">
        <f t="shared" si="967"/>
        <v>Huddersfield</v>
      </c>
      <c r="N789" s="177" t="str">
        <f t="shared" si="967"/>
        <v>Liverpool</v>
      </c>
      <c r="O789" s="177" t="str">
        <f t="shared" si="967"/>
        <v>Fulham</v>
      </c>
      <c r="P789" s="177" t="str">
        <f t="shared" si="967"/>
        <v>Bournemouth</v>
      </c>
      <c r="Q789" s="177" t="str">
        <f t="shared" si="967"/>
        <v>Liverpool</v>
      </c>
      <c r="R789" s="177" t="str">
        <f t="shared" si="967"/>
        <v>Cardiff</v>
      </c>
      <c r="S789" s="177" t="str">
        <f t="shared" si="967"/>
        <v>Man City</v>
      </c>
      <c r="T789" s="177" t="str">
        <f t="shared" si="967"/>
        <v>Everton</v>
      </c>
      <c r="U789" s="177" t="str">
        <f t="shared" si="967"/>
        <v>Crystal Palace</v>
      </c>
      <c r="V789" s="177" t="str">
        <f t="shared" si="967"/>
        <v>Bournemouth</v>
      </c>
      <c r="W789" s="177" t="str">
        <f t="shared" si="967"/>
        <v>Everton</v>
      </c>
      <c r="X789" s="177" t="str">
        <f t="shared" si="967"/>
        <v>Burnley</v>
      </c>
      <c r="Y789" s="177" t="str">
        <f t="shared" si="967"/>
        <v>Bournemouth</v>
      </c>
      <c r="Z789" s="177" t="str">
        <f t="shared" si="967"/>
        <v>Watford</v>
      </c>
      <c r="AA789" s="177" t="str">
        <f t="shared" si="967"/>
        <v>Cardiff</v>
      </c>
      <c r="AB789" s="177" t="str">
        <f t="shared" si="967"/>
        <v>Crystal Palace</v>
      </c>
      <c r="AC789" s="177" t="str">
        <f t="shared" si="967"/>
        <v>Man City</v>
      </c>
      <c r="AD789" s="177" t="str">
        <f t="shared" si="967"/>
        <v>Cardiff</v>
      </c>
      <c r="AE789" s="177" t="str">
        <f t="shared" si="967"/>
        <v>Leicester</v>
      </c>
      <c r="AF789" s="177" t="str">
        <f t="shared" si="967"/>
        <v>Huddersfield</v>
      </c>
      <c r="AG789" s="177" t="str">
        <f t="shared" si="967"/>
        <v>Man Utd</v>
      </c>
      <c r="AH789" s="177" t="str">
        <f t="shared" si="967"/>
        <v>Fulham</v>
      </c>
      <c r="AI789" s="177" t="str">
        <f t="shared" si="967"/>
        <v>Leicester</v>
      </c>
      <c r="AJ789" s="177" t="str">
        <f t="shared" si="967"/>
        <v>Chelsea</v>
      </c>
      <c r="AK789" s="177" t="str">
        <f t="shared" si="967"/>
        <v>Newcastle</v>
      </c>
      <c r="AL789" s="177" t="str">
        <f t="shared" si="967"/>
        <v/>
      </c>
      <c r="AM789" s="177" t="str">
        <f t="shared" si="967"/>
        <v/>
      </c>
      <c r="AN789" s="177" t="str">
        <f t="shared" si="967"/>
        <v/>
      </c>
      <c r="AO789" s="177" t="str">
        <f t="shared" si="967"/>
        <v/>
      </c>
      <c r="AP789" s="177" t="str">
        <f t="shared" si="967"/>
        <v/>
      </c>
      <c r="AQ789" s="170"/>
      <c r="AR789" s="170"/>
    </row>
    <row r="790" ht="12.75" customHeight="1">
      <c r="A790" s="170"/>
      <c r="B790" s="170"/>
      <c r="C790" s="140"/>
      <c r="D790" s="139">
        <v>16.0</v>
      </c>
      <c r="E790" s="177" t="str">
        <f t="shared" ref="E790:AP790" si="968">IFERROR(INDEX($C$389:$C$578,MATCH($D790,E$389:E$578,0)),"")</f>
        <v>Crystal Palace</v>
      </c>
      <c r="F790" s="177" t="str">
        <f t="shared" si="968"/>
        <v>Chelsea</v>
      </c>
      <c r="G790" s="177" t="str">
        <f t="shared" si="968"/>
        <v>Bournemouth</v>
      </c>
      <c r="H790" s="177" t="str">
        <f t="shared" si="968"/>
        <v>Everton</v>
      </c>
      <c r="I790" s="177" t="str">
        <f t="shared" si="968"/>
        <v>Everton</v>
      </c>
      <c r="J790" s="177" t="str">
        <f t="shared" si="968"/>
        <v>Fulham</v>
      </c>
      <c r="K790" s="177" t="str">
        <f t="shared" si="968"/>
        <v>Crystal Palace</v>
      </c>
      <c r="L790" s="177" t="str">
        <f t="shared" si="968"/>
        <v>Cardiff</v>
      </c>
      <c r="M790" s="177" t="str">
        <f t="shared" si="968"/>
        <v>Arsenal</v>
      </c>
      <c r="N790" s="177" t="str">
        <f t="shared" si="968"/>
        <v>Leicester</v>
      </c>
      <c r="O790" s="177" t="str">
        <f t="shared" si="968"/>
        <v>Cardiff</v>
      </c>
      <c r="P790" s="177" t="str">
        <f t="shared" si="968"/>
        <v>Everton</v>
      </c>
      <c r="Q790" s="177" t="str">
        <f t="shared" si="968"/>
        <v>Newcastle</v>
      </c>
      <c r="R790" s="177" t="str">
        <f t="shared" si="968"/>
        <v>Chelsea</v>
      </c>
      <c r="S790" s="177" t="str">
        <f t="shared" si="968"/>
        <v>Burnley</v>
      </c>
      <c r="T790" s="177" t="str">
        <f t="shared" si="968"/>
        <v>Burnley</v>
      </c>
      <c r="U790" s="177" t="str">
        <f t="shared" si="968"/>
        <v>Chelsea</v>
      </c>
      <c r="V790" s="177" t="str">
        <f t="shared" si="968"/>
        <v>Burnley</v>
      </c>
      <c r="W790" s="177" t="str">
        <f t="shared" si="968"/>
        <v>Bournemouth</v>
      </c>
      <c r="X790" s="177" t="str">
        <f t="shared" si="968"/>
        <v>Burnley</v>
      </c>
      <c r="Y790" s="177" t="str">
        <f t="shared" si="968"/>
        <v>Watford</v>
      </c>
      <c r="Z790" s="177" t="str">
        <f t="shared" si="968"/>
        <v>Tottenham</v>
      </c>
      <c r="AA790" s="177" t="str">
        <f t="shared" si="968"/>
        <v>Southampton</v>
      </c>
      <c r="AB790" s="177" t="str">
        <f t="shared" si="968"/>
        <v>Crystal Palace</v>
      </c>
      <c r="AC790" s="177" t="str">
        <f t="shared" si="968"/>
        <v>Man City</v>
      </c>
      <c r="AD790" s="177" t="str">
        <f t="shared" si="968"/>
        <v>Cardiff</v>
      </c>
      <c r="AE790" s="177" t="str">
        <f t="shared" si="968"/>
        <v>Huddersfield</v>
      </c>
      <c r="AF790" s="177" t="str">
        <f t="shared" si="968"/>
        <v>Man City</v>
      </c>
      <c r="AG790" s="177" t="str">
        <f t="shared" si="968"/>
        <v>Brighton</v>
      </c>
      <c r="AH790" s="177" t="str">
        <f t="shared" si="968"/>
        <v>Leicester</v>
      </c>
      <c r="AI790" s="177" t="str">
        <f t="shared" si="968"/>
        <v>Crystal Palace</v>
      </c>
      <c r="AJ790" s="177" t="str">
        <f t="shared" si="968"/>
        <v>Huddersfield</v>
      </c>
      <c r="AK790" s="177" t="str">
        <f t="shared" si="968"/>
        <v>Man City</v>
      </c>
      <c r="AL790" s="177" t="str">
        <f t="shared" si="968"/>
        <v/>
      </c>
      <c r="AM790" s="177" t="str">
        <f t="shared" si="968"/>
        <v/>
      </c>
      <c r="AN790" s="177" t="str">
        <f t="shared" si="968"/>
        <v/>
      </c>
      <c r="AO790" s="177" t="str">
        <f t="shared" si="968"/>
        <v/>
      </c>
      <c r="AP790" s="177" t="str">
        <f t="shared" si="968"/>
        <v/>
      </c>
      <c r="AQ790" s="170"/>
      <c r="AR790" s="170"/>
    </row>
    <row r="791" ht="12.75" customHeight="1">
      <c r="A791" s="170"/>
      <c r="B791" s="170"/>
      <c r="C791" s="140"/>
      <c r="D791" s="139">
        <v>17.0</v>
      </c>
      <c r="E791" s="177" t="str">
        <f t="shared" ref="E791:AP791" si="969">IFERROR(INDEX($C$389:$C$578,MATCH($D791,E$389:E$578,0)),"")</f>
        <v>Man City</v>
      </c>
      <c r="F791" s="177" t="str">
        <f t="shared" si="969"/>
        <v>Everton</v>
      </c>
      <c r="G791" s="177" t="str">
        <f t="shared" si="969"/>
        <v>Brighton</v>
      </c>
      <c r="H791" s="177" t="str">
        <f t="shared" si="969"/>
        <v>Leicester</v>
      </c>
      <c r="I791" s="177" t="str">
        <f t="shared" si="969"/>
        <v>Brighton</v>
      </c>
      <c r="J791" s="177" t="str">
        <f t="shared" si="969"/>
        <v>Cardiff</v>
      </c>
      <c r="K791" s="177" t="str">
        <f t="shared" si="969"/>
        <v>Arsenal</v>
      </c>
      <c r="L791" s="177" t="str">
        <f t="shared" si="969"/>
        <v>Cardiff</v>
      </c>
      <c r="M791" s="177" t="str">
        <f t="shared" si="969"/>
        <v>Brighton</v>
      </c>
      <c r="N791" s="177" t="str">
        <f t="shared" si="969"/>
        <v>Arsenal</v>
      </c>
      <c r="O791" s="177" t="str">
        <f t="shared" si="969"/>
        <v>Brighton</v>
      </c>
      <c r="P791" s="177" t="str">
        <f t="shared" si="969"/>
        <v>Bournemouth</v>
      </c>
      <c r="Q791" s="177" t="str">
        <f t="shared" si="969"/>
        <v>Liverpool</v>
      </c>
      <c r="R791" s="177" t="str">
        <f t="shared" si="969"/>
        <v>Arsenal</v>
      </c>
      <c r="S791" s="177" t="str">
        <f t="shared" si="969"/>
        <v>Chelsea</v>
      </c>
      <c r="T791" s="177" t="str">
        <f t="shared" si="969"/>
        <v>Burnley</v>
      </c>
      <c r="U791" s="177" t="str">
        <f t="shared" si="969"/>
        <v>Brighton</v>
      </c>
      <c r="V791" s="177" t="str">
        <f t="shared" si="969"/>
        <v>Brighton</v>
      </c>
      <c r="W791" s="177" t="str">
        <f t="shared" si="969"/>
        <v>Brighton</v>
      </c>
      <c r="X791" s="177" t="str">
        <f t="shared" si="969"/>
        <v>Brighton</v>
      </c>
      <c r="Y791" s="177" t="str">
        <f t="shared" si="969"/>
        <v>West Ham</v>
      </c>
      <c r="Z791" s="177" t="str">
        <f t="shared" si="969"/>
        <v>Burnley</v>
      </c>
      <c r="AA791" s="177" t="str">
        <f t="shared" si="969"/>
        <v>Watford</v>
      </c>
      <c r="AB791" s="177" t="str">
        <f t="shared" si="969"/>
        <v>Cardiff</v>
      </c>
      <c r="AC791" s="177" t="str">
        <f t="shared" si="969"/>
        <v>Cardiff</v>
      </c>
      <c r="AD791" s="177" t="str">
        <f t="shared" si="969"/>
        <v>Man City</v>
      </c>
      <c r="AE791" s="177" t="str">
        <f t="shared" si="969"/>
        <v>Burnley</v>
      </c>
      <c r="AF791" s="177" t="str">
        <f t="shared" si="969"/>
        <v>Cardiff</v>
      </c>
      <c r="AG791" s="177" t="str">
        <f t="shared" si="969"/>
        <v>Chelsea</v>
      </c>
      <c r="AH791" s="177" t="str">
        <f t="shared" si="969"/>
        <v>Brighton</v>
      </c>
      <c r="AI791" s="177" t="str">
        <f t="shared" si="969"/>
        <v>Brighton</v>
      </c>
      <c r="AJ791" s="177" t="str">
        <f t="shared" si="969"/>
        <v>Huddersfield</v>
      </c>
      <c r="AK791" s="177" t="str">
        <f t="shared" si="969"/>
        <v>Man Utd</v>
      </c>
      <c r="AL791" s="177" t="str">
        <f t="shared" si="969"/>
        <v/>
      </c>
      <c r="AM791" s="177" t="str">
        <f t="shared" si="969"/>
        <v/>
      </c>
      <c r="AN791" s="177" t="str">
        <f t="shared" si="969"/>
        <v/>
      </c>
      <c r="AO791" s="177" t="str">
        <f t="shared" si="969"/>
        <v/>
      </c>
      <c r="AP791" s="177" t="str">
        <f t="shared" si="969"/>
        <v/>
      </c>
      <c r="AQ791" s="170"/>
      <c r="AR791" s="170"/>
    </row>
    <row r="792" ht="12.75" customHeight="1">
      <c r="A792" s="170"/>
      <c r="B792" s="170"/>
      <c r="C792" s="140"/>
      <c r="D792" s="139">
        <v>18.0</v>
      </c>
      <c r="E792" s="177" t="str">
        <f t="shared" ref="E792:AP792" si="970">IFERROR(INDEX($C$389:$C$578,MATCH($D792,E$389:E$578,0)),"")</f>
        <v>Chelsea</v>
      </c>
      <c r="F792" s="177" t="str">
        <f t="shared" si="970"/>
        <v>Bournemouth</v>
      </c>
      <c r="G792" s="177" t="str">
        <f t="shared" si="970"/>
        <v>Arsenal</v>
      </c>
      <c r="H792" s="177" t="str">
        <f t="shared" si="970"/>
        <v>Arsenal</v>
      </c>
      <c r="I792" s="177" t="str">
        <f t="shared" si="970"/>
        <v>Arsenal</v>
      </c>
      <c r="J792" s="177" t="str">
        <f t="shared" si="970"/>
        <v>Arsenal</v>
      </c>
      <c r="K792" s="177" t="str">
        <f t="shared" si="970"/>
        <v>Newcastle</v>
      </c>
      <c r="L792" s="177" t="str">
        <f t="shared" si="970"/>
        <v>Huddersfield</v>
      </c>
      <c r="M792" s="177" t="str">
        <f t="shared" si="970"/>
        <v>Man Utd</v>
      </c>
      <c r="N792" s="177" t="str">
        <f t="shared" si="970"/>
        <v>Burnley</v>
      </c>
      <c r="O792" s="177" t="str">
        <f t="shared" si="970"/>
        <v>Everton</v>
      </c>
      <c r="P792" s="177" t="str">
        <f t="shared" si="970"/>
        <v>Bournemouth</v>
      </c>
      <c r="Q792" s="177" t="str">
        <f t="shared" si="970"/>
        <v>Burnley</v>
      </c>
      <c r="R792" s="177" t="str">
        <f t="shared" si="970"/>
        <v>Burnley</v>
      </c>
      <c r="S792" s="177" t="str">
        <f t="shared" si="970"/>
        <v>Crystal Palace</v>
      </c>
      <c r="T792" s="177" t="str">
        <f t="shared" si="970"/>
        <v>Chelsea</v>
      </c>
      <c r="U792" s="177" t="str">
        <f t="shared" si="970"/>
        <v>Fulham</v>
      </c>
      <c r="V792" s="177" t="str">
        <f t="shared" si="970"/>
        <v>Everton</v>
      </c>
      <c r="W792" s="177" t="str">
        <f t="shared" si="970"/>
        <v>Chelsea</v>
      </c>
      <c r="X792" s="177" t="str">
        <f t="shared" si="970"/>
        <v>Crystal Palace</v>
      </c>
      <c r="Y792" s="177" t="str">
        <f t="shared" si="970"/>
        <v>Crystal Palace</v>
      </c>
      <c r="Z792" s="177" t="str">
        <f t="shared" si="970"/>
        <v>Crystal Palace</v>
      </c>
      <c r="AA792" s="177" t="str">
        <f t="shared" si="970"/>
        <v>Man City</v>
      </c>
      <c r="AB792" s="177" t="str">
        <f t="shared" si="970"/>
        <v>Liverpool</v>
      </c>
      <c r="AC792" s="177" t="str">
        <f t="shared" si="970"/>
        <v>Cardiff</v>
      </c>
      <c r="AD792" s="177" t="str">
        <f t="shared" si="970"/>
        <v>Leicester</v>
      </c>
      <c r="AE792" s="177" t="str">
        <f t="shared" si="970"/>
        <v>Liverpool</v>
      </c>
      <c r="AF792" s="177" t="str">
        <f t="shared" si="970"/>
        <v>Arsenal</v>
      </c>
      <c r="AG792" s="177" t="str">
        <f t="shared" si="970"/>
        <v>Huddersfield</v>
      </c>
      <c r="AH792" s="177" t="str">
        <f t="shared" si="970"/>
        <v>Fulham</v>
      </c>
      <c r="AI792" s="177" t="str">
        <f t="shared" si="970"/>
        <v>Brighton</v>
      </c>
      <c r="AJ792" s="177" t="str">
        <f t="shared" si="970"/>
        <v>Brighton</v>
      </c>
      <c r="AK792" s="177" t="str">
        <f t="shared" si="970"/>
        <v>Arsenal</v>
      </c>
      <c r="AL792" s="177" t="str">
        <f t="shared" si="970"/>
        <v/>
      </c>
      <c r="AM792" s="177" t="str">
        <f t="shared" si="970"/>
        <v/>
      </c>
      <c r="AN792" s="177" t="str">
        <f t="shared" si="970"/>
        <v/>
      </c>
      <c r="AO792" s="177" t="str">
        <f t="shared" si="970"/>
        <v/>
      </c>
      <c r="AP792" s="177" t="str">
        <f t="shared" si="970"/>
        <v/>
      </c>
      <c r="AQ792" s="170"/>
      <c r="AR792" s="170"/>
    </row>
    <row r="793" ht="12.75" customHeight="1">
      <c r="A793" s="170"/>
      <c r="B793" s="170"/>
      <c r="C793" s="140"/>
      <c r="D793" s="139">
        <v>19.0</v>
      </c>
      <c r="E793" s="177" t="str">
        <f t="shared" ref="E793:AP793" si="971">IFERROR(INDEX($C$389:$C$578,MATCH($D793,E$389:E$578,0)),"")</f>
        <v>Liverpool</v>
      </c>
      <c r="F793" s="177" t="str">
        <f t="shared" si="971"/>
        <v>Brighton</v>
      </c>
      <c r="G793" s="177" t="str">
        <f t="shared" si="971"/>
        <v>Arsenal</v>
      </c>
      <c r="H793" s="177" t="str">
        <f t="shared" si="971"/>
        <v>Arsenal</v>
      </c>
      <c r="I793" s="177" t="str">
        <f t="shared" si="971"/>
        <v>Crystal Palace</v>
      </c>
      <c r="J793" s="177" t="str">
        <f t="shared" si="971"/>
        <v>Bournemouth</v>
      </c>
      <c r="K793" s="177" t="str">
        <f t="shared" si="971"/>
        <v>Everton</v>
      </c>
      <c r="L793" s="177" t="str">
        <f t="shared" si="971"/>
        <v>Leicester</v>
      </c>
      <c r="M793" s="177" t="str">
        <f t="shared" si="971"/>
        <v>Arsenal</v>
      </c>
      <c r="N793" s="177" t="str">
        <f t="shared" si="971"/>
        <v>Huddersfield</v>
      </c>
      <c r="O793" s="177" t="str">
        <f t="shared" si="971"/>
        <v>Fulham</v>
      </c>
      <c r="P793" s="177" t="str">
        <f t="shared" si="971"/>
        <v>Crystal Palace</v>
      </c>
      <c r="Q793" s="177" t="str">
        <f t="shared" si="971"/>
        <v>Man City</v>
      </c>
      <c r="R793" s="177" t="str">
        <f t="shared" si="971"/>
        <v>Man City</v>
      </c>
      <c r="S793" s="177" t="str">
        <f t="shared" si="971"/>
        <v>Arsenal</v>
      </c>
      <c r="T793" s="177" t="str">
        <f t="shared" si="971"/>
        <v>Arsenal</v>
      </c>
      <c r="U793" s="177" t="str">
        <f t="shared" si="971"/>
        <v>Brighton</v>
      </c>
      <c r="V793" s="177" t="str">
        <f t="shared" si="971"/>
        <v>Burnley</v>
      </c>
      <c r="W793" s="177" t="str">
        <f t="shared" si="971"/>
        <v>Bournemouth</v>
      </c>
      <c r="X793" s="177" t="str">
        <f t="shared" si="971"/>
        <v>Bournemouth</v>
      </c>
      <c r="Y793" s="177" t="str">
        <f t="shared" si="971"/>
        <v>Everton</v>
      </c>
      <c r="Z793" s="177" t="str">
        <f t="shared" si="971"/>
        <v>Liverpool</v>
      </c>
      <c r="AA793" s="177" t="str">
        <f t="shared" si="971"/>
        <v>Cardiff</v>
      </c>
      <c r="AB793" s="177" t="str">
        <f t="shared" si="971"/>
        <v>Crystal Palace</v>
      </c>
      <c r="AC793" s="177" t="str">
        <f t="shared" si="971"/>
        <v>Cardiff</v>
      </c>
      <c r="AD793" s="177" t="str">
        <f t="shared" si="971"/>
        <v>Bournemouth</v>
      </c>
      <c r="AE793" s="177" t="str">
        <f t="shared" si="971"/>
        <v>Man City</v>
      </c>
      <c r="AF793" s="177" t="str">
        <f t="shared" si="971"/>
        <v>Cardiff</v>
      </c>
      <c r="AG793" s="177" t="str">
        <f t="shared" si="971"/>
        <v>Chelsea</v>
      </c>
      <c r="AH793" s="177" t="str">
        <f t="shared" si="971"/>
        <v>Newcastle</v>
      </c>
      <c r="AI793" s="177" t="str">
        <f t="shared" si="971"/>
        <v>Burnley</v>
      </c>
      <c r="AJ793" s="177" t="str">
        <f t="shared" si="971"/>
        <v>Arsenal</v>
      </c>
      <c r="AK793" s="177" t="str">
        <f t="shared" si="971"/>
        <v>Brighton</v>
      </c>
      <c r="AL793" s="177" t="str">
        <f t="shared" si="971"/>
        <v/>
      </c>
      <c r="AM793" s="177" t="str">
        <f t="shared" si="971"/>
        <v/>
      </c>
      <c r="AN793" s="177" t="str">
        <f t="shared" si="971"/>
        <v/>
      </c>
      <c r="AO793" s="177" t="str">
        <f t="shared" si="971"/>
        <v/>
      </c>
      <c r="AP793" s="177" t="str">
        <f t="shared" si="971"/>
        <v/>
      </c>
      <c r="AQ793" s="170"/>
      <c r="AR793" s="170"/>
    </row>
    <row r="794" ht="12.75" customHeight="1">
      <c r="A794" s="170"/>
      <c r="B794" s="170"/>
      <c r="C794" s="140"/>
      <c r="D794" s="139">
        <v>20.0</v>
      </c>
      <c r="E794" s="177" t="str">
        <f t="shared" ref="E794:AP794" si="972">IFERROR(INDEX($C$389:$C$578,MATCH($D794,E$389:E$578,0)),"")</f>
        <v>Brighton</v>
      </c>
      <c r="F794" s="177" t="str">
        <f t="shared" si="972"/>
        <v>Arsenal</v>
      </c>
      <c r="G794" s="177" t="str">
        <f t="shared" si="972"/>
        <v>Brighton</v>
      </c>
      <c r="H794" s="177" t="str">
        <f t="shared" si="972"/>
        <v>Bournemouth</v>
      </c>
      <c r="I794" s="177" t="str">
        <f t="shared" si="972"/>
        <v>Arsenal</v>
      </c>
      <c r="J794" s="177" t="str">
        <f t="shared" si="972"/>
        <v>Leicester</v>
      </c>
      <c r="K794" s="177" t="str">
        <f t="shared" si="972"/>
        <v>Huddersfield</v>
      </c>
      <c r="L794" s="177" t="str">
        <f t="shared" si="972"/>
        <v>Leicester</v>
      </c>
      <c r="M794" s="177" t="str">
        <f t="shared" si="972"/>
        <v>Newcastle</v>
      </c>
      <c r="N794" s="177" t="str">
        <f t="shared" si="972"/>
        <v>Brighton</v>
      </c>
      <c r="O794" s="177" t="str">
        <f t="shared" si="972"/>
        <v>Arsenal</v>
      </c>
      <c r="P794" s="177" t="str">
        <f t="shared" si="972"/>
        <v>Liverpool</v>
      </c>
      <c r="Q794" s="177" t="str">
        <f t="shared" si="972"/>
        <v>Brighton</v>
      </c>
      <c r="R794" s="177" t="str">
        <f t="shared" si="972"/>
        <v>Man Utd</v>
      </c>
      <c r="S794" s="177" t="str">
        <f t="shared" si="972"/>
        <v>Man Utd</v>
      </c>
      <c r="T794" s="177" t="str">
        <f t="shared" si="972"/>
        <v>Crystal Palace</v>
      </c>
      <c r="U794" s="177" t="str">
        <f t="shared" si="972"/>
        <v>Brighton</v>
      </c>
      <c r="V794" s="177" t="str">
        <f t="shared" si="972"/>
        <v>Burnley</v>
      </c>
      <c r="W794" s="177" t="str">
        <f t="shared" si="972"/>
        <v>Brighton</v>
      </c>
      <c r="X794" s="177" t="str">
        <f t="shared" si="972"/>
        <v>Bournemouth</v>
      </c>
      <c r="Y794" s="177" t="str">
        <f t="shared" si="972"/>
        <v>Man City</v>
      </c>
      <c r="Z794" s="177" t="str">
        <f t="shared" si="972"/>
        <v>Crystal Palace</v>
      </c>
      <c r="AA794" s="177" t="str">
        <f t="shared" si="972"/>
        <v>Chelsea</v>
      </c>
      <c r="AB794" s="177" t="str">
        <f t="shared" si="972"/>
        <v>Arsenal</v>
      </c>
      <c r="AC794" s="177" t="str">
        <f t="shared" si="972"/>
        <v>Cardiff</v>
      </c>
      <c r="AD794" s="177" t="str">
        <f t="shared" si="972"/>
        <v>Cardiff</v>
      </c>
      <c r="AE794" s="177" t="str">
        <f t="shared" si="972"/>
        <v>Newcastle</v>
      </c>
      <c r="AF794" s="177" t="str">
        <f t="shared" si="972"/>
        <v>Chelsea</v>
      </c>
      <c r="AG794" s="177" t="str">
        <f t="shared" si="972"/>
        <v>Brighton</v>
      </c>
      <c r="AH794" s="177" t="str">
        <f t="shared" si="972"/>
        <v>Burnley</v>
      </c>
      <c r="AI794" s="177" t="str">
        <f t="shared" si="972"/>
        <v>Chelsea</v>
      </c>
      <c r="AJ794" s="177" t="str">
        <f t="shared" si="972"/>
        <v>Fulham</v>
      </c>
      <c r="AK794" s="177" t="str">
        <f t="shared" si="972"/>
        <v>Cardiff</v>
      </c>
      <c r="AL794" s="177" t="str">
        <f t="shared" si="972"/>
        <v/>
      </c>
      <c r="AM794" s="177" t="str">
        <f t="shared" si="972"/>
        <v/>
      </c>
      <c r="AN794" s="177" t="str">
        <f t="shared" si="972"/>
        <v/>
      </c>
      <c r="AO794" s="177" t="str">
        <f t="shared" si="972"/>
        <v/>
      </c>
      <c r="AP794" s="177" t="str">
        <f t="shared" si="972"/>
        <v/>
      </c>
      <c r="AQ794" s="170"/>
      <c r="AR794" s="170"/>
    </row>
    <row r="795" ht="12.75" customHeight="1">
      <c r="A795" s="170"/>
      <c r="B795" s="170"/>
      <c r="C795" s="140"/>
      <c r="D795" s="139">
        <v>21.0</v>
      </c>
      <c r="E795" s="177" t="str">
        <f t="shared" ref="E795:AP795" si="973">IFERROR(INDEX($C$389:$C$578,MATCH($D795,E$389:E$578,0)),"")</f>
        <v>Bournemouth</v>
      </c>
      <c r="F795" s="177" t="str">
        <f t="shared" si="973"/>
        <v>Arsenal</v>
      </c>
      <c r="G795" s="177" t="str">
        <f t="shared" si="973"/>
        <v>Everton</v>
      </c>
      <c r="H795" s="177" t="str">
        <f t="shared" si="973"/>
        <v>Arsenal</v>
      </c>
      <c r="I795" s="177" t="str">
        <f t="shared" si="973"/>
        <v>Brighton</v>
      </c>
      <c r="J795" s="177" t="str">
        <f t="shared" si="973"/>
        <v>Cardiff</v>
      </c>
      <c r="K795" s="177" t="str">
        <f t="shared" si="973"/>
        <v>Arsenal</v>
      </c>
      <c r="L795" s="177" t="str">
        <f t="shared" si="973"/>
        <v>Brighton</v>
      </c>
      <c r="M795" s="177" t="str">
        <f t="shared" si="973"/>
        <v>Burnley</v>
      </c>
      <c r="N795" s="177" t="str">
        <f t="shared" si="973"/>
        <v>Everton</v>
      </c>
      <c r="O795" s="177" t="str">
        <f t="shared" si="973"/>
        <v>Fulham</v>
      </c>
      <c r="P795" s="177" t="str">
        <f t="shared" si="973"/>
        <v>Liverpool</v>
      </c>
      <c r="Q795" s="177" t="str">
        <f t="shared" si="973"/>
        <v>Cardiff</v>
      </c>
      <c r="R795" s="177" t="str">
        <f t="shared" si="973"/>
        <v>Burnley</v>
      </c>
      <c r="S795" s="177" t="str">
        <f t="shared" si="973"/>
        <v>Chelsea</v>
      </c>
      <c r="T795" s="177" t="str">
        <f t="shared" si="973"/>
        <v>Bournemouth</v>
      </c>
      <c r="U795" s="177" t="str">
        <f t="shared" si="973"/>
        <v>Brighton</v>
      </c>
      <c r="V795" s="177" t="str">
        <f t="shared" si="973"/>
        <v>Chelsea</v>
      </c>
      <c r="W795" s="177" t="str">
        <f t="shared" si="973"/>
        <v>Everton</v>
      </c>
      <c r="X795" s="177" t="str">
        <f t="shared" si="973"/>
        <v>Burnley</v>
      </c>
      <c r="Y795" s="177" t="str">
        <f t="shared" si="973"/>
        <v>Crystal Palace</v>
      </c>
      <c r="Z795" s="177" t="str">
        <f t="shared" si="973"/>
        <v>Arsenal</v>
      </c>
      <c r="AA795" s="177" t="str">
        <f t="shared" si="973"/>
        <v>Burnley</v>
      </c>
      <c r="AB795" s="177" t="str">
        <f t="shared" si="973"/>
        <v>Brighton</v>
      </c>
      <c r="AC795" s="177" t="str">
        <f t="shared" si="973"/>
        <v>Man City</v>
      </c>
      <c r="AD795" s="177" t="str">
        <f t="shared" si="973"/>
        <v>Leicester</v>
      </c>
      <c r="AE795" s="177" t="str">
        <f t="shared" si="973"/>
        <v>Cardiff</v>
      </c>
      <c r="AF795" s="177" t="str">
        <f t="shared" si="973"/>
        <v>Huddersfield</v>
      </c>
      <c r="AG795" s="177" t="str">
        <f t="shared" si="973"/>
        <v>Brighton</v>
      </c>
      <c r="AH795" s="177" t="str">
        <f t="shared" si="973"/>
        <v>Huddersfield</v>
      </c>
      <c r="AI795" s="177" t="str">
        <f t="shared" si="973"/>
        <v>Fulham</v>
      </c>
      <c r="AJ795" s="177" t="str">
        <f t="shared" si="973"/>
        <v>Bournemouth</v>
      </c>
      <c r="AK795" s="177" t="str">
        <f t="shared" si="973"/>
        <v>Man Utd</v>
      </c>
      <c r="AL795" s="177" t="str">
        <f t="shared" si="973"/>
        <v/>
      </c>
      <c r="AM795" s="177" t="str">
        <f t="shared" si="973"/>
        <v/>
      </c>
      <c r="AN795" s="177" t="str">
        <f t="shared" si="973"/>
        <v/>
      </c>
      <c r="AO795" s="177" t="str">
        <f t="shared" si="973"/>
        <v/>
      </c>
      <c r="AP795" s="177" t="str">
        <f t="shared" si="973"/>
        <v/>
      </c>
      <c r="AQ795" s="170"/>
      <c r="AR795" s="170"/>
    </row>
    <row r="796" ht="12.75" customHeight="1">
      <c r="A796" s="170"/>
      <c r="B796" s="170"/>
      <c r="C796" s="140"/>
      <c r="D796" s="139">
        <v>22.0</v>
      </c>
      <c r="E796" s="177" t="str">
        <f t="shared" ref="E796:AP796" si="974">IFERROR(INDEX($C$389:$C$578,MATCH($D796,E$389:E$578,0)),"")</f>
        <v>Bournemouth</v>
      </c>
      <c r="F796" s="177" t="str">
        <f t="shared" si="974"/>
        <v>Arsenal</v>
      </c>
      <c r="G796" s="177" t="str">
        <f t="shared" si="974"/>
        <v>Arsenal</v>
      </c>
      <c r="H796" s="177" t="str">
        <f t="shared" si="974"/>
        <v>Arsenal</v>
      </c>
      <c r="I796" s="177" t="str">
        <f t="shared" si="974"/>
        <v>Burnley</v>
      </c>
      <c r="J796" s="177" t="str">
        <f t="shared" si="974"/>
        <v>Arsenal</v>
      </c>
      <c r="K796" s="177" t="str">
        <f t="shared" si="974"/>
        <v>Leicester</v>
      </c>
      <c r="L796" s="177" t="str">
        <f t="shared" si="974"/>
        <v>Brighton</v>
      </c>
      <c r="M796" s="177" t="str">
        <f t="shared" si="974"/>
        <v>Fulham</v>
      </c>
      <c r="N796" s="177" t="str">
        <f t="shared" si="974"/>
        <v>Chelsea</v>
      </c>
      <c r="O796" s="177" t="str">
        <f t="shared" si="974"/>
        <v>Chelsea</v>
      </c>
      <c r="P796" s="177" t="str">
        <f t="shared" si="974"/>
        <v>Brighton</v>
      </c>
      <c r="Q796" s="177" t="str">
        <f t="shared" si="974"/>
        <v>Chelsea</v>
      </c>
      <c r="R796" s="177" t="str">
        <f t="shared" si="974"/>
        <v>Liverpool</v>
      </c>
      <c r="S796" s="177" t="str">
        <f t="shared" si="974"/>
        <v>Brighton</v>
      </c>
      <c r="T796" s="177" t="str">
        <f t="shared" si="974"/>
        <v>Fulham</v>
      </c>
      <c r="U796" s="177" t="str">
        <f t="shared" si="974"/>
        <v>Chelsea</v>
      </c>
      <c r="V796" s="177" t="str">
        <f t="shared" si="974"/>
        <v>Burnley</v>
      </c>
      <c r="W796" s="177" t="str">
        <f t="shared" si="974"/>
        <v>Chelsea</v>
      </c>
      <c r="X796" s="177" t="str">
        <f t="shared" si="974"/>
        <v>Cardiff</v>
      </c>
      <c r="Y796" s="177" t="str">
        <f t="shared" si="974"/>
        <v>Arsenal</v>
      </c>
      <c r="Z796" s="177" t="str">
        <f t="shared" si="974"/>
        <v>Cardiff</v>
      </c>
      <c r="AA796" s="177" t="str">
        <f t="shared" si="974"/>
        <v>Bournemouth</v>
      </c>
      <c r="AB796" s="177" t="str">
        <f t="shared" si="974"/>
        <v>West Ham</v>
      </c>
      <c r="AC796" s="177" t="str">
        <f t="shared" si="974"/>
        <v>Crystal Palace</v>
      </c>
      <c r="AD796" s="177" t="str">
        <f t="shared" si="974"/>
        <v>Newcastle</v>
      </c>
      <c r="AE796" s="177" t="str">
        <f t="shared" si="974"/>
        <v>Leicester</v>
      </c>
      <c r="AF796" s="177" t="str">
        <f t="shared" si="974"/>
        <v>Man City</v>
      </c>
      <c r="AG796" s="177" t="str">
        <f t="shared" si="974"/>
        <v>Brighton</v>
      </c>
      <c r="AH796" s="177" t="str">
        <f t="shared" si="974"/>
        <v>Arsenal</v>
      </c>
      <c r="AI796" s="177" t="str">
        <f t="shared" si="974"/>
        <v>Everton</v>
      </c>
      <c r="AJ796" s="177" t="str">
        <f t="shared" si="974"/>
        <v>Fulham</v>
      </c>
      <c r="AK796" s="177" t="str">
        <f t="shared" si="974"/>
        <v>Crystal Palace</v>
      </c>
      <c r="AL796" s="177" t="str">
        <f t="shared" si="974"/>
        <v/>
      </c>
      <c r="AM796" s="177" t="str">
        <f t="shared" si="974"/>
        <v/>
      </c>
      <c r="AN796" s="177" t="str">
        <f t="shared" si="974"/>
        <v/>
      </c>
      <c r="AO796" s="177" t="str">
        <f t="shared" si="974"/>
        <v/>
      </c>
      <c r="AP796" s="177" t="str">
        <f t="shared" si="974"/>
        <v/>
      </c>
      <c r="AQ796" s="170"/>
      <c r="AR796" s="170"/>
    </row>
    <row r="797" ht="12.75" customHeight="1">
      <c r="A797" s="170"/>
      <c r="B797" s="170"/>
      <c r="C797" s="140"/>
      <c r="D797" s="139">
        <v>23.0</v>
      </c>
      <c r="E797" s="177" t="str">
        <f t="shared" ref="E797:AP797" si="975">IFERROR(INDEX($C$389:$C$578,MATCH($D797,E$389:E$578,0)),"")</f>
        <v>Bournemouth</v>
      </c>
      <c r="F797" s="177" t="str">
        <f t="shared" si="975"/>
        <v>Bournemouth</v>
      </c>
      <c r="G797" s="177" t="str">
        <f t="shared" si="975"/>
        <v>Arsenal</v>
      </c>
      <c r="H797" s="177" t="str">
        <f t="shared" si="975"/>
        <v>Bournemouth</v>
      </c>
      <c r="I797" s="177" t="str">
        <f t="shared" si="975"/>
        <v>Crystal Palace</v>
      </c>
      <c r="J797" s="177" t="str">
        <f t="shared" si="975"/>
        <v>Man Utd</v>
      </c>
      <c r="K797" s="177" t="str">
        <f t="shared" si="975"/>
        <v>Arsenal</v>
      </c>
      <c r="L797" s="177" t="str">
        <f t="shared" si="975"/>
        <v>Cardiff</v>
      </c>
      <c r="M797" s="177" t="str">
        <f t="shared" si="975"/>
        <v>Huddersfield</v>
      </c>
      <c r="N797" s="177" t="str">
        <f t="shared" si="975"/>
        <v>Fulham</v>
      </c>
      <c r="O797" s="177" t="str">
        <f t="shared" si="975"/>
        <v>Liverpool</v>
      </c>
      <c r="P797" s="177" t="str">
        <f t="shared" si="975"/>
        <v>Cardiff</v>
      </c>
      <c r="Q797" s="177" t="str">
        <f t="shared" si="975"/>
        <v>Huddersfield</v>
      </c>
      <c r="R797" s="177" t="str">
        <f t="shared" si="975"/>
        <v>Liverpool</v>
      </c>
      <c r="S797" s="177" t="str">
        <f t="shared" si="975"/>
        <v>Burnley</v>
      </c>
      <c r="T797" s="177" t="str">
        <f t="shared" si="975"/>
        <v>Burnley</v>
      </c>
      <c r="U797" s="177" t="str">
        <f t="shared" si="975"/>
        <v>Everton</v>
      </c>
      <c r="V797" s="177" t="str">
        <f t="shared" si="975"/>
        <v>Brighton</v>
      </c>
      <c r="W797" s="177" t="str">
        <f t="shared" si="975"/>
        <v>Leicester</v>
      </c>
      <c r="X797" s="177" t="str">
        <f t="shared" si="975"/>
        <v>Bournemouth</v>
      </c>
      <c r="Y797" s="177" t="str">
        <f t="shared" si="975"/>
        <v>Bournemouth</v>
      </c>
      <c r="Z797" s="177" t="str">
        <f t="shared" si="975"/>
        <v>Cardiff</v>
      </c>
      <c r="AA797" s="177" t="str">
        <f t="shared" si="975"/>
        <v>Crystal Palace</v>
      </c>
      <c r="AB797" s="177" t="str">
        <f t="shared" si="975"/>
        <v>Huddersfield</v>
      </c>
      <c r="AC797" s="177" t="str">
        <f t="shared" si="975"/>
        <v>Arsenal</v>
      </c>
      <c r="AD797" s="177" t="str">
        <f t="shared" si="975"/>
        <v>Man City</v>
      </c>
      <c r="AE797" s="177" t="str">
        <f t="shared" si="975"/>
        <v>Arsenal</v>
      </c>
      <c r="AF797" s="177" t="str">
        <f t="shared" si="975"/>
        <v>Man City</v>
      </c>
      <c r="AG797" s="177" t="str">
        <f t="shared" si="975"/>
        <v>Burnley</v>
      </c>
      <c r="AH797" s="177" t="str">
        <f t="shared" si="975"/>
        <v>Bournemouth</v>
      </c>
      <c r="AI797" s="177" t="str">
        <f t="shared" si="975"/>
        <v>Brighton</v>
      </c>
      <c r="AJ797" s="177" t="str">
        <f t="shared" si="975"/>
        <v>Leicester</v>
      </c>
      <c r="AK797" s="177" t="str">
        <f t="shared" si="975"/>
        <v>Leicester</v>
      </c>
      <c r="AL797" s="177" t="str">
        <f t="shared" si="975"/>
        <v/>
      </c>
      <c r="AM797" s="177" t="str">
        <f t="shared" si="975"/>
        <v/>
      </c>
      <c r="AN797" s="177" t="str">
        <f t="shared" si="975"/>
        <v/>
      </c>
      <c r="AO797" s="177" t="str">
        <f t="shared" si="975"/>
        <v/>
      </c>
      <c r="AP797" s="177" t="str">
        <f t="shared" si="975"/>
        <v/>
      </c>
      <c r="AQ797" s="170"/>
      <c r="AR797" s="170"/>
    </row>
    <row r="798" ht="12.75" customHeight="1">
      <c r="A798" s="170"/>
      <c r="B798" s="170"/>
      <c r="C798" s="140"/>
      <c r="D798" s="139">
        <v>24.0</v>
      </c>
      <c r="E798" s="177" t="str">
        <f t="shared" ref="E798:AP798" si="976">IFERROR(INDEX($C$389:$C$578,MATCH($D798,E$389:E$578,0)),"")</f>
        <v>Arsenal</v>
      </c>
      <c r="F798" s="177" t="str">
        <f t="shared" si="976"/>
        <v>Everton</v>
      </c>
      <c r="G798" s="177" t="str">
        <f t="shared" si="976"/>
        <v>Brighton</v>
      </c>
      <c r="H798" s="177" t="str">
        <f t="shared" si="976"/>
        <v>Brighton</v>
      </c>
      <c r="I798" s="177" t="str">
        <f t="shared" si="976"/>
        <v>Fulham</v>
      </c>
      <c r="J798" s="177" t="str">
        <f t="shared" si="976"/>
        <v>Arsenal</v>
      </c>
      <c r="K798" s="177" t="str">
        <f t="shared" si="976"/>
        <v>Huddersfield</v>
      </c>
      <c r="L798" s="177" t="str">
        <f t="shared" si="976"/>
        <v>Crystal Palace</v>
      </c>
      <c r="M798" s="177" t="str">
        <f t="shared" si="976"/>
        <v>Huddersfield</v>
      </c>
      <c r="N798" s="177" t="str">
        <f t="shared" si="976"/>
        <v>Cardiff</v>
      </c>
      <c r="O798" s="177" t="str">
        <f t="shared" si="976"/>
        <v>Chelsea</v>
      </c>
      <c r="P798" s="177" t="str">
        <f t="shared" si="976"/>
        <v>Chelsea</v>
      </c>
      <c r="Q798" s="177" t="str">
        <f t="shared" si="976"/>
        <v>Arsenal</v>
      </c>
      <c r="R798" s="177" t="str">
        <f t="shared" si="976"/>
        <v>Arsenal</v>
      </c>
      <c r="S798" s="177" t="str">
        <f t="shared" si="976"/>
        <v>Newcastle</v>
      </c>
      <c r="T798" s="177" t="str">
        <f t="shared" si="976"/>
        <v>Chelsea</v>
      </c>
      <c r="U798" s="177" t="str">
        <f t="shared" si="976"/>
        <v>Burnley</v>
      </c>
      <c r="V798" s="177" t="str">
        <f t="shared" si="976"/>
        <v>Burnley</v>
      </c>
      <c r="W798" s="177" t="str">
        <f t="shared" si="976"/>
        <v>Liverpool</v>
      </c>
      <c r="X798" s="177" t="str">
        <f t="shared" si="976"/>
        <v>Everton</v>
      </c>
      <c r="Y798" s="177" t="str">
        <f t="shared" si="976"/>
        <v>Tottenham</v>
      </c>
      <c r="Z798" s="177" t="str">
        <f t="shared" si="976"/>
        <v>Crystal Palace</v>
      </c>
      <c r="AA798" s="177" t="str">
        <f t="shared" si="976"/>
        <v>Southampton</v>
      </c>
      <c r="AB798" s="177" t="str">
        <f t="shared" si="976"/>
        <v>Liverpool</v>
      </c>
      <c r="AC798" s="177" t="str">
        <f t="shared" si="976"/>
        <v>Bournemouth</v>
      </c>
      <c r="AD798" s="177" t="str">
        <f t="shared" si="976"/>
        <v>Newcastle</v>
      </c>
      <c r="AE798" s="177" t="str">
        <f t="shared" si="976"/>
        <v>Arsenal</v>
      </c>
      <c r="AF798" s="177" t="str">
        <f t="shared" si="976"/>
        <v>Cardiff</v>
      </c>
      <c r="AG798" s="177" t="str">
        <f t="shared" si="976"/>
        <v>Leicester</v>
      </c>
      <c r="AH798" s="177" t="str">
        <f t="shared" si="976"/>
        <v>Burnley</v>
      </c>
      <c r="AI798" s="177" t="str">
        <f t="shared" si="976"/>
        <v>Brighton</v>
      </c>
      <c r="AJ798" s="177" t="str">
        <f t="shared" si="976"/>
        <v>Chelsea</v>
      </c>
      <c r="AK798" s="177" t="str">
        <f t="shared" si="976"/>
        <v>Fulham</v>
      </c>
      <c r="AL798" s="177" t="str">
        <f t="shared" si="976"/>
        <v/>
      </c>
      <c r="AM798" s="177" t="str">
        <f t="shared" si="976"/>
        <v/>
      </c>
      <c r="AN798" s="177" t="str">
        <f t="shared" si="976"/>
        <v/>
      </c>
      <c r="AO798" s="177" t="str">
        <f t="shared" si="976"/>
        <v/>
      </c>
      <c r="AP798" s="177" t="str">
        <f t="shared" si="976"/>
        <v/>
      </c>
      <c r="AQ798" s="170"/>
      <c r="AR798" s="170"/>
    </row>
    <row r="799" ht="12.75" customHeight="1">
      <c r="A799" s="170"/>
      <c r="B799" s="170"/>
      <c r="C799" s="140"/>
      <c r="D799" s="139">
        <v>25.0</v>
      </c>
      <c r="E799" s="177" t="str">
        <f t="shared" ref="E799:AP799" si="977">IFERROR(INDEX($C$389:$C$578,MATCH($D799,E$389:E$578,0)),"")</f>
        <v>Arsenal</v>
      </c>
      <c r="F799" s="177" t="str">
        <f t="shared" si="977"/>
        <v>Everton</v>
      </c>
      <c r="G799" s="177" t="str">
        <f t="shared" si="977"/>
        <v>Bournemouth</v>
      </c>
      <c r="H799" s="177" t="str">
        <f t="shared" si="977"/>
        <v>Chelsea</v>
      </c>
      <c r="I799" s="177" t="str">
        <f t="shared" si="977"/>
        <v>Arsenal</v>
      </c>
      <c r="J799" s="177" t="str">
        <f t="shared" si="977"/>
        <v>Cardiff</v>
      </c>
      <c r="K799" s="177" t="str">
        <f t="shared" si="977"/>
        <v>Arsenal</v>
      </c>
      <c r="L799" s="177" t="str">
        <f t="shared" si="977"/>
        <v>Bournemouth</v>
      </c>
      <c r="M799" s="177" t="str">
        <f t="shared" si="977"/>
        <v>Huddersfield</v>
      </c>
      <c r="N799" s="177" t="str">
        <f t="shared" si="977"/>
        <v>Cardiff</v>
      </c>
      <c r="O799" s="177" t="str">
        <f t="shared" si="977"/>
        <v>Huddersfield</v>
      </c>
      <c r="P799" s="177" t="str">
        <f t="shared" si="977"/>
        <v>Everton</v>
      </c>
      <c r="Q799" s="177" t="str">
        <f t="shared" si="977"/>
        <v>Fulham</v>
      </c>
      <c r="R799" s="177" t="str">
        <f t="shared" si="977"/>
        <v>Burnley</v>
      </c>
      <c r="S799" s="177" t="str">
        <f t="shared" si="977"/>
        <v>Everton</v>
      </c>
      <c r="T799" s="177" t="str">
        <f t="shared" si="977"/>
        <v>Bournemouth</v>
      </c>
      <c r="U799" s="177" t="str">
        <f t="shared" si="977"/>
        <v>Everton</v>
      </c>
      <c r="V799" s="177" t="str">
        <f t="shared" si="977"/>
        <v>Burnley</v>
      </c>
      <c r="W799" s="177" t="str">
        <f t="shared" si="977"/>
        <v>Burnley</v>
      </c>
      <c r="X799" s="177" t="str">
        <f t="shared" si="977"/>
        <v>Man City</v>
      </c>
      <c r="Y799" s="177" t="str">
        <f t="shared" si="977"/>
        <v>Crystal Palace</v>
      </c>
      <c r="Z799" s="177" t="str">
        <f t="shared" si="977"/>
        <v>Bournemouth</v>
      </c>
      <c r="AA799" s="177" t="str">
        <f t="shared" si="977"/>
        <v>Crystal Palace</v>
      </c>
      <c r="AB799" s="177" t="str">
        <f t="shared" si="977"/>
        <v>Southampton</v>
      </c>
      <c r="AC799" s="177" t="str">
        <f t="shared" si="977"/>
        <v>Burnley</v>
      </c>
      <c r="AD799" s="177" t="str">
        <f t="shared" si="977"/>
        <v>Arsenal</v>
      </c>
      <c r="AE799" s="177" t="str">
        <f t="shared" si="977"/>
        <v>Man City</v>
      </c>
      <c r="AF799" s="177" t="str">
        <f t="shared" si="977"/>
        <v>Leicester</v>
      </c>
      <c r="AG799" s="177" t="str">
        <f t="shared" si="977"/>
        <v>Newcastle</v>
      </c>
      <c r="AH799" s="177" t="str">
        <f t="shared" si="977"/>
        <v>Cardiff</v>
      </c>
      <c r="AI799" s="177" t="str">
        <f t="shared" si="977"/>
        <v>Chelsea</v>
      </c>
      <c r="AJ799" s="177" t="str">
        <f t="shared" si="977"/>
        <v>Leicester</v>
      </c>
      <c r="AK799" s="177" t="str">
        <f t="shared" si="977"/>
        <v>Newcastle</v>
      </c>
      <c r="AL799" s="177" t="str">
        <f t="shared" si="977"/>
        <v/>
      </c>
      <c r="AM799" s="177" t="str">
        <f t="shared" si="977"/>
        <v/>
      </c>
      <c r="AN799" s="177" t="str">
        <f t="shared" si="977"/>
        <v/>
      </c>
      <c r="AO799" s="177" t="str">
        <f t="shared" si="977"/>
        <v/>
      </c>
      <c r="AP799" s="177" t="str">
        <f t="shared" si="977"/>
        <v/>
      </c>
      <c r="AQ799" s="170"/>
      <c r="AR799" s="170"/>
    </row>
    <row r="800" ht="12.75" customHeight="1">
      <c r="A800" s="170"/>
      <c r="B800" s="170"/>
      <c r="C800" s="140"/>
      <c r="D800" s="139">
        <v>26.0</v>
      </c>
      <c r="E800" s="177" t="str">
        <f t="shared" ref="E800:AP800" si="978">IFERROR(INDEX($C$389:$C$578,MATCH($D800,E$389:E$578,0)),"")</f>
        <v>Bournemouth</v>
      </c>
      <c r="F800" s="177" t="str">
        <f t="shared" si="978"/>
        <v>Arsenal</v>
      </c>
      <c r="G800" s="177" t="str">
        <f t="shared" si="978"/>
        <v>Brighton</v>
      </c>
      <c r="H800" s="177" t="str">
        <f t="shared" si="978"/>
        <v>Everton</v>
      </c>
      <c r="I800" s="177" t="str">
        <f t="shared" si="978"/>
        <v>Arsenal</v>
      </c>
      <c r="J800" s="177" t="str">
        <f t="shared" si="978"/>
        <v>Arsenal</v>
      </c>
      <c r="K800" s="177" t="str">
        <f t="shared" si="978"/>
        <v>Fulham</v>
      </c>
      <c r="L800" s="177" t="str">
        <f t="shared" si="978"/>
        <v>Chelsea</v>
      </c>
      <c r="M800" s="177" t="str">
        <f t="shared" si="978"/>
        <v>Everton</v>
      </c>
      <c r="N800" s="177" t="str">
        <f t="shared" si="978"/>
        <v>Leicester</v>
      </c>
      <c r="O800" s="177" t="str">
        <f t="shared" si="978"/>
        <v>Brighton</v>
      </c>
      <c r="P800" s="177" t="str">
        <f t="shared" si="978"/>
        <v>Liverpool</v>
      </c>
      <c r="Q800" s="177" t="str">
        <f t="shared" si="978"/>
        <v>Newcastle</v>
      </c>
      <c r="R800" s="177" t="str">
        <f t="shared" si="978"/>
        <v>Chelsea</v>
      </c>
      <c r="S800" s="177" t="str">
        <f t="shared" si="978"/>
        <v>Burnley</v>
      </c>
      <c r="T800" s="177" t="str">
        <f t="shared" si="978"/>
        <v>Crystal Palace</v>
      </c>
      <c r="U800" s="177" t="str">
        <f t="shared" si="978"/>
        <v>Brighton</v>
      </c>
      <c r="V800" s="177" t="str">
        <f t="shared" si="978"/>
        <v>Burnley</v>
      </c>
      <c r="W800" s="177" t="str">
        <f t="shared" si="978"/>
        <v>Watford</v>
      </c>
      <c r="X800" s="177" t="str">
        <f t="shared" si="978"/>
        <v>Watford</v>
      </c>
      <c r="Y800" s="177" t="str">
        <f t="shared" si="978"/>
        <v>Burnley</v>
      </c>
      <c r="Z800" s="177" t="str">
        <f t="shared" si="978"/>
        <v>Huddersfield</v>
      </c>
      <c r="AA800" s="177" t="str">
        <f t="shared" si="978"/>
        <v>Bournemouth</v>
      </c>
      <c r="AB800" s="177" t="str">
        <f t="shared" si="978"/>
        <v>Southampton</v>
      </c>
      <c r="AC800" s="177" t="str">
        <f t="shared" si="978"/>
        <v>Cardiff</v>
      </c>
      <c r="AD800" s="177" t="str">
        <f t="shared" si="978"/>
        <v>Cardiff</v>
      </c>
      <c r="AE800" s="177" t="str">
        <f t="shared" si="978"/>
        <v>Burnley</v>
      </c>
      <c r="AF800" s="177" t="str">
        <f t="shared" si="978"/>
        <v>Bournemouth</v>
      </c>
      <c r="AG800" s="177" t="str">
        <f t="shared" si="978"/>
        <v>Burnley</v>
      </c>
      <c r="AH800" s="177" t="str">
        <f t="shared" si="978"/>
        <v>Huddersfield</v>
      </c>
      <c r="AI800" s="177" t="str">
        <f t="shared" si="978"/>
        <v>Arsenal</v>
      </c>
      <c r="AJ800" s="177" t="str">
        <f t="shared" si="978"/>
        <v>Southampton</v>
      </c>
      <c r="AK800" s="177" t="str">
        <f t="shared" si="978"/>
        <v>Fulham</v>
      </c>
      <c r="AL800" s="177" t="str">
        <f t="shared" si="978"/>
        <v/>
      </c>
      <c r="AM800" s="177" t="str">
        <f t="shared" si="978"/>
        <v/>
      </c>
      <c r="AN800" s="177" t="str">
        <f t="shared" si="978"/>
        <v/>
      </c>
      <c r="AO800" s="177" t="str">
        <f t="shared" si="978"/>
        <v/>
      </c>
      <c r="AP800" s="177" t="str">
        <f t="shared" si="978"/>
        <v/>
      </c>
      <c r="AQ800" s="170"/>
      <c r="AR800" s="170"/>
    </row>
    <row r="801" ht="12.75" customHeight="1">
      <c r="A801" s="170"/>
      <c r="B801" s="170"/>
      <c r="C801" s="140"/>
      <c r="D801" s="139">
        <v>27.0</v>
      </c>
      <c r="E801" s="177" t="str">
        <f t="shared" ref="E801:AP801" si="979">IFERROR(INDEX($C$389:$C$578,MATCH($D801,E$389:E$578,0)),"")</f>
        <v>Brighton</v>
      </c>
      <c r="F801" s="177" t="str">
        <f t="shared" si="979"/>
        <v>Arsenal</v>
      </c>
      <c r="G801" s="177" t="str">
        <f t="shared" si="979"/>
        <v>Chelsea</v>
      </c>
      <c r="H801" s="177" t="str">
        <f t="shared" si="979"/>
        <v>Everton</v>
      </c>
      <c r="I801" s="177" t="str">
        <f t="shared" si="979"/>
        <v>Arsenal</v>
      </c>
      <c r="J801" s="177" t="str">
        <f t="shared" si="979"/>
        <v>Leicester</v>
      </c>
      <c r="K801" s="177" t="str">
        <f t="shared" si="979"/>
        <v>Cardiff</v>
      </c>
      <c r="L801" s="177" t="str">
        <f t="shared" si="979"/>
        <v>Leicester</v>
      </c>
      <c r="M801" s="177" t="str">
        <f t="shared" si="979"/>
        <v>Brighton</v>
      </c>
      <c r="N801" s="177" t="str">
        <f t="shared" si="979"/>
        <v>Crystal Palace</v>
      </c>
      <c r="O801" s="177" t="str">
        <f t="shared" si="979"/>
        <v>Bournemouth</v>
      </c>
      <c r="P801" s="177" t="str">
        <f t="shared" si="979"/>
        <v>Arsenal</v>
      </c>
      <c r="Q801" s="177" t="str">
        <f t="shared" si="979"/>
        <v>Everton</v>
      </c>
      <c r="R801" s="177" t="str">
        <f t="shared" si="979"/>
        <v>Fulham</v>
      </c>
      <c r="S801" s="177" t="str">
        <f t="shared" si="979"/>
        <v>Huddersfield</v>
      </c>
      <c r="T801" s="177" t="str">
        <f t="shared" si="979"/>
        <v>Fulham</v>
      </c>
      <c r="U801" s="177" t="str">
        <f t="shared" si="979"/>
        <v>Cardiff</v>
      </c>
      <c r="V801" s="177" t="str">
        <f t="shared" si="979"/>
        <v>Brighton</v>
      </c>
      <c r="W801" s="177" t="str">
        <f t="shared" si="979"/>
        <v>Bournemouth</v>
      </c>
      <c r="X801" s="177" t="str">
        <f t="shared" si="979"/>
        <v>Brighton</v>
      </c>
      <c r="Y801" s="177" t="str">
        <f t="shared" si="979"/>
        <v>Bournemouth</v>
      </c>
      <c r="Z801" s="177" t="str">
        <f t="shared" si="979"/>
        <v>Bournemouth</v>
      </c>
      <c r="AA801" s="177" t="str">
        <f t="shared" si="979"/>
        <v>Everton</v>
      </c>
      <c r="AB801" s="177" t="str">
        <f t="shared" si="979"/>
        <v>Crystal Palace</v>
      </c>
      <c r="AC801" s="177" t="str">
        <f t="shared" si="979"/>
        <v>Man City</v>
      </c>
      <c r="AD801" s="177" t="str">
        <f t="shared" si="979"/>
        <v>Cardiff</v>
      </c>
      <c r="AE801" s="177" t="str">
        <f t="shared" si="979"/>
        <v>Cardiff</v>
      </c>
      <c r="AF801" s="177" t="str">
        <f t="shared" si="979"/>
        <v>Huddersfield</v>
      </c>
      <c r="AG801" s="177" t="str">
        <f t="shared" si="979"/>
        <v>Burnley</v>
      </c>
      <c r="AH801" s="177" t="str">
        <f t="shared" si="979"/>
        <v>Huddersfield</v>
      </c>
      <c r="AI801" s="177" t="str">
        <f t="shared" si="979"/>
        <v>Huddersfield</v>
      </c>
      <c r="AJ801" s="177" t="str">
        <f t="shared" si="979"/>
        <v>Man Utd</v>
      </c>
      <c r="AK801" s="177" t="str">
        <f t="shared" si="979"/>
        <v>Bournemouth</v>
      </c>
      <c r="AL801" s="177" t="str">
        <f t="shared" si="979"/>
        <v/>
      </c>
      <c r="AM801" s="177" t="str">
        <f t="shared" si="979"/>
        <v/>
      </c>
      <c r="AN801" s="177" t="str">
        <f t="shared" si="979"/>
        <v/>
      </c>
      <c r="AO801" s="177" t="str">
        <f t="shared" si="979"/>
        <v/>
      </c>
      <c r="AP801" s="177" t="str">
        <f t="shared" si="979"/>
        <v/>
      </c>
      <c r="AQ801" s="170"/>
      <c r="AR801" s="170"/>
    </row>
    <row r="802" ht="12.75" customHeight="1">
      <c r="A802" s="170"/>
      <c r="B802" s="170"/>
      <c r="C802" s="140"/>
      <c r="D802" s="139">
        <v>28.0</v>
      </c>
      <c r="E802" s="177" t="str">
        <f t="shared" ref="E802:AP802" si="980">IFERROR(INDEX($C$389:$C$578,MATCH($D802,E$389:E$578,0)),"")</f>
        <v>Everton</v>
      </c>
      <c r="F802" s="177" t="str">
        <f t="shared" si="980"/>
        <v>Man City</v>
      </c>
      <c r="G802" s="177" t="str">
        <f t="shared" si="980"/>
        <v>Everton</v>
      </c>
      <c r="H802" s="177" t="str">
        <f t="shared" si="980"/>
        <v>Cardiff</v>
      </c>
      <c r="I802" s="177" t="str">
        <f t="shared" si="980"/>
        <v>Leicester</v>
      </c>
      <c r="J802" s="177" t="str">
        <f t="shared" si="980"/>
        <v>Arsenal</v>
      </c>
      <c r="K802" s="177" t="str">
        <f t="shared" si="980"/>
        <v>Chelsea</v>
      </c>
      <c r="L802" s="177" t="str">
        <f t="shared" si="980"/>
        <v>Brighton</v>
      </c>
      <c r="M802" s="177" t="str">
        <f t="shared" si="980"/>
        <v>Arsenal</v>
      </c>
      <c r="N802" s="177" t="str">
        <f t="shared" si="980"/>
        <v>Huddersfield</v>
      </c>
      <c r="O802" s="177" t="str">
        <f t="shared" si="980"/>
        <v>Burnley</v>
      </c>
      <c r="P802" s="177" t="str">
        <f t="shared" si="980"/>
        <v>Arsenal</v>
      </c>
      <c r="Q802" s="177" t="str">
        <f t="shared" si="980"/>
        <v>Bournemouth</v>
      </c>
      <c r="R802" s="177" t="str">
        <f t="shared" si="980"/>
        <v>Huddersfield</v>
      </c>
      <c r="S802" s="177" t="str">
        <f t="shared" si="980"/>
        <v>Man Utd</v>
      </c>
      <c r="T802" s="177" t="str">
        <f t="shared" si="980"/>
        <v>Arsenal</v>
      </c>
      <c r="U802" s="177" t="str">
        <f t="shared" si="980"/>
        <v>Chelsea</v>
      </c>
      <c r="V802" s="177" t="str">
        <f t="shared" si="980"/>
        <v>Chelsea</v>
      </c>
      <c r="W802" s="177" t="str">
        <f t="shared" si="980"/>
        <v>Crystal Palace</v>
      </c>
      <c r="X802" s="177" t="str">
        <f t="shared" si="980"/>
        <v>Chelsea</v>
      </c>
      <c r="Y802" s="177" t="str">
        <f t="shared" si="980"/>
        <v>Bournemouth</v>
      </c>
      <c r="Z802" s="177" t="str">
        <f t="shared" si="980"/>
        <v>Leicester</v>
      </c>
      <c r="AA802" s="177" t="str">
        <f t="shared" si="980"/>
        <v>Arsenal</v>
      </c>
      <c r="AB802" s="177" t="str">
        <f t="shared" si="980"/>
        <v>Chelsea</v>
      </c>
      <c r="AC802" s="177" t="str">
        <f t="shared" si="980"/>
        <v>Crystal Palace</v>
      </c>
      <c r="AD802" s="177" t="str">
        <f t="shared" si="980"/>
        <v>Southampton</v>
      </c>
      <c r="AE802" s="177" t="str">
        <f t="shared" si="980"/>
        <v>Cardiff</v>
      </c>
      <c r="AF802" s="177" t="str">
        <f t="shared" si="980"/>
        <v>Fulham</v>
      </c>
      <c r="AG802" s="177" t="str">
        <f t="shared" si="980"/>
        <v>Fulham</v>
      </c>
      <c r="AH802" s="177" t="str">
        <f t="shared" si="980"/>
        <v>Everton</v>
      </c>
      <c r="AI802" s="177" t="str">
        <f t="shared" si="980"/>
        <v>Leicester</v>
      </c>
      <c r="AJ802" s="177" t="str">
        <f t="shared" si="980"/>
        <v>Man City</v>
      </c>
      <c r="AK802" s="177" t="str">
        <f t="shared" si="980"/>
        <v>Liverpool</v>
      </c>
      <c r="AL802" s="177" t="str">
        <f t="shared" si="980"/>
        <v/>
      </c>
      <c r="AM802" s="177" t="str">
        <f t="shared" si="980"/>
        <v/>
      </c>
      <c r="AN802" s="177" t="str">
        <f t="shared" si="980"/>
        <v/>
      </c>
      <c r="AO802" s="177" t="str">
        <f t="shared" si="980"/>
        <v/>
      </c>
      <c r="AP802" s="177" t="str">
        <f t="shared" si="980"/>
        <v/>
      </c>
      <c r="AQ802" s="170"/>
      <c r="AR802" s="170"/>
    </row>
    <row r="803" ht="12.75" customHeight="1">
      <c r="A803" s="170"/>
      <c r="B803" s="170"/>
      <c r="C803" s="140"/>
      <c r="D803" s="139">
        <v>29.0</v>
      </c>
      <c r="E803" s="177" t="str">
        <f t="shared" ref="E803:AP803" si="981">IFERROR(INDEX($C$389:$C$578,MATCH($D803,E$389:E$578,0)),"")</f>
        <v>Bournemouth</v>
      </c>
      <c r="F803" s="177" t="str">
        <f t="shared" si="981"/>
        <v>Cardiff</v>
      </c>
      <c r="G803" s="177" t="str">
        <f t="shared" si="981"/>
        <v>Leicester</v>
      </c>
      <c r="H803" s="177" t="str">
        <f t="shared" si="981"/>
        <v>Everton</v>
      </c>
      <c r="I803" s="177" t="str">
        <f t="shared" si="981"/>
        <v>Man Utd</v>
      </c>
      <c r="J803" s="177" t="str">
        <f t="shared" si="981"/>
        <v>Arsenal</v>
      </c>
      <c r="K803" s="177" t="str">
        <f t="shared" si="981"/>
        <v>Fulham</v>
      </c>
      <c r="L803" s="177" t="str">
        <f t="shared" si="981"/>
        <v>Huddersfield</v>
      </c>
      <c r="M803" s="177" t="str">
        <f t="shared" si="981"/>
        <v>Cardiff</v>
      </c>
      <c r="N803" s="177" t="str">
        <f t="shared" si="981"/>
        <v>Huddersfield</v>
      </c>
      <c r="O803" s="177" t="str">
        <f t="shared" si="981"/>
        <v>Arsenal</v>
      </c>
      <c r="P803" s="177" t="str">
        <f t="shared" si="981"/>
        <v>Burnley</v>
      </c>
      <c r="Q803" s="177" t="str">
        <f t="shared" si="981"/>
        <v>Crystal Palace</v>
      </c>
      <c r="R803" s="177" t="str">
        <f t="shared" si="981"/>
        <v>Man City</v>
      </c>
      <c r="S803" s="177" t="str">
        <f t="shared" si="981"/>
        <v>Brighton</v>
      </c>
      <c r="T803" s="177" t="str">
        <f t="shared" si="981"/>
        <v>Arsenal</v>
      </c>
      <c r="U803" s="177" t="str">
        <f t="shared" si="981"/>
        <v>Arsenal</v>
      </c>
      <c r="V803" s="177" t="str">
        <f t="shared" si="981"/>
        <v>Chelsea</v>
      </c>
      <c r="W803" s="177" t="str">
        <f t="shared" si="981"/>
        <v>Southampton</v>
      </c>
      <c r="X803" s="177" t="str">
        <f t="shared" si="981"/>
        <v>Liverpool</v>
      </c>
      <c r="Y803" s="177" t="str">
        <f t="shared" si="981"/>
        <v>Everton</v>
      </c>
      <c r="Z803" s="177" t="str">
        <f t="shared" si="981"/>
        <v>Liverpool</v>
      </c>
      <c r="AA803" s="177" t="str">
        <f t="shared" si="981"/>
        <v>Fulham</v>
      </c>
      <c r="AB803" s="177" t="str">
        <f t="shared" si="981"/>
        <v>Arsenal</v>
      </c>
      <c r="AC803" s="177" t="str">
        <f t="shared" si="981"/>
        <v>Crystal Palace</v>
      </c>
      <c r="AD803" s="177" t="str">
        <f t="shared" si="981"/>
        <v>Cardiff</v>
      </c>
      <c r="AE803" s="177" t="str">
        <f t="shared" si="981"/>
        <v>Leicester</v>
      </c>
      <c r="AF803" s="177" t="str">
        <f t="shared" si="981"/>
        <v>Man City</v>
      </c>
      <c r="AG803" s="177" t="str">
        <f t="shared" si="981"/>
        <v>Leicester</v>
      </c>
      <c r="AH803" s="177" t="str">
        <f t="shared" si="981"/>
        <v>Cardiff</v>
      </c>
      <c r="AI803" s="177" t="str">
        <f t="shared" si="981"/>
        <v>Bournemouth</v>
      </c>
      <c r="AJ803" s="177" t="str">
        <f t="shared" si="981"/>
        <v>Bournemouth</v>
      </c>
      <c r="AK803" s="177" t="str">
        <f t="shared" si="981"/>
        <v>Arsenal</v>
      </c>
      <c r="AL803" s="177" t="str">
        <f t="shared" si="981"/>
        <v/>
      </c>
      <c r="AM803" s="177" t="str">
        <f t="shared" si="981"/>
        <v/>
      </c>
      <c r="AN803" s="177" t="str">
        <f t="shared" si="981"/>
        <v/>
      </c>
      <c r="AO803" s="177" t="str">
        <f t="shared" si="981"/>
        <v/>
      </c>
      <c r="AP803" s="177" t="str">
        <f t="shared" si="981"/>
        <v/>
      </c>
      <c r="AQ803" s="170"/>
      <c r="AR803" s="170"/>
    </row>
    <row r="804" ht="12.75" customHeight="1">
      <c r="A804" s="170"/>
      <c r="B804" s="170"/>
      <c r="C804" s="140"/>
      <c r="D804" s="139">
        <v>30.0</v>
      </c>
      <c r="E804" s="177" t="str">
        <f t="shared" ref="E804:AP804" si="982">IFERROR(INDEX($C$389:$C$578,MATCH($D804,E$389:E$578,0)),"")</f>
        <v>Everton</v>
      </c>
      <c r="F804" s="177" t="str">
        <f t="shared" si="982"/>
        <v>Everton</v>
      </c>
      <c r="G804" s="177" t="str">
        <f t="shared" si="982"/>
        <v>Arsenal</v>
      </c>
      <c r="H804" s="177" t="str">
        <f t="shared" si="982"/>
        <v>Leicester</v>
      </c>
      <c r="I804" s="177" t="str">
        <f t="shared" si="982"/>
        <v>Bournemouth</v>
      </c>
      <c r="J804" s="177" t="str">
        <f t="shared" si="982"/>
        <v>Newcastle</v>
      </c>
      <c r="K804" s="177" t="str">
        <f t="shared" si="982"/>
        <v>Huddersfield</v>
      </c>
      <c r="L804" s="177" t="str">
        <f t="shared" si="982"/>
        <v>Arsenal</v>
      </c>
      <c r="M804" s="177" t="str">
        <f t="shared" si="982"/>
        <v>Leicester</v>
      </c>
      <c r="N804" s="177" t="str">
        <f t="shared" si="982"/>
        <v>Huddersfield</v>
      </c>
      <c r="O804" s="177" t="str">
        <f t="shared" si="982"/>
        <v>Crystal Palace</v>
      </c>
      <c r="P804" s="177" t="str">
        <f t="shared" si="982"/>
        <v>Cardiff</v>
      </c>
      <c r="Q804" s="177" t="str">
        <f t="shared" si="982"/>
        <v>Fulham</v>
      </c>
      <c r="R804" s="177" t="str">
        <f t="shared" si="982"/>
        <v>Crystal Palace</v>
      </c>
      <c r="S804" s="177" t="str">
        <f t="shared" si="982"/>
        <v>Bournemouth</v>
      </c>
      <c r="T804" s="177" t="str">
        <f t="shared" si="982"/>
        <v>Brighton</v>
      </c>
      <c r="U804" s="177" t="str">
        <f t="shared" si="982"/>
        <v>Burnley</v>
      </c>
      <c r="V804" s="177" t="str">
        <f t="shared" si="982"/>
        <v>Southampton</v>
      </c>
      <c r="W804" s="177" t="str">
        <f t="shared" si="982"/>
        <v>Burnley</v>
      </c>
      <c r="X804" s="177" t="str">
        <f t="shared" si="982"/>
        <v>Leicester</v>
      </c>
      <c r="Y804" s="177" t="str">
        <f t="shared" si="982"/>
        <v>Burnley</v>
      </c>
      <c r="Z804" s="177" t="str">
        <f t="shared" si="982"/>
        <v>Chelsea</v>
      </c>
      <c r="AA804" s="177" t="str">
        <f t="shared" si="982"/>
        <v>Arsenal</v>
      </c>
      <c r="AB804" s="177" t="str">
        <f t="shared" si="982"/>
        <v>Chelsea</v>
      </c>
      <c r="AC804" s="177" t="str">
        <f t="shared" si="982"/>
        <v>Leicester</v>
      </c>
      <c r="AD804" s="177" t="str">
        <f t="shared" si="982"/>
        <v>Leicester</v>
      </c>
      <c r="AE804" s="177" t="str">
        <f t="shared" si="982"/>
        <v>Bournemouth</v>
      </c>
      <c r="AF804" s="177" t="str">
        <f t="shared" si="982"/>
        <v>Cardiff</v>
      </c>
      <c r="AG804" s="177" t="str">
        <f t="shared" si="982"/>
        <v>Brighton</v>
      </c>
      <c r="AH804" s="177" t="str">
        <f t="shared" si="982"/>
        <v>Bournemouth</v>
      </c>
      <c r="AI804" s="177" t="str">
        <f t="shared" si="982"/>
        <v>Liverpool</v>
      </c>
      <c r="AJ804" s="177" t="str">
        <f t="shared" si="982"/>
        <v>Everton</v>
      </c>
      <c r="AK804" s="177" t="str">
        <f t="shared" si="982"/>
        <v>Fulham</v>
      </c>
      <c r="AL804" s="177" t="str">
        <f t="shared" si="982"/>
        <v/>
      </c>
      <c r="AM804" s="177" t="str">
        <f t="shared" si="982"/>
        <v/>
      </c>
      <c r="AN804" s="177" t="str">
        <f t="shared" si="982"/>
        <v/>
      </c>
      <c r="AO804" s="177" t="str">
        <f t="shared" si="982"/>
        <v/>
      </c>
      <c r="AP804" s="177" t="str">
        <f t="shared" si="982"/>
        <v/>
      </c>
      <c r="AQ804" s="170"/>
      <c r="AR804" s="170"/>
    </row>
    <row r="805" ht="12.75" customHeight="1">
      <c r="A805" s="170"/>
      <c r="B805" s="170"/>
      <c r="C805" s="140"/>
      <c r="D805" s="139">
        <v>31.0</v>
      </c>
      <c r="E805" s="177" t="str">
        <f t="shared" ref="E805:AP805" si="983">IFERROR(INDEX($C$389:$C$578,MATCH($D805,E$389:E$578,0)),"")</f>
        <v>Everton</v>
      </c>
      <c r="F805" s="177" t="str">
        <f t="shared" si="983"/>
        <v>Man City</v>
      </c>
      <c r="G805" s="177" t="str">
        <f t="shared" si="983"/>
        <v>Arsenal</v>
      </c>
      <c r="H805" s="177" t="str">
        <f t="shared" si="983"/>
        <v>Cardiff</v>
      </c>
      <c r="I805" s="177" t="str">
        <f t="shared" si="983"/>
        <v>Arsenal</v>
      </c>
      <c r="J805" s="177" t="str">
        <f t="shared" si="983"/>
        <v>Arsenal</v>
      </c>
      <c r="K805" s="177" t="str">
        <f t="shared" si="983"/>
        <v>Arsenal</v>
      </c>
      <c r="L805" s="177" t="str">
        <f t="shared" si="983"/>
        <v>Arsenal</v>
      </c>
      <c r="M805" s="177" t="str">
        <f t="shared" si="983"/>
        <v>Fulham</v>
      </c>
      <c r="N805" s="177" t="str">
        <f t="shared" si="983"/>
        <v>Bournemouth</v>
      </c>
      <c r="O805" s="177" t="str">
        <f t="shared" si="983"/>
        <v>Liverpool</v>
      </c>
      <c r="P805" s="177" t="str">
        <f t="shared" si="983"/>
        <v>Liverpool</v>
      </c>
      <c r="Q805" s="177" t="str">
        <f t="shared" si="983"/>
        <v>Crystal Palace</v>
      </c>
      <c r="R805" s="177" t="str">
        <f t="shared" si="983"/>
        <v>Newcastle</v>
      </c>
      <c r="S805" s="177" t="str">
        <f t="shared" si="983"/>
        <v>Man Utd</v>
      </c>
      <c r="T805" s="177" t="str">
        <f t="shared" si="983"/>
        <v>Chelsea</v>
      </c>
      <c r="U805" s="177" t="str">
        <f t="shared" si="983"/>
        <v>Brighton</v>
      </c>
      <c r="V805" s="177" t="str">
        <f t="shared" si="983"/>
        <v>Bournemouth</v>
      </c>
      <c r="W805" s="177" t="str">
        <f t="shared" si="983"/>
        <v>Burnley</v>
      </c>
      <c r="X805" s="177" t="str">
        <f t="shared" si="983"/>
        <v>Brighton</v>
      </c>
      <c r="Y805" s="177" t="str">
        <f t="shared" si="983"/>
        <v>Burnley</v>
      </c>
      <c r="Z805" s="177" t="str">
        <f t="shared" si="983"/>
        <v>Burnley</v>
      </c>
      <c r="AA805" s="177" t="str">
        <f t="shared" si="983"/>
        <v>Man City</v>
      </c>
      <c r="AB805" s="177" t="str">
        <f t="shared" si="983"/>
        <v>Crystal Palace</v>
      </c>
      <c r="AC805" s="177" t="str">
        <f t="shared" si="983"/>
        <v>Leicester</v>
      </c>
      <c r="AD805" s="177" t="str">
        <f t="shared" si="983"/>
        <v>Crystal Palace</v>
      </c>
      <c r="AE805" s="177" t="str">
        <f t="shared" si="983"/>
        <v>Cardiff</v>
      </c>
      <c r="AF805" s="177" t="str">
        <f t="shared" si="983"/>
        <v>Huddersfield</v>
      </c>
      <c r="AG805" s="177" t="str">
        <f t="shared" si="983"/>
        <v>Burnley</v>
      </c>
      <c r="AH805" s="177" t="str">
        <f t="shared" si="983"/>
        <v>Chelsea</v>
      </c>
      <c r="AI805" s="177" t="str">
        <f t="shared" si="983"/>
        <v>Man Utd</v>
      </c>
      <c r="AJ805" s="177" t="str">
        <f t="shared" si="983"/>
        <v>Crystal Palace</v>
      </c>
      <c r="AK805" s="177" t="str">
        <f t="shared" si="983"/>
        <v>Fulham</v>
      </c>
      <c r="AL805" s="177" t="str">
        <f t="shared" si="983"/>
        <v/>
      </c>
      <c r="AM805" s="177" t="str">
        <f t="shared" si="983"/>
        <v/>
      </c>
      <c r="AN805" s="177" t="str">
        <f t="shared" si="983"/>
        <v/>
      </c>
      <c r="AO805" s="177" t="str">
        <f t="shared" si="983"/>
        <v/>
      </c>
      <c r="AP805" s="177" t="str">
        <f t="shared" si="983"/>
        <v/>
      </c>
      <c r="AQ805" s="170"/>
      <c r="AR805" s="170"/>
    </row>
    <row r="806" ht="12.75" customHeight="1">
      <c r="A806" s="170"/>
      <c r="B806" s="170"/>
      <c r="C806" s="140"/>
      <c r="D806" s="139">
        <v>32.0</v>
      </c>
      <c r="E806" s="177" t="str">
        <f t="shared" ref="E806:AP806" si="984">IFERROR(INDEX($C$389:$C$578,MATCH($D806,E$389:E$578,0)),"")</f>
        <v>Brighton</v>
      </c>
      <c r="F806" s="177" t="str">
        <f t="shared" si="984"/>
        <v>Arsenal</v>
      </c>
      <c r="G806" s="177" t="str">
        <f t="shared" si="984"/>
        <v>Leicester</v>
      </c>
      <c r="H806" s="177" t="str">
        <f t="shared" si="984"/>
        <v>Arsenal</v>
      </c>
      <c r="I806" s="177" t="str">
        <f t="shared" si="984"/>
        <v>Bournemouth</v>
      </c>
      <c r="J806" s="177" t="str">
        <f t="shared" si="984"/>
        <v>Burnley</v>
      </c>
      <c r="K806" s="177" t="str">
        <f t="shared" si="984"/>
        <v>Cardiff</v>
      </c>
      <c r="L806" s="177" t="str">
        <f t="shared" si="984"/>
        <v>Leicester</v>
      </c>
      <c r="M806" s="177" t="str">
        <f t="shared" si="984"/>
        <v>Newcastle</v>
      </c>
      <c r="N806" s="177" t="str">
        <f t="shared" si="984"/>
        <v>Chelsea</v>
      </c>
      <c r="O806" s="177" t="str">
        <f t="shared" si="984"/>
        <v>Cardiff</v>
      </c>
      <c r="P806" s="177" t="str">
        <f t="shared" si="984"/>
        <v>Arsenal</v>
      </c>
      <c r="Q806" s="177" t="str">
        <f t="shared" si="984"/>
        <v>Burnley</v>
      </c>
      <c r="R806" s="177" t="str">
        <f t="shared" si="984"/>
        <v>Chelsea</v>
      </c>
      <c r="S806" s="177" t="str">
        <f t="shared" si="984"/>
        <v>Burnley</v>
      </c>
      <c r="T806" s="177" t="str">
        <f t="shared" si="984"/>
        <v>Man Utd</v>
      </c>
      <c r="U806" s="177" t="str">
        <f t="shared" si="984"/>
        <v>Chelsea</v>
      </c>
      <c r="V806" s="177" t="str">
        <f t="shared" si="984"/>
        <v>Bournemouth</v>
      </c>
      <c r="W806" s="177" t="str">
        <f t="shared" si="984"/>
        <v>Burnley</v>
      </c>
      <c r="X806" s="177" t="str">
        <f t="shared" si="984"/>
        <v>Bournemouth</v>
      </c>
      <c r="Y806" s="177" t="str">
        <f t="shared" si="984"/>
        <v>Chelsea</v>
      </c>
      <c r="Z806" s="177" t="str">
        <f t="shared" si="984"/>
        <v>Bournemouth</v>
      </c>
      <c r="AA806" s="177" t="str">
        <f t="shared" si="984"/>
        <v>Chelsea</v>
      </c>
      <c r="AB806" s="177" t="str">
        <f t="shared" si="984"/>
        <v>Huddersfield</v>
      </c>
      <c r="AC806" s="177" t="str">
        <f t="shared" si="984"/>
        <v>Crystal Palace</v>
      </c>
      <c r="AD806" s="177" t="str">
        <f t="shared" si="984"/>
        <v>Burnley</v>
      </c>
      <c r="AE806" s="177" t="str">
        <f t="shared" si="984"/>
        <v>Cardiff</v>
      </c>
      <c r="AF806" s="177" t="str">
        <f t="shared" si="984"/>
        <v>Burnley</v>
      </c>
      <c r="AG806" s="177" t="str">
        <f t="shared" si="984"/>
        <v>Man Utd</v>
      </c>
      <c r="AH806" s="177" t="str">
        <f t="shared" si="984"/>
        <v>Brighton</v>
      </c>
      <c r="AI806" s="177" t="str">
        <f t="shared" si="984"/>
        <v>Burnley</v>
      </c>
      <c r="AJ806" s="177" t="str">
        <f t="shared" si="984"/>
        <v>Tottenham</v>
      </c>
      <c r="AK806" s="177" t="str">
        <f t="shared" si="984"/>
        <v>Cardiff</v>
      </c>
      <c r="AL806" s="177" t="str">
        <f t="shared" si="984"/>
        <v/>
      </c>
      <c r="AM806" s="177" t="str">
        <f t="shared" si="984"/>
        <v/>
      </c>
      <c r="AN806" s="177" t="str">
        <f t="shared" si="984"/>
        <v/>
      </c>
      <c r="AO806" s="177" t="str">
        <f t="shared" si="984"/>
        <v/>
      </c>
      <c r="AP806" s="177" t="str">
        <f t="shared" si="984"/>
        <v/>
      </c>
      <c r="AQ806" s="170"/>
      <c r="AR806" s="170"/>
    </row>
    <row r="807" ht="12.75" customHeight="1">
      <c r="A807" s="170"/>
      <c r="B807" s="170"/>
      <c r="C807" s="140"/>
      <c r="D807" s="139">
        <v>33.0</v>
      </c>
      <c r="E807" s="177" t="str">
        <f t="shared" ref="E807:AP807" si="985">IFERROR(INDEX($C$389:$C$578,MATCH($D807,E$389:E$578,0)),"")</f>
        <v>Everton</v>
      </c>
      <c r="F807" s="177" t="str">
        <f t="shared" si="985"/>
        <v>Bournemouth</v>
      </c>
      <c r="G807" s="177" t="str">
        <f t="shared" si="985"/>
        <v>Everton</v>
      </c>
      <c r="H807" s="177" t="str">
        <f t="shared" si="985"/>
        <v>Arsenal</v>
      </c>
      <c r="I807" s="177" t="str">
        <f t="shared" si="985"/>
        <v>Arsenal</v>
      </c>
      <c r="J807" s="177" t="str">
        <f t="shared" si="985"/>
        <v>Leicester</v>
      </c>
      <c r="K807" s="177" t="str">
        <f t="shared" si="985"/>
        <v>Huddersfield</v>
      </c>
      <c r="L807" s="177" t="str">
        <f t="shared" si="985"/>
        <v>Huddersfield</v>
      </c>
      <c r="M807" s="177" t="str">
        <f t="shared" si="985"/>
        <v>Cardiff</v>
      </c>
      <c r="N807" s="177" t="str">
        <f t="shared" si="985"/>
        <v>Liverpool</v>
      </c>
      <c r="O807" s="177" t="str">
        <f t="shared" si="985"/>
        <v>Chelsea</v>
      </c>
      <c r="P807" s="177" t="str">
        <f t="shared" si="985"/>
        <v>Brighton</v>
      </c>
      <c r="Q807" s="177" t="str">
        <f t="shared" si="985"/>
        <v>Bournemouth</v>
      </c>
      <c r="R807" s="177" t="str">
        <f t="shared" si="985"/>
        <v>Chelsea</v>
      </c>
      <c r="S807" s="177" t="str">
        <f t="shared" si="985"/>
        <v>Chelsea</v>
      </c>
      <c r="T807" s="177" t="str">
        <f t="shared" si="985"/>
        <v>Brighton</v>
      </c>
      <c r="U807" s="177" t="str">
        <f t="shared" si="985"/>
        <v>Arsenal</v>
      </c>
      <c r="V807" s="177" t="str">
        <f t="shared" si="985"/>
        <v>Brighton</v>
      </c>
      <c r="W807" s="177" t="str">
        <f t="shared" si="985"/>
        <v>Arsenal</v>
      </c>
      <c r="X807" s="177" t="str">
        <f t="shared" si="985"/>
        <v>Burnley</v>
      </c>
      <c r="Y807" s="177" t="str">
        <f t="shared" si="985"/>
        <v>Bournemouth</v>
      </c>
      <c r="Z807" s="177" t="str">
        <f t="shared" si="985"/>
        <v>Cardiff</v>
      </c>
      <c r="AA807" s="177" t="str">
        <f t="shared" si="985"/>
        <v>Liverpool</v>
      </c>
      <c r="AB807" s="177" t="str">
        <f t="shared" si="985"/>
        <v>Cardiff</v>
      </c>
      <c r="AC807" s="177" t="str">
        <f t="shared" si="985"/>
        <v>Leicester</v>
      </c>
      <c r="AD807" s="177" t="str">
        <f t="shared" si="985"/>
        <v>Cardiff</v>
      </c>
      <c r="AE807" s="177" t="str">
        <f t="shared" si="985"/>
        <v>Brighton</v>
      </c>
      <c r="AF807" s="177" t="str">
        <f t="shared" si="985"/>
        <v>Chelsea</v>
      </c>
      <c r="AG807" s="177" t="str">
        <f t="shared" si="985"/>
        <v>Man City</v>
      </c>
      <c r="AH807" s="177" t="str">
        <f t="shared" si="985"/>
        <v>Chelsea</v>
      </c>
      <c r="AI807" s="177" t="str">
        <f t="shared" si="985"/>
        <v>Huddersfield</v>
      </c>
      <c r="AJ807" s="177" t="str">
        <f t="shared" si="985"/>
        <v>West Ham</v>
      </c>
      <c r="AK807" s="177" t="str">
        <f t="shared" si="985"/>
        <v>Southampton</v>
      </c>
      <c r="AL807" s="177" t="str">
        <f t="shared" si="985"/>
        <v/>
      </c>
      <c r="AM807" s="177" t="str">
        <f t="shared" si="985"/>
        <v/>
      </c>
      <c r="AN807" s="177" t="str">
        <f t="shared" si="985"/>
        <v/>
      </c>
      <c r="AO807" s="177" t="str">
        <f t="shared" si="985"/>
        <v/>
      </c>
      <c r="AP807" s="177" t="str">
        <f t="shared" si="985"/>
        <v/>
      </c>
      <c r="AQ807" s="170"/>
      <c r="AR807" s="170"/>
    </row>
    <row r="808" ht="12.75" customHeight="1">
      <c r="A808" s="170"/>
      <c r="B808" s="170"/>
      <c r="C808" s="140"/>
      <c r="D808" s="139">
        <v>34.0</v>
      </c>
      <c r="E808" s="177" t="str">
        <f t="shared" ref="E808:AP808" si="986">IFERROR(INDEX($C$389:$C$578,MATCH($D808,E$389:E$578,0)),"")</f>
        <v>Chelsea</v>
      </c>
      <c r="F808" s="177" t="str">
        <f t="shared" si="986"/>
        <v>Crystal Palace</v>
      </c>
      <c r="G808" s="177" t="str">
        <f t="shared" si="986"/>
        <v>Everton</v>
      </c>
      <c r="H808" s="177" t="str">
        <f t="shared" si="986"/>
        <v>Bournemouth</v>
      </c>
      <c r="I808" s="177" t="str">
        <f t="shared" si="986"/>
        <v>Arsenal</v>
      </c>
      <c r="J808" s="177" t="str">
        <f t="shared" si="986"/>
        <v>Everton</v>
      </c>
      <c r="K808" s="177" t="str">
        <f t="shared" si="986"/>
        <v>Arsenal</v>
      </c>
      <c r="L808" s="177" t="str">
        <f t="shared" si="986"/>
        <v>Everton</v>
      </c>
      <c r="M808" s="177" t="str">
        <f t="shared" si="986"/>
        <v>Crystal Palace</v>
      </c>
      <c r="N808" s="177" t="str">
        <f t="shared" si="986"/>
        <v>Brighton</v>
      </c>
      <c r="O808" s="177" t="str">
        <f t="shared" si="986"/>
        <v>Brighton</v>
      </c>
      <c r="P808" s="177" t="str">
        <f t="shared" si="986"/>
        <v>Chelsea</v>
      </c>
      <c r="Q808" s="177" t="str">
        <f t="shared" si="986"/>
        <v>Huddersfield</v>
      </c>
      <c r="R808" s="177" t="str">
        <f t="shared" si="986"/>
        <v>Newcastle</v>
      </c>
      <c r="S808" s="177" t="str">
        <f t="shared" si="986"/>
        <v>Fulham</v>
      </c>
      <c r="T808" s="177" t="str">
        <f t="shared" si="986"/>
        <v>Brighton</v>
      </c>
      <c r="U808" s="177" t="str">
        <f t="shared" si="986"/>
        <v>Brighton</v>
      </c>
      <c r="V808" s="177" t="str">
        <f t="shared" si="986"/>
        <v>Chelsea</v>
      </c>
      <c r="W808" s="177" t="str">
        <f t="shared" si="986"/>
        <v>Cardiff</v>
      </c>
      <c r="X808" s="177" t="str">
        <f t="shared" si="986"/>
        <v>Bournemouth</v>
      </c>
      <c r="Y808" s="177" t="str">
        <f t="shared" si="986"/>
        <v>Crystal Palace</v>
      </c>
      <c r="Z808" s="177" t="str">
        <f t="shared" si="986"/>
        <v>Watford</v>
      </c>
      <c r="AA808" s="177" t="str">
        <f t="shared" si="986"/>
        <v>Cardiff</v>
      </c>
      <c r="AB808" s="177" t="str">
        <f t="shared" si="986"/>
        <v>Southampton</v>
      </c>
      <c r="AC808" s="177" t="str">
        <f t="shared" si="986"/>
        <v>Arsenal</v>
      </c>
      <c r="AD808" s="177" t="str">
        <f t="shared" si="986"/>
        <v>Newcastle</v>
      </c>
      <c r="AE808" s="177" t="str">
        <f t="shared" si="986"/>
        <v>Leicester</v>
      </c>
      <c r="AF808" s="177" t="str">
        <f t="shared" si="986"/>
        <v>Southampton</v>
      </c>
      <c r="AG808" s="177" t="str">
        <f t="shared" si="986"/>
        <v>Burnley</v>
      </c>
      <c r="AH808" s="177" t="str">
        <f t="shared" si="986"/>
        <v>Chelsea</v>
      </c>
      <c r="AI808" s="177" t="str">
        <f t="shared" si="986"/>
        <v>Liverpool</v>
      </c>
      <c r="AJ808" s="177" t="str">
        <f t="shared" si="986"/>
        <v>Crystal Palace</v>
      </c>
      <c r="AK808" s="177" t="str">
        <f t="shared" si="986"/>
        <v>Bournemouth</v>
      </c>
      <c r="AL808" s="177" t="str">
        <f t="shared" si="986"/>
        <v/>
      </c>
      <c r="AM808" s="177" t="str">
        <f t="shared" si="986"/>
        <v/>
      </c>
      <c r="AN808" s="177" t="str">
        <f t="shared" si="986"/>
        <v/>
      </c>
      <c r="AO808" s="177" t="str">
        <f t="shared" si="986"/>
        <v/>
      </c>
      <c r="AP808" s="177" t="str">
        <f t="shared" si="986"/>
        <v/>
      </c>
      <c r="AQ808" s="170"/>
      <c r="AR808" s="170"/>
    </row>
    <row r="809" ht="12.75" customHeight="1">
      <c r="A809" s="170"/>
      <c r="B809" s="170"/>
      <c r="C809" s="140"/>
      <c r="D809" s="139">
        <v>35.0</v>
      </c>
      <c r="E809" s="177" t="str">
        <f t="shared" ref="E809:AP809" si="987">IFERROR(INDEX($C$389:$C$578,MATCH($D809,E$389:E$578,0)),"")</f>
        <v>Everton</v>
      </c>
      <c r="F809" s="177" t="str">
        <f t="shared" si="987"/>
        <v>Arsenal</v>
      </c>
      <c r="G809" s="177" t="str">
        <f t="shared" si="987"/>
        <v>Leicester</v>
      </c>
      <c r="H809" s="177" t="str">
        <f t="shared" si="987"/>
        <v>Brighton</v>
      </c>
      <c r="I809" s="177" t="str">
        <f t="shared" si="987"/>
        <v>Bournemouth</v>
      </c>
      <c r="J809" s="177" t="str">
        <f t="shared" si="987"/>
        <v>Arsenal</v>
      </c>
      <c r="K809" s="177" t="str">
        <f t="shared" si="987"/>
        <v>Bournemouth</v>
      </c>
      <c r="L809" s="177" t="str">
        <f t="shared" si="987"/>
        <v>Brighton</v>
      </c>
      <c r="M809" s="177" t="str">
        <f t="shared" si="987"/>
        <v>Huddersfield</v>
      </c>
      <c r="N809" s="177" t="str">
        <f t="shared" si="987"/>
        <v>Newcastle</v>
      </c>
      <c r="O809" s="177" t="str">
        <f t="shared" si="987"/>
        <v>Cardiff</v>
      </c>
      <c r="P809" s="177" t="str">
        <f t="shared" si="987"/>
        <v>Arsenal</v>
      </c>
      <c r="Q809" s="177" t="str">
        <f t="shared" si="987"/>
        <v>Cardiff</v>
      </c>
      <c r="R809" s="177" t="str">
        <f t="shared" si="987"/>
        <v>Crystal Palace</v>
      </c>
      <c r="S809" s="177" t="str">
        <f t="shared" si="987"/>
        <v>Brighton</v>
      </c>
      <c r="T809" s="177" t="str">
        <f t="shared" si="987"/>
        <v>Man Utd</v>
      </c>
      <c r="U809" s="177" t="str">
        <f t="shared" si="987"/>
        <v>Crystal Palace</v>
      </c>
      <c r="V809" s="177" t="str">
        <f t="shared" si="987"/>
        <v>Crystal Palace</v>
      </c>
      <c r="W809" s="177" t="str">
        <f t="shared" si="987"/>
        <v>Crystal Palace</v>
      </c>
      <c r="X809" s="177" t="str">
        <f t="shared" si="987"/>
        <v>Bournemouth</v>
      </c>
      <c r="Y809" s="177" t="str">
        <f t="shared" si="987"/>
        <v>Arsenal</v>
      </c>
      <c r="Z809" s="177" t="str">
        <f t="shared" si="987"/>
        <v>Southampton</v>
      </c>
      <c r="AA809" s="177" t="str">
        <f t="shared" si="987"/>
        <v>Leicester</v>
      </c>
      <c r="AB809" s="177" t="str">
        <f t="shared" si="987"/>
        <v>Southampton</v>
      </c>
      <c r="AC809" s="177" t="str">
        <f t="shared" si="987"/>
        <v>Crystal Palace</v>
      </c>
      <c r="AD809" s="177" t="str">
        <f t="shared" si="987"/>
        <v>Huddersfield</v>
      </c>
      <c r="AE809" s="177" t="str">
        <f t="shared" si="987"/>
        <v>Cardiff</v>
      </c>
      <c r="AF809" s="177" t="str">
        <f t="shared" si="987"/>
        <v>Brighton</v>
      </c>
      <c r="AG809" s="177" t="str">
        <f t="shared" si="987"/>
        <v>Leicester</v>
      </c>
      <c r="AH809" s="177" t="str">
        <f t="shared" si="987"/>
        <v>Brighton</v>
      </c>
      <c r="AI809" s="177" t="str">
        <f t="shared" si="987"/>
        <v>Brighton</v>
      </c>
      <c r="AJ809" s="177" t="str">
        <f t="shared" si="987"/>
        <v>Fulham</v>
      </c>
      <c r="AK809" s="177" t="str">
        <f t="shared" si="987"/>
        <v>Crystal Palace</v>
      </c>
      <c r="AL809" s="177" t="str">
        <f t="shared" si="987"/>
        <v/>
      </c>
      <c r="AM809" s="177" t="str">
        <f t="shared" si="987"/>
        <v/>
      </c>
      <c r="AN809" s="177" t="str">
        <f t="shared" si="987"/>
        <v/>
      </c>
      <c r="AO809" s="177" t="str">
        <f t="shared" si="987"/>
        <v/>
      </c>
      <c r="AP809" s="177" t="str">
        <f t="shared" si="987"/>
        <v/>
      </c>
      <c r="AQ809" s="170"/>
      <c r="AR809" s="170"/>
    </row>
    <row r="810" ht="12.75" customHeight="1">
      <c r="A810" s="170"/>
      <c r="B810" s="170"/>
      <c r="C810" s="140"/>
      <c r="D810" s="139">
        <v>36.0</v>
      </c>
      <c r="E810" s="177" t="str">
        <f t="shared" ref="E810:AP810" si="988">IFERROR(INDEX($C$389:$C$578,MATCH($D810,E$389:E$578,0)),"")</f>
        <v>Arsenal</v>
      </c>
      <c r="F810" s="177" t="str">
        <f t="shared" si="988"/>
        <v>Bournemouth</v>
      </c>
      <c r="G810" s="177" t="str">
        <f t="shared" si="988"/>
        <v>Bournemouth</v>
      </c>
      <c r="H810" s="177" t="str">
        <f t="shared" si="988"/>
        <v>Brighton</v>
      </c>
      <c r="I810" s="177" t="str">
        <f t="shared" si="988"/>
        <v>Bournemouth</v>
      </c>
      <c r="J810" s="177" t="str">
        <f t="shared" si="988"/>
        <v>Everton</v>
      </c>
      <c r="K810" s="177" t="str">
        <f t="shared" si="988"/>
        <v>Burnley</v>
      </c>
      <c r="L810" s="177" t="str">
        <f t="shared" si="988"/>
        <v>Cardiff</v>
      </c>
      <c r="M810" s="177" t="str">
        <f t="shared" si="988"/>
        <v>Huddersfield</v>
      </c>
      <c r="N810" s="177" t="str">
        <f t="shared" si="988"/>
        <v>Cardiff</v>
      </c>
      <c r="O810" s="177" t="str">
        <f t="shared" si="988"/>
        <v>Huddersfield</v>
      </c>
      <c r="P810" s="177" t="str">
        <f t="shared" si="988"/>
        <v>Burnley</v>
      </c>
      <c r="Q810" s="177" t="str">
        <f t="shared" si="988"/>
        <v>Man Utd</v>
      </c>
      <c r="R810" s="177" t="str">
        <f t="shared" si="988"/>
        <v>Man Utd</v>
      </c>
      <c r="S810" s="177" t="str">
        <f t="shared" si="988"/>
        <v>Crystal Palace</v>
      </c>
      <c r="T810" s="177" t="str">
        <f t="shared" si="988"/>
        <v>Man Utd</v>
      </c>
      <c r="U810" s="177" t="str">
        <f t="shared" si="988"/>
        <v>Crystal Palace</v>
      </c>
      <c r="V810" s="177" t="str">
        <f t="shared" si="988"/>
        <v>Bournemouth</v>
      </c>
      <c r="W810" s="177" t="str">
        <f t="shared" si="988"/>
        <v>Liverpool</v>
      </c>
      <c r="X810" s="177" t="str">
        <f t="shared" si="988"/>
        <v>Brighton</v>
      </c>
      <c r="Y810" s="177" t="str">
        <f t="shared" si="988"/>
        <v>Everton</v>
      </c>
      <c r="Z810" s="177" t="str">
        <f t="shared" si="988"/>
        <v>Burnley</v>
      </c>
      <c r="AA810" s="177" t="str">
        <f t="shared" si="988"/>
        <v>Liverpool</v>
      </c>
      <c r="AB810" s="177" t="str">
        <f t="shared" si="988"/>
        <v>Leicester</v>
      </c>
      <c r="AC810" s="177" t="str">
        <f t="shared" si="988"/>
        <v>Man City</v>
      </c>
      <c r="AD810" s="177" t="str">
        <f t="shared" si="988"/>
        <v>Liverpool</v>
      </c>
      <c r="AE810" s="177" t="str">
        <f t="shared" si="988"/>
        <v>Man Utd</v>
      </c>
      <c r="AF810" s="177" t="str">
        <f t="shared" si="988"/>
        <v>Southampton</v>
      </c>
      <c r="AG810" s="177" t="str">
        <f t="shared" si="988"/>
        <v>Leicester</v>
      </c>
      <c r="AH810" s="177" t="str">
        <f t="shared" si="988"/>
        <v>Bournemouth</v>
      </c>
      <c r="AI810" s="177" t="str">
        <f t="shared" si="988"/>
        <v>Burnley</v>
      </c>
      <c r="AJ810" s="177" t="str">
        <f t="shared" si="988"/>
        <v>Brighton</v>
      </c>
      <c r="AK810" s="177" t="str">
        <f t="shared" si="988"/>
        <v>Huddersfield</v>
      </c>
      <c r="AL810" s="177" t="str">
        <f t="shared" si="988"/>
        <v/>
      </c>
      <c r="AM810" s="177" t="str">
        <f t="shared" si="988"/>
        <v/>
      </c>
      <c r="AN810" s="177" t="str">
        <f t="shared" si="988"/>
        <v/>
      </c>
      <c r="AO810" s="177" t="str">
        <f t="shared" si="988"/>
        <v/>
      </c>
      <c r="AP810" s="177" t="str">
        <f t="shared" si="988"/>
        <v/>
      </c>
      <c r="AQ810" s="170"/>
      <c r="AR810" s="170"/>
    </row>
    <row r="811" ht="12.75" customHeight="1">
      <c r="A811" s="170"/>
      <c r="B811" s="170"/>
      <c r="C811" s="140"/>
      <c r="D811" s="139">
        <v>37.0</v>
      </c>
      <c r="E811" s="177" t="str">
        <f t="shared" ref="E811:AP811" si="989">IFERROR(INDEX($C$389:$C$578,MATCH($D811,E$389:E$578,0)),"")</f>
        <v>Fulham</v>
      </c>
      <c r="F811" s="177" t="str">
        <f t="shared" si="989"/>
        <v>Fulham</v>
      </c>
      <c r="G811" s="177" t="str">
        <f t="shared" si="989"/>
        <v>Arsenal</v>
      </c>
      <c r="H811" s="177" t="str">
        <f t="shared" si="989"/>
        <v>Everton</v>
      </c>
      <c r="I811" s="177" t="str">
        <f t="shared" si="989"/>
        <v>Everton</v>
      </c>
      <c r="J811" s="177" t="str">
        <f t="shared" si="989"/>
        <v>Arsenal</v>
      </c>
      <c r="K811" s="177" t="str">
        <f t="shared" si="989"/>
        <v>Chelsea</v>
      </c>
      <c r="L811" s="177" t="str">
        <f t="shared" si="989"/>
        <v>Burnley</v>
      </c>
      <c r="M811" s="177" t="str">
        <f t="shared" si="989"/>
        <v>Liverpool</v>
      </c>
      <c r="N811" s="177" t="str">
        <f t="shared" si="989"/>
        <v>Everton</v>
      </c>
      <c r="O811" s="177" t="str">
        <f t="shared" si="989"/>
        <v>Huddersfield</v>
      </c>
      <c r="P811" s="177" t="str">
        <f t="shared" si="989"/>
        <v>Huddersfield</v>
      </c>
      <c r="Q811" s="177" t="str">
        <f t="shared" si="989"/>
        <v>Newcastle</v>
      </c>
      <c r="R811" s="177" t="str">
        <f t="shared" si="989"/>
        <v>Huddersfield</v>
      </c>
      <c r="S811" s="177" t="str">
        <f t="shared" si="989"/>
        <v>Brighton</v>
      </c>
      <c r="T811" s="177" t="str">
        <f t="shared" si="989"/>
        <v>Cardiff</v>
      </c>
      <c r="U811" s="177" t="str">
        <f t="shared" si="989"/>
        <v>Arsenal</v>
      </c>
      <c r="V811" s="177" t="str">
        <f t="shared" si="989"/>
        <v>Brighton</v>
      </c>
      <c r="W811" s="177" t="str">
        <f t="shared" si="989"/>
        <v>Brighton</v>
      </c>
      <c r="X811" s="177" t="str">
        <f t="shared" si="989"/>
        <v>Brighton</v>
      </c>
      <c r="Y811" s="177" t="str">
        <f t="shared" si="989"/>
        <v>Arsenal</v>
      </c>
      <c r="Z811" s="177" t="str">
        <f t="shared" si="989"/>
        <v>Chelsea</v>
      </c>
      <c r="AA811" s="177" t="str">
        <f t="shared" si="989"/>
        <v>Crystal Palace</v>
      </c>
      <c r="AB811" s="177" t="str">
        <f t="shared" si="989"/>
        <v>Man City</v>
      </c>
      <c r="AC811" s="177" t="str">
        <f t="shared" si="989"/>
        <v>Leicester</v>
      </c>
      <c r="AD811" s="177" t="str">
        <f t="shared" si="989"/>
        <v>Crystal Palace</v>
      </c>
      <c r="AE811" s="177" t="str">
        <f t="shared" si="989"/>
        <v>Cardiff</v>
      </c>
      <c r="AF811" s="177" t="str">
        <f t="shared" si="989"/>
        <v>Leicester</v>
      </c>
      <c r="AG811" s="177" t="str">
        <f t="shared" si="989"/>
        <v>Bournemouth</v>
      </c>
      <c r="AH811" s="177" t="str">
        <f t="shared" si="989"/>
        <v>Man Utd</v>
      </c>
      <c r="AI811" s="177" t="str">
        <f t="shared" si="989"/>
        <v>Fulham</v>
      </c>
      <c r="AJ811" s="177" t="str">
        <f t="shared" si="989"/>
        <v>Man City</v>
      </c>
      <c r="AK811" s="177" t="str">
        <f t="shared" si="989"/>
        <v>Man Utd</v>
      </c>
      <c r="AL811" s="177" t="str">
        <f t="shared" si="989"/>
        <v/>
      </c>
      <c r="AM811" s="177" t="str">
        <f t="shared" si="989"/>
        <v/>
      </c>
      <c r="AN811" s="177" t="str">
        <f t="shared" si="989"/>
        <v/>
      </c>
      <c r="AO811" s="177" t="str">
        <f t="shared" si="989"/>
        <v/>
      </c>
      <c r="AP811" s="177" t="str">
        <f t="shared" si="989"/>
        <v/>
      </c>
      <c r="AQ811" s="170"/>
      <c r="AR811" s="170"/>
    </row>
    <row r="812" ht="12.75" customHeight="1">
      <c r="A812" s="170"/>
      <c r="B812" s="170"/>
      <c r="C812" s="140"/>
      <c r="D812" s="139">
        <v>38.0</v>
      </c>
      <c r="E812" s="177" t="str">
        <f t="shared" ref="E812:AP812" si="990">IFERROR(INDEX($C$389:$C$578,MATCH($D812,E$389:E$578,0)),"")</f>
        <v>Man City</v>
      </c>
      <c r="F812" s="177" t="str">
        <f t="shared" si="990"/>
        <v>Leicester</v>
      </c>
      <c r="G812" s="177" t="str">
        <f t="shared" si="990"/>
        <v>Bournemouth</v>
      </c>
      <c r="H812" s="177" t="str">
        <f t="shared" si="990"/>
        <v>Everton</v>
      </c>
      <c r="I812" s="177" t="str">
        <f t="shared" si="990"/>
        <v>Chelsea</v>
      </c>
      <c r="J812" s="177" t="str">
        <f t="shared" si="990"/>
        <v>Arsenal</v>
      </c>
      <c r="K812" s="177" t="str">
        <f t="shared" si="990"/>
        <v>Bournemouth</v>
      </c>
      <c r="L812" s="177" t="str">
        <f t="shared" si="990"/>
        <v>Cardiff</v>
      </c>
      <c r="M812" s="177" t="str">
        <f t="shared" si="990"/>
        <v>Newcastle</v>
      </c>
      <c r="N812" s="177" t="str">
        <f t="shared" si="990"/>
        <v>Cardiff</v>
      </c>
      <c r="O812" s="177" t="str">
        <f t="shared" si="990"/>
        <v>Cardiff</v>
      </c>
      <c r="P812" s="177" t="str">
        <f t="shared" si="990"/>
        <v>Leicester</v>
      </c>
      <c r="Q812" s="177" t="str">
        <f t="shared" si="990"/>
        <v>Cardiff</v>
      </c>
      <c r="R812" s="177" t="str">
        <f t="shared" si="990"/>
        <v>Bournemouth</v>
      </c>
      <c r="S812" s="177" t="str">
        <f t="shared" si="990"/>
        <v>Cardiff</v>
      </c>
      <c r="T812" s="177" t="str">
        <f t="shared" si="990"/>
        <v>Chelsea</v>
      </c>
      <c r="U812" s="177" t="str">
        <f t="shared" si="990"/>
        <v>Crystal Palace</v>
      </c>
      <c r="V812" s="177" t="str">
        <f t="shared" si="990"/>
        <v>Chelsea</v>
      </c>
      <c r="W812" s="177" t="str">
        <f t="shared" si="990"/>
        <v>Bournemouth</v>
      </c>
      <c r="X812" s="177" t="str">
        <f t="shared" si="990"/>
        <v>Liverpool</v>
      </c>
      <c r="Y812" s="177" t="str">
        <f t="shared" si="990"/>
        <v>Tottenham</v>
      </c>
      <c r="Z812" s="177" t="str">
        <f t="shared" si="990"/>
        <v>Bournemouth</v>
      </c>
      <c r="AA812" s="177" t="str">
        <f t="shared" si="990"/>
        <v>Crystal Palace</v>
      </c>
      <c r="AB812" s="177" t="str">
        <f t="shared" si="990"/>
        <v>Arsenal</v>
      </c>
      <c r="AC812" s="177" t="str">
        <f t="shared" si="990"/>
        <v>Newcastle</v>
      </c>
      <c r="AD812" s="177" t="str">
        <f t="shared" si="990"/>
        <v>Liverpool</v>
      </c>
      <c r="AE812" s="177" t="str">
        <f t="shared" si="990"/>
        <v>Arsenal</v>
      </c>
      <c r="AF812" s="177" t="str">
        <f t="shared" si="990"/>
        <v>Cardiff</v>
      </c>
      <c r="AG812" s="177" t="str">
        <f t="shared" si="990"/>
        <v>Brighton</v>
      </c>
      <c r="AH812" s="177" t="str">
        <f t="shared" si="990"/>
        <v>Huddersfield</v>
      </c>
      <c r="AI812" s="177" t="str">
        <f t="shared" si="990"/>
        <v>Man Utd</v>
      </c>
      <c r="AJ812" s="177" t="str">
        <f t="shared" si="990"/>
        <v>Arsenal</v>
      </c>
      <c r="AK812" s="177" t="str">
        <f t="shared" si="990"/>
        <v>Chelsea</v>
      </c>
      <c r="AL812" s="177" t="str">
        <f t="shared" si="990"/>
        <v/>
      </c>
      <c r="AM812" s="177" t="str">
        <f t="shared" si="990"/>
        <v/>
      </c>
      <c r="AN812" s="177" t="str">
        <f t="shared" si="990"/>
        <v/>
      </c>
      <c r="AO812" s="177" t="str">
        <f t="shared" si="990"/>
        <v/>
      </c>
      <c r="AP812" s="177" t="str">
        <f t="shared" si="990"/>
        <v/>
      </c>
      <c r="AQ812" s="170"/>
      <c r="AR812" s="170"/>
    </row>
    <row r="813" ht="12.75" customHeight="1">
      <c r="A813" s="170"/>
      <c r="B813" s="170"/>
      <c r="C813" s="140"/>
      <c r="D813" s="139">
        <v>39.0</v>
      </c>
      <c r="E813" s="177" t="str">
        <f t="shared" ref="E813:AP813" si="991">IFERROR(INDEX($C$389:$C$578,MATCH($D813,E$389:E$578,0)),"")</f>
        <v>Leicester</v>
      </c>
      <c r="F813" s="177" t="str">
        <f t="shared" si="991"/>
        <v>Bournemouth</v>
      </c>
      <c r="G813" s="177" t="str">
        <f t="shared" si="991"/>
        <v>Crystal Palace</v>
      </c>
      <c r="H813" s="177" t="str">
        <f t="shared" si="991"/>
        <v>Leicester</v>
      </c>
      <c r="I813" s="177" t="str">
        <f t="shared" si="991"/>
        <v>Huddersfield</v>
      </c>
      <c r="J813" s="177" t="str">
        <f t="shared" si="991"/>
        <v>Cardiff</v>
      </c>
      <c r="K813" s="177" t="str">
        <f t="shared" si="991"/>
        <v>Crystal Palace</v>
      </c>
      <c r="L813" s="177" t="str">
        <f t="shared" si="991"/>
        <v>Liverpool</v>
      </c>
      <c r="M813" s="177" t="str">
        <f t="shared" si="991"/>
        <v>Bournemouth</v>
      </c>
      <c r="N813" s="177" t="str">
        <f t="shared" si="991"/>
        <v>Liverpool</v>
      </c>
      <c r="O813" s="177" t="str">
        <f t="shared" si="991"/>
        <v>Huddersfield</v>
      </c>
      <c r="P813" s="177" t="str">
        <f t="shared" si="991"/>
        <v>Man City</v>
      </c>
      <c r="Q813" s="177" t="str">
        <f t="shared" si="991"/>
        <v>Liverpool</v>
      </c>
      <c r="R813" s="177" t="str">
        <f t="shared" si="991"/>
        <v>Chelsea</v>
      </c>
      <c r="S813" s="177" t="str">
        <f t="shared" si="991"/>
        <v>Cardiff</v>
      </c>
      <c r="T813" s="177" t="str">
        <f t="shared" si="991"/>
        <v>Fulham</v>
      </c>
      <c r="U813" s="177" t="str">
        <f t="shared" si="991"/>
        <v>Burnley</v>
      </c>
      <c r="V813" s="177" t="str">
        <f t="shared" si="991"/>
        <v>Southampton</v>
      </c>
      <c r="W813" s="177" t="str">
        <f t="shared" si="991"/>
        <v>Chelsea</v>
      </c>
      <c r="X813" s="177" t="str">
        <f t="shared" si="991"/>
        <v>Arsenal</v>
      </c>
      <c r="Y813" s="177" t="str">
        <f t="shared" si="991"/>
        <v>Burnley</v>
      </c>
      <c r="Z813" s="177" t="str">
        <f t="shared" si="991"/>
        <v>Chelsea</v>
      </c>
      <c r="AA813" s="177" t="str">
        <f t="shared" si="991"/>
        <v>Bournemouth</v>
      </c>
      <c r="AB813" s="177" t="str">
        <f t="shared" si="991"/>
        <v>Brighton</v>
      </c>
      <c r="AC813" s="177" t="str">
        <f t="shared" si="991"/>
        <v>Newcastle</v>
      </c>
      <c r="AD813" s="177" t="str">
        <f t="shared" si="991"/>
        <v>Burnley</v>
      </c>
      <c r="AE813" s="177" t="str">
        <f t="shared" si="991"/>
        <v>Bournemouth</v>
      </c>
      <c r="AF813" s="177" t="str">
        <f t="shared" si="991"/>
        <v>Cardiff</v>
      </c>
      <c r="AG813" s="177" t="str">
        <f t="shared" si="991"/>
        <v>Burnley</v>
      </c>
      <c r="AH813" s="177" t="str">
        <f t="shared" si="991"/>
        <v>Crystal Palace</v>
      </c>
      <c r="AI813" s="177" t="str">
        <f t="shared" si="991"/>
        <v>Brighton</v>
      </c>
      <c r="AJ813" s="177" t="str">
        <f t="shared" si="991"/>
        <v>Brighton</v>
      </c>
      <c r="AK813" s="177" t="str">
        <f t="shared" si="991"/>
        <v>Everton</v>
      </c>
      <c r="AL813" s="177" t="str">
        <f t="shared" si="991"/>
        <v/>
      </c>
      <c r="AM813" s="177" t="str">
        <f t="shared" si="991"/>
        <v/>
      </c>
      <c r="AN813" s="177" t="str">
        <f t="shared" si="991"/>
        <v/>
      </c>
      <c r="AO813" s="177" t="str">
        <f t="shared" si="991"/>
        <v/>
      </c>
      <c r="AP813" s="177" t="str">
        <f t="shared" si="991"/>
        <v/>
      </c>
      <c r="AQ813" s="170"/>
      <c r="AR813" s="170"/>
    </row>
    <row r="814" ht="12.75" customHeight="1">
      <c r="A814" s="170"/>
      <c r="B814" s="170"/>
      <c r="C814" s="140"/>
      <c r="D814" s="139">
        <v>40.0</v>
      </c>
      <c r="E814" s="177" t="str">
        <f t="shared" ref="E814:AP814" si="992">IFERROR(INDEX($C$389:$C$578,MATCH($D814,E$389:E$578,0)),"")</f>
        <v>Arsenal</v>
      </c>
      <c r="F814" s="177" t="str">
        <f t="shared" si="992"/>
        <v>Bournemouth</v>
      </c>
      <c r="G814" s="177" t="str">
        <f t="shared" si="992"/>
        <v>Brighton</v>
      </c>
      <c r="H814" s="177" t="str">
        <f t="shared" si="992"/>
        <v>Fulham</v>
      </c>
      <c r="I814" s="177" t="str">
        <f t="shared" si="992"/>
        <v>Leicester</v>
      </c>
      <c r="J814" s="177" t="str">
        <f t="shared" si="992"/>
        <v>Crystal Palace</v>
      </c>
      <c r="K814" s="177" t="str">
        <f t="shared" si="992"/>
        <v>Arsenal</v>
      </c>
      <c r="L814" s="177" t="str">
        <f t="shared" si="992"/>
        <v>Brighton</v>
      </c>
      <c r="M814" s="177" t="str">
        <f t="shared" si="992"/>
        <v>Cardiff</v>
      </c>
      <c r="N814" s="177" t="str">
        <f t="shared" si="992"/>
        <v>Bournemouth</v>
      </c>
      <c r="O814" s="177" t="str">
        <f t="shared" si="992"/>
        <v>Brighton</v>
      </c>
      <c r="P814" s="177" t="str">
        <f t="shared" si="992"/>
        <v>Chelsea</v>
      </c>
      <c r="Q814" s="177" t="str">
        <f t="shared" si="992"/>
        <v>Burnley</v>
      </c>
      <c r="R814" s="177" t="str">
        <f t="shared" si="992"/>
        <v>Leicester</v>
      </c>
      <c r="S814" s="177" t="str">
        <f t="shared" si="992"/>
        <v>Man Utd</v>
      </c>
      <c r="T814" s="177" t="str">
        <f t="shared" si="992"/>
        <v>Bournemouth</v>
      </c>
      <c r="U814" s="177" t="str">
        <f t="shared" si="992"/>
        <v>Burnley</v>
      </c>
      <c r="V814" s="177" t="str">
        <f t="shared" si="992"/>
        <v>Newcastle</v>
      </c>
      <c r="W814" s="177" t="str">
        <f t="shared" si="992"/>
        <v>Crystal Palace</v>
      </c>
      <c r="X814" s="177" t="str">
        <f t="shared" si="992"/>
        <v>Burnley</v>
      </c>
      <c r="Y814" s="177" t="str">
        <f t="shared" si="992"/>
        <v>Crystal Palace</v>
      </c>
      <c r="Z814" s="177" t="str">
        <f t="shared" si="992"/>
        <v>Cardiff</v>
      </c>
      <c r="AA814" s="177" t="str">
        <f t="shared" si="992"/>
        <v>Bournemouth</v>
      </c>
      <c r="AB814" s="177" t="str">
        <f t="shared" si="992"/>
        <v>Crystal Palace</v>
      </c>
      <c r="AC814" s="177" t="str">
        <f t="shared" si="992"/>
        <v>Chelsea</v>
      </c>
      <c r="AD814" s="177" t="str">
        <f t="shared" si="992"/>
        <v>Leicester</v>
      </c>
      <c r="AE814" s="177" t="str">
        <f t="shared" si="992"/>
        <v>Brighton</v>
      </c>
      <c r="AF814" s="177" t="str">
        <f t="shared" si="992"/>
        <v>Chelsea</v>
      </c>
      <c r="AG814" s="177" t="str">
        <f t="shared" si="992"/>
        <v>Huddersfield</v>
      </c>
      <c r="AH814" s="177" t="str">
        <f t="shared" si="992"/>
        <v>Southampton</v>
      </c>
      <c r="AI814" s="177" t="str">
        <f t="shared" si="992"/>
        <v>Burnley</v>
      </c>
      <c r="AJ814" s="177" t="str">
        <f t="shared" si="992"/>
        <v>Crystal Palace</v>
      </c>
      <c r="AK814" s="177" t="str">
        <f t="shared" si="992"/>
        <v>Fulham</v>
      </c>
      <c r="AL814" s="177" t="str">
        <f t="shared" si="992"/>
        <v/>
      </c>
      <c r="AM814" s="177" t="str">
        <f t="shared" si="992"/>
        <v/>
      </c>
      <c r="AN814" s="177" t="str">
        <f t="shared" si="992"/>
        <v/>
      </c>
      <c r="AO814" s="177" t="str">
        <f t="shared" si="992"/>
        <v/>
      </c>
      <c r="AP814" s="177" t="str">
        <f t="shared" si="992"/>
        <v/>
      </c>
      <c r="AQ814" s="170"/>
      <c r="AR814" s="170"/>
    </row>
    <row r="815" ht="12.75" customHeight="1">
      <c r="A815" s="170"/>
      <c r="B815" s="170"/>
      <c r="C815" s="140"/>
      <c r="D815" s="139">
        <v>41.0</v>
      </c>
      <c r="E815" s="177" t="str">
        <f t="shared" ref="E815:AP815" si="993">IFERROR(INDEX($C$389:$C$578,MATCH($D815,E$389:E$578,0)),"")</f>
        <v>Bournemouth</v>
      </c>
      <c r="F815" s="177" t="str">
        <f t="shared" si="993"/>
        <v>Brighton</v>
      </c>
      <c r="G815" s="177" t="str">
        <f t="shared" si="993"/>
        <v>Everton</v>
      </c>
      <c r="H815" s="177" t="str">
        <f t="shared" si="993"/>
        <v>Brighton</v>
      </c>
      <c r="I815" s="177" t="str">
        <f t="shared" si="993"/>
        <v>Newcastle</v>
      </c>
      <c r="J815" s="177" t="str">
        <f t="shared" si="993"/>
        <v>Crystal Palace</v>
      </c>
      <c r="K815" s="177" t="str">
        <f t="shared" si="993"/>
        <v>Arsenal</v>
      </c>
      <c r="L815" s="177" t="str">
        <f t="shared" si="993"/>
        <v>Brighton</v>
      </c>
      <c r="M815" s="177" t="str">
        <f t="shared" si="993"/>
        <v>Cardiff</v>
      </c>
      <c r="N815" s="177" t="str">
        <f t="shared" si="993"/>
        <v>Newcastle</v>
      </c>
      <c r="O815" s="177" t="str">
        <f t="shared" si="993"/>
        <v>Cardiff</v>
      </c>
      <c r="P815" s="177" t="str">
        <f t="shared" si="993"/>
        <v>Fulham</v>
      </c>
      <c r="Q815" s="177" t="str">
        <f t="shared" si="993"/>
        <v>Chelsea</v>
      </c>
      <c r="R815" s="177" t="str">
        <f t="shared" si="993"/>
        <v>Man Utd</v>
      </c>
      <c r="S815" s="177" t="str">
        <f t="shared" si="993"/>
        <v>Chelsea</v>
      </c>
      <c r="T815" s="177" t="str">
        <f t="shared" si="993"/>
        <v>Arsenal</v>
      </c>
      <c r="U815" s="177" t="str">
        <f t="shared" si="993"/>
        <v>Man City</v>
      </c>
      <c r="V815" s="177" t="str">
        <f t="shared" si="993"/>
        <v>Man City</v>
      </c>
      <c r="W815" s="177" t="str">
        <f t="shared" si="993"/>
        <v>Liverpool</v>
      </c>
      <c r="X815" s="177" t="str">
        <f t="shared" si="993"/>
        <v>Burnley</v>
      </c>
      <c r="Y815" s="177" t="str">
        <f t="shared" si="993"/>
        <v>Chelsea</v>
      </c>
      <c r="Z815" s="177" t="str">
        <f t="shared" si="993"/>
        <v>Chelsea</v>
      </c>
      <c r="AA815" s="177" t="str">
        <f t="shared" si="993"/>
        <v>Huddersfield</v>
      </c>
      <c r="AB815" s="177" t="str">
        <f t="shared" si="993"/>
        <v>Arsenal</v>
      </c>
      <c r="AC815" s="177" t="str">
        <f t="shared" si="993"/>
        <v>Everton</v>
      </c>
      <c r="AD815" s="177" t="str">
        <f t="shared" si="993"/>
        <v>Leicester</v>
      </c>
      <c r="AE815" s="177" t="str">
        <f t="shared" si="993"/>
        <v>Man Utd</v>
      </c>
      <c r="AF815" s="177" t="str">
        <f t="shared" si="993"/>
        <v>Liverpool</v>
      </c>
      <c r="AG815" s="177" t="str">
        <f t="shared" si="993"/>
        <v>Tottenham</v>
      </c>
      <c r="AH815" s="177" t="str">
        <f t="shared" si="993"/>
        <v>Bournemouth</v>
      </c>
      <c r="AI815" s="177" t="str">
        <f t="shared" si="993"/>
        <v>Brighton</v>
      </c>
      <c r="AJ815" s="177" t="str">
        <f t="shared" si="993"/>
        <v>Liverpool</v>
      </c>
      <c r="AK815" s="177" t="str">
        <f t="shared" si="993"/>
        <v>Bournemouth</v>
      </c>
      <c r="AL815" s="177" t="str">
        <f t="shared" si="993"/>
        <v/>
      </c>
      <c r="AM815" s="177" t="str">
        <f t="shared" si="993"/>
        <v/>
      </c>
      <c r="AN815" s="177" t="str">
        <f t="shared" si="993"/>
        <v/>
      </c>
      <c r="AO815" s="177" t="str">
        <f t="shared" si="993"/>
        <v/>
      </c>
      <c r="AP815" s="177" t="str">
        <f t="shared" si="993"/>
        <v/>
      </c>
      <c r="AQ815" s="170"/>
      <c r="AR815" s="170"/>
    </row>
    <row r="816" ht="12.75" customHeight="1">
      <c r="A816" s="170"/>
      <c r="B816" s="170"/>
      <c r="C816" s="140"/>
      <c r="D816" s="139">
        <v>42.0</v>
      </c>
      <c r="E816" s="177" t="str">
        <f t="shared" ref="E816:AP816" si="994">IFERROR(INDEX($C$389:$C$578,MATCH($D816,E$389:E$578,0)),"")</f>
        <v>Crystal Palace</v>
      </c>
      <c r="F816" s="177" t="str">
        <f t="shared" si="994"/>
        <v>Arsenal</v>
      </c>
      <c r="G816" s="177" t="str">
        <f t="shared" si="994"/>
        <v>Everton</v>
      </c>
      <c r="H816" s="177" t="str">
        <f t="shared" si="994"/>
        <v>Arsenal</v>
      </c>
      <c r="I816" s="177" t="str">
        <f t="shared" si="994"/>
        <v>Burnley</v>
      </c>
      <c r="J816" s="177" t="str">
        <f t="shared" si="994"/>
        <v>Chelsea</v>
      </c>
      <c r="K816" s="177" t="str">
        <f t="shared" si="994"/>
        <v>Brighton</v>
      </c>
      <c r="L816" s="177" t="str">
        <f t="shared" si="994"/>
        <v>Arsenal</v>
      </c>
      <c r="M816" s="177" t="str">
        <f t="shared" si="994"/>
        <v>Chelsea</v>
      </c>
      <c r="N816" s="177" t="str">
        <f t="shared" si="994"/>
        <v>Chelsea</v>
      </c>
      <c r="O816" s="177" t="str">
        <f t="shared" si="994"/>
        <v>Huddersfield</v>
      </c>
      <c r="P816" s="177" t="str">
        <f t="shared" si="994"/>
        <v>Huddersfield</v>
      </c>
      <c r="Q816" s="177" t="str">
        <f t="shared" si="994"/>
        <v>Crystal Palace</v>
      </c>
      <c r="R816" s="177" t="str">
        <f t="shared" si="994"/>
        <v>Chelsea</v>
      </c>
      <c r="S816" s="177" t="str">
        <f t="shared" si="994"/>
        <v>Fulham</v>
      </c>
      <c r="T816" s="177" t="str">
        <f t="shared" si="994"/>
        <v>Arsenal</v>
      </c>
      <c r="U816" s="177" t="str">
        <f t="shared" si="994"/>
        <v>Bournemouth</v>
      </c>
      <c r="V816" s="177" t="str">
        <f t="shared" si="994"/>
        <v>Chelsea</v>
      </c>
      <c r="W816" s="177" t="str">
        <f t="shared" si="994"/>
        <v>Man Utd</v>
      </c>
      <c r="X816" s="177" t="str">
        <f t="shared" si="994"/>
        <v>Burnley</v>
      </c>
      <c r="Y816" s="177" t="str">
        <f t="shared" si="994"/>
        <v>Chelsea</v>
      </c>
      <c r="Z816" s="177" t="str">
        <f t="shared" si="994"/>
        <v>Arsenal</v>
      </c>
      <c r="AA816" s="177" t="str">
        <f t="shared" si="994"/>
        <v>Newcastle</v>
      </c>
      <c r="AB816" s="177" t="str">
        <f t="shared" si="994"/>
        <v>Cardiff</v>
      </c>
      <c r="AC816" s="177" t="str">
        <f t="shared" si="994"/>
        <v>Huddersfield</v>
      </c>
      <c r="AD816" s="177" t="str">
        <f t="shared" si="994"/>
        <v>Arsenal</v>
      </c>
      <c r="AE816" s="177" t="str">
        <f t="shared" si="994"/>
        <v>Newcastle</v>
      </c>
      <c r="AF816" s="177" t="str">
        <f t="shared" si="994"/>
        <v>Fulham</v>
      </c>
      <c r="AG816" s="177" t="str">
        <f t="shared" si="994"/>
        <v>Burnley</v>
      </c>
      <c r="AH816" s="177" t="str">
        <f t="shared" si="994"/>
        <v>Leicester</v>
      </c>
      <c r="AI816" s="177" t="str">
        <f t="shared" si="994"/>
        <v>Leicester</v>
      </c>
      <c r="AJ816" s="177" t="str">
        <f t="shared" si="994"/>
        <v>Man Utd</v>
      </c>
      <c r="AK816" s="177" t="str">
        <f t="shared" si="994"/>
        <v>Crystal Palace</v>
      </c>
      <c r="AL816" s="177" t="str">
        <f t="shared" si="994"/>
        <v/>
      </c>
      <c r="AM816" s="177" t="str">
        <f t="shared" si="994"/>
        <v/>
      </c>
      <c r="AN816" s="177" t="str">
        <f t="shared" si="994"/>
        <v/>
      </c>
      <c r="AO816" s="177" t="str">
        <f t="shared" si="994"/>
        <v/>
      </c>
      <c r="AP816" s="177" t="str">
        <f t="shared" si="994"/>
        <v/>
      </c>
      <c r="AQ816" s="170"/>
      <c r="AR816" s="170"/>
    </row>
    <row r="817" ht="12.75" customHeight="1">
      <c r="A817" s="170"/>
      <c r="B817" s="170"/>
      <c r="C817" s="140"/>
      <c r="D817" s="139">
        <v>43.0</v>
      </c>
      <c r="E817" s="177" t="str">
        <f t="shared" ref="E817:AP817" si="995">IFERROR(INDEX($C$389:$C$578,MATCH($D817,E$389:E$578,0)),"")</f>
        <v>Crystal Palace</v>
      </c>
      <c r="F817" s="177" t="str">
        <f t="shared" si="995"/>
        <v>Arsenal</v>
      </c>
      <c r="G817" s="177" t="str">
        <f t="shared" si="995"/>
        <v>Everton</v>
      </c>
      <c r="H817" s="177" t="str">
        <f t="shared" si="995"/>
        <v>Newcastle</v>
      </c>
      <c r="I817" s="177" t="str">
        <f t="shared" si="995"/>
        <v>Leicester</v>
      </c>
      <c r="J817" s="177" t="str">
        <f t="shared" si="995"/>
        <v>Leicester</v>
      </c>
      <c r="K817" s="177" t="str">
        <f t="shared" si="995"/>
        <v>Cardiff</v>
      </c>
      <c r="L817" s="177" t="str">
        <f t="shared" si="995"/>
        <v>Brighton</v>
      </c>
      <c r="M817" s="177" t="str">
        <f t="shared" si="995"/>
        <v>Cardiff</v>
      </c>
      <c r="N817" s="177" t="str">
        <f t="shared" si="995"/>
        <v>Everton</v>
      </c>
      <c r="O817" s="177" t="str">
        <f t="shared" si="995"/>
        <v>Burnley</v>
      </c>
      <c r="P817" s="177" t="str">
        <f t="shared" si="995"/>
        <v>Fulham</v>
      </c>
      <c r="Q817" s="177" t="str">
        <f t="shared" si="995"/>
        <v>Huddersfield</v>
      </c>
      <c r="R817" s="177" t="str">
        <f t="shared" si="995"/>
        <v>Fulham</v>
      </c>
      <c r="S817" s="177" t="str">
        <f t="shared" si="995"/>
        <v>Fulham</v>
      </c>
      <c r="T817" s="177" t="str">
        <f t="shared" si="995"/>
        <v>Newcastle</v>
      </c>
      <c r="U817" s="177" t="str">
        <f t="shared" si="995"/>
        <v>Brighton</v>
      </c>
      <c r="V817" s="177" t="str">
        <f t="shared" si="995"/>
        <v>Man Utd</v>
      </c>
      <c r="W817" s="177" t="str">
        <f t="shared" si="995"/>
        <v>Southampton</v>
      </c>
      <c r="X817" s="177" t="str">
        <f t="shared" si="995"/>
        <v>Arsenal</v>
      </c>
      <c r="Y817" s="177" t="str">
        <f t="shared" si="995"/>
        <v>Leicester</v>
      </c>
      <c r="Z817" s="177" t="str">
        <f t="shared" si="995"/>
        <v>Chelsea</v>
      </c>
      <c r="AA817" s="177" t="str">
        <f t="shared" si="995"/>
        <v>Huddersfield</v>
      </c>
      <c r="AB817" s="177" t="str">
        <f t="shared" si="995"/>
        <v>Huddersfield</v>
      </c>
      <c r="AC817" s="177" t="str">
        <f t="shared" si="995"/>
        <v>Liverpool</v>
      </c>
      <c r="AD817" s="177" t="str">
        <f t="shared" si="995"/>
        <v>Man City</v>
      </c>
      <c r="AE817" s="177" t="str">
        <f t="shared" si="995"/>
        <v>Brighton</v>
      </c>
      <c r="AF817" s="177" t="str">
        <f t="shared" si="995"/>
        <v>Cardiff</v>
      </c>
      <c r="AG817" s="177" t="str">
        <f t="shared" si="995"/>
        <v>Leicester</v>
      </c>
      <c r="AH817" s="177" t="str">
        <f t="shared" si="995"/>
        <v>Arsenal</v>
      </c>
      <c r="AI817" s="177" t="str">
        <f t="shared" si="995"/>
        <v>Bournemouth</v>
      </c>
      <c r="AJ817" s="177" t="str">
        <f t="shared" si="995"/>
        <v>Arsenal</v>
      </c>
      <c r="AK817" s="177" t="str">
        <f t="shared" si="995"/>
        <v>Huddersfield</v>
      </c>
      <c r="AL817" s="177" t="str">
        <f t="shared" si="995"/>
        <v/>
      </c>
      <c r="AM817" s="177" t="str">
        <f t="shared" si="995"/>
        <v/>
      </c>
      <c r="AN817" s="177" t="str">
        <f t="shared" si="995"/>
        <v/>
      </c>
      <c r="AO817" s="177" t="str">
        <f t="shared" si="995"/>
        <v/>
      </c>
      <c r="AP817" s="177" t="str">
        <f t="shared" si="995"/>
        <v/>
      </c>
      <c r="AQ817" s="170"/>
      <c r="AR817" s="170"/>
    </row>
    <row r="818" ht="12.75" customHeight="1">
      <c r="A818" s="170"/>
      <c r="B818" s="170"/>
      <c r="C818" s="140"/>
      <c r="D818" s="139">
        <v>44.0</v>
      </c>
      <c r="E818" s="177" t="str">
        <f t="shared" ref="E818:AP818" si="996">IFERROR(INDEX($C$389:$C$578,MATCH($D818,E$389:E$578,0)),"")</f>
        <v>Bournemouth</v>
      </c>
      <c r="F818" s="177" t="str">
        <f t="shared" si="996"/>
        <v>Burnley</v>
      </c>
      <c r="G818" s="177" t="str">
        <f t="shared" si="996"/>
        <v>Bournemouth</v>
      </c>
      <c r="H818" s="177" t="str">
        <f t="shared" si="996"/>
        <v>Brighton</v>
      </c>
      <c r="I818" s="177" t="str">
        <f t="shared" si="996"/>
        <v>Cardiff</v>
      </c>
      <c r="J818" s="177" t="str">
        <f t="shared" si="996"/>
        <v>Brighton</v>
      </c>
      <c r="K818" s="177" t="str">
        <f t="shared" si="996"/>
        <v>Cardiff</v>
      </c>
      <c r="L818" s="177" t="str">
        <f t="shared" si="996"/>
        <v>Brighton</v>
      </c>
      <c r="M818" s="177" t="str">
        <f t="shared" si="996"/>
        <v>Everton</v>
      </c>
      <c r="N818" s="177" t="str">
        <f t="shared" si="996"/>
        <v>Newcastle</v>
      </c>
      <c r="O818" s="177" t="str">
        <f t="shared" si="996"/>
        <v>Burnley</v>
      </c>
      <c r="P818" s="177" t="str">
        <f t="shared" si="996"/>
        <v>Everton</v>
      </c>
      <c r="Q818" s="177" t="str">
        <f t="shared" si="996"/>
        <v>Arsenal</v>
      </c>
      <c r="R818" s="177" t="str">
        <f t="shared" si="996"/>
        <v>Newcastle</v>
      </c>
      <c r="S818" s="177" t="str">
        <f t="shared" si="996"/>
        <v>Man City</v>
      </c>
      <c r="T818" s="177" t="str">
        <f t="shared" si="996"/>
        <v>Bournemouth</v>
      </c>
      <c r="U818" s="177" t="str">
        <f t="shared" si="996"/>
        <v>Chelsea</v>
      </c>
      <c r="V818" s="177" t="str">
        <f t="shared" si="996"/>
        <v>Arsenal</v>
      </c>
      <c r="W818" s="177" t="str">
        <f t="shared" si="996"/>
        <v>Leicester</v>
      </c>
      <c r="X818" s="177" t="str">
        <f t="shared" si="996"/>
        <v>Bournemouth</v>
      </c>
      <c r="Y818" s="177" t="str">
        <f t="shared" si="996"/>
        <v>Liverpool</v>
      </c>
      <c r="Z818" s="177" t="str">
        <f t="shared" si="996"/>
        <v>Huddersfield</v>
      </c>
      <c r="AA818" s="177" t="str">
        <f t="shared" si="996"/>
        <v>Cardiff</v>
      </c>
      <c r="AB818" s="177" t="str">
        <f t="shared" si="996"/>
        <v>Leicester</v>
      </c>
      <c r="AC818" s="177" t="str">
        <f t="shared" si="996"/>
        <v>Man City</v>
      </c>
      <c r="AD818" s="177" t="str">
        <f t="shared" si="996"/>
        <v>Southampton</v>
      </c>
      <c r="AE818" s="177" t="str">
        <f t="shared" si="996"/>
        <v>Cardiff</v>
      </c>
      <c r="AF818" s="177" t="str">
        <f t="shared" si="996"/>
        <v>Brighton</v>
      </c>
      <c r="AG818" s="177" t="str">
        <f t="shared" si="996"/>
        <v>Brighton</v>
      </c>
      <c r="AH818" s="177" t="str">
        <f t="shared" si="996"/>
        <v>Burnley</v>
      </c>
      <c r="AI818" s="177" t="str">
        <f t="shared" si="996"/>
        <v>Burnley</v>
      </c>
      <c r="AJ818" s="177" t="str">
        <f t="shared" si="996"/>
        <v>Leicester</v>
      </c>
      <c r="AK818" s="177" t="str">
        <f t="shared" si="996"/>
        <v>Huddersfield</v>
      </c>
      <c r="AL818" s="177" t="str">
        <f t="shared" si="996"/>
        <v/>
      </c>
      <c r="AM818" s="177" t="str">
        <f t="shared" si="996"/>
        <v/>
      </c>
      <c r="AN818" s="177" t="str">
        <f t="shared" si="996"/>
        <v/>
      </c>
      <c r="AO818" s="177" t="str">
        <f t="shared" si="996"/>
        <v/>
      </c>
      <c r="AP818" s="177" t="str">
        <f t="shared" si="996"/>
        <v/>
      </c>
      <c r="AQ818" s="170"/>
      <c r="AR818" s="170"/>
    </row>
    <row r="819" ht="12.75" customHeight="1">
      <c r="A819" s="170"/>
      <c r="B819" s="170"/>
      <c r="C819" s="140"/>
      <c r="D819" s="139">
        <v>45.0</v>
      </c>
      <c r="E819" s="177" t="str">
        <f t="shared" ref="E819:AP819" si="997">IFERROR(INDEX($C$389:$C$578,MATCH($D819,E$389:E$578,0)),"")</f>
        <v>Arsenal</v>
      </c>
      <c r="F819" s="177" t="str">
        <f t="shared" si="997"/>
        <v>Liverpool</v>
      </c>
      <c r="G819" s="177" t="str">
        <f t="shared" si="997"/>
        <v>Bournemouth</v>
      </c>
      <c r="H819" s="177" t="str">
        <f t="shared" si="997"/>
        <v>Burnley</v>
      </c>
      <c r="I819" s="177" t="str">
        <f t="shared" si="997"/>
        <v>Fulham</v>
      </c>
      <c r="J819" s="177" t="str">
        <f t="shared" si="997"/>
        <v>Burnley</v>
      </c>
      <c r="K819" s="177" t="str">
        <f t="shared" si="997"/>
        <v>Arsenal</v>
      </c>
      <c r="L819" s="177" t="str">
        <f t="shared" si="997"/>
        <v>Arsenal</v>
      </c>
      <c r="M819" s="177" t="str">
        <f t="shared" si="997"/>
        <v>Burnley</v>
      </c>
      <c r="N819" s="177" t="str">
        <f t="shared" si="997"/>
        <v>Brighton</v>
      </c>
      <c r="O819" s="177" t="str">
        <f t="shared" si="997"/>
        <v>Huddersfield</v>
      </c>
      <c r="P819" s="177" t="str">
        <f t="shared" si="997"/>
        <v>Liverpool</v>
      </c>
      <c r="Q819" s="177" t="str">
        <f t="shared" si="997"/>
        <v>Brighton</v>
      </c>
      <c r="R819" s="177" t="str">
        <f t="shared" si="997"/>
        <v>Bournemouth</v>
      </c>
      <c r="S819" s="177" t="str">
        <f t="shared" si="997"/>
        <v>Burnley</v>
      </c>
      <c r="T819" s="177" t="str">
        <f t="shared" si="997"/>
        <v>Brighton</v>
      </c>
      <c r="U819" s="177" t="str">
        <f t="shared" si="997"/>
        <v>Chelsea</v>
      </c>
      <c r="V819" s="177" t="str">
        <f t="shared" si="997"/>
        <v>Chelsea</v>
      </c>
      <c r="W819" s="177" t="str">
        <f t="shared" si="997"/>
        <v>Man City</v>
      </c>
      <c r="X819" s="177" t="str">
        <f t="shared" si="997"/>
        <v>Chelsea</v>
      </c>
      <c r="Y819" s="177" t="str">
        <f t="shared" si="997"/>
        <v>Bournemouth</v>
      </c>
      <c r="Z819" s="177" t="str">
        <f t="shared" si="997"/>
        <v>Burnley</v>
      </c>
      <c r="AA819" s="177" t="str">
        <f t="shared" si="997"/>
        <v>Crystal Palace</v>
      </c>
      <c r="AB819" s="177" t="str">
        <f t="shared" si="997"/>
        <v>Liverpool</v>
      </c>
      <c r="AC819" s="177" t="str">
        <f t="shared" si="997"/>
        <v>Southampton</v>
      </c>
      <c r="AD819" s="177" t="str">
        <f t="shared" si="997"/>
        <v>Huddersfield</v>
      </c>
      <c r="AE819" s="177" t="str">
        <f t="shared" si="997"/>
        <v>Fulham</v>
      </c>
      <c r="AF819" s="177" t="str">
        <f t="shared" si="997"/>
        <v>Brighton</v>
      </c>
      <c r="AG819" s="177" t="str">
        <f t="shared" si="997"/>
        <v>Cardiff</v>
      </c>
      <c r="AH819" s="177" t="str">
        <f t="shared" si="997"/>
        <v>Chelsea</v>
      </c>
      <c r="AI819" s="177" t="str">
        <f t="shared" si="997"/>
        <v>Huddersfield</v>
      </c>
      <c r="AJ819" s="177" t="str">
        <f t="shared" si="997"/>
        <v>Man City</v>
      </c>
      <c r="AK819" s="177" t="str">
        <f t="shared" si="997"/>
        <v>Fulham</v>
      </c>
      <c r="AL819" s="177" t="str">
        <f t="shared" si="997"/>
        <v/>
      </c>
      <c r="AM819" s="177" t="str">
        <f t="shared" si="997"/>
        <v/>
      </c>
      <c r="AN819" s="177" t="str">
        <f t="shared" si="997"/>
        <v/>
      </c>
      <c r="AO819" s="177" t="str">
        <f t="shared" si="997"/>
        <v/>
      </c>
      <c r="AP819" s="177" t="str">
        <f t="shared" si="997"/>
        <v/>
      </c>
      <c r="AQ819" s="170"/>
      <c r="AR819" s="170"/>
    </row>
    <row r="820" ht="12.75" customHeight="1">
      <c r="A820" s="170"/>
      <c r="B820" s="170"/>
      <c r="C820" s="140"/>
      <c r="D820" s="139">
        <v>46.0</v>
      </c>
      <c r="E820" s="177" t="str">
        <f t="shared" ref="E820:AP820" si="998">IFERROR(INDEX($C$389:$C$578,MATCH($D820,E$389:E$578,0)),"")</f>
        <v>Brighton</v>
      </c>
      <c r="F820" s="177" t="str">
        <f t="shared" si="998"/>
        <v>Southampton</v>
      </c>
      <c r="G820" s="177" t="str">
        <f t="shared" si="998"/>
        <v>Burnley</v>
      </c>
      <c r="H820" s="177" t="str">
        <f t="shared" si="998"/>
        <v>Fulham</v>
      </c>
      <c r="I820" s="177" t="str">
        <f t="shared" si="998"/>
        <v>Man Utd</v>
      </c>
      <c r="J820" s="177" t="str">
        <f t="shared" si="998"/>
        <v>Man Utd</v>
      </c>
      <c r="K820" s="177" t="str">
        <f t="shared" si="998"/>
        <v>Chelsea</v>
      </c>
      <c r="L820" s="177" t="str">
        <f t="shared" si="998"/>
        <v>Brighton</v>
      </c>
      <c r="M820" s="177" t="str">
        <f t="shared" si="998"/>
        <v>Everton</v>
      </c>
      <c r="N820" s="177" t="str">
        <f t="shared" si="998"/>
        <v>Brighton</v>
      </c>
      <c r="O820" s="177" t="str">
        <f t="shared" si="998"/>
        <v>Huddersfield</v>
      </c>
      <c r="P820" s="177" t="str">
        <f t="shared" si="998"/>
        <v>Man Utd</v>
      </c>
      <c r="Q820" s="177" t="str">
        <f t="shared" si="998"/>
        <v>Burnley</v>
      </c>
      <c r="R820" s="177" t="str">
        <f t="shared" si="998"/>
        <v>Chelsea</v>
      </c>
      <c r="S820" s="177" t="str">
        <f t="shared" si="998"/>
        <v>Arsenal</v>
      </c>
      <c r="T820" s="177" t="str">
        <f t="shared" si="998"/>
        <v>Burnley</v>
      </c>
      <c r="U820" s="177" t="str">
        <f t="shared" si="998"/>
        <v>Crystal Palace</v>
      </c>
      <c r="V820" s="177" t="str">
        <f t="shared" si="998"/>
        <v>Everton</v>
      </c>
      <c r="W820" s="177" t="str">
        <f t="shared" si="998"/>
        <v>Huddersfield</v>
      </c>
      <c r="X820" s="177" t="str">
        <f t="shared" si="998"/>
        <v>Everton</v>
      </c>
      <c r="Y820" s="177" t="str">
        <f t="shared" si="998"/>
        <v>Crystal Palace</v>
      </c>
      <c r="Z820" s="177" t="str">
        <f t="shared" si="998"/>
        <v>Crystal Palace</v>
      </c>
      <c r="AA820" s="177" t="str">
        <f t="shared" si="998"/>
        <v>Bournemouth</v>
      </c>
      <c r="AB820" s="177" t="str">
        <f t="shared" si="998"/>
        <v>Liverpool</v>
      </c>
      <c r="AC820" s="177" t="str">
        <f t="shared" si="998"/>
        <v>Arsenal</v>
      </c>
      <c r="AD820" s="177" t="str">
        <f t="shared" si="998"/>
        <v>Leicester</v>
      </c>
      <c r="AE820" s="177" t="str">
        <f t="shared" si="998"/>
        <v>Leicester</v>
      </c>
      <c r="AF820" s="177" t="str">
        <f t="shared" si="998"/>
        <v>Crystal Palace</v>
      </c>
      <c r="AG820" s="177" t="str">
        <f t="shared" si="998"/>
        <v>Brighton</v>
      </c>
      <c r="AH820" s="177" t="str">
        <f t="shared" si="998"/>
        <v>Fulham</v>
      </c>
      <c r="AI820" s="177" t="str">
        <f t="shared" si="998"/>
        <v>Burnley</v>
      </c>
      <c r="AJ820" s="177" t="str">
        <f t="shared" si="998"/>
        <v>Cardiff</v>
      </c>
      <c r="AK820" s="177" t="str">
        <f t="shared" si="998"/>
        <v>Brighton</v>
      </c>
      <c r="AL820" s="177" t="str">
        <f t="shared" si="998"/>
        <v/>
      </c>
      <c r="AM820" s="177" t="str">
        <f t="shared" si="998"/>
        <v/>
      </c>
      <c r="AN820" s="177" t="str">
        <f t="shared" si="998"/>
        <v/>
      </c>
      <c r="AO820" s="177" t="str">
        <f t="shared" si="998"/>
        <v/>
      </c>
      <c r="AP820" s="177" t="str">
        <f t="shared" si="998"/>
        <v/>
      </c>
      <c r="AQ820" s="170"/>
      <c r="AR820" s="170"/>
    </row>
    <row r="821" ht="12.75" customHeight="1">
      <c r="A821" s="170"/>
      <c r="B821" s="170"/>
      <c r="C821" s="140"/>
      <c r="D821" s="139">
        <v>47.0</v>
      </c>
      <c r="E821" s="177" t="str">
        <f t="shared" ref="E821:AP821" si="999">IFERROR(INDEX($C$389:$C$578,MATCH($D821,E$389:E$578,0)),"")</f>
        <v>Bournemouth</v>
      </c>
      <c r="F821" s="177" t="str">
        <f t="shared" si="999"/>
        <v>Crystal Palace</v>
      </c>
      <c r="G821" s="177" t="str">
        <f t="shared" si="999"/>
        <v>Fulham</v>
      </c>
      <c r="H821" s="177" t="str">
        <f t="shared" si="999"/>
        <v>Crystal Palace</v>
      </c>
      <c r="I821" s="177" t="str">
        <f t="shared" si="999"/>
        <v>Bournemouth</v>
      </c>
      <c r="J821" s="177" t="str">
        <f t="shared" si="999"/>
        <v>Bournemouth</v>
      </c>
      <c r="K821" s="177" t="str">
        <f t="shared" si="999"/>
        <v>Newcastle</v>
      </c>
      <c r="L821" s="177" t="str">
        <f t="shared" si="999"/>
        <v>Cardiff</v>
      </c>
      <c r="M821" s="177" t="str">
        <f t="shared" si="999"/>
        <v>Chelsea</v>
      </c>
      <c r="N821" s="177" t="str">
        <f t="shared" si="999"/>
        <v>Chelsea</v>
      </c>
      <c r="O821" s="177" t="str">
        <f t="shared" si="999"/>
        <v>Bournemouth</v>
      </c>
      <c r="P821" s="177" t="str">
        <f t="shared" si="999"/>
        <v>Newcastle</v>
      </c>
      <c r="Q821" s="177" t="str">
        <f t="shared" si="999"/>
        <v>Fulham</v>
      </c>
      <c r="R821" s="177" t="str">
        <f t="shared" si="999"/>
        <v>Huddersfield</v>
      </c>
      <c r="S821" s="177" t="str">
        <f t="shared" si="999"/>
        <v>Brighton</v>
      </c>
      <c r="T821" s="177" t="str">
        <f t="shared" si="999"/>
        <v>Chelsea</v>
      </c>
      <c r="U821" s="177" t="str">
        <f t="shared" si="999"/>
        <v>Brighton</v>
      </c>
      <c r="V821" s="177" t="str">
        <f t="shared" si="999"/>
        <v>Everton</v>
      </c>
      <c r="W821" s="177" t="str">
        <f t="shared" si="999"/>
        <v>Man City</v>
      </c>
      <c r="X821" s="177" t="str">
        <f t="shared" si="999"/>
        <v>Crystal Palace</v>
      </c>
      <c r="Y821" s="177" t="str">
        <f t="shared" si="999"/>
        <v>Crystal Palace</v>
      </c>
      <c r="Z821" s="177" t="str">
        <f t="shared" si="999"/>
        <v>Bournemouth</v>
      </c>
      <c r="AA821" s="177" t="str">
        <f t="shared" si="999"/>
        <v>Man Utd</v>
      </c>
      <c r="AB821" s="177" t="str">
        <f t="shared" si="999"/>
        <v>Man Utd</v>
      </c>
      <c r="AC821" s="177" t="str">
        <f t="shared" si="999"/>
        <v>Leicester</v>
      </c>
      <c r="AD821" s="177" t="str">
        <f t="shared" si="999"/>
        <v>Crystal Palace</v>
      </c>
      <c r="AE821" s="177" t="str">
        <f t="shared" si="999"/>
        <v>Bournemouth</v>
      </c>
      <c r="AF821" s="177" t="str">
        <f t="shared" si="999"/>
        <v>Leicester</v>
      </c>
      <c r="AG821" s="177" t="str">
        <f t="shared" si="999"/>
        <v>Brighton</v>
      </c>
      <c r="AH821" s="177" t="str">
        <f t="shared" si="999"/>
        <v>Huddersfield</v>
      </c>
      <c r="AI821" s="177" t="str">
        <f t="shared" si="999"/>
        <v>Burnley</v>
      </c>
      <c r="AJ821" s="177" t="str">
        <f t="shared" si="999"/>
        <v>Man City</v>
      </c>
      <c r="AK821" s="177" t="str">
        <f t="shared" si="999"/>
        <v>Bournemouth</v>
      </c>
      <c r="AL821" s="177" t="str">
        <f t="shared" si="999"/>
        <v/>
      </c>
      <c r="AM821" s="177" t="str">
        <f t="shared" si="999"/>
        <v/>
      </c>
      <c r="AN821" s="177" t="str">
        <f t="shared" si="999"/>
        <v/>
      </c>
      <c r="AO821" s="177" t="str">
        <f t="shared" si="999"/>
        <v/>
      </c>
      <c r="AP821" s="177" t="str">
        <f t="shared" si="999"/>
        <v/>
      </c>
      <c r="AQ821" s="170"/>
      <c r="AR821" s="170"/>
    </row>
    <row r="822" ht="12.75" customHeight="1">
      <c r="A822" s="170"/>
      <c r="B822" s="170"/>
      <c r="C822" s="140"/>
      <c r="D822" s="139">
        <v>48.0</v>
      </c>
      <c r="E822" s="177" t="str">
        <f t="shared" ref="E822:AP822" si="1000">IFERROR(INDEX($C$389:$C$578,MATCH($D822,E$389:E$578,0)),"")</f>
        <v>Man Utd</v>
      </c>
      <c r="F822" s="177" t="str">
        <f t="shared" si="1000"/>
        <v>Man City</v>
      </c>
      <c r="G822" s="177" t="str">
        <f t="shared" si="1000"/>
        <v>Crystal Palace</v>
      </c>
      <c r="H822" s="177" t="str">
        <f t="shared" si="1000"/>
        <v>Bournemouth</v>
      </c>
      <c r="I822" s="177" t="str">
        <f t="shared" si="1000"/>
        <v>Bournemouth</v>
      </c>
      <c r="J822" s="177" t="str">
        <f t="shared" si="1000"/>
        <v>Burnley</v>
      </c>
      <c r="K822" s="177" t="str">
        <f t="shared" si="1000"/>
        <v>Leicester</v>
      </c>
      <c r="L822" s="177" t="str">
        <f t="shared" si="1000"/>
        <v>Chelsea</v>
      </c>
      <c r="M822" s="177" t="str">
        <f t="shared" si="1000"/>
        <v>Cardiff</v>
      </c>
      <c r="N822" s="177" t="str">
        <f t="shared" si="1000"/>
        <v>Arsenal</v>
      </c>
      <c r="O822" s="177" t="str">
        <f t="shared" si="1000"/>
        <v>Newcastle</v>
      </c>
      <c r="P822" s="177" t="str">
        <f t="shared" si="1000"/>
        <v>Brighton</v>
      </c>
      <c r="Q822" s="177" t="str">
        <f t="shared" si="1000"/>
        <v>Man City</v>
      </c>
      <c r="R822" s="177" t="str">
        <f t="shared" si="1000"/>
        <v>Brighton</v>
      </c>
      <c r="S822" s="177" t="str">
        <f t="shared" si="1000"/>
        <v>Burnley</v>
      </c>
      <c r="T822" s="177" t="str">
        <f t="shared" si="1000"/>
        <v>Crystal Palace</v>
      </c>
      <c r="U822" s="177" t="str">
        <f t="shared" si="1000"/>
        <v>Bournemouth</v>
      </c>
      <c r="V822" s="177" t="str">
        <f t="shared" si="1000"/>
        <v>Bournemouth</v>
      </c>
      <c r="W822" s="177" t="str">
        <f t="shared" si="1000"/>
        <v>Brighton</v>
      </c>
      <c r="X822" s="177" t="str">
        <f t="shared" si="1000"/>
        <v>Crystal Palace</v>
      </c>
      <c r="Y822" s="177" t="str">
        <f t="shared" si="1000"/>
        <v>Bournemouth</v>
      </c>
      <c r="Z822" s="177" t="str">
        <f t="shared" si="1000"/>
        <v>Leicester</v>
      </c>
      <c r="AA822" s="177" t="str">
        <f t="shared" si="1000"/>
        <v>Man City</v>
      </c>
      <c r="AB822" s="177" t="str">
        <f t="shared" si="1000"/>
        <v>Newcastle</v>
      </c>
      <c r="AC822" s="177" t="str">
        <f t="shared" si="1000"/>
        <v>Arsenal</v>
      </c>
      <c r="AD822" s="177" t="str">
        <f t="shared" si="1000"/>
        <v>Newcastle</v>
      </c>
      <c r="AE822" s="177" t="str">
        <f t="shared" si="1000"/>
        <v>Leicester</v>
      </c>
      <c r="AF822" s="177" t="str">
        <f t="shared" si="1000"/>
        <v>Arsenal</v>
      </c>
      <c r="AG822" s="177" t="str">
        <f t="shared" si="1000"/>
        <v>Chelsea</v>
      </c>
      <c r="AH822" s="177" t="str">
        <f t="shared" si="1000"/>
        <v>Huddersfield</v>
      </c>
      <c r="AI822" s="177" t="str">
        <f t="shared" si="1000"/>
        <v>Huddersfield</v>
      </c>
      <c r="AJ822" s="177" t="str">
        <f t="shared" si="1000"/>
        <v>Brighton</v>
      </c>
      <c r="AK822" s="177" t="str">
        <f t="shared" si="1000"/>
        <v>Burnley</v>
      </c>
      <c r="AL822" s="177" t="str">
        <f t="shared" si="1000"/>
        <v/>
      </c>
      <c r="AM822" s="177" t="str">
        <f t="shared" si="1000"/>
        <v/>
      </c>
      <c r="AN822" s="177" t="str">
        <f t="shared" si="1000"/>
        <v/>
      </c>
      <c r="AO822" s="177" t="str">
        <f t="shared" si="1000"/>
        <v/>
      </c>
      <c r="AP822" s="177" t="str">
        <f t="shared" si="1000"/>
        <v/>
      </c>
      <c r="AQ822" s="170"/>
      <c r="AR822" s="170"/>
    </row>
    <row r="823" ht="12.75" customHeight="1">
      <c r="A823" s="170"/>
      <c r="B823" s="170"/>
      <c r="C823" s="140"/>
      <c r="D823" s="139">
        <v>49.0</v>
      </c>
      <c r="E823" s="177" t="str">
        <f t="shared" ref="E823:AP823" si="1001">IFERROR(INDEX($C$389:$C$578,MATCH($D823,E$389:E$578,0)),"")</f>
        <v>Arsenal</v>
      </c>
      <c r="F823" s="177" t="str">
        <f t="shared" si="1001"/>
        <v>Crystal Palace</v>
      </c>
      <c r="G823" s="177" t="str">
        <f t="shared" si="1001"/>
        <v>Arsenal</v>
      </c>
      <c r="H823" s="177" t="str">
        <f t="shared" si="1001"/>
        <v>Brighton</v>
      </c>
      <c r="I823" s="177" t="str">
        <f t="shared" si="1001"/>
        <v>Bournemouth</v>
      </c>
      <c r="J823" s="177" t="str">
        <f t="shared" si="1001"/>
        <v>Everton</v>
      </c>
      <c r="K823" s="177" t="str">
        <f t="shared" si="1001"/>
        <v>Cardiff</v>
      </c>
      <c r="L823" s="177" t="str">
        <f t="shared" si="1001"/>
        <v>Man Utd</v>
      </c>
      <c r="M823" s="177" t="str">
        <f t="shared" si="1001"/>
        <v>Bournemouth</v>
      </c>
      <c r="N823" s="177" t="str">
        <f t="shared" si="1001"/>
        <v>Burnley</v>
      </c>
      <c r="O823" s="177" t="str">
        <f t="shared" si="1001"/>
        <v>Bournemouth</v>
      </c>
      <c r="P823" s="177" t="str">
        <f t="shared" si="1001"/>
        <v>Burnley</v>
      </c>
      <c r="Q823" s="177" t="str">
        <f t="shared" si="1001"/>
        <v>Bournemouth</v>
      </c>
      <c r="R823" s="177" t="str">
        <f t="shared" si="1001"/>
        <v>Fulham</v>
      </c>
      <c r="S823" s="177" t="str">
        <f t="shared" si="1001"/>
        <v>Bournemouth</v>
      </c>
      <c r="T823" s="177" t="str">
        <f t="shared" si="1001"/>
        <v>Man City</v>
      </c>
      <c r="U823" s="177" t="str">
        <f t="shared" si="1001"/>
        <v>Bournemouth</v>
      </c>
      <c r="V823" s="177" t="str">
        <f t="shared" si="1001"/>
        <v>Bournemouth</v>
      </c>
      <c r="W823" s="177" t="str">
        <f t="shared" si="1001"/>
        <v>Everton</v>
      </c>
      <c r="X823" s="177" t="str">
        <f t="shared" si="1001"/>
        <v>Crystal Palace</v>
      </c>
      <c r="Y823" s="177" t="str">
        <f t="shared" si="1001"/>
        <v>Chelsea</v>
      </c>
      <c r="Z823" s="177" t="str">
        <f t="shared" si="1001"/>
        <v>Brighton</v>
      </c>
      <c r="AA823" s="177" t="str">
        <f t="shared" si="1001"/>
        <v>Arsenal</v>
      </c>
      <c r="AB823" s="177" t="str">
        <f t="shared" si="1001"/>
        <v>Burnley</v>
      </c>
      <c r="AC823" s="177" t="str">
        <f t="shared" si="1001"/>
        <v>Brighton</v>
      </c>
      <c r="AD823" s="177" t="str">
        <f t="shared" si="1001"/>
        <v>Burnley</v>
      </c>
      <c r="AE823" s="177" t="str">
        <f t="shared" si="1001"/>
        <v>West Ham</v>
      </c>
      <c r="AF823" s="177" t="str">
        <f t="shared" si="1001"/>
        <v>Cardiff</v>
      </c>
      <c r="AG823" s="177" t="str">
        <f t="shared" si="1001"/>
        <v>Fulham</v>
      </c>
      <c r="AH823" s="177" t="str">
        <f t="shared" si="1001"/>
        <v>Crystal Palace</v>
      </c>
      <c r="AI823" s="177" t="str">
        <f t="shared" si="1001"/>
        <v>Bournemouth</v>
      </c>
      <c r="AJ823" s="177" t="str">
        <f t="shared" si="1001"/>
        <v>Leicester</v>
      </c>
      <c r="AK823" s="177" t="str">
        <f t="shared" si="1001"/>
        <v>Chelsea</v>
      </c>
      <c r="AL823" s="177" t="str">
        <f t="shared" si="1001"/>
        <v/>
      </c>
      <c r="AM823" s="177" t="str">
        <f t="shared" si="1001"/>
        <v/>
      </c>
      <c r="AN823" s="177" t="str">
        <f t="shared" si="1001"/>
        <v/>
      </c>
      <c r="AO823" s="177" t="str">
        <f t="shared" si="1001"/>
        <v/>
      </c>
      <c r="AP823" s="177" t="str">
        <f t="shared" si="1001"/>
        <v/>
      </c>
      <c r="AQ823" s="170"/>
      <c r="AR823" s="170"/>
    </row>
    <row r="824" ht="12.75" customHeight="1">
      <c r="A824" s="170"/>
      <c r="B824" s="170"/>
      <c r="C824" s="140"/>
      <c r="D824" s="139">
        <v>50.0</v>
      </c>
      <c r="E824" s="177" t="str">
        <f t="shared" ref="E824:AP824" si="1002">IFERROR(INDEX($C$389:$C$578,MATCH($D824,E$389:E$578,0)),"")</f>
        <v>Crystal Palace</v>
      </c>
      <c r="F824" s="177" t="str">
        <f t="shared" si="1002"/>
        <v>Newcastle</v>
      </c>
      <c r="G824" s="177" t="str">
        <f t="shared" si="1002"/>
        <v>Everton</v>
      </c>
      <c r="H824" s="177" t="str">
        <f t="shared" si="1002"/>
        <v>Leicester</v>
      </c>
      <c r="I824" s="177" t="str">
        <f t="shared" si="1002"/>
        <v>Bournemouth</v>
      </c>
      <c r="J824" s="177" t="str">
        <f t="shared" si="1002"/>
        <v>Huddersfield</v>
      </c>
      <c r="K824" s="177" t="str">
        <f t="shared" si="1002"/>
        <v>Man Utd</v>
      </c>
      <c r="L824" s="177" t="str">
        <f t="shared" si="1002"/>
        <v>Man Utd</v>
      </c>
      <c r="M824" s="177" t="str">
        <f t="shared" si="1002"/>
        <v>Leicester</v>
      </c>
      <c r="N824" s="177" t="str">
        <f t="shared" si="1002"/>
        <v>Fulham</v>
      </c>
      <c r="O824" s="177" t="str">
        <f t="shared" si="1002"/>
        <v>Brighton</v>
      </c>
      <c r="P824" s="177" t="str">
        <f t="shared" si="1002"/>
        <v>Brighton</v>
      </c>
      <c r="Q824" s="177" t="str">
        <f t="shared" si="1002"/>
        <v>Brighton</v>
      </c>
      <c r="R824" s="177" t="str">
        <f t="shared" si="1002"/>
        <v>Liverpool</v>
      </c>
      <c r="S824" s="177" t="str">
        <f t="shared" si="1002"/>
        <v>Brighton</v>
      </c>
      <c r="T824" s="177" t="str">
        <f t="shared" si="1002"/>
        <v>Brighton</v>
      </c>
      <c r="U824" s="177" t="str">
        <f t="shared" si="1002"/>
        <v>Chelsea</v>
      </c>
      <c r="V824" s="177" t="str">
        <f t="shared" si="1002"/>
        <v>Crystal Palace</v>
      </c>
      <c r="W824" s="177" t="str">
        <f t="shared" si="1002"/>
        <v>Everton</v>
      </c>
      <c r="X824" s="177" t="str">
        <f t="shared" si="1002"/>
        <v>Everton</v>
      </c>
      <c r="Y824" s="177" t="str">
        <f t="shared" si="1002"/>
        <v>Everton</v>
      </c>
      <c r="Z824" s="177" t="str">
        <f t="shared" si="1002"/>
        <v>Cardiff</v>
      </c>
      <c r="AA824" s="177" t="str">
        <f t="shared" si="1002"/>
        <v>Liverpool</v>
      </c>
      <c r="AB824" s="177" t="str">
        <f t="shared" si="1002"/>
        <v>Crystal Palace</v>
      </c>
      <c r="AC824" s="177" t="str">
        <f t="shared" si="1002"/>
        <v>Crystal Palace</v>
      </c>
      <c r="AD824" s="177" t="str">
        <f t="shared" si="1002"/>
        <v>Crystal Palace</v>
      </c>
      <c r="AE824" s="177" t="str">
        <f t="shared" si="1002"/>
        <v>Everton</v>
      </c>
      <c r="AF824" s="177" t="str">
        <f t="shared" si="1002"/>
        <v>Arsenal</v>
      </c>
      <c r="AG824" s="177" t="str">
        <f t="shared" si="1002"/>
        <v>Burnley</v>
      </c>
      <c r="AH824" s="177" t="str">
        <f t="shared" si="1002"/>
        <v>Arsenal</v>
      </c>
      <c r="AI824" s="177" t="str">
        <f t="shared" si="1002"/>
        <v>Bournemouth</v>
      </c>
      <c r="AJ824" s="177" t="str">
        <f t="shared" si="1002"/>
        <v>Liverpool</v>
      </c>
      <c r="AK824" s="177" t="str">
        <f t="shared" si="1002"/>
        <v>Fulham</v>
      </c>
      <c r="AL824" s="177" t="str">
        <f t="shared" si="1002"/>
        <v/>
      </c>
      <c r="AM824" s="177" t="str">
        <f t="shared" si="1002"/>
        <v/>
      </c>
      <c r="AN824" s="177" t="str">
        <f t="shared" si="1002"/>
        <v/>
      </c>
      <c r="AO824" s="177" t="str">
        <f t="shared" si="1002"/>
        <v/>
      </c>
      <c r="AP824" s="177" t="str">
        <f t="shared" si="1002"/>
        <v/>
      </c>
      <c r="AQ824" s="170"/>
      <c r="AR824" s="170"/>
    </row>
    <row r="825" ht="12.75" customHeight="1">
      <c r="A825" s="170"/>
      <c r="B825" s="170"/>
      <c r="C825" s="140"/>
      <c r="D825" s="139">
        <v>51.0</v>
      </c>
      <c r="E825" s="177" t="str">
        <f t="shared" ref="E825:AP825" si="1003">IFERROR(INDEX($C$389:$C$578,MATCH($D825,E$389:E$578,0)),"")</f>
        <v>Everton</v>
      </c>
      <c r="F825" s="177" t="str">
        <f t="shared" si="1003"/>
        <v>Bournemouth</v>
      </c>
      <c r="G825" s="177" t="str">
        <f t="shared" si="1003"/>
        <v>Arsenal</v>
      </c>
      <c r="H825" s="177" t="str">
        <f t="shared" si="1003"/>
        <v>Everton</v>
      </c>
      <c r="I825" s="177" t="str">
        <f t="shared" si="1003"/>
        <v>Fulham</v>
      </c>
      <c r="J825" s="177" t="str">
        <f t="shared" si="1003"/>
        <v>Leicester</v>
      </c>
      <c r="K825" s="177" t="str">
        <f t="shared" si="1003"/>
        <v>Newcastle</v>
      </c>
      <c r="L825" s="177" t="str">
        <f t="shared" si="1003"/>
        <v>Everton</v>
      </c>
      <c r="M825" s="177" t="str">
        <f t="shared" si="1003"/>
        <v>Liverpool</v>
      </c>
      <c r="N825" s="177" t="str">
        <f t="shared" si="1003"/>
        <v>Cardiff</v>
      </c>
      <c r="O825" s="177" t="str">
        <f t="shared" si="1003"/>
        <v>Cardiff</v>
      </c>
      <c r="P825" s="177" t="str">
        <f t="shared" si="1003"/>
        <v>Burnley</v>
      </c>
      <c r="Q825" s="177" t="str">
        <f t="shared" si="1003"/>
        <v>Chelsea</v>
      </c>
      <c r="R825" s="177" t="str">
        <f t="shared" si="1003"/>
        <v>Man City</v>
      </c>
      <c r="S825" s="177" t="str">
        <f t="shared" si="1003"/>
        <v>Everton</v>
      </c>
      <c r="T825" s="177" t="str">
        <f t="shared" si="1003"/>
        <v>Brighton</v>
      </c>
      <c r="U825" s="177" t="str">
        <f t="shared" si="1003"/>
        <v>Southampton</v>
      </c>
      <c r="V825" s="177" t="str">
        <f t="shared" si="1003"/>
        <v>Everton</v>
      </c>
      <c r="W825" s="177" t="str">
        <f t="shared" si="1003"/>
        <v>Arsenal</v>
      </c>
      <c r="X825" s="177" t="str">
        <f t="shared" si="1003"/>
        <v>Chelsea</v>
      </c>
      <c r="Y825" s="177" t="str">
        <f t="shared" si="1003"/>
        <v>Chelsea</v>
      </c>
      <c r="Z825" s="177" t="str">
        <f t="shared" si="1003"/>
        <v>Crystal Palace</v>
      </c>
      <c r="AA825" s="177" t="str">
        <f t="shared" si="1003"/>
        <v>Bournemouth</v>
      </c>
      <c r="AB825" s="177" t="str">
        <f t="shared" si="1003"/>
        <v>Cardiff</v>
      </c>
      <c r="AC825" s="177" t="str">
        <f t="shared" si="1003"/>
        <v>Bournemouth</v>
      </c>
      <c r="AD825" s="177" t="str">
        <f t="shared" si="1003"/>
        <v>Newcastle</v>
      </c>
      <c r="AE825" s="177" t="str">
        <f t="shared" si="1003"/>
        <v>Arsenal</v>
      </c>
      <c r="AF825" s="177" t="str">
        <f t="shared" si="1003"/>
        <v>Leicester</v>
      </c>
      <c r="AG825" s="177" t="str">
        <f t="shared" si="1003"/>
        <v>Arsenal</v>
      </c>
      <c r="AH825" s="177" t="str">
        <f t="shared" si="1003"/>
        <v>Arsenal</v>
      </c>
      <c r="AI825" s="177" t="str">
        <f t="shared" si="1003"/>
        <v>Burnley</v>
      </c>
      <c r="AJ825" s="177" t="str">
        <f t="shared" si="1003"/>
        <v>Bournemouth</v>
      </c>
      <c r="AK825" s="177" t="str">
        <f t="shared" si="1003"/>
        <v>Huddersfield</v>
      </c>
      <c r="AL825" s="177" t="str">
        <f t="shared" si="1003"/>
        <v/>
      </c>
      <c r="AM825" s="177" t="str">
        <f t="shared" si="1003"/>
        <v/>
      </c>
      <c r="AN825" s="177" t="str">
        <f t="shared" si="1003"/>
        <v/>
      </c>
      <c r="AO825" s="177" t="str">
        <f t="shared" si="1003"/>
        <v/>
      </c>
      <c r="AP825" s="177" t="str">
        <f t="shared" si="1003"/>
        <v/>
      </c>
      <c r="AQ825" s="170"/>
      <c r="AR825" s="170"/>
    </row>
    <row r="826" ht="12.75" customHeight="1">
      <c r="A826" s="170"/>
      <c r="B826" s="170"/>
      <c r="C826" s="140"/>
      <c r="D826" s="139">
        <v>52.0</v>
      </c>
      <c r="E826" s="177" t="str">
        <f t="shared" ref="E826:AP826" si="1004">IFERROR(INDEX($C$389:$C$578,MATCH($D826,E$389:E$578,0)),"")</f>
        <v>Burnley</v>
      </c>
      <c r="F826" s="177" t="str">
        <f t="shared" si="1004"/>
        <v>Burnley</v>
      </c>
      <c r="G826" s="177" t="str">
        <f t="shared" si="1004"/>
        <v>Bournemouth</v>
      </c>
      <c r="H826" s="177" t="str">
        <f t="shared" si="1004"/>
        <v>Everton</v>
      </c>
      <c r="I826" s="177" t="str">
        <f t="shared" si="1004"/>
        <v>Crystal Palace</v>
      </c>
      <c r="J826" s="177" t="str">
        <f t="shared" si="1004"/>
        <v>Newcastle</v>
      </c>
      <c r="K826" s="177" t="str">
        <f t="shared" si="1004"/>
        <v>Cardiff</v>
      </c>
      <c r="L826" s="177" t="str">
        <f t="shared" si="1004"/>
        <v>Huddersfield</v>
      </c>
      <c r="M826" s="177" t="str">
        <f t="shared" si="1004"/>
        <v>Liverpool</v>
      </c>
      <c r="N826" s="177" t="str">
        <f t="shared" si="1004"/>
        <v>Man City</v>
      </c>
      <c r="O826" s="177" t="str">
        <f t="shared" si="1004"/>
        <v>Newcastle</v>
      </c>
      <c r="P826" s="177" t="str">
        <f t="shared" si="1004"/>
        <v>Fulham</v>
      </c>
      <c r="Q826" s="177" t="str">
        <f t="shared" si="1004"/>
        <v>Chelsea</v>
      </c>
      <c r="R826" s="177" t="str">
        <f t="shared" si="1004"/>
        <v>Cardiff</v>
      </c>
      <c r="S826" s="177" t="str">
        <f t="shared" si="1004"/>
        <v>Liverpool</v>
      </c>
      <c r="T826" s="177" t="str">
        <f t="shared" si="1004"/>
        <v>Burnley</v>
      </c>
      <c r="U826" s="177" t="str">
        <f t="shared" si="1004"/>
        <v>Chelsea</v>
      </c>
      <c r="V826" s="177" t="str">
        <f t="shared" si="1004"/>
        <v>Arsenal</v>
      </c>
      <c r="W826" s="177" t="str">
        <f t="shared" si="1004"/>
        <v>Bournemouth</v>
      </c>
      <c r="X826" s="177" t="str">
        <f t="shared" si="1004"/>
        <v>Fulham</v>
      </c>
      <c r="Y826" s="177" t="str">
        <f t="shared" si="1004"/>
        <v>Bournemouth</v>
      </c>
      <c r="Z826" s="177" t="str">
        <f t="shared" si="1004"/>
        <v>Bournemouth</v>
      </c>
      <c r="AA826" s="177" t="str">
        <f t="shared" si="1004"/>
        <v>Southampton</v>
      </c>
      <c r="AB826" s="177" t="str">
        <f t="shared" si="1004"/>
        <v>Chelsea</v>
      </c>
      <c r="AC826" s="177" t="str">
        <f t="shared" si="1004"/>
        <v>Brighton</v>
      </c>
      <c r="AD826" s="177" t="str">
        <f t="shared" si="1004"/>
        <v>Crystal Palace</v>
      </c>
      <c r="AE826" s="177" t="str">
        <f t="shared" si="1004"/>
        <v>Fulham</v>
      </c>
      <c r="AF826" s="177" t="str">
        <f t="shared" si="1004"/>
        <v>Man Utd</v>
      </c>
      <c r="AG826" s="177" t="str">
        <f t="shared" si="1004"/>
        <v>Leicester</v>
      </c>
      <c r="AH826" s="177" t="str">
        <f t="shared" si="1004"/>
        <v>Brighton</v>
      </c>
      <c r="AI826" s="177" t="str">
        <f t="shared" si="1004"/>
        <v>Crystal Palace</v>
      </c>
      <c r="AJ826" s="177" t="str">
        <f t="shared" si="1004"/>
        <v>Burnley</v>
      </c>
      <c r="AK826" s="177" t="str">
        <f t="shared" si="1004"/>
        <v>Chelsea</v>
      </c>
      <c r="AL826" s="177" t="str">
        <f t="shared" si="1004"/>
        <v/>
      </c>
      <c r="AM826" s="177" t="str">
        <f t="shared" si="1004"/>
        <v/>
      </c>
      <c r="AN826" s="177" t="str">
        <f t="shared" si="1004"/>
        <v/>
      </c>
      <c r="AO826" s="177" t="str">
        <f t="shared" si="1004"/>
        <v/>
      </c>
      <c r="AP826" s="177" t="str">
        <f t="shared" si="1004"/>
        <v/>
      </c>
      <c r="AQ826" s="170"/>
      <c r="AR826" s="170"/>
    </row>
    <row r="827" ht="12.75" customHeight="1">
      <c r="A827" s="170"/>
      <c r="B827" s="170"/>
      <c r="C827" s="140"/>
      <c r="D827" s="139">
        <v>53.0</v>
      </c>
      <c r="E827" s="177" t="str">
        <f t="shared" ref="E827:AP827" si="1005">IFERROR(INDEX($C$389:$C$578,MATCH($D827,E$389:E$578,0)),"")</f>
        <v>Man City</v>
      </c>
      <c r="F827" s="177" t="str">
        <f t="shared" si="1005"/>
        <v>Newcastle</v>
      </c>
      <c r="G827" s="177" t="str">
        <f t="shared" si="1005"/>
        <v>Burnley</v>
      </c>
      <c r="H827" s="177" t="str">
        <f t="shared" si="1005"/>
        <v>Bournemouth</v>
      </c>
      <c r="I827" s="177" t="str">
        <f t="shared" si="1005"/>
        <v>Arsenal</v>
      </c>
      <c r="J827" s="177" t="str">
        <f t="shared" si="1005"/>
        <v>Brighton</v>
      </c>
      <c r="K827" s="177" t="str">
        <f t="shared" si="1005"/>
        <v>Cardiff</v>
      </c>
      <c r="L827" s="177" t="str">
        <f t="shared" si="1005"/>
        <v>Bournemouth</v>
      </c>
      <c r="M827" s="177" t="str">
        <f t="shared" si="1005"/>
        <v>Arsenal</v>
      </c>
      <c r="N827" s="177" t="str">
        <f t="shared" si="1005"/>
        <v>Burnley</v>
      </c>
      <c r="O827" s="177" t="str">
        <f t="shared" si="1005"/>
        <v>Liverpool</v>
      </c>
      <c r="P827" s="177" t="str">
        <f t="shared" si="1005"/>
        <v>Huddersfield</v>
      </c>
      <c r="Q827" s="177" t="str">
        <f t="shared" si="1005"/>
        <v>Brighton</v>
      </c>
      <c r="R827" s="177" t="str">
        <f t="shared" si="1005"/>
        <v>Bournemouth</v>
      </c>
      <c r="S827" s="177" t="str">
        <f t="shared" si="1005"/>
        <v>Crystal Palace</v>
      </c>
      <c r="T827" s="177" t="str">
        <f t="shared" si="1005"/>
        <v>Southampton</v>
      </c>
      <c r="U827" s="177" t="str">
        <f t="shared" si="1005"/>
        <v>Crystal Palace</v>
      </c>
      <c r="V827" s="177" t="str">
        <f t="shared" si="1005"/>
        <v>Brighton</v>
      </c>
      <c r="W827" s="177" t="str">
        <f t="shared" si="1005"/>
        <v>Arsenal</v>
      </c>
      <c r="X827" s="177" t="str">
        <f t="shared" si="1005"/>
        <v>West Ham</v>
      </c>
      <c r="Y827" s="177" t="str">
        <f t="shared" si="1005"/>
        <v>Liverpool</v>
      </c>
      <c r="Z827" s="177" t="str">
        <f t="shared" si="1005"/>
        <v>Burnley</v>
      </c>
      <c r="AA827" s="177" t="str">
        <f t="shared" si="1005"/>
        <v>Huddersfield</v>
      </c>
      <c r="AB827" s="177" t="str">
        <f t="shared" si="1005"/>
        <v>Chelsea</v>
      </c>
      <c r="AC827" s="177" t="str">
        <f t="shared" si="1005"/>
        <v>Brighton</v>
      </c>
      <c r="AD827" s="177" t="str">
        <f t="shared" si="1005"/>
        <v>Liverpool</v>
      </c>
      <c r="AE827" s="177" t="str">
        <f t="shared" si="1005"/>
        <v>Crystal Palace</v>
      </c>
      <c r="AF827" s="177" t="str">
        <f t="shared" si="1005"/>
        <v>Brighton</v>
      </c>
      <c r="AG827" s="177" t="str">
        <f t="shared" si="1005"/>
        <v>Burnley</v>
      </c>
      <c r="AH827" s="177" t="str">
        <f t="shared" si="1005"/>
        <v>Burnley</v>
      </c>
      <c r="AI827" s="177" t="str">
        <f t="shared" si="1005"/>
        <v>Arsenal</v>
      </c>
      <c r="AJ827" s="177" t="str">
        <f t="shared" si="1005"/>
        <v>Bournemouth</v>
      </c>
      <c r="AK827" s="177" t="str">
        <f t="shared" si="1005"/>
        <v>Southampton</v>
      </c>
      <c r="AL827" s="177" t="str">
        <f t="shared" si="1005"/>
        <v/>
      </c>
      <c r="AM827" s="177" t="str">
        <f t="shared" si="1005"/>
        <v/>
      </c>
      <c r="AN827" s="177" t="str">
        <f t="shared" si="1005"/>
        <v/>
      </c>
      <c r="AO827" s="177" t="str">
        <f t="shared" si="1005"/>
        <v/>
      </c>
      <c r="AP827" s="177" t="str">
        <f t="shared" si="1005"/>
        <v/>
      </c>
      <c r="AQ827" s="170"/>
      <c r="AR827" s="170"/>
    </row>
    <row r="828" ht="12.75" customHeight="1">
      <c r="A828" s="170"/>
      <c r="B828" s="170"/>
      <c r="C828" s="140"/>
      <c r="D828" s="139">
        <v>54.0</v>
      </c>
      <c r="E828" s="177" t="str">
        <f t="shared" ref="E828:AP828" si="1006">IFERROR(INDEX($C$389:$C$578,MATCH($D828,E$389:E$578,0)),"")</f>
        <v>Burnley</v>
      </c>
      <c r="F828" s="177" t="str">
        <f t="shared" si="1006"/>
        <v>Bournemouth</v>
      </c>
      <c r="G828" s="177" t="str">
        <f t="shared" si="1006"/>
        <v>Fulham</v>
      </c>
      <c r="H828" s="177" t="str">
        <f t="shared" si="1006"/>
        <v>Brighton</v>
      </c>
      <c r="I828" s="177" t="str">
        <f t="shared" si="1006"/>
        <v>Burnley</v>
      </c>
      <c r="J828" s="177" t="str">
        <f t="shared" si="1006"/>
        <v>Crystal Palace</v>
      </c>
      <c r="K828" s="177" t="str">
        <f t="shared" si="1006"/>
        <v>Arsenal</v>
      </c>
      <c r="L828" s="177" t="str">
        <f t="shared" si="1006"/>
        <v>Brighton</v>
      </c>
      <c r="M828" s="177" t="str">
        <f t="shared" si="1006"/>
        <v>Bournemouth</v>
      </c>
      <c r="N828" s="177" t="str">
        <f t="shared" si="1006"/>
        <v>Chelsea</v>
      </c>
      <c r="O828" s="177" t="str">
        <f t="shared" si="1006"/>
        <v>Leicester</v>
      </c>
      <c r="P828" s="177" t="str">
        <f t="shared" si="1006"/>
        <v>Huddersfield</v>
      </c>
      <c r="Q828" s="177" t="str">
        <f t="shared" si="1006"/>
        <v>Bournemouth</v>
      </c>
      <c r="R828" s="177" t="str">
        <f t="shared" si="1006"/>
        <v>Everton</v>
      </c>
      <c r="S828" s="177" t="str">
        <f t="shared" si="1006"/>
        <v>Fulham</v>
      </c>
      <c r="T828" s="177" t="str">
        <f t="shared" si="1006"/>
        <v>Crystal Palace</v>
      </c>
      <c r="U828" s="177" t="str">
        <f t="shared" si="1006"/>
        <v>Fulham</v>
      </c>
      <c r="V828" s="177" t="str">
        <f t="shared" si="1006"/>
        <v>Leicester</v>
      </c>
      <c r="W828" s="177" t="str">
        <f t="shared" si="1006"/>
        <v>Bournemouth</v>
      </c>
      <c r="X828" s="177" t="str">
        <f t="shared" si="1006"/>
        <v>Everton</v>
      </c>
      <c r="Y828" s="177" t="str">
        <f t="shared" si="1006"/>
        <v>Arsenal</v>
      </c>
      <c r="Z828" s="177" t="str">
        <f t="shared" si="1006"/>
        <v>Burnley</v>
      </c>
      <c r="AA828" s="177" t="str">
        <f t="shared" si="1006"/>
        <v>Bournemouth</v>
      </c>
      <c r="AB828" s="177" t="str">
        <f t="shared" si="1006"/>
        <v>Liverpool</v>
      </c>
      <c r="AC828" s="177" t="str">
        <f t="shared" si="1006"/>
        <v>Crystal Palace</v>
      </c>
      <c r="AD828" s="177" t="str">
        <f t="shared" si="1006"/>
        <v>Bournemouth</v>
      </c>
      <c r="AE828" s="177" t="str">
        <f t="shared" si="1006"/>
        <v>Fulham</v>
      </c>
      <c r="AF828" s="177" t="str">
        <f t="shared" si="1006"/>
        <v>Huddersfield</v>
      </c>
      <c r="AG828" s="177" t="str">
        <f t="shared" si="1006"/>
        <v>Cardiff</v>
      </c>
      <c r="AH828" s="177" t="str">
        <f t="shared" si="1006"/>
        <v>Chelsea</v>
      </c>
      <c r="AI828" s="177" t="str">
        <f t="shared" si="1006"/>
        <v>Bournemouth</v>
      </c>
      <c r="AJ828" s="177" t="str">
        <f t="shared" si="1006"/>
        <v>Cardiff</v>
      </c>
      <c r="AK828" s="177" t="str">
        <f t="shared" si="1006"/>
        <v>Burnley</v>
      </c>
      <c r="AL828" s="177" t="str">
        <f t="shared" si="1006"/>
        <v/>
      </c>
      <c r="AM828" s="177" t="str">
        <f t="shared" si="1006"/>
        <v/>
      </c>
      <c r="AN828" s="177" t="str">
        <f t="shared" si="1006"/>
        <v/>
      </c>
      <c r="AO828" s="177" t="str">
        <f t="shared" si="1006"/>
        <v/>
      </c>
      <c r="AP828" s="177" t="str">
        <f t="shared" si="1006"/>
        <v/>
      </c>
      <c r="AQ828" s="170"/>
      <c r="AR828" s="170"/>
    </row>
    <row r="829" ht="12.75" customHeight="1">
      <c r="A829" s="170"/>
      <c r="B829" s="170"/>
      <c r="C829" s="140"/>
      <c r="D829" s="139">
        <v>55.0</v>
      </c>
      <c r="E829" s="177" t="str">
        <f t="shared" ref="E829:AP829" si="1007">IFERROR(INDEX($C$389:$C$578,MATCH($D829,E$389:E$578,0)),"")</f>
        <v>Cardiff</v>
      </c>
      <c r="F829" s="177" t="str">
        <f t="shared" si="1007"/>
        <v>Bournemouth</v>
      </c>
      <c r="G829" s="177" t="str">
        <f t="shared" si="1007"/>
        <v>Arsenal</v>
      </c>
      <c r="H829" s="177" t="str">
        <f t="shared" si="1007"/>
        <v>Bournemouth</v>
      </c>
      <c r="I829" s="177" t="str">
        <f t="shared" si="1007"/>
        <v>Bournemouth</v>
      </c>
      <c r="J829" s="177" t="str">
        <f t="shared" si="1007"/>
        <v>Fulham</v>
      </c>
      <c r="K829" s="177" t="str">
        <f t="shared" si="1007"/>
        <v>Newcastle</v>
      </c>
      <c r="L829" s="177" t="str">
        <f t="shared" si="1007"/>
        <v>Arsenal</v>
      </c>
      <c r="M829" s="177" t="str">
        <f t="shared" si="1007"/>
        <v>Chelsea</v>
      </c>
      <c r="N829" s="177" t="str">
        <f t="shared" si="1007"/>
        <v>Bournemouth</v>
      </c>
      <c r="O829" s="177" t="str">
        <f t="shared" si="1007"/>
        <v>Man Utd</v>
      </c>
      <c r="P829" s="177" t="str">
        <f t="shared" si="1007"/>
        <v>Cardiff</v>
      </c>
      <c r="Q829" s="177" t="str">
        <f t="shared" si="1007"/>
        <v>Brighton</v>
      </c>
      <c r="R829" s="177" t="str">
        <f t="shared" si="1007"/>
        <v>Liverpool</v>
      </c>
      <c r="S829" s="177" t="str">
        <f t="shared" si="1007"/>
        <v>Bournemouth</v>
      </c>
      <c r="T829" s="177" t="str">
        <f t="shared" si="1007"/>
        <v>Brighton</v>
      </c>
      <c r="U829" s="177" t="str">
        <f t="shared" si="1007"/>
        <v>Fulham</v>
      </c>
      <c r="V829" s="177" t="str">
        <f t="shared" si="1007"/>
        <v>Arsenal</v>
      </c>
      <c r="W829" s="177" t="str">
        <f t="shared" si="1007"/>
        <v>Huddersfield</v>
      </c>
      <c r="X829" s="177" t="str">
        <f t="shared" si="1007"/>
        <v>Crystal Palace</v>
      </c>
      <c r="Y829" s="177" t="str">
        <f t="shared" si="1007"/>
        <v>Burnley</v>
      </c>
      <c r="Z829" s="177" t="str">
        <f t="shared" si="1007"/>
        <v>Crystal Palace</v>
      </c>
      <c r="AA829" s="177" t="str">
        <f t="shared" si="1007"/>
        <v>Arsenal</v>
      </c>
      <c r="AB829" s="177" t="str">
        <f t="shared" si="1007"/>
        <v>Chelsea</v>
      </c>
      <c r="AC829" s="177" t="str">
        <f t="shared" si="1007"/>
        <v>Liverpool</v>
      </c>
      <c r="AD829" s="177" t="str">
        <f t="shared" si="1007"/>
        <v>Arsenal</v>
      </c>
      <c r="AE829" s="177" t="str">
        <f t="shared" si="1007"/>
        <v>Leicester</v>
      </c>
      <c r="AF829" s="177" t="str">
        <f t="shared" si="1007"/>
        <v>Leicester</v>
      </c>
      <c r="AG829" s="177" t="str">
        <f t="shared" si="1007"/>
        <v>Fulham</v>
      </c>
      <c r="AH829" s="177" t="str">
        <f t="shared" si="1007"/>
        <v>Fulham</v>
      </c>
      <c r="AI829" s="177" t="str">
        <f t="shared" si="1007"/>
        <v>Brighton</v>
      </c>
      <c r="AJ829" s="177" t="str">
        <f t="shared" si="1007"/>
        <v>Newcastle</v>
      </c>
      <c r="AK829" s="177" t="str">
        <f t="shared" si="1007"/>
        <v>Southampton</v>
      </c>
      <c r="AL829" s="177" t="str">
        <f t="shared" si="1007"/>
        <v/>
      </c>
      <c r="AM829" s="177" t="str">
        <f t="shared" si="1007"/>
        <v/>
      </c>
      <c r="AN829" s="177" t="str">
        <f t="shared" si="1007"/>
        <v/>
      </c>
      <c r="AO829" s="177" t="str">
        <f t="shared" si="1007"/>
        <v/>
      </c>
      <c r="AP829" s="177" t="str">
        <f t="shared" si="1007"/>
        <v/>
      </c>
      <c r="AQ829" s="170"/>
      <c r="AR829" s="170"/>
    </row>
    <row r="830" ht="12.75" customHeight="1">
      <c r="A830" s="170"/>
      <c r="B830" s="170"/>
      <c r="C830" s="140"/>
      <c r="D830" s="139">
        <v>56.0</v>
      </c>
      <c r="E830" s="177" t="str">
        <f t="shared" ref="E830:AP830" si="1008">IFERROR(INDEX($C$389:$C$578,MATCH($D830,E$389:E$578,0)),"")</f>
        <v>Everton</v>
      </c>
      <c r="F830" s="177" t="str">
        <f t="shared" si="1008"/>
        <v>Crystal Palace</v>
      </c>
      <c r="G830" s="177" t="str">
        <f t="shared" si="1008"/>
        <v>Crystal Palace</v>
      </c>
      <c r="H830" s="177" t="str">
        <f t="shared" si="1008"/>
        <v>Bournemouth</v>
      </c>
      <c r="I830" s="177" t="str">
        <f t="shared" si="1008"/>
        <v>Man City</v>
      </c>
      <c r="J830" s="177" t="str">
        <f t="shared" si="1008"/>
        <v>Fulham</v>
      </c>
      <c r="K830" s="177" t="str">
        <f t="shared" si="1008"/>
        <v>Arsenal</v>
      </c>
      <c r="L830" s="177" t="str">
        <f t="shared" si="1008"/>
        <v>Arsenal</v>
      </c>
      <c r="M830" s="177" t="str">
        <f t="shared" si="1008"/>
        <v>Chelsea</v>
      </c>
      <c r="N830" s="177" t="str">
        <f t="shared" si="1008"/>
        <v>Brighton</v>
      </c>
      <c r="O830" s="177" t="str">
        <f t="shared" si="1008"/>
        <v>Cardiff</v>
      </c>
      <c r="P830" s="177" t="str">
        <f t="shared" si="1008"/>
        <v>Newcastle</v>
      </c>
      <c r="Q830" s="177" t="str">
        <f t="shared" si="1008"/>
        <v>Brighton</v>
      </c>
      <c r="R830" s="177" t="str">
        <f t="shared" si="1008"/>
        <v>Arsenal</v>
      </c>
      <c r="S830" s="177" t="str">
        <f t="shared" si="1008"/>
        <v>Cardiff</v>
      </c>
      <c r="T830" s="177" t="str">
        <f t="shared" si="1008"/>
        <v>Huddersfield</v>
      </c>
      <c r="U830" s="177" t="str">
        <f t="shared" si="1008"/>
        <v>Chelsea</v>
      </c>
      <c r="V830" s="177" t="str">
        <f t="shared" si="1008"/>
        <v>Newcastle</v>
      </c>
      <c r="W830" s="177" t="str">
        <f t="shared" si="1008"/>
        <v>Fulham</v>
      </c>
      <c r="X830" s="177" t="str">
        <f t="shared" si="1008"/>
        <v>Crystal Palace</v>
      </c>
      <c r="Y830" s="177" t="str">
        <f t="shared" si="1008"/>
        <v>Burnley</v>
      </c>
      <c r="Z830" s="177" t="str">
        <f t="shared" si="1008"/>
        <v>Crystal Palace</v>
      </c>
      <c r="AA830" s="177" t="str">
        <f t="shared" si="1008"/>
        <v>Leicester</v>
      </c>
      <c r="AB830" s="177" t="str">
        <f t="shared" si="1008"/>
        <v>Tottenham</v>
      </c>
      <c r="AC830" s="177" t="str">
        <f t="shared" si="1008"/>
        <v>Crystal Palace</v>
      </c>
      <c r="AD830" s="177" t="str">
        <f t="shared" si="1008"/>
        <v>Arsenal</v>
      </c>
      <c r="AE830" s="177" t="str">
        <f t="shared" si="1008"/>
        <v>Man City</v>
      </c>
      <c r="AF830" s="177" t="str">
        <f t="shared" si="1008"/>
        <v>Newcastle</v>
      </c>
      <c r="AG830" s="177" t="str">
        <f t="shared" si="1008"/>
        <v>Newcastle</v>
      </c>
      <c r="AH830" s="177" t="str">
        <f t="shared" si="1008"/>
        <v>Leicester</v>
      </c>
      <c r="AI830" s="177" t="str">
        <f t="shared" si="1008"/>
        <v>Chelsea</v>
      </c>
      <c r="AJ830" s="177" t="str">
        <f t="shared" si="1008"/>
        <v>Crystal Palace</v>
      </c>
      <c r="AK830" s="177" t="str">
        <f t="shared" si="1008"/>
        <v>Brighton</v>
      </c>
      <c r="AL830" s="177" t="str">
        <f t="shared" si="1008"/>
        <v/>
      </c>
      <c r="AM830" s="177" t="str">
        <f t="shared" si="1008"/>
        <v/>
      </c>
      <c r="AN830" s="177" t="str">
        <f t="shared" si="1008"/>
        <v/>
      </c>
      <c r="AO830" s="177" t="str">
        <f t="shared" si="1008"/>
        <v/>
      </c>
      <c r="AP830" s="177" t="str">
        <f t="shared" si="1008"/>
        <v/>
      </c>
      <c r="AQ830" s="170"/>
      <c r="AR830" s="170"/>
    </row>
    <row r="831" ht="12.75" customHeight="1">
      <c r="A831" s="170"/>
      <c r="B831" s="170"/>
      <c r="C831" s="140"/>
      <c r="D831" s="139">
        <v>57.0</v>
      </c>
      <c r="E831" s="177" t="str">
        <f t="shared" ref="E831:AP831" si="1009">IFERROR(INDEX($C$389:$C$578,MATCH($D831,E$389:E$578,0)),"")</f>
        <v>Brighton</v>
      </c>
      <c r="F831" s="177" t="str">
        <f t="shared" si="1009"/>
        <v>Man City</v>
      </c>
      <c r="G831" s="177" t="str">
        <f t="shared" si="1009"/>
        <v>Arsenal</v>
      </c>
      <c r="H831" s="177" t="str">
        <f t="shared" si="1009"/>
        <v>Arsenal</v>
      </c>
      <c r="I831" s="177" t="str">
        <f t="shared" si="1009"/>
        <v>Everton</v>
      </c>
      <c r="J831" s="177" t="str">
        <f t="shared" si="1009"/>
        <v>Crystal Palace</v>
      </c>
      <c r="K831" s="177" t="str">
        <f t="shared" si="1009"/>
        <v>Brighton</v>
      </c>
      <c r="L831" s="177" t="str">
        <f t="shared" si="1009"/>
        <v>Arsenal</v>
      </c>
      <c r="M831" s="177" t="str">
        <f t="shared" si="1009"/>
        <v>Brighton</v>
      </c>
      <c r="N831" s="177" t="str">
        <f t="shared" si="1009"/>
        <v>Arsenal</v>
      </c>
      <c r="O831" s="177" t="str">
        <f t="shared" si="1009"/>
        <v>Man City</v>
      </c>
      <c r="P831" s="177" t="str">
        <f t="shared" si="1009"/>
        <v>Chelsea</v>
      </c>
      <c r="Q831" s="177" t="str">
        <f t="shared" si="1009"/>
        <v>Chelsea</v>
      </c>
      <c r="R831" s="177" t="str">
        <f t="shared" si="1009"/>
        <v>Burnley</v>
      </c>
      <c r="S831" s="177" t="str">
        <f t="shared" si="1009"/>
        <v>Leicester</v>
      </c>
      <c r="T831" s="177" t="str">
        <f t="shared" si="1009"/>
        <v>Man Utd</v>
      </c>
      <c r="U831" s="177" t="str">
        <f t="shared" si="1009"/>
        <v>Chelsea</v>
      </c>
      <c r="V831" s="177" t="str">
        <f t="shared" si="1009"/>
        <v>Bournemouth</v>
      </c>
      <c r="W831" s="177" t="str">
        <f t="shared" si="1009"/>
        <v>Tottenham</v>
      </c>
      <c r="X831" s="177" t="str">
        <f t="shared" si="1009"/>
        <v>Everton</v>
      </c>
      <c r="Y831" s="177" t="str">
        <f t="shared" si="1009"/>
        <v>Cardiff</v>
      </c>
      <c r="Z831" s="177" t="str">
        <f t="shared" si="1009"/>
        <v>Everton</v>
      </c>
      <c r="AA831" s="177" t="str">
        <f t="shared" si="1009"/>
        <v>Liverpool</v>
      </c>
      <c r="AB831" s="177" t="str">
        <f t="shared" si="1009"/>
        <v>Chelsea</v>
      </c>
      <c r="AC831" s="177" t="str">
        <f t="shared" si="1009"/>
        <v>Huddersfield</v>
      </c>
      <c r="AD831" s="177" t="str">
        <f t="shared" si="1009"/>
        <v>Arsenal</v>
      </c>
      <c r="AE831" s="177" t="str">
        <f t="shared" si="1009"/>
        <v>Burnley</v>
      </c>
      <c r="AF831" s="177" t="str">
        <f t="shared" si="1009"/>
        <v>Arsenal</v>
      </c>
      <c r="AG831" s="177" t="str">
        <f t="shared" si="1009"/>
        <v>Arsenal</v>
      </c>
      <c r="AH831" s="177" t="str">
        <f t="shared" si="1009"/>
        <v>Newcastle</v>
      </c>
      <c r="AI831" s="177" t="str">
        <f t="shared" si="1009"/>
        <v>Fulham</v>
      </c>
      <c r="AJ831" s="177" t="str">
        <f t="shared" si="1009"/>
        <v>Leicester</v>
      </c>
      <c r="AK831" s="177" t="str">
        <f t="shared" si="1009"/>
        <v>Fulham</v>
      </c>
      <c r="AL831" s="177" t="str">
        <f t="shared" si="1009"/>
        <v/>
      </c>
      <c r="AM831" s="177" t="str">
        <f t="shared" si="1009"/>
        <v/>
      </c>
      <c r="AN831" s="177" t="str">
        <f t="shared" si="1009"/>
        <v/>
      </c>
      <c r="AO831" s="177" t="str">
        <f t="shared" si="1009"/>
        <v/>
      </c>
      <c r="AP831" s="177" t="str">
        <f t="shared" si="1009"/>
        <v/>
      </c>
      <c r="AQ831" s="170"/>
      <c r="AR831" s="170"/>
    </row>
    <row r="832" ht="12.75" customHeight="1">
      <c r="A832" s="170"/>
      <c r="B832" s="170"/>
      <c r="C832" s="140"/>
      <c r="D832" s="139">
        <v>58.0</v>
      </c>
      <c r="E832" s="177" t="str">
        <f t="shared" ref="E832:AP832" si="1010">IFERROR(INDEX($C$389:$C$578,MATCH($D832,E$389:E$578,0)),"")</f>
        <v>Man Utd</v>
      </c>
      <c r="F832" s="177" t="str">
        <f t="shared" si="1010"/>
        <v>Chelsea</v>
      </c>
      <c r="G832" s="177" t="str">
        <f t="shared" si="1010"/>
        <v>Brighton</v>
      </c>
      <c r="H832" s="177" t="str">
        <f t="shared" si="1010"/>
        <v>Cardiff</v>
      </c>
      <c r="I832" s="177" t="str">
        <f t="shared" si="1010"/>
        <v>Brighton</v>
      </c>
      <c r="J832" s="177" t="str">
        <f t="shared" si="1010"/>
        <v>Newcastle</v>
      </c>
      <c r="K832" s="177" t="str">
        <f t="shared" si="1010"/>
        <v>Arsenal</v>
      </c>
      <c r="L832" s="177" t="str">
        <f t="shared" si="1010"/>
        <v>Arsenal</v>
      </c>
      <c r="M832" s="177" t="str">
        <f t="shared" si="1010"/>
        <v>Liverpool</v>
      </c>
      <c r="N832" s="177" t="str">
        <f t="shared" si="1010"/>
        <v>Arsenal</v>
      </c>
      <c r="O832" s="177" t="str">
        <f t="shared" si="1010"/>
        <v>Brighton</v>
      </c>
      <c r="P832" s="177" t="str">
        <f t="shared" si="1010"/>
        <v>Cardiff</v>
      </c>
      <c r="Q832" s="177" t="str">
        <f t="shared" si="1010"/>
        <v>Chelsea</v>
      </c>
      <c r="R832" s="177" t="str">
        <f t="shared" si="1010"/>
        <v>Liverpool</v>
      </c>
      <c r="S832" s="177" t="str">
        <f t="shared" si="1010"/>
        <v>Brighton</v>
      </c>
      <c r="T832" s="177" t="str">
        <f t="shared" si="1010"/>
        <v>Man Utd</v>
      </c>
      <c r="U832" s="177" t="str">
        <f t="shared" si="1010"/>
        <v>Bournemouth</v>
      </c>
      <c r="V832" s="177" t="str">
        <f t="shared" si="1010"/>
        <v>Everton</v>
      </c>
      <c r="W832" s="177" t="str">
        <f t="shared" si="1010"/>
        <v>Brighton</v>
      </c>
      <c r="X832" s="177" t="str">
        <f t="shared" si="1010"/>
        <v>Tottenham</v>
      </c>
      <c r="Y832" s="177" t="str">
        <f t="shared" si="1010"/>
        <v>Everton</v>
      </c>
      <c r="Z832" s="177" t="str">
        <f t="shared" si="1010"/>
        <v>Man City</v>
      </c>
      <c r="AA832" s="177" t="str">
        <f t="shared" si="1010"/>
        <v>Newcastle</v>
      </c>
      <c r="AB832" s="177" t="str">
        <f t="shared" si="1010"/>
        <v>Everton</v>
      </c>
      <c r="AC832" s="177" t="str">
        <f t="shared" si="1010"/>
        <v>Liverpool</v>
      </c>
      <c r="AD832" s="177" t="str">
        <f t="shared" si="1010"/>
        <v>Huddersfield</v>
      </c>
      <c r="AE832" s="177" t="str">
        <f t="shared" si="1010"/>
        <v>Brighton</v>
      </c>
      <c r="AF832" s="177" t="str">
        <f t="shared" si="1010"/>
        <v>Brighton</v>
      </c>
      <c r="AG832" s="177" t="str">
        <f t="shared" si="1010"/>
        <v>Bournemouth</v>
      </c>
      <c r="AH832" s="177" t="str">
        <f t="shared" si="1010"/>
        <v>Burnley</v>
      </c>
      <c r="AI832" s="177" t="str">
        <f t="shared" si="1010"/>
        <v>Newcastle</v>
      </c>
      <c r="AJ832" s="177" t="str">
        <f t="shared" si="1010"/>
        <v>Watford</v>
      </c>
      <c r="AK832" s="177" t="str">
        <f t="shared" si="1010"/>
        <v>Arsenal</v>
      </c>
      <c r="AL832" s="177" t="str">
        <f t="shared" si="1010"/>
        <v/>
      </c>
      <c r="AM832" s="177" t="str">
        <f t="shared" si="1010"/>
        <v/>
      </c>
      <c r="AN832" s="177" t="str">
        <f t="shared" si="1010"/>
        <v/>
      </c>
      <c r="AO832" s="177" t="str">
        <f t="shared" si="1010"/>
        <v/>
      </c>
      <c r="AP832" s="177" t="str">
        <f t="shared" si="1010"/>
        <v/>
      </c>
      <c r="AQ832" s="170"/>
      <c r="AR832" s="170"/>
    </row>
    <row r="833" ht="12.75" customHeight="1">
      <c r="A833" s="170"/>
      <c r="B833" s="170"/>
      <c r="C833" s="140"/>
      <c r="D833" s="139">
        <v>59.0</v>
      </c>
      <c r="E833" s="177" t="str">
        <f t="shared" ref="E833:AP833" si="1011">IFERROR(INDEX($C$389:$C$578,MATCH($D833,E$389:E$578,0)),"")</f>
        <v>Cardiff</v>
      </c>
      <c r="F833" s="177" t="str">
        <f t="shared" si="1011"/>
        <v>Huddersfield</v>
      </c>
      <c r="G833" s="177" t="str">
        <f t="shared" si="1011"/>
        <v>Bournemouth</v>
      </c>
      <c r="H833" s="177" t="str">
        <f t="shared" si="1011"/>
        <v>Bournemouth</v>
      </c>
      <c r="I833" s="177" t="str">
        <f t="shared" si="1011"/>
        <v>Everton</v>
      </c>
      <c r="J833" s="177" t="str">
        <f t="shared" si="1011"/>
        <v>Cardiff</v>
      </c>
      <c r="K833" s="177" t="str">
        <f t="shared" si="1011"/>
        <v>Burnley</v>
      </c>
      <c r="L833" s="177" t="str">
        <f t="shared" si="1011"/>
        <v>Fulham</v>
      </c>
      <c r="M833" s="177" t="str">
        <f t="shared" si="1011"/>
        <v>Cardiff</v>
      </c>
      <c r="N833" s="177" t="str">
        <f t="shared" si="1011"/>
        <v>Cardiff</v>
      </c>
      <c r="O833" s="177" t="str">
        <f t="shared" si="1011"/>
        <v>Arsenal</v>
      </c>
      <c r="P833" s="177" t="str">
        <f t="shared" si="1011"/>
        <v>Brighton</v>
      </c>
      <c r="Q833" s="177" t="str">
        <f t="shared" si="1011"/>
        <v>Chelsea</v>
      </c>
      <c r="R833" s="177" t="str">
        <f t="shared" si="1011"/>
        <v>Crystal Palace</v>
      </c>
      <c r="S833" s="177" t="str">
        <f t="shared" si="1011"/>
        <v>Fulham</v>
      </c>
      <c r="T833" s="177" t="str">
        <f t="shared" si="1011"/>
        <v>Everton</v>
      </c>
      <c r="U833" s="177" t="str">
        <f t="shared" si="1011"/>
        <v>Brighton</v>
      </c>
      <c r="V833" s="177" t="str">
        <f t="shared" si="1011"/>
        <v>Liverpool</v>
      </c>
      <c r="W833" s="177" t="str">
        <f t="shared" si="1011"/>
        <v>Southampton</v>
      </c>
      <c r="X833" s="177" t="str">
        <f t="shared" si="1011"/>
        <v>Chelsea</v>
      </c>
      <c r="Y833" s="177" t="str">
        <f t="shared" si="1011"/>
        <v>Huddersfield</v>
      </c>
      <c r="Z833" s="177" t="str">
        <f t="shared" si="1011"/>
        <v>Fulham</v>
      </c>
      <c r="AA833" s="177" t="str">
        <f t="shared" si="1011"/>
        <v>Fulham</v>
      </c>
      <c r="AB833" s="177" t="str">
        <f t="shared" si="1011"/>
        <v>Arsenal</v>
      </c>
      <c r="AC833" s="177" t="str">
        <f t="shared" si="1011"/>
        <v>Chelsea</v>
      </c>
      <c r="AD833" s="177" t="str">
        <f t="shared" si="1011"/>
        <v>Liverpool</v>
      </c>
      <c r="AE833" s="177" t="str">
        <f t="shared" si="1011"/>
        <v>Chelsea</v>
      </c>
      <c r="AF833" s="177" t="str">
        <f t="shared" si="1011"/>
        <v>Everton</v>
      </c>
      <c r="AG833" s="177" t="str">
        <f t="shared" si="1011"/>
        <v>Chelsea</v>
      </c>
      <c r="AH833" s="177" t="str">
        <f t="shared" si="1011"/>
        <v>Brighton</v>
      </c>
      <c r="AI833" s="177" t="str">
        <f t="shared" si="1011"/>
        <v>Arsenal</v>
      </c>
      <c r="AJ833" s="177" t="str">
        <f t="shared" si="1011"/>
        <v>Arsenal</v>
      </c>
      <c r="AK833" s="177" t="str">
        <f t="shared" si="1011"/>
        <v>Burnley</v>
      </c>
      <c r="AL833" s="177" t="str">
        <f t="shared" si="1011"/>
        <v/>
      </c>
      <c r="AM833" s="177" t="str">
        <f t="shared" si="1011"/>
        <v/>
      </c>
      <c r="AN833" s="177" t="str">
        <f t="shared" si="1011"/>
        <v/>
      </c>
      <c r="AO833" s="177" t="str">
        <f t="shared" si="1011"/>
        <v/>
      </c>
      <c r="AP833" s="177" t="str">
        <f t="shared" si="1011"/>
        <v/>
      </c>
      <c r="AQ833" s="170"/>
      <c r="AR833" s="170"/>
    </row>
    <row r="834" ht="12.75" customHeight="1">
      <c r="A834" s="170"/>
      <c r="B834" s="170"/>
      <c r="C834" s="140"/>
      <c r="D834" s="139">
        <v>60.0</v>
      </c>
      <c r="E834" s="177" t="str">
        <f t="shared" ref="E834:AP834" si="1012">IFERROR(INDEX($C$389:$C$578,MATCH($D834,E$389:E$578,0)),"")</f>
        <v>Arsenal</v>
      </c>
      <c r="F834" s="177" t="str">
        <f t="shared" si="1012"/>
        <v>Leicester</v>
      </c>
      <c r="G834" s="177" t="str">
        <f t="shared" si="1012"/>
        <v>Bournemouth</v>
      </c>
      <c r="H834" s="177" t="str">
        <f t="shared" si="1012"/>
        <v>Burnley</v>
      </c>
      <c r="I834" s="177" t="str">
        <f t="shared" si="1012"/>
        <v>Arsenal</v>
      </c>
      <c r="J834" s="177" t="str">
        <f t="shared" si="1012"/>
        <v>Fulham</v>
      </c>
      <c r="K834" s="177" t="str">
        <f t="shared" si="1012"/>
        <v>Everton</v>
      </c>
      <c r="L834" s="177" t="str">
        <f t="shared" si="1012"/>
        <v>Leicester</v>
      </c>
      <c r="M834" s="177" t="str">
        <f t="shared" si="1012"/>
        <v>Chelsea</v>
      </c>
      <c r="N834" s="177" t="str">
        <f t="shared" si="1012"/>
        <v>Chelsea</v>
      </c>
      <c r="O834" s="177" t="str">
        <f t="shared" si="1012"/>
        <v>Cardiff</v>
      </c>
      <c r="P834" s="177" t="str">
        <f t="shared" si="1012"/>
        <v>Cardiff</v>
      </c>
      <c r="Q834" s="177" t="str">
        <f t="shared" si="1012"/>
        <v>Brighton</v>
      </c>
      <c r="R834" s="177" t="str">
        <f t="shared" si="1012"/>
        <v>Cardiff</v>
      </c>
      <c r="S834" s="177" t="str">
        <f t="shared" si="1012"/>
        <v>Huddersfield</v>
      </c>
      <c r="T834" s="177" t="str">
        <f t="shared" si="1012"/>
        <v>Fulham</v>
      </c>
      <c r="U834" s="177" t="str">
        <f t="shared" si="1012"/>
        <v>Crystal Palace</v>
      </c>
      <c r="V834" s="177" t="str">
        <f t="shared" si="1012"/>
        <v>Fulham</v>
      </c>
      <c r="W834" s="177" t="str">
        <f t="shared" si="1012"/>
        <v>Burnley</v>
      </c>
      <c r="X834" s="177" t="str">
        <f t="shared" si="1012"/>
        <v>Liverpool</v>
      </c>
      <c r="Y834" s="177" t="str">
        <f t="shared" si="1012"/>
        <v>Brighton</v>
      </c>
      <c r="Z834" s="177" t="str">
        <f t="shared" si="1012"/>
        <v>Southampton</v>
      </c>
      <c r="AA834" s="177" t="str">
        <f t="shared" si="1012"/>
        <v>Liverpool</v>
      </c>
      <c r="AB834" s="177" t="str">
        <f t="shared" si="1012"/>
        <v>Fulham</v>
      </c>
      <c r="AC834" s="177" t="str">
        <f t="shared" si="1012"/>
        <v>Fulham</v>
      </c>
      <c r="AD834" s="177" t="str">
        <f t="shared" si="1012"/>
        <v>Man Utd</v>
      </c>
      <c r="AE834" s="177" t="str">
        <f t="shared" si="1012"/>
        <v>Burnley</v>
      </c>
      <c r="AF834" s="177" t="str">
        <f t="shared" si="1012"/>
        <v>Leicester</v>
      </c>
      <c r="AG834" s="177" t="str">
        <f t="shared" si="1012"/>
        <v>Fulham</v>
      </c>
      <c r="AH834" s="177" t="str">
        <f t="shared" si="1012"/>
        <v>Huddersfield</v>
      </c>
      <c r="AI834" s="177" t="str">
        <f t="shared" si="1012"/>
        <v>Bournemouth</v>
      </c>
      <c r="AJ834" s="177" t="str">
        <f t="shared" si="1012"/>
        <v>Chelsea</v>
      </c>
      <c r="AK834" s="177" t="str">
        <f t="shared" si="1012"/>
        <v>Southampton</v>
      </c>
      <c r="AL834" s="177" t="str">
        <f t="shared" si="1012"/>
        <v/>
      </c>
      <c r="AM834" s="177" t="str">
        <f t="shared" si="1012"/>
        <v/>
      </c>
      <c r="AN834" s="177" t="str">
        <f t="shared" si="1012"/>
        <v/>
      </c>
      <c r="AO834" s="177" t="str">
        <f t="shared" si="1012"/>
        <v/>
      </c>
      <c r="AP834" s="177" t="str">
        <f t="shared" si="1012"/>
        <v/>
      </c>
      <c r="AQ834" s="170"/>
      <c r="AR834" s="170"/>
    </row>
    <row r="835" ht="12.75" customHeight="1">
      <c r="A835" s="170"/>
      <c r="B835" s="170"/>
      <c r="C835" s="140"/>
      <c r="D835" s="139">
        <v>61.0</v>
      </c>
      <c r="E835" s="177" t="str">
        <f t="shared" ref="E835:AP835" si="1013">IFERROR(INDEX($C$389:$C$578,MATCH($D835,E$389:E$578,0)),"")</f>
        <v>Bournemouth</v>
      </c>
      <c r="F835" s="177" t="str">
        <f t="shared" si="1013"/>
        <v>Man City</v>
      </c>
      <c r="G835" s="177" t="str">
        <f t="shared" si="1013"/>
        <v>Cardiff</v>
      </c>
      <c r="H835" s="177" t="str">
        <f t="shared" si="1013"/>
        <v>Man City</v>
      </c>
      <c r="I835" s="177" t="str">
        <f t="shared" si="1013"/>
        <v>Leicester</v>
      </c>
      <c r="J835" s="177" t="str">
        <f t="shared" si="1013"/>
        <v>Bournemouth</v>
      </c>
      <c r="K835" s="177" t="str">
        <f t="shared" si="1013"/>
        <v>Huddersfield</v>
      </c>
      <c r="L835" s="177" t="str">
        <f t="shared" si="1013"/>
        <v>Newcastle</v>
      </c>
      <c r="M835" s="177" t="str">
        <f t="shared" si="1013"/>
        <v>Leicester</v>
      </c>
      <c r="N835" s="177" t="str">
        <f t="shared" si="1013"/>
        <v>Leicester</v>
      </c>
      <c r="O835" s="177" t="str">
        <f t="shared" si="1013"/>
        <v>Newcastle</v>
      </c>
      <c r="P835" s="177" t="str">
        <f t="shared" si="1013"/>
        <v>Cardiff</v>
      </c>
      <c r="Q835" s="177" t="str">
        <f t="shared" si="1013"/>
        <v>Fulham</v>
      </c>
      <c r="R835" s="177" t="str">
        <f t="shared" si="1013"/>
        <v>Chelsea</v>
      </c>
      <c r="S835" s="177" t="str">
        <f t="shared" si="1013"/>
        <v>Arsenal</v>
      </c>
      <c r="T835" s="177" t="str">
        <f t="shared" si="1013"/>
        <v>Liverpool</v>
      </c>
      <c r="U835" s="177" t="str">
        <f t="shared" si="1013"/>
        <v>Burnley</v>
      </c>
      <c r="V835" s="177" t="str">
        <f t="shared" si="1013"/>
        <v>Bournemouth</v>
      </c>
      <c r="W835" s="177" t="str">
        <f t="shared" si="1013"/>
        <v>Arsenal</v>
      </c>
      <c r="X835" s="177" t="str">
        <f t="shared" si="1013"/>
        <v>Bournemouth</v>
      </c>
      <c r="Y835" s="177" t="str">
        <f t="shared" si="1013"/>
        <v>Arsenal</v>
      </c>
      <c r="Z835" s="177" t="str">
        <f t="shared" si="1013"/>
        <v>Bournemouth</v>
      </c>
      <c r="AA835" s="177" t="str">
        <f t="shared" si="1013"/>
        <v>Man Utd</v>
      </c>
      <c r="AB835" s="177" t="str">
        <f t="shared" si="1013"/>
        <v>Crystal Palace</v>
      </c>
      <c r="AC835" s="177" t="str">
        <f t="shared" si="1013"/>
        <v>Everton</v>
      </c>
      <c r="AD835" s="177" t="str">
        <f t="shared" si="1013"/>
        <v>Arsenal</v>
      </c>
      <c r="AE835" s="177" t="str">
        <f t="shared" si="1013"/>
        <v>Watford</v>
      </c>
      <c r="AF835" s="177" t="str">
        <f t="shared" si="1013"/>
        <v>Huddersfield</v>
      </c>
      <c r="AG835" s="177" t="str">
        <f t="shared" si="1013"/>
        <v>Cardiff</v>
      </c>
      <c r="AH835" s="177" t="str">
        <f t="shared" si="1013"/>
        <v>Bournemouth</v>
      </c>
      <c r="AI835" s="177" t="str">
        <f t="shared" si="1013"/>
        <v>Bournemouth</v>
      </c>
      <c r="AJ835" s="177" t="str">
        <f t="shared" si="1013"/>
        <v>Arsenal</v>
      </c>
      <c r="AK835" s="177" t="str">
        <f t="shared" si="1013"/>
        <v>Liverpool</v>
      </c>
      <c r="AL835" s="177" t="str">
        <f t="shared" si="1013"/>
        <v/>
      </c>
      <c r="AM835" s="177" t="str">
        <f t="shared" si="1013"/>
        <v/>
      </c>
      <c r="AN835" s="177" t="str">
        <f t="shared" si="1013"/>
        <v/>
      </c>
      <c r="AO835" s="177" t="str">
        <f t="shared" si="1013"/>
        <v/>
      </c>
      <c r="AP835" s="177" t="str">
        <f t="shared" si="1013"/>
        <v/>
      </c>
      <c r="AQ835" s="170"/>
      <c r="AR835" s="170"/>
    </row>
    <row r="836" ht="12.75" customHeight="1">
      <c r="A836" s="170"/>
      <c r="B836" s="170"/>
      <c r="C836" s="140"/>
      <c r="D836" s="139">
        <v>62.0</v>
      </c>
      <c r="E836" s="177" t="str">
        <f t="shared" ref="E836:AP836" si="1014">IFERROR(INDEX($C$389:$C$578,MATCH($D836,E$389:E$578,0)),"")</f>
        <v>Burnley</v>
      </c>
      <c r="F836" s="177" t="str">
        <f t="shared" si="1014"/>
        <v>Chelsea</v>
      </c>
      <c r="G836" s="177" t="str">
        <f t="shared" si="1014"/>
        <v>Crystal Palace</v>
      </c>
      <c r="H836" s="177" t="str">
        <f t="shared" si="1014"/>
        <v>Brighton</v>
      </c>
      <c r="I836" s="177" t="str">
        <f t="shared" si="1014"/>
        <v>Brighton</v>
      </c>
      <c r="J836" s="177" t="str">
        <f t="shared" si="1014"/>
        <v>Burnley</v>
      </c>
      <c r="K836" s="177" t="str">
        <f t="shared" si="1014"/>
        <v>Liverpool</v>
      </c>
      <c r="L836" s="177" t="str">
        <f t="shared" si="1014"/>
        <v>Cardiff</v>
      </c>
      <c r="M836" s="177" t="str">
        <f t="shared" si="1014"/>
        <v>Chelsea</v>
      </c>
      <c r="N836" s="177" t="str">
        <f t="shared" si="1014"/>
        <v>Liverpool</v>
      </c>
      <c r="O836" s="177" t="str">
        <f t="shared" si="1014"/>
        <v>Arsenal</v>
      </c>
      <c r="P836" s="177" t="str">
        <f t="shared" si="1014"/>
        <v>Huddersfield</v>
      </c>
      <c r="Q836" s="177" t="str">
        <f t="shared" si="1014"/>
        <v>Liverpool</v>
      </c>
      <c r="R836" s="177" t="str">
        <f t="shared" si="1014"/>
        <v>Man Utd</v>
      </c>
      <c r="S836" s="177" t="str">
        <f t="shared" si="1014"/>
        <v>Chelsea</v>
      </c>
      <c r="T836" s="177" t="str">
        <f t="shared" si="1014"/>
        <v>Arsenal</v>
      </c>
      <c r="U836" s="177" t="str">
        <f t="shared" si="1014"/>
        <v>Brighton</v>
      </c>
      <c r="V836" s="177" t="str">
        <f t="shared" si="1014"/>
        <v>Everton</v>
      </c>
      <c r="W836" s="177" t="str">
        <f t="shared" si="1014"/>
        <v>Arsenal</v>
      </c>
      <c r="X836" s="177" t="str">
        <f t="shared" si="1014"/>
        <v>Chelsea</v>
      </c>
      <c r="Y836" s="177" t="str">
        <f t="shared" si="1014"/>
        <v>Bournemouth</v>
      </c>
      <c r="Z836" s="177" t="str">
        <f t="shared" si="1014"/>
        <v>Chelsea</v>
      </c>
      <c r="AA836" s="177" t="str">
        <f t="shared" si="1014"/>
        <v>Tottenham</v>
      </c>
      <c r="AB836" s="177" t="str">
        <f t="shared" si="1014"/>
        <v>Brighton</v>
      </c>
      <c r="AC836" s="177" t="str">
        <f t="shared" si="1014"/>
        <v>Crystal Palace</v>
      </c>
      <c r="AD836" s="177" t="str">
        <f t="shared" si="1014"/>
        <v>Southampton</v>
      </c>
      <c r="AE836" s="177" t="str">
        <f t="shared" si="1014"/>
        <v>Chelsea</v>
      </c>
      <c r="AF836" s="177" t="str">
        <f t="shared" si="1014"/>
        <v>Brighton</v>
      </c>
      <c r="AG836" s="177" t="str">
        <f t="shared" si="1014"/>
        <v>Huddersfield</v>
      </c>
      <c r="AH836" s="177" t="str">
        <f t="shared" si="1014"/>
        <v>Brighton</v>
      </c>
      <c r="AI836" s="177" t="str">
        <f t="shared" si="1014"/>
        <v>Burnley</v>
      </c>
      <c r="AJ836" s="177" t="str">
        <f t="shared" si="1014"/>
        <v>Fulham</v>
      </c>
      <c r="AK836" s="177" t="str">
        <f t="shared" si="1014"/>
        <v>Bournemouth</v>
      </c>
      <c r="AL836" s="177" t="str">
        <f t="shared" si="1014"/>
        <v/>
      </c>
      <c r="AM836" s="177" t="str">
        <f t="shared" si="1014"/>
        <v/>
      </c>
      <c r="AN836" s="177" t="str">
        <f t="shared" si="1014"/>
        <v/>
      </c>
      <c r="AO836" s="177" t="str">
        <f t="shared" si="1014"/>
        <v/>
      </c>
      <c r="AP836" s="177" t="str">
        <f t="shared" si="1014"/>
        <v/>
      </c>
      <c r="AQ836" s="170"/>
      <c r="AR836" s="170"/>
    </row>
    <row r="837" ht="12.75" customHeight="1">
      <c r="A837" s="170"/>
      <c r="B837" s="170"/>
      <c r="C837" s="140"/>
      <c r="D837" s="139">
        <v>63.0</v>
      </c>
      <c r="E837" s="177" t="str">
        <f t="shared" ref="E837:AP837" si="1015">IFERROR(INDEX($C$389:$C$578,MATCH($D837,E$389:E$578,0)),"")</f>
        <v>Crystal Palace</v>
      </c>
      <c r="F837" s="177" t="str">
        <f t="shared" si="1015"/>
        <v>Cardiff</v>
      </c>
      <c r="G837" s="177" t="str">
        <f t="shared" si="1015"/>
        <v>Arsenal</v>
      </c>
      <c r="H837" s="177" t="str">
        <f t="shared" si="1015"/>
        <v>Arsenal</v>
      </c>
      <c r="I837" s="177" t="str">
        <f t="shared" si="1015"/>
        <v>Arsenal</v>
      </c>
      <c r="J837" s="177" t="str">
        <f t="shared" si="1015"/>
        <v>Man Utd</v>
      </c>
      <c r="K837" s="177" t="str">
        <f t="shared" si="1015"/>
        <v>Arsenal</v>
      </c>
      <c r="L837" s="177" t="str">
        <f t="shared" si="1015"/>
        <v>Huddersfield</v>
      </c>
      <c r="M837" s="177" t="str">
        <f t="shared" si="1015"/>
        <v>Arsenal</v>
      </c>
      <c r="N837" s="177" t="str">
        <f t="shared" si="1015"/>
        <v>Bournemouth</v>
      </c>
      <c r="O837" s="177" t="str">
        <f t="shared" si="1015"/>
        <v>Chelsea</v>
      </c>
      <c r="P837" s="177" t="str">
        <f t="shared" si="1015"/>
        <v>Chelsea</v>
      </c>
      <c r="Q837" s="177" t="str">
        <f t="shared" si="1015"/>
        <v>Arsenal</v>
      </c>
      <c r="R837" s="177" t="str">
        <f t="shared" si="1015"/>
        <v>Brighton</v>
      </c>
      <c r="S837" s="177" t="str">
        <f t="shared" si="1015"/>
        <v>Cardiff</v>
      </c>
      <c r="T837" s="177" t="str">
        <f t="shared" si="1015"/>
        <v>Arsenal</v>
      </c>
      <c r="U837" s="177" t="str">
        <f t="shared" si="1015"/>
        <v>Fulham</v>
      </c>
      <c r="V837" s="177" t="str">
        <f t="shared" si="1015"/>
        <v>Chelsea</v>
      </c>
      <c r="W837" s="177" t="str">
        <f t="shared" si="1015"/>
        <v>Everton</v>
      </c>
      <c r="X837" s="177" t="str">
        <f t="shared" si="1015"/>
        <v>Brighton</v>
      </c>
      <c r="Y837" s="177" t="str">
        <f t="shared" si="1015"/>
        <v>Huddersfield</v>
      </c>
      <c r="Z837" s="177" t="str">
        <f t="shared" si="1015"/>
        <v>Arsenal</v>
      </c>
      <c r="AA837" s="177" t="str">
        <f t="shared" si="1015"/>
        <v>Brighton</v>
      </c>
      <c r="AB837" s="177" t="str">
        <f t="shared" si="1015"/>
        <v>Cardiff</v>
      </c>
      <c r="AC837" s="177" t="str">
        <f t="shared" si="1015"/>
        <v>Chelsea</v>
      </c>
      <c r="AD837" s="177" t="str">
        <f t="shared" si="1015"/>
        <v>Watford</v>
      </c>
      <c r="AE837" s="177" t="str">
        <f t="shared" si="1015"/>
        <v>Huddersfield</v>
      </c>
      <c r="AF837" s="177" t="str">
        <f t="shared" si="1015"/>
        <v>Huddersfield</v>
      </c>
      <c r="AG837" s="177" t="str">
        <f t="shared" si="1015"/>
        <v>Man Utd</v>
      </c>
      <c r="AH837" s="177" t="str">
        <f t="shared" si="1015"/>
        <v>Brighton</v>
      </c>
      <c r="AI837" s="177" t="str">
        <f t="shared" si="1015"/>
        <v>Chelsea</v>
      </c>
      <c r="AJ837" s="177" t="str">
        <f t="shared" si="1015"/>
        <v>Huddersfield</v>
      </c>
      <c r="AK837" s="177" t="str">
        <f t="shared" si="1015"/>
        <v>Brighton</v>
      </c>
      <c r="AL837" s="177" t="str">
        <f t="shared" si="1015"/>
        <v/>
      </c>
      <c r="AM837" s="177" t="str">
        <f t="shared" si="1015"/>
        <v/>
      </c>
      <c r="AN837" s="177" t="str">
        <f t="shared" si="1015"/>
        <v/>
      </c>
      <c r="AO837" s="177" t="str">
        <f t="shared" si="1015"/>
        <v/>
      </c>
      <c r="AP837" s="177" t="str">
        <f t="shared" si="1015"/>
        <v/>
      </c>
      <c r="AQ837" s="170"/>
      <c r="AR837" s="170"/>
    </row>
    <row r="838" ht="12.75" customHeight="1">
      <c r="A838" s="170"/>
      <c r="B838" s="170"/>
      <c r="C838" s="140"/>
      <c r="D838" s="139">
        <v>64.0</v>
      </c>
      <c r="E838" s="177" t="str">
        <f t="shared" ref="E838:AP838" si="1016">IFERROR(INDEX($C$389:$C$578,MATCH($D838,E$389:E$578,0)),"")</f>
        <v>Man City</v>
      </c>
      <c r="F838" s="177" t="str">
        <f t="shared" si="1016"/>
        <v>Man City</v>
      </c>
      <c r="G838" s="177" t="str">
        <f t="shared" si="1016"/>
        <v>Chelsea</v>
      </c>
      <c r="H838" s="177" t="str">
        <f t="shared" si="1016"/>
        <v>Arsenal</v>
      </c>
      <c r="I838" s="177" t="str">
        <f t="shared" si="1016"/>
        <v>Everton</v>
      </c>
      <c r="J838" s="177" t="str">
        <f t="shared" si="1016"/>
        <v>Fulham</v>
      </c>
      <c r="K838" s="177" t="str">
        <f t="shared" si="1016"/>
        <v>Chelsea</v>
      </c>
      <c r="L838" s="177" t="str">
        <f t="shared" si="1016"/>
        <v>Bournemouth</v>
      </c>
      <c r="M838" s="177" t="str">
        <f t="shared" si="1016"/>
        <v>Man City</v>
      </c>
      <c r="N838" s="177" t="str">
        <f t="shared" si="1016"/>
        <v>Brighton</v>
      </c>
      <c r="O838" s="177" t="str">
        <f t="shared" si="1016"/>
        <v>Arsenal</v>
      </c>
      <c r="P838" s="177" t="str">
        <f t="shared" si="1016"/>
        <v>Chelsea</v>
      </c>
      <c r="Q838" s="177" t="str">
        <f t="shared" si="1016"/>
        <v>Bournemouth</v>
      </c>
      <c r="R838" s="177" t="str">
        <f t="shared" si="1016"/>
        <v>Cardiff</v>
      </c>
      <c r="S838" s="177" t="str">
        <f t="shared" si="1016"/>
        <v>Arsenal</v>
      </c>
      <c r="T838" s="177" t="str">
        <f t="shared" si="1016"/>
        <v>Brighton</v>
      </c>
      <c r="U838" s="177" t="str">
        <f t="shared" si="1016"/>
        <v>Crystal Palace</v>
      </c>
      <c r="V838" s="177" t="str">
        <f t="shared" si="1016"/>
        <v>Bournemouth</v>
      </c>
      <c r="W838" s="177" t="str">
        <f t="shared" si="1016"/>
        <v>Liverpool</v>
      </c>
      <c r="X838" s="177" t="str">
        <f t="shared" si="1016"/>
        <v>Crystal Palace</v>
      </c>
      <c r="Y838" s="177" t="str">
        <f t="shared" si="1016"/>
        <v>Liverpool</v>
      </c>
      <c r="Z838" s="177" t="str">
        <f t="shared" si="1016"/>
        <v>Bournemouth</v>
      </c>
      <c r="AA838" s="177" t="str">
        <f t="shared" si="1016"/>
        <v>Cardiff</v>
      </c>
      <c r="AB838" s="177" t="str">
        <f t="shared" si="1016"/>
        <v>Chelsea</v>
      </c>
      <c r="AC838" s="177" t="str">
        <f t="shared" si="1016"/>
        <v>Burnley</v>
      </c>
      <c r="AD838" s="177" t="str">
        <f t="shared" si="1016"/>
        <v>Huddersfield</v>
      </c>
      <c r="AE838" s="177" t="str">
        <f t="shared" si="1016"/>
        <v>Man City</v>
      </c>
      <c r="AF838" s="177" t="str">
        <f t="shared" si="1016"/>
        <v>Man Utd</v>
      </c>
      <c r="AG838" s="177" t="str">
        <f t="shared" si="1016"/>
        <v>Man Utd</v>
      </c>
      <c r="AH838" s="177" t="str">
        <f t="shared" si="1016"/>
        <v>Leicester</v>
      </c>
      <c r="AI838" s="177" t="str">
        <f t="shared" si="1016"/>
        <v>West Ham</v>
      </c>
      <c r="AJ838" s="177" t="str">
        <f t="shared" si="1016"/>
        <v>Arsenal</v>
      </c>
      <c r="AK838" s="177" t="str">
        <f t="shared" si="1016"/>
        <v>Leicester</v>
      </c>
      <c r="AL838" s="177" t="str">
        <f t="shared" si="1016"/>
        <v/>
      </c>
      <c r="AM838" s="177" t="str">
        <f t="shared" si="1016"/>
        <v/>
      </c>
      <c r="AN838" s="177" t="str">
        <f t="shared" si="1016"/>
        <v/>
      </c>
      <c r="AO838" s="177" t="str">
        <f t="shared" si="1016"/>
        <v/>
      </c>
      <c r="AP838" s="177" t="str">
        <f t="shared" si="1016"/>
        <v/>
      </c>
      <c r="AQ838" s="170"/>
      <c r="AR838" s="170"/>
    </row>
    <row r="839" ht="12.75" customHeight="1">
      <c r="A839" s="170"/>
      <c r="B839" s="170"/>
      <c r="C839" s="140"/>
      <c r="D839" s="139">
        <v>65.0</v>
      </c>
      <c r="E839" s="177" t="str">
        <f t="shared" ref="E839:AP839" si="1017">IFERROR(INDEX($C$389:$C$578,MATCH($D839,E$389:E$578,0)),"")</f>
        <v>Brighton</v>
      </c>
      <c r="F839" s="177" t="str">
        <f t="shared" si="1017"/>
        <v>Leicester</v>
      </c>
      <c r="G839" s="177" t="str">
        <f t="shared" si="1017"/>
        <v>Brighton</v>
      </c>
      <c r="H839" s="177" t="str">
        <f t="shared" si="1017"/>
        <v>Chelsea</v>
      </c>
      <c r="I839" s="177" t="str">
        <f t="shared" si="1017"/>
        <v>Man Utd</v>
      </c>
      <c r="J839" s="177" t="str">
        <f t="shared" si="1017"/>
        <v>Brighton</v>
      </c>
      <c r="K839" s="177" t="str">
        <f t="shared" si="1017"/>
        <v>Everton</v>
      </c>
      <c r="L839" s="177" t="str">
        <f t="shared" si="1017"/>
        <v>Brighton</v>
      </c>
      <c r="M839" s="177" t="str">
        <f t="shared" si="1017"/>
        <v>Chelsea</v>
      </c>
      <c r="N839" s="177" t="str">
        <f t="shared" si="1017"/>
        <v>Everton</v>
      </c>
      <c r="O839" s="177" t="str">
        <f t="shared" si="1017"/>
        <v>Burnley</v>
      </c>
      <c r="P839" s="177" t="str">
        <f t="shared" si="1017"/>
        <v>Liverpool</v>
      </c>
      <c r="Q839" s="177" t="str">
        <f t="shared" si="1017"/>
        <v>Bournemouth</v>
      </c>
      <c r="R839" s="177" t="str">
        <f t="shared" si="1017"/>
        <v>Crystal Palace</v>
      </c>
      <c r="S839" s="177" t="str">
        <f t="shared" si="1017"/>
        <v>Arsenal</v>
      </c>
      <c r="T839" s="177" t="str">
        <f t="shared" si="1017"/>
        <v>Fulham</v>
      </c>
      <c r="U839" s="177" t="str">
        <f t="shared" si="1017"/>
        <v>Brighton</v>
      </c>
      <c r="V839" s="177" t="str">
        <f t="shared" si="1017"/>
        <v>Bournemouth</v>
      </c>
      <c r="W839" s="177" t="str">
        <f t="shared" si="1017"/>
        <v>West Ham</v>
      </c>
      <c r="X839" s="177" t="str">
        <f t="shared" si="1017"/>
        <v>Arsenal</v>
      </c>
      <c r="Y839" s="177" t="str">
        <f t="shared" si="1017"/>
        <v>Bournemouth</v>
      </c>
      <c r="Z839" s="177" t="str">
        <f t="shared" si="1017"/>
        <v>Crystal Palace</v>
      </c>
      <c r="AA839" s="177" t="str">
        <f t="shared" si="1017"/>
        <v>Leicester</v>
      </c>
      <c r="AB839" s="177" t="str">
        <f t="shared" si="1017"/>
        <v>Crystal Palace</v>
      </c>
      <c r="AC839" s="177" t="str">
        <f t="shared" si="1017"/>
        <v>Chelsea</v>
      </c>
      <c r="AD839" s="177" t="str">
        <f t="shared" si="1017"/>
        <v>Crystal Palace</v>
      </c>
      <c r="AE839" s="177" t="str">
        <f t="shared" si="1017"/>
        <v>Bournemouth</v>
      </c>
      <c r="AF839" s="177" t="str">
        <f t="shared" si="1017"/>
        <v>Crystal Palace</v>
      </c>
      <c r="AG839" s="177" t="str">
        <f t="shared" si="1017"/>
        <v>Arsenal</v>
      </c>
      <c r="AH839" s="177" t="str">
        <f t="shared" si="1017"/>
        <v>Leicester</v>
      </c>
      <c r="AI839" s="177" t="str">
        <f t="shared" si="1017"/>
        <v>Cardiff</v>
      </c>
      <c r="AJ839" s="177" t="str">
        <f t="shared" si="1017"/>
        <v>Brighton</v>
      </c>
      <c r="AK839" s="177" t="str">
        <f t="shared" si="1017"/>
        <v>Burnley</v>
      </c>
      <c r="AL839" s="177" t="str">
        <f t="shared" si="1017"/>
        <v/>
      </c>
      <c r="AM839" s="177" t="str">
        <f t="shared" si="1017"/>
        <v/>
      </c>
      <c r="AN839" s="177" t="str">
        <f t="shared" si="1017"/>
        <v/>
      </c>
      <c r="AO839" s="177" t="str">
        <f t="shared" si="1017"/>
        <v/>
      </c>
      <c r="AP839" s="177" t="str">
        <f t="shared" si="1017"/>
        <v/>
      </c>
      <c r="AQ839" s="170"/>
      <c r="AR839" s="170"/>
    </row>
    <row r="840" ht="12.75" customHeight="1">
      <c r="A840" s="170"/>
      <c r="B840" s="170"/>
      <c r="C840" s="140"/>
      <c r="D840" s="139">
        <v>66.0</v>
      </c>
      <c r="E840" s="177" t="str">
        <f t="shared" ref="E840:AP840" si="1018">IFERROR(INDEX($C$389:$C$578,MATCH($D840,E$389:E$578,0)),"")</f>
        <v>Leicester</v>
      </c>
      <c r="F840" s="177" t="str">
        <f t="shared" si="1018"/>
        <v>Burnley</v>
      </c>
      <c r="G840" s="177" t="str">
        <f t="shared" si="1018"/>
        <v>Burnley</v>
      </c>
      <c r="H840" s="177" t="str">
        <f t="shared" si="1018"/>
        <v>Man City</v>
      </c>
      <c r="I840" s="177" t="str">
        <f t="shared" si="1018"/>
        <v>Fulham</v>
      </c>
      <c r="J840" s="177" t="str">
        <f t="shared" si="1018"/>
        <v>Burnley</v>
      </c>
      <c r="K840" s="177" t="str">
        <f t="shared" si="1018"/>
        <v>Leicester</v>
      </c>
      <c r="L840" s="177" t="str">
        <f t="shared" si="1018"/>
        <v>Chelsea</v>
      </c>
      <c r="M840" s="177" t="str">
        <f t="shared" si="1018"/>
        <v>Brighton</v>
      </c>
      <c r="N840" s="177" t="str">
        <f t="shared" si="1018"/>
        <v>Leicester</v>
      </c>
      <c r="O840" s="177" t="str">
        <f t="shared" si="1018"/>
        <v>Arsenal</v>
      </c>
      <c r="P840" s="177" t="str">
        <f t="shared" si="1018"/>
        <v>Man City</v>
      </c>
      <c r="Q840" s="177" t="str">
        <f t="shared" si="1018"/>
        <v>Cardiff</v>
      </c>
      <c r="R840" s="177" t="str">
        <f t="shared" si="1018"/>
        <v>Southampton</v>
      </c>
      <c r="S840" s="177" t="str">
        <f t="shared" si="1018"/>
        <v>Burnley</v>
      </c>
      <c r="T840" s="177" t="str">
        <f t="shared" si="1018"/>
        <v>Arsenal</v>
      </c>
      <c r="U840" s="177" t="str">
        <f t="shared" si="1018"/>
        <v>Chelsea</v>
      </c>
      <c r="V840" s="177" t="str">
        <f t="shared" si="1018"/>
        <v>Brighton</v>
      </c>
      <c r="W840" s="177" t="str">
        <f t="shared" si="1018"/>
        <v>Bournemouth</v>
      </c>
      <c r="X840" s="177" t="str">
        <f t="shared" si="1018"/>
        <v>Everton</v>
      </c>
      <c r="Y840" s="177" t="str">
        <f t="shared" si="1018"/>
        <v>Brighton</v>
      </c>
      <c r="Z840" s="177" t="str">
        <f t="shared" si="1018"/>
        <v>Arsenal</v>
      </c>
      <c r="AA840" s="177" t="str">
        <f t="shared" si="1018"/>
        <v>Liverpool</v>
      </c>
      <c r="AB840" s="177" t="str">
        <f t="shared" si="1018"/>
        <v>Fulham</v>
      </c>
      <c r="AC840" s="177" t="str">
        <f t="shared" si="1018"/>
        <v>Leicester</v>
      </c>
      <c r="AD840" s="177" t="str">
        <f t="shared" si="1018"/>
        <v>Everton</v>
      </c>
      <c r="AE840" s="177" t="str">
        <f t="shared" si="1018"/>
        <v>Arsenal</v>
      </c>
      <c r="AF840" s="177" t="str">
        <f t="shared" si="1018"/>
        <v>Arsenal</v>
      </c>
      <c r="AG840" s="177" t="str">
        <f t="shared" si="1018"/>
        <v>Bournemouth</v>
      </c>
      <c r="AH840" s="177" t="str">
        <f t="shared" si="1018"/>
        <v>Leicester</v>
      </c>
      <c r="AI840" s="177" t="str">
        <f t="shared" si="1018"/>
        <v>Arsenal</v>
      </c>
      <c r="AJ840" s="177" t="str">
        <f t="shared" si="1018"/>
        <v>Burnley</v>
      </c>
      <c r="AK840" s="177" t="str">
        <f t="shared" si="1018"/>
        <v>Cardiff</v>
      </c>
      <c r="AL840" s="177" t="str">
        <f t="shared" si="1018"/>
        <v/>
      </c>
      <c r="AM840" s="177" t="str">
        <f t="shared" si="1018"/>
        <v/>
      </c>
      <c r="AN840" s="177" t="str">
        <f t="shared" si="1018"/>
        <v/>
      </c>
      <c r="AO840" s="177" t="str">
        <f t="shared" si="1018"/>
        <v/>
      </c>
      <c r="AP840" s="177" t="str">
        <f t="shared" si="1018"/>
        <v/>
      </c>
      <c r="AQ840" s="170"/>
      <c r="AR840" s="170"/>
    </row>
    <row r="841" ht="12.75" customHeight="1">
      <c r="A841" s="170"/>
      <c r="B841" s="170"/>
      <c r="C841" s="140"/>
      <c r="D841" s="139">
        <v>67.0</v>
      </c>
      <c r="E841" s="177" t="str">
        <f t="shared" ref="E841:AP841" si="1019">IFERROR(INDEX($C$389:$C$578,MATCH($D841,E$389:E$578,0)),"")</f>
        <v>Southampton</v>
      </c>
      <c r="F841" s="177" t="str">
        <f t="shared" si="1019"/>
        <v>Chelsea</v>
      </c>
      <c r="G841" s="177" t="str">
        <f t="shared" si="1019"/>
        <v>Leicester</v>
      </c>
      <c r="H841" s="177" t="str">
        <f t="shared" si="1019"/>
        <v>Newcastle</v>
      </c>
      <c r="I841" s="177" t="str">
        <f t="shared" si="1019"/>
        <v>Fulham</v>
      </c>
      <c r="J841" s="177" t="str">
        <f t="shared" si="1019"/>
        <v>Huddersfield</v>
      </c>
      <c r="K841" s="177" t="str">
        <f t="shared" si="1019"/>
        <v>Huddersfield</v>
      </c>
      <c r="L841" s="177" t="str">
        <f t="shared" si="1019"/>
        <v>Leicester</v>
      </c>
      <c r="M841" s="177" t="str">
        <f t="shared" si="1019"/>
        <v>Fulham</v>
      </c>
      <c r="N841" s="177" t="str">
        <f t="shared" si="1019"/>
        <v>Leicester</v>
      </c>
      <c r="O841" s="177" t="str">
        <f t="shared" si="1019"/>
        <v>Cardiff</v>
      </c>
      <c r="P841" s="177" t="str">
        <f t="shared" si="1019"/>
        <v>Man City</v>
      </c>
      <c r="Q841" s="177" t="str">
        <f t="shared" si="1019"/>
        <v>Cardiff</v>
      </c>
      <c r="R841" s="177" t="str">
        <f t="shared" si="1019"/>
        <v>Chelsea</v>
      </c>
      <c r="S841" s="177" t="str">
        <f t="shared" si="1019"/>
        <v>Chelsea</v>
      </c>
      <c r="T841" s="177" t="str">
        <f t="shared" si="1019"/>
        <v>Arsenal</v>
      </c>
      <c r="U841" s="177" t="str">
        <f t="shared" si="1019"/>
        <v>Man Utd</v>
      </c>
      <c r="V841" s="177" t="str">
        <f t="shared" si="1019"/>
        <v>Chelsea</v>
      </c>
      <c r="W841" s="177" t="str">
        <f t="shared" si="1019"/>
        <v>Chelsea</v>
      </c>
      <c r="X841" s="177" t="str">
        <f t="shared" si="1019"/>
        <v>Bournemouth</v>
      </c>
      <c r="Y841" s="177" t="str">
        <f t="shared" si="1019"/>
        <v>Tottenham</v>
      </c>
      <c r="Z841" s="177" t="str">
        <f t="shared" si="1019"/>
        <v>Arsenal</v>
      </c>
      <c r="AA841" s="177" t="str">
        <f t="shared" si="1019"/>
        <v>Arsenal</v>
      </c>
      <c r="AB841" s="177" t="str">
        <f t="shared" si="1019"/>
        <v>Leicester</v>
      </c>
      <c r="AC841" s="177" t="str">
        <f t="shared" si="1019"/>
        <v>Brighton</v>
      </c>
      <c r="AD841" s="177" t="str">
        <f t="shared" si="1019"/>
        <v>Arsenal</v>
      </c>
      <c r="AE841" s="177" t="str">
        <f t="shared" si="1019"/>
        <v>Crystal Palace</v>
      </c>
      <c r="AF841" s="177" t="str">
        <f t="shared" si="1019"/>
        <v>Bournemouth</v>
      </c>
      <c r="AG841" s="177" t="str">
        <f t="shared" si="1019"/>
        <v>Arsenal</v>
      </c>
      <c r="AH841" s="177" t="str">
        <f t="shared" si="1019"/>
        <v>Bournemouth</v>
      </c>
      <c r="AI841" s="177" t="str">
        <f t="shared" si="1019"/>
        <v>Arsenal</v>
      </c>
      <c r="AJ841" s="177" t="str">
        <f t="shared" si="1019"/>
        <v>Fulham</v>
      </c>
      <c r="AK841" s="177" t="str">
        <f t="shared" si="1019"/>
        <v>Everton</v>
      </c>
      <c r="AL841" s="177" t="str">
        <f t="shared" si="1019"/>
        <v/>
      </c>
      <c r="AM841" s="177" t="str">
        <f t="shared" si="1019"/>
        <v/>
      </c>
      <c r="AN841" s="177" t="str">
        <f t="shared" si="1019"/>
        <v/>
      </c>
      <c r="AO841" s="177" t="str">
        <f t="shared" si="1019"/>
        <v/>
      </c>
      <c r="AP841" s="177" t="str">
        <f t="shared" si="1019"/>
        <v/>
      </c>
      <c r="AQ841" s="170"/>
      <c r="AR841" s="170"/>
    </row>
    <row r="842" ht="12.75" customHeight="1">
      <c r="A842" s="170"/>
      <c r="B842" s="170"/>
      <c r="C842" s="140"/>
      <c r="D842" s="139">
        <v>68.0</v>
      </c>
      <c r="E842" s="177" t="str">
        <f t="shared" ref="E842:AP842" si="1020">IFERROR(INDEX($C$389:$C$578,MATCH($D842,E$389:E$578,0)),"")</f>
        <v>Bournemouth</v>
      </c>
      <c r="F842" s="177" t="str">
        <f t="shared" si="1020"/>
        <v>Brighton</v>
      </c>
      <c r="G842" s="177" t="str">
        <f t="shared" si="1020"/>
        <v>Newcastle</v>
      </c>
      <c r="H842" s="177" t="str">
        <f t="shared" si="1020"/>
        <v>Arsenal</v>
      </c>
      <c r="I842" s="177" t="str">
        <f t="shared" si="1020"/>
        <v>Newcastle</v>
      </c>
      <c r="J842" s="177" t="str">
        <f t="shared" si="1020"/>
        <v>Newcastle</v>
      </c>
      <c r="K842" s="177" t="str">
        <f t="shared" si="1020"/>
        <v>Arsenal</v>
      </c>
      <c r="L842" s="177" t="str">
        <f t="shared" si="1020"/>
        <v>Huddersfield</v>
      </c>
      <c r="M842" s="177" t="str">
        <f t="shared" si="1020"/>
        <v>Liverpool</v>
      </c>
      <c r="N842" s="177" t="str">
        <f t="shared" si="1020"/>
        <v>Bournemouth</v>
      </c>
      <c r="O842" s="177" t="str">
        <f t="shared" si="1020"/>
        <v>Leicester</v>
      </c>
      <c r="P842" s="177" t="str">
        <f t="shared" si="1020"/>
        <v>Brighton</v>
      </c>
      <c r="Q842" s="177" t="str">
        <f t="shared" si="1020"/>
        <v>Man Utd</v>
      </c>
      <c r="R842" s="177" t="str">
        <f t="shared" si="1020"/>
        <v>Leicester</v>
      </c>
      <c r="S842" s="177" t="str">
        <f t="shared" si="1020"/>
        <v>Brighton</v>
      </c>
      <c r="T842" s="177" t="str">
        <f t="shared" si="1020"/>
        <v>Burnley</v>
      </c>
      <c r="U842" s="177" t="str">
        <f t="shared" si="1020"/>
        <v>Arsenal</v>
      </c>
      <c r="V842" s="177" t="str">
        <f t="shared" si="1020"/>
        <v>Arsenal</v>
      </c>
      <c r="W842" s="177" t="str">
        <f t="shared" si="1020"/>
        <v>Chelsea</v>
      </c>
      <c r="X842" s="177" t="str">
        <f t="shared" si="1020"/>
        <v>Arsenal</v>
      </c>
      <c r="Y842" s="177" t="str">
        <f t="shared" si="1020"/>
        <v>Brighton</v>
      </c>
      <c r="Z842" s="177" t="str">
        <f t="shared" si="1020"/>
        <v>Liverpool</v>
      </c>
      <c r="AA842" s="177" t="str">
        <f t="shared" si="1020"/>
        <v>Burnley</v>
      </c>
      <c r="AB842" s="177" t="str">
        <f t="shared" si="1020"/>
        <v>Arsenal</v>
      </c>
      <c r="AC842" s="177" t="str">
        <f t="shared" si="1020"/>
        <v>Crystal Palace</v>
      </c>
      <c r="AD842" s="177" t="str">
        <f t="shared" si="1020"/>
        <v>Huddersfield</v>
      </c>
      <c r="AE842" s="177" t="str">
        <f t="shared" si="1020"/>
        <v>Huddersfield</v>
      </c>
      <c r="AF842" s="177" t="str">
        <f t="shared" si="1020"/>
        <v>Newcastle</v>
      </c>
      <c r="AG842" s="177" t="str">
        <f t="shared" si="1020"/>
        <v>Crystal Palace</v>
      </c>
      <c r="AH842" s="177" t="str">
        <f t="shared" si="1020"/>
        <v>Cardiff</v>
      </c>
      <c r="AI842" s="177" t="str">
        <f t="shared" si="1020"/>
        <v>Cardiff</v>
      </c>
      <c r="AJ842" s="177" t="str">
        <f t="shared" si="1020"/>
        <v>Huddersfield</v>
      </c>
      <c r="AK842" s="177" t="str">
        <f t="shared" si="1020"/>
        <v>Everton</v>
      </c>
      <c r="AL842" s="177" t="str">
        <f t="shared" si="1020"/>
        <v/>
      </c>
      <c r="AM842" s="177" t="str">
        <f t="shared" si="1020"/>
        <v/>
      </c>
      <c r="AN842" s="177" t="str">
        <f t="shared" si="1020"/>
        <v/>
      </c>
      <c r="AO842" s="177" t="str">
        <f t="shared" si="1020"/>
        <v/>
      </c>
      <c r="AP842" s="177" t="str">
        <f t="shared" si="1020"/>
        <v/>
      </c>
      <c r="AQ842" s="170"/>
      <c r="AR842" s="170"/>
    </row>
    <row r="843" ht="12.75" customHeight="1">
      <c r="A843" s="170"/>
      <c r="B843" s="170"/>
      <c r="C843" s="140"/>
      <c r="D843" s="139">
        <v>69.0</v>
      </c>
      <c r="E843" s="177" t="str">
        <f t="shared" ref="E843:AP843" si="1021">IFERROR(INDEX($C$389:$C$578,MATCH($D843,E$389:E$578,0)),"")</f>
        <v>Cardiff</v>
      </c>
      <c r="F843" s="177" t="str">
        <f t="shared" si="1021"/>
        <v>Leicester</v>
      </c>
      <c r="G843" s="177" t="str">
        <f t="shared" si="1021"/>
        <v>Brighton</v>
      </c>
      <c r="H843" s="177" t="str">
        <f t="shared" si="1021"/>
        <v>Burnley</v>
      </c>
      <c r="I843" s="177" t="str">
        <f t="shared" si="1021"/>
        <v>Man City</v>
      </c>
      <c r="J843" s="177" t="str">
        <f t="shared" si="1021"/>
        <v>Bournemouth</v>
      </c>
      <c r="K843" s="177" t="str">
        <f t="shared" si="1021"/>
        <v>Bournemouth</v>
      </c>
      <c r="L843" s="177" t="str">
        <f t="shared" si="1021"/>
        <v>Arsenal</v>
      </c>
      <c r="M843" s="177" t="str">
        <f t="shared" si="1021"/>
        <v>Burnley</v>
      </c>
      <c r="N843" s="177" t="str">
        <f t="shared" si="1021"/>
        <v>Leicester</v>
      </c>
      <c r="O843" s="177" t="str">
        <f t="shared" si="1021"/>
        <v>Chelsea</v>
      </c>
      <c r="P843" s="177" t="str">
        <f t="shared" si="1021"/>
        <v>Burnley</v>
      </c>
      <c r="Q843" s="177" t="str">
        <f t="shared" si="1021"/>
        <v>Everton</v>
      </c>
      <c r="R843" s="177" t="str">
        <f t="shared" si="1021"/>
        <v>Arsenal</v>
      </c>
      <c r="S843" s="177" t="str">
        <f t="shared" si="1021"/>
        <v>Burnley</v>
      </c>
      <c r="T843" s="177" t="str">
        <f t="shared" si="1021"/>
        <v>Everton</v>
      </c>
      <c r="U843" s="177" t="str">
        <f t="shared" si="1021"/>
        <v>Man City</v>
      </c>
      <c r="V843" s="177" t="str">
        <f t="shared" si="1021"/>
        <v>Bournemouth</v>
      </c>
      <c r="W843" s="177" t="str">
        <f t="shared" si="1021"/>
        <v>Southampton</v>
      </c>
      <c r="X843" s="177" t="str">
        <f t="shared" si="1021"/>
        <v>Huddersfield</v>
      </c>
      <c r="Y843" s="177" t="str">
        <f t="shared" si="1021"/>
        <v>Cardiff</v>
      </c>
      <c r="Z843" s="177" t="str">
        <f t="shared" si="1021"/>
        <v>Newcastle</v>
      </c>
      <c r="AA843" s="177" t="str">
        <f t="shared" si="1021"/>
        <v>Fulham</v>
      </c>
      <c r="AB843" s="177" t="str">
        <f t="shared" si="1021"/>
        <v>Arsenal</v>
      </c>
      <c r="AC843" s="177" t="str">
        <f t="shared" si="1021"/>
        <v>Southampton</v>
      </c>
      <c r="AD843" s="177" t="str">
        <f t="shared" si="1021"/>
        <v>Brighton</v>
      </c>
      <c r="AE843" s="177" t="str">
        <f t="shared" si="1021"/>
        <v>Liverpool</v>
      </c>
      <c r="AF843" s="177" t="str">
        <f t="shared" si="1021"/>
        <v>Newcastle</v>
      </c>
      <c r="AG843" s="177" t="str">
        <f t="shared" si="1021"/>
        <v>Huddersfield</v>
      </c>
      <c r="AH843" s="177" t="str">
        <f t="shared" si="1021"/>
        <v>Fulham</v>
      </c>
      <c r="AI843" s="177" t="str">
        <f t="shared" si="1021"/>
        <v>Chelsea</v>
      </c>
      <c r="AJ843" s="177" t="str">
        <f t="shared" si="1021"/>
        <v>Man Utd</v>
      </c>
      <c r="AK843" s="177" t="str">
        <f t="shared" si="1021"/>
        <v>Fulham</v>
      </c>
      <c r="AL843" s="177" t="str">
        <f t="shared" si="1021"/>
        <v/>
      </c>
      <c r="AM843" s="177" t="str">
        <f t="shared" si="1021"/>
        <v/>
      </c>
      <c r="AN843" s="177" t="str">
        <f t="shared" si="1021"/>
        <v/>
      </c>
      <c r="AO843" s="177" t="str">
        <f t="shared" si="1021"/>
        <v/>
      </c>
      <c r="AP843" s="177" t="str">
        <f t="shared" si="1021"/>
        <v/>
      </c>
      <c r="AQ843" s="170"/>
      <c r="AR843" s="170"/>
    </row>
    <row r="844" ht="12.75" customHeight="1">
      <c r="A844" s="170"/>
      <c r="B844" s="170"/>
      <c r="C844" s="140"/>
      <c r="D844" s="139">
        <v>70.0</v>
      </c>
      <c r="E844" s="177" t="str">
        <f t="shared" ref="E844:AP844" si="1022">IFERROR(INDEX($C$389:$C$578,MATCH($D844,E$389:E$578,0)),"")</f>
        <v>Bournemouth</v>
      </c>
      <c r="F844" s="177" t="str">
        <f t="shared" si="1022"/>
        <v>Man City</v>
      </c>
      <c r="G844" s="177" t="str">
        <f t="shared" si="1022"/>
        <v>Bournemouth</v>
      </c>
      <c r="H844" s="177" t="str">
        <f t="shared" si="1022"/>
        <v>Burnley</v>
      </c>
      <c r="I844" s="177" t="str">
        <f t="shared" si="1022"/>
        <v>Everton</v>
      </c>
      <c r="J844" s="177" t="str">
        <f t="shared" si="1022"/>
        <v>Huddersfield</v>
      </c>
      <c r="K844" s="177" t="str">
        <f t="shared" si="1022"/>
        <v>Cardiff</v>
      </c>
      <c r="L844" s="177" t="str">
        <f t="shared" si="1022"/>
        <v>Newcastle</v>
      </c>
      <c r="M844" s="177" t="str">
        <f t="shared" si="1022"/>
        <v>Cardiff</v>
      </c>
      <c r="N844" s="177" t="str">
        <f t="shared" si="1022"/>
        <v>Man Utd</v>
      </c>
      <c r="O844" s="177" t="str">
        <f t="shared" si="1022"/>
        <v>Cardiff</v>
      </c>
      <c r="P844" s="177" t="str">
        <f t="shared" si="1022"/>
        <v>Chelsea</v>
      </c>
      <c r="Q844" s="177" t="str">
        <f t="shared" si="1022"/>
        <v>Leicester</v>
      </c>
      <c r="R844" s="177" t="str">
        <f t="shared" si="1022"/>
        <v>Fulham</v>
      </c>
      <c r="S844" s="177" t="str">
        <f t="shared" si="1022"/>
        <v>Crystal Palace</v>
      </c>
      <c r="T844" s="177" t="str">
        <f t="shared" si="1022"/>
        <v>Everton</v>
      </c>
      <c r="U844" s="177" t="str">
        <f t="shared" si="1022"/>
        <v>Southampton</v>
      </c>
      <c r="V844" s="177" t="str">
        <f t="shared" si="1022"/>
        <v>Huddersfield</v>
      </c>
      <c r="W844" s="177" t="str">
        <f t="shared" si="1022"/>
        <v>Liverpool</v>
      </c>
      <c r="X844" s="177" t="str">
        <f t="shared" si="1022"/>
        <v>Bournemouth</v>
      </c>
      <c r="Y844" s="177" t="str">
        <f t="shared" si="1022"/>
        <v>Leicester</v>
      </c>
      <c r="Z844" s="177" t="str">
        <f t="shared" si="1022"/>
        <v>Newcastle</v>
      </c>
      <c r="AA844" s="177" t="str">
        <f t="shared" si="1022"/>
        <v>Arsenal</v>
      </c>
      <c r="AB844" s="177" t="str">
        <f t="shared" si="1022"/>
        <v>Brighton</v>
      </c>
      <c r="AC844" s="177" t="str">
        <f t="shared" si="1022"/>
        <v>Huddersfield</v>
      </c>
      <c r="AD844" s="177" t="str">
        <f t="shared" si="1022"/>
        <v>Brighton</v>
      </c>
      <c r="AE844" s="177" t="str">
        <f t="shared" si="1022"/>
        <v>Chelsea</v>
      </c>
      <c r="AF844" s="177" t="str">
        <f t="shared" si="1022"/>
        <v>Watford</v>
      </c>
      <c r="AG844" s="177" t="str">
        <f t="shared" si="1022"/>
        <v>Everton</v>
      </c>
      <c r="AH844" s="177" t="str">
        <f t="shared" si="1022"/>
        <v>Man City</v>
      </c>
      <c r="AI844" s="177" t="str">
        <f t="shared" si="1022"/>
        <v>Crystal Palace</v>
      </c>
      <c r="AJ844" s="177" t="str">
        <f t="shared" si="1022"/>
        <v>Man City</v>
      </c>
      <c r="AK844" s="177" t="str">
        <f t="shared" si="1022"/>
        <v>Chelsea</v>
      </c>
      <c r="AL844" s="177" t="str">
        <f t="shared" si="1022"/>
        <v/>
      </c>
      <c r="AM844" s="177" t="str">
        <f t="shared" si="1022"/>
        <v/>
      </c>
      <c r="AN844" s="177" t="str">
        <f t="shared" si="1022"/>
        <v/>
      </c>
      <c r="AO844" s="177" t="str">
        <f t="shared" si="1022"/>
        <v/>
      </c>
      <c r="AP844" s="177" t="str">
        <f t="shared" si="1022"/>
        <v/>
      </c>
      <c r="AQ844" s="170"/>
      <c r="AR844" s="170"/>
    </row>
    <row r="845" ht="12.75" customHeight="1">
      <c r="A845" s="170"/>
      <c r="B845" s="170"/>
      <c r="C845" s="140"/>
      <c r="D845" s="139">
        <v>71.0</v>
      </c>
      <c r="E845" s="177" t="str">
        <f t="shared" ref="E845:AP845" si="1023">IFERROR(INDEX($C$389:$C$578,MATCH($D845,E$389:E$578,0)),"")</f>
        <v>Crystal Palace</v>
      </c>
      <c r="F845" s="177" t="str">
        <f t="shared" si="1023"/>
        <v>Bournemouth</v>
      </c>
      <c r="G845" s="177" t="str">
        <f t="shared" si="1023"/>
        <v>Crystal Palace</v>
      </c>
      <c r="H845" s="177" t="str">
        <f t="shared" si="1023"/>
        <v>Crystal Palace</v>
      </c>
      <c r="I845" s="177" t="str">
        <f t="shared" si="1023"/>
        <v>Brighton</v>
      </c>
      <c r="J845" s="177" t="str">
        <f t="shared" si="1023"/>
        <v>Brighton</v>
      </c>
      <c r="K845" s="177" t="str">
        <f t="shared" si="1023"/>
        <v>Leicester</v>
      </c>
      <c r="L845" s="177" t="str">
        <f t="shared" si="1023"/>
        <v>Bournemouth</v>
      </c>
      <c r="M845" s="177" t="str">
        <f t="shared" si="1023"/>
        <v>Liverpool</v>
      </c>
      <c r="N845" s="177" t="str">
        <f t="shared" si="1023"/>
        <v>Newcastle</v>
      </c>
      <c r="O845" s="177" t="str">
        <f t="shared" si="1023"/>
        <v>Newcastle</v>
      </c>
      <c r="P845" s="177" t="str">
        <f t="shared" si="1023"/>
        <v>Chelsea</v>
      </c>
      <c r="Q845" s="177" t="str">
        <f t="shared" si="1023"/>
        <v>Bournemouth</v>
      </c>
      <c r="R845" s="177" t="str">
        <f t="shared" si="1023"/>
        <v>Bournemouth</v>
      </c>
      <c r="S845" s="177" t="str">
        <f t="shared" si="1023"/>
        <v>Bournemouth</v>
      </c>
      <c r="T845" s="177" t="str">
        <f t="shared" si="1023"/>
        <v>Everton</v>
      </c>
      <c r="U845" s="177" t="str">
        <f t="shared" si="1023"/>
        <v>Crystal Palace</v>
      </c>
      <c r="V845" s="177" t="str">
        <f t="shared" si="1023"/>
        <v>Tottenham</v>
      </c>
      <c r="W845" s="177" t="str">
        <f t="shared" si="1023"/>
        <v>Fulham</v>
      </c>
      <c r="X845" s="177" t="str">
        <f t="shared" si="1023"/>
        <v>Everton</v>
      </c>
      <c r="Y845" s="177" t="str">
        <f t="shared" si="1023"/>
        <v>Liverpool</v>
      </c>
      <c r="Z845" s="177" t="str">
        <f t="shared" si="1023"/>
        <v>Fulham</v>
      </c>
      <c r="AA845" s="177" t="str">
        <f t="shared" si="1023"/>
        <v>Arsenal</v>
      </c>
      <c r="AB845" s="177" t="str">
        <f t="shared" si="1023"/>
        <v>Cardiff</v>
      </c>
      <c r="AC845" s="177" t="str">
        <f t="shared" si="1023"/>
        <v>Newcastle</v>
      </c>
      <c r="AD845" s="177" t="str">
        <f t="shared" si="1023"/>
        <v>Everton</v>
      </c>
      <c r="AE845" s="177" t="str">
        <f t="shared" si="1023"/>
        <v>Man Utd</v>
      </c>
      <c r="AF845" s="177" t="str">
        <f t="shared" si="1023"/>
        <v>Arsenal</v>
      </c>
      <c r="AG845" s="177" t="str">
        <f t="shared" si="1023"/>
        <v>Southampton</v>
      </c>
      <c r="AH845" s="177" t="str">
        <f t="shared" si="1023"/>
        <v>Man Utd</v>
      </c>
      <c r="AI845" s="177" t="str">
        <f t="shared" si="1023"/>
        <v>Newcastle</v>
      </c>
      <c r="AJ845" s="177" t="str">
        <f t="shared" si="1023"/>
        <v>Brighton</v>
      </c>
      <c r="AK845" s="177" t="str">
        <f t="shared" si="1023"/>
        <v>Crystal Palace</v>
      </c>
      <c r="AL845" s="177" t="str">
        <f t="shared" si="1023"/>
        <v/>
      </c>
      <c r="AM845" s="177" t="str">
        <f t="shared" si="1023"/>
        <v/>
      </c>
      <c r="AN845" s="177" t="str">
        <f t="shared" si="1023"/>
        <v/>
      </c>
      <c r="AO845" s="177" t="str">
        <f t="shared" si="1023"/>
        <v/>
      </c>
      <c r="AP845" s="177" t="str">
        <f t="shared" si="1023"/>
        <v/>
      </c>
      <c r="AQ845" s="170"/>
      <c r="AR845" s="170"/>
    </row>
    <row r="846" ht="12.75" customHeight="1">
      <c r="A846" s="170"/>
      <c r="B846" s="170"/>
      <c r="C846" s="140"/>
      <c r="D846" s="139">
        <v>72.0</v>
      </c>
      <c r="E846" s="177" t="str">
        <f t="shared" ref="E846:AP846" si="1024">IFERROR(INDEX($C$389:$C$578,MATCH($D846,E$389:E$578,0)),"")</f>
        <v>Leicester</v>
      </c>
      <c r="F846" s="177" t="str">
        <f t="shared" si="1024"/>
        <v>Cardiff</v>
      </c>
      <c r="G846" s="177" t="str">
        <f t="shared" si="1024"/>
        <v>Man City</v>
      </c>
      <c r="H846" s="177" t="str">
        <f t="shared" si="1024"/>
        <v>Leicester</v>
      </c>
      <c r="I846" s="177" t="str">
        <f t="shared" si="1024"/>
        <v>Burnley</v>
      </c>
      <c r="J846" s="177" t="str">
        <f t="shared" si="1024"/>
        <v>Chelsea</v>
      </c>
      <c r="K846" s="177" t="str">
        <f t="shared" si="1024"/>
        <v>Newcastle</v>
      </c>
      <c r="L846" s="177" t="str">
        <f t="shared" si="1024"/>
        <v>Bournemouth</v>
      </c>
      <c r="M846" s="177" t="str">
        <f t="shared" si="1024"/>
        <v>Bournemouth</v>
      </c>
      <c r="N846" s="177" t="str">
        <f t="shared" si="1024"/>
        <v>Brighton</v>
      </c>
      <c r="O846" s="177" t="str">
        <f t="shared" si="1024"/>
        <v>Leicester</v>
      </c>
      <c r="P846" s="177" t="str">
        <f t="shared" si="1024"/>
        <v>Liverpool</v>
      </c>
      <c r="Q846" s="177" t="str">
        <f t="shared" si="1024"/>
        <v>Bournemouth</v>
      </c>
      <c r="R846" s="177" t="str">
        <f t="shared" si="1024"/>
        <v>Bournemouth</v>
      </c>
      <c r="S846" s="177" t="str">
        <f t="shared" si="1024"/>
        <v>Brighton</v>
      </c>
      <c r="T846" s="177" t="str">
        <f t="shared" si="1024"/>
        <v>Bournemouth</v>
      </c>
      <c r="U846" s="177" t="str">
        <f t="shared" si="1024"/>
        <v>Crystal Palace</v>
      </c>
      <c r="V846" s="177" t="str">
        <f t="shared" si="1024"/>
        <v>Bournemouth</v>
      </c>
      <c r="W846" s="177" t="str">
        <f t="shared" si="1024"/>
        <v>Man Utd</v>
      </c>
      <c r="X846" s="177" t="str">
        <f t="shared" si="1024"/>
        <v>Cardiff</v>
      </c>
      <c r="Y846" s="177" t="str">
        <f t="shared" si="1024"/>
        <v>Southampton</v>
      </c>
      <c r="Z846" s="177" t="str">
        <f t="shared" si="1024"/>
        <v>Burnley</v>
      </c>
      <c r="AA846" s="177" t="str">
        <f t="shared" si="1024"/>
        <v>Bournemouth</v>
      </c>
      <c r="AB846" s="177" t="str">
        <f t="shared" si="1024"/>
        <v>Chelsea</v>
      </c>
      <c r="AC846" s="177" t="str">
        <f t="shared" si="1024"/>
        <v>Southampton</v>
      </c>
      <c r="AD846" s="177" t="str">
        <f t="shared" si="1024"/>
        <v>Tottenham</v>
      </c>
      <c r="AE846" s="177" t="str">
        <f t="shared" si="1024"/>
        <v>Tottenham</v>
      </c>
      <c r="AF846" s="177" t="str">
        <f t="shared" si="1024"/>
        <v>Liverpool</v>
      </c>
      <c r="AG846" s="177" t="str">
        <f t="shared" si="1024"/>
        <v>Burnley</v>
      </c>
      <c r="AH846" s="177" t="str">
        <f t="shared" si="1024"/>
        <v>Brighton</v>
      </c>
      <c r="AI846" s="177" t="str">
        <f t="shared" si="1024"/>
        <v>Fulham</v>
      </c>
      <c r="AJ846" s="177" t="str">
        <f t="shared" si="1024"/>
        <v>Crystal Palace</v>
      </c>
      <c r="AK846" s="177" t="str">
        <f t="shared" si="1024"/>
        <v>Everton</v>
      </c>
      <c r="AL846" s="177" t="str">
        <f t="shared" si="1024"/>
        <v/>
      </c>
      <c r="AM846" s="177" t="str">
        <f t="shared" si="1024"/>
        <v/>
      </c>
      <c r="AN846" s="177" t="str">
        <f t="shared" si="1024"/>
        <v/>
      </c>
      <c r="AO846" s="177" t="str">
        <f t="shared" si="1024"/>
        <v/>
      </c>
      <c r="AP846" s="177" t="str">
        <f t="shared" si="1024"/>
        <v/>
      </c>
      <c r="AQ846" s="170"/>
      <c r="AR846" s="170"/>
    </row>
    <row r="847" ht="12.75" customHeight="1">
      <c r="A847" s="170"/>
      <c r="B847" s="170"/>
      <c r="C847" s="140"/>
      <c r="D847" s="139">
        <v>73.0</v>
      </c>
      <c r="E847" s="177" t="str">
        <f t="shared" ref="E847:AP847" si="1025">IFERROR(INDEX($C$389:$C$578,MATCH($D847,E$389:E$578,0)),"")</f>
        <v>Liverpool</v>
      </c>
      <c r="F847" s="177" t="str">
        <f t="shared" si="1025"/>
        <v>Crystal Palace</v>
      </c>
      <c r="G847" s="177" t="str">
        <f t="shared" si="1025"/>
        <v>Man City</v>
      </c>
      <c r="H847" s="177" t="str">
        <f t="shared" si="1025"/>
        <v>Brighton</v>
      </c>
      <c r="I847" s="177" t="str">
        <f t="shared" si="1025"/>
        <v>Cardiff</v>
      </c>
      <c r="J847" s="177" t="str">
        <f t="shared" si="1025"/>
        <v>Fulham</v>
      </c>
      <c r="K847" s="177" t="str">
        <f t="shared" si="1025"/>
        <v>Arsenal</v>
      </c>
      <c r="L847" s="177" t="str">
        <f t="shared" si="1025"/>
        <v>Arsenal</v>
      </c>
      <c r="M847" s="177" t="str">
        <f t="shared" si="1025"/>
        <v>Burnley</v>
      </c>
      <c r="N847" s="177" t="str">
        <f t="shared" si="1025"/>
        <v>Brighton</v>
      </c>
      <c r="O847" s="177" t="str">
        <f t="shared" si="1025"/>
        <v>Brighton</v>
      </c>
      <c r="P847" s="177" t="str">
        <f t="shared" si="1025"/>
        <v>Bournemouth</v>
      </c>
      <c r="Q847" s="177" t="str">
        <f t="shared" si="1025"/>
        <v>Bournemouth</v>
      </c>
      <c r="R847" s="177" t="str">
        <f t="shared" si="1025"/>
        <v>Burnley</v>
      </c>
      <c r="S847" s="177" t="str">
        <f t="shared" si="1025"/>
        <v>Burnley</v>
      </c>
      <c r="T847" s="177" t="str">
        <f t="shared" si="1025"/>
        <v>Crystal Palace</v>
      </c>
      <c r="U847" s="177" t="str">
        <f t="shared" si="1025"/>
        <v>Newcastle</v>
      </c>
      <c r="V847" s="177" t="str">
        <f t="shared" si="1025"/>
        <v>Brighton</v>
      </c>
      <c r="W847" s="177" t="str">
        <f t="shared" si="1025"/>
        <v>Chelsea</v>
      </c>
      <c r="X847" s="177" t="str">
        <f t="shared" si="1025"/>
        <v>Chelsea</v>
      </c>
      <c r="Y847" s="177" t="str">
        <f t="shared" si="1025"/>
        <v>Man City</v>
      </c>
      <c r="Z847" s="177" t="str">
        <f t="shared" si="1025"/>
        <v>Leicester</v>
      </c>
      <c r="AA847" s="177" t="str">
        <f t="shared" si="1025"/>
        <v>Cardiff</v>
      </c>
      <c r="AB847" s="177" t="str">
        <f t="shared" si="1025"/>
        <v>Man City</v>
      </c>
      <c r="AC847" s="177" t="str">
        <f t="shared" si="1025"/>
        <v>Brighton</v>
      </c>
      <c r="AD847" s="177" t="str">
        <f t="shared" si="1025"/>
        <v>Chelsea</v>
      </c>
      <c r="AE847" s="177" t="str">
        <f t="shared" si="1025"/>
        <v>Huddersfield</v>
      </c>
      <c r="AF847" s="177" t="str">
        <f t="shared" si="1025"/>
        <v>Burnley</v>
      </c>
      <c r="AG847" s="177" t="str">
        <f t="shared" si="1025"/>
        <v>Leicester</v>
      </c>
      <c r="AH847" s="177" t="str">
        <f t="shared" si="1025"/>
        <v>Cardiff</v>
      </c>
      <c r="AI847" s="177" t="str">
        <f t="shared" si="1025"/>
        <v>Arsenal</v>
      </c>
      <c r="AJ847" s="177" t="str">
        <f t="shared" si="1025"/>
        <v>Everton</v>
      </c>
      <c r="AK847" s="177" t="str">
        <f t="shared" si="1025"/>
        <v>Leicester</v>
      </c>
      <c r="AL847" s="177" t="str">
        <f t="shared" si="1025"/>
        <v/>
      </c>
      <c r="AM847" s="177" t="str">
        <f t="shared" si="1025"/>
        <v/>
      </c>
      <c r="AN847" s="177" t="str">
        <f t="shared" si="1025"/>
        <v/>
      </c>
      <c r="AO847" s="177" t="str">
        <f t="shared" si="1025"/>
        <v/>
      </c>
      <c r="AP847" s="177" t="str">
        <f t="shared" si="1025"/>
        <v/>
      </c>
      <c r="AQ847" s="170"/>
      <c r="AR847" s="170"/>
    </row>
    <row r="848" ht="12.75" customHeight="1">
      <c r="A848" s="170"/>
      <c r="B848" s="170"/>
      <c r="C848" s="140"/>
      <c r="D848" s="139">
        <v>74.0</v>
      </c>
      <c r="E848" s="177" t="str">
        <f t="shared" ref="E848:AP848" si="1026">IFERROR(INDEX($C$389:$C$578,MATCH($D848,E$389:E$578,0)),"")</f>
        <v>Liverpool</v>
      </c>
      <c r="F848" s="177" t="str">
        <f t="shared" si="1026"/>
        <v>Arsenal</v>
      </c>
      <c r="G848" s="177" t="str">
        <f t="shared" si="1026"/>
        <v>Man City</v>
      </c>
      <c r="H848" s="177" t="str">
        <f t="shared" si="1026"/>
        <v>Cardiff</v>
      </c>
      <c r="I848" s="177" t="str">
        <f t="shared" si="1026"/>
        <v>Newcastle</v>
      </c>
      <c r="J848" s="177" t="str">
        <f t="shared" si="1026"/>
        <v>Bournemouth</v>
      </c>
      <c r="K848" s="177" t="str">
        <f t="shared" si="1026"/>
        <v>Everton</v>
      </c>
      <c r="L848" s="177" t="str">
        <f t="shared" si="1026"/>
        <v>Burnley</v>
      </c>
      <c r="M848" s="177" t="str">
        <f t="shared" si="1026"/>
        <v>Everton</v>
      </c>
      <c r="N848" s="177" t="str">
        <f t="shared" si="1026"/>
        <v>Chelsea</v>
      </c>
      <c r="O848" s="177" t="str">
        <f t="shared" si="1026"/>
        <v>Newcastle</v>
      </c>
      <c r="P848" s="177" t="str">
        <f t="shared" si="1026"/>
        <v>Crystal Palace</v>
      </c>
      <c r="Q848" s="177" t="str">
        <f t="shared" si="1026"/>
        <v>Crystal Palace</v>
      </c>
      <c r="R848" s="177" t="str">
        <f t="shared" si="1026"/>
        <v>Chelsea</v>
      </c>
      <c r="S848" s="177" t="str">
        <f t="shared" si="1026"/>
        <v>Huddersfield</v>
      </c>
      <c r="T848" s="177" t="str">
        <f t="shared" si="1026"/>
        <v>Chelsea</v>
      </c>
      <c r="U848" s="177" t="str">
        <f t="shared" si="1026"/>
        <v>Arsenal</v>
      </c>
      <c r="V848" s="177" t="str">
        <f t="shared" si="1026"/>
        <v>Chelsea</v>
      </c>
      <c r="W848" s="177" t="str">
        <f t="shared" si="1026"/>
        <v>Bournemouth</v>
      </c>
      <c r="X848" s="177" t="str">
        <f t="shared" si="1026"/>
        <v>Chelsea</v>
      </c>
      <c r="Y848" s="177" t="str">
        <f t="shared" si="1026"/>
        <v>Cardiff</v>
      </c>
      <c r="Z848" s="177" t="str">
        <f t="shared" si="1026"/>
        <v>Man Utd</v>
      </c>
      <c r="AA848" s="177" t="str">
        <f t="shared" si="1026"/>
        <v>Burnley</v>
      </c>
      <c r="AB848" s="177" t="str">
        <f t="shared" si="1026"/>
        <v>Crystal Palace</v>
      </c>
      <c r="AC848" s="177" t="str">
        <f t="shared" si="1026"/>
        <v>Brighton</v>
      </c>
      <c r="AD848" s="177" t="str">
        <f t="shared" si="1026"/>
        <v>Fulham</v>
      </c>
      <c r="AE848" s="177" t="str">
        <f t="shared" si="1026"/>
        <v>Man City</v>
      </c>
      <c r="AF848" s="177" t="str">
        <f t="shared" si="1026"/>
        <v>Chelsea</v>
      </c>
      <c r="AG848" s="177" t="str">
        <f t="shared" si="1026"/>
        <v>Arsenal</v>
      </c>
      <c r="AH848" s="177" t="str">
        <f t="shared" si="1026"/>
        <v>Cardiff</v>
      </c>
      <c r="AI848" s="177" t="str">
        <f t="shared" si="1026"/>
        <v>Arsenal</v>
      </c>
      <c r="AJ848" s="177" t="str">
        <f t="shared" si="1026"/>
        <v>Everton</v>
      </c>
      <c r="AK848" s="177" t="str">
        <f t="shared" si="1026"/>
        <v>Man City</v>
      </c>
      <c r="AL848" s="177" t="str">
        <f t="shared" si="1026"/>
        <v/>
      </c>
      <c r="AM848" s="177" t="str">
        <f t="shared" si="1026"/>
        <v/>
      </c>
      <c r="AN848" s="177" t="str">
        <f t="shared" si="1026"/>
        <v/>
      </c>
      <c r="AO848" s="177" t="str">
        <f t="shared" si="1026"/>
        <v/>
      </c>
      <c r="AP848" s="177" t="str">
        <f t="shared" si="1026"/>
        <v/>
      </c>
      <c r="AQ848" s="170"/>
      <c r="AR848" s="170"/>
    </row>
    <row r="849" ht="12.75" customHeight="1">
      <c r="A849" s="170"/>
      <c r="B849" s="170"/>
      <c r="C849" s="140"/>
      <c r="D849" s="139">
        <v>75.0</v>
      </c>
      <c r="E849" s="177" t="str">
        <f t="shared" ref="E849:AP849" si="1027">IFERROR(INDEX($C$389:$C$578,MATCH($D849,E$389:E$578,0)),"")</f>
        <v>Liverpool</v>
      </c>
      <c r="F849" s="177" t="str">
        <f t="shared" si="1027"/>
        <v>Bournemouth</v>
      </c>
      <c r="G849" s="177" t="str">
        <f t="shared" si="1027"/>
        <v>Man Utd</v>
      </c>
      <c r="H849" s="177" t="str">
        <f t="shared" si="1027"/>
        <v>Brighton</v>
      </c>
      <c r="I849" s="177" t="str">
        <f t="shared" si="1027"/>
        <v>Arsenal</v>
      </c>
      <c r="J849" s="177" t="str">
        <f t="shared" si="1027"/>
        <v>Brighton</v>
      </c>
      <c r="K849" s="177" t="str">
        <f t="shared" si="1027"/>
        <v>Cardiff</v>
      </c>
      <c r="L849" s="177" t="str">
        <f t="shared" si="1027"/>
        <v>Liverpool</v>
      </c>
      <c r="M849" s="177" t="str">
        <f t="shared" si="1027"/>
        <v>Arsenal</v>
      </c>
      <c r="N849" s="177" t="str">
        <f t="shared" si="1027"/>
        <v>Burnley</v>
      </c>
      <c r="O849" s="177" t="str">
        <f t="shared" si="1027"/>
        <v>Chelsea</v>
      </c>
      <c r="P849" s="177" t="str">
        <f t="shared" si="1027"/>
        <v>Huddersfield</v>
      </c>
      <c r="Q849" s="177" t="str">
        <f t="shared" si="1027"/>
        <v>Leicester</v>
      </c>
      <c r="R849" s="177" t="str">
        <f t="shared" si="1027"/>
        <v>Burnley</v>
      </c>
      <c r="S849" s="177" t="str">
        <f t="shared" si="1027"/>
        <v>Crystal Palace</v>
      </c>
      <c r="T849" s="177" t="str">
        <f t="shared" si="1027"/>
        <v>Chelsea</v>
      </c>
      <c r="U849" s="177" t="str">
        <f t="shared" si="1027"/>
        <v>Man City</v>
      </c>
      <c r="V849" s="177" t="str">
        <f t="shared" si="1027"/>
        <v>Chelsea</v>
      </c>
      <c r="W849" s="177" t="str">
        <f t="shared" si="1027"/>
        <v>Burnley</v>
      </c>
      <c r="X849" s="177" t="str">
        <f t="shared" si="1027"/>
        <v>Crystal Palace</v>
      </c>
      <c r="Y849" s="177" t="str">
        <f t="shared" si="1027"/>
        <v>Arsenal</v>
      </c>
      <c r="Z849" s="177" t="str">
        <f t="shared" si="1027"/>
        <v>Cardiff</v>
      </c>
      <c r="AA849" s="177" t="str">
        <f t="shared" si="1027"/>
        <v>Man Utd</v>
      </c>
      <c r="AB849" s="177" t="str">
        <f t="shared" si="1027"/>
        <v>Cardiff</v>
      </c>
      <c r="AC849" s="177" t="str">
        <f t="shared" si="1027"/>
        <v>Burnley</v>
      </c>
      <c r="AD849" s="177" t="str">
        <f t="shared" si="1027"/>
        <v>Tottenham</v>
      </c>
      <c r="AE849" s="177" t="str">
        <f t="shared" si="1027"/>
        <v>Newcastle</v>
      </c>
      <c r="AF849" s="177" t="str">
        <f t="shared" si="1027"/>
        <v>Huddersfield</v>
      </c>
      <c r="AG849" s="177" t="str">
        <f t="shared" si="1027"/>
        <v>Brighton</v>
      </c>
      <c r="AH849" s="177" t="str">
        <f t="shared" si="1027"/>
        <v>Brighton</v>
      </c>
      <c r="AI849" s="177" t="str">
        <f t="shared" si="1027"/>
        <v>Tottenham</v>
      </c>
      <c r="AJ849" s="177" t="str">
        <f t="shared" si="1027"/>
        <v>Fulham</v>
      </c>
      <c r="AK849" s="177" t="str">
        <f t="shared" si="1027"/>
        <v>Bournemouth</v>
      </c>
      <c r="AL849" s="177" t="str">
        <f t="shared" si="1027"/>
        <v/>
      </c>
      <c r="AM849" s="177" t="str">
        <f t="shared" si="1027"/>
        <v/>
      </c>
      <c r="AN849" s="177" t="str">
        <f t="shared" si="1027"/>
        <v/>
      </c>
      <c r="AO849" s="177" t="str">
        <f t="shared" si="1027"/>
        <v/>
      </c>
      <c r="AP849" s="177" t="str">
        <f t="shared" si="1027"/>
        <v/>
      </c>
      <c r="AQ849" s="170"/>
      <c r="AR849" s="170"/>
    </row>
    <row r="850" ht="12.75" customHeight="1">
      <c r="A850" s="170"/>
      <c r="B850" s="170"/>
      <c r="C850" s="140"/>
      <c r="D850" s="139">
        <v>76.0</v>
      </c>
      <c r="E850" s="177" t="str">
        <f t="shared" ref="E850:AP850" si="1028">IFERROR(INDEX($C$389:$C$578,MATCH($D850,E$389:E$578,0)),"")</f>
        <v>Chelsea</v>
      </c>
      <c r="F850" s="177" t="str">
        <f t="shared" si="1028"/>
        <v>Bournemouth</v>
      </c>
      <c r="G850" s="177" t="str">
        <f t="shared" si="1028"/>
        <v>Bournemouth</v>
      </c>
      <c r="H850" s="177" t="str">
        <f t="shared" si="1028"/>
        <v>Cardiff</v>
      </c>
      <c r="I850" s="177" t="str">
        <f t="shared" si="1028"/>
        <v>Bournemouth</v>
      </c>
      <c r="J850" s="177" t="str">
        <f t="shared" si="1028"/>
        <v>Burnley</v>
      </c>
      <c r="K850" s="177" t="str">
        <f t="shared" si="1028"/>
        <v>Leicester</v>
      </c>
      <c r="L850" s="177" t="str">
        <f t="shared" si="1028"/>
        <v>Burnley</v>
      </c>
      <c r="M850" s="177" t="str">
        <f t="shared" si="1028"/>
        <v>Arsenal</v>
      </c>
      <c r="N850" s="177" t="str">
        <f t="shared" si="1028"/>
        <v>Leicester</v>
      </c>
      <c r="O850" s="177" t="str">
        <f t="shared" si="1028"/>
        <v>Chelsea</v>
      </c>
      <c r="P850" s="177" t="str">
        <f t="shared" si="1028"/>
        <v>Huddersfield</v>
      </c>
      <c r="Q850" s="177" t="str">
        <f t="shared" si="1028"/>
        <v>Newcastle</v>
      </c>
      <c r="R850" s="177" t="str">
        <f t="shared" si="1028"/>
        <v>Cardiff</v>
      </c>
      <c r="S850" s="177" t="str">
        <f t="shared" si="1028"/>
        <v>Liverpool</v>
      </c>
      <c r="T850" s="177" t="str">
        <f t="shared" si="1028"/>
        <v>Fulham</v>
      </c>
      <c r="U850" s="177" t="str">
        <f t="shared" si="1028"/>
        <v>Burnley</v>
      </c>
      <c r="V850" s="177" t="str">
        <f t="shared" si="1028"/>
        <v>Arsenal</v>
      </c>
      <c r="W850" s="177" t="str">
        <f t="shared" si="1028"/>
        <v>Newcastle</v>
      </c>
      <c r="X850" s="177" t="str">
        <f t="shared" si="1028"/>
        <v>Huddersfield</v>
      </c>
      <c r="Y850" s="177" t="str">
        <f t="shared" si="1028"/>
        <v>Everton</v>
      </c>
      <c r="Z850" s="177" t="str">
        <f t="shared" si="1028"/>
        <v>Leicester</v>
      </c>
      <c r="AA850" s="177" t="str">
        <f t="shared" si="1028"/>
        <v>Newcastle</v>
      </c>
      <c r="AB850" s="177" t="str">
        <f t="shared" si="1028"/>
        <v>Fulham</v>
      </c>
      <c r="AC850" s="177" t="str">
        <f t="shared" si="1028"/>
        <v>Crystal Palace</v>
      </c>
      <c r="AD850" s="177" t="str">
        <f t="shared" si="1028"/>
        <v>West Ham</v>
      </c>
      <c r="AE850" s="177" t="str">
        <f t="shared" si="1028"/>
        <v>Brighton</v>
      </c>
      <c r="AF850" s="177" t="str">
        <f t="shared" si="1028"/>
        <v>Chelsea</v>
      </c>
      <c r="AG850" s="177" t="str">
        <f t="shared" si="1028"/>
        <v>Brighton</v>
      </c>
      <c r="AH850" s="177" t="str">
        <f t="shared" si="1028"/>
        <v>Bournemouth</v>
      </c>
      <c r="AI850" s="177" t="str">
        <f t="shared" si="1028"/>
        <v>Everton</v>
      </c>
      <c r="AJ850" s="177" t="str">
        <f t="shared" si="1028"/>
        <v>Everton</v>
      </c>
      <c r="AK850" s="177" t="str">
        <f t="shared" si="1028"/>
        <v>Brighton</v>
      </c>
      <c r="AL850" s="177" t="str">
        <f t="shared" si="1028"/>
        <v/>
      </c>
      <c r="AM850" s="177" t="str">
        <f t="shared" si="1028"/>
        <v/>
      </c>
      <c r="AN850" s="177" t="str">
        <f t="shared" si="1028"/>
        <v/>
      </c>
      <c r="AO850" s="177" t="str">
        <f t="shared" si="1028"/>
        <v/>
      </c>
      <c r="AP850" s="177" t="str">
        <f t="shared" si="1028"/>
        <v/>
      </c>
      <c r="AQ850" s="170"/>
      <c r="AR850" s="170"/>
    </row>
    <row r="851" ht="12.75" customHeight="1">
      <c r="A851" s="170"/>
      <c r="B851" s="170"/>
      <c r="C851" s="140"/>
      <c r="D851" s="139">
        <v>77.0</v>
      </c>
      <c r="E851" s="177" t="str">
        <f t="shared" ref="E851:AP851" si="1029">IFERROR(INDEX($C$389:$C$578,MATCH($D851,E$389:E$578,0)),"")</f>
        <v>Chelsea</v>
      </c>
      <c r="F851" s="177" t="str">
        <f t="shared" si="1029"/>
        <v>Brighton</v>
      </c>
      <c r="G851" s="177" t="str">
        <f t="shared" si="1029"/>
        <v>Leicester</v>
      </c>
      <c r="H851" s="177" t="str">
        <f t="shared" si="1029"/>
        <v>Arsenal</v>
      </c>
      <c r="I851" s="177" t="str">
        <f t="shared" si="1029"/>
        <v>Burnley</v>
      </c>
      <c r="J851" s="177" t="str">
        <f t="shared" si="1029"/>
        <v>Everton</v>
      </c>
      <c r="K851" s="177" t="str">
        <f t="shared" si="1029"/>
        <v>Liverpool</v>
      </c>
      <c r="L851" s="177" t="str">
        <f t="shared" si="1029"/>
        <v>Burnley</v>
      </c>
      <c r="M851" s="177" t="str">
        <f t="shared" si="1029"/>
        <v>Bournemouth</v>
      </c>
      <c r="N851" s="177" t="str">
        <f t="shared" si="1029"/>
        <v>Man City</v>
      </c>
      <c r="O851" s="177" t="str">
        <f t="shared" si="1029"/>
        <v>Crystal Palace</v>
      </c>
      <c r="P851" s="177" t="str">
        <f t="shared" si="1029"/>
        <v>Arsenal</v>
      </c>
      <c r="Q851" s="177" t="str">
        <f t="shared" si="1029"/>
        <v>Brighton</v>
      </c>
      <c r="R851" s="177" t="str">
        <f t="shared" si="1029"/>
        <v>Brighton</v>
      </c>
      <c r="S851" s="177" t="str">
        <f t="shared" si="1029"/>
        <v>Southampton</v>
      </c>
      <c r="T851" s="177" t="str">
        <f t="shared" si="1029"/>
        <v>Burnley</v>
      </c>
      <c r="U851" s="177" t="str">
        <f t="shared" si="1029"/>
        <v>Chelsea</v>
      </c>
      <c r="V851" s="177" t="str">
        <f t="shared" si="1029"/>
        <v>Leicester</v>
      </c>
      <c r="W851" s="177" t="str">
        <f t="shared" si="1029"/>
        <v>Arsenal</v>
      </c>
      <c r="X851" s="177" t="str">
        <f t="shared" si="1029"/>
        <v>Arsenal</v>
      </c>
      <c r="Y851" s="177" t="str">
        <f t="shared" si="1029"/>
        <v>Liverpool</v>
      </c>
      <c r="Z851" s="177" t="str">
        <f t="shared" si="1029"/>
        <v>Newcastle</v>
      </c>
      <c r="AA851" s="177" t="str">
        <f t="shared" si="1029"/>
        <v>Chelsea</v>
      </c>
      <c r="AB851" s="177" t="str">
        <f t="shared" si="1029"/>
        <v>Huddersfield</v>
      </c>
      <c r="AC851" s="177" t="str">
        <f t="shared" si="1029"/>
        <v>Everton</v>
      </c>
      <c r="AD851" s="177" t="str">
        <f t="shared" si="1029"/>
        <v>Chelsea</v>
      </c>
      <c r="AE851" s="177" t="str">
        <f t="shared" si="1029"/>
        <v>Everton</v>
      </c>
      <c r="AF851" s="177" t="str">
        <f t="shared" si="1029"/>
        <v>Everton</v>
      </c>
      <c r="AG851" s="177" t="str">
        <f t="shared" si="1029"/>
        <v>Brighton</v>
      </c>
      <c r="AH851" s="177" t="str">
        <f t="shared" si="1029"/>
        <v>Everton</v>
      </c>
      <c r="AI851" s="177" t="str">
        <f t="shared" si="1029"/>
        <v>Man City</v>
      </c>
      <c r="AJ851" s="177" t="str">
        <f t="shared" si="1029"/>
        <v>Arsenal</v>
      </c>
      <c r="AK851" s="177" t="str">
        <f t="shared" si="1029"/>
        <v>Liverpool</v>
      </c>
      <c r="AL851" s="177" t="str">
        <f t="shared" si="1029"/>
        <v/>
      </c>
      <c r="AM851" s="177" t="str">
        <f t="shared" si="1029"/>
        <v/>
      </c>
      <c r="AN851" s="177" t="str">
        <f t="shared" si="1029"/>
        <v/>
      </c>
      <c r="AO851" s="177" t="str">
        <f t="shared" si="1029"/>
        <v/>
      </c>
      <c r="AP851" s="177" t="str">
        <f t="shared" si="1029"/>
        <v/>
      </c>
      <c r="AQ851" s="170"/>
      <c r="AR851" s="170"/>
    </row>
    <row r="852" ht="12.75" customHeight="1">
      <c r="A852" s="170"/>
      <c r="B852" s="170"/>
      <c r="C852" s="140"/>
      <c r="D852" s="139">
        <v>78.0</v>
      </c>
      <c r="E852" s="177" t="str">
        <f t="shared" ref="E852:AP852" si="1030">IFERROR(INDEX($C$389:$C$578,MATCH($D852,E$389:E$578,0)),"")</f>
        <v>Burnley</v>
      </c>
      <c r="F852" s="177" t="str">
        <f t="shared" si="1030"/>
        <v>Brighton</v>
      </c>
      <c r="G852" s="177" t="str">
        <f t="shared" si="1030"/>
        <v>Southampton</v>
      </c>
      <c r="H852" s="177" t="str">
        <f t="shared" si="1030"/>
        <v>Bournemouth</v>
      </c>
      <c r="I852" s="177" t="str">
        <f t="shared" si="1030"/>
        <v>Fulham</v>
      </c>
      <c r="J852" s="177" t="str">
        <f t="shared" si="1030"/>
        <v>Fulham</v>
      </c>
      <c r="K852" s="177" t="str">
        <f t="shared" si="1030"/>
        <v>Arsenal</v>
      </c>
      <c r="L852" s="177" t="str">
        <f t="shared" si="1030"/>
        <v>Chelsea</v>
      </c>
      <c r="M852" s="177" t="str">
        <f t="shared" si="1030"/>
        <v>Chelsea</v>
      </c>
      <c r="N852" s="177" t="str">
        <f t="shared" si="1030"/>
        <v>Cardiff</v>
      </c>
      <c r="O852" s="177" t="str">
        <f t="shared" si="1030"/>
        <v>Man Utd</v>
      </c>
      <c r="P852" s="177" t="str">
        <f t="shared" si="1030"/>
        <v>Crystal Palace</v>
      </c>
      <c r="Q852" s="177" t="str">
        <f t="shared" si="1030"/>
        <v>Arsenal</v>
      </c>
      <c r="R852" s="177" t="str">
        <f t="shared" si="1030"/>
        <v>Cardiff</v>
      </c>
      <c r="S852" s="177" t="str">
        <f t="shared" si="1030"/>
        <v>Chelsea</v>
      </c>
      <c r="T852" s="177" t="str">
        <f t="shared" si="1030"/>
        <v>Southampton</v>
      </c>
      <c r="U852" s="177" t="str">
        <f t="shared" si="1030"/>
        <v>Brighton</v>
      </c>
      <c r="V852" s="177" t="str">
        <f t="shared" si="1030"/>
        <v>Liverpool</v>
      </c>
      <c r="W852" s="177" t="str">
        <f t="shared" si="1030"/>
        <v>Tottenham</v>
      </c>
      <c r="X852" s="177" t="str">
        <f t="shared" si="1030"/>
        <v>Tottenham</v>
      </c>
      <c r="Y852" s="177" t="str">
        <f t="shared" si="1030"/>
        <v>Arsenal</v>
      </c>
      <c r="Z852" s="177" t="str">
        <f t="shared" si="1030"/>
        <v>Chelsea</v>
      </c>
      <c r="AA852" s="177" t="str">
        <f t="shared" si="1030"/>
        <v>Man City</v>
      </c>
      <c r="AB852" s="177" t="str">
        <f t="shared" si="1030"/>
        <v>Arsenal</v>
      </c>
      <c r="AC852" s="177" t="str">
        <f t="shared" si="1030"/>
        <v>Liverpool</v>
      </c>
      <c r="AD852" s="177" t="str">
        <f t="shared" si="1030"/>
        <v>Everton</v>
      </c>
      <c r="AE852" s="177" t="str">
        <f t="shared" si="1030"/>
        <v>Huddersfield</v>
      </c>
      <c r="AF852" s="177" t="str">
        <f t="shared" si="1030"/>
        <v>Burnley</v>
      </c>
      <c r="AG852" s="177" t="str">
        <f t="shared" si="1030"/>
        <v>Chelsea</v>
      </c>
      <c r="AH852" s="177" t="str">
        <f t="shared" si="1030"/>
        <v>Cardiff</v>
      </c>
      <c r="AI852" s="177" t="str">
        <f t="shared" si="1030"/>
        <v>Bournemouth</v>
      </c>
      <c r="AJ852" s="177" t="str">
        <f t="shared" si="1030"/>
        <v>Crystal Palace</v>
      </c>
      <c r="AK852" s="177" t="str">
        <f t="shared" si="1030"/>
        <v>Man Utd</v>
      </c>
      <c r="AL852" s="177" t="str">
        <f t="shared" si="1030"/>
        <v/>
      </c>
      <c r="AM852" s="177" t="str">
        <f t="shared" si="1030"/>
        <v/>
      </c>
      <c r="AN852" s="177" t="str">
        <f t="shared" si="1030"/>
        <v/>
      </c>
      <c r="AO852" s="177" t="str">
        <f t="shared" si="1030"/>
        <v/>
      </c>
      <c r="AP852" s="177" t="str">
        <f t="shared" si="1030"/>
        <v/>
      </c>
      <c r="AQ852" s="170"/>
      <c r="AR852" s="170"/>
    </row>
    <row r="853" ht="12.75" customHeight="1">
      <c r="A853" s="170"/>
      <c r="B853" s="170"/>
      <c r="C853" s="140"/>
      <c r="D853" s="139">
        <v>79.0</v>
      </c>
      <c r="E853" s="177" t="str">
        <f t="shared" ref="E853:AP853" si="1031">IFERROR(INDEX($C$389:$C$578,MATCH($D853,E$389:E$578,0)),"")</f>
        <v>Leicester</v>
      </c>
      <c r="F853" s="177" t="str">
        <f t="shared" si="1031"/>
        <v>Liverpool</v>
      </c>
      <c r="G853" s="177" t="str">
        <f t="shared" si="1031"/>
        <v>Brighton</v>
      </c>
      <c r="H853" s="177" t="str">
        <f t="shared" si="1031"/>
        <v>Brighton</v>
      </c>
      <c r="I853" s="177" t="str">
        <f t="shared" si="1031"/>
        <v>Leicester</v>
      </c>
      <c r="J853" s="177" t="str">
        <f t="shared" si="1031"/>
        <v>Man Utd</v>
      </c>
      <c r="K853" s="177" t="str">
        <f t="shared" si="1031"/>
        <v>Brighton</v>
      </c>
      <c r="L853" s="177" t="str">
        <f t="shared" si="1031"/>
        <v>Man Utd</v>
      </c>
      <c r="M853" s="177" t="str">
        <f t="shared" si="1031"/>
        <v>Crystal Palace</v>
      </c>
      <c r="N853" s="177" t="str">
        <f t="shared" si="1031"/>
        <v>Crystal Palace</v>
      </c>
      <c r="O853" s="177" t="str">
        <f t="shared" si="1031"/>
        <v>Arsenal</v>
      </c>
      <c r="P853" s="177" t="str">
        <f t="shared" si="1031"/>
        <v>Brighton</v>
      </c>
      <c r="Q853" s="177" t="str">
        <f t="shared" si="1031"/>
        <v>Crystal Palace</v>
      </c>
      <c r="R853" s="177" t="str">
        <f t="shared" si="1031"/>
        <v>Everton</v>
      </c>
      <c r="S853" s="177" t="str">
        <f t="shared" si="1031"/>
        <v>Crystal Palace</v>
      </c>
      <c r="T853" s="177" t="str">
        <f t="shared" si="1031"/>
        <v>Bournemouth</v>
      </c>
      <c r="U853" s="177" t="str">
        <f t="shared" si="1031"/>
        <v>Everton</v>
      </c>
      <c r="V853" s="177" t="str">
        <f t="shared" si="1031"/>
        <v>Watford</v>
      </c>
      <c r="W853" s="177" t="str">
        <f t="shared" si="1031"/>
        <v>Cardiff</v>
      </c>
      <c r="X853" s="177" t="str">
        <f t="shared" si="1031"/>
        <v>Bournemouth</v>
      </c>
      <c r="Y853" s="177" t="str">
        <f t="shared" si="1031"/>
        <v>Watford</v>
      </c>
      <c r="Z853" s="177" t="str">
        <f t="shared" si="1031"/>
        <v>Chelsea</v>
      </c>
      <c r="AA853" s="177" t="str">
        <f t="shared" si="1031"/>
        <v>Crystal Palace</v>
      </c>
      <c r="AB853" s="177" t="str">
        <f t="shared" si="1031"/>
        <v>Bournemouth</v>
      </c>
      <c r="AC853" s="177" t="str">
        <f t="shared" si="1031"/>
        <v>Man Utd</v>
      </c>
      <c r="AD853" s="177" t="str">
        <f t="shared" si="1031"/>
        <v>Huddersfield</v>
      </c>
      <c r="AE853" s="177" t="str">
        <f t="shared" si="1031"/>
        <v>Arsenal</v>
      </c>
      <c r="AF853" s="177" t="str">
        <f t="shared" si="1031"/>
        <v>Chelsea</v>
      </c>
      <c r="AG853" s="177" t="str">
        <f t="shared" si="1031"/>
        <v>Everton</v>
      </c>
      <c r="AH853" s="177" t="str">
        <f t="shared" si="1031"/>
        <v>Arsenal</v>
      </c>
      <c r="AI853" s="177" t="str">
        <f t="shared" si="1031"/>
        <v>Southampton</v>
      </c>
      <c r="AJ853" s="177" t="str">
        <f t="shared" si="1031"/>
        <v>Chelsea</v>
      </c>
      <c r="AK853" s="177" t="str">
        <f t="shared" si="1031"/>
        <v>West Ham</v>
      </c>
      <c r="AL853" s="177" t="str">
        <f t="shared" si="1031"/>
        <v/>
      </c>
      <c r="AM853" s="177" t="str">
        <f t="shared" si="1031"/>
        <v/>
      </c>
      <c r="AN853" s="177" t="str">
        <f t="shared" si="1031"/>
        <v/>
      </c>
      <c r="AO853" s="177" t="str">
        <f t="shared" si="1031"/>
        <v/>
      </c>
      <c r="AP853" s="177" t="str">
        <f t="shared" si="1031"/>
        <v/>
      </c>
      <c r="AQ853" s="170"/>
      <c r="AR853" s="170"/>
    </row>
    <row r="854" ht="12.75" customHeight="1">
      <c r="A854" s="170"/>
      <c r="B854" s="170"/>
      <c r="C854" s="140"/>
      <c r="D854" s="139">
        <v>80.0</v>
      </c>
      <c r="E854" s="177" t="str">
        <f t="shared" ref="E854:AP854" si="1032">IFERROR(INDEX($C$389:$C$578,MATCH($D854,E$389:E$578,0)),"")</f>
        <v>Burnley</v>
      </c>
      <c r="F854" s="177" t="str">
        <f t="shared" si="1032"/>
        <v>Arsenal</v>
      </c>
      <c r="G854" s="177" t="str">
        <f t="shared" si="1032"/>
        <v>Brighton</v>
      </c>
      <c r="H854" s="177" t="str">
        <f t="shared" si="1032"/>
        <v>Brighton</v>
      </c>
      <c r="I854" s="177" t="str">
        <f t="shared" si="1032"/>
        <v>Bournemouth</v>
      </c>
      <c r="J854" s="177" t="str">
        <f t="shared" si="1032"/>
        <v>Bournemouth</v>
      </c>
      <c r="K854" s="177" t="str">
        <f t="shared" si="1032"/>
        <v>Burnley</v>
      </c>
      <c r="L854" s="177" t="str">
        <f t="shared" si="1032"/>
        <v>Arsenal</v>
      </c>
      <c r="M854" s="177" t="str">
        <f t="shared" si="1032"/>
        <v>Man Utd</v>
      </c>
      <c r="N854" s="177" t="str">
        <f t="shared" si="1032"/>
        <v>Burnley</v>
      </c>
      <c r="O854" s="177" t="str">
        <f t="shared" si="1032"/>
        <v>Liverpool</v>
      </c>
      <c r="P854" s="177" t="str">
        <f t="shared" si="1032"/>
        <v>Brighton</v>
      </c>
      <c r="Q854" s="177" t="str">
        <f t="shared" si="1032"/>
        <v>Everton</v>
      </c>
      <c r="R854" s="177" t="str">
        <f t="shared" si="1032"/>
        <v>Crystal Palace</v>
      </c>
      <c r="S854" s="177" t="str">
        <f t="shared" si="1032"/>
        <v>Liverpool</v>
      </c>
      <c r="T854" s="177" t="str">
        <f t="shared" si="1032"/>
        <v>Crystal Palace</v>
      </c>
      <c r="U854" s="177" t="str">
        <f t="shared" si="1032"/>
        <v>Man City</v>
      </c>
      <c r="V854" s="177" t="str">
        <f t="shared" si="1032"/>
        <v>Arsenal</v>
      </c>
      <c r="W854" s="177" t="str">
        <f t="shared" si="1032"/>
        <v>Brighton</v>
      </c>
      <c r="X854" s="177" t="str">
        <f t="shared" si="1032"/>
        <v>Everton</v>
      </c>
      <c r="Y854" s="177" t="str">
        <f t="shared" si="1032"/>
        <v>Burnley</v>
      </c>
      <c r="Z854" s="177" t="str">
        <f t="shared" si="1032"/>
        <v>Liverpool</v>
      </c>
      <c r="AA854" s="177" t="str">
        <f t="shared" si="1032"/>
        <v>Arsenal</v>
      </c>
      <c r="AB854" s="177" t="str">
        <f t="shared" si="1032"/>
        <v>Newcastle</v>
      </c>
      <c r="AC854" s="177" t="str">
        <f t="shared" si="1032"/>
        <v>Tottenham</v>
      </c>
      <c r="AD854" s="177" t="str">
        <f t="shared" si="1032"/>
        <v>Brighton</v>
      </c>
      <c r="AE854" s="177" t="str">
        <f t="shared" si="1032"/>
        <v>Brighton</v>
      </c>
      <c r="AF854" s="177" t="str">
        <f t="shared" si="1032"/>
        <v>Arsenal</v>
      </c>
      <c r="AG854" s="177" t="str">
        <f t="shared" si="1032"/>
        <v>Liverpool</v>
      </c>
      <c r="AH854" s="177" t="str">
        <f t="shared" si="1032"/>
        <v>Brighton</v>
      </c>
      <c r="AI854" s="177" t="str">
        <f t="shared" si="1032"/>
        <v>Chelsea</v>
      </c>
      <c r="AJ854" s="177" t="str">
        <f t="shared" si="1032"/>
        <v>Chelsea</v>
      </c>
      <c r="AK854" s="177" t="str">
        <f t="shared" si="1032"/>
        <v>Cardiff</v>
      </c>
      <c r="AL854" s="177" t="str">
        <f t="shared" si="1032"/>
        <v/>
      </c>
      <c r="AM854" s="177" t="str">
        <f t="shared" si="1032"/>
        <v/>
      </c>
      <c r="AN854" s="177" t="str">
        <f t="shared" si="1032"/>
        <v/>
      </c>
      <c r="AO854" s="177" t="str">
        <f t="shared" si="1032"/>
        <v/>
      </c>
      <c r="AP854" s="177" t="str">
        <f t="shared" si="1032"/>
        <v/>
      </c>
      <c r="AQ854" s="170"/>
      <c r="AR854" s="170"/>
    </row>
    <row r="855" ht="12.75" customHeight="1">
      <c r="A855" s="170"/>
      <c r="B855" s="170"/>
      <c r="C855" s="140"/>
      <c r="D855" s="139">
        <v>81.0</v>
      </c>
      <c r="E855" s="177" t="str">
        <f t="shared" ref="E855:AP855" si="1033">IFERROR(INDEX($C$389:$C$578,MATCH($D855,E$389:E$578,0)),"")</f>
        <v>Cardiff</v>
      </c>
      <c r="F855" s="177" t="str">
        <f t="shared" si="1033"/>
        <v>Arsenal</v>
      </c>
      <c r="G855" s="177" t="str">
        <f t="shared" si="1033"/>
        <v>Man City</v>
      </c>
      <c r="H855" s="177" t="str">
        <f t="shared" si="1033"/>
        <v>Bournemouth</v>
      </c>
      <c r="I855" s="177" t="str">
        <f t="shared" si="1033"/>
        <v>Bournemouth</v>
      </c>
      <c r="J855" s="177" t="str">
        <f t="shared" si="1033"/>
        <v>Brighton</v>
      </c>
      <c r="K855" s="177" t="str">
        <f t="shared" si="1033"/>
        <v>Arsenal</v>
      </c>
      <c r="L855" s="177" t="str">
        <f t="shared" si="1033"/>
        <v>Chelsea</v>
      </c>
      <c r="M855" s="177" t="str">
        <f t="shared" si="1033"/>
        <v>Newcastle</v>
      </c>
      <c r="N855" s="177" t="str">
        <f t="shared" si="1033"/>
        <v>Cardiff</v>
      </c>
      <c r="O855" s="177" t="str">
        <f t="shared" si="1033"/>
        <v>Man Utd</v>
      </c>
      <c r="P855" s="177" t="str">
        <f t="shared" si="1033"/>
        <v>Cardiff</v>
      </c>
      <c r="Q855" s="177" t="str">
        <f t="shared" si="1033"/>
        <v>Fulham</v>
      </c>
      <c r="R855" s="177" t="str">
        <f t="shared" si="1033"/>
        <v>Newcastle</v>
      </c>
      <c r="S855" s="177" t="str">
        <f t="shared" si="1033"/>
        <v>Southampton</v>
      </c>
      <c r="T855" s="177" t="str">
        <f t="shared" si="1033"/>
        <v>Crystal Palace</v>
      </c>
      <c r="U855" s="177" t="str">
        <f t="shared" si="1033"/>
        <v>Newcastle</v>
      </c>
      <c r="V855" s="177" t="str">
        <f t="shared" si="1033"/>
        <v>Bournemouth</v>
      </c>
      <c r="W855" s="177" t="str">
        <f t="shared" si="1033"/>
        <v>Arsenal</v>
      </c>
      <c r="X855" s="177" t="str">
        <f t="shared" si="1033"/>
        <v>Fulham</v>
      </c>
      <c r="Y855" s="177" t="str">
        <f t="shared" si="1033"/>
        <v>Everton</v>
      </c>
      <c r="Z855" s="177" t="str">
        <f t="shared" si="1033"/>
        <v>Tottenham</v>
      </c>
      <c r="AA855" s="177" t="str">
        <f t="shared" si="1033"/>
        <v>Crystal Palace</v>
      </c>
      <c r="AB855" s="177" t="str">
        <f t="shared" si="1033"/>
        <v>Brighton</v>
      </c>
      <c r="AC855" s="177" t="str">
        <f t="shared" si="1033"/>
        <v>Brighton</v>
      </c>
      <c r="AD855" s="177" t="str">
        <f t="shared" si="1033"/>
        <v>Brighton</v>
      </c>
      <c r="AE855" s="177" t="str">
        <f t="shared" si="1033"/>
        <v>Crystal Palace</v>
      </c>
      <c r="AF855" s="177" t="str">
        <f t="shared" si="1033"/>
        <v>Cardiff</v>
      </c>
      <c r="AG855" s="177" t="str">
        <f t="shared" si="1033"/>
        <v>Cardiff</v>
      </c>
      <c r="AH855" s="177" t="str">
        <f t="shared" si="1033"/>
        <v>Cardiff</v>
      </c>
      <c r="AI855" s="177" t="str">
        <f t="shared" si="1033"/>
        <v>Bournemouth</v>
      </c>
      <c r="AJ855" s="177" t="str">
        <f t="shared" si="1033"/>
        <v>Everton</v>
      </c>
      <c r="AK855" s="177" t="str">
        <f t="shared" si="1033"/>
        <v>Chelsea</v>
      </c>
      <c r="AL855" s="177" t="str">
        <f t="shared" si="1033"/>
        <v/>
      </c>
      <c r="AM855" s="177" t="str">
        <f t="shared" si="1033"/>
        <v/>
      </c>
      <c r="AN855" s="177" t="str">
        <f t="shared" si="1033"/>
        <v/>
      </c>
      <c r="AO855" s="177" t="str">
        <f t="shared" si="1033"/>
        <v/>
      </c>
      <c r="AP855" s="177" t="str">
        <f t="shared" si="1033"/>
        <v/>
      </c>
      <c r="AQ855" s="170"/>
      <c r="AR855" s="170"/>
    </row>
    <row r="856" ht="12.75" customHeight="1">
      <c r="A856" s="170"/>
      <c r="B856" s="170"/>
      <c r="C856" s="140"/>
      <c r="D856" s="139">
        <v>82.0</v>
      </c>
      <c r="E856" s="177" t="str">
        <f t="shared" ref="E856:AP856" si="1034">IFERROR(INDEX($C$389:$C$578,MATCH($D856,E$389:E$578,0)),"")</f>
        <v>Crystal Palace</v>
      </c>
      <c r="F856" s="177" t="str">
        <f t="shared" si="1034"/>
        <v>Bournemouth</v>
      </c>
      <c r="G856" s="177" t="str">
        <f t="shared" si="1034"/>
        <v>Brighton</v>
      </c>
      <c r="H856" s="177" t="str">
        <f t="shared" si="1034"/>
        <v>Bournemouth</v>
      </c>
      <c r="I856" s="177" t="str">
        <f t="shared" si="1034"/>
        <v>Brighton</v>
      </c>
      <c r="J856" s="177" t="str">
        <f t="shared" si="1034"/>
        <v>Burnley</v>
      </c>
      <c r="K856" s="177" t="str">
        <f t="shared" si="1034"/>
        <v>Bournemouth</v>
      </c>
      <c r="L856" s="177" t="str">
        <f t="shared" si="1034"/>
        <v>Liverpool</v>
      </c>
      <c r="M856" s="177" t="str">
        <f t="shared" si="1034"/>
        <v>Brighton</v>
      </c>
      <c r="N856" s="177" t="str">
        <f t="shared" si="1034"/>
        <v>Crystal Palace</v>
      </c>
      <c r="O856" s="177" t="str">
        <f t="shared" si="1034"/>
        <v>Cardiff</v>
      </c>
      <c r="P856" s="177" t="str">
        <f t="shared" si="1034"/>
        <v>Fulham</v>
      </c>
      <c r="Q856" s="177" t="str">
        <f t="shared" si="1034"/>
        <v>Fulham</v>
      </c>
      <c r="R856" s="177" t="str">
        <f t="shared" si="1034"/>
        <v>Bournemouth</v>
      </c>
      <c r="S856" s="177" t="str">
        <f t="shared" si="1034"/>
        <v>Man City</v>
      </c>
      <c r="T856" s="177" t="str">
        <f t="shared" si="1034"/>
        <v>Liverpool</v>
      </c>
      <c r="U856" s="177" t="str">
        <f t="shared" si="1034"/>
        <v>Liverpool</v>
      </c>
      <c r="V856" s="177" t="str">
        <f t="shared" si="1034"/>
        <v>Watford</v>
      </c>
      <c r="W856" s="177" t="str">
        <f t="shared" si="1034"/>
        <v>Bournemouth</v>
      </c>
      <c r="X856" s="177" t="str">
        <f t="shared" si="1034"/>
        <v>Liverpool</v>
      </c>
      <c r="Y856" s="177" t="str">
        <f t="shared" si="1034"/>
        <v>Bournemouth</v>
      </c>
      <c r="Z856" s="177" t="str">
        <f t="shared" si="1034"/>
        <v>Bournemouth</v>
      </c>
      <c r="AA856" s="177" t="str">
        <f t="shared" si="1034"/>
        <v>Everton</v>
      </c>
      <c r="AB856" s="177" t="str">
        <f t="shared" si="1034"/>
        <v>Watford</v>
      </c>
      <c r="AC856" s="177" t="str">
        <f t="shared" si="1034"/>
        <v>Chelsea</v>
      </c>
      <c r="AD856" s="177" t="str">
        <f t="shared" si="1034"/>
        <v>Man Utd</v>
      </c>
      <c r="AE856" s="177" t="str">
        <f t="shared" si="1034"/>
        <v>Everton</v>
      </c>
      <c r="AF856" s="177" t="str">
        <f t="shared" si="1034"/>
        <v>Fulham</v>
      </c>
      <c r="AG856" s="177" t="str">
        <f t="shared" si="1034"/>
        <v>Man City</v>
      </c>
      <c r="AH856" s="177" t="str">
        <f t="shared" si="1034"/>
        <v>Arsenal</v>
      </c>
      <c r="AI856" s="177" t="str">
        <f t="shared" si="1034"/>
        <v>Brighton</v>
      </c>
      <c r="AJ856" s="177" t="str">
        <f t="shared" si="1034"/>
        <v>Huddersfield</v>
      </c>
      <c r="AK856" s="177" t="str">
        <f t="shared" si="1034"/>
        <v>Man Utd</v>
      </c>
      <c r="AL856" s="177" t="str">
        <f t="shared" si="1034"/>
        <v/>
      </c>
      <c r="AM856" s="177" t="str">
        <f t="shared" si="1034"/>
        <v/>
      </c>
      <c r="AN856" s="177" t="str">
        <f t="shared" si="1034"/>
        <v/>
      </c>
      <c r="AO856" s="177" t="str">
        <f t="shared" si="1034"/>
        <v/>
      </c>
      <c r="AP856" s="177" t="str">
        <f t="shared" si="1034"/>
        <v/>
      </c>
      <c r="AQ856" s="170"/>
      <c r="AR856" s="170"/>
    </row>
    <row r="857" ht="12.75" customHeight="1">
      <c r="A857" s="170"/>
      <c r="B857" s="170"/>
      <c r="C857" s="140"/>
      <c r="D857" s="139">
        <v>83.0</v>
      </c>
      <c r="E857" s="177" t="str">
        <f t="shared" ref="E857:AP857" si="1035">IFERROR(INDEX($C$389:$C$578,MATCH($D857,E$389:E$578,0)),"")</f>
        <v>Tottenham</v>
      </c>
      <c r="F857" s="177" t="str">
        <f t="shared" si="1035"/>
        <v>Chelsea</v>
      </c>
      <c r="G857" s="177" t="str">
        <f t="shared" si="1035"/>
        <v>Crystal Palace</v>
      </c>
      <c r="H857" s="177" t="str">
        <f t="shared" si="1035"/>
        <v>Cardiff</v>
      </c>
      <c r="I857" s="177" t="str">
        <f t="shared" si="1035"/>
        <v>Man Utd</v>
      </c>
      <c r="J857" s="177" t="str">
        <f t="shared" si="1035"/>
        <v>Crystal Palace</v>
      </c>
      <c r="K857" s="177" t="str">
        <f t="shared" si="1035"/>
        <v>Brighton</v>
      </c>
      <c r="L857" s="177" t="str">
        <f t="shared" si="1035"/>
        <v>Fulham</v>
      </c>
      <c r="M857" s="177" t="str">
        <f t="shared" si="1035"/>
        <v>Leicester</v>
      </c>
      <c r="N857" s="177" t="str">
        <f t="shared" si="1035"/>
        <v>Leicester</v>
      </c>
      <c r="O857" s="177" t="str">
        <f t="shared" si="1035"/>
        <v>Chelsea</v>
      </c>
      <c r="P857" s="177" t="str">
        <f t="shared" si="1035"/>
        <v>Fulham</v>
      </c>
      <c r="Q857" s="177" t="str">
        <f t="shared" si="1035"/>
        <v>Liverpool</v>
      </c>
      <c r="R857" s="177" t="str">
        <f t="shared" si="1035"/>
        <v>Everton</v>
      </c>
      <c r="S857" s="177" t="str">
        <f t="shared" si="1035"/>
        <v>Arsenal</v>
      </c>
      <c r="T857" s="177" t="str">
        <f t="shared" si="1035"/>
        <v>Brighton</v>
      </c>
      <c r="U857" s="177" t="str">
        <f t="shared" si="1035"/>
        <v>Liverpool</v>
      </c>
      <c r="V857" s="177" t="str">
        <f t="shared" si="1035"/>
        <v>Bournemouth</v>
      </c>
      <c r="W857" s="177" t="str">
        <f t="shared" si="1035"/>
        <v>Cardiff</v>
      </c>
      <c r="X857" s="177" t="str">
        <f t="shared" si="1035"/>
        <v>Arsenal</v>
      </c>
      <c r="Y857" s="177" t="str">
        <f t="shared" si="1035"/>
        <v>Everton</v>
      </c>
      <c r="Z857" s="177" t="str">
        <f t="shared" si="1035"/>
        <v>Arsenal</v>
      </c>
      <c r="AA857" s="177" t="str">
        <f t="shared" si="1035"/>
        <v>Leicester</v>
      </c>
      <c r="AB857" s="177" t="str">
        <f t="shared" si="1035"/>
        <v>Everton</v>
      </c>
      <c r="AC857" s="177" t="str">
        <f t="shared" si="1035"/>
        <v>Leicester</v>
      </c>
      <c r="AD857" s="177" t="str">
        <f t="shared" si="1035"/>
        <v>Fulham</v>
      </c>
      <c r="AE857" s="177" t="str">
        <f t="shared" si="1035"/>
        <v>Liverpool</v>
      </c>
      <c r="AF857" s="177" t="str">
        <f t="shared" si="1035"/>
        <v>Burnley</v>
      </c>
      <c r="AG857" s="177" t="str">
        <f t="shared" si="1035"/>
        <v>Arsenal</v>
      </c>
      <c r="AH857" s="177" t="str">
        <f t="shared" si="1035"/>
        <v>Chelsea</v>
      </c>
      <c r="AI857" s="177" t="str">
        <f t="shared" si="1035"/>
        <v>Burnley</v>
      </c>
      <c r="AJ857" s="177" t="str">
        <f t="shared" si="1035"/>
        <v>Burnley</v>
      </c>
      <c r="AK857" s="177" t="str">
        <f t="shared" si="1035"/>
        <v>Brighton</v>
      </c>
      <c r="AL857" s="177" t="str">
        <f t="shared" si="1035"/>
        <v/>
      </c>
      <c r="AM857" s="177" t="str">
        <f t="shared" si="1035"/>
        <v/>
      </c>
      <c r="AN857" s="177" t="str">
        <f t="shared" si="1035"/>
        <v/>
      </c>
      <c r="AO857" s="177" t="str">
        <f t="shared" si="1035"/>
        <v/>
      </c>
      <c r="AP857" s="177" t="str">
        <f t="shared" si="1035"/>
        <v/>
      </c>
      <c r="AQ857" s="170"/>
      <c r="AR857" s="170"/>
    </row>
    <row r="858" ht="12.75" customHeight="1">
      <c r="A858" s="170"/>
      <c r="B858" s="170"/>
      <c r="C858" s="140"/>
      <c r="D858" s="139">
        <v>84.0</v>
      </c>
      <c r="E858" s="177" t="str">
        <f t="shared" ref="E858:AP858" si="1036">IFERROR(INDEX($C$389:$C$578,MATCH($D858,E$389:E$578,0)),"")</f>
        <v>Fulham</v>
      </c>
      <c r="F858" s="177" t="str">
        <f t="shared" si="1036"/>
        <v>Crystal Palace</v>
      </c>
      <c r="G858" s="177" t="str">
        <f t="shared" si="1036"/>
        <v>Fulham</v>
      </c>
      <c r="H858" s="177" t="str">
        <f t="shared" si="1036"/>
        <v>Man City</v>
      </c>
      <c r="I858" s="177" t="str">
        <f t="shared" si="1036"/>
        <v>Brighton</v>
      </c>
      <c r="J858" s="177" t="str">
        <f t="shared" si="1036"/>
        <v>Leicester</v>
      </c>
      <c r="K858" s="177" t="str">
        <f t="shared" si="1036"/>
        <v>Chelsea</v>
      </c>
      <c r="L858" s="177" t="str">
        <f t="shared" si="1036"/>
        <v>Liverpool</v>
      </c>
      <c r="M858" s="177" t="str">
        <f t="shared" si="1036"/>
        <v>Liverpool</v>
      </c>
      <c r="N858" s="177" t="str">
        <f t="shared" si="1036"/>
        <v>Arsenal</v>
      </c>
      <c r="O858" s="177" t="str">
        <f t="shared" si="1036"/>
        <v>Arsenal</v>
      </c>
      <c r="P858" s="177" t="str">
        <f t="shared" si="1036"/>
        <v>Newcastle</v>
      </c>
      <c r="Q858" s="177" t="str">
        <f t="shared" si="1036"/>
        <v>Cardiff</v>
      </c>
      <c r="R858" s="177" t="str">
        <f t="shared" si="1036"/>
        <v>Bournemouth</v>
      </c>
      <c r="S858" s="177" t="str">
        <f t="shared" si="1036"/>
        <v>Bournemouth</v>
      </c>
      <c r="T858" s="177" t="str">
        <f t="shared" si="1036"/>
        <v>Burnley</v>
      </c>
      <c r="U858" s="177" t="str">
        <f t="shared" si="1036"/>
        <v>Brighton</v>
      </c>
      <c r="V858" s="177" t="str">
        <f t="shared" si="1036"/>
        <v>Brighton</v>
      </c>
      <c r="W858" s="177" t="str">
        <f t="shared" si="1036"/>
        <v>Crystal Palace</v>
      </c>
      <c r="X858" s="177" t="str">
        <f t="shared" si="1036"/>
        <v>Chelsea</v>
      </c>
      <c r="Y858" s="177" t="str">
        <f t="shared" si="1036"/>
        <v>Everton</v>
      </c>
      <c r="Z858" s="177" t="str">
        <f t="shared" si="1036"/>
        <v>Cardiff</v>
      </c>
      <c r="AA858" s="177" t="str">
        <f t="shared" si="1036"/>
        <v>Chelsea</v>
      </c>
      <c r="AB858" s="177" t="str">
        <f t="shared" si="1036"/>
        <v>Man City</v>
      </c>
      <c r="AC858" s="177" t="str">
        <f t="shared" si="1036"/>
        <v>Newcastle</v>
      </c>
      <c r="AD858" s="177" t="str">
        <f t="shared" si="1036"/>
        <v>Man Utd</v>
      </c>
      <c r="AE858" s="177" t="str">
        <f t="shared" si="1036"/>
        <v>Southampton</v>
      </c>
      <c r="AF858" s="177" t="str">
        <f t="shared" si="1036"/>
        <v>Man City</v>
      </c>
      <c r="AG858" s="177" t="str">
        <f t="shared" si="1036"/>
        <v>Arsenal</v>
      </c>
      <c r="AH858" s="177" t="str">
        <f t="shared" si="1036"/>
        <v>Chelsea</v>
      </c>
      <c r="AI858" s="177" t="str">
        <f t="shared" si="1036"/>
        <v>Fulham</v>
      </c>
      <c r="AJ858" s="177" t="str">
        <f t="shared" si="1036"/>
        <v>Liverpool</v>
      </c>
      <c r="AK858" s="177" t="str">
        <f t="shared" si="1036"/>
        <v>Crystal Palace</v>
      </c>
      <c r="AL858" s="177" t="str">
        <f t="shared" si="1036"/>
        <v/>
      </c>
      <c r="AM858" s="177" t="str">
        <f t="shared" si="1036"/>
        <v/>
      </c>
      <c r="AN858" s="177" t="str">
        <f t="shared" si="1036"/>
        <v/>
      </c>
      <c r="AO858" s="177" t="str">
        <f t="shared" si="1036"/>
        <v/>
      </c>
      <c r="AP858" s="177" t="str">
        <f t="shared" si="1036"/>
        <v/>
      </c>
      <c r="AQ858" s="170"/>
      <c r="AR858" s="170"/>
    </row>
    <row r="859" ht="12.75" customHeight="1">
      <c r="A859" s="170"/>
      <c r="B859" s="170"/>
      <c r="C859" s="140"/>
      <c r="D859" s="139">
        <v>85.0</v>
      </c>
      <c r="E859" s="177" t="str">
        <f t="shared" ref="E859:AP859" si="1037">IFERROR(INDEX($C$389:$C$578,MATCH($D859,E$389:E$578,0)),"")</f>
        <v>Burnley</v>
      </c>
      <c r="F859" s="177" t="str">
        <f t="shared" si="1037"/>
        <v>Burnley</v>
      </c>
      <c r="G859" s="177" t="str">
        <f t="shared" si="1037"/>
        <v>Leicester</v>
      </c>
      <c r="H859" s="177" t="str">
        <f t="shared" si="1037"/>
        <v>Burnley</v>
      </c>
      <c r="I859" s="177" t="str">
        <f t="shared" si="1037"/>
        <v>Brighton</v>
      </c>
      <c r="J859" s="177" t="str">
        <f t="shared" si="1037"/>
        <v>Newcastle</v>
      </c>
      <c r="K859" s="177" t="str">
        <f t="shared" si="1037"/>
        <v>Chelsea</v>
      </c>
      <c r="L859" s="177" t="str">
        <f t="shared" si="1037"/>
        <v>Arsenal</v>
      </c>
      <c r="M859" s="177" t="str">
        <f t="shared" si="1037"/>
        <v>Leicester</v>
      </c>
      <c r="N859" s="177" t="str">
        <f t="shared" si="1037"/>
        <v>Leicester</v>
      </c>
      <c r="O859" s="177" t="str">
        <f t="shared" si="1037"/>
        <v>Burnley</v>
      </c>
      <c r="P859" s="177" t="str">
        <f t="shared" si="1037"/>
        <v>Everton</v>
      </c>
      <c r="Q859" s="177" t="str">
        <f t="shared" si="1037"/>
        <v>West Ham</v>
      </c>
      <c r="R859" s="177" t="str">
        <f t="shared" si="1037"/>
        <v>Brighton</v>
      </c>
      <c r="S859" s="177" t="str">
        <f t="shared" si="1037"/>
        <v>Brighton</v>
      </c>
      <c r="T859" s="177" t="str">
        <f t="shared" si="1037"/>
        <v>Everton</v>
      </c>
      <c r="U859" s="177" t="str">
        <f t="shared" si="1037"/>
        <v>Arsenal</v>
      </c>
      <c r="V859" s="177" t="str">
        <f t="shared" si="1037"/>
        <v>Cardiff</v>
      </c>
      <c r="W859" s="177" t="str">
        <f t="shared" si="1037"/>
        <v>Arsenal</v>
      </c>
      <c r="X859" s="177" t="str">
        <f t="shared" si="1037"/>
        <v>Crystal Palace</v>
      </c>
      <c r="Y859" s="177" t="str">
        <f t="shared" si="1037"/>
        <v>Fulham</v>
      </c>
      <c r="Z859" s="177" t="str">
        <f t="shared" si="1037"/>
        <v>Chelsea</v>
      </c>
      <c r="AA859" s="177" t="str">
        <f t="shared" si="1037"/>
        <v>Everton</v>
      </c>
      <c r="AB859" s="177" t="str">
        <f t="shared" si="1037"/>
        <v>Man Utd</v>
      </c>
      <c r="AC859" s="177" t="str">
        <f t="shared" si="1037"/>
        <v>Arsenal</v>
      </c>
      <c r="AD859" s="177" t="str">
        <f t="shared" si="1037"/>
        <v>Crystal Palace</v>
      </c>
      <c r="AE859" s="177" t="str">
        <f t="shared" si="1037"/>
        <v>Arsenal</v>
      </c>
      <c r="AF859" s="177" t="str">
        <f t="shared" si="1037"/>
        <v>Cardiff</v>
      </c>
      <c r="AG859" s="177" t="str">
        <f t="shared" si="1037"/>
        <v>Arsenal</v>
      </c>
      <c r="AH859" s="177" t="str">
        <f t="shared" si="1037"/>
        <v>Arsenal</v>
      </c>
      <c r="AI859" s="177" t="str">
        <f t="shared" si="1037"/>
        <v>Leicester</v>
      </c>
      <c r="AJ859" s="177" t="str">
        <f t="shared" si="1037"/>
        <v>Arsenal</v>
      </c>
      <c r="AK859" s="177" t="str">
        <f t="shared" si="1037"/>
        <v>Leicester</v>
      </c>
      <c r="AL859" s="177" t="str">
        <f t="shared" si="1037"/>
        <v/>
      </c>
      <c r="AM859" s="177" t="str">
        <f t="shared" si="1037"/>
        <v/>
      </c>
      <c r="AN859" s="177" t="str">
        <f t="shared" si="1037"/>
        <v/>
      </c>
      <c r="AO859" s="177" t="str">
        <f t="shared" si="1037"/>
        <v/>
      </c>
      <c r="AP859" s="177" t="str">
        <f t="shared" si="1037"/>
        <v/>
      </c>
      <c r="AQ859" s="170"/>
      <c r="AR859" s="170"/>
    </row>
    <row r="860" ht="12.75" customHeight="1">
      <c r="A860" s="170"/>
      <c r="B860" s="170"/>
      <c r="C860" s="140"/>
      <c r="D860" s="139">
        <v>86.0</v>
      </c>
      <c r="E860" s="177" t="str">
        <f t="shared" ref="E860:AP860" si="1038">IFERROR(INDEX($C$389:$C$578,MATCH($D860,E$389:E$578,0)),"")</f>
        <v>Burnley</v>
      </c>
      <c r="F860" s="177" t="str">
        <f t="shared" si="1038"/>
        <v>Burnley</v>
      </c>
      <c r="G860" s="177" t="str">
        <f t="shared" si="1038"/>
        <v>Crystal Palace</v>
      </c>
      <c r="H860" s="177" t="str">
        <f t="shared" si="1038"/>
        <v>Fulham</v>
      </c>
      <c r="I860" s="177" t="str">
        <f t="shared" si="1038"/>
        <v>Crystal Palace</v>
      </c>
      <c r="J860" s="177" t="str">
        <f t="shared" si="1038"/>
        <v>Man City</v>
      </c>
      <c r="K860" s="177" t="str">
        <f t="shared" si="1038"/>
        <v>Chelsea</v>
      </c>
      <c r="L860" s="177" t="str">
        <f t="shared" si="1038"/>
        <v>Arsenal</v>
      </c>
      <c r="M860" s="177" t="str">
        <f t="shared" si="1038"/>
        <v>Crystal Palace</v>
      </c>
      <c r="N860" s="177" t="str">
        <f t="shared" si="1038"/>
        <v>Arsenal</v>
      </c>
      <c r="O860" s="177" t="str">
        <f t="shared" si="1038"/>
        <v>Man Utd</v>
      </c>
      <c r="P860" s="177" t="str">
        <f t="shared" si="1038"/>
        <v>Brighton</v>
      </c>
      <c r="Q860" s="177" t="str">
        <f t="shared" si="1038"/>
        <v>Bournemouth</v>
      </c>
      <c r="R860" s="177" t="str">
        <f t="shared" si="1038"/>
        <v>Bournemouth</v>
      </c>
      <c r="S860" s="177" t="str">
        <f t="shared" si="1038"/>
        <v>Liverpool</v>
      </c>
      <c r="T860" s="177" t="str">
        <f t="shared" si="1038"/>
        <v>Everton</v>
      </c>
      <c r="U860" s="177" t="str">
        <f t="shared" si="1038"/>
        <v>Cardiff</v>
      </c>
      <c r="V860" s="177" t="str">
        <f t="shared" si="1038"/>
        <v>Chelsea</v>
      </c>
      <c r="W860" s="177" t="str">
        <f t="shared" si="1038"/>
        <v>Fulham</v>
      </c>
      <c r="X860" s="177" t="str">
        <f t="shared" si="1038"/>
        <v>Brighton</v>
      </c>
      <c r="Y860" s="177" t="str">
        <f t="shared" si="1038"/>
        <v>Southampton</v>
      </c>
      <c r="Z860" s="177" t="str">
        <f t="shared" si="1038"/>
        <v>Southampton</v>
      </c>
      <c r="AA860" s="177" t="str">
        <f t="shared" si="1038"/>
        <v>Fulham</v>
      </c>
      <c r="AB860" s="177" t="str">
        <f t="shared" si="1038"/>
        <v>Brighton</v>
      </c>
      <c r="AC860" s="177" t="str">
        <f t="shared" si="1038"/>
        <v>Arsenal</v>
      </c>
      <c r="AD860" s="177" t="str">
        <f t="shared" si="1038"/>
        <v>Everton</v>
      </c>
      <c r="AE860" s="177" t="str">
        <f t="shared" si="1038"/>
        <v>Arsenal</v>
      </c>
      <c r="AF860" s="177" t="str">
        <f t="shared" si="1038"/>
        <v>Huddersfield</v>
      </c>
      <c r="AG860" s="177" t="str">
        <f t="shared" si="1038"/>
        <v>Chelsea</v>
      </c>
      <c r="AH860" s="177" t="str">
        <f t="shared" si="1038"/>
        <v>Liverpool</v>
      </c>
      <c r="AI860" s="177" t="str">
        <f t="shared" si="1038"/>
        <v>Bournemouth</v>
      </c>
      <c r="AJ860" s="177" t="str">
        <f t="shared" si="1038"/>
        <v>Arsenal</v>
      </c>
      <c r="AK860" s="177" t="str">
        <f t="shared" si="1038"/>
        <v>Bournemouth</v>
      </c>
      <c r="AL860" s="177" t="str">
        <f t="shared" si="1038"/>
        <v/>
      </c>
      <c r="AM860" s="177" t="str">
        <f t="shared" si="1038"/>
        <v/>
      </c>
      <c r="AN860" s="177" t="str">
        <f t="shared" si="1038"/>
        <v/>
      </c>
      <c r="AO860" s="177" t="str">
        <f t="shared" si="1038"/>
        <v/>
      </c>
      <c r="AP860" s="177" t="str">
        <f t="shared" si="1038"/>
        <v/>
      </c>
      <c r="AQ860" s="170"/>
      <c r="AR860" s="170"/>
    </row>
    <row r="861" ht="12.75" customHeight="1">
      <c r="A861" s="170"/>
      <c r="B861" s="170"/>
      <c r="C861" s="140"/>
      <c r="D861" s="139">
        <v>87.0</v>
      </c>
      <c r="E861" s="177" t="str">
        <f t="shared" ref="E861:AP861" si="1039">IFERROR(INDEX($C$389:$C$578,MATCH($D861,E$389:E$578,0)),"")</f>
        <v>Chelsea</v>
      </c>
      <c r="F861" s="177" t="str">
        <f t="shared" si="1039"/>
        <v>Chelsea</v>
      </c>
      <c r="G861" s="177" t="str">
        <f t="shared" si="1039"/>
        <v>Arsenal</v>
      </c>
      <c r="H861" s="177" t="str">
        <f t="shared" si="1039"/>
        <v>Chelsea</v>
      </c>
      <c r="I861" s="177" t="str">
        <f t="shared" si="1039"/>
        <v>Bournemouth</v>
      </c>
      <c r="J861" s="177" t="str">
        <f t="shared" si="1039"/>
        <v>Brighton</v>
      </c>
      <c r="K861" s="177" t="str">
        <f t="shared" si="1039"/>
        <v>Everton</v>
      </c>
      <c r="L861" s="177" t="str">
        <f t="shared" si="1039"/>
        <v>Brighton</v>
      </c>
      <c r="M861" s="177" t="str">
        <f t="shared" si="1039"/>
        <v>Man City</v>
      </c>
      <c r="N861" s="177" t="str">
        <f t="shared" si="1039"/>
        <v>Chelsea</v>
      </c>
      <c r="O861" s="177" t="str">
        <f t="shared" si="1039"/>
        <v>Man Utd</v>
      </c>
      <c r="P861" s="177" t="str">
        <f t="shared" si="1039"/>
        <v>Burnley</v>
      </c>
      <c r="Q861" s="177" t="str">
        <f t="shared" si="1039"/>
        <v>Everton</v>
      </c>
      <c r="R861" s="177" t="str">
        <f t="shared" si="1039"/>
        <v>Burnley</v>
      </c>
      <c r="S861" s="177" t="str">
        <f t="shared" si="1039"/>
        <v>Man City</v>
      </c>
      <c r="T861" s="177" t="str">
        <f t="shared" si="1039"/>
        <v>Liverpool</v>
      </c>
      <c r="U861" s="177" t="str">
        <f t="shared" si="1039"/>
        <v>Everton</v>
      </c>
      <c r="V861" s="177" t="str">
        <f t="shared" si="1039"/>
        <v>Crystal Palace</v>
      </c>
      <c r="W861" s="177" t="str">
        <f t="shared" si="1039"/>
        <v>Bournemouth</v>
      </c>
      <c r="X861" s="177" t="str">
        <f t="shared" si="1039"/>
        <v>Brighton</v>
      </c>
      <c r="Y861" s="177" t="str">
        <f t="shared" si="1039"/>
        <v>Southampton</v>
      </c>
      <c r="Z861" s="177" t="str">
        <f t="shared" si="1039"/>
        <v>Bournemouth</v>
      </c>
      <c r="AA861" s="177" t="str">
        <f t="shared" si="1039"/>
        <v>Brighton</v>
      </c>
      <c r="AB861" s="177" t="str">
        <f t="shared" si="1039"/>
        <v>Leicester</v>
      </c>
      <c r="AC861" s="177" t="str">
        <f t="shared" si="1039"/>
        <v>Tottenham</v>
      </c>
      <c r="AD861" s="177" t="str">
        <f t="shared" si="1039"/>
        <v>Brighton</v>
      </c>
      <c r="AE861" s="177" t="str">
        <f t="shared" si="1039"/>
        <v>Brighton</v>
      </c>
      <c r="AF861" s="177" t="str">
        <f t="shared" si="1039"/>
        <v>Liverpool</v>
      </c>
      <c r="AG861" s="177" t="str">
        <f t="shared" si="1039"/>
        <v>Huddersfield</v>
      </c>
      <c r="AH861" s="177" t="str">
        <f t="shared" si="1039"/>
        <v>Man Utd</v>
      </c>
      <c r="AI861" s="177" t="str">
        <f t="shared" si="1039"/>
        <v>Burnley</v>
      </c>
      <c r="AJ861" s="177" t="str">
        <f t="shared" si="1039"/>
        <v>Arsenal</v>
      </c>
      <c r="AK861" s="177" t="str">
        <f t="shared" si="1039"/>
        <v>Man City</v>
      </c>
      <c r="AL861" s="177" t="str">
        <f t="shared" si="1039"/>
        <v/>
      </c>
      <c r="AM861" s="177" t="str">
        <f t="shared" si="1039"/>
        <v/>
      </c>
      <c r="AN861" s="177" t="str">
        <f t="shared" si="1039"/>
        <v/>
      </c>
      <c r="AO861" s="177" t="str">
        <f t="shared" si="1039"/>
        <v/>
      </c>
      <c r="AP861" s="177" t="str">
        <f t="shared" si="1039"/>
        <v/>
      </c>
      <c r="AQ861" s="170"/>
      <c r="AR861" s="170"/>
    </row>
    <row r="862" ht="12.75" customHeight="1">
      <c r="A862" s="170"/>
      <c r="B862" s="170"/>
      <c r="C862" s="140"/>
      <c r="D862" s="139">
        <v>88.0</v>
      </c>
      <c r="E862" s="177" t="str">
        <f t="shared" ref="E862:AP862" si="1040">IFERROR(INDEX($C$389:$C$578,MATCH($D862,E$389:E$578,0)),"")</f>
        <v>Man City</v>
      </c>
      <c r="F862" s="177" t="str">
        <f t="shared" si="1040"/>
        <v>Chelsea</v>
      </c>
      <c r="G862" s="177" t="str">
        <f t="shared" si="1040"/>
        <v>Bournemouth</v>
      </c>
      <c r="H862" s="177" t="str">
        <f t="shared" si="1040"/>
        <v>Brighton</v>
      </c>
      <c r="I862" s="177" t="str">
        <f t="shared" si="1040"/>
        <v>Bournemouth</v>
      </c>
      <c r="J862" s="177" t="str">
        <f t="shared" si="1040"/>
        <v>Liverpool</v>
      </c>
      <c r="K862" s="177" t="str">
        <f t="shared" si="1040"/>
        <v>Man Utd</v>
      </c>
      <c r="L862" s="177" t="str">
        <f t="shared" si="1040"/>
        <v>Fulham</v>
      </c>
      <c r="M862" s="177" t="str">
        <f t="shared" si="1040"/>
        <v>Arsenal</v>
      </c>
      <c r="N862" s="177" t="str">
        <f t="shared" si="1040"/>
        <v>Fulham</v>
      </c>
      <c r="O862" s="177" t="str">
        <f t="shared" si="1040"/>
        <v>Everton</v>
      </c>
      <c r="P862" s="177" t="str">
        <f t="shared" si="1040"/>
        <v>Fulham</v>
      </c>
      <c r="Q862" s="177" t="str">
        <f t="shared" si="1040"/>
        <v>Fulham</v>
      </c>
      <c r="R862" s="177" t="str">
        <f t="shared" si="1040"/>
        <v>Man City</v>
      </c>
      <c r="S862" s="177" t="str">
        <f t="shared" si="1040"/>
        <v>Man Utd</v>
      </c>
      <c r="T862" s="177" t="str">
        <f t="shared" si="1040"/>
        <v>Crystal Palace</v>
      </c>
      <c r="U862" s="177" t="str">
        <f t="shared" si="1040"/>
        <v>Leicester</v>
      </c>
      <c r="V862" s="177" t="str">
        <f t="shared" si="1040"/>
        <v>Crystal Palace</v>
      </c>
      <c r="W862" s="177" t="str">
        <f t="shared" si="1040"/>
        <v>Chelsea</v>
      </c>
      <c r="X862" s="177" t="str">
        <f t="shared" si="1040"/>
        <v>Bournemouth</v>
      </c>
      <c r="Y862" s="177" t="str">
        <f t="shared" si="1040"/>
        <v>Southampton</v>
      </c>
      <c r="Z862" s="177" t="str">
        <f t="shared" si="1040"/>
        <v>Burnley</v>
      </c>
      <c r="AA862" s="177" t="str">
        <f t="shared" si="1040"/>
        <v>Chelsea</v>
      </c>
      <c r="AB862" s="177" t="str">
        <f t="shared" si="1040"/>
        <v>Brighton</v>
      </c>
      <c r="AC862" s="177" t="str">
        <f t="shared" si="1040"/>
        <v>Arsenal</v>
      </c>
      <c r="AD862" s="177" t="str">
        <f t="shared" si="1040"/>
        <v>Fulham</v>
      </c>
      <c r="AE862" s="177" t="str">
        <f t="shared" si="1040"/>
        <v>Burnley</v>
      </c>
      <c r="AF862" s="177" t="str">
        <f t="shared" si="1040"/>
        <v>Crystal Palace</v>
      </c>
      <c r="AG862" s="177" t="str">
        <f t="shared" si="1040"/>
        <v>Man City</v>
      </c>
      <c r="AH862" s="177" t="str">
        <f t="shared" si="1040"/>
        <v>Burnley</v>
      </c>
      <c r="AI862" s="177" t="str">
        <f t="shared" si="1040"/>
        <v>Huddersfield</v>
      </c>
      <c r="AJ862" s="177" t="str">
        <f t="shared" si="1040"/>
        <v>Chelsea</v>
      </c>
      <c r="AK862" s="177" t="str">
        <f t="shared" si="1040"/>
        <v>Arsenal</v>
      </c>
      <c r="AL862" s="177" t="str">
        <f t="shared" si="1040"/>
        <v/>
      </c>
      <c r="AM862" s="177" t="str">
        <f t="shared" si="1040"/>
        <v/>
      </c>
      <c r="AN862" s="177" t="str">
        <f t="shared" si="1040"/>
        <v/>
      </c>
      <c r="AO862" s="177" t="str">
        <f t="shared" si="1040"/>
        <v/>
      </c>
      <c r="AP862" s="177" t="str">
        <f t="shared" si="1040"/>
        <v/>
      </c>
      <c r="AQ862" s="170"/>
      <c r="AR862" s="170"/>
    </row>
    <row r="863" ht="12.75" customHeight="1">
      <c r="A863" s="170"/>
      <c r="B863" s="170"/>
      <c r="C863" s="140"/>
      <c r="D863" s="139">
        <v>89.0</v>
      </c>
      <c r="E863" s="177" t="str">
        <f t="shared" ref="E863:AP863" si="1041">IFERROR(INDEX($C$389:$C$578,MATCH($D863,E$389:E$578,0)),"")</f>
        <v>Arsenal</v>
      </c>
      <c r="F863" s="177" t="str">
        <f t="shared" si="1041"/>
        <v>Liverpool</v>
      </c>
      <c r="G863" s="177" t="str">
        <f t="shared" si="1041"/>
        <v>Brighton</v>
      </c>
      <c r="H863" s="177" t="str">
        <f t="shared" si="1041"/>
        <v>Chelsea</v>
      </c>
      <c r="I863" s="177" t="str">
        <f t="shared" si="1041"/>
        <v>Brighton</v>
      </c>
      <c r="J863" s="177" t="str">
        <f t="shared" si="1041"/>
        <v>Chelsea</v>
      </c>
      <c r="K863" s="177" t="str">
        <f t="shared" si="1041"/>
        <v>Southampton</v>
      </c>
      <c r="L863" s="177" t="str">
        <f t="shared" si="1041"/>
        <v>Fulham</v>
      </c>
      <c r="M863" s="177" t="str">
        <f t="shared" si="1041"/>
        <v>Arsenal</v>
      </c>
      <c r="N863" s="177" t="str">
        <f t="shared" si="1041"/>
        <v>Man City</v>
      </c>
      <c r="O863" s="177" t="str">
        <f t="shared" si="1041"/>
        <v>Chelsea</v>
      </c>
      <c r="P863" s="177" t="str">
        <f t="shared" si="1041"/>
        <v>Leicester</v>
      </c>
      <c r="Q863" s="177" t="str">
        <f t="shared" si="1041"/>
        <v>Man Utd</v>
      </c>
      <c r="R863" s="177" t="str">
        <f t="shared" si="1041"/>
        <v>Arsenal</v>
      </c>
      <c r="S863" s="177" t="str">
        <f t="shared" si="1041"/>
        <v>Leicester</v>
      </c>
      <c r="T863" s="177" t="str">
        <f t="shared" si="1041"/>
        <v>Everton</v>
      </c>
      <c r="U863" s="177" t="str">
        <f t="shared" si="1041"/>
        <v>Watford</v>
      </c>
      <c r="V863" s="177" t="str">
        <f t="shared" si="1041"/>
        <v>Leicester</v>
      </c>
      <c r="W863" s="177" t="str">
        <f t="shared" si="1041"/>
        <v>Chelsea</v>
      </c>
      <c r="X863" s="177" t="str">
        <f t="shared" si="1041"/>
        <v>Bournemouth</v>
      </c>
      <c r="Y863" s="177" t="str">
        <f t="shared" si="1041"/>
        <v>Everton</v>
      </c>
      <c r="Z863" s="177" t="str">
        <f t="shared" si="1041"/>
        <v>Burnley</v>
      </c>
      <c r="AA863" s="177" t="str">
        <f t="shared" si="1041"/>
        <v>Crystal Palace</v>
      </c>
      <c r="AB863" s="177" t="str">
        <f t="shared" si="1041"/>
        <v>Crystal Palace</v>
      </c>
      <c r="AC863" s="177" t="str">
        <f t="shared" si="1041"/>
        <v>Chelsea</v>
      </c>
      <c r="AD863" s="177" t="str">
        <f t="shared" si="1041"/>
        <v>Southampton</v>
      </c>
      <c r="AE863" s="177" t="str">
        <f t="shared" si="1041"/>
        <v>Chelsea</v>
      </c>
      <c r="AF863" s="177" t="str">
        <f t="shared" si="1041"/>
        <v>Bournemouth</v>
      </c>
      <c r="AG863" s="177" t="str">
        <f t="shared" si="1041"/>
        <v>Chelsea</v>
      </c>
      <c r="AH863" s="177" t="str">
        <f t="shared" si="1041"/>
        <v>Everton</v>
      </c>
      <c r="AI863" s="177" t="str">
        <f t="shared" si="1041"/>
        <v>Man City</v>
      </c>
      <c r="AJ863" s="177" t="str">
        <f t="shared" si="1041"/>
        <v>Liverpool</v>
      </c>
      <c r="AK863" s="177" t="str">
        <f t="shared" si="1041"/>
        <v>Liverpool</v>
      </c>
      <c r="AL863" s="177" t="str">
        <f t="shared" si="1041"/>
        <v/>
      </c>
      <c r="AM863" s="177" t="str">
        <f t="shared" si="1041"/>
        <v/>
      </c>
      <c r="AN863" s="177" t="str">
        <f t="shared" si="1041"/>
        <v/>
      </c>
      <c r="AO863" s="177" t="str">
        <f t="shared" si="1041"/>
        <v/>
      </c>
      <c r="AP863" s="177" t="str">
        <f t="shared" si="1041"/>
        <v/>
      </c>
      <c r="AQ863" s="170"/>
      <c r="AR863" s="170"/>
    </row>
    <row r="864" ht="12.75" customHeight="1">
      <c r="A864" s="170"/>
      <c r="B864" s="170"/>
      <c r="C864" s="140"/>
      <c r="D864" s="139">
        <v>90.0</v>
      </c>
      <c r="E864" s="177" t="str">
        <f t="shared" ref="E864:AP864" si="1042">IFERROR(INDEX($C$389:$C$578,MATCH($D864,E$389:E$578,0)),"")</f>
        <v>Bournemouth</v>
      </c>
      <c r="F864" s="177" t="str">
        <f t="shared" si="1042"/>
        <v>Burnley</v>
      </c>
      <c r="G864" s="177" t="str">
        <f t="shared" si="1042"/>
        <v>Southampton</v>
      </c>
      <c r="H864" s="177" t="str">
        <f t="shared" si="1042"/>
        <v>Man Utd</v>
      </c>
      <c r="I864" s="177" t="str">
        <f t="shared" si="1042"/>
        <v>Huddersfield</v>
      </c>
      <c r="J864" s="177" t="str">
        <f t="shared" si="1042"/>
        <v>Everton</v>
      </c>
      <c r="K864" s="177" t="str">
        <f t="shared" si="1042"/>
        <v>Chelsea</v>
      </c>
      <c r="L864" s="177" t="str">
        <f t="shared" si="1042"/>
        <v>Bournemouth</v>
      </c>
      <c r="M864" s="177" t="str">
        <f t="shared" si="1042"/>
        <v>Arsenal</v>
      </c>
      <c r="N864" s="177" t="str">
        <f t="shared" si="1042"/>
        <v>Newcastle</v>
      </c>
      <c r="O864" s="177" t="str">
        <f t="shared" si="1042"/>
        <v>Man City</v>
      </c>
      <c r="P864" s="177" t="str">
        <f t="shared" si="1042"/>
        <v>Man Utd</v>
      </c>
      <c r="Q864" s="177" t="str">
        <f t="shared" si="1042"/>
        <v>Newcastle</v>
      </c>
      <c r="R864" s="177" t="str">
        <f t="shared" si="1042"/>
        <v>Brighton</v>
      </c>
      <c r="S864" s="177" t="str">
        <f t="shared" si="1042"/>
        <v>Arsenal</v>
      </c>
      <c r="T864" s="177" t="str">
        <f t="shared" si="1042"/>
        <v>Liverpool</v>
      </c>
      <c r="U864" s="177" t="str">
        <f t="shared" si="1042"/>
        <v>Everton</v>
      </c>
      <c r="V864" s="177" t="str">
        <f t="shared" si="1042"/>
        <v>Cardiff</v>
      </c>
      <c r="W864" s="177" t="str">
        <f t="shared" si="1042"/>
        <v>Leicester</v>
      </c>
      <c r="X864" s="177" t="str">
        <f t="shared" si="1042"/>
        <v>Brighton</v>
      </c>
      <c r="Y864" s="177" t="str">
        <f t="shared" si="1042"/>
        <v>Cardiff</v>
      </c>
      <c r="Z864" s="177" t="str">
        <f t="shared" si="1042"/>
        <v>Brighton</v>
      </c>
      <c r="AA864" s="177" t="str">
        <f t="shared" si="1042"/>
        <v>Leicester</v>
      </c>
      <c r="AB864" s="177" t="str">
        <f t="shared" si="1042"/>
        <v>Arsenal</v>
      </c>
      <c r="AC864" s="177" t="str">
        <f t="shared" si="1042"/>
        <v>Watford</v>
      </c>
      <c r="AD864" s="177" t="str">
        <f t="shared" si="1042"/>
        <v>Brighton</v>
      </c>
      <c r="AE864" s="177" t="str">
        <f t="shared" si="1042"/>
        <v>Crystal Palace</v>
      </c>
      <c r="AF864" s="177" t="str">
        <f t="shared" si="1042"/>
        <v>Brighton</v>
      </c>
      <c r="AG864" s="177" t="str">
        <f t="shared" si="1042"/>
        <v>Cardiff</v>
      </c>
      <c r="AH864" s="177" t="str">
        <f t="shared" si="1042"/>
        <v>Arsenal</v>
      </c>
      <c r="AI864" s="177" t="str">
        <f t="shared" si="1042"/>
        <v>Arsenal</v>
      </c>
      <c r="AJ864" s="177" t="str">
        <f t="shared" si="1042"/>
        <v>Newcastle</v>
      </c>
      <c r="AK864" s="177" t="str">
        <f t="shared" si="1042"/>
        <v>Liverpool</v>
      </c>
      <c r="AL864" s="177" t="str">
        <f t="shared" si="1042"/>
        <v/>
      </c>
      <c r="AM864" s="177" t="str">
        <f t="shared" si="1042"/>
        <v/>
      </c>
      <c r="AN864" s="177" t="str">
        <f t="shared" si="1042"/>
        <v/>
      </c>
      <c r="AO864" s="177" t="str">
        <f t="shared" si="1042"/>
        <v/>
      </c>
      <c r="AP864" s="177" t="str">
        <f t="shared" si="1042"/>
        <v/>
      </c>
      <c r="AQ864" s="170"/>
      <c r="AR864" s="170"/>
    </row>
    <row r="865" ht="12.75" customHeight="1">
      <c r="A865" s="170"/>
      <c r="B865" s="170"/>
      <c r="C865" s="140"/>
      <c r="D865" s="139">
        <v>91.0</v>
      </c>
      <c r="E865" s="177" t="str">
        <f t="shared" ref="E865:AP865" si="1043">IFERROR(INDEX($C$389:$C$578,MATCH($D865,E$389:E$578,0)),"")</f>
        <v>Huddersfield</v>
      </c>
      <c r="F865" s="177" t="str">
        <f t="shared" si="1043"/>
        <v>Fulham</v>
      </c>
      <c r="G865" s="177" t="str">
        <f t="shared" si="1043"/>
        <v>Burnley</v>
      </c>
      <c r="H865" s="177" t="str">
        <f t="shared" si="1043"/>
        <v>Newcastle</v>
      </c>
      <c r="I865" s="177" t="str">
        <f t="shared" si="1043"/>
        <v>Burnley</v>
      </c>
      <c r="J865" s="177" t="str">
        <f t="shared" si="1043"/>
        <v>Huddersfield</v>
      </c>
      <c r="K865" s="177" t="str">
        <f t="shared" si="1043"/>
        <v>Fulham</v>
      </c>
      <c r="L865" s="177" t="str">
        <f t="shared" si="1043"/>
        <v>Chelsea</v>
      </c>
      <c r="M865" s="177" t="str">
        <f t="shared" si="1043"/>
        <v>Brighton</v>
      </c>
      <c r="N865" s="177" t="str">
        <f t="shared" si="1043"/>
        <v>Cardiff</v>
      </c>
      <c r="O865" s="177" t="str">
        <f t="shared" si="1043"/>
        <v>Man City</v>
      </c>
      <c r="P865" s="177" t="str">
        <f t="shared" si="1043"/>
        <v>Man Utd</v>
      </c>
      <c r="Q865" s="177" t="str">
        <f t="shared" si="1043"/>
        <v>Leicester</v>
      </c>
      <c r="R865" s="177" t="str">
        <f t="shared" si="1043"/>
        <v>Burnley</v>
      </c>
      <c r="S865" s="177" t="str">
        <f t="shared" si="1043"/>
        <v>Chelsea</v>
      </c>
      <c r="T865" s="177" t="str">
        <f t="shared" si="1043"/>
        <v>Liverpool</v>
      </c>
      <c r="U865" s="177" t="str">
        <f t="shared" si="1043"/>
        <v>Everton</v>
      </c>
      <c r="V865" s="177" t="str">
        <f t="shared" si="1043"/>
        <v>Crystal Palace</v>
      </c>
      <c r="W865" s="177" t="str">
        <f t="shared" si="1043"/>
        <v>Crystal Palace</v>
      </c>
      <c r="X865" s="177" t="str">
        <f t="shared" si="1043"/>
        <v>Everton</v>
      </c>
      <c r="Y865" s="177" t="str">
        <f t="shared" si="1043"/>
        <v>Chelsea</v>
      </c>
      <c r="Z865" s="177" t="str">
        <f t="shared" si="1043"/>
        <v>Bournemouth</v>
      </c>
      <c r="AA865" s="177" t="str">
        <f t="shared" si="1043"/>
        <v>Man City</v>
      </c>
      <c r="AB865" s="177" t="str">
        <f t="shared" si="1043"/>
        <v>Burnley</v>
      </c>
      <c r="AC865" s="177" t="str">
        <f t="shared" si="1043"/>
        <v>Chelsea</v>
      </c>
      <c r="AD865" s="177" t="str">
        <f t="shared" si="1043"/>
        <v>Brighton</v>
      </c>
      <c r="AE865" s="177" t="str">
        <f t="shared" si="1043"/>
        <v>Huddersfield</v>
      </c>
      <c r="AF865" s="177" t="str">
        <f t="shared" si="1043"/>
        <v>Chelsea</v>
      </c>
      <c r="AG865" s="177" t="str">
        <f t="shared" si="1043"/>
        <v>Brighton</v>
      </c>
      <c r="AH865" s="177" t="str">
        <f t="shared" si="1043"/>
        <v>Man City</v>
      </c>
      <c r="AI865" s="177" t="str">
        <f t="shared" si="1043"/>
        <v>Arsenal</v>
      </c>
      <c r="AJ865" s="177" t="str">
        <f t="shared" si="1043"/>
        <v>Bournemouth</v>
      </c>
      <c r="AK865" s="177" t="str">
        <f t="shared" si="1043"/>
        <v>Leicester</v>
      </c>
      <c r="AL865" s="177" t="str">
        <f t="shared" si="1043"/>
        <v/>
      </c>
      <c r="AM865" s="177" t="str">
        <f t="shared" si="1043"/>
        <v/>
      </c>
      <c r="AN865" s="177" t="str">
        <f t="shared" si="1043"/>
        <v/>
      </c>
      <c r="AO865" s="177" t="str">
        <f t="shared" si="1043"/>
        <v/>
      </c>
      <c r="AP865" s="177" t="str">
        <f t="shared" si="1043"/>
        <v/>
      </c>
      <c r="AQ865" s="170"/>
      <c r="AR865" s="170"/>
    </row>
    <row r="866" ht="12.75" customHeight="1">
      <c r="A866" s="170"/>
      <c r="B866" s="170"/>
      <c r="C866" s="140"/>
      <c r="D866" s="139">
        <v>92.0</v>
      </c>
      <c r="E866" s="177" t="str">
        <f t="shared" ref="E866:AP866" si="1044">IFERROR(INDEX($C$389:$C$578,MATCH($D866,E$389:E$578,0)),"")</f>
        <v>Brighton</v>
      </c>
      <c r="F866" s="177" t="str">
        <f t="shared" si="1044"/>
        <v>Cardiff</v>
      </c>
      <c r="G866" s="177" t="str">
        <f t="shared" si="1044"/>
        <v>Bournemouth</v>
      </c>
      <c r="H866" s="177" t="str">
        <f t="shared" si="1044"/>
        <v>Chelsea</v>
      </c>
      <c r="I866" s="177" t="str">
        <f t="shared" si="1044"/>
        <v>Liverpool</v>
      </c>
      <c r="J866" s="177" t="str">
        <f t="shared" si="1044"/>
        <v>Huddersfield</v>
      </c>
      <c r="K866" s="177" t="str">
        <f t="shared" si="1044"/>
        <v>Everton</v>
      </c>
      <c r="L866" s="177" t="str">
        <f t="shared" si="1044"/>
        <v>Man Utd</v>
      </c>
      <c r="M866" s="177" t="str">
        <f t="shared" si="1044"/>
        <v>Man Utd</v>
      </c>
      <c r="N866" s="177" t="str">
        <f t="shared" si="1044"/>
        <v>Liverpool</v>
      </c>
      <c r="O866" s="177" t="str">
        <f t="shared" si="1044"/>
        <v>Arsenal</v>
      </c>
      <c r="P866" s="177" t="str">
        <f t="shared" si="1044"/>
        <v>Bournemouth</v>
      </c>
      <c r="Q866" s="177" t="str">
        <f t="shared" si="1044"/>
        <v>Man Utd</v>
      </c>
      <c r="R866" s="177" t="str">
        <f t="shared" si="1044"/>
        <v>Cardiff</v>
      </c>
      <c r="S866" s="177" t="str">
        <f t="shared" si="1044"/>
        <v>Chelsea</v>
      </c>
      <c r="T866" s="177" t="str">
        <f t="shared" si="1044"/>
        <v>Newcastle</v>
      </c>
      <c r="U866" s="177" t="str">
        <f t="shared" si="1044"/>
        <v>Crystal Palace</v>
      </c>
      <c r="V866" s="177" t="str">
        <f t="shared" si="1044"/>
        <v>Liverpool</v>
      </c>
      <c r="W866" s="177" t="str">
        <f t="shared" si="1044"/>
        <v>Bournemouth</v>
      </c>
      <c r="X866" s="177" t="str">
        <f t="shared" si="1044"/>
        <v>Burnley</v>
      </c>
      <c r="Y866" s="177" t="str">
        <f t="shared" si="1044"/>
        <v>Chelsea</v>
      </c>
      <c r="Z866" s="177" t="str">
        <f t="shared" si="1044"/>
        <v>Man Utd</v>
      </c>
      <c r="AA866" s="177" t="str">
        <f t="shared" si="1044"/>
        <v>Arsenal</v>
      </c>
      <c r="AB866" s="177" t="str">
        <f t="shared" si="1044"/>
        <v>Fulham</v>
      </c>
      <c r="AC866" s="177" t="str">
        <f t="shared" si="1044"/>
        <v>Brighton</v>
      </c>
      <c r="AD866" s="177" t="str">
        <f t="shared" si="1044"/>
        <v>Burnley</v>
      </c>
      <c r="AE866" s="177" t="str">
        <f t="shared" si="1044"/>
        <v>Man Utd</v>
      </c>
      <c r="AF866" s="177" t="str">
        <f t="shared" si="1044"/>
        <v>Chelsea</v>
      </c>
      <c r="AG866" s="177" t="str">
        <f t="shared" si="1044"/>
        <v>Everton</v>
      </c>
      <c r="AH866" s="177" t="str">
        <f t="shared" si="1044"/>
        <v>Bournemouth</v>
      </c>
      <c r="AI866" s="177" t="str">
        <f t="shared" si="1044"/>
        <v>Brighton</v>
      </c>
      <c r="AJ866" s="177" t="str">
        <f t="shared" si="1044"/>
        <v>Burnley</v>
      </c>
      <c r="AK866" s="177" t="str">
        <f t="shared" si="1044"/>
        <v>Man City</v>
      </c>
      <c r="AL866" s="177" t="str">
        <f t="shared" si="1044"/>
        <v/>
      </c>
      <c r="AM866" s="177" t="str">
        <f t="shared" si="1044"/>
        <v/>
      </c>
      <c r="AN866" s="177" t="str">
        <f t="shared" si="1044"/>
        <v/>
      </c>
      <c r="AO866" s="177" t="str">
        <f t="shared" si="1044"/>
        <v/>
      </c>
      <c r="AP866" s="177" t="str">
        <f t="shared" si="1044"/>
        <v/>
      </c>
      <c r="AQ866" s="170"/>
      <c r="AR866" s="170"/>
    </row>
    <row r="867" ht="12.75" customHeight="1">
      <c r="A867" s="170"/>
      <c r="B867" s="170"/>
      <c r="C867" s="140"/>
      <c r="D867" s="139">
        <v>93.0</v>
      </c>
      <c r="E867" s="177" t="str">
        <f t="shared" ref="E867:AP867" si="1045">IFERROR(INDEX($C$389:$C$578,MATCH($D867,E$389:E$578,0)),"")</f>
        <v>Burnley</v>
      </c>
      <c r="F867" s="177" t="str">
        <f t="shared" si="1045"/>
        <v>Crystal Palace</v>
      </c>
      <c r="G867" s="177" t="str">
        <f t="shared" si="1045"/>
        <v>Chelsea</v>
      </c>
      <c r="H867" s="177" t="str">
        <f t="shared" si="1045"/>
        <v>Crystal Palace</v>
      </c>
      <c r="I867" s="177" t="str">
        <f t="shared" si="1045"/>
        <v>Newcastle</v>
      </c>
      <c r="J867" s="177" t="str">
        <f t="shared" si="1045"/>
        <v>Burnley</v>
      </c>
      <c r="K867" s="177" t="str">
        <f t="shared" si="1045"/>
        <v>Liverpool</v>
      </c>
      <c r="L867" s="177" t="str">
        <f t="shared" si="1045"/>
        <v>Arsenal</v>
      </c>
      <c r="M867" s="177" t="str">
        <f t="shared" si="1045"/>
        <v>Newcastle</v>
      </c>
      <c r="N867" s="177" t="str">
        <f t="shared" si="1045"/>
        <v>Cardiff</v>
      </c>
      <c r="O867" s="177" t="str">
        <f t="shared" si="1045"/>
        <v>Cardiff</v>
      </c>
      <c r="P867" s="177" t="str">
        <f t="shared" si="1045"/>
        <v>Brighton</v>
      </c>
      <c r="Q867" s="177" t="str">
        <f t="shared" si="1045"/>
        <v>Cardiff</v>
      </c>
      <c r="R867" s="177" t="str">
        <f t="shared" si="1045"/>
        <v>Crystal Palace</v>
      </c>
      <c r="S867" s="177" t="str">
        <f t="shared" si="1045"/>
        <v>Crystal Palace</v>
      </c>
      <c r="T867" s="177" t="str">
        <f t="shared" si="1045"/>
        <v>Brighton</v>
      </c>
      <c r="U867" s="177" t="str">
        <f t="shared" si="1045"/>
        <v>Fulham</v>
      </c>
      <c r="V867" s="177" t="str">
        <f t="shared" si="1045"/>
        <v>Brighton</v>
      </c>
      <c r="W867" s="177" t="str">
        <f t="shared" si="1045"/>
        <v>Brighton</v>
      </c>
      <c r="X867" s="177" t="str">
        <f t="shared" si="1045"/>
        <v>Crystal Palace</v>
      </c>
      <c r="Y867" s="177" t="str">
        <f t="shared" si="1045"/>
        <v>Brighton</v>
      </c>
      <c r="Z867" s="177" t="str">
        <f t="shared" si="1045"/>
        <v>Arsenal</v>
      </c>
      <c r="AA867" s="177" t="str">
        <f t="shared" si="1045"/>
        <v>Cardiff</v>
      </c>
      <c r="AB867" s="177" t="str">
        <f t="shared" si="1045"/>
        <v>Tottenham</v>
      </c>
      <c r="AC867" s="177" t="str">
        <f t="shared" si="1045"/>
        <v>Burnley</v>
      </c>
      <c r="AD867" s="177" t="str">
        <f t="shared" si="1045"/>
        <v>Chelsea</v>
      </c>
      <c r="AE867" s="177" t="str">
        <f t="shared" si="1045"/>
        <v>Crystal Palace</v>
      </c>
      <c r="AF867" s="177" t="str">
        <f t="shared" si="1045"/>
        <v>Everton</v>
      </c>
      <c r="AG867" s="177" t="str">
        <f t="shared" si="1045"/>
        <v>Huddersfield</v>
      </c>
      <c r="AH867" s="177" t="str">
        <f t="shared" si="1045"/>
        <v>Cardiff</v>
      </c>
      <c r="AI867" s="177" t="str">
        <f t="shared" si="1045"/>
        <v>Brighton</v>
      </c>
      <c r="AJ867" s="177" t="str">
        <f t="shared" si="1045"/>
        <v>Fulham</v>
      </c>
      <c r="AK867" s="177" t="str">
        <f t="shared" si="1045"/>
        <v>Arsenal</v>
      </c>
      <c r="AL867" s="177" t="str">
        <f t="shared" si="1045"/>
        <v/>
      </c>
      <c r="AM867" s="177" t="str">
        <f t="shared" si="1045"/>
        <v/>
      </c>
      <c r="AN867" s="177" t="str">
        <f t="shared" si="1045"/>
        <v/>
      </c>
      <c r="AO867" s="177" t="str">
        <f t="shared" si="1045"/>
        <v/>
      </c>
      <c r="AP867" s="177" t="str">
        <f t="shared" si="1045"/>
        <v/>
      </c>
      <c r="AQ867" s="170"/>
      <c r="AR867" s="170"/>
    </row>
    <row r="868" ht="12.75" customHeight="1">
      <c r="A868" s="170"/>
      <c r="B868" s="170"/>
      <c r="C868" s="140"/>
      <c r="D868" s="139">
        <v>94.0</v>
      </c>
      <c r="E868" s="177" t="str">
        <f t="shared" ref="E868:AP868" si="1046">IFERROR(INDEX($C$389:$C$578,MATCH($D868,E$389:E$578,0)),"")</f>
        <v>Crystal Palace</v>
      </c>
      <c r="F868" s="177" t="str">
        <f t="shared" si="1046"/>
        <v>Crystal Palace</v>
      </c>
      <c r="G868" s="177" t="str">
        <f t="shared" si="1046"/>
        <v>Chelsea</v>
      </c>
      <c r="H868" s="177" t="str">
        <f t="shared" si="1046"/>
        <v>Tottenham</v>
      </c>
      <c r="I868" s="177" t="str">
        <f t="shared" si="1046"/>
        <v>Chelsea</v>
      </c>
      <c r="J868" s="177" t="str">
        <f t="shared" si="1046"/>
        <v>Chelsea</v>
      </c>
      <c r="K868" s="177" t="str">
        <f t="shared" si="1046"/>
        <v>Man City</v>
      </c>
      <c r="L868" s="177" t="str">
        <f t="shared" si="1046"/>
        <v>Leicester</v>
      </c>
      <c r="M868" s="177" t="str">
        <f t="shared" si="1046"/>
        <v>Cardiff</v>
      </c>
      <c r="N868" s="177" t="str">
        <f t="shared" si="1046"/>
        <v>Man Utd</v>
      </c>
      <c r="O868" s="177" t="str">
        <f t="shared" si="1046"/>
        <v>Cardiff</v>
      </c>
      <c r="P868" s="177" t="str">
        <f t="shared" si="1046"/>
        <v>Burnley</v>
      </c>
      <c r="Q868" s="177" t="str">
        <f t="shared" si="1046"/>
        <v>Huddersfield</v>
      </c>
      <c r="R868" s="177" t="str">
        <f t="shared" si="1046"/>
        <v>Leicester</v>
      </c>
      <c r="S868" s="177" t="str">
        <f t="shared" si="1046"/>
        <v>Liverpool</v>
      </c>
      <c r="T868" s="177" t="str">
        <f t="shared" si="1046"/>
        <v>Chelsea</v>
      </c>
      <c r="U868" s="177" t="str">
        <f t="shared" si="1046"/>
        <v>Crystal Palace</v>
      </c>
      <c r="V868" s="177" t="str">
        <f t="shared" si="1046"/>
        <v>Cardiff</v>
      </c>
      <c r="W868" s="177" t="str">
        <f t="shared" si="1046"/>
        <v>Huddersfield</v>
      </c>
      <c r="X868" s="177" t="str">
        <f t="shared" si="1046"/>
        <v>Brighton</v>
      </c>
      <c r="Y868" s="177" t="str">
        <f t="shared" si="1046"/>
        <v>Chelsea</v>
      </c>
      <c r="Z868" s="177" t="str">
        <f t="shared" si="1046"/>
        <v>Man City</v>
      </c>
      <c r="AA868" s="177" t="str">
        <f t="shared" si="1046"/>
        <v>Cardiff</v>
      </c>
      <c r="AB868" s="177" t="str">
        <f t="shared" si="1046"/>
        <v>Everton</v>
      </c>
      <c r="AC868" s="177" t="str">
        <f t="shared" si="1046"/>
        <v>Chelsea</v>
      </c>
      <c r="AD868" s="177" t="str">
        <f t="shared" si="1046"/>
        <v>Fulham</v>
      </c>
      <c r="AE868" s="177" t="str">
        <f t="shared" si="1046"/>
        <v>Leicester</v>
      </c>
      <c r="AF868" s="177" t="str">
        <f t="shared" si="1046"/>
        <v>Cardiff</v>
      </c>
      <c r="AG868" s="177" t="str">
        <f t="shared" si="1046"/>
        <v>Man City</v>
      </c>
      <c r="AH868" s="177" t="str">
        <f t="shared" si="1046"/>
        <v>Crystal Palace</v>
      </c>
      <c r="AI868" s="177" t="str">
        <f t="shared" si="1046"/>
        <v>Burnley</v>
      </c>
      <c r="AJ868" s="177" t="str">
        <f t="shared" si="1046"/>
        <v>Leicester</v>
      </c>
      <c r="AK868" s="177" t="str">
        <f t="shared" si="1046"/>
        <v>Arsenal</v>
      </c>
      <c r="AL868" s="177" t="str">
        <f t="shared" si="1046"/>
        <v/>
      </c>
      <c r="AM868" s="177" t="str">
        <f t="shared" si="1046"/>
        <v/>
      </c>
      <c r="AN868" s="177" t="str">
        <f t="shared" si="1046"/>
        <v/>
      </c>
      <c r="AO868" s="177" t="str">
        <f t="shared" si="1046"/>
        <v/>
      </c>
      <c r="AP868" s="177" t="str">
        <f t="shared" si="1046"/>
        <v/>
      </c>
      <c r="AQ868" s="170"/>
      <c r="AR868" s="170"/>
    </row>
    <row r="869" ht="12.75" customHeight="1">
      <c r="A869" s="170"/>
      <c r="B869" s="170"/>
      <c r="C869" s="140"/>
      <c r="D869" s="139">
        <v>95.0</v>
      </c>
      <c r="E869" s="177" t="str">
        <f t="shared" ref="E869:AP869" si="1047">IFERROR(INDEX($C$389:$C$578,MATCH($D869,E$389:E$578,0)),"")</f>
        <v>Chelsea</v>
      </c>
      <c r="F869" s="177" t="str">
        <f t="shared" si="1047"/>
        <v>Crystal Palace</v>
      </c>
      <c r="G869" s="177" t="str">
        <f t="shared" si="1047"/>
        <v>Newcastle</v>
      </c>
      <c r="H869" s="177" t="str">
        <f t="shared" si="1047"/>
        <v>Brighton</v>
      </c>
      <c r="I869" s="177" t="str">
        <f t="shared" si="1047"/>
        <v>Crystal Palace</v>
      </c>
      <c r="J869" s="177" t="str">
        <f t="shared" si="1047"/>
        <v>Brighton</v>
      </c>
      <c r="K869" s="177" t="str">
        <f t="shared" si="1047"/>
        <v>Man Utd</v>
      </c>
      <c r="L869" s="177" t="str">
        <f t="shared" si="1047"/>
        <v>Leicester</v>
      </c>
      <c r="M869" s="177" t="str">
        <f t="shared" si="1047"/>
        <v>Chelsea</v>
      </c>
      <c r="N869" s="177" t="str">
        <f t="shared" si="1047"/>
        <v>Chelsea</v>
      </c>
      <c r="O869" s="177" t="str">
        <f t="shared" si="1047"/>
        <v>Crystal Palace</v>
      </c>
      <c r="P869" s="177" t="str">
        <f t="shared" si="1047"/>
        <v>Crystal Palace</v>
      </c>
      <c r="Q869" s="177" t="str">
        <f t="shared" si="1047"/>
        <v>Brighton</v>
      </c>
      <c r="R869" s="177" t="str">
        <f t="shared" si="1047"/>
        <v>Bournemouth</v>
      </c>
      <c r="S869" s="177" t="str">
        <f t="shared" si="1047"/>
        <v>Newcastle</v>
      </c>
      <c r="T869" s="177" t="str">
        <f t="shared" si="1047"/>
        <v>Man City</v>
      </c>
      <c r="U869" s="177" t="str">
        <f t="shared" si="1047"/>
        <v>Arsenal</v>
      </c>
      <c r="V869" s="177" t="str">
        <f t="shared" si="1047"/>
        <v>Fulham</v>
      </c>
      <c r="W869" s="177" t="str">
        <f t="shared" si="1047"/>
        <v>Everton</v>
      </c>
      <c r="X869" s="177" t="str">
        <f t="shared" si="1047"/>
        <v>Cardiff</v>
      </c>
      <c r="Y869" s="177" t="str">
        <f t="shared" si="1047"/>
        <v>Burnley</v>
      </c>
      <c r="Z869" s="177" t="str">
        <f t="shared" si="1047"/>
        <v>Chelsea</v>
      </c>
      <c r="AA869" s="177" t="str">
        <f t="shared" si="1047"/>
        <v>Cardiff</v>
      </c>
      <c r="AB869" s="177" t="str">
        <f t="shared" si="1047"/>
        <v>Man City</v>
      </c>
      <c r="AC869" s="177" t="str">
        <f t="shared" si="1047"/>
        <v>Leicester</v>
      </c>
      <c r="AD869" s="177" t="str">
        <f t="shared" si="1047"/>
        <v>Man Utd</v>
      </c>
      <c r="AE869" s="177" t="str">
        <f t="shared" si="1047"/>
        <v>Everton</v>
      </c>
      <c r="AF869" s="177" t="str">
        <f t="shared" si="1047"/>
        <v>Chelsea</v>
      </c>
      <c r="AG869" s="177" t="str">
        <f t="shared" si="1047"/>
        <v>Southampton</v>
      </c>
      <c r="AH869" s="177" t="str">
        <f t="shared" si="1047"/>
        <v>Bournemouth</v>
      </c>
      <c r="AI869" s="177" t="str">
        <f t="shared" si="1047"/>
        <v>Crystal Palace</v>
      </c>
      <c r="AJ869" s="177" t="str">
        <f t="shared" si="1047"/>
        <v>Brighton</v>
      </c>
      <c r="AK869" s="177" t="str">
        <f t="shared" si="1047"/>
        <v>Crystal Palace</v>
      </c>
      <c r="AL869" s="177" t="str">
        <f t="shared" si="1047"/>
        <v/>
      </c>
      <c r="AM869" s="177" t="str">
        <f t="shared" si="1047"/>
        <v/>
      </c>
      <c r="AN869" s="177" t="str">
        <f t="shared" si="1047"/>
        <v/>
      </c>
      <c r="AO869" s="177" t="str">
        <f t="shared" si="1047"/>
        <v/>
      </c>
      <c r="AP869" s="177" t="str">
        <f t="shared" si="1047"/>
        <v/>
      </c>
      <c r="AQ869" s="170"/>
      <c r="AR869" s="170"/>
    </row>
    <row r="870" ht="12.75" customHeight="1">
      <c r="A870" s="170"/>
      <c r="B870" s="170"/>
      <c r="C870" s="140"/>
      <c r="D870" s="139">
        <v>96.0</v>
      </c>
      <c r="E870" s="177" t="str">
        <f t="shared" ref="E870:AP870" si="1048">IFERROR(INDEX($C$389:$C$578,MATCH($D870,E$389:E$578,0)),"")</f>
        <v>Leicester</v>
      </c>
      <c r="F870" s="177" t="str">
        <f t="shared" si="1048"/>
        <v>Liverpool</v>
      </c>
      <c r="G870" s="177" t="str">
        <f t="shared" si="1048"/>
        <v>Burnley</v>
      </c>
      <c r="H870" s="177" t="str">
        <f t="shared" si="1048"/>
        <v>Cardiff</v>
      </c>
      <c r="I870" s="177" t="str">
        <f t="shared" si="1048"/>
        <v>Arsenal</v>
      </c>
      <c r="J870" s="177" t="str">
        <f t="shared" si="1048"/>
        <v>Everton</v>
      </c>
      <c r="K870" s="177" t="str">
        <f t="shared" si="1048"/>
        <v>Crystal Palace</v>
      </c>
      <c r="L870" s="177" t="str">
        <f t="shared" si="1048"/>
        <v>Arsenal</v>
      </c>
      <c r="M870" s="177" t="str">
        <f t="shared" si="1048"/>
        <v>Arsenal</v>
      </c>
      <c r="N870" s="177" t="str">
        <f t="shared" si="1048"/>
        <v>Arsenal</v>
      </c>
      <c r="O870" s="177" t="str">
        <f t="shared" si="1048"/>
        <v>Chelsea</v>
      </c>
      <c r="P870" s="177" t="str">
        <f t="shared" si="1048"/>
        <v>Arsenal</v>
      </c>
      <c r="Q870" s="177" t="str">
        <f t="shared" si="1048"/>
        <v>Burnley</v>
      </c>
      <c r="R870" s="177" t="str">
        <f t="shared" si="1048"/>
        <v>Brighton</v>
      </c>
      <c r="S870" s="177" t="str">
        <f t="shared" si="1048"/>
        <v>Cardiff</v>
      </c>
      <c r="T870" s="177" t="str">
        <f t="shared" si="1048"/>
        <v>Brighton</v>
      </c>
      <c r="U870" s="177" t="str">
        <f t="shared" si="1048"/>
        <v>Arsenal</v>
      </c>
      <c r="V870" s="177" t="str">
        <f t="shared" si="1048"/>
        <v>Brighton</v>
      </c>
      <c r="W870" s="177" t="str">
        <f t="shared" si="1048"/>
        <v>Bournemouth</v>
      </c>
      <c r="X870" s="177" t="str">
        <f t="shared" si="1048"/>
        <v>Chelsea</v>
      </c>
      <c r="Y870" s="177" t="str">
        <f t="shared" si="1048"/>
        <v>Everton</v>
      </c>
      <c r="Z870" s="177" t="str">
        <f t="shared" si="1048"/>
        <v>Liverpool</v>
      </c>
      <c r="AA870" s="177" t="str">
        <f t="shared" si="1048"/>
        <v>Brighton</v>
      </c>
      <c r="AB870" s="177" t="str">
        <f t="shared" si="1048"/>
        <v>Bournemouth</v>
      </c>
      <c r="AC870" s="177" t="str">
        <f t="shared" si="1048"/>
        <v>Burnley</v>
      </c>
      <c r="AD870" s="177" t="str">
        <f t="shared" si="1048"/>
        <v>Leicester</v>
      </c>
      <c r="AE870" s="177" t="str">
        <f t="shared" si="1048"/>
        <v>Arsenal</v>
      </c>
      <c r="AF870" s="177" t="str">
        <f t="shared" si="1048"/>
        <v>Man Utd</v>
      </c>
      <c r="AG870" s="177" t="str">
        <f t="shared" si="1048"/>
        <v>Cardiff</v>
      </c>
      <c r="AH870" s="177" t="str">
        <f t="shared" si="1048"/>
        <v>Bournemouth</v>
      </c>
      <c r="AI870" s="177" t="str">
        <f t="shared" si="1048"/>
        <v>Everton</v>
      </c>
      <c r="AJ870" s="177" t="str">
        <f t="shared" si="1048"/>
        <v>Southampton</v>
      </c>
      <c r="AK870" s="177" t="str">
        <f t="shared" si="1048"/>
        <v>Huddersfield</v>
      </c>
      <c r="AL870" s="177" t="str">
        <f t="shared" si="1048"/>
        <v/>
      </c>
      <c r="AM870" s="177" t="str">
        <f t="shared" si="1048"/>
        <v/>
      </c>
      <c r="AN870" s="177" t="str">
        <f t="shared" si="1048"/>
        <v/>
      </c>
      <c r="AO870" s="177" t="str">
        <f t="shared" si="1048"/>
        <v/>
      </c>
      <c r="AP870" s="177" t="str">
        <f t="shared" si="1048"/>
        <v/>
      </c>
      <c r="AQ870" s="170"/>
      <c r="AR870" s="170"/>
    </row>
    <row r="871" ht="12.75" customHeight="1">
      <c r="A871" s="170"/>
      <c r="B871" s="170"/>
      <c r="C871" s="140"/>
      <c r="D871" s="139">
        <v>97.0</v>
      </c>
      <c r="E871" s="177" t="str">
        <f t="shared" ref="E871:AP871" si="1049">IFERROR(INDEX($C$389:$C$578,MATCH($D871,E$389:E$578,0)),"")</f>
        <v>Arsenal</v>
      </c>
      <c r="F871" s="177" t="str">
        <f t="shared" si="1049"/>
        <v>Fulham</v>
      </c>
      <c r="G871" s="177" t="str">
        <f t="shared" si="1049"/>
        <v>Burnley</v>
      </c>
      <c r="H871" s="177" t="str">
        <f t="shared" si="1049"/>
        <v>Bournemouth</v>
      </c>
      <c r="I871" s="177" t="str">
        <f t="shared" si="1049"/>
        <v>Man City</v>
      </c>
      <c r="J871" s="177" t="str">
        <f t="shared" si="1049"/>
        <v>Man Utd</v>
      </c>
      <c r="K871" s="177" t="str">
        <f t="shared" si="1049"/>
        <v>Leicester</v>
      </c>
      <c r="L871" s="177" t="str">
        <f t="shared" si="1049"/>
        <v>Chelsea</v>
      </c>
      <c r="M871" s="177" t="str">
        <f t="shared" si="1049"/>
        <v>Fulham</v>
      </c>
      <c r="N871" s="177" t="str">
        <f t="shared" si="1049"/>
        <v>Man Utd</v>
      </c>
      <c r="O871" s="177" t="str">
        <f t="shared" si="1049"/>
        <v>Fulham</v>
      </c>
      <c r="P871" s="177" t="str">
        <f t="shared" si="1049"/>
        <v>Arsenal</v>
      </c>
      <c r="Q871" s="177" t="str">
        <f t="shared" si="1049"/>
        <v>Man City</v>
      </c>
      <c r="R871" s="177" t="str">
        <f t="shared" si="1049"/>
        <v>Burnley</v>
      </c>
      <c r="S871" s="177" t="str">
        <f t="shared" si="1049"/>
        <v>Crystal Palace</v>
      </c>
      <c r="T871" s="177" t="str">
        <f t="shared" si="1049"/>
        <v>Cardiff</v>
      </c>
      <c r="U871" s="177" t="str">
        <f t="shared" si="1049"/>
        <v>Fulham</v>
      </c>
      <c r="V871" s="177" t="str">
        <f t="shared" si="1049"/>
        <v>Newcastle</v>
      </c>
      <c r="W871" s="177" t="str">
        <f t="shared" si="1049"/>
        <v>Crystal Palace</v>
      </c>
      <c r="X871" s="177" t="str">
        <f t="shared" si="1049"/>
        <v>Everton</v>
      </c>
      <c r="Y871" s="177" t="str">
        <f t="shared" si="1049"/>
        <v>Huddersfield</v>
      </c>
      <c r="Z871" s="177" t="str">
        <f t="shared" si="1049"/>
        <v>Everton</v>
      </c>
      <c r="AA871" s="177" t="str">
        <f t="shared" si="1049"/>
        <v>Burnley</v>
      </c>
      <c r="AB871" s="177" t="str">
        <f t="shared" si="1049"/>
        <v>Huddersfield</v>
      </c>
      <c r="AC871" s="177" t="str">
        <f t="shared" si="1049"/>
        <v>Fulham</v>
      </c>
      <c r="AD871" s="177" t="str">
        <f t="shared" si="1049"/>
        <v>Arsenal</v>
      </c>
      <c r="AE871" s="177" t="str">
        <f t="shared" si="1049"/>
        <v>Huddersfield</v>
      </c>
      <c r="AF871" s="177" t="str">
        <f t="shared" si="1049"/>
        <v>Southampton</v>
      </c>
      <c r="AG871" s="177" t="str">
        <f t="shared" si="1049"/>
        <v>Chelsea</v>
      </c>
      <c r="AH871" s="177" t="str">
        <f t="shared" si="1049"/>
        <v>Cardiff</v>
      </c>
      <c r="AI871" s="177" t="str">
        <f t="shared" si="1049"/>
        <v>Brighton</v>
      </c>
      <c r="AJ871" s="177" t="str">
        <f t="shared" si="1049"/>
        <v>Tottenham</v>
      </c>
      <c r="AK871" s="177" t="str">
        <f t="shared" si="1049"/>
        <v>Man City</v>
      </c>
      <c r="AL871" s="177" t="str">
        <f t="shared" si="1049"/>
        <v/>
      </c>
      <c r="AM871" s="177" t="str">
        <f t="shared" si="1049"/>
        <v/>
      </c>
      <c r="AN871" s="177" t="str">
        <f t="shared" si="1049"/>
        <v/>
      </c>
      <c r="AO871" s="177" t="str">
        <f t="shared" si="1049"/>
        <v/>
      </c>
      <c r="AP871" s="177" t="str">
        <f t="shared" si="1049"/>
        <v/>
      </c>
      <c r="AQ871" s="170"/>
      <c r="AR871" s="170"/>
    </row>
    <row r="872" ht="12.75" customHeight="1">
      <c r="A872" s="170"/>
      <c r="B872" s="170"/>
      <c r="C872" s="140"/>
      <c r="D872" s="139">
        <v>98.0</v>
      </c>
      <c r="E872" s="177" t="str">
        <f t="shared" ref="E872:AP872" si="1050">IFERROR(INDEX($C$389:$C$578,MATCH($D872,E$389:E$578,0)),"")</f>
        <v>Cardiff</v>
      </c>
      <c r="F872" s="177" t="str">
        <f t="shared" si="1050"/>
        <v>Huddersfield</v>
      </c>
      <c r="G872" s="177" t="str">
        <f t="shared" si="1050"/>
        <v>Bournemouth</v>
      </c>
      <c r="H872" s="177" t="str">
        <f t="shared" si="1050"/>
        <v>Cardiff</v>
      </c>
      <c r="I872" s="177" t="str">
        <f t="shared" si="1050"/>
        <v>Southampton</v>
      </c>
      <c r="J872" s="177" t="str">
        <f t="shared" si="1050"/>
        <v>Crystal Palace</v>
      </c>
      <c r="K872" s="177" t="str">
        <f t="shared" si="1050"/>
        <v>Bournemouth</v>
      </c>
      <c r="L872" s="177" t="str">
        <f t="shared" si="1050"/>
        <v>Everton</v>
      </c>
      <c r="M872" s="177" t="str">
        <f t="shared" si="1050"/>
        <v>Arsenal</v>
      </c>
      <c r="N872" s="177" t="str">
        <f t="shared" si="1050"/>
        <v>Chelsea</v>
      </c>
      <c r="O872" s="177" t="str">
        <f t="shared" si="1050"/>
        <v>Chelsea</v>
      </c>
      <c r="P872" s="177" t="str">
        <f t="shared" si="1050"/>
        <v>Bournemouth</v>
      </c>
      <c r="Q872" s="177" t="str">
        <f t="shared" si="1050"/>
        <v>Bournemouth</v>
      </c>
      <c r="R872" s="177" t="str">
        <f t="shared" si="1050"/>
        <v>Fulham</v>
      </c>
      <c r="S872" s="177" t="str">
        <f t="shared" si="1050"/>
        <v>Fulham</v>
      </c>
      <c r="T872" s="177" t="str">
        <f t="shared" si="1050"/>
        <v>Arsenal</v>
      </c>
      <c r="U872" s="177" t="str">
        <f t="shared" si="1050"/>
        <v>Cardiff</v>
      </c>
      <c r="V872" s="177" t="str">
        <f t="shared" si="1050"/>
        <v>Newcastle</v>
      </c>
      <c r="W872" s="177" t="str">
        <f t="shared" si="1050"/>
        <v>Liverpool</v>
      </c>
      <c r="X872" s="177" t="str">
        <f t="shared" si="1050"/>
        <v>Man Utd</v>
      </c>
      <c r="Y872" s="177" t="str">
        <f t="shared" si="1050"/>
        <v>Chelsea</v>
      </c>
      <c r="Z872" s="177" t="str">
        <f t="shared" si="1050"/>
        <v>Liverpool</v>
      </c>
      <c r="AA872" s="177" t="str">
        <f t="shared" si="1050"/>
        <v>Chelsea</v>
      </c>
      <c r="AB872" s="177" t="str">
        <f t="shared" si="1050"/>
        <v>Brighton</v>
      </c>
      <c r="AC872" s="177" t="str">
        <f t="shared" si="1050"/>
        <v>Everton</v>
      </c>
      <c r="AD872" s="177" t="str">
        <f t="shared" si="1050"/>
        <v>Liverpool</v>
      </c>
      <c r="AE872" s="177" t="str">
        <f t="shared" si="1050"/>
        <v>Newcastle</v>
      </c>
      <c r="AF872" s="177" t="str">
        <f t="shared" si="1050"/>
        <v>Brighton</v>
      </c>
      <c r="AG872" s="177" t="str">
        <f t="shared" si="1050"/>
        <v>Crystal Palace</v>
      </c>
      <c r="AH872" s="177" t="str">
        <f t="shared" si="1050"/>
        <v>Cardiff</v>
      </c>
      <c r="AI872" s="177" t="str">
        <f t="shared" si="1050"/>
        <v>Arsenal</v>
      </c>
      <c r="AJ872" s="177" t="str">
        <f t="shared" si="1050"/>
        <v>Arsenal</v>
      </c>
      <c r="AK872" s="177" t="str">
        <f t="shared" si="1050"/>
        <v>Newcastle</v>
      </c>
      <c r="AL872" s="177" t="str">
        <f t="shared" si="1050"/>
        <v/>
      </c>
      <c r="AM872" s="177" t="str">
        <f t="shared" si="1050"/>
        <v/>
      </c>
      <c r="AN872" s="177" t="str">
        <f t="shared" si="1050"/>
        <v/>
      </c>
      <c r="AO872" s="177" t="str">
        <f t="shared" si="1050"/>
        <v/>
      </c>
      <c r="AP872" s="177" t="str">
        <f t="shared" si="1050"/>
        <v/>
      </c>
      <c r="AQ872" s="170"/>
      <c r="AR872" s="170"/>
    </row>
    <row r="873" ht="12.75" customHeight="1">
      <c r="A873" s="170"/>
      <c r="B873" s="170"/>
      <c r="C873" s="140"/>
      <c r="D873" s="139">
        <v>99.0</v>
      </c>
      <c r="E873" s="177" t="str">
        <f t="shared" ref="E873:AP873" si="1051">IFERROR(INDEX($C$389:$C$578,MATCH($D873,E$389:E$578,0)),"")</f>
        <v>Brighton</v>
      </c>
      <c r="F873" s="177" t="str">
        <f t="shared" si="1051"/>
        <v>Man Utd</v>
      </c>
      <c r="G873" s="177" t="str">
        <f t="shared" si="1051"/>
        <v>Cardiff</v>
      </c>
      <c r="H873" s="177" t="str">
        <f t="shared" si="1051"/>
        <v>Crystal Palace</v>
      </c>
      <c r="I873" s="177" t="str">
        <f t="shared" si="1051"/>
        <v>Crystal Palace</v>
      </c>
      <c r="J873" s="177" t="str">
        <f t="shared" si="1051"/>
        <v>Crystal Palace</v>
      </c>
      <c r="K873" s="177" t="str">
        <f t="shared" si="1051"/>
        <v>Burnley</v>
      </c>
      <c r="L873" s="177" t="str">
        <f t="shared" si="1051"/>
        <v>Southampton</v>
      </c>
      <c r="M873" s="177" t="str">
        <f t="shared" si="1051"/>
        <v>Burnley</v>
      </c>
      <c r="N873" s="177" t="str">
        <f t="shared" si="1051"/>
        <v>Arsenal</v>
      </c>
      <c r="O873" s="177" t="str">
        <f t="shared" si="1051"/>
        <v>Bournemouth</v>
      </c>
      <c r="P873" s="177" t="str">
        <f t="shared" si="1051"/>
        <v>Man City</v>
      </c>
      <c r="Q873" s="177" t="str">
        <f t="shared" si="1051"/>
        <v>Everton</v>
      </c>
      <c r="R873" s="177" t="str">
        <f t="shared" si="1051"/>
        <v>Fulham</v>
      </c>
      <c r="S873" s="177" t="str">
        <f t="shared" si="1051"/>
        <v>Brighton</v>
      </c>
      <c r="T873" s="177" t="str">
        <f t="shared" si="1051"/>
        <v>Brighton</v>
      </c>
      <c r="U873" s="177" t="str">
        <f t="shared" si="1051"/>
        <v>Tottenham</v>
      </c>
      <c r="V873" s="177" t="str">
        <f t="shared" si="1051"/>
        <v>Southampton</v>
      </c>
      <c r="W873" s="177" t="str">
        <f t="shared" si="1051"/>
        <v>Newcastle</v>
      </c>
      <c r="X873" s="177" t="str">
        <f t="shared" si="1051"/>
        <v>Newcastle</v>
      </c>
      <c r="Y873" s="177" t="str">
        <f t="shared" si="1051"/>
        <v>Man City</v>
      </c>
      <c r="Z873" s="177" t="str">
        <f t="shared" si="1051"/>
        <v>Man Utd</v>
      </c>
      <c r="AA873" s="177" t="str">
        <f t="shared" si="1051"/>
        <v>Crystal Palace</v>
      </c>
      <c r="AB873" s="177" t="str">
        <f t="shared" si="1051"/>
        <v>Cardiff</v>
      </c>
      <c r="AC873" s="177" t="str">
        <f t="shared" si="1051"/>
        <v>Fulham</v>
      </c>
      <c r="AD873" s="177" t="str">
        <f t="shared" si="1051"/>
        <v>Man Utd</v>
      </c>
      <c r="AE873" s="177" t="str">
        <f t="shared" si="1051"/>
        <v>Crystal Palace</v>
      </c>
      <c r="AF873" s="177" t="str">
        <f t="shared" si="1051"/>
        <v>Brighton</v>
      </c>
      <c r="AG873" s="177" t="str">
        <f t="shared" si="1051"/>
        <v>Fulham</v>
      </c>
      <c r="AH873" s="177" t="str">
        <f t="shared" si="1051"/>
        <v>Burnley</v>
      </c>
      <c r="AI873" s="177" t="str">
        <f t="shared" si="1051"/>
        <v>Bournemouth</v>
      </c>
      <c r="AJ873" s="177" t="str">
        <f t="shared" si="1051"/>
        <v>Arsenal</v>
      </c>
      <c r="AK873" s="177" t="str">
        <f t="shared" si="1051"/>
        <v>Crystal Palace</v>
      </c>
      <c r="AL873" s="177" t="str">
        <f t="shared" si="1051"/>
        <v/>
      </c>
      <c r="AM873" s="177" t="str">
        <f t="shared" si="1051"/>
        <v/>
      </c>
      <c r="AN873" s="177" t="str">
        <f t="shared" si="1051"/>
        <v/>
      </c>
      <c r="AO873" s="177" t="str">
        <f t="shared" si="1051"/>
        <v/>
      </c>
      <c r="AP873" s="177" t="str">
        <f t="shared" si="1051"/>
        <v/>
      </c>
      <c r="AQ873" s="170"/>
      <c r="AR873" s="170"/>
    </row>
    <row r="874" ht="12.75" customHeight="1">
      <c r="A874" s="170"/>
      <c r="B874" s="170"/>
      <c r="C874" s="140"/>
      <c r="D874" s="139">
        <v>100.0</v>
      </c>
      <c r="E874" s="177" t="str">
        <f t="shared" ref="E874:AP874" si="1052">IFERROR(INDEX($C$389:$C$578,MATCH($D874,E$389:E$578,0)),"")</f>
        <v>Huddersfield</v>
      </c>
      <c r="F874" s="177" t="str">
        <f t="shared" si="1052"/>
        <v>Newcastle</v>
      </c>
      <c r="G874" s="177" t="str">
        <f t="shared" si="1052"/>
        <v>Chelsea</v>
      </c>
      <c r="H874" s="177" t="str">
        <f t="shared" si="1052"/>
        <v>Newcastle</v>
      </c>
      <c r="I874" s="177" t="str">
        <f t="shared" si="1052"/>
        <v>Crystal Palace</v>
      </c>
      <c r="J874" s="177" t="str">
        <f t="shared" si="1052"/>
        <v>Leicester</v>
      </c>
      <c r="K874" s="177" t="str">
        <f t="shared" si="1052"/>
        <v>Leicester</v>
      </c>
      <c r="L874" s="177" t="str">
        <f t="shared" si="1052"/>
        <v>Everton</v>
      </c>
      <c r="M874" s="177" t="str">
        <f t="shared" si="1052"/>
        <v>Man City</v>
      </c>
      <c r="N874" s="177" t="str">
        <f t="shared" si="1052"/>
        <v>Brighton</v>
      </c>
      <c r="O874" s="177" t="str">
        <f t="shared" si="1052"/>
        <v>Chelsea</v>
      </c>
      <c r="P874" s="177" t="str">
        <f t="shared" si="1052"/>
        <v>Arsenal</v>
      </c>
      <c r="Q874" s="177" t="str">
        <f t="shared" si="1052"/>
        <v>Liverpool</v>
      </c>
      <c r="R874" s="177" t="str">
        <f t="shared" si="1052"/>
        <v>Fulham</v>
      </c>
      <c r="S874" s="177" t="str">
        <f t="shared" si="1052"/>
        <v>Brighton</v>
      </c>
      <c r="T874" s="177" t="str">
        <f t="shared" si="1052"/>
        <v>Chelsea</v>
      </c>
      <c r="U874" s="177" t="str">
        <f t="shared" si="1052"/>
        <v>Man City</v>
      </c>
      <c r="V874" s="177" t="str">
        <f t="shared" si="1052"/>
        <v>Brighton</v>
      </c>
      <c r="W874" s="177" t="str">
        <f t="shared" si="1052"/>
        <v>Arsenal</v>
      </c>
      <c r="X874" s="177" t="str">
        <f t="shared" si="1052"/>
        <v>Watford</v>
      </c>
      <c r="Y874" s="177" t="str">
        <f t="shared" si="1052"/>
        <v>Bournemouth</v>
      </c>
      <c r="Z874" s="177" t="str">
        <f t="shared" si="1052"/>
        <v>Southampton</v>
      </c>
      <c r="AA874" s="177" t="str">
        <f t="shared" si="1052"/>
        <v>Fulham</v>
      </c>
      <c r="AB874" s="177" t="str">
        <f t="shared" si="1052"/>
        <v>Chelsea</v>
      </c>
      <c r="AC874" s="177" t="str">
        <f t="shared" si="1052"/>
        <v>Man Utd</v>
      </c>
      <c r="AD874" s="177" t="str">
        <f t="shared" si="1052"/>
        <v>Arsenal</v>
      </c>
      <c r="AE874" s="177" t="str">
        <f t="shared" si="1052"/>
        <v>Southampton</v>
      </c>
      <c r="AF874" s="177" t="str">
        <f t="shared" si="1052"/>
        <v>Man Utd</v>
      </c>
      <c r="AG874" s="177" t="str">
        <f t="shared" si="1052"/>
        <v>Huddersfield</v>
      </c>
      <c r="AH874" s="177" t="str">
        <f t="shared" si="1052"/>
        <v>Newcastle</v>
      </c>
      <c r="AI874" s="177" t="str">
        <f t="shared" si="1052"/>
        <v>Chelsea</v>
      </c>
      <c r="AJ874" s="177" t="str">
        <f t="shared" si="1052"/>
        <v>Bournemouth</v>
      </c>
      <c r="AK874" s="177" t="str">
        <f t="shared" si="1052"/>
        <v>Liverpool</v>
      </c>
      <c r="AL874" s="177" t="str">
        <f t="shared" si="1052"/>
        <v/>
      </c>
      <c r="AM874" s="177" t="str">
        <f t="shared" si="1052"/>
        <v/>
      </c>
      <c r="AN874" s="177" t="str">
        <f t="shared" si="1052"/>
        <v/>
      </c>
      <c r="AO874" s="177" t="str">
        <f t="shared" si="1052"/>
        <v/>
      </c>
      <c r="AP874" s="177" t="str">
        <f t="shared" si="1052"/>
        <v/>
      </c>
      <c r="AQ874" s="170"/>
      <c r="AR874" s="170"/>
    </row>
    <row r="875" ht="12.75" customHeight="1">
      <c r="A875" s="170"/>
      <c r="B875" s="170"/>
      <c r="C875" s="140"/>
      <c r="D875" s="139">
        <v>101.0</v>
      </c>
      <c r="E875" s="177" t="str">
        <f t="shared" ref="E875:AP875" si="1053">IFERROR(INDEX($C$389:$C$578,MATCH($D875,E$389:E$578,0)),"")</f>
        <v>Burnley</v>
      </c>
      <c r="F875" s="177" t="str">
        <f t="shared" si="1053"/>
        <v>Tottenham</v>
      </c>
      <c r="G875" s="177" t="str">
        <f t="shared" si="1053"/>
        <v>Man City</v>
      </c>
      <c r="H875" s="177" t="str">
        <f t="shared" si="1053"/>
        <v>Man City</v>
      </c>
      <c r="I875" s="177" t="str">
        <f t="shared" si="1053"/>
        <v>Chelsea</v>
      </c>
      <c r="J875" s="177" t="str">
        <f t="shared" si="1053"/>
        <v>Bournemouth</v>
      </c>
      <c r="K875" s="177" t="str">
        <f t="shared" si="1053"/>
        <v>Liverpool</v>
      </c>
      <c r="L875" s="177" t="str">
        <f t="shared" si="1053"/>
        <v>Man Utd</v>
      </c>
      <c r="M875" s="177" t="str">
        <f t="shared" si="1053"/>
        <v>Cardiff</v>
      </c>
      <c r="N875" s="177" t="str">
        <f t="shared" si="1053"/>
        <v>Burnley</v>
      </c>
      <c r="O875" s="177" t="str">
        <f t="shared" si="1053"/>
        <v>Everton</v>
      </c>
      <c r="P875" s="177" t="str">
        <f t="shared" si="1053"/>
        <v>Arsenal</v>
      </c>
      <c r="Q875" s="177" t="str">
        <f t="shared" si="1053"/>
        <v>Brighton</v>
      </c>
      <c r="R875" s="177" t="str">
        <f t="shared" si="1053"/>
        <v>Liverpool</v>
      </c>
      <c r="S875" s="177" t="str">
        <f t="shared" si="1053"/>
        <v>Brighton</v>
      </c>
      <c r="T875" s="177" t="str">
        <f t="shared" si="1053"/>
        <v>Watford</v>
      </c>
      <c r="U875" s="177" t="str">
        <f t="shared" si="1053"/>
        <v>Newcastle</v>
      </c>
      <c r="V875" s="177" t="str">
        <f t="shared" si="1053"/>
        <v>Crystal Palace</v>
      </c>
      <c r="W875" s="177" t="str">
        <f t="shared" si="1053"/>
        <v>Chelsea</v>
      </c>
      <c r="X875" s="177" t="str">
        <f t="shared" si="1053"/>
        <v>Arsenal</v>
      </c>
      <c r="Y875" s="177" t="str">
        <f t="shared" si="1053"/>
        <v>Arsenal</v>
      </c>
      <c r="Z875" s="177" t="str">
        <f t="shared" si="1053"/>
        <v>Liverpool</v>
      </c>
      <c r="AA875" s="177" t="str">
        <f t="shared" si="1053"/>
        <v>Huddersfield</v>
      </c>
      <c r="AB875" s="177" t="str">
        <f t="shared" si="1053"/>
        <v>Fulham</v>
      </c>
      <c r="AC875" s="177" t="str">
        <f t="shared" si="1053"/>
        <v>Newcastle</v>
      </c>
      <c r="AD875" s="177" t="str">
        <f t="shared" si="1053"/>
        <v>Bournemouth</v>
      </c>
      <c r="AE875" s="177" t="str">
        <f t="shared" si="1053"/>
        <v>Bournemouth</v>
      </c>
      <c r="AF875" s="177" t="str">
        <f t="shared" si="1053"/>
        <v>Bournemouth</v>
      </c>
      <c r="AG875" s="177" t="str">
        <f t="shared" si="1053"/>
        <v>Newcastle</v>
      </c>
      <c r="AH875" s="177" t="str">
        <f t="shared" si="1053"/>
        <v>Bournemouth</v>
      </c>
      <c r="AI875" s="177" t="str">
        <f t="shared" si="1053"/>
        <v>Brighton</v>
      </c>
      <c r="AJ875" s="177" t="str">
        <f t="shared" si="1053"/>
        <v>Brighton</v>
      </c>
      <c r="AK875" s="177" t="str">
        <f t="shared" si="1053"/>
        <v>Chelsea</v>
      </c>
      <c r="AL875" s="177" t="str">
        <f t="shared" si="1053"/>
        <v/>
      </c>
      <c r="AM875" s="177" t="str">
        <f t="shared" si="1053"/>
        <v/>
      </c>
      <c r="AN875" s="177" t="str">
        <f t="shared" si="1053"/>
        <v/>
      </c>
      <c r="AO875" s="177" t="str">
        <f t="shared" si="1053"/>
        <v/>
      </c>
      <c r="AP875" s="177" t="str">
        <f t="shared" si="1053"/>
        <v/>
      </c>
      <c r="AQ875" s="170"/>
      <c r="AR875" s="170"/>
    </row>
    <row r="876" ht="12.75" customHeight="1">
      <c r="A876" s="170"/>
      <c r="B876" s="170"/>
      <c r="C876" s="140"/>
      <c r="D876" s="139">
        <v>102.0</v>
      </c>
      <c r="E876" s="177" t="str">
        <f t="shared" ref="E876:AP876" si="1054">IFERROR(INDEX($C$389:$C$578,MATCH($D876,E$389:E$578,0)),"")</f>
        <v>Cardiff</v>
      </c>
      <c r="F876" s="177" t="str">
        <f t="shared" si="1054"/>
        <v>Chelsea</v>
      </c>
      <c r="G876" s="177" t="str">
        <f t="shared" si="1054"/>
        <v>Bournemouth</v>
      </c>
      <c r="H876" s="177" t="str">
        <f t="shared" si="1054"/>
        <v>Arsenal</v>
      </c>
      <c r="I876" s="177" t="str">
        <f t="shared" si="1054"/>
        <v>Chelsea</v>
      </c>
      <c r="J876" s="177" t="str">
        <f t="shared" si="1054"/>
        <v>Chelsea</v>
      </c>
      <c r="K876" s="177" t="str">
        <f t="shared" si="1054"/>
        <v>Brighton</v>
      </c>
      <c r="L876" s="177" t="str">
        <f t="shared" si="1054"/>
        <v>Arsenal</v>
      </c>
      <c r="M876" s="177" t="str">
        <f t="shared" si="1054"/>
        <v>Leicester</v>
      </c>
      <c r="N876" s="177" t="str">
        <f t="shared" si="1054"/>
        <v>Fulham</v>
      </c>
      <c r="O876" s="177" t="str">
        <f t="shared" si="1054"/>
        <v>Everton</v>
      </c>
      <c r="P876" s="177" t="str">
        <f t="shared" si="1054"/>
        <v>Cardiff</v>
      </c>
      <c r="Q876" s="177" t="str">
        <f t="shared" si="1054"/>
        <v>Brighton</v>
      </c>
      <c r="R876" s="177" t="str">
        <f t="shared" si="1054"/>
        <v>Liverpool</v>
      </c>
      <c r="S876" s="177" t="str">
        <f t="shared" si="1054"/>
        <v>Burnley</v>
      </c>
      <c r="T876" s="177" t="str">
        <f t="shared" si="1054"/>
        <v>Cardiff</v>
      </c>
      <c r="U876" s="177" t="str">
        <f t="shared" si="1054"/>
        <v>Everton</v>
      </c>
      <c r="V876" s="177" t="str">
        <f t="shared" si="1054"/>
        <v>Cardiff</v>
      </c>
      <c r="W876" s="177" t="str">
        <f t="shared" si="1054"/>
        <v>Crystal Palace</v>
      </c>
      <c r="X876" s="177" t="str">
        <f t="shared" si="1054"/>
        <v>Everton</v>
      </c>
      <c r="Y876" s="177" t="str">
        <f t="shared" si="1054"/>
        <v>Brighton</v>
      </c>
      <c r="Z876" s="177" t="str">
        <f t="shared" si="1054"/>
        <v>Liverpool</v>
      </c>
      <c r="AA876" s="177" t="str">
        <f t="shared" si="1054"/>
        <v>Man Utd</v>
      </c>
      <c r="AB876" s="177" t="str">
        <f t="shared" si="1054"/>
        <v>Man Utd</v>
      </c>
      <c r="AC876" s="177" t="str">
        <f t="shared" si="1054"/>
        <v>Chelsea</v>
      </c>
      <c r="AD876" s="177" t="str">
        <f t="shared" si="1054"/>
        <v>Brighton</v>
      </c>
      <c r="AE876" s="177" t="str">
        <f t="shared" si="1054"/>
        <v>Man Utd</v>
      </c>
      <c r="AF876" s="177" t="str">
        <f t="shared" si="1054"/>
        <v>Burnley</v>
      </c>
      <c r="AG876" s="177" t="str">
        <f t="shared" si="1054"/>
        <v>Liverpool</v>
      </c>
      <c r="AH876" s="177" t="str">
        <f t="shared" si="1054"/>
        <v>Bournemouth</v>
      </c>
      <c r="AI876" s="177" t="str">
        <f t="shared" si="1054"/>
        <v>Fulham</v>
      </c>
      <c r="AJ876" s="177" t="str">
        <f t="shared" si="1054"/>
        <v>Cardiff</v>
      </c>
      <c r="AK876" s="177" t="str">
        <f t="shared" si="1054"/>
        <v>Arsenal</v>
      </c>
      <c r="AL876" s="177" t="str">
        <f t="shared" si="1054"/>
        <v/>
      </c>
      <c r="AM876" s="177" t="str">
        <f t="shared" si="1054"/>
        <v/>
      </c>
      <c r="AN876" s="177" t="str">
        <f t="shared" si="1054"/>
        <v/>
      </c>
      <c r="AO876" s="177" t="str">
        <f t="shared" si="1054"/>
        <v/>
      </c>
      <c r="AP876" s="177" t="str">
        <f t="shared" si="1054"/>
        <v/>
      </c>
      <c r="AQ876" s="170"/>
      <c r="AR876" s="170"/>
    </row>
    <row r="877" ht="12.75" customHeight="1">
      <c r="A877" s="170"/>
      <c r="B877" s="170"/>
      <c r="C877" s="140"/>
      <c r="D877" s="139">
        <v>103.0</v>
      </c>
      <c r="E877" s="177" t="str">
        <f t="shared" ref="E877:AP877" si="1055">IFERROR(INDEX($C$389:$C$578,MATCH($D877,E$389:E$578,0)),"")</f>
        <v>Fulham</v>
      </c>
      <c r="F877" s="177" t="str">
        <f t="shared" si="1055"/>
        <v>Burnley</v>
      </c>
      <c r="G877" s="177" t="str">
        <f t="shared" si="1055"/>
        <v>Bournemouth</v>
      </c>
      <c r="H877" s="177" t="str">
        <f t="shared" si="1055"/>
        <v>Bournemouth</v>
      </c>
      <c r="I877" s="177" t="str">
        <f t="shared" si="1055"/>
        <v>Everton</v>
      </c>
      <c r="J877" s="177" t="str">
        <f t="shared" si="1055"/>
        <v>Bournemouth</v>
      </c>
      <c r="K877" s="177" t="str">
        <f t="shared" si="1055"/>
        <v>Huddersfield</v>
      </c>
      <c r="L877" s="177" t="str">
        <f t="shared" si="1055"/>
        <v>Cardiff</v>
      </c>
      <c r="M877" s="177" t="str">
        <f t="shared" si="1055"/>
        <v>Leicester</v>
      </c>
      <c r="N877" s="177" t="str">
        <f t="shared" si="1055"/>
        <v>Man Utd</v>
      </c>
      <c r="O877" s="177" t="str">
        <f t="shared" si="1055"/>
        <v>Arsenal</v>
      </c>
      <c r="P877" s="177" t="str">
        <f t="shared" si="1055"/>
        <v>Fulham</v>
      </c>
      <c r="Q877" s="177" t="str">
        <f t="shared" si="1055"/>
        <v>Brighton</v>
      </c>
      <c r="R877" s="177" t="str">
        <f t="shared" si="1055"/>
        <v>Arsenal</v>
      </c>
      <c r="S877" s="177" t="str">
        <f t="shared" si="1055"/>
        <v>Newcastle</v>
      </c>
      <c r="T877" s="177" t="str">
        <f t="shared" si="1055"/>
        <v>Man City</v>
      </c>
      <c r="U877" s="177" t="str">
        <f t="shared" si="1055"/>
        <v>Cardiff</v>
      </c>
      <c r="V877" s="177" t="str">
        <f t="shared" si="1055"/>
        <v>Chelsea</v>
      </c>
      <c r="W877" s="177" t="str">
        <f t="shared" si="1055"/>
        <v>Brighton</v>
      </c>
      <c r="X877" s="177" t="str">
        <f t="shared" si="1055"/>
        <v>Liverpool</v>
      </c>
      <c r="Y877" s="177" t="str">
        <f t="shared" si="1055"/>
        <v>Chelsea</v>
      </c>
      <c r="Z877" s="177" t="str">
        <f t="shared" si="1055"/>
        <v>Brighton</v>
      </c>
      <c r="AA877" s="177" t="str">
        <f t="shared" si="1055"/>
        <v>Bournemouth</v>
      </c>
      <c r="AB877" s="177" t="str">
        <f t="shared" si="1055"/>
        <v>Bournemouth</v>
      </c>
      <c r="AC877" s="177" t="str">
        <f t="shared" si="1055"/>
        <v>Huddersfield</v>
      </c>
      <c r="AD877" s="177" t="str">
        <f t="shared" si="1055"/>
        <v>Watford</v>
      </c>
      <c r="AE877" s="177" t="str">
        <f t="shared" si="1055"/>
        <v>Arsenal</v>
      </c>
      <c r="AF877" s="177" t="str">
        <f t="shared" si="1055"/>
        <v>Brighton</v>
      </c>
      <c r="AG877" s="177" t="str">
        <f t="shared" si="1055"/>
        <v>Cardiff</v>
      </c>
      <c r="AH877" s="177" t="str">
        <f t="shared" si="1055"/>
        <v>Everton</v>
      </c>
      <c r="AI877" s="177" t="str">
        <f t="shared" si="1055"/>
        <v>Tottenham</v>
      </c>
      <c r="AJ877" s="177" t="str">
        <f t="shared" si="1055"/>
        <v>Chelsea</v>
      </c>
      <c r="AK877" s="177" t="str">
        <f t="shared" si="1055"/>
        <v>Brighton</v>
      </c>
      <c r="AL877" s="177" t="str">
        <f t="shared" si="1055"/>
        <v/>
      </c>
      <c r="AM877" s="177" t="str">
        <f t="shared" si="1055"/>
        <v/>
      </c>
      <c r="AN877" s="177" t="str">
        <f t="shared" si="1055"/>
        <v/>
      </c>
      <c r="AO877" s="177" t="str">
        <f t="shared" si="1055"/>
        <v/>
      </c>
      <c r="AP877" s="177" t="str">
        <f t="shared" si="1055"/>
        <v/>
      </c>
      <c r="AQ877" s="170"/>
      <c r="AR877" s="170"/>
    </row>
    <row r="878" ht="12.75" customHeight="1">
      <c r="A878" s="170"/>
      <c r="B878" s="170"/>
      <c r="C878" s="140"/>
      <c r="D878" s="139">
        <v>104.0</v>
      </c>
      <c r="E878" s="177" t="str">
        <f t="shared" ref="E878:AP878" si="1056">IFERROR(INDEX($C$389:$C$578,MATCH($D878,E$389:E$578,0)),"")</f>
        <v>Cardiff</v>
      </c>
      <c r="F878" s="177" t="str">
        <f t="shared" si="1056"/>
        <v>Southampton</v>
      </c>
      <c r="G878" s="177" t="str">
        <f t="shared" si="1056"/>
        <v>Crystal Palace</v>
      </c>
      <c r="H878" s="177" t="str">
        <f t="shared" si="1056"/>
        <v>Crystal Palace</v>
      </c>
      <c r="I878" s="177" t="str">
        <f t="shared" si="1056"/>
        <v>Burnley</v>
      </c>
      <c r="J878" s="177" t="str">
        <f t="shared" si="1056"/>
        <v>Brighton</v>
      </c>
      <c r="K878" s="177" t="str">
        <f t="shared" si="1056"/>
        <v>Brighton</v>
      </c>
      <c r="L878" s="177" t="str">
        <f t="shared" si="1056"/>
        <v>Chelsea</v>
      </c>
      <c r="M878" s="177" t="str">
        <f t="shared" si="1056"/>
        <v>Arsenal</v>
      </c>
      <c r="N878" s="177" t="str">
        <f t="shared" si="1056"/>
        <v>Man Utd</v>
      </c>
      <c r="O878" s="177" t="str">
        <f t="shared" si="1056"/>
        <v>Burnley</v>
      </c>
      <c r="P878" s="177" t="str">
        <f t="shared" si="1056"/>
        <v>Everton</v>
      </c>
      <c r="Q878" s="177" t="str">
        <f t="shared" si="1056"/>
        <v>Burnley</v>
      </c>
      <c r="R878" s="177" t="str">
        <f t="shared" si="1056"/>
        <v>Brighton</v>
      </c>
      <c r="S878" s="177" t="str">
        <f t="shared" si="1056"/>
        <v>Watford</v>
      </c>
      <c r="T878" s="177" t="str">
        <f t="shared" si="1056"/>
        <v>Huddersfield</v>
      </c>
      <c r="U878" s="177" t="str">
        <f t="shared" si="1056"/>
        <v>Everton</v>
      </c>
      <c r="V878" s="177" t="str">
        <f t="shared" si="1056"/>
        <v>Man City</v>
      </c>
      <c r="W878" s="177" t="str">
        <f t="shared" si="1056"/>
        <v>Tottenham</v>
      </c>
      <c r="X878" s="177" t="str">
        <f t="shared" si="1056"/>
        <v>Man Utd</v>
      </c>
      <c r="Y878" s="177" t="str">
        <f t="shared" si="1056"/>
        <v>Brighton</v>
      </c>
      <c r="Z878" s="177" t="str">
        <f t="shared" si="1056"/>
        <v>Burnley</v>
      </c>
      <c r="AA878" s="177" t="str">
        <f t="shared" si="1056"/>
        <v>Cardiff</v>
      </c>
      <c r="AB878" s="177" t="str">
        <f t="shared" si="1056"/>
        <v>Brighton</v>
      </c>
      <c r="AC878" s="177" t="str">
        <f t="shared" si="1056"/>
        <v>West Ham</v>
      </c>
      <c r="AD878" s="177" t="str">
        <f t="shared" si="1056"/>
        <v>Arsenal</v>
      </c>
      <c r="AE878" s="177" t="str">
        <f t="shared" si="1056"/>
        <v>Liverpool</v>
      </c>
      <c r="AF878" s="177" t="str">
        <f t="shared" si="1056"/>
        <v>Burnley</v>
      </c>
      <c r="AG878" s="177" t="str">
        <f t="shared" si="1056"/>
        <v>Cardiff</v>
      </c>
      <c r="AH878" s="177" t="str">
        <f t="shared" si="1056"/>
        <v>Huddersfield</v>
      </c>
      <c r="AI878" s="177" t="str">
        <f t="shared" si="1056"/>
        <v>Everton</v>
      </c>
      <c r="AJ878" s="177" t="str">
        <f t="shared" si="1056"/>
        <v>Crystal Palace</v>
      </c>
      <c r="AK878" s="177" t="str">
        <f t="shared" si="1056"/>
        <v>Brighton</v>
      </c>
      <c r="AL878" s="177" t="str">
        <f t="shared" si="1056"/>
        <v/>
      </c>
      <c r="AM878" s="177" t="str">
        <f t="shared" si="1056"/>
        <v/>
      </c>
      <c r="AN878" s="177" t="str">
        <f t="shared" si="1056"/>
        <v/>
      </c>
      <c r="AO878" s="177" t="str">
        <f t="shared" si="1056"/>
        <v/>
      </c>
      <c r="AP878" s="177" t="str">
        <f t="shared" si="1056"/>
        <v/>
      </c>
      <c r="AQ878" s="170"/>
      <c r="AR878" s="170"/>
    </row>
    <row r="879" ht="12.75" customHeight="1">
      <c r="A879" s="170"/>
      <c r="B879" s="170"/>
      <c r="C879" s="140"/>
      <c r="D879" s="139">
        <v>105.0</v>
      </c>
      <c r="E879" s="177" t="str">
        <f t="shared" ref="E879:AP879" si="1057">IFERROR(INDEX($C$389:$C$578,MATCH($D879,E$389:E$578,0)),"")</f>
        <v>Bournemouth</v>
      </c>
      <c r="F879" s="177" t="str">
        <f t="shared" si="1057"/>
        <v>Chelsea</v>
      </c>
      <c r="G879" s="177" t="str">
        <f t="shared" si="1057"/>
        <v>Huddersfield</v>
      </c>
      <c r="H879" s="177" t="str">
        <f t="shared" si="1057"/>
        <v>Fulham</v>
      </c>
      <c r="I879" s="177" t="str">
        <f t="shared" si="1057"/>
        <v>Chelsea</v>
      </c>
      <c r="J879" s="177" t="str">
        <f t="shared" si="1057"/>
        <v>Fulham</v>
      </c>
      <c r="K879" s="177" t="str">
        <f t="shared" si="1057"/>
        <v>Brighton</v>
      </c>
      <c r="L879" s="177" t="str">
        <f t="shared" si="1057"/>
        <v>Burnley</v>
      </c>
      <c r="M879" s="177" t="str">
        <f t="shared" si="1057"/>
        <v>Man Utd</v>
      </c>
      <c r="N879" s="177" t="str">
        <f t="shared" si="1057"/>
        <v>Brighton</v>
      </c>
      <c r="O879" s="177" t="str">
        <f t="shared" si="1057"/>
        <v>Burnley</v>
      </c>
      <c r="P879" s="177" t="str">
        <f t="shared" si="1057"/>
        <v>Arsenal</v>
      </c>
      <c r="Q879" s="177" t="str">
        <f t="shared" si="1057"/>
        <v>Huddersfield</v>
      </c>
      <c r="R879" s="177" t="str">
        <f t="shared" si="1057"/>
        <v>Cardiff</v>
      </c>
      <c r="S879" s="177" t="str">
        <f t="shared" si="1057"/>
        <v>Bournemouth</v>
      </c>
      <c r="T879" s="177" t="str">
        <f t="shared" si="1057"/>
        <v>Bournemouth</v>
      </c>
      <c r="U879" s="177" t="str">
        <f t="shared" si="1057"/>
        <v>Fulham</v>
      </c>
      <c r="V879" s="177" t="str">
        <f t="shared" si="1057"/>
        <v>Man Utd</v>
      </c>
      <c r="W879" s="177" t="str">
        <f t="shared" si="1057"/>
        <v>Bournemouth</v>
      </c>
      <c r="X879" s="177" t="str">
        <f t="shared" si="1057"/>
        <v>Newcastle</v>
      </c>
      <c r="Y879" s="177" t="str">
        <f t="shared" si="1057"/>
        <v>Cardiff</v>
      </c>
      <c r="Z879" s="177" t="str">
        <f t="shared" si="1057"/>
        <v>Everton</v>
      </c>
      <c r="AA879" s="177" t="str">
        <f t="shared" si="1057"/>
        <v>Arsenal</v>
      </c>
      <c r="AB879" s="177" t="str">
        <f t="shared" si="1057"/>
        <v>Arsenal</v>
      </c>
      <c r="AC879" s="177" t="str">
        <f t="shared" si="1057"/>
        <v>Chelsea</v>
      </c>
      <c r="AD879" s="177" t="str">
        <f t="shared" si="1057"/>
        <v>Chelsea</v>
      </c>
      <c r="AE879" s="177" t="str">
        <f t="shared" si="1057"/>
        <v>Chelsea</v>
      </c>
      <c r="AF879" s="177" t="str">
        <f t="shared" si="1057"/>
        <v>Everton</v>
      </c>
      <c r="AG879" s="177" t="str">
        <f t="shared" si="1057"/>
        <v>Chelsea</v>
      </c>
      <c r="AH879" s="177" t="str">
        <f t="shared" si="1057"/>
        <v>Arsenal</v>
      </c>
      <c r="AI879" s="177" t="str">
        <f t="shared" si="1057"/>
        <v>Crystal Palace</v>
      </c>
      <c r="AJ879" s="177" t="str">
        <f t="shared" si="1057"/>
        <v>Brighton</v>
      </c>
      <c r="AK879" s="177" t="str">
        <f t="shared" si="1057"/>
        <v>Newcastle</v>
      </c>
      <c r="AL879" s="177" t="str">
        <f t="shared" si="1057"/>
        <v/>
      </c>
      <c r="AM879" s="177" t="str">
        <f t="shared" si="1057"/>
        <v/>
      </c>
      <c r="AN879" s="177" t="str">
        <f t="shared" si="1057"/>
        <v/>
      </c>
      <c r="AO879" s="177" t="str">
        <f t="shared" si="1057"/>
        <v/>
      </c>
      <c r="AP879" s="177" t="str">
        <f t="shared" si="1057"/>
        <v/>
      </c>
      <c r="AQ879" s="170"/>
      <c r="AR879" s="170"/>
    </row>
    <row r="880" ht="12.75" customHeight="1">
      <c r="A880" s="170"/>
      <c r="B880" s="170"/>
      <c r="C880" s="140"/>
      <c r="D880" s="139">
        <v>106.0</v>
      </c>
      <c r="E880" s="177" t="str">
        <f t="shared" ref="E880:AP880" si="1058">IFERROR(INDEX($C$389:$C$578,MATCH($D880,E$389:E$578,0)),"")</f>
        <v>Burnley</v>
      </c>
      <c r="F880" s="177" t="str">
        <f t="shared" si="1058"/>
        <v>Bournemouth</v>
      </c>
      <c r="G880" s="177" t="str">
        <f t="shared" si="1058"/>
        <v>Crystal Palace</v>
      </c>
      <c r="H880" s="177" t="str">
        <f t="shared" si="1058"/>
        <v>Huddersfield</v>
      </c>
      <c r="I880" s="177" t="str">
        <f t="shared" si="1058"/>
        <v>Crystal Palace</v>
      </c>
      <c r="J880" s="177" t="str">
        <f t="shared" si="1058"/>
        <v>Man City</v>
      </c>
      <c r="K880" s="177" t="str">
        <f t="shared" si="1058"/>
        <v>Man Utd</v>
      </c>
      <c r="L880" s="177" t="str">
        <f t="shared" si="1058"/>
        <v>Burnley</v>
      </c>
      <c r="M880" s="177" t="str">
        <f t="shared" si="1058"/>
        <v>Southampton</v>
      </c>
      <c r="N880" s="177" t="str">
        <f t="shared" si="1058"/>
        <v>Man City</v>
      </c>
      <c r="O880" s="177" t="str">
        <f t="shared" si="1058"/>
        <v>Brighton</v>
      </c>
      <c r="P880" s="177" t="str">
        <f t="shared" si="1058"/>
        <v>Bournemouth</v>
      </c>
      <c r="Q880" s="177" t="str">
        <f t="shared" si="1058"/>
        <v>Man City</v>
      </c>
      <c r="R880" s="177" t="str">
        <f t="shared" si="1058"/>
        <v>Leicester</v>
      </c>
      <c r="S880" s="177" t="str">
        <f t="shared" si="1058"/>
        <v>Bournemouth</v>
      </c>
      <c r="T880" s="177" t="str">
        <f t="shared" si="1058"/>
        <v>Bournemouth</v>
      </c>
      <c r="U880" s="177" t="str">
        <f t="shared" si="1058"/>
        <v>Man Utd</v>
      </c>
      <c r="V880" s="177" t="str">
        <f t="shared" si="1058"/>
        <v>Everton</v>
      </c>
      <c r="W880" s="177" t="str">
        <f t="shared" si="1058"/>
        <v>Brighton</v>
      </c>
      <c r="X880" s="177" t="str">
        <f t="shared" si="1058"/>
        <v>Arsenal</v>
      </c>
      <c r="Y880" s="177" t="str">
        <f t="shared" si="1058"/>
        <v>Huddersfield</v>
      </c>
      <c r="Z880" s="177" t="str">
        <f t="shared" si="1058"/>
        <v>Arsenal</v>
      </c>
      <c r="AA880" s="177" t="str">
        <f t="shared" si="1058"/>
        <v>Burnley</v>
      </c>
      <c r="AB880" s="177" t="str">
        <f t="shared" si="1058"/>
        <v>Cardiff</v>
      </c>
      <c r="AC880" s="177" t="str">
        <f t="shared" si="1058"/>
        <v>Fulham</v>
      </c>
      <c r="AD880" s="177" t="str">
        <f t="shared" si="1058"/>
        <v>Huddersfield</v>
      </c>
      <c r="AE880" s="177" t="str">
        <f t="shared" si="1058"/>
        <v>Arsenal</v>
      </c>
      <c r="AF880" s="177" t="str">
        <f t="shared" si="1058"/>
        <v>Arsenal</v>
      </c>
      <c r="AG880" s="177" t="str">
        <f t="shared" si="1058"/>
        <v>Crystal Palace</v>
      </c>
      <c r="AH880" s="177" t="str">
        <f t="shared" si="1058"/>
        <v>Chelsea</v>
      </c>
      <c r="AI880" s="177" t="str">
        <f t="shared" si="1058"/>
        <v>Leicester</v>
      </c>
      <c r="AJ880" s="177" t="str">
        <f t="shared" si="1058"/>
        <v>Chelsea</v>
      </c>
      <c r="AK880" s="177" t="str">
        <f t="shared" si="1058"/>
        <v>Arsenal</v>
      </c>
      <c r="AL880" s="177" t="str">
        <f t="shared" si="1058"/>
        <v/>
      </c>
      <c r="AM880" s="177" t="str">
        <f t="shared" si="1058"/>
        <v/>
      </c>
      <c r="AN880" s="177" t="str">
        <f t="shared" si="1058"/>
        <v/>
      </c>
      <c r="AO880" s="177" t="str">
        <f t="shared" si="1058"/>
        <v/>
      </c>
      <c r="AP880" s="177" t="str">
        <f t="shared" si="1058"/>
        <v/>
      </c>
      <c r="AQ880" s="170"/>
      <c r="AR880" s="170"/>
    </row>
    <row r="881" ht="12.75" customHeight="1">
      <c r="A881" s="170"/>
      <c r="B881" s="170"/>
      <c r="C881" s="140"/>
      <c r="D881" s="139">
        <v>107.0</v>
      </c>
      <c r="E881" s="177" t="str">
        <f t="shared" ref="E881:AP881" si="1059">IFERROR(INDEX($C$389:$C$578,MATCH($D881,E$389:E$578,0)),"")</f>
        <v>Crystal Palace</v>
      </c>
      <c r="F881" s="177" t="str">
        <f t="shared" si="1059"/>
        <v>Brighton</v>
      </c>
      <c r="G881" s="177" t="str">
        <f t="shared" si="1059"/>
        <v>Chelsea</v>
      </c>
      <c r="H881" s="177" t="str">
        <f t="shared" si="1059"/>
        <v>Leicester</v>
      </c>
      <c r="I881" s="177" t="str">
        <f t="shared" si="1059"/>
        <v>Man Utd</v>
      </c>
      <c r="J881" s="177" t="str">
        <f t="shared" si="1059"/>
        <v>Watford</v>
      </c>
      <c r="K881" s="177" t="str">
        <f t="shared" si="1059"/>
        <v>Chelsea</v>
      </c>
      <c r="L881" s="177" t="str">
        <f t="shared" si="1059"/>
        <v>Man City</v>
      </c>
      <c r="M881" s="177" t="str">
        <f t="shared" si="1059"/>
        <v>Brighton</v>
      </c>
      <c r="N881" s="177" t="str">
        <f t="shared" si="1059"/>
        <v>Liverpool</v>
      </c>
      <c r="O881" s="177" t="str">
        <f t="shared" si="1059"/>
        <v>Crystal Palace</v>
      </c>
      <c r="P881" s="177" t="str">
        <f t="shared" si="1059"/>
        <v>Bournemouth</v>
      </c>
      <c r="Q881" s="177" t="str">
        <f t="shared" si="1059"/>
        <v>Man City</v>
      </c>
      <c r="R881" s="177" t="str">
        <f t="shared" si="1059"/>
        <v>Brighton</v>
      </c>
      <c r="S881" s="177" t="str">
        <f t="shared" si="1059"/>
        <v>Cardiff</v>
      </c>
      <c r="T881" s="177" t="str">
        <f t="shared" si="1059"/>
        <v>Burnley</v>
      </c>
      <c r="U881" s="177" t="str">
        <f t="shared" si="1059"/>
        <v>Huddersfield</v>
      </c>
      <c r="V881" s="177" t="str">
        <f t="shared" si="1059"/>
        <v>Man City</v>
      </c>
      <c r="W881" s="177" t="str">
        <f t="shared" si="1059"/>
        <v>Brighton</v>
      </c>
      <c r="X881" s="177" t="str">
        <f t="shared" si="1059"/>
        <v>Brighton</v>
      </c>
      <c r="Y881" s="177" t="str">
        <f t="shared" si="1059"/>
        <v>Cardiff</v>
      </c>
      <c r="Z881" s="177" t="str">
        <f t="shared" si="1059"/>
        <v>Burnley</v>
      </c>
      <c r="AA881" s="177" t="str">
        <f t="shared" si="1059"/>
        <v>Cardiff</v>
      </c>
      <c r="AB881" s="177" t="str">
        <f t="shared" si="1059"/>
        <v>Fulham</v>
      </c>
      <c r="AC881" s="177" t="str">
        <f t="shared" si="1059"/>
        <v>Liverpool</v>
      </c>
      <c r="AD881" s="177" t="str">
        <f t="shared" si="1059"/>
        <v>Bournemouth</v>
      </c>
      <c r="AE881" s="177" t="str">
        <f t="shared" si="1059"/>
        <v>Newcastle</v>
      </c>
      <c r="AF881" s="177" t="str">
        <f t="shared" si="1059"/>
        <v>Brighton</v>
      </c>
      <c r="AG881" s="177" t="str">
        <f t="shared" si="1059"/>
        <v>Bournemouth</v>
      </c>
      <c r="AH881" s="177" t="str">
        <f t="shared" si="1059"/>
        <v>Leicester</v>
      </c>
      <c r="AI881" s="177" t="str">
        <f t="shared" si="1059"/>
        <v>Man City</v>
      </c>
      <c r="AJ881" s="177" t="str">
        <f t="shared" si="1059"/>
        <v>Man City</v>
      </c>
      <c r="AK881" s="177" t="str">
        <f t="shared" si="1059"/>
        <v>Chelsea</v>
      </c>
      <c r="AL881" s="177" t="str">
        <f t="shared" si="1059"/>
        <v/>
      </c>
      <c r="AM881" s="177" t="str">
        <f t="shared" si="1059"/>
        <v/>
      </c>
      <c r="AN881" s="177" t="str">
        <f t="shared" si="1059"/>
        <v/>
      </c>
      <c r="AO881" s="177" t="str">
        <f t="shared" si="1059"/>
        <v/>
      </c>
      <c r="AP881" s="177" t="str">
        <f t="shared" si="1059"/>
        <v/>
      </c>
      <c r="AQ881" s="170"/>
      <c r="AR881" s="170"/>
    </row>
    <row r="882" ht="12.75" customHeight="1">
      <c r="A882" s="170"/>
      <c r="B882" s="170"/>
      <c r="C882" s="140"/>
      <c r="D882" s="139">
        <v>108.0</v>
      </c>
      <c r="E882" s="177" t="str">
        <f t="shared" ref="E882:AP882" si="1060">IFERROR(INDEX($C$389:$C$578,MATCH($D882,E$389:E$578,0)),"")</f>
        <v>Arsenal</v>
      </c>
      <c r="F882" s="177" t="str">
        <f t="shared" si="1060"/>
        <v>Burnley</v>
      </c>
      <c r="G882" s="177" t="str">
        <f t="shared" si="1060"/>
        <v>Fulham</v>
      </c>
      <c r="H882" s="177" t="str">
        <f t="shared" si="1060"/>
        <v>Newcastle</v>
      </c>
      <c r="I882" s="177" t="str">
        <f t="shared" si="1060"/>
        <v>Newcastle</v>
      </c>
      <c r="J882" s="177" t="str">
        <f t="shared" si="1060"/>
        <v>Brighton</v>
      </c>
      <c r="K882" s="177" t="str">
        <f t="shared" si="1060"/>
        <v>Bournemouth</v>
      </c>
      <c r="L882" s="177" t="str">
        <f t="shared" si="1060"/>
        <v>Southampton</v>
      </c>
      <c r="M882" s="177" t="str">
        <f t="shared" si="1060"/>
        <v>Burnley</v>
      </c>
      <c r="N882" s="177" t="str">
        <f t="shared" si="1060"/>
        <v>Arsenal</v>
      </c>
      <c r="O882" s="177" t="str">
        <f t="shared" si="1060"/>
        <v>Arsenal</v>
      </c>
      <c r="P882" s="177" t="str">
        <f t="shared" si="1060"/>
        <v>Burnley</v>
      </c>
      <c r="Q882" s="177" t="str">
        <f t="shared" si="1060"/>
        <v>Chelsea</v>
      </c>
      <c r="R882" s="177" t="str">
        <f t="shared" si="1060"/>
        <v>Brighton</v>
      </c>
      <c r="S882" s="177" t="str">
        <f t="shared" si="1060"/>
        <v>Cardiff</v>
      </c>
      <c r="T882" s="177" t="str">
        <f t="shared" si="1060"/>
        <v>Chelsea</v>
      </c>
      <c r="U882" s="177" t="str">
        <f t="shared" si="1060"/>
        <v>Bournemouth</v>
      </c>
      <c r="V882" s="177" t="str">
        <f t="shared" si="1060"/>
        <v>Huddersfield</v>
      </c>
      <c r="W882" s="177" t="str">
        <f t="shared" si="1060"/>
        <v>Leicester</v>
      </c>
      <c r="X882" s="177" t="str">
        <f t="shared" si="1060"/>
        <v>Tottenham</v>
      </c>
      <c r="Y882" s="177" t="str">
        <f t="shared" si="1060"/>
        <v>Arsenal</v>
      </c>
      <c r="Z882" s="177" t="str">
        <f t="shared" si="1060"/>
        <v>Cardiff</v>
      </c>
      <c r="AA882" s="177" t="str">
        <f t="shared" si="1060"/>
        <v>Everton</v>
      </c>
      <c r="AB882" s="177" t="str">
        <f t="shared" si="1060"/>
        <v>Bournemouth</v>
      </c>
      <c r="AC882" s="177" t="str">
        <f t="shared" si="1060"/>
        <v>Chelsea</v>
      </c>
      <c r="AD882" s="177" t="str">
        <f t="shared" si="1060"/>
        <v>Burnley</v>
      </c>
      <c r="AE882" s="177" t="str">
        <f t="shared" si="1060"/>
        <v>Brighton</v>
      </c>
      <c r="AF882" s="177" t="str">
        <f t="shared" si="1060"/>
        <v>Burnley</v>
      </c>
      <c r="AG882" s="177" t="str">
        <f t="shared" si="1060"/>
        <v>Everton</v>
      </c>
      <c r="AH882" s="177" t="str">
        <f t="shared" si="1060"/>
        <v>Newcastle</v>
      </c>
      <c r="AI882" s="177" t="str">
        <f t="shared" si="1060"/>
        <v>Bournemouth</v>
      </c>
      <c r="AJ882" s="177" t="str">
        <f t="shared" si="1060"/>
        <v>Arsenal</v>
      </c>
      <c r="AK882" s="177" t="str">
        <f t="shared" si="1060"/>
        <v>Everton</v>
      </c>
      <c r="AL882" s="177" t="str">
        <f t="shared" si="1060"/>
        <v/>
      </c>
      <c r="AM882" s="177" t="str">
        <f t="shared" si="1060"/>
        <v/>
      </c>
      <c r="AN882" s="177" t="str">
        <f t="shared" si="1060"/>
        <v/>
      </c>
      <c r="AO882" s="177" t="str">
        <f t="shared" si="1060"/>
        <v/>
      </c>
      <c r="AP882" s="177" t="str">
        <f t="shared" si="1060"/>
        <v/>
      </c>
      <c r="AQ882" s="170"/>
      <c r="AR882" s="170"/>
    </row>
    <row r="883" ht="12.75" customHeight="1">
      <c r="A883" s="170"/>
      <c r="B883" s="170"/>
      <c r="C883" s="140"/>
      <c r="D883" s="139">
        <v>109.0</v>
      </c>
      <c r="E883" s="177" t="str">
        <f t="shared" ref="E883:AP883" si="1061">IFERROR(INDEX($C$389:$C$578,MATCH($D883,E$389:E$578,0)),"")</f>
        <v>Chelsea</v>
      </c>
      <c r="F883" s="177" t="str">
        <f t="shared" si="1061"/>
        <v>Burnley</v>
      </c>
      <c r="G883" s="177" t="str">
        <f t="shared" si="1061"/>
        <v>Leicester</v>
      </c>
      <c r="H883" s="177" t="str">
        <f t="shared" si="1061"/>
        <v>Crystal Palace</v>
      </c>
      <c r="I883" s="177" t="str">
        <f t="shared" si="1061"/>
        <v>Burnley</v>
      </c>
      <c r="J883" s="177" t="str">
        <f t="shared" si="1061"/>
        <v>Cardiff</v>
      </c>
      <c r="K883" s="177" t="str">
        <f t="shared" si="1061"/>
        <v>Cardiff</v>
      </c>
      <c r="L883" s="177" t="str">
        <f t="shared" si="1061"/>
        <v>Watford</v>
      </c>
      <c r="M883" s="177" t="str">
        <f t="shared" si="1061"/>
        <v>Man Utd</v>
      </c>
      <c r="N883" s="177" t="str">
        <f t="shared" si="1061"/>
        <v>Brighton</v>
      </c>
      <c r="O883" s="177" t="str">
        <f t="shared" si="1061"/>
        <v>Cardiff</v>
      </c>
      <c r="P883" s="177" t="str">
        <f t="shared" si="1061"/>
        <v>Everton</v>
      </c>
      <c r="Q883" s="177" t="str">
        <f t="shared" si="1061"/>
        <v>Leicester</v>
      </c>
      <c r="R883" s="177" t="str">
        <f t="shared" si="1061"/>
        <v>Everton</v>
      </c>
      <c r="S883" s="177" t="str">
        <f t="shared" si="1061"/>
        <v>Chelsea</v>
      </c>
      <c r="T883" s="177" t="str">
        <f t="shared" si="1061"/>
        <v>Newcastle</v>
      </c>
      <c r="U883" s="177" t="str">
        <f t="shared" si="1061"/>
        <v>Bournemouth</v>
      </c>
      <c r="V883" s="177" t="str">
        <f t="shared" si="1061"/>
        <v>Everton</v>
      </c>
      <c r="W883" s="177" t="str">
        <f t="shared" si="1061"/>
        <v>Bournemouth</v>
      </c>
      <c r="X883" s="177" t="str">
        <f t="shared" si="1061"/>
        <v>Chelsea</v>
      </c>
      <c r="Y883" s="177" t="str">
        <f t="shared" si="1061"/>
        <v>Burnley</v>
      </c>
      <c r="Z883" s="177" t="str">
        <f t="shared" si="1061"/>
        <v>Cardiff</v>
      </c>
      <c r="AA883" s="177" t="str">
        <f t="shared" si="1061"/>
        <v>Chelsea</v>
      </c>
      <c r="AB883" s="177" t="str">
        <f t="shared" si="1061"/>
        <v>Brighton</v>
      </c>
      <c r="AC883" s="177" t="str">
        <f t="shared" si="1061"/>
        <v>Brighton</v>
      </c>
      <c r="AD883" s="177" t="str">
        <f t="shared" si="1061"/>
        <v>Fulham</v>
      </c>
      <c r="AE883" s="177" t="str">
        <f t="shared" si="1061"/>
        <v>Brighton</v>
      </c>
      <c r="AF883" s="177" t="str">
        <f t="shared" si="1061"/>
        <v>Arsenal</v>
      </c>
      <c r="AG883" s="177" t="str">
        <f t="shared" si="1061"/>
        <v>Everton</v>
      </c>
      <c r="AH883" s="177" t="str">
        <f t="shared" si="1061"/>
        <v>Brighton</v>
      </c>
      <c r="AI883" s="177" t="str">
        <f t="shared" si="1061"/>
        <v>Cardiff</v>
      </c>
      <c r="AJ883" s="177" t="str">
        <f t="shared" si="1061"/>
        <v>Bournemouth</v>
      </c>
      <c r="AK883" s="177" t="str">
        <f t="shared" si="1061"/>
        <v>Huddersfield</v>
      </c>
      <c r="AL883" s="177" t="str">
        <f t="shared" si="1061"/>
        <v/>
      </c>
      <c r="AM883" s="177" t="str">
        <f t="shared" si="1061"/>
        <v/>
      </c>
      <c r="AN883" s="177" t="str">
        <f t="shared" si="1061"/>
        <v/>
      </c>
      <c r="AO883" s="177" t="str">
        <f t="shared" si="1061"/>
        <v/>
      </c>
      <c r="AP883" s="177" t="str">
        <f t="shared" si="1061"/>
        <v/>
      </c>
      <c r="AQ883" s="170"/>
      <c r="AR883" s="170"/>
    </row>
    <row r="884" ht="12.75" customHeight="1">
      <c r="A884" s="170"/>
      <c r="B884" s="170"/>
      <c r="C884" s="140"/>
      <c r="D884" s="139">
        <v>110.0</v>
      </c>
      <c r="E884" s="177" t="str">
        <f t="shared" ref="E884:AP884" si="1062">IFERROR(INDEX($C$389:$C$578,MATCH($D884,E$389:E$578,0)),"")</f>
        <v>Liverpool</v>
      </c>
      <c r="F884" s="177" t="str">
        <f t="shared" si="1062"/>
        <v>Chelsea</v>
      </c>
      <c r="G884" s="177" t="str">
        <f t="shared" si="1062"/>
        <v>Newcastle</v>
      </c>
      <c r="H884" s="177" t="str">
        <f t="shared" si="1062"/>
        <v>Chelsea</v>
      </c>
      <c r="I884" s="177" t="str">
        <f t="shared" si="1062"/>
        <v>Brighton</v>
      </c>
      <c r="J884" s="177" t="str">
        <f t="shared" si="1062"/>
        <v>Burnley</v>
      </c>
      <c r="K884" s="177" t="str">
        <f t="shared" si="1062"/>
        <v>Chelsea</v>
      </c>
      <c r="L884" s="177" t="str">
        <f t="shared" si="1062"/>
        <v>Tottenham</v>
      </c>
      <c r="M884" s="177" t="str">
        <f t="shared" si="1062"/>
        <v>Burnley</v>
      </c>
      <c r="N884" s="177" t="str">
        <f t="shared" si="1062"/>
        <v>Burnley</v>
      </c>
      <c r="O884" s="177" t="str">
        <f t="shared" si="1062"/>
        <v>Bournemouth</v>
      </c>
      <c r="P884" s="177" t="str">
        <f t="shared" si="1062"/>
        <v>Everton</v>
      </c>
      <c r="Q884" s="177" t="str">
        <f t="shared" si="1062"/>
        <v>Chelsea</v>
      </c>
      <c r="R884" s="177" t="str">
        <f t="shared" si="1062"/>
        <v>Everton</v>
      </c>
      <c r="S884" s="177" t="str">
        <f t="shared" si="1062"/>
        <v>Everton</v>
      </c>
      <c r="T884" s="177" t="str">
        <f t="shared" si="1062"/>
        <v>Chelsea</v>
      </c>
      <c r="U884" s="177" t="str">
        <f t="shared" si="1062"/>
        <v>Leicester</v>
      </c>
      <c r="V884" s="177" t="str">
        <f t="shared" si="1062"/>
        <v>Man City</v>
      </c>
      <c r="W884" s="177" t="str">
        <f t="shared" si="1062"/>
        <v>Man Utd</v>
      </c>
      <c r="X884" s="177" t="str">
        <f t="shared" si="1062"/>
        <v>Chelsea</v>
      </c>
      <c r="Y884" s="177" t="str">
        <f t="shared" si="1062"/>
        <v>Arsenal</v>
      </c>
      <c r="Z884" s="177" t="str">
        <f t="shared" si="1062"/>
        <v>Fulham</v>
      </c>
      <c r="AA884" s="177" t="str">
        <f t="shared" si="1062"/>
        <v>Chelsea</v>
      </c>
      <c r="AB884" s="177" t="str">
        <f t="shared" si="1062"/>
        <v>Cardiff</v>
      </c>
      <c r="AC884" s="177" t="str">
        <f t="shared" si="1062"/>
        <v>Man Utd</v>
      </c>
      <c r="AD884" s="177" t="str">
        <f t="shared" si="1062"/>
        <v>Chelsea</v>
      </c>
      <c r="AE884" s="177" t="str">
        <f t="shared" si="1062"/>
        <v>Huddersfield</v>
      </c>
      <c r="AF884" s="177" t="str">
        <f t="shared" si="1062"/>
        <v>Fulham</v>
      </c>
      <c r="AG884" s="177" t="str">
        <f t="shared" si="1062"/>
        <v>Man City</v>
      </c>
      <c r="AH884" s="177" t="str">
        <f t="shared" si="1062"/>
        <v>Brighton</v>
      </c>
      <c r="AI884" s="177" t="str">
        <f t="shared" si="1062"/>
        <v>Everton</v>
      </c>
      <c r="AJ884" s="177" t="str">
        <f t="shared" si="1062"/>
        <v>Southampton</v>
      </c>
      <c r="AK884" s="177" t="str">
        <f t="shared" si="1062"/>
        <v>Bournemouth</v>
      </c>
      <c r="AL884" s="177" t="str">
        <f t="shared" si="1062"/>
        <v/>
      </c>
      <c r="AM884" s="177" t="str">
        <f t="shared" si="1062"/>
        <v/>
      </c>
      <c r="AN884" s="177" t="str">
        <f t="shared" si="1062"/>
        <v/>
      </c>
      <c r="AO884" s="177" t="str">
        <f t="shared" si="1062"/>
        <v/>
      </c>
      <c r="AP884" s="177" t="str">
        <f t="shared" si="1062"/>
        <v/>
      </c>
      <c r="AQ884" s="170"/>
      <c r="AR884" s="170"/>
    </row>
    <row r="885" ht="12.75" customHeight="1">
      <c r="A885" s="170"/>
      <c r="B885" s="170"/>
      <c r="C885" s="140"/>
      <c r="D885" s="139">
        <v>111.0</v>
      </c>
      <c r="E885" s="177" t="str">
        <f t="shared" ref="E885:AP885" si="1063">IFERROR(INDEX($C$389:$C$578,MATCH($D885,E$389:E$578,0)),"")</f>
        <v>Bournemouth</v>
      </c>
      <c r="F885" s="177" t="str">
        <f t="shared" si="1063"/>
        <v>Bournemouth</v>
      </c>
      <c r="G885" s="177" t="str">
        <f t="shared" si="1063"/>
        <v>Chelsea</v>
      </c>
      <c r="H885" s="177" t="str">
        <f t="shared" si="1063"/>
        <v>Burnley</v>
      </c>
      <c r="I885" s="177" t="str">
        <f t="shared" si="1063"/>
        <v>Cardiff</v>
      </c>
      <c r="J885" s="177" t="str">
        <f t="shared" si="1063"/>
        <v>Burnley</v>
      </c>
      <c r="K885" s="177" t="str">
        <f t="shared" si="1063"/>
        <v>Man City</v>
      </c>
      <c r="L885" s="177" t="str">
        <f t="shared" si="1063"/>
        <v>Bournemouth</v>
      </c>
      <c r="M885" s="177" t="str">
        <f t="shared" si="1063"/>
        <v>Brighton</v>
      </c>
      <c r="N885" s="177" t="str">
        <f t="shared" si="1063"/>
        <v>Burnley</v>
      </c>
      <c r="O885" s="177" t="str">
        <f t="shared" si="1063"/>
        <v>Burnley</v>
      </c>
      <c r="P885" s="177" t="str">
        <f t="shared" si="1063"/>
        <v>Fulham</v>
      </c>
      <c r="Q885" s="177" t="str">
        <f t="shared" si="1063"/>
        <v>Arsenal</v>
      </c>
      <c r="R885" s="177" t="str">
        <f t="shared" si="1063"/>
        <v>Huddersfield</v>
      </c>
      <c r="S885" s="177" t="str">
        <f t="shared" si="1063"/>
        <v>Crystal Palace</v>
      </c>
      <c r="T885" s="177" t="str">
        <f t="shared" si="1063"/>
        <v>Crystal Palace</v>
      </c>
      <c r="U885" s="177" t="str">
        <f t="shared" si="1063"/>
        <v>Liverpool</v>
      </c>
      <c r="V885" s="177" t="str">
        <f t="shared" si="1063"/>
        <v>Arsenal</v>
      </c>
      <c r="W885" s="177" t="str">
        <f t="shared" si="1063"/>
        <v>Huddersfield</v>
      </c>
      <c r="X885" s="177" t="str">
        <f t="shared" si="1063"/>
        <v>Man City</v>
      </c>
      <c r="Y885" s="177" t="str">
        <f t="shared" si="1063"/>
        <v>Bournemouth</v>
      </c>
      <c r="Z885" s="177" t="str">
        <f t="shared" si="1063"/>
        <v>Arsenal</v>
      </c>
      <c r="AA885" s="177" t="str">
        <f t="shared" si="1063"/>
        <v>Man City</v>
      </c>
      <c r="AB885" s="177" t="str">
        <f t="shared" si="1063"/>
        <v>Everton</v>
      </c>
      <c r="AC885" s="177" t="str">
        <f t="shared" si="1063"/>
        <v>Huddersfield</v>
      </c>
      <c r="AD885" s="177" t="str">
        <f t="shared" si="1063"/>
        <v>Burnley</v>
      </c>
      <c r="AE885" s="177" t="str">
        <f t="shared" si="1063"/>
        <v>Burnley</v>
      </c>
      <c r="AF885" s="177" t="str">
        <f t="shared" si="1063"/>
        <v>Burnley</v>
      </c>
      <c r="AG885" s="177" t="str">
        <f t="shared" si="1063"/>
        <v>Arsenal</v>
      </c>
      <c r="AH885" s="177" t="str">
        <f t="shared" si="1063"/>
        <v>Brighton</v>
      </c>
      <c r="AI885" s="177" t="str">
        <f t="shared" si="1063"/>
        <v>Everton</v>
      </c>
      <c r="AJ885" s="177" t="str">
        <f t="shared" si="1063"/>
        <v>Arsenal</v>
      </c>
      <c r="AK885" s="177" t="str">
        <f t="shared" si="1063"/>
        <v>Bournemouth</v>
      </c>
      <c r="AL885" s="177" t="str">
        <f t="shared" si="1063"/>
        <v/>
      </c>
      <c r="AM885" s="177" t="str">
        <f t="shared" si="1063"/>
        <v/>
      </c>
      <c r="AN885" s="177" t="str">
        <f t="shared" si="1063"/>
        <v/>
      </c>
      <c r="AO885" s="177" t="str">
        <f t="shared" si="1063"/>
        <v/>
      </c>
      <c r="AP885" s="177" t="str">
        <f t="shared" si="1063"/>
        <v/>
      </c>
      <c r="AQ885" s="170"/>
      <c r="AR885" s="170"/>
    </row>
    <row r="886" ht="12.75" customHeight="1">
      <c r="A886" s="170"/>
      <c r="B886" s="170"/>
      <c r="C886" s="140"/>
      <c r="D886" s="139">
        <v>112.0</v>
      </c>
      <c r="E886" s="177" t="str">
        <f t="shared" ref="E886:AP886" si="1064">IFERROR(INDEX($C$389:$C$578,MATCH($D886,E$389:E$578,0)),"")</f>
        <v>Man City</v>
      </c>
      <c r="F886" s="177" t="str">
        <f t="shared" si="1064"/>
        <v>Crystal Palace</v>
      </c>
      <c r="G886" s="177" t="str">
        <f t="shared" si="1064"/>
        <v>Burnley</v>
      </c>
      <c r="H886" s="177" t="str">
        <f t="shared" si="1064"/>
        <v>Burnley</v>
      </c>
      <c r="I886" s="177" t="str">
        <f t="shared" si="1064"/>
        <v>Bournemouth</v>
      </c>
      <c r="J886" s="177" t="str">
        <f t="shared" si="1064"/>
        <v>Liverpool</v>
      </c>
      <c r="K886" s="177" t="str">
        <f t="shared" si="1064"/>
        <v>Cardiff</v>
      </c>
      <c r="L886" s="177" t="str">
        <f t="shared" si="1064"/>
        <v>Brighton</v>
      </c>
      <c r="M886" s="177" t="str">
        <f t="shared" si="1064"/>
        <v>Brighton</v>
      </c>
      <c r="N886" s="177" t="str">
        <f t="shared" si="1064"/>
        <v>Burnley</v>
      </c>
      <c r="O886" s="177" t="str">
        <f t="shared" si="1064"/>
        <v>Bournemouth</v>
      </c>
      <c r="P886" s="177" t="str">
        <f t="shared" si="1064"/>
        <v>Leicester</v>
      </c>
      <c r="Q886" s="177" t="str">
        <f t="shared" si="1064"/>
        <v>Burnley</v>
      </c>
      <c r="R886" s="177" t="str">
        <f t="shared" si="1064"/>
        <v>Burnley</v>
      </c>
      <c r="S886" s="177" t="str">
        <f t="shared" si="1064"/>
        <v>Tottenham</v>
      </c>
      <c r="T886" s="177" t="str">
        <f t="shared" si="1064"/>
        <v>Crystal Palace</v>
      </c>
      <c r="U886" s="177" t="str">
        <f t="shared" si="1064"/>
        <v>Arsenal</v>
      </c>
      <c r="V886" s="177" t="str">
        <f t="shared" si="1064"/>
        <v>West Ham</v>
      </c>
      <c r="W886" s="177" t="str">
        <f t="shared" si="1064"/>
        <v>Arsenal</v>
      </c>
      <c r="X886" s="177" t="str">
        <f t="shared" si="1064"/>
        <v>Southampton</v>
      </c>
      <c r="Y886" s="177" t="str">
        <f t="shared" si="1064"/>
        <v>Brighton</v>
      </c>
      <c r="Z886" s="177" t="str">
        <f t="shared" si="1064"/>
        <v>Brighton</v>
      </c>
      <c r="AA886" s="177" t="str">
        <f t="shared" si="1064"/>
        <v>Arsenal</v>
      </c>
      <c r="AB886" s="177" t="str">
        <f t="shared" si="1064"/>
        <v>Man Utd</v>
      </c>
      <c r="AC886" s="177" t="str">
        <f t="shared" si="1064"/>
        <v>Leicester</v>
      </c>
      <c r="AD886" s="177" t="str">
        <f t="shared" si="1064"/>
        <v>Crystal Palace</v>
      </c>
      <c r="AE886" s="177" t="str">
        <f t="shared" si="1064"/>
        <v>Brighton</v>
      </c>
      <c r="AF886" s="177" t="str">
        <f t="shared" si="1064"/>
        <v>Everton</v>
      </c>
      <c r="AG886" s="177" t="str">
        <f t="shared" si="1064"/>
        <v>Man City</v>
      </c>
      <c r="AH886" s="177" t="str">
        <f t="shared" si="1064"/>
        <v>Crystal Palace</v>
      </c>
      <c r="AI886" s="177" t="str">
        <f t="shared" si="1064"/>
        <v>Fulham</v>
      </c>
      <c r="AJ886" s="177" t="str">
        <f t="shared" si="1064"/>
        <v>Cardiff</v>
      </c>
      <c r="AK886" s="177" t="str">
        <f t="shared" si="1064"/>
        <v>Man City</v>
      </c>
      <c r="AL886" s="177" t="str">
        <f t="shared" si="1064"/>
        <v/>
      </c>
      <c r="AM886" s="177" t="str">
        <f t="shared" si="1064"/>
        <v/>
      </c>
      <c r="AN886" s="177" t="str">
        <f t="shared" si="1064"/>
        <v/>
      </c>
      <c r="AO886" s="177" t="str">
        <f t="shared" si="1064"/>
        <v/>
      </c>
      <c r="AP886" s="177" t="str">
        <f t="shared" si="1064"/>
        <v/>
      </c>
      <c r="AQ886" s="170"/>
      <c r="AR886" s="170"/>
    </row>
    <row r="887" ht="12.75" customHeight="1">
      <c r="A887" s="170"/>
      <c r="B887" s="170"/>
      <c r="C887" s="140"/>
      <c r="D887" s="139">
        <v>113.0</v>
      </c>
      <c r="E887" s="177" t="str">
        <f t="shared" ref="E887:AP887" si="1065">IFERROR(INDEX($C$389:$C$578,MATCH($D887,E$389:E$578,0)),"")</f>
        <v>Chelsea</v>
      </c>
      <c r="F887" s="177" t="str">
        <f t="shared" si="1065"/>
        <v>Crystal Palace</v>
      </c>
      <c r="G887" s="177" t="str">
        <f t="shared" si="1065"/>
        <v>Burnley</v>
      </c>
      <c r="H887" s="177" t="str">
        <f t="shared" si="1065"/>
        <v>Crystal Palace</v>
      </c>
      <c r="I887" s="177" t="str">
        <f t="shared" si="1065"/>
        <v>Bournemouth</v>
      </c>
      <c r="J887" s="177" t="str">
        <f t="shared" si="1065"/>
        <v>Cardiff</v>
      </c>
      <c r="K887" s="177" t="str">
        <f t="shared" si="1065"/>
        <v>Chelsea</v>
      </c>
      <c r="L887" s="177" t="str">
        <f t="shared" si="1065"/>
        <v>Tottenham</v>
      </c>
      <c r="M887" s="177" t="str">
        <f t="shared" si="1065"/>
        <v>Man City</v>
      </c>
      <c r="N887" s="177" t="str">
        <f t="shared" si="1065"/>
        <v>Fulham</v>
      </c>
      <c r="O887" s="177" t="str">
        <f t="shared" si="1065"/>
        <v>Brighton</v>
      </c>
      <c r="P887" s="177" t="str">
        <f t="shared" si="1065"/>
        <v>Cardiff</v>
      </c>
      <c r="Q887" s="177" t="str">
        <f t="shared" si="1065"/>
        <v>Cardiff</v>
      </c>
      <c r="R887" s="177" t="str">
        <f t="shared" si="1065"/>
        <v>Bournemouth</v>
      </c>
      <c r="S887" s="177" t="str">
        <f t="shared" si="1065"/>
        <v>Newcastle</v>
      </c>
      <c r="T887" s="177" t="str">
        <f t="shared" si="1065"/>
        <v>Leicester</v>
      </c>
      <c r="U887" s="177" t="str">
        <f t="shared" si="1065"/>
        <v>Huddersfield</v>
      </c>
      <c r="V887" s="177" t="str">
        <f t="shared" si="1065"/>
        <v>Cardiff</v>
      </c>
      <c r="W887" s="177" t="str">
        <f t="shared" si="1065"/>
        <v>Cardiff</v>
      </c>
      <c r="X887" s="177" t="str">
        <f t="shared" si="1065"/>
        <v>Leicester</v>
      </c>
      <c r="Y887" s="177" t="str">
        <f t="shared" si="1065"/>
        <v>Arsenal</v>
      </c>
      <c r="Z887" s="177" t="str">
        <f t="shared" si="1065"/>
        <v>Cardiff</v>
      </c>
      <c r="AA887" s="177" t="str">
        <f t="shared" si="1065"/>
        <v>Burnley</v>
      </c>
      <c r="AB887" s="177" t="str">
        <f t="shared" si="1065"/>
        <v>Chelsea</v>
      </c>
      <c r="AC887" s="177" t="str">
        <f t="shared" si="1065"/>
        <v>Man Utd</v>
      </c>
      <c r="AD887" s="177" t="str">
        <f t="shared" si="1065"/>
        <v>Burnley</v>
      </c>
      <c r="AE887" s="177" t="str">
        <f t="shared" si="1065"/>
        <v>Fulham</v>
      </c>
      <c r="AF887" s="177" t="str">
        <f t="shared" si="1065"/>
        <v>Brighton</v>
      </c>
      <c r="AG887" s="177" t="str">
        <f t="shared" si="1065"/>
        <v>Arsenal</v>
      </c>
      <c r="AH887" s="177" t="str">
        <f t="shared" si="1065"/>
        <v>West Ham</v>
      </c>
      <c r="AI887" s="177" t="str">
        <f t="shared" si="1065"/>
        <v>Huddersfield</v>
      </c>
      <c r="AJ887" s="177" t="str">
        <f t="shared" si="1065"/>
        <v>Southampton</v>
      </c>
      <c r="AK887" s="177" t="str">
        <f t="shared" si="1065"/>
        <v>Brighton</v>
      </c>
      <c r="AL887" s="177" t="str">
        <f t="shared" si="1065"/>
        <v/>
      </c>
      <c r="AM887" s="177" t="str">
        <f t="shared" si="1065"/>
        <v/>
      </c>
      <c r="AN887" s="177" t="str">
        <f t="shared" si="1065"/>
        <v/>
      </c>
      <c r="AO887" s="177" t="str">
        <f t="shared" si="1065"/>
        <v/>
      </c>
      <c r="AP887" s="177" t="str">
        <f t="shared" si="1065"/>
        <v/>
      </c>
      <c r="AQ887" s="170"/>
      <c r="AR887" s="170"/>
    </row>
    <row r="888" ht="12.75" customHeight="1">
      <c r="A888" s="170"/>
      <c r="B888" s="170"/>
      <c r="C888" s="140"/>
      <c r="D888" s="139">
        <v>114.0</v>
      </c>
      <c r="E888" s="177" t="str">
        <f t="shared" ref="E888:AP888" si="1066">IFERROR(INDEX($C$389:$C$578,MATCH($D888,E$389:E$578,0)),"")</f>
        <v>Crystal Palace</v>
      </c>
      <c r="F888" s="177" t="str">
        <f t="shared" si="1066"/>
        <v>Crystal Palace</v>
      </c>
      <c r="G888" s="177" t="str">
        <f t="shared" si="1066"/>
        <v>Man City</v>
      </c>
      <c r="H888" s="177" t="str">
        <f t="shared" si="1066"/>
        <v>Fulham</v>
      </c>
      <c r="I888" s="177" t="str">
        <f t="shared" si="1066"/>
        <v>Everton</v>
      </c>
      <c r="J888" s="177" t="str">
        <f t="shared" si="1066"/>
        <v>Brighton</v>
      </c>
      <c r="K888" s="177" t="str">
        <f t="shared" si="1066"/>
        <v>Southampton</v>
      </c>
      <c r="L888" s="177" t="str">
        <f t="shared" si="1066"/>
        <v>Newcastle</v>
      </c>
      <c r="M888" s="177" t="str">
        <f t="shared" si="1066"/>
        <v>Brighton</v>
      </c>
      <c r="N888" s="177" t="str">
        <f t="shared" si="1066"/>
        <v>Fulham</v>
      </c>
      <c r="O888" s="177" t="str">
        <f t="shared" si="1066"/>
        <v>Chelsea</v>
      </c>
      <c r="P888" s="177" t="str">
        <f t="shared" si="1066"/>
        <v>Newcastle</v>
      </c>
      <c r="Q888" s="177" t="str">
        <f t="shared" si="1066"/>
        <v>Crystal Palace</v>
      </c>
      <c r="R888" s="177" t="str">
        <f t="shared" si="1066"/>
        <v>Fulham</v>
      </c>
      <c r="S888" s="177" t="str">
        <f t="shared" si="1066"/>
        <v>Brighton</v>
      </c>
      <c r="T888" s="177" t="str">
        <f t="shared" si="1066"/>
        <v>Brighton</v>
      </c>
      <c r="U888" s="177" t="str">
        <f t="shared" si="1066"/>
        <v>Arsenal</v>
      </c>
      <c r="V888" s="177" t="str">
        <f t="shared" si="1066"/>
        <v>Liverpool</v>
      </c>
      <c r="W888" s="177" t="str">
        <f t="shared" si="1066"/>
        <v>Newcastle</v>
      </c>
      <c r="X888" s="177" t="str">
        <f t="shared" si="1066"/>
        <v>Burnley</v>
      </c>
      <c r="Y888" s="177" t="str">
        <f t="shared" si="1066"/>
        <v>Huddersfield</v>
      </c>
      <c r="Z888" s="177" t="str">
        <f t="shared" si="1066"/>
        <v>Burnley</v>
      </c>
      <c r="AA888" s="177" t="str">
        <f t="shared" si="1066"/>
        <v>Cardiff</v>
      </c>
      <c r="AB888" s="177" t="str">
        <f t="shared" si="1066"/>
        <v>Brighton</v>
      </c>
      <c r="AC888" s="177" t="str">
        <f t="shared" si="1066"/>
        <v>Arsenal</v>
      </c>
      <c r="AD888" s="177" t="str">
        <f t="shared" si="1066"/>
        <v>Chelsea</v>
      </c>
      <c r="AE888" s="177" t="str">
        <f t="shared" si="1066"/>
        <v>Man Utd</v>
      </c>
      <c r="AF888" s="177" t="str">
        <f t="shared" si="1066"/>
        <v>Crystal Palace</v>
      </c>
      <c r="AG888" s="177" t="str">
        <f t="shared" si="1066"/>
        <v>Brighton</v>
      </c>
      <c r="AH888" s="177" t="str">
        <f t="shared" si="1066"/>
        <v>Bournemouth</v>
      </c>
      <c r="AI888" s="177" t="str">
        <f t="shared" si="1066"/>
        <v>Leicester</v>
      </c>
      <c r="AJ888" s="177" t="str">
        <f t="shared" si="1066"/>
        <v>Bournemouth</v>
      </c>
      <c r="AK888" s="177" t="str">
        <f t="shared" si="1066"/>
        <v>Cardiff</v>
      </c>
      <c r="AL888" s="177" t="str">
        <f t="shared" si="1066"/>
        <v/>
      </c>
      <c r="AM888" s="177" t="str">
        <f t="shared" si="1066"/>
        <v/>
      </c>
      <c r="AN888" s="177" t="str">
        <f t="shared" si="1066"/>
        <v/>
      </c>
      <c r="AO888" s="177" t="str">
        <f t="shared" si="1066"/>
        <v/>
      </c>
      <c r="AP888" s="177" t="str">
        <f t="shared" si="1066"/>
        <v/>
      </c>
      <c r="AQ888" s="170"/>
      <c r="AR888" s="170"/>
    </row>
    <row r="889" ht="12.75" customHeight="1">
      <c r="A889" s="170"/>
      <c r="B889" s="170"/>
      <c r="C889" s="140"/>
      <c r="D889" s="139">
        <v>115.0</v>
      </c>
      <c r="E889" s="177" t="str">
        <f t="shared" ref="E889:AP889" si="1067">IFERROR(INDEX($C$389:$C$578,MATCH($D889,E$389:E$578,0)),"")</f>
        <v>Leicester</v>
      </c>
      <c r="F889" s="177" t="str">
        <f t="shared" si="1067"/>
        <v>Leicester</v>
      </c>
      <c r="G889" s="177" t="str">
        <f t="shared" si="1067"/>
        <v>Burnley</v>
      </c>
      <c r="H889" s="177" t="str">
        <f t="shared" si="1067"/>
        <v>Leicester</v>
      </c>
      <c r="I889" s="177" t="str">
        <f t="shared" si="1067"/>
        <v>Watford</v>
      </c>
      <c r="J889" s="177" t="str">
        <f t="shared" si="1067"/>
        <v>Burnley</v>
      </c>
      <c r="K889" s="177" t="str">
        <f t="shared" si="1067"/>
        <v>Watford</v>
      </c>
      <c r="L889" s="177" t="str">
        <f t="shared" si="1067"/>
        <v>Bournemouth</v>
      </c>
      <c r="M889" s="177" t="str">
        <f t="shared" si="1067"/>
        <v>Cardiff</v>
      </c>
      <c r="N889" s="177" t="str">
        <f t="shared" si="1067"/>
        <v>Fulham</v>
      </c>
      <c r="O889" s="177" t="str">
        <f t="shared" si="1067"/>
        <v>Liverpool</v>
      </c>
      <c r="P889" s="177" t="str">
        <f t="shared" si="1067"/>
        <v>Burnley</v>
      </c>
      <c r="Q889" s="177" t="str">
        <f t="shared" si="1067"/>
        <v>Crystal Palace</v>
      </c>
      <c r="R889" s="177" t="str">
        <f t="shared" si="1067"/>
        <v>Crystal Palace</v>
      </c>
      <c r="S889" s="177" t="str">
        <f t="shared" si="1067"/>
        <v>Chelsea</v>
      </c>
      <c r="T889" s="177" t="str">
        <f t="shared" si="1067"/>
        <v>Cardiff</v>
      </c>
      <c r="U889" s="177" t="str">
        <f t="shared" si="1067"/>
        <v>Bournemouth</v>
      </c>
      <c r="V889" s="177" t="str">
        <f t="shared" si="1067"/>
        <v>Man Utd</v>
      </c>
      <c r="W889" s="177" t="str">
        <f t="shared" si="1067"/>
        <v>Watford</v>
      </c>
      <c r="X889" s="177" t="str">
        <f t="shared" si="1067"/>
        <v>Cardiff</v>
      </c>
      <c r="Y889" s="177" t="str">
        <f t="shared" si="1067"/>
        <v>Man City</v>
      </c>
      <c r="Z889" s="177" t="str">
        <f t="shared" si="1067"/>
        <v>Cardiff</v>
      </c>
      <c r="AA889" s="177" t="str">
        <f t="shared" si="1067"/>
        <v>Fulham</v>
      </c>
      <c r="AB889" s="177" t="str">
        <f t="shared" si="1067"/>
        <v>Arsenal</v>
      </c>
      <c r="AC889" s="177" t="str">
        <f t="shared" si="1067"/>
        <v>Fulham</v>
      </c>
      <c r="AD889" s="177" t="str">
        <f t="shared" si="1067"/>
        <v>Crystal Palace</v>
      </c>
      <c r="AE889" s="177" t="str">
        <f t="shared" si="1067"/>
        <v>Arsenal</v>
      </c>
      <c r="AF889" s="177" t="str">
        <f t="shared" si="1067"/>
        <v>Leicester</v>
      </c>
      <c r="AG889" s="177" t="str">
        <f t="shared" si="1067"/>
        <v>Fulham</v>
      </c>
      <c r="AH889" s="177" t="str">
        <f t="shared" si="1067"/>
        <v>Liverpool</v>
      </c>
      <c r="AI889" s="177" t="str">
        <f t="shared" si="1067"/>
        <v>Leicester</v>
      </c>
      <c r="AJ889" s="177" t="str">
        <f t="shared" si="1067"/>
        <v>Arsenal</v>
      </c>
      <c r="AK889" s="177" t="str">
        <f t="shared" si="1067"/>
        <v>Crystal Palace</v>
      </c>
      <c r="AL889" s="177" t="str">
        <f t="shared" si="1067"/>
        <v/>
      </c>
      <c r="AM889" s="177" t="str">
        <f t="shared" si="1067"/>
        <v/>
      </c>
      <c r="AN889" s="177" t="str">
        <f t="shared" si="1067"/>
        <v/>
      </c>
      <c r="AO889" s="177" t="str">
        <f t="shared" si="1067"/>
        <v/>
      </c>
      <c r="AP889" s="177" t="str">
        <f t="shared" si="1067"/>
        <v/>
      </c>
      <c r="AQ889" s="170"/>
      <c r="AR889" s="170"/>
    </row>
    <row r="890" ht="12.75" customHeight="1">
      <c r="A890" s="170"/>
      <c r="B890" s="170"/>
      <c r="C890" s="140"/>
      <c r="D890" s="139">
        <v>116.0</v>
      </c>
      <c r="E890" s="177" t="str">
        <f t="shared" ref="E890:AP890" si="1068">IFERROR(INDEX($C$389:$C$578,MATCH($D890,E$389:E$578,0)),"")</f>
        <v>Chelsea</v>
      </c>
      <c r="F890" s="177" t="str">
        <f t="shared" si="1068"/>
        <v>Fulham</v>
      </c>
      <c r="G890" s="177" t="str">
        <f t="shared" si="1068"/>
        <v>Chelsea</v>
      </c>
      <c r="H890" s="177" t="str">
        <f t="shared" si="1068"/>
        <v>Crystal Palace</v>
      </c>
      <c r="I890" s="177" t="str">
        <f t="shared" si="1068"/>
        <v>Burnley</v>
      </c>
      <c r="J890" s="177" t="str">
        <f t="shared" si="1068"/>
        <v>Fulham</v>
      </c>
      <c r="K890" s="177" t="str">
        <f t="shared" si="1068"/>
        <v>Crystal Palace</v>
      </c>
      <c r="L890" s="177" t="str">
        <f t="shared" si="1068"/>
        <v>Brighton</v>
      </c>
      <c r="M890" s="177" t="str">
        <f t="shared" si="1068"/>
        <v>Arsenal</v>
      </c>
      <c r="N890" s="177" t="str">
        <f t="shared" si="1068"/>
        <v>Arsenal</v>
      </c>
      <c r="O890" s="177" t="str">
        <f t="shared" si="1068"/>
        <v>Liverpool</v>
      </c>
      <c r="P890" s="177" t="str">
        <f t="shared" si="1068"/>
        <v>Leicester</v>
      </c>
      <c r="Q890" s="177" t="str">
        <f t="shared" si="1068"/>
        <v>Chelsea</v>
      </c>
      <c r="R890" s="177" t="str">
        <f t="shared" si="1068"/>
        <v>Man Utd</v>
      </c>
      <c r="S890" s="177" t="str">
        <f t="shared" si="1068"/>
        <v>Man City</v>
      </c>
      <c r="T890" s="177" t="str">
        <f t="shared" si="1068"/>
        <v>Fulham</v>
      </c>
      <c r="U890" s="177" t="str">
        <f t="shared" si="1068"/>
        <v>Brighton</v>
      </c>
      <c r="V890" s="177" t="str">
        <f t="shared" si="1068"/>
        <v>Southampton</v>
      </c>
      <c r="W890" s="177" t="str">
        <f t="shared" si="1068"/>
        <v>Arsenal</v>
      </c>
      <c r="X890" s="177" t="str">
        <f t="shared" si="1068"/>
        <v>Crystal Palace</v>
      </c>
      <c r="Y890" s="177" t="str">
        <f t="shared" si="1068"/>
        <v>Man Utd</v>
      </c>
      <c r="Z890" s="177" t="str">
        <f t="shared" si="1068"/>
        <v>Brighton</v>
      </c>
      <c r="AA890" s="177" t="str">
        <f t="shared" si="1068"/>
        <v>Chelsea</v>
      </c>
      <c r="AB890" s="177" t="str">
        <f t="shared" si="1068"/>
        <v>Chelsea</v>
      </c>
      <c r="AC890" s="177" t="str">
        <f t="shared" si="1068"/>
        <v>Brighton</v>
      </c>
      <c r="AD890" s="177" t="str">
        <f t="shared" si="1068"/>
        <v>Huddersfield</v>
      </c>
      <c r="AE890" s="177" t="str">
        <f t="shared" si="1068"/>
        <v>Burnley</v>
      </c>
      <c r="AF890" s="177" t="str">
        <f t="shared" si="1068"/>
        <v>Arsenal</v>
      </c>
      <c r="AG890" s="177" t="str">
        <f t="shared" si="1068"/>
        <v>Bournemouth</v>
      </c>
      <c r="AH890" s="177" t="str">
        <f t="shared" si="1068"/>
        <v>Man City</v>
      </c>
      <c r="AI890" s="177" t="str">
        <f t="shared" si="1068"/>
        <v>Liverpool</v>
      </c>
      <c r="AJ890" s="177" t="str">
        <f t="shared" si="1068"/>
        <v>Chelsea</v>
      </c>
      <c r="AK890" s="177" t="str">
        <f t="shared" si="1068"/>
        <v>Burnley</v>
      </c>
      <c r="AL890" s="177" t="str">
        <f t="shared" si="1068"/>
        <v/>
      </c>
      <c r="AM890" s="177" t="str">
        <f t="shared" si="1068"/>
        <v/>
      </c>
      <c r="AN890" s="177" t="str">
        <f t="shared" si="1068"/>
        <v/>
      </c>
      <c r="AO890" s="177" t="str">
        <f t="shared" si="1068"/>
        <v/>
      </c>
      <c r="AP890" s="177" t="str">
        <f t="shared" si="1068"/>
        <v/>
      </c>
      <c r="AQ890" s="170"/>
      <c r="AR890" s="170"/>
    </row>
    <row r="891" ht="12.75" customHeight="1">
      <c r="A891" s="170"/>
      <c r="B891" s="170"/>
      <c r="C891" s="140"/>
      <c r="D891" s="139">
        <v>117.0</v>
      </c>
      <c r="E891" s="177" t="str">
        <f t="shared" ref="E891:AP891" si="1069">IFERROR(INDEX($C$389:$C$578,MATCH($D891,E$389:E$578,0)),"")</f>
        <v>Leicester</v>
      </c>
      <c r="F891" s="177" t="str">
        <f t="shared" si="1069"/>
        <v>Bournemouth</v>
      </c>
      <c r="G891" s="177" t="str">
        <f t="shared" si="1069"/>
        <v>Cardiff</v>
      </c>
      <c r="H891" s="177" t="str">
        <f t="shared" si="1069"/>
        <v>Fulham</v>
      </c>
      <c r="I891" s="177" t="str">
        <f t="shared" si="1069"/>
        <v>Brighton</v>
      </c>
      <c r="J891" s="177" t="str">
        <f t="shared" si="1069"/>
        <v>Brighton</v>
      </c>
      <c r="K891" s="177" t="str">
        <f t="shared" si="1069"/>
        <v>Tottenham</v>
      </c>
      <c r="L891" s="177" t="str">
        <f t="shared" si="1069"/>
        <v>Everton</v>
      </c>
      <c r="M891" s="177" t="str">
        <f t="shared" si="1069"/>
        <v>Arsenal</v>
      </c>
      <c r="N891" s="177" t="str">
        <f t="shared" si="1069"/>
        <v>Cardiff</v>
      </c>
      <c r="O891" s="177" t="str">
        <f t="shared" si="1069"/>
        <v>Bournemouth</v>
      </c>
      <c r="P891" s="177" t="str">
        <f t="shared" si="1069"/>
        <v>Man City</v>
      </c>
      <c r="Q891" s="177" t="str">
        <f t="shared" si="1069"/>
        <v>Arsenal</v>
      </c>
      <c r="R891" s="177" t="str">
        <f t="shared" si="1069"/>
        <v>Brighton</v>
      </c>
      <c r="S891" s="177" t="str">
        <f t="shared" si="1069"/>
        <v>Crystal Palace</v>
      </c>
      <c r="T891" s="177" t="str">
        <f t="shared" si="1069"/>
        <v>Southampton</v>
      </c>
      <c r="U891" s="177" t="str">
        <f t="shared" si="1069"/>
        <v>Cardiff</v>
      </c>
      <c r="V891" s="177" t="str">
        <f t="shared" si="1069"/>
        <v>Huddersfield</v>
      </c>
      <c r="W891" s="177" t="str">
        <f t="shared" si="1069"/>
        <v>Brighton</v>
      </c>
      <c r="X891" s="177" t="str">
        <f t="shared" si="1069"/>
        <v>Leicester</v>
      </c>
      <c r="Y891" s="177" t="str">
        <f t="shared" si="1069"/>
        <v>Newcastle</v>
      </c>
      <c r="Z891" s="177" t="str">
        <f t="shared" si="1069"/>
        <v>Man City</v>
      </c>
      <c r="AA891" s="177" t="str">
        <f t="shared" si="1069"/>
        <v>Huddersfield</v>
      </c>
      <c r="AB891" s="177" t="str">
        <f t="shared" si="1069"/>
        <v>Man Utd</v>
      </c>
      <c r="AC891" s="177" t="str">
        <f t="shared" si="1069"/>
        <v>Chelsea</v>
      </c>
      <c r="AD891" s="177" t="str">
        <f t="shared" si="1069"/>
        <v>Chelsea</v>
      </c>
      <c r="AE891" s="177" t="str">
        <f t="shared" si="1069"/>
        <v>Southampton</v>
      </c>
      <c r="AF891" s="177" t="str">
        <f t="shared" si="1069"/>
        <v>Crystal Palace</v>
      </c>
      <c r="AG891" s="177" t="str">
        <f t="shared" si="1069"/>
        <v>Everton</v>
      </c>
      <c r="AH891" s="177" t="str">
        <f t="shared" si="1069"/>
        <v>Arsenal</v>
      </c>
      <c r="AI891" s="177" t="str">
        <f t="shared" si="1069"/>
        <v>Southampton</v>
      </c>
      <c r="AJ891" s="177" t="str">
        <f t="shared" si="1069"/>
        <v>Huddersfield</v>
      </c>
      <c r="AK891" s="177" t="str">
        <f t="shared" si="1069"/>
        <v>Leicester</v>
      </c>
      <c r="AL891" s="177" t="str">
        <f t="shared" si="1069"/>
        <v/>
      </c>
      <c r="AM891" s="177" t="str">
        <f t="shared" si="1069"/>
        <v/>
      </c>
      <c r="AN891" s="177" t="str">
        <f t="shared" si="1069"/>
        <v/>
      </c>
      <c r="AO891" s="177" t="str">
        <f t="shared" si="1069"/>
        <v/>
      </c>
      <c r="AP891" s="177" t="str">
        <f t="shared" si="1069"/>
        <v/>
      </c>
      <c r="AQ891" s="170"/>
      <c r="AR891" s="170"/>
    </row>
    <row r="892" ht="12.75" customHeight="1">
      <c r="A892" s="170"/>
      <c r="B892" s="170"/>
      <c r="C892" s="140"/>
      <c r="D892" s="139">
        <v>118.0</v>
      </c>
      <c r="E892" s="177" t="str">
        <f t="shared" ref="E892:AP892" si="1070">IFERROR(INDEX($C$389:$C$578,MATCH($D892,E$389:E$578,0)),"")</f>
        <v>Man Utd</v>
      </c>
      <c r="F892" s="177" t="str">
        <f t="shared" si="1070"/>
        <v>Huddersfield</v>
      </c>
      <c r="G892" s="177" t="str">
        <f t="shared" si="1070"/>
        <v>Liverpool</v>
      </c>
      <c r="H892" s="177" t="str">
        <f t="shared" si="1070"/>
        <v>Bournemouth</v>
      </c>
      <c r="I892" s="177" t="str">
        <f t="shared" si="1070"/>
        <v>Burnley</v>
      </c>
      <c r="J892" s="177" t="str">
        <f t="shared" si="1070"/>
        <v>Everton</v>
      </c>
      <c r="K892" s="177" t="str">
        <f t="shared" si="1070"/>
        <v>Everton</v>
      </c>
      <c r="L892" s="177" t="str">
        <f t="shared" si="1070"/>
        <v>Bournemouth</v>
      </c>
      <c r="M892" s="177" t="str">
        <f t="shared" si="1070"/>
        <v>Brighton</v>
      </c>
      <c r="N892" s="177" t="str">
        <f t="shared" si="1070"/>
        <v>Crystal Palace</v>
      </c>
      <c r="O892" s="177" t="str">
        <f t="shared" si="1070"/>
        <v>Brighton</v>
      </c>
      <c r="P892" s="177" t="str">
        <f t="shared" si="1070"/>
        <v>Man Utd</v>
      </c>
      <c r="Q892" s="177" t="str">
        <f t="shared" si="1070"/>
        <v>Brighton</v>
      </c>
      <c r="R892" s="177" t="str">
        <f t="shared" si="1070"/>
        <v>Everton</v>
      </c>
      <c r="S892" s="177" t="str">
        <f t="shared" si="1070"/>
        <v>Arsenal</v>
      </c>
      <c r="T892" s="177" t="str">
        <f t="shared" si="1070"/>
        <v>Fulham</v>
      </c>
      <c r="U892" s="177" t="str">
        <f t="shared" si="1070"/>
        <v>Fulham</v>
      </c>
      <c r="V892" s="177" t="str">
        <f t="shared" si="1070"/>
        <v>Man City</v>
      </c>
      <c r="W892" s="177" t="str">
        <f t="shared" si="1070"/>
        <v>Crystal Palace</v>
      </c>
      <c r="X892" s="177" t="str">
        <f t="shared" si="1070"/>
        <v>Arsenal</v>
      </c>
      <c r="Y892" s="177" t="str">
        <f t="shared" si="1070"/>
        <v>Arsenal</v>
      </c>
      <c r="Z892" s="177" t="str">
        <f t="shared" si="1070"/>
        <v>Bournemouth</v>
      </c>
      <c r="AA892" s="177" t="str">
        <f t="shared" si="1070"/>
        <v>Cardiff</v>
      </c>
      <c r="AB892" s="177" t="str">
        <f t="shared" si="1070"/>
        <v>Burnley</v>
      </c>
      <c r="AC892" s="177" t="str">
        <f t="shared" si="1070"/>
        <v>Bournemouth</v>
      </c>
      <c r="AD892" s="177" t="str">
        <f t="shared" si="1070"/>
        <v>Chelsea</v>
      </c>
      <c r="AE892" s="177" t="str">
        <f t="shared" si="1070"/>
        <v>Brighton</v>
      </c>
      <c r="AF892" s="177" t="str">
        <f t="shared" si="1070"/>
        <v>Chelsea</v>
      </c>
      <c r="AG892" s="177" t="str">
        <f t="shared" si="1070"/>
        <v>Leicester</v>
      </c>
      <c r="AH892" s="177" t="str">
        <f t="shared" si="1070"/>
        <v>Bournemouth</v>
      </c>
      <c r="AI892" s="177" t="str">
        <f t="shared" si="1070"/>
        <v>Arsenal</v>
      </c>
      <c r="AJ892" s="177" t="str">
        <f t="shared" si="1070"/>
        <v>Bournemouth</v>
      </c>
      <c r="AK892" s="177" t="str">
        <f t="shared" si="1070"/>
        <v>Cardiff</v>
      </c>
      <c r="AL892" s="177" t="str">
        <f t="shared" si="1070"/>
        <v/>
      </c>
      <c r="AM892" s="177" t="str">
        <f t="shared" si="1070"/>
        <v/>
      </c>
      <c r="AN892" s="177" t="str">
        <f t="shared" si="1070"/>
        <v/>
      </c>
      <c r="AO892" s="177" t="str">
        <f t="shared" si="1070"/>
        <v/>
      </c>
      <c r="AP892" s="177" t="str">
        <f t="shared" si="1070"/>
        <v/>
      </c>
      <c r="AQ892" s="170"/>
      <c r="AR892" s="170"/>
    </row>
    <row r="893" ht="12.75" customHeight="1">
      <c r="A893" s="170"/>
      <c r="B893" s="170"/>
      <c r="C893" s="140"/>
      <c r="D893" s="139">
        <v>119.0</v>
      </c>
      <c r="E893" s="177" t="str">
        <f t="shared" ref="E893:AP893" si="1071">IFERROR(INDEX($C$389:$C$578,MATCH($D893,E$389:E$578,0)),"")</f>
        <v>Cardiff</v>
      </c>
      <c r="F893" s="177" t="str">
        <f t="shared" si="1071"/>
        <v>Man Utd</v>
      </c>
      <c r="G893" s="177" t="str">
        <f t="shared" si="1071"/>
        <v>Chelsea</v>
      </c>
      <c r="H893" s="177" t="str">
        <f t="shared" si="1071"/>
        <v>Man City</v>
      </c>
      <c r="I893" s="177" t="str">
        <f t="shared" si="1071"/>
        <v>Crystal Palace</v>
      </c>
      <c r="J893" s="177" t="str">
        <f t="shared" si="1071"/>
        <v>Tottenham</v>
      </c>
      <c r="K893" s="177" t="str">
        <f t="shared" si="1071"/>
        <v>Brighton</v>
      </c>
      <c r="L893" s="177" t="str">
        <f t="shared" si="1071"/>
        <v>Cardiff</v>
      </c>
      <c r="M893" s="177" t="str">
        <f t="shared" si="1071"/>
        <v>Tottenham</v>
      </c>
      <c r="N893" s="177" t="str">
        <f t="shared" si="1071"/>
        <v>Bournemouth</v>
      </c>
      <c r="O893" s="177" t="str">
        <f t="shared" si="1071"/>
        <v>Burnley</v>
      </c>
      <c r="P893" s="177" t="str">
        <f t="shared" si="1071"/>
        <v>Chelsea</v>
      </c>
      <c r="Q893" s="177" t="str">
        <f t="shared" si="1071"/>
        <v>Fulham</v>
      </c>
      <c r="R893" s="177" t="str">
        <f t="shared" si="1071"/>
        <v>Arsenal</v>
      </c>
      <c r="S893" s="177" t="str">
        <f t="shared" si="1071"/>
        <v>Cardiff</v>
      </c>
      <c r="T893" s="177" t="str">
        <f t="shared" si="1071"/>
        <v>Everton</v>
      </c>
      <c r="U893" s="177" t="str">
        <f t="shared" si="1071"/>
        <v>Arsenal</v>
      </c>
      <c r="V893" s="177" t="str">
        <f t="shared" si="1071"/>
        <v>Newcastle</v>
      </c>
      <c r="W893" s="177" t="str">
        <f t="shared" si="1071"/>
        <v>Everton</v>
      </c>
      <c r="X893" s="177" t="str">
        <f t="shared" si="1071"/>
        <v>Arsenal</v>
      </c>
      <c r="Y893" s="177" t="str">
        <f t="shared" si="1071"/>
        <v>Arsenal</v>
      </c>
      <c r="Z893" s="177" t="str">
        <f t="shared" si="1071"/>
        <v>Everton</v>
      </c>
      <c r="AA893" s="177" t="str">
        <f t="shared" si="1071"/>
        <v>Arsenal</v>
      </c>
      <c r="AB893" s="177" t="str">
        <f t="shared" si="1071"/>
        <v>Liverpool</v>
      </c>
      <c r="AC893" s="177" t="str">
        <f t="shared" si="1071"/>
        <v>Tottenham</v>
      </c>
      <c r="AD893" s="177" t="str">
        <f t="shared" si="1071"/>
        <v>Crystal Palace</v>
      </c>
      <c r="AE893" s="177" t="str">
        <f t="shared" si="1071"/>
        <v>Burnley</v>
      </c>
      <c r="AF893" s="177" t="str">
        <f t="shared" si="1071"/>
        <v>Man Utd</v>
      </c>
      <c r="AG893" s="177" t="str">
        <f t="shared" si="1071"/>
        <v>Arsenal</v>
      </c>
      <c r="AH893" s="177" t="str">
        <f t="shared" si="1071"/>
        <v>Man Utd</v>
      </c>
      <c r="AI893" s="177" t="str">
        <f t="shared" si="1071"/>
        <v>Liverpool</v>
      </c>
      <c r="AJ893" s="177" t="str">
        <f t="shared" si="1071"/>
        <v>Crystal Palace</v>
      </c>
      <c r="AK893" s="177" t="str">
        <f t="shared" si="1071"/>
        <v>Arsenal</v>
      </c>
      <c r="AL893" s="177" t="str">
        <f t="shared" si="1071"/>
        <v/>
      </c>
      <c r="AM893" s="177" t="str">
        <f t="shared" si="1071"/>
        <v/>
      </c>
      <c r="AN893" s="177" t="str">
        <f t="shared" si="1071"/>
        <v/>
      </c>
      <c r="AO893" s="177" t="str">
        <f t="shared" si="1071"/>
        <v/>
      </c>
      <c r="AP893" s="177" t="str">
        <f t="shared" si="1071"/>
        <v/>
      </c>
      <c r="AQ893" s="170"/>
      <c r="AR893" s="170"/>
    </row>
    <row r="894" ht="12.75" customHeight="1">
      <c r="A894" s="170"/>
      <c r="B894" s="170"/>
      <c r="C894" s="140"/>
      <c r="D894" s="139">
        <v>120.0</v>
      </c>
      <c r="E894" s="177" t="str">
        <f t="shared" ref="E894:AP894" si="1072">IFERROR(INDEX($C$389:$C$578,MATCH($D894,E$389:E$578,0)),"")</f>
        <v>Fulham</v>
      </c>
      <c r="F894" s="177" t="str">
        <f t="shared" si="1072"/>
        <v>Bournemouth</v>
      </c>
      <c r="G894" s="177" t="str">
        <f t="shared" si="1072"/>
        <v>Crystal Palace</v>
      </c>
      <c r="H894" s="177" t="str">
        <f t="shared" si="1072"/>
        <v>Crystal Palace</v>
      </c>
      <c r="I894" s="177" t="str">
        <f t="shared" si="1072"/>
        <v>Crystal Palace</v>
      </c>
      <c r="J894" s="177" t="str">
        <f t="shared" si="1072"/>
        <v>Bournemouth</v>
      </c>
      <c r="K894" s="177" t="str">
        <f t="shared" si="1072"/>
        <v>Cardiff</v>
      </c>
      <c r="L894" s="177" t="str">
        <f t="shared" si="1072"/>
        <v>Liverpool</v>
      </c>
      <c r="M894" s="177" t="str">
        <f t="shared" si="1072"/>
        <v>Everton</v>
      </c>
      <c r="N894" s="177" t="str">
        <f t="shared" si="1072"/>
        <v>Brighton</v>
      </c>
      <c r="O894" s="177" t="str">
        <f t="shared" si="1072"/>
        <v>Burnley</v>
      </c>
      <c r="P894" s="177" t="str">
        <f t="shared" si="1072"/>
        <v>Cardiff</v>
      </c>
      <c r="Q894" s="177" t="str">
        <f t="shared" si="1072"/>
        <v>Leicester</v>
      </c>
      <c r="R894" s="177" t="str">
        <f t="shared" si="1072"/>
        <v>Burnley</v>
      </c>
      <c r="S894" s="177" t="str">
        <f t="shared" si="1072"/>
        <v>Bournemouth</v>
      </c>
      <c r="T894" s="177" t="str">
        <f t="shared" si="1072"/>
        <v>Leicester</v>
      </c>
      <c r="U894" s="177" t="str">
        <f t="shared" si="1072"/>
        <v>Crystal Palace</v>
      </c>
      <c r="V894" s="177" t="str">
        <f t="shared" si="1072"/>
        <v>Brighton</v>
      </c>
      <c r="W894" s="177" t="str">
        <f t="shared" si="1072"/>
        <v>Arsenal</v>
      </c>
      <c r="X894" s="177" t="str">
        <f t="shared" si="1072"/>
        <v>Arsenal</v>
      </c>
      <c r="Y894" s="177" t="str">
        <f t="shared" si="1072"/>
        <v>Brighton</v>
      </c>
      <c r="Z894" s="177" t="str">
        <f t="shared" si="1072"/>
        <v>Brighton</v>
      </c>
      <c r="AA894" s="177" t="str">
        <f t="shared" si="1072"/>
        <v>Chelsea</v>
      </c>
      <c r="AB894" s="177" t="str">
        <f t="shared" si="1072"/>
        <v>Bournemouth</v>
      </c>
      <c r="AC894" s="177" t="str">
        <f t="shared" si="1072"/>
        <v>Arsenal</v>
      </c>
      <c r="AD894" s="177" t="str">
        <f t="shared" si="1072"/>
        <v>Liverpool</v>
      </c>
      <c r="AE894" s="177" t="str">
        <f t="shared" si="1072"/>
        <v>Crystal Palace</v>
      </c>
      <c r="AF894" s="177" t="str">
        <f t="shared" si="1072"/>
        <v>Everton</v>
      </c>
      <c r="AG894" s="177" t="str">
        <f t="shared" si="1072"/>
        <v>Bournemouth</v>
      </c>
      <c r="AH894" s="177" t="str">
        <f t="shared" si="1072"/>
        <v>Arsenal</v>
      </c>
      <c r="AI894" s="177" t="str">
        <f t="shared" si="1072"/>
        <v>Watford</v>
      </c>
      <c r="AJ894" s="177" t="str">
        <f t="shared" si="1072"/>
        <v>Fulham</v>
      </c>
      <c r="AK894" s="177" t="str">
        <f t="shared" si="1072"/>
        <v>Arsenal</v>
      </c>
      <c r="AL894" s="177" t="str">
        <f t="shared" si="1072"/>
        <v/>
      </c>
      <c r="AM894" s="177" t="str">
        <f t="shared" si="1072"/>
        <v/>
      </c>
      <c r="AN894" s="177" t="str">
        <f t="shared" si="1072"/>
        <v/>
      </c>
      <c r="AO894" s="177" t="str">
        <f t="shared" si="1072"/>
        <v/>
      </c>
      <c r="AP894" s="177" t="str">
        <f t="shared" si="1072"/>
        <v/>
      </c>
      <c r="AQ894" s="170"/>
      <c r="AR894" s="170"/>
    </row>
    <row r="895" ht="12.75" customHeight="1">
      <c r="A895" s="170"/>
      <c r="B895" s="170"/>
      <c r="C895" s="140"/>
      <c r="D895" s="139">
        <v>121.0</v>
      </c>
      <c r="E895" s="177" t="str">
        <f t="shared" ref="E895:AP895" si="1073">IFERROR(INDEX($C$389:$C$578,MATCH($D895,E$389:E$578,0)),"")</f>
        <v>Bournemouth</v>
      </c>
      <c r="F895" s="177" t="str">
        <f t="shared" si="1073"/>
        <v>Bournemouth</v>
      </c>
      <c r="G895" s="177" t="str">
        <f t="shared" si="1073"/>
        <v>Crystal Palace</v>
      </c>
      <c r="H895" s="177" t="str">
        <f t="shared" si="1073"/>
        <v>Man Utd</v>
      </c>
      <c r="I895" s="177" t="str">
        <f t="shared" si="1073"/>
        <v>Burnley</v>
      </c>
      <c r="J895" s="177" t="str">
        <f t="shared" si="1073"/>
        <v>Crystal Palace</v>
      </c>
      <c r="K895" s="177" t="str">
        <f t="shared" si="1073"/>
        <v>Bournemouth</v>
      </c>
      <c r="L895" s="177" t="str">
        <f t="shared" si="1073"/>
        <v>Fulham</v>
      </c>
      <c r="M895" s="177" t="str">
        <f t="shared" si="1073"/>
        <v>Chelsea</v>
      </c>
      <c r="N895" s="177" t="str">
        <f t="shared" si="1073"/>
        <v>Fulham</v>
      </c>
      <c r="O895" s="177" t="str">
        <f t="shared" si="1073"/>
        <v>Man City</v>
      </c>
      <c r="P895" s="177" t="str">
        <f t="shared" si="1073"/>
        <v>Chelsea</v>
      </c>
      <c r="Q895" s="177" t="str">
        <f t="shared" si="1073"/>
        <v>Man City</v>
      </c>
      <c r="R895" s="177" t="str">
        <f t="shared" si="1073"/>
        <v>West Ham</v>
      </c>
      <c r="S895" s="177" t="str">
        <f t="shared" si="1073"/>
        <v>Crystal Palace</v>
      </c>
      <c r="T895" s="177" t="str">
        <f t="shared" si="1073"/>
        <v>Tottenham</v>
      </c>
      <c r="U895" s="177" t="str">
        <f t="shared" si="1073"/>
        <v>Cardiff</v>
      </c>
      <c r="V895" s="177" t="str">
        <f t="shared" si="1073"/>
        <v>Everton</v>
      </c>
      <c r="W895" s="177" t="str">
        <f t="shared" si="1073"/>
        <v>Cardiff</v>
      </c>
      <c r="X895" s="177" t="str">
        <f t="shared" si="1073"/>
        <v>Brighton</v>
      </c>
      <c r="Y895" s="177" t="str">
        <f t="shared" si="1073"/>
        <v>Leicester</v>
      </c>
      <c r="Z895" s="177" t="str">
        <f t="shared" si="1073"/>
        <v>Burnley</v>
      </c>
      <c r="AA895" s="177" t="str">
        <f t="shared" si="1073"/>
        <v>Newcastle</v>
      </c>
      <c r="AB895" s="177" t="str">
        <f t="shared" si="1073"/>
        <v>Burnley</v>
      </c>
      <c r="AC895" s="177" t="str">
        <f t="shared" si="1073"/>
        <v>Chelsea</v>
      </c>
      <c r="AD895" s="177" t="str">
        <f t="shared" si="1073"/>
        <v>Tottenham</v>
      </c>
      <c r="AE895" s="177" t="str">
        <f t="shared" si="1073"/>
        <v>Bournemouth</v>
      </c>
      <c r="AF895" s="177" t="str">
        <f t="shared" si="1073"/>
        <v>Everton</v>
      </c>
      <c r="AG895" s="177" t="str">
        <f t="shared" si="1073"/>
        <v>Brighton</v>
      </c>
      <c r="AH895" s="177" t="str">
        <f t="shared" si="1073"/>
        <v>Arsenal</v>
      </c>
      <c r="AI895" s="177" t="str">
        <f t="shared" si="1073"/>
        <v>Fulham</v>
      </c>
      <c r="AJ895" s="177" t="str">
        <f t="shared" si="1073"/>
        <v>Bournemouth</v>
      </c>
      <c r="AK895" s="177" t="str">
        <f t="shared" si="1073"/>
        <v>Leicester</v>
      </c>
      <c r="AL895" s="177" t="str">
        <f t="shared" si="1073"/>
        <v/>
      </c>
      <c r="AM895" s="177" t="str">
        <f t="shared" si="1073"/>
        <v/>
      </c>
      <c r="AN895" s="177" t="str">
        <f t="shared" si="1073"/>
        <v/>
      </c>
      <c r="AO895" s="177" t="str">
        <f t="shared" si="1073"/>
        <v/>
      </c>
      <c r="AP895" s="177" t="str">
        <f t="shared" si="1073"/>
        <v/>
      </c>
      <c r="AQ895" s="170"/>
      <c r="AR895" s="170"/>
    </row>
    <row r="896" ht="12.75" customHeight="1">
      <c r="A896" s="170"/>
      <c r="B896" s="170"/>
      <c r="C896" s="140"/>
      <c r="D896" s="139">
        <v>122.0</v>
      </c>
      <c r="E896" s="177" t="str">
        <f t="shared" ref="E896:AP896" si="1074">IFERROR(INDEX($C$389:$C$578,MATCH($D896,E$389:E$578,0)),"")</f>
        <v>Brighton</v>
      </c>
      <c r="F896" s="177" t="str">
        <f t="shared" si="1074"/>
        <v>Cardiff</v>
      </c>
      <c r="G896" s="177" t="str">
        <f t="shared" si="1074"/>
        <v>Crystal Palace</v>
      </c>
      <c r="H896" s="177" t="str">
        <f t="shared" si="1074"/>
        <v>Crystal Palace</v>
      </c>
      <c r="I896" s="177" t="str">
        <f t="shared" si="1074"/>
        <v>Bournemouth</v>
      </c>
      <c r="J896" s="177" t="str">
        <f t="shared" si="1074"/>
        <v>Bournemouth</v>
      </c>
      <c r="K896" s="177" t="str">
        <f t="shared" si="1074"/>
        <v>Southampton</v>
      </c>
      <c r="L896" s="177" t="str">
        <f t="shared" si="1074"/>
        <v>Fulham</v>
      </c>
      <c r="M896" s="177" t="str">
        <f t="shared" si="1074"/>
        <v>Arsenal</v>
      </c>
      <c r="N896" s="177" t="str">
        <f t="shared" si="1074"/>
        <v>Liverpool</v>
      </c>
      <c r="O896" s="177" t="str">
        <f t="shared" si="1074"/>
        <v>Everton</v>
      </c>
      <c r="P896" s="177" t="str">
        <f t="shared" si="1074"/>
        <v>Man City</v>
      </c>
      <c r="Q896" s="177" t="str">
        <f t="shared" si="1074"/>
        <v>Cardiff</v>
      </c>
      <c r="R896" s="177" t="str">
        <f t="shared" si="1074"/>
        <v>Crystal Palace</v>
      </c>
      <c r="S896" s="177" t="str">
        <f t="shared" si="1074"/>
        <v>Chelsea</v>
      </c>
      <c r="T896" s="177" t="str">
        <f t="shared" si="1074"/>
        <v>Arsenal</v>
      </c>
      <c r="U896" s="177" t="str">
        <f t="shared" si="1074"/>
        <v>Cardiff</v>
      </c>
      <c r="V896" s="177" t="str">
        <f t="shared" si="1074"/>
        <v>Man Utd</v>
      </c>
      <c r="W896" s="177" t="str">
        <f t="shared" si="1074"/>
        <v>Chelsea</v>
      </c>
      <c r="X896" s="177" t="str">
        <f t="shared" si="1074"/>
        <v>Chelsea</v>
      </c>
      <c r="Y896" s="177" t="str">
        <f t="shared" si="1074"/>
        <v>Newcastle</v>
      </c>
      <c r="Z896" s="177" t="str">
        <f t="shared" si="1074"/>
        <v>Fulham</v>
      </c>
      <c r="AA896" s="177" t="str">
        <f t="shared" si="1074"/>
        <v>Watford</v>
      </c>
      <c r="AB896" s="177" t="str">
        <f t="shared" si="1074"/>
        <v>Huddersfield</v>
      </c>
      <c r="AC896" s="177" t="str">
        <f t="shared" si="1074"/>
        <v>Bournemouth</v>
      </c>
      <c r="AD896" s="177" t="str">
        <f t="shared" si="1074"/>
        <v>Bournemouth</v>
      </c>
      <c r="AE896" s="177" t="str">
        <f t="shared" si="1074"/>
        <v>Bournemouth</v>
      </c>
      <c r="AF896" s="177" t="str">
        <f t="shared" si="1074"/>
        <v>Bournemouth</v>
      </c>
      <c r="AG896" s="177" t="str">
        <f t="shared" si="1074"/>
        <v>Bournemouth</v>
      </c>
      <c r="AH896" s="177" t="str">
        <f t="shared" si="1074"/>
        <v>Brighton</v>
      </c>
      <c r="AI896" s="177" t="str">
        <f t="shared" si="1074"/>
        <v>Arsenal</v>
      </c>
      <c r="AJ896" s="177" t="str">
        <f t="shared" si="1074"/>
        <v>Fulham</v>
      </c>
      <c r="AK896" s="177" t="str">
        <f t="shared" si="1074"/>
        <v>Newcastle</v>
      </c>
      <c r="AL896" s="177" t="str">
        <f t="shared" si="1074"/>
        <v/>
      </c>
      <c r="AM896" s="177" t="str">
        <f t="shared" si="1074"/>
        <v/>
      </c>
      <c r="AN896" s="177" t="str">
        <f t="shared" si="1074"/>
        <v/>
      </c>
      <c r="AO896" s="177" t="str">
        <f t="shared" si="1074"/>
        <v/>
      </c>
      <c r="AP896" s="177" t="str">
        <f t="shared" si="1074"/>
        <v/>
      </c>
      <c r="AQ896" s="170"/>
      <c r="AR896" s="170"/>
    </row>
    <row r="897" ht="12.75" customHeight="1">
      <c r="A897" s="170"/>
      <c r="B897" s="170"/>
      <c r="C897" s="140"/>
      <c r="D897" s="139">
        <v>123.0</v>
      </c>
      <c r="E897" s="177" t="str">
        <f t="shared" ref="E897:AP897" si="1075">IFERROR(INDEX($C$389:$C$578,MATCH($D897,E$389:E$578,0)),"")</f>
        <v>Burnley</v>
      </c>
      <c r="F897" s="177" t="str">
        <f t="shared" si="1075"/>
        <v>Arsenal</v>
      </c>
      <c r="G897" s="177" t="str">
        <f t="shared" si="1075"/>
        <v>Leicester</v>
      </c>
      <c r="H897" s="177" t="str">
        <f t="shared" si="1075"/>
        <v>Southampton</v>
      </c>
      <c r="I897" s="177" t="str">
        <f t="shared" si="1075"/>
        <v>Crystal Palace</v>
      </c>
      <c r="J897" s="177" t="str">
        <f t="shared" si="1075"/>
        <v>Southampton</v>
      </c>
      <c r="K897" s="177" t="str">
        <f t="shared" si="1075"/>
        <v>Tottenham</v>
      </c>
      <c r="L897" s="177" t="str">
        <f t="shared" si="1075"/>
        <v>Fulham</v>
      </c>
      <c r="M897" s="177" t="str">
        <f t="shared" si="1075"/>
        <v>Arsenal</v>
      </c>
      <c r="N897" s="177" t="str">
        <f t="shared" si="1075"/>
        <v>Brighton</v>
      </c>
      <c r="O897" s="177" t="str">
        <f t="shared" si="1075"/>
        <v>Brighton</v>
      </c>
      <c r="P897" s="177" t="str">
        <f t="shared" si="1075"/>
        <v>Brighton</v>
      </c>
      <c r="Q897" s="177" t="str">
        <f t="shared" si="1075"/>
        <v>Huddersfield</v>
      </c>
      <c r="R897" s="177" t="str">
        <f t="shared" si="1075"/>
        <v>Southampton</v>
      </c>
      <c r="S897" s="177" t="str">
        <f t="shared" si="1075"/>
        <v>Bournemouth</v>
      </c>
      <c r="T897" s="177" t="str">
        <f t="shared" si="1075"/>
        <v>Bournemouth</v>
      </c>
      <c r="U897" s="177" t="str">
        <f t="shared" si="1075"/>
        <v>Leicester</v>
      </c>
      <c r="V897" s="177" t="str">
        <f t="shared" si="1075"/>
        <v>Arsenal</v>
      </c>
      <c r="W897" s="177" t="str">
        <f t="shared" si="1075"/>
        <v>Chelsea</v>
      </c>
      <c r="X897" s="177" t="str">
        <f t="shared" si="1075"/>
        <v>Chelsea</v>
      </c>
      <c r="Y897" s="177" t="str">
        <f t="shared" si="1075"/>
        <v>Fulham</v>
      </c>
      <c r="Z897" s="177" t="str">
        <f t="shared" si="1075"/>
        <v>Huddersfield</v>
      </c>
      <c r="AA897" s="177" t="str">
        <f t="shared" si="1075"/>
        <v>Huddersfield</v>
      </c>
      <c r="AB897" s="177" t="str">
        <f t="shared" si="1075"/>
        <v>Huddersfield</v>
      </c>
      <c r="AC897" s="177" t="str">
        <f t="shared" si="1075"/>
        <v>Brighton</v>
      </c>
      <c r="AD897" s="177" t="str">
        <f t="shared" si="1075"/>
        <v>Fulham</v>
      </c>
      <c r="AE897" s="177" t="str">
        <f t="shared" si="1075"/>
        <v>Burnley</v>
      </c>
      <c r="AF897" s="177" t="str">
        <f t="shared" si="1075"/>
        <v>Chelsea</v>
      </c>
      <c r="AG897" s="177" t="str">
        <f t="shared" si="1075"/>
        <v>Burnley</v>
      </c>
      <c r="AH897" s="177" t="str">
        <f t="shared" si="1075"/>
        <v>Chelsea</v>
      </c>
      <c r="AI897" s="177" t="str">
        <f t="shared" si="1075"/>
        <v>Fulham</v>
      </c>
      <c r="AJ897" s="177" t="str">
        <f t="shared" si="1075"/>
        <v>Brighton</v>
      </c>
      <c r="AK897" s="177" t="str">
        <f t="shared" si="1075"/>
        <v>Arsenal</v>
      </c>
      <c r="AL897" s="177" t="str">
        <f t="shared" si="1075"/>
        <v/>
      </c>
      <c r="AM897" s="177" t="str">
        <f t="shared" si="1075"/>
        <v/>
      </c>
      <c r="AN897" s="177" t="str">
        <f t="shared" si="1075"/>
        <v/>
      </c>
      <c r="AO897" s="177" t="str">
        <f t="shared" si="1075"/>
        <v/>
      </c>
      <c r="AP897" s="177" t="str">
        <f t="shared" si="1075"/>
        <v/>
      </c>
      <c r="AQ897" s="170"/>
      <c r="AR897" s="170"/>
    </row>
    <row r="898" ht="12.75" customHeight="1">
      <c r="A898" s="170"/>
      <c r="B898" s="170"/>
      <c r="C898" s="140"/>
      <c r="D898" s="139">
        <v>124.0</v>
      </c>
      <c r="E898" s="177" t="str">
        <f t="shared" ref="E898:AP898" si="1076">IFERROR(INDEX($C$389:$C$578,MATCH($D898,E$389:E$578,0)),"")</f>
        <v>Crystal Palace</v>
      </c>
      <c r="F898" s="177" t="str">
        <f t="shared" si="1076"/>
        <v>Cardiff</v>
      </c>
      <c r="G898" s="177" t="str">
        <f t="shared" si="1076"/>
        <v>Liverpool</v>
      </c>
      <c r="H898" s="177" t="str">
        <f t="shared" si="1076"/>
        <v>Man Utd</v>
      </c>
      <c r="I898" s="177" t="str">
        <f t="shared" si="1076"/>
        <v>Fulham</v>
      </c>
      <c r="J898" s="177" t="str">
        <f t="shared" si="1076"/>
        <v>Tottenham</v>
      </c>
      <c r="K898" s="177" t="str">
        <f t="shared" si="1076"/>
        <v>Brighton</v>
      </c>
      <c r="L898" s="177" t="str">
        <f t="shared" si="1076"/>
        <v>Leicester</v>
      </c>
      <c r="M898" s="177" t="str">
        <f t="shared" si="1076"/>
        <v>Bournemouth</v>
      </c>
      <c r="N898" s="177" t="str">
        <f t="shared" si="1076"/>
        <v>Cardiff</v>
      </c>
      <c r="O898" s="177" t="str">
        <f t="shared" si="1076"/>
        <v>Everton</v>
      </c>
      <c r="P898" s="177" t="str">
        <f t="shared" si="1076"/>
        <v>Crystal Palace</v>
      </c>
      <c r="Q898" s="177" t="str">
        <f t="shared" si="1076"/>
        <v>Huddersfield</v>
      </c>
      <c r="R898" s="177" t="str">
        <f t="shared" si="1076"/>
        <v>Southampton</v>
      </c>
      <c r="S898" s="177" t="str">
        <f t="shared" si="1076"/>
        <v>Everton</v>
      </c>
      <c r="T898" s="177" t="str">
        <f t="shared" si="1076"/>
        <v>Cardiff</v>
      </c>
      <c r="U898" s="177" t="str">
        <f t="shared" si="1076"/>
        <v>Tottenham</v>
      </c>
      <c r="V898" s="177" t="str">
        <f t="shared" si="1076"/>
        <v>Bournemouth</v>
      </c>
      <c r="W898" s="177" t="str">
        <f t="shared" si="1076"/>
        <v>Fulham</v>
      </c>
      <c r="X898" s="177" t="str">
        <f t="shared" si="1076"/>
        <v>Leicester</v>
      </c>
      <c r="Y898" s="177" t="str">
        <f t="shared" si="1076"/>
        <v>Newcastle</v>
      </c>
      <c r="Z898" s="177" t="str">
        <f t="shared" si="1076"/>
        <v>Huddersfield</v>
      </c>
      <c r="AA898" s="177" t="str">
        <f t="shared" si="1076"/>
        <v>Huddersfield</v>
      </c>
      <c r="AB898" s="177" t="str">
        <f t="shared" si="1076"/>
        <v>Arsenal</v>
      </c>
      <c r="AC898" s="177" t="str">
        <f t="shared" si="1076"/>
        <v>Liverpool</v>
      </c>
      <c r="AD898" s="177" t="str">
        <f t="shared" si="1076"/>
        <v>Man City</v>
      </c>
      <c r="AE898" s="177" t="str">
        <f t="shared" si="1076"/>
        <v>Chelsea</v>
      </c>
      <c r="AF898" s="177" t="str">
        <f t="shared" si="1076"/>
        <v>Liverpool</v>
      </c>
      <c r="AG898" s="177" t="str">
        <f t="shared" si="1076"/>
        <v>Crystal Palace</v>
      </c>
      <c r="AH898" s="177" t="str">
        <f t="shared" si="1076"/>
        <v>Fulham</v>
      </c>
      <c r="AI898" s="177" t="str">
        <f t="shared" si="1076"/>
        <v>Brighton</v>
      </c>
      <c r="AJ898" s="177" t="str">
        <f t="shared" si="1076"/>
        <v>Burnley</v>
      </c>
      <c r="AK898" s="177" t="str">
        <f t="shared" si="1076"/>
        <v>Burnley</v>
      </c>
      <c r="AL898" s="177" t="str">
        <f t="shared" si="1076"/>
        <v/>
      </c>
      <c r="AM898" s="177" t="str">
        <f t="shared" si="1076"/>
        <v/>
      </c>
      <c r="AN898" s="177" t="str">
        <f t="shared" si="1076"/>
        <v/>
      </c>
      <c r="AO898" s="177" t="str">
        <f t="shared" si="1076"/>
        <v/>
      </c>
      <c r="AP898" s="177" t="str">
        <f t="shared" si="1076"/>
        <v/>
      </c>
      <c r="AQ898" s="170"/>
      <c r="AR898" s="170"/>
    </row>
    <row r="899" ht="12.75" customHeight="1">
      <c r="A899" s="170"/>
      <c r="B899" s="170"/>
      <c r="C899" s="140"/>
      <c r="D899" s="139">
        <v>125.0</v>
      </c>
      <c r="E899" s="177" t="str">
        <f t="shared" ref="E899:AP899" si="1077">IFERROR(INDEX($C$389:$C$578,MATCH($D899,E$389:E$578,0)),"")</f>
        <v>Crystal Palace</v>
      </c>
      <c r="F899" s="177" t="str">
        <f t="shared" si="1077"/>
        <v>Leicester</v>
      </c>
      <c r="G899" s="177" t="str">
        <f t="shared" si="1077"/>
        <v>Brighton</v>
      </c>
      <c r="H899" s="177" t="str">
        <f t="shared" si="1077"/>
        <v>Burnley</v>
      </c>
      <c r="I899" s="177" t="str">
        <f t="shared" si="1077"/>
        <v>Man City</v>
      </c>
      <c r="J899" s="177" t="str">
        <f t="shared" si="1077"/>
        <v>Cardiff</v>
      </c>
      <c r="K899" s="177" t="str">
        <f t="shared" si="1077"/>
        <v>Crystal Palace</v>
      </c>
      <c r="L899" s="177" t="str">
        <f t="shared" si="1077"/>
        <v>Burnley</v>
      </c>
      <c r="M899" s="177" t="str">
        <f t="shared" si="1077"/>
        <v>Brighton</v>
      </c>
      <c r="N899" s="177" t="str">
        <f t="shared" si="1077"/>
        <v>Crystal Palace</v>
      </c>
      <c r="O899" s="177" t="str">
        <f t="shared" si="1077"/>
        <v>Fulham</v>
      </c>
      <c r="P899" s="177" t="str">
        <f t="shared" si="1077"/>
        <v>Bournemouth</v>
      </c>
      <c r="Q899" s="177" t="str">
        <f t="shared" si="1077"/>
        <v>Liverpool</v>
      </c>
      <c r="R899" s="177" t="str">
        <f t="shared" si="1077"/>
        <v>Burnley</v>
      </c>
      <c r="S899" s="177" t="str">
        <f t="shared" si="1077"/>
        <v>Everton</v>
      </c>
      <c r="T899" s="177" t="str">
        <f t="shared" si="1077"/>
        <v>Cardiff</v>
      </c>
      <c r="U899" s="177" t="str">
        <f t="shared" si="1077"/>
        <v>Bournemouth</v>
      </c>
      <c r="V899" s="177" t="str">
        <f t="shared" si="1077"/>
        <v>Liverpool</v>
      </c>
      <c r="W899" s="177" t="str">
        <f t="shared" si="1077"/>
        <v>Huddersfield</v>
      </c>
      <c r="X899" s="177" t="str">
        <f t="shared" si="1077"/>
        <v>Man City</v>
      </c>
      <c r="Y899" s="177" t="str">
        <f t="shared" si="1077"/>
        <v>Man Utd</v>
      </c>
      <c r="Z899" s="177" t="str">
        <f t="shared" si="1077"/>
        <v>Bournemouth</v>
      </c>
      <c r="AA899" s="177" t="str">
        <f t="shared" si="1077"/>
        <v>Huddersfield</v>
      </c>
      <c r="AB899" s="177" t="str">
        <f t="shared" si="1077"/>
        <v>Brighton</v>
      </c>
      <c r="AC899" s="177" t="str">
        <f t="shared" si="1077"/>
        <v>Fulham</v>
      </c>
      <c r="AD899" s="177" t="str">
        <f t="shared" si="1077"/>
        <v>Bournemouth</v>
      </c>
      <c r="AE899" s="177" t="str">
        <f t="shared" si="1077"/>
        <v>Brighton</v>
      </c>
      <c r="AF899" s="177" t="str">
        <f t="shared" si="1077"/>
        <v>Arsenal</v>
      </c>
      <c r="AG899" s="177" t="str">
        <f t="shared" si="1077"/>
        <v>Everton</v>
      </c>
      <c r="AH899" s="177" t="str">
        <f t="shared" si="1077"/>
        <v>Chelsea</v>
      </c>
      <c r="AI899" s="177" t="str">
        <f t="shared" si="1077"/>
        <v>Cardiff</v>
      </c>
      <c r="AJ899" s="177" t="str">
        <f t="shared" si="1077"/>
        <v>Huddersfield</v>
      </c>
      <c r="AK899" s="177" t="str">
        <f t="shared" si="1077"/>
        <v>Bournemouth</v>
      </c>
      <c r="AL899" s="177" t="str">
        <f t="shared" si="1077"/>
        <v/>
      </c>
      <c r="AM899" s="177" t="str">
        <f t="shared" si="1077"/>
        <v/>
      </c>
      <c r="AN899" s="177" t="str">
        <f t="shared" si="1077"/>
        <v/>
      </c>
      <c r="AO899" s="177" t="str">
        <f t="shared" si="1077"/>
        <v/>
      </c>
      <c r="AP899" s="177" t="str">
        <f t="shared" si="1077"/>
        <v/>
      </c>
      <c r="AQ899" s="170"/>
      <c r="AR899" s="170"/>
    </row>
    <row r="900" ht="12.75" customHeight="1">
      <c r="A900" s="170"/>
      <c r="B900" s="170"/>
      <c r="C900" s="140"/>
      <c r="D900" s="139">
        <v>126.0</v>
      </c>
      <c r="E900" s="177" t="str">
        <f t="shared" ref="E900:AP900" si="1078">IFERROR(INDEX($C$389:$C$578,MATCH($D900,E$389:E$578,0)),"")</f>
        <v>Man City</v>
      </c>
      <c r="F900" s="177" t="str">
        <f t="shared" si="1078"/>
        <v>Brighton</v>
      </c>
      <c r="G900" s="177" t="str">
        <f t="shared" si="1078"/>
        <v>Leicester</v>
      </c>
      <c r="H900" s="177" t="str">
        <f t="shared" si="1078"/>
        <v>Burnley</v>
      </c>
      <c r="I900" s="177" t="str">
        <f t="shared" si="1078"/>
        <v>Brighton</v>
      </c>
      <c r="J900" s="177" t="str">
        <f t="shared" si="1078"/>
        <v>Huddersfield</v>
      </c>
      <c r="K900" s="177" t="str">
        <f t="shared" si="1078"/>
        <v>Fulham</v>
      </c>
      <c r="L900" s="177" t="str">
        <f t="shared" si="1078"/>
        <v>Southampton</v>
      </c>
      <c r="M900" s="177" t="str">
        <f t="shared" si="1078"/>
        <v>Burnley</v>
      </c>
      <c r="N900" s="177" t="str">
        <f t="shared" si="1078"/>
        <v>Everton</v>
      </c>
      <c r="O900" s="177" t="str">
        <f t="shared" si="1078"/>
        <v>Everton</v>
      </c>
      <c r="P900" s="177" t="str">
        <f t="shared" si="1078"/>
        <v>Chelsea</v>
      </c>
      <c r="Q900" s="177" t="str">
        <f t="shared" si="1078"/>
        <v>Bournemouth</v>
      </c>
      <c r="R900" s="177" t="str">
        <f t="shared" si="1078"/>
        <v>Bournemouth</v>
      </c>
      <c r="S900" s="177" t="str">
        <f t="shared" si="1078"/>
        <v>Everton</v>
      </c>
      <c r="T900" s="177" t="str">
        <f t="shared" si="1078"/>
        <v>Chelsea</v>
      </c>
      <c r="U900" s="177" t="str">
        <f t="shared" si="1078"/>
        <v>Leicester</v>
      </c>
      <c r="V900" s="177" t="str">
        <f t="shared" si="1078"/>
        <v>Liverpool</v>
      </c>
      <c r="W900" s="177" t="str">
        <f t="shared" si="1078"/>
        <v>Leicester</v>
      </c>
      <c r="X900" s="177" t="str">
        <f t="shared" si="1078"/>
        <v>Bournemouth</v>
      </c>
      <c r="Y900" s="177" t="str">
        <f t="shared" si="1078"/>
        <v>Leicester</v>
      </c>
      <c r="Z900" s="177" t="str">
        <f t="shared" si="1078"/>
        <v>Cardiff</v>
      </c>
      <c r="AA900" s="177" t="str">
        <f t="shared" si="1078"/>
        <v>Fulham</v>
      </c>
      <c r="AB900" s="177" t="str">
        <f t="shared" si="1078"/>
        <v>Everton</v>
      </c>
      <c r="AC900" s="177" t="str">
        <f t="shared" si="1078"/>
        <v>Bournemouth</v>
      </c>
      <c r="AD900" s="177" t="str">
        <f t="shared" si="1078"/>
        <v>Huddersfield</v>
      </c>
      <c r="AE900" s="177" t="str">
        <f t="shared" si="1078"/>
        <v>Brighton</v>
      </c>
      <c r="AF900" s="177" t="str">
        <f t="shared" si="1078"/>
        <v>Bournemouth</v>
      </c>
      <c r="AG900" s="177" t="str">
        <f t="shared" si="1078"/>
        <v>Southampton</v>
      </c>
      <c r="AH900" s="177" t="str">
        <f t="shared" si="1078"/>
        <v>Arsenal</v>
      </c>
      <c r="AI900" s="177" t="str">
        <f t="shared" si="1078"/>
        <v>Newcastle</v>
      </c>
      <c r="AJ900" s="177" t="str">
        <f t="shared" si="1078"/>
        <v>Burnley</v>
      </c>
      <c r="AK900" s="177" t="str">
        <f t="shared" si="1078"/>
        <v>Brighton</v>
      </c>
      <c r="AL900" s="177" t="str">
        <f t="shared" si="1078"/>
        <v/>
      </c>
      <c r="AM900" s="177" t="str">
        <f t="shared" si="1078"/>
        <v/>
      </c>
      <c r="AN900" s="177" t="str">
        <f t="shared" si="1078"/>
        <v/>
      </c>
      <c r="AO900" s="177" t="str">
        <f t="shared" si="1078"/>
        <v/>
      </c>
      <c r="AP900" s="177" t="str">
        <f t="shared" si="1078"/>
        <v/>
      </c>
      <c r="AQ900" s="170"/>
      <c r="AR900" s="170"/>
    </row>
    <row r="901" ht="12.75" customHeight="1">
      <c r="A901" s="170"/>
      <c r="B901" s="170"/>
      <c r="C901" s="140"/>
      <c r="D901" s="139">
        <v>127.0</v>
      </c>
      <c r="E901" s="177" t="str">
        <f t="shared" ref="E901:AP901" si="1079">IFERROR(INDEX($C$389:$C$578,MATCH($D901,E$389:E$578,0)),"")</f>
        <v>Huddersfield</v>
      </c>
      <c r="F901" s="177" t="str">
        <f t="shared" si="1079"/>
        <v>Cardiff</v>
      </c>
      <c r="G901" s="177" t="str">
        <f t="shared" si="1079"/>
        <v>Newcastle</v>
      </c>
      <c r="H901" s="177" t="str">
        <f t="shared" si="1079"/>
        <v>Chelsea</v>
      </c>
      <c r="I901" s="177" t="str">
        <f t="shared" si="1079"/>
        <v>Burnley</v>
      </c>
      <c r="J901" s="177" t="str">
        <f t="shared" si="1079"/>
        <v>Brighton</v>
      </c>
      <c r="K901" s="177" t="str">
        <f t="shared" si="1079"/>
        <v>Burnley</v>
      </c>
      <c r="L901" s="177" t="str">
        <f t="shared" si="1079"/>
        <v>Crystal Palace</v>
      </c>
      <c r="M901" s="177" t="str">
        <f t="shared" si="1079"/>
        <v>Leicester</v>
      </c>
      <c r="N901" s="177" t="str">
        <f t="shared" si="1079"/>
        <v>Bournemouth</v>
      </c>
      <c r="O901" s="177" t="str">
        <f t="shared" si="1079"/>
        <v>Arsenal</v>
      </c>
      <c r="P901" s="177" t="str">
        <f t="shared" si="1079"/>
        <v>Arsenal</v>
      </c>
      <c r="Q901" s="177" t="str">
        <f t="shared" si="1079"/>
        <v>Brighton</v>
      </c>
      <c r="R901" s="177" t="str">
        <f t="shared" si="1079"/>
        <v>Burnley</v>
      </c>
      <c r="S901" s="177" t="str">
        <f t="shared" si="1079"/>
        <v>Huddersfield</v>
      </c>
      <c r="T901" s="177" t="str">
        <f t="shared" si="1079"/>
        <v>Fulham</v>
      </c>
      <c r="U901" s="177" t="str">
        <f t="shared" si="1079"/>
        <v>Man City</v>
      </c>
      <c r="V901" s="177" t="str">
        <f t="shared" si="1079"/>
        <v>Arsenal</v>
      </c>
      <c r="W901" s="177" t="str">
        <f t="shared" si="1079"/>
        <v>Brighton</v>
      </c>
      <c r="X901" s="177" t="str">
        <f t="shared" si="1079"/>
        <v>Bournemouth</v>
      </c>
      <c r="Y901" s="177" t="str">
        <f t="shared" si="1079"/>
        <v>Man Utd</v>
      </c>
      <c r="Z901" s="177" t="str">
        <f t="shared" si="1079"/>
        <v>Huddersfield</v>
      </c>
      <c r="AA901" s="177" t="str">
        <f t="shared" si="1079"/>
        <v>Bournemouth</v>
      </c>
      <c r="AB901" s="177" t="str">
        <f t="shared" si="1079"/>
        <v>Newcastle</v>
      </c>
      <c r="AC901" s="177" t="str">
        <f t="shared" si="1079"/>
        <v>Huddersfield</v>
      </c>
      <c r="AD901" s="177" t="str">
        <f t="shared" si="1079"/>
        <v>Burnley</v>
      </c>
      <c r="AE901" s="177" t="str">
        <f t="shared" si="1079"/>
        <v>Burnley</v>
      </c>
      <c r="AF901" s="177" t="str">
        <f t="shared" si="1079"/>
        <v>Chelsea</v>
      </c>
      <c r="AG901" s="177" t="str">
        <f t="shared" si="1079"/>
        <v>Tottenham</v>
      </c>
      <c r="AH901" s="177" t="str">
        <f t="shared" si="1079"/>
        <v>Cardiff</v>
      </c>
      <c r="AI901" s="177" t="str">
        <f t="shared" si="1079"/>
        <v>Arsenal</v>
      </c>
      <c r="AJ901" s="177" t="str">
        <f t="shared" si="1079"/>
        <v>Cardiff</v>
      </c>
      <c r="AK901" s="177" t="str">
        <f t="shared" si="1079"/>
        <v>Leicester</v>
      </c>
      <c r="AL901" s="177" t="str">
        <f t="shared" si="1079"/>
        <v/>
      </c>
      <c r="AM901" s="177" t="str">
        <f t="shared" si="1079"/>
        <v/>
      </c>
      <c r="AN901" s="177" t="str">
        <f t="shared" si="1079"/>
        <v/>
      </c>
      <c r="AO901" s="177" t="str">
        <f t="shared" si="1079"/>
        <v/>
      </c>
      <c r="AP901" s="177" t="str">
        <f t="shared" si="1079"/>
        <v/>
      </c>
      <c r="AQ901" s="170"/>
      <c r="AR901" s="170"/>
    </row>
    <row r="902" ht="12.75" customHeight="1">
      <c r="A902" s="170"/>
      <c r="B902" s="170"/>
      <c r="C902" s="140"/>
      <c r="D902" s="139">
        <v>128.0</v>
      </c>
      <c r="E902" s="177" t="str">
        <f t="shared" ref="E902:AP902" si="1080">IFERROR(INDEX($C$389:$C$578,MATCH($D902,E$389:E$578,0)),"")</f>
        <v>Crystal Palace</v>
      </c>
      <c r="F902" s="177" t="str">
        <f t="shared" si="1080"/>
        <v>Burnley</v>
      </c>
      <c r="G902" s="177" t="str">
        <f t="shared" si="1080"/>
        <v>Burnley</v>
      </c>
      <c r="H902" s="177" t="str">
        <f t="shared" si="1080"/>
        <v>Man City</v>
      </c>
      <c r="I902" s="177" t="str">
        <f t="shared" si="1080"/>
        <v>Fulham</v>
      </c>
      <c r="J902" s="177" t="str">
        <f t="shared" si="1080"/>
        <v>Chelsea</v>
      </c>
      <c r="K902" s="177" t="str">
        <f t="shared" si="1080"/>
        <v>Everton</v>
      </c>
      <c r="L902" s="177" t="str">
        <f t="shared" si="1080"/>
        <v>Crystal Palace</v>
      </c>
      <c r="M902" s="177" t="str">
        <f t="shared" si="1080"/>
        <v>Watford</v>
      </c>
      <c r="N902" s="177" t="str">
        <f t="shared" si="1080"/>
        <v>Chelsea</v>
      </c>
      <c r="O902" s="177" t="str">
        <f t="shared" si="1080"/>
        <v>Brighton</v>
      </c>
      <c r="P902" s="177" t="str">
        <f t="shared" si="1080"/>
        <v>Brighton</v>
      </c>
      <c r="Q902" s="177" t="str">
        <f t="shared" si="1080"/>
        <v>Crystal Palace</v>
      </c>
      <c r="R902" s="177" t="str">
        <f t="shared" si="1080"/>
        <v>Arsenal</v>
      </c>
      <c r="S902" s="177" t="str">
        <f t="shared" si="1080"/>
        <v>Leicester</v>
      </c>
      <c r="T902" s="177" t="str">
        <f t="shared" si="1080"/>
        <v>Fulham</v>
      </c>
      <c r="U902" s="177" t="str">
        <f t="shared" si="1080"/>
        <v>Brighton</v>
      </c>
      <c r="V902" s="177" t="str">
        <f t="shared" si="1080"/>
        <v>Crystal Palace</v>
      </c>
      <c r="W902" s="177" t="str">
        <f t="shared" si="1080"/>
        <v>Arsenal</v>
      </c>
      <c r="X902" s="177" t="str">
        <f t="shared" si="1080"/>
        <v>Arsenal</v>
      </c>
      <c r="Y902" s="177" t="str">
        <f t="shared" si="1080"/>
        <v>Bournemouth</v>
      </c>
      <c r="Z902" s="177" t="str">
        <f t="shared" si="1080"/>
        <v>Bournemouth</v>
      </c>
      <c r="AA902" s="177" t="str">
        <f t="shared" si="1080"/>
        <v>Bournemouth</v>
      </c>
      <c r="AB902" s="177" t="str">
        <f t="shared" si="1080"/>
        <v>Burnley</v>
      </c>
      <c r="AC902" s="177" t="str">
        <f t="shared" si="1080"/>
        <v>Arsenal</v>
      </c>
      <c r="AD902" s="177" t="str">
        <f t="shared" si="1080"/>
        <v>Crystal Palace</v>
      </c>
      <c r="AE902" s="177" t="str">
        <f t="shared" si="1080"/>
        <v>Chelsea</v>
      </c>
      <c r="AF902" s="177" t="str">
        <f t="shared" si="1080"/>
        <v>Crystal Palace</v>
      </c>
      <c r="AG902" s="177" t="str">
        <f t="shared" si="1080"/>
        <v>Cardiff</v>
      </c>
      <c r="AH902" s="177" t="str">
        <f t="shared" si="1080"/>
        <v>Bournemouth</v>
      </c>
      <c r="AI902" s="177" t="str">
        <f t="shared" si="1080"/>
        <v>Chelsea</v>
      </c>
      <c r="AJ902" s="177" t="str">
        <f t="shared" si="1080"/>
        <v>Newcastle</v>
      </c>
      <c r="AK902" s="177" t="str">
        <f t="shared" si="1080"/>
        <v>Burnley</v>
      </c>
      <c r="AL902" s="177" t="str">
        <f t="shared" si="1080"/>
        <v/>
      </c>
      <c r="AM902" s="177" t="str">
        <f t="shared" si="1080"/>
        <v/>
      </c>
      <c r="AN902" s="177" t="str">
        <f t="shared" si="1080"/>
        <v/>
      </c>
      <c r="AO902" s="177" t="str">
        <f t="shared" si="1080"/>
        <v/>
      </c>
      <c r="AP902" s="177" t="str">
        <f t="shared" si="1080"/>
        <v/>
      </c>
      <c r="AQ902" s="170"/>
      <c r="AR902" s="170"/>
    </row>
    <row r="903" ht="12.75" customHeight="1">
      <c r="A903" s="170"/>
      <c r="B903" s="170"/>
      <c r="C903" s="140"/>
      <c r="D903" s="139">
        <v>129.0</v>
      </c>
      <c r="E903" s="177" t="str">
        <f t="shared" ref="E903:AP903" si="1081">IFERROR(INDEX($C$389:$C$578,MATCH($D903,E$389:E$578,0)),"")</f>
        <v>Huddersfield</v>
      </c>
      <c r="F903" s="177" t="str">
        <f t="shared" si="1081"/>
        <v>Burnley</v>
      </c>
      <c r="G903" s="177" t="str">
        <f t="shared" si="1081"/>
        <v>Burnley</v>
      </c>
      <c r="H903" s="177" t="str">
        <f t="shared" si="1081"/>
        <v>Southampton</v>
      </c>
      <c r="I903" s="177" t="str">
        <f t="shared" si="1081"/>
        <v>Huddersfield</v>
      </c>
      <c r="J903" s="177" t="str">
        <f t="shared" si="1081"/>
        <v>Crystal Palace</v>
      </c>
      <c r="K903" s="177" t="str">
        <f t="shared" si="1081"/>
        <v>Fulham</v>
      </c>
      <c r="L903" s="177" t="str">
        <f t="shared" si="1081"/>
        <v>Man City</v>
      </c>
      <c r="M903" s="177" t="str">
        <f t="shared" si="1081"/>
        <v>Crystal Palace</v>
      </c>
      <c r="N903" s="177" t="str">
        <f t="shared" si="1081"/>
        <v>Bournemouth</v>
      </c>
      <c r="O903" s="177" t="str">
        <f t="shared" si="1081"/>
        <v>Everton</v>
      </c>
      <c r="P903" s="177" t="str">
        <f t="shared" si="1081"/>
        <v>Cardiff</v>
      </c>
      <c r="Q903" s="177" t="str">
        <f t="shared" si="1081"/>
        <v>Everton</v>
      </c>
      <c r="R903" s="177" t="str">
        <f t="shared" si="1081"/>
        <v>Brighton</v>
      </c>
      <c r="S903" s="177" t="str">
        <f t="shared" si="1081"/>
        <v>Chelsea</v>
      </c>
      <c r="T903" s="177" t="str">
        <f t="shared" si="1081"/>
        <v>Bournemouth</v>
      </c>
      <c r="U903" s="177" t="str">
        <f t="shared" si="1081"/>
        <v>Brighton</v>
      </c>
      <c r="V903" s="177" t="str">
        <f t="shared" si="1081"/>
        <v>Fulham</v>
      </c>
      <c r="W903" s="177" t="str">
        <f t="shared" si="1081"/>
        <v>Chelsea</v>
      </c>
      <c r="X903" s="177" t="str">
        <f t="shared" si="1081"/>
        <v>Crystal Palace</v>
      </c>
      <c r="Y903" s="177" t="str">
        <f t="shared" si="1081"/>
        <v>Bournemouth</v>
      </c>
      <c r="Z903" s="177" t="str">
        <f t="shared" si="1081"/>
        <v>Everton</v>
      </c>
      <c r="AA903" s="177" t="str">
        <f t="shared" si="1081"/>
        <v>Brighton</v>
      </c>
      <c r="AB903" s="177" t="str">
        <f t="shared" si="1081"/>
        <v>Leicester</v>
      </c>
      <c r="AC903" s="177" t="str">
        <f t="shared" si="1081"/>
        <v>Bournemouth</v>
      </c>
      <c r="AD903" s="177" t="str">
        <f t="shared" si="1081"/>
        <v>Bournemouth</v>
      </c>
      <c r="AE903" s="177" t="str">
        <f t="shared" si="1081"/>
        <v>Arsenal</v>
      </c>
      <c r="AF903" s="177" t="str">
        <f t="shared" si="1081"/>
        <v>Liverpool</v>
      </c>
      <c r="AG903" s="177" t="str">
        <f t="shared" si="1081"/>
        <v>Crystal Palace</v>
      </c>
      <c r="AH903" s="177" t="str">
        <f t="shared" si="1081"/>
        <v>Everton</v>
      </c>
      <c r="AI903" s="177" t="str">
        <f t="shared" si="1081"/>
        <v>Crystal Palace</v>
      </c>
      <c r="AJ903" s="177" t="str">
        <f t="shared" si="1081"/>
        <v>Bournemouth</v>
      </c>
      <c r="AK903" s="177" t="str">
        <f t="shared" si="1081"/>
        <v>Crystal Palace</v>
      </c>
      <c r="AL903" s="177" t="str">
        <f t="shared" si="1081"/>
        <v/>
      </c>
      <c r="AM903" s="177" t="str">
        <f t="shared" si="1081"/>
        <v/>
      </c>
      <c r="AN903" s="177" t="str">
        <f t="shared" si="1081"/>
        <v/>
      </c>
      <c r="AO903" s="177" t="str">
        <f t="shared" si="1081"/>
        <v/>
      </c>
      <c r="AP903" s="177" t="str">
        <f t="shared" si="1081"/>
        <v/>
      </c>
      <c r="AQ903" s="170"/>
      <c r="AR903" s="170"/>
    </row>
    <row r="904" ht="12.75" customHeight="1">
      <c r="A904" s="170"/>
      <c r="B904" s="170"/>
      <c r="C904" s="140"/>
      <c r="D904" s="139">
        <v>130.0</v>
      </c>
      <c r="E904" s="177" t="str">
        <f t="shared" ref="E904:AP904" si="1082">IFERROR(INDEX($C$389:$C$578,MATCH($D904,E$389:E$578,0)),"")</f>
        <v>Bournemouth</v>
      </c>
      <c r="F904" s="177" t="str">
        <f t="shared" si="1082"/>
        <v>Southampton</v>
      </c>
      <c r="G904" s="177" t="str">
        <f t="shared" si="1082"/>
        <v>Chelsea</v>
      </c>
      <c r="H904" s="177" t="str">
        <f t="shared" si="1082"/>
        <v>Bournemouth</v>
      </c>
      <c r="I904" s="177" t="str">
        <f t="shared" si="1082"/>
        <v>Brighton</v>
      </c>
      <c r="J904" s="177" t="str">
        <f t="shared" si="1082"/>
        <v>Man City</v>
      </c>
      <c r="K904" s="177" t="str">
        <f t="shared" si="1082"/>
        <v>Bournemouth</v>
      </c>
      <c r="L904" s="177" t="str">
        <f t="shared" si="1082"/>
        <v>Everton</v>
      </c>
      <c r="M904" s="177" t="str">
        <f t="shared" si="1082"/>
        <v>Brighton</v>
      </c>
      <c r="N904" s="177" t="str">
        <f t="shared" si="1082"/>
        <v>Burnley</v>
      </c>
      <c r="O904" s="177" t="str">
        <f t="shared" si="1082"/>
        <v>Leicester</v>
      </c>
      <c r="P904" s="177" t="str">
        <f t="shared" si="1082"/>
        <v>Bournemouth</v>
      </c>
      <c r="Q904" s="177" t="str">
        <f t="shared" si="1082"/>
        <v>Arsenal</v>
      </c>
      <c r="R904" s="177" t="str">
        <f t="shared" si="1082"/>
        <v>Huddersfield</v>
      </c>
      <c r="S904" s="177" t="str">
        <f t="shared" si="1082"/>
        <v>Brighton</v>
      </c>
      <c r="T904" s="177" t="str">
        <f t="shared" si="1082"/>
        <v>Chelsea</v>
      </c>
      <c r="U904" s="177" t="str">
        <f t="shared" si="1082"/>
        <v>Cardiff</v>
      </c>
      <c r="V904" s="177" t="str">
        <f t="shared" si="1082"/>
        <v>Tottenham</v>
      </c>
      <c r="W904" s="177" t="str">
        <f t="shared" si="1082"/>
        <v>Chelsea</v>
      </c>
      <c r="X904" s="177" t="str">
        <f t="shared" si="1082"/>
        <v>Huddersfield</v>
      </c>
      <c r="Y904" s="177" t="str">
        <f t="shared" si="1082"/>
        <v>Burnley</v>
      </c>
      <c r="Z904" s="177" t="str">
        <f t="shared" si="1082"/>
        <v>Brighton</v>
      </c>
      <c r="AA904" s="177" t="str">
        <f t="shared" si="1082"/>
        <v>Bournemouth</v>
      </c>
      <c r="AB904" s="177" t="str">
        <f t="shared" si="1082"/>
        <v>Chelsea</v>
      </c>
      <c r="AC904" s="177" t="str">
        <f t="shared" si="1082"/>
        <v>Brighton</v>
      </c>
      <c r="AD904" s="177" t="str">
        <f t="shared" si="1082"/>
        <v>Bournemouth</v>
      </c>
      <c r="AE904" s="177" t="str">
        <f t="shared" si="1082"/>
        <v>Brighton</v>
      </c>
      <c r="AF904" s="177" t="str">
        <f t="shared" si="1082"/>
        <v>Burnley</v>
      </c>
      <c r="AG904" s="177" t="str">
        <f t="shared" si="1082"/>
        <v>Newcastle</v>
      </c>
      <c r="AH904" s="177" t="str">
        <f t="shared" si="1082"/>
        <v>Burnley</v>
      </c>
      <c r="AI904" s="177" t="str">
        <f t="shared" si="1082"/>
        <v>Huddersfield</v>
      </c>
      <c r="AJ904" s="177" t="str">
        <f t="shared" si="1082"/>
        <v>Everton</v>
      </c>
      <c r="AK904" s="177" t="str">
        <f t="shared" si="1082"/>
        <v>Arsenal</v>
      </c>
      <c r="AL904" s="177" t="str">
        <f t="shared" si="1082"/>
        <v/>
      </c>
      <c r="AM904" s="177" t="str">
        <f t="shared" si="1082"/>
        <v/>
      </c>
      <c r="AN904" s="177" t="str">
        <f t="shared" si="1082"/>
        <v/>
      </c>
      <c r="AO904" s="177" t="str">
        <f t="shared" si="1082"/>
        <v/>
      </c>
      <c r="AP904" s="177" t="str">
        <f t="shared" si="1082"/>
        <v/>
      </c>
      <c r="AQ904" s="170"/>
      <c r="AR904" s="170"/>
    </row>
    <row r="905" ht="12.75" customHeight="1">
      <c r="A905" s="170"/>
      <c r="B905" s="170"/>
      <c r="C905" s="140"/>
      <c r="D905" s="139">
        <v>131.0</v>
      </c>
      <c r="E905" s="177" t="str">
        <f t="shared" ref="E905:AP905" si="1083">IFERROR(INDEX($C$389:$C$578,MATCH($D905,E$389:E$578,0)),"")</f>
        <v>Cardiff</v>
      </c>
      <c r="F905" s="177" t="str">
        <f t="shared" si="1083"/>
        <v>Cardiff</v>
      </c>
      <c r="G905" s="177" t="str">
        <f t="shared" si="1083"/>
        <v>Man City</v>
      </c>
      <c r="H905" s="177" t="str">
        <f t="shared" si="1083"/>
        <v>Man Utd</v>
      </c>
      <c r="I905" s="177" t="str">
        <f t="shared" si="1083"/>
        <v>Burnley</v>
      </c>
      <c r="J905" s="177" t="str">
        <f t="shared" si="1083"/>
        <v>Burnley</v>
      </c>
      <c r="K905" s="177" t="str">
        <f t="shared" si="1083"/>
        <v>Bournemouth</v>
      </c>
      <c r="L905" s="177" t="str">
        <f t="shared" si="1083"/>
        <v>Newcastle</v>
      </c>
      <c r="M905" s="177" t="str">
        <f t="shared" si="1083"/>
        <v>Chelsea</v>
      </c>
      <c r="N905" s="177" t="str">
        <f t="shared" si="1083"/>
        <v>Man City</v>
      </c>
      <c r="O905" s="177" t="str">
        <f t="shared" si="1083"/>
        <v>Arsenal</v>
      </c>
      <c r="P905" s="177" t="str">
        <f t="shared" si="1083"/>
        <v>Bournemouth</v>
      </c>
      <c r="Q905" s="177" t="str">
        <f t="shared" si="1083"/>
        <v>Burnley</v>
      </c>
      <c r="R905" s="177" t="str">
        <f t="shared" si="1083"/>
        <v>Crystal Palace</v>
      </c>
      <c r="S905" s="177" t="str">
        <f t="shared" si="1083"/>
        <v>Cardiff</v>
      </c>
      <c r="T905" s="177" t="str">
        <f t="shared" si="1083"/>
        <v>Everton</v>
      </c>
      <c r="U905" s="177" t="str">
        <f t="shared" si="1083"/>
        <v>Cardiff</v>
      </c>
      <c r="V905" s="177" t="str">
        <f t="shared" si="1083"/>
        <v>Brighton</v>
      </c>
      <c r="W905" s="177" t="str">
        <f t="shared" si="1083"/>
        <v>Liverpool</v>
      </c>
      <c r="X905" s="177" t="str">
        <f t="shared" si="1083"/>
        <v>Arsenal</v>
      </c>
      <c r="Y905" s="177" t="str">
        <f t="shared" si="1083"/>
        <v>Cardiff</v>
      </c>
      <c r="Z905" s="177" t="str">
        <f t="shared" si="1083"/>
        <v>Brighton</v>
      </c>
      <c r="AA905" s="177" t="str">
        <f t="shared" si="1083"/>
        <v>Brighton</v>
      </c>
      <c r="AB905" s="177" t="str">
        <f t="shared" si="1083"/>
        <v>Burnley</v>
      </c>
      <c r="AC905" s="177" t="str">
        <f t="shared" si="1083"/>
        <v>Liverpool</v>
      </c>
      <c r="AD905" s="177" t="str">
        <f t="shared" si="1083"/>
        <v>Brighton</v>
      </c>
      <c r="AE905" s="177" t="str">
        <f t="shared" si="1083"/>
        <v>Chelsea</v>
      </c>
      <c r="AF905" s="177" t="str">
        <f t="shared" si="1083"/>
        <v>Burnley</v>
      </c>
      <c r="AG905" s="177" t="str">
        <f t="shared" si="1083"/>
        <v>Bournemouth</v>
      </c>
      <c r="AH905" s="177" t="str">
        <f t="shared" si="1083"/>
        <v>Man City</v>
      </c>
      <c r="AI905" s="177" t="str">
        <f t="shared" si="1083"/>
        <v>Brighton</v>
      </c>
      <c r="AJ905" s="177" t="str">
        <f t="shared" si="1083"/>
        <v>Arsenal</v>
      </c>
      <c r="AK905" s="177" t="str">
        <f t="shared" si="1083"/>
        <v>Chelsea</v>
      </c>
      <c r="AL905" s="177" t="str">
        <f t="shared" si="1083"/>
        <v/>
      </c>
      <c r="AM905" s="177" t="str">
        <f t="shared" si="1083"/>
        <v/>
      </c>
      <c r="AN905" s="177" t="str">
        <f t="shared" si="1083"/>
        <v/>
      </c>
      <c r="AO905" s="177" t="str">
        <f t="shared" si="1083"/>
        <v/>
      </c>
      <c r="AP905" s="177" t="str">
        <f t="shared" si="1083"/>
        <v/>
      </c>
      <c r="AQ905" s="170"/>
      <c r="AR905" s="170"/>
    </row>
    <row r="906" ht="12.75" customHeight="1">
      <c r="A906" s="170"/>
      <c r="B906" s="170"/>
      <c r="C906" s="140"/>
      <c r="D906" s="139">
        <v>132.0</v>
      </c>
      <c r="E906" s="177" t="str">
        <f t="shared" ref="E906:AP906" si="1084">IFERROR(INDEX($C$389:$C$578,MATCH($D906,E$389:E$578,0)),"")</f>
        <v>Chelsea</v>
      </c>
      <c r="F906" s="177" t="str">
        <f t="shared" si="1084"/>
        <v>Brighton</v>
      </c>
      <c r="G906" s="177" t="str">
        <f t="shared" si="1084"/>
        <v>Cardiff</v>
      </c>
      <c r="H906" s="177" t="str">
        <f t="shared" si="1084"/>
        <v>Bournemouth</v>
      </c>
      <c r="I906" s="177" t="str">
        <f t="shared" si="1084"/>
        <v>Liverpool</v>
      </c>
      <c r="J906" s="177" t="str">
        <f t="shared" si="1084"/>
        <v>Liverpool</v>
      </c>
      <c r="K906" s="177" t="str">
        <f t="shared" si="1084"/>
        <v>Brighton</v>
      </c>
      <c r="L906" s="177" t="str">
        <f t="shared" si="1084"/>
        <v>Cardiff</v>
      </c>
      <c r="M906" s="177" t="str">
        <f t="shared" si="1084"/>
        <v>Fulham</v>
      </c>
      <c r="N906" s="177" t="str">
        <f t="shared" si="1084"/>
        <v>Everton</v>
      </c>
      <c r="O906" s="177" t="str">
        <f t="shared" si="1084"/>
        <v>Arsenal</v>
      </c>
      <c r="P906" s="177" t="str">
        <f t="shared" si="1084"/>
        <v>Crystal Palace</v>
      </c>
      <c r="Q906" s="177" t="str">
        <f t="shared" si="1084"/>
        <v>Burnley</v>
      </c>
      <c r="R906" s="177" t="str">
        <f t="shared" si="1084"/>
        <v>Huddersfield</v>
      </c>
      <c r="S906" s="177" t="str">
        <f t="shared" si="1084"/>
        <v>Leicester</v>
      </c>
      <c r="T906" s="177" t="str">
        <f t="shared" si="1084"/>
        <v>Man Utd</v>
      </c>
      <c r="U906" s="177" t="str">
        <f t="shared" si="1084"/>
        <v>Liverpool</v>
      </c>
      <c r="V906" s="177" t="str">
        <f t="shared" si="1084"/>
        <v>Cardiff</v>
      </c>
      <c r="W906" s="177" t="str">
        <f t="shared" si="1084"/>
        <v>Bournemouth</v>
      </c>
      <c r="X906" s="177" t="str">
        <f t="shared" si="1084"/>
        <v>Fulham</v>
      </c>
      <c r="Y906" s="177" t="str">
        <f t="shared" si="1084"/>
        <v>Cardiff</v>
      </c>
      <c r="Z906" s="177" t="str">
        <f t="shared" si="1084"/>
        <v>Cardiff</v>
      </c>
      <c r="AA906" s="177" t="str">
        <f t="shared" si="1084"/>
        <v>Crystal Palace</v>
      </c>
      <c r="AB906" s="177" t="str">
        <f t="shared" si="1084"/>
        <v>Fulham</v>
      </c>
      <c r="AC906" s="177" t="str">
        <f t="shared" si="1084"/>
        <v>Watford</v>
      </c>
      <c r="AD906" s="177" t="str">
        <f t="shared" si="1084"/>
        <v>Arsenal</v>
      </c>
      <c r="AE906" s="177" t="str">
        <f t="shared" si="1084"/>
        <v>Fulham</v>
      </c>
      <c r="AF906" s="177" t="str">
        <f t="shared" si="1084"/>
        <v>Southampton</v>
      </c>
      <c r="AG906" s="177" t="str">
        <f t="shared" si="1084"/>
        <v>Burnley</v>
      </c>
      <c r="AH906" s="177" t="str">
        <f t="shared" si="1084"/>
        <v>Chelsea</v>
      </c>
      <c r="AI906" s="177" t="str">
        <f t="shared" si="1084"/>
        <v>Everton</v>
      </c>
      <c r="AJ906" s="177" t="str">
        <f t="shared" si="1084"/>
        <v>Cardiff</v>
      </c>
      <c r="AK906" s="177" t="str">
        <f t="shared" si="1084"/>
        <v>Everton</v>
      </c>
      <c r="AL906" s="177" t="str">
        <f t="shared" si="1084"/>
        <v/>
      </c>
      <c r="AM906" s="177" t="str">
        <f t="shared" si="1084"/>
        <v/>
      </c>
      <c r="AN906" s="177" t="str">
        <f t="shared" si="1084"/>
        <v/>
      </c>
      <c r="AO906" s="177" t="str">
        <f t="shared" si="1084"/>
        <v/>
      </c>
      <c r="AP906" s="177" t="str">
        <f t="shared" si="1084"/>
        <v/>
      </c>
      <c r="AQ906" s="170"/>
      <c r="AR906" s="170"/>
    </row>
    <row r="907" ht="12.75" customHeight="1">
      <c r="A907" s="170"/>
      <c r="B907" s="170"/>
      <c r="C907" s="140"/>
      <c r="D907" s="139">
        <v>133.0</v>
      </c>
      <c r="E907" s="177" t="str">
        <f t="shared" ref="E907:AP907" si="1085">IFERROR(INDEX($C$389:$C$578,MATCH($D907,E$389:E$578,0)),"")</f>
        <v>Brighton</v>
      </c>
      <c r="F907" s="177" t="str">
        <f t="shared" si="1085"/>
        <v>Chelsea</v>
      </c>
      <c r="G907" s="177" t="str">
        <f t="shared" si="1085"/>
        <v>Newcastle</v>
      </c>
      <c r="H907" s="177" t="str">
        <f t="shared" si="1085"/>
        <v>Bournemouth</v>
      </c>
      <c r="I907" s="177" t="str">
        <f t="shared" si="1085"/>
        <v>Southampton</v>
      </c>
      <c r="J907" s="177" t="str">
        <f t="shared" si="1085"/>
        <v>Bournemouth</v>
      </c>
      <c r="K907" s="177" t="str">
        <f t="shared" si="1085"/>
        <v>Burnley</v>
      </c>
      <c r="L907" s="177" t="str">
        <f t="shared" si="1085"/>
        <v>Liverpool</v>
      </c>
      <c r="M907" s="177" t="str">
        <f t="shared" si="1085"/>
        <v>Everton</v>
      </c>
      <c r="N907" s="177" t="str">
        <f t="shared" si="1085"/>
        <v>Chelsea</v>
      </c>
      <c r="O907" s="177" t="str">
        <f t="shared" si="1085"/>
        <v>Arsenal</v>
      </c>
      <c r="P907" s="177" t="str">
        <f t="shared" si="1085"/>
        <v>Newcastle</v>
      </c>
      <c r="Q907" s="177" t="str">
        <f t="shared" si="1085"/>
        <v>Chelsea</v>
      </c>
      <c r="R907" s="177" t="str">
        <f t="shared" si="1085"/>
        <v>Cardiff</v>
      </c>
      <c r="S907" s="177" t="str">
        <f t="shared" si="1085"/>
        <v>Bournemouth</v>
      </c>
      <c r="T907" s="177" t="str">
        <f t="shared" si="1085"/>
        <v>Arsenal</v>
      </c>
      <c r="U907" s="177" t="str">
        <f t="shared" si="1085"/>
        <v>Liverpool</v>
      </c>
      <c r="V907" s="177" t="str">
        <f t="shared" si="1085"/>
        <v>Everton</v>
      </c>
      <c r="W907" s="177" t="str">
        <f t="shared" si="1085"/>
        <v>Crystal Palace</v>
      </c>
      <c r="X907" s="177" t="str">
        <f t="shared" si="1085"/>
        <v>Cardiff</v>
      </c>
      <c r="Y907" s="177" t="str">
        <f t="shared" si="1085"/>
        <v>Liverpool</v>
      </c>
      <c r="Z907" s="177" t="str">
        <f t="shared" si="1085"/>
        <v>Huddersfield</v>
      </c>
      <c r="AA907" s="177" t="str">
        <f t="shared" si="1085"/>
        <v>Arsenal</v>
      </c>
      <c r="AB907" s="177" t="str">
        <f t="shared" si="1085"/>
        <v>Leicester</v>
      </c>
      <c r="AC907" s="177" t="str">
        <f t="shared" si="1085"/>
        <v>Huddersfield</v>
      </c>
      <c r="AD907" s="177" t="str">
        <f t="shared" si="1085"/>
        <v>Crystal Palace</v>
      </c>
      <c r="AE907" s="177" t="str">
        <f t="shared" si="1085"/>
        <v>Liverpool</v>
      </c>
      <c r="AF907" s="177" t="str">
        <f t="shared" si="1085"/>
        <v>Fulham</v>
      </c>
      <c r="AG907" s="177" t="str">
        <f t="shared" si="1085"/>
        <v>Arsenal</v>
      </c>
      <c r="AH907" s="177" t="str">
        <f t="shared" si="1085"/>
        <v>Crystal Palace</v>
      </c>
      <c r="AI907" s="177" t="str">
        <f t="shared" si="1085"/>
        <v>Man City</v>
      </c>
      <c r="AJ907" s="177" t="str">
        <f t="shared" si="1085"/>
        <v>Huddersfield</v>
      </c>
      <c r="AK907" s="177" t="str">
        <f t="shared" si="1085"/>
        <v>Huddersfield</v>
      </c>
      <c r="AL907" s="177" t="str">
        <f t="shared" si="1085"/>
        <v/>
      </c>
      <c r="AM907" s="177" t="str">
        <f t="shared" si="1085"/>
        <v/>
      </c>
      <c r="AN907" s="177" t="str">
        <f t="shared" si="1085"/>
        <v/>
      </c>
      <c r="AO907" s="177" t="str">
        <f t="shared" si="1085"/>
        <v/>
      </c>
      <c r="AP907" s="177" t="str">
        <f t="shared" si="1085"/>
        <v/>
      </c>
      <c r="AQ907" s="170"/>
      <c r="AR907" s="170"/>
    </row>
    <row r="908" ht="12.75" customHeight="1">
      <c r="A908" s="170"/>
      <c r="B908" s="170"/>
      <c r="C908" s="140"/>
      <c r="D908" s="139">
        <v>134.0</v>
      </c>
      <c r="E908" s="177" t="str">
        <f t="shared" ref="E908:AP908" si="1086">IFERROR(INDEX($C$389:$C$578,MATCH($D908,E$389:E$578,0)),"")</f>
        <v>Fulham</v>
      </c>
      <c r="F908" s="177" t="str">
        <f t="shared" si="1086"/>
        <v>Arsenal</v>
      </c>
      <c r="G908" s="177" t="str">
        <f t="shared" si="1086"/>
        <v>Fulham</v>
      </c>
      <c r="H908" s="177" t="str">
        <f t="shared" si="1086"/>
        <v>Fulham</v>
      </c>
      <c r="I908" s="177" t="str">
        <f t="shared" si="1086"/>
        <v>Tottenham</v>
      </c>
      <c r="J908" s="177" t="str">
        <f t="shared" si="1086"/>
        <v>Bournemouth</v>
      </c>
      <c r="K908" s="177" t="str">
        <f t="shared" si="1086"/>
        <v>Burnley</v>
      </c>
      <c r="L908" s="177" t="str">
        <f t="shared" si="1086"/>
        <v>Liverpool</v>
      </c>
      <c r="M908" s="177" t="str">
        <f t="shared" si="1086"/>
        <v>Bournemouth</v>
      </c>
      <c r="N908" s="177" t="str">
        <f t="shared" si="1086"/>
        <v>Brighton</v>
      </c>
      <c r="O908" s="177" t="str">
        <f t="shared" si="1086"/>
        <v>Bournemouth</v>
      </c>
      <c r="P908" s="177" t="str">
        <f t="shared" si="1086"/>
        <v>Everton</v>
      </c>
      <c r="Q908" s="177" t="str">
        <f t="shared" si="1086"/>
        <v>Arsenal</v>
      </c>
      <c r="R908" s="177" t="str">
        <f t="shared" si="1086"/>
        <v>Brighton</v>
      </c>
      <c r="S908" s="177" t="str">
        <f t="shared" si="1086"/>
        <v>Brighton</v>
      </c>
      <c r="T908" s="177" t="str">
        <f t="shared" si="1086"/>
        <v>Brighton</v>
      </c>
      <c r="U908" s="177" t="str">
        <f t="shared" si="1086"/>
        <v>Cardiff</v>
      </c>
      <c r="V908" s="177" t="str">
        <f t="shared" si="1086"/>
        <v>Crystal Palace</v>
      </c>
      <c r="W908" s="177" t="str">
        <f t="shared" si="1086"/>
        <v>Liverpool</v>
      </c>
      <c r="X908" s="177" t="str">
        <f t="shared" si="1086"/>
        <v>Cardiff</v>
      </c>
      <c r="Y908" s="177" t="str">
        <f t="shared" si="1086"/>
        <v>Brighton</v>
      </c>
      <c r="Z908" s="177" t="str">
        <f t="shared" si="1086"/>
        <v>Huddersfield</v>
      </c>
      <c r="AA908" s="177" t="str">
        <f t="shared" si="1086"/>
        <v>Everton</v>
      </c>
      <c r="AB908" s="177" t="str">
        <f t="shared" si="1086"/>
        <v>Everton</v>
      </c>
      <c r="AC908" s="177" t="str">
        <f t="shared" si="1086"/>
        <v>Huddersfield</v>
      </c>
      <c r="AD908" s="177" t="str">
        <f t="shared" si="1086"/>
        <v>Arsenal</v>
      </c>
      <c r="AE908" s="177" t="str">
        <f t="shared" si="1086"/>
        <v>Bournemouth</v>
      </c>
      <c r="AF908" s="177" t="str">
        <f t="shared" si="1086"/>
        <v>Tottenham</v>
      </c>
      <c r="AG908" s="177" t="str">
        <f t="shared" si="1086"/>
        <v>Brighton</v>
      </c>
      <c r="AH908" s="177" t="str">
        <f t="shared" si="1086"/>
        <v>Brighton</v>
      </c>
      <c r="AI908" s="177" t="str">
        <f t="shared" si="1086"/>
        <v>Arsenal</v>
      </c>
      <c r="AJ908" s="177" t="str">
        <f t="shared" si="1086"/>
        <v>Bournemouth</v>
      </c>
      <c r="AK908" s="177" t="str">
        <f t="shared" si="1086"/>
        <v>Huddersfield</v>
      </c>
      <c r="AL908" s="177" t="str">
        <f t="shared" si="1086"/>
        <v/>
      </c>
      <c r="AM908" s="177" t="str">
        <f t="shared" si="1086"/>
        <v/>
      </c>
      <c r="AN908" s="177" t="str">
        <f t="shared" si="1086"/>
        <v/>
      </c>
      <c r="AO908" s="177" t="str">
        <f t="shared" si="1086"/>
        <v/>
      </c>
      <c r="AP908" s="177" t="str">
        <f t="shared" si="1086"/>
        <v/>
      </c>
      <c r="AQ908" s="170"/>
      <c r="AR908" s="170"/>
    </row>
    <row r="909" ht="12.75" customHeight="1">
      <c r="A909" s="170"/>
      <c r="B909" s="170"/>
      <c r="C909" s="140"/>
      <c r="D909" s="139">
        <v>135.0</v>
      </c>
      <c r="E909" s="177" t="str">
        <f t="shared" ref="E909:AP909" si="1087">IFERROR(INDEX($C$389:$C$578,MATCH($D909,E$389:E$578,0)),"")</f>
        <v>Fulham</v>
      </c>
      <c r="F909" s="177" t="str">
        <f t="shared" si="1087"/>
        <v>Cardiff</v>
      </c>
      <c r="G909" s="177" t="str">
        <f t="shared" si="1087"/>
        <v>Tottenham</v>
      </c>
      <c r="H909" s="177" t="str">
        <f t="shared" si="1087"/>
        <v>Chelsea</v>
      </c>
      <c r="I909" s="177" t="str">
        <f t="shared" si="1087"/>
        <v>Chelsea</v>
      </c>
      <c r="J909" s="177" t="str">
        <f t="shared" si="1087"/>
        <v>Man Utd</v>
      </c>
      <c r="K909" s="177" t="str">
        <f t="shared" si="1087"/>
        <v>Brighton</v>
      </c>
      <c r="L909" s="177" t="str">
        <f t="shared" si="1087"/>
        <v>Bournemouth</v>
      </c>
      <c r="M909" s="177" t="str">
        <f t="shared" si="1087"/>
        <v>Southampton</v>
      </c>
      <c r="N909" s="177" t="str">
        <f t="shared" si="1087"/>
        <v>Crystal Palace</v>
      </c>
      <c r="O909" s="177" t="str">
        <f t="shared" si="1087"/>
        <v>Brighton</v>
      </c>
      <c r="P909" s="177" t="str">
        <f t="shared" si="1087"/>
        <v>West Ham</v>
      </c>
      <c r="Q909" s="177" t="str">
        <f t="shared" si="1087"/>
        <v>Liverpool</v>
      </c>
      <c r="R909" s="177" t="str">
        <f t="shared" si="1087"/>
        <v>Liverpool</v>
      </c>
      <c r="S909" s="177" t="str">
        <f t="shared" si="1087"/>
        <v>Chelsea</v>
      </c>
      <c r="T909" s="177" t="str">
        <f t="shared" si="1087"/>
        <v>Brighton</v>
      </c>
      <c r="U909" s="177" t="str">
        <f t="shared" si="1087"/>
        <v>Arsenal</v>
      </c>
      <c r="V909" s="177" t="str">
        <f t="shared" si="1087"/>
        <v>Tottenham</v>
      </c>
      <c r="W909" s="177" t="str">
        <f t="shared" si="1087"/>
        <v>Man City</v>
      </c>
      <c r="X909" s="177" t="str">
        <f t="shared" si="1087"/>
        <v>Southampton</v>
      </c>
      <c r="Y909" s="177" t="str">
        <f t="shared" si="1087"/>
        <v>Fulham</v>
      </c>
      <c r="Z909" s="177" t="str">
        <f t="shared" si="1087"/>
        <v>Huddersfield</v>
      </c>
      <c r="AA909" s="177" t="str">
        <f t="shared" si="1087"/>
        <v>Huddersfield</v>
      </c>
      <c r="AB909" s="177" t="str">
        <f t="shared" si="1087"/>
        <v>Brighton</v>
      </c>
      <c r="AC909" s="177" t="str">
        <f t="shared" si="1087"/>
        <v>Southampton</v>
      </c>
      <c r="AD909" s="177" t="str">
        <f t="shared" si="1087"/>
        <v>Bournemouth</v>
      </c>
      <c r="AE909" s="177" t="str">
        <f t="shared" si="1087"/>
        <v>Burnley</v>
      </c>
      <c r="AF909" s="177" t="str">
        <f t="shared" si="1087"/>
        <v>Brighton</v>
      </c>
      <c r="AG909" s="177" t="str">
        <f t="shared" si="1087"/>
        <v>Liverpool</v>
      </c>
      <c r="AH909" s="177" t="str">
        <f t="shared" si="1087"/>
        <v>Burnley</v>
      </c>
      <c r="AI909" s="177" t="str">
        <f t="shared" si="1087"/>
        <v>Arsenal</v>
      </c>
      <c r="AJ909" s="177" t="str">
        <f t="shared" si="1087"/>
        <v>Chelsea</v>
      </c>
      <c r="AK909" s="177" t="str">
        <f t="shared" si="1087"/>
        <v>Bournemouth</v>
      </c>
      <c r="AL909" s="177" t="str">
        <f t="shared" si="1087"/>
        <v/>
      </c>
      <c r="AM909" s="177" t="str">
        <f t="shared" si="1087"/>
        <v/>
      </c>
      <c r="AN909" s="177" t="str">
        <f t="shared" si="1087"/>
        <v/>
      </c>
      <c r="AO909" s="177" t="str">
        <f t="shared" si="1087"/>
        <v/>
      </c>
      <c r="AP909" s="177" t="str">
        <f t="shared" si="1087"/>
        <v/>
      </c>
      <c r="AQ909" s="170"/>
      <c r="AR909" s="170"/>
    </row>
    <row r="910" ht="12.75" customHeight="1">
      <c r="A910" s="170"/>
      <c r="B910" s="170"/>
      <c r="C910" s="140"/>
      <c r="D910" s="139">
        <v>136.0</v>
      </c>
      <c r="E910" s="177" t="str">
        <f t="shared" ref="E910:AP910" si="1088">IFERROR(INDEX($C$389:$C$578,MATCH($D910,E$389:E$578,0)),"")</f>
        <v>Burnley</v>
      </c>
      <c r="F910" s="177" t="str">
        <f t="shared" si="1088"/>
        <v>Newcastle</v>
      </c>
      <c r="G910" s="177" t="str">
        <f t="shared" si="1088"/>
        <v>Southampton</v>
      </c>
      <c r="H910" s="177" t="str">
        <f t="shared" si="1088"/>
        <v>Cardiff</v>
      </c>
      <c r="I910" s="177" t="str">
        <f t="shared" si="1088"/>
        <v>Brighton</v>
      </c>
      <c r="J910" s="177" t="str">
        <f t="shared" si="1088"/>
        <v>Chelsea</v>
      </c>
      <c r="K910" s="177" t="str">
        <f t="shared" si="1088"/>
        <v>Crystal Palace</v>
      </c>
      <c r="L910" s="177" t="str">
        <f t="shared" si="1088"/>
        <v>Everton</v>
      </c>
      <c r="M910" s="177" t="str">
        <f t="shared" si="1088"/>
        <v>Bournemouth</v>
      </c>
      <c r="N910" s="177" t="str">
        <f t="shared" si="1088"/>
        <v>Everton</v>
      </c>
      <c r="O910" s="177" t="str">
        <f t="shared" si="1088"/>
        <v>Burnley</v>
      </c>
      <c r="P910" s="177" t="str">
        <f t="shared" si="1088"/>
        <v>Man Utd</v>
      </c>
      <c r="Q910" s="177" t="str">
        <f t="shared" si="1088"/>
        <v>Arsenal</v>
      </c>
      <c r="R910" s="177" t="str">
        <f t="shared" si="1088"/>
        <v>Arsenal</v>
      </c>
      <c r="S910" s="177" t="str">
        <f t="shared" si="1088"/>
        <v>Liverpool</v>
      </c>
      <c r="T910" s="177" t="str">
        <f t="shared" si="1088"/>
        <v>Huddersfield</v>
      </c>
      <c r="U910" s="177" t="str">
        <f t="shared" si="1088"/>
        <v>Everton</v>
      </c>
      <c r="V910" s="177" t="str">
        <f t="shared" si="1088"/>
        <v>Arsenal</v>
      </c>
      <c r="W910" s="177" t="str">
        <f t="shared" si="1088"/>
        <v>Bournemouth</v>
      </c>
      <c r="X910" s="177" t="str">
        <f t="shared" si="1088"/>
        <v>Man City</v>
      </c>
      <c r="Y910" s="177" t="str">
        <f t="shared" si="1088"/>
        <v>Fulham</v>
      </c>
      <c r="Z910" s="177" t="str">
        <f t="shared" si="1088"/>
        <v>Leicester</v>
      </c>
      <c r="AA910" s="177" t="str">
        <f t="shared" si="1088"/>
        <v>Huddersfield</v>
      </c>
      <c r="AB910" s="177" t="str">
        <f t="shared" si="1088"/>
        <v>Bournemouth</v>
      </c>
      <c r="AC910" s="177" t="str">
        <f t="shared" si="1088"/>
        <v>Everton</v>
      </c>
      <c r="AD910" s="177" t="str">
        <f t="shared" si="1088"/>
        <v>Chelsea</v>
      </c>
      <c r="AE910" s="177" t="str">
        <f t="shared" si="1088"/>
        <v>Chelsea</v>
      </c>
      <c r="AF910" s="177" t="str">
        <f t="shared" si="1088"/>
        <v>Bournemouth</v>
      </c>
      <c r="AG910" s="177" t="str">
        <f t="shared" si="1088"/>
        <v>Cardiff</v>
      </c>
      <c r="AH910" s="177" t="str">
        <f t="shared" si="1088"/>
        <v>Leicester</v>
      </c>
      <c r="AI910" s="177" t="str">
        <f t="shared" si="1088"/>
        <v>Arsenal</v>
      </c>
      <c r="AJ910" s="177" t="str">
        <f t="shared" si="1088"/>
        <v>Leicester</v>
      </c>
      <c r="AK910" s="177" t="str">
        <f t="shared" si="1088"/>
        <v>Brighton</v>
      </c>
      <c r="AL910" s="177" t="str">
        <f t="shared" si="1088"/>
        <v/>
      </c>
      <c r="AM910" s="177" t="str">
        <f t="shared" si="1088"/>
        <v/>
      </c>
      <c r="AN910" s="177" t="str">
        <f t="shared" si="1088"/>
        <v/>
      </c>
      <c r="AO910" s="177" t="str">
        <f t="shared" si="1088"/>
        <v/>
      </c>
      <c r="AP910" s="177" t="str">
        <f t="shared" si="1088"/>
        <v/>
      </c>
      <c r="AQ910" s="170"/>
      <c r="AR910" s="170"/>
    </row>
    <row r="911" ht="12.75" customHeight="1">
      <c r="A911" s="170"/>
      <c r="B911" s="170"/>
      <c r="C911" s="140"/>
      <c r="D911" s="139">
        <v>137.0</v>
      </c>
      <c r="E911" s="177" t="str">
        <f t="shared" ref="E911:AP911" si="1089">IFERROR(INDEX($C$389:$C$578,MATCH($D911,E$389:E$578,0)),"")</f>
        <v>Southampton</v>
      </c>
      <c r="F911" s="177" t="str">
        <f t="shared" si="1089"/>
        <v>Newcastle</v>
      </c>
      <c r="G911" s="177" t="str">
        <f t="shared" si="1089"/>
        <v>Burnley</v>
      </c>
      <c r="H911" s="177" t="str">
        <f t="shared" si="1089"/>
        <v>Chelsea</v>
      </c>
      <c r="I911" s="177" t="str">
        <f t="shared" si="1089"/>
        <v>Huddersfield</v>
      </c>
      <c r="J911" s="177" t="str">
        <f t="shared" si="1089"/>
        <v>Crystal Palace</v>
      </c>
      <c r="K911" s="177" t="str">
        <f t="shared" si="1089"/>
        <v>Bournemouth</v>
      </c>
      <c r="L911" s="177" t="str">
        <f t="shared" si="1089"/>
        <v>Cardiff</v>
      </c>
      <c r="M911" s="177" t="str">
        <f t="shared" si="1089"/>
        <v>Fulham</v>
      </c>
      <c r="N911" s="177" t="str">
        <f t="shared" si="1089"/>
        <v>Cardiff</v>
      </c>
      <c r="O911" s="177" t="str">
        <f t="shared" si="1089"/>
        <v>Fulham</v>
      </c>
      <c r="P911" s="177" t="str">
        <f t="shared" si="1089"/>
        <v>Arsenal</v>
      </c>
      <c r="Q911" s="177" t="str">
        <f t="shared" si="1089"/>
        <v>Leicester</v>
      </c>
      <c r="R911" s="177" t="str">
        <f t="shared" si="1089"/>
        <v>Brighton</v>
      </c>
      <c r="S911" s="177" t="str">
        <f t="shared" si="1089"/>
        <v>Liverpool</v>
      </c>
      <c r="T911" s="177" t="str">
        <f t="shared" si="1089"/>
        <v>Leicester</v>
      </c>
      <c r="U911" s="177" t="str">
        <f t="shared" si="1089"/>
        <v>Watford</v>
      </c>
      <c r="V911" s="177" t="str">
        <f t="shared" si="1089"/>
        <v>Cardiff</v>
      </c>
      <c r="W911" s="177" t="str">
        <f t="shared" si="1089"/>
        <v>Everton</v>
      </c>
      <c r="X911" s="177" t="str">
        <f t="shared" si="1089"/>
        <v>Brighton</v>
      </c>
      <c r="Y911" s="177" t="str">
        <f t="shared" si="1089"/>
        <v>Arsenal</v>
      </c>
      <c r="Z911" s="177" t="str">
        <f t="shared" si="1089"/>
        <v>Brighton</v>
      </c>
      <c r="AA911" s="177" t="str">
        <f t="shared" si="1089"/>
        <v>Arsenal</v>
      </c>
      <c r="AB911" s="177" t="str">
        <f t="shared" si="1089"/>
        <v>Everton</v>
      </c>
      <c r="AC911" s="177" t="str">
        <f t="shared" si="1089"/>
        <v>Bournemouth</v>
      </c>
      <c r="AD911" s="177" t="str">
        <f t="shared" si="1089"/>
        <v>Everton</v>
      </c>
      <c r="AE911" s="177" t="str">
        <f t="shared" si="1089"/>
        <v>Chelsea</v>
      </c>
      <c r="AF911" s="177" t="str">
        <f t="shared" si="1089"/>
        <v>Arsenal</v>
      </c>
      <c r="AG911" s="177" t="str">
        <f t="shared" si="1089"/>
        <v>Chelsea</v>
      </c>
      <c r="AH911" s="177" t="str">
        <f t="shared" si="1089"/>
        <v>Arsenal</v>
      </c>
      <c r="AI911" s="177" t="str">
        <f t="shared" si="1089"/>
        <v>Crystal Palace</v>
      </c>
      <c r="AJ911" s="177" t="str">
        <f t="shared" si="1089"/>
        <v>Man City</v>
      </c>
      <c r="AK911" s="177" t="str">
        <f t="shared" si="1089"/>
        <v>Burnley</v>
      </c>
      <c r="AL911" s="177" t="str">
        <f t="shared" si="1089"/>
        <v/>
      </c>
      <c r="AM911" s="177" t="str">
        <f t="shared" si="1089"/>
        <v/>
      </c>
      <c r="AN911" s="177" t="str">
        <f t="shared" si="1089"/>
        <v/>
      </c>
      <c r="AO911" s="177" t="str">
        <f t="shared" si="1089"/>
        <v/>
      </c>
      <c r="AP911" s="177" t="str">
        <f t="shared" si="1089"/>
        <v/>
      </c>
      <c r="AQ911" s="170"/>
      <c r="AR911" s="170"/>
    </row>
    <row r="912" ht="12.75" customHeight="1">
      <c r="A912" s="170"/>
      <c r="B912" s="170"/>
      <c r="C912" s="140"/>
      <c r="D912" s="139">
        <v>138.0</v>
      </c>
      <c r="E912" s="177" t="str">
        <f t="shared" ref="E912:AP912" si="1090">IFERROR(INDEX($C$389:$C$578,MATCH($D912,E$389:E$578,0)),"")</f>
        <v>Arsenal</v>
      </c>
      <c r="F912" s="177" t="str">
        <f t="shared" si="1090"/>
        <v>Burnley</v>
      </c>
      <c r="G912" s="177" t="str">
        <f t="shared" si="1090"/>
        <v>Fulham</v>
      </c>
      <c r="H912" s="177" t="str">
        <f t="shared" si="1090"/>
        <v>Chelsea</v>
      </c>
      <c r="I912" s="177" t="str">
        <f t="shared" si="1090"/>
        <v>Chelsea</v>
      </c>
      <c r="J912" s="177" t="str">
        <f t="shared" si="1090"/>
        <v>Bournemouth</v>
      </c>
      <c r="K912" s="177" t="str">
        <f t="shared" si="1090"/>
        <v>Fulham</v>
      </c>
      <c r="L912" s="177" t="str">
        <f t="shared" si="1090"/>
        <v>Man Utd</v>
      </c>
      <c r="M912" s="177" t="str">
        <f t="shared" si="1090"/>
        <v>Cardiff</v>
      </c>
      <c r="N912" s="177" t="str">
        <f t="shared" si="1090"/>
        <v>Tottenham</v>
      </c>
      <c r="O912" s="177" t="str">
        <f t="shared" si="1090"/>
        <v>Man City</v>
      </c>
      <c r="P912" s="177" t="str">
        <f t="shared" si="1090"/>
        <v>Cardiff</v>
      </c>
      <c r="Q912" s="177" t="str">
        <f t="shared" si="1090"/>
        <v>Arsenal</v>
      </c>
      <c r="R912" s="177" t="str">
        <f t="shared" si="1090"/>
        <v>Cardiff</v>
      </c>
      <c r="S912" s="177" t="str">
        <f t="shared" si="1090"/>
        <v>Bournemouth</v>
      </c>
      <c r="T912" s="177" t="str">
        <f t="shared" si="1090"/>
        <v>Arsenal</v>
      </c>
      <c r="U912" s="177" t="str">
        <f t="shared" si="1090"/>
        <v>Southampton</v>
      </c>
      <c r="V912" s="177" t="str">
        <f t="shared" si="1090"/>
        <v>Huddersfield</v>
      </c>
      <c r="W912" s="177" t="str">
        <f t="shared" si="1090"/>
        <v>Man Utd</v>
      </c>
      <c r="X912" s="177" t="str">
        <f t="shared" si="1090"/>
        <v>Brighton</v>
      </c>
      <c r="Y912" s="177" t="str">
        <f t="shared" si="1090"/>
        <v>Burnley</v>
      </c>
      <c r="Z912" s="177" t="str">
        <f t="shared" si="1090"/>
        <v>Everton</v>
      </c>
      <c r="AA912" s="177" t="str">
        <f t="shared" si="1090"/>
        <v>Brighton</v>
      </c>
      <c r="AB912" s="177" t="str">
        <f t="shared" si="1090"/>
        <v>Fulham</v>
      </c>
      <c r="AC912" s="177" t="str">
        <f t="shared" si="1090"/>
        <v>Man Utd</v>
      </c>
      <c r="AD912" s="177" t="str">
        <f t="shared" si="1090"/>
        <v>Liverpool</v>
      </c>
      <c r="AE912" s="177" t="str">
        <f t="shared" si="1090"/>
        <v>Arsenal</v>
      </c>
      <c r="AF912" s="177" t="str">
        <f t="shared" si="1090"/>
        <v>Chelsea</v>
      </c>
      <c r="AG912" s="177" t="str">
        <f t="shared" si="1090"/>
        <v>Liverpool</v>
      </c>
      <c r="AH912" s="177" t="str">
        <f t="shared" si="1090"/>
        <v>Newcastle</v>
      </c>
      <c r="AI912" s="177" t="str">
        <f t="shared" si="1090"/>
        <v>Chelsea</v>
      </c>
      <c r="AJ912" s="177" t="str">
        <f t="shared" si="1090"/>
        <v>Newcastle</v>
      </c>
      <c r="AK912" s="177" t="str">
        <f t="shared" si="1090"/>
        <v>Liverpool</v>
      </c>
      <c r="AL912" s="177" t="str">
        <f t="shared" si="1090"/>
        <v/>
      </c>
      <c r="AM912" s="177" t="str">
        <f t="shared" si="1090"/>
        <v/>
      </c>
      <c r="AN912" s="177" t="str">
        <f t="shared" si="1090"/>
        <v/>
      </c>
      <c r="AO912" s="177" t="str">
        <f t="shared" si="1090"/>
        <v/>
      </c>
      <c r="AP912" s="177" t="str">
        <f t="shared" si="1090"/>
        <v/>
      </c>
      <c r="AQ912" s="170"/>
      <c r="AR912" s="170"/>
    </row>
    <row r="913" ht="12.75" customHeight="1">
      <c r="A913" s="170"/>
      <c r="B913" s="170"/>
      <c r="C913" s="140"/>
      <c r="D913" s="139">
        <v>139.0</v>
      </c>
      <c r="E913" s="177" t="str">
        <f t="shared" ref="E913:AP913" si="1091">IFERROR(INDEX($C$389:$C$578,MATCH($D913,E$389:E$578,0)),"")</f>
        <v>Cardiff</v>
      </c>
      <c r="F913" s="177" t="str">
        <f t="shared" si="1091"/>
        <v>Chelsea</v>
      </c>
      <c r="G913" s="177" t="str">
        <f t="shared" si="1091"/>
        <v>Brighton</v>
      </c>
      <c r="H913" s="177" t="str">
        <f t="shared" si="1091"/>
        <v>Chelsea</v>
      </c>
      <c r="I913" s="177" t="str">
        <f t="shared" si="1091"/>
        <v>Liverpool</v>
      </c>
      <c r="J913" s="177" t="str">
        <f t="shared" si="1091"/>
        <v>Bournemouth</v>
      </c>
      <c r="K913" s="177" t="str">
        <f t="shared" si="1091"/>
        <v>Brighton</v>
      </c>
      <c r="L913" s="177" t="str">
        <f t="shared" si="1091"/>
        <v>Bournemouth</v>
      </c>
      <c r="M913" s="177" t="str">
        <f t="shared" si="1091"/>
        <v>Chelsea</v>
      </c>
      <c r="N913" s="177" t="str">
        <f t="shared" si="1091"/>
        <v>Tottenham</v>
      </c>
      <c r="O913" s="177" t="str">
        <f t="shared" si="1091"/>
        <v>Brighton</v>
      </c>
      <c r="P913" s="177" t="str">
        <f t="shared" si="1091"/>
        <v>Arsenal</v>
      </c>
      <c r="Q913" s="177" t="str">
        <f t="shared" si="1091"/>
        <v>Bournemouth</v>
      </c>
      <c r="R913" s="177" t="str">
        <f t="shared" si="1091"/>
        <v>Huddersfield</v>
      </c>
      <c r="S913" s="177" t="str">
        <f t="shared" si="1091"/>
        <v>Everton</v>
      </c>
      <c r="T913" s="177" t="str">
        <f t="shared" si="1091"/>
        <v>Huddersfield</v>
      </c>
      <c r="U913" s="177" t="str">
        <f t="shared" si="1091"/>
        <v>Everton</v>
      </c>
      <c r="V913" s="177" t="str">
        <f t="shared" si="1091"/>
        <v>Leicester</v>
      </c>
      <c r="W913" s="177" t="str">
        <f t="shared" si="1091"/>
        <v>Crystal Palace</v>
      </c>
      <c r="X913" s="177" t="str">
        <f t="shared" si="1091"/>
        <v>Liverpool</v>
      </c>
      <c r="Y913" s="177" t="str">
        <f t="shared" si="1091"/>
        <v>Bournemouth</v>
      </c>
      <c r="Z913" s="177" t="str">
        <f t="shared" si="1091"/>
        <v>Everton</v>
      </c>
      <c r="AA913" s="177" t="str">
        <f t="shared" si="1091"/>
        <v>Burnley</v>
      </c>
      <c r="AB913" s="177" t="str">
        <f t="shared" si="1091"/>
        <v>Newcastle</v>
      </c>
      <c r="AC913" s="177" t="str">
        <f t="shared" si="1091"/>
        <v>Burnley</v>
      </c>
      <c r="AD913" s="177" t="str">
        <f t="shared" si="1091"/>
        <v>Burnley</v>
      </c>
      <c r="AE913" s="177" t="str">
        <f t="shared" si="1091"/>
        <v>Burnley</v>
      </c>
      <c r="AF913" s="177" t="str">
        <f t="shared" si="1091"/>
        <v>Newcastle</v>
      </c>
      <c r="AG913" s="177" t="str">
        <f t="shared" si="1091"/>
        <v>Bournemouth</v>
      </c>
      <c r="AH913" s="177" t="str">
        <f t="shared" si="1091"/>
        <v>Burnley</v>
      </c>
      <c r="AI913" s="177" t="str">
        <f t="shared" si="1091"/>
        <v>Bournemouth</v>
      </c>
      <c r="AJ913" s="177" t="str">
        <f t="shared" si="1091"/>
        <v>Brighton</v>
      </c>
      <c r="AK913" s="177" t="str">
        <f t="shared" si="1091"/>
        <v>Burnley</v>
      </c>
      <c r="AL913" s="177" t="str">
        <f t="shared" si="1091"/>
        <v/>
      </c>
      <c r="AM913" s="177" t="str">
        <f t="shared" si="1091"/>
        <v/>
      </c>
      <c r="AN913" s="177" t="str">
        <f t="shared" si="1091"/>
        <v/>
      </c>
      <c r="AO913" s="177" t="str">
        <f t="shared" si="1091"/>
        <v/>
      </c>
      <c r="AP913" s="177" t="str">
        <f t="shared" si="1091"/>
        <v/>
      </c>
      <c r="AQ913" s="170"/>
      <c r="AR913" s="170"/>
    </row>
    <row r="914" ht="12.75" customHeight="1">
      <c r="A914" s="170"/>
      <c r="B914" s="170"/>
      <c r="C914" s="140"/>
      <c r="D914" s="139">
        <v>140.0</v>
      </c>
      <c r="E914" s="177" t="str">
        <f t="shared" ref="E914:AP914" si="1092">IFERROR(INDEX($C$389:$C$578,MATCH($D914,E$389:E$578,0)),"")</f>
        <v>Cardiff</v>
      </c>
      <c r="F914" s="177" t="str">
        <f t="shared" si="1092"/>
        <v>Burnley</v>
      </c>
      <c r="G914" s="177" t="str">
        <f t="shared" si="1092"/>
        <v>Huddersfield</v>
      </c>
      <c r="H914" s="177" t="str">
        <f t="shared" si="1092"/>
        <v>Liverpool</v>
      </c>
      <c r="I914" s="177" t="str">
        <f t="shared" si="1092"/>
        <v>Tottenham</v>
      </c>
      <c r="J914" s="177" t="str">
        <f t="shared" si="1092"/>
        <v>Cardiff</v>
      </c>
      <c r="K914" s="177" t="str">
        <f t="shared" si="1092"/>
        <v>Liverpool</v>
      </c>
      <c r="L914" s="177" t="str">
        <f t="shared" si="1092"/>
        <v>Crystal Palace</v>
      </c>
      <c r="M914" s="177" t="str">
        <f t="shared" si="1092"/>
        <v>Burnley</v>
      </c>
      <c r="N914" s="177" t="str">
        <f t="shared" si="1092"/>
        <v>Southampton</v>
      </c>
      <c r="O914" s="177" t="str">
        <f t="shared" si="1092"/>
        <v>Bournemouth</v>
      </c>
      <c r="P914" s="177" t="str">
        <f t="shared" si="1092"/>
        <v>Brighton</v>
      </c>
      <c r="Q914" s="177" t="str">
        <f t="shared" si="1092"/>
        <v>Cardiff</v>
      </c>
      <c r="R914" s="177" t="str">
        <f t="shared" si="1092"/>
        <v>Leicester</v>
      </c>
      <c r="S914" s="177" t="str">
        <f t="shared" si="1092"/>
        <v>Cardiff</v>
      </c>
      <c r="T914" s="177" t="str">
        <f t="shared" si="1092"/>
        <v>Liverpool</v>
      </c>
      <c r="U914" s="177" t="str">
        <f t="shared" si="1092"/>
        <v>Fulham</v>
      </c>
      <c r="V914" s="177" t="str">
        <f t="shared" si="1092"/>
        <v>Crystal Palace</v>
      </c>
      <c r="W914" s="177" t="str">
        <f t="shared" si="1092"/>
        <v>Everton</v>
      </c>
      <c r="X914" s="177" t="str">
        <f t="shared" si="1092"/>
        <v>Brighton</v>
      </c>
      <c r="Y914" s="177" t="str">
        <f t="shared" si="1092"/>
        <v>Cardiff</v>
      </c>
      <c r="Z914" s="177" t="str">
        <f t="shared" si="1092"/>
        <v>Arsenal</v>
      </c>
      <c r="AA914" s="177" t="str">
        <f t="shared" si="1092"/>
        <v>Bournemouth</v>
      </c>
      <c r="AB914" s="177" t="str">
        <f t="shared" si="1092"/>
        <v>Leicester</v>
      </c>
      <c r="AC914" s="177" t="str">
        <f t="shared" si="1092"/>
        <v>Fulham</v>
      </c>
      <c r="AD914" s="177" t="str">
        <f t="shared" si="1092"/>
        <v>Brighton</v>
      </c>
      <c r="AE914" s="177" t="str">
        <f t="shared" si="1092"/>
        <v>Liverpool</v>
      </c>
      <c r="AF914" s="177" t="str">
        <f t="shared" si="1092"/>
        <v>Crystal Palace</v>
      </c>
      <c r="AG914" s="177" t="str">
        <f t="shared" si="1092"/>
        <v>Bournemouth</v>
      </c>
      <c r="AH914" s="177" t="str">
        <f t="shared" si="1092"/>
        <v>Man City</v>
      </c>
      <c r="AI914" s="177" t="str">
        <f t="shared" si="1092"/>
        <v>Chelsea</v>
      </c>
      <c r="AJ914" s="177" t="str">
        <f t="shared" si="1092"/>
        <v>Huddersfield</v>
      </c>
      <c r="AK914" s="177" t="str">
        <f t="shared" si="1092"/>
        <v>Bournemouth</v>
      </c>
      <c r="AL914" s="177" t="str">
        <f t="shared" si="1092"/>
        <v/>
      </c>
      <c r="AM914" s="177" t="str">
        <f t="shared" si="1092"/>
        <v/>
      </c>
      <c r="AN914" s="177" t="str">
        <f t="shared" si="1092"/>
        <v/>
      </c>
      <c r="AO914" s="177" t="str">
        <f t="shared" si="1092"/>
        <v/>
      </c>
      <c r="AP914" s="177" t="str">
        <f t="shared" si="1092"/>
        <v/>
      </c>
      <c r="AQ914" s="170"/>
      <c r="AR914" s="170"/>
    </row>
    <row r="915" ht="12.75" customHeight="1">
      <c r="A915" s="170"/>
      <c r="B915" s="170"/>
      <c r="C915" s="140"/>
      <c r="D915" s="139">
        <v>141.0</v>
      </c>
      <c r="E915" s="177" t="str">
        <f t="shared" ref="E915:AP915" si="1093">IFERROR(INDEX($C$389:$C$578,MATCH($D915,E$389:E$578,0)),"")</f>
        <v>Chelsea</v>
      </c>
      <c r="F915" s="177" t="str">
        <f t="shared" si="1093"/>
        <v>Huddersfield</v>
      </c>
      <c r="G915" s="177" t="str">
        <f t="shared" si="1093"/>
        <v>Liverpool</v>
      </c>
      <c r="H915" s="177" t="str">
        <f t="shared" si="1093"/>
        <v>Tottenham</v>
      </c>
      <c r="I915" s="177" t="str">
        <f t="shared" si="1093"/>
        <v>Cardiff</v>
      </c>
      <c r="J915" s="177" t="str">
        <f t="shared" si="1093"/>
        <v>Everton</v>
      </c>
      <c r="K915" s="177" t="str">
        <f t="shared" si="1093"/>
        <v>Burnley</v>
      </c>
      <c r="L915" s="177" t="str">
        <f t="shared" si="1093"/>
        <v>Burnley</v>
      </c>
      <c r="M915" s="177" t="str">
        <f t="shared" si="1093"/>
        <v>Fulham</v>
      </c>
      <c r="N915" s="177" t="str">
        <f t="shared" si="1093"/>
        <v>Arsenal</v>
      </c>
      <c r="O915" s="177" t="str">
        <f t="shared" si="1093"/>
        <v>Man City</v>
      </c>
      <c r="P915" s="177" t="str">
        <f t="shared" si="1093"/>
        <v>Crystal Palace</v>
      </c>
      <c r="Q915" s="177" t="str">
        <f t="shared" si="1093"/>
        <v>Huddersfield</v>
      </c>
      <c r="R915" s="177" t="str">
        <f t="shared" si="1093"/>
        <v>Man City</v>
      </c>
      <c r="S915" s="177" t="str">
        <f t="shared" si="1093"/>
        <v>Brighton</v>
      </c>
      <c r="T915" s="177" t="str">
        <f t="shared" si="1093"/>
        <v>Crystal Palace</v>
      </c>
      <c r="U915" s="177" t="str">
        <f t="shared" si="1093"/>
        <v>Man City</v>
      </c>
      <c r="V915" s="177" t="str">
        <f t="shared" si="1093"/>
        <v>Arsenal</v>
      </c>
      <c r="W915" s="177" t="str">
        <f t="shared" si="1093"/>
        <v>Arsenal</v>
      </c>
      <c r="X915" s="177" t="str">
        <f t="shared" si="1093"/>
        <v>Arsenal</v>
      </c>
      <c r="Y915" s="177" t="str">
        <f t="shared" si="1093"/>
        <v>Chelsea</v>
      </c>
      <c r="Z915" s="177" t="str">
        <f t="shared" si="1093"/>
        <v>Everton</v>
      </c>
      <c r="AA915" s="177" t="str">
        <f t="shared" si="1093"/>
        <v>Bournemouth</v>
      </c>
      <c r="AB915" s="177" t="str">
        <f t="shared" si="1093"/>
        <v>Bournemouth</v>
      </c>
      <c r="AC915" s="177" t="str">
        <f t="shared" si="1093"/>
        <v>Brighton</v>
      </c>
      <c r="AD915" s="177" t="str">
        <f t="shared" si="1093"/>
        <v>Burnley</v>
      </c>
      <c r="AE915" s="177" t="str">
        <f t="shared" si="1093"/>
        <v>Bournemouth</v>
      </c>
      <c r="AF915" s="177" t="str">
        <f t="shared" si="1093"/>
        <v>Burnley</v>
      </c>
      <c r="AG915" s="177" t="str">
        <f t="shared" si="1093"/>
        <v>Brighton</v>
      </c>
      <c r="AH915" s="177" t="str">
        <f t="shared" si="1093"/>
        <v>Burnley</v>
      </c>
      <c r="AI915" s="177" t="str">
        <f t="shared" si="1093"/>
        <v>Burnley</v>
      </c>
      <c r="AJ915" s="177" t="str">
        <f t="shared" si="1093"/>
        <v>Leicester</v>
      </c>
      <c r="AK915" s="177" t="str">
        <f t="shared" si="1093"/>
        <v>Arsenal</v>
      </c>
      <c r="AL915" s="177" t="str">
        <f t="shared" si="1093"/>
        <v/>
      </c>
      <c r="AM915" s="177" t="str">
        <f t="shared" si="1093"/>
        <v/>
      </c>
      <c r="AN915" s="177" t="str">
        <f t="shared" si="1093"/>
        <v/>
      </c>
      <c r="AO915" s="177" t="str">
        <f t="shared" si="1093"/>
        <v/>
      </c>
      <c r="AP915" s="177" t="str">
        <f t="shared" si="1093"/>
        <v/>
      </c>
      <c r="AQ915" s="170"/>
      <c r="AR915" s="170"/>
    </row>
    <row r="916" ht="12.75" customHeight="1">
      <c r="A916" s="170"/>
      <c r="B916" s="170"/>
      <c r="C916" s="140"/>
      <c r="D916" s="139">
        <v>142.0</v>
      </c>
      <c r="E916" s="177" t="str">
        <f t="shared" ref="E916:AP916" si="1094">IFERROR(INDEX($C$389:$C$578,MATCH($D916,E$389:E$578,0)),"")</f>
        <v>Tottenham</v>
      </c>
      <c r="F916" s="177" t="str">
        <f t="shared" si="1094"/>
        <v>Leicester</v>
      </c>
      <c r="G916" s="177" t="str">
        <f t="shared" si="1094"/>
        <v>Huddersfield</v>
      </c>
      <c r="H916" s="177" t="str">
        <f t="shared" si="1094"/>
        <v>Leicester</v>
      </c>
      <c r="I916" s="177" t="str">
        <f t="shared" si="1094"/>
        <v>Everton</v>
      </c>
      <c r="J916" s="177" t="str">
        <f t="shared" si="1094"/>
        <v>Liverpool</v>
      </c>
      <c r="K916" s="177" t="str">
        <f t="shared" si="1094"/>
        <v>Crystal Palace</v>
      </c>
      <c r="L916" s="177" t="str">
        <f t="shared" si="1094"/>
        <v>Man City</v>
      </c>
      <c r="M916" s="177" t="str">
        <f t="shared" si="1094"/>
        <v>Man City</v>
      </c>
      <c r="N916" s="177" t="str">
        <f t="shared" si="1094"/>
        <v>Brighton</v>
      </c>
      <c r="O916" s="177" t="str">
        <f t="shared" si="1094"/>
        <v>Burnley</v>
      </c>
      <c r="P916" s="177" t="str">
        <f t="shared" si="1094"/>
        <v>Crystal Palace</v>
      </c>
      <c r="Q916" s="177" t="str">
        <f t="shared" si="1094"/>
        <v>Everton</v>
      </c>
      <c r="R916" s="177" t="str">
        <f t="shared" si="1094"/>
        <v>Arsenal</v>
      </c>
      <c r="S916" s="177" t="str">
        <f t="shared" si="1094"/>
        <v>Everton</v>
      </c>
      <c r="T916" s="177" t="str">
        <f t="shared" si="1094"/>
        <v>Man City</v>
      </c>
      <c r="U916" s="177" t="str">
        <f t="shared" si="1094"/>
        <v>Arsenal</v>
      </c>
      <c r="V916" s="177" t="str">
        <f t="shared" si="1094"/>
        <v>Cardiff</v>
      </c>
      <c r="W916" s="177" t="str">
        <f t="shared" si="1094"/>
        <v>Arsenal</v>
      </c>
      <c r="X916" s="177" t="str">
        <f t="shared" si="1094"/>
        <v>Brighton</v>
      </c>
      <c r="Y916" s="177" t="str">
        <f t="shared" si="1094"/>
        <v>Huddersfield</v>
      </c>
      <c r="Z916" s="177" t="str">
        <f t="shared" si="1094"/>
        <v>Arsenal</v>
      </c>
      <c r="AA916" s="177" t="str">
        <f t="shared" si="1094"/>
        <v>Everton</v>
      </c>
      <c r="AB916" s="177" t="str">
        <f t="shared" si="1094"/>
        <v>Everton</v>
      </c>
      <c r="AC916" s="177" t="str">
        <f t="shared" si="1094"/>
        <v>Everton</v>
      </c>
      <c r="AD916" s="177" t="str">
        <f t="shared" si="1094"/>
        <v>Brighton</v>
      </c>
      <c r="AE916" s="177" t="str">
        <f t="shared" si="1094"/>
        <v>Crystal Palace</v>
      </c>
      <c r="AF916" s="177" t="str">
        <f t="shared" si="1094"/>
        <v>Crystal Palace</v>
      </c>
      <c r="AG916" s="177" t="str">
        <f t="shared" si="1094"/>
        <v>Burnley</v>
      </c>
      <c r="AH916" s="177" t="str">
        <f t="shared" si="1094"/>
        <v>Crystal Palace</v>
      </c>
      <c r="AI916" s="177" t="str">
        <f t="shared" si="1094"/>
        <v>Crystal Palace</v>
      </c>
      <c r="AJ916" s="177" t="str">
        <f t="shared" si="1094"/>
        <v>Liverpool</v>
      </c>
      <c r="AK916" s="177" t="str">
        <f t="shared" si="1094"/>
        <v>Bournemouth</v>
      </c>
      <c r="AL916" s="177" t="str">
        <f t="shared" si="1094"/>
        <v/>
      </c>
      <c r="AM916" s="177" t="str">
        <f t="shared" si="1094"/>
        <v/>
      </c>
      <c r="AN916" s="177" t="str">
        <f t="shared" si="1094"/>
        <v/>
      </c>
      <c r="AO916" s="177" t="str">
        <f t="shared" si="1094"/>
        <v/>
      </c>
      <c r="AP916" s="177" t="str">
        <f t="shared" si="1094"/>
        <v/>
      </c>
      <c r="AQ916" s="170"/>
      <c r="AR916" s="170"/>
    </row>
    <row r="917" ht="12.75" customHeight="1">
      <c r="A917" s="170"/>
      <c r="B917" s="170"/>
      <c r="C917" s="140"/>
      <c r="D917" s="139">
        <v>143.0</v>
      </c>
      <c r="E917" s="177" t="str">
        <f t="shared" ref="E917:AP917" si="1095">IFERROR(INDEX($C$389:$C$578,MATCH($D917,E$389:E$578,0)),"")</f>
        <v>Huddersfield</v>
      </c>
      <c r="F917" s="177" t="str">
        <f t="shared" si="1095"/>
        <v>Brighton</v>
      </c>
      <c r="G917" s="177" t="str">
        <f t="shared" si="1095"/>
        <v>Burnley</v>
      </c>
      <c r="H917" s="177" t="str">
        <f t="shared" si="1095"/>
        <v>Burnley</v>
      </c>
      <c r="I917" s="177" t="str">
        <f t="shared" si="1095"/>
        <v>Brighton</v>
      </c>
      <c r="J917" s="177" t="str">
        <f t="shared" si="1095"/>
        <v>Brighton</v>
      </c>
      <c r="K917" s="177" t="str">
        <f t="shared" si="1095"/>
        <v>Fulham</v>
      </c>
      <c r="L917" s="177" t="str">
        <f t="shared" si="1095"/>
        <v>Watford</v>
      </c>
      <c r="M917" s="177" t="str">
        <f t="shared" si="1095"/>
        <v>Tottenham</v>
      </c>
      <c r="N917" s="177" t="str">
        <f t="shared" si="1095"/>
        <v>Arsenal</v>
      </c>
      <c r="O917" s="177" t="str">
        <f t="shared" si="1095"/>
        <v>Burnley</v>
      </c>
      <c r="P917" s="177" t="str">
        <f t="shared" si="1095"/>
        <v>Everton</v>
      </c>
      <c r="Q917" s="177" t="str">
        <f t="shared" si="1095"/>
        <v>Watford</v>
      </c>
      <c r="R917" s="177" t="str">
        <f t="shared" si="1095"/>
        <v>Man City</v>
      </c>
      <c r="S917" s="177" t="str">
        <f t="shared" si="1095"/>
        <v>Everton</v>
      </c>
      <c r="T917" s="177" t="str">
        <f t="shared" si="1095"/>
        <v>Newcastle</v>
      </c>
      <c r="U917" s="177" t="str">
        <f t="shared" si="1095"/>
        <v>Everton</v>
      </c>
      <c r="V917" s="177" t="str">
        <f t="shared" si="1095"/>
        <v>Leicester</v>
      </c>
      <c r="W917" s="177" t="str">
        <f t="shared" si="1095"/>
        <v>Arsenal</v>
      </c>
      <c r="X917" s="177" t="str">
        <f t="shared" si="1095"/>
        <v>Fulham</v>
      </c>
      <c r="Y917" s="177" t="str">
        <f t="shared" si="1095"/>
        <v>Arsenal</v>
      </c>
      <c r="Z917" s="177" t="str">
        <f t="shared" si="1095"/>
        <v>Fulham</v>
      </c>
      <c r="AA917" s="177" t="str">
        <f t="shared" si="1095"/>
        <v>Brighton</v>
      </c>
      <c r="AB917" s="177" t="str">
        <f t="shared" si="1095"/>
        <v>Huddersfield</v>
      </c>
      <c r="AC917" s="177" t="str">
        <f t="shared" si="1095"/>
        <v>Bournemouth</v>
      </c>
      <c r="AD917" s="177" t="str">
        <f t="shared" si="1095"/>
        <v>Leicester</v>
      </c>
      <c r="AE917" s="177" t="str">
        <f t="shared" si="1095"/>
        <v>Arsenal</v>
      </c>
      <c r="AF917" s="177" t="str">
        <f t="shared" si="1095"/>
        <v>Crystal Palace</v>
      </c>
      <c r="AG917" s="177" t="str">
        <f t="shared" si="1095"/>
        <v>Everton</v>
      </c>
      <c r="AH917" s="177" t="str">
        <f t="shared" si="1095"/>
        <v>Everton</v>
      </c>
      <c r="AI917" s="177" t="str">
        <f t="shared" si="1095"/>
        <v>Leicester</v>
      </c>
      <c r="AJ917" s="177" t="str">
        <f t="shared" si="1095"/>
        <v>Cardiff</v>
      </c>
      <c r="AK917" s="177" t="str">
        <f t="shared" si="1095"/>
        <v>Chelsea</v>
      </c>
      <c r="AL917" s="177" t="str">
        <f t="shared" si="1095"/>
        <v/>
      </c>
      <c r="AM917" s="177" t="str">
        <f t="shared" si="1095"/>
        <v/>
      </c>
      <c r="AN917" s="177" t="str">
        <f t="shared" si="1095"/>
        <v/>
      </c>
      <c r="AO917" s="177" t="str">
        <f t="shared" si="1095"/>
        <v/>
      </c>
      <c r="AP917" s="177" t="str">
        <f t="shared" si="1095"/>
        <v/>
      </c>
      <c r="AQ917" s="170"/>
      <c r="AR917" s="170"/>
    </row>
    <row r="918" ht="12.75" customHeight="1">
      <c r="A918" s="170"/>
      <c r="B918" s="170"/>
      <c r="C918" s="140"/>
      <c r="D918" s="139">
        <v>144.0</v>
      </c>
      <c r="E918" s="177" t="str">
        <f t="shared" ref="E918:AP918" si="1096">IFERROR(INDEX($C$389:$C$578,MATCH($D918,E$389:E$578,0)),"")</f>
        <v>Newcastle</v>
      </c>
      <c r="F918" s="177" t="str">
        <f t="shared" si="1096"/>
        <v>Burnley</v>
      </c>
      <c r="G918" s="177" t="str">
        <f t="shared" si="1096"/>
        <v>Cardiff</v>
      </c>
      <c r="H918" s="177" t="str">
        <f t="shared" si="1096"/>
        <v>Chelsea</v>
      </c>
      <c r="I918" s="177" t="str">
        <f t="shared" si="1096"/>
        <v>Man Utd</v>
      </c>
      <c r="J918" s="177" t="str">
        <f t="shared" si="1096"/>
        <v>Cardiff</v>
      </c>
      <c r="K918" s="177" t="str">
        <f t="shared" si="1096"/>
        <v>Southampton</v>
      </c>
      <c r="L918" s="177" t="str">
        <f t="shared" si="1096"/>
        <v>Bournemouth</v>
      </c>
      <c r="M918" s="177" t="str">
        <f t="shared" si="1096"/>
        <v>Everton</v>
      </c>
      <c r="N918" s="177" t="str">
        <f t="shared" si="1096"/>
        <v>Burnley</v>
      </c>
      <c r="O918" s="177" t="str">
        <f t="shared" si="1096"/>
        <v>Leicester</v>
      </c>
      <c r="P918" s="177" t="str">
        <f t="shared" si="1096"/>
        <v>Bournemouth</v>
      </c>
      <c r="Q918" s="177" t="str">
        <f t="shared" si="1096"/>
        <v>Arsenal</v>
      </c>
      <c r="R918" s="177" t="str">
        <f t="shared" si="1096"/>
        <v>Cardiff</v>
      </c>
      <c r="S918" s="177" t="str">
        <f t="shared" si="1096"/>
        <v>Huddersfield</v>
      </c>
      <c r="T918" s="177" t="str">
        <f t="shared" si="1096"/>
        <v>Arsenal</v>
      </c>
      <c r="U918" s="177" t="str">
        <f t="shared" si="1096"/>
        <v>Fulham</v>
      </c>
      <c r="V918" s="177" t="str">
        <f t="shared" si="1096"/>
        <v>Arsenal</v>
      </c>
      <c r="W918" s="177" t="str">
        <f t="shared" si="1096"/>
        <v>Cardiff</v>
      </c>
      <c r="X918" s="177" t="str">
        <f t="shared" si="1096"/>
        <v>Arsenal</v>
      </c>
      <c r="Y918" s="177" t="str">
        <f t="shared" si="1096"/>
        <v>Burnley</v>
      </c>
      <c r="Z918" s="177" t="str">
        <f t="shared" si="1096"/>
        <v>Chelsea</v>
      </c>
      <c r="AA918" s="177" t="str">
        <f t="shared" si="1096"/>
        <v>Chelsea</v>
      </c>
      <c r="AB918" s="177" t="str">
        <f t="shared" si="1096"/>
        <v>Newcastle</v>
      </c>
      <c r="AC918" s="177" t="str">
        <f t="shared" si="1096"/>
        <v>Burnley</v>
      </c>
      <c r="AD918" s="177" t="str">
        <f t="shared" si="1096"/>
        <v>Burnley</v>
      </c>
      <c r="AE918" s="177" t="str">
        <f t="shared" si="1096"/>
        <v>Arsenal</v>
      </c>
      <c r="AF918" s="177" t="str">
        <f t="shared" si="1096"/>
        <v>Fulham</v>
      </c>
      <c r="AG918" s="177" t="str">
        <f t="shared" si="1096"/>
        <v>Burnley</v>
      </c>
      <c r="AH918" s="177" t="str">
        <f t="shared" si="1096"/>
        <v>Southampton</v>
      </c>
      <c r="AI918" s="177" t="str">
        <f t="shared" si="1096"/>
        <v>Newcastle</v>
      </c>
      <c r="AJ918" s="177" t="str">
        <f t="shared" si="1096"/>
        <v>Crystal Palace</v>
      </c>
      <c r="AK918" s="177" t="str">
        <f t="shared" si="1096"/>
        <v>Everton</v>
      </c>
      <c r="AL918" s="177" t="str">
        <f t="shared" si="1096"/>
        <v/>
      </c>
      <c r="AM918" s="177" t="str">
        <f t="shared" si="1096"/>
        <v/>
      </c>
      <c r="AN918" s="177" t="str">
        <f t="shared" si="1096"/>
        <v/>
      </c>
      <c r="AO918" s="177" t="str">
        <f t="shared" si="1096"/>
        <v/>
      </c>
      <c r="AP918" s="177" t="str">
        <f t="shared" si="1096"/>
        <v/>
      </c>
      <c r="AQ918" s="170"/>
      <c r="AR918" s="170"/>
    </row>
    <row r="919" ht="12.75" customHeight="1">
      <c r="A919" s="170"/>
      <c r="B919" s="170"/>
      <c r="C919" s="140"/>
      <c r="D919" s="139">
        <v>145.0</v>
      </c>
      <c r="E919" s="177" t="str">
        <f t="shared" ref="E919:AP919" si="1097">IFERROR(INDEX($C$389:$C$578,MATCH($D919,E$389:E$578,0)),"")</f>
        <v>Burnley</v>
      </c>
      <c r="F919" s="177" t="str">
        <f t="shared" si="1097"/>
        <v>Tottenham</v>
      </c>
      <c r="G919" s="177" t="str">
        <f t="shared" si="1097"/>
        <v>Fulham</v>
      </c>
      <c r="H919" s="177" t="str">
        <f t="shared" si="1097"/>
        <v>Man City</v>
      </c>
      <c r="I919" s="177" t="str">
        <f t="shared" si="1097"/>
        <v>Chelsea</v>
      </c>
      <c r="J919" s="177" t="str">
        <f t="shared" si="1097"/>
        <v>Chelsea</v>
      </c>
      <c r="K919" s="177" t="str">
        <f t="shared" si="1097"/>
        <v>Liverpool</v>
      </c>
      <c r="L919" s="177" t="str">
        <f t="shared" si="1097"/>
        <v>Burnley</v>
      </c>
      <c r="M919" s="177" t="str">
        <f t="shared" si="1097"/>
        <v>Everton</v>
      </c>
      <c r="N919" s="177" t="str">
        <f t="shared" si="1097"/>
        <v>Crystal Palace</v>
      </c>
      <c r="O919" s="177" t="str">
        <f t="shared" si="1097"/>
        <v>Arsenal</v>
      </c>
      <c r="P919" s="177" t="str">
        <f t="shared" si="1097"/>
        <v>Bournemouth</v>
      </c>
      <c r="Q919" s="177" t="str">
        <f t="shared" si="1097"/>
        <v>Bournemouth</v>
      </c>
      <c r="R919" s="177" t="str">
        <f t="shared" si="1097"/>
        <v>Crystal Palace</v>
      </c>
      <c r="S919" s="177" t="str">
        <f t="shared" si="1097"/>
        <v>Cardiff</v>
      </c>
      <c r="T919" s="177" t="str">
        <f t="shared" si="1097"/>
        <v>Bournemouth</v>
      </c>
      <c r="U919" s="177" t="str">
        <f t="shared" si="1097"/>
        <v>Arsenal</v>
      </c>
      <c r="V919" s="177" t="str">
        <f t="shared" si="1097"/>
        <v>Bournemouth</v>
      </c>
      <c r="W919" s="177" t="str">
        <f t="shared" si="1097"/>
        <v>Chelsea</v>
      </c>
      <c r="X919" s="177" t="str">
        <f t="shared" si="1097"/>
        <v>Arsenal</v>
      </c>
      <c r="Y919" s="177" t="str">
        <f t="shared" si="1097"/>
        <v>Brighton</v>
      </c>
      <c r="Z919" s="177" t="str">
        <f t="shared" si="1097"/>
        <v>Arsenal</v>
      </c>
      <c r="AA919" s="177" t="str">
        <f t="shared" si="1097"/>
        <v>Brighton</v>
      </c>
      <c r="AB919" s="177" t="str">
        <f t="shared" si="1097"/>
        <v>Bournemouth</v>
      </c>
      <c r="AC919" s="177" t="str">
        <f t="shared" si="1097"/>
        <v>Arsenal</v>
      </c>
      <c r="AD919" s="177" t="str">
        <f t="shared" si="1097"/>
        <v>Fulham</v>
      </c>
      <c r="AE919" s="177" t="str">
        <f t="shared" si="1097"/>
        <v>Crystal Palace</v>
      </c>
      <c r="AF919" s="177" t="str">
        <f t="shared" si="1097"/>
        <v>Man Utd</v>
      </c>
      <c r="AG919" s="177" t="str">
        <f t="shared" si="1097"/>
        <v>Newcastle</v>
      </c>
      <c r="AH919" s="177" t="str">
        <f t="shared" si="1097"/>
        <v>Cardiff</v>
      </c>
      <c r="AI919" s="177" t="str">
        <f t="shared" si="1097"/>
        <v>Burnley</v>
      </c>
      <c r="AJ919" s="177" t="str">
        <f t="shared" si="1097"/>
        <v>Brighton</v>
      </c>
      <c r="AK919" s="177" t="str">
        <f t="shared" si="1097"/>
        <v>Burnley</v>
      </c>
      <c r="AL919" s="177" t="str">
        <f t="shared" si="1097"/>
        <v/>
      </c>
      <c r="AM919" s="177" t="str">
        <f t="shared" si="1097"/>
        <v/>
      </c>
      <c r="AN919" s="177" t="str">
        <f t="shared" si="1097"/>
        <v/>
      </c>
      <c r="AO919" s="177" t="str">
        <f t="shared" si="1097"/>
        <v/>
      </c>
      <c r="AP919" s="177" t="str">
        <f t="shared" si="1097"/>
        <v/>
      </c>
      <c r="AQ919" s="170"/>
      <c r="AR919" s="170"/>
    </row>
    <row r="920" ht="12.75" customHeight="1">
      <c r="A920" s="170"/>
      <c r="B920" s="170"/>
      <c r="C920" s="140"/>
      <c r="D920" s="139">
        <v>146.0</v>
      </c>
      <c r="E920" s="177" t="str">
        <f t="shared" ref="E920:AP920" si="1098">IFERROR(INDEX($C$389:$C$578,MATCH($D920,E$389:E$578,0)),"")</f>
        <v>Brighton</v>
      </c>
      <c r="F920" s="177" t="str">
        <f t="shared" si="1098"/>
        <v>Fulham</v>
      </c>
      <c r="G920" s="177" t="str">
        <f t="shared" si="1098"/>
        <v>Liverpool</v>
      </c>
      <c r="H920" s="177" t="str">
        <f t="shared" si="1098"/>
        <v>Watford</v>
      </c>
      <c r="I920" s="177" t="str">
        <f t="shared" si="1098"/>
        <v>Chelsea</v>
      </c>
      <c r="J920" s="177" t="str">
        <f t="shared" si="1098"/>
        <v>Chelsea</v>
      </c>
      <c r="K920" s="177" t="str">
        <f t="shared" si="1098"/>
        <v>Crystal Palace</v>
      </c>
      <c r="L920" s="177" t="str">
        <f t="shared" si="1098"/>
        <v>Burnley</v>
      </c>
      <c r="M920" s="177" t="str">
        <f t="shared" si="1098"/>
        <v>Man Utd</v>
      </c>
      <c r="N920" s="177" t="str">
        <f t="shared" si="1098"/>
        <v>Fulham</v>
      </c>
      <c r="O920" s="177" t="str">
        <f t="shared" si="1098"/>
        <v>Burnley</v>
      </c>
      <c r="P920" s="177" t="str">
        <f t="shared" si="1098"/>
        <v>Burnley</v>
      </c>
      <c r="Q920" s="177" t="str">
        <f t="shared" si="1098"/>
        <v>Burnley</v>
      </c>
      <c r="R920" s="177" t="str">
        <f t="shared" si="1098"/>
        <v>Bournemouth</v>
      </c>
      <c r="S920" s="177" t="str">
        <f t="shared" si="1098"/>
        <v>Southampton</v>
      </c>
      <c r="T920" s="177" t="str">
        <f t="shared" si="1098"/>
        <v>Cardiff</v>
      </c>
      <c r="U920" s="177" t="str">
        <f t="shared" si="1098"/>
        <v>Huddersfield</v>
      </c>
      <c r="V920" s="177" t="str">
        <f t="shared" si="1098"/>
        <v>Everton</v>
      </c>
      <c r="W920" s="177" t="str">
        <f t="shared" si="1098"/>
        <v>Crystal Palace</v>
      </c>
      <c r="X920" s="177" t="str">
        <f t="shared" si="1098"/>
        <v>Cardiff</v>
      </c>
      <c r="Y920" s="177" t="str">
        <f t="shared" si="1098"/>
        <v>Fulham</v>
      </c>
      <c r="Z920" s="177" t="str">
        <f t="shared" si="1098"/>
        <v>Brighton</v>
      </c>
      <c r="AA920" s="177" t="str">
        <f t="shared" si="1098"/>
        <v>Everton</v>
      </c>
      <c r="AB920" s="177" t="str">
        <f t="shared" si="1098"/>
        <v>Burnley</v>
      </c>
      <c r="AC920" s="177" t="str">
        <f t="shared" si="1098"/>
        <v>Bournemouth</v>
      </c>
      <c r="AD920" s="177" t="str">
        <f t="shared" si="1098"/>
        <v>Chelsea</v>
      </c>
      <c r="AE920" s="177" t="str">
        <f t="shared" si="1098"/>
        <v>Fulham</v>
      </c>
      <c r="AF920" s="177" t="str">
        <f t="shared" si="1098"/>
        <v>Fulham</v>
      </c>
      <c r="AG920" s="177" t="str">
        <f t="shared" si="1098"/>
        <v>Watford</v>
      </c>
      <c r="AH920" s="177" t="str">
        <f t="shared" si="1098"/>
        <v>Crystal Palace</v>
      </c>
      <c r="AI920" s="177" t="str">
        <f t="shared" si="1098"/>
        <v>Burnley</v>
      </c>
      <c r="AJ920" s="177" t="str">
        <f t="shared" si="1098"/>
        <v>Everton</v>
      </c>
      <c r="AK920" s="177" t="str">
        <f t="shared" si="1098"/>
        <v>Burnley</v>
      </c>
      <c r="AL920" s="177" t="str">
        <f t="shared" si="1098"/>
        <v/>
      </c>
      <c r="AM920" s="177" t="str">
        <f t="shared" si="1098"/>
        <v/>
      </c>
      <c r="AN920" s="177" t="str">
        <f t="shared" si="1098"/>
        <v/>
      </c>
      <c r="AO920" s="177" t="str">
        <f t="shared" si="1098"/>
        <v/>
      </c>
      <c r="AP920" s="177" t="str">
        <f t="shared" si="1098"/>
        <v/>
      </c>
      <c r="AQ920" s="170"/>
      <c r="AR920" s="170"/>
    </row>
    <row r="921" ht="12.75" customHeight="1">
      <c r="A921" s="170"/>
      <c r="B921" s="170"/>
      <c r="C921" s="140"/>
      <c r="D921" s="139">
        <v>147.0</v>
      </c>
      <c r="E921" s="177" t="str">
        <f t="shared" ref="E921:AP921" si="1099">IFERROR(INDEX($C$389:$C$578,MATCH($D921,E$389:E$578,0)),"")</f>
        <v>Brighton</v>
      </c>
      <c r="F921" s="177" t="str">
        <f t="shared" si="1099"/>
        <v>Leicester</v>
      </c>
      <c r="G921" s="177" t="str">
        <f t="shared" si="1099"/>
        <v>Brighton</v>
      </c>
      <c r="H921" s="177" t="str">
        <f t="shared" si="1099"/>
        <v>Liverpool</v>
      </c>
      <c r="I921" s="177" t="str">
        <f t="shared" si="1099"/>
        <v>Cardiff</v>
      </c>
      <c r="J921" s="177" t="str">
        <f t="shared" si="1099"/>
        <v>Bournemouth</v>
      </c>
      <c r="K921" s="177" t="str">
        <f t="shared" si="1099"/>
        <v>Bournemouth</v>
      </c>
      <c r="L921" s="177" t="str">
        <f t="shared" si="1099"/>
        <v>Chelsea</v>
      </c>
      <c r="M921" s="177" t="str">
        <f t="shared" si="1099"/>
        <v>Fulham</v>
      </c>
      <c r="N921" s="177" t="str">
        <f t="shared" si="1099"/>
        <v>Bournemouth</v>
      </c>
      <c r="O921" s="177" t="str">
        <f t="shared" si="1099"/>
        <v>Fulham</v>
      </c>
      <c r="P921" s="177" t="str">
        <f t="shared" si="1099"/>
        <v>Chelsea</v>
      </c>
      <c r="Q921" s="177" t="str">
        <f t="shared" si="1099"/>
        <v>Burnley</v>
      </c>
      <c r="R921" s="177" t="str">
        <f t="shared" si="1099"/>
        <v>Brighton</v>
      </c>
      <c r="S921" s="177" t="str">
        <f t="shared" si="1099"/>
        <v>Arsenal</v>
      </c>
      <c r="T921" s="177" t="str">
        <f t="shared" si="1099"/>
        <v>Bournemouth</v>
      </c>
      <c r="U921" s="177" t="str">
        <f t="shared" si="1099"/>
        <v>Bournemouth</v>
      </c>
      <c r="V921" s="177" t="str">
        <f t="shared" si="1099"/>
        <v>Fulham</v>
      </c>
      <c r="W921" s="177" t="str">
        <f t="shared" si="1099"/>
        <v>Arsenal</v>
      </c>
      <c r="X921" s="177" t="str">
        <f t="shared" si="1099"/>
        <v>Huddersfield</v>
      </c>
      <c r="Y921" s="177" t="str">
        <f t="shared" si="1099"/>
        <v>Man Utd</v>
      </c>
      <c r="Z921" s="177" t="str">
        <f t="shared" si="1099"/>
        <v>Everton</v>
      </c>
      <c r="AA921" s="177" t="str">
        <f t="shared" si="1099"/>
        <v>Burnley</v>
      </c>
      <c r="AB921" s="177" t="str">
        <f t="shared" si="1099"/>
        <v>Arsenal</v>
      </c>
      <c r="AC921" s="177" t="str">
        <f t="shared" si="1099"/>
        <v>Brighton</v>
      </c>
      <c r="AD921" s="177" t="str">
        <f t="shared" si="1099"/>
        <v>Bournemouth</v>
      </c>
      <c r="AE921" s="177" t="str">
        <f t="shared" si="1099"/>
        <v>Crystal Palace</v>
      </c>
      <c r="AF921" s="177" t="str">
        <f t="shared" si="1099"/>
        <v>Bournemouth</v>
      </c>
      <c r="AG921" s="177" t="str">
        <f t="shared" si="1099"/>
        <v>Cardiff</v>
      </c>
      <c r="AH921" s="177" t="str">
        <f t="shared" si="1099"/>
        <v>Fulham</v>
      </c>
      <c r="AI921" s="177" t="str">
        <f t="shared" si="1099"/>
        <v>Southampton</v>
      </c>
      <c r="AJ921" s="177" t="str">
        <f t="shared" si="1099"/>
        <v>Bournemouth</v>
      </c>
      <c r="AK921" s="177" t="str">
        <f t="shared" si="1099"/>
        <v>Bournemouth</v>
      </c>
      <c r="AL921" s="177" t="str">
        <f t="shared" si="1099"/>
        <v/>
      </c>
      <c r="AM921" s="177" t="str">
        <f t="shared" si="1099"/>
        <v/>
      </c>
      <c r="AN921" s="177" t="str">
        <f t="shared" si="1099"/>
        <v/>
      </c>
      <c r="AO921" s="177" t="str">
        <f t="shared" si="1099"/>
        <v/>
      </c>
      <c r="AP921" s="177" t="str">
        <f t="shared" si="1099"/>
        <v/>
      </c>
      <c r="AQ921" s="170"/>
      <c r="AR921" s="170"/>
    </row>
    <row r="922" ht="12.75" customHeight="1">
      <c r="A922" s="170"/>
      <c r="B922" s="170"/>
      <c r="C922" s="140"/>
      <c r="D922" s="139">
        <v>148.0</v>
      </c>
      <c r="E922" s="177" t="str">
        <f t="shared" ref="E922:AP922" si="1100">IFERROR(INDEX($C$389:$C$578,MATCH($D922,E$389:E$578,0)),"")</f>
        <v>Man Utd</v>
      </c>
      <c r="F922" s="177" t="str">
        <f t="shared" si="1100"/>
        <v>Huddersfield</v>
      </c>
      <c r="G922" s="177" t="str">
        <f t="shared" si="1100"/>
        <v>Chelsea</v>
      </c>
      <c r="H922" s="177" t="str">
        <f t="shared" si="1100"/>
        <v>Crystal Palace</v>
      </c>
      <c r="I922" s="177" t="str">
        <f t="shared" si="1100"/>
        <v>Cardiff</v>
      </c>
      <c r="J922" s="177" t="str">
        <f t="shared" si="1100"/>
        <v>Cardiff</v>
      </c>
      <c r="K922" s="177" t="str">
        <f t="shared" si="1100"/>
        <v>Leicester</v>
      </c>
      <c r="L922" s="177" t="str">
        <f t="shared" si="1100"/>
        <v>Everton</v>
      </c>
      <c r="M922" s="177" t="str">
        <f t="shared" si="1100"/>
        <v>Brighton</v>
      </c>
      <c r="N922" s="177" t="str">
        <f t="shared" si="1100"/>
        <v>Bournemouth</v>
      </c>
      <c r="O922" s="177" t="str">
        <f t="shared" si="1100"/>
        <v>Leicester</v>
      </c>
      <c r="P922" s="177" t="str">
        <f t="shared" si="1100"/>
        <v>Bournemouth</v>
      </c>
      <c r="Q922" s="177" t="str">
        <f t="shared" si="1100"/>
        <v>Man Utd</v>
      </c>
      <c r="R922" s="177" t="str">
        <f t="shared" si="1100"/>
        <v>Crystal Palace</v>
      </c>
      <c r="S922" s="177" t="str">
        <f t="shared" si="1100"/>
        <v>Newcastle</v>
      </c>
      <c r="T922" s="177" t="str">
        <f t="shared" si="1100"/>
        <v>Crystal Palace</v>
      </c>
      <c r="U922" s="177" t="str">
        <f t="shared" si="1100"/>
        <v>Bournemouth</v>
      </c>
      <c r="V922" s="177" t="str">
        <f t="shared" si="1100"/>
        <v>Brighton</v>
      </c>
      <c r="W922" s="177" t="str">
        <f t="shared" si="1100"/>
        <v>Huddersfield</v>
      </c>
      <c r="X922" s="177" t="str">
        <f t="shared" si="1100"/>
        <v>Huddersfield</v>
      </c>
      <c r="Y922" s="177" t="str">
        <f t="shared" si="1100"/>
        <v>Liverpool</v>
      </c>
      <c r="Z922" s="177" t="str">
        <f t="shared" si="1100"/>
        <v>Everton</v>
      </c>
      <c r="AA922" s="177" t="str">
        <f t="shared" si="1100"/>
        <v>Tottenham</v>
      </c>
      <c r="AB922" s="177" t="str">
        <f t="shared" si="1100"/>
        <v>Huddersfield</v>
      </c>
      <c r="AC922" s="177" t="str">
        <f t="shared" si="1100"/>
        <v>Burnley</v>
      </c>
      <c r="AD922" s="177" t="str">
        <f t="shared" si="1100"/>
        <v>Fulham</v>
      </c>
      <c r="AE922" s="177" t="str">
        <f t="shared" si="1100"/>
        <v>Fulham</v>
      </c>
      <c r="AF922" s="177" t="str">
        <f t="shared" si="1100"/>
        <v>Crystal Palace</v>
      </c>
      <c r="AG922" s="177" t="str">
        <f t="shared" si="1100"/>
        <v>Crystal Palace</v>
      </c>
      <c r="AH922" s="177" t="str">
        <f t="shared" si="1100"/>
        <v>Crystal Palace</v>
      </c>
      <c r="AI922" s="177" t="str">
        <f t="shared" si="1100"/>
        <v>Brighton</v>
      </c>
      <c r="AJ922" s="177" t="str">
        <f t="shared" si="1100"/>
        <v>Crystal Palace</v>
      </c>
      <c r="AK922" s="177" t="str">
        <f t="shared" si="1100"/>
        <v>Crystal Palace</v>
      </c>
      <c r="AL922" s="177" t="str">
        <f t="shared" si="1100"/>
        <v/>
      </c>
      <c r="AM922" s="177" t="str">
        <f t="shared" si="1100"/>
        <v/>
      </c>
      <c r="AN922" s="177" t="str">
        <f t="shared" si="1100"/>
        <v/>
      </c>
      <c r="AO922" s="177" t="str">
        <f t="shared" si="1100"/>
        <v/>
      </c>
      <c r="AP922" s="177" t="str">
        <f t="shared" si="1100"/>
        <v/>
      </c>
      <c r="AQ922" s="170"/>
      <c r="AR922" s="170"/>
    </row>
    <row r="923" ht="12.75" customHeight="1">
      <c r="A923" s="170"/>
      <c r="B923" s="170"/>
      <c r="C923" s="140"/>
      <c r="D923" s="139">
        <v>149.0</v>
      </c>
      <c r="E923" s="177" t="str">
        <f t="shared" ref="E923:AP923" si="1101">IFERROR(INDEX($C$389:$C$578,MATCH($D923,E$389:E$578,0)),"")</f>
        <v>Southampton</v>
      </c>
      <c r="F923" s="177" t="str">
        <f t="shared" si="1101"/>
        <v>Brighton</v>
      </c>
      <c r="G923" s="177" t="str">
        <f t="shared" si="1101"/>
        <v>Brighton</v>
      </c>
      <c r="H923" s="177" t="str">
        <f t="shared" si="1101"/>
        <v>Burnley</v>
      </c>
      <c r="I923" s="177" t="str">
        <f t="shared" si="1101"/>
        <v>Liverpool</v>
      </c>
      <c r="J923" s="177" t="str">
        <f t="shared" si="1101"/>
        <v>Huddersfield</v>
      </c>
      <c r="K923" s="177" t="str">
        <f t="shared" si="1101"/>
        <v>Man City</v>
      </c>
      <c r="L923" s="177" t="str">
        <f t="shared" si="1101"/>
        <v>Fulham</v>
      </c>
      <c r="M923" s="177" t="str">
        <f t="shared" si="1101"/>
        <v>Southampton</v>
      </c>
      <c r="N923" s="177" t="str">
        <f t="shared" si="1101"/>
        <v>Brighton</v>
      </c>
      <c r="O923" s="177" t="str">
        <f t="shared" si="1101"/>
        <v>Tottenham</v>
      </c>
      <c r="P923" s="177" t="str">
        <f t="shared" si="1101"/>
        <v>Burnley</v>
      </c>
      <c r="Q923" s="177" t="str">
        <f t="shared" si="1101"/>
        <v>Arsenal</v>
      </c>
      <c r="R923" s="177" t="str">
        <f t="shared" si="1101"/>
        <v>Everton</v>
      </c>
      <c r="S923" s="177" t="str">
        <f t="shared" si="1101"/>
        <v>Arsenal</v>
      </c>
      <c r="T923" s="177" t="str">
        <f t="shared" si="1101"/>
        <v>Newcastle</v>
      </c>
      <c r="U923" s="177" t="str">
        <f t="shared" si="1101"/>
        <v>Bournemouth</v>
      </c>
      <c r="V923" s="177" t="str">
        <f t="shared" si="1101"/>
        <v>Cardiff</v>
      </c>
      <c r="W923" s="177" t="str">
        <f t="shared" si="1101"/>
        <v>Arsenal</v>
      </c>
      <c r="X923" s="177" t="str">
        <f t="shared" si="1101"/>
        <v>Huddersfield</v>
      </c>
      <c r="Y923" s="177" t="str">
        <f t="shared" si="1101"/>
        <v>Arsenal</v>
      </c>
      <c r="Z923" s="177" t="str">
        <f t="shared" si="1101"/>
        <v>Arsenal</v>
      </c>
      <c r="AA923" s="177" t="str">
        <f t="shared" si="1101"/>
        <v>Arsenal</v>
      </c>
      <c r="AB923" s="177" t="str">
        <f t="shared" si="1101"/>
        <v>Arsenal</v>
      </c>
      <c r="AC923" s="177" t="str">
        <f t="shared" si="1101"/>
        <v>Brighton</v>
      </c>
      <c r="AD923" s="177" t="str">
        <f t="shared" si="1101"/>
        <v>Fulham</v>
      </c>
      <c r="AE923" s="177" t="str">
        <f t="shared" si="1101"/>
        <v>Arsenal</v>
      </c>
      <c r="AF923" s="177" t="str">
        <f t="shared" si="1101"/>
        <v>Newcastle</v>
      </c>
      <c r="AG923" s="177" t="str">
        <f t="shared" si="1101"/>
        <v>Everton</v>
      </c>
      <c r="AH923" s="177" t="str">
        <f t="shared" si="1101"/>
        <v>Arsenal</v>
      </c>
      <c r="AI923" s="177" t="str">
        <f t="shared" si="1101"/>
        <v>Everton</v>
      </c>
      <c r="AJ923" s="177" t="str">
        <f t="shared" si="1101"/>
        <v>Arsenal</v>
      </c>
      <c r="AK923" s="177" t="str">
        <f t="shared" si="1101"/>
        <v>Burnley</v>
      </c>
      <c r="AL923" s="177" t="str">
        <f t="shared" si="1101"/>
        <v/>
      </c>
      <c r="AM923" s="177" t="str">
        <f t="shared" si="1101"/>
        <v/>
      </c>
      <c r="AN923" s="177" t="str">
        <f t="shared" si="1101"/>
        <v/>
      </c>
      <c r="AO923" s="177" t="str">
        <f t="shared" si="1101"/>
        <v/>
      </c>
      <c r="AP923" s="177" t="str">
        <f t="shared" si="1101"/>
        <v/>
      </c>
      <c r="AQ923" s="170"/>
      <c r="AR923" s="170"/>
    </row>
    <row r="924" ht="12.75" customHeight="1">
      <c r="A924" s="170"/>
      <c r="B924" s="170"/>
      <c r="C924" s="140"/>
      <c r="D924" s="139">
        <v>150.0</v>
      </c>
      <c r="E924" s="177" t="str">
        <f t="shared" ref="E924:AP924" si="1102">IFERROR(INDEX($C$389:$C$578,MATCH($D924,E$389:E$578,0)),"")</f>
        <v>Arsenal</v>
      </c>
      <c r="F924" s="177" t="str">
        <f t="shared" si="1102"/>
        <v>Chelsea</v>
      </c>
      <c r="G924" s="177" t="str">
        <f t="shared" si="1102"/>
        <v>Burnley</v>
      </c>
      <c r="H924" s="177" t="str">
        <f t="shared" si="1102"/>
        <v>Cardiff</v>
      </c>
      <c r="I924" s="177" t="str">
        <f t="shared" si="1102"/>
        <v>Brighton</v>
      </c>
      <c r="J924" s="177" t="str">
        <f t="shared" si="1102"/>
        <v>Burnley</v>
      </c>
      <c r="K924" s="177" t="str">
        <f t="shared" si="1102"/>
        <v>Man Utd</v>
      </c>
      <c r="L924" s="177" t="str">
        <f t="shared" si="1102"/>
        <v>Cardiff</v>
      </c>
      <c r="M924" s="177" t="str">
        <f t="shared" si="1102"/>
        <v>West Ham</v>
      </c>
      <c r="N924" s="177" t="str">
        <f t="shared" si="1102"/>
        <v>Bournemouth</v>
      </c>
      <c r="O924" s="177" t="str">
        <f t="shared" si="1102"/>
        <v>Brighton</v>
      </c>
      <c r="P924" s="177" t="str">
        <f t="shared" si="1102"/>
        <v>Cardiff</v>
      </c>
      <c r="Q924" s="177" t="str">
        <f t="shared" si="1102"/>
        <v>Everton</v>
      </c>
      <c r="R924" s="177" t="str">
        <f t="shared" si="1102"/>
        <v>Leicester</v>
      </c>
      <c r="S924" s="177" t="str">
        <f t="shared" si="1102"/>
        <v>Tottenham</v>
      </c>
      <c r="T924" s="177" t="str">
        <f t="shared" si="1102"/>
        <v>Cardiff</v>
      </c>
      <c r="U924" s="177" t="str">
        <f t="shared" si="1102"/>
        <v>Fulham</v>
      </c>
      <c r="V924" s="177" t="str">
        <f t="shared" si="1102"/>
        <v>Liverpool</v>
      </c>
      <c r="W924" s="177" t="str">
        <f t="shared" si="1102"/>
        <v>Man City</v>
      </c>
      <c r="X924" s="177" t="str">
        <f t="shared" si="1102"/>
        <v>Fulham</v>
      </c>
      <c r="Y924" s="177" t="str">
        <f t="shared" si="1102"/>
        <v>Bournemouth</v>
      </c>
      <c r="Z924" s="177" t="str">
        <f t="shared" si="1102"/>
        <v>Cardiff</v>
      </c>
      <c r="AA924" s="177" t="str">
        <f t="shared" si="1102"/>
        <v>Everton</v>
      </c>
      <c r="AB924" s="177" t="str">
        <f t="shared" si="1102"/>
        <v>Brighton</v>
      </c>
      <c r="AC924" s="177" t="str">
        <f t="shared" si="1102"/>
        <v>Bournemouth</v>
      </c>
      <c r="AD924" s="177" t="str">
        <f t="shared" si="1102"/>
        <v>Burnley</v>
      </c>
      <c r="AE924" s="177" t="str">
        <f t="shared" si="1102"/>
        <v>Bournemouth</v>
      </c>
      <c r="AF924" s="177" t="str">
        <f t="shared" si="1102"/>
        <v>West Ham</v>
      </c>
      <c r="AG924" s="177" t="str">
        <f t="shared" si="1102"/>
        <v>Huddersfield</v>
      </c>
      <c r="AH924" s="177" t="str">
        <f t="shared" si="1102"/>
        <v>Arsenal</v>
      </c>
      <c r="AI924" s="177" t="str">
        <f t="shared" si="1102"/>
        <v>Arsenal</v>
      </c>
      <c r="AJ924" s="177" t="str">
        <f t="shared" si="1102"/>
        <v>Arsenal</v>
      </c>
      <c r="AK924" s="177" t="str">
        <f t="shared" si="1102"/>
        <v>Chelsea</v>
      </c>
      <c r="AL924" s="177" t="str">
        <f t="shared" si="1102"/>
        <v/>
      </c>
      <c r="AM924" s="177" t="str">
        <f t="shared" si="1102"/>
        <v/>
      </c>
      <c r="AN924" s="177" t="str">
        <f t="shared" si="1102"/>
        <v/>
      </c>
      <c r="AO924" s="177" t="str">
        <f t="shared" si="1102"/>
        <v/>
      </c>
      <c r="AP924" s="177" t="str">
        <f t="shared" si="1102"/>
        <v/>
      </c>
      <c r="AQ924" s="170"/>
      <c r="AR924" s="170"/>
    </row>
    <row r="925" ht="12.75" customHeight="1">
      <c r="A925" s="170"/>
      <c r="B925" s="170"/>
      <c r="C925" s="140"/>
      <c r="D925" s="139">
        <v>151.0</v>
      </c>
      <c r="E925" s="177" t="str">
        <f t="shared" ref="E925:AP925" si="1103">IFERROR(INDEX($C$389:$C$578,MATCH($D925,E$389:E$578,0)),"")</f>
        <v>Burnley</v>
      </c>
      <c r="F925" s="177" t="str">
        <f t="shared" si="1103"/>
        <v>Burnley</v>
      </c>
      <c r="G925" s="177" t="str">
        <f t="shared" si="1103"/>
        <v>Cardiff</v>
      </c>
      <c r="H925" s="177" t="str">
        <f t="shared" si="1103"/>
        <v>Fulham</v>
      </c>
      <c r="I925" s="177" t="str">
        <f t="shared" si="1103"/>
        <v>Chelsea</v>
      </c>
      <c r="J925" s="177" t="str">
        <f t="shared" si="1103"/>
        <v>Fulham</v>
      </c>
      <c r="K925" s="177" t="str">
        <f t="shared" si="1103"/>
        <v>Everton</v>
      </c>
      <c r="L925" s="177" t="str">
        <f t="shared" si="1103"/>
        <v>Liverpool</v>
      </c>
      <c r="M925" s="177" t="str">
        <f t="shared" si="1103"/>
        <v>Bournemouth</v>
      </c>
      <c r="N925" s="177" t="str">
        <f t="shared" si="1103"/>
        <v>Man City</v>
      </c>
      <c r="O925" s="177" t="str">
        <f t="shared" si="1103"/>
        <v>Crystal Palace</v>
      </c>
      <c r="P925" s="177" t="str">
        <f t="shared" si="1103"/>
        <v>Brighton</v>
      </c>
      <c r="Q925" s="177" t="str">
        <f t="shared" si="1103"/>
        <v>Bournemouth</v>
      </c>
      <c r="R925" s="177" t="str">
        <f t="shared" si="1103"/>
        <v>Tottenham</v>
      </c>
      <c r="S925" s="177" t="str">
        <f t="shared" si="1103"/>
        <v>Man City</v>
      </c>
      <c r="T925" s="177" t="str">
        <f t="shared" si="1103"/>
        <v>Bournemouth</v>
      </c>
      <c r="U925" s="177" t="str">
        <f t="shared" si="1103"/>
        <v>Newcastle</v>
      </c>
      <c r="V925" s="177" t="str">
        <f t="shared" si="1103"/>
        <v>Man City</v>
      </c>
      <c r="W925" s="177" t="str">
        <f t="shared" si="1103"/>
        <v>Brighton</v>
      </c>
      <c r="X925" s="177" t="str">
        <f t="shared" si="1103"/>
        <v>Southampton</v>
      </c>
      <c r="Y925" s="177" t="str">
        <f t="shared" si="1103"/>
        <v>Arsenal</v>
      </c>
      <c r="Z925" s="177" t="str">
        <f t="shared" si="1103"/>
        <v>Arsenal</v>
      </c>
      <c r="AA925" s="177" t="str">
        <f t="shared" si="1103"/>
        <v>Bournemouth</v>
      </c>
      <c r="AB925" s="177" t="str">
        <f t="shared" si="1103"/>
        <v>Brighton</v>
      </c>
      <c r="AC925" s="177" t="str">
        <f t="shared" si="1103"/>
        <v>Fulham</v>
      </c>
      <c r="AD925" s="177" t="str">
        <f t="shared" si="1103"/>
        <v>Crystal Palace</v>
      </c>
      <c r="AE925" s="177" t="str">
        <f t="shared" si="1103"/>
        <v>Crystal Palace</v>
      </c>
      <c r="AF925" s="177" t="str">
        <f t="shared" si="1103"/>
        <v>Arsenal</v>
      </c>
      <c r="AG925" s="177" t="str">
        <f t="shared" si="1103"/>
        <v>Arsenal</v>
      </c>
      <c r="AH925" s="177" t="str">
        <f t="shared" si="1103"/>
        <v>Brighton</v>
      </c>
      <c r="AI925" s="177" t="str">
        <f t="shared" si="1103"/>
        <v>Everton</v>
      </c>
      <c r="AJ925" s="177" t="str">
        <f t="shared" si="1103"/>
        <v>Bournemouth</v>
      </c>
      <c r="AK925" s="177" t="str">
        <f t="shared" si="1103"/>
        <v>Arsenal</v>
      </c>
      <c r="AL925" s="177" t="str">
        <f t="shared" si="1103"/>
        <v/>
      </c>
      <c r="AM925" s="177" t="str">
        <f t="shared" si="1103"/>
        <v/>
      </c>
      <c r="AN925" s="177" t="str">
        <f t="shared" si="1103"/>
        <v/>
      </c>
      <c r="AO925" s="177" t="str">
        <f t="shared" si="1103"/>
        <v/>
      </c>
      <c r="AP925" s="177" t="str">
        <f t="shared" si="1103"/>
        <v/>
      </c>
      <c r="AQ925" s="170"/>
      <c r="AR925" s="170"/>
    </row>
    <row r="926" ht="12.75" customHeight="1">
      <c r="A926" s="170"/>
      <c r="B926" s="170"/>
      <c r="C926" s="140"/>
      <c r="D926" s="139">
        <v>152.0</v>
      </c>
      <c r="E926" s="177" t="str">
        <f t="shared" ref="E926:AP926" si="1104">IFERROR(INDEX($C$389:$C$578,MATCH($D926,E$389:E$578,0)),"")</f>
        <v>Liverpool</v>
      </c>
      <c r="F926" s="177" t="str">
        <f t="shared" si="1104"/>
        <v>Liverpool</v>
      </c>
      <c r="G926" s="177" t="str">
        <f t="shared" si="1104"/>
        <v>Huddersfield</v>
      </c>
      <c r="H926" s="177" t="str">
        <f t="shared" si="1104"/>
        <v>Huddersfield</v>
      </c>
      <c r="I926" s="177" t="str">
        <f t="shared" si="1104"/>
        <v>Chelsea</v>
      </c>
      <c r="J926" s="177" t="str">
        <f t="shared" si="1104"/>
        <v>Fulham</v>
      </c>
      <c r="K926" s="177" t="str">
        <f t="shared" si="1104"/>
        <v>Burnley</v>
      </c>
      <c r="L926" s="177" t="str">
        <f t="shared" si="1104"/>
        <v>Southampton</v>
      </c>
      <c r="M926" s="177" t="str">
        <f t="shared" si="1104"/>
        <v>Bournemouth</v>
      </c>
      <c r="N926" s="177" t="str">
        <f t="shared" si="1104"/>
        <v>Bournemouth</v>
      </c>
      <c r="O926" s="177" t="str">
        <f t="shared" si="1104"/>
        <v>Crystal Palace</v>
      </c>
      <c r="P926" s="177" t="str">
        <f t="shared" si="1104"/>
        <v>Burnley</v>
      </c>
      <c r="Q926" s="177" t="str">
        <f t="shared" si="1104"/>
        <v>Brighton</v>
      </c>
      <c r="R926" s="177" t="str">
        <f t="shared" si="1104"/>
        <v>Watford</v>
      </c>
      <c r="S926" s="177" t="str">
        <f t="shared" si="1104"/>
        <v>Crystal Palace</v>
      </c>
      <c r="T926" s="177" t="str">
        <f t="shared" si="1104"/>
        <v>Brighton</v>
      </c>
      <c r="U926" s="177" t="str">
        <f t="shared" si="1104"/>
        <v>Arsenal</v>
      </c>
      <c r="V926" s="177" t="str">
        <f t="shared" si="1104"/>
        <v>Arsenal</v>
      </c>
      <c r="W926" s="177" t="str">
        <f t="shared" si="1104"/>
        <v>Brighton</v>
      </c>
      <c r="X926" s="177" t="str">
        <f t="shared" si="1104"/>
        <v>Liverpool</v>
      </c>
      <c r="Y926" s="177" t="str">
        <f t="shared" si="1104"/>
        <v>Arsenal</v>
      </c>
      <c r="Z926" s="177" t="str">
        <f t="shared" si="1104"/>
        <v>Brighton</v>
      </c>
      <c r="AA926" s="177" t="str">
        <f t="shared" si="1104"/>
        <v>Burnley</v>
      </c>
      <c r="AB926" s="177" t="str">
        <f t="shared" si="1104"/>
        <v>Burnley</v>
      </c>
      <c r="AC926" s="177" t="str">
        <f t="shared" si="1104"/>
        <v>Fulham</v>
      </c>
      <c r="AD926" s="177" t="str">
        <f t="shared" si="1104"/>
        <v>Man Utd</v>
      </c>
      <c r="AE926" s="177" t="str">
        <f t="shared" si="1104"/>
        <v>Everton</v>
      </c>
      <c r="AF926" s="177" t="str">
        <f t="shared" si="1104"/>
        <v>Brighton</v>
      </c>
      <c r="AG926" s="177" t="str">
        <f t="shared" si="1104"/>
        <v>Bournemouth</v>
      </c>
      <c r="AH926" s="177" t="str">
        <f t="shared" si="1104"/>
        <v>Liverpool</v>
      </c>
      <c r="AI926" s="177" t="str">
        <f t="shared" si="1104"/>
        <v>Cardiff</v>
      </c>
      <c r="AJ926" s="177" t="str">
        <f t="shared" si="1104"/>
        <v>Brighton</v>
      </c>
      <c r="AK926" s="177" t="str">
        <f t="shared" si="1104"/>
        <v>Crystal Palace</v>
      </c>
      <c r="AL926" s="177" t="str">
        <f t="shared" si="1104"/>
        <v/>
      </c>
      <c r="AM926" s="177" t="str">
        <f t="shared" si="1104"/>
        <v/>
      </c>
      <c r="AN926" s="177" t="str">
        <f t="shared" si="1104"/>
        <v/>
      </c>
      <c r="AO926" s="177" t="str">
        <f t="shared" si="1104"/>
        <v/>
      </c>
      <c r="AP926" s="177" t="str">
        <f t="shared" si="1104"/>
        <v/>
      </c>
      <c r="AQ926" s="170"/>
      <c r="AR926" s="170"/>
    </row>
    <row r="927" ht="12.75" customHeight="1">
      <c r="A927" s="170"/>
      <c r="B927" s="170"/>
      <c r="C927" s="140"/>
      <c r="D927" s="139">
        <v>153.0</v>
      </c>
      <c r="E927" s="177" t="str">
        <f t="shared" ref="E927:AP927" si="1105">IFERROR(INDEX($C$389:$C$578,MATCH($D927,E$389:E$578,0)),"")</f>
        <v>Brighton</v>
      </c>
      <c r="F927" s="177" t="str">
        <f t="shared" si="1105"/>
        <v>Chelsea</v>
      </c>
      <c r="G927" s="177" t="str">
        <f t="shared" si="1105"/>
        <v>Huddersfield</v>
      </c>
      <c r="H927" s="177" t="str">
        <f t="shared" si="1105"/>
        <v>Brighton</v>
      </c>
      <c r="I927" s="177" t="str">
        <f t="shared" si="1105"/>
        <v>Liverpool</v>
      </c>
      <c r="J927" s="177" t="str">
        <f t="shared" si="1105"/>
        <v>Chelsea</v>
      </c>
      <c r="K927" s="177" t="str">
        <f t="shared" si="1105"/>
        <v>Man City</v>
      </c>
      <c r="L927" s="177" t="str">
        <f t="shared" si="1105"/>
        <v>Burnley</v>
      </c>
      <c r="M927" s="177" t="str">
        <f t="shared" si="1105"/>
        <v>Bournemouth</v>
      </c>
      <c r="N927" s="177" t="str">
        <f t="shared" si="1105"/>
        <v>Burnley</v>
      </c>
      <c r="O927" s="177" t="str">
        <f t="shared" si="1105"/>
        <v>Everton</v>
      </c>
      <c r="P927" s="177" t="str">
        <f t="shared" si="1105"/>
        <v>Cardiff</v>
      </c>
      <c r="Q927" s="177" t="str">
        <f t="shared" si="1105"/>
        <v>Huddersfield</v>
      </c>
      <c r="R927" s="177" t="str">
        <f t="shared" si="1105"/>
        <v>Arsenal</v>
      </c>
      <c r="S927" s="177" t="str">
        <f t="shared" si="1105"/>
        <v>Tottenham</v>
      </c>
      <c r="T927" s="177" t="str">
        <f t="shared" si="1105"/>
        <v>Cardiff</v>
      </c>
      <c r="U927" s="177" t="str">
        <f t="shared" si="1105"/>
        <v>Cardiff</v>
      </c>
      <c r="V927" s="177" t="str">
        <f t="shared" si="1105"/>
        <v>Crystal Palace</v>
      </c>
      <c r="W927" s="177" t="str">
        <f t="shared" si="1105"/>
        <v>Man City</v>
      </c>
      <c r="X927" s="177" t="str">
        <f t="shared" si="1105"/>
        <v>Man City</v>
      </c>
      <c r="Y927" s="177" t="str">
        <f t="shared" si="1105"/>
        <v>Brighton</v>
      </c>
      <c r="Z927" s="177" t="str">
        <f t="shared" si="1105"/>
        <v>Fulham</v>
      </c>
      <c r="AA927" s="177" t="str">
        <f t="shared" si="1105"/>
        <v>Burnley</v>
      </c>
      <c r="AB927" s="177" t="str">
        <f t="shared" si="1105"/>
        <v>Everton</v>
      </c>
      <c r="AC927" s="177" t="str">
        <f t="shared" si="1105"/>
        <v>Bournemouth</v>
      </c>
      <c r="AD927" s="177" t="str">
        <f t="shared" si="1105"/>
        <v>Arsenal</v>
      </c>
      <c r="AE927" s="177" t="str">
        <f t="shared" si="1105"/>
        <v>Arsenal</v>
      </c>
      <c r="AF927" s="177" t="str">
        <f t="shared" si="1105"/>
        <v>Everton</v>
      </c>
      <c r="AG927" s="177" t="str">
        <f t="shared" si="1105"/>
        <v>Chelsea</v>
      </c>
      <c r="AH927" s="177" t="str">
        <f t="shared" si="1105"/>
        <v>Chelsea</v>
      </c>
      <c r="AI927" s="177" t="str">
        <f t="shared" si="1105"/>
        <v>Cardiff</v>
      </c>
      <c r="AJ927" s="177" t="str">
        <f t="shared" si="1105"/>
        <v>Burnley</v>
      </c>
      <c r="AK927" s="177" t="str">
        <f t="shared" si="1105"/>
        <v>Everton</v>
      </c>
      <c r="AL927" s="177" t="str">
        <f t="shared" si="1105"/>
        <v/>
      </c>
      <c r="AM927" s="177" t="str">
        <f t="shared" si="1105"/>
        <v/>
      </c>
      <c r="AN927" s="177" t="str">
        <f t="shared" si="1105"/>
        <v/>
      </c>
      <c r="AO927" s="177" t="str">
        <f t="shared" si="1105"/>
        <v/>
      </c>
      <c r="AP927" s="177" t="str">
        <f t="shared" si="1105"/>
        <v/>
      </c>
      <c r="AQ927" s="170"/>
      <c r="AR927" s="170"/>
    </row>
    <row r="928" ht="12.75" customHeight="1">
      <c r="A928" s="170"/>
      <c r="B928" s="170"/>
      <c r="C928" s="140"/>
      <c r="D928" s="139">
        <v>154.0</v>
      </c>
      <c r="E928" s="177" t="str">
        <f t="shared" ref="E928:AP928" si="1106">IFERROR(INDEX($C$389:$C$578,MATCH($D928,E$389:E$578,0)),"")</f>
        <v>Newcastle</v>
      </c>
      <c r="F928" s="177" t="str">
        <f t="shared" si="1106"/>
        <v>Tottenham</v>
      </c>
      <c r="G928" s="177" t="str">
        <f t="shared" si="1106"/>
        <v>Cardiff</v>
      </c>
      <c r="H928" s="177" t="str">
        <f t="shared" si="1106"/>
        <v>Huddersfield</v>
      </c>
      <c r="I928" s="177" t="str">
        <f t="shared" si="1106"/>
        <v>Crystal Palace</v>
      </c>
      <c r="J928" s="177" t="str">
        <f t="shared" si="1106"/>
        <v>Cardiff</v>
      </c>
      <c r="K928" s="177" t="str">
        <f t="shared" si="1106"/>
        <v>Cardiff</v>
      </c>
      <c r="L928" s="177" t="str">
        <f t="shared" si="1106"/>
        <v>Crystal Palace</v>
      </c>
      <c r="M928" s="177" t="str">
        <f t="shared" si="1106"/>
        <v>Crystal Palace</v>
      </c>
      <c r="N928" s="177" t="str">
        <f t="shared" si="1106"/>
        <v>Burnley</v>
      </c>
      <c r="O928" s="177" t="str">
        <f t="shared" si="1106"/>
        <v>Fulham</v>
      </c>
      <c r="P928" s="177" t="str">
        <f t="shared" si="1106"/>
        <v>Brighton</v>
      </c>
      <c r="Q928" s="177" t="str">
        <f t="shared" si="1106"/>
        <v>Huddersfield</v>
      </c>
      <c r="R928" s="177" t="str">
        <f t="shared" si="1106"/>
        <v>Cardiff</v>
      </c>
      <c r="S928" s="177" t="str">
        <f t="shared" si="1106"/>
        <v>Leicester</v>
      </c>
      <c r="T928" s="177" t="str">
        <f t="shared" si="1106"/>
        <v>Cardiff</v>
      </c>
      <c r="U928" s="177" t="str">
        <f t="shared" si="1106"/>
        <v>Huddersfield</v>
      </c>
      <c r="V928" s="177" t="str">
        <f t="shared" si="1106"/>
        <v>Arsenal</v>
      </c>
      <c r="W928" s="177" t="str">
        <f t="shared" si="1106"/>
        <v>Man Utd</v>
      </c>
      <c r="X928" s="177" t="str">
        <f t="shared" si="1106"/>
        <v>Fulham</v>
      </c>
      <c r="Y928" s="177" t="str">
        <f t="shared" si="1106"/>
        <v>Chelsea</v>
      </c>
      <c r="Z928" s="177" t="str">
        <f t="shared" si="1106"/>
        <v>Man Utd</v>
      </c>
      <c r="AA928" s="177" t="str">
        <f t="shared" si="1106"/>
        <v>Leicester</v>
      </c>
      <c r="AB928" s="177" t="str">
        <f t="shared" si="1106"/>
        <v>Fulham</v>
      </c>
      <c r="AC928" s="177" t="str">
        <f t="shared" si="1106"/>
        <v>Bournemouth</v>
      </c>
      <c r="AD928" s="177" t="str">
        <f t="shared" si="1106"/>
        <v>Everton</v>
      </c>
      <c r="AE928" s="177" t="str">
        <f t="shared" si="1106"/>
        <v>Bournemouth</v>
      </c>
      <c r="AF928" s="177" t="str">
        <f t="shared" si="1106"/>
        <v>Liverpool</v>
      </c>
      <c r="AG928" s="177" t="str">
        <f t="shared" si="1106"/>
        <v>Crystal Palace</v>
      </c>
      <c r="AH928" s="177" t="str">
        <f t="shared" si="1106"/>
        <v>Man City</v>
      </c>
      <c r="AI928" s="177" t="str">
        <f t="shared" si="1106"/>
        <v>Bournemouth</v>
      </c>
      <c r="AJ928" s="177" t="str">
        <f t="shared" si="1106"/>
        <v>Burnley</v>
      </c>
      <c r="AK928" s="177" t="str">
        <f t="shared" si="1106"/>
        <v>Huddersfield</v>
      </c>
      <c r="AL928" s="177" t="str">
        <f t="shared" si="1106"/>
        <v/>
      </c>
      <c r="AM928" s="177" t="str">
        <f t="shared" si="1106"/>
        <v/>
      </c>
      <c r="AN928" s="177" t="str">
        <f t="shared" si="1106"/>
        <v/>
      </c>
      <c r="AO928" s="177" t="str">
        <f t="shared" si="1106"/>
        <v/>
      </c>
      <c r="AP928" s="177" t="str">
        <f t="shared" si="1106"/>
        <v/>
      </c>
      <c r="AQ928" s="170"/>
      <c r="AR928" s="170"/>
    </row>
    <row r="929" ht="12.75" customHeight="1">
      <c r="A929" s="170"/>
      <c r="B929" s="170"/>
      <c r="C929" s="140"/>
      <c r="D929" s="139">
        <v>155.0</v>
      </c>
      <c r="E929" s="177" t="str">
        <f t="shared" ref="E929:AP929" si="1107">IFERROR(INDEX($C$389:$C$578,MATCH($D929,E$389:E$578,0)),"")</f>
        <v>Arsenal</v>
      </c>
      <c r="F929" s="177" t="str">
        <f t="shared" si="1107"/>
        <v>Leicester</v>
      </c>
      <c r="G929" s="177" t="str">
        <f t="shared" si="1107"/>
        <v>Man Utd</v>
      </c>
      <c r="H929" s="177" t="str">
        <f t="shared" si="1107"/>
        <v>Chelsea</v>
      </c>
      <c r="I929" s="177" t="str">
        <f t="shared" si="1107"/>
        <v>Huddersfield</v>
      </c>
      <c r="J929" s="177" t="str">
        <f t="shared" si="1107"/>
        <v>Man City</v>
      </c>
      <c r="K929" s="177" t="str">
        <f t="shared" si="1107"/>
        <v>Bournemouth</v>
      </c>
      <c r="L929" s="177" t="str">
        <f t="shared" si="1107"/>
        <v>Fulham</v>
      </c>
      <c r="M929" s="177" t="str">
        <f t="shared" si="1107"/>
        <v>Fulham</v>
      </c>
      <c r="N929" s="177" t="str">
        <f t="shared" si="1107"/>
        <v>Cardiff</v>
      </c>
      <c r="O929" s="177" t="str">
        <f t="shared" si="1107"/>
        <v>Bournemouth</v>
      </c>
      <c r="P929" s="177" t="str">
        <f t="shared" si="1107"/>
        <v>Southampton</v>
      </c>
      <c r="Q929" s="177" t="str">
        <f t="shared" si="1107"/>
        <v>Tottenham</v>
      </c>
      <c r="R929" s="177" t="str">
        <f t="shared" si="1107"/>
        <v>Arsenal</v>
      </c>
      <c r="S929" s="177" t="str">
        <f t="shared" si="1107"/>
        <v>Everton</v>
      </c>
      <c r="T929" s="177" t="str">
        <f t="shared" si="1107"/>
        <v>Southampton</v>
      </c>
      <c r="U929" s="177" t="str">
        <f t="shared" si="1107"/>
        <v>Cardiff</v>
      </c>
      <c r="V929" s="177" t="str">
        <f t="shared" si="1107"/>
        <v>Arsenal</v>
      </c>
      <c r="W929" s="177" t="str">
        <f t="shared" si="1107"/>
        <v>Brighton</v>
      </c>
      <c r="X929" s="177" t="str">
        <f t="shared" si="1107"/>
        <v>Southampton</v>
      </c>
      <c r="Y929" s="177" t="str">
        <f t="shared" si="1107"/>
        <v>Huddersfield</v>
      </c>
      <c r="Z929" s="177" t="str">
        <f t="shared" si="1107"/>
        <v>Newcastle</v>
      </c>
      <c r="AA929" s="177" t="str">
        <f t="shared" si="1107"/>
        <v>Arsenal</v>
      </c>
      <c r="AB929" s="177" t="str">
        <f t="shared" si="1107"/>
        <v>Bournemouth</v>
      </c>
      <c r="AC929" s="177" t="str">
        <f t="shared" si="1107"/>
        <v>Arsenal</v>
      </c>
      <c r="AD929" s="177" t="str">
        <f t="shared" si="1107"/>
        <v>Burnley</v>
      </c>
      <c r="AE929" s="177" t="str">
        <f t="shared" si="1107"/>
        <v>Crystal Palace</v>
      </c>
      <c r="AF929" s="177" t="str">
        <f t="shared" si="1107"/>
        <v>Crystal Palace</v>
      </c>
      <c r="AG929" s="177" t="str">
        <f t="shared" si="1107"/>
        <v>West Ham</v>
      </c>
      <c r="AH929" s="177" t="str">
        <f t="shared" si="1107"/>
        <v>Arsenal</v>
      </c>
      <c r="AI929" s="177" t="str">
        <f t="shared" si="1107"/>
        <v>Liverpool</v>
      </c>
      <c r="AJ929" s="177" t="str">
        <f t="shared" si="1107"/>
        <v>Burnley</v>
      </c>
      <c r="AK929" s="177" t="str">
        <f t="shared" si="1107"/>
        <v>Bournemouth</v>
      </c>
      <c r="AL929" s="177" t="str">
        <f t="shared" si="1107"/>
        <v/>
      </c>
      <c r="AM929" s="177" t="str">
        <f t="shared" si="1107"/>
        <v/>
      </c>
      <c r="AN929" s="177" t="str">
        <f t="shared" si="1107"/>
        <v/>
      </c>
      <c r="AO929" s="177" t="str">
        <f t="shared" si="1107"/>
        <v/>
      </c>
      <c r="AP929" s="177" t="str">
        <f t="shared" si="1107"/>
        <v/>
      </c>
      <c r="AQ929" s="170"/>
      <c r="AR929" s="170"/>
    </row>
    <row r="930" ht="12.75" customHeight="1">
      <c r="A930" s="170"/>
      <c r="B930" s="170"/>
      <c r="C930" s="140"/>
      <c r="D930" s="139">
        <v>156.0</v>
      </c>
      <c r="E930" s="177" t="str">
        <f t="shared" ref="E930:AP930" si="1108">IFERROR(INDEX($C$389:$C$578,MATCH($D930,E$389:E$578,0)),"")</f>
        <v>Brighton</v>
      </c>
      <c r="F930" s="177" t="str">
        <f t="shared" si="1108"/>
        <v>Liverpool</v>
      </c>
      <c r="G930" s="177" t="str">
        <f t="shared" si="1108"/>
        <v>Man Utd</v>
      </c>
      <c r="H930" s="177" t="str">
        <f t="shared" si="1108"/>
        <v>Huddersfield</v>
      </c>
      <c r="I930" s="177" t="str">
        <f t="shared" si="1108"/>
        <v>Man City</v>
      </c>
      <c r="J930" s="177" t="str">
        <f t="shared" si="1108"/>
        <v>Southampton</v>
      </c>
      <c r="K930" s="177" t="str">
        <f t="shared" si="1108"/>
        <v>Bournemouth</v>
      </c>
      <c r="L930" s="177" t="str">
        <f t="shared" si="1108"/>
        <v>Fulham</v>
      </c>
      <c r="M930" s="177" t="str">
        <f t="shared" si="1108"/>
        <v>Crystal Palace</v>
      </c>
      <c r="N930" s="177" t="str">
        <f t="shared" si="1108"/>
        <v>Arsenal</v>
      </c>
      <c r="O930" s="177" t="str">
        <f t="shared" si="1108"/>
        <v>Fulham</v>
      </c>
      <c r="P930" s="177" t="str">
        <f t="shared" si="1108"/>
        <v>Leicester</v>
      </c>
      <c r="Q930" s="177" t="str">
        <f t="shared" si="1108"/>
        <v>Cardiff</v>
      </c>
      <c r="R930" s="177" t="str">
        <f t="shared" si="1108"/>
        <v>Cardiff</v>
      </c>
      <c r="S930" s="177" t="str">
        <f t="shared" si="1108"/>
        <v>Cardiff</v>
      </c>
      <c r="T930" s="177" t="str">
        <f t="shared" si="1108"/>
        <v>Arsenal</v>
      </c>
      <c r="U930" s="177" t="str">
        <f t="shared" si="1108"/>
        <v>Cardiff</v>
      </c>
      <c r="V930" s="177" t="str">
        <f t="shared" si="1108"/>
        <v>Arsenal</v>
      </c>
      <c r="W930" s="177" t="str">
        <f t="shared" si="1108"/>
        <v>Fulham</v>
      </c>
      <c r="X930" s="177" t="str">
        <f t="shared" si="1108"/>
        <v>Newcastle</v>
      </c>
      <c r="Y930" s="177" t="str">
        <f t="shared" si="1108"/>
        <v>Man City</v>
      </c>
      <c r="Z930" s="177" t="str">
        <f t="shared" si="1108"/>
        <v>Bournemouth</v>
      </c>
      <c r="AA930" s="177" t="str">
        <f t="shared" si="1108"/>
        <v>Everton</v>
      </c>
      <c r="AB930" s="177" t="str">
        <f t="shared" si="1108"/>
        <v>Everton</v>
      </c>
      <c r="AC930" s="177" t="str">
        <f t="shared" si="1108"/>
        <v>Arsenal</v>
      </c>
      <c r="AD930" s="177" t="str">
        <f t="shared" si="1108"/>
        <v>Arsenal</v>
      </c>
      <c r="AE930" s="177" t="str">
        <f t="shared" si="1108"/>
        <v>Chelsea</v>
      </c>
      <c r="AF930" s="177" t="str">
        <f t="shared" si="1108"/>
        <v>Everton</v>
      </c>
      <c r="AG930" s="177" t="str">
        <f t="shared" si="1108"/>
        <v>Crystal Palace</v>
      </c>
      <c r="AH930" s="177" t="str">
        <f t="shared" si="1108"/>
        <v>Brighton</v>
      </c>
      <c r="AI930" s="177" t="str">
        <f t="shared" si="1108"/>
        <v>Arsenal</v>
      </c>
      <c r="AJ930" s="177" t="str">
        <f t="shared" si="1108"/>
        <v>Crystal Palace</v>
      </c>
      <c r="AK930" s="177" t="str">
        <f t="shared" si="1108"/>
        <v>Cardiff</v>
      </c>
      <c r="AL930" s="177" t="str">
        <f t="shared" si="1108"/>
        <v/>
      </c>
      <c r="AM930" s="177" t="str">
        <f t="shared" si="1108"/>
        <v/>
      </c>
      <c r="AN930" s="177" t="str">
        <f t="shared" si="1108"/>
        <v/>
      </c>
      <c r="AO930" s="177" t="str">
        <f t="shared" si="1108"/>
        <v/>
      </c>
      <c r="AP930" s="177" t="str">
        <f t="shared" si="1108"/>
        <v/>
      </c>
      <c r="AQ930" s="170"/>
      <c r="AR930" s="170"/>
    </row>
    <row r="931" ht="12.75" customHeight="1">
      <c r="A931" s="170"/>
      <c r="B931" s="170"/>
      <c r="C931" s="140"/>
      <c r="D931" s="139">
        <v>157.0</v>
      </c>
      <c r="E931" s="177" t="str">
        <f t="shared" ref="E931:AP931" si="1109">IFERROR(INDEX($C$389:$C$578,MATCH($D931,E$389:E$578,0)),"")</f>
        <v>Brighton</v>
      </c>
      <c r="F931" s="177" t="str">
        <f t="shared" si="1109"/>
        <v>Brighton</v>
      </c>
      <c r="G931" s="177" t="str">
        <f t="shared" si="1109"/>
        <v>Burnley</v>
      </c>
      <c r="H931" s="177" t="str">
        <f t="shared" si="1109"/>
        <v>Leicester</v>
      </c>
      <c r="I931" s="177" t="str">
        <f t="shared" si="1109"/>
        <v>Huddersfield</v>
      </c>
      <c r="J931" s="177" t="str">
        <f t="shared" si="1109"/>
        <v>Cardiff</v>
      </c>
      <c r="K931" s="177" t="str">
        <f t="shared" si="1109"/>
        <v>Chelsea</v>
      </c>
      <c r="L931" s="177" t="str">
        <f t="shared" si="1109"/>
        <v>Chelsea</v>
      </c>
      <c r="M931" s="177" t="str">
        <f t="shared" si="1109"/>
        <v>Bournemouth</v>
      </c>
      <c r="N931" s="177" t="str">
        <f t="shared" si="1109"/>
        <v>Arsenal</v>
      </c>
      <c r="O931" s="177" t="str">
        <f t="shared" si="1109"/>
        <v>Fulham</v>
      </c>
      <c r="P931" s="177" t="str">
        <f t="shared" si="1109"/>
        <v>Man City</v>
      </c>
      <c r="Q931" s="177" t="str">
        <f t="shared" si="1109"/>
        <v>Bournemouth</v>
      </c>
      <c r="R931" s="177" t="str">
        <f t="shared" si="1109"/>
        <v>Arsenal</v>
      </c>
      <c r="S931" s="177" t="str">
        <f t="shared" si="1109"/>
        <v>Crystal Palace</v>
      </c>
      <c r="T931" s="177" t="str">
        <f t="shared" si="1109"/>
        <v>Tottenham</v>
      </c>
      <c r="U931" s="177" t="str">
        <f t="shared" si="1109"/>
        <v>Cardiff</v>
      </c>
      <c r="V931" s="177" t="str">
        <f t="shared" si="1109"/>
        <v>Cardiff</v>
      </c>
      <c r="W931" s="177" t="str">
        <f t="shared" si="1109"/>
        <v>Fulham</v>
      </c>
      <c r="X931" s="177" t="str">
        <f t="shared" si="1109"/>
        <v>Fulham</v>
      </c>
      <c r="Y931" s="177" t="str">
        <f t="shared" si="1109"/>
        <v>Huddersfield</v>
      </c>
      <c r="Z931" s="177" t="str">
        <f t="shared" si="1109"/>
        <v>Chelsea</v>
      </c>
      <c r="AA931" s="177" t="str">
        <f t="shared" si="1109"/>
        <v>Fulham</v>
      </c>
      <c r="AB931" s="177" t="str">
        <f t="shared" si="1109"/>
        <v>Chelsea</v>
      </c>
      <c r="AC931" s="177" t="str">
        <f t="shared" si="1109"/>
        <v>Burnley</v>
      </c>
      <c r="AD931" s="177" t="str">
        <f t="shared" si="1109"/>
        <v>Brighton</v>
      </c>
      <c r="AE931" s="177" t="str">
        <f t="shared" si="1109"/>
        <v>Bournemouth</v>
      </c>
      <c r="AF931" s="177" t="str">
        <f t="shared" si="1109"/>
        <v>Fulham</v>
      </c>
      <c r="AG931" s="177" t="str">
        <f t="shared" si="1109"/>
        <v>Chelsea</v>
      </c>
      <c r="AH931" s="177" t="str">
        <f t="shared" si="1109"/>
        <v>Crystal Palace</v>
      </c>
      <c r="AI931" s="177" t="str">
        <f t="shared" si="1109"/>
        <v>Bournemouth</v>
      </c>
      <c r="AJ931" s="177" t="str">
        <f t="shared" si="1109"/>
        <v>Burnley</v>
      </c>
      <c r="AK931" s="177" t="str">
        <f t="shared" si="1109"/>
        <v>Cardiff</v>
      </c>
      <c r="AL931" s="177" t="str">
        <f t="shared" si="1109"/>
        <v/>
      </c>
      <c r="AM931" s="177" t="str">
        <f t="shared" si="1109"/>
        <v/>
      </c>
      <c r="AN931" s="177" t="str">
        <f t="shared" si="1109"/>
        <v/>
      </c>
      <c r="AO931" s="177" t="str">
        <f t="shared" si="1109"/>
        <v/>
      </c>
      <c r="AP931" s="177" t="str">
        <f t="shared" si="1109"/>
        <v/>
      </c>
      <c r="AQ931" s="170"/>
      <c r="AR931" s="170"/>
    </row>
    <row r="932" ht="12.75" customHeight="1">
      <c r="A932" s="170"/>
      <c r="B932" s="170"/>
      <c r="C932" s="140"/>
      <c r="D932" s="139">
        <v>158.0</v>
      </c>
      <c r="E932" s="177" t="str">
        <f t="shared" ref="E932:AP932" si="1110">IFERROR(INDEX($C$389:$C$578,MATCH($D932,E$389:E$578,0)),"")</f>
        <v>Brighton</v>
      </c>
      <c r="F932" s="177" t="str">
        <f t="shared" si="1110"/>
        <v>Cardiff</v>
      </c>
      <c r="G932" s="177" t="str">
        <f t="shared" si="1110"/>
        <v>Huddersfield</v>
      </c>
      <c r="H932" s="177" t="str">
        <f t="shared" si="1110"/>
        <v>Liverpool</v>
      </c>
      <c r="I932" s="177" t="str">
        <f t="shared" si="1110"/>
        <v>Huddersfield</v>
      </c>
      <c r="J932" s="177" t="str">
        <f t="shared" si="1110"/>
        <v>Burnley</v>
      </c>
      <c r="K932" s="177" t="str">
        <f t="shared" si="1110"/>
        <v>Crystal Palace</v>
      </c>
      <c r="L932" s="177" t="str">
        <f t="shared" si="1110"/>
        <v>Bournemouth</v>
      </c>
      <c r="M932" s="177" t="str">
        <f t="shared" si="1110"/>
        <v>Burnley</v>
      </c>
      <c r="N932" s="177" t="str">
        <f t="shared" si="1110"/>
        <v>Southampton</v>
      </c>
      <c r="O932" s="177" t="str">
        <f t="shared" si="1110"/>
        <v>West Ham</v>
      </c>
      <c r="P932" s="177" t="str">
        <f t="shared" si="1110"/>
        <v>Tottenham</v>
      </c>
      <c r="Q932" s="177" t="str">
        <f t="shared" si="1110"/>
        <v>Everton</v>
      </c>
      <c r="R932" s="177" t="str">
        <f t="shared" si="1110"/>
        <v>Bournemouth</v>
      </c>
      <c r="S932" s="177" t="str">
        <f t="shared" si="1110"/>
        <v>Liverpool</v>
      </c>
      <c r="T932" s="177" t="str">
        <f t="shared" si="1110"/>
        <v>Leicester</v>
      </c>
      <c r="U932" s="177" t="str">
        <f t="shared" si="1110"/>
        <v>Huddersfield</v>
      </c>
      <c r="V932" s="177" t="str">
        <f t="shared" si="1110"/>
        <v>Arsenal</v>
      </c>
      <c r="W932" s="177" t="str">
        <f t="shared" si="1110"/>
        <v>Cardiff</v>
      </c>
      <c r="X932" s="177" t="str">
        <f t="shared" si="1110"/>
        <v>Man Utd</v>
      </c>
      <c r="Y932" s="177" t="str">
        <f t="shared" si="1110"/>
        <v>Liverpool</v>
      </c>
      <c r="Z932" s="177" t="str">
        <f t="shared" si="1110"/>
        <v>Everton</v>
      </c>
      <c r="AA932" s="177" t="str">
        <f t="shared" si="1110"/>
        <v>Burnley</v>
      </c>
      <c r="AB932" s="177" t="str">
        <f t="shared" si="1110"/>
        <v>Fulham</v>
      </c>
      <c r="AC932" s="177" t="str">
        <f t="shared" si="1110"/>
        <v>Everton</v>
      </c>
      <c r="AD932" s="177" t="str">
        <f t="shared" si="1110"/>
        <v>Bournemouth</v>
      </c>
      <c r="AE932" s="177" t="str">
        <f t="shared" si="1110"/>
        <v>Huddersfield</v>
      </c>
      <c r="AF932" s="177" t="str">
        <f t="shared" si="1110"/>
        <v>Burnley</v>
      </c>
      <c r="AG932" s="177" t="str">
        <f t="shared" si="1110"/>
        <v>Crystal Palace</v>
      </c>
      <c r="AH932" s="177" t="str">
        <f t="shared" si="1110"/>
        <v>Fulham</v>
      </c>
      <c r="AI932" s="177" t="str">
        <f t="shared" si="1110"/>
        <v>Crystal Palace</v>
      </c>
      <c r="AJ932" s="177" t="str">
        <f t="shared" si="1110"/>
        <v>Cardiff</v>
      </c>
      <c r="AK932" s="177" t="str">
        <f t="shared" si="1110"/>
        <v>Liverpool</v>
      </c>
      <c r="AL932" s="177" t="str">
        <f t="shared" si="1110"/>
        <v/>
      </c>
      <c r="AM932" s="177" t="str">
        <f t="shared" si="1110"/>
        <v/>
      </c>
      <c r="AN932" s="177" t="str">
        <f t="shared" si="1110"/>
        <v/>
      </c>
      <c r="AO932" s="177" t="str">
        <f t="shared" si="1110"/>
        <v/>
      </c>
      <c r="AP932" s="177" t="str">
        <f t="shared" si="1110"/>
        <v/>
      </c>
      <c r="AQ932" s="170"/>
      <c r="AR932" s="170"/>
    </row>
    <row r="933" ht="12.75" customHeight="1">
      <c r="A933" s="170"/>
      <c r="B933" s="170"/>
      <c r="C933" s="140"/>
      <c r="D933" s="139">
        <v>159.0</v>
      </c>
      <c r="E933" s="177" t="str">
        <f t="shared" ref="E933:AP933" si="1111">IFERROR(INDEX($C$389:$C$578,MATCH($D933,E$389:E$578,0)),"")</f>
        <v>Man Utd</v>
      </c>
      <c r="F933" s="177" t="str">
        <f t="shared" si="1111"/>
        <v>Man Utd</v>
      </c>
      <c r="G933" s="177" t="str">
        <f t="shared" si="1111"/>
        <v>Man Utd</v>
      </c>
      <c r="H933" s="177" t="str">
        <f t="shared" si="1111"/>
        <v>Burnley</v>
      </c>
      <c r="I933" s="177" t="str">
        <f t="shared" si="1111"/>
        <v>Fulham</v>
      </c>
      <c r="J933" s="177" t="str">
        <f t="shared" si="1111"/>
        <v>Brighton</v>
      </c>
      <c r="K933" s="177" t="str">
        <f t="shared" si="1111"/>
        <v>Fulham</v>
      </c>
      <c r="L933" s="177" t="str">
        <f t="shared" si="1111"/>
        <v>Bournemouth</v>
      </c>
      <c r="M933" s="177" t="str">
        <f t="shared" si="1111"/>
        <v>Burnley</v>
      </c>
      <c r="N933" s="177" t="str">
        <f t="shared" si="1111"/>
        <v>Arsenal</v>
      </c>
      <c r="O933" s="177" t="str">
        <f t="shared" si="1111"/>
        <v>Southampton</v>
      </c>
      <c r="P933" s="177" t="str">
        <f t="shared" si="1111"/>
        <v>Leicester</v>
      </c>
      <c r="Q933" s="177" t="str">
        <f t="shared" si="1111"/>
        <v>Southampton</v>
      </c>
      <c r="R933" s="177" t="str">
        <f t="shared" si="1111"/>
        <v>Tottenham</v>
      </c>
      <c r="S933" s="177" t="str">
        <f t="shared" si="1111"/>
        <v>Huddersfield</v>
      </c>
      <c r="T933" s="177" t="str">
        <f t="shared" si="1111"/>
        <v>Man City</v>
      </c>
      <c r="U933" s="177" t="str">
        <f t="shared" si="1111"/>
        <v>Newcastle</v>
      </c>
      <c r="V933" s="177" t="str">
        <f t="shared" si="1111"/>
        <v>Man Utd</v>
      </c>
      <c r="W933" s="177" t="str">
        <f t="shared" si="1111"/>
        <v>Everton</v>
      </c>
      <c r="X933" s="177" t="str">
        <f t="shared" si="1111"/>
        <v>Fulham</v>
      </c>
      <c r="Y933" s="177" t="str">
        <f t="shared" si="1111"/>
        <v>Brighton</v>
      </c>
      <c r="Z933" s="177" t="str">
        <f t="shared" si="1111"/>
        <v>Man City</v>
      </c>
      <c r="AA933" s="177" t="str">
        <f t="shared" si="1111"/>
        <v>Man Utd</v>
      </c>
      <c r="AB933" s="177" t="str">
        <f t="shared" si="1111"/>
        <v>Everton</v>
      </c>
      <c r="AC933" s="177" t="str">
        <f t="shared" si="1111"/>
        <v>Bournemouth</v>
      </c>
      <c r="AD933" s="177" t="str">
        <f t="shared" si="1111"/>
        <v>Bournemouth</v>
      </c>
      <c r="AE933" s="177" t="str">
        <f t="shared" si="1111"/>
        <v>Everton</v>
      </c>
      <c r="AF933" s="177" t="str">
        <f t="shared" si="1111"/>
        <v>Bournemouth</v>
      </c>
      <c r="AG933" s="177" t="str">
        <f t="shared" si="1111"/>
        <v>Arsenal</v>
      </c>
      <c r="AH933" s="177" t="str">
        <f t="shared" si="1111"/>
        <v>Fulham</v>
      </c>
      <c r="AI933" s="177" t="str">
        <f t="shared" si="1111"/>
        <v>Crystal Palace</v>
      </c>
      <c r="AJ933" s="177" t="str">
        <f t="shared" si="1111"/>
        <v>Everton</v>
      </c>
      <c r="AK933" s="177" t="str">
        <f t="shared" si="1111"/>
        <v>Brighton</v>
      </c>
      <c r="AL933" s="177" t="str">
        <f t="shared" si="1111"/>
        <v/>
      </c>
      <c r="AM933" s="177" t="str">
        <f t="shared" si="1111"/>
        <v/>
      </c>
      <c r="AN933" s="177" t="str">
        <f t="shared" si="1111"/>
        <v/>
      </c>
      <c r="AO933" s="177" t="str">
        <f t="shared" si="1111"/>
        <v/>
      </c>
      <c r="AP933" s="177" t="str">
        <f t="shared" si="1111"/>
        <v/>
      </c>
      <c r="AQ933" s="170"/>
      <c r="AR933" s="170"/>
    </row>
    <row r="934" ht="12.75" customHeight="1">
      <c r="A934" s="170"/>
      <c r="B934" s="170"/>
      <c r="C934" s="140"/>
      <c r="D934" s="139">
        <v>160.0</v>
      </c>
      <c r="E934" s="177" t="str">
        <f t="shared" ref="E934:AP934" si="1112">IFERROR(INDEX($C$389:$C$578,MATCH($D934,E$389:E$578,0)),"")</f>
        <v>Chelsea</v>
      </c>
      <c r="F934" s="177" t="str">
        <f t="shared" si="1112"/>
        <v>Fulham</v>
      </c>
      <c r="G934" s="177" t="str">
        <f t="shared" si="1112"/>
        <v>Cardiff</v>
      </c>
      <c r="H934" s="177" t="str">
        <f t="shared" si="1112"/>
        <v>Liverpool</v>
      </c>
      <c r="I934" s="177" t="str">
        <f t="shared" si="1112"/>
        <v>Crystal Palace</v>
      </c>
      <c r="J934" s="177" t="str">
        <f t="shared" si="1112"/>
        <v>Crystal Palace</v>
      </c>
      <c r="K934" s="177" t="str">
        <f t="shared" si="1112"/>
        <v>Fulham</v>
      </c>
      <c r="L934" s="177" t="str">
        <f t="shared" si="1112"/>
        <v>Crystal Palace</v>
      </c>
      <c r="M934" s="177" t="str">
        <f t="shared" si="1112"/>
        <v>Fulham</v>
      </c>
      <c r="N934" s="177" t="str">
        <f t="shared" si="1112"/>
        <v>Arsenal</v>
      </c>
      <c r="O934" s="177" t="str">
        <f t="shared" si="1112"/>
        <v>Burnley</v>
      </c>
      <c r="P934" s="177" t="str">
        <f t="shared" si="1112"/>
        <v>Burnley</v>
      </c>
      <c r="Q934" s="177" t="str">
        <f t="shared" si="1112"/>
        <v>Brighton</v>
      </c>
      <c r="R934" s="177" t="str">
        <f t="shared" si="1112"/>
        <v>Crystal Palace</v>
      </c>
      <c r="S934" s="177" t="str">
        <f t="shared" si="1112"/>
        <v>Arsenal</v>
      </c>
      <c r="T934" s="177" t="str">
        <f t="shared" si="1112"/>
        <v>Crystal Palace</v>
      </c>
      <c r="U934" s="177" t="str">
        <f t="shared" si="1112"/>
        <v>Bournemouth</v>
      </c>
      <c r="V934" s="177" t="str">
        <f t="shared" si="1112"/>
        <v>Huddersfield</v>
      </c>
      <c r="W934" s="177" t="str">
        <f t="shared" si="1112"/>
        <v>Newcastle</v>
      </c>
      <c r="X934" s="177" t="str">
        <f t="shared" si="1112"/>
        <v>Cardiff</v>
      </c>
      <c r="Y934" s="177" t="str">
        <f t="shared" si="1112"/>
        <v>Brighton</v>
      </c>
      <c r="Z934" s="177" t="str">
        <f t="shared" si="1112"/>
        <v>Man Utd</v>
      </c>
      <c r="AA934" s="177" t="str">
        <f t="shared" si="1112"/>
        <v>Brighton</v>
      </c>
      <c r="AB934" s="177" t="str">
        <f t="shared" si="1112"/>
        <v>Burnley</v>
      </c>
      <c r="AC934" s="177" t="str">
        <f t="shared" si="1112"/>
        <v>Everton</v>
      </c>
      <c r="AD934" s="177" t="str">
        <f t="shared" si="1112"/>
        <v>Arsenal</v>
      </c>
      <c r="AE934" s="177" t="str">
        <f t="shared" si="1112"/>
        <v>Brighton</v>
      </c>
      <c r="AF934" s="177" t="str">
        <f t="shared" si="1112"/>
        <v>Burnley</v>
      </c>
      <c r="AG934" s="177" t="str">
        <f t="shared" si="1112"/>
        <v>Bournemouth</v>
      </c>
      <c r="AH934" s="177" t="str">
        <f t="shared" si="1112"/>
        <v>Cardiff</v>
      </c>
      <c r="AI934" s="177" t="str">
        <f t="shared" si="1112"/>
        <v>Man City</v>
      </c>
      <c r="AJ934" s="177" t="str">
        <f t="shared" si="1112"/>
        <v>Newcastle</v>
      </c>
      <c r="AK934" s="177" t="str">
        <f t="shared" si="1112"/>
        <v>Everton</v>
      </c>
      <c r="AL934" s="177" t="str">
        <f t="shared" si="1112"/>
        <v/>
      </c>
      <c r="AM934" s="177" t="str">
        <f t="shared" si="1112"/>
        <v/>
      </c>
      <c r="AN934" s="177" t="str">
        <f t="shared" si="1112"/>
        <v/>
      </c>
      <c r="AO934" s="177" t="str">
        <f t="shared" si="1112"/>
        <v/>
      </c>
      <c r="AP934" s="177" t="str">
        <f t="shared" si="1112"/>
        <v/>
      </c>
      <c r="AQ934" s="170"/>
      <c r="AR934" s="170"/>
    </row>
    <row r="935" ht="12.75" customHeight="1">
      <c r="A935" s="170"/>
      <c r="B935" s="170"/>
      <c r="C935" s="140"/>
      <c r="D935" s="139">
        <v>161.0</v>
      </c>
      <c r="E935" s="177" t="str">
        <f t="shared" ref="E935:AP935" si="1113">IFERROR(INDEX($C$389:$C$578,MATCH($D935,E$389:E$578,0)),"")</f>
        <v>Newcastle</v>
      </c>
      <c r="F935" s="177" t="str">
        <f t="shared" si="1113"/>
        <v>Huddersfield</v>
      </c>
      <c r="G935" s="177" t="str">
        <f t="shared" si="1113"/>
        <v>Fulham</v>
      </c>
      <c r="H935" s="177" t="str">
        <f t="shared" si="1113"/>
        <v>Tottenham</v>
      </c>
      <c r="I935" s="177" t="str">
        <f t="shared" si="1113"/>
        <v>Burnley</v>
      </c>
      <c r="J935" s="177" t="str">
        <f t="shared" si="1113"/>
        <v>Chelsea</v>
      </c>
      <c r="K935" s="177" t="str">
        <f t="shared" si="1113"/>
        <v>Man City</v>
      </c>
      <c r="L935" s="177" t="str">
        <f t="shared" si="1113"/>
        <v>Everton</v>
      </c>
      <c r="M935" s="177" t="str">
        <f t="shared" si="1113"/>
        <v>Southampton</v>
      </c>
      <c r="N935" s="177" t="str">
        <f t="shared" si="1113"/>
        <v>Arsenal</v>
      </c>
      <c r="O935" s="177" t="str">
        <f t="shared" si="1113"/>
        <v>Everton</v>
      </c>
      <c r="P935" s="177" t="str">
        <f t="shared" si="1113"/>
        <v>Southampton</v>
      </c>
      <c r="Q935" s="177" t="str">
        <f t="shared" si="1113"/>
        <v>Burnley</v>
      </c>
      <c r="R935" s="177" t="str">
        <f t="shared" si="1113"/>
        <v>Arsenal</v>
      </c>
      <c r="S935" s="177" t="str">
        <f t="shared" si="1113"/>
        <v>Everton</v>
      </c>
      <c r="T935" s="177" t="str">
        <f t="shared" si="1113"/>
        <v>Watford</v>
      </c>
      <c r="U935" s="177" t="str">
        <f t="shared" si="1113"/>
        <v>Bournemouth</v>
      </c>
      <c r="V935" s="177" t="str">
        <f t="shared" si="1113"/>
        <v>Leicester</v>
      </c>
      <c r="W935" s="177" t="str">
        <f t="shared" si="1113"/>
        <v>Fulham</v>
      </c>
      <c r="X935" s="177" t="str">
        <f t="shared" si="1113"/>
        <v>Cardiff</v>
      </c>
      <c r="Y935" s="177" t="str">
        <f t="shared" si="1113"/>
        <v>Huddersfield</v>
      </c>
      <c r="Z935" s="177" t="str">
        <f t="shared" si="1113"/>
        <v>Newcastle</v>
      </c>
      <c r="AA935" s="177" t="str">
        <f t="shared" si="1113"/>
        <v>Fulham</v>
      </c>
      <c r="AB935" s="177" t="str">
        <f t="shared" si="1113"/>
        <v>Everton</v>
      </c>
      <c r="AC935" s="177" t="str">
        <f t="shared" si="1113"/>
        <v>Arsenal</v>
      </c>
      <c r="AD935" s="177" t="str">
        <f t="shared" si="1113"/>
        <v>Arsenal</v>
      </c>
      <c r="AE935" s="177" t="str">
        <f t="shared" si="1113"/>
        <v>Chelsea</v>
      </c>
      <c r="AF935" s="177" t="str">
        <f t="shared" si="1113"/>
        <v>Liverpool</v>
      </c>
      <c r="AG935" s="177" t="str">
        <f t="shared" si="1113"/>
        <v>Fulham</v>
      </c>
      <c r="AH935" s="177" t="str">
        <f t="shared" si="1113"/>
        <v>Everton</v>
      </c>
      <c r="AI935" s="177" t="str">
        <f t="shared" si="1113"/>
        <v>Chelsea</v>
      </c>
      <c r="AJ935" s="177" t="str">
        <f t="shared" si="1113"/>
        <v>Everton</v>
      </c>
      <c r="AK935" s="177" t="str">
        <f t="shared" si="1113"/>
        <v>Arsenal</v>
      </c>
      <c r="AL935" s="177" t="str">
        <f t="shared" si="1113"/>
        <v/>
      </c>
      <c r="AM935" s="177" t="str">
        <f t="shared" si="1113"/>
        <v/>
      </c>
      <c r="AN935" s="177" t="str">
        <f t="shared" si="1113"/>
        <v/>
      </c>
      <c r="AO935" s="177" t="str">
        <f t="shared" si="1113"/>
        <v/>
      </c>
      <c r="AP935" s="177" t="str">
        <f t="shared" si="1113"/>
        <v/>
      </c>
      <c r="AQ935" s="170"/>
      <c r="AR935" s="170"/>
    </row>
    <row r="936" ht="12.75" customHeight="1">
      <c r="A936" s="170"/>
      <c r="B936" s="170"/>
      <c r="C936" s="140"/>
      <c r="D936" s="139">
        <v>162.0</v>
      </c>
      <c r="E936" s="177" t="str">
        <f t="shared" ref="E936:AP936" si="1114">IFERROR(INDEX($C$389:$C$578,MATCH($D936,E$389:E$578,0)),"")</f>
        <v>Burnley</v>
      </c>
      <c r="F936" s="177" t="str">
        <f t="shared" si="1114"/>
        <v>Brighton</v>
      </c>
      <c r="G936" s="177" t="str">
        <f t="shared" si="1114"/>
        <v>Liverpool</v>
      </c>
      <c r="H936" s="177" t="str">
        <f t="shared" si="1114"/>
        <v>Burnley</v>
      </c>
      <c r="I936" s="177" t="str">
        <f t="shared" si="1114"/>
        <v>Cardiff</v>
      </c>
      <c r="J936" s="177" t="str">
        <f t="shared" si="1114"/>
        <v>Everton</v>
      </c>
      <c r="K936" s="177" t="str">
        <f t="shared" si="1114"/>
        <v>Everton</v>
      </c>
      <c r="L936" s="177" t="str">
        <f t="shared" si="1114"/>
        <v>Man City</v>
      </c>
      <c r="M936" s="177" t="str">
        <f t="shared" si="1114"/>
        <v>Brighton</v>
      </c>
      <c r="N936" s="177" t="str">
        <f t="shared" si="1114"/>
        <v>Crystal Palace</v>
      </c>
      <c r="O936" s="177" t="str">
        <f t="shared" si="1114"/>
        <v>Leicester</v>
      </c>
      <c r="P936" s="177" t="str">
        <f t="shared" si="1114"/>
        <v>Bournemouth</v>
      </c>
      <c r="Q936" s="177" t="str">
        <f t="shared" si="1114"/>
        <v>Leicester</v>
      </c>
      <c r="R936" s="177" t="str">
        <f t="shared" si="1114"/>
        <v>Cardiff</v>
      </c>
      <c r="S936" s="177" t="str">
        <f t="shared" si="1114"/>
        <v>West Ham</v>
      </c>
      <c r="T936" s="177" t="str">
        <f t="shared" si="1114"/>
        <v>Tottenham</v>
      </c>
      <c r="U936" s="177" t="str">
        <f t="shared" si="1114"/>
        <v>Huddersfield</v>
      </c>
      <c r="V936" s="177" t="str">
        <f t="shared" si="1114"/>
        <v>Leicester</v>
      </c>
      <c r="W936" s="177" t="str">
        <f t="shared" si="1114"/>
        <v>Cardiff</v>
      </c>
      <c r="X936" s="177" t="str">
        <f t="shared" si="1114"/>
        <v>Cardiff</v>
      </c>
      <c r="Y936" s="177" t="str">
        <f t="shared" si="1114"/>
        <v>Leicester</v>
      </c>
      <c r="Z936" s="177" t="str">
        <f t="shared" si="1114"/>
        <v>Bournemouth</v>
      </c>
      <c r="AA936" s="177" t="str">
        <f t="shared" si="1114"/>
        <v>Bournemouth</v>
      </c>
      <c r="AB936" s="177" t="str">
        <f t="shared" si="1114"/>
        <v>Huddersfield</v>
      </c>
      <c r="AC936" s="177" t="str">
        <f t="shared" si="1114"/>
        <v>Huddersfield</v>
      </c>
      <c r="AD936" s="177" t="str">
        <f t="shared" si="1114"/>
        <v>Bournemouth</v>
      </c>
      <c r="AE936" s="177" t="str">
        <f t="shared" si="1114"/>
        <v>Everton</v>
      </c>
      <c r="AF936" s="177" t="str">
        <f t="shared" si="1114"/>
        <v>Bournemouth</v>
      </c>
      <c r="AG936" s="177" t="str">
        <f t="shared" si="1114"/>
        <v>Liverpool</v>
      </c>
      <c r="AH936" s="177" t="str">
        <f t="shared" si="1114"/>
        <v>Crystal Palace</v>
      </c>
      <c r="AI936" s="177" t="str">
        <f t="shared" si="1114"/>
        <v>Everton</v>
      </c>
      <c r="AJ936" s="177" t="str">
        <f t="shared" si="1114"/>
        <v>Everton</v>
      </c>
      <c r="AK936" s="177" t="str">
        <f t="shared" si="1114"/>
        <v>Bournemouth</v>
      </c>
      <c r="AL936" s="177" t="str">
        <f t="shared" si="1114"/>
        <v/>
      </c>
      <c r="AM936" s="177" t="str">
        <f t="shared" si="1114"/>
        <v/>
      </c>
      <c r="AN936" s="177" t="str">
        <f t="shared" si="1114"/>
        <v/>
      </c>
      <c r="AO936" s="177" t="str">
        <f t="shared" si="1114"/>
        <v/>
      </c>
      <c r="AP936" s="177" t="str">
        <f t="shared" si="1114"/>
        <v/>
      </c>
      <c r="AQ936" s="170"/>
      <c r="AR936" s="170"/>
    </row>
    <row r="937" ht="12.75" customHeight="1">
      <c r="A937" s="170"/>
      <c r="B937" s="170"/>
      <c r="C937" s="140"/>
      <c r="D937" s="139">
        <v>163.0</v>
      </c>
      <c r="E937" s="177" t="str">
        <f t="shared" ref="E937:AP937" si="1115">IFERROR(INDEX($C$389:$C$578,MATCH($D937,E$389:E$578,0)),"")</f>
        <v>Chelsea</v>
      </c>
      <c r="F937" s="177" t="str">
        <f t="shared" si="1115"/>
        <v>Man Utd</v>
      </c>
      <c r="G937" s="177" t="str">
        <f t="shared" si="1115"/>
        <v>Watford</v>
      </c>
      <c r="H937" s="177" t="str">
        <f t="shared" si="1115"/>
        <v>Crystal Palace</v>
      </c>
      <c r="I937" s="177" t="str">
        <f t="shared" si="1115"/>
        <v>Liverpool</v>
      </c>
      <c r="J937" s="177" t="str">
        <f t="shared" si="1115"/>
        <v>Huddersfield</v>
      </c>
      <c r="K937" s="177" t="str">
        <f t="shared" si="1115"/>
        <v>Liverpool</v>
      </c>
      <c r="L937" s="177" t="str">
        <f t="shared" si="1115"/>
        <v>West Ham</v>
      </c>
      <c r="M937" s="177" t="str">
        <f t="shared" si="1115"/>
        <v>Burnley</v>
      </c>
      <c r="N937" s="177" t="str">
        <f t="shared" si="1115"/>
        <v>Everton</v>
      </c>
      <c r="O937" s="177" t="str">
        <f t="shared" si="1115"/>
        <v>Man City</v>
      </c>
      <c r="P937" s="177" t="str">
        <f t="shared" si="1115"/>
        <v>Crystal Palace</v>
      </c>
      <c r="Q937" s="177" t="str">
        <f t="shared" si="1115"/>
        <v>Burnley</v>
      </c>
      <c r="R937" s="177" t="str">
        <f t="shared" si="1115"/>
        <v>Everton</v>
      </c>
      <c r="S937" s="177" t="str">
        <f t="shared" si="1115"/>
        <v>Arsenal</v>
      </c>
      <c r="T937" s="177" t="str">
        <f t="shared" si="1115"/>
        <v>Brighton</v>
      </c>
      <c r="U937" s="177" t="str">
        <f t="shared" si="1115"/>
        <v>Huddersfield</v>
      </c>
      <c r="V937" s="177" t="str">
        <f t="shared" si="1115"/>
        <v>Leicester</v>
      </c>
      <c r="W937" s="177" t="str">
        <f t="shared" si="1115"/>
        <v>Everton</v>
      </c>
      <c r="X937" s="177" t="str">
        <f t="shared" si="1115"/>
        <v>Liverpool</v>
      </c>
      <c r="Y937" s="177" t="str">
        <f t="shared" si="1115"/>
        <v>Burnley</v>
      </c>
      <c r="Z937" s="177" t="str">
        <f t="shared" si="1115"/>
        <v>Fulham</v>
      </c>
      <c r="AA937" s="177" t="str">
        <f t="shared" si="1115"/>
        <v>Arsenal</v>
      </c>
      <c r="AB937" s="177" t="str">
        <f t="shared" si="1115"/>
        <v>Arsenal</v>
      </c>
      <c r="AC937" s="177" t="str">
        <f t="shared" si="1115"/>
        <v>Burnley</v>
      </c>
      <c r="AD937" s="177" t="str">
        <f t="shared" si="1115"/>
        <v>Brighton</v>
      </c>
      <c r="AE937" s="177" t="str">
        <f t="shared" si="1115"/>
        <v>Tottenham</v>
      </c>
      <c r="AF937" s="177" t="str">
        <f t="shared" si="1115"/>
        <v>Brighton</v>
      </c>
      <c r="AG937" s="177" t="str">
        <f t="shared" si="1115"/>
        <v>Tottenham</v>
      </c>
      <c r="AH937" s="177" t="str">
        <f t="shared" si="1115"/>
        <v>Liverpool</v>
      </c>
      <c r="AI937" s="177" t="str">
        <f t="shared" si="1115"/>
        <v>Huddersfield</v>
      </c>
      <c r="AJ937" s="177" t="str">
        <f t="shared" si="1115"/>
        <v>Brighton</v>
      </c>
      <c r="AK937" s="177" t="str">
        <f t="shared" si="1115"/>
        <v>Everton</v>
      </c>
      <c r="AL937" s="177" t="str">
        <f t="shared" si="1115"/>
        <v/>
      </c>
      <c r="AM937" s="177" t="str">
        <f t="shared" si="1115"/>
        <v/>
      </c>
      <c r="AN937" s="177" t="str">
        <f t="shared" si="1115"/>
        <v/>
      </c>
      <c r="AO937" s="177" t="str">
        <f t="shared" si="1115"/>
        <v/>
      </c>
      <c r="AP937" s="177" t="str">
        <f t="shared" si="1115"/>
        <v/>
      </c>
      <c r="AQ937" s="170"/>
      <c r="AR937" s="170"/>
    </row>
    <row r="938" ht="12.75" customHeight="1">
      <c r="A938" s="170"/>
      <c r="B938" s="170"/>
      <c r="C938" s="140"/>
      <c r="D938" s="139">
        <v>164.0</v>
      </c>
      <c r="E938" s="177" t="str">
        <f t="shared" ref="E938:AP938" si="1116">IFERROR(INDEX($C$389:$C$578,MATCH($D938,E$389:E$578,0)),"")</f>
        <v>Leicester</v>
      </c>
      <c r="F938" s="177" t="str">
        <f t="shared" si="1116"/>
        <v>Brighton</v>
      </c>
      <c r="G938" s="177" t="str">
        <f t="shared" si="1116"/>
        <v>Man Utd</v>
      </c>
      <c r="H938" s="177" t="str">
        <f t="shared" si="1116"/>
        <v>Huddersfield</v>
      </c>
      <c r="I938" s="177" t="str">
        <f t="shared" si="1116"/>
        <v>Fulham</v>
      </c>
      <c r="J938" s="177" t="str">
        <f t="shared" si="1116"/>
        <v>Huddersfield</v>
      </c>
      <c r="K938" s="177" t="str">
        <f t="shared" si="1116"/>
        <v>Burnley</v>
      </c>
      <c r="L938" s="177" t="str">
        <f t="shared" si="1116"/>
        <v>Bournemouth</v>
      </c>
      <c r="M938" s="177" t="str">
        <f t="shared" si="1116"/>
        <v>Crystal Palace</v>
      </c>
      <c r="N938" s="177" t="str">
        <f t="shared" si="1116"/>
        <v>Burnley</v>
      </c>
      <c r="O938" s="177" t="str">
        <f t="shared" si="1116"/>
        <v>Brighton</v>
      </c>
      <c r="P938" s="177" t="str">
        <f t="shared" si="1116"/>
        <v>Arsenal</v>
      </c>
      <c r="Q938" s="177" t="str">
        <f t="shared" si="1116"/>
        <v>Burnley</v>
      </c>
      <c r="R938" s="177" t="str">
        <f t="shared" si="1116"/>
        <v>Huddersfield</v>
      </c>
      <c r="S938" s="177" t="str">
        <f t="shared" si="1116"/>
        <v>Bournemouth</v>
      </c>
      <c r="T938" s="177" t="str">
        <f t="shared" si="1116"/>
        <v>Liverpool</v>
      </c>
      <c r="U938" s="177" t="str">
        <f t="shared" si="1116"/>
        <v>Leicester</v>
      </c>
      <c r="V938" s="177" t="str">
        <f t="shared" si="1116"/>
        <v>Fulham</v>
      </c>
      <c r="W938" s="177" t="str">
        <f t="shared" si="1116"/>
        <v>Crystal Palace</v>
      </c>
      <c r="X938" s="177" t="str">
        <f t="shared" si="1116"/>
        <v>Cardiff</v>
      </c>
      <c r="Y938" s="177" t="str">
        <f t="shared" si="1116"/>
        <v>Leicester</v>
      </c>
      <c r="Z938" s="177" t="str">
        <f t="shared" si="1116"/>
        <v>Huddersfield</v>
      </c>
      <c r="AA938" s="177" t="str">
        <f t="shared" si="1116"/>
        <v>Fulham</v>
      </c>
      <c r="AB938" s="177" t="str">
        <f t="shared" si="1116"/>
        <v>Burnley</v>
      </c>
      <c r="AC938" s="177" t="str">
        <f t="shared" si="1116"/>
        <v>Burnley</v>
      </c>
      <c r="AD938" s="177" t="str">
        <f t="shared" si="1116"/>
        <v>Burnley</v>
      </c>
      <c r="AE938" s="177" t="str">
        <f t="shared" si="1116"/>
        <v>Chelsea</v>
      </c>
      <c r="AF938" s="177" t="str">
        <f t="shared" si="1116"/>
        <v>Watford</v>
      </c>
      <c r="AG938" s="177" t="str">
        <f t="shared" si="1116"/>
        <v>Fulham</v>
      </c>
      <c r="AH938" s="177" t="str">
        <f t="shared" si="1116"/>
        <v>Bournemouth</v>
      </c>
      <c r="AI938" s="177" t="str">
        <f t="shared" si="1116"/>
        <v>Liverpool</v>
      </c>
      <c r="AJ938" s="177" t="str">
        <f t="shared" si="1116"/>
        <v>Cardiff</v>
      </c>
      <c r="AK938" s="177" t="str">
        <f t="shared" si="1116"/>
        <v>Burnley</v>
      </c>
      <c r="AL938" s="177" t="str">
        <f t="shared" si="1116"/>
        <v/>
      </c>
      <c r="AM938" s="177" t="str">
        <f t="shared" si="1116"/>
        <v/>
      </c>
      <c r="AN938" s="177" t="str">
        <f t="shared" si="1116"/>
        <v/>
      </c>
      <c r="AO938" s="177" t="str">
        <f t="shared" si="1116"/>
        <v/>
      </c>
      <c r="AP938" s="177" t="str">
        <f t="shared" si="1116"/>
        <v/>
      </c>
      <c r="AQ938" s="170"/>
      <c r="AR938" s="170"/>
    </row>
    <row r="939" ht="12.75" customHeight="1">
      <c r="A939" s="170"/>
      <c r="B939" s="170"/>
      <c r="C939" s="140"/>
      <c r="D939" s="139">
        <v>165.0</v>
      </c>
      <c r="E939" s="177" t="str">
        <f t="shared" ref="E939:AP939" si="1117">IFERROR(INDEX($C$389:$C$578,MATCH($D939,E$389:E$578,0)),"")</f>
        <v>Cardiff</v>
      </c>
      <c r="F939" s="177" t="str">
        <f t="shared" si="1117"/>
        <v>Man Utd</v>
      </c>
      <c r="G939" s="177" t="str">
        <f t="shared" si="1117"/>
        <v>Huddersfield</v>
      </c>
      <c r="H939" s="177" t="str">
        <f t="shared" si="1117"/>
        <v>Burnley</v>
      </c>
      <c r="I939" s="177" t="str">
        <f t="shared" si="1117"/>
        <v>Southampton</v>
      </c>
      <c r="J939" s="177" t="str">
        <f t="shared" si="1117"/>
        <v>Crystal Palace</v>
      </c>
      <c r="K939" s="177" t="str">
        <f t="shared" si="1117"/>
        <v>Burnley</v>
      </c>
      <c r="L939" s="177" t="str">
        <f t="shared" si="1117"/>
        <v>Crystal Palace</v>
      </c>
      <c r="M939" s="177" t="str">
        <f t="shared" si="1117"/>
        <v>Crystal Palace</v>
      </c>
      <c r="N939" s="177" t="str">
        <f t="shared" si="1117"/>
        <v>Man City</v>
      </c>
      <c r="O939" s="177" t="str">
        <f t="shared" si="1117"/>
        <v>Crystal Palace</v>
      </c>
      <c r="P939" s="177" t="str">
        <f t="shared" si="1117"/>
        <v>Arsenal</v>
      </c>
      <c r="Q939" s="177" t="str">
        <f t="shared" si="1117"/>
        <v>Arsenal</v>
      </c>
      <c r="R939" s="177" t="str">
        <f t="shared" si="1117"/>
        <v>Arsenal</v>
      </c>
      <c r="S939" s="177" t="str">
        <f t="shared" si="1117"/>
        <v>Bournemouth</v>
      </c>
      <c r="T939" s="177" t="str">
        <f t="shared" si="1117"/>
        <v>Cardiff</v>
      </c>
      <c r="U939" s="177" t="str">
        <f t="shared" si="1117"/>
        <v>Leicester</v>
      </c>
      <c r="V939" s="177" t="str">
        <f t="shared" si="1117"/>
        <v>Cardiff</v>
      </c>
      <c r="W939" s="177" t="str">
        <f t="shared" si="1117"/>
        <v>Fulham</v>
      </c>
      <c r="X939" s="177" t="str">
        <f t="shared" si="1117"/>
        <v>Huddersfield</v>
      </c>
      <c r="Y939" s="177" t="str">
        <f t="shared" si="1117"/>
        <v>Fulham</v>
      </c>
      <c r="Z939" s="177" t="str">
        <f t="shared" si="1117"/>
        <v>Huddersfield</v>
      </c>
      <c r="AA939" s="177" t="str">
        <f t="shared" si="1117"/>
        <v>Everton</v>
      </c>
      <c r="AB939" s="177" t="str">
        <f t="shared" si="1117"/>
        <v>Arsenal</v>
      </c>
      <c r="AC939" s="177" t="str">
        <f t="shared" si="1117"/>
        <v>Arsenal</v>
      </c>
      <c r="AD939" s="177" t="str">
        <f t="shared" si="1117"/>
        <v>Everton</v>
      </c>
      <c r="AE939" s="177" t="str">
        <f t="shared" si="1117"/>
        <v>Huddersfield</v>
      </c>
      <c r="AF939" s="177" t="str">
        <f t="shared" si="1117"/>
        <v>Arsenal</v>
      </c>
      <c r="AG939" s="177" t="str">
        <f t="shared" si="1117"/>
        <v>Bournemouth</v>
      </c>
      <c r="AH939" s="177" t="str">
        <f t="shared" si="1117"/>
        <v>Chelsea</v>
      </c>
      <c r="AI939" s="177" t="str">
        <f t="shared" si="1117"/>
        <v>Cardiff</v>
      </c>
      <c r="AJ939" s="177" t="str">
        <f t="shared" si="1117"/>
        <v>Burnley</v>
      </c>
      <c r="AK939" s="177" t="str">
        <f t="shared" si="1117"/>
        <v>Burnley</v>
      </c>
      <c r="AL939" s="177" t="str">
        <f t="shared" si="1117"/>
        <v/>
      </c>
      <c r="AM939" s="177" t="str">
        <f t="shared" si="1117"/>
        <v/>
      </c>
      <c r="AN939" s="177" t="str">
        <f t="shared" si="1117"/>
        <v/>
      </c>
      <c r="AO939" s="177" t="str">
        <f t="shared" si="1117"/>
        <v/>
      </c>
      <c r="AP939" s="177" t="str">
        <f t="shared" si="1117"/>
        <v/>
      </c>
      <c r="AQ939" s="170"/>
      <c r="AR939" s="170"/>
    </row>
    <row r="940" ht="12.75" customHeight="1">
      <c r="A940" s="170"/>
      <c r="B940" s="170"/>
      <c r="C940" s="140"/>
      <c r="D940" s="139">
        <v>166.0</v>
      </c>
      <c r="E940" s="177" t="str">
        <f t="shared" ref="E940:AP940" si="1118">IFERROR(INDEX($C$389:$C$578,MATCH($D940,E$389:E$578,0)),"")</f>
        <v>Cardiff</v>
      </c>
      <c r="F940" s="177" t="str">
        <f t="shared" si="1118"/>
        <v>Liverpool</v>
      </c>
      <c r="G940" s="177" t="str">
        <f t="shared" si="1118"/>
        <v>Liverpool</v>
      </c>
      <c r="H940" s="177" t="str">
        <f t="shared" si="1118"/>
        <v>Huddersfield</v>
      </c>
      <c r="I940" s="177" t="str">
        <f t="shared" si="1118"/>
        <v>Man City</v>
      </c>
      <c r="J940" s="177" t="str">
        <f t="shared" si="1118"/>
        <v>Man City</v>
      </c>
      <c r="K940" s="177" t="str">
        <f t="shared" si="1118"/>
        <v>Bournemouth</v>
      </c>
      <c r="L940" s="177" t="str">
        <f t="shared" si="1118"/>
        <v>Burnley</v>
      </c>
      <c r="M940" s="177" t="str">
        <f t="shared" si="1118"/>
        <v>Chelsea</v>
      </c>
      <c r="N940" s="177" t="str">
        <f t="shared" si="1118"/>
        <v>Watford</v>
      </c>
      <c r="O940" s="177" t="str">
        <f t="shared" si="1118"/>
        <v>Leicester</v>
      </c>
      <c r="P940" s="177" t="str">
        <f t="shared" si="1118"/>
        <v>Arsenal</v>
      </c>
      <c r="Q940" s="177" t="str">
        <f t="shared" si="1118"/>
        <v>Cardiff</v>
      </c>
      <c r="R940" s="177" t="str">
        <f t="shared" si="1118"/>
        <v>Bournemouth</v>
      </c>
      <c r="S940" s="177" t="str">
        <f t="shared" si="1118"/>
        <v>Cardiff</v>
      </c>
      <c r="T940" s="177" t="str">
        <f t="shared" si="1118"/>
        <v>Cardiff</v>
      </c>
      <c r="U940" s="177" t="str">
        <f t="shared" si="1118"/>
        <v>Man Utd</v>
      </c>
      <c r="V940" s="177" t="str">
        <f t="shared" si="1118"/>
        <v>Crystal Palace</v>
      </c>
      <c r="W940" s="177" t="str">
        <f t="shared" si="1118"/>
        <v>Huddersfield</v>
      </c>
      <c r="X940" s="177" t="str">
        <f t="shared" si="1118"/>
        <v>Huddersfield</v>
      </c>
      <c r="Y940" s="177" t="str">
        <f t="shared" si="1118"/>
        <v>Newcastle</v>
      </c>
      <c r="Z940" s="177" t="str">
        <f t="shared" si="1118"/>
        <v>Brighton</v>
      </c>
      <c r="AA940" s="177" t="str">
        <f t="shared" si="1118"/>
        <v>Chelsea</v>
      </c>
      <c r="AB940" s="177" t="str">
        <f t="shared" si="1118"/>
        <v>Brighton</v>
      </c>
      <c r="AC940" s="177" t="str">
        <f t="shared" si="1118"/>
        <v>Huddersfield</v>
      </c>
      <c r="AD940" s="177" t="str">
        <f t="shared" si="1118"/>
        <v>Chelsea</v>
      </c>
      <c r="AE940" s="177" t="str">
        <f t="shared" si="1118"/>
        <v>Bournemouth</v>
      </c>
      <c r="AF940" s="177" t="str">
        <f t="shared" si="1118"/>
        <v>Bournemouth</v>
      </c>
      <c r="AG940" s="177" t="str">
        <f t="shared" si="1118"/>
        <v>Cardiff</v>
      </c>
      <c r="AH940" s="177" t="str">
        <f t="shared" si="1118"/>
        <v>Liverpool</v>
      </c>
      <c r="AI940" s="177" t="str">
        <f t="shared" si="1118"/>
        <v>Crystal Palace</v>
      </c>
      <c r="AJ940" s="177" t="str">
        <f t="shared" si="1118"/>
        <v>Burnley</v>
      </c>
      <c r="AK940" s="177" t="str">
        <f t="shared" si="1118"/>
        <v>Arsenal</v>
      </c>
      <c r="AL940" s="177" t="str">
        <f t="shared" si="1118"/>
        <v/>
      </c>
      <c r="AM940" s="177" t="str">
        <f t="shared" si="1118"/>
        <v/>
      </c>
      <c r="AN940" s="177" t="str">
        <f t="shared" si="1118"/>
        <v/>
      </c>
      <c r="AO940" s="177" t="str">
        <f t="shared" si="1118"/>
        <v/>
      </c>
      <c r="AP940" s="177" t="str">
        <f t="shared" si="1118"/>
        <v/>
      </c>
      <c r="AQ940" s="170"/>
      <c r="AR940" s="170"/>
    </row>
    <row r="941" ht="12.75" customHeight="1">
      <c r="A941" s="170"/>
      <c r="B941" s="170"/>
      <c r="C941" s="140"/>
      <c r="D941" s="139">
        <v>167.0</v>
      </c>
      <c r="E941" s="177" t="str">
        <f t="shared" ref="E941:AP941" si="1119">IFERROR(INDEX($C$389:$C$578,MATCH($D941,E$389:E$578,0)),"")</f>
        <v>Arsenal</v>
      </c>
      <c r="F941" s="177" t="str">
        <f t="shared" si="1119"/>
        <v>Cardiff</v>
      </c>
      <c r="G941" s="177" t="str">
        <f t="shared" si="1119"/>
        <v>Chelsea</v>
      </c>
      <c r="H941" s="177" t="str">
        <f t="shared" si="1119"/>
        <v>Liverpool</v>
      </c>
      <c r="I941" s="177" t="str">
        <f t="shared" si="1119"/>
        <v>Burnley</v>
      </c>
      <c r="J941" s="177" t="str">
        <f t="shared" si="1119"/>
        <v>Everton</v>
      </c>
      <c r="K941" s="177" t="str">
        <f t="shared" si="1119"/>
        <v>Bournemouth</v>
      </c>
      <c r="L941" s="177" t="str">
        <f t="shared" si="1119"/>
        <v>Burnley</v>
      </c>
      <c r="M941" s="177" t="str">
        <f t="shared" si="1119"/>
        <v>Watford</v>
      </c>
      <c r="N941" s="177" t="str">
        <f t="shared" si="1119"/>
        <v>Southampton</v>
      </c>
      <c r="O941" s="177" t="str">
        <f t="shared" si="1119"/>
        <v>Arsenal</v>
      </c>
      <c r="P941" s="177" t="str">
        <f t="shared" si="1119"/>
        <v>Leicester</v>
      </c>
      <c r="Q941" s="177" t="str">
        <f t="shared" si="1119"/>
        <v>Leicester</v>
      </c>
      <c r="R941" s="177" t="str">
        <f t="shared" si="1119"/>
        <v>Burnley</v>
      </c>
      <c r="S941" s="177" t="str">
        <f t="shared" si="1119"/>
        <v>Man City</v>
      </c>
      <c r="T941" s="177" t="str">
        <f t="shared" si="1119"/>
        <v>Cardiff</v>
      </c>
      <c r="U941" s="177" t="str">
        <f t="shared" si="1119"/>
        <v>Leicester</v>
      </c>
      <c r="V941" s="177" t="str">
        <f t="shared" si="1119"/>
        <v>Fulham</v>
      </c>
      <c r="W941" s="177" t="str">
        <f t="shared" si="1119"/>
        <v>Leicester</v>
      </c>
      <c r="X941" s="177" t="str">
        <f t="shared" si="1119"/>
        <v>Cardiff</v>
      </c>
      <c r="Y941" s="177" t="str">
        <f t="shared" si="1119"/>
        <v>Man City</v>
      </c>
      <c r="Z941" s="177" t="str">
        <f t="shared" si="1119"/>
        <v>Fulham</v>
      </c>
      <c r="AA941" s="177" t="str">
        <f t="shared" si="1119"/>
        <v>Arsenal</v>
      </c>
      <c r="AB941" s="177" t="str">
        <f t="shared" si="1119"/>
        <v>Arsenal</v>
      </c>
      <c r="AC941" s="177" t="str">
        <f t="shared" si="1119"/>
        <v>Bournemouth</v>
      </c>
      <c r="AD941" s="177" t="str">
        <f t="shared" si="1119"/>
        <v>Arsenal</v>
      </c>
      <c r="AE941" s="177" t="str">
        <f t="shared" si="1119"/>
        <v>Burnley</v>
      </c>
      <c r="AF941" s="177" t="str">
        <f t="shared" si="1119"/>
        <v>Bournemouth</v>
      </c>
      <c r="AG941" s="177" t="str">
        <f t="shared" si="1119"/>
        <v>Bournemouth</v>
      </c>
      <c r="AH941" s="177" t="str">
        <f t="shared" si="1119"/>
        <v>Arsenal</v>
      </c>
      <c r="AI941" s="177" t="str">
        <f t="shared" si="1119"/>
        <v>Cardiff</v>
      </c>
      <c r="AJ941" s="177" t="str">
        <f t="shared" si="1119"/>
        <v>Crystal Palace</v>
      </c>
      <c r="AK941" s="177" t="str">
        <f t="shared" si="1119"/>
        <v>Bournemouth</v>
      </c>
      <c r="AL941" s="177" t="str">
        <f t="shared" si="1119"/>
        <v/>
      </c>
      <c r="AM941" s="177" t="str">
        <f t="shared" si="1119"/>
        <v/>
      </c>
      <c r="AN941" s="177" t="str">
        <f t="shared" si="1119"/>
        <v/>
      </c>
      <c r="AO941" s="177" t="str">
        <f t="shared" si="1119"/>
        <v/>
      </c>
      <c r="AP941" s="177" t="str">
        <f t="shared" si="1119"/>
        <v/>
      </c>
      <c r="AQ941" s="170"/>
      <c r="AR941" s="170"/>
    </row>
    <row r="942" ht="12.75" customHeight="1">
      <c r="A942" s="170"/>
      <c r="B942" s="170"/>
      <c r="C942" s="140"/>
      <c r="D942" s="139">
        <v>168.0</v>
      </c>
      <c r="E942" s="177" t="str">
        <f t="shared" ref="E942:AP942" si="1120">IFERROR(INDEX($C$389:$C$578,MATCH($D942,E$389:E$578,0)),"")</f>
        <v>Fulham</v>
      </c>
      <c r="F942" s="177" t="str">
        <f t="shared" si="1120"/>
        <v>Huddersfield</v>
      </c>
      <c r="G942" s="177" t="str">
        <f t="shared" si="1120"/>
        <v>Man Utd</v>
      </c>
      <c r="H942" s="177" t="str">
        <f t="shared" si="1120"/>
        <v>Man Utd</v>
      </c>
      <c r="I942" s="177" t="str">
        <f t="shared" si="1120"/>
        <v>Huddersfield</v>
      </c>
      <c r="J942" s="177" t="str">
        <f t="shared" si="1120"/>
        <v>Crystal Palace</v>
      </c>
      <c r="K942" s="177" t="str">
        <f t="shared" si="1120"/>
        <v>Brighton</v>
      </c>
      <c r="L942" s="177" t="str">
        <f t="shared" si="1120"/>
        <v>Crystal Palace</v>
      </c>
      <c r="M942" s="177" t="str">
        <f t="shared" si="1120"/>
        <v>Crystal Palace</v>
      </c>
      <c r="N942" s="177" t="str">
        <f t="shared" si="1120"/>
        <v>Burnley</v>
      </c>
      <c r="O942" s="177" t="str">
        <f t="shared" si="1120"/>
        <v>Leicester</v>
      </c>
      <c r="P942" s="177" t="str">
        <f t="shared" si="1120"/>
        <v>Southampton</v>
      </c>
      <c r="Q942" s="177" t="str">
        <f t="shared" si="1120"/>
        <v>Crystal Palace</v>
      </c>
      <c r="R942" s="177" t="str">
        <f t="shared" si="1120"/>
        <v>Brighton</v>
      </c>
      <c r="S942" s="177" t="str">
        <f t="shared" si="1120"/>
        <v>Bournemouth</v>
      </c>
      <c r="T942" s="177" t="str">
        <f t="shared" si="1120"/>
        <v>Cardiff</v>
      </c>
      <c r="U942" s="177" t="str">
        <f t="shared" si="1120"/>
        <v>Bournemouth</v>
      </c>
      <c r="V942" s="177" t="str">
        <f t="shared" si="1120"/>
        <v>Huddersfield</v>
      </c>
      <c r="W942" s="177" t="str">
        <f t="shared" si="1120"/>
        <v>Crystal Palace</v>
      </c>
      <c r="X942" s="177" t="str">
        <f t="shared" si="1120"/>
        <v>Leicester</v>
      </c>
      <c r="Y942" s="177" t="str">
        <f t="shared" si="1120"/>
        <v>Cardiff</v>
      </c>
      <c r="Z942" s="177" t="str">
        <f t="shared" si="1120"/>
        <v>Burnley</v>
      </c>
      <c r="AA942" s="177" t="str">
        <f t="shared" si="1120"/>
        <v>Brighton</v>
      </c>
      <c r="AB942" s="177" t="str">
        <f t="shared" si="1120"/>
        <v>Burnley</v>
      </c>
      <c r="AC942" s="177" t="str">
        <f t="shared" si="1120"/>
        <v>Burnley</v>
      </c>
      <c r="AD942" s="177" t="str">
        <f t="shared" si="1120"/>
        <v>Brighton</v>
      </c>
      <c r="AE942" s="177" t="str">
        <f t="shared" si="1120"/>
        <v>Burnley</v>
      </c>
      <c r="AF942" s="177" t="str">
        <f t="shared" si="1120"/>
        <v>Brighton</v>
      </c>
      <c r="AG942" s="177" t="str">
        <f t="shared" si="1120"/>
        <v>Chelsea</v>
      </c>
      <c r="AH942" s="177" t="str">
        <f t="shared" si="1120"/>
        <v>Tottenham</v>
      </c>
      <c r="AI942" s="177" t="str">
        <f t="shared" si="1120"/>
        <v>Newcastle</v>
      </c>
      <c r="AJ942" s="177" t="str">
        <f t="shared" si="1120"/>
        <v>Arsenal</v>
      </c>
      <c r="AK942" s="177" t="str">
        <f t="shared" si="1120"/>
        <v>Burnley</v>
      </c>
      <c r="AL942" s="177" t="str">
        <f t="shared" si="1120"/>
        <v/>
      </c>
      <c r="AM942" s="177" t="str">
        <f t="shared" si="1120"/>
        <v/>
      </c>
      <c r="AN942" s="177" t="str">
        <f t="shared" si="1120"/>
        <v/>
      </c>
      <c r="AO942" s="177" t="str">
        <f t="shared" si="1120"/>
        <v/>
      </c>
      <c r="AP942" s="177" t="str">
        <f t="shared" si="1120"/>
        <v/>
      </c>
      <c r="AQ942" s="170"/>
      <c r="AR942" s="170"/>
    </row>
    <row r="943" ht="12.75" customHeight="1">
      <c r="A943" s="170"/>
      <c r="B943" s="170"/>
      <c r="C943" s="140"/>
      <c r="D943" s="139">
        <v>169.0</v>
      </c>
      <c r="E943" s="177" t="str">
        <f t="shared" ref="E943:AP943" si="1121">IFERROR(INDEX($C$389:$C$578,MATCH($D943,E$389:E$578,0)),"")</f>
        <v>Huddersfield</v>
      </c>
      <c r="F943" s="177" t="str">
        <f t="shared" si="1121"/>
        <v>Huddersfield</v>
      </c>
      <c r="G943" s="177" t="str">
        <f t="shared" si="1121"/>
        <v>Cardiff</v>
      </c>
      <c r="H943" s="177" t="str">
        <f t="shared" si="1121"/>
        <v>Liverpool</v>
      </c>
      <c r="I943" s="177" t="str">
        <f t="shared" si="1121"/>
        <v>Cardiff</v>
      </c>
      <c r="J943" s="177" t="str">
        <f t="shared" si="1121"/>
        <v>Liverpool</v>
      </c>
      <c r="K943" s="177" t="str">
        <f t="shared" si="1121"/>
        <v>West Ham</v>
      </c>
      <c r="L943" s="177" t="str">
        <f t="shared" si="1121"/>
        <v>Crystal Palace</v>
      </c>
      <c r="M943" s="177" t="str">
        <f t="shared" si="1121"/>
        <v>Burnley</v>
      </c>
      <c r="N943" s="177" t="str">
        <f t="shared" si="1121"/>
        <v>Crystal Palace</v>
      </c>
      <c r="O943" s="177" t="str">
        <f t="shared" si="1121"/>
        <v>Bournemouth</v>
      </c>
      <c r="P943" s="177" t="str">
        <f t="shared" si="1121"/>
        <v>Leicester</v>
      </c>
      <c r="Q943" s="177" t="str">
        <f t="shared" si="1121"/>
        <v>Cardiff</v>
      </c>
      <c r="R943" s="177" t="str">
        <f t="shared" si="1121"/>
        <v>Arsenal</v>
      </c>
      <c r="S943" s="177" t="str">
        <f t="shared" si="1121"/>
        <v>Cardiff</v>
      </c>
      <c r="T943" s="177" t="str">
        <f t="shared" si="1121"/>
        <v>Liverpool</v>
      </c>
      <c r="U943" s="177" t="str">
        <f t="shared" si="1121"/>
        <v>Liverpool</v>
      </c>
      <c r="V943" s="177" t="str">
        <f t="shared" si="1121"/>
        <v>Brighton</v>
      </c>
      <c r="W943" s="177" t="str">
        <f t="shared" si="1121"/>
        <v>Bournemouth</v>
      </c>
      <c r="X943" s="177" t="str">
        <f t="shared" si="1121"/>
        <v>Arsenal</v>
      </c>
      <c r="Y943" s="177" t="str">
        <f t="shared" si="1121"/>
        <v>Brighton</v>
      </c>
      <c r="Z943" s="177" t="str">
        <f t="shared" si="1121"/>
        <v>Man City</v>
      </c>
      <c r="AA943" s="177" t="str">
        <f t="shared" si="1121"/>
        <v>Burnley</v>
      </c>
      <c r="AB943" s="177" t="str">
        <f t="shared" si="1121"/>
        <v>Bournemouth</v>
      </c>
      <c r="AC943" s="177" t="str">
        <f t="shared" si="1121"/>
        <v>Everton</v>
      </c>
      <c r="AD943" s="177" t="str">
        <f t="shared" si="1121"/>
        <v>Everton</v>
      </c>
      <c r="AE943" s="177" t="str">
        <f t="shared" si="1121"/>
        <v>Bournemouth</v>
      </c>
      <c r="AF943" s="177" t="str">
        <f t="shared" si="1121"/>
        <v>Crystal Palace</v>
      </c>
      <c r="AG943" s="177" t="str">
        <f t="shared" si="1121"/>
        <v>Crystal Palace</v>
      </c>
      <c r="AH943" s="177" t="str">
        <f t="shared" si="1121"/>
        <v>Fulham</v>
      </c>
      <c r="AI943" s="177" t="str">
        <f t="shared" si="1121"/>
        <v>Arsenal</v>
      </c>
      <c r="AJ943" s="177" t="str">
        <f t="shared" si="1121"/>
        <v>Bournemouth</v>
      </c>
      <c r="AK943" s="177" t="str">
        <f t="shared" si="1121"/>
        <v>Brighton</v>
      </c>
      <c r="AL943" s="177" t="str">
        <f t="shared" si="1121"/>
        <v/>
      </c>
      <c r="AM943" s="177" t="str">
        <f t="shared" si="1121"/>
        <v/>
      </c>
      <c r="AN943" s="177" t="str">
        <f t="shared" si="1121"/>
        <v/>
      </c>
      <c r="AO943" s="177" t="str">
        <f t="shared" si="1121"/>
        <v/>
      </c>
      <c r="AP943" s="177" t="str">
        <f t="shared" si="1121"/>
        <v/>
      </c>
      <c r="AQ943" s="170"/>
      <c r="AR943" s="170"/>
    </row>
    <row r="944" ht="12.75" customHeight="1">
      <c r="A944" s="170"/>
      <c r="B944" s="170"/>
      <c r="C944" s="140"/>
      <c r="D944" s="139">
        <v>170.0</v>
      </c>
      <c r="E944" s="177" t="str">
        <f t="shared" ref="E944:AP944" si="1122">IFERROR(INDEX($C$389:$C$578,MATCH($D944,E$389:E$578,0)),"")</f>
        <v>Watford</v>
      </c>
      <c r="F944" s="177" t="str">
        <f t="shared" si="1122"/>
        <v>Fulham</v>
      </c>
      <c r="G944" s="177" t="str">
        <f t="shared" si="1122"/>
        <v>Southampton</v>
      </c>
      <c r="H944" s="177" t="str">
        <f t="shared" si="1122"/>
        <v>Man Utd</v>
      </c>
      <c r="I944" s="177" t="str">
        <f t="shared" si="1122"/>
        <v>Liverpool</v>
      </c>
      <c r="J944" s="177" t="str">
        <f t="shared" si="1122"/>
        <v>Cardiff</v>
      </c>
      <c r="K944" s="177" t="str">
        <f t="shared" si="1122"/>
        <v>Burnley</v>
      </c>
      <c r="L944" s="177" t="str">
        <f t="shared" si="1122"/>
        <v>Bournemouth</v>
      </c>
      <c r="M944" s="177" t="str">
        <f t="shared" si="1122"/>
        <v>Burnley</v>
      </c>
      <c r="N944" s="177" t="str">
        <f t="shared" si="1122"/>
        <v>Everton</v>
      </c>
      <c r="O944" s="177" t="str">
        <f t="shared" si="1122"/>
        <v>Bournemouth</v>
      </c>
      <c r="P944" s="177" t="str">
        <f t="shared" si="1122"/>
        <v>Burnley</v>
      </c>
      <c r="Q944" s="177" t="str">
        <f t="shared" si="1122"/>
        <v>Crystal Palace</v>
      </c>
      <c r="R944" s="177" t="str">
        <f t="shared" si="1122"/>
        <v>Everton</v>
      </c>
      <c r="S944" s="177" t="str">
        <f t="shared" si="1122"/>
        <v>Huddersfield</v>
      </c>
      <c r="T944" s="177" t="str">
        <f t="shared" si="1122"/>
        <v>Huddersfield</v>
      </c>
      <c r="U944" s="177" t="str">
        <f t="shared" si="1122"/>
        <v>West Ham</v>
      </c>
      <c r="V944" s="177" t="str">
        <f t="shared" si="1122"/>
        <v>Everton</v>
      </c>
      <c r="W944" s="177" t="str">
        <f t="shared" si="1122"/>
        <v>Huddersfield</v>
      </c>
      <c r="X944" s="177" t="str">
        <f t="shared" si="1122"/>
        <v>Cardiff</v>
      </c>
      <c r="Y944" s="177" t="str">
        <f t="shared" si="1122"/>
        <v>Chelsea</v>
      </c>
      <c r="Z944" s="177" t="str">
        <f t="shared" si="1122"/>
        <v>Brighton</v>
      </c>
      <c r="AA944" s="177" t="str">
        <f t="shared" si="1122"/>
        <v>Everton</v>
      </c>
      <c r="AB944" s="177" t="str">
        <f t="shared" si="1122"/>
        <v>Bournemouth</v>
      </c>
      <c r="AC944" s="177" t="str">
        <f t="shared" si="1122"/>
        <v>Fulham</v>
      </c>
      <c r="AD944" s="177" t="str">
        <f t="shared" si="1122"/>
        <v>Bournemouth</v>
      </c>
      <c r="AE944" s="177" t="str">
        <f t="shared" si="1122"/>
        <v>Brighton</v>
      </c>
      <c r="AF944" s="177" t="str">
        <f t="shared" si="1122"/>
        <v>Crystal Palace</v>
      </c>
      <c r="AG944" s="177" t="str">
        <f t="shared" si="1122"/>
        <v>Fulham</v>
      </c>
      <c r="AH944" s="177" t="str">
        <f t="shared" si="1122"/>
        <v>Bournemouth</v>
      </c>
      <c r="AI944" s="177" t="str">
        <f t="shared" si="1122"/>
        <v>Chelsea</v>
      </c>
      <c r="AJ944" s="177" t="str">
        <f t="shared" si="1122"/>
        <v>Cardiff</v>
      </c>
      <c r="AK944" s="177" t="str">
        <f t="shared" si="1122"/>
        <v>Crystal Palace</v>
      </c>
      <c r="AL944" s="177" t="str">
        <f t="shared" si="1122"/>
        <v/>
      </c>
      <c r="AM944" s="177" t="str">
        <f t="shared" si="1122"/>
        <v/>
      </c>
      <c r="AN944" s="177" t="str">
        <f t="shared" si="1122"/>
        <v/>
      </c>
      <c r="AO944" s="177" t="str">
        <f t="shared" si="1122"/>
        <v/>
      </c>
      <c r="AP944" s="177" t="str">
        <f t="shared" si="1122"/>
        <v/>
      </c>
      <c r="AQ944" s="170"/>
      <c r="AR944" s="170"/>
    </row>
    <row r="945" ht="12.75" customHeight="1">
      <c r="A945" s="170"/>
      <c r="B945" s="170"/>
      <c r="C945" s="140"/>
      <c r="D945" s="139">
        <v>171.0</v>
      </c>
      <c r="E945" s="177" t="str">
        <f t="shared" ref="E945:AP945" si="1123">IFERROR(INDEX($C$389:$C$578,MATCH($D945,E$389:E$578,0)),"")</f>
        <v>Fulham</v>
      </c>
      <c r="F945" s="177" t="str">
        <f t="shared" si="1123"/>
        <v>Man Utd</v>
      </c>
      <c r="G945" s="177" t="str">
        <f t="shared" si="1123"/>
        <v>Chelsea</v>
      </c>
      <c r="H945" s="177" t="str">
        <f t="shared" si="1123"/>
        <v>Southampton</v>
      </c>
      <c r="I945" s="177" t="str">
        <f t="shared" si="1123"/>
        <v>Man City</v>
      </c>
      <c r="J945" s="177" t="str">
        <f t="shared" si="1123"/>
        <v>Burnley</v>
      </c>
      <c r="K945" s="177" t="str">
        <f t="shared" si="1123"/>
        <v>Crystal Palace</v>
      </c>
      <c r="L945" s="177" t="str">
        <f t="shared" si="1123"/>
        <v>Crystal Palace</v>
      </c>
      <c r="M945" s="177" t="str">
        <f t="shared" si="1123"/>
        <v>Bournemouth</v>
      </c>
      <c r="N945" s="177" t="str">
        <f t="shared" si="1123"/>
        <v>Burnley</v>
      </c>
      <c r="O945" s="177" t="str">
        <f t="shared" si="1123"/>
        <v>Southampton</v>
      </c>
      <c r="P945" s="177" t="str">
        <f t="shared" si="1123"/>
        <v>Crystal Palace</v>
      </c>
      <c r="Q945" s="177" t="str">
        <f t="shared" si="1123"/>
        <v>Crystal Palace</v>
      </c>
      <c r="R945" s="177" t="str">
        <f t="shared" si="1123"/>
        <v>Bournemouth</v>
      </c>
      <c r="S945" s="177" t="str">
        <f t="shared" si="1123"/>
        <v>Huddersfield</v>
      </c>
      <c r="T945" s="177" t="str">
        <f t="shared" si="1123"/>
        <v>Bournemouth</v>
      </c>
      <c r="U945" s="177" t="str">
        <f t="shared" si="1123"/>
        <v>Arsenal</v>
      </c>
      <c r="V945" s="177" t="str">
        <f t="shared" si="1123"/>
        <v>Fulham</v>
      </c>
      <c r="W945" s="177" t="str">
        <f t="shared" si="1123"/>
        <v>Brighton</v>
      </c>
      <c r="X945" s="177" t="str">
        <f t="shared" si="1123"/>
        <v>Leicester</v>
      </c>
      <c r="Y945" s="177" t="str">
        <f t="shared" si="1123"/>
        <v>Fulham</v>
      </c>
      <c r="Z945" s="177" t="str">
        <f t="shared" si="1123"/>
        <v>Arsenal</v>
      </c>
      <c r="AA945" s="177" t="str">
        <f t="shared" si="1123"/>
        <v>Everton</v>
      </c>
      <c r="AB945" s="177" t="str">
        <f t="shared" si="1123"/>
        <v>Burnley</v>
      </c>
      <c r="AC945" s="177" t="str">
        <f t="shared" si="1123"/>
        <v>Burnley</v>
      </c>
      <c r="AD945" s="177" t="str">
        <f t="shared" si="1123"/>
        <v>Liverpool</v>
      </c>
      <c r="AE945" s="177" t="str">
        <f t="shared" si="1123"/>
        <v>Crystal Palace</v>
      </c>
      <c r="AF945" s="177" t="str">
        <f t="shared" si="1123"/>
        <v>Arsenal</v>
      </c>
      <c r="AG945" s="177" t="str">
        <f t="shared" si="1123"/>
        <v>Everton</v>
      </c>
      <c r="AH945" s="177" t="str">
        <f t="shared" si="1123"/>
        <v>Everton</v>
      </c>
      <c r="AI945" s="177" t="str">
        <f t="shared" si="1123"/>
        <v>Man City</v>
      </c>
      <c r="AJ945" s="177" t="str">
        <f t="shared" si="1123"/>
        <v>Brighton</v>
      </c>
      <c r="AK945" s="177" t="str">
        <f t="shared" si="1123"/>
        <v>Crystal Palace</v>
      </c>
      <c r="AL945" s="177" t="str">
        <f t="shared" si="1123"/>
        <v/>
      </c>
      <c r="AM945" s="177" t="str">
        <f t="shared" si="1123"/>
        <v/>
      </c>
      <c r="AN945" s="177" t="str">
        <f t="shared" si="1123"/>
        <v/>
      </c>
      <c r="AO945" s="177" t="str">
        <f t="shared" si="1123"/>
        <v/>
      </c>
      <c r="AP945" s="177" t="str">
        <f t="shared" si="1123"/>
        <v/>
      </c>
      <c r="AQ945" s="170"/>
      <c r="AR945" s="170"/>
    </row>
    <row r="946" ht="12.75" customHeight="1">
      <c r="A946" s="170"/>
      <c r="B946" s="170"/>
      <c r="C946" s="140"/>
      <c r="D946" s="139">
        <v>172.0</v>
      </c>
      <c r="E946" s="177" t="str">
        <f t="shared" ref="E946:AP946" si="1124">IFERROR(INDEX($C$389:$C$578,MATCH($D946,E$389:E$578,0)),"")</f>
        <v>Chelsea</v>
      </c>
      <c r="F946" s="177" t="str">
        <f t="shared" si="1124"/>
        <v>Brighton</v>
      </c>
      <c r="G946" s="177" t="str">
        <f t="shared" si="1124"/>
        <v>Chelsea</v>
      </c>
      <c r="H946" s="177" t="str">
        <f t="shared" si="1124"/>
        <v>West Ham</v>
      </c>
      <c r="I946" s="177" t="str">
        <f t="shared" si="1124"/>
        <v>Watford</v>
      </c>
      <c r="J946" s="177" t="str">
        <f t="shared" si="1124"/>
        <v>Watford</v>
      </c>
      <c r="K946" s="177" t="str">
        <f t="shared" si="1124"/>
        <v>Fulham</v>
      </c>
      <c r="L946" s="177" t="str">
        <f t="shared" si="1124"/>
        <v>Cardiff</v>
      </c>
      <c r="M946" s="177" t="str">
        <f t="shared" si="1124"/>
        <v>Brighton</v>
      </c>
      <c r="N946" s="177" t="str">
        <f t="shared" si="1124"/>
        <v>West Ham</v>
      </c>
      <c r="O946" s="177" t="str">
        <f t="shared" si="1124"/>
        <v>Fulham</v>
      </c>
      <c r="P946" s="177" t="str">
        <f t="shared" si="1124"/>
        <v>Crystal Palace</v>
      </c>
      <c r="Q946" s="177" t="str">
        <f t="shared" si="1124"/>
        <v>Southampton</v>
      </c>
      <c r="R946" s="177" t="str">
        <f t="shared" si="1124"/>
        <v>Leicester</v>
      </c>
      <c r="S946" s="177" t="str">
        <f t="shared" si="1124"/>
        <v>Southampton</v>
      </c>
      <c r="T946" s="177" t="str">
        <f t="shared" si="1124"/>
        <v>Everton</v>
      </c>
      <c r="U946" s="177" t="str">
        <f t="shared" si="1124"/>
        <v>Huddersfield</v>
      </c>
      <c r="V946" s="177" t="str">
        <f t="shared" si="1124"/>
        <v>Arsenal</v>
      </c>
      <c r="W946" s="177" t="str">
        <f t="shared" si="1124"/>
        <v>Fulham</v>
      </c>
      <c r="X946" s="177" t="str">
        <f t="shared" si="1124"/>
        <v>Man City</v>
      </c>
      <c r="Y946" s="177" t="str">
        <f t="shared" si="1124"/>
        <v>Cardiff</v>
      </c>
      <c r="Z946" s="177" t="str">
        <f t="shared" si="1124"/>
        <v>Leicester</v>
      </c>
      <c r="AA946" s="177" t="str">
        <f t="shared" si="1124"/>
        <v>Arsenal</v>
      </c>
      <c r="AB946" s="177" t="str">
        <f t="shared" si="1124"/>
        <v>Chelsea</v>
      </c>
      <c r="AC946" s="177" t="str">
        <f t="shared" si="1124"/>
        <v>Chelsea</v>
      </c>
      <c r="AD946" s="177" t="str">
        <f t="shared" si="1124"/>
        <v>Huddersfield</v>
      </c>
      <c r="AE946" s="177" t="str">
        <f t="shared" si="1124"/>
        <v>Everton</v>
      </c>
      <c r="AF946" s="177" t="str">
        <f t="shared" si="1124"/>
        <v>Everton</v>
      </c>
      <c r="AG946" s="177" t="str">
        <f t="shared" si="1124"/>
        <v>Arsenal</v>
      </c>
      <c r="AH946" s="177" t="str">
        <f t="shared" si="1124"/>
        <v>Arsenal</v>
      </c>
      <c r="AI946" s="177" t="str">
        <f t="shared" si="1124"/>
        <v>Everton</v>
      </c>
      <c r="AJ946" s="177" t="str">
        <f t="shared" si="1124"/>
        <v>Cardiff</v>
      </c>
      <c r="AK946" s="177" t="str">
        <f t="shared" si="1124"/>
        <v>Everton</v>
      </c>
      <c r="AL946" s="177" t="str">
        <f t="shared" si="1124"/>
        <v/>
      </c>
      <c r="AM946" s="177" t="str">
        <f t="shared" si="1124"/>
        <v/>
      </c>
      <c r="AN946" s="177" t="str">
        <f t="shared" si="1124"/>
        <v/>
      </c>
      <c r="AO946" s="177" t="str">
        <f t="shared" si="1124"/>
        <v/>
      </c>
      <c r="AP946" s="177" t="str">
        <f t="shared" si="1124"/>
        <v/>
      </c>
      <c r="AQ946" s="170"/>
      <c r="AR946" s="170"/>
    </row>
    <row r="947" ht="12.75" customHeight="1">
      <c r="A947" s="170"/>
      <c r="B947" s="170"/>
      <c r="C947" s="140"/>
      <c r="D947" s="139">
        <v>173.0</v>
      </c>
      <c r="E947" s="177" t="str">
        <f t="shared" ref="E947:AP947" si="1125">IFERROR(INDEX($C$389:$C$578,MATCH($D947,E$389:E$578,0)),"")</f>
        <v>Southampton</v>
      </c>
      <c r="F947" s="177" t="str">
        <f t="shared" si="1125"/>
        <v>Cardiff</v>
      </c>
      <c r="G947" s="177" t="str">
        <f t="shared" si="1125"/>
        <v>Tottenham</v>
      </c>
      <c r="H947" s="177" t="str">
        <f t="shared" si="1125"/>
        <v>Chelsea</v>
      </c>
      <c r="I947" s="177" t="str">
        <f t="shared" si="1125"/>
        <v>Cardiff</v>
      </c>
      <c r="J947" s="177" t="str">
        <f t="shared" si="1125"/>
        <v>Liverpool</v>
      </c>
      <c r="K947" s="177" t="str">
        <f t="shared" si="1125"/>
        <v>Bournemouth</v>
      </c>
      <c r="L947" s="177" t="str">
        <f t="shared" si="1125"/>
        <v>Bournemouth</v>
      </c>
      <c r="M947" s="177" t="str">
        <f t="shared" si="1125"/>
        <v>Burnley</v>
      </c>
      <c r="N947" s="177" t="str">
        <f t="shared" si="1125"/>
        <v>Cardiff</v>
      </c>
      <c r="O947" s="177" t="str">
        <f t="shared" si="1125"/>
        <v>Southampton</v>
      </c>
      <c r="P947" s="177" t="str">
        <f t="shared" si="1125"/>
        <v>Brighton</v>
      </c>
      <c r="Q947" s="177" t="str">
        <f t="shared" si="1125"/>
        <v>Everton</v>
      </c>
      <c r="R947" s="177" t="str">
        <f t="shared" si="1125"/>
        <v>Leicester</v>
      </c>
      <c r="S947" s="177" t="str">
        <f t="shared" si="1125"/>
        <v>Bournemouth</v>
      </c>
      <c r="T947" s="177" t="str">
        <f t="shared" si="1125"/>
        <v>West Ham</v>
      </c>
      <c r="U947" s="177" t="str">
        <f t="shared" si="1125"/>
        <v>Man Utd</v>
      </c>
      <c r="V947" s="177" t="str">
        <f t="shared" si="1125"/>
        <v>Leicester</v>
      </c>
      <c r="W947" s="177" t="str">
        <f t="shared" si="1125"/>
        <v>Cardiff</v>
      </c>
      <c r="X947" s="177" t="str">
        <f t="shared" si="1125"/>
        <v>Man Utd</v>
      </c>
      <c r="Y947" s="177" t="str">
        <f t="shared" si="1125"/>
        <v>Brighton</v>
      </c>
      <c r="Z947" s="177" t="str">
        <f t="shared" si="1125"/>
        <v>Bournemouth</v>
      </c>
      <c r="AA947" s="177" t="str">
        <f t="shared" si="1125"/>
        <v>Leicester</v>
      </c>
      <c r="AB947" s="177" t="str">
        <f t="shared" si="1125"/>
        <v>Fulham</v>
      </c>
      <c r="AC947" s="177" t="str">
        <f t="shared" si="1125"/>
        <v>Fulham</v>
      </c>
      <c r="AD947" s="177" t="str">
        <f t="shared" si="1125"/>
        <v>Bournemouth</v>
      </c>
      <c r="AE947" s="177" t="str">
        <f t="shared" si="1125"/>
        <v>Bournemouth</v>
      </c>
      <c r="AF947" s="177" t="str">
        <f t="shared" si="1125"/>
        <v>Arsenal</v>
      </c>
      <c r="AG947" s="177" t="str">
        <f t="shared" si="1125"/>
        <v>Cardiff</v>
      </c>
      <c r="AH947" s="177" t="str">
        <f t="shared" si="1125"/>
        <v>Cardiff</v>
      </c>
      <c r="AI947" s="177" t="str">
        <f t="shared" si="1125"/>
        <v>Brighton</v>
      </c>
      <c r="AJ947" s="177" t="str">
        <f t="shared" si="1125"/>
        <v>Liverpool</v>
      </c>
      <c r="AK947" s="177" t="str">
        <f t="shared" si="1125"/>
        <v>Cardiff</v>
      </c>
      <c r="AL947" s="177" t="str">
        <f t="shared" si="1125"/>
        <v/>
      </c>
      <c r="AM947" s="177" t="str">
        <f t="shared" si="1125"/>
        <v/>
      </c>
      <c r="AN947" s="177" t="str">
        <f t="shared" si="1125"/>
        <v/>
      </c>
      <c r="AO947" s="177" t="str">
        <f t="shared" si="1125"/>
        <v/>
      </c>
      <c r="AP947" s="177" t="str">
        <f t="shared" si="1125"/>
        <v/>
      </c>
      <c r="AQ947" s="170"/>
      <c r="AR947" s="170"/>
    </row>
    <row r="948" ht="12.75" customHeight="1">
      <c r="A948" s="170"/>
      <c r="B948" s="170"/>
      <c r="C948" s="140"/>
      <c r="D948" s="139">
        <v>174.0</v>
      </c>
      <c r="E948" s="177" t="str">
        <f t="shared" ref="E948:AP948" si="1126">IFERROR(INDEX($C$389:$C$578,MATCH($D948,E$389:E$578,0)),"")</f>
        <v>Cardiff</v>
      </c>
      <c r="F948" s="177" t="str">
        <f t="shared" si="1126"/>
        <v>Huddersfield</v>
      </c>
      <c r="G948" s="177" t="str">
        <f t="shared" si="1126"/>
        <v>Cardiff</v>
      </c>
      <c r="H948" s="177" t="str">
        <f t="shared" si="1126"/>
        <v>Cardiff</v>
      </c>
      <c r="I948" s="177" t="str">
        <f t="shared" si="1126"/>
        <v>Burnley</v>
      </c>
      <c r="J948" s="177" t="str">
        <f t="shared" si="1126"/>
        <v>Bournemouth</v>
      </c>
      <c r="K948" s="177" t="str">
        <f t="shared" si="1126"/>
        <v>Burnley</v>
      </c>
      <c r="L948" s="177" t="str">
        <f t="shared" si="1126"/>
        <v>Crystal Palace</v>
      </c>
      <c r="M948" s="177" t="str">
        <f t="shared" si="1126"/>
        <v>Crystal Palace</v>
      </c>
      <c r="N948" s="177" t="str">
        <f t="shared" si="1126"/>
        <v>Watford</v>
      </c>
      <c r="O948" s="177" t="str">
        <f t="shared" si="1126"/>
        <v>Crystal Palace</v>
      </c>
      <c r="P948" s="177" t="str">
        <f t="shared" si="1126"/>
        <v>Brighton</v>
      </c>
      <c r="Q948" s="177" t="str">
        <f t="shared" si="1126"/>
        <v>Crystal Palace</v>
      </c>
      <c r="R948" s="177" t="str">
        <f t="shared" si="1126"/>
        <v>Bournemouth</v>
      </c>
      <c r="S948" s="177" t="str">
        <f t="shared" si="1126"/>
        <v>Bournemouth</v>
      </c>
      <c r="T948" s="177" t="str">
        <f t="shared" si="1126"/>
        <v>Bournemouth</v>
      </c>
      <c r="U948" s="177" t="str">
        <f t="shared" si="1126"/>
        <v>Southampton</v>
      </c>
      <c r="V948" s="177" t="str">
        <f t="shared" si="1126"/>
        <v>Liverpool</v>
      </c>
      <c r="W948" s="177" t="str">
        <f t="shared" si="1126"/>
        <v>Cardiff</v>
      </c>
      <c r="X948" s="177" t="str">
        <f t="shared" si="1126"/>
        <v>Cardiff</v>
      </c>
      <c r="Y948" s="177" t="str">
        <f t="shared" si="1126"/>
        <v>Cardiff</v>
      </c>
      <c r="Z948" s="177" t="str">
        <f t="shared" si="1126"/>
        <v>Arsenal</v>
      </c>
      <c r="AA948" s="177" t="str">
        <f t="shared" si="1126"/>
        <v>Bournemouth</v>
      </c>
      <c r="AB948" s="177" t="str">
        <f t="shared" si="1126"/>
        <v>Man Utd</v>
      </c>
      <c r="AC948" s="177" t="str">
        <f t="shared" si="1126"/>
        <v>Brighton</v>
      </c>
      <c r="AD948" s="177" t="str">
        <f t="shared" si="1126"/>
        <v>Brighton</v>
      </c>
      <c r="AE948" s="177" t="str">
        <f t="shared" si="1126"/>
        <v>Liverpool</v>
      </c>
      <c r="AF948" s="177" t="str">
        <f t="shared" si="1126"/>
        <v>Liverpool</v>
      </c>
      <c r="AG948" s="177" t="str">
        <f t="shared" si="1126"/>
        <v>Liverpool</v>
      </c>
      <c r="AH948" s="177" t="str">
        <f t="shared" si="1126"/>
        <v>Burnley</v>
      </c>
      <c r="AI948" s="177" t="str">
        <f t="shared" si="1126"/>
        <v>Liverpool</v>
      </c>
      <c r="AJ948" s="177" t="str">
        <f t="shared" si="1126"/>
        <v>Bournemouth</v>
      </c>
      <c r="AK948" s="177" t="str">
        <f t="shared" si="1126"/>
        <v>Cardiff</v>
      </c>
      <c r="AL948" s="177" t="str">
        <f t="shared" si="1126"/>
        <v/>
      </c>
      <c r="AM948" s="177" t="str">
        <f t="shared" si="1126"/>
        <v/>
      </c>
      <c r="AN948" s="177" t="str">
        <f t="shared" si="1126"/>
        <v/>
      </c>
      <c r="AO948" s="177" t="str">
        <f t="shared" si="1126"/>
        <v/>
      </c>
      <c r="AP948" s="177" t="str">
        <f t="shared" si="1126"/>
        <v/>
      </c>
      <c r="AQ948" s="170"/>
      <c r="AR948" s="170"/>
    </row>
    <row r="949" ht="12.75" customHeight="1">
      <c r="A949" s="170"/>
      <c r="B949" s="170"/>
      <c r="C949" s="140"/>
      <c r="D949" s="139">
        <v>175.0</v>
      </c>
      <c r="E949" s="177" t="str">
        <f t="shared" ref="E949:AP949" si="1127">IFERROR(INDEX($C$389:$C$578,MATCH($D949,E$389:E$578,0)),"")</f>
        <v>Fulham</v>
      </c>
      <c r="F949" s="177" t="str">
        <f t="shared" si="1127"/>
        <v>Cardiff</v>
      </c>
      <c r="G949" s="177" t="str">
        <f t="shared" si="1127"/>
        <v>Fulham</v>
      </c>
      <c r="H949" s="177" t="str">
        <f t="shared" si="1127"/>
        <v>Cardiff</v>
      </c>
      <c r="I949" s="177" t="str">
        <f t="shared" si="1127"/>
        <v>Southampton</v>
      </c>
      <c r="J949" s="177" t="str">
        <f t="shared" si="1127"/>
        <v>West Ham</v>
      </c>
      <c r="K949" s="177" t="str">
        <f t="shared" si="1127"/>
        <v>Crystal Palace</v>
      </c>
      <c r="L949" s="177" t="str">
        <f t="shared" si="1127"/>
        <v>Newcastle</v>
      </c>
      <c r="M949" s="177" t="str">
        <f t="shared" si="1127"/>
        <v>Man City</v>
      </c>
      <c r="N949" s="177" t="str">
        <f t="shared" si="1127"/>
        <v>Bournemouth</v>
      </c>
      <c r="O949" s="177" t="str">
        <f t="shared" si="1127"/>
        <v>Bournemouth</v>
      </c>
      <c r="P949" s="177" t="str">
        <f t="shared" si="1127"/>
        <v>Leicester</v>
      </c>
      <c r="Q949" s="177" t="str">
        <f t="shared" si="1127"/>
        <v>Cardiff</v>
      </c>
      <c r="R949" s="177" t="str">
        <f t="shared" si="1127"/>
        <v>Everton</v>
      </c>
      <c r="S949" s="177" t="str">
        <f t="shared" si="1127"/>
        <v>Arsenal</v>
      </c>
      <c r="T949" s="177" t="str">
        <f t="shared" si="1127"/>
        <v>Huddersfield</v>
      </c>
      <c r="U949" s="177" t="str">
        <f t="shared" si="1127"/>
        <v>Bournemouth</v>
      </c>
      <c r="V949" s="177" t="str">
        <f t="shared" si="1127"/>
        <v>Man City</v>
      </c>
      <c r="W949" s="177" t="str">
        <f t="shared" si="1127"/>
        <v>Cardiff</v>
      </c>
      <c r="X949" s="177" t="str">
        <f t="shared" si="1127"/>
        <v>Bournemouth</v>
      </c>
      <c r="Y949" s="177" t="str">
        <f t="shared" si="1127"/>
        <v>Man City</v>
      </c>
      <c r="Z949" s="177" t="str">
        <f t="shared" si="1127"/>
        <v>Arsenal</v>
      </c>
      <c r="AA949" s="177" t="str">
        <f t="shared" si="1127"/>
        <v>Burnley</v>
      </c>
      <c r="AB949" s="177" t="str">
        <f t="shared" si="1127"/>
        <v>Burnley</v>
      </c>
      <c r="AC949" s="177" t="str">
        <f t="shared" si="1127"/>
        <v>Everton</v>
      </c>
      <c r="AD949" s="177" t="str">
        <f t="shared" si="1127"/>
        <v>Chelsea</v>
      </c>
      <c r="AE949" s="177" t="str">
        <f t="shared" si="1127"/>
        <v>Chelsea</v>
      </c>
      <c r="AF949" s="177" t="str">
        <f t="shared" si="1127"/>
        <v>Arsenal</v>
      </c>
      <c r="AG949" s="177" t="str">
        <f t="shared" si="1127"/>
        <v>Everton</v>
      </c>
      <c r="AH949" s="177" t="str">
        <f t="shared" si="1127"/>
        <v>Burnley</v>
      </c>
      <c r="AI949" s="177" t="str">
        <f t="shared" si="1127"/>
        <v>Leicester</v>
      </c>
      <c r="AJ949" s="177" t="str">
        <f t="shared" si="1127"/>
        <v>Liverpool</v>
      </c>
      <c r="AK949" s="177" t="str">
        <f t="shared" si="1127"/>
        <v>Arsenal</v>
      </c>
      <c r="AL949" s="177" t="str">
        <f t="shared" si="1127"/>
        <v/>
      </c>
      <c r="AM949" s="177" t="str">
        <f t="shared" si="1127"/>
        <v/>
      </c>
      <c r="AN949" s="177" t="str">
        <f t="shared" si="1127"/>
        <v/>
      </c>
      <c r="AO949" s="177" t="str">
        <f t="shared" si="1127"/>
        <v/>
      </c>
      <c r="AP949" s="177" t="str">
        <f t="shared" si="1127"/>
        <v/>
      </c>
      <c r="AQ949" s="170"/>
      <c r="AR949" s="170"/>
    </row>
    <row r="950" ht="12.75" customHeight="1">
      <c r="A950" s="170"/>
      <c r="B950" s="170"/>
      <c r="C950" s="140"/>
      <c r="D950" s="139">
        <v>176.0</v>
      </c>
      <c r="E950" s="177" t="str">
        <f t="shared" ref="E950:AP950" si="1128">IFERROR(INDEX($C$389:$C$578,MATCH($D950,E$389:E$578,0)),"")</f>
        <v>Watford</v>
      </c>
      <c r="F950" s="177" t="str">
        <f t="shared" si="1128"/>
        <v>Brighton</v>
      </c>
      <c r="G950" s="177" t="str">
        <f t="shared" si="1128"/>
        <v>Cardiff</v>
      </c>
      <c r="H950" s="177" t="str">
        <f t="shared" si="1128"/>
        <v>Fulham</v>
      </c>
      <c r="I950" s="177" t="str">
        <f t="shared" si="1128"/>
        <v>West Ham</v>
      </c>
      <c r="J950" s="177" t="str">
        <f t="shared" si="1128"/>
        <v>Everton</v>
      </c>
      <c r="K950" s="177" t="str">
        <f t="shared" si="1128"/>
        <v>Bournemouth</v>
      </c>
      <c r="L950" s="177" t="str">
        <f t="shared" si="1128"/>
        <v>Chelsea</v>
      </c>
      <c r="M950" s="177" t="str">
        <f t="shared" si="1128"/>
        <v>Man City</v>
      </c>
      <c r="N950" s="177" t="str">
        <f t="shared" si="1128"/>
        <v>Bournemouth</v>
      </c>
      <c r="O950" s="177" t="str">
        <f t="shared" si="1128"/>
        <v>Tottenham</v>
      </c>
      <c r="P950" s="177" t="str">
        <f t="shared" si="1128"/>
        <v>Burnley</v>
      </c>
      <c r="Q950" s="177" t="str">
        <f t="shared" si="1128"/>
        <v>Cardiff</v>
      </c>
      <c r="R950" s="177" t="str">
        <f t="shared" si="1128"/>
        <v>Huddersfield</v>
      </c>
      <c r="S950" s="177" t="str">
        <f t="shared" si="1128"/>
        <v>Cardiff</v>
      </c>
      <c r="T950" s="177" t="str">
        <f t="shared" si="1128"/>
        <v>Leicester</v>
      </c>
      <c r="U950" s="177" t="str">
        <f t="shared" si="1128"/>
        <v>Arsenal</v>
      </c>
      <c r="V950" s="177" t="str">
        <f t="shared" si="1128"/>
        <v>Man Utd</v>
      </c>
      <c r="W950" s="177" t="str">
        <f t="shared" si="1128"/>
        <v>Fulham</v>
      </c>
      <c r="X950" s="177" t="str">
        <f t="shared" si="1128"/>
        <v>Cardiff</v>
      </c>
      <c r="Y950" s="177" t="str">
        <f t="shared" si="1128"/>
        <v>Fulham</v>
      </c>
      <c r="Z950" s="177" t="str">
        <f t="shared" si="1128"/>
        <v>Burnley</v>
      </c>
      <c r="AA950" s="177" t="str">
        <f t="shared" si="1128"/>
        <v>Man Utd</v>
      </c>
      <c r="AB950" s="177" t="str">
        <f t="shared" si="1128"/>
        <v>Bournemouth</v>
      </c>
      <c r="AC950" s="177" t="str">
        <f t="shared" si="1128"/>
        <v>Everton</v>
      </c>
      <c r="AD950" s="177" t="str">
        <f t="shared" si="1128"/>
        <v>Fulham</v>
      </c>
      <c r="AE950" s="177" t="str">
        <f t="shared" si="1128"/>
        <v>Watford</v>
      </c>
      <c r="AF950" s="177" t="str">
        <f t="shared" si="1128"/>
        <v>Everton</v>
      </c>
      <c r="AG950" s="177" t="str">
        <f t="shared" si="1128"/>
        <v>Southampton</v>
      </c>
      <c r="AH950" s="177" t="str">
        <f t="shared" si="1128"/>
        <v>Tottenham</v>
      </c>
      <c r="AI950" s="177" t="str">
        <f t="shared" si="1128"/>
        <v>Cardiff</v>
      </c>
      <c r="AJ950" s="177" t="str">
        <f t="shared" si="1128"/>
        <v>Cardiff</v>
      </c>
      <c r="AK950" s="177" t="str">
        <f t="shared" si="1128"/>
        <v>Everton</v>
      </c>
      <c r="AL950" s="177" t="str">
        <f t="shared" si="1128"/>
        <v/>
      </c>
      <c r="AM950" s="177" t="str">
        <f t="shared" si="1128"/>
        <v/>
      </c>
      <c r="AN950" s="177" t="str">
        <f t="shared" si="1128"/>
        <v/>
      </c>
      <c r="AO950" s="177" t="str">
        <f t="shared" si="1128"/>
        <v/>
      </c>
      <c r="AP950" s="177" t="str">
        <f t="shared" si="1128"/>
        <v/>
      </c>
      <c r="AQ950" s="170"/>
      <c r="AR950" s="170"/>
    </row>
    <row r="951" ht="12.75" customHeight="1">
      <c r="A951" s="170"/>
      <c r="B951" s="170"/>
      <c r="C951" s="140"/>
      <c r="D951" s="139">
        <v>177.0</v>
      </c>
      <c r="E951" s="177" t="str">
        <f t="shared" ref="E951:AP951" si="1129">IFERROR(INDEX($C$389:$C$578,MATCH($D951,E$389:E$578,0)),"")</f>
        <v>Huddersfield</v>
      </c>
      <c r="F951" s="177" t="str">
        <f t="shared" si="1129"/>
        <v>Southampton</v>
      </c>
      <c r="G951" s="177" t="str">
        <f t="shared" si="1129"/>
        <v>Fulham</v>
      </c>
      <c r="H951" s="177" t="str">
        <f t="shared" si="1129"/>
        <v>Cardiff</v>
      </c>
      <c r="I951" s="177" t="str">
        <f t="shared" si="1129"/>
        <v>Cardiff</v>
      </c>
      <c r="J951" s="177" t="str">
        <f t="shared" si="1129"/>
        <v>Bournemouth</v>
      </c>
      <c r="K951" s="177" t="str">
        <f t="shared" si="1129"/>
        <v>Chelsea</v>
      </c>
      <c r="L951" s="177" t="str">
        <f t="shared" si="1129"/>
        <v>Burnley</v>
      </c>
      <c r="M951" s="177" t="str">
        <f t="shared" si="1129"/>
        <v>Crystal Palace</v>
      </c>
      <c r="N951" s="177" t="str">
        <f t="shared" si="1129"/>
        <v>Arsenal</v>
      </c>
      <c r="O951" s="177" t="str">
        <f t="shared" si="1129"/>
        <v>Bournemouth</v>
      </c>
      <c r="P951" s="177" t="str">
        <f t="shared" si="1129"/>
        <v>Watford</v>
      </c>
      <c r="Q951" s="177" t="str">
        <f t="shared" si="1129"/>
        <v>Arsenal</v>
      </c>
      <c r="R951" s="177" t="str">
        <f t="shared" si="1129"/>
        <v>Arsenal</v>
      </c>
      <c r="S951" s="177" t="str">
        <f t="shared" si="1129"/>
        <v>Leicester</v>
      </c>
      <c r="T951" s="177" t="str">
        <f t="shared" si="1129"/>
        <v>Bournemouth</v>
      </c>
      <c r="U951" s="177" t="str">
        <f t="shared" si="1129"/>
        <v>Leicester</v>
      </c>
      <c r="V951" s="177" t="str">
        <f t="shared" si="1129"/>
        <v>Huddersfield</v>
      </c>
      <c r="W951" s="177" t="str">
        <f t="shared" si="1129"/>
        <v>Cardiff</v>
      </c>
      <c r="X951" s="177" t="str">
        <f t="shared" si="1129"/>
        <v>Fulham</v>
      </c>
      <c r="Y951" s="177" t="str">
        <f t="shared" si="1129"/>
        <v>Cardiff</v>
      </c>
      <c r="Z951" s="177" t="str">
        <f t="shared" si="1129"/>
        <v>Arsenal</v>
      </c>
      <c r="AA951" s="177" t="str">
        <f t="shared" si="1129"/>
        <v>Newcastle</v>
      </c>
      <c r="AB951" s="177" t="str">
        <f t="shared" si="1129"/>
        <v>Arsenal</v>
      </c>
      <c r="AC951" s="177" t="str">
        <f t="shared" si="1129"/>
        <v>Burnley</v>
      </c>
      <c r="AD951" s="177" t="str">
        <f t="shared" si="1129"/>
        <v>Brighton</v>
      </c>
      <c r="AE951" s="177" t="str">
        <f t="shared" si="1129"/>
        <v>Bournemouth</v>
      </c>
      <c r="AF951" s="177" t="str">
        <f t="shared" si="1129"/>
        <v>Arsenal</v>
      </c>
      <c r="AG951" s="177" t="str">
        <f t="shared" si="1129"/>
        <v>Arsenal</v>
      </c>
      <c r="AH951" s="177" t="str">
        <f t="shared" si="1129"/>
        <v>Watford</v>
      </c>
      <c r="AI951" s="177" t="str">
        <f t="shared" si="1129"/>
        <v>Cardiff</v>
      </c>
      <c r="AJ951" s="177" t="str">
        <f t="shared" si="1129"/>
        <v>Everton</v>
      </c>
      <c r="AK951" s="177" t="str">
        <f t="shared" si="1129"/>
        <v>Cardiff</v>
      </c>
      <c r="AL951" s="177" t="str">
        <f t="shared" si="1129"/>
        <v/>
      </c>
      <c r="AM951" s="177" t="str">
        <f t="shared" si="1129"/>
        <v/>
      </c>
      <c r="AN951" s="177" t="str">
        <f t="shared" si="1129"/>
        <v/>
      </c>
      <c r="AO951" s="177" t="str">
        <f t="shared" si="1129"/>
        <v/>
      </c>
      <c r="AP951" s="177" t="str">
        <f t="shared" si="1129"/>
        <v/>
      </c>
      <c r="AQ951" s="170"/>
      <c r="AR951" s="170"/>
    </row>
    <row r="952" ht="12.75" customHeight="1">
      <c r="A952" s="170"/>
      <c r="B952" s="170"/>
      <c r="C952" s="140"/>
      <c r="D952" s="139">
        <v>178.0</v>
      </c>
      <c r="E952" s="177" t="str">
        <f t="shared" ref="E952:AP952" si="1130">IFERROR(INDEX($C$389:$C$578,MATCH($D952,E$389:E$578,0)),"")</f>
        <v>Huddersfield</v>
      </c>
      <c r="F952" s="177" t="str">
        <f t="shared" si="1130"/>
        <v>Brighton</v>
      </c>
      <c r="G952" s="177" t="str">
        <f t="shared" si="1130"/>
        <v>Huddersfield</v>
      </c>
      <c r="H952" s="177" t="str">
        <f t="shared" si="1130"/>
        <v>Fulham</v>
      </c>
      <c r="I952" s="177" t="str">
        <f t="shared" si="1130"/>
        <v>Fulham</v>
      </c>
      <c r="J952" s="177" t="str">
        <f t="shared" si="1130"/>
        <v>Burnley</v>
      </c>
      <c r="K952" s="177" t="str">
        <f t="shared" si="1130"/>
        <v>Chelsea</v>
      </c>
      <c r="L952" s="177" t="str">
        <f t="shared" si="1130"/>
        <v>Chelsea</v>
      </c>
      <c r="M952" s="177" t="str">
        <f t="shared" si="1130"/>
        <v>Everton</v>
      </c>
      <c r="N952" s="177" t="str">
        <f t="shared" si="1130"/>
        <v>Everton</v>
      </c>
      <c r="O952" s="177" t="str">
        <f t="shared" si="1130"/>
        <v>Watford</v>
      </c>
      <c r="P952" s="177" t="str">
        <f t="shared" si="1130"/>
        <v>Arsenal</v>
      </c>
      <c r="Q952" s="177" t="str">
        <f t="shared" si="1130"/>
        <v>Arsenal</v>
      </c>
      <c r="R952" s="177" t="str">
        <f t="shared" si="1130"/>
        <v>Brighton</v>
      </c>
      <c r="S952" s="177" t="str">
        <f t="shared" si="1130"/>
        <v>Leicester</v>
      </c>
      <c r="T952" s="177" t="str">
        <f t="shared" si="1130"/>
        <v>Bournemouth</v>
      </c>
      <c r="U952" s="177" t="str">
        <f t="shared" si="1130"/>
        <v>Tottenham</v>
      </c>
      <c r="V952" s="177" t="str">
        <f t="shared" si="1130"/>
        <v>Crystal Palace</v>
      </c>
      <c r="W952" s="177" t="str">
        <f t="shared" si="1130"/>
        <v>Cardiff</v>
      </c>
      <c r="X952" s="177" t="str">
        <f t="shared" si="1130"/>
        <v>Huddersfield</v>
      </c>
      <c r="Y952" s="177" t="str">
        <f t="shared" si="1130"/>
        <v>Huddersfield</v>
      </c>
      <c r="Z952" s="177" t="str">
        <f t="shared" si="1130"/>
        <v>Chelsea</v>
      </c>
      <c r="AA952" s="177" t="str">
        <f t="shared" si="1130"/>
        <v>Brighton</v>
      </c>
      <c r="AB952" s="177" t="str">
        <f t="shared" si="1130"/>
        <v>Brighton</v>
      </c>
      <c r="AC952" s="177" t="str">
        <f t="shared" si="1130"/>
        <v>Arsenal</v>
      </c>
      <c r="AD952" s="177" t="str">
        <f t="shared" si="1130"/>
        <v>Chelsea</v>
      </c>
      <c r="AE952" s="177" t="str">
        <f t="shared" si="1130"/>
        <v>Bournemouth</v>
      </c>
      <c r="AF952" s="177" t="str">
        <f t="shared" si="1130"/>
        <v>Everton</v>
      </c>
      <c r="AG952" s="177" t="str">
        <f t="shared" si="1130"/>
        <v>Everton</v>
      </c>
      <c r="AH952" s="177" t="str">
        <f t="shared" si="1130"/>
        <v>Crystal Palace</v>
      </c>
      <c r="AI952" s="177" t="str">
        <f t="shared" si="1130"/>
        <v>Bournemouth</v>
      </c>
      <c r="AJ952" s="177" t="str">
        <f t="shared" si="1130"/>
        <v>Brighton</v>
      </c>
      <c r="AK952" s="177" t="str">
        <f t="shared" si="1130"/>
        <v>Brighton</v>
      </c>
      <c r="AL952" s="177" t="str">
        <f t="shared" si="1130"/>
        <v/>
      </c>
      <c r="AM952" s="177" t="str">
        <f t="shared" si="1130"/>
        <v/>
      </c>
      <c r="AN952" s="177" t="str">
        <f t="shared" si="1130"/>
        <v/>
      </c>
      <c r="AO952" s="177" t="str">
        <f t="shared" si="1130"/>
        <v/>
      </c>
      <c r="AP952" s="177" t="str">
        <f t="shared" si="1130"/>
        <v/>
      </c>
      <c r="AQ952" s="170"/>
      <c r="AR952" s="170"/>
    </row>
    <row r="953" ht="12.75" customHeight="1">
      <c r="A953" s="170"/>
      <c r="B953" s="170"/>
      <c r="C953" s="140"/>
      <c r="D953" s="139">
        <v>179.0</v>
      </c>
      <c r="E953" s="177" t="str">
        <f t="shared" ref="E953:AP953" si="1131">IFERROR(INDEX($C$389:$C$578,MATCH($D953,E$389:E$578,0)),"")</f>
        <v>Man Utd</v>
      </c>
      <c r="F953" s="177" t="str">
        <f t="shared" si="1131"/>
        <v>Fulham</v>
      </c>
      <c r="G953" s="177" t="str">
        <f t="shared" si="1131"/>
        <v>Tottenham</v>
      </c>
      <c r="H953" s="177" t="str">
        <f t="shared" si="1131"/>
        <v>Huddersfield</v>
      </c>
      <c r="I953" s="177" t="str">
        <f t="shared" si="1131"/>
        <v>Cardiff</v>
      </c>
      <c r="J953" s="177" t="str">
        <f t="shared" si="1131"/>
        <v>Southampton</v>
      </c>
      <c r="K953" s="177" t="str">
        <f t="shared" si="1131"/>
        <v>Crystal Palace</v>
      </c>
      <c r="L953" s="177" t="str">
        <f t="shared" si="1131"/>
        <v>Everton</v>
      </c>
      <c r="M953" s="177" t="str">
        <f t="shared" si="1131"/>
        <v>Bournemouth</v>
      </c>
      <c r="N953" s="177" t="str">
        <f t="shared" si="1131"/>
        <v>Bournemouth</v>
      </c>
      <c r="O953" s="177" t="str">
        <f t="shared" si="1131"/>
        <v>Bournemouth</v>
      </c>
      <c r="P953" s="177" t="str">
        <f t="shared" si="1131"/>
        <v>Bournemouth</v>
      </c>
      <c r="Q953" s="177" t="str">
        <f t="shared" si="1131"/>
        <v>Watford</v>
      </c>
      <c r="R953" s="177" t="str">
        <f t="shared" si="1131"/>
        <v>Burnley</v>
      </c>
      <c r="S953" s="177" t="str">
        <f t="shared" si="1131"/>
        <v>Arsenal</v>
      </c>
      <c r="T953" s="177" t="str">
        <f t="shared" si="1131"/>
        <v>Leicester</v>
      </c>
      <c r="U953" s="177" t="str">
        <f t="shared" si="1131"/>
        <v>Everton</v>
      </c>
      <c r="V953" s="177" t="str">
        <f t="shared" si="1131"/>
        <v>Crystal Palace</v>
      </c>
      <c r="W953" s="177" t="str">
        <f t="shared" si="1131"/>
        <v>Cardiff</v>
      </c>
      <c r="X953" s="177" t="str">
        <f t="shared" si="1131"/>
        <v>Man City</v>
      </c>
      <c r="Y953" s="177" t="str">
        <f t="shared" si="1131"/>
        <v>Cardiff</v>
      </c>
      <c r="Z953" s="177" t="str">
        <f t="shared" si="1131"/>
        <v>Fulham</v>
      </c>
      <c r="AA953" s="177" t="str">
        <f t="shared" si="1131"/>
        <v>Fulham</v>
      </c>
      <c r="AB953" s="177" t="str">
        <f t="shared" si="1131"/>
        <v>Burnley</v>
      </c>
      <c r="AC953" s="177" t="str">
        <f t="shared" si="1131"/>
        <v>Man Utd</v>
      </c>
      <c r="AD953" s="177" t="str">
        <f t="shared" si="1131"/>
        <v>Fulham</v>
      </c>
      <c r="AE953" s="177" t="str">
        <f t="shared" si="1131"/>
        <v>Everton</v>
      </c>
      <c r="AF953" s="177" t="str">
        <f t="shared" si="1131"/>
        <v>Bournemouth</v>
      </c>
      <c r="AG953" s="177" t="str">
        <f t="shared" si="1131"/>
        <v>Arsenal</v>
      </c>
      <c r="AH953" s="177" t="str">
        <f t="shared" si="1131"/>
        <v>Crystal Palace</v>
      </c>
      <c r="AI953" s="177" t="str">
        <f t="shared" si="1131"/>
        <v>Liverpool</v>
      </c>
      <c r="AJ953" s="177" t="str">
        <f t="shared" si="1131"/>
        <v>Burnley</v>
      </c>
      <c r="AK953" s="177" t="str">
        <f t="shared" si="1131"/>
        <v>Chelsea</v>
      </c>
      <c r="AL953" s="177" t="str">
        <f t="shared" si="1131"/>
        <v/>
      </c>
      <c r="AM953" s="177" t="str">
        <f t="shared" si="1131"/>
        <v/>
      </c>
      <c r="AN953" s="177" t="str">
        <f t="shared" si="1131"/>
        <v/>
      </c>
      <c r="AO953" s="177" t="str">
        <f t="shared" si="1131"/>
        <v/>
      </c>
      <c r="AP953" s="177" t="str">
        <f t="shared" si="1131"/>
        <v/>
      </c>
      <c r="AQ953" s="170"/>
      <c r="AR953" s="170"/>
    </row>
    <row r="954" ht="12.75" customHeight="1">
      <c r="A954" s="170"/>
      <c r="B954" s="170"/>
      <c r="C954" s="140"/>
      <c r="D954" s="139">
        <v>180.0</v>
      </c>
      <c r="E954" s="177" t="str">
        <f t="shared" ref="E954:AP954" si="1132">IFERROR(INDEX($C$389:$C$578,MATCH($D954,E$389:E$578,0)),"")</f>
        <v>Fulham</v>
      </c>
      <c r="F954" s="177" t="str">
        <f t="shared" si="1132"/>
        <v>Watford</v>
      </c>
      <c r="G954" s="177" t="str">
        <f t="shared" si="1132"/>
        <v>Fulham</v>
      </c>
      <c r="H954" s="177" t="str">
        <f t="shared" si="1132"/>
        <v>Cardiff</v>
      </c>
      <c r="I954" s="177" t="str">
        <f t="shared" si="1132"/>
        <v>Chelsea</v>
      </c>
      <c r="J954" s="177" t="str">
        <f t="shared" si="1132"/>
        <v>Liverpool</v>
      </c>
      <c r="K954" s="177" t="str">
        <f t="shared" si="1132"/>
        <v>Watford</v>
      </c>
      <c r="L954" s="177" t="str">
        <f t="shared" si="1132"/>
        <v>Chelsea</v>
      </c>
      <c r="M954" s="177" t="str">
        <f t="shared" si="1132"/>
        <v>Crystal Palace</v>
      </c>
      <c r="N954" s="177" t="str">
        <f t="shared" si="1132"/>
        <v>Bournemouth</v>
      </c>
      <c r="O954" s="177" t="str">
        <f t="shared" si="1132"/>
        <v>Brighton</v>
      </c>
      <c r="P954" s="177" t="str">
        <f t="shared" si="1132"/>
        <v>Everton</v>
      </c>
      <c r="Q954" s="177" t="str">
        <f t="shared" si="1132"/>
        <v>Burnley</v>
      </c>
      <c r="R954" s="177" t="str">
        <f t="shared" si="1132"/>
        <v>Southampton</v>
      </c>
      <c r="S954" s="177" t="str">
        <f t="shared" si="1132"/>
        <v>Arsenal</v>
      </c>
      <c r="T954" s="177" t="str">
        <f t="shared" si="1132"/>
        <v>Arsenal</v>
      </c>
      <c r="U954" s="177" t="str">
        <f t="shared" si="1132"/>
        <v>Cardiff</v>
      </c>
      <c r="V954" s="177" t="str">
        <f t="shared" si="1132"/>
        <v>Cardiff</v>
      </c>
      <c r="W954" s="177" t="str">
        <f t="shared" si="1132"/>
        <v>Huddersfield</v>
      </c>
      <c r="X954" s="177" t="str">
        <f t="shared" si="1132"/>
        <v>Huddersfield</v>
      </c>
      <c r="Y954" s="177" t="str">
        <f t="shared" si="1132"/>
        <v>Burnley</v>
      </c>
      <c r="Z954" s="177" t="str">
        <f t="shared" si="1132"/>
        <v>Man City</v>
      </c>
      <c r="AA954" s="177" t="str">
        <f t="shared" si="1132"/>
        <v>Brighton</v>
      </c>
      <c r="AB954" s="177" t="str">
        <f t="shared" si="1132"/>
        <v>Leicester</v>
      </c>
      <c r="AC954" s="177" t="str">
        <f t="shared" si="1132"/>
        <v>Liverpool</v>
      </c>
      <c r="AD954" s="177" t="str">
        <f t="shared" si="1132"/>
        <v>Bournemouth</v>
      </c>
      <c r="AE954" s="177" t="str">
        <f t="shared" si="1132"/>
        <v>Everton</v>
      </c>
      <c r="AF954" s="177" t="str">
        <f t="shared" si="1132"/>
        <v>Tottenham</v>
      </c>
      <c r="AG954" s="177" t="str">
        <f t="shared" si="1132"/>
        <v>Fulham</v>
      </c>
      <c r="AH954" s="177" t="str">
        <f t="shared" si="1132"/>
        <v>Chelsea</v>
      </c>
      <c r="AI954" s="177" t="str">
        <f t="shared" si="1132"/>
        <v>Cardiff</v>
      </c>
      <c r="AJ954" s="177" t="str">
        <f t="shared" si="1132"/>
        <v>Leicester</v>
      </c>
      <c r="AK954" s="177" t="str">
        <f t="shared" si="1132"/>
        <v>Burnley</v>
      </c>
      <c r="AL954" s="177" t="str">
        <f t="shared" si="1132"/>
        <v/>
      </c>
      <c r="AM954" s="177" t="str">
        <f t="shared" si="1132"/>
        <v/>
      </c>
      <c r="AN954" s="177" t="str">
        <f t="shared" si="1132"/>
        <v/>
      </c>
      <c r="AO954" s="177" t="str">
        <f t="shared" si="1132"/>
        <v/>
      </c>
      <c r="AP954" s="177" t="str">
        <f t="shared" si="1132"/>
        <v/>
      </c>
      <c r="AQ954" s="170"/>
      <c r="AR954" s="170"/>
    </row>
    <row r="955" ht="12.75" customHeight="1">
      <c r="A955" s="170"/>
      <c r="B955" s="170"/>
      <c r="C955" s="140"/>
      <c r="D955" s="139">
        <v>181.0</v>
      </c>
      <c r="E955" s="177" t="str">
        <f t="shared" ref="E955:AP955" si="1133">IFERROR(INDEX($C$389:$C$578,MATCH($D955,E$389:E$578,0)),"")</f>
        <v>Newcastle</v>
      </c>
      <c r="F955" s="177" t="str">
        <f t="shared" si="1133"/>
        <v>Watford</v>
      </c>
      <c r="G955" s="177" t="str">
        <f t="shared" si="1133"/>
        <v>Watford</v>
      </c>
      <c r="H955" s="177" t="str">
        <f t="shared" si="1133"/>
        <v>Burnley</v>
      </c>
      <c r="I955" s="177" t="str">
        <f t="shared" si="1133"/>
        <v>Chelsea</v>
      </c>
      <c r="J955" s="177" t="str">
        <f t="shared" si="1133"/>
        <v>Man City</v>
      </c>
      <c r="K955" s="177" t="str">
        <f t="shared" si="1133"/>
        <v>Fulham</v>
      </c>
      <c r="L955" s="177" t="str">
        <f t="shared" si="1133"/>
        <v>Everton</v>
      </c>
      <c r="M955" s="177" t="str">
        <f t="shared" si="1133"/>
        <v>Fulham</v>
      </c>
      <c r="N955" s="177" t="str">
        <f t="shared" si="1133"/>
        <v>Crystal Palace</v>
      </c>
      <c r="O955" s="177" t="str">
        <f t="shared" si="1133"/>
        <v>Crystal Palace</v>
      </c>
      <c r="P955" s="177" t="str">
        <f t="shared" si="1133"/>
        <v>Everton</v>
      </c>
      <c r="Q955" s="177" t="str">
        <f t="shared" si="1133"/>
        <v>Crystal Palace</v>
      </c>
      <c r="R955" s="177" t="str">
        <f t="shared" si="1133"/>
        <v>Tottenham</v>
      </c>
      <c r="S955" s="177" t="str">
        <f t="shared" si="1133"/>
        <v>Huddersfield</v>
      </c>
      <c r="T955" s="177" t="str">
        <f t="shared" si="1133"/>
        <v>Huddersfield</v>
      </c>
      <c r="U955" s="177" t="str">
        <f t="shared" si="1133"/>
        <v>Liverpool</v>
      </c>
      <c r="V955" s="177" t="str">
        <f t="shared" si="1133"/>
        <v>Huddersfield</v>
      </c>
      <c r="W955" s="177" t="str">
        <f t="shared" si="1133"/>
        <v>Fulham</v>
      </c>
      <c r="X955" s="177" t="str">
        <f t="shared" si="1133"/>
        <v>Arsenal</v>
      </c>
      <c r="Y955" s="177" t="str">
        <f t="shared" si="1133"/>
        <v>Brighton</v>
      </c>
      <c r="Z955" s="177" t="str">
        <f t="shared" si="1133"/>
        <v>Fulham</v>
      </c>
      <c r="AA955" s="177" t="str">
        <f t="shared" si="1133"/>
        <v>Brighton</v>
      </c>
      <c r="AB955" s="177" t="str">
        <f t="shared" si="1133"/>
        <v>Bournemouth</v>
      </c>
      <c r="AC955" s="177" t="str">
        <f t="shared" si="1133"/>
        <v>Bournemouth</v>
      </c>
      <c r="AD955" s="177" t="str">
        <f t="shared" si="1133"/>
        <v>Everton</v>
      </c>
      <c r="AE955" s="177" t="str">
        <f t="shared" si="1133"/>
        <v>Fulham</v>
      </c>
      <c r="AF955" s="177" t="str">
        <f t="shared" si="1133"/>
        <v>Bournemouth</v>
      </c>
      <c r="AG955" s="177" t="str">
        <f t="shared" si="1133"/>
        <v>Crystal Palace</v>
      </c>
      <c r="AH955" s="177" t="str">
        <f t="shared" si="1133"/>
        <v>Southampton</v>
      </c>
      <c r="AI955" s="177" t="str">
        <f t="shared" si="1133"/>
        <v>Burnley</v>
      </c>
      <c r="AJ955" s="177" t="str">
        <f t="shared" si="1133"/>
        <v>Burnley</v>
      </c>
      <c r="AK955" s="177" t="str">
        <f t="shared" si="1133"/>
        <v>Leicester</v>
      </c>
      <c r="AL955" s="177" t="str">
        <f t="shared" si="1133"/>
        <v/>
      </c>
      <c r="AM955" s="177" t="str">
        <f t="shared" si="1133"/>
        <v/>
      </c>
      <c r="AN955" s="177" t="str">
        <f t="shared" si="1133"/>
        <v/>
      </c>
      <c r="AO955" s="177" t="str">
        <f t="shared" si="1133"/>
        <v/>
      </c>
      <c r="AP955" s="177" t="str">
        <f t="shared" si="1133"/>
        <v/>
      </c>
      <c r="AQ955" s="170"/>
      <c r="AR955" s="170"/>
    </row>
    <row r="956" ht="12.75" customHeight="1">
      <c r="A956" s="170"/>
      <c r="B956" s="170"/>
      <c r="C956" s="140"/>
      <c r="D956" s="139">
        <v>182.0</v>
      </c>
      <c r="E956" s="177" t="str">
        <f t="shared" ref="E956:AP956" si="1134">IFERROR(INDEX($C$389:$C$578,MATCH($D956,E$389:E$578,0)),"")</f>
        <v>Tottenham</v>
      </c>
      <c r="F956" s="177" t="str">
        <f t="shared" si="1134"/>
        <v>Fulham</v>
      </c>
      <c r="G956" s="177" t="str">
        <f t="shared" si="1134"/>
        <v>Liverpool</v>
      </c>
      <c r="H956" s="177" t="str">
        <f t="shared" si="1134"/>
        <v>Southampton</v>
      </c>
      <c r="I956" s="177" t="str">
        <f t="shared" si="1134"/>
        <v>Brighton</v>
      </c>
      <c r="J956" s="177" t="str">
        <f t="shared" si="1134"/>
        <v>Tottenham</v>
      </c>
      <c r="K956" s="177" t="str">
        <f t="shared" si="1134"/>
        <v>Liverpool</v>
      </c>
      <c r="L956" s="177" t="str">
        <f t="shared" si="1134"/>
        <v>Crystal Palace</v>
      </c>
      <c r="M956" s="177" t="str">
        <f t="shared" si="1134"/>
        <v>Bournemouth</v>
      </c>
      <c r="N956" s="177" t="str">
        <f t="shared" si="1134"/>
        <v>Crystal Palace</v>
      </c>
      <c r="O956" s="177" t="str">
        <f t="shared" si="1134"/>
        <v>Tottenham</v>
      </c>
      <c r="P956" s="177" t="str">
        <f t="shared" si="1134"/>
        <v>Tottenham</v>
      </c>
      <c r="Q956" s="177" t="str">
        <f t="shared" si="1134"/>
        <v>Tottenham</v>
      </c>
      <c r="R956" s="177" t="str">
        <f t="shared" si="1134"/>
        <v>Brighton</v>
      </c>
      <c r="S956" s="177" t="str">
        <f t="shared" si="1134"/>
        <v>Arsenal</v>
      </c>
      <c r="T956" s="177" t="str">
        <f t="shared" si="1134"/>
        <v>Huddersfield</v>
      </c>
      <c r="U956" s="177" t="str">
        <f t="shared" si="1134"/>
        <v>Man Utd</v>
      </c>
      <c r="V956" s="177" t="str">
        <f t="shared" si="1134"/>
        <v>Fulham</v>
      </c>
      <c r="W956" s="177" t="str">
        <f t="shared" si="1134"/>
        <v>Leicester</v>
      </c>
      <c r="X956" s="177" t="str">
        <f t="shared" si="1134"/>
        <v>Leicester</v>
      </c>
      <c r="Y956" s="177" t="str">
        <f t="shared" si="1134"/>
        <v>Leicester</v>
      </c>
      <c r="Z956" s="177" t="str">
        <f t="shared" si="1134"/>
        <v>Arsenal</v>
      </c>
      <c r="AA956" s="177" t="str">
        <f t="shared" si="1134"/>
        <v>Brighton</v>
      </c>
      <c r="AB956" s="177" t="str">
        <f t="shared" si="1134"/>
        <v>Arsenal</v>
      </c>
      <c r="AC956" s="177" t="str">
        <f t="shared" si="1134"/>
        <v>Arsenal</v>
      </c>
      <c r="AD956" s="177" t="str">
        <f t="shared" si="1134"/>
        <v>Everton</v>
      </c>
      <c r="AE956" s="177" t="str">
        <f t="shared" si="1134"/>
        <v>Burnley</v>
      </c>
      <c r="AF956" s="177" t="str">
        <f t="shared" si="1134"/>
        <v>Bournemouth</v>
      </c>
      <c r="AG956" s="177" t="str">
        <f t="shared" si="1134"/>
        <v>Crystal Palace</v>
      </c>
      <c r="AH956" s="177" t="str">
        <f t="shared" si="1134"/>
        <v>Liverpool</v>
      </c>
      <c r="AI956" s="177" t="str">
        <f t="shared" si="1134"/>
        <v>Crystal Palace</v>
      </c>
      <c r="AJ956" s="177" t="str">
        <f t="shared" si="1134"/>
        <v>Bournemouth</v>
      </c>
      <c r="AK956" s="177" t="str">
        <f t="shared" si="1134"/>
        <v>Cardiff</v>
      </c>
      <c r="AL956" s="177" t="str">
        <f t="shared" si="1134"/>
        <v/>
      </c>
      <c r="AM956" s="177" t="str">
        <f t="shared" si="1134"/>
        <v/>
      </c>
      <c r="AN956" s="177" t="str">
        <f t="shared" si="1134"/>
        <v/>
      </c>
      <c r="AO956" s="177" t="str">
        <f t="shared" si="1134"/>
        <v/>
      </c>
      <c r="AP956" s="177" t="str">
        <f t="shared" si="1134"/>
        <v/>
      </c>
      <c r="AQ956" s="170"/>
      <c r="AR956" s="170"/>
    </row>
    <row r="957" ht="12.75" customHeight="1">
      <c r="A957" s="170"/>
      <c r="B957" s="170"/>
      <c r="C957" s="140"/>
      <c r="D957" s="139">
        <v>183.0</v>
      </c>
      <c r="E957" s="177" t="str">
        <f t="shared" ref="E957:AP957" si="1135">IFERROR(INDEX($C$389:$C$578,MATCH($D957,E$389:E$578,0)),"")</f>
        <v>Newcastle</v>
      </c>
      <c r="F957" s="177" t="str">
        <f t="shared" si="1135"/>
        <v>Cardiff</v>
      </c>
      <c r="G957" s="177" t="str">
        <f t="shared" si="1135"/>
        <v>Huddersfield</v>
      </c>
      <c r="H957" s="177" t="str">
        <f t="shared" si="1135"/>
        <v>Huddersfield</v>
      </c>
      <c r="I957" s="177" t="str">
        <f t="shared" si="1135"/>
        <v>Tottenham</v>
      </c>
      <c r="J957" s="177" t="str">
        <f t="shared" si="1135"/>
        <v>Bournemouth</v>
      </c>
      <c r="K957" s="177" t="str">
        <f t="shared" si="1135"/>
        <v>Burnley</v>
      </c>
      <c r="L957" s="177" t="str">
        <f t="shared" si="1135"/>
        <v>Burnley</v>
      </c>
      <c r="M957" s="177" t="str">
        <f t="shared" si="1135"/>
        <v>Everton</v>
      </c>
      <c r="N957" s="177" t="str">
        <f t="shared" si="1135"/>
        <v>Arsenal</v>
      </c>
      <c r="O957" s="177" t="str">
        <f t="shared" si="1135"/>
        <v>Arsenal</v>
      </c>
      <c r="P957" s="177" t="str">
        <f t="shared" si="1135"/>
        <v>Watford</v>
      </c>
      <c r="Q957" s="177" t="str">
        <f t="shared" si="1135"/>
        <v>Leicester</v>
      </c>
      <c r="R957" s="177" t="str">
        <f t="shared" si="1135"/>
        <v>Everton</v>
      </c>
      <c r="S957" s="177" t="str">
        <f t="shared" si="1135"/>
        <v>Watford</v>
      </c>
      <c r="T957" s="177" t="str">
        <f t="shared" si="1135"/>
        <v>Man City</v>
      </c>
      <c r="U957" s="177" t="str">
        <f t="shared" si="1135"/>
        <v>Leicester</v>
      </c>
      <c r="V957" s="177" t="str">
        <f t="shared" si="1135"/>
        <v>Fulham</v>
      </c>
      <c r="W957" s="177" t="str">
        <f t="shared" si="1135"/>
        <v>Cardiff</v>
      </c>
      <c r="X957" s="177" t="str">
        <f t="shared" si="1135"/>
        <v>Newcastle</v>
      </c>
      <c r="Y957" s="177" t="str">
        <f t="shared" si="1135"/>
        <v>Fulham</v>
      </c>
      <c r="Z957" s="177" t="str">
        <f t="shared" si="1135"/>
        <v>Brighton</v>
      </c>
      <c r="AA957" s="177" t="str">
        <f t="shared" si="1135"/>
        <v>Burnley</v>
      </c>
      <c r="AB957" s="177" t="str">
        <f t="shared" si="1135"/>
        <v>Bournemouth</v>
      </c>
      <c r="AC957" s="177" t="str">
        <f t="shared" si="1135"/>
        <v>Burnley</v>
      </c>
      <c r="AD957" s="177" t="str">
        <f t="shared" si="1135"/>
        <v>Burnley</v>
      </c>
      <c r="AE957" s="177" t="str">
        <f t="shared" si="1135"/>
        <v>Fulham</v>
      </c>
      <c r="AF957" s="177" t="str">
        <f t="shared" si="1135"/>
        <v>Tottenham</v>
      </c>
      <c r="AG957" s="177" t="str">
        <f t="shared" si="1135"/>
        <v>Arsenal</v>
      </c>
      <c r="AH957" s="177" t="str">
        <f t="shared" si="1135"/>
        <v>Everton</v>
      </c>
      <c r="AI957" s="177" t="str">
        <f t="shared" si="1135"/>
        <v>Man City</v>
      </c>
      <c r="AJ957" s="177" t="str">
        <f t="shared" si="1135"/>
        <v>Burnley</v>
      </c>
      <c r="AK957" s="177" t="str">
        <f t="shared" si="1135"/>
        <v>Brighton</v>
      </c>
      <c r="AL957" s="177" t="str">
        <f t="shared" si="1135"/>
        <v/>
      </c>
      <c r="AM957" s="177" t="str">
        <f t="shared" si="1135"/>
        <v/>
      </c>
      <c r="AN957" s="177" t="str">
        <f t="shared" si="1135"/>
        <v/>
      </c>
      <c r="AO957" s="177" t="str">
        <f t="shared" si="1135"/>
        <v/>
      </c>
      <c r="AP957" s="177" t="str">
        <f t="shared" si="1135"/>
        <v/>
      </c>
      <c r="AQ957" s="170"/>
      <c r="AR957" s="170"/>
    </row>
    <row r="958" ht="12.75" customHeight="1">
      <c r="A958" s="170"/>
      <c r="B958" s="170"/>
      <c r="C958" s="140"/>
      <c r="D958" s="139">
        <v>184.0</v>
      </c>
      <c r="E958" s="177" t="str">
        <f t="shared" ref="E958:AP958" si="1136">IFERROR(INDEX($C$389:$C$578,MATCH($D958,E$389:E$578,0)),"")</f>
        <v>West Ham</v>
      </c>
      <c r="F958" s="177" t="str">
        <f t="shared" si="1136"/>
        <v>West Ham</v>
      </c>
      <c r="G958" s="177" t="str">
        <f t="shared" si="1136"/>
        <v>Liverpool</v>
      </c>
      <c r="H958" s="177" t="str">
        <f t="shared" si="1136"/>
        <v>Watford</v>
      </c>
      <c r="I958" s="177" t="str">
        <f t="shared" si="1136"/>
        <v>Cardiff</v>
      </c>
      <c r="J958" s="177" t="str">
        <f t="shared" si="1136"/>
        <v>Chelsea</v>
      </c>
      <c r="K958" s="177" t="str">
        <f t="shared" si="1136"/>
        <v>Man City</v>
      </c>
      <c r="L958" s="177" t="str">
        <f t="shared" si="1136"/>
        <v>Man City</v>
      </c>
      <c r="M958" s="177" t="str">
        <f t="shared" si="1136"/>
        <v>Bournemouth</v>
      </c>
      <c r="N958" s="177" t="str">
        <f t="shared" si="1136"/>
        <v>Everton</v>
      </c>
      <c r="O958" s="177" t="str">
        <f t="shared" si="1136"/>
        <v>Bournemouth</v>
      </c>
      <c r="P958" s="177" t="str">
        <f t="shared" si="1136"/>
        <v>Burnley</v>
      </c>
      <c r="Q958" s="177" t="str">
        <f t="shared" si="1136"/>
        <v>Tottenham</v>
      </c>
      <c r="R958" s="177" t="str">
        <f t="shared" si="1136"/>
        <v>Leicester</v>
      </c>
      <c r="S958" s="177" t="str">
        <f t="shared" si="1136"/>
        <v>Arsenal</v>
      </c>
      <c r="T958" s="177" t="str">
        <f t="shared" si="1136"/>
        <v>Fulham</v>
      </c>
      <c r="U958" s="177" t="str">
        <f t="shared" si="1136"/>
        <v>Bournemouth</v>
      </c>
      <c r="V958" s="177" t="str">
        <f t="shared" si="1136"/>
        <v>Fulham</v>
      </c>
      <c r="W958" s="177" t="str">
        <f t="shared" si="1136"/>
        <v>Newcastle</v>
      </c>
      <c r="X958" s="177" t="str">
        <f t="shared" si="1136"/>
        <v>Leicester</v>
      </c>
      <c r="Y958" s="177" t="str">
        <f t="shared" si="1136"/>
        <v>Man Utd</v>
      </c>
      <c r="Z958" s="177" t="str">
        <f t="shared" si="1136"/>
        <v>Brighton</v>
      </c>
      <c r="AA958" s="177" t="str">
        <f t="shared" si="1136"/>
        <v>Chelsea</v>
      </c>
      <c r="AB958" s="177" t="str">
        <f t="shared" si="1136"/>
        <v>Burnley</v>
      </c>
      <c r="AC958" s="177" t="str">
        <f t="shared" si="1136"/>
        <v>Bournemouth</v>
      </c>
      <c r="AD958" s="177" t="str">
        <f t="shared" si="1136"/>
        <v>Arsenal</v>
      </c>
      <c r="AE958" s="177" t="str">
        <f t="shared" si="1136"/>
        <v>Liverpool</v>
      </c>
      <c r="AF958" s="177" t="str">
        <f t="shared" si="1136"/>
        <v>Fulham</v>
      </c>
      <c r="AG958" s="177" t="str">
        <f t="shared" si="1136"/>
        <v>Bournemouth</v>
      </c>
      <c r="AH958" s="177" t="str">
        <f t="shared" si="1136"/>
        <v>Southampton</v>
      </c>
      <c r="AI958" s="177" t="str">
        <f t="shared" si="1136"/>
        <v>Cardiff</v>
      </c>
      <c r="AJ958" s="177" t="str">
        <f t="shared" si="1136"/>
        <v>Chelsea</v>
      </c>
      <c r="AK958" s="177" t="str">
        <f t="shared" si="1136"/>
        <v>Arsenal</v>
      </c>
      <c r="AL958" s="177" t="str">
        <f t="shared" si="1136"/>
        <v/>
      </c>
      <c r="AM958" s="177" t="str">
        <f t="shared" si="1136"/>
        <v/>
      </c>
      <c r="AN958" s="177" t="str">
        <f t="shared" si="1136"/>
        <v/>
      </c>
      <c r="AO958" s="177" t="str">
        <f t="shared" si="1136"/>
        <v/>
      </c>
      <c r="AP958" s="177" t="str">
        <f t="shared" si="1136"/>
        <v/>
      </c>
      <c r="AQ958" s="170"/>
      <c r="AR958" s="170"/>
    </row>
    <row r="959" ht="12.75" customHeight="1">
      <c r="A959" s="170"/>
      <c r="B959" s="170"/>
      <c r="C959" s="140"/>
      <c r="D959" s="139">
        <v>185.0</v>
      </c>
      <c r="E959" s="177" t="str">
        <f t="shared" ref="E959:AP959" si="1137">IFERROR(INDEX($C$389:$C$578,MATCH($D959,E$389:E$578,0)),"")</f>
        <v>Leicester</v>
      </c>
      <c r="F959" s="177" t="str">
        <f t="shared" si="1137"/>
        <v>Fulham</v>
      </c>
      <c r="G959" s="177" t="str">
        <f t="shared" si="1137"/>
        <v>Cardiff</v>
      </c>
      <c r="H959" s="177" t="str">
        <f t="shared" si="1137"/>
        <v>Cardiff</v>
      </c>
      <c r="I959" s="177" t="str">
        <f t="shared" si="1137"/>
        <v>Huddersfield</v>
      </c>
      <c r="J959" s="177" t="str">
        <f t="shared" si="1137"/>
        <v>Man City</v>
      </c>
      <c r="K959" s="177" t="str">
        <f t="shared" si="1137"/>
        <v>Tottenham</v>
      </c>
      <c r="L959" s="177" t="str">
        <f t="shared" si="1137"/>
        <v>Man City</v>
      </c>
      <c r="M959" s="177" t="str">
        <f t="shared" si="1137"/>
        <v>Burnley</v>
      </c>
      <c r="N959" s="177" t="str">
        <f t="shared" si="1137"/>
        <v>Crystal Palace</v>
      </c>
      <c r="O959" s="177" t="str">
        <f t="shared" si="1137"/>
        <v>Crystal Palace</v>
      </c>
      <c r="P959" s="177" t="str">
        <f t="shared" si="1137"/>
        <v>Bournemouth</v>
      </c>
      <c r="Q959" s="177" t="str">
        <f t="shared" si="1137"/>
        <v>Southampton</v>
      </c>
      <c r="R959" s="177" t="str">
        <f t="shared" si="1137"/>
        <v>Everton</v>
      </c>
      <c r="S959" s="177" t="str">
        <f t="shared" si="1137"/>
        <v>Leicester</v>
      </c>
      <c r="T959" s="177" t="str">
        <f t="shared" si="1137"/>
        <v>Leicester</v>
      </c>
      <c r="U959" s="177" t="str">
        <f t="shared" si="1137"/>
        <v>Bournemouth</v>
      </c>
      <c r="V959" s="177" t="str">
        <f t="shared" si="1137"/>
        <v>Fulham</v>
      </c>
      <c r="W959" s="177" t="str">
        <f t="shared" si="1137"/>
        <v>Man City</v>
      </c>
      <c r="X959" s="177" t="str">
        <f t="shared" si="1137"/>
        <v>Man Utd</v>
      </c>
      <c r="Y959" s="177" t="str">
        <f t="shared" si="1137"/>
        <v>Newcastle</v>
      </c>
      <c r="Z959" s="177" t="str">
        <f t="shared" si="1137"/>
        <v>Leicester</v>
      </c>
      <c r="AA959" s="177" t="str">
        <f t="shared" si="1137"/>
        <v>Leicester</v>
      </c>
      <c r="AB959" s="177" t="str">
        <f t="shared" si="1137"/>
        <v>Burnley</v>
      </c>
      <c r="AC959" s="177" t="str">
        <f t="shared" si="1137"/>
        <v>Everton</v>
      </c>
      <c r="AD959" s="177" t="str">
        <f t="shared" si="1137"/>
        <v>Everton</v>
      </c>
      <c r="AE959" s="177" t="str">
        <f t="shared" si="1137"/>
        <v>Everton</v>
      </c>
      <c r="AF959" s="177" t="str">
        <f t="shared" si="1137"/>
        <v>Bournemouth</v>
      </c>
      <c r="AG959" s="177" t="str">
        <f t="shared" si="1137"/>
        <v>Bournemouth</v>
      </c>
      <c r="AH959" s="177" t="str">
        <f t="shared" si="1137"/>
        <v>Everton</v>
      </c>
      <c r="AI959" s="177" t="str">
        <f t="shared" si="1137"/>
        <v>Cardiff</v>
      </c>
      <c r="AJ959" s="177" t="str">
        <f t="shared" si="1137"/>
        <v>Liverpool</v>
      </c>
      <c r="AK959" s="177" t="str">
        <f t="shared" si="1137"/>
        <v>Brighton</v>
      </c>
      <c r="AL959" s="177" t="str">
        <f t="shared" si="1137"/>
        <v/>
      </c>
      <c r="AM959" s="177" t="str">
        <f t="shared" si="1137"/>
        <v/>
      </c>
      <c r="AN959" s="177" t="str">
        <f t="shared" si="1137"/>
        <v/>
      </c>
      <c r="AO959" s="177" t="str">
        <f t="shared" si="1137"/>
        <v/>
      </c>
      <c r="AP959" s="177" t="str">
        <f t="shared" si="1137"/>
        <v/>
      </c>
      <c r="AQ959" s="170"/>
      <c r="AR959" s="170"/>
    </row>
    <row r="960" ht="12.75" customHeight="1">
      <c r="A960" s="170"/>
      <c r="B960" s="170"/>
      <c r="C960" s="140"/>
      <c r="D960" s="139">
        <v>186.0</v>
      </c>
      <c r="E960" s="177" t="str">
        <f t="shared" ref="E960:AP960" si="1138">IFERROR(INDEX($C$389:$C$578,MATCH($D960,E$389:E$578,0)),"")</f>
        <v>Cardiff</v>
      </c>
      <c r="F960" s="177" t="str">
        <f t="shared" si="1138"/>
        <v>Cardiff</v>
      </c>
      <c r="G960" s="177" t="str">
        <f t="shared" si="1138"/>
        <v>Cardiff</v>
      </c>
      <c r="H960" s="177" t="str">
        <f t="shared" si="1138"/>
        <v>Fulham</v>
      </c>
      <c r="I960" s="177" t="str">
        <f t="shared" si="1138"/>
        <v>Huddersfield</v>
      </c>
      <c r="J960" s="177" t="str">
        <f t="shared" si="1138"/>
        <v>Brighton</v>
      </c>
      <c r="K960" s="177" t="str">
        <f t="shared" si="1138"/>
        <v>Crystal Palace</v>
      </c>
      <c r="L960" s="177" t="str">
        <f t="shared" si="1138"/>
        <v>Tottenham</v>
      </c>
      <c r="M960" s="177" t="str">
        <f t="shared" si="1138"/>
        <v>Everton</v>
      </c>
      <c r="N960" s="177" t="str">
        <f t="shared" si="1138"/>
        <v>Bournemouth</v>
      </c>
      <c r="O960" s="177" t="str">
        <f t="shared" si="1138"/>
        <v>Crystal Palace</v>
      </c>
      <c r="P960" s="177" t="str">
        <f t="shared" si="1138"/>
        <v>Crystal Palace</v>
      </c>
      <c r="Q960" s="177" t="str">
        <f t="shared" si="1138"/>
        <v>Everton</v>
      </c>
      <c r="R960" s="177" t="str">
        <f t="shared" si="1138"/>
        <v>Arsenal</v>
      </c>
      <c r="S960" s="177" t="str">
        <f t="shared" si="1138"/>
        <v>Arsenal</v>
      </c>
      <c r="T960" s="177" t="str">
        <f t="shared" si="1138"/>
        <v>Cardiff</v>
      </c>
      <c r="U960" s="177" t="str">
        <f t="shared" si="1138"/>
        <v>Arsenal</v>
      </c>
      <c r="V960" s="177" t="str">
        <f t="shared" si="1138"/>
        <v>Cardiff</v>
      </c>
      <c r="W960" s="177" t="str">
        <f t="shared" si="1138"/>
        <v>Leicester</v>
      </c>
      <c r="X960" s="177" t="str">
        <f t="shared" si="1138"/>
        <v>Fulham</v>
      </c>
      <c r="Y960" s="177" t="str">
        <f t="shared" si="1138"/>
        <v>Leicester</v>
      </c>
      <c r="Z960" s="177" t="str">
        <f t="shared" si="1138"/>
        <v>Brighton</v>
      </c>
      <c r="AA960" s="177" t="str">
        <f t="shared" si="1138"/>
        <v>Brighton</v>
      </c>
      <c r="AB960" s="177" t="str">
        <f t="shared" si="1138"/>
        <v>Leicester</v>
      </c>
      <c r="AC960" s="177" t="str">
        <f t="shared" si="1138"/>
        <v>Arsenal</v>
      </c>
      <c r="AD960" s="177" t="str">
        <f t="shared" si="1138"/>
        <v>Arsenal</v>
      </c>
      <c r="AE960" s="177" t="str">
        <f t="shared" si="1138"/>
        <v>Bournemouth</v>
      </c>
      <c r="AF960" s="177" t="str">
        <f t="shared" si="1138"/>
        <v>Fulham</v>
      </c>
      <c r="AG960" s="177" t="str">
        <f t="shared" si="1138"/>
        <v>Liverpool</v>
      </c>
      <c r="AH960" s="177" t="str">
        <f t="shared" si="1138"/>
        <v>Crystal Palace</v>
      </c>
      <c r="AI960" s="177" t="str">
        <f t="shared" si="1138"/>
        <v>Cardiff</v>
      </c>
      <c r="AJ960" s="177" t="str">
        <f t="shared" si="1138"/>
        <v>Everton</v>
      </c>
      <c r="AK960" s="177" t="str">
        <f t="shared" si="1138"/>
        <v>Cardiff</v>
      </c>
      <c r="AL960" s="177" t="str">
        <f t="shared" si="1138"/>
        <v/>
      </c>
      <c r="AM960" s="177" t="str">
        <f t="shared" si="1138"/>
        <v/>
      </c>
      <c r="AN960" s="177" t="str">
        <f t="shared" si="1138"/>
        <v/>
      </c>
      <c r="AO960" s="177" t="str">
        <f t="shared" si="1138"/>
        <v/>
      </c>
      <c r="AP960" s="177" t="str">
        <f t="shared" si="1138"/>
        <v/>
      </c>
      <c r="AQ960" s="170"/>
      <c r="AR960" s="170"/>
    </row>
    <row r="961" ht="12.75" customHeight="1">
      <c r="A961" s="170"/>
      <c r="B961" s="170"/>
      <c r="C961" s="140"/>
      <c r="D961" s="139">
        <v>187.0</v>
      </c>
      <c r="E961" s="177" t="str">
        <f t="shared" ref="E961:AP961" si="1139">IFERROR(INDEX($C$389:$C$578,MATCH($D961,E$389:E$578,0)),"")</f>
        <v>Huddersfield</v>
      </c>
      <c r="F961" s="177" t="str">
        <f t="shared" si="1139"/>
        <v>Brighton</v>
      </c>
      <c r="G961" s="177" t="str">
        <f t="shared" si="1139"/>
        <v>West Ham</v>
      </c>
      <c r="H961" s="177" t="str">
        <f t="shared" si="1139"/>
        <v>Huddersfield</v>
      </c>
      <c r="I961" s="177" t="str">
        <f t="shared" si="1139"/>
        <v>Chelsea</v>
      </c>
      <c r="J961" s="177" t="str">
        <f t="shared" si="1139"/>
        <v>Liverpool</v>
      </c>
      <c r="K961" s="177" t="str">
        <f t="shared" si="1139"/>
        <v>Brighton</v>
      </c>
      <c r="L961" s="177" t="str">
        <f t="shared" si="1139"/>
        <v>Man City</v>
      </c>
      <c r="M961" s="177" t="str">
        <f t="shared" si="1139"/>
        <v>Bournemouth</v>
      </c>
      <c r="N961" s="177" t="str">
        <f t="shared" si="1139"/>
        <v>Tottenham</v>
      </c>
      <c r="O961" s="177" t="str">
        <f t="shared" si="1139"/>
        <v>Watford</v>
      </c>
      <c r="P961" s="177" t="str">
        <f t="shared" si="1139"/>
        <v>Arsenal</v>
      </c>
      <c r="Q961" s="177" t="str">
        <f t="shared" si="1139"/>
        <v>Burnley</v>
      </c>
      <c r="R961" s="177" t="str">
        <f t="shared" si="1139"/>
        <v>Huddersfield</v>
      </c>
      <c r="S961" s="177" t="str">
        <f t="shared" si="1139"/>
        <v>Everton</v>
      </c>
      <c r="T961" s="177" t="str">
        <f t="shared" si="1139"/>
        <v>Leicester</v>
      </c>
      <c r="U961" s="177" t="str">
        <f t="shared" si="1139"/>
        <v>Huddersfield</v>
      </c>
      <c r="V961" s="177" t="str">
        <f t="shared" si="1139"/>
        <v>Huddersfield</v>
      </c>
      <c r="W961" s="177" t="str">
        <f t="shared" si="1139"/>
        <v>Huddersfield</v>
      </c>
      <c r="X961" s="177" t="str">
        <f t="shared" si="1139"/>
        <v>Fulham</v>
      </c>
      <c r="Y961" s="177" t="str">
        <f t="shared" si="1139"/>
        <v>Fulham</v>
      </c>
      <c r="Z961" s="177" t="str">
        <f t="shared" si="1139"/>
        <v>Fulham</v>
      </c>
      <c r="AA961" s="177" t="str">
        <f t="shared" si="1139"/>
        <v>Brighton</v>
      </c>
      <c r="AB961" s="177" t="str">
        <f t="shared" si="1139"/>
        <v>Bournemouth</v>
      </c>
      <c r="AC961" s="177" t="str">
        <f t="shared" si="1139"/>
        <v>Burnley</v>
      </c>
      <c r="AD961" s="177" t="str">
        <f t="shared" si="1139"/>
        <v>Chelsea</v>
      </c>
      <c r="AE961" s="177" t="str">
        <f t="shared" si="1139"/>
        <v>Fulham</v>
      </c>
      <c r="AF961" s="177" t="str">
        <f t="shared" si="1139"/>
        <v>Fulham</v>
      </c>
      <c r="AG961" s="177" t="str">
        <f t="shared" si="1139"/>
        <v>Liverpool</v>
      </c>
      <c r="AH961" s="177" t="str">
        <f t="shared" si="1139"/>
        <v>Liverpool</v>
      </c>
      <c r="AI961" s="177" t="str">
        <f t="shared" si="1139"/>
        <v>Chelsea</v>
      </c>
      <c r="AJ961" s="177" t="str">
        <f t="shared" si="1139"/>
        <v>Cardiff</v>
      </c>
      <c r="AK961" s="177" t="str">
        <f t="shared" si="1139"/>
        <v>Cardiff</v>
      </c>
      <c r="AL961" s="177" t="str">
        <f t="shared" si="1139"/>
        <v/>
      </c>
      <c r="AM961" s="177" t="str">
        <f t="shared" si="1139"/>
        <v/>
      </c>
      <c r="AN961" s="177" t="str">
        <f t="shared" si="1139"/>
        <v/>
      </c>
      <c r="AO961" s="177" t="str">
        <f t="shared" si="1139"/>
        <v/>
      </c>
      <c r="AP961" s="177" t="str">
        <f t="shared" si="1139"/>
        <v/>
      </c>
      <c r="AQ961" s="170"/>
      <c r="AR961" s="170"/>
    </row>
    <row r="962" ht="12.75" customHeight="1">
      <c r="A962" s="170"/>
      <c r="B962" s="170"/>
      <c r="C962" s="140"/>
      <c r="D962" s="139">
        <v>188.0</v>
      </c>
      <c r="E962" s="177" t="str">
        <f t="shared" ref="E962:AP962" si="1140">IFERROR(INDEX($C$389:$C$578,MATCH($D962,E$389:E$578,0)),"")</f>
        <v>Brighton</v>
      </c>
      <c r="F962" s="177" t="str">
        <f t="shared" si="1140"/>
        <v>Liverpool</v>
      </c>
      <c r="G962" s="177" t="str">
        <f t="shared" si="1140"/>
        <v>Cardiff</v>
      </c>
      <c r="H962" s="177" t="str">
        <f t="shared" si="1140"/>
        <v>Liverpool</v>
      </c>
      <c r="I962" s="177" t="str">
        <f t="shared" si="1140"/>
        <v>Cardiff</v>
      </c>
      <c r="J962" s="177" t="str">
        <f t="shared" si="1140"/>
        <v>Chelsea</v>
      </c>
      <c r="K962" s="177" t="str">
        <f t="shared" si="1140"/>
        <v>Man City</v>
      </c>
      <c r="L962" s="177" t="str">
        <f t="shared" si="1140"/>
        <v>Chelsea</v>
      </c>
      <c r="M962" s="177" t="str">
        <f t="shared" si="1140"/>
        <v>Everton</v>
      </c>
      <c r="N962" s="177" t="str">
        <f t="shared" si="1140"/>
        <v>Everton</v>
      </c>
      <c r="O962" s="177" t="str">
        <f t="shared" si="1140"/>
        <v>Crystal Palace</v>
      </c>
      <c r="P962" s="177" t="str">
        <f t="shared" si="1140"/>
        <v>Southampton</v>
      </c>
      <c r="Q962" s="177" t="str">
        <f t="shared" si="1140"/>
        <v>Arsenal</v>
      </c>
      <c r="R962" s="177" t="str">
        <f t="shared" si="1140"/>
        <v>Watford</v>
      </c>
      <c r="S962" s="177" t="str">
        <f t="shared" si="1140"/>
        <v>Arsenal</v>
      </c>
      <c r="T962" s="177" t="str">
        <f t="shared" si="1140"/>
        <v>Huddersfield</v>
      </c>
      <c r="U962" s="177" t="str">
        <f t="shared" si="1140"/>
        <v>Huddersfield</v>
      </c>
      <c r="V962" s="177" t="str">
        <f t="shared" si="1140"/>
        <v>Huddersfield</v>
      </c>
      <c r="W962" s="177" t="str">
        <f t="shared" si="1140"/>
        <v>Man City</v>
      </c>
      <c r="X962" s="177" t="str">
        <f t="shared" si="1140"/>
        <v>Newcastle</v>
      </c>
      <c r="Y962" s="177" t="str">
        <f t="shared" si="1140"/>
        <v>Fulham</v>
      </c>
      <c r="Z962" s="177" t="str">
        <f t="shared" si="1140"/>
        <v>Leicester</v>
      </c>
      <c r="AA962" s="177" t="str">
        <f t="shared" si="1140"/>
        <v>Burnley</v>
      </c>
      <c r="AB962" s="177" t="str">
        <f t="shared" si="1140"/>
        <v>Bournemouth</v>
      </c>
      <c r="AC962" s="177" t="str">
        <f t="shared" si="1140"/>
        <v>Arsenal</v>
      </c>
      <c r="AD962" s="177" t="str">
        <f t="shared" si="1140"/>
        <v>Everton</v>
      </c>
      <c r="AE962" s="177" t="str">
        <f t="shared" si="1140"/>
        <v>Fulham</v>
      </c>
      <c r="AF962" s="177" t="str">
        <f t="shared" si="1140"/>
        <v>Bournemouth</v>
      </c>
      <c r="AG962" s="177" t="str">
        <f t="shared" si="1140"/>
        <v>Arsenal</v>
      </c>
      <c r="AH962" s="177" t="str">
        <f t="shared" si="1140"/>
        <v>Everton</v>
      </c>
      <c r="AI962" s="177" t="str">
        <f t="shared" si="1140"/>
        <v>Cardiff</v>
      </c>
      <c r="AJ962" s="177" t="str">
        <f t="shared" si="1140"/>
        <v>Cardiff</v>
      </c>
      <c r="AK962" s="177" t="str">
        <f t="shared" si="1140"/>
        <v>Arsenal</v>
      </c>
      <c r="AL962" s="177" t="str">
        <f t="shared" si="1140"/>
        <v/>
      </c>
      <c r="AM962" s="177" t="str">
        <f t="shared" si="1140"/>
        <v/>
      </c>
      <c r="AN962" s="177" t="str">
        <f t="shared" si="1140"/>
        <v/>
      </c>
      <c r="AO962" s="177" t="str">
        <f t="shared" si="1140"/>
        <v/>
      </c>
      <c r="AP962" s="177" t="str">
        <f t="shared" si="1140"/>
        <v/>
      </c>
      <c r="AQ962" s="170"/>
      <c r="AR962" s="170"/>
    </row>
    <row r="963" ht="12.75" customHeight="1">
      <c r="A963" s="170"/>
      <c r="B963" s="170"/>
      <c r="C963" s="140"/>
      <c r="D963" s="139">
        <v>189.0</v>
      </c>
      <c r="E963" s="177" t="str">
        <f t="shared" ref="E963:AP963" si="1141">IFERROR(INDEX($C$389:$C$578,MATCH($D963,E$389:E$578,0)),"")</f>
        <v>Huddersfield</v>
      </c>
      <c r="F963" s="177" t="str">
        <f t="shared" si="1141"/>
        <v>Fulham</v>
      </c>
      <c r="G963" s="177" t="str">
        <f t="shared" si="1141"/>
        <v>Huddersfield</v>
      </c>
      <c r="H963" s="177" t="str">
        <f t="shared" si="1141"/>
        <v>Liverpool</v>
      </c>
      <c r="I963" s="177" t="str">
        <f t="shared" si="1141"/>
        <v>Cardiff</v>
      </c>
      <c r="J963" s="177" t="str">
        <f t="shared" si="1141"/>
        <v>Chelsea</v>
      </c>
      <c r="K963" s="177" t="str">
        <f t="shared" si="1141"/>
        <v>Everton</v>
      </c>
      <c r="L963" s="177" t="str">
        <f t="shared" si="1141"/>
        <v>Everton</v>
      </c>
      <c r="M963" s="177" t="str">
        <f t="shared" si="1141"/>
        <v>Tottenham</v>
      </c>
      <c r="N963" s="177" t="str">
        <f t="shared" si="1141"/>
        <v>Southampton</v>
      </c>
      <c r="O963" s="177" t="str">
        <f t="shared" si="1141"/>
        <v>Southampton</v>
      </c>
      <c r="P963" s="177" t="str">
        <f t="shared" si="1141"/>
        <v>Everton</v>
      </c>
      <c r="Q963" s="177" t="str">
        <f t="shared" si="1141"/>
        <v>Arsenal</v>
      </c>
      <c r="R963" s="177" t="str">
        <f t="shared" si="1141"/>
        <v>Bournemouth</v>
      </c>
      <c r="S963" s="177" t="str">
        <f t="shared" si="1141"/>
        <v>Leicester</v>
      </c>
      <c r="T963" s="177" t="str">
        <f t="shared" si="1141"/>
        <v>Leicester</v>
      </c>
      <c r="U963" s="177" t="str">
        <f t="shared" si="1141"/>
        <v>Man Utd</v>
      </c>
      <c r="V963" s="177" t="str">
        <f t="shared" si="1141"/>
        <v>Cardiff</v>
      </c>
      <c r="W963" s="177" t="str">
        <f t="shared" si="1141"/>
        <v>Man Utd</v>
      </c>
      <c r="X963" s="177" t="str">
        <f t="shared" si="1141"/>
        <v>Leicester</v>
      </c>
      <c r="Y963" s="177" t="str">
        <f t="shared" si="1141"/>
        <v>Leicester</v>
      </c>
      <c r="Z963" s="177" t="str">
        <f t="shared" si="1141"/>
        <v>Leicester</v>
      </c>
      <c r="AA963" s="177" t="str">
        <f t="shared" si="1141"/>
        <v>Burnley</v>
      </c>
      <c r="AB963" s="177" t="str">
        <f t="shared" si="1141"/>
        <v>Bournemouth</v>
      </c>
      <c r="AC963" s="177" t="str">
        <f t="shared" si="1141"/>
        <v>Bournemouth</v>
      </c>
      <c r="AD963" s="177" t="str">
        <f t="shared" si="1141"/>
        <v>Bournemouth</v>
      </c>
      <c r="AE963" s="177" t="str">
        <f t="shared" si="1141"/>
        <v>Everton</v>
      </c>
      <c r="AF963" s="177" t="str">
        <f t="shared" si="1141"/>
        <v>Arsenal</v>
      </c>
      <c r="AG963" s="177" t="str">
        <f t="shared" si="1141"/>
        <v>Bournemouth</v>
      </c>
      <c r="AH963" s="177" t="str">
        <f t="shared" si="1141"/>
        <v>Everton</v>
      </c>
      <c r="AI963" s="177" t="str">
        <f t="shared" si="1141"/>
        <v>Chelsea</v>
      </c>
      <c r="AJ963" s="177" t="str">
        <f t="shared" si="1141"/>
        <v>Cardiff</v>
      </c>
      <c r="AK963" s="177" t="str">
        <f t="shared" si="1141"/>
        <v>Cardiff</v>
      </c>
      <c r="AL963" s="177" t="str">
        <f t="shared" si="1141"/>
        <v/>
      </c>
      <c r="AM963" s="177" t="str">
        <f t="shared" si="1141"/>
        <v/>
      </c>
      <c r="AN963" s="177" t="str">
        <f t="shared" si="1141"/>
        <v/>
      </c>
      <c r="AO963" s="177" t="str">
        <f t="shared" si="1141"/>
        <v/>
      </c>
      <c r="AP963" s="177" t="str">
        <f t="shared" si="1141"/>
        <v/>
      </c>
      <c r="AQ963" s="170"/>
      <c r="AR963" s="170"/>
    </row>
    <row r="964" ht="12.75" customHeight="1">
      <c r="A964" s="170"/>
      <c r="B964" s="170"/>
      <c r="C964" s="140"/>
      <c r="D964" s="139">
        <v>190.0</v>
      </c>
      <c r="E964" s="177" t="str">
        <f t="shared" ref="E964:AP964" si="1142">IFERROR(INDEX($C$389:$C$578,MATCH($D964,E$389:E$578,0)),"")</f>
        <v>Fulham</v>
      </c>
      <c r="F964" s="177" t="str">
        <f t="shared" si="1142"/>
        <v>Huddersfield</v>
      </c>
      <c r="G964" s="177" t="str">
        <f t="shared" si="1142"/>
        <v>Cardiff</v>
      </c>
      <c r="H964" s="177" t="str">
        <f t="shared" si="1142"/>
        <v>Huddersfield</v>
      </c>
      <c r="I964" s="177" t="str">
        <f t="shared" si="1142"/>
        <v>Liverpool</v>
      </c>
      <c r="J964" s="177" t="str">
        <f t="shared" si="1142"/>
        <v>Southampton</v>
      </c>
      <c r="K964" s="177" t="str">
        <f t="shared" si="1142"/>
        <v>Burnley</v>
      </c>
      <c r="L964" s="177" t="str">
        <f t="shared" si="1142"/>
        <v>Crystal Palace</v>
      </c>
      <c r="M964" s="177" t="str">
        <f t="shared" si="1142"/>
        <v>Crystal Palace</v>
      </c>
      <c r="N964" s="177" t="str">
        <f t="shared" si="1142"/>
        <v>Crystal Palace</v>
      </c>
      <c r="O964" s="177" t="str">
        <f t="shared" si="1142"/>
        <v>Crystal Palace</v>
      </c>
      <c r="P964" s="177" t="str">
        <f t="shared" si="1142"/>
        <v>Tottenham</v>
      </c>
      <c r="Q964" s="177" t="str">
        <f t="shared" si="1142"/>
        <v>Southampton</v>
      </c>
      <c r="R964" s="177" t="str">
        <f t="shared" si="1142"/>
        <v>Arsenal</v>
      </c>
      <c r="S964" s="177" t="str">
        <f t="shared" si="1142"/>
        <v>Huddersfield</v>
      </c>
      <c r="T964" s="177" t="str">
        <f t="shared" si="1142"/>
        <v>Huddersfield</v>
      </c>
      <c r="U964" s="177" t="str">
        <f t="shared" si="1142"/>
        <v>Liverpool</v>
      </c>
      <c r="V964" s="177" t="str">
        <f t="shared" si="1142"/>
        <v>Cardiff</v>
      </c>
      <c r="W964" s="177" t="str">
        <f t="shared" si="1142"/>
        <v>Leicester</v>
      </c>
      <c r="X964" s="177" t="str">
        <f t="shared" si="1142"/>
        <v>Man Utd</v>
      </c>
      <c r="Y964" s="177" t="str">
        <f t="shared" si="1142"/>
        <v>Man Utd</v>
      </c>
      <c r="Z964" s="177" t="str">
        <f t="shared" si="1142"/>
        <v>Man Utd</v>
      </c>
      <c r="AA964" s="177" t="str">
        <f t="shared" si="1142"/>
        <v>Leicester</v>
      </c>
      <c r="AB964" s="177" t="str">
        <f t="shared" si="1142"/>
        <v>Bournemouth</v>
      </c>
      <c r="AC964" s="177" t="str">
        <f t="shared" si="1142"/>
        <v>Bournemouth</v>
      </c>
      <c r="AD964" s="177" t="str">
        <f t="shared" si="1142"/>
        <v>Bournemouth</v>
      </c>
      <c r="AE964" s="177" t="str">
        <f t="shared" si="1142"/>
        <v>Tottenham</v>
      </c>
      <c r="AF964" s="177" t="str">
        <f t="shared" si="1142"/>
        <v>Bournemouth</v>
      </c>
      <c r="AG964" s="177" t="str">
        <f t="shared" si="1142"/>
        <v>Bournemouth</v>
      </c>
      <c r="AH964" s="177" t="str">
        <f t="shared" si="1142"/>
        <v>Liverpool</v>
      </c>
      <c r="AI964" s="177" t="str">
        <f t="shared" si="1142"/>
        <v>Everton</v>
      </c>
      <c r="AJ964" s="177" t="str">
        <f t="shared" si="1142"/>
        <v>Burnley</v>
      </c>
      <c r="AK964" s="177" t="str">
        <f t="shared" si="1142"/>
        <v>Brighton</v>
      </c>
      <c r="AL964" s="177" t="str">
        <f t="shared" si="1142"/>
        <v/>
      </c>
      <c r="AM964" s="177" t="str">
        <f t="shared" si="1142"/>
        <v/>
      </c>
      <c r="AN964" s="177" t="str">
        <f t="shared" si="1142"/>
        <v/>
      </c>
      <c r="AO964" s="177" t="str">
        <f t="shared" si="1142"/>
        <v/>
      </c>
      <c r="AP964" s="177" t="str">
        <f t="shared" si="1142"/>
        <v/>
      </c>
      <c r="AQ964" s="170"/>
      <c r="AR964" s="170"/>
    </row>
    <row r="965" ht="12.75" customHeight="1">
      <c r="A965" s="170"/>
      <c r="B965" s="170"/>
      <c r="C965" s="169" t="s">
        <v>180</v>
      </c>
      <c r="D965" s="174"/>
      <c r="E965" s="175"/>
      <c r="F965" s="175"/>
      <c r="G965" s="175"/>
      <c r="H965" s="175"/>
      <c r="I965" s="175"/>
      <c r="J965" s="175"/>
      <c r="K965" s="175"/>
      <c r="L965" s="175"/>
      <c r="M965" s="175"/>
      <c r="N965" s="175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75"/>
      <c r="Z965" s="175"/>
      <c r="AA965" s="175"/>
      <c r="AB965" s="175"/>
      <c r="AC965" s="175"/>
      <c r="AD965" s="175"/>
      <c r="AE965" s="175"/>
      <c r="AF965" s="175"/>
      <c r="AG965" s="175"/>
      <c r="AH965" s="175"/>
      <c r="AI965" s="175"/>
      <c r="AJ965" s="175"/>
      <c r="AK965" s="175"/>
      <c r="AL965" s="175"/>
      <c r="AM965" s="175"/>
      <c r="AN965" s="175"/>
      <c r="AO965" s="175"/>
      <c r="AP965" s="175"/>
      <c r="AQ965" s="170"/>
      <c r="AR965" s="170"/>
    </row>
    <row r="966" ht="12.75" customHeight="1">
      <c r="A966" s="170"/>
      <c r="B966" s="170"/>
      <c r="C966" s="140"/>
      <c r="D966" s="139" t="s">
        <v>163</v>
      </c>
      <c r="E966" s="139">
        <v>1.0</v>
      </c>
      <c r="F966" s="139">
        <v>2.0</v>
      </c>
      <c r="G966" s="139">
        <v>3.0</v>
      </c>
      <c r="H966" s="139">
        <v>4.0</v>
      </c>
      <c r="I966" s="139">
        <v>5.0</v>
      </c>
      <c r="J966" s="139">
        <v>6.0</v>
      </c>
      <c r="K966" s="139">
        <v>7.0</v>
      </c>
      <c r="L966" s="139">
        <v>8.0</v>
      </c>
      <c r="M966" s="139">
        <v>9.0</v>
      </c>
      <c r="N966" s="139">
        <v>10.0</v>
      </c>
      <c r="O966" s="139">
        <v>11.0</v>
      </c>
      <c r="P966" s="139">
        <v>12.0</v>
      </c>
      <c r="Q966" s="139">
        <v>13.0</v>
      </c>
      <c r="R966" s="139">
        <v>14.0</v>
      </c>
      <c r="S966" s="139">
        <v>15.0</v>
      </c>
      <c r="T966" s="139">
        <v>16.0</v>
      </c>
      <c r="U966" s="139">
        <v>17.0</v>
      </c>
      <c r="V966" s="139">
        <v>18.0</v>
      </c>
      <c r="W966" s="139">
        <v>19.0</v>
      </c>
      <c r="X966" s="139">
        <v>20.0</v>
      </c>
      <c r="Y966" s="139">
        <v>21.0</v>
      </c>
      <c r="Z966" s="139">
        <v>22.0</v>
      </c>
      <c r="AA966" s="139">
        <v>23.0</v>
      </c>
      <c r="AB966" s="139">
        <v>24.0</v>
      </c>
      <c r="AC966" s="139">
        <v>25.0</v>
      </c>
      <c r="AD966" s="139">
        <v>26.0</v>
      </c>
      <c r="AE966" s="139">
        <v>27.0</v>
      </c>
      <c r="AF966" s="139">
        <v>28.0</v>
      </c>
      <c r="AG966" s="139">
        <v>29.0</v>
      </c>
      <c r="AH966" s="139">
        <v>30.0</v>
      </c>
      <c r="AI966" s="139">
        <v>31.0</v>
      </c>
      <c r="AJ966" s="139">
        <v>32.0</v>
      </c>
      <c r="AK966" s="139">
        <v>33.0</v>
      </c>
      <c r="AL966" s="139">
        <v>34.0</v>
      </c>
      <c r="AM966" s="139">
        <v>35.0</v>
      </c>
      <c r="AN966" s="139">
        <v>36.0</v>
      </c>
      <c r="AO966" s="139">
        <v>37.0</v>
      </c>
      <c r="AP966" s="139">
        <v>38.0</v>
      </c>
      <c r="AQ966" s="170"/>
      <c r="AR966" s="170"/>
    </row>
    <row r="967" ht="12.75" customHeight="1">
      <c r="A967" s="170"/>
      <c r="B967" s="170"/>
      <c r="C967" s="140"/>
      <c r="D967" s="171" t="s">
        <v>176</v>
      </c>
      <c r="E967" s="139">
        <f>E966+Intro!$C$13-1</f>
        <v>6</v>
      </c>
      <c r="F967" s="139">
        <f>F966+Intro!$C$13-1</f>
        <v>7</v>
      </c>
      <c r="G967" s="139">
        <f>G966+Intro!$C$13-1</f>
        <v>8</v>
      </c>
      <c r="H967" s="139">
        <f>H966+Intro!$C$13-1</f>
        <v>9</v>
      </c>
      <c r="I967" s="139">
        <f>I966+Intro!$C$13-1</f>
        <v>10</v>
      </c>
      <c r="J967" s="139">
        <f>J966+Intro!$C$13-1</f>
        <v>11</v>
      </c>
      <c r="K967" s="139">
        <f>K966+Intro!$C$13-1</f>
        <v>12</v>
      </c>
      <c r="L967" s="139">
        <f>L966+Intro!$C$13-1</f>
        <v>13</v>
      </c>
      <c r="M967" s="139">
        <f>M966+Intro!$C$13-1</f>
        <v>14</v>
      </c>
      <c r="N967" s="139">
        <f>N966+Intro!$C$13-1</f>
        <v>15</v>
      </c>
      <c r="O967" s="139">
        <f>O966+Intro!$C$13-1</f>
        <v>16</v>
      </c>
      <c r="P967" s="139">
        <f>P966+Intro!$C$13-1</f>
        <v>17</v>
      </c>
      <c r="Q967" s="139">
        <f>Q966+Intro!$C$13-1</f>
        <v>18</v>
      </c>
      <c r="R967" s="139">
        <f>R966+Intro!$C$13-1</f>
        <v>19</v>
      </c>
      <c r="S967" s="139">
        <f>S966+Intro!$C$13-1</f>
        <v>20</v>
      </c>
      <c r="T967" s="139">
        <f>T966+Intro!$C$13-1</f>
        <v>21</v>
      </c>
      <c r="U967" s="139">
        <f>U966+Intro!$C$13-1</f>
        <v>22</v>
      </c>
      <c r="V967" s="139">
        <f>V966+Intro!$C$13-1</f>
        <v>23</v>
      </c>
      <c r="W967" s="139">
        <f>W966+Intro!$C$13-1</f>
        <v>24</v>
      </c>
      <c r="X967" s="139">
        <f>X966+Intro!$C$13-1</f>
        <v>25</v>
      </c>
      <c r="Y967" s="139">
        <f>Y966+Intro!$C$13-1</f>
        <v>26</v>
      </c>
      <c r="Z967" s="139">
        <f>Z966+Intro!$C$13-1</f>
        <v>27</v>
      </c>
      <c r="AA967" s="139">
        <f>AA966+Intro!$C$13-1</f>
        <v>28</v>
      </c>
      <c r="AB967" s="139">
        <f>AB966+Intro!$C$13-1</f>
        <v>29</v>
      </c>
      <c r="AC967" s="139">
        <f>AC966+Intro!$C$13-1</f>
        <v>30</v>
      </c>
      <c r="AD967" s="139">
        <f>AD966+Intro!$C$13-1</f>
        <v>31</v>
      </c>
      <c r="AE967" s="139">
        <f>AE966+Intro!$C$13-1</f>
        <v>32</v>
      </c>
      <c r="AF967" s="139">
        <f>AF966+Intro!$C$13-1</f>
        <v>33</v>
      </c>
      <c r="AG967" s="139">
        <f>AG966+Intro!$C$13-1</f>
        <v>34</v>
      </c>
      <c r="AH967" s="139">
        <f>AH966+Intro!$C$13-1</f>
        <v>35</v>
      </c>
      <c r="AI967" s="139">
        <f>AI966+Intro!$C$13-1</f>
        <v>36</v>
      </c>
      <c r="AJ967" s="139">
        <f>AJ966+Intro!$C$13-1</f>
        <v>37</v>
      </c>
      <c r="AK967" s="139">
        <f>AK966+Intro!$C$13-1</f>
        <v>38</v>
      </c>
      <c r="AL967" s="139">
        <f>AL966+Intro!$C$13-1</f>
        <v>39</v>
      </c>
      <c r="AM967" s="139">
        <f>AM966+Intro!$C$13-1</f>
        <v>40</v>
      </c>
      <c r="AN967" s="139">
        <f>AN966+Intro!$C$13-1</f>
        <v>41</v>
      </c>
      <c r="AO967" s="139">
        <f>AO966+Intro!$C$13-1</f>
        <v>42</v>
      </c>
      <c r="AP967" s="139">
        <f>AP966+Intro!$C$13-1</f>
        <v>43</v>
      </c>
      <c r="AQ967" s="170"/>
      <c r="AR967" s="170"/>
    </row>
    <row r="968" ht="12.75" customHeight="1">
      <c r="A968" s="170"/>
      <c r="B968" s="170"/>
      <c r="C968" s="139" t="s">
        <v>177</v>
      </c>
      <c r="D968" s="139">
        <v>1.0</v>
      </c>
      <c r="E968" s="177" t="str">
        <f t="shared" ref="E968:AP968" si="1143">IFERROR(INDEX($D$389:$D$578,MATCH($D968,E$389:E$578,0)),"")</f>
        <v>Everton</v>
      </c>
      <c r="F968" s="177" t="str">
        <f t="shared" si="1143"/>
        <v>Everton</v>
      </c>
      <c r="G968" s="177" t="str">
        <f t="shared" si="1143"/>
        <v>Everton</v>
      </c>
      <c r="H968" s="177" t="str">
        <f t="shared" si="1143"/>
        <v>Everton</v>
      </c>
      <c r="I968" s="177" t="str">
        <f t="shared" si="1143"/>
        <v>Leicester</v>
      </c>
      <c r="J968" s="177" t="str">
        <f t="shared" si="1143"/>
        <v>Leicester</v>
      </c>
      <c r="K968" s="177" t="str">
        <f t="shared" si="1143"/>
        <v>Newcastle</v>
      </c>
      <c r="L968" s="177" t="str">
        <f t="shared" si="1143"/>
        <v>Huddersfield</v>
      </c>
      <c r="M968" s="177" t="str">
        <f t="shared" si="1143"/>
        <v>Leicester</v>
      </c>
      <c r="N968" s="177" t="str">
        <f t="shared" si="1143"/>
        <v>Leicester</v>
      </c>
      <c r="O968" s="177" t="str">
        <f t="shared" si="1143"/>
        <v>Liverpool</v>
      </c>
      <c r="P968" s="177" t="str">
        <f t="shared" si="1143"/>
        <v>Liverpool</v>
      </c>
      <c r="Q968" s="177" t="str">
        <f t="shared" si="1143"/>
        <v>Newcastle</v>
      </c>
      <c r="R968" s="177" t="str">
        <f t="shared" si="1143"/>
        <v>Newcastle</v>
      </c>
      <c r="S968" s="177" t="str">
        <f t="shared" si="1143"/>
        <v>Man Utd</v>
      </c>
      <c r="T968" s="177" t="str">
        <f t="shared" si="1143"/>
        <v>Chelsea</v>
      </c>
      <c r="U968" s="177" t="str">
        <f t="shared" si="1143"/>
        <v>Chelsea</v>
      </c>
      <c r="V968" s="177" t="str">
        <f t="shared" si="1143"/>
        <v>Burnley</v>
      </c>
      <c r="W968" s="177" t="str">
        <f t="shared" si="1143"/>
        <v>Wolves</v>
      </c>
      <c r="X968" s="177" t="str">
        <f t="shared" si="1143"/>
        <v>Wolves</v>
      </c>
      <c r="Y968" s="177" t="str">
        <f t="shared" si="1143"/>
        <v>Wolves</v>
      </c>
      <c r="Z968" s="177" t="str">
        <f t="shared" si="1143"/>
        <v>Wolves</v>
      </c>
      <c r="AA968" s="177" t="str">
        <f t="shared" si="1143"/>
        <v>Wolves</v>
      </c>
      <c r="AB968" s="177" t="str">
        <f t="shared" si="1143"/>
        <v>Wolves</v>
      </c>
      <c r="AC968" s="177" t="str">
        <f t="shared" si="1143"/>
        <v>Crystal Palace</v>
      </c>
      <c r="AD968" s="177" t="str">
        <f t="shared" si="1143"/>
        <v>Watford</v>
      </c>
      <c r="AE968" s="177" t="str">
        <f t="shared" si="1143"/>
        <v>West Ham</v>
      </c>
      <c r="AF968" s="177" t="str">
        <f t="shared" si="1143"/>
        <v>Watford</v>
      </c>
      <c r="AG968" s="177" t="str">
        <f t="shared" si="1143"/>
        <v>Watford</v>
      </c>
      <c r="AH968" s="177" t="str">
        <f t="shared" si="1143"/>
        <v>Man Utd</v>
      </c>
      <c r="AI968" s="177" t="str">
        <f t="shared" si="1143"/>
        <v>West Ham</v>
      </c>
      <c r="AJ968" s="177" t="str">
        <f t="shared" si="1143"/>
        <v>West Ham</v>
      </c>
      <c r="AK968" s="177" t="str">
        <f t="shared" si="1143"/>
        <v>Tottenham</v>
      </c>
      <c r="AL968" s="177" t="str">
        <f t="shared" si="1143"/>
        <v/>
      </c>
      <c r="AM968" s="177" t="str">
        <f t="shared" si="1143"/>
        <v/>
      </c>
      <c r="AN968" s="177" t="str">
        <f t="shared" si="1143"/>
        <v/>
      </c>
      <c r="AO968" s="177" t="str">
        <f t="shared" si="1143"/>
        <v/>
      </c>
      <c r="AP968" s="177" t="str">
        <f t="shared" si="1143"/>
        <v/>
      </c>
      <c r="AQ968" s="170"/>
      <c r="AR968" s="170"/>
    </row>
    <row r="969" ht="12.75" customHeight="1">
      <c r="A969" s="170"/>
      <c r="B969" s="170"/>
      <c r="C969" s="140"/>
      <c r="D969" s="139">
        <v>2.0</v>
      </c>
      <c r="E969" s="177" t="str">
        <f t="shared" ref="E969:AP969" si="1144">IFERROR(INDEX($D$389:$D$578,MATCH($D969,E$389:E$578,0)),"")</f>
        <v>Liverpool</v>
      </c>
      <c r="F969" s="177" t="str">
        <f t="shared" si="1144"/>
        <v>Man City</v>
      </c>
      <c r="G969" s="177" t="str">
        <f t="shared" si="1144"/>
        <v>Brighton</v>
      </c>
      <c r="H969" s="177" t="str">
        <f t="shared" si="1144"/>
        <v>Brighton</v>
      </c>
      <c r="I969" s="177" t="str">
        <f t="shared" si="1144"/>
        <v>Leicester</v>
      </c>
      <c r="J969" s="177" t="str">
        <f t="shared" si="1144"/>
        <v>Newcastle</v>
      </c>
      <c r="K969" s="177" t="str">
        <f t="shared" si="1144"/>
        <v>Huddersfield</v>
      </c>
      <c r="L969" s="177" t="str">
        <f t="shared" si="1144"/>
        <v>Leicester</v>
      </c>
      <c r="M969" s="177" t="str">
        <f t="shared" si="1144"/>
        <v>Liverpool</v>
      </c>
      <c r="N969" s="177" t="str">
        <f t="shared" si="1144"/>
        <v>Newcastle</v>
      </c>
      <c r="O969" s="177" t="str">
        <f t="shared" si="1144"/>
        <v>Man Utd</v>
      </c>
      <c r="P969" s="177" t="str">
        <f t="shared" si="1144"/>
        <v>Newcastle</v>
      </c>
      <c r="Q969" s="177" t="str">
        <f t="shared" si="1144"/>
        <v>Liverpool</v>
      </c>
      <c r="R969" s="177" t="str">
        <f t="shared" si="1144"/>
        <v>Newcastle</v>
      </c>
      <c r="S969" s="177" t="str">
        <f t="shared" si="1144"/>
        <v>Fulham</v>
      </c>
      <c r="T969" s="177" t="str">
        <f t="shared" si="1144"/>
        <v>Man City</v>
      </c>
      <c r="U969" s="177" t="str">
        <f t="shared" si="1144"/>
        <v>Man City</v>
      </c>
      <c r="V969" s="177" t="str">
        <f t="shared" si="1144"/>
        <v>Chelsea</v>
      </c>
      <c r="W969" s="177" t="str">
        <f t="shared" si="1144"/>
        <v>Burnley</v>
      </c>
      <c r="X969" s="177" t="str">
        <f t="shared" si="1144"/>
        <v>Burnley</v>
      </c>
      <c r="Y969" s="177" t="str">
        <f t="shared" si="1144"/>
        <v>Crystal Palace</v>
      </c>
      <c r="Z969" s="177" t="str">
        <f t="shared" si="1144"/>
        <v>West Ham</v>
      </c>
      <c r="AA969" s="177" t="str">
        <f t="shared" si="1144"/>
        <v>Wolves</v>
      </c>
      <c r="AB969" s="177" t="str">
        <f t="shared" si="1144"/>
        <v>Wolves</v>
      </c>
      <c r="AC969" s="177" t="str">
        <f t="shared" si="1144"/>
        <v>Watford</v>
      </c>
      <c r="AD969" s="177" t="str">
        <f t="shared" si="1144"/>
        <v>Tottenham</v>
      </c>
      <c r="AE969" s="177" t="str">
        <f t="shared" si="1144"/>
        <v>West Ham</v>
      </c>
      <c r="AF969" s="177" t="str">
        <f t="shared" si="1144"/>
        <v>Watford</v>
      </c>
      <c r="AG969" s="177" t="str">
        <f t="shared" si="1144"/>
        <v>Watford</v>
      </c>
      <c r="AH969" s="177" t="str">
        <f t="shared" si="1144"/>
        <v>West Ham</v>
      </c>
      <c r="AI969" s="177" t="str">
        <f t="shared" si="1144"/>
        <v>West Ham</v>
      </c>
      <c r="AJ969" s="177" t="str">
        <f t="shared" si="1144"/>
        <v>Tottenham</v>
      </c>
      <c r="AK969" s="177" t="str">
        <f t="shared" si="1144"/>
        <v>Watford</v>
      </c>
      <c r="AL969" s="177" t="str">
        <f t="shared" si="1144"/>
        <v/>
      </c>
      <c r="AM969" s="177" t="str">
        <f t="shared" si="1144"/>
        <v/>
      </c>
      <c r="AN969" s="177" t="str">
        <f t="shared" si="1144"/>
        <v/>
      </c>
      <c r="AO969" s="177" t="str">
        <f t="shared" si="1144"/>
        <v/>
      </c>
      <c r="AP969" s="177" t="str">
        <f t="shared" si="1144"/>
        <v/>
      </c>
      <c r="AQ969" s="170"/>
      <c r="AR969" s="170"/>
    </row>
    <row r="970" ht="12.75" customHeight="1">
      <c r="A970" s="170"/>
      <c r="B970" s="170"/>
      <c r="C970" s="140"/>
      <c r="D970" s="139">
        <v>3.0</v>
      </c>
      <c r="E970" s="177" t="str">
        <f t="shared" ref="E970:AP970" si="1145">IFERROR(INDEX($D$389:$D$578,MATCH($D970,E$389:E$578,0)),"")</f>
        <v>Man City</v>
      </c>
      <c r="F970" s="177" t="str">
        <f t="shared" si="1145"/>
        <v>Tottenham</v>
      </c>
      <c r="G970" s="177" t="str">
        <f t="shared" si="1145"/>
        <v>Leicester</v>
      </c>
      <c r="H970" s="177" t="str">
        <f t="shared" si="1145"/>
        <v>Leicester</v>
      </c>
      <c r="I970" s="177" t="str">
        <f t="shared" si="1145"/>
        <v>Newcastle</v>
      </c>
      <c r="J970" s="177" t="str">
        <f t="shared" si="1145"/>
        <v>Leicester</v>
      </c>
      <c r="K970" s="177" t="str">
        <f t="shared" si="1145"/>
        <v>Leicester</v>
      </c>
      <c r="L970" s="177" t="str">
        <f t="shared" si="1145"/>
        <v>Cardiff</v>
      </c>
      <c r="M970" s="177" t="str">
        <f t="shared" si="1145"/>
        <v>Newcastle</v>
      </c>
      <c r="N970" s="177" t="str">
        <f t="shared" si="1145"/>
        <v>Huddersfield</v>
      </c>
      <c r="O970" s="177" t="str">
        <f t="shared" si="1145"/>
        <v>Man Utd</v>
      </c>
      <c r="P970" s="177" t="str">
        <f t="shared" si="1145"/>
        <v>Man City</v>
      </c>
      <c r="Q970" s="177" t="str">
        <f t="shared" si="1145"/>
        <v>Newcastle</v>
      </c>
      <c r="R970" s="177" t="str">
        <f t="shared" si="1145"/>
        <v>Southampton</v>
      </c>
      <c r="S970" s="177" t="str">
        <f t="shared" si="1145"/>
        <v>Southampton</v>
      </c>
      <c r="T970" s="177" t="str">
        <f t="shared" si="1145"/>
        <v>Burnley</v>
      </c>
      <c r="U970" s="177" t="str">
        <f t="shared" si="1145"/>
        <v>Burnley</v>
      </c>
      <c r="V970" s="177" t="str">
        <f t="shared" si="1145"/>
        <v>Wolves</v>
      </c>
      <c r="W970" s="177" t="str">
        <f t="shared" si="1145"/>
        <v>Burnley</v>
      </c>
      <c r="X970" s="177" t="str">
        <f t="shared" si="1145"/>
        <v>Burnley</v>
      </c>
      <c r="Y970" s="177" t="str">
        <f t="shared" si="1145"/>
        <v>Wolves</v>
      </c>
      <c r="Z970" s="177" t="str">
        <f t="shared" si="1145"/>
        <v>Crystal Palace</v>
      </c>
      <c r="AA970" s="177" t="str">
        <f t="shared" si="1145"/>
        <v>Wolves</v>
      </c>
      <c r="AB970" s="177" t="str">
        <f t="shared" si="1145"/>
        <v>Crystal Palace</v>
      </c>
      <c r="AC970" s="177" t="str">
        <f t="shared" si="1145"/>
        <v>Tottenham</v>
      </c>
      <c r="AD970" s="177" t="str">
        <f t="shared" si="1145"/>
        <v>Crystal Palace</v>
      </c>
      <c r="AE970" s="177" t="str">
        <f t="shared" si="1145"/>
        <v>Cardiff</v>
      </c>
      <c r="AF970" s="177" t="str">
        <f t="shared" si="1145"/>
        <v>West Ham</v>
      </c>
      <c r="AG970" s="177" t="str">
        <f t="shared" si="1145"/>
        <v>Watford</v>
      </c>
      <c r="AH970" s="177" t="str">
        <f t="shared" si="1145"/>
        <v>West Ham</v>
      </c>
      <c r="AI970" s="177" t="str">
        <f t="shared" si="1145"/>
        <v>West Ham</v>
      </c>
      <c r="AJ970" s="177" t="str">
        <f t="shared" si="1145"/>
        <v>West Ham</v>
      </c>
      <c r="AK970" s="177" t="str">
        <f t="shared" si="1145"/>
        <v>Wolves</v>
      </c>
      <c r="AL970" s="177" t="str">
        <f t="shared" si="1145"/>
        <v/>
      </c>
      <c r="AM970" s="177" t="str">
        <f t="shared" si="1145"/>
        <v/>
      </c>
      <c r="AN970" s="177" t="str">
        <f t="shared" si="1145"/>
        <v/>
      </c>
      <c r="AO970" s="177" t="str">
        <f t="shared" si="1145"/>
        <v/>
      </c>
      <c r="AP970" s="177" t="str">
        <f t="shared" si="1145"/>
        <v/>
      </c>
      <c r="AQ970" s="170"/>
      <c r="AR970" s="170"/>
    </row>
    <row r="971" ht="12.75" customHeight="1">
      <c r="A971" s="170"/>
      <c r="B971" s="170"/>
      <c r="C971" s="140"/>
      <c r="D971" s="139">
        <v>4.0</v>
      </c>
      <c r="E971" s="177" t="str">
        <f t="shared" ref="E971:AP971" si="1146">IFERROR(INDEX($D$389:$D$578,MATCH($D971,E$389:E$578,0)),"")</f>
        <v>Man Utd</v>
      </c>
      <c r="F971" s="177" t="str">
        <f t="shared" si="1146"/>
        <v>Everton</v>
      </c>
      <c r="G971" s="177" t="str">
        <f t="shared" si="1146"/>
        <v>Everton</v>
      </c>
      <c r="H971" s="177" t="str">
        <f t="shared" si="1146"/>
        <v>Everton</v>
      </c>
      <c r="I971" s="177" t="str">
        <f t="shared" si="1146"/>
        <v>Everton</v>
      </c>
      <c r="J971" s="177" t="str">
        <f t="shared" si="1146"/>
        <v>Leicester</v>
      </c>
      <c r="K971" s="177" t="str">
        <f t="shared" si="1146"/>
        <v>Leicester</v>
      </c>
      <c r="L971" s="177" t="str">
        <f t="shared" si="1146"/>
        <v>Leicester</v>
      </c>
      <c r="M971" s="177" t="str">
        <f t="shared" si="1146"/>
        <v>Huddersfield</v>
      </c>
      <c r="N971" s="177" t="str">
        <f t="shared" si="1146"/>
        <v>Huddersfield</v>
      </c>
      <c r="O971" s="177" t="str">
        <f t="shared" si="1146"/>
        <v>Newcastle</v>
      </c>
      <c r="P971" s="177" t="str">
        <f t="shared" si="1146"/>
        <v>Huddersfield</v>
      </c>
      <c r="Q971" s="177" t="str">
        <f t="shared" si="1146"/>
        <v>Newcastle</v>
      </c>
      <c r="R971" s="177" t="str">
        <f t="shared" si="1146"/>
        <v>Liverpool</v>
      </c>
      <c r="S971" s="177" t="str">
        <f t="shared" si="1146"/>
        <v>Man City</v>
      </c>
      <c r="T971" s="177" t="str">
        <f t="shared" si="1146"/>
        <v>Burnley</v>
      </c>
      <c r="U971" s="177" t="str">
        <f t="shared" si="1146"/>
        <v>West Ham</v>
      </c>
      <c r="V971" s="177" t="str">
        <f t="shared" si="1146"/>
        <v>Newcastle</v>
      </c>
      <c r="W971" s="177" t="str">
        <f t="shared" si="1146"/>
        <v>Southampton</v>
      </c>
      <c r="X971" s="177" t="str">
        <f t="shared" si="1146"/>
        <v>Wolves</v>
      </c>
      <c r="Y971" s="177" t="str">
        <f t="shared" si="1146"/>
        <v>Liverpool</v>
      </c>
      <c r="Z971" s="177" t="str">
        <f t="shared" si="1146"/>
        <v>Wolves</v>
      </c>
      <c r="AA971" s="177" t="str">
        <f t="shared" si="1146"/>
        <v>Southampton</v>
      </c>
      <c r="AB971" s="177" t="str">
        <f t="shared" si="1146"/>
        <v>Tottenham</v>
      </c>
      <c r="AC971" s="177" t="str">
        <f t="shared" si="1146"/>
        <v>Man City</v>
      </c>
      <c r="AD971" s="177" t="str">
        <f t="shared" si="1146"/>
        <v>West Ham</v>
      </c>
      <c r="AE971" s="177" t="str">
        <f t="shared" si="1146"/>
        <v>West Ham</v>
      </c>
      <c r="AF971" s="177" t="str">
        <f t="shared" si="1146"/>
        <v>Watford</v>
      </c>
      <c r="AG971" s="177" t="str">
        <f t="shared" si="1146"/>
        <v>West Ham</v>
      </c>
      <c r="AH971" s="177" t="str">
        <f t="shared" si="1146"/>
        <v>West Ham</v>
      </c>
      <c r="AI971" s="177" t="str">
        <f t="shared" si="1146"/>
        <v>Tottenham</v>
      </c>
      <c r="AJ971" s="177" t="str">
        <f t="shared" si="1146"/>
        <v>Wolves</v>
      </c>
      <c r="AK971" s="177" t="str">
        <f t="shared" si="1146"/>
        <v>Tottenham</v>
      </c>
      <c r="AL971" s="177" t="str">
        <f t="shared" si="1146"/>
        <v/>
      </c>
      <c r="AM971" s="177" t="str">
        <f t="shared" si="1146"/>
        <v/>
      </c>
      <c r="AN971" s="177" t="str">
        <f t="shared" si="1146"/>
        <v/>
      </c>
      <c r="AO971" s="177" t="str">
        <f t="shared" si="1146"/>
        <v/>
      </c>
      <c r="AP971" s="177" t="str">
        <f t="shared" si="1146"/>
        <v/>
      </c>
      <c r="AQ971" s="170"/>
      <c r="AR971" s="170"/>
    </row>
    <row r="972" ht="12.75" customHeight="1">
      <c r="A972" s="170"/>
      <c r="B972" s="170"/>
      <c r="C972" s="140"/>
      <c r="D972" s="139">
        <v>5.0</v>
      </c>
      <c r="E972" s="177" t="str">
        <f t="shared" ref="E972:AP972" si="1147">IFERROR(INDEX($D$389:$D$578,MATCH($D972,E$389:E$578,0)),"")</f>
        <v>Man City</v>
      </c>
      <c r="F972" s="177" t="str">
        <f t="shared" si="1147"/>
        <v>Fulham</v>
      </c>
      <c r="G972" s="177" t="str">
        <f t="shared" si="1147"/>
        <v>Everton</v>
      </c>
      <c r="H972" s="177" t="str">
        <f t="shared" si="1147"/>
        <v>Newcastle</v>
      </c>
      <c r="I972" s="177" t="str">
        <f t="shared" si="1147"/>
        <v>Leicester</v>
      </c>
      <c r="J972" s="177" t="str">
        <f t="shared" si="1147"/>
        <v>Brighton</v>
      </c>
      <c r="K972" s="177" t="str">
        <f t="shared" si="1147"/>
        <v>Leicester</v>
      </c>
      <c r="L972" s="177" t="str">
        <f t="shared" si="1147"/>
        <v>Huddersfield</v>
      </c>
      <c r="M972" s="177" t="str">
        <f t="shared" si="1147"/>
        <v>Huddersfield</v>
      </c>
      <c r="N972" s="177" t="str">
        <f t="shared" si="1147"/>
        <v>Liverpool</v>
      </c>
      <c r="O972" s="177" t="str">
        <f t="shared" si="1147"/>
        <v>Huddersfield</v>
      </c>
      <c r="P972" s="177" t="str">
        <f t="shared" si="1147"/>
        <v>Liverpool</v>
      </c>
      <c r="Q972" s="177" t="str">
        <f t="shared" si="1147"/>
        <v>Fulham</v>
      </c>
      <c r="R972" s="177" t="str">
        <f t="shared" si="1147"/>
        <v>Man Utd</v>
      </c>
      <c r="S972" s="177" t="str">
        <f t="shared" si="1147"/>
        <v>West Ham</v>
      </c>
      <c r="T972" s="177" t="str">
        <f t="shared" si="1147"/>
        <v>West Ham</v>
      </c>
      <c r="U972" s="177" t="str">
        <f t="shared" si="1147"/>
        <v>Fulham</v>
      </c>
      <c r="V972" s="177" t="str">
        <f t="shared" si="1147"/>
        <v>West Ham</v>
      </c>
      <c r="W972" s="177" t="str">
        <f t="shared" si="1147"/>
        <v>Everton</v>
      </c>
      <c r="X972" s="177" t="str">
        <f t="shared" si="1147"/>
        <v>Chelsea</v>
      </c>
      <c r="Y972" s="177" t="str">
        <f t="shared" si="1147"/>
        <v>Wolves</v>
      </c>
      <c r="Z972" s="177" t="str">
        <f t="shared" si="1147"/>
        <v>Wolves</v>
      </c>
      <c r="AA972" s="177" t="str">
        <f t="shared" si="1147"/>
        <v>Wolves</v>
      </c>
      <c r="AB972" s="177" t="str">
        <f t="shared" si="1147"/>
        <v>Wolves</v>
      </c>
      <c r="AC972" s="177" t="str">
        <f t="shared" si="1147"/>
        <v>Leicester</v>
      </c>
      <c r="AD972" s="177" t="str">
        <f t="shared" si="1147"/>
        <v>Watford</v>
      </c>
      <c r="AE972" s="177" t="str">
        <f t="shared" si="1147"/>
        <v>Cardiff</v>
      </c>
      <c r="AF972" s="177" t="str">
        <f t="shared" si="1147"/>
        <v>Cardiff</v>
      </c>
      <c r="AG972" s="177" t="str">
        <f t="shared" si="1147"/>
        <v>Man Utd</v>
      </c>
      <c r="AH972" s="177" t="str">
        <f t="shared" si="1147"/>
        <v>West Ham</v>
      </c>
      <c r="AI972" s="177" t="str">
        <f t="shared" si="1147"/>
        <v>West Ham</v>
      </c>
      <c r="AJ972" s="177" t="str">
        <f t="shared" si="1147"/>
        <v>West Ham</v>
      </c>
      <c r="AK972" s="177" t="str">
        <f t="shared" si="1147"/>
        <v>West Ham</v>
      </c>
      <c r="AL972" s="177" t="str">
        <f t="shared" si="1147"/>
        <v/>
      </c>
      <c r="AM972" s="177" t="str">
        <f t="shared" si="1147"/>
        <v/>
      </c>
      <c r="AN972" s="177" t="str">
        <f t="shared" si="1147"/>
        <v/>
      </c>
      <c r="AO972" s="177" t="str">
        <f t="shared" si="1147"/>
        <v/>
      </c>
      <c r="AP972" s="177" t="str">
        <f t="shared" si="1147"/>
        <v/>
      </c>
      <c r="AQ972" s="170"/>
      <c r="AR972" s="170"/>
    </row>
    <row r="973" ht="12.75" customHeight="1">
      <c r="A973" s="170"/>
      <c r="B973" s="170"/>
      <c r="C973" s="140"/>
      <c r="D973" s="139">
        <v>6.0</v>
      </c>
      <c r="E973" s="177" t="str">
        <f t="shared" ref="E973:AP973" si="1148">IFERROR(INDEX($D$389:$D$578,MATCH($D973,E$389:E$578,0)),"")</f>
        <v>Tottenham</v>
      </c>
      <c r="F973" s="177" t="str">
        <f t="shared" si="1148"/>
        <v>Leicester</v>
      </c>
      <c r="G973" s="177" t="str">
        <f t="shared" si="1148"/>
        <v>Fulham</v>
      </c>
      <c r="H973" s="177" t="str">
        <f t="shared" si="1148"/>
        <v>Everton</v>
      </c>
      <c r="I973" s="177" t="str">
        <f t="shared" si="1148"/>
        <v>Man Utd</v>
      </c>
      <c r="J973" s="177" t="str">
        <f t="shared" si="1148"/>
        <v>Man Utd</v>
      </c>
      <c r="K973" s="177" t="str">
        <f t="shared" si="1148"/>
        <v>Huddersfield</v>
      </c>
      <c r="L973" s="177" t="str">
        <f t="shared" si="1148"/>
        <v>Wolves</v>
      </c>
      <c r="M973" s="177" t="str">
        <f t="shared" si="1148"/>
        <v>Huddersfield</v>
      </c>
      <c r="N973" s="177" t="str">
        <f t="shared" si="1148"/>
        <v>Huddersfield</v>
      </c>
      <c r="O973" s="177" t="str">
        <f t="shared" si="1148"/>
        <v>Newcastle</v>
      </c>
      <c r="P973" s="177" t="str">
        <f t="shared" si="1148"/>
        <v>Liverpool</v>
      </c>
      <c r="Q973" s="177" t="str">
        <f t="shared" si="1148"/>
        <v>Man Utd</v>
      </c>
      <c r="R973" s="177" t="str">
        <f t="shared" si="1148"/>
        <v>Southampton</v>
      </c>
      <c r="S973" s="177" t="str">
        <f t="shared" si="1148"/>
        <v>Liverpool</v>
      </c>
      <c r="T973" s="177" t="str">
        <f t="shared" si="1148"/>
        <v>Fulham</v>
      </c>
      <c r="U973" s="177" t="str">
        <f t="shared" si="1148"/>
        <v>Newcastle</v>
      </c>
      <c r="V973" s="177" t="str">
        <f t="shared" si="1148"/>
        <v>Southampton</v>
      </c>
      <c r="W973" s="177" t="str">
        <f t="shared" si="1148"/>
        <v>Liverpool</v>
      </c>
      <c r="X973" s="177" t="str">
        <f t="shared" si="1148"/>
        <v>Everton</v>
      </c>
      <c r="Y973" s="177" t="str">
        <f t="shared" si="1148"/>
        <v>Southampton</v>
      </c>
      <c r="Z973" s="177" t="str">
        <f t="shared" si="1148"/>
        <v>Wolves</v>
      </c>
      <c r="AA973" s="177" t="str">
        <f t="shared" si="1148"/>
        <v>Liverpool</v>
      </c>
      <c r="AB973" s="177" t="str">
        <f t="shared" si="1148"/>
        <v>Man City</v>
      </c>
      <c r="AC973" s="177" t="str">
        <f t="shared" si="1148"/>
        <v>Watford</v>
      </c>
      <c r="AD973" s="177" t="str">
        <f t="shared" si="1148"/>
        <v>Cardiff</v>
      </c>
      <c r="AE973" s="177" t="str">
        <f t="shared" si="1148"/>
        <v>Watford</v>
      </c>
      <c r="AF973" s="177" t="str">
        <f t="shared" si="1148"/>
        <v>Man City</v>
      </c>
      <c r="AG973" s="177" t="str">
        <f t="shared" si="1148"/>
        <v>Man Utd</v>
      </c>
      <c r="AH973" s="177" t="str">
        <f t="shared" si="1148"/>
        <v>Newcastle</v>
      </c>
      <c r="AI973" s="177" t="str">
        <f t="shared" si="1148"/>
        <v>Man Utd</v>
      </c>
      <c r="AJ973" s="177" t="str">
        <f t="shared" si="1148"/>
        <v>Tottenham</v>
      </c>
      <c r="AK973" s="177" t="str">
        <f t="shared" si="1148"/>
        <v>Tottenham</v>
      </c>
      <c r="AL973" s="177" t="str">
        <f t="shared" si="1148"/>
        <v/>
      </c>
      <c r="AM973" s="177" t="str">
        <f t="shared" si="1148"/>
        <v/>
      </c>
      <c r="AN973" s="177" t="str">
        <f t="shared" si="1148"/>
        <v/>
      </c>
      <c r="AO973" s="177" t="str">
        <f t="shared" si="1148"/>
        <v/>
      </c>
      <c r="AP973" s="177" t="str">
        <f t="shared" si="1148"/>
        <v/>
      </c>
      <c r="AQ973" s="170"/>
      <c r="AR973" s="170"/>
    </row>
    <row r="974" ht="12.75" customHeight="1">
      <c r="A974" s="170"/>
      <c r="B974" s="170"/>
      <c r="C974" s="140"/>
      <c r="D974" s="139">
        <v>7.0</v>
      </c>
      <c r="E974" s="177" t="str">
        <f t="shared" ref="E974:AP974" si="1149">IFERROR(INDEX($D$389:$D$578,MATCH($D974,E$389:E$578,0)),"")</f>
        <v>Tottenham</v>
      </c>
      <c r="F974" s="177" t="str">
        <f t="shared" si="1149"/>
        <v>Tottenham</v>
      </c>
      <c r="G974" s="177" t="str">
        <f t="shared" si="1149"/>
        <v>Leicester</v>
      </c>
      <c r="H974" s="177" t="str">
        <f t="shared" si="1149"/>
        <v>Fulham</v>
      </c>
      <c r="I974" s="177" t="str">
        <f t="shared" si="1149"/>
        <v>Wolves</v>
      </c>
      <c r="J974" s="177" t="str">
        <f t="shared" si="1149"/>
        <v>Huddersfield</v>
      </c>
      <c r="K974" s="177" t="str">
        <f t="shared" si="1149"/>
        <v>Wolves</v>
      </c>
      <c r="L974" s="177" t="str">
        <f t="shared" si="1149"/>
        <v>Huddersfield</v>
      </c>
      <c r="M974" s="177" t="str">
        <f t="shared" si="1149"/>
        <v>Liverpool</v>
      </c>
      <c r="N974" s="177" t="str">
        <f t="shared" si="1149"/>
        <v>Newcastle</v>
      </c>
      <c r="O974" s="177" t="str">
        <f t="shared" si="1149"/>
        <v>Huddersfield</v>
      </c>
      <c r="P974" s="177" t="str">
        <f t="shared" si="1149"/>
        <v>Man Utd</v>
      </c>
      <c r="Q974" s="177" t="str">
        <f t="shared" si="1149"/>
        <v>Man Utd</v>
      </c>
      <c r="R974" s="177" t="str">
        <f t="shared" si="1149"/>
        <v>Man Utd</v>
      </c>
      <c r="S974" s="177" t="str">
        <f t="shared" si="1149"/>
        <v>Newcastle</v>
      </c>
      <c r="T974" s="177" t="str">
        <f t="shared" si="1149"/>
        <v>Newcastle</v>
      </c>
      <c r="U974" s="177" t="str">
        <f t="shared" si="1149"/>
        <v>Fulham</v>
      </c>
      <c r="V974" s="177" t="str">
        <f t="shared" si="1149"/>
        <v>Burnley</v>
      </c>
      <c r="W974" s="177" t="str">
        <f t="shared" si="1149"/>
        <v>Huddersfield</v>
      </c>
      <c r="X974" s="177" t="str">
        <f t="shared" si="1149"/>
        <v>Liverpool</v>
      </c>
      <c r="Y974" s="177" t="str">
        <f t="shared" si="1149"/>
        <v>Wolves</v>
      </c>
      <c r="Z974" s="177" t="str">
        <f t="shared" si="1149"/>
        <v>Wolves</v>
      </c>
      <c r="AA974" s="177" t="str">
        <f t="shared" si="1149"/>
        <v>Wolves</v>
      </c>
      <c r="AB974" s="177" t="str">
        <f t="shared" si="1149"/>
        <v>West Ham</v>
      </c>
      <c r="AC974" s="177" t="str">
        <f t="shared" si="1149"/>
        <v>Man City</v>
      </c>
      <c r="AD974" s="177" t="str">
        <f t="shared" si="1149"/>
        <v>West Ham</v>
      </c>
      <c r="AE974" s="177" t="str">
        <f t="shared" si="1149"/>
        <v>Man Utd</v>
      </c>
      <c r="AF974" s="177" t="str">
        <f t="shared" si="1149"/>
        <v>Chelsea</v>
      </c>
      <c r="AG974" s="177" t="str">
        <f t="shared" si="1149"/>
        <v>Newcastle</v>
      </c>
      <c r="AH974" s="177" t="str">
        <f t="shared" si="1149"/>
        <v>Man Utd</v>
      </c>
      <c r="AI974" s="177" t="str">
        <f t="shared" si="1149"/>
        <v>Tottenham</v>
      </c>
      <c r="AJ974" s="177" t="str">
        <f t="shared" si="1149"/>
        <v>Tottenham</v>
      </c>
      <c r="AK974" s="177" t="str">
        <f t="shared" si="1149"/>
        <v>Wolves</v>
      </c>
      <c r="AL974" s="177" t="str">
        <f t="shared" si="1149"/>
        <v/>
      </c>
      <c r="AM974" s="177" t="str">
        <f t="shared" si="1149"/>
        <v/>
      </c>
      <c r="AN974" s="177" t="str">
        <f t="shared" si="1149"/>
        <v/>
      </c>
      <c r="AO974" s="177" t="str">
        <f t="shared" si="1149"/>
        <v/>
      </c>
      <c r="AP974" s="177" t="str">
        <f t="shared" si="1149"/>
        <v/>
      </c>
      <c r="AQ974" s="170"/>
      <c r="AR974" s="170"/>
    </row>
    <row r="975" ht="12.75" customHeight="1">
      <c r="A975" s="170"/>
      <c r="B975" s="170"/>
      <c r="C975" s="140"/>
      <c r="D975" s="139">
        <v>8.0</v>
      </c>
      <c r="E975" s="177" t="str">
        <f t="shared" ref="E975:AP975" si="1150">IFERROR(INDEX($D$389:$D$578,MATCH($D975,E$389:E$578,0)),"")</f>
        <v>Man Utd</v>
      </c>
      <c r="F975" s="177" t="str">
        <f t="shared" si="1150"/>
        <v>Everton</v>
      </c>
      <c r="G975" s="177" t="str">
        <f t="shared" si="1150"/>
        <v>Man City</v>
      </c>
      <c r="H975" s="177" t="str">
        <f t="shared" si="1150"/>
        <v>Leicester</v>
      </c>
      <c r="I975" s="177" t="str">
        <f t="shared" si="1150"/>
        <v>Bournemouth</v>
      </c>
      <c r="J975" s="177" t="str">
        <f t="shared" si="1150"/>
        <v>Watford</v>
      </c>
      <c r="K975" s="177" t="str">
        <f t="shared" si="1150"/>
        <v>Newcastle</v>
      </c>
      <c r="L975" s="177" t="str">
        <f t="shared" si="1150"/>
        <v>Huddersfield</v>
      </c>
      <c r="M975" s="177" t="str">
        <f t="shared" si="1150"/>
        <v>Wolves</v>
      </c>
      <c r="N975" s="177" t="str">
        <f t="shared" si="1150"/>
        <v>Huddersfield</v>
      </c>
      <c r="O975" s="177" t="str">
        <f t="shared" si="1150"/>
        <v>Newcastle</v>
      </c>
      <c r="P975" s="177" t="str">
        <f t="shared" si="1150"/>
        <v>Fulham</v>
      </c>
      <c r="Q975" s="177" t="str">
        <f t="shared" si="1150"/>
        <v>Newcastle</v>
      </c>
      <c r="R975" s="177" t="str">
        <f t="shared" si="1150"/>
        <v>Newcastle</v>
      </c>
      <c r="S975" s="177" t="str">
        <f t="shared" si="1150"/>
        <v>Chelsea</v>
      </c>
      <c r="T975" s="177" t="str">
        <f t="shared" si="1150"/>
        <v>Man Utd</v>
      </c>
      <c r="U975" s="177" t="str">
        <f t="shared" si="1150"/>
        <v>Southampton</v>
      </c>
      <c r="V975" s="177" t="str">
        <f t="shared" si="1150"/>
        <v>Everton</v>
      </c>
      <c r="W975" s="177" t="str">
        <f t="shared" si="1150"/>
        <v>Chelsea</v>
      </c>
      <c r="X975" s="177" t="str">
        <f t="shared" si="1150"/>
        <v>Crystal Palace</v>
      </c>
      <c r="Y975" s="177" t="str">
        <f t="shared" si="1150"/>
        <v>Everton</v>
      </c>
      <c r="Z975" s="177" t="str">
        <f t="shared" si="1150"/>
        <v>Newcastle</v>
      </c>
      <c r="AA975" s="177" t="str">
        <f t="shared" si="1150"/>
        <v>Wolves</v>
      </c>
      <c r="AB975" s="177" t="str">
        <f t="shared" si="1150"/>
        <v>Liverpool</v>
      </c>
      <c r="AC975" s="177" t="str">
        <f t="shared" si="1150"/>
        <v>West Ham</v>
      </c>
      <c r="AD975" s="177" t="str">
        <f t="shared" si="1150"/>
        <v>Wolves</v>
      </c>
      <c r="AE975" s="177" t="str">
        <f t="shared" si="1150"/>
        <v>West Ham</v>
      </c>
      <c r="AF975" s="177" t="str">
        <f t="shared" si="1150"/>
        <v>Man City</v>
      </c>
      <c r="AG975" s="177" t="str">
        <f t="shared" si="1150"/>
        <v>Watford</v>
      </c>
      <c r="AH975" s="177" t="str">
        <f t="shared" si="1150"/>
        <v>Huddersfield</v>
      </c>
      <c r="AI975" s="177" t="str">
        <f t="shared" si="1150"/>
        <v>Watford</v>
      </c>
      <c r="AJ975" s="177" t="str">
        <f t="shared" si="1150"/>
        <v>West Ham</v>
      </c>
      <c r="AK975" s="177" t="str">
        <f t="shared" si="1150"/>
        <v>West Ham</v>
      </c>
      <c r="AL975" s="177" t="str">
        <f t="shared" si="1150"/>
        <v/>
      </c>
      <c r="AM975" s="177" t="str">
        <f t="shared" si="1150"/>
        <v/>
      </c>
      <c r="AN975" s="177" t="str">
        <f t="shared" si="1150"/>
        <v/>
      </c>
      <c r="AO975" s="177" t="str">
        <f t="shared" si="1150"/>
        <v/>
      </c>
      <c r="AP975" s="177" t="str">
        <f t="shared" si="1150"/>
        <v/>
      </c>
      <c r="AQ975" s="170"/>
      <c r="AR975" s="170"/>
    </row>
    <row r="976" ht="12.75" customHeight="1">
      <c r="A976" s="170"/>
      <c r="B976" s="170"/>
      <c r="C976" s="140"/>
      <c r="D976" s="139">
        <v>9.0</v>
      </c>
      <c r="E976" s="177" t="str">
        <f t="shared" ref="E976:AP976" si="1151">IFERROR(INDEX($D$389:$D$578,MATCH($D976,E$389:E$578,0)),"")</f>
        <v>Everton</v>
      </c>
      <c r="F976" s="177" t="str">
        <f t="shared" si="1151"/>
        <v>Chelsea</v>
      </c>
      <c r="G976" s="177" t="str">
        <f t="shared" si="1151"/>
        <v>Bournemouth</v>
      </c>
      <c r="H976" s="177" t="str">
        <f t="shared" si="1151"/>
        <v>Man City</v>
      </c>
      <c r="I976" s="177" t="str">
        <f t="shared" si="1151"/>
        <v>Fulham</v>
      </c>
      <c r="J976" s="177" t="str">
        <f t="shared" si="1151"/>
        <v>Wolves</v>
      </c>
      <c r="K976" s="177" t="str">
        <f t="shared" si="1151"/>
        <v>Huddersfield</v>
      </c>
      <c r="L976" s="177" t="str">
        <f t="shared" si="1151"/>
        <v>Man Utd</v>
      </c>
      <c r="M976" s="177" t="str">
        <f t="shared" si="1151"/>
        <v>Leicester</v>
      </c>
      <c r="N976" s="177" t="str">
        <f t="shared" si="1151"/>
        <v>Man Utd</v>
      </c>
      <c r="O976" s="177" t="str">
        <f t="shared" si="1151"/>
        <v>Huddersfield</v>
      </c>
      <c r="P976" s="177" t="str">
        <f t="shared" si="1151"/>
        <v>Fulham</v>
      </c>
      <c r="Q976" s="177" t="str">
        <f t="shared" si="1151"/>
        <v>Newcastle</v>
      </c>
      <c r="R976" s="177" t="str">
        <f t="shared" si="1151"/>
        <v>Fulham</v>
      </c>
      <c r="S976" s="177" t="str">
        <f t="shared" si="1151"/>
        <v>Newcastle</v>
      </c>
      <c r="T976" s="177" t="str">
        <f t="shared" si="1151"/>
        <v>Fulham</v>
      </c>
      <c r="U976" s="177" t="str">
        <f t="shared" si="1151"/>
        <v>Wolves</v>
      </c>
      <c r="V976" s="177" t="str">
        <f t="shared" si="1151"/>
        <v>Southampton</v>
      </c>
      <c r="W976" s="177" t="str">
        <f t="shared" si="1151"/>
        <v>Tottenham</v>
      </c>
      <c r="X976" s="177" t="str">
        <f t="shared" si="1151"/>
        <v>Huddersfield</v>
      </c>
      <c r="Y976" s="177" t="str">
        <f t="shared" si="1151"/>
        <v>Crystal Palace</v>
      </c>
      <c r="Z976" s="177" t="str">
        <f t="shared" si="1151"/>
        <v>Wolves</v>
      </c>
      <c r="AA976" s="177" t="str">
        <f t="shared" si="1151"/>
        <v>Wolves</v>
      </c>
      <c r="AB976" s="177" t="str">
        <f t="shared" si="1151"/>
        <v>Tottenham</v>
      </c>
      <c r="AC976" s="177" t="str">
        <f t="shared" si="1151"/>
        <v>Cardiff</v>
      </c>
      <c r="AD976" s="177" t="str">
        <f t="shared" si="1151"/>
        <v>Southampton</v>
      </c>
      <c r="AE976" s="177" t="str">
        <f t="shared" si="1151"/>
        <v>Man City</v>
      </c>
      <c r="AF976" s="177" t="str">
        <f t="shared" si="1151"/>
        <v>Huddersfield</v>
      </c>
      <c r="AG976" s="177" t="str">
        <f t="shared" si="1151"/>
        <v>Leicester</v>
      </c>
      <c r="AH976" s="177" t="str">
        <f t="shared" si="1151"/>
        <v>West Ham</v>
      </c>
      <c r="AI976" s="177" t="str">
        <f t="shared" si="1151"/>
        <v>Fulham</v>
      </c>
      <c r="AJ976" s="177" t="str">
        <f t="shared" si="1151"/>
        <v>Fulham</v>
      </c>
      <c r="AK976" s="177" t="str">
        <f t="shared" si="1151"/>
        <v>Tottenham</v>
      </c>
      <c r="AL976" s="177" t="str">
        <f t="shared" si="1151"/>
        <v/>
      </c>
      <c r="AM976" s="177" t="str">
        <f t="shared" si="1151"/>
        <v/>
      </c>
      <c r="AN976" s="177" t="str">
        <f t="shared" si="1151"/>
        <v/>
      </c>
      <c r="AO976" s="177" t="str">
        <f t="shared" si="1151"/>
        <v/>
      </c>
      <c r="AP976" s="177" t="str">
        <f t="shared" si="1151"/>
        <v/>
      </c>
      <c r="AQ976" s="170"/>
      <c r="AR976" s="170"/>
    </row>
    <row r="977" ht="12.75" customHeight="1">
      <c r="A977" s="170"/>
      <c r="B977" s="170"/>
      <c r="C977" s="140"/>
      <c r="D977" s="139">
        <v>10.0</v>
      </c>
      <c r="E977" s="177" t="str">
        <f t="shared" ref="E977:AP977" si="1152">IFERROR(INDEX($D$389:$D$578,MATCH($D977,E$389:E$578,0)),"")</f>
        <v>Bournemouth</v>
      </c>
      <c r="F977" s="177" t="str">
        <f t="shared" si="1152"/>
        <v>Liverpool</v>
      </c>
      <c r="G977" s="177" t="str">
        <f t="shared" si="1152"/>
        <v>Brighton</v>
      </c>
      <c r="H977" s="177" t="str">
        <f t="shared" si="1152"/>
        <v>Bournemouth</v>
      </c>
      <c r="I977" s="177" t="str">
        <f t="shared" si="1152"/>
        <v>Brighton</v>
      </c>
      <c r="J977" s="177" t="str">
        <f t="shared" si="1152"/>
        <v>Cardiff</v>
      </c>
      <c r="K977" s="177" t="str">
        <f t="shared" si="1152"/>
        <v>Man Utd</v>
      </c>
      <c r="L977" s="177" t="str">
        <f t="shared" si="1152"/>
        <v>Leicester</v>
      </c>
      <c r="M977" s="177" t="str">
        <f t="shared" si="1152"/>
        <v>Huddersfield</v>
      </c>
      <c r="N977" s="177" t="str">
        <f t="shared" si="1152"/>
        <v>Wolves</v>
      </c>
      <c r="O977" s="177" t="str">
        <f t="shared" si="1152"/>
        <v>Man Utd</v>
      </c>
      <c r="P977" s="177" t="str">
        <f t="shared" si="1152"/>
        <v>Liverpool</v>
      </c>
      <c r="Q977" s="177" t="str">
        <f t="shared" si="1152"/>
        <v>Chelsea</v>
      </c>
      <c r="R977" s="177" t="str">
        <f t="shared" si="1152"/>
        <v>Crystal Palace</v>
      </c>
      <c r="S977" s="177" t="str">
        <f t="shared" si="1152"/>
        <v>Southampton</v>
      </c>
      <c r="T977" s="177" t="str">
        <f t="shared" si="1152"/>
        <v>Southampton</v>
      </c>
      <c r="U977" s="177" t="str">
        <f t="shared" si="1152"/>
        <v>Crystal Palace</v>
      </c>
      <c r="V977" s="177" t="str">
        <f t="shared" si="1152"/>
        <v>Burnley</v>
      </c>
      <c r="W977" s="177" t="str">
        <f t="shared" si="1152"/>
        <v>West Ham</v>
      </c>
      <c r="X977" s="177" t="str">
        <f t="shared" si="1152"/>
        <v>Wolves</v>
      </c>
      <c r="Y977" s="177" t="str">
        <f t="shared" si="1152"/>
        <v>Wolves</v>
      </c>
      <c r="Z977" s="177" t="str">
        <f t="shared" si="1152"/>
        <v>Liverpool</v>
      </c>
      <c r="AA977" s="177" t="str">
        <f t="shared" si="1152"/>
        <v>Wolves</v>
      </c>
      <c r="AB977" s="177" t="str">
        <f t="shared" si="1152"/>
        <v>Watford</v>
      </c>
      <c r="AC977" s="177" t="str">
        <f t="shared" si="1152"/>
        <v>Wolves</v>
      </c>
      <c r="AD977" s="177" t="str">
        <f t="shared" si="1152"/>
        <v>Cardiff</v>
      </c>
      <c r="AE977" s="177" t="str">
        <f t="shared" si="1152"/>
        <v>Leicester</v>
      </c>
      <c r="AF977" s="177" t="str">
        <f t="shared" si="1152"/>
        <v>Leicester</v>
      </c>
      <c r="AG977" s="177" t="str">
        <f t="shared" si="1152"/>
        <v>Man Utd</v>
      </c>
      <c r="AH977" s="177" t="str">
        <f t="shared" si="1152"/>
        <v>West Ham</v>
      </c>
      <c r="AI977" s="177" t="str">
        <f t="shared" si="1152"/>
        <v>Man Utd</v>
      </c>
      <c r="AJ977" s="177" t="str">
        <f t="shared" si="1152"/>
        <v>Chelsea</v>
      </c>
      <c r="AK977" s="177" t="str">
        <f t="shared" si="1152"/>
        <v>Watford</v>
      </c>
      <c r="AL977" s="177" t="str">
        <f t="shared" si="1152"/>
        <v/>
      </c>
      <c r="AM977" s="177" t="str">
        <f t="shared" si="1152"/>
        <v/>
      </c>
      <c r="AN977" s="177" t="str">
        <f t="shared" si="1152"/>
        <v/>
      </c>
      <c r="AO977" s="177" t="str">
        <f t="shared" si="1152"/>
        <v/>
      </c>
      <c r="AP977" s="177" t="str">
        <f t="shared" si="1152"/>
        <v/>
      </c>
      <c r="AQ977" s="170"/>
      <c r="AR977" s="170"/>
    </row>
    <row r="978" ht="12.75" customHeight="1">
      <c r="A978" s="170"/>
      <c r="B978" s="170"/>
      <c r="C978" s="140"/>
      <c r="D978" s="139">
        <v>11.0</v>
      </c>
      <c r="E978" s="177" t="str">
        <f t="shared" ref="E978:AP978" si="1153">IFERROR(INDEX($D$389:$D$578,MATCH($D978,E$389:E$578,0)),"")</f>
        <v>Fulham</v>
      </c>
      <c r="F978" s="177" t="str">
        <f t="shared" si="1153"/>
        <v>Man City</v>
      </c>
      <c r="G978" s="177" t="str">
        <f t="shared" si="1153"/>
        <v>Everton</v>
      </c>
      <c r="H978" s="177" t="str">
        <f t="shared" si="1153"/>
        <v>Watford</v>
      </c>
      <c r="I978" s="177" t="str">
        <f t="shared" si="1153"/>
        <v>Man Utd</v>
      </c>
      <c r="J978" s="177" t="str">
        <f t="shared" si="1153"/>
        <v>Newcastle</v>
      </c>
      <c r="K978" s="177" t="str">
        <f t="shared" si="1153"/>
        <v>Huddersfield</v>
      </c>
      <c r="L978" s="177" t="str">
        <f t="shared" si="1153"/>
        <v>Brighton</v>
      </c>
      <c r="M978" s="177" t="str">
        <f t="shared" si="1153"/>
        <v>Newcastle</v>
      </c>
      <c r="N978" s="177" t="str">
        <f t="shared" si="1153"/>
        <v>Man Utd</v>
      </c>
      <c r="O978" s="177" t="str">
        <f t="shared" si="1153"/>
        <v>Newcastle</v>
      </c>
      <c r="P978" s="177" t="str">
        <f t="shared" si="1153"/>
        <v>Man Utd</v>
      </c>
      <c r="Q978" s="177" t="str">
        <f t="shared" si="1153"/>
        <v>Newcastle</v>
      </c>
      <c r="R978" s="177" t="str">
        <f t="shared" si="1153"/>
        <v>Newcastle</v>
      </c>
      <c r="S978" s="177" t="str">
        <f t="shared" si="1153"/>
        <v>Fulham</v>
      </c>
      <c r="T978" s="177" t="str">
        <f t="shared" si="1153"/>
        <v>Wolves</v>
      </c>
      <c r="U978" s="177" t="str">
        <f t="shared" si="1153"/>
        <v>Watford</v>
      </c>
      <c r="V978" s="177" t="str">
        <f t="shared" si="1153"/>
        <v>Man City</v>
      </c>
      <c r="W978" s="177" t="str">
        <f t="shared" si="1153"/>
        <v>Wolves</v>
      </c>
      <c r="X978" s="177" t="str">
        <f t="shared" si="1153"/>
        <v>Wolves</v>
      </c>
      <c r="Y978" s="177" t="str">
        <f t="shared" si="1153"/>
        <v>Crystal Palace</v>
      </c>
      <c r="Z978" s="177" t="str">
        <f t="shared" si="1153"/>
        <v>West Ham</v>
      </c>
      <c r="AA978" s="177" t="str">
        <f t="shared" si="1153"/>
        <v>Wolves</v>
      </c>
      <c r="AB978" s="177" t="str">
        <f t="shared" si="1153"/>
        <v>Wolves</v>
      </c>
      <c r="AC978" s="177" t="str">
        <f t="shared" si="1153"/>
        <v>Southampton</v>
      </c>
      <c r="AD978" s="177" t="str">
        <f t="shared" si="1153"/>
        <v>Newcastle</v>
      </c>
      <c r="AE978" s="177" t="str">
        <f t="shared" si="1153"/>
        <v>Newcastle</v>
      </c>
      <c r="AF978" s="177" t="str">
        <f t="shared" si="1153"/>
        <v>Southampton</v>
      </c>
      <c r="AG978" s="177" t="str">
        <f t="shared" si="1153"/>
        <v>Watford</v>
      </c>
      <c r="AH978" s="177" t="str">
        <f t="shared" si="1153"/>
        <v>Man Utd</v>
      </c>
      <c r="AI978" s="177" t="str">
        <f t="shared" si="1153"/>
        <v>Wolves</v>
      </c>
      <c r="AJ978" s="177" t="str">
        <f t="shared" si="1153"/>
        <v>Man Utd</v>
      </c>
      <c r="AK978" s="177" t="str">
        <f t="shared" si="1153"/>
        <v>Tottenham</v>
      </c>
      <c r="AL978" s="177" t="str">
        <f t="shared" si="1153"/>
        <v/>
      </c>
      <c r="AM978" s="177" t="str">
        <f t="shared" si="1153"/>
        <v/>
      </c>
      <c r="AN978" s="177" t="str">
        <f t="shared" si="1153"/>
        <v/>
      </c>
      <c r="AO978" s="177" t="str">
        <f t="shared" si="1153"/>
        <v/>
      </c>
      <c r="AP978" s="177" t="str">
        <f t="shared" si="1153"/>
        <v/>
      </c>
      <c r="AQ978" s="170"/>
      <c r="AR978" s="170"/>
    </row>
    <row r="979" ht="12.75" customHeight="1">
      <c r="A979" s="170"/>
      <c r="B979" s="170"/>
      <c r="C979" s="140"/>
      <c r="D979" s="139">
        <v>12.0</v>
      </c>
      <c r="E979" s="177" t="str">
        <f t="shared" ref="E979:AP979" si="1154">IFERROR(INDEX($D$389:$D$578,MATCH($D979,E$389:E$578,0)),"")</f>
        <v>Leicester</v>
      </c>
      <c r="F979" s="177" t="str">
        <f t="shared" si="1154"/>
        <v>Southampton</v>
      </c>
      <c r="G979" s="177" t="str">
        <f t="shared" si="1154"/>
        <v>Watford</v>
      </c>
      <c r="H979" s="177" t="str">
        <f t="shared" si="1154"/>
        <v>Everton</v>
      </c>
      <c r="I979" s="177" t="str">
        <f t="shared" si="1154"/>
        <v>Leicester</v>
      </c>
      <c r="J979" s="177" t="str">
        <f t="shared" si="1154"/>
        <v>Fulham</v>
      </c>
      <c r="K979" s="177" t="str">
        <f t="shared" si="1154"/>
        <v>Newcastle</v>
      </c>
      <c r="L979" s="177" t="str">
        <f t="shared" si="1154"/>
        <v>Newcastle</v>
      </c>
      <c r="M979" s="177" t="str">
        <f t="shared" si="1154"/>
        <v>Newcastle</v>
      </c>
      <c r="N979" s="177" t="str">
        <f t="shared" si="1154"/>
        <v>Newcastle</v>
      </c>
      <c r="O979" s="177" t="str">
        <f t="shared" si="1154"/>
        <v>Liverpool</v>
      </c>
      <c r="P979" s="177" t="str">
        <f t="shared" si="1154"/>
        <v>Newcastle</v>
      </c>
      <c r="Q979" s="177" t="str">
        <f t="shared" si="1154"/>
        <v>Everton</v>
      </c>
      <c r="R979" s="177" t="str">
        <f t="shared" si="1154"/>
        <v>Man Utd</v>
      </c>
      <c r="S979" s="177" t="str">
        <f t="shared" si="1154"/>
        <v>Burnley</v>
      </c>
      <c r="T979" s="177" t="str">
        <f t="shared" si="1154"/>
        <v>Southampton</v>
      </c>
      <c r="U979" s="177" t="str">
        <f t="shared" si="1154"/>
        <v>Burnley</v>
      </c>
      <c r="V979" s="177" t="str">
        <f t="shared" si="1154"/>
        <v>Watford</v>
      </c>
      <c r="W979" s="177" t="str">
        <f t="shared" si="1154"/>
        <v>Crystal Palace</v>
      </c>
      <c r="X979" s="177" t="str">
        <f t="shared" si="1154"/>
        <v>Wolves</v>
      </c>
      <c r="Y979" s="177" t="str">
        <f t="shared" si="1154"/>
        <v>Tottenham</v>
      </c>
      <c r="Z979" s="177" t="str">
        <f t="shared" si="1154"/>
        <v>Wolves</v>
      </c>
      <c r="AA979" s="177" t="str">
        <f t="shared" si="1154"/>
        <v>Tottenham</v>
      </c>
      <c r="AB979" s="177" t="str">
        <f t="shared" si="1154"/>
        <v>Wolves</v>
      </c>
      <c r="AC979" s="177" t="str">
        <f t="shared" si="1154"/>
        <v>Everton</v>
      </c>
      <c r="AD979" s="177" t="str">
        <f t="shared" si="1154"/>
        <v>Watford</v>
      </c>
      <c r="AE979" s="177" t="str">
        <f t="shared" si="1154"/>
        <v>Cardiff</v>
      </c>
      <c r="AF979" s="177" t="str">
        <f t="shared" si="1154"/>
        <v>Man City</v>
      </c>
      <c r="AG979" s="177" t="str">
        <f t="shared" si="1154"/>
        <v>Cardiff</v>
      </c>
      <c r="AH979" s="177" t="str">
        <f t="shared" si="1154"/>
        <v>Leicester</v>
      </c>
      <c r="AI979" s="177" t="str">
        <f t="shared" si="1154"/>
        <v>Tottenham</v>
      </c>
      <c r="AJ979" s="177" t="str">
        <f t="shared" si="1154"/>
        <v>Fulham</v>
      </c>
      <c r="AK979" s="177" t="str">
        <f t="shared" si="1154"/>
        <v>Fulham</v>
      </c>
      <c r="AL979" s="177" t="str">
        <f t="shared" si="1154"/>
        <v/>
      </c>
      <c r="AM979" s="177" t="str">
        <f t="shared" si="1154"/>
        <v/>
      </c>
      <c r="AN979" s="177" t="str">
        <f t="shared" si="1154"/>
        <v/>
      </c>
      <c r="AO979" s="177" t="str">
        <f t="shared" si="1154"/>
        <v/>
      </c>
      <c r="AP979" s="177" t="str">
        <f t="shared" si="1154"/>
        <v/>
      </c>
      <c r="AQ979" s="170"/>
      <c r="AR979" s="170"/>
    </row>
    <row r="980" ht="12.75" customHeight="1">
      <c r="A980" s="170"/>
      <c r="B980" s="170"/>
      <c r="C980" s="140"/>
      <c r="D980" s="139">
        <v>13.0</v>
      </c>
      <c r="E980" s="177" t="str">
        <f t="shared" ref="E980:AP980" si="1155">IFERROR(INDEX($D$389:$D$578,MATCH($D980,E$389:E$578,0)),"")</f>
        <v>Tottenham</v>
      </c>
      <c r="F980" s="177" t="str">
        <f t="shared" si="1155"/>
        <v>Bournemouth</v>
      </c>
      <c r="G980" s="177" t="str">
        <f t="shared" si="1155"/>
        <v>Tottenham</v>
      </c>
      <c r="H980" s="177" t="str">
        <f t="shared" si="1155"/>
        <v>Man Utd</v>
      </c>
      <c r="I980" s="177" t="str">
        <f t="shared" si="1155"/>
        <v>Man City</v>
      </c>
      <c r="J980" s="177" t="str">
        <f t="shared" si="1155"/>
        <v>Leicester</v>
      </c>
      <c r="K980" s="177" t="str">
        <f t="shared" si="1155"/>
        <v>Huddersfield</v>
      </c>
      <c r="L980" s="177" t="str">
        <f t="shared" si="1155"/>
        <v>Huddersfield</v>
      </c>
      <c r="M980" s="177" t="str">
        <f t="shared" si="1155"/>
        <v>Newcastle</v>
      </c>
      <c r="N980" s="177" t="str">
        <f t="shared" si="1155"/>
        <v>Fulham</v>
      </c>
      <c r="O980" s="177" t="str">
        <f t="shared" si="1155"/>
        <v>Newcastle</v>
      </c>
      <c r="P980" s="177" t="str">
        <f t="shared" si="1155"/>
        <v>Huddersfield</v>
      </c>
      <c r="Q980" s="177" t="str">
        <f t="shared" si="1155"/>
        <v>Chelsea</v>
      </c>
      <c r="R980" s="177" t="str">
        <f t="shared" si="1155"/>
        <v>Chelsea</v>
      </c>
      <c r="S980" s="177" t="str">
        <f t="shared" si="1155"/>
        <v>Huddersfield</v>
      </c>
      <c r="T980" s="177" t="str">
        <f t="shared" si="1155"/>
        <v>Brighton</v>
      </c>
      <c r="U980" s="177" t="str">
        <f t="shared" si="1155"/>
        <v>Huddersfield</v>
      </c>
      <c r="V980" s="177" t="str">
        <f t="shared" si="1155"/>
        <v>Huddersfield</v>
      </c>
      <c r="W980" s="177" t="str">
        <f t="shared" si="1155"/>
        <v>Fulham</v>
      </c>
      <c r="X980" s="177" t="str">
        <f t="shared" si="1155"/>
        <v>Brighton</v>
      </c>
      <c r="Y980" s="177" t="str">
        <f t="shared" si="1155"/>
        <v>West Ham</v>
      </c>
      <c r="Z980" s="177" t="str">
        <f t="shared" si="1155"/>
        <v>Southampton</v>
      </c>
      <c r="AA980" s="177" t="str">
        <f t="shared" si="1155"/>
        <v>West Ham</v>
      </c>
      <c r="AB980" s="177" t="str">
        <f t="shared" si="1155"/>
        <v>West Ham</v>
      </c>
      <c r="AC980" s="177" t="str">
        <f t="shared" si="1155"/>
        <v>Huddersfield</v>
      </c>
      <c r="AD980" s="177" t="str">
        <f t="shared" si="1155"/>
        <v>Man City</v>
      </c>
      <c r="AE980" s="177" t="str">
        <f t="shared" si="1155"/>
        <v>Crystal Palace</v>
      </c>
      <c r="AF980" s="177" t="str">
        <f t="shared" si="1155"/>
        <v>Man City</v>
      </c>
      <c r="AG980" s="177" t="str">
        <f t="shared" si="1155"/>
        <v>Watford</v>
      </c>
      <c r="AH980" s="177" t="str">
        <f t="shared" si="1155"/>
        <v>Cardiff</v>
      </c>
      <c r="AI980" s="177" t="str">
        <f t="shared" si="1155"/>
        <v>Man Utd</v>
      </c>
      <c r="AJ980" s="177" t="str">
        <f t="shared" si="1155"/>
        <v>Man Utd</v>
      </c>
      <c r="AK980" s="177" t="str">
        <f t="shared" si="1155"/>
        <v>Watford</v>
      </c>
      <c r="AL980" s="177" t="str">
        <f t="shared" si="1155"/>
        <v/>
      </c>
      <c r="AM980" s="177" t="str">
        <f t="shared" si="1155"/>
        <v/>
      </c>
      <c r="AN980" s="177" t="str">
        <f t="shared" si="1155"/>
        <v/>
      </c>
      <c r="AO980" s="177" t="str">
        <f t="shared" si="1155"/>
        <v/>
      </c>
      <c r="AP980" s="177" t="str">
        <f t="shared" si="1155"/>
        <v/>
      </c>
      <c r="AQ980" s="170"/>
      <c r="AR980" s="170"/>
    </row>
    <row r="981" ht="12.75" customHeight="1">
      <c r="A981" s="170"/>
      <c r="B981" s="170"/>
      <c r="C981" s="140"/>
      <c r="D981" s="139">
        <v>14.0</v>
      </c>
      <c r="E981" s="177" t="str">
        <f t="shared" ref="E981:AP981" si="1156">IFERROR(INDEX($D$389:$D$578,MATCH($D981,E$389:E$578,0)),"")</f>
        <v>Liverpool</v>
      </c>
      <c r="F981" s="177" t="str">
        <f t="shared" si="1156"/>
        <v>Newcastle</v>
      </c>
      <c r="G981" s="177" t="str">
        <f t="shared" si="1156"/>
        <v>Man Utd</v>
      </c>
      <c r="H981" s="177" t="str">
        <f t="shared" si="1156"/>
        <v>Tottenham</v>
      </c>
      <c r="I981" s="177" t="str">
        <f t="shared" si="1156"/>
        <v>Southampton</v>
      </c>
      <c r="J981" s="177" t="str">
        <f t="shared" si="1156"/>
        <v>Newcastle</v>
      </c>
      <c r="K981" s="177" t="str">
        <f t="shared" si="1156"/>
        <v>Man Utd</v>
      </c>
      <c r="L981" s="177" t="str">
        <f t="shared" si="1156"/>
        <v>Watford</v>
      </c>
      <c r="M981" s="177" t="str">
        <f t="shared" si="1156"/>
        <v>Huddersfield</v>
      </c>
      <c r="N981" s="177" t="str">
        <f t="shared" si="1156"/>
        <v>Man City</v>
      </c>
      <c r="O981" s="177" t="str">
        <f t="shared" si="1156"/>
        <v>Huddersfield</v>
      </c>
      <c r="P981" s="177" t="str">
        <f t="shared" si="1156"/>
        <v>Newcastle</v>
      </c>
      <c r="Q981" s="177" t="str">
        <f t="shared" si="1156"/>
        <v>Newcastle</v>
      </c>
      <c r="R981" s="177" t="str">
        <f t="shared" si="1156"/>
        <v>Chelsea</v>
      </c>
      <c r="S981" s="177" t="str">
        <f t="shared" si="1156"/>
        <v>Southampton</v>
      </c>
      <c r="T981" s="177" t="str">
        <f t="shared" si="1156"/>
        <v>Man Utd</v>
      </c>
      <c r="U981" s="177" t="str">
        <f t="shared" si="1156"/>
        <v>Southampton</v>
      </c>
      <c r="V981" s="177" t="str">
        <f t="shared" si="1156"/>
        <v>Chelsea</v>
      </c>
      <c r="W981" s="177" t="str">
        <f t="shared" si="1156"/>
        <v>Wolves</v>
      </c>
      <c r="X981" s="177" t="str">
        <f t="shared" si="1156"/>
        <v>Southampton</v>
      </c>
      <c r="Y981" s="177" t="str">
        <f t="shared" si="1156"/>
        <v>Wolves</v>
      </c>
      <c r="Z981" s="177" t="str">
        <f t="shared" si="1156"/>
        <v>Wolves</v>
      </c>
      <c r="AA981" s="177" t="str">
        <f t="shared" si="1156"/>
        <v>Liverpool</v>
      </c>
      <c r="AB981" s="177" t="str">
        <f t="shared" si="1156"/>
        <v>Huddersfield</v>
      </c>
      <c r="AC981" s="177" t="str">
        <f t="shared" si="1156"/>
        <v>Liverpool</v>
      </c>
      <c r="AD981" s="177" t="str">
        <f t="shared" si="1156"/>
        <v>Newcastle</v>
      </c>
      <c r="AE981" s="177" t="str">
        <f t="shared" si="1156"/>
        <v>Southampton</v>
      </c>
      <c r="AF981" s="177" t="str">
        <f t="shared" si="1156"/>
        <v>Man City</v>
      </c>
      <c r="AG981" s="177" t="str">
        <f t="shared" si="1156"/>
        <v>Leicester</v>
      </c>
      <c r="AH981" s="177" t="str">
        <f t="shared" si="1156"/>
        <v>West Ham</v>
      </c>
      <c r="AI981" s="177" t="str">
        <f t="shared" si="1156"/>
        <v>West Ham</v>
      </c>
      <c r="AJ981" s="177" t="str">
        <f t="shared" si="1156"/>
        <v>Tottenham</v>
      </c>
      <c r="AK981" s="177" t="str">
        <f t="shared" si="1156"/>
        <v>Watford</v>
      </c>
      <c r="AL981" s="177" t="str">
        <f t="shared" si="1156"/>
        <v/>
      </c>
      <c r="AM981" s="177" t="str">
        <f t="shared" si="1156"/>
        <v/>
      </c>
      <c r="AN981" s="177" t="str">
        <f t="shared" si="1156"/>
        <v/>
      </c>
      <c r="AO981" s="177" t="str">
        <f t="shared" si="1156"/>
        <v/>
      </c>
      <c r="AP981" s="177" t="str">
        <f t="shared" si="1156"/>
        <v/>
      </c>
      <c r="AQ981" s="170"/>
      <c r="AR981" s="170"/>
    </row>
    <row r="982" ht="12.75" customHeight="1">
      <c r="A982" s="170"/>
      <c r="B982" s="170"/>
      <c r="C982" s="140"/>
      <c r="D982" s="139">
        <v>15.0</v>
      </c>
      <c r="E982" s="177" t="str">
        <f t="shared" ref="E982:AP982" si="1157">IFERROR(INDEX($D$389:$D$578,MATCH($D982,E$389:E$578,0)),"")</f>
        <v>Chelsea</v>
      </c>
      <c r="F982" s="177" t="str">
        <f t="shared" si="1157"/>
        <v>Man Utd</v>
      </c>
      <c r="G982" s="177" t="str">
        <f t="shared" si="1157"/>
        <v>Everton</v>
      </c>
      <c r="H982" s="177" t="str">
        <f t="shared" si="1157"/>
        <v>Brighton</v>
      </c>
      <c r="I982" s="177" t="str">
        <f t="shared" si="1157"/>
        <v>Man City</v>
      </c>
      <c r="J982" s="177" t="str">
        <f t="shared" si="1157"/>
        <v>Burnley</v>
      </c>
      <c r="K982" s="177" t="str">
        <f t="shared" si="1157"/>
        <v>Cardiff</v>
      </c>
      <c r="L982" s="177" t="str">
        <f t="shared" si="1157"/>
        <v>Man Utd</v>
      </c>
      <c r="M982" s="177" t="str">
        <f t="shared" si="1157"/>
        <v>Man Utd</v>
      </c>
      <c r="N982" s="177" t="str">
        <f t="shared" si="1157"/>
        <v>Newcastle</v>
      </c>
      <c r="O982" s="177" t="str">
        <f t="shared" si="1157"/>
        <v>Liverpool</v>
      </c>
      <c r="P982" s="177" t="str">
        <f t="shared" si="1157"/>
        <v>Chelsea</v>
      </c>
      <c r="Q982" s="177" t="str">
        <f t="shared" si="1157"/>
        <v>Newcastle</v>
      </c>
      <c r="R982" s="177" t="str">
        <f t="shared" si="1157"/>
        <v>Newcastle</v>
      </c>
      <c r="S982" s="177" t="str">
        <f t="shared" si="1157"/>
        <v>Man Utd</v>
      </c>
      <c r="T982" s="177" t="str">
        <f t="shared" si="1157"/>
        <v>Fulham</v>
      </c>
      <c r="U982" s="177" t="str">
        <f t="shared" si="1157"/>
        <v>Newcastle</v>
      </c>
      <c r="V982" s="177" t="str">
        <f t="shared" si="1157"/>
        <v>Brighton</v>
      </c>
      <c r="W982" s="177" t="str">
        <f t="shared" si="1157"/>
        <v>Southampton</v>
      </c>
      <c r="X982" s="177" t="str">
        <f t="shared" si="1157"/>
        <v>Tottenham</v>
      </c>
      <c r="Y982" s="177" t="str">
        <f t="shared" si="1157"/>
        <v>Tottenham</v>
      </c>
      <c r="Z982" s="177" t="str">
        <f t="shared" si="1157"/>
        <v>Wolves</v>
      </c>
      <c r="AA982" s="177" t="str">
        <f t="shared" si="1157"/>
        <v>Liverpool</v>
      </c>
      <c r="AB982" s="177" t="str">
        <f t="shared" si="1157"/>
        <v>Liverpool</v>
      </c>
      <c r="AC982" s="177" t="str">
        <f t="shared" si="1157"/>
        <v>West Ham</v>
      </c>
      <c r="AD982" s="177" t="str">
        <f t="shared" si="1157"/>
        <v>Liverpool</v>
      </c>
      <c r="AE982" s="177" t="str">
        <f t="shared" si="1157"/>
        <v>Southampton</v>
      </c>
      <c r="AF982" s="177" t="str">
        <f t="shared" si="1157"/>
        <v>West Ham</v>
      </c>
      <c r="AG982" s="177" t="str">
        <f t="shared" si="1157"/>
        <v>West Ham</v>
      </c>
      <c r="AH982" s="177" t="str">
        <f t="shared" si="1157"/>
        <v>Leicester</v>
      </c>
      <c r="AI982" s="177" t="str">
        <f t="shared" si="1157"/>
        <v>West Ham</v>
      </c>
      <c r="AJ982" s="177" t="str">
        <f t="shared" si="1157"/>
        <v>Leicester</v>
      </c>
      <c r="AK982" s="177" t="str">
        <f t="shared" si="1157"/>
        <v>Tottenham</v>
      </c>
      <c r="AL982" s="177" t="str">
        <f t="shared" si="1157"/>
        <v/>
      </c>
      <c r="AM982" s="177" t="str">
        <f t="shared" si="1157"/>
        <v/>
      </c>
      <c r="AN982" s="177" t="str">
        <f t="shared" si="1157"/>
        <v/>
      </c>
      <c r="AO982" s="177" t="str">
        <f t="shared" si="1157"/>
        <v/>
      </c>
      <c r="AP982" s="177" t="str">
        <f t="shared" si="1157"/>
        <v/>
      </c>
      <c r="AQ982" s="170"/>
      <c r="AR982" s="170"/>
    </row>
    <row r="983" ht="12.75" customHeight="1">
      <c r="A983" s="170"/>
      <c r="B983" s="170"/>
      <c r="C983" s="140"/>
      <c r="D983" s="139">
        <v>16.0</v>
      </c>
      <c r="E983" s="177" t="str">
        <f t="shared" ref="E983:AP983" si="1158">IFERROR(INDEX($D$389:$D$578,MATCH($D983,E$389:E$578,0)),"")</f>
        <v>Everton</v>
      </c>
      <c r="F983" s="177" t="str">
        <f t="shared" si="1158"/>
        <v>Everton</v>
      </c>
      <c r="G983" s="177" t="str">
        <f t="shared" si="1158"/>
        <v>Leicester</v>
      </c>
      <c r="H983" s="177" t="str">
        <f t="shared" si="1158"/>
        <v>Tottenham</v>
      </c>
      <c r="I983" s="177" t="str">
        <f t="shared" si="1158"/>
        <v>Watford</v>
      </c>
      <c r="J983" s="177" t="str">
        <f t="shared" si="1158"/>
        <v>Newcastle</v>
      </c>
      <c r="K983" s="177" t="str">
        <f t="shared" si="1158"/>
        <v>Huddersfield</v>
      </c>
      <c r="L983" s="177" t="str">
        <f t="shared" si="1158"/>
        <v>Fulham</v>
      </c>
      <c r="M983" s="177" t="str">
        <f t="shared" si="1158"/>
        <v>Liverpool</v>
      </c>
      <c r="N983" s="177" t="str">
        <f t="shared" si="1158"/>
        <v>Newcastle</v>
      </c>
      <c r="O983" s="177" t="str">
        <f t="shared" si="1158"/>
        <v>Huddersfield</v>
      </c>
      <c r="P983" s="177" t="str">
        <f t="shared" si="1158"/>
        <v>Huddersfield</v>
      </c>
      <c r="Q983" s="177" t="str">
        <f t="shared" si="1158"/>
        <v>Wolves</v>
      </c>
      <c r="R983" s="177" t="str">
        <f t="shared" si="1158"/>
        <v>Everton</v>
      </c>
      <c r="S983" s="177" t="str">
        <f t="shared" si="1158"/>
        <v>West Ham</v>
      </c>
      <c r="T983" s="177" t="str">
        <f t="shared" si="1158"/>
        <v>Crystal Palace</v>
      </c>
      <c r="U983" s="177" t="str">
        <f t="shared" si="1158"/>
        <v>Crystal Palace</v>
      </c>
      <c r="V983" s="177" t="str">
        <f t="shared" si="1158"/>
        <v>Liverpool</v>
      </c>
      <c r="W983" s="177" t="str">
        <f t="shared" si="1158"/>
        <v>Liverpool</v>
      </c>
      <c r="X983" s="177" t="str">
        <f t="shared" si="1158"/>
        <v>West Ham</v>
      </c>
      <c r="Y983" s="177" t="str">
        <f t="shared" si="1158"/>
        <v>Wolves</v>
      </c>
      <c r="Z983" s="177" t="str">
        <f t="shared" si="1158"/>
        <v>Wolves</v>
      </c>
      <c r="AA983" s="177" t="str">
        <f t="shared" si="1158"/>
        <v>West Ham</v>
      </c>
      <c r="AB983" s="177" t="str">
        <f t="shared" si="1158"/>
        <v>West Ham</v>
      </c>
      <c r="AC983" s="177" t="str">
        <f t="shared" si="1158"/>
        <v>Newcastle</v>
      </c>
      <c r="AD983" s="177" t="str">
        <f t="shared" si="1158"/>
        <v>Huddersfield</v>
      </c>
      <c r="AE983" s="177" t="str">
        <f t="shared" si="1158"/>
        <v>West Ham</v>
      </c>
      <c r="AF983" s="177" t="str">
        <f t="shared" si="1158"/>
        <v>Newcastle</v>
      </c>
      <c r="AG983" s="177" t="str">
        <f t="shared" si="1158"/>
        <v>Watford</v>
      </c>
      <c r="AH983" s="177" t="str">
        <f t="shared" si="1158"/>
        <v>Watford</v>
      </c>
      <c r="AI983" s="177" t="str">
        <f t="shared" si="1158"/>
        <v>Watford</v>
      </c>
      <c r="AJ983" s="177" t="str">
        <f t="shared" si="1158"/>
        <v>Man Utd</v>
      </c>
      <c r="AK983" s="177" t="str">
        <f t="shared" si="1158"/>
        <v>Tottenham</v>
      </c>
      <c r="AL983" s="177" t="str">
        <f t="shared" si="1158"/>
        <v/>
      </c>
      <c r="AM983" s="177" t="str">
        <f t="shared" si="1158"/>
        <v/>
      </c>
      <c r="AN983" s="177" t="str">
        <f t="shared" si="1158"/>
        <v/>
      </c>
      <c r="AO983" s="177" t="str">
        <f t="shared" si="1158"/>
        <v/>
      </c>
      <c r="AP983" s="177" t="str">
        <f t="shared" si="1158"/>
        <v/>
      </c>
      <c r="AQ983" s="170"/>
      <c r="AR983" s="170"/>
    </row>
    <row r="984" ht="12.75" customHeight="1">
      <c r="A984" s="170"/>
      <c r="B984" s="170"/>
      <c r="C984" s="140"/>
      <c r="D984" s="139">
        <v>17.0</v>
      </c>
      <c r="E984" s="177" t="str">
        <f t="shared" ref="E984:AP984" si="1159">IFERROR(INDEX($D$389:$D$578,MATCH($D984,E$389:E$578,0)),"")</f>
        <v>Man Utd</v>
      </c>
      <c r="F984" s="177" t="str">
        <f t="shared" si="1159"/>
        <v>Watford</v>
      </c>
      <c r="G984" s="177" t="str">
        <f t="shared" si="1159"/>
        <v>Man City</v>
      </c>
      <c r="H984" s="177" t="str">
        <f t="shared" si="1159"/>
        <v>Newcastle</v>
      </c>
      <c r="I984" s="177" t="str">
        <f t="shared" si="1159"/>
        <v>Everton</v>
      </c>
      <c r="J984" s="177" t="str">
        <f t="shared" si="1159"/>
        <v>Man Utd</v>
      </c>
      <c r="K984" s="177" t="str">
        <f t="shared" si="1159"/>
        <v>Brighton</v>
      </c>
      <c r="L984" s="177" t="str">
        <f t="shared" si="1159"/>
        <v>Watford</v>
      </c>
      <c r="M984" s="177" t="str">
        <f t="shared" si="1159"/>
        <v>Newcastle</v>
      </c>
      <c r="N984" s="177" t="str">
        <f t="shared" si="1159"/>
        <v>Huddersfield</v>
      </c>
      <c r="O984" s="177" t="str">
        <f t="shared" si="1159"/>
        <v>Huddersfield</v>
      </c>
      <c r="P984" s="177" t="str">
        <f t="shared" si="1159"/>
        <v>Huddersfield</v>
      </c>
      <c r="Q984" s="177" t="str">
        <f t="shared" si="1159"/>
        <v>Man City</v>
      </c>
      <c r="R984" s="177" t="str">
        <f t="shared" si="1159"/>
        <v>Chelsea</v>
      </c>
      <c r="S984" s="177" t="str">
        <f t="shared" si="1159"/>
        <v>Man Utd</v>
      </c>
      <c r="T984" s="177" t="str">
        <f t="shared" si="1159"/>
        <v>Watford</v>
      </c>
      <c r="U984" s="177" t="str">
        <f t="shared" si="1159"/>
        <v>Crystal Palace</v>
      </c>
      <c r="V984" s="177" t="str">
        <f t="shared" si="1159"/>
        <v>Southampton</v>
      </c>
      <c r="W984" s="177" t="str">
        <f t="shared" si="1159"/>
        <v>Burnley</v>
      </c>
      <c r="X984" s="177" t="str">
        <f t="shared" si="1159"/>
        <v>Burnley</v>
      </c>
      <c r="Y984" s="177" t="str">
        <f t="shared" si="1159"/>
        <v>Wolves</v>
      </c>
      <c r="Z984" s="177" t="str">
        <f t="shared" si="1159"/>
        <v>Crystal Palace</v>
      </c>
      <c r="AA984" s="177" t="str">
        <f t="shared" si="1159"/>
        <v>Wolves</v>
      </c>
      <c r="AB984" s="177" t="str">
        <f t="shared" si="1159"/>
        <v>Watford</v>
      </c>
      <c r="AC984" s="177" t="str">
        <f t="shared" si="1159"/>
        <v>Leicester</v>
      </c>
      <c r="AD984" s="177" t="str">
        <f t="shared" si="1159"/>
        <v>Wolves</v>
      </c>
      <c r="AE984" s="177" t="str">
        <f t="shared" si="1159"/>
        <v>Leicester</v>
      </c>
      <c r="AF984" s="177" t="str">
        <f t="shared" si="1159"/>
        <v>Man Utd</v>
      </c>
      <c r="AG984" s="177" t="str">
        <f t="shared" si="1159"/>
        <v>Leicester</v>
      </c>
      <c r="AH984" s="177" t="str">
        <f t="shared" si="1159"/>
        <v>Huddersfield</v>
      </c>
      <c r="AI984" s="177" t="str">
        <f t="shared" si="1159"/>
        <v>Huddersfield</v>
      </c>
      <c r="AJ984" s="177" t="str">
        <f t="shared" si="1159"/>
        <v>Wolves</v>
      </c>
      <c r="AK984" s="177" t="str">
        <f t="shared" si="1159"/>
        <v>Watford</v>
      </c>
      <c r="AL984" s="177" t="str">
        <f t="shared" si="1159"/>
        <v/>
      </c>
      <c r="AM984" s="177" t="str">
        <f t="shared" si="1159"/>
        <v/>
      </c>
      <c r="AN984" s="177" t="str">
        <f t="shared" si="1159"/>
        <v/>
      </c>
      <c r="AO984" s="177" t="str">
        <f t="shared" si="1159"/>
        <v/>
      </c>
      <c r="AP984" s="177" t="str">
        <f t="shared" si="1159"/>
        <v/>
      </c>
      <c r="AQ984" s="170"/>
      <c r="AR984" s="170"/>
    </row>
    <row r="985" ht="12.75" customHeight="1">
      <c r="A985" s="170"/>
      <c r="B985" s="170"/>
      <c r="C985" s="140"/>
      <c r="D985" s="139">
        <v>18.0</v>
      </c>
      <c r="E985" s="177" t="str">
        <f t="shared" ref="E985:AP985" si="1160">IFERROR(INDEX($D$389:$D$578,MATCH($D985,E$389:E$578,0)),"")</f>
        <v>Liverpool</v>
      </c>
      <c r="F985" s="177" t="str">
        <f t="shared" si="1160"/>
        <v>Everton</v>
      </c>
      <c r="G985" s="177" t="str">
        <f t="shared" si="1160"/>
        <v>Chelsea</v>
      </c>
      <c r="H985" s="177" t="str">
        <f t="shared" si="1160"/>
        <v>Newcastle</v>
      </c>
      <c r="I985" s="177" t="str">
        <f t="shared" si="1160"/>
        <v>Newcastle</v>
      </c>
      <c r="J985" s="177" t="str">
        <f t="shared" si="1160"/>
        <v>Everton</v>
      </c>
      <c r="K985" s="177" t="str">
        <f t="shared" si="1160"/>
        <v>Watford</v>
      </c>
      <c r="L985" s="177" t="str">
        <f t="shared" si="1160"/>
        <v>Tottenham</v>
      </c>
      <c r="M985" s="177" t="str">
        <f t="shared" si="1160"/>
        <v>Newcastle</v>
      </c>
      <c r="N985" s="177" t="str">
        <f t="shared" si="1160"/>
        <v>Huddersfield</v>
      </c>
      <c r="O985" s="177" t="str">
        <f t="shared" si="1160"/>
        <v>Liverpool</v>
      </c>
      <c r="P985" s="177" t="str">
        <f t="shared" si="1160"/>
        <v>Newcastle</v>
      </c>
      <c r="Q985" s="177" t="str">
        <f t="shared" si="1160"/>
        <v>Newcastle</v>
      </c>
      <c r="R985" s="177" t="str">
        <f t="shared" si="1160"/>
        <v>Chelsea</v>
      </c>
      <c r="S985" s="177" t="str">
        <f t="shared" si="1160"/>
        <v>Man Utd</v>
      </c>
      <c r="T985" s="177" t="str">
        <f t="shared" si="1160"/>
        <v>Southampton</v>
      </c>
      <c r="U985" s="177" t="str">
        <f t="shared" si="1160"/>
        <v>West Ham</v>
      </c>
      <c r="V985" s="177" t="str">
        <f t="shared" si="1160"/>
        <v>Southampton</v>
      </c>
      <c r="W985" s="177" t="str">
        <f t="shared" si="1160"/>
        <v>Wolves</v>
      </c>
      <c r="X985" s="177" t="str">
        <f t="shared" si="1160"/>
        <v>Liverpool</v>
      </c>
      <c r="Y985" s="177" t="str">
        <f t="shared" si="1160"/>
        <v>Newcastle</v>
      </c>
      <c r="Z985" s="177" t="str">
        <f t="shared" si="1160"/>
        <v>Man Utd</v>
      </c>
      <c r="AA985" s="177" t="str">
        <f t="shared" si="1160"/>
        <v>West Ham</v>
      </c>
      <c r="AB985" s="177" t="str">
        <f t="shared" si="1160"/>
        <v>Man City</v>
      </c>
      <c r="AC985" s="177" t="str">
        <f t="shared" si="1160"/>
        <v>Man Utd</v>
      </c>
      <c r="AD985" s="177" t="str">
        <f t="shared" si="1160"/>
        <v>West Ham</v>
      </c>
      <c r="AE985" s="177" t="str">
        <f t="shared" si="1160"/>
        <v>West Ham</v>
      </c>
      <c r="AF985" s="177" t="str">
        <f t="shared" si="1160"/>
        <v>Man City</v>
      </c>
      <c r="AG985" s="177" t="str">
        <f t="shared" si="1160"/>
        <v>Leicester</v>
      </c>
      <c r="AH985" s="177" t="str">
        <f t="shared" si="1160"/>
        <v>Huddersfield</v>
      </c>
      <c r="AI985" s="177" t="str">
        <f t="shared" si="1160"/>
        <v>Tottenham</v>
      </c>
      <c r="AJ985" s="177" t="str">
        <f t="shared" si="1160"/>
        <v>Tottenham</v>
      </c>
      <c r="AK985" s="177" t="str">
        <f t="shared" si="1160"/>
        <v>Tottenham</v>
      </c>
      <c r="AL985" s="177" t="str">
        <f t="shared" si="1160"/>
        <v/>
      </c>
      <c r="AM985" s="177" t="str">
        <f t="shared" si="1160"/>
        <v/>
      </c>
      <c r="AN985" s="177" t="str">
        <f t="shared" si="1160"/>
        <v/>
      </c>
      <c r="AO985" s="177" t="str">
        <f t="shared" si="1160"/>
        <v/>
      </c>
      <c r="AP985" s="177" t="str">
        <f t="shared" si="1160"/>
        <v/>
      </c>
      <c r="AQ985" s="170"/>
      <c r="AR985" s="170"/>
    </row>
    <row r="986" ht="12.75" customHeight="1">
      <c r="A986" s="170"/>
      <c r="B986" s="170"/>
      <c r="C986" s="140"/>
      <c r="D986" s="139">
        <v>19.0</v>
      </c>
      <c r="E986" s="177" t="str">
        <f t="shared" ref="E986:AP986" si="1161">IFERROR(INDEX($D$389:$D$578,MATCH($D986,E$389:E$578,0)),"")</f>
        <v>Southampton</v>
      </c>
      <c r="F986" s="177" t="str">
        <f t="shared" si="1161"/>
        <v>Everton</v>
      </c>
      <c r="G986" s="177" t="str">
        <f t="shared" si="1161"/>
        <v>Newcastle</v>
      </c>
      <c r="H986" s="177" t="str">
        <f t="shared" si="1161"/>
        <v>Chelsea</v>
      </c>
      <c r="I986" s="177" t="str">
        <f t="shared" si="1161"/>
        <v>Everton</v>
      </c>
      <c r="J986" s="177" t="str">
        <f t="shared" si="1161"/>
        <v>Leicester</v>
      </c>
      <c r="K986" s="177" t="str">
        <f t="shared" si="1161"/>
        <v>Leicester</v>
      </c>
      <c r="L986" s="177" t="str">
        <f t="shared" si="1161"/>
        <v>Liverpool</v>
      </c>
      <c r="M986" s="177" t="str">
        <f t="shared" si="1161"/>
        <v>Leicester</v>
      </c>
      <c r="N986" s="177" t="str">
        <f t="shared" si="1161"/>
        <v>Watford</v>
      </c>
      <c r="O986" s="177" t="str">
        <f t="shared" si="1161"/>
        <v>Huddersfield</v>
      </c>
      <c r="P986" s="177" t="str">
        <f t="shared" si="1161"/>
        <v>Huddersfield</v>
      </c>
      <c r="Q986" s="177" t="str">
        <f t="shared" si="1161"/>
        <v>Man Utd</v>
      </c>
      <c r="R986" s="177" t="str">
        <f t="shared" si="1161"/>
        <v>Southampton</v>
      </c>
      <c r="S986" s="177" t="str">
        <f t="shared" si="1161"/>
        <v>Fulham</v>
      </c>
      <c r="T986" s="177" t="str">
        <f t="shared" si="1161"/>
        <v>Chelsea</v>
      </c>
      <c r="U986" s="177" t="str">
        <f t="shared" si="1161"/>
        <v>Burnley</v>
      </c>
      <c r="V986" s="177" t="str">
        <f t="shared" si="1161"/>
        <v>Man Utd</v>
      </c>
      <c r="W986" s="177" t="str">
        <f t="shared" si="1161"/>
        <v>Brighton</v>
      </c>
      <c r="X986" s="177" t="str">
        <f t="shared" si="1161"/>
        <v>Chelsea</v>
      </c>
      <c r="Y986" s="177" t="str">
        <f t="shared" si="1161"/>
        <v>Tottenham</v>
      </c>
      <c r="Z986" s="177" t="str">
        <f t="shared" si="1161"/>
        <v>West Ham</v>
      </c>
      <c r="AA986" s="177" t="str">
        <f t="shared" si="1161"/>
        <v>Southampton</v>
      </c>
      <c r="AB986" s="177" t="str">
        <f t="shared" si="1161"/>
        <v>Leicester</v>
      </c>
      <c r="AC986" s="177" t="str">
        <f t="shared" si="1161"/>
        <v>Chelsea</v>
      </c>
      <c r="AD986" s="177" t="str">
        <f t="shared" si="1161"/>
        <v>Cardiff</v>
      </c>
      <c r="AE986" s="177" t="str">
        <f t="shared" si="1161"/>
        <v>Watford</v>
      </c>
      <c r="AF986" s="177" t="str">
        <f t="shared" si="1161"/>
        <v>West Ham</v>
      </c>
      <c r="AG986" s="177" t="str">
        <f t="shared" si="1161"/>
        <v>Watford</v>
      </c>
      <c r="AH986" s="177" t="str">
        <f t="shared" si="1161"/>
        <v>West Ham</v>
      </c>
      <c r="AI986" s="177" t="str">
        <f t="shared" si="1161"/>
        <v>Fulham</v>
      </c>
      <c r="AJ986" s="177" t="str">
        <f t="shared" si="1161"/>
        <v>Tottenham</v>
      </c>
      <c r="AK986" s="177" t="str">
        <f t="shared" si="1161"/>
        <v>Tottenham</v>
      </c>
      <c r="AL986" s="177" t="str">
        <f t="shared" si="1161"/>
        <v/>
      </c>
      <c r="AM986" s="177" t="str">
        <f t="shared" si="1161"/>
        <v/>
      </c>
      <c r="AN986" s="177" t="str">
        <f t="shared" si="1161"/>
        <v/>
      </c>
      <c r="AO986" s="177" t="str">
        <f t="shared" si="1161"/>
        <v/>
      </c>
      <c r="AP986" s="177" t="str">
        <f t="shared" si="1161"/>
        <v/>
      </c>
      <c r="AQ986" s="170"/>
      <c r="AR986" s="170"/>
    </row>
    <row r="987" ht="12.75" customHeight="1">
      <c r="A987" s="170"/>
      <c r="B987" s="170"/>
      <c r="C987" s="140"/>
      <c r="D987" s="139">
        <v>20.0</v>
      </c>
      <c r="E987" s="177" t="str">
        <f t="shared" ref="E987:AP987" si="1162">IFERROR(INDEX($D$389:$D$578,MATCH($D987,E$389:E$578,0)),"")</f>
        <v>Man City</v>
      </c>
      <c r="F987" s="177" t="str">
        <f t="shared" si="1162"/>
        <v>Burnley</v>
      </c>
      <c r="G987" s="177" t="str">
        <f t="shared" si="1162"/>
        <v>Newcastle</v>
      </c>
      <c r="H987" s="177" t="str">
        <f t="shared" si="1162"/>
        <v>Everton</v>
      </c>
      <c r="I987" s="177" t="str">
        <f t="shared" si="1162"/>
        <v>Burnley</v>
      </c>
      <c r="J987" s="177" t="str">
        <f t="shared" si="1162"/>
        <v>Southampton</v>
      </c>
      <c r="K987" s="177" t="str">
        <f t="shared" si="1162"/>
        <v>Newcastle</v>
      </c>
      <c r="L987" s="177" t="str">
        <f t="shared" si="1162"/>
        <v>Newcastle</v>
      </c>
      <c r="M987" s="177" t="str">
        <f t="shared" si="1162"/>
        <v>Wolves</v>
      </c>
      <c r="N987" s="177" t="str">
        <f t="shared" si="1162"/>
        <v>Newcastle</v>
      </c>
      <c r="O987" s="177" t="str">
        <f t="shared" si="1162"/>
        <v>Newcastle</v>
      </c>
      <c r="P987" s="177" t="str">
        <f t="shared" si="1162"/>
        <v>Newcastle</v>
      </c>
      <c r="Q987" s="177" t="str">
        <f t="shared" si="1162"/>
        <v>Fulham</v>
      </c>
      <c r="R987" s="177" t="str">
        <f t="shared" si="1162"/>
        <v>Southampton</v>
      </c>
      <c r="S987" s="177" t="str">
        <f t="shared" si="1162"/>
        <v>Newcastle</v>
      </c>
      <c r="T987" s="177" t="str">
        <f t="shared" si="1162"/>
        <v>Man Utd</v>
      </c>
      <c r="U987" s="177" t="str">
        <f t="shared" si="1162"/>
        <v>Fulham</v>
      </c>
      <c r="V987" s="177" t="str">
        <f t="shared" si="1162"/>
        <v>Crystal Palace</v>
      </c>
      <c r="W987" s="177" t="str">
        <f t="shared" si="1162"/>
        <v>Southampton</v>
      </c>
      <c r="X987" s="177" t="str">
        <f t="shared" si="1162"/>
        <v>Liverpool</v>
      </c>
      <c r="Y987" s="177" t="str">
        <f t="shared" si="1162"/>
        <v>Wolves</v>
      </c>
      <c r="Z987" s="177" t="str">
        <f t="shared" si="1162"/>
        <v>Leicester</v>
      </c>
      <c r="AA987" s="177" t="str">
        <f t="shared" si="1162"/>
        <v>Southampton</v>
      </c>
      <c r="AB987" s="177" t="str">
        <f t="shared" si="1162"/>
        <v>Tottenham</v>
      </c>
      <c r="AC987" s="177" t="str">
        <f t="shared" si="1162"/>
        <v>Newcastle</v>
      </c>
      <c r="AD987" s="177" t="str">
        <f t="shared" si="1162"/>
        <v>Everton</v>
      </c>
      <c r="AE987" s="177" t="str">
        <f t="shared" si="1162"/>
        <v>West Ham</v>
      </c>
      <c r="AF987" s="177" t="str">
        <f t="shared" si="1162"/>
        <v>Leicester</v>
      </c>
      <c r="AG987" s="177" t="str">
        <f t="shared" si="1162"/>
        <v>Chelsea</v>
      </c>
      <c r="AH987" s="177" t="str">
        <f t="shared" si="1162"/>
        <v>Leicester</v>
      </c>
      <c r="AI987" s="177" t="str">
        <f t="shared" si="1162"/>
        <v>Tottenham</v>
      </c>
      <c r="AJ987" s="177" t="str">
        <f t="shared" si="1162"/>
        <v>Huddersfield</v>
      </c>
      <c r="AK987" s="177" t="str">
        <f t="shared" si="1162"/>
        <v>Tottenham</v>
      </c>
      <c r="AL987" s="177" t="str">
        <f t="shared" si="1162"/>
        <v/>
      </c>
      <c r="AM987" s="177" t="str">
        <f t="shared" si="1162"/>
        <v/>
      </c>
      <c r="AN987" s="177" t="str">
        <f t="shared" si="1162"/>
        <v/>
      </c>
      <c r="AO987" s="177" t="str">
        <f t="shared" si="1162"/>
        <v/>
      </c>
      <c r="AP987" s="177" t="str">
        <f t="shared" si="1162"/>
        <v/>
      </c>
      <c r="AQ987" s="170"/>
      <c r="AR987" s="170"/>
    </row>
    <row r="988" ht="12.75" customHeight="1">
      <c r="A988" s="170"/>
      <c r="B988" s="170"/>
      <c r="C988" s="140"/>
      <c r="D988" s="139">
        <v>21.0</v>
      </c>
      <c r="E988" s="177" t="str">
        <f t="shared" ref="E988:AP988" si="1163">IFERROR(INDEX($D$389:$D$578,MATCH($D988,E$389:E$578,0)),"")</f>
        <v>Chelsea</v>
      </c>
      <c r="F988" s="177" t="str">
        <f t="shared" si="1163"/>
        <v>Newcastle</v>
      </c>
      <c r="G988" s="177" t="str">
        <f t="shared" si="1163"/>
        <v>Tottenham</v>
      </c>
      <c r="H988" s="177" t="str">
        <f t="shared" si="1163"/>
        <v>Burnley</v>
      </c>
      <c r="I988" s="177" t="str">
        <f t="shared" si="1163"/>
        <v>Newcastle</v>
      </c>
      <c r="J988" s="177" t="str">
        <f t="shared" si="1163"/>
        <v>Crystal Palace</v>
      </c>
      <c r="K988" s="177" t="str">
        <f t="shared" si="1163"/>
        <v>Man Utd</v>
      </c>
      <c r="L988" s="177" t="str">
        <f t="shared" si="1163"/>
        <v>Southampton</v>
      </c>
      <c r="M988" s="177" t="str">
        <f t="shared" si="1163"/>
        <v>Huddersfield</v>
      </c>
      <c r="N988" s="177" t="str">
        <f t="shared" si="1163"/>
        <v>Huddersfield</v>
      </c>
      <c r="O988" s="177" t="str">
        <f t="shared" si="1163"/>
        <v>Newcastle</v>
      </c>
      <c r="P988" s="177" t="str">
        <f t="shared" si="1163"/>
        <v>Man Utd</v>
      </c>
      <c r="Q988" s="177" t="str">
        <f t="shared" si="1163"/>
        <v>Newcastle</v>
      </c>
      <c r="R988" s="177" t="str">
        <f t="shared" si="1163"/>
        <v>Fulham</v>
      </c>
      <c r="S988" s="177" t="str">
        <f t="shared" si="1163"/>
        <v>Fulham</v>
      </c>
      <c r="T988" s="177" t="str">
        <f t="shared" si="1163"/>
        <v>Fulham</v>
      </c>
      <c r="U988" s="177" t="str">
        <f t="shared" si="1163"/>
        <v>Southampton</v>
      </c>
      <c r="V988" s="177" t="str">
        <f t="shared" si="1163"/>
        <v>Wolves</v>
      </c>
      <c r="W988" s="177" t="str">
        <f t="shared" si="1163"/>
        <v>Liverpool</v>
      </c>
      <c r="X988" s="177" t="str">
        <f t="shared" si="1163"/>
        <v>Fulham</v>
      </c>
      <c r="Y988" s="177" t="str">
        <f t="shared" si="1163"/>
        <v>Man Utd</v>
      </c>
      <c r="Z988" s="177" t="str">
        <f t="shared" si="1163"/>
        <v>Crystal Palace</v>
      </c>
      <c r="AA988" s="177" t="str">
        <f t="shared" si="1163"/>
        <v>Wolves</v>
      </c>
      <c r="AB988" s="177" t="str">
        <f t="shared" si="1163"/>
        <v>Wolves</v>
      </c>
      <c r="AC988" s="177" t="str">
        <f t="shared" si="1163"/>
        <v>Tottenham</v>
      </c>
      <c r="AD988" s="177" t="str">
        <f t="shared" si="1163"/>
        <v>Southampton</v>
      </c>
      <c r="AE988" s="177" t="str">
        <f t="shared" si="1163"/>
        <v>Wolves</v>
      </c>
      <c r="AF988" s="177" t="str">
        <f t="shared" si="1163"/>
        <v>Leicester</v>
      </c>
      <c r="AG988" s="177" t="str">
        <f t="shared" si="1163"/>
        <v>Huddersfield</v>
      </c>
      <c r="AH988" s="177" t="str">
        <f t="shared" si="1163"/>
        <v>West Ham</v>
      </c>
      <c r="AI988" s="177" t="str">
        <f t="shared" si="1163"/>
        <v>Huddersfield</v>
      </c>
      <c r="AJ988" s="177" t="str">
        <f t="shared" si="1163"/>
        <v>Man Utd</v>
      </c>
      <c r="AK988" s="177" t="str">
        <f t="shared" si="1163"/>
        <v>Wolves</v>
      </c>
      <c r="AL988" s="177" t="str">
        <f t="shared" si="1163"/>
        <v/>
      </c>
      <c r="AM988" s="177" t="str">
        <f t="shared" si="1163"/>
        <v/>
      </c>
      <c r="AN988" s="177" t="str">
        <f t="shared" si="1163"/>
        <v/>
      </c>
      <c r="AO988" s="177" t="str">
        <f t="shared" si="1163"/>
        <v/>
      </c>
      <c r="AP988" s="177" t="str">
        <f t="shared" si="1163"/>
        <v/>
      </c>
      <c r="AQ988" s="170"/>
      <c r="AR988" s="170"/>
    </row>
    <row r="989" ht="12.75" customHeight="1">
      <c r="A989" s="170"/>
      <c r="B989" s="170"/>
      <c r="C989" s="140"/>
      <c r="D989" s="139">
        <v>22.0</v>
      </c>
      <c r="E989" s="177" t="str">
        <f t="shared" ref="E989:AP989" si="1164">IFERROR(INDEX($D$389:$D$578,MATCH($D989,E$389:E$578,0)),"")</f>
        <v>Crystal Palace</v>
      </c>
      <c r="F989" s="177" t="str">
        <f t="shared" si="1164"/>
        <v>Leicester</v>
      </c>
      <c r="G989" s="177" t="str">
        <f t="shared" si="1164"/>
        <v>Burnley</v>
      </c>
      <c r="H989" s="177" t="str">
        <f t="shared" si="1164"/>
        <v>Man Utd</v>
      </c>
      <c r="I989" s="177" t="str">
        <f t="shared" si="1164"/>
        <v>Everton</v>
      </c>
      <c r="J989" s="177" t="str">
        <f t="shared" si="1164"/>
        <v>Crystal Palace</v>
      </c>
      <c r="K989" s="177" t="str">
        <f t="shared" si="1164"/>
        <v>Southampton</v>
      </c>
      <c r="L989" s="177" t="str">
        <f t="shared" si="1164"/>
        <v>Liverpool</v>
      </c>
      <c r="M989" s="177" t="str">
        <f t="shared" si="1164"/>
        <v>Huddersfield</v>
      </c>
      <c r="N989" s="177" t="str">
        <f t="shared" si="1164"/>
        <v>Man Utd</v>
      </c>
      <c r="O989" s="177" t="str">
        <f t="shared" si="1164"/>
        <v>Everton</v>
      </c>
      <c r="P989" s="177" t="str">
        <f t="shared" si="1164"/>
        <v>Liverpool</v>
      </c>
      <c r="Q989" s="177" t="str">
        <f t="shared" si="1164"/>
        <v>Liverpool</v>
      </c>
      <c r="R989" s="177" t="str">
        <f t="shared" si="1164"/>
        <v>Newcastle</v>
      </c>
      <c r="S989" s="177" t="str">
        <f t="shared" si="1164"/>
        <v>Fulham</v>
      </c>
      <c r="T989" s="177" t="str">
        <f t="shared" si="1164"/>
        <v>West Ham</v>
      </c>
      <c r="U989" s="177" t="str">
        <f t="shared" si="1164"/>
        <v>Man City</v>
      </c>
      <c r="V989" s="177" t="str">
        <f t="shared" si="1164"/>
        <v>Tottenham</v>
      </c>
      <c r="W989" s="177" t="str">
        <f t="shared" si="1164"/>
        <v>Southampton</v>
      </c>
      <c r="X989" s="177" t="str">
        <f t="shared" si="1164"/>
        <v>Wolves</v>
      </c>
      <c r="Y989" s="177" t="str">
        <f t="shared" si="1164"/>
        <v>Wolves</v>
      </c>
      <c r="Z989" s="177" t="str">
        <f t="shared" si="1164"/>
        <v>Tottenham</v>
      </c>
      <c r="AA989" s="177" t="str">
        <f t="shared" si="1164"/>
        <v>Crystal Palace</v>
      </c>
      <c r="AB989" s="177" t="str">
        <f t="shared" si="1164"/>
        <v>Wolves</v>
      </c>
      <c r="AC989" s="177" t="str">
        <f t="shared" si="1164"/>
        <v>Newcastle</v>
      </c>
      <c r="AD989" s="177" t="str">
        <f t="shared" si="1164"/>
        <v>Watford</v>
      </c>
      <c r="AE989" s="177" t="str">
        <f t="shared" si="1164"/>
        <v>Watford</v>
      </c>
      <c r="AF989" s="177" t="str">
        <f t="shared" si="1164"/>
        <v>Southampton</v>
      </c>
      <c r="AG989" s="177" t="str">
        <f t="shared" si="1164"/>
        <v>Man Utd</v>
      </c>
      <c r="AH989" s="177" t="str">
        <f t="shared" si="1164"/>
        <v>Huddersfield</v>
      </c>
      <c r="AI989" s="177" t="str">
        <f t="shared" si="1164"/>
        <v>West Ham</v>
      </c>
      <c r="AJ989" s="177" t="str">
        <f t="shared" si="1164"/>
        <v>Man City</v>
      </c>
      <c r="AK989" s="177" t="str">
        <f t="shared" si="1164"/>
        <v>Watford</v>
      </c>
      <c r="AL989" s="177" t="str">
        <f t="shared" si="1164"/>
        <v/>
      </c>
      <c r="AM989" s="177" t="str">
        <f t="shared" si="1164"/>
        <v/>
      </c>
      <c r="AN989" s="177" t="str">
        <f t="shared" si="1164"/>
        <v/>
      </c>
      <c r="AO989" s="177" t="str">
        <f t="shared" si="1164"/>
        <v/>
      </c>
      <c r="AP989" s="177" t="str">
        <f t="shared" si="1164"/>
        <v/>
      </c>
      <c r="AQ989" s="170"/>
      <c r="AR989" s="170"/>
    </row>
    <row r="990" ht="12.75" customHeight="1">
      <c r="A990" s="170"/>
      <c r="B990" s="170"/>
      <c r="C990" s="140"/>
      <c r="D990" s="139">
        <v>23.0</v>
      </c>
      <c r="E990" s="177" t="str">
        <f t="shared" ref="E990:AP990" si="1165">IFERROR(INDEX($D$389:$D$578,MATCH($D990,E$389:E$578,0)),"")</f>
        <v>Leicester</v>
      </c>
      <c r="F990" s="177" t="str">
        <f t="shared" si="1165"/>
        <v>Tottenham</v>
      </c>
      <c r="G990" s="177" t="str">
        <f t="shared" si="1165"/>
        <v>Man Utd</v>
      </c>
      <c r="H990" s="177" t="str">
        <f t="shared" si="1165"/>
        <v>Leicester</v>
      </c>
      <c r="I990" s="177" t="str">
        <f t="shared" si="1165"/>
        <v>Leicester</v>
      </c>
      <c r="J990" s="177" t="str">
        <f t="shared" si="1165"/>
        <v>Newcastle</v>
      </c>
      <c r="K990" s="177" t="str">
        <f t="shared" si="1165"/>
        <v>Newcastle</v>
      </c>
      <c r="L990" s="177" t="str">
        <f t="shared" si="1165"/>
        <v>Huddersfield</v>
      </c>
      <c r="M990" s="177" t="str">
        <f t="shared" si="1165"/>
        <v>Man City</v>
      </c>
      <c r="N990" s="177" t="str">
        <f t="shared" si="1165"/>
        <v>Liverpool</v>
      </c>
      <c r="O990" s="177" t="str">
        <f t="shared" si="1165"/>
        <v>Man City</v>
      </c>
      <c r="P990" s="177" t="str">
        <f t="shared" si="1165"/>
        <v>Liverpool</v>
      </c>
      <c r="Q990" s="177" t="str">
        <f t="shared" si="1165"/>
        <v>Newcastle</v>
      </c>
      <c r="R990" s="177" t="str">
        <f t="shared" si="1165"/>
        <v>Man City</v>
      </c>
      <c r="S990" s="177" t="str">
        <f t="shared" si="1165"/>
        <v>Wolves</v>
      </c>
      <c r="T990" s="177" t="str">
        <f t="shared" si="1165"/>
        <v>Huddersfield</v>
      </c>
      <c r="U990" s="177" t="str">
        <f t="shared" si="1165"/>
        <v>Southampton</v>
      </c>
      <c r="V990" s="177" t="str">
        <f t="shared" si="1165"/>
        <v>Everton</v>
      </c>
      <c r="W990" s="177" t="str">
        <f t="shared" si="1165"/>
        <v>Wolves</v>
      </c>
      <c r="X990" s="177" t="str">
        <f t="shared" si="1165"/>
        <v>Crystal Palace</v>
      </c>
      <c r="Y990" s="177" t="str">
        <f t="shared" si="1165"/>
        <v>Liverpool</v>
      </c>
      <c r="Z990" s="177" t="str">
        <f t="shared" si="1165"/>
        <v>Liverpool</v>
      </c>
      <c r="AA990" s="177" t="str">
        <f t="shared" si="1165"/>
        <v>Man City</v>
      </c>
      <c r="AB990" s="177" t="str">
        <f t="shared" si="1165"/>
        <v>Man City</v>
      </c>
      <c r="AC990" s="177" t="str">
        <f t="shared" si="1165"/>
        <v>Cardiff</v>
      </c>
      <c r="AD990" s="177" t="str">
        <f t="shared" si="1165"/>
        <v>Tottenham</v>
      </c>
      <c r="AE990" s="177" t="str">
        <f t="shared" si="1165"/>
        <v>Man City</v>
      </c>
      <c r="AF990" s="177" t="str">
        <f t="shared" si="1165"/>
        <v>Wolves</v>
      </c>
      <c r="AG990" s="177" t="str">
        <f t="shared" si="1165"/>
        <v>Man Utd</v>
      </c>
      <c r="AH990" s="177" t="str">
        <f t="shared" si="1165"/>
        <v>Leicester</v>
      </c>
      <c r="AI990" s="177" t="str">
        <f t="shared" si="1165"/>
        <v>Chelsea</v>
      </c>
      <c r="AJ990" s="177" t="str">
        <f t="shared" si="1165"/>
        <v>Tottenham</v>
      </c>
      <c r="AK990" s="177" t="str">
        <f t="shared" si="1165"/>
        <v>Tottenham</v>
      </c>
      <c r="AL990" s="177" t="str">
        <f t="shared" si="1165"/>
        <v/>
      </c>
      <c r="AM990" s="177" t="str">
        <f t="shared" si="1165"/>
        <v/>
      </c>
      <c r="AN990" s="177" t="str">
        <f t="shared" si="1165"/>
        <v/>
      </c>
      <c r="AO990" s="177" t="str">
        <f t="shared" si="1165"/>
        <v/>
      </c>
      <c r="AP990" s="177" t="str">
        <f t="shared" si="1165"/>
        <v/>
      </c>
      <c r="AQ990" s="170"/>
      <c r="AR990" s="170"/>
    </row>
    <row r="991" ht="12.75" customHeight="1">
      <c r="A991" s="170"/>
      <c r="B991" s="170"/>
      <c r="C991" s="140"/>
      <c r="D991" s="139">
        <v>24.0</v>
      </c>
      <c r="E991" s="177" t="str">
        <f t="shared" ref="E991:AP991" si="1166">IFERROR(INDEX($D$389:$D$578,MATCH($D991,E$389:E$578,0)),"")</f>
        <v>Brighton</v>
      </c>
      <c r="F991" s="177" t="str">
        <f t="shared" si="1166"/>
        <v>West Ham</v>
      </c>
      <c r="G991" s="177" t="str">
        <f t="shared" si="1166"/>
        <v>Crystal Palace</v>
      </c>
      <c r="H991" s="177" t="str">
        <f t="shared" si="1166"/>
        <v>Man City</v>
      </c>
      <c r="I991" s="177" t="str">
        <f t="shared" si="1166"/>
        <v>Newcastle</v>
      </c>
      <c r="J991" s="177" t="str">
        <f t="shared" si="1166"/>
        <v>Bournemouth</v>
      </c>
      <c r="K991" s="177" t="str">
        <f t="shared" si="1166"/>
        <v>Tottenham</v>
      </c>
      <c r="L991" s="177" t="str">
        <f t="shared" si="1166"/>
        <v>Huddersfield</v>
      </c>
      <c r="M991" s="177" t="str">
        <f t="shared" si="1166"/>
        <v>Southampton</v>
      </c>
      <c r="N991" s="177" t="str">
        <f t="shared" si="1166"/>
        <v>Liverpool</v>
      </c>
      <c r="O991" s="177" t="str">
        <f t="shared" si="1166"/>
        <v>Huddersfield</v>
      </c>
      <c r="P991" s="177" t="str">
        <f t="shared" si="1166"/>
        <v>Everton</v>
      </c>
      <c r="Q991" s="177" t="str">
        <f t="shared" si="1166"/>
        <v>Man City</v>
      </c>
      <c r="R991" s="177" t="str">
        <f t="shared" si="1166"/>
        <v>Newcastle</v>
      </c>
      <c r="S991" s="177" t="str">
        <f t="shared" si="1166"/>
        <v>Southampton</v>
      </c>
      <c r="T991" s="177" t="str">
        <f t="shared" si="1166"/>
        <v>Everton</v>
      </c>
      <c r="U991" s="177" t="str">
        <f t="shared" si="1166"/>
        <v>Cardiff</v>
      </c>
      <c r="V991" s="177" t="str">
        <f t="shared" si="1166"/>
        <v>Cardiff</v>
      </c>
      <c r="W991" s="177" t="str">
        <f t="shared" si="1166"/>
        <v>Wolves</v>
      </c>
      <c r="X991" s="177" t="str">
        <f t="shared" si="1166"/>
        <v>Liverpool</v>
      </c>
      <c r="Y991" s="177" t="str">
        <f t="shared" si="1166"/>
        <v>Wolves</v>
      </c>
      <c r="Z991" s="177" t="str">
        <f t="shared" si="1166"/>
        <v>Tottenham</v>
      </c>
      <c r="AA991" s="177" t="str">
        <f t="shared" si="1166"/>
        <v>Tottenham</v>
      </c>
      <c r="AB991" s="177" t="str">
        <f t="shared" si="1166"/>
        <v>Wolves</v>
      </c>
      <c r="AC991" s="177" t="str">
        <f t="shared" si="1166"/>
        <v>Cardiff</v>
      </c>
      <c r="AD991" s="177" t="str">
        <f t="shared" si="1166"/>
        <v>Southampton</v>
      </c>
      <c r="AE991" s="177" t="str">
        <f t="shared" si="1166"/>
        <v>West Ham</v>
      </c>
      <c r="AF991" s="177" t="str">
        <f t="shared" si="1166"/>
        <v>Southampton</v>
      </c>
      <c r="AG991" s="177" t="str">
        <f t="shared" si="1166"/>
        <v>West Ham</v>
      </c>
      <c r="AH991" s="177" t="str">
        <f t="shared" si="1166"/>
        <v>Newcastle</v>
      </c>
      <c r="AI991" s="177" t="str">
        <f t="shared" si="1166"/>
        <v>Man Utd</v>
      </c>
      <c r="AJ991" s="177" t="str">
        <f t="shared" si="1166"/>
        <v>Wolves</v>
      </c>
      <c r="AK991" s="177" t="str">
        <f t="shared" si="1166"/>
        <v>West Ham</v>
      </c>
      <c r="AL991" s="177" t="str">
        <f t="shared" si="1166"/>
        <v/>
      </c>
      <c r="AM991" s="177" t="str">
        <f t="shared" si="1166"/>
        <v/>
      </c>
      <c r="AN991" s="177" t="str">
        <f t="shared" si="1166"/>
        <v/>
      </c>
      <c r="AO991" s="177" t="str">
        <f t="shared" si="1166"/>
        <v/>
      </c>
      <c r="AP991" s="177" t="str">
        <f t="shared" si="1166"/>
        <v/>
      </c>
      <c r="AQ991" s="170"/>
      <c r="AR991" s="170"/>
    </row>
    <row r="992" ht="12.75" customHeight="1">
      <c r="A992" s="170"/>
      <c r="B992" s="170"/>
      <c r="C992" s="140"/>
      <c r="D992" s="139">
        <v>25.0</v>
      </c>
      <c r="E992" s="177" t="str">
        <f t="shared" ref="E992:AP992" si="1167">IFERROR(INDEX($D$389:$D$578,MATCH($D992,E$389:E$578,0)),"")</f>
        <v>Tottenham</v>
      </c>
      <c r="F992" s="177" t="str">
        <f t="shared" si="1167"/>
        <v>Huddersfield</v>
      </c>
      <c r="G992" s="177" t="str">
        <f t="shared" si="1167"/>
        <v>Crystal Palace</v>
      </c>
      <c r="H992" s="177" t="str">
        <f t="shared" si="1167"/>
        <v>Everton</v>
      </c>
      <c r="I992" s="177" t="str">
        <f t="shared" si="1167"/>
        <v>Huddersfield</v>
      </c>
      <c r="J992" s="177" t="str">
        <f t="shared" si="1167"/>
        <v>Fulham</v>
      </c>
      <c r="K992" s="177" t="str">
        <f t="shared" si="1167"/>
        <v>Liverpool</v>
      </c>
      <c r="L992" s="177" t="str">
        <f t="shared" si="1167"/>
        <v>Cardiff</v>
      </c>
      <c r="M992" s="177" t="str">
        <f t="shared" si="1167"/>
        <v>Watford</v>
      </c>
      <c r="N992" s="177" t="str">
        <f t="shared" si="1167"/>
        <v>Huddersfield</v>
      </c>
      <c r="O992" s="177" t="str">
        <f t="shared" si="1167"/>
        <v>West Ham</v>
      </c>
      <c r="P992" s="177" t="str">
        <f t="shared" si="1167"/>
        <v>Newcastle</v>
      </c>
      <c r="Q992" s="177" t="str">
        <f t="shared" si="1167"/>
        <v>Huddersfield</v>
      </c>
      <c r="R992" s="177" t="str">
        <f t="shared" si="1167"/>
        <v>Man City</v>
      </c>
      <c r="S992" s="177" t="str">
        <f t="shared" si="1167"/>
        <v>Fulham</v>
      </c>
      <c r="T992" s="177" t="str">
        <f t="shared" si="1167"/>
        <v>Man Utd</v>
      </c>
      <c r="U992" s="177" t="str">
        <f t="shared" si="1167"/>
        <v>Fulham</v>
      </c>
      <c r="V992" s="177" t="str">
        <f t="shared" si="1167"/>
        <v>Fulham</v>
      </c>
      <c r="W992" s="177" t="str">
        <f t="shared" si="1167"/>
        <v>Man Utd</v>
      </c>
      <c r="X992" s="177" t="str">
        <f t="shared" si="1167"/>
        <v>Wolves</v>
      </c>
      <c r="Y992" s="177" t="str">
        <f t="shared" si="1167"/>
        <v>Leicester</v>
      </c>
      <c r="Z992" s="177" t="str">
        <f t="shared" si="1167"/>
        <v>West Ham</v>
      </c>
      <c r="AA992" s="177" t="str">
        <f t="shared" si="1167"/>
        <v>West Ham</v>
      </c>
      <c r="AB992" s="177" t="str">
        <f t="shared" si="1167"/>
        <v>Wolves</v>
      </c>
      <c r="AC992" s="177" t="str">
        <f t="shared" si="1167"/>
        <v>Cardiff</v>
      </c>
      <c r="AD992" s="177" t="str">
        <f t="shared" si="1167"/>
        <v>Cardiff</v>
      </c>
      <c r="AE992" s="177" t="str">
        <f t="shared" si="1167"/>
        <v>Wolves</v>
      </c>
      <c r="AF992" s="177" t="str">
        <f t="shared" si="1167"/>
        <v>West Ham</v>
      </c>
      <c r="AG992" s="177" t="str">
        <f t="shared" si="1167"/>
        <v>Watford</v>
      </c>
      <c r="AH992" s="177" t="str">
        <f t="shared" si="1167"/>
        <v>Watford</v>
      </c>
      <c r="AI992" s="177" t="str">
        <f t="shared" si="1167"/>
        <v>Fulham</v>
      </c>
      <c r="AJ992" s="177" t="str">
        <f t="shared" si="1167"/>
        <v>West Ham</v>
      </c>
      <c r="AK992" s="177" t="str">
        <f t="shared" si="1167"/>
        <v>Watford</v>
      </c>
      <c r="AL992" s="177" t="str">
        <f t="shared" si="1167"/>
        <v/>
      </c>
      <c r="AM992" s="177" t="str">
        <f t="shared" si="1167"/>
        <v/>
      </c>
      <c r="AN992" s="177" t="str">
        <f t="shared" si="1167"/>
        <v/>
      </c>
      <c r="AO992" s="177" t="str">
        <f t="shared" si="1167"/>
        <v/>
      </c>
      <c r="AP992" s="177" t="str">
        <f t="shared" si="1167"/>
        <v/>
      </c>
      <c r="AQ992" s="170"/>
      <c r="AR992" s="170"/>
    </row>
    <row r="993" ht="12.75" customHeight="1">
      <c r="A993" s="170"/>
      <c r="B993" s="170"/>
      <c r="C993" s="140"/>
      <c r="D993" s="139">
        <v>26.0</v>
      </c>
      <c r="E993" s="177" t="str">
        <f t="shared" ref="E993:AP993" si="1168">IFERROR(INDEX($D$389:$D$578,MATCH($D993,E$389:E$578,0)),"")</f>
        <v>Man City</v>
      </c>
      <c r="F993" s="177" t="str">
        <f t="shared" si="1168"/>
        <v>Crystal Palace</v>
      </c>
      <c r="G993" s="177" t="str">
        <f t="shared" si="1168"/>
        <v>Southampton</v>
      </c>
      <c r="H993" s="177" t="str">
        <f t="shared" si="1168"/>
        <v>Liverpool</v>
      </c>
      <c r="I993" s="177" t="str">
        <f t="shared" si="1168"/>
        <v>Southampton</v>
      </c>
      <c r="J993" s="177" t="str">
        <f t="shared" si="1168"/>
        <v>Tottenham</v>
      </c>
      <c r="K993" s="177" t="str">
        <f t="shared" si="1168"/>
        <v>Newcastle</v>
      </c>
      <c r="L993" s="177" t="str">
        <f t="shared" si="1168"/>
        <v>Huddersfield</v>
      </c>
      <c r="M993" s="177" t="str">
        <f t="shared" si="1168"/>
        <v>Huddersfield</v>
      </c>
      <c r="N993" s="177" t="str">
        <f t="shared" si="1168"/>
        <v>Liverpool</v>
      </c>
      <c r="O993" s="177" t="str">
        <f t="shared" si="1168"/>
        <v>Newcastle</v>
      </c>
      <c r="P993" s="177" t="str">
        <f t="shared" si="1168"/>
        <v>West Ham</v>
      </c>
      <c r="Q993" s="177" t="str">
        <f t="shared" si="1168"/>
        <v>Southampton</v>
      </c>
      <c r="R993" s="177" t="str">
        <f t="shared" si="1168"/>
        <v>West Ham</v>
      </c>
      <c r="S993" s="177" t="str">
        <f t="shared" si="1168"/>
        <v>Crystal Palace</v>
      </c>
      <c r="T993" s="177" t="str">
        <f t="shared" si="1168"/>
        <v>Newcastle</v>
      </c>
      <c r="U993" s="177" t="str">
        <f t="shared" si="1168"/>
        <v>Chelsea</v>
      </c>
      <c r="V993" s="177" t="str">
        <f t="shared" si="1168"/>
        <v>Leicester</v>
      </c>
      <c r="W993" s="177" t="str">
        <f t="shared" si="1168"/>
        <v>Wolves</v>
      </c>
      <c r="X993" s="177" t="str">
        <f t="shared" si="1168"/>
        <v>Wolves</v>
      </c>
      <c r="Y993" s="177" t="str">
        <f t="shared" si="1168"/>
        <v>Tottenham</v>
      </c>
      <c r="Z993" s="177" t="str">
        <f t="shared" si="1168"/>
        <v>West Ham</v>
      </c>
      <c r="AA993" s="177" t="str">
        <f t="shared" si="1168"/>
        <v>Wolves</v>
      </c>
      <c r="AB993" s="177" t="str">
        <f t="shared" si="1168"/>
        <v>West Ham</v>
      </c>
      <c r="AC993" s="177" t="str">
        <f t="shared" si="1168"/>
        <v>Fulham</v>
      </c>
      <c r="AD993" s="177" t="str">
        <f t="shared" si="1168"/>
        <v>Fulham</v>
      </c>
      <c r="AE993" s="177" t="str">
        <f t="shared" si="1168"/>
        <v>Man City</v>
      </c>
      <c r="AF993" s="177" t="str">
        <f t="shared" si="1168"/>
        <v>Man City</v>
      </c>
      <c r="AG993" s="177" t="str">
        <f t="shared" si="1168"/>
        <v>Chelsea</v>
      </c>
      <c r="AH993" s="177" t="str">
        <f t="shared" si="1168"/>
        <v>Tottenham</v>
      </c>
      <c r="AI993" s="177" t="str">
        <f t="shared" si="1168"/>
        <v>Tottenham</v>
      </c>
      <c r="AJ993" s="177" t="str">
        <f t="shared" si="1168"/>
        <v>West Ham</v>
      </c>
      <c r="AK993" s="177" t="str">
        <f t="shared" si="1168"/>
        <v>Wolves</v>
      </c>
      <c r="AL993" s="177" t="str">
        <f t="shared" si="1168"/>
        <v/>
      </c>
      <c r="AM993" s="177" t="str">
        <f t="shared" si="1168"/>
        <v/>
      </c>
      <c r="AN993" s="177" t="str">
        <f t="shared" si="1168"/>
        <v/>
      </c>
      <c r="AO993" s="177" t="str">
        <f t="shared" si="1168"/>
        <v/>
      </c>
      <c r="AP993" s="177" t="str">
        <f t="shared" si="1168"/>
        <v/>
      </c>
      <c r="AQ993" s="170"/>
      <c r="AR993" s="170"/>
    </row>
    <row r="994" ht="12.75" customHeight="1">
      <c r="A994" s="170"/>
      <c r="B994" s="170"/>
      <c r="C994" s="140"/>
      <c r="D994" s="139">
        <v>27.0</v>
      </c>
      <c r="E994" s="177" t="str">
        <f t="shared" ref="E994:AP994" si="1169">IFERROR(INDEX($D$389:$D$578,MATCH($D994,E$389:E$578,0)),"")</f>
        <v>Liverpool</v>
      </c>
      <c r="F994" s="177" t="str">
        <f t="shared" si="1169"/>
        <v>Brighton</v>
      </c>
      <c r="G994" s="177" t="str">
        <f t="shared" si="1169"/>
        <v>Everton</v>
      </c>
      <c r="H994" s="177" t="str">
        <f t="shared" si="1169"/>
        <v>Wolves</v>
      </c>
      <c r="I994" s="177" t="str">
        <f t="shared" si="1169"/>
        <v>Tottenham</v>
      </c>
      <c r="J994" s="177" t="str">
        <f t="shared" si="1169"/>
        <v>Man City</v>
      </c>
      <c r="K994" s="177" t="str">
        <f t="shared" si="1169"/>
        <v>Crystal Palace</v>
      </c>
      <c r="L994" s="177" t="str">
        <f t="shared" si="1169"/>
        <v>Southampton</v>
      </c>
      <c r="M994" s="177" t="str">
        <f t="shared" si="1169"/>
        <v>Cardiff</v>
      </c>
      <c r="N994" s="177" t="str">
        <f t="shared" si="1169"/>
        <v>Huddersfield</v>
      </c>
      <c r="O994" s="177" t="str">
        <f t="shared" si="1169"/>
        <v>Chelsea</v>
      </c>
      <c r="P994" s="177" t="str">
        <f t="shared" si="1169"/>
        <v>Chelsea</v>
      </c>
      <c r="Q994" s="177" t="str">
        <f t="shared" si="1169"/>
        <v>Man City</v>
      </c>
      <c r="R994" s="177" t="str">
        <f t="shared" si="1169"/>
        <v>Southampton</v>
      </c>
      <c r="S994" s="177" t="str">
        <f t="shared" si="1169"/>
        <v>Man Utd</v>
      </c>
      <c r="T994" s="177" t="str">
        <f t="shared" si="1169"/>
        <v>Man Utd</v>
      </c>
      <c r="U994" s="177" t="str">
        <f t="shared" si="1169"/>
        <v>Chelsea</v>
      </c>
      <c r="V994" s="177" t="str">
        <f t="shared" si="1169"/>
        <v>Wolves</v>
      </c>
      <c r="W994" s="177" t="str">
        <f t="shared" si="1169"/>
        <v>Chelsea</v>
      </c>
      <c r="X994" s="177" t="str">
        <f t="shared" si="1169"/>
        <v>Everton</v>
      </c>
      <c r="Y994" s="177" t="str">
        <f t="shared" si="1169"/>
        <v>Everton</v>
      </c>
      <c r="Z994" s="177" t="str">
        <f t="shared" si="1169"/>
        <v>Tottenham</v>
      </c>
      <c r="AA994" s="177" t="str">
        <f t="shared" si="1169"/>
        <v>Wolves</v>
      </c>
      <c r="AB994" s="177" t="str">
        <f t="shared" si="1169"/>
        <v>Man Utd</v>
      </c>
      <c r="AC994" s="177" t="str">
        <f t="shared" si="1169"/>
        <v>Wolves</v>
      </c>
      <c r="AD994" s="177" t="str">
        <f t="shared" si="1169"/>
        <v>Leicester</v>
      </c>
      <c r="AE994" s="177" t="str">
        <f t="shared" si="1169"/>
        <v>Huddersfield</v>
      </c>
      <c r="AF994" s="177" t="str">
        <f t="shared" si="1169"/>
        <v>Watford</v>
      </c>
      <c r="AG994" s="177" t="str">
        <f t="shared" si="1169"/>
        <v>Huddersfield</v>
      </c>
      <c r="AH994" s="177" t="str">
        <f t="shared" si="1169"/>
        <v>Watford</v>
      </c>
      <c r="AI994" s="177" t="str">
        <f t="shared" si="1169"/>
        <v>Leicester</v>
      </c>
      <c r="AJ994" s="177" t="str">
        <f t="shared" si="1169"/>
        <v>Watford</v>
      </c>
      <c r="AK994" s="177" t="str">
        <f t="shared" si="1169"/>
        <v>Watford</v>
      </c>
      <c r="AL994" s="177" t="str">
        <f t="shared" si="1169"/>
        <v/>
      </c>
      <c r="AM994" s="177" t="str">
        <f t="shared" si="1169"/>
        <v/>
      </c>
      <c r="AN994" s="177" t="str">
        <f t="shared" si="1169"/>
        <v/>
      </c>
      <c r="AO994" s="177" t="str">
        <f t="shared" si="1169"/>
        <v/>
      </c>
      <c r="AP994" s="177" t="str">
        <f t="shared" si="1169"/>
        <v/>
      </c>
      <c r="AQ994" s="170"/>
      <c r="AR994" s="170"/>
    </row>
    <row r="995" ht="12.75" customHeight="1">
      <c r="A995" s="170"/>
      <c r="B995" s="170"/>
      <c r="C995" s="140"/>
      <c r="D995" s="139">
        <v>28.0</v>
      </c>
      <c r="E995" s="177" t="str">
        <f t="shared" ref="E995:AP995" si="1170">IFERROR(INDEX($D$389:$D$578,MATCH($D995,E$389:E$578,0)),"")</f>
        <v>Southampton</v>
      </c>
      <c r="F995" s="177" t="str">
        <f t="shared" si="1170"/>
        <v>Newcastle</v>
      </c>
      <c r="G995" s="177" t="str">
        <f t="shared" si="1170"/>
        <v>Liverpool</v>
      </c>
      <c r="H995" s="177" t="str">
        <f t="shared" si="1170"/>
        <v>Everton</v>
      </c>
      <c r="I995" s="177" t="str">
        <f t="shared" si="1170"/>
        <v>Tottenham</v>
      </c>
      <c r="J995" s="177" t="str">
        <f t="shared" si="1170"/>
        <v>Southampton</v>
      </c>
      <c r="K995" s="177" t="str">
        <f t="shared" si="1170"/>
        <v>Huddersfield</v>
      </c>
      <c r="L995" s="177" t="str">
        <f t="shared" si="1170"/>
        <v>Leicester</v>
      </c>
      <c r="M995" s="177" t="str">
        <f t="shared" si="1170"/>
        <v>Chelsea</v>
      </c>
      <c r="N995" s="177" t="str">
        <f t="shared" si="1170"/>
        <v>Southampton</v>
      </c>
      <c r="O995" s="177" t="str">
        <f t="shared" si="1170"/>
        <v>Newcastle</v>
      </c>
      <c r="P995" s="177" t="str">
        <f t="shared" si="1170"/>
        <v>Fulham</v>
      </c>
      <c r="Q995" s="177" t="str">
        <f t="shared" si="1170"/>
        <v>Man City</v>
      </c>
      <c r="R995" s="177" t="str">
        <f t="shared" si="1170"/>
        <v>Man Utd</v>
      </c>
      <c r="S995" s="177" t="str">
        <f t="shared" si="1170"/>
        <v>West Ham</v>
      </c>
      <c r="T995" s="177" t="str">
        <f t="shared" si="1170"/>
        <v>Man Utd</v>
      </c>
      <c r="U995" s="177" t="str">
        <f t="shared" si="1170"/>
        <v>Everton</v>
      </c>
      <c r="V995" s="177" t="str">
        <f t="shared" si="1170"/>
        <v>Everton</v>
      </c>
      <c r="W995" s="177" t="str">
        <f t="shared" si="1170"/>
        <v>Wolves</v>
      </c>
      <c r="X995" s="177" t="str">
        <f t="shared" si="1170"/>
        <v>Liverpool</v>
      </c>
      <c r="Y995" s="177" t="str">
        <f t="shared" si="1170"/>
        <v>Wolves</v>
      </c>
      <c r="Z995" s="177" t="str">
        <f t="shared" si="1170"/>
        <v>Wolves</v>
      </c>
      <c r="AA995" s="177" t="str">
        <f t="shared" si="1170"/>
        <v>Wolves</v>
      </c>
      <c r="AB995" s="177" t="str">
        <f t="shared" si="1170"/>
        <v>Liverpool</v>
      </c>
      <c r="AC995" s="177" t="str">
        <f t="shared" si="1170"/>
        <v>West Ham</v>
      </c>
      <c r="AD995" s="177" t="str">
        <f t="shared" si="1170"/>
        <v>West Ham</v>
      </c>
      <c r="AE995" s="177" t="str">
        <f t="shared" si="1170"/>
        <v>Tottenham</v>
      </c>
      <c r="AF995" s="177" t="str">
        <f t="shared" si="1170"/>
        <v>Man City</v>
      </c>
      <c r="AG995" s="177" t="str">
        <f t="shared" si="1170"/>
        <v>West Ham</v>
      </c>
      <c r="AH995" s="177" t="str">
        <f t="shared" si="1170"/>
        <v>West Ham</v>
      </c>
      <c r="AI995" s="177" t="str">
        <f t="shared" si="1170"/>
        <v>Tottenham</v>
      </c>
      <c r="AJ995" s="177" t="str">
        <f t="shared" si="1170"/>
        <v>Tottenham</v>
      </c>
      <c r="AK995" s="177" t="str">
        <f t="shared" si="1170"/>
        <v>Tottenham</v>
      </c>
      <c r="AL995" s="177" t="str">
        <f t="shared" si="1170"/>
        <v/>
      </c>
      <c r="AM995" s="177" t="str">
        <f t="shared" si="1170"/>
        <v/>
      </c>
      <c r="AN995" s="177" t="str">
        <f t="shared" si="1170"/>
        <v/>
      </c>
      <c r="AO995" s="177" t="str">
        <f t="shared" si="1170"/>
        <v/>
      </c>
      <c r="AP995" s="177" t="str">
        <f t="shared" si="1170"/>
        <v/>
      </c>
      <c r="AQ995" s="170"/>
      <c r="AR995" s="170"/>
    </row>
    <row r="996" ht="12.75" customHeight="1">
      <c r="A996" s="170"/>
      <c r="B996" s="170"/>
      <c r="C996" s="140"/>
      <c r="D996" s="139">
        <v>29.0</v>
      </c>
      <c r="E996" s="177" t="str">
        <f t="shared" ref="E996:AP996" si="1171">IFERROR(INDEX($D$389:$D$578,MATCH($D996,E$389:E$578,0)),"")</f>
        <v>Everton</v>
      </c>
      <c r="F996" s="177" t="str">
        <f t="shared" si="1171"/>
        <v>Everton</v>
      </c>
      <c r="G996" s="177" t="str">
        <f t="shared" si="1171"/>
        <v>Man City</v>
      </c>
      <c r="H996" s="177" t="str">
        <f t="shared" si="1171"/>
        <v>Newcastle</v>
      </c>
      <c r="I996" s="177" t="str">
        <f t="shared" si="1171"/>
        <v>Newcastle</v>
      </c>
      <c r="J996" s="177" t="str">
        <f t="shared" si="1171"/>
        <v>Liverpool</v>
      </c>
      <c r="K996" s="177" t="str">
        <f t="shared" si="1171"/>
        <v>Huddersfield</v>
      </c>
      <c r="L996" s="177" t="str">
        <f t="shared" si="1171"/>
        <v>West Ham</v>
      </c>
      <c r="M996" s="177" t="str">
        <f t="shared" si="1171"/>
        <v>Newcastle</v>
      </c>
      <c r="N996" s="177" t="str">
        <f t="shared" si="1171"/>
        <v>Tottenham</v>
      </c>
      <c r="O996" s="177" t="str">
        <f t="shared" si="1171"/>
        <v>Chelsea</v>
      </c>
      <c r="P996" s="177" t="str">
        <f t="shared" si="1171"/>
        <v>Huddersfield</v>
      </c>
      <c r="Q996" s="177" t="str">
        <f t="shared" si="1171"/>
        <v>Liverpool</v>
      </c>
      <c r="R996" s="177" t="str">
        <f t="shared" si="1171"/>
        <v>Newcastle</v>
      </c>
      <c r="S996" s="177" t="str">
        <f t="shared" si="1171"/>
        <v>Southampton</v>
      </c>
      <c r="T996" s="177" t="str">
        <f t="shared" si="1171"/>
        <v>Newcastle</v>
      </c>
      <c r="U996" s="177" t="str">
        <f t="shared" si="1171"/>
        <v>Chelsea</v>
      </c>
      <c r="V996" s="177" t="str">
        <f t="shared" si="1171"/>
        <v>Man Utd</v>
      </c>
      <c r="W996" s="177" t="str">
        <f t="shared" si="1171"/>
        <v>Watford</v>
      </c>
      <c r="X996" s="177" t="str">
        <f t="shared" si="1171"/>
        <v>Wolves</v>
      </c>
      <c r="Y996" s="177" t="str">
        <f t="shared" si="1171"/>
        <v>Liverpool</v>
      </c>
      <c r="Z996" s="177" t="str">
        <f t="shared" si="1171"/>
        <v>Wolves</v>
      </c>
      <c r="AA996" s="177" t="str">
        <f t="shared" si="1171"/>
        <v>Wolves</v>
      </c>
      <c r="AB996" s="177" t="str">
        <f t="shared" si="1171"/>
        <v>Watford</v>
      </c>
      <c r="AC996" s="177" t="str">
        <f t="shared" si="1171"/>
        <v>Man Utd</v>
      </c>
      <c r="AD996" s="177" t="str">
        <f t="shared" si="1171"/>
        <v>Man Utd</v>
      </c>
      <c r="AE996" s="177" t="str">
        <f t="shared" si="1171"/>
        <v>Newcastle</v>
      </c>
      <c r="AF996" s="177" t="str">
        <f t="shared" si="1171"/>
        <v>Tottenham</v>
      </c>
      <c r="AG996" s="177" t="str">
        <f t="shared" si="1171"/>
        <v>Tottenham</v>
      </c>
      <c r="AH996" s="177" t="str">
        <f t="shared" si="1171"/>
        <v>Fulham</v>
      </c>
      <c r="AI996" s="177" t="str">
        <f t="shared" si="1171"/>
        <v>Burnley</v>
      </c>
      <c r="AJ996" s="177" t="str">
        <f t="shared" si="1171"/>
        <v>Chelsea</v>
      </c>
      <c r="AK996" s="177" t="str">
        <f t="shared" si="1171"/>
        <v>Watford</v>
      </c>
      <c r="AL996" s="177" t="str">
        <f t="shared" si="1171"/>
        <v/>
      </c>
      <c r="AM996" s="177" t="str">
        <f t="shared" si="1171"/>
        <v/>
      </c>
      <c r="AN996" s="177" t="str">
        <f t="shared" si="1171"/>
        <v/>
      </c>
      <c r="AO996" s="177" t="str">
        <f t="shared" si="1171"/>
        <v/>
      </c>
      <c r="AP996" s="177" t="str">
        <f t="shared" si="1171"/>
        <v/>
      </c>
      <c r="AQ996" s="170"/>
      <c r="AR996" s="170"/>
    </row>
    <row r="997" ht="12.75" customHeight="1">
      <c r="A997" s="170"/>
      <c r="B997" s="170"/>
      <c r="C997" s="140"/>
      <c r="D997" s="139">
        <v>30.0</v>
      </c>
      <c r="E997" s="177" t="str">
        <f t="shared" ref="E997:AP997" si="1172">IFERROR(INDEX($D$389:$D$578,MATCH($D997,E$389:E$578,0)),"")</f>
        <v>Man City</v>
      </c>
      <c r="F997" s="177" t="str">
        <f t="shared" si="1172"/>
        <v>Wolves</v>
      </c>
      <c r="G997" s="177" t="str">
        <f t="shared" si="1172"/>
        <v>Southampton</v>
      </c>
      <c r="H997" s="177" t="str">
        <f t="shared" si="1172"/>
        <v>Wolves</v>
      </c>
      <c r="I997" s="177" t="str">
        <f t="shared" si="1172"/>
        <v>Fulham</v>
      </c>
      <c r="J997" s="177" t="str">
        <f t="shared" si="1172"/>
        <v>Watford</v>
      </c>
      <c r="K997" s="177" t="str">
        <f t="shared" si="1172"/>
        <v>Watford</v>
      </c>
      <c r="L997" s="177" t="str">
        <f t="shared" si="1172"/>
        <v>Man Utd</v>
      </c>
      <c r="M997" s="177" t="str">
        <f t="shared" si="1172"/>
        <v>Liverpool</v>
      </c>
      <c r="N997" s="177" t="str">
        <f t="shared" si="1172"/>
        <v>West Ham</v>
      </c>
      <c r="O997" s="177" t="str">
        <f t="shared" si="1172"/>
        <v>Huddersfield</v>
      </c>
      <c r="P997" s="177" t="str">
        <f t="shared" si="1172"/>
        <v>Huddersfield</v>
      </c>
      <c r="Q997" s="177" t="str">
        <f t="shared" si="1172"/>
        <v>West Ham</v>
      </c>
      <c r="R997" s="177" t="str">
        <f t="shared" si="1172"/>
        <v>Man Utd</v>
      </c>
      <c r="S997" s="177" t="str">
        <f t="shared" si="1172"/>
        <v>Man Utd</v>
      </c>
      <c r="T997" s="177" t="str">
        <f t="shared" si="1172"/>
        <v>Everton</v>
      </c>
      <c r="U997" s="177" t="str">
        <f t="shared" si="1172"/>
        <v>Everton</v>
      </c>
      <c r="V997" s="177" t="str">
        <f t="shared" si="1172"/>
        <v>Watford</v>
      </c>
      <c r="W997" s="177" t="str">
        <f t="shared" si="1172"/>
        <v>Watford</v>
      </c>
      <c r="X997" s="177" t="str">
        <f t="shared" si="1172"/>
        <v>Wolves</v>
      </c>
      <c r="Y997" s="177" t="str">
        <f t="shared" si="1172"/>
        <v>Everton</v>
      </c>
      <c r="Z997" s="177" t="str">
        <f t="shared" si="1172"/>
        <v>Crystal Palace</v>
      </c>
      <c r="AA997" s="177" t="str">
        <f t="shared" si="1172"/>
        <v>Crystal Palace</v>
      </c>
      <c r="AB997" s="177" t="str">
        <f t="shared" si="1172"/>
        <v>Wolves</v>
      </c>
      <c r="AC997" s="177" t="str">
        <f t="shared" si="1172"/>
        <v>Tottenham</v>
      </c>
      <c r="AD997" s="177" t="str">
        <f t="shared" si="1172"/>
        <v>Tottenham</v>
      </c>
      <c r="AE997" s="177" t="str">
        <f t="shared" si="1172"/>
        <v>Cardiff</v>
      </c>
      <c r="AF997" s="177" t="str">
        <f t="shared" si="1172"/>
        <v>Leicester</v>
      </c>
      <c r="AG997" s="177" t="str">
        <f t="shared" si="1172"/>
        <v>Burnley</v>
      </c>
      <c r="AH997" s="177" t="str">
        <f t="shared" si="1172"/>
        <v>Huddersfield</v>
      </c>
      <c r="AI997" s="177" t="str">
        <f t="shared" si="1172"/>
        <v>West Ham</v>
      </c>
      <c r="AJ997" s="177" t="str">
        <f t="shared" si="1172"/>
        <v>West Ham</v>
      </c>
      <c r="AK997" s="177" t="str">
        <f t="shared" si="1172"/>
        <v>Huddersfield</v>
      </c>
      <c r="AL997" s="177" t="str">
        <f t="shared" si="1172"/>
        <v/>
      </c>
      <c r="AM997" s="177" t="str">
        <f t="shared" si="1172"/>
        <v/>
      </c>
      <c r="AN997" s="177" t="str">
        <f t="shared" si="1172"/>
        <v/>
      </c>
      <c r="AO997" s="177" t="str">
        <f t="shared" si="1172"/>
        <v/>
      </c>
      <c r="AP997" s="177" t="str">
        <f t="shared" si="1172"/>
        <v/>
      </c>
      <c r="AQ997" s="170"/>
      <c r="AR997" s="170"/>
    </row>
    <row r="998" ht="12.75" customHeight="1">
      <c r="A998" s="170"/>
      <c r="B998" s="170"/>
      <c r="C998" s="140"/>
      <c r="D998" s="139">
        <v>31.0</v>
      </c>
      <c r="E998" s="177" t="str">
        <f t="shared" ref="E998:AP998" si="1173">IFERROR(INDEX($D$389:$D$578,MATCH($D998,E$389:E$578,0)),"")</f>
        <v>Wolves</v>
      </c>
      <c r="F998" s="177" t="str">
        <f t="shared" si="1173"/>
        <v>Southampton</v>
      </c>
      <c r="G998" s="177" t="str">
        <f t="shared" si="1173"/>
        <v>Crystal Palace</v>
      </c>
      <c r="H998" s="177" t="str">
        <f t="shared" si="1173"/>
        <v>Leicester</v>
      </c>
      <c r="I998" s="177" t="str">
        <f t="shared" si="1173"/>
        <v>Chelsea</v>
      </c>
      <c r="J998" s="177" t="str">
        <f t="shared" si="1173"/>
        <v>Man City</v>
      </c>
      <c r="K998" s="177" t="str">
        <f t="shared" si="1173"/>
        <v>Cardiff</v>
      </c>
      <c r="L998" s="177" t="str">
        <f t="shared" si="1173"/>
        <v>Liverpool</v>
      </c>
      <c r="M998" s="177" t="str">
        <f t="shared" si="1173"/>
        <v>Newcastle</v>
      </c>
      <c r="N998" s="177" t="str">
        <f t="shared" si="1173"/>
        <v>Newcastle</v>
      </c>
      <c r="O998" s="177" t="str">
        <f t="shared" si="1173"/>
        <v>Tottenham</v>
      </c>
      <c r="P998" s="177" t="str">
        <f t="shared" si="1173"/>
        <v>Wolves</v>
      </c>
      <c r="Q998" s="177" t="str">
        <f t="shared" si="1173"/>
        <v>Newcastle</v>
      </c>
      <c r="R998" s="177" t="str">
        <f t="shared" si="1173"/>
        <v>West Ham</v>
      </c>
      <c r="S998" s="177" t="str">
        <f t="shared" si="1173"/>
        <v>Wolves</v>
      </c>
      <c r="T998" s="177" t="str">
        <f t="shared" si="1173"/>
        <v>Crystal Palace</v>
      </c>
      <c r="U998" s="177" t="str">
        <f t="shared" si="1173"/>
        <v>Man City</v>
      </c>
      <c r="V998" s="177" t="str">
        <f t="shared" si="1173"/>
        <v>Liverpool</v>
      </c>
      <c r="W998" s="177" t="str">
        <f t="shared" si="1173"/>
        <v>Cardiff</v>
      </c>
      <c r="X998" s="177" t="str">
        <f t="shared" si="1173"/>
        <v>Liverpool</v>
      </c>
      <c r="Y998" s="177" t="str">
        <f t="shared" si="1173"/>
        <v>Liverpool</v>
      </c>
      <c r="Z998" s="177" t="str">
        <f t="shared" si="1173"/>
        <v>West Ham</v>
      </c>
      <c r="AA998" s="177" t="str">
        <f t="shared" si="1173"/>
        <v>Tottenham</v>
      </c>
      <c r="AB998" s="177" t="str">
        <f t="shared" si="1173"/>
        <v>Huddersfield</v>
      </c>
      <c r="AC998" s="177" t="str">
        <f t="shared" si="1173"/>
        <v>Watford</v>
      </c>
      <c r="AD998" s="177" t="str">
        <f t="shared" si="1173"/>
        <v>West Ham</v>
      </c>
      <c r="AE998" s="177" t="str">
        <f t="shared" si="1173"/>
        <v>Newcastle</v>
      </c>
      <c r="AF998" s="177" t="str">
        <f t="shared" si="1173"/>
        <v>Southampton</v>
      </c>
      <c r="AG998" s="177" t="str">
        <f t="shared" si="1173"/>
        <v>Newcastle</v>
      </c>
      <c r="AH998" s="177" t="str">
        <f t="shared" si="1173"/>
        <v>Leicester</v>
      </c>
      <c r="AI998" s="177" t="str">
        <f t="shared" si="1173"/>
        <v>Newcastle</v>
      </c>
      <c r="AJ998" s="177" t="str">
        <f t="shared" si="1173"/>
        <v>Watford</v>
      </c>
      <c r="AK998" s="177" t="str">
        <f t="shared" si="1173"/>
        <v>Man City</v>
      </c>
      <c r="AL998" s="177" t="str">
        <f t="shared" si="1173"/>
        <v/>
      </c>
      <c r="AM998" s="177" t="str">
        <f t="shared" si="1173"/>
        <v/>
      </c>
      <c r="AN998" s="177" t="str">
        <f t="shared" si="1173"/>
        <v/>
      </c>
      <c r="AO998" s="177" t="str">
        <f t="shared" si="1173"/>
        <v/>
      </c>
      <c r="AP998" s="177" t="str">
        <f t="shared" si="1173"/>
        <v/>
      </c>
      <c r="AQ998" s="170"/>
      <c r="AR998" s="170"/>
    </row>
    <row r="999" ht="12.75" customHeight="1">
      <c r="A999" s="170"/>
      <c r="B999" s="170"/>
      <c r="C999" s="140"/>
      <c r="D999" s="139">
        <v>32.0</v>
      </c>
      <c r="E999" s="177" t="str">
        <f t="shared" ref="E999:AP999" si="1174">IFERROR(INDEX($D$389:$D$578,MATCH($D999,E$389:E$578,0)),"")</f>
        <v>Everton</v>
      </c>
      <c r="F999" s="177" t="str">
        <f t="shared" si="1174"/>
        <v>Man Utd</v>
      </c>
      <c r="G999" s="177" t="str">
        <f t="shared" si="1174"/>
        <v>Southampton</v>
      </c>
      <c r="H999" s="177" t="str">
        <f t="shared" si="1174"/>
        <v>Southampton</v>
      </c>
      <c r="I999" s="177" t="str">
        <f t="shared" si="1174"/>
        <v>Newcastle</v>
      </c>
      <c r="J999" s="177" t="str">
        <f t="shared" si="1174"/>
        <v>Newcastle</v>
      </c>
      <c r="K999" s="177" t="str">
        <f t="shared" si="1174"/>
        <v>Watford</v>
      </c>
      <c r="L999" s="177" t="str">
        <f t="shared" si="1174"/>
        <v>Wolves</v>
      </c>
      <c r="M999" s="177" t="str">
        <f t="shared" si="1174"/>
        <v>Watford</v>
      </c>
      <c r="N999" s="177" t="str">
        <f t="shared" si="1174"/>
        <v>Leicester</v>
      </c>
      <c r="O999" s="177" t="str">
        <f t="shared" si="1174"/>
        <v>Fulham</v>
      </c>
      <c r="P999" s="177" t="str">
        <f t="shared" si="1174"/>
        <v>Newcastle</v>
      </c>
      <c r="Q999" s="177" t="str">
        <f t="shared" si="1174"/>
        <v>Chelsea</v>
      </c>
      <c r="R999" s="177" t="str">
        <f t="shared" si="1174"/>
        <v>Liverpool</v>
      </c>
      <c r="S999" s="177" t="str">
        <f t="shared" si="1174"/>
        <v>Watford</v>
      </c>
      <c r="T999" s="177" t="str">
        <f t="shared" si="1174"/>
        <v>West Ham</v>
      </c>
      <c r="U999" s="177" t="str">
        <f t="shared" si="1174"/>
        <v>Watford</v>
      </c>
      <c r="V999" s="177" t="str">
        <f t="shared" si="1174"/>
        <v>Man Utd</v>
      </c>
      <c r="W999" s="177" t="str">
        <f t="shared" si="1174"/>
        <v>Man City</v>
      </c>
      <c r="X999" s="177" t="str">
        <f t="shared" si="1174"/>
        <v>Everton</v>
      </c>
      <c r="Y999" s="177" t="str">
        <f t="shared" si="1174"/>
        <v>Crystal Palace</v>
      </c>
      <c r="Z999" s="177" t="str">
        <f t="shared" si="1174"/>
        <v>Wolves</v>
      </c>
      <c r="AA999" s="177" t="str">
        <f t="shared" si="1174"/>
        <v>Liverpool</v>
      </c>
      <c r="AB999" s="177" t="str">
        <f t="shared" si="1174"/>
        <v>West Ham</v>
      </c>
      <c r="AC999" s="177" t="str">
        <f t="shared" si="1174"/>
        <v>Wolves</v>
      </c>
      <c r="AD999" s="177" t="str">
        <f t="shared" si="1174"/>
        <v>Man City</v>
      </c>
      <c r="AE999" s="177" t="str">
        <f t="shared" si="1174"/>
        <v>Everton</v>
      </c>
      <c r="AF999" s="177" t="str">
        <f t="shared" si="1174"/>
        <v>Huddersfield</v>
      </c>
      <c r="AG999" s="177" t="str">
        <f t="shared" si="1174"/>
        <v>Tottenham</v>
      </c>
      <c r="AH999" s="177" t="str">
        <f t="shared" si="1174"/>
        <v>Chelsea</v>
      </c>
      <c r="AI999" s="177" t="str">
        <f t="shared" si="1174"/>
        <v>West Ham</v>
      </c>
      <c r="AJ999" s="177" t="str">
        <f t="shared" si="1174"/>
        <v>Wolves</v>
      </c>
      <c r="AK999" s="177" t="str">
        <f t="shared" si="1174"/>
        <v>Watford</v>
      </c>
      <c r="AL999" s="177" t="str">
        <f t="shared" si="1174"/>
        <v/>
      </c>
      <c r="AM999" s="177" t="str">
        <f t="shared" si="1174"/>
        <v/>
      </c>
      <c r="AN999" s="177" t="str">
        <f t="shared" si="1174"/>
        <v/>
      </c>
      <c r="AO999" s="177" t="str">
        <f t="shared" si="1174"/>
        <v/>
      </c>
      <c r="AP999" s="177" t="str">
        <f t="shared" si="1174"/>
        <v/>
      </c>
      <c r="AQ999" s="170"/>
      <c r="AR999" s="170"/>
    </row>
    <row r="1000" ht="12.75" customHeight="1">
      <c r="A1000" s="170"/>
      <c r="B1000" s="170"/>
      <c r="C1000" s="140"/>
      <c r="D1000" s="139">
        <v>33.0</v>
      </c>
      <c r="E1000" s="177" t="str">
        <f t="shared" ref="E1000:AP1000" si="1175">IFERROR(INDEX($D$389:$D$578,MATCH($D1000,E$389:E$578,0)),"")</f>
        <v>Watford</v>
      </c>
      <c r="F1000" s="177" t="str">
        <f t="shared" si="1175"/>
        <v>Crystal Palace</v>
      </c>
      <c r="G1000" s="177" t="str">
        <f t="shared" si="1175"/>
        <v>Southampton</v>
      </c>
      <c r="H1000" s="177" t="str">
        <f t="shared" si="1175"/>
        <v>Crystal Palace</v>
      </c>
      <c r="I1000" s="177" t="str">
        <f t="shared" si="1175"/>
        <v>Crystal Palace</v>
      </c>
      <c r="J1000" s="177" t="str">
        <f t="shared" si="1175"/>
        <v>Tottenham</v>
      </c>
      <c r="K1000" s="177" t="str">
        <f t="shared" si="1175"/>
        <v>Southampton</v>
      </c>
      <c r="L1000" s="177" t="str">
        <f t="shared" si="1175"/>
        <v>Southampton</v>
      </c>
      <c r="M1000" s="177" t="str">
        <f t="shared" si="1175"/>
        <v>Man Utd</v>
      </c>
      <c r="N1000" s="177" t="str">
        <f t="shared" si="1175"/>
        <v>Man City</v>
      </c>
      <c r="O1000" s="177" t="str">
        <f t="shared" si="1175"/>
        <v>Liverpool</v>
      </c>
      <c r="P1000" s="177" t="str">
        <f t="shared" si="1175"/>
        <v>Huddersfield</v>
      </c>
      <c r="Q1000" s="177" t="str">
        <f t="shared" si="1175"/>
        <v>Liverpool</v>
      </c>
      <c r="R1000" s="177" t="str">
        <f t="shared" si="1175"/>
        <v>Man City</v>
      </c>
      <c r="S1000" s="177" t="str">
        <f t="shared" si="1175"/>
        <v>Southampton</v>
      </c>
      <c r="T1000" s="177" t="str">
        <f t="shared" si="1175"/>
        <v>Southampton</v>
      </c>
      <c r="U1000" s="177" t="str">
        <f t="shared" si="1175"/>
        <v>Brighton</v>
      </c>
      <c r="V1000" s="177" t="str">
        <f t="shared" si="1175"/>
        <v>West Ham</v>
      </c>
      <c r="W1000" s="177" t="str">
        <f t="shared" si="1175"/>
        <v>Liverpool</v>
      </c>
      <c r="X1000" s="177" t="str">
        <f t="shared" si="1175"/>
        <v>Man Utd</v>
      </c>
      <c r="Y1000" s="177" t="str">
        <f t="shared" si="1175"/>
        <v>Huddersfield</v>
      </c>
      <c r="Z1000" s="177" t="str">
        <f t="shared" si="1175"/>
        <v>Southampton</v>
      </c>
      <c r="AA1000" s="177" t="str">
        <f t="shared" si="1175"/>
        <v>Man City</v>
      </c>
      <c r="AB1000" s="177" t="str">
        <f t="shared" si="1175"/>
        <v>West Ham</v>
      </c>
      <c r="AC1000" s="177" t="str">
        <f t="shared" si="1175"/>
        <v>Man City</v>
      </c>
      <c r="AD1000" s="177" t="str">
        <f t="shared" si="1175"/>
        <v>Chelsea</v>
      </c>
      <c r="AE1000" s="177" t="str">
        <f t="shared" si="1175"/>
        <v>Man City</v>
      </c>
      <c r="AF1000" s="177" t="str">
        <f t="shared" si="1175"/>
        <v>Southampton</v>
      </c>
      <c r="AG1000" s="177" t="str">
        <f t="shared" si="1175"/>
        <v>West Ham</v>
      </c>
      <c r="AH1000" s="177" t="str">
        <f t="shared" si="1175"/>
        <v>Fulham</v>
      </c>
      <c r="AI1000" s="177" t="str">
        <f t="shared" si="1175"/>
        <v>Southampton</v>
      </c>
      <c r="AJ1000" s="177" t="str">
        <f t="shared" si="1175"/>
        <v>Wolves</v>
      </c>
      <c r="AK1000" s="177" t="str">
        <f t="shared" si="1175"/>
        <v>Watford</v>
      </c>
      <c r="AL1000" s="177" t="str">
        <f t="shared" si="1175"/>
        <v/>
      </c>
      <c r="AM1000" s="177" t="str">
        <f t="shared" si="1175"/>
        <v/>
      </c>
      <c r="AN1000" s="177" t="str">
        <f t="shared" si="1175"/>
        <v/>
      </c>
      <c r="AO1000" s="177" t="str">
        <f t="shared" si="1175"/>
        <v/>
      </c>
      <c r="AP1000" s="177" t="str">
        <f t="shared" si="1175"/>
        <v/>
      </c>
      <c r="AQ1000" s="170"/>
      <c r="AR1000" s="170"/>
    </row>
    <row r="1001" ht="12.75" customHeight="1">
      <c r="A1001" s="170"/>
      <c r="B1001" s="170"/>
      <c r="C1001" s="140"/>
      <c r="D1001" s="139">
        <v>34.0</v>
      </c>
      <c r="E1001" s="177" t="str">
        <f t="shared" ref="E1001:AP1001" si="1176">IFERROR(INDEX($D$389:$D$578,MATCH($D1001,E$389:E$578,0)),"")</f>
        <v>Everton</v>
      </c>
      <c r="F1001" s="177" t="str">
        <f t="shared" si="1176"/>
        <v>Man City</v>
      </c>
      <c r="G1001" s="177" t="str">
        <f t="shared" si="1176"/>
        <v>Newcastle</v>
      </c>
      <c r="H1001" s="177" t="str">
        <f t="shared" si="1176"/>
        <v>Crystal Palace</v>
      </c>
      <c r="I1001" s="177" t="str">
        <f t="shared" si="1176"/>
        <v>Watford</v>
      </c>
      <c r="J1001" s="177" t="str">
        <f t="shared" si="1176"/>
        <v>Fulham</v>
      </c>
      <c r="K1001" s="177" t="str">
        <f t="shared" si="1176"/>
        <v>Watford</v>
      </c>
      <c r="L1001" s="177" t="str">
        <f t="shared" si="1176"/>
        <v>Huddersfield</v>
      </c>
      <c r="M1001" s="177" t="str">
        <f t="shared" si="1176"/>
        <v>Huddersfield</v>
      </c>
      <c r="N1001" s="177" t="str">
        <f t="shared" si="1176"/>
        <v>Chelsea</v>
      </c>
      <c r="O1001" s="177" t="str">
        <f t="shared" si="1176"/>
        <v>Liverpool</v>
      </c>
      <c r="P1001" s="177" t="str">
        <f t="shared" si="1176"/>
        <v>Liverpool</v>
      </c>
      <c r="Q1001" s="177" t="str">
        <f t="shared" si="1176"/>
        <v>Liverpool</v>
      </c>
      <c r="R1001" s="177" t="str">
        <f t="shared" si="1176"/>
        <v>Tottenham</v>
      </c>
      <c r="S1001" s="177" t="str">
        <f t="shared" si="1176"/>
        <v>Huddersfield</v>
      </c>
      <c r="T1001" s="177" t="str">
        <f t="shared" si="1176"/>
        <v>Crystal Palace</v>
      </c>
      <c r="U1001" s="177" t="str">
        <f t="shared" si="1176"/>
        <v>Everton</v>
      </c>
      <c r="V1001" s="177" t="str">
        <f t="shared" si="1176"/>
        <v>Newcastle</v>
      </c>
      <c r="W1001" s="177" t="str">
        <f t="shared" si="1176"/>
        <v>Wolves</v>
      </c>
      <c r="X1001" s="177" t="str">
        <f t="shared" si="1176"/>
        <v>Huddersfield</v>
      </c>
      <c r="Y1001" s="177" t="str">
        <f t="shared" si="1176"/>
        <v>Man City</v>
      </c>
      <c r="Z1001" s="177" t="str">
        <f t="shared" si="1176"/>
        <v>West Ham</v>
      </c>
      <c r="AA1001" s="177" t="str">
        <f t="shared" si="1176"/>
        <v>Crystal Palace</v>
      </c>
      <c r="AB1001" s="177" t="str">
        <f t="shared" si="1176"/>
        <v>Tottenham</v>
      </c>
      <c r="AC1001" s="177" t="str">
        <f t="shared" si="1176"/>
        <v>Man City</v>
      </c>
      <c r="AD1001" s="177" t="str">
        <f t="shared" si="1176"/>
        <v>Tottenham</v>
      </c>
      <c r="AE1001" s="177" t="str">
        <f t="shared" si="1176"/>
        <v>Wolves</v>
      </c>
      <c r="AF1001" s="177" t="str">
        <f t="shared" si="1176"/>
        <v>West Ham</v>
      </c>
      <c r="AG1001" s="177" t="str">
        <f t="shared" si="1176"/>
        <v>West Ham</v>
      </c>
      <c r="AH1001" s="177" t="str">
        <f t="shared" si="1176"/>
        <v>Man Utd</v>
      </c>
      <c r="AI1001" s="177" t="str">
        <f t="shared" si="1176"/>
        <v>Man Utd</v>
      </c>
      <c r="AJ1001" s="177" t="str">
        <f t="shared" si="1176"/>
        <v>Tottenham</v>
      </c>
      <c r="AK1001" s="177" t="str">
        <f t="shared" si="1176"/>
        <v>Fulham</v>
      </c>
      <c r="AL1001" s="177" t="str">
        <f t="shared" si="1176"/>
        <v/>
      </c>
      <c r="AM1001" s="177" t="str">
        <f t="shared" si="1176"/>
        <v/>
      </c>
      <c r="AN1001" s="177" t="str">
        <f t="shared" si="1176"/>
        <v/>
      </c>
      <c r="AO1001" s="177" t="str">
        <f t="shared" si="1176"/>
        <v/>
      </c>
      <c r="AP1001" s="177" t="str">
        <f t="shared" si="1176"/>
        <v/>
      </c>
      <c r="AQ1001" s="170"/>
      <c r="AR1001" s="170"/>
    </row>
    <row r="1002" ht="12.75" customHeight="1">
      <c r="A1002" s="170"/>
      <c r="B1002" s="170"/>
      <c r="C1002" s="140"/>
      <c r="D1002" s="139">
        <v>35.0</v>
      </c>
      <c r="E1002" s="177" t="str">
        <f t="shared" ref="E1002:AP1002" si="1177">IFERROR(INDEX($D$389:$D$578,MATCH($D1002,E$389:E$578,0)),"")</f>
        <v>Newcastle</v>
      </c>
      <c r="F1002" s="177" t="str">
        <f t="shared" si="1177"/>
        <v>West Ham</v>
      </c>
      <c r="G1002" s="177" t="str">
        <f t="shared" si="1177"/>
        <v>Newcastle</v>
      </c>
      <c r="H1002" s="177" t="str">
        <f t="shared" si="1177"/>
        <v>Wolves</v>
      </c>
      <c r="I1002" s="177" t="str">
        <f t="shared" si="1177"/>
        <v>Crystal Palace</v>
      </c>
      <c r="J1002" s="177" t="str">
        <f t="shared" si="1177"/>
        <v>Wolves</v>
      </c>
      <c r="K1002" s="177" t="str">
        <f t="shared" si="1177"/>
        <v>Cardiff</v>
      </c>
      <c r="L1002" s="177" t="str">
        <f t="shared" si="1177"/>
        <v>Chelsea</v>
      </c>
      <c r="M1002" s="177" t="str">
        <f t="shared" si="1177"/>
        <v>Tottenham</v>
      </c>
      <c r="N1002" s="177" t="str">
        <f t="shared" si="1177"/>
        <v>Watford</v>
      </c>
      <c r="O1002" s="177" t="str">
        <f t="shared" si="1177"/>
        <v>Chelsea</v>
      </c>
      <c r="P1002" s="177" t="str">
        <f t="shared" si="1177"/>
        <v>Man City</v>
      </c>
      <c r="Q1002" s="177" t="str">
        <f t="shared" si="1177"/>
        <v>Chelsea</v>
      </c>
      <c r="R1002" s="177" t="str">
        <f t="shared" si="1177"/>
        <v>Liverpool</v>
      </c>
      <c r="S1002" s="177" t="str">
        <f t="shared" si="1177"/>
        <v>Man Utd</v>
      </c>
      <c r="T1002" s="177" t="str">
        <f t="shared" si="1177"/>
        <v>Wolves</v>
      </c>
      <c r="U1002" s="177" t="str">
        <f t="shared" si="1177"/>
        <v>Liverpool</v>
      </c>
      <c r="V1002" s="177" t="str">
        <f t="shared" si="1177"/>
        <v>Newcastle</v>
      </c>
      <c r="W1002" s="177" t="str">
        <f t="shared" si="1177"/>
        <v>Southampton</v>
      </c>
      <c r="X1002" s="177" t="str">
        <f t="shared" si="1177"/>
        <v>Tottenham</v>
      </c>
      <c r="Y1002" s="177" t="str">
        <f t="shared" si="1177"/>
        <v>Tottenham</v>
      </c>
      <c r="Z1002" s="177" t="str">
        <f t="shared" si="1177"/>
        <v>West Ham</v>
      </c>
      <c r="AA1002" s="177" t="str">
        <f t="shared" si="1177"/>
        <v>Wolves</v>
      </c>
      <c r="AB1002" s="177" t="str">
        <f t="shared" si="1177"/>
        <v>Watford</v>
      </c>
      <c r="AC1002" s="177" t="str">
        <f t="shared" si="1177"/>
        <v>Watford</v>
      </c>
      <c r="AD1002" s="177" t="str">
        <f t="shared" si="1177"/>
        <v>West Ham</v>
      </c>
      <c r="AE1002" s="177" t="str">
        <f t="shared" si="1177"/>
        <v>Fulham</v>
      </c>
      <c r="AF1002" s="177" t="str">
        <f t="shared" si="1177"/>
        <v>Huddersfield</v>
      </c>
      <c r="AG1002" s="177" t="str">
        <f t="shared" si="1177"/>
        <v>Man Utd</v>
      </c>
      <c r="AH1002" s="177" t="str">
        <f t="shared" si="1177"/>
        <v>Man Utd</v>
      </c>
      <c r="AI1002" s="177" t="str">
        <f t="shared" si="1177"/>
        <v>Burnley</v>
      </c>
      <c r="AJ1002" s="177" t="str">
        <f t="shared" si="1177"/>
        <v>Leicester</v>
      </c>
      <c r="AK1002" s="177" t="str">
        <f t="shared" si="1177"/>
        <v>Fulham</v>
      </c>
      <c r="AL1002" s="177" t="str">
        <f t="shared" si="1177"/>
        <v/>
      </c>
      <c r="AM1002" s="177" t="str">
        <f t="shared" si="1177"/>
        <v/>
      </c>
      <c r="AN1002" s="177" t="str">
        <f t="shared" si="1177"/>
        <v/>
      </c>
      <c r="AO1002" s="177" t="str">
        <f t="shared" si="1177"/>
        <v/>
      </c>
      <c r="AP1002" s="177" t="str">
        <f t="shared" si="1177"/>
        <v/>
      </c>
      <c r="AQ1002" s="170"/>
      <c r="AR1002" s="170"/>
    </row>
    <row r="1003" ht="12.75" customHeight="1">
      <c r="A1003" s="170"/>
      <c r="B1003" s="170"/>
      <c r="C1003" s="140"/>
      <c r="D1003" s="139">
        <v>36.0</v>
      </c>
      <c r="E1003" s="177" t="str">
        <f t="shared" ref="E1003:AP1003" si="1178">IFERROR(INDEX($D$389:$D$578,MATCH($D1003,E$389:E$578,0)),"")</f>
        <v>Burnley</v>
      </c>
      <c r="F1003" s="177" t="str">
        <f t="shared" si="1178"/>
        <v>Man City</v>
      </c>
      <c r="G1003" s="177" t="str">
        <f t="shared" si="1178"/>
        <v>Fulham</v>
      </c>
      <c r="H1003" s="177" t="str">
        <f t="shared" si="1178"/>
        <v>Crystal Palace</v>
      </c>
      <c r="I1003" s="177" t="str">
        <f t="shared" si="1178"/>
        <v>Man Utd</v>
      </c>
      <c r="J1003" s="177" t="str">
        <f t="shared" si="1178"/>
        <v>Man Utd</v>
      </c>
      <c r="K1003" s="177" t="str">
        <f t="shared" si="1178"/>
        <v>Newcastle</v>
      </c>
      <c r="L1003" s="177" t="str">
        <f t="shared" si="1178"/>
        <v>Liverpool</v>
      </c>
      <c r="M1003" s="177" t="str">
        <f t="shared" si="1178"/>
        <v>West Ham</v>
      </c>
      <c r="N1003" s="177" t="str">
        <f t="shared" si="1178"/>
        <v>Leicester</v>
      </c>
      <c r="O1003" s="177" t="str">
        <f t="shared" si="1178"/>
        <v>Wolves</v>
      </c>
      <c r="P1003" s="177" t="str">
        <f t="shared" si="1178"/>
        <v>Fulham</v>
      </c>
      <c r="Q1003" s="177" t="str">
        <f t="shared" si="1178"/>
        <v>Wolves</v>
      </c>
      <c r="R1003" s="177" t="str">
        <f t="shared" si="1178"/>
        <v>West Ham</v>
      </c>
      <c r="S1003" s="177" t="str">
        <f t="shared" si="1178"/>
        <v>Newcastle</v>
      </c>
      <c r="T1003" s="177" t="str">
        <f t="shared" si="1178"/>
        <v>Watford</v>
      </c>
      <c r="U1003" s="177" t="str">
        <f t="shared" si="1178"/>
        <v>Southampton</v>
      </c>
      <c r="V1003" s="177" t="str">
        <f t="shared" si="1178"/>
        <v>Crystal Palace</v>
      </c>
      <c r="W1003" s="177" t="str">
        <f t="shared" si="1178"/>
        <v>West Ham</v>
      </c>
      <c r="X1003" s="177" t="str">
        <f t="shared" si="1178"/>
        <v>Southampton</v>
      </c>
      <c r="Y1003" s="177" t="str">
        <f t="shared" si="1178"/>
        <v>Southampton</v>
      </c>
      <c r="Z1003" s="177" t="str">
        <f t="shared" si="1178"/>
        <v>Tottenham</v>
      </c>
      <c r="AA1003" s="177" t="str">
        <f t="shared" si="1178"/>
        <v>Newcastle</v>
      </c>
      <c r="AB1003" s="177" t="str">
        <f t="shared" si="1178"/>
        <v>Tottenham</v>
      </c>
      <c r="AC1003" s="177" t="str">
        <f t="shared" si="1178"/>
        <v>Man Utd</v>
      </c>
      <c r="AD1003" s="177" t="str">
        <f t="shared" si="1178"/>
        <v>West Ham</v>
      </c>
      <c r="AE1003" s="177" t="str">
        <f t="shared" si="1178"/>
        <v>Newcastle</v>
      </c>
      <c r="AF1003" s="177" t="str">
        <f t="shared" si="1178"/>
        <v>Watford</v>
      </c>
      <c r="AG1003" s="177" t="str">
        <f t="shared" si="1178"/>
        <v>Southampton</v>
      </c>
      <c r="AH1003" s="177" t="str">
        <f t="shared" si="1178"/>
        <v>Burnley</v>
      </c>
      <c r="AI1003" s="177" t="str">
        <f t="shared" si="1178"/>
        <v>Man Utd</v>
      </c>
      <c r="AJ1003" s="177" t="str">
        <f t="shared" si="1178"/>
        <v>Man City</v>
      </c>
      <c r="AK1003" s="177" t="str">
        <f t="shared" si="1178"/>
        <v>Wolves</v>
      </c>
      <c r="AL1003" s="177" t="str">
        <f t="shared" si="1178"/>
        <v/>
      </c>
      <c r="AM1003" s="177" t="str">
        <f t="shared" si="1178"/>
        <v/>
      </c>
      <c r="AN1003" s="177" t="str">
        <f t="shared" si="1178"/>
        <v/>
      </c>
      <c r="AO1003" s="177" t="str">
        <f t="shared" si="1178"/>
        <v/>
      </c>
      <c r="AP1003" s="177" t="str">
        <f t="shared" si="1178"/>
        <v/>
      </c>
      <c r="AQ1003" s="170"/>
      <c r="AR1003" s="170"/>
    </row>
    <row r="1004" ht="12.75" customHeight="1">
      <c r="A1004" s="170"/>
      <c r="B1004" s="170"/>
      <c r="C1004" s="140"/>
      <c r="D1004" s="139">
        <v>37.0</v>
      </c>
      <c r="E1004" s="177" t="str">
        <f t="shared" ref="E1004:AP1004" si="1179">IFERROR(INDEX($D$389:$D$578,MATCH($D1004,E$389:E$578,0)),"")</f>
        <v>Man City</v>
      </c>
      <c r="F1004" s="177" t="str">
        <f t="shared" si="1179"/>
        <v>Man City</v>
      </c>
      <c r="G1004" s="177" t="str">
        <f t="shared" si="1179"/>
        <v>Huddersfield</v>
      </c>
      <c r="H1004" s="177" t="str">
        <f t="shared" si="1179"/>
        <v>Man City</v>
      </c>
      <c r="I1004" s="177" t="str">
        <f t="shared" si="1179"/>
        <v>Liverpool</v>
      </c>
      <c r="J1004" s="177" t="str">
        <f t="shared" si="1179"/>
        <v>Chelsea</v>
      </c>
      <c r="K1004" s="177" t="str">
        <f t="shared" si="1179"/>
        <v>Leicester</v>
      </c>
      <c r="L1004" s="177" t="str">
        <f t="shared" si="1179"/>
        <v>Cardiff</v>
      </c>
      <c r="M1004" s="177" t="str">
        <f t="shared" si="1179"/>
        <v>Man Utd</v>
      </c>
      <c r="N1004" s="177" t="str">
        <f t="shared" si="1179"/>
        <v>Liverpool</v>
      </c>
      <c r="O1004" s="177" t="str">
        <f t="shared" si="1179"/>
        <v>Southampton</v>
      </c>
      <c r="P1004" s="177" t="str">
        <f t="shared" si="1179"/>
        <v>Man City</v>
      </c>
      <c r="Q1004" s="177" t="str">
        <f t="shared" si="1179"/>
        <v>Watford</v>
      </c>
      <c r="R1004" s="177" t="str">
        <f t="shared" si="1179"/>
        <v>Southampton</v>
      </c>
      <c r="S1004" s="177" t="str">
        <f t="shared" si="1179"/>
        <v>Crystal Palace</v>
      </c>
      <c r="T1004" s="177" t="str">
        <f t="shared" si="1179"/>
        <v>Chelsea</v>
      </c>
      <c r="U1004" s="177" t="str">
        <f t="shared" si="1179"/>
        <v>Fulham</v>
      </c>
      <c r="V1004" s="177" t="str">
        <f t="shared" si="1179"/>
        <v>Newcastle</v>
      </c>
      <c r="W1004" s="177" t="str">
        <f t="shared" si="1179"/>
        <v>Everton</v>
      </c>
      <c r="X1004" s="177" t="str">
        <f t="shared" si="1179"/>
        <v>West Ham</v>
      </c>
      <c r="Y1004" s="177" t="str">
        <f t="shared" si="1179"/>
        <v>Burnley</v>
      </c>
      <c r="Z1004" s="177" t="str">
        <f t="shared" si="1179"/>
        <v>Tottenham</v>
      </c>
      <c r="AA1004" s="177" t="str">
        <f t="shared" si="1179"/>
        <v>Leicester</v>
      </c>
      <c r="AB1004" s="177" t="str">
        <f t="shared" si="1179"/>
        <v>Watford</v>
      </c>
      <c r="AC1004" s="177" t="str">
        <f t="shared" si="1179"/>
        <v>West Ham</v>
      </c>
      <c r="AD1004" s="177" t="str">
        <f t="shared" si="1179"/>
        <v>Newcastle</v>
      </c>
      <c r="AE1004" s="177" t="str">
        <f t="shared" si="1179"/>
        <v>Chelsea</v>
      </c>
      <c r="AF1004" s="177" t="str">
        <f t="shared" si="1179"/>
        <v>Man City</v>
      </c>
      <c r="AG1004" s="177" t="str">
        <f t="shared" si="1179"/>
        <v>Man Utd</v>
      </c>
      <c r="AH1004" s="177" t="str">
        <f t="shared" si="1179"/>
        <v>Watford</v>
      </c>
      <c r="AI1004" s="177" t="str">
        <f t="shared" si="1179"/>
        <v>Leicester</v>
      </c>
      <c r="AJ1004" s="177" t="str">
        <f t="shared" si="1179"/>
        <v>Man Utd</v>
      </c>
      <c r="AK1004" s="177" t="str">
        <f t="shared" si="1179"/>
        <v>West Ham</v>
      </c>
      <c r="AL1004" s="177" t="str">
        <f t="shared" si="1179"/>
        <v/>
      </c>
      <c r="AM1004" s="177" t="str">
        <f t="shared" si="1179"/>
        <v/>
      </c>
      <c r="AN1004" s="177" t="str">
        <f t="shared" si="1179"/>
        <v/>
      </c>
      <c r="AO1004" s="177" t="str">
        <f t="shared" si="1179"/>
        <v/>
      </c>
      <c r="AP1004" s="177" t="str">
        <f t="shared" si="1179"/>
        <v/>
      </c>
      <c r="AQ1004" s="170"/>
      <c r="AR1004" s="170"/>
    </row>
    <row r="1005" ht="12.75" customHeight="1">
      <c r="A1005" s="170"/>
      <c r="B1005" s="170"/>
      <c r="C1005" s="140"/>
      <c r="D1005" s="139">
        <v>38.0</v>
      </c>
      <c r="E1005" s="177" t="str">
        <f t="shared" ref="E1005:AP1005" si="1180">IFERROR(INDEX($D$389:$D$578,MATCH($D1005,E$389:E$578,0)),"")</f>
        <v>Wolves</v>
      </c>
      <c r="F1005" s="177" t="str">
        <f t="shared" si="1180"/>
        <v>Man City</v>
      </c>
      <c r="G1005" s="177" t="str">
        <f t="shared" si="1180"/>
        <v>Chelsea</v>
      </c>
      <c r="H1005" s="177" t="str">
        <f t="shared" si="1180"/>
        <v>West Ham</v>
      </c>
      <c r="I1005" s="177" t="str">
        <f t="shared" si="1180"/>
        <v>Leicester</v>
      </c>
      <c r="J1005" s="177" t="str">
        <f t="shared" si="1180"/>
        <v>West Ham</v>
      </c>
      <c r="K1005" s="177" t="str">
        <f t="shared" si="1180"/>
        <v>Newcastle</v>
      </c>
      <c r="L1005" s="177" t="str">
        <f t="shared" si="1180"/>
        <v>Wolves</v>
      </c>
      <c r="M1005" s="177" t="str">
        <f t="shared" si="1180"/>
        <v>Southampton</v>
      </c>
      <c r="N1005" s="177" t="str">
        <f t="shared" si="1180"/>
        <v>Fulham</v>
      </c>
      <c r="O1005" s="177" t="str">
        <f t="shared" si="1180"/>
        <v>Man Utd</v>
      </c>
      <c r="P1005" s="177" t="str">
        <f t="shared" si="1180"/>
        <v>Liverpool</v>
      </c>
      <c r="Q1005" s="177" t="str">
        <f t="shared" si="1180"/>
        <v>Fulham</v>
      </c>
      <c r="R1005" s="177" t="str">
        <f t="shared" si="1180"/>
        <v>Man Utd</v>
      </c>
      <c r="S1005" s="177" t="str">
        <f t="shared" si="1180"/>
        <v>Fulham</v>
      </c>
      <c r="T1005" s="177" t="str">
        <f t="shared" si="1180"/>
        <v>Fulham</v>
      </c>
      <c r="U1005" s="177" t="str">
        <f t="shared" si="1180"/>
        <v>Man Utd</v>
      </c>
      <c r="V1005" s="177" t="str">
        <f t="shared" si="1180"/>
        <v>Liverpool</v>
      </c>
      <c r="W1005" s="177" t="str">
        <f t="shared" si="1180"/>
        <v>Tottenham</v>
      </c>
      <c r="X1005" s="177" t="str">
        <f t="shared" si="1180"/>
        <v>West Ham</v>
      </c>
      <c r="Y1005" s="177" t="str">
        <f t="shared" si="1180"/>
        <v>West Ham</v>
      </c>
      <c r="Z1005" s="177" t="str">
        <f t="shared" si="1180"/>
        <v>Liverpool</v>
      </c>
      <c r="AA1005" s="177" t="str">
        <f t="shared" si="1180"/>
        <v>Newcastle</v>
      </c>
      <c r="AB1005" s="177" t="str">
        <f t="shared" si="1180"/>
        <v>Man City</v>
      </c>
      <c r="AC1005" s="177" t="str">
        <f t="shared" si="1180"/>
        <v>Tottenham</v>
      </c>
      <c r="AD1005" s="177" t="str">
        <f t="shared" si="1180"/>
        <v>Newcastle</v>
      </c>
      <c r="AE1005" s="177" t="str">
        <f t="shared" si="1180"/>
        <v>Leicester</v>
      </c>
      <c r="AF1005" s="177" t="str">
        <f t="shared" si="1180"/>
        <v>Everton</v>
      </c>
      <c r="AG1005" s="177" t="str">
        <f t="shared" si="1180"/>
        <v>Newcastle</v>
      </c>
      <c r="AH1005" s="177" t="str">
        <f t="shared" si="1180"/>
        <v>Southampton</v>
      </c>
      <c r="AI1005" s="177" t="str">
        <f t="shared" si="1180"/>
        <v>Southampton</v>
      </c>
      <c r="AJ1005" s="177" t="str">
        <f t="shared" si="1180"/>
        <v>Chelsea</v>
      </c>
      <c r="AK1005" s="177" t="str">
        <f t="shared" si="1180"/>
        <v>Man Utd</v>
      </c>
      <c r="AL1005" s="177" t="str">
        <f t="shared" si="1180"/>
        <v/>
      </c>
      <c r="AM1005" s="177" t="str">
        <f t="shared" si="1180"/>
        <v/>
      </c>
      <c r="AN1005" s="177" t="str">
        <f t="shared" si="1180"/>
        <v/>
      </c>
      <c r="AO1005" s="177" t="str">
        <f t="shared" si="1180"/>
        <v/>
      </c>
      <c r="AP1005" s="177" t="str">
        <f t="shared" si="1180"/>
        <v/>
      </c>
      <c r="AQ1005" s="170"/>
      <c r="AR1005" s="170"/>
    </row>
    <row r="1006" ht="12.75" customHeight="1">
      <c r="A1006" s="170"/>
      <c r="B1006" s="170"/>
      <c r="C1006" s="140"/>
      <c r="D1006" s="139">
        <v>39.0</v>
      </c>
      <c r="E1006" s="177" t="str">
        <f t="shared" ref="E1006:AP1006" si="1181">IFERROR(INDEX($D$389:$D$578,MATCH($D1006,E$389:E$578,0)),"")</f>
        <v>Liverpool</v>
      </c>
      <c r="F1006" s="177" t="str">
        <f t="shared" si="1181"/>
        <v>Chelsea</v>
      </c>
      <c r="G1006" s="177" t="str">
        <f t="shared" si="1181"/>
        <v>Leicester</v>
      </c>
      <c r="H1006" s="177" t="str">
        <f t="shared" si="1181"/>
        <v>Man City</v>
      </c>
      <c r="I1006" s="177" t="str">
        <f t="shared" si="1181"/>
        <v>Leicester</v>
      </c>
      <c r="J1006" s="177" t="str">
        <f t="shared" si="1181"/>
        <v>Watford</v>
      </c>
      <c r="K1006" s="177" t="str">
        <f t="shared" si="1181"/>
        <v>Newcastle</v>
      </c>
      <c r="L1006" s="177" t="str">
        <f t="shared" si="1181"/>
        <v>Man Utd</v>
      </c>
      <c r="M1006" s="177" t="str">
        <f t="shared" si="1181"/>
        <v>Newcastle</v>
      </c>
      <c r="N1006" s="177" t="str">
        <f t="shared" si="1181"/>
        <v>Tottenham</v>
      </c>
      <c r="O1006" s="177" t="str">
        <f t="shared" si="1181"/>
        <v>Leicester</v>
      </c>
      <c r="P1006" s="177" t="str">
        <f t="shared" si="1181"/>
        <v>Newcastle</v>
      </c>
      <c r="Q1006" s="177" t="str">
        <f t="shared" si="1181"/>
        <v>West Ham</v>
      </c>
      <c r="R1006" s="177" t="str">
        <f t="shared" si="1181"/>
        <v>Huddersfield</v>
      </c>
      <c r="S1006" s="177" t="str">
        <f t="shared" si="1181"/>
        <v>Man Utd</v>
      </c>
      <c r="T1006" s="177" t="str">
        <f t="shared" si="1181"/>
        <v>Southampton</v>
      </c>
      <c r="U1006" s="177" t="str">
        <f t="shared" si="1181"/>
        <v>Leicester</v>
      </c>
      <c r="V1006" s="177" t="str">
        <f t="shared" si="1181"/>
        <v>West Ham</v>
      </c>
      <c r="W1006" s="177" t="str">
        <f t="shared" si="1181"/>
        <v>Liverpool</v>
      </c>
      <c r="X1006" s="177" t="str">
        <f t="shared" si="1181"/>
        <v>Liverpool</v>
      </c>
      <c r="Y1006" s="177" t="str">
        <f t="shared" si="1181"/>
        <v>Huddersfield</v>
      </c>
      <c r="Z1006" s="177" t="str">
        <f t="shared" si="1181"/>
        <v>Liverpool</v>
      </c>
      <c r="AA1006" s="177" t="str">
        <f t="shared" si="1181"/>
        <v>Cardiff</v>
      </c>
      <c r="AB1006" s="177" t="str">
        <f t="shared" si="1181"/>
        <v>Cardiff</v>
      </c>
      <c r="AC1006" s="177" t="str">
        <f t="shared" si="1181"/>
        <v>Watford</v>
      </c>
      <c r="AD1006" s="177" t="str">
        <f t="shared" si="1181"/>
        <v>Leicester</v>
      </c>
      <c r="AE1006" s="177" t="str">
        <f t="shared" si="1181"/>
        <v>Man City</v>
      </c>
      <c r="AF1006" s="177" t="str">
        <f t="shared" si="1181"/>
        <v>Tottenham</v>
      </c>
      <c r="AG1006" s="177" t="str">
        <f t="shared" si="1181"/>
        <v>Man City</v>
      </c>
      <c r="AH1006" s="177" t="str">
        <f t="shared" si="1181"/>
        <v>Fulham</v>
      </c>
      <c r="AI1006" s="177" t="str">
        <f t="shared" si="1181"/>
        <v>Fulham</v>
      </c>
      <c r="AJ1006" s="177" t="str">
        <f t="shared" si="1181"/>
        <v>Man Utd</v>
      </c>
      <c r="AK1006" s="177" t="str">
        <f t="shared" si="1181"/>
        <v>Tottenham</v>
      </c>
      <c r="AL1006" s="177" t="str">
        <f t="shared" si="1181"/>
        <v/>
      </c>
      <c r="AM1006" s="177" t="str">
        <f t="shared" si="1181"/>
        <v/>
      </c>
      <c r="AN1006" s="177" t="str">
        <f t="shared" si="1181"/>
        <v/>
      </c>
      <c r="AO1006" s="177" t="str">
        <f t="shared" si="1181"/>
        <v/>
      </c>
      <c r="AP1006" s="177" t="str">
        <f t="shared" si="1181"/>
        <v/>
      </c>
      <c r="AQ1006" s="170"/>
      <c r="AR1006" s="170"/>
    </row>
    <row r="1007" ht="12.75" customHeight="1">
      <c r="A1007" s="170"/>
      <c r="B1007" s="170"/>
      <c r="C1007" s="140"/>
      <c r="D1007" s="139">
        <v>40.0</v>
      </c>
      <c r="E1007" s="177" t="str">
        <f t="shared" ref="E1007:AP1007" si="1182">IFERROR(INDEX($D$389:$D$578,MATCH($D1007,E$389:E$578,0)),"")</f>
        <v>Liverpool</v>
      </c>
      <c r="F1007" s="177" t="str">
        <f t="shared" si="1182"/>
        <v>Leicester</v>
      </c>
      <c r="G1007" s="177" t="str">
        <f t="shared" si="1182"/>
        <v>Burnley</v>
      </c>
      <c r="H1007" s="177" t="str">
        <f t="shared" si="1182"/>
        <v>Newcastle</v>
      </c>
      <c r="I1007" s="177" t="str">
        <f t="shared" si="1182"/>
        <v>Watford</v>
      </c>
      <c r="J1007" s="177" t="str">
        <f t="shared" si="1182"/>
        <v>Newcastle</v>
      </c>
      <c r="K1007" s="177" t="str">
        <f t="shared" si="1182"/>
        <v>Chelsea</v>
      </c>
      <c r="L1007" s="177" t="str">
        <f t="shared" si="1182"/>
        <v>Everton</v>
      </c>
      <c r="M1007" s="177" t="str">
        <f t="shared" si="1182"/>
        <v>Fulham</v>
      </c>
      <c r="N1007" s="177" t="str">
        <f t="shared" si="1182"/>
        <v>Chelsea</v>
      </c>
      <c r="O1007" s="177" t="str">
        <f t="shared" si="1182"/>
        <v>Cardiff</v>
      </c>
      <c r="P1007" s="177" t="str">
        <f t="shared" si="1182"/>
        <v>Huddersfield</v>
      </c>
      <c r="Q1007" s="177" t="str">
        <f t="shared" si="1182"/>
        <v>Fulham</v>
      </c>
      <c r="R1007" s="177" t="str">
        <f t="shared" si="1182"/>
        <v>Man Utd</v>
      </c>
      <c r="S1007" s="177" t="str">
        <f t="shared" si="1182"/>
        <v>Watford</v>
      </c>
      <c r="T1007" s="177" t="str">
        <f t="shared" si="1182"/>
        <v>Brighton</v>
      </c>
      <c r="U1007" s="177" t="str">
        <f t="shared" si="1182"/>
        <v>Liverpool</v>
      </c>
      <c r="V1007" s="177" t="str">
        <f t="shared" si="1182"/>
        <v>Southampton</v>
      </c>
      <c r="W1007" s="177" t="str">
        <f t="shared" si="1182"/>
        <v>Liverpool</v>
      </c>
      <c r="X1007" s="177" t="str">
        <f t="shared" si="1182"/>
        <v>Cardiff</v>
      </c>
      <c r="Y1007" s="177" t="str">
        <f t="shared" si="1182"/>
        <v>Watford</v>
      </c>
      <c r="Z1007" s="177" t="str">
        <f t="shared" si="1182"/>
        <v>Crystal Palace</v>
      </c>
      <c r="AA1007" s="177" t="str">
        <f t="shared" si="1182"/>
        <v>Tottenham</v>
      </c>
      <c r="AB1007" s="177" t="str">
        <f t="shared" si="1182"/>
        <v>Watford</v>
      </c>
      <c r="AC1007" s="177" t="str">
        <f t="shared" si="1182"/>
        <v>Man City</v>
      </c>
      <c r="AD1007" s="177" t="str">
        <f t="shared" si="1182"/>
        <v>Newcastle</v>
      </c>
      <c r="AE1007" s="177" t="str">
        <f t="shared" si="1182"/>
        <v>West Ham</v>
      </c>
      <c r="AF1007" s="177" t="str">
        <f t="shared" si="1182"/>
        <v>West Ham</v>
      </c>
      <c r="AG1007" s="177" t="str">
        <f t="shared" si="1182"/>
        <v>Tottenham</v>
      </c>
      <c r="AH1007" s="177" t="str">
        <f t="shared" si="1182"/>
        <v>West Ham</v>
      </c>
      <c r="AI1007" s="177" t="str">
        <f t="shared" si="1182"/>
        <v>Crystal Palace</v>
      </c>
      <c r="AJ1007" s="177" t="str">
        <f t="shared" si="1182"/>
        <v>Man Utd</v>
      </c>
      <c r="AK1007" s="177" t="str">
        <f t="shared" si="1182"/>
        <v>Man Utd</v>
      </c>
      <c r="AL1007" s="177" t="str">
        <f t="shared" si="1182"/>
        <v/>
      </c>
      <c r="AM1007" s="177" t="str">
        <f t="shared" si="1182"/>
        <v/>
      </c>
      <c r="AN1007" s="177" t="str">
        <f t="shared" si="1182"/>
        <v/>
      </c>
      <c r="AO1007" s="177" t="str">
        <f t="shared" si="1182"/>
        <v/>
      </c>
      <c r="AP1007" s="177" t="str">
        <f t="shared" si="1182"/>
        <v/>
      </c>
      <c r="AQ1007" s="170"/>
      <c r="AR1007" s="170"/>
    </row>
    <row r="1008" ht="12.75" customHeight="1">
      <c r="A1008" s="170"/>
      <c r="B1008" s="170"/>
      <c r="C1008" s="140"/>
      <c r="D1008" s="139">
        <v>41.0</v>
      </c>
      <c r="E1008" s="177" t="str">
        <f t="shared" ref="E1008:AP1008" si="1183">IFERROR(INDEX($D$389:$D$578,MATCH($D1008,E$389:E$578,0)),"")</f>
        <v>Brighton</v>
      </c>
      <c r="F1008" s="177" t="str">
        <f t="shared" si="1183"/>
        <v>Man City</v>
      </c>
      <c r="G1008" s="177" t="str">
        <f t="shared" si="1183"/>
        <v>West Ham</v>
      </c>
      <c r="H1008" s="177" t="str">
        <f t="shared" si="1183"/>
        <v>Southampton</v>
      </c>
      <c r="I1008" s="177" t="str">
        <f t="shared" si="1183"/>
        <v>Watford</v>
      </c>
      <c r="J1008" s="177" t="str">
        <f t="shared" si="1183"/>
        <v>Leicester</v>
      </c>
      <c r="K1008" s="177" t="str">
        <f t="shared" si="1183"/>
        <v>Southampton</v>
      </c>
      <c r="L1008" s="177" t="str">
        <f t="shared" si="1183"/>
        <v>Watford</v>
      </c>
      <c r="M1008" s="177" t="str">
        <f t="shared" si="1183"/>
        <v>Watford</v>
      </c>
      <c r="N1008" s="177" t="str">
        <f t="shared" si="1183"/>
        <v>Wolves</v>
      </c>
      <c r="O1008" s="177" t="str">
        <f t="shared" si="1183"/>
        <v>Newcastle</v>
      </c>
      <c r="P1008" s="177" t="str">
        <f t="shared" si="1183"/>
        <v>Man Utd</v>
      </c>
      <c r="Q1008" s="177" t="str">
        <f t="shared" si="1183"/>
        <v>Southampton</v>
      </c>
      <c r="R1008" s="177" t="str">
        <f t="shared" si="1183"/>
        <v>Wolves</v>
      </c>
      <c r="S1008" s="177" t="str">
        <f t="shared" si="1183"/>
        <v>Crystal Palace</v>
      </c>
      <c r="T1008" s="177" t="str">
        <f t="shared" si="1183"/>
        <v>Liverpool</v>
      </c>
      <c r="U1008" s="177" t="str">
        <f t="shared" si="1183"/>
        <v>Southampton</v>
      </c>
      <c r="V1008" s="177" t="str">
        <f t="shared" si="1183"/>
        <v>Southampton</v>
      </c>
      <c r="W1008" s="177" t="str">
        <f t="shared" si="1183"/>
        <v>Southampton</v>
      </c>
      <c r="X1008" s="177" t="str">
        <f t="shared" si="1183"/>
        <v>Man City</v>
      </c>
      <c r="Y1008" s="177" t="str">
        <f t="shared" si="1183"/>
        <v>Tottenham</v>
      </c>
      <c r="Z1008" s="177" t="str">
        <f t="shared" si="1183"/>
        <v>West Ham</v>
      </c>
      <c r="AA1008" s="177" t="str">
        <f t="shared" si="1183"/>
        <v>Wolves</v>
      </c>
      <c r="AB1008" s="177" t="str">
        <f t="shared" si="1183"/>
        <v>Crystal Palace</v>
      </c>
      <c r="AC1008" s="177" t="str">
        <f t="shared" si="1183"/>
        <v>Man City</v>
      </c>
      <c r="AD1008" s="177" t="str">
        <f t="shared" si="1183"/>
        <v>Wolves</v>
      </c>
      <c r="AE1008" s="177" t="str">
        <f t="shared" si="1183"/>
        <v>West Ham</v>
      </c>
      <c r="AF1008" s="177" t="str">
        <f t="shared" si="1183"/>
        <v>Man City</v>
      </c>
      <c r="AG1008" s="177" t="str">
        <f t="shared" si="1183"/>
        <v>West Ham</v>
      </c>
      <c r="AH1008" s="177" t="str">
        <f t="shared" si="1183"/>
        <v>Chelsea</v>
      </c>
      <c r="AI1008" s="177" t="str">
        <f t="shared" si="1183"/>
        <v>Watford</v>
      </c>
      <c r="AJ1008" s="177" t="str">
        <f t="shared" si="1183"/>
        <v>Man Utd</v>
      </c>
      <c r="AK1008" s="177" t="str">
        <f t="shared" si="1183"/>
        <v>Chelsea</v>
      </c>
      <c r="AL1008" s="177" t="str">
        <f t="shared" si="1183"/>
        <v/>
      </c>
      <c r="AM1008" s="177" t="str">
        <f t="shared" si="1183"/>
        <v/>
      </c>
      <c r="AN1008" s="177" t="str">
        <f t="shared" si="1183"/>
        <v/>
      </c>
      <c r="AO1008" s="177" t="str">
        <f t="shared" si="1183"/>
        <v/>
      </c>
      <c r="AP1008" s="177" t="str">
        <f t="shared" si="1183"/>
        <v/>
      </c>
      <c r="AQ1008" s="170"/>
      <c r="AR1008" s="170"/>
    </row>
    <row r="1009" ht="12.75" customHeight="1">
      <c r="A1009" s="170"/>
      <c r="B1009" s="170"/>
      <c r="C1009" s="140"/>
      <c r="D1009" s="139">
        <v>42.0</v>
      </c>
      <c r="E1009" s="177" t="str">
        <f t="shared" ref="E1009:AP1009" si="1184">IFERROR(INDEX($D$389:$D$578,MATCH($D1009,E$389:E$578,0)),"")</f>
        <v>Man City</v>
      </c>
      <c r="F1009" s="177" t="str">
        <f t="shared" si="1184"/>
        <v>Cardiff</v>
      </c>
      <c r="G1009" s="177" t="str">
        <f t="shared" si="1184"/>
        <v>Wolves</v>
      </c>
      <c r="H1009" s="177" t="str">
        <f t="shared" si="1184"/>
        <v>Huddersfield</v>
      </c>
      <c r="I1009" s="177" t="str">
        <f t="shared" si="1184"/>
        <v>Newcastle</v>
      </c>
      <c r="J1009" s="177" t="str">
        <f t="shared" si="1184"/>
        <v>Leicester</v>
      </c>
      <c r="K1009" s="177" t="str">
        <f t="shared" si="1184"/>
        <v>Everton</v>
      </c>
      <c r="L1009" s="177" t="str">
        <f t="shared" si="1184"/>
        <v>Cardiff</v>
      </c>
      <c r="M1009" s="177" t="str">
        <f t="shared" si="1184"/>
        <v>Wolves</v>
      </c>
      <c r="N1009" s="177" t="str">
        <f t="shared" si="1184"/>
        <v>Liverpool</v>
      </c>
      <c r="O1009" s="177" t="str">
        <f t="shared" si="1184"/>
        <v>Man City</v>
      </c>
      <c r="P1009" s="177" t="str">
        <f t="shared" si="1184"/>
        <v>West Ham</v>
      </c>
      <c r="Q1009" s="177" t="str">
        <f t="shared" si="1184"/>
        <v>Man Utd</v>
      </c>
      <c r="R1009" s="177" t="str">
        <f t="shared" si="1184"/>
        <v>Watford</v>
      </c>
      <c r="S1009" s="177" t="str">
        <f t="shared" si="1184"/>
        <v>Tottenham</v>
      </c>
      <c r="T1009" s="177" t="str">
        <f t="shared" si="1184"/>
        <v>Man City</v>
      </c>
      <c r="U1009" s="177" t="str">
        <f t="shared" si="1184"/>
        <v>Chelsea</v>
      </c>
      <c r="V1009" s="177" t="str">
        <f t="shared" si="1184"/>
        <v>West Ham</v>
      </c>
      <c r="W1009" s="177" t="str">
        <f t="shared" si="1184"/>
        <v>Wolves</v>
      </c>
      <c r="X1009" s="177" t="str">
        <f t="shared" si="1184"/>
        <v>Watford</v>
      </c>
      <c r="Y1009" s="177" t="str">
        <f t="shared" si="1184"/>
        <v>Liverpool</v>
      </c>
      <c r="Z1009" s="177" t="str">
        <f t="shared" si="1184"/>
        <v>Wolves</v>
      </c>
      <c r="AA1009" s="177" t="str">
        <f t="shared" si="1184"/>
        <v>Wolves</v>
      </c>
      <c r="AB1009" s="177" t="str">
        <f t="shared" si="1184"/>
        <v>Southampton</v>
      </c>
      <c r="AC1009" s="177" t="str">
        <f t="shared" si="1184"/>
        <v>Man City</v>
      </c>
      <c r="AD1009" s="177" t="str">
        <f t="shared" si="1184"/>
        <v>Man City</v>
      </c>
      <c r="AE1009" s="177" t="str">
        <f t="shared" si="1184"/>
        <v>Southampton</v>
      </c>
      <c r="AF1009" s="177" t="str">
        <f t="shared" si="1184"/>
        <v>Leicester</v>
      </c>
      <c r="AG1009" s="177" t="str">
        <f t="shared" si="1184"/>
        <v>Crystal Palace</v>
      </c>
      <c r="AH1009" s="177" t="str">
        <f t="shared" si="1184"/>
        <v>Newcastle</v>
      </c>
      <c r="AI1009" s="177" t="str">
        <f t="shared" si="1184"/>
        <v>Watford</v>
      </c>
      <c r="AJ1009" s="177" t="str">
        <f t="shared" si="1184"/>
        <v>Newcastle</v>
      </c>
      <c r="AK1009" s="177" t="str">
        <f t="shared" si="1184"/>
        <v>Tottenham</v>
      </c>
      <c r="AL1009" s="177" t="str">
        <f t="shared" si="1184"/>
        <v/>
      </c>
      <c r="AM1009" s="177" t="str">
        <f t="shared" si="1184"/>
        <v/>
      </c>
      <c r="AN1009" s="177" t="str">
        <f t="shared" si="1184"/>
        <v/>
      </c>
      <c r="AO1009" s="177" t="str">
        <f t="shared" si="1184"/>
        <v/>
      </c>
      <c r="AP1009" s="177" t="str">
        <f t="shared" si="1184"/>
        <v/>
      </c>
      <c r="AQ1009" s="170"/>
      <c r="AR1009" s="170"/>
    </row>
    <row r="1010" ht="12.75" customHeight="1">
      <c r="A1010" s="170"/>
      <c r="B1010" s="170"/>
      <c r="C1010" s="140"/>
      <c r="D1010" s="139">
        <v>43.0</v>
      </c>
      <c r="E1010" s="177" t="str">
        <f t="shared" ref="E1010:AP1010" si="1185">IFERROR(INDEX($D$389:$D$578,MATCH($D1010,E$389:E$578,0)),"")</f>
        <v>Man Utd</v>
      </c>
      <c r="F1010" s="177" t="str">
        <f t="shared" si="1185"/>
        <v>Southampton</v>
      </c>
      <c r="G1010" s="177" t="str">
        <f t="shared" si="1185"/>
        <v>Man City</v>
      </c>
      <c r="H1010" s="177" t="str">
        <f t="shared" si="1185"/>
        <v>Tottenham</v>
      </c>
      <c r="I1010" s="177" t="str">
        <f t="shared" si="1185"/>
        <v>Man Utd</v>
      </c>
      <c r="J1010" s="177" t="str">
        <f t="shared" si="1185"/>
        <v>Man Utd</v>
      </c>
      <c r="K1010" s="177" t="str">
        <f t="shared" si="1185"/>
        <v>Fulham</v>
      </c>
      <c r="L1010" s="177" t="str">
        <f t="shared" si="1185"/>
        <v>Tottenham</v>
      </c>
      <c r="M1010" s="177" t="str">
        <f t="shared" si="1185"/>
        <v>Southampton</v>
      </c>
      <c r="N1010" s="177" t="str">
        <f t="shared" si="1185"/>
        <v>Newcastle</v>
      </c>
      <c r="O1010" s="177" t="str">
        <f t="shared" si="1185"/>
        <v>Chelsea</v>
      </c>
      <c r="P1010" s="177" t="str">
        <f t="shared" si="1185"/>
        <v>Southampton</v>
      </c>
      <c r="Q1010" s="177" t="str">
        <f t="shared" si="1185"/>
        <v>Man Utd</v>
      </c>
      <c r="R1010" s="177" t="str">
        <f t="shared" si="1185"/>
        <v>Huddersfield</v>
      </c>
      <c r="S1010" s="177" t="str">
        <f t="shared" si="1185"/>
        <v>Watford</v>
      </c>
      <c r="T1010" s="177" t="str">
        <f t="shared" si="1185"/>
        <v>Southampton</v>
      </c>
      <c r="U1010" s="177" t="str">
        <f t="shared" si="1185"/>
        <v>Cardiff</v>
      </c>
      <c r="V1010" s="177" t="str">
        <f t="shared" si="1185"/>
        <v>West Ham</v>
      </c>
      <c r="W1010" s="177" t="str">
        <f t="shared" si="1185"/>
        <v>Wolves</v>
      </c>
      <c r="X1010" s="177" t="str">
        <f t="shared" si="1185"/>
        <v>Brighton</v>
      </c>
      <c r="Y1010" s="177" t="str">
        <f t="shared" si="1185"/>
        <v>Wolves</v>
      </c>
      <c r="Z1010" s="177" t="str">
        <f t="shared" si="1185"/>
        <v>Southampton</v>
      </c>
      <c r="AA1010" s="177" t="str">
        <f t="shared" si="1185"/>
        <v>West Ham</v>
      </c>
      <c r="AB1010" s="177" t="str">
        <f t="shared" si="1185"/>
        <v>Watford</v>
      </c>
      <c r="AC1010" s="177" t="str">
        <f t="shared" si="1185"/>
        <v>Man City</v>
      </c>
      <c r="AD1010" s="177" t="str">
        <f t="shared" si="1185"/>
        <v>Southampton</v>
      </c>
      <c r="AE1010" s="177" t="str">
        <f t="shared" si="1185"/>
        <v>Leicester</v>
      </c>
      <c r="AF1010" s="177" t="str">
        <f t="shared" si="1185"/>
        <v>Fulham</v>
      </c>
      <c r="AG1010" s="177" t="str">
        <f t="shared" si="1185"/>
        <v>Newcastle</v>
      </c>
      <c r="AH1010" s="177" t="str">
        <f t="shared" si="1185"/>
        <v>Chelsea</v>
      </c>
      <c r="AI1010" s="177" t="str">
        <f t="shared" si="1185"/>
        <v>Fulham</v>
      </c>
      <c r="AJ1010" s="177" t="str">
        <f t="shared" si="1185"/>
        <v>Fulham</v>
      </c>
      <c r="AK1010" s="177" t="str">
        <f t="shared" si="1185"/>
        <v>Watford</v>
      </c>
      <c r="AL1010" s="177" t="str">
        <f t="shared" si="1185"/>
        <v/>
      </c>
      <c r="AM1010" s="177" t="str">
        <f t="shared" si="1185"/>
        <v/>
      </c>
      <c r="AN1010" s="177" t="str">
        <f t="shared" si="1185"/>
        <v/>
      </c>
      <c r="AO1010" s="177" t="str">
        <f t="shared" si="1185"/>
        <v/>
      </c>
      <c r="AP1010" s="177" t="str">
        <f t="shared" si="1185"/>
        <v/>
      </c>
      <c r="AQ1010" s="170"/>
      <c r="AR1010" s="170"/>
    </row>
    <row r="1011" ht="12.75" customHeight="1">
      <c r="A1011" s="170"/>
      <c r="B1011" s="170"/>
      <c r="C1011" s="140"/>
      <c r="D1011" s="139">
        <v>44.0</v>
      </c>
      <c r="E1011" s="177" t="str">
        <f t="shared" ref="E1011:AP1011" si="1186">IFERROR(INDEX($D$389:$D$578,MATCH($D1011,E$389:E$578,0)),"")</f>
        <v>Fulham</v>
      </c>
      <c r="F1011" s="177" t="str">
        <f t="shared" si="1186"/>
        <v>Man City</v>
      </c>
      <c r="G1011" s="177" t="str">
        <f t="shared" si="1186"/>
        <v>Tottenham</v>
      </c>
      <c r="H1011" s="177" t="str">
        <f t="shared" si="1186"/>
        <v>Fulham</v>
      </c>
      <c r="I1011" s="177" t="str">
        <f t="shared" si="1186"/>
        <v>Man Utd</v>
      </c>
      <c r="J1011" s="177" t="str">
        <f t="shared" si="1186"/>
        <v>Cardiff</v>
      </c>
      <c r="K1011" s="177" t="str">
        <f t="shared" si="1186"/>
        <v>Southampton</v>
      </c>
      <c r="L1011" s="177" t="str">
        <f t="shared" si="1186"/>
        <v>Man Utd</v>
      </c>
      <c r="M1011" s="177" t="str">
        <f t="shared" si="1186"/>
        <v>Liverpool</v>
      </c>
      <c r="N1011" s="177" t="str">
        <f t="shared" si="1186"/>
        <v>Southampton</v>
      </c>
      <c r="O1011" s="177" t="str">
        <f t="shared" si="1186"/>
        <v>Liverpool</v>
      </c>
      <c r="P1011" s="177" t="str">
        <f t="shared" si="1186"/>
        <v>Liverpool</v>
      </c>
      <c r="Q1011" s="177" t="str">
        <f t="shared" si="1186"/>
        <v>Fulham</v>
      </c>
      <c r="R1011" s="177" t="str">
        <f t="shared" si="1186"/>
        <v>Wolves</v>
      </c>
      <c r="S1011" s="177" t="str">
        <f t="shared" si="1186"/>
        <v>Southampton</v>
      </c>
      <c r="T1011" s="177" t="str">
        <f t="shared" si="1186"/>
        <v>Chelsea</v>
      </c>
      <c r="U1011" s="177" t="str">
        <f t="shared" si="1186"/>
        <v>Man Utd</v>
      </c>
      <c r="V1011" s="177" t="str">
        <f t="shared" si="1186"/>
        <v>Newcastle</v>
      </c>
      <c r="W1011" s="177" t="str">
        <f t="shared" si="1186"/>
        <v>Southampton</v>
      </c>
      <c r="X1011" s="177" t="str">
        <f t="shared" si="1186"/>
        <v>Fulham</v>
      </c>
      <c r="Y1011" s="177" t="str">
        <f t="shared" si="1186"/>
        <v>Wolves</v>
      </c>
      <c r="Z1011" s="177" t="str">
        <f t="shared" si="1186"/>
        <v>Wolves</v>
      </c>
      <c r="AA1011" s="177" t="str">
        <f t="shared" si="1186"/>
        <v>West Ham</v>
      </c>
      <c r="AB1011" s="177" t="str">
        <f t="shared" si="1186"/>
        <v>Liverpool</v>
      </c>
      <c r="AC1011" s="177" t="str">
        <f t="shared" si="1186"/>
        <v>Southampton</v>
      </c>
      <c r="AD1011" s="177" t="str">
        <f t="shared" si="1186"/>
        <v>Watford</v>
      </c>
      <c r="AE1011" s="177" t="str">
        <f t="shared" si="1186"/>
        <v>Liverpool</v>
      </c>
      <c r="AF1011" s="177" t="str">
        <f t="shared" si="1186"/>
        <v>Cardiff</v>
      </c>
      <c r="AG1011" s="177" t="str">
        <f t="shared" si="1186"/>
        <v>Leicester</v>
      </c>
      <c r="AH1011" s="177" t="str">
        <f t="shared" si="1186"/>
        <v>Chelsea</v>
      </c>
      <c r="AI1011" s="177" t="str">
        <f t="shared" si="1186"/>
        <v>Tottenham</v>
      </c>
      <c r="AJ1011" s="177" t="str">
        <f t="shared" si="1186"/>
        <v>Man City</v>
      </c>
      <c r="AK1011" s="177" t="str">
        <f t="shared" si="1186"/>
        <v>Man Utd</v>
      </c>
      <c r="AL1011" s="177" t="str">
        <f t="shared" si="1186"/>
        <v/>
      </c>
      <c r="AM1011" s="177" t="str">
        <f t="shared" si="1186"/>
        <v/>
      </c>
      <c r="AN1011" s="177" t="str">
        <f t="shared" si="1186"/>
        <v/>
      </c>
      <c r="AO1011" s="177" t="str">
        <f t="shared" si="1186"/>
        <v/>
      </c>
      <c r="AP1011" s="177" t="str">
        <f t="shared" si="1186"/>
        <v/>
      </c>
      <c r="AQ1011" s="170"/>
      <c r="AR1011" s="170"/>
    </row>
    <row r="1012" ht="12.75" customHeight="1">
      <c r="A1012" s="170"/>
      <c r="B1012" s="170"/>
      <c r="C1012" s="140"/>
      <c r="D1012" s="139">
        <v>45.0</v>
      </c>
      <c r="E1012" s="177" t="str">
        <f t="shared" ref="E1012:AP1012" si="1187">IFERROR(INDEX($D$389:$D$578,MATCH($D1012,E$389:E$578,0)),"")</f>
        <v>Crystal Palace</v>
      </c>
      <c r="F1012" s="177" t="str">
        <f t="shared" si="1187"/>
        <v>Man City</v>
      </c>
      <c r="G1012" s="177" t="str">
        <f t="shared" si="1187"/>
        <v>Man City</v>
      </c>
      <c r="H1012" s="177" t="str">
        <f t="shared" si="1187"/>
        <v>Cardiff</v>
      </c>
      <c r="I1012" s="177" t="str">
        <f t="shared" si="1187"/>
        <v>Leicester</v>
      </c>
      <c r="J1012" s="177" t="str">
        <f t="shared" si="1187"/>
        <v>Cardiff</v>
      </c>
      <c r="K1012" s="177" t="str">
        <f t="shared" si="1187"/>
        <v>Fulham</v>
      </c>
      <c r="L1012" s="177" t="str">
        <f t="shared" si="1187"/>
        <v>Watford</v>
      </c>
      <c r="M1012" s="177" t="str">
        <f t="shared" si="1187"/>
        <v>Newcastle</v>
      </c>
      <c r="N1012" s="177" t="str">
        <f t="shared" si="1187"/>
        <v>Liverpool</v>
      </c>
      <c r="O1012" s="177" t="str">
        <f t="shared" si="1187"/>
        <v>Tottenham</v>
      </c>
      <c r="P1012" s="177" t="str">
        <f t="shared" si="1187"/>
        <v>Tottenham</v>
      </c>
      <c r="Q1012" s="177" t="str">
        <f t="shared" si="1187"/>
        <v>Crystal Palace</v>
      </c>
      <c r="R1012" s="177" t="str">
        <f t="shared" si="1187"/>
        <v>Liverpool</v>
      </c>
      <c r="S1012" s="177" t="str">
        <f t="shared" si="1187"/>
        <v>Man Utd</v>
      </c>
      <c r="T1012" s="177" t="str">
        <f t="shared" si="1187"/>
        <v>Burnley</v>
      </c>
      <c r="U1012" s="177" t="str">
        <f t="shared" si="1187"/>
        <v>Wolves</v>
      </c>
      <c r="V1012" s="177" t="str">
        <f t="shared" si="1187"/>
        <v>Leicester</v>
      </c>
      <c r="W1012" s="177" t="str">
        <f t="shared" si="1187"/>
        <v>Wolves</v>
      </c>
      <c r="X1012" s="177" t="str">
        <f t="shared" si="1187"/>
        <v>Southampton</v>
      </c>
      <c r="Y1012" s="177" t="str">
        <f t="shared" si="1187"/>
        <v>Burnley</v>
      </c>
      <c r="Z1012" s="177" t="str">
        <f t="shared" si="1187"/>
        <v>Liverpool</v>
      </c>
      <c r="AA1012" s="177" t="str">
        <f t="shared" si="1187"/>
        <v>Man Utd</v>
      </c>
      <c r="AB1012" s="177" t="str">
        <f t="shared" si="1187"/>
        <v>Newcastle</v>
      </c>
      <c r="AC1012" s="177" t="str">
        <f t="shared" si="1187"/>
        <v>West Ham</v>
      </c>
      <c r="AD1012" s="177" t="str">
        <f t="shared" si="1187"/>
        <v>Watford</v>
      </c>
      <c r="AE1012" s="177" t="str">
        <f t="shared" si="1187"/>
        <v>West Ham</v>
      </c>
      <c r="AF1012" s="177" t="str">
        <f t="shared" si="1187"/>
        <v>Southampton</v>
      </c>
      <c r="AG1012" s="177" t="str">
        <f t="shared" si="1187"/>
        <v>Fulham</v>
      </c>
      <c r="AH1012" s="177" t="str">
        <f t="shared" si="1187"/>
        <v>West Ham</v>
      </c>
      <c r="AI1012" s="177" t="str">
        <f t="shared" si="1187"/>
        <v>Watford</v>
      </c>
      <c r="AJ1012" s="177" t="str">
        <f t="shared" si="1187"/>
        <v>West Ham</v>
      </c>
      <c r="AK1012" s="177" t="str">
        <f t="shared" si="1187"/>
        <v>Southampton</v>
      </c>
      <c r="AL1012" s="177" t="str">
        <f t="shared" si="1187"/>
        <v/>
      </c>
      <c r="AM1012" s="177" t="str">
        <f t="shared" si="1187"/>
        <v/>
      </c>
      <c r="AN1012" s="177" t="str">
        <f t="shared" si="1187"/>
        <v/>
      </c>
      <c r="AO1012" s="177" t="str">
        <f t="shared" si="1187"/>
        <v/>
      </c>
      <c r="AP1012" s="177" t="str">
        <f t="shared" si="1187"/>
        <v/>
      </c>
      <c r="AQ1012" s="170"/>
      <c r="AR1012" s="170"/>
    </row>
    <row r="1013" ht="12.75" customHeight="1">
      <c r="A1013" s="170"/>
      <c r="B1013" s="170"/>
      <c r="C1013" s="140"/>
      <c r="D1013" s="139">
        <v>46.0</v>
      </c>
      <c r="E1013" s="177" t="str">
        <f t="shared" ref="E1013:AP1013" si="1188">IFERROR(INDEX($D$389:$D$578,MATCH($D1013,E$389:E$578,0)),"")</f>
        <v>Burnley</v>
      </c>
      <c r="F1013" s="177" t="str">
        <f t="shared" si="1188"/>
        <v>Tottenham</v>
      </c>
      <c r="G1013" s="177" t="str">
        <f t="shared" si="1188"/>
        <v>Man City</v>
      </c>
      <c r="H1013" s="177" t="str">
        <f t="shared" si="1188"/>
        <v>Man City</v>
      </c>
      <c r="I1013" s="177" t="str">
        <f t="shared" si="1188"/>
        <v>Wolves</v>
      </c>
      <c r="J1013" s="177" t="str">
        <f t="shared" si="1188"/>
        <v>Wolves</v>
      </c>
      <c r="K1013" s="177" t="str">
        <f t="shared" si="1188"/>
        <v>Newcastle</v>
      </c>
      <c r="L1013" s="177" t="str">
        <f t="shared" si="1188"/>
        <v>Wolves</v>
      </c>
      <c r="M1013" s="177" t="str">
        <f t="shared" si="1188"/>
        <v>Newcastle</v>
      </c>
      <c r="N1013" s="177" t="str">
        <f t="shared" si="1188"/>
        <v>Leicester</v>
      </c>
      <c r="O1013" s="177" t="str">
        <f t="shared" si="1188"/>
        <v>Watford</v>
      </c>
      <c r="P1013" s="177" t="str">
        <f t="shared" si="1188"/>
        <v>Southampton</v>
      </c>
      <c r="Q1013" s="177" t="str">
        <f t="shared" si="1188"/>
        <v>Man City</v>
      </c>
      <c r="R1013" s="177" t="str">
        <f t="shared" si="1188"/>
        <v>Newcastle</v>
      </c>
      <c r="S1013" s="177" t="str">
        <f t="shared" si="1188"/>
        <v>Burnley</v>
      </c>
      <c r="T1013" s="177" t="str">
        <f t="shared" si="1188"/>
        <v>Everton</v>
      </c>
      <c r="U1013" s="177" t="str">
        <f t="shared" si="1188"/>
        <v>Watford</v>
      </c>
      <c r="V1013" s="177" t="str">
        <f t="shared" si="1188"/>
        <v>Man Utd</v>
      </c>
      <c r="W1013" s="177" t="str">
        <f t="shared" si="1188"/>
        <v>Southampton</v>
      </c>
      <c r="X1013" s="177" t="str">
        <f t="shared" si="1188"/>
        <v>Tottenham</v>
      </c>
      <c r="Y1013" s="177" t="str">
        <f t="shared" si="1188"/>
        <v>Fulham</v>
      </c>
      <c r="Z1013" s="177" t="str">
        <f t="shared" si="1188"/>
        <v>Fulham</v>
      </c>
      <c r="AA1013" s="177" t="str">
        <f t="shared" si="1188"/>
        <v>Southampton</v>
      </c>
      <c r="AB1013" s="177" t="str">
        <f t="shared" si="1188"/>
        <v>Tottenham</v>
      </c>
      <c r="AC1013" s="177" t="str">
        <f t="shared" si="1188"/>
        <v>Crystal Palace</v>
      </c>
      <c r="AD1013" s="177" t="str">
        <f t="shared" si="1188"/>
        <v>Liverpool</v>
      </c>
      <c r="AE1013" s="177" t="str">
        <f t="shared" si="1188"/>
        <v>Liverpool</v>
      </c>
      <c r="AF1013" s="177" t="str">
        <f t="shared" si="1188"/>
        <v>Watford</v>
      </c>
      <c r="AG1013" s="177" t="str">
        <f t="shared" si="1188"/>
        <v>Fulham</v>
      </c>
      <c r="AH1013" s="177" t="str">
        <f t="shared" si="1188"/>
        <v>Man Utd</v>
      </c>
      <c r="AI1013" s="177" t="str">
        <f t="shared" si="1188"/>
        <v>Leicester</v>
      </c>
      <c r="AJ1013" s="177" t="str">
        <f t="shared" si="1188"/>
        <v>Man Utd</v>
      </c>
      <c r="AK1013" s="177" t="str">
        <f t="shared" si="1188"/>
        <v>Watford</v>
      </c>
      <c r="AL1013" s="177" t="str">
        <f t="shared" si="1188"/>
        <v/>
      </c>
      <c r="AM1013" s="177" t="str">
        <f t="shared" si="1188"/>
        <v/>
      </c>
      <c r="AN1013" s="177" t="str">
        <f t="shared" si="1188"/>
        <v/>
      </c>
      <c r="AO1013" s="177" t="str">
        <f t="shared" si="1188"/>
        <v/>
      </c>
      <c r="AP1013" s="177" t="str">
        <f t="shared" si="1188"/>
        <v/>
      </c>
      <c r="AQ1013" s="170"/>
      <c r="AR1013" s="170"/>
    </row>
    <row r="1014" ht="12.75" customHeight="1">
      <c r="A1014" s="170"/>
      <c r="B1014" s="170"/>
      <c r="C1014" s="140"/>
      <c r="D1014" s="139">
        <v>47.0</v>
      </c>
      <c r="E1014" s="177" t="str">
        <f t="shared" ref="E1014:AP1014" si="1189">IFERROR(INDEX($D$389:$D$578,MATCH($D1014,E$389:E$578,0)),"")</f>
        <v>Burnley</v>
      </c>
      <c r="F1014" s="177" t="str">
        <f t="shared" si="1189"/>
        <v>Newcastle</v>
      </c>
      <c r="G1014" s="177" t="str">
        <f t="shared" si="1189"/>
        <v>Man City</v>
      </c>
      <c r="H1014" s="177" t="str">
        <f t="shared" si="1189"/>
        <v>Newcastle</v>
      </c>
      <c r="I1014" s="177" t="str">
        <f t="shared" si="1189"/>
        <v>Everton</v>
      </c>
      <c r="J1014" s="177" t="str">
        <f t="shared" si="1189"/>
        <v>Newcastle</v>
      </c>
      <c r="K1014" s="177" t="str">
        <f t="shared" si="1189"/>
        <v>Wolves</v>
      </c>
      <c r="L1014" s="177" t="str">
        <f t="shared" si="1189"/>
        <v>Southampton</v>
      </c>
      <c r="M1014" s="177" t="str">
        <f t="shared" si="1189"/>
        <v>Watford</v>
      </c>
      <c r="N1014" s="177" t="str">
        <f t="shared" si="1189"/>
        <v>Watford</v>
      </c>
      <c r="O1014" s="177" t="str">
        <f t="shared" si="1189"/>
        <v>Cardiff</v>
      </c>
      <c r="P1014" s="177" t="str">
        <f t="shared" si="1189"/>
        <v>Wolves</v>
      </c>
      <c r="Q1014" s="177" t="str">
        <f t="shared" si="1189"/>
        <v>Man City</v>
      </c>
      <c r="R1014" s="177" t="str">
        <f t="shared" si="1189"/>
        <v>Liverpool</v>
      </c>
      <c r="S1014" s="177" t="str">
        <f t="shared" si="1189"/>
        <v>Burnley</v>
      </c>
      <c r="T1014" s="177" t="str">
        <f t="shared" si="1189"/>
        <v>Liverpool</v>
      </c>
      <c r="U1014" s="177" t="str">
        <f t="shared" si="1189"/>
        <v>West Ham</v>
      </c>
      <c r="V1014" s="177" t="str">
        <f t="shared" si="1189"/>
        <v>Wolves</v>
      </c>
      <c r="W1014" s="177" t="str">
        <f t="shared" si="1189"/>
        <v>Southampton</v>
      </c>
      <c r="X1014" s="177" t="str">
        <f t="shared" si="1189"/>
        <v>Everton</v>
      </c>
      <c r="Y1014" s="177" t="str">
        <f t="shared" si="1189"/>
        <v>Huddersfield</v>
      </c>
      <c r="Z1014" s="177" t="str">
        <f t="shared" si="1189"/>
        <v>Cardiff</v>
      </c>
      <c r="AA1014" s="177" t="str">
        <f t="shared" si="1189"/>
        <v>Wolves</v>
      </c>
      <c r="AB1014" s="177" t="str">
        <f t="shared" si="1189"/>
        <v>Tottenham</v>
      </c>
      <c r="AC1014" s="177" t="str">
        <f t="shared" si="1189"/>
        <v>Liverpool</v>
      </c>
      <c r="AD1014" s="177" t="str">
        <f t="shared" si="1189"/>
        <v>Wolves</v>
      </c>
      <c r="AE1014" s="177" t="str">
        <f t="shared" si="1189"/>
        <v>Leicester</v>
      </c>
      <c r="AF1014" s="177" t="str">
        <f t="shared" si="1189"/>
        <v>Newcastle</v>
      </c>
      <c r="AG1014" s="177" t="str">
        <f t="shared" si="1189"/>
        <v>Man City</v>
      </c>
      <c r="AH1014" s="177" t="str">
        <f t="shared" si="1189"/>
        <v>Newcastle</v>
      </c>
      <c r="AI1014" s="177" t="str">
        <f t="shared" si="1189"/>
        <v>Watford</v>
      </c>
      <c r="AJ1014" s="177" t="str">
        <f t="shared" si="1189"/>
        <v>Watford</v>
      </c>
      <c r="AK1014" s="177" t="str">
        <f t="shared" si="1189"/>
        <v>Man Utd</v>
      </c>
      <c r="AL1014" s="177" t="str">
        <f t="shared" si="1189"/>
        <v/>
      </c>
      <c r="AM1014" s="177" t="str">
        <f t="shared" si="1189"/>
        <v/>
      </c>
      <c r="AN1014" s="177" t="str">
        <f t="shared" si="1189"/>
        <v/>
      </c>
      <c r="AO1014" s="177" t="str">
        <f t="shared" si="1189"/>
        <v/>
      </c>
      <c r="AP1014" s="177" t="str">
        <f t="shared" si="1189"/>
        <v/>
      </c>
      <c r="AQ1014" s="170"/>
      <c r="AR1014" s="170"/>
    </row>
    <row r="1015" ht="12.75" customHeight="1">
      <c r="A1015" s="170"/>
      <c r="B1015" s="170"/>
      <c r="C1015" s="140"/>
      <c r="D1015" s="139">
        <v>48.0</v>
      </c>
      <c r="E1015" s="177" t="str">
        <f t="shared" ref="E1015:AP1015" si="1190">IFERROR(INDEX($D$389:$D$578,MATCH($D1015,E$389:E$578,0)),"")</f>
        <v>Southampton</v>
      </c>
      <c r="F1015" s="177" t="str">
        <f t="shared" si="1190"/>
        <v>Tottenham</v>
      </c>
      <c r="G1015" s="177" t="str">
        <f t="shared" si="1190"/>
        <v>Newcastle</v>
      </c>
      <c r="H1015" s="177" t="str">
        <f t="shared" si="1190"/>
        <v>Fulham</v>
      </c>
      <c r="I1015" s="177" t="str">
        <f t="shared" si="1190"/>
        <v>Liverpool</v>
      </c>
      <c r="J1015" s="177" t="str">
        <f t="shared" si="1190"/>
        <v>Huddersfield</v>
      </c>
      <c r="K1015" s="177" t="str">
        <f t="shared" si="1190"/>
        <v>Wolves</v>
      </c>
      <c r="L1015" s="177" t="str">
        <f t="shared" si="1190"/>
        <v>Leicester</v>
      </c>
      <c r="M1015" s="177" t="str">
        <f t="shared" si="1190"/>
        <v>Wolves</v>
      </c>
      <c r="N1015" s="177" t="str">
        <f t="shared" si="1190"/>
        <v>Newcastle</v>
      </c>
      <c r="O1015" s="177" t="str">
        <f t="shared" si="1190"/>
        <v>Wolves</v>
      </c>
      <c r="P1015" s="177" t="str">
        <f t="shared" si="1190"/>
        <v>Newcastle</v>
      </c>
      <c r="Q1015" s="177" t="str">
        <f t="shared" si="1190"/>
        <v>West Ham</v>
      </c>
      <c r="R1015" s="177" t="str">
        <f t="shared" si="1190"/>
        <v>Newcastle</v>
      </c>
      <c r="S1015" s="177" t="str">
        <f t="shared" si="1190"/>
        <v>Cardiff</v>
      </c>
      <c r="T1015" s="177" t="str">
        <f t="shared" si="1190"/>
        <v>Liverpool</v>
      </c>
      <c r="U1015" s="177" t="str">
        <f t="shared" si="1190"/>
        <v>Fulham</v>
      </c>
      <c r="V1015" s="177" t="str">
        <f t="shared" si="1190"/>
        <v>Fulham</v>
      </c>
      <c r="W1015" s="177" t="str">
        <f t="shared" si="1190"/>
        <v>Liverpool</v>
      </c>
      <c r="X1015" s="177" t="str">
        <f t="shared" si="1190"/>
        <v>Newcastle</v>
      </c>
      <c r="Y1015" s="177" t="str">
        <f t="shared" si="1190"/>
        <v>West Ham</v>
      </c>
      <c r="Z1015" s="177" t="str">
        <f t="shared" si="1190"/>
        <v>Tottenham</v>
      </c>
      <c r="AA1015" s="177" t="str">
        <f t="shared" si="1190"/>
        <v>Southampton</v>
      </c>
      <c r="AB1015" s="177" t="str">
        <f t="shared" si="1190"/>
        <v>Tottenham</v>
      </c>
      <c r="AC1015" s="177" t="str">
        <f t="shared" si="1190"/>
        <v>Tottenham</v>
      </c>
      <c r="AD1015" s="177" t="str">
        <f t="shared" si="1190"/>
        <v>West Ham</v>
      </c>
      <c r="AE1015" s="177" t="str">
        <f t="shared" si="1190"/>
        <v>Man City</v>
      </c>
      <c r="AF1015" s="177" t="str">
        <f t="shared" si="1190"/>
        <v>Cardiff</v>
      </c>
      <c r="AG1015" s="177" t="str">
        <f t="shared" si="1190"/>
        <v>Tottenham</v>
      </c>
      <c r="AH1015" s="177" t="str">
        <f t="shared" si="1190"/>
        <v>Wolves</v>
      </c>
      <c r="AI1015" s="177" t="str">
        <f t="shared" si="1190"/>
        <v>Wolves</v>
      </c>
      <c r="AJ1015" s="177" t="str">
        <f t="shared" si="1190"/>
        <v>Fulham</v>
      </c>
      <c r="AK1015" s="177" t="str">
        <f t="shared" si="1190"/>
        <v>Wolves</v>
      </c>
      <c r="AL1015" s="177" t="str">
        <f t="shared" si="1190"/>
        <v/>
      </c>
      <c r="AM1015" s="177" t="str">
        <f t="shared" si="1190"/>
        <v/>
      </c>
      <c r="AN1015" s="177" t="str">
        <f t="shared" si="1190"/>
        <v/>
      </c>
      <c r="AO1015" s="177" t="str">
        <f t="shared" si="1190"/>
        <v/>
      </c>
      <c r="AP1015" s="177" t="str">
        <f t="shared" si="1190"/>
        <v/>
      </c>
      <c r="AQ1015" s="170"/>
      <c r="AR1015" s="170"/>
    </row>
    <row r="1016" ht="12.75" customHeight="1">
      <c r="A1016" s="170"/>
      <c r="B1016" s="170"/>
      <c r="C1016" s="140"/>
      <c r="D1016" s="139">
        <v>49.0</v>
      </c>
      <c r="E1016" s="177" t="str">
        <f t="shared" ref="E1016:AP1016" si="1191">IFERROR(INDEX($D$389:$D$578,MATCH($D1016,E$389:E$578,0)),"")</f>
        <v>Cardiff</v>
      </c>
      <c r="F1016" s="177" t="str">
        <f t="shared" si="1191"/>
        <v>Tottenham</v>
      </c>
      <c r="G1016" s="177" t="str">
        <f t="shared" si="1191"/>
        <v>West Ham</v>
      </c>
      <c r="H1016" s="177" t="str">
        <f t="shared" si="1191"/>
        <v>Cardiff</v>
      </c>
      <c r="I1016" s="177" t="str">
        <f t="shared" si="1191"/>
        <v>Burnley</v>
      </c>
      <c r="J1016" s="177" t="str">
        <f t="shared" si="1191"/>
        <v>Watford</v>
      </c>
      <c r="K1016" s="177" t="str">
        <f t="shared" si="1191"/>
        <v>Huddersfield</v>
      </c>
      <c r="L1016" s="177" t="str">
        <f t="shared" si="1191"/>
        <v>Newcastle</v>
      </c>
      <c r="M1016" s="177" t="str">
        <f t="shared" si="1191"/>
        <v>Cardiff</v>
      </c>
      <c r="N1016" s="177" t="str">
        <f t="shared" si="1191"/>
        <v>Newcastle</v>
      </c>
      <c r="O1016" s="177" t="str">
        <f t="shared" si="1191"/>
        <v>Liverpool</v>
      </c>
      <c r="P1016" s="177" t="str">
        <f t="shared" si="1191"/>
        <v>Chelsea</v>
      </c>
      <c r="Q1016" s="177" t="str">
        <f t="shared" si="1191"/>
        <v>Man Utd</v>
      </c>
      <c r="R1016" s="177" t="str">
        <f t="shared" si="1191"/>
        <v>West Ham</v>
      </c>
      <c r="S1016" s="177" t="str">
        <f t="shared" si="1191"/>
        <v>Brighton</v>
      </c>
      <c r="T1016" s="177" t="str">
        <f t="shared" si="1191"/>
        <v>Southampton</v>
      </c>
      <c r="U1016" s="177" t="str">
        <f t="shared" si="1191"/>
        <v>Brighton</v>
      </c>
      <c r="V1016" s="177" t="str">
        <f t="shared" si="1191"/>
        <v>Cardiff</v>
      </c>
      <c r="W1016" s="177" t="str">
        <f t="shared" si="1191"/>
        <v>Man Utd</v>
      </c>
      <c r="X1016" s="177" t="str">
        <f t="shared" si="1191"/>
        <v>Tottenham</v>
      </c>
      <c r="Y1016" s="177" t="str">
        <f t="shared" si="1191"/>
        <v>Everton</v>
      </c>
      <c r="Z1016" s="177" t="str">
        <f t="shared" si="1191"/>
        <v>West Ham</v>
      </c>
      <c r="AA1016" s="177" t="str">
        <f t="shared" si="1191"/>
        <v>Tottenham</v>
      </c>
      <c r="AB1016" s="177" t="str">
        <f t="shared" si="1191"/>
        <v>Wolves</v>
      </c>
      <c r="AC1016" s="177" t="str">
        <f t="shared" si="1191"/>
        <v>Crystal Palace</v>
      </c>
      <c r="AD1016" s="177" t="str">
        <f t="shared" si="1191"/>
        <v>Newcastle</v>
      </c>
      <c r="AE1016" s="177" t="str">
        <f t="shared" si="1191"/>
        <v>Wolves</v>
      </c>
      <c r="AF1016" s="177" t="str">
        <f t="shared" si="1191"/>
        <v>Newcastle</v>
      </c>
      <c r="AG1016" s="177" t="str">
        <f t="shared" si="1191"/>
        <v>Man Utd</v>
      </c>
      <c r="AH1016" s="177" t="str">
        <f t="shared" si="1191"/>
        <v>Watford</v>
      </c>
      <c r="AI1016" s="177" t="str">
        <f t="shared" si="1191"/>
        <v>Chelsea</v>
      </c>
      <c r="AJ1016" s="177" t="str">
        <f t="shared" si="1191"/>
        <v>Man Utd</v>
      </c>
      <c r="AK1016" s="177" t="str">
        <f t="shared" si="1191"/>
        <v>Southampton</v>
      </c>
      <c r="AL1016" s="177" t="str">
        <f t="shared" si="1191"/>
        <v/>
      </c>
      <c r="AM1016" s="177" t="str">
        <f t="shared" si="1191"/>
        <v/>
      </c>
      <c r="AN1016" s="177" t="str">
        <f t="shared" si="1191"/>
        <v/>
      </c>
      <c r="AO1016" s="177" t="str">
        <f t="shared" si="1191"/>
        <v/>
      </c>
      <c r="AP1016" s="177" t="str">
        <f t="shared" si="1191"/>
        <v/>
      </c>
      <c r="AQ1016" s="170"/>
      <c r="AR1016" s="170"/>
    </row>
    <row r="1017" ht="12.75" customHeight="1">
      <c r="A1017" s="170"/>
      <c r="B1017" s="170"/>
      <c r="C1017" s="140"/>
      <c r="D1017" s="139">
        <v>50.0</v>
      </c>
      <c r="E1017" s="177" t="str">
        <f t="shared" ref="E1017:AP1017" si="1192">IFERROR(INDEX($D$389:$D$578,MATCH($D1017,E$389:E$578,0)),"")</f>
        <v>Liverpool</v>
      </c>
      <c r="F1017" s="177" t="str">
        <f t="shared" si="1192"/>
        <v>Tottenham</v>
      </c>
      <c r="G1017" s="177" t="str">
        <f t="shared" si="1192"/>
        <v>Huddersfield</v>
      </c>
      <c r="H1017" s="177" t="str">
        <f t="shared" si="1192"/>
        <v>Southampton</v>
      </c>
      <c r="I1017" s="177" t="str">
        <f t="shared" si="1192"/>
        <v>Watford</v>
      </c>
      <c r="J1017" s="177" t="str">
        <f t="shared" si="1192"/>
        <v>Man Utd</v>
      </c>
      <c r="K1017" s="177" t="str">
        <f t="shared" si="1192"/>
        <v>Southampton</v>
      </c>
      <c r="L1017" s="177" t="str">
        <f t="shared" si="1192"/>
        <v>Southampton</v>
      </c>
      <c r="M1017" s="177" t="str">
        <f t="shared" si="1192"/>
        <v>Southampton</v>
      </c>
      <c r="N1017" s="177" t="str">
        <f t="shared" si="1192"/>
        <v>Leicester</v>
      </c>
      <c r="O1017" s="177" t="str">
        <f t="shared" si="1192"/>
        <v>Man Utd</v>
      </c>
      <c r="P1017" s="177" t="str">
        <f t="shared" si="1192"/>
        <v>Fulham</v>
      </c>
      <c r="Q1017" s="177" t="str">
        <f t="shared" si="1192"/>
        <v>Man Utd</v>
      </c>
      <c r="R1017" s="177" t="str">
        <f t="shared" si="1192"/>
        <v>West Ham</v>
      </c>
      <c r="S1017" s="177" t="str">
        <f t="shared" si="1192"/>
        <v>Cardiff</v>
      </c>
      <c r="T1017" s="177" t="str">
        <f t="shared" si="1192"/>
        <v>Man Utd</v>
      </c>
      <c r="U1017" s="177" t="str">
        <f t="shared" si="1192"/>
        <v>Huddersfield</v>
      </c>
      <c r="V1017" s="177" t="str">
        <f t="shared" si="1192"/>
        <v>Southampton</v>
      </c>
      <c r="W1017" s="177" t="str">
        <f t="shared" si="1192"/>
        <v>Tottenham</v>
      </c>
      <c r="X1017" s="177" t="str">
        <f t="shared" si="1192"/>
        <v>Southampton</v>
      </c>
      <c r="Y1017" s="177" t="str">
        <f t="shared" si="1192"/>
        <v>Huddersfield</v>
      </c>
      <c r="Z1017" s="177" t="str">
        <f t="shared" si="1192"/>
        <v>West Ham</v>
      </c>
      <c r="AA1017" s="177" t="str">
        <f t="shared" si="1192"/>
        <v>Southampton</v>
      </c>
      <c r="AB1017" s="177" t="str">
        <f t="shared" si="1192"/>
        <v>Newcastle</v>
      </c>
      <c r="AC1017" s="177" t="str">
        <f t="shared" si="1192"/>
        <v>Liverpool</v>
      </c>
      <c r="AD1017" s="177" t="str">
        <f t="shared" si="1192"/>
        <v>Man City</v>
      </c>
      <c r="AE1017" s="177" t="str">
        <f t="shared" si="1192"/>
        <v>West Ham</v>
      </c>
      <c r="AF1017" s="177" t="str">
        <f t="shared" si="1192"/>
        <v>Watford</v>
      </c>
      <c r="AG1017" s="177" t="str">
        <f t="shared" si="1192"/>
        <v>Watford</v>
      </c>
      <c r="AH1017" s="177" t="str">
        <f t="shared" si="1192"/>
        <v>Newcastle</v>
      </c>
      <c r="AI1017" s="177" t="str">
        <f t="shared" si="1192"/>
        <v>Watford</v>
      </c>
      <c r="AJ1017" s="177" t="str">
        <f t="shared" si="1192"/>
        <v>West Ham</v>
      </c>
      <c r="AK1017" s="177" t="str">
        <f t="shared" si="1192"/>
        <v>Liverpool</v>
      </c>
      <c r="AL1017" s="177" t="str">
        <f t="shared" si="1192"/>
        <v/>
      </c>
      <c r="AM1017" s="177" t="str">
        <f t="shared" si="1192"/>
        <v/>
      </c>
      <c r="AN1017" s="177" t="str">
        <f t="shared" si="1192"/>
        <v/>
      </c>
      <c r="AO1017" s="177" t="str">
        <f t="shared" si="1192"/>
        <v/>
      </c>
      <c r="AP1017" s="177" t="str">
        <f t="shared" si="1192"/>
        <v/>
      </c>
      <c r="AQ1017" s="170"/>
      <c r="AR1017" s="170"/>
    </row>
    <row r="1018" ht="12.75" customHeight="1">
      <c r="A1018" s="170"/>
      <c r="B1018" s="170"/>
      <c r="C1018" s="140"/>
      <c r="D1018" s="139">
        <v>51.0</v>
      </c>
      <c r="E1018" s="177" t="str">
        <f t="shared" ref="E1018:AP1018" si="1193">IFERROR(INDEX($D$389:$D$578,MATCH($D1018,E$389:E$578,0)),"")</f>
        <v>West Ham</v>
      </c>
      <c r="F1018" s="177" t="str">
        <f t="shared" si="1193"/>
        <v>Fulham</v>
      </c>
      <c r="G1018" s="177" t="str">
        <f t="shared" si="1193"/>
        <v>Wolves</v>
      </c>
      <c r="H1018" s="177" t="str">
        <f t="shared" si="1193"/>
        <v>Huddersfield</v>
      </c>
      <c r="I1018" s="177" t="str">
        <f t="shared" si="1193"/>
        <v>Man City</v>
      </c>
      <c r="J1018" s="177" t="str">
        <f t="shared" si="1193"/>
        <v>Watford</v>
      </c>
      <c r="K1018" s="177" t="str">
        <f t="shared" si="1193"/>
        <v>Tottenham</v>
      </c>
      <c r="L1018" s="177" t="str">
        <f t="shared" si="1193"/>
        <v>Leicester</v>
      </c>
      <c r="M1018" s="177" t="str">
        <f t="shared" si="1193"/>
        <v>Man City</v>
      </c>
      <c r="N1018" s="177" t="str">
        <f t="shared" si="1193"/>
        <v>Man Utd</v>
      </c>
      <c r="O1018" s="177" t="str">
        <f t="shared" si="1193"/>
        <v>Everton</v>
      </c>
      <c r="P1018" s="177" t="str">
        <f t="shared" si="1193"/>
        <v>Newcastle</v>
      </c>
      <c r="Q1018" s="177" t="str">
        <f t="shared" si="1193"/>
        <v>Man City</v>
      </c>
      <c r="R1018" s="177" t="str">
        <f t="shared" si="1193"/>
        <v>West Ham</v>
      </c>
      <c r="S1018" s="177" t="str">
        <f t="shared" si="1193"/>
        <v>Southampton</v>
      </c>
      <c r="T1018" s="177" t="str">
        <f t="shared" si="1193"/>
        <v>Cardiff</v>
      </c>
      <c r="U1018" s="177" t="str">
        <f t="shared" si="1193"/>
        <v>Watford</v>
      </c>
      <c r="V1018" s="177" t="str">
        <f t="shared" si="1193"/>
        <v>Liverpool</v>
      </c>
      <c r="W1018" s="177" t="str">
        <f t="shared" si="1193"/>
        <v>Man Utd</v>
      </c>
      <c r="X1018" s="177" t="str">
        <f t="shared" si="1193"/>
        <v>Everton</v>
      </c>
      <c r="Y1018" s="177" t="str">
        <f t="shared" si="1193"/>
        <v>Southampton</v>
      </c>
      <c r="Z1018" s="177" t="str">
        <f t="shared" si="1193"/>
        <v>Everton</v>
      </c>
      <c r="AA1018" s="177" t="str">
        <f t="shared" si="1193"/>
        <v>Huddersfield</v>
      </c>
      <c r="AB1018" s="177" t="str">
        <f t="shared" si="1193"/>
        <v>Chelsea</v>
      </c>
      <c r="AC1018" s="177" t="str">
        <f t="shared" si="1193"/>
        <v>Man City</v>
      </c>
      <c r="AD1018" s="177" t="str">
        <f t="shared" si="1193"/>
        <v>Wolves</v>
      </c>
      <c r="AE1018" s="177" t="str">
        <f t="shared" si="1193"/>
        <v>Newcastle</v>
      </c>
      <c r="AF1018" s="177" t="str">
        <f t="shared" si="1193"/>
        <v>Tottenham</v>
      </c>
      <c r="AG1018" s="177" t="str">
        <f t="shared" si="1193"/>
        <v>Watford</v>
      </c>
      <c r="AH1018" s="177" t="str">
        <f t="shared" si="1193"/>
        <v>West Ham</v>
      </c>
      <c r="AI1018" s="177" t="str">
        <f t="shared" si="1193"/>
        <v>Wolves</v>
      </c>
      <c r="AJ1018" s="177" t="str">
        <f t="shared" si="1193"/>
        <v>Man City</v>
      </c>
      <c r="AK1018" s="177" t="str">
        <f t="shared" si="1193"/>
        <v>Southampton</v>
      </c>
      <c r="AL1018" s="177" t="str">
        <f t="shared" si="1193"/>
        <v/>
      </c>
      <c r="AM1018" s="177" t="str">
        <f t="shared" si="1193"/>
        <v/>
      </c>
      <c r="AN1018" s="177" t="str">
        <f t="shared" si="1193"/>
        <v/>
      </c>
      <c r="AO1018" s="177" t="str">
        <f t="shared" si="1193"/>
        <v/>
      </c>
      <c r="AP1018" s="177" t="str">
        <f t="shared" si="1193"/>
        <v/>
      </c>
      <c r="AQ1018" s="170"/>
      <c r="AR1018" s="170"/>
    </row>
    <row r="1019" ht="12.75" customHeight="1">
      <c r="A1019" s="170"/>
      <c r="B1019" s="170"/>
      <c r="C1019" s="140"/>
      <c r="D1019" s="139">
        <v>52.0</v>
      </c>
      <c r="E1019" s="177" t="str">
        <f t="shared" ref="E1019:AP1019" si="1194">IFERROR(INDEX($D$389:$D$578,MATCH($D1019,E$389:E$578,0)),"")</f>
        <v>Man City</v>
      </c>
      <c r="F1019" s="177" t="str">
        <f t="shared" si="1194"/>
        <v>Southampton</v>
      </c>
      <c r="G1019" s="177" t="str">
        <f t="shared" si="1194"/>
        <v>Newcastle</v>
      </c>
      <c r="H1019" s="177" t="str">
        <f t="shared" si="1194"/>
        <v>Southampton</v>
      </c>
      <c r="I1019" s="177" t="str">
        <f t="shared" si="1194"/>
        <v>Newcastle</v>
      </c>
      <c r="J1019" s="177" t="str">
        <f t="shared" si="1194"/>
        <v>Wolves</v>
      </c>
      <c r="K1019" s="177" t="str">
        <f t="shared" si="1194"/>
        <v>Newcastle</v>
      </c>
      <c r="L1019" s="177" t="str">
        <f t="shared" si="1194"/>
        <v>Liverpool</v>
      </c>
      <c r="M1019" s="177" t="str">
        <f t="shared" si="1194"/>
        <v>Wolves</v>
      </c>
      <c r="N1019" s="177" t="str">
        <f t="shared" si="1194"/>
        <v>Newcastle</v>
      </c>
      <c r="O1019" s="177" t="str">
        <f t="shared" si="1194"/>
        <v>Southampton</v>
      </c>
      <c r="P1019" s="177" t="str">
        <f t="shared" si="1194"/>
        <v>Leicester</v>
      </c>
      <c r="Q1019" s="177" t="str">
        <f t="shared" si="1194"/>
        <v>Wolves</v>
      </c>
      <c r="R1019" s="177" t="str">
        <f t="shared" si="1194"/>
        <v>Man Utd</v>
      </c>
      <c r="S1019" s="177" t="str">
        <f t="shared" si="1194"/>
        <v>Man City</v>
      </c>
      <c r="T1019" s="177" t="str">
        <f t="shared" si="1194"/>
        <v>Cardiff</v>
      </c>
      <c r="U1019" s="177" t="str">
        <f t="shared" si="1194"/>
        <v>Leicester</v>
      </c>
      <c r="V1019" s="177" t="str">
        <f t="shared" si="1194"/>
        <v>Chelsea</v>
      </c>
      <c r="W1019" s="177" t="str">
        <f t="shared" si="1194"/>
        <v>Fulham</v>
      </c>
      <c r="X1019" s="177" t="str">
        <f t="shared" si="1194"/>
        <v>Wolves</v>
      </c>
      <c r="Y1019" s="177" t="str">
        <f t="shared" si="1194"/>
        <v>Cardiff</v>
      </c>
      <c r="Z1019" s="177" t="str">
        <f t="shared" si="1194"/>
        <v>Huddersfield</v>
      </c>
      <c r="AA1019" s="177" t="str">
        <f t="shared" si="1194"/>
        <v>Watford</v>
      </c>
      <c r="AB1019" s="177" t="str">
        <f t="shared" si="1194"/>
        <v>Man City</v>
      </c>
      <c r="AC1019" s="177" t="str">
        <f t="shared" si="1194"/>
        <v>Man City</v>
      </c>
      <c r="AD1019" s="177" t="str">
        <f t="shared" si="1194"/>
        <v>Leicester</v>
      </c>
      <c r="AE1019" s="177" t="str">
        <f t="shared" si="1194"/>
        <v>Man City</v>
      </c>
      <c r="AF1019" s="177" t="str">
        <f t="shared" si="1194"/>
        <v>Watford</v>
      </c>
      <c r="AG1019" s="177" t="str">
        <f t="shared" si="1194"/>
        <v>Wolves</v>
      </c>
      <c r="AH1019" s="177" t="str">
        <f t="shared" si="1194"/>
        <v>Newcastle</v>
      </c>
      <c r="AI1019" s="177" t="str">
        <f t="shared" si="1194"/>
        <v>Tottenham</v>
      </c>
      <c r="AJ1019" s="177" t="str">
        <f t="shared" si="1194"/>
        <v>Wolves</v>
      </c>
      <c r="AK1019" s="177" t="str">
        <f t="shared" si="1194"/>
        <v>Wolves</v>
      </c>
      <c r="AL1019" s="177" t="str">
        <f t="shared" si="1194"/>
        <v/>
      </c>
      <c r="AM1019" s="177" t="str">
        <f t="shared" si="1194"/>
        <v/>
      </c>
      <c r="AN1019" s="177" t="str">
        <f t="shared" si="1194"/>
        <v/>
      </c>
      <c r="AO1019" s="177" t="str">
        <f t="shared" si="1194"/>
        <v/>
      </c>
      <c r="AP1019" s="177" t="str">
        <f t="shared" si="1194"/>
        <v/>
      </c>
      <c r="AQ1019" s="170"/>
      <c r="AR1019" s="170"/>
    </row>
    <row r="1020" ht="12.75" customHeight="1">
      <c r="A1020" s="170"/>
      <c r="B1020" s="170"/>
      <c r="C1020" s="140"/>
      <c r="D1020" s="139">
        <v>53.0</v>
      </c>
      <c r="E1020" s="177" t="str">
        <f t="shared" ref="E1020:AP1020" si="1195">IFERROR(INDEX($D$389:$D$578,MATCH($D1020,E$389:E$578,0)),"")</f>
        <v>Southampton</v>
      </c>
      <c r="F1020" s="177" t="str">
        <f t="shared" si="1195"/>
        <v>Southampton</v>
      </c>
      <c r="G1020" s="177" t="str">
        <f t="shared" si="1195"/>
        <v>Southampton</v>
      </c>
      <c r="H1020" s="177" t="str">
        <f t="shared" si="1195"/>
        <v>Chelsea</v>
      </c>
      <c r="I1020" s="177" t="str">
        <f t="shared" si="1195"/>
        <v>Fulham</v>
      </c>
      <c r="J1020" s="177" t="str">
        <f t="shared" si="1195"/>
        <v>Everton</v>
      </c>
      <c r="K1020" s="177" t="str">
        <f t="shared" si="1195"/>
        <v>Wolves</v>
      </c>
      <c r="L1020" s="177" t="str">
        <f t="shared" si="1195"/>
        <v>Leicester</v>
      </c>
      <c r="M1020" s="177" t="str">
        <f t="shared" si="1195"/>
        <v>Cardiff</v>
      </c>
      <c r="N1020" s="177" t="str">
        <f t="shared" si="1195"/>
        <v>Liverpool</v>
      </c>
      <c r="O1020" s="177" t="str">
        <f t="shared" si="1195"/>
        <v>West Ham</v>
      </c>
      <c r="P1020" s="177" t="str">
        <f t="shared" si="1195"/>
        <v>Southampton</v>
      </c>
      <c r="Q1020" s="177" t="str">
        <f t="shared" si="1195"/>
        <v>Cardiff</v>
      </c>
      <c r="R1020" s="177" t="str">
        <f t="shared" si="1195"/>
        <v>Newcastle</v>
      </c>
      <c r="S1020" s="177" t="str">
        <f t="shared" si="1195"/>
        <v>Fulham</v>
      </c>
      <c r="T1020" s="177" t="str">
        <f t="shared" si="1195"/>
        <v>Watford</v>
      </c>
      <c r="U1020" s="177" t="str">
        <f t="shared" si="1195"/>
        <v>Huddersfield</v>
      </c>
      <c r="V1020" s="177" t="str">
        <f t="shared" si="1195"/>
        <v>Chelsea</v>
      </c>
      <c r="W1020" s="177" t="str">
        <f t="shared" si="1195"/>
        <v>Wolves</v>
      </c>
      <c r="X1020" s="177" t="str">
        <f t="shared" si="1195"/>
        <v>Wolves</v>
      </c>
      <c r="Y1020" s="177" t="str">
        <f t="shared" si="1195"/>
        <v>West Ham</v>
      </c>
      <c r="Z1020" s="177" t="str">
        <f t="shared" si="1195"/>
        <v>Chelsea</v>
      </c>
      <c r="AA1020" s="177" t="str">
        <f t="shared" si="1195"/>
        <v>Man City</v>
      </c>
      <c r="AB1020" s="177" t="str">
        <f t="shared" si="1195"/>
        <v>Watford</v>
      </c>
      <c r="AC1020" s="177" t="str">
        <f t="shared" si="1195"/>
        <v>Newcastle</v>
      </c>
      <c r="AD1020" s="177" t="str">
        <f t="shared" si="1195"/>
        <v>Man City</v>
      </c>
      <c r="AE1020" s="177" t="str">
        <f t="shared" si="1195"/>
        <v>West Ham</v>
      </c>
      <c r="AF1020" s="177" t="str">
        <f t="shared" si="1195"/>
        <v>Leicester</v>
      </c>
      <c r="AG1020" s="177" t="str">
        <f t="shared" si="1195"/>
        <v>Tottenham</v>
      </c>
      <c r="AH1020" s="177" t="str">
        <f t="shared" si="1195"/>
        <v>Man Utd</v>
      </c>
      <c r="AI1020" s="177" t="str">
        <f t="shared" si="1195"/>
        <v>Fulham</v>
      </c>
      <c r="AJ1020" s="177" t="str">
        <f t="shared" si="1195"/>
        <v>Fulham</v>
      </c>
      <c r="AK1020" s="177" t="str">
        <f t="shared" si="1195"/>
        <v>West Ham</v>
      </c>
      <c r="AL1020" s="177" t="str">
        <f t="shared" si="1195"/>
        <v/>
      </c>
      <c r="AM1020" s="177" t="str">
        <f t="shared" si="1195"/>
        <v/>
      </c>
      <c r="AN1020" s="177" t="str">
        <f t="shared" si="1195"/>
        <v/>
      </c>
      <c r="AO1020" s="177" t="str">
        <f t="shared" si="1195"/>
        <v/>
      </c>
      <c r="AP1020" s="177" t="str">
        <f t="shared" si="1195"/>
        <v/>
      </c>
      <c r="AQ1020" s="170"/>
      <c r="AR1020" s="170"/>
    </row>
    <row r="1021" ht="12.75" customHeight="1">
      <c r="A1021" s="170"/>
      <c r="B1021" s="170"/>
      <c r="C1021" s="140"/>
      <c r="D1021" s="139">
        <v>54.0</v>
      </c>
      <c r="E1021" s="177" t="str">
        <f t="shared" ref="E1021:AP1021" si="1196">IFERROR(INDEX($D$389:$D$578,MATCH($D1021,E$389:E$578,0)),"")</f>
        <v>Liverpool</v>
      </c>
      <c r="F1021" s="177" t="str">
        <f t="shared" si="1196"/>
        <v>Brighton</v>
      </c>
      <c r="G1021" s="177" t="str">
        <f t="shared" si="1196"/>
        <v>Southampton</v>
      </c>
      <c r="H1021" s="177" t="str">
        <f t="shared" si="1196"/>
        <v>Tottenham</v>
      </c>
      <c r="I1021" s="177" t="str">
        <f t="shared" si="1196"/>
        <v>Leicester</v>
      </c>
      <c r="J1021" s="177" t="str">
        <f t="shared" si="1196"/>
        <v>Huddersfield</v>
      </c>
      <c r="K1021" s="177" t="str">
        <f t="shared" si="1196"/>
        <v>Burnley</v>
      </c>
      <c r="L1021" s="177" t="str">
        <f t="shared" si="1196"/>
        <v>Fulham</v>
      </c>
      <c r="M1021" s="177" t="str">
        <f t="shared" si="1196"/>
        <v>Chelsea</v>
      </c>
      <c r="N1021" s="177" t="str">
        <f t="shared" si="1196"/>
        <v>Wolves</v>
      </c>
      <c r="O1021" s="177" t="str">
        <f t="shared" si="1196"/>
        <v>Liverpool</v>
      </c>
      <c r="P1021" s="177" t="str">
        <f t="shared" si="1196"/>
        <v>Wolves</v>
      </c>
      <c r="Q1021" s="177" t="str">
        <f t="shared" si="1196"/>
        <v>Fulham</v>
      </c>
      <c r="R1021" s="177" t="str">
        <f t="shared" si="1196"/>
        <v>Newcastle</v>
      </c>
      <c r="S1021" s="177" t="str">
        <f t="shared" si="1196"/>
        <v>Wolves</v>
      </c>
      <c r="T1021" s="177" t="str">
        <f t="shared" si="1196"/>
        <v>Everton</v>
      </c>
      <c r="U1021" s="177" t="str">
        <f t="shared" si="1196"/>
        <v>Man City</v>
      </c>
      <c r="V1021" s="177" t="str">
        <f t="shared" si="1196"/>
        <v>Southampton</v>
      </c>
      <c r="W1021" s="177" t="str">
        <f t="shared" si="1196"/>
        <v>Crystal Palace</v>
      </c>
      <c r="X1021" s="177" t="str">
        <f t="shared" si="1196"/>
        <v>Huddersfield</v>
      </c>
      <c r="Y1021" s="177" t="str">
        <f t="shared" si="1196"/>
        <v>Liverpool</v>
      </c>
      <c r="Z1021" s="177" t="str">
        <f t="shared" si="1196"/>
        <v>Huddersfield</v>
      </c>
      <c r="AA1021" s="177" t="str">
        <f t="shared" si="1196"/>
        <v>Man City</v>
      </c>
      <c r="AB1021" s="177" t="str">
        <f t="shared" si="1196"/>
        <v>Man Utd</v>
      </c>
      <c r="AC1021" s="177" t="str">
        <f t="shared" si="1196"/>
        <v>Southampton</v>
      </c>
      <c r="AD1021" s="177" t="str">
        <f t="shared" si="1196"/>
        <v>Man City</v>
      </c>
      <c r="AE1021" s="177" t="str">
        <f t="shared" si="1196"/>
        <v>Leicester</v>
      </c>
      <c r="AF1021" s="177" t="str">
        <f t="shared" si="1196"/>
        <v>Man Utd</v>
      </c>
      <c r="AG1021" s="177" t="str">
        <f t="shared" si="1196"/>
        <v>Tottenham</v>
      </c>
      <c r="AH1021" s="177" t="str">
        <f t="shared" si="1196"/>
        <v>Newcastle</v>
      </c>
      <c r="AI1021" s="177" t="str">
        <f t="shared" si="1196"/>
        <v>Leicester</v>
      </c>
      <c r="AJ1021" s="177" t="str">
        <f t="shared" si="1196"/>
        <v>Tottenham</v>
      </c>
      <c r="AK1021" s="177" t="str">
        <f t="shared" si="1196"/>
        <v>Tottenham</v>
      </c>
      <c r="AL1021" s="177" t="str">
        <f t="shared" si="1196"/>
        <v/>
      </c>
      <c r="AM1021" s="177" t="str">
        <f t="shared" si="1196"/>
        <v/>
      </c>
      <c r="AN1021" s="177" t="str">
        <f t="shared" si="1196"/>
        <v/>
      </c>
      <c r="AO1021" s="177" t="str">
        <f t="shared" si="1196"/>
        <v/>
      </c>
      <c r="AP1021" s="177" t="str">
        <f t="shared" si="1196"/>
        <v/>
      </c>
      <c r="AQ1021" s="170"/>
      <c r="AR1021" s="170"/>
    </row>
    <row r="1022" ht="12.75" customHeight="1">
      <c r="A1022" s="170"/>
      <c r="B1022" s="170"/>
      <c r="C1022" s="140"/>
      <c r="D1022" s="139">
        <v>55.0</v>
      </c>
      <c r="E1022" s="177" t="str">
        <f t="shared" ref="E1022:AP1022" si="1197">IFERROR(INDEX($D$389:$D$578,MATCH($D1022,E$389:E$578,0)),"")</f>
        <v>Everton</v>
      </c>
      <c r="F1022" s="177" t="str">
        <f t="shared" si="1197"/>
        <v>Burnley</v>
      </c>
      <c r="G1022" s="177" t="str">
        <f t="shared" si="1197"/>
        <v>Watford</v>
      </c>
      <c r="H1022" s="177" t="str">
        <f t="shared" si="1197"/>
        <v>Man City</v>
      </c>
      <c r="I1022" s="177" t="str">
        <f t="shared" si="1197"/>
        <v>Brighton</v>
      </c>
      <c r="J1022" s="177" t="str">
        <f t="shared" si="1197"/>
        <v>Leicester</v>
      </c>
      <c r="K1022" s="177" t="str">
        <f t="shared" si="1197"/>
        <v>Southampton</v>
      </c>
      <c r="L1022" s="177" t="str">
        <f t="shared" si="1197"/>
        <v>Chelsea</v>
      </c>
      <c r="M1022" s="177" t="str">
        <f t="shared" si="1197"/>
        <v>Liverpool</v>
      </c>
      <c r="N1022" s="177" t="str">
        <f t="shared" si="1197"/>
        <v>Liverpool</v>
      </c>
      <c r="O1022" s="177" t="str">
        <f t="shared" si="1197"/>
        <v>Southampton</v>
      </c>
      <c r="P1022" s="177" t="str">
        <f t="shared" si="1197"/>
        <v>Chelsea</v>
      </c>
      <c r="Q1022" s="177" t="str">
        <f t="shared" si="1197"/>
        <v>Liverpool</v>
      </c>
      <c r="R1022" s="177" t="str">
        <f t="shared" si="1197"/>
        <v>Man Utd</v>
      </c>
      <c r="S1022" s="177" t="str">
        <f t="shared" si="1197"/>
        <v>Chelsea</v>
      </c>
      <c r="T1022" s="177" t="str">
        <f t="shared" si="1197"/>
        <v>West Ham</v>
      </c>
      <c r="U1022" s="177" t="str">
        <f t="shared" si="1197"/>
        <v>Watford</v>
      </c>
      <c r="V1022" s="177" t="str">
        <f t="shared" si="1197"/>
        <v>Brighton</v>
      </c>
      <c r="W1022" s="177" t="str">
        <f t="shared" si="1197"/>
        <v>Wolves</v>
      </c>
      <c r="X1022" s="177" t="str">
        <f t="shared" si="1197"/>
        <v>Man Utd</v>
      </c>
      <c r="Y1022" s="177" t="str">
        <f t="shared" si="1197"/>
        <v>Chelsea</v>
      </c>
      <c r="Z1022" s="177" t="str">
        <f t="shared" si="1197"/>
        <v>Man City</v>
      </c>
      <c r="AA1022" s="177" t="str">
        <f t="shared" si="1197"/>
        <v>Liverpool</v>
      </c>
      <c r="AB1022" s="177" t="str">
        <f t="shared" si="1197"/>
        <v>Southampton</v>
      </c>
      <c r="AC1022" s="177" t="str">
        <f t="shared" si="1197"/>
        <v>Newcastle</v>
      </c>
      <c r="AD1022" s="177" t="str">
        <f t="shared" si="1197"/>
        <v>Newcastle</v>
      </c>
      <c r="AE1022" s="177" t="str">
        <f t="shared" si="1197"/>
        <v>Tottenham</v>
      </c>
      <c r="AF1022" s="177" t="str">
        <f t="shared" si="1197"/>
        <v>Liverpool</v>
      </c>
      <c r="AG1022" s="177" t="str">
        <f t="shared" si="1197"/>
        <v>Huddersfield</v>
      </c>
      <c r="AH1022" s="177" t="str">
        <f t="shared" si="1197"/>
        <v>Man City</v>
      </c>
      <c r="AI1022" s="177" t="str">
        <f t="shared" si="1197"/>
        <v>West Ham</v>
      </c>
      <c r="AJ1022" s="177" t="str">
        <f t="shared" si="1197"/>
        <v>Tottenham</v>
      </c>
      <c r="AK1022" s="177" t="str">
        <f t="shared" si="1197"/>
        <v>Tottenham</v>
      </c>
      <c r="AL1022" s="177" t="str">
        <f t="shared" si="1197"/>
        <v/>
      </c>
      <c r="AM1022" s="177" t="str">
        <f t="shared" si="1197"/>
        <v/>
      </c>
      <c r="AN1022" s="177" t="str">
        <f t="shared" si="1197"/>
        <v/>
      </c>
      <c r="AO1022" s="177" t="str">
        <f t="shared" si="1197"/>
        <v/>
      </c>
      <c r="AP1022" s="177" t="str">
        <f t="shared" si="1197"/>
        <v/>
      </c>
      <c r="AQ1022" s="170"/>
      <c r="AR1022" s="170"/>
    </row>
    <row r="1023" ht="12.75" customHeight="1">
      <c r="A1023" s="170"/>
      <c r="B1023" s="170"/>
      <c r="C1023" s="140"/>
      <c r="D1023" s="139">
        <v>56.0</v>
      </c>
      <c r="E1023" s="177" t="str">
        <f t="shared" ref="E1023:AP1023" si="1198">IFERROR(INDEX($D$389:$D$578,MATCH($D1023,E$389:E$578,0)),"")</f>
        <v>Huddersfield</v>
      </c>
      <c r="F1023" s="177" t="str">
        <f t="shared" si="1198"/>
        <v>Southampton</v>
      </c>
      <c r="G1023" s="177" t="str">
        <f t="shared" si="1198"/>
        <v>Man City</v>
      </c>
      <c r="H1023" s="177" t="str">
        <f t="shared" si="1198"/>
        <v>Tottenham</v>
      </c>
      <c r="I1023" s="177" t="str">
        <f t="shared" si="1198"/>
        <v>Watford</v>
      </c>
      <c r="J1023" s="177" t="str">
        <f t="shared" si="1198"/>
        <v>Wolves</v>
      </c>
      <c r="K1023" s="177" t="str">
        <f t="shared" si="1198"/>
        <v>Everton</v>
      </c>
      <c r="L1023" s="177" t="str">
        <f t="shared" si="1198"/>
        <v>Newcastle</v>
      </c>
      <c r="M1023" s="177" t="str">
        <f t="shared" si="1198"/>
        <v>Leicester</v>
      </c>
      <c r="N1023" s="177" t="str">
        <f t="shared" si="1198"/>
        <v>Cardiff</v>
      </c>
      <c r="O1023" s="177" t="str">
        <f t="shared" si="1198"/>
        <v>Man City</v>
      </c>
      <c r="P1023" s="177" t="str">
        <f t="shared" si="1198"/>
        <v>Southampton</v>
      </c>
      <c r="Q1023" s="177" t="str">
        <f t="shared" si="1198"/>
        <v>Chelsea</v>
      </c>
      <c r="R1023" s="177" t="str">
        <f t="shared" si="1198"/>
        <v>Man City</v>
      </c>
      <c r="S1023" s="177" t="str">
        <f t="shared" si="1198"/>
        <v>Chelsea</v>
      </c>
      <c r="T1023" s="177" t="str">
        <f t="shared" si="1198"/>
        <v>Man Utd</v>
      </c>
      <c r="U1023" s="177" t="str">
        <f t="shared" si="1198"/>
        <v>Liverpool</v>
      </c>
      <c r="V1023" s="177" t="str">
        <f t="shared" si="1198"/>
        <v>West Ham</v>
      </c>
      <c r="W1023" s="177" t="str">
        <f t="shared" si="1198"/>
        <v>Wolves</v>
      </c>
      <c r="X1023" s="177" t="str">
        <f t="shared" si="1198"/>
        <v>Southampton</v>
      </c>
      <c r="Y1023" s="177" t="str">
        <f t="shared" si="1198"/>
        <v>Southampton</v>
      </c>
      <c r="Z1023" s="177" t="str">
        <f t="shared" si="1198"/>
        <v>Watford</v>
      </c>
      <c r="AA1023" s="177" t="str">
        <f t="shared" si="1198"/>
        <v>Tottenham</v>
      </c>
      <c r="AB1023" s="177" t="str">
        <f t="shared" si="1198"/>
        <v>West Ham</v>
      </c>
      <c r="AC1023" s="177" t="str">
        <f t="shared" si="1198"/>
        <v>Huddersfield</v>
      </c>
      <c r="AD1023" s="177" t="str">
        <f t="shared" si="1198"/>
        <v>Tottenham</v>
      </c>
      <c r="AE1023" s="177" t="str">
        <f t="shared" si="1198"/>
        <v>Southampton</v>
      </c>
      <c r="AF1023" s="177" t="str">
        <f t="shared" si="1198"/>
        <v>West Ham</v>
      </c>
      <c r="AG1023" s="177" t="str">
        <f t="shared" si="1198"/>
        <v>West Ham</v>
      </c>
      <c r="AH1023" s="177" t="str">
        <f t="shared" si="1198"/>
        <v>Tottenham</v>
      </c>
      <c r="AI1023" s="177" t="str">
        <f t="shared" si="1198"/>
        <v>Wolves</v>
      </c>
      <c r="AJ1023" s="177" t="str">
        <f t="shared" si="1198"/>
        <v>Man City</v>
      </c>
      <c r="AK1023" s="177" t="str">
        <f t="shared" si="1198"/>
        <v>Chelsea</v>
      </c>
      <c r="AL1023" s="177" t="str">
        <f t="shared" si="1198"/>
        <v/>
      </c>
      <c r="AM1023" s="177" t="str">
        <f t="shared" si="1198"/>
        <v/>
      </c>
      <c r="AN1023" s="177" t="str">
        <f t="shared" si="1198"/>
        <v/>
      </c>
      <c r="AO1023" s="177" t="str">
        <f t="shared" si="1198"/>
        <v/>
      </c>
      <c r="AP1023" s="177" t="str">
        <f t="shared" si="1198"/>
        <v/>
      </c>
      <c r="AQ1023" s="170"/>
      <c r="AR1023" s="170"/>
    </row>
    <row r="1024" ht="12.75" customHeight="1">
      <c r="A1024" s="170"/>
      <c r="B1024" s="170"/>
      <c r="C1024" s="140"/>
      <c r="D1024" s="139">
        <v>57.0</v>
      </c>
      <c r="E1024" s="177" t="str">
        <f t="shared" ref="E1024:AP1024" si="1199">IFERROR(INDEX($D$389:$D$578,MATCH($D1024,E$389:E$578,0)),"")</f>
        <v>Leicester</v>
      </c>
      <c r="F1024" s="177" t="str">
        <f t="shared" si="1199"/>
        <v>Man Utd</v>
      </c>
      <c r="G1024" s="177" t="str">
        <f t="shared" si="1199"/>
        <v>Cardiff</v>
      </c>
      <c r="H1024" s="177" t="str">
        <f t="shared" si="1199"/>
        <v>West Ham</v>
      </c>
      <c r="I1024" s="177" t="str">
        <f t="shared" si="1199"/>
        <v>Wolves</v>
      </c>
      <c r="J1024" s="177" t="str">
        <f t="shared" si="1199"/>
        <v>Everton</v>
      </c>
      <c r="K1024" s="177" t="str">
        <f t="shared" si="1199"/>
        <v>Southampton</v>
      </c>
      <c r="L1024" s="177" t="str">
        <f t="shared" si="1199"/>
        <v>Southampton</v>
      </c>
      <c r="M1024" s="177" t="str">
        <f t="shared" si="1199"/>
        <v>Liverpool</v>
      </c>
      <c r="N1024" s="177" t="str">
        <f t="shared" si="1199"/>
        <v>Chelsea</v>
      </c>
      <c r="O1024" s="177" t="str">
        <f t="shared" si="1199"/>
        <v>Newcastle</v>
      </c>
      <c r="P1024" s="177" t="str">
        <f t="shared" si="1199"/>
        <v>Southampton</v>
      </c>
      <c r="Q1024" s="177" t="str">
        <f t="shared" si="1199"/>
        <v>Crystal Palace</v>
      </c>
      <c r="R1024" s="177" t="str">
        <f t="shared" si="1199"/>
        <v>Huddersfield</v>
      </c>
      <c r="S1024" s="177" t="str">
        <f t="shared" si="1199"/>
        <v>Man Utd</v>
      </c>
      <c r="T1024" s="177" t="str">
        <f t="shared" si="1199"/>
        <v>Southampton</v>
      </c>
      <c r="U1024" s="177" t="str">
        <f t="shared" si="1199"/>
        <v>Newcastle</v>
      </c>
      <c r="V1024" s="177" t="str">
        <f t="shared" si="1199"/>
        <v>Tottenham</v>
      </c>
      <c r="W1024" s="177" t="str">
        <f t="shared" si="1199"/>
        <v>Wolves</v>
      </c>
      <c r="X1024" s="177" t="str">
        <f t="shared" si="1199"/>
        <v>Fulham</v>
      </c>
      <c r="Y1024" s="177" t="str">
        <f t="shared" si="1199"/>
        <v>Tottenham</v>
      </c>
      <c r="Z1024" s="177" t="str">
        <f t="shared" si="1199"/>
        <v>West Ham</v>
      </c>
      <c r="AA1024" s="177" t="str">
        <f t="shared" si="1199"/>
        <v>Watford</v>
      </c>
      <c r="AB1024" s="177" t="str">
        <f t="shared" si="1199"/>
        <v>Crystal Palace</v>
      </c>
      <c r="AC1024" s="177" t="str">
        <f t="shared" si="1199"/>
        <v>West Ham</v>
      </c>
      <c r="AD1024" s="177" t="str">
        <f t="shared" si="1199"/>
        <v>Watford</v>
      </c>
      <c r="AE1024" s="177" t="str">
        <f t="shared" si="1199"/>
        <v>Newcastle</v>
      </c>
      <c r="AF1024" s="177" t="str">
        <f t="shared" si="1199"/>
        <v>Chelsea</v>
      </c>
      <c r="AG1024" s="177" t="str">
        <f t="shared" si="1199"/>
        <v>Chelsea</v>
      </c>
      <c r="AH1024" s="177" t="str">
        <f t="shared" si="1199"/>
        <v>Watford</v>
      </c>
      <c r="AI1024" s="177" t="str">
        <f t="shared" si="1199"/>
        <v>Southampton</v>
      </c>
      <c r="AJ1024" s="177" t="str">
        <f t="shared" si="1199"/>
        <v>Wolves</v>
      </c>
      <c r="AK1024" s="177" t="str">
        <f t="shared" si="1199"/>
        <v>Leicester</v>
      </c>
      <c r="AL1024" s="177" t="str">
        <f t="shared" si="1199"/>
        <v/>
      </c>
      <c r="AM1024" s="177" t="str">
        <f t="shared" si="1199"/>
        <v/>
      </c>
      <c r="AN1024" s="177" t="str">
        <f t="shared" si="1199"/>
        <v/>
      </c>
      <c r="AO1024" s="177" t="str">
        <f t="shared" si="1199"/>
        <v/>
      </c>
      <c r="AP1024" s="177" t="str">
        <f t="shared" si="1199"/>
        <v/>
      </c>
      <c r="AQ1024" s="170"/>
      <c r="AR1024" s="170"/>
    </row>
    <row r="1025" ht="12.75" customHeight="1">
      <c r="A1025" s="170"/>
      <c r="B1025" s="170"/>
      <c r="C1025" s="140"/>
      <c r="D1025" s="139">
        <v>58.0</v>
      </c>
      <c r="E1025" s="177" t="str">
        <f t="shared" ref="E1025:AP1025" si="1200">IFERROR(INDEX($D$389:$D$578,MATCH($D1025,E$389:E$578,0)),"")</f>
        <v>Tottenham</v>
      </c>
      <c r="F1025" s="177" t="str">
        <f t="shared" si="1200"/>
        <v>Man City</v>
      </c>
      <c r="G1025" s="177" t="str">
        <f t="shared" si="1200"/>
        <v>Leicester</v>
      </c>
      <c r="H1025" s="177" t="str">
        <f t="shared" si="1200"/>
        <v>Man Utd</v>
      </c>
      <c r="I1025" s="177" t="str">
        <f t="shared" si="1200"/>
        <v>Leicester</v>
      </c>
      <c r="J1025" s="177" t="str">
        <f t="shared" si="1200"/>
        <v>Tottenham</v>
      </c>
      <c r="K1025" s="177" t="str">
        <f t="shared" si="1200"/>
        <v>Crystal Palace</v>
      </c>
      <c r="L1025" s="177" t="str">
        <f t="shared" si="1200"/>
        <v>Fulham</v>
      </c>
      <c r="M1025" s="177" t="str">
        <f t="shared" si="1200"/>
        <v>Tottenham</v>
      </c>
      <c r="N1025" s="177" t="str">
        <f t="shared" si="1200"/>
        <v>Leicester</v>
      </c>
      <c r="O1025" s="177" t="str">
        <f t="shared" si="1200"/>
        <v>Chelsea</v>
      </c>
      <c r="P1025" s="177" t="str">
        <f t="shared" si="1200"/>
        <v>Man Utd</v>
      </c>
      <c r="Q1025" s="177" t="str">
        <f t="shared" si="1200"/>
        <v>Huddersfield</v>
      </c>
      <c r="R1025" s="177" t="str">
        <f t="shared" si="1200"/>
        <v>Southampton</v>
      </c>
      <c r="S1025" s="177" t="str">
        <f t="shared" si="1200"/>
        <v>West Ham</v>
      </c>
      <c r="T1025" s="177" t="str">
        <f t="shared" si="1200"/>
        <v>Newcastle</v>
      </c>
      <c r="U1025" s="177" t="str">
        <f t="shared" si="1200"/>
        <v>Crystal Palace</v>
      </c>
      <c r="V1025" s="177" t="str">
        <f t="shared" si="1200"/>
        <v>Newcastle</v>
      </c>
      <c r="W1025" s="177" t="str">
        <f t="shared" si="1200"/>
        <v>West Ham</v>
      </c>
      <c r="X1025" s="177" t="str">
        <f t="shared" si="1200"/>
        <v>Wolves</v>
      </c>
      <c r="Y1025" s="177" t="str">
        <f t="shared" si="1200"/>
        <v>West Ham</v>
      </c>
      <c r="Z1025" s="177" t="str">
        <f t="shared" si="1200"/>
        <v>West Ham</v>
      </c>
      <c r="AA1025" s="177" t="str">
        <f t="shared" si="1200"/>
        <v>Tottenham</v>
      </c>
      <c r="AB1025" s="177" t="str">
        <f t="shared" si="1200"/>
        <v>Wolves</v>
      </c>
      <c r="AC1025" s="177" t="str">
        <f t="shared" si="1200"/>
        <v>West Ham</v>
      </c>
      <c r="AD1025" s="177" t="str">
        <f t="shared" si="1200"/>
        <v>Man City</v>
      </c>
      <c r="AE1025" s="177" t="str">
        <f t="shared" si="1200"/>
        <v>Newcastle</v>
      </c>
      <c r="AF1025" s="177" t="str">
        <f t="shared" si="1200"/>
        <v>Watford</v>
      </c>
      <c r="AG1025" s="177" t="str">
        <f t="shared" si="1200"/>
        <v>Leicester</v>
      </c>
      <c r="AH1025" s="177" t="str">
        <f t="shared" si="1200"/>
        <v>Fulham</v>
      </c>
      <c r="AI1025" s="177" t="str">
        <f t="shared" si="1200"/>
        <v>Tottenham</v>
      </c>
      <c r="AJ1025" s="177" t="str">
        <f t="shared" si="1200"/>
        <v>Wolves</v>
      </c>
      <c r="AK1025" s="177" t="str">
        <f t="shared" si="1200"/>
        <v>Fulham</v>
      </c>
      <c r="AL1025" s="177" t="str">
        <f t="shared" si="1200"/>
        <v/>
      </c>
      <c r="AM1025" s="177" t="str">
        <f t="shared" si="1200"/>
        <v/>
      </c>
      <c r="AN1025" s="177" t="str">
        <f t="shared" si="1200"/>
        <v/>
      </c>
      <c r="AO1025" s="177" t="str">
        <f t="shared" si="1200"/>
        <v/>
      </c>
      <c r="AP1025" s="177" t="str">
        <f t="shared" si="1200"/>
        <v/>
      </c>
      <c r="AQ1025" s="170"/>
      <c r="AR1025" s="170"/>
    </row>
    <row r="1026" ht="12.75" customHeight="1">
      <c r="A1026" s="170"/>
      <c r="B1026" s="170"/>
      <c r="C1026" s="140"/>
      <c r="D1026" s="139">
        <v>59.0</v>
      </c>
      <c r="E1026" s="177" t="str">
        <f t="shared" ref="E1026:AP1026" si="1201">IFERROR(INDEX($D$389:$D$578,MATCH($D1026,E$389:E$578,0)),"")</f>
        <v>Man City</v>
      </c>
      <c r="F1026" s="177" t="str">
        <f t="shared" si="1201"/>
        <v>Man City</v>
      </c>
      <c r="G1026" s="177" t="str">
        <f t="shared" si="1201"/>
        <v>Burnley</v>
      </c>
      <c r="H1026" s="177" t="str">
        <f t="shared" si="1201"/>
        <v>Cardiff</v>
      </c>
      <c r="I1026" s="177" t="str">
        <f t="shared" si="1201"/>
        <v>Newcastle</v>
      </c>
      <c r="J1026" s="177" t="str">
        <f t="shared" si="1201"/>
        <v>Newcastle</v>
      </c>
      <c r="K1026" s="177" t="str">
        <f t="shared" si="1201"/>
        <v>Cardiff</v>
      </c>
      <c r="L1026" s="177" t="str">
        <f t="shared" si="1201"/>
        <v>Newcastle</v>
      </c>
      <c r="M1026" s="177" t="str">
        <f t="shared" si="1201"/>
        <v>Chelsea</v>
      </c>
      <c r="N1026" s="177" t="str">
        <f t="shared" si="1201"/>
        <v>Newcastle</v>
      </c>
      <c r="O1026" s="177" t="str">
        <f t="shared" si="1201"/>
        <v>Cardiff</v>
      </c>
      <c r="P1026" s="177" t="str">
        <f t="shared" si="1201"/>
        <v>Cardiff</v>
      </c>
      <c r="Q1026" s="177" t="str">
        <f t="shared" si="1201"/>
        <v>Watford</v>
      </c>
      <c r="R1026" s="177" t="str">
        <f t="shared" si="1201"/>
        <v>Man City</v>
      </c>
      <c r="S1026" s="177" t="str">
        <f t="shared" si="1201"/>
        <v>Man City</v>
      </c>
      <c r="T1026" s="177" t="str">
        <f t="shared" si="1201"/>
        <v>Man City</v>
      </c>
      <c r="U1026" s="177" t="str">
        <f t="shared" si="1201"/>
        <v>Watford</v>
      </c>
      <c r="V1026" s="177" t="str">
        <f t="shared" si="1201"/>
        <v>West Ham</v>
      </c>
      <c r="W1026" s="177" t="str">
        <f t="shared" si="1201"/>
        <v>Tottenham</v>
      </c>
      <c r="X1026" s="177" t="str">
        <f t="shared" si="1201"/>
        <v>Newcastle</v>
      </c>
      <c r="Y1026" s="177" t="str">
        <f t="shared" si="1201"/>
        <v>Wolves</v>
      </c>
      <c r="Z1026" s="177" t="str">
        <f t="shared" si="1201"/>
        <v>Wolves</v>
      </c>
      <c r="AA1026" s="177" t="str">
        <f t="shared" si="1201"/>
        <v>Southampton</v>
      </c>
      <c r="AB1026" s="177" t="str">
        <f t="shared" si="1201"/>
        <v>Wolves</v>
      </c>
      <c r="AC1026" s="177" t="str">
        <f t="shared" si="1201"/>
        <v>Crystal Palace</v>
      </c>
      <c r="AD1026" s="177" t="str">
        <f t="shared" si="1201"/>
        <v>Watford</v>
      </c>
      <c r="AE1026" s="177" t="str">
        <f t="shared" si="1201"/>
        <v>West Ham</v>
      </c>
      <c r="AF1026" s="177" t="str">
        <f t="shared" si="1201"/>
        <v>Man City</v>
      </c>
      <c r="AG1026" s="177" t="str">
        <f t="shared" si="1201"/>
        <v>Fulham</v>
      </c>
      <c r="AH1026" s="177" t="str">
        <f t="shared" si="1201"/>
        <v>Burnley</v>
      </c>
      <c r="AI1026" s="177" t="str">
        <f t="shared" si="1201"/>
        <v>Watford</v>
      </c>
      <c r="AJ1026" s="177" t="str">
        <f t="shared" si="1201"/>
        <v>Huddersfield</v>
      </c>
      <c r="AK1026" s="177" t="str">
        <f t="shared" si="1201"/>
        <v>Fulham</v>
      </c>
      <c r="AL1026" s="177" t="str">
        <f t="shared" si="1201"/>
        <v/>
      </c>
      <c r="AM1026" s="177" t="str">
        <f t="shared" si="1201"/>
        <v/>
      </c>
      <c r="AN1026" s="177" t="str">
        <f t="shared" si="1201"/>
        <v/>
      </c>
      <c r="AO1026" s="177" t="str">
        <f t="shared" si="1201"/>
        <v/>
      </c>
      <c r="AP1026" s="177" t="str">
        <f t="shared" si="1201"/>
        <v/>
      </c>
      <c r="AQ1026" s="170"/>
      <c r="AR1026" s="170"/>
    </row>
    <row r="1027" ht="12.75" customHeight="1">
      <c r="A1027" s="170"/>
      <c r="B1027" s="170"/>
      <c r="C1027" s="140"/>
      <c r="D1027" s="139">
        <v>60.0</v>
      </c>
      <c r="E1027" s="177" t="str">
        <f t="shared" ref="E1027:AP1027" si="1202">IFERROR(INDEX($D$389:$D$578,MATCH($D1027,E$389:E$578,0)),"")</f>
        <v>Wolves</v>
      </c>
      <c r="F1027" s="177" t="str">
        <f t="shared" si="1202"/>
        <v>Southampton</v>
      </c>
      <c r="G1027" s="177" t="str">
        <f t="shared" si="1202"/>
        <v>Liverpool</v>
      </c>
      <c r="H1027" s="177" t="str">
        <f t="shared" si="1202"/>
        <v>Man City</v>
      </c>
      <c r="I1027" s="177" t="str">
        <f t="shared" si="1202"/>
        <v>Wolves</v>
      </c>
      <c r="J1027" s="177" t="str">
        <f t="shared" si="1202"/>
        <v>Huddersfield</v>
      </c>
      <c r="K1027" s="177" t="str">
        <f t="shared" si="1202"/>
        <v>Watford</v>
      </c>
      <c r="L1027" s="177" t="str">
        <f t="shared" si="1202"/>
        <v>Watford</v>
      </c>
      <c r="M1027" s="177" t="str">
        <f t="shared" si="1202"/>
        <v>Southampton</v>
      </c>
      <c r="N1027" s="177" t="str">
        <f t="shared" si="1202"/>
        <v>Southampton</v>
      </c>
      <c r="O1027" s="177" t="str">
        <f t="shared" si="1202"/>
        <v>Wolves</v>
      </c>
      <c r="P1027" s="177" t="str">
        <f t="shared" si="1202"/>
        <v>Newcastle</v>
      </c>
      <c r="Q1027" s="177" t="str">
        <f t="shared" si="1202"/>
        <v>Man City</v>
      </c>
      <c r="R1027" s="177" t="str">
        <f t="shared" si="1202"/>
        <v>Fulham</v>
      </c>
      <c r="S1027" s="177" t="str">
        <f t="shared" si="1202"/>
        <v>Southampton</v>
      </c>
      <c r="T1027" s="177" t="str">
        <f t="shared" si="1202"/>
        <v>Liverpool</v>
      </c>
      <c r="U1027" s="177" t="str">
        <f t="shared" si="1202"/>
        <v>West Ham</v>
      </c>
      <c r="V1027" s="177" t="str">
        <f t="shared" si="1202"/>
        <v>West Ham</v>
      </c>
      <c r="W1027" s="177" t="str">
        <f t="shared" si="1202"/>
        <v>Newcastle</v>
      </c>
      <c r="X1027" s="177" t="str">
        <f t="shared" si="1202"/>
        <v>Man City</v>
      </c>
      <c r="Y1027" s="177" t="str">
        <f t="shared" si="1202"/>
        <v>Everton</v>
      </c>
      <c r="Z1027" s="177" t="str">
        <f t="shared" si="1202"/>
        <v>Wolves</v>
      </c>
      <c r="AA1027" s="177" t="str">
        <f t="shared" si="1202"/>
        <v>Man Utd</v>
      </c>
      <c r="AB1027" s="177" t="str">
        <f t="shared" si="1202"/>
        <v>Wolves</v>
      </c>
      <c r="AC1027" s="177" t="str">
        <f t="shared" si="1202"/>
        <v>Man City</v>
      </c>
      <c r="AD1027" s="177" t="str">
        <f t="shared" si="1202"/>
        <v>Newcastle</v>
      </c>
      <c r="AE1027" s="177" t="str">
        <f t="shared" si="1202"/>
        <v>West Ham</v>
      </c>
      <c r="AF1027" s="177" t="str">
        <f t="shared" si="1202"/>
        <v>Wolves</v>
      </c>
      <c r="AG1027" s="177" t="str">
        <f t="shared" si="1202"/>
        <v>Man City</v>
      </c>
      <c r="AH1027" s="177" t="str">
        <f t="shared" si="1202"/>
        <v>Man City</v>
      </c>
      <c r="AI1027" s="177" t="str">
        <f t="shared" si="1202"/>
        <v>Crystal Palace</v>
      </c>
      <c r="AJ1027" s="177" t="str">
        <f t="shared" si="1202"/>
        <v>Watford</v>
      </c>
      <c r="AK1027" s="177" t="str">
        <f t="shared" si="1202"/>
        <v>Wolves</v>
      </c>
      <c r="AL1027" s="177" t="str">
        <f t="shared" si="1202"/>
        <v/>
      </c>
      <c r="AM1027" s="177" t="str">
        <f t="shared" si="1202"/>
        <v/>
      </c>
      <c r="AN1027" s="177" t="str">
        <f t="shared" si="1202"/>
        <v/>
      </c>
      <c r="AO1027" s="177" t="str">
        <f t="shared" si="1202"/>
        <v/>
      </c>
      <c r="AP1027" s="177" t="str">
        <f t="shared" si="1202"/>
        <v/>
      </c>
      <c r="AQ1027" s="170"/>
      <c r="AR1027" s="170"/>
    </row>
    <row r="1028" ht="12.75" customHeight="1">
      <c r="A1028" s="170"/>
      <c r="B1028" s="170"/>
      <c r="C1028" s="140"/>
      <c r="D1028" s="139">
        <v>61.0</v>
      </c>
      <c r="E1028" s="177" t="str">
        <f t="shared" ref="E1028:AP1028" si="1203">IFERROR(INDEX($D$389:$D$578,MATCH($D1028,E$389:E$578,0)),"")</f>
        <v>West Ham</v>
      </c>
      <c r="F1028" s="177" t="str">
        <f t="shared" si="1203"/>
        <v>Watford</v>
      </c>
      <c r="G1028" s="177" t="str">
        <f t="shared" si="1203"/>
        <v>Everton</v>
      </c>
      <c r="H1028" s="177" t="str">
        <f t="shared" si="1203"/>
        <v>Wolves</v>
      </c>
      <c r="I1028" s="177" t="str">
        <f t="shared" si="1203"/>
        <v>Liverpool</v>
      </c>
      <c r="J1028" s="177" t="str">
        <f t="shared" si="1203"/>
        <v>Man Utd</v>
      </c>
      <c r="K1028" s="177" t="str">
        <f t="shared" si="1203"/>
        <v>Man City</v>
      </c>
      <c r="L1028" s="177" t="str">
        <f t="shared" si="1203"/>
        <v>Watford</v>
      </c>
      <c r="M1028" s="177" t="str">
        <f t="shared" si="1203"/>
        <v>Wolves</v>
      </c>
      <c r="N1028" s="177" t="str">
        <f t="shared" si="1203"/>
        <v>Man Utd</v>
      </c>
      <c r="O1028" s="177" t="str">
        <f t="shared" si="1203"/>
        <v>Watford</v>
      </c>
      <c r="P1028" s="177" t="str">
        <f t="shared" si="1203"/>
        <v>Man City</v>
      </c>
      <c r="Q1028" s="177" t="str">
        <f t="shared" si="1203"/>
        <v>Wolves</v>
      </c>
      <c r="R1028" s="177" t="str">
        <f t="shared" si="1203"/>
        <v>Tottenham</v>
      </c>
      <c r="S1028" s="177" t="str">
        <f t="shared" si="1203"/>
        <v>Brighton</v>
      </c>
      <c r="T1028" s="177" t="str">
        <f t="shared" si="1203"/>
        <v>Man City</v>
      </c>
      <c r="U1028" s="177" t="str">
        <f t="shared" si="1203"/>
        <v>Tottenham</v>
      </c>
      <c r="V1028" s="177" t="str">
        <f t="shared" si="1203"/>
        <v>Watford</v>
      </c>
      <c r="W1028" s="177" t="str">
        <f t="shared" si="1203"/>
        <v>Brighton</v>
      </c>
      <c r="X1028" s="177" t="str">
        <f t="shared" si="1203"/>
        <v>Cardiff</v>
      </c>
      <c r="Y1028" s="177" t="str">
        <f t="shared" si="1203"/>
        <v>Bournemouth</v>
      </c>
      <c r="Z1028" s="177" t="str">
        <f t="shared" si="1203"/>
        <v>Burnley</v>
      </c>
      <c r="AA1028" s="177" t="str">
        <f t="shared" si="1203"/>
        <v>Tottenham</v>
      </c>
      <c r="AB1028" s="177" t="str">
        <f t="shared" si="1203"/>
        <v>Tottenham</v>
      </c>
      <c r="AC1028" s="177" t="str">
        <f t="shared" si="1203"/>
        <v>Leicester</v>
      </c>
      <c r="AD1028" s="177" t="str">
        <f t="shared" si="1203"/>
        <v>West Ham</v>
      </c>
      <c r="AE1028" s="177" t="str">
        <f t="shared" si="1203"/>
        <v>West Ham</v>
      </c>
      <c r="AF1028" s="177" t="str">
        <f t="shared" si="1203"/>
        <v>Newcastle</v>
      </c>
      <c r="AG1028" s="177" t="str">
        <f t="shared" si="1203"/>
        <v>Leicester</v>
      </c>
      <c r="AH1028" s="177" t="str">
        <f t="shared" si="1203"/>
        <v>Man City</v>
      </c>
      <c r="AI1028" s="177" t="str">
        <f t="shared" si="1203"/>
        <v>Huddersfield</v>
      </c>
      <c r="AJ1028" s="177" t="str">
        <f t="shared" si="1203"/>
        <v>Watford</v>
      </c>
      <c r="AK1028" s="177" t="str">
        <f t="shared" si="1203"/>
        <v>Watford</v>
      </c>
      <c r="AL1028" s="177" t="str">
        <f t="shared" si="1203"/>
        <v/>
      </c>
      <c r="AM1028" s="177" t="str">
        <f t="shared" si="1203"/>
        <v/>
      </c>
      <c r="AN1028" s="177" t="str">
        <f t="shared" si="1203"/>
        <v/>
      </c>
      <c r="AO1028" s="177" t="str">
        <f t="shared" si="1203"/>
        <v/>
      </c>
      <c r="AP1028" s="177" t="str">
        <f t="shared" si="1203"/>
        <v/>
      </c>
      <c r="AQ1028" s="170"/>
      <c r="AR1028" s="170"/>
    </row>
    <row r="1029" ht="12.75" customHeight="1">
      <c r="A1029" s="170"/>
      <c r="B1029" s="170"/>
      <c r="C1029" s="140"/>
      <c r="D1029" s="139">
        <v>62.0</v>
      </c>
      <c r="E1029" s="177" t="str">
        <f t="shared" ref="E1029:AP1029" si="1204">IFERROR(INDEX($D$389:$D$578,MATCH($D1029,E$389:E$578,0)),"")</f>
        <v>Southampton</v>
      </c>
      <c r="F1029" s="177" t="str">
        <f t="shared" si="1204"/>
        <v>Southampton</v>
      </c>
      <c r="G1029" s="177" t="str">
        <f t="shared" si="1204"/>
        <v>Southampton</v>
      </c>
      <c r="H1029" s="177" t="str">
        <f t="shared" si="1204"/>
        <v>Chelsea</v>
      </c>
      <c r="I1029" s="177" t="str">
        <f t="shared" si="1204"/>
        <v>Man City</v>
      </c>
      <c r="J1029" s="177" t="str">
        <f t="shared" si="1204"/>
        <v>Leicester</v>
      </c>
      <c r="K1029" s="177" t="str">
        <f t="shared" si="1204"/>
        <v>Man Utd</v>
      </c>
      <c r="L1029" s="177" t="str">
        <f t="shared" si="1204"/>
        <v>Crystal Palace</v>
      </c>
      <c r="M1029" s="177" t="str">
        <f t="shared" si="1204"/>
        <v>Fulham</v>
      </c>
      <c r="N1029" s="177" t="str">
        <f t="shared" si="1204"/>
        <v>West Ham</v>
      </c>
      <c r="O1029" s="177" t="str">
        <f t="shared" si="1204"/>
        <v>Liverpool</v>
      </c>
      <c r="P1029" s="177" t="str">
        <f t="shared" si="1204"/>
        <v>Leicester</v>
      </c>
      <c r="Q1029" s="177" t="str">
        <f t="shared" si="1204"/>
        <v>Man Utd</v>
      </c>
      <c r="R1029" s="177" t="str">
        <f t="shared" si="1204"/>
        <v>Watford</v>
      </c>
      <c r="S1029" s="177" t="str">
        <f t="shared" si="1204"/>
        <v>Everton</v>
      </c>
      <c r="T1029" s="177" t="str">
        <f t="shared" si="1204"/>
        <v>Crystal Palace</v>
      </c>
      <c r="U1029" s="177" t="str">
        <f t="shared" si="1204"/>
        <v>Wolves</v>
      </c>
      <c r="V1029" s="177" t="str">
        <f t="shared" si="1204"/>
        <v>West Ham</v>
      </c>
      <c r="W1029" s="177" t="str">
        <f t="shared" si="1204"/>
        <v>Southampton</v>
      </c>
      <c r="X1029" s="177" t="str">
        <f t="shared" si="1204"/>
        <v>Man Utd</v>
      </c>
      <c r="Y1029" s="177" t="str">
        <f t="shared" si="1204"/>
        <v>Watford</v>
      </c>
      <c r="Z1029" s="177" t="str">
        <f t="shared" si="1204"/>
        <v>Newcastle</v>
      </c>
      <c r="AA1029" s="177" t="str">
        <f t="shared" si="1204"/>
        <v>West Ham</v>
      </c>
      <c r="AB1029" s="177" t="str">
        <f t="shared" si="1204"/>
        <v>Liverpool</v>
      </c>
      <c r="AC1029" s="177" t="str">
        <f t="shared" si="1204"/>
        <v>Everton</v>
      </c>
      <c r="AD1029" s="177" t="str">
        <f t="shared" si="1204"/>
        <v>Tottenham</v>
      </c>
      <c r="AE1029" s="177" t="str">
        <f t="shared" si="1204"/>
        <v>Man City</v>
      </c>
      <c r="AF1029" s="177" t="str">
        <f t="shared" si="1204"/>
        <v>Chelsea</v>
      </c>
      <c r="AG1029" s="177" t="str">
        <f t="shared" si="1204"/>
        <v>West Ham</v>
      </c>
      <c r="AH1029" s="177" t="str">
        <f t="shared" si="1204"/>
        <v>Fulham</v>
      </c>
      <c r="AI1029" s="177" t="str">
        <f t="shared" si="1204"/>
        <v>Liverpool</v>
      </c>
      <c r="AJ1029" s="177" t="str">
        <f t="shared" si="1204"/>
        <v>Wolves</v>
      </c>
      <c r="AK1029" s="177" t="str">
        <f t="shared" si="1204"/>
        <v>Man City</v>
      </c>
      <c r="AL1029" s="177" t="str">
        <f t="shared" si="1204"/>
        <v/>
      </c>
      <c r="AM1029" s="177" t="str">
        <f t="shared" si="1204"/>
        <v/>
      </c>
      <c r="AN1029" s="177" t="str">
        <f t="shared" si="1204"/>
        <v/>
      </c>
      <c r="AO1029" s="177" t="str">
        <f t="shared" si="1204"/>
        <v/>
      </c>
      <c r="AP1029" s="177" t="str">
        <f t="shared" si="1204"/>
        <v/>
      </c>
      <c r="AQ1029" s="170"/>
      <c r="AR1029" s="170"/>
    </row>
    <row r="1030" ht="12.75" customHeight="1">
      <c r="A1030" s="170"/>
      <c r="B1030" s="170"/>
      <c r="C1030" s="140"/>
      <c r="D1030" s="139">
        <v>63.0</v>
      </c>
      <c r="E1030" s="177" t="str">
        <f t="shared" ref="E1030:AP1030" si="1205">IFERROR(INDEX($D$389:$D$578,MATCH($D1030,E$389:E$578,0)),"")</f>
        <v>Tottenham</v>
      </c>
      <c r="F1030" s="177" t="str">
        <f t="shared" si="1205"/>
        <v>Man City</v>
      </c>
      <c r="G1030" s="177" t="str">
        <f t="shared" si="1205"/>
        <v>Fulham</v>
      </c>
      <c r="H1030" s="177" t="str">
        <f t="shared" si="1205"/>
        <v>Watford</v>
      </c>
      <c r="I1030" s="177" t="str">
        <f t="shared" si="1205"/>
        <v>West Ham</v>
      </c>
      <c r="J1030" s="177" t="str">
        <f t="shared" si="1205"/>
        <v>Southampton</v>
      </c>
      <c r="K1030" s="177" t="str">
        <f t="shared" si="1205"/>
        <v>Bournemouth</v>
      </c>
      <c r="L1030" s="177" t="str">
        <f t="shared" si="1205"/>
        <v>Newcastle</v>
      </c>
      <c r="M1030" s="177" t="str">
        <f t="shared" si="1205"/>
        <v>Man Utd</v>
      </c>
      <c r="N1030" s="177" t="str">
        <f t="shared" si="1205"/>
        <v>Leicester</v>
      </c>
      <c r="O1030" s="177" t="str">
        <f t="shared" si="1205"/>
        <v>Fulham</v>
      </c>
      <c r="P1030" s="177" t="str">
        <f t="shared" si="1205"/>
        <v>Man City</v>
      </c>
      <c r="Q1030" s="177" t="str">
        <f t="shared" si="1205"/>
        <v>Huddersfield</v>
      </c>
      <c r="R1030" s="177" t="str">
        <f t="shared" si="1205"/>
        <v>Fulham</v>
      </c>
      <c r="S1030" s="177" t="str">
        <f t="shared" si="1205"/>
        <v>Newcastle</v>
      </c>
      <c r="T1030" s="177" t="str">
        <f t="shared" si="1205"/>
        <v>Huddersfield</v>
      </c>
      <c r="U1030" s="177" t="str">
        <f t="shared" si="1205"/>
        <v>Southampton</v>
      </c>
      <c r="V1030" s="177" t="str">
        <f t="shared" si="1205"/>
        <v>Tottenham</v>
      </c>
      <c r="W1030" s="177" t="str">
        <f t="shared" si="1205"/>
        <v>Fulham</v>
      </c>
      <c r="X1030" s="177" t="str">
        <f t="shared" si="1205"/>
        <v>Tottenham</v>
      </c>
      <c r="Y1030" s="177" t="str">
        <f t="shared" si="1205"/>
        <v>West Ham</v>
      </c>
      <c r="Z1030" s="177" t="str">
        <f t="shared" si="1205"/>
        <v>Tottenham</v>
      </c>
      <c r="AA1030" s="177" t="str">
        <f t="shared" si="1205"/>
        <v>Southampton</v>
      </c>
      <c r="AB1030" s="177" t="str">
        <f t="shared" si="1205"/>
        <v>Everton</v>
      </c>
      <c r="AC1030" s="177" t="str">
        <f t="shared" si="1205"/>
        <v>Watford</v>
      </c>
      <c r="AD1030" s="177" t="str">
        <f t="shared" si="1205"/>
        <v>West Ham</v>
      </c>
      <c r="AE1030" s="177" t="str">
        <f t="shared" si="1205"/>
        <v>Leicester</v>
      </c>
      <c r="AF1030" s="177" t="str">
        <f t="shared" si="1205"/>
        <v>Wolves</v>
      </c>
      <c r="AG1030" s="177" t="str">
        <f t="shared" si="1205"/>
        <v>Southampton</v>
      </c>
      <c r="AH1030" s="177" t="str">
        <f t="shared" si="1205"/>
        <v>Watford</v>
      </c>
      <c r="AI1030" s="177" t="str">
        <f t="shared" si="1205"/>
        <v>Man Utd</v>
      </c>
      <c r="AJ1030" s="177" t="str">
        <f t="shared" si="1205"/>
        <v>Southampton</v>
      </c>
      <c r="AK1030" s="177" t="str">
        <f t="shared" si="1205"/>
        <v>Fulham</v>
      </c>
      <c r="AL1030" s="177" t="str">
        <f t="shared" si="1205"/>
        <v/>
      </c>
      <c r="AM1030" s="177" t="str">
        <f t="shared" si="1205"/>
        <v/>
      </c>
      <c r="AN1030" s="177" t="str">
        <f t="shared" si="1205"/>
        <v/>
      </c>
      <c r="AO1030" s="177" t="str">
        <f t="shared" si="1205"/>
        <v/>
      </c>
      <c r="AP1030" s="177" t="str">
        <f t="shared" si="1205"/>
        <v/>
      </c>
      <c r="AQ1030" s="170"/>
      <c r="AR1030" s="170"/>
    </row>
    <row r="1031" ht="12.75" customHeight="1">
      <c r="A1031" s="170"/>
      <c r="B1031" s="170"/>
      <c r="C1031" s="140"/>
      <c r="D1031" s="139">
        <v>64.0</v>
      </c>
      <c r="E1031" s="177" t="str">
        <f t="shared" ref="E1031:AP1031" si="1206">IFERROR(INDEX($D$389:$D$578,MATCH($D1031,E$389:E$578,0)),"")</f>
        <v>Watford</v>
      </c>
      <c r="F1031" s="177" t="str">
        <f t="shared" si="1206"/>
        <v>Wolves</v>
      </c>
      <c r="G1031" s="177" t="str">
        <f t="shared" si="1206"/>
        <v>Leicester</v>
      </c>
      <c r="H1031" s="177" t="str">
        <f t="shared" si="1206"/>
        <v>Wolves</v>
      </c>
      <c r="I1031" s="177" t="str">
        <f t="shared" si="1206"/>
        <v>Huddersfield</v>
      </c>
      <c r="J1031" s="177" t="str">
        <f t="shared" si="1206"/>
        <v>Man Utd</v>
      </c>
      <c r="K1031" s="177" t="str">
        <f t="shared" si="1206"/>
        <v>Watford</v>
      </c>
      <c r="L1031" s="177" t="str">
        <f t="shared" si="1206"/>
        <v>Brighton</v>
      </c>
      <c r="M1031" s="177" t="str">
        <f t="shared" si="1206"/>
        <v>Newcastle</v>
      </c>
      <c r="N1031" s="177" t="str">
        <f t="shared" si="1206"/>
        <v>Man Utd</v>
      </c>
      <c r="O1031" s="177" t="str">
        <f t="shared" si="1206"/>
        <v>Man City</v>
      </c>
      <c r="P1031" s="177" t="str">
        <f t="shared" si="1206"/>
        <v>Wolves</v>
      </c>
      <c r="Q1031" s="177" t="str">
        <f t="shared" si="1206"/>
        <v>Brighton</v>
      </c>
      <c r="R1031" s="177" t="str">
        <f t="shared" si="1206"/>
        <v>Man City</v>
      </c>
      <c r="S1031" s="177" t="str">
        <f t="shared" si="1206"/>
        <v>Man Utd</v>
      </c>
      <c r="T1031" s="177" t="str">
        <f t="shared" si="1206"/>
        <v>Fulham</v>
      </c>
      <c r="U1031" s="177" t="str">
        <f t="shared" si="1206"/>
        <v>Everton</v>
      </c>
      <c r="V1031" s="177" t="str">
        <f t="shared" si="1206"/>
        <v>Everton</v>
      </c>
      <c r="W1031" s="177" t="str">
        <f t="shared" si="1206"/>
        <v>Watford</v>
      </c>
      <c r="X1031" s="177" t="str">
        <f t="shared" si="1206"/>
        <v>Leicester</v>
      </c>
      <c r="Y1031" s="177" t="str">
        <f t="shared" si="1206"/>
        <v>Watford</v>
      </c>
      <c r="Z1031" s="177" t="str">
        <f t="shared" si="1206"/>
        <v>Everton</v>
      </c>
      <c r="AA1031" s="177" t="str">
        <f t="shared" si="1206"/>
        <v>Huddersfield</v>
      </c>
      <c r="AB1031" s="177" t="str">
        <f t="shared" si="1206"/>
        <v>Tottenham</v>
      </c>
      <c r="AC1031" s="177" t="str">
        <f t="shared" si="1206"/>
        <v>Man City</v>
      </c>
      <c r="AD1031" s="177" t="str">
        <f t="shared" si="1206"/>
        <v>Newcastle</v>
      </c>
      <c r="AE1031" s="177" t="str">
        <f t="shared" si="1206"/>
        <v>Tottenham</v>
      </c>
      <c r="AF1031" s="177" t="str">
        <f t="shared" si="1206"/>
        <v>Newcastle</v>
      </c>
      <c r="AG1031" s="177" t="str">
        <f t="shared" si="1206"/>
        <v>Wolves</v>
      </c>
      <c r="AH1031" s="177" t="str">
        <f t="shared" si="1206"/>
        <v>Man Utd</v>
      </c>
      <c r="AI1031" s="177" t="str">
        <f t="shared" si="1206"/>
        <v>Wolves</v>
      </c>
      <c r="AJ1031" s="177" t="str">
        <f t="shared" si="1206"/>
        <v>Man Utd</v>
      </c>
      <c r="AK1031" s="177" t="str">
        <f t="shared" si="1206"/>
        <v>West Ham</v>
      </c>
      <c r="AL1031" s="177" t="str">
        <f t="shared" si="1206"/>
        <v/>
      </c>
      <c r="AM1031" s="177" t="str">
        <f t="shared" si="1206"/>
        <v/>
      </c>
      <c r="AN1031" s="177" t="str">
        <f t="shared" si="1206"/>
        <v/>
      </c>
      <c r="AO1031" s="177" t="str">
        <f t="shared" si="1206"/>
        <v/>
      </c>
      <c r="AP1031" s="177" t="str">
        <f t="shared" si="1206"/>
        <v/>
      </c>
      <c r="AQ1031" s="170"/>
      <c r="AR1031" s="170"/>
    </row>
    <row r="1032" ht="12.75" customHeight="1">
      <c r="A1032" s="170"/>
      <c r="B1032" s="170"/>
      <c r="C1032" s="140"/>
      <c r="D1032" s="139">
        <v>65.0</v>
      </c>
      <c r="E1032" s="177" t="str">
        <f t="shared" ref="E1032:AP1032" si="1207">IFERROR(INDEX($D$389:$D$578,MATCH($D1032,E$389:E$578,0)),"")</f>
        <v>Crystal Palace</v>
      </c>
      <c r="F1032" s="177" t="str">
        <f t="shared" si="1207"/>
        <v>Newcastle</v>
      </c>
      <c r="G1032" s="177" t="str">
        <f t="shared" si="1207"/>
        <v>Man Utd</v>
      </c>
      <c r="H1032" s="177" t="str">
        <f t="shared" si="1207"/>
        <v>Newcastle</v>
      </c>
      <c r="I1032" s="177" t="str">
        <f t="shared" si="1207"/>
        <v>Southampton</v>
      </c>
      <c r="J1032" s="177" t="str">
        <f t="shared" si="1207"/>
        <v>Huddersfield</v>
      </c>
      <c r="K1032" s="177" t="str">
        <f t="shared" si="1207"/>
        <v>Liverpool</v>
      </c>
      <c r="L1032" s="177" t="str">
        <f t="shared" si="1207"/>
        <v>Man City</v>
      </c>
      <c r="M1032" s="177" t="str">
        <f t="shared" si="1207"/>
        <v>Man Utd</v>
      </c>
      <c r="N1032" s="177" t="str">
        <f t="shared" si="1207"/>
        <v>Leicester</v>
      </c>
      <c r="O1032" s="177" t="str">
        <f t="shared" si="1207"/>
        <v>Cardiff</v>
      </c>
      <c r="P1032" s="177" t="str">
        <f t="shared" si="1207"/>
        <v>Southampton</v>
      </c>
      <c r="Q1032" s="177" t="str">
        <f t="shared" si="1207"/>
        <v>Leicester</v>
      </c>
      <c r="R1032" s="177" t="str">
        <f t="shared" si="1207"/>
        <v>Huddersfield</v>
      </c>
      <c r="S1032" s="177" t="str">
        <f t="shared" si="1207"/>
        <v>Chelsea</v>
      </c>
      <c r="T1032" s="177" t="str">
        <f t="shared" si="1207"/>
        <v>Newcastle</v>
      </c>
      <c r="U1032" s="177" t="str">
        <f t="shared" si="1207"/>
        <v>Newcastle</v>
      </c>
      <c r="V1032" s="177" t="str">
        <f t="shared" si="1207"/>
        <v>West Ham</v>
      </c>
      <c r="W1032" s="177" t="str">
        <f t="shared" si="1207"/>
        <v>Wolves</v>
      </c>
      <c r="X1032" s="177" t="str">
        <f t="shared" si="1207"/>
        <v>Crystal Palace</v>
      </c>
      <c r="Y1032" s="177" t="str">
        <f t="shared" si="1207"/>
        <v>Brighton</v>
      </c>
      <c r="Z1032" s="177" t="str">
        <f t="shared" si="1207"/>
        <v>Huddersfield</v>
      </c>
      <c r="AA1032" s="177" t="str">
        <f t="shared" si="1207"/>
        <v>Liverpool</v>
      </c>
      <c r="AB1032" s="177" t="str">
        <f t="shared" si="1207"/>
        <v>Southampton</v>
      </c>
      <c r="AC1032" s="177" t="str">
        <f t="shared" si="1207"/>
        <v>Southampton</v>
      </c>
      <c r="AD1032" s="177" t="str">
        <f t="shared" si="1207"/>
        <v>Watford</v>
      </c>
      <c r="AE1032" s="177" t="str">
        <f t="shared" si="1207"/>
        <v>West Ham</v>
      </c>
      <c r="AF1032" s="177" t="str">
        <f t="shared" si="1207"/>
        <v>Man City</v>
      </c>
      <c r="AG1032" s="177" t="str">
        <f t="shared" si="1207"/>
        <v>Leicester</v>
      </c>
      <c r="AH1032" s="177" t="str">
        <f t="shared" si="1207"/>
        <v>Southampton</v>
      </c>
      <c r="AI1032" s="177" t="str">
        <f t="shared" si="1207"/>
        <v>Man Utd</v>
      </c>
      <c r="AJ1032" s="177" t="str">
        <f t="shared" si="1207"/>
        <v>Huddersfield</v>
      </c>
      <c r="AK1032" s="177" t="str">
        <f t="shared" si="1207"/>
        <v>Watford</v>
      </c>
      <c r="AL1032" s="177" t="str">
        <f t="shared" si="1207"/>
        <v/>
      </c>
      <c r="AM1032" s="177" t="str">
        <f t="shared" si="1207"/>
        <v/>
      </c>
      <c r="AN1032" s="177" t="str">
        <f t="shared" si="1207"/>
        <v/>
      </c>
      <c r="AO1032" s="177" t="str">
        <f t="shared" si="1207"/>
        <v/>
      </c>
      <c r="AP1032" s="177" t="str">
        <f t="shared" si="1207"/>
        <v/>
      </c>
      <c r="AQ1032" s="170"/>
      <c r="AR1032" s="170"/>
    </row>
    <row r="1033" ht="12.75" customHeight="1">
      <c r="A1033" s="170"/>
      <c r="B1033" s="170"/>
      <c r="C1033" s="140"/>
      <c r="D1033" s="139">
        <v>66.0</v>
      </c>
      <c r="E1033" s="177" t="str">
        <f t="shared" ref="E1033:AP1033" si="1208">IFERROR(INDEX($D$389:$D$578,MATCH($D1033,E$389:E$578,0)),"")</f>
        <v>Man Utd</v>
      </c>
      <c r="F1033" s="177" t="str">
        <f t="shared" si="1208"/>
        <v>Crystal Palace</v>
      </c>
      <c r="G1033" s="177" t="str">
        <f t="shared" si="1208"/>
        <v>Crystal Palace</v>
      </c>
      <c r="H1033" s="177" t="str">
        <f t="shared" si="1208"/>
        <v>Watford</v>
      </c>
      <c r="I1033" s="177" t="str">
        <f t="shared" si="1208"/>
        <v>Man Utd</v>
      </c>
      <c r="J1033" s="177" t="str">
        <f t="shared" si="1208"/>
        <v>Everton</v>
      </c>
      <c r="K1033" s="177" t="str">
        <f t="shared" si="1208"/>
        <v>Tottenham</v>
      </c>
      <c r="L1033" s="177" t="str">
        <f t="shared" si="1208"/>
        <v>Watford</v>
      </c>
      <c r="M1033" s="177" t="str">
        <f t="shared" si="1208"/>
        <v>Chelsea</v>
      </c>
      <c r="N1033" s="177" t="str">
        <f t="shared" si="1208"/>
        <v>Southampton</v>
      </c>
      <c r="O1033" s="177" t="str">
        <f t="shared" si="1208"/>
        <v>Man Utd</v>
      </c>
      <c r="P1033" s="177" t="str">
        <f t="shared" si="1208"/>
        <v>Man Utd</v>
      </c>
      <c r="Q1033" s="177" t="str">
        <f t="shared" si="1208"/>
        <v>Liverpool</v>
      </c>
      <c r="R1033" s="177" t="str">
        <f t="shared" si="1208"/>
        <v>West Ham</v>
      </c>
      <c r="S1033" s="177" t="str">
        <f t="shared" si="1208"/>
        <v>Liverpool</v>
      </c>
      <c r="T1033" s="177" t="str">
        <f t="shared" si="1208"/>
        <v>Southampton</v>
      </c>
      <c r="U1033" s="177" t="str">
        <f t="shared" si="1208"/>
        <v>West Ham</v>
      </c>
      <c r="V1033" s="177" t="str">
        <f t="shared" si="1208"/>
        <v>Man Utd</v>
      </c>
      <c r="W1033" s="177" t="str">
        <f t="shared" si="1208"/>
        <v>Man Utd</v>
      </c>
      <c r="X1033" s="177" t="str">
        <f t="shared" si="1208"/>
        <v>Newcastle</v>
      </c>
      <c r="Y1033" s="177" t="str">
        <f t="shared" si="1208"/>
        <v>Tottenham</v>
      </c>
      <c r="Z1033" s="177" t="str">
        <f t="shared" si="1208"/>
        <v>Burnley</v>
      </c>
      <c r="AA1033" s="177" t="str">
        <f t="shared" si="1208"/>
        <v>Tottenham</v>
      </c>
      <c r="AB1033" s="177" t="str">
        <f t="shared" si="1208"/>
        <v>Tottenham</v>
      </c>
      <c r="AC1033" s="177" t="str">
        <f t="shared" si="1208"/>
        <v>Southampton</v>
      </c>
      <c r="AD1033" s="177" t="str">
        <f t="shared" si="1208"/>
        <v>Newcastle</v>
      </c>
      <c r="AE1033" s="177" t="str">
        <f t="shared" si="1208"/>
        <v>Brighton</v>
      </c>
      <c r="AF1033" s="177" t="str">
        <f t="shared" si="1208"/>
        <v>Leicester</v>
      </c>
      <c r="AG1033" s="177" t="str">
        <f t="shared" si="1208"/>
        <v>Watford</v>
      </c>
      <c r="AH1033" s="177" t="str">
        <f t="shared" si="1208"/>
        <v>Wolves</v>
      </c>
      <c r="AI1033" s="177" t="str">
        <f t="shared" si="1208"/>
        <v>Huddersfield</v>
      </c>
      <c r="AJ1033" s="177" t="str">
        <f t="shared" si="1208"/>
        <v>Fulham</v>
      </c>
      <c r="AK1033" s="177" t="str">
        <f t="shared" si="1208"/>
        <v>Fulham</v>
      </c>
      <c r="AL1033" s="177" t="str">
        <f t="shared" si="1208"/>
        <v/>
      </c>
      <c r="AM1033" s="177" t="str">
        <f t="shared" si="1208"/>
        <v/>
      </c>
      <c r="AN1033" s="177" t="str">
        <f t="shared" si="1208"/>
        <v/>
      </c>
      <c r="AO1033" s="177" t="str">
        <f t="shared" si="1208"/>
        <v/>
      </c>
      <c r="AP1033" s="177" t="str">
        <f t="shared" si="1208"/>
        <v/>
      </c>
      <c r="AQ1033" s="170"/>
      <c r="AR1033" s="170"/>
    </row>
    <row r="1034" ht="12.75" customHeight="1">
      <c r="A1034" s="170"/>
      <c r="B1034" s="170"/>
      <c r="C1034" s="140"/>
      <c r="D1034" s="139">
        <v>67.0</v>
      </c>
      <c r="E1034" s="177" t="str">
        <f t="shared" ref="E1034:AP1034" si="1209">IFERROR(INDEX($D$389:$D$578,MATCH($D1034,E$389:E$578,0)),"")</f>
        <v>Tottenham</v>
      </c>
      <c r="F1034" s="177" t="str">
        <f t="shared" si="1209"/>
        <v>Crystal Palace</v>
      </c>
      <c r="G1034" s="177" t="str">
        <f t="shared" si="1209"/>
        <v>Wolves</v>
      </c>
      <c r="H1034" s="177" t="str">
        <f t="shared" si="1209"/>
        <v>Wolves</v>
      </c>
      <c r="I1034" s="177" t="str">
        <f t="shared" si="1209"/>
        <v>Southampton</v>
      </c>
      <c r="J1034" s="177" t="str">
        <f t="shared" si="1209"/>
        <v>Wolves</v>
      </c>
      <c r="K1034" s="177" t="str">
        <f t="shared" si="1209"/>
        <v>West Ham</v>
      </c>
      <c r="L1034" s="177" t="str">
        <f t="shared" si="1209"/>
        <v>Tottenham</v>
      </c>
      <c r="M1034" s="177" t="str">
        <f t="shared" si="1209"/>
        <v>Liverpool</v>
      </c>
      <c r="N1034" s="177" t="str">
        <f t="shared" si="1209"/>
        <v>Tottenham</v>
      </c>
      <c r="O1034" s="177" t="str">
        <f t="shared" si="1209"/>
        <v>Leicester</v>
      </c>
      <c r="P1034" s="177" t="str">
        <f t="shared" si="1209"/>
        <v>Southampton</v>
      </c>
      <c r="Q1034" s="177" t="str">
        <f t="shared" si="1209"/>
        <v>Man City</v>
      </c>
      <c r="R1034" s="177" t="str">
        <f t="shared" si="1209"/>
        <v>Wolves</v>
      </c>
      <c r="S1034" s="177" t="str">
        <f t="shared" si="1209"/>
        <v>Liverpool</v>
      </c>
      <c r="T1034" s="177" t="str">
        <f t="shared" si="1209"/>
        <v>Watford</v>
      </c>
      <c r="U1034" s="177" t="str">
        <f t="shared" si="1209"/>
        <v>West Ham</v>
      </c>
      <c r="V1034" s="177" t="str">
        <f t="shared" si="1209"/>
        <v>Fulham</v>
      </c>
      <c r="W1034" s="177" t="str">
        <f t="shared" si="1209"/>
        <v>Everton</v>
      </c>
      <c r="X1034" s="177" t="str">
        <f t="shared" si="1209"/>
        <v>Leicester</v>
      </c>
      <c r="Y1034" s="177" t="str">
        <f t="shared" si="1209"/>
        <v>Watford</v>
      </c>
      <c r="Z1034" s="177" t="str">
        <f t="shared" si="1209"/>
        <v>West Ham</v>
      </c>
      <c r="AA1034" s="177" t="str">
        <f t="shared" si="1209"/>
        <v>West Ham</v>
      </c>
      <c r="AB1034" s="177" t="str">
        <f t="shared" si="1209"/>
        <v>Wolves</v>
      </c>
      <c r="AC1034" s="177" t="str">
        <f t="shared" si="1209"/>
        <v>Leicester</v>
      </c>
      <c r="AD1034" s="177" t="str">
        <f t="shared" si="1209"/>
        <v>Leicester</v>
      </c>
      <c r="AE1034" s="177" t="str">
        <f t="shared" si="1209"/>
        <v>Newcastle</v>
      </c>
      <c r="AF1034" s="177" t="str">
        <f t="shared" si="1209"/>
        <v>Leicester</v>
      </c>
      <c r="AG1034" s="177" t="str">
        <f t="shared" si="1209"/>
        <v>Huddersfield</v>
      </c>
      <c r="AH1034" s="177" t="str">
        <f t="shared" si="1209"/>
        <v>Watford</v>
      </c>
      <c r="AI1034" s="177" t="str">
        <f t="shared" si="1209"/>
        <v>West Ham</v>
      </c>
      <c r="AJ1034" s="177" t="str">
        <f t="shared" si="1209"/>
        <v>Tottenham</v>
      </c>
      <c r="AK1034" s="177" t="str">
        <f t="shared" si="1209"/>
        <v>Fulham</v>
      </c>
      <c r="AL1034" s="177" t="str">
        <f t="shared" si="1209"/>
        <v/>
      </c>
      <c r="AM1034" s="177" t="str">
        <f t="shared" si="1209"/>
        <v/>
      </c>
      <c r="AN1034" s="177" t="str">
        <f t="shared" si="1209"/>
        <v/>
      </c>
      <c r="AO1034" s="177" t="str">
        <f t="shared" si="1209"/>
        <v/>
      </c>
      <c r="AP1034" s="177" t="str">
        <f t="shared" si="1209"/>
        <v/>
      </c>
      <c r="AQ1034" s="170"/>
      <c r="AR1034" s="170"/>
    </row>
    <row r="1035" ht="12.75" customHeight="1">
      <c r="A1035" s="170"/>
      <c r="B1035" s="170"/>
      <c r="C1035" s="140"/>
      <c r="D1035" s="139">
        <v>68.0</v>
      </c>
      <c r="E1035" s="177" t="str">
        <f t="shared" ref="E1035:AP1035" si="1210">IFERROR(INDEX($D$389:$D$578,MATCH($D1035,E$389:E$578,0)),"")</f>
        <v>Man Utd</v>
      </c>
      <c r="F1035" s="177" t="str">
        <f t="shared" si="1210"/>
        <v>Crystal Palace</v>
      </c>
      <c r="G1035" s="177" t="str">
        <f t="shared" si="1210"/>
        <v>Southampton</v>
      </c>
      <c r="H1035" s="177" t="str">
        <f t="shared" si="1210"/>
        <v>Cardiff</v>
      </c>
      <c r="I1035" s="177" t="str">
        <f t="shared" si="1210"/>
        <v>Wolves</v>
      </c>
      <c r="J1035" s="177" t="str">
        <f t="shared" si="1210"/>
        <v>Southampton</v>
      </c>
      <c r="K1035" s="177" t="str">
        <f t="shared" si="1210"/>
        <v>Tottenham</v>
      </c>
      <c r="L1035" s="177" t="str">
        <f t="shared" si="1210"/>
        <v>Man City</v>
      </c>
      <c r="M1035" s="177" t="str">
        <f t="shared" si="1210"/>
        <v>Watford</v>
      </c>
      <c r="N1035" s="177" t="str">
        <f t="shared" si="1210"/>
        <v>Cardiff</v>
      </c>
      <c r="O1035" s="177" t="str">
        <f t="shared" si="1210"/>
        <v>Man Utd</v>
      </c>
      <c r="P1035" s="177" t="str">
        <f t="shared" si="1210"/>
        <v>Chelsea</v>
      </c>
      <c r="Q1035" s="177" t="str">
        <f t="shared" si="1210"/>
        <v>West Ham</v>
      </c>
      <c r="R1035" s="177" t="str">
        <f t="shared" si="1210"/>
        <v>Southampton</v>
      </c>
      <c r="S1035" s="177" t="str">
        <f t="shared" si="1210"/>
        <v>Everton</v>
      </c>
      <c r="T1035" s="177" t="str">
        <f t="shared" si="1210"/>
        <v>Man Utd</v>
      </c>
      <c r="U1035" s="177" t="str">
        <f t="shared" si="1210"/>
        <v>Newcastle</v>
      </c>
      <c r="V1035" s="177" t="str">
        <f t="shared" si="1210"/>
        <v>Man Utd</v>
      </c>
      <c r="W1035" s="177" t="str">
        <f t="shared" si="1210"/>
        <v>Man Utd</v>
      </c>
      <c r="X1035" s="177" t="str">
        <f t="shared" si="1210"/>
        <v>Wolves</v>
      </c>
      <c r="Y1035" s="177" t="str">
        <f t="shared" si="1210"/>
        <v>Liverpool</v>
      </c>
      <c r="Z1035" s="177" t="str">
        <f t="shared" si="1210"/>
        <v>Newcastle</v>
      </c>
      <c r="AA1035" s="177" t="str">
        <f t="shared" si="1210"/>
        <v>Liverpool</v>
      </c>
      <c r="AB1035" s="177" t="str">
        <f t="shared" si="1210"/>
        <v>Cardiff</v>
      </c>
      <c r="AC1035" s="177" t="str">
        <f t="shared" si="1210"/>
        <v>Fulham</v>
      </c>
      <c r="AD1035" s="177" t="str">
        <f t="shared" si="1210"/>
        <v>Leicester</v>
      </c>
      <c r="AE1035" s="177" t="str">
        <f t="shared" si="1210"/>
        <v>Man City</v>
      </c>
      <c r="AF1035" s="177" t="str">
        <f t="shared" si="1210"/>
        <v>Southampton</v>
      </c>
      <c r="AG1035" s="177" t="str">
        <f t="shared" si="1210"/>
        <v>Tottenham</v>
      </c>
      <c r="AH1035" s="177" t="str">
        <f t="shared" si="1210"/>
        <v>Huddersfield</v>
      </c>
      <c r="AI1035" s="177" t="str">
        <f t="shared" si="1210"/>
        <v>Tottenham</v>
      </c>
      <c r="AJ1035" s="177" t="str">
        <f t="shared" si="1210"/>
        <v>Leicester</v>
      </c>
      <c r="AK1035" s="177" t="str">
        <f t="shared" si="1210"/>
        <v>Watford</v>
      </c>
      <c r="AL1035" s="177" t="str">
        <f t="shared" si="1210"/>
        <v/>
      </c>
      <c r="AM1035" s="177" t="str">
        <f t="shared" si="1210"/>
        <v/>
      </c>
      <c r="AN1035" s="177" t="str">
        <f t="shared" si="1210"/>
        <v/>
      </c>
      <c r="AO1035" s="177" t="str">
        <f t="shared" si="1210"/>
        <v/>
      </c>
      <c r="AP1035" s="177" t="str">
        <f t="shared" si="1210"/>
        <v/>
      </c>
      <c r="AQ1035" s="170"/>
      <c r="AR1035" s="170"/>
    </row>
    <row r="1036" ht="12.75" customHeight="1">
      <c r="A1036" s="170"/>
      <c r="B1036" s="170"/>
      <c r="C1036" s="140"/>
      <c r="D1036" s="139">
        <v>69.0</v>
      </c>
      <c r="E1036" s="177" t="str">
        <f t="shared" ref="E1036:AP1036" si="1211">IFERROR(INDEX($D$389:$D$578,MATCH($D1036,E$389:E$578,0)),"")</f>
        <v>Man Utd</v>
      </c>
      <c r="F1036" s="177" t="str">
        <f t="shared" si="1211"/>
        <v>Tottenham</v>
      </c>
      <c r="G1036" s="177" t="str">
        <f t="shared" si="1211"/>
        <v>Fulham</v>
      </c>
      <c r="H1036" s="177" t="str">
        <f t="shared" si="1211"/>
        <v>Newcastle</v>
      </c>
      <c r="I1036" s="177" t="str">
        <f t="shared" si="1211"/>
        <v>Man Utd</v>
      </c>
      <c r="J1036" s="177" t="str">
        <f t="shared" si="1211"/>
        <v>Huddersfield</v>
      </c>
      <c r="K1036" s="177" t="str">
        <f t="shared" si="1211"/>
        <v>Leicester</v>
      </c>
      <c r="L1036" s="177" t="str">
        <f t="shared" si="1211"/>
        <v>Burnley</v>
      </c>
      <c r="M1036" s="177" t="str">
        <f t="shared" si="1211"/>
        <v>Liverpool</v>
      </c>
      <c r="N1036" s="177" t="str">
        <f t="shared" si="1211"/>
        <v>Man City</v>
      </c>
      <c r="O1036" s="177" t="str">
        <f t="shared" si="1211"/>
        <v>Southampton</v>
      </c>
      <c r="P1036" s="177" t="str">
        <f t="shared" si="1211"/>
        <v>Liverpool</v>
      </c>
      <c r="Q1036" s="177" t="str">
        <f t="shared" si="1211"/>
        <v>Huddersfield</v>
      </c>
      <c r="R1036" s="177" t="str">
        <f t="shared" si="1211"/>
        <v>Fulham</v>
      </c>
      <c r="S1036" s="177" t="str">
        <f t="shared" si="1211"/>
        <v>Leicester</v>
      </c>
      <c r="T1036" s="177" t="str">
        <f t="shared" si="1211"/>
        <v>Newcastle</v>
      </c>
      <c r="U1036" s="177" t="str">
        <f t="shared" si="1211"/>
        <v>Man Utd</v>
      </c>
      <c r="V1036" s="177" t="str">
        <f t="shared" si="1211"/>
        <v>Newcastle</v>
      </c>
      <c r="W1036" s="177" t="str">
        <f t="shared" si="1211"/>
        <v>West Ham</v>
      </c>
      <c r="X1036" s="177" t="str">
        <f t="shared" si="1211"/>
        <v>Wolves</v>
      </c>
      <c r="Y1036" s="177" t="str">
        <f t="shared" si="1211"/>
        <v>Everton</v>
      </c>
      <c r="Z1036" s="177" t="str">
        <f t="shared" si="1211"/>
        <v>Tottenham</v>
      </c>
      <c r="AA1036" s="177" t="str">
        <f t="shared" si="1211"/>
        <v>Liverpool</v>
      </c>
      <c r="AB1036" s="177" t="str">
        <f t="shared" si="1211"/>
        <v>West Ham</v>
      </c>
      <c r="AC1036" s="177" t="str">
        <f t="shared" si="1211"/>
        <v>Tottenham</v>
      </c>
      <c r="AD1036" s="177" t="str">
        <f t="shared" si="1211"/>
        <v>Newcastle</v>
      </c>
      <c r="AE1036" s="177" t="str">
        <f t="shared" si="1211"/>
        <v>Man City</v>
      </c>
      <c r="AF1036" s="177" t="str">
        <f t="shared" si="1211"/>
        <v>Watford</v>
      </c>
      <c r="AG1036" s="177" t="str">
        <f t="shared" si="1211"/>
        <v>Wolves</v>
      </c>
      <c r="AH1036" s="177" t="str">
        <f t="shared" si="1211"/>
        <v>Newcastle</v>
      </c>
      <c r="AI1036" s="177" t="str">
        <f t="shared" si="1211"/>
        <v>Leicester</v>
      </c>
      <c r="AJ1036" s="177" t="str">
        <f t="shared" si="1211"/>
        <v>Southampton</v>
      </c>
      <c r="AK1036" s="177" t="str">
        <f t="shared" si="1211"/>
        <v>Newcastle</v>
      </c>
      <c r="AL1036" s="177" t="str">
        <f t="shared" si="1211"/>
        <v/>
      </c>
      <c r="AM1036" s="177" t="str">
        <f t="shared" si="1211"/>
        <v/>
      </c>
      <c r="AN1036" s="177" t="str">
        <f t="shared" si="1211"/>
        <v/>
      </c>
      <c r="AO1036" s="177" t="str">
        <f t="shared" si="1211"/>
        <v/>
      </c>
      <c r="AP1036" s="177" t="str">
        <f t="shared" si="1211"/>
        <v/>
      </c>
      <c r="AQ1036" s="170"/>
      <c r="AR1036" s="170"/>
    </row>
    <row r="1037" ht="12.75" customHeight="1">
      <c r="A1037" s="170"/>
      <c r="B1037" s="170"/>
      <c r="C1037" s="140"/>
      <c r="D1037" s="139">
        <v>70.0</v>
      </c>
      <c r="E1037" s="177" t="str">
        <f t="shared" ref="E1037:AP1037" si="1212">IFERROR(INDEX($D$389:$D$578,MATCH($D1037,E$389:E$578,0)),"")</f>
        <v>Cardiff</v>
      </c>
      <c r="F1037" s="177" t="str">
        <f t="shared" si="1212"/>
        <v>West Ham</v>
      </c>
      <c r="G1037" s="177" t="str">
        <f t="shared" si="1212"/>
        <v>West Ham</v>
      </c>
      <c r="H1037" s="177" t="str">
        <f t="shared" si="1212"/>
        <v>Wolves</v>
      </c>
      <c r="I1037" s="177" t="str">
        <f t="shared" si="1212"/>
        <v>Southampton</v>
      </c>
      <c r="J1037" s="177" t="str">
        <f t="shared" si="1212"/>
        <v>Newcastle</v>
      </c>
      <c r="K1037" s="177" t="str">
        <f t="shared" si="1212"/>
        <v>Chelsea</v>
      </c>
      <c r="L1037" s="177" t="str">
        <f t="shared" si="1212"/>
        <v>Wolves</v>
      </c>
      <c r="M1037" s="177" t="str">
        <f t="shared" si="1212"/>
        <v>Crystal Palace</v>
      </c>
      <c r="N1037" s="177" t="str">
        <f t="shared" si="1212"/>
        <v>Southampton</v>
      </c>
      <c r="O1037" s="177" t="str">
        <f t="shared" si="1212"/>
        <v>Southampton</v>
      </c>
      <c r="P1037" s="177" t="str">
        <f t="shared" si="1212"/>
        <v>Crystal Palace</v>
      </c>
      <c r="Q1037" s="177" t="str">
        <f t="shared" si="1212"/>
        <v>Man Utd</v>
      </c>
      <c r="R1037" s="177" t="str">
        <f t="shared" si="1212"/>
        <v>Man City</v>
      </c>
      <c r="S1037" s="177" t="str">
        <f t="shared" si="1212"/>
        <v>Liverpool</v>
      </c>
      <c r="T1037" s="177" t="str">
        <f t="shared" si="1212"/>
        <v>West Ham</v>
      </c>
      <c r="U1037" s="177" t="str">
        <f t="shared" si="1212"/>
        <v>West Ham</v>
      </c>
      <c r="V1037" s="177" t="str">
        <f t="shared" si="1212"/>
        <v>Southampton</v>
      </c>
      <c r="W1037" s="177" t="str">
        <f t="shared" si="1212"/>
        <v>Man City</v>
      </c>
      <c r="X1037" s="177" t="str">
        <f t="shared" si="1212"/>
        <v>Man City</v>
      </c>
      <c r="Y1037" s="177" t="str">
        <f t="shared" si="1212"/>
        <v>Tottenham</v>
      </c>
      <c r="Z1037" s="177" t="str">
        <f t="shared" si="1212"/>
        <v>West Ham</v>
      </c>
      <c r="AA1037" s="177" t="str">
        <f t="shared" si="1212"/>
        <v>Bournemouth</v>
      </c>
      <c r="AB1037" s="177" t="str">
        <f t="shared" si="1212"/>
        <v>Crystal Palace</v>
      </c>
      <c r="AC1037" s="177" t="str">
        <f t="shared" si="1212"/>
        <v>Watford</v>
      </c>
      <c r="AD1037" s="177" t="str">
        <f t="shared" si="1212"/>
        <v>Man City</v>
      </c>
      <c r="AE1037" s="177" t="str">
        <f t="shared" si="1212"/>
        <v>Leicester</v>
      </c>
      <c r="AF1037" s="177" t="str">
        <f t="shared" si="1212"/>
        <v>West Ham</v>
      </c>
      <c r="AG1037" s="177" t="str">
        <f t="shared" si="1212"/>
        <v>Leicester</v>
      </c>
      <c r="AH1037" s="177" t="str">
        <f t="shared" si="1212"/>
        <v>Watford</v>
      </c>
      <c r="AI1037" s="177" t="str">
        <f t="shared" si="1212"/>
        <v>Huddersfield</v>
      </c>
      <c r="AJ1037" s="177" t="str">
        <f t="shared" si="1212"/>
        <v>Wolves</v>
      </c>
      <c r="AK1037" s="177" t="str">
        <f t="shared" si="1212"/>
        <v>Leicester</v>
      </c>
      <c r="AL1037" s="177" t="str">
        <f t="shared" si="1212"/>
        <v/>
      </c>
      <c r="AM1037" s="177" t="str">
        <f t="shared" si="1212"/>
        <v/>
      </c>
      <c r="AN1037" s="177" t="str">
        <f t="shared" si="1212"/>
        <v/>
      </c>
      <c r="AO1037" s="177" t="str">
        <f t="shared" si="1212"/>
        <v/>
      </c>
      <c r="AP1037" s="177" t="str">
        <f t="shared" si="1212"/>
        <v/>
      </c>
      <c r="AQ1037" s="170"/>
      <c r="AR1037" s="170"/>
    </row>
    <row r="1038" ht="12.75" customHeight="1">
      <c r="A1038" s="170"/>
      <c r="B1038" s="170"/>
      <c r="C1038" s="140"/>
      <c r="D1038" s="139">
        <v>71.0</v>
      </c>
      <c r="E1038" s="177" t="str">
        <f t="shared" ref="E1038:AP1038" si="1213">IFERROR(INDEX($D$389:$D$578,MATCH($D1038,E$389:E$578,0)),"")</f>
        <v>Southampton</v>
      </c>
      <c r="F1038" s="177" t="str">
        <f t="shared" si="1213"/>
        <v>West Ham</v>
      </c>
      <c r="G1038" s="177" t="str">
        <f t="shared" si="1213"/>
        <v>Man Utd</v>
      </c>
      <c r="H1038" s="177" t="str">
        <f t="shared" si="1213"/>
        <v>Leicester</v>
      </c>
      <c r="I1038" s="177" t="str">
        <f t="shared" si="1213"/>
        <v>Crystal Palace</v>
      </c>
      <c r="J1038" s="177" t="str">
        <f t="shared" si="1213"/>
        <v>Leicester</v>
      </c>
      <c r="K1038" s="177" t="str">
        <f t="shared" si="1213"/>
        <v>Liverpool</v>
      </c>
      <c r="L1038" s="177" t="str">
        <f t="shared" si="1213"/>
        <v>Chelsea</v>
      </c>
      <c r="M1038" s="177" t="str">
        <f t="shared" si="1213"/>
        <v>Southampton</v>
      </c>
      <c r="N1038" s="177" t="str">
        <f t="shared" si="1213"/>
        <v>Tottenham</v>
      </c>
      <c r="O1038" s="177" t="str">
        <f t="shared" si="1213"/>
        <v>West Ham</v>
      </c>
      <c r="P1038" s="177" t="str">
        <f t="shared" si="1213"/>
        <v>Watford</v>
      </c>
      <c r="Q1038" s="177" t="str">
        <f t="shared" si="1213"/>
        <v>Cardiff</v>
      </c>
      <c r="R1038" s="177" t="str">
        <f t="shared" si="1213"/>
        <v>Burnley</v>
      </c>
      <c r="S1038" s="177" t="str">
        <f t="shared" si="1213"/>
        <v>Liverpool</v>
      </c>
      <c r="T1038" s="177" t="str">
        <f t="shared" si="1213"/>
        <v>Wolves</v>
      </c>
      <c r="U1038" s="177" t="str">
        <f t="shared" si="1213"/>
        <v>Fulham</v>
      </c>
      <c r="V1038" s="177" t="str">
        <f t="shared" si="1213"/>
        <v>West Ham</v>
      </c>
      <c r="W1038" s="177" t="str">
        <f t="shared" si="1213"/>
        <v>Southampton</v>
      </c>
      <c r="X1038" s="177" t="str">
        <f t="shared" si="1213"/>
        <v>Man Utd</v>
      </c>
      <c r="Y1038" s="177" t="str">
        <f t="shared" si="1213"/>
        <v>Tottenham</v>
      </c>
      <c r="Z1038" s="177" t="str">
        <f t="shared" si="1213"/>
        <v>West Ham</v>
      </c>
      <c r="AA1038" s="177" t="str">
        <f t="shared" si="1213"/>
        <v>Man City</v>
      </c>
      <c r="AB1038" s="177" t="str">
        <f t="shared" si="1213"/>
        <v>Fulham</v>
      </c>
      <c r="AC1038" s="177" t="str">
        <f t="shared" si="1213"/>
        <v>West Ham</v>
      </c>
      <c r="AD1038" s="177" t="str">
        <f t="shared" si="1213"/>
        <v>West Ham</v>
      </c>
      <c r="AE1038" s="177" t="str">
        <f t="shared" si="1213"/>
        <v>Southampton</v>
      </c>
      <c r="AF1038" s="177" t="str">
        <f t="shared" si="1213"/>
        <v>Huddersfield</v>
      </c>
      <c r="AG1038" s="177" t="str">
        <f t="shared" si="1213"/>
        <v>Watford</v>
      </c>
      <c r="AH1038" s="177" t="str">
        <f t="shared" si="1213"/>
        <v>Wolves</v>
      </c>
      <c r="AI1038" s="177" t="str">
        <f t="shared" si="1213"/>
        <v>West Ham</v>
      </c>
      <c r="AJ1038" s="177" t="str">
        <f t="shared" si="1213"/>
        <v>West Ham</v>
      </c>
      <c r="AK1038" s="177" t="str">
        <f t="shared" si="1213"/>
        <v>Man Utd</v>
      </c>
      <c r="AL1038" s="177" t="str">
        <f t="shared" si="1213"/>
        <v/>
      </c>
      <c r="AM1038" s="177" t="str">
        <f t="shared" si="1213"/>
        <v/>
      </c>
      <c r="AN1038" s="177" t="str">
        <f t="shared" si="1213"/>
        <v/>
      </c>
      <c r="AO1038" s="177" t="str">
        <f t="shared" si="1213"/>
        <v/>
      </c>
      <c r="AP1038" s="177" t="str">
        <f t="shared" si="1213"/>
        <v/>
      </c>
      <c r="AQ1038" s="170"/>
      <c r="AR1038" s="170"/>
    </row>
    <row r="1039" ht="12.75" customHeight="1">
      <c r="A1039" s="170"/>
      <c r="B1039" s="170"/>
      <c r="C1039" s="140"/>
      <c r="D1039" s="139">
        <v>72.0</v>
      </c>
      <c r="E1039" s="177" t="str">
        <f t="shared" ref="E1039:AP1039" si="1214">IFERROR(INDEX($D$389:$D$578,MATCH($D1039,E$389:E$578,0)),"")</f>
        <v>Man City</v>
      </c>
      <c r="F1039" s="177" t="str">
        <f t="shared" si="1214"/>
        <v>Newcastle</v>
      </c>
      <c r="G1039" s="177" t="str">
        <f t="shared" si="1214"/>
        <v>Watford</v>
      </c>
      <c r="H1039" s="177" t="str">
        <f t="shared" si="1214"/>
        <v>Tottenham</v>
      </c>
      <c r="I1039" s="177" t="str">
        <f t="shared" si="1214"/>
        <v>Southampton</v>
      </c>
      <c r="J1039" s="177" t="str">
        <f t="shared" si="1214"/>
        <v>Newcastle</v>
      </c>
      <c r="K1039" s="177" t="str">
        <f t="shared" si="1214"/>
        <v>West Ham</v>
      </c>
      <c r="L1039" s="177" t="str">
        <f t="shared" si="1214"/>
        <v>Newcastle</v>
      </c>
      <c r="M1039" s="177" t="str">
        <f t="shared" si="1214"/>
        <v>Liverpool</v>
      </c>
      <c r="N1039" s="177" t="str">
        <f t="shared" si="1214"/>
        <v>Man City</v>
      </c>
      <c r="O1039" s="177" t="str">
        <f t="shared" si="1214"/>
        <v>Newcastle</v>
      </c>
      <c r="P1039" s="177" t="str">
        <f t="shared" si="1214"/>
        <v>Watford</v>
      </c>
      <c r="Q1039" s="177" t="str">
        <f t="shared" si="1214"/>
        <v>Crystal Palace</v>
      </c>
      <c r="R1039" s="177" t="str">
        <f t="shared" si="1214"/>
        <v>Southampton</v>
      </c>
      <c r="S1039" s="177" t="str">
        <f t="shared" si="1214"/>
        <v>Man City</v>
      </c>
      <c r="T1039" s="177" t="str">
        <f t="shared" si="1214"/>
        <v>Liverpool</v>
      </c>
      <c r="U1039" s="177" t="str">
        <f t="shared" si="1214"/>
        <v>Man City</v>
      </c>
      <c r="V1039" s="177" t="str">
        <f t="shared" si="1214"/>
        <v>Southampton</v>
      </c>
      <c r="W1039" s="177" t="str">
        <f t="shared" si="1214"/>
        <v>West Ham</v>
      </c>
      <c r="X1039" s="177" t="str">
        <f t="shared" si="1214"/>
        <v>Liverpool</v>
      </c>
      <c r="Y1039" s="177" t="str">
        <f t="shared" si="1214"/>
        <v>Tottenham</v>
      </c>
      <c r="Z1039" s="177" t="str">
        <f t="shared" si="1214"/>
        <v>Southampton</v>
      </c>
      <c r="AA1039" s="177" t="str">
        <f t="shared" si="1214"/>
        <v>West Ham</v>
      </c>
      <c r="AB1039" s="177" t="str">
        <f t="shared" si="1214"/>
        <v>Huddersfield</v>
      </c>
      <c r="AC1039" s="177" t="str">
        <f t="shared" si="1214"/>
        <v>Watford</v>
      </c>
      <c r="AD1039" s="177" t="str">
        <f t="shared" si="1214"/>
        <v>West Ham</v>
      </c>
      <c r="AE1039" s="177" t="str">
        <f t="shared" si="1214"/>
        <v>West Ham</v>
      </c>
      <c r="AF1039" s="177" t="str">
        <f t="shared" si="1214"/>
        <v>West Ham</v>
      </c>
      <c r="AG1039" s="177" t="str">
        <f t="shared" si="1214"/>
        <v>Fulham</v>
      </c>
      <c r="AH1039" s="177" t="str">
        <f t="shared" si="1214"/>
        <v>Leicester</v>
      </c>
      <c r="AI1039" s="177" t="str">
        <f t="shared" si="1214"/>
        <v>Man City</v>
      </c>
      <c r="AJ1039" s="177" t="str">
        <f t="shared" si="1214"/>
        <v>Huddersfield</v>
      </c>
      <c r="AK1039" s="177" t="str">
        <f t="shared" si="1214"/>
        <v>West Ham</v>
      </c>
      <c r="AL1039" s="177" t="str">
        <f t="shared" si="1214"/>
        <v/>
      </c>
      <c r="AM1039" s="177" t="str">
        <f t="shared" si="1214"/>
        <v/>
      </c>
      <c r="AN1039" s="177" t="str">
        <f t="shared" si="1214"/>
        <v/>
      </c>
      <c r="AO1039" s="177" t="str">
        <f t="shared" si="1214"/>
        <v/>
      </c>
      <c r="AP1039" s="177" t="str">
        <f t="shared" si="1214"/>
        <v/>
      </c>
      <c r="AQ1039" s="170"/>
      <c r="AR1039" s="170"/>
    </row>
    <row r="1040" ht="12.75" customHeight="1">
      <c r="A1040" s="170"/>
      <c r="B1040" s="170"/>
      <c r="C1040" s="140"/>
      <c r="D1040" s="139">
        <v>73.0</v>
      </c>
      <c r="E1040" s="177" t="str">
        <f t="shared" ref="E1040:AP1040" si="1215">IFERROR(INDEX($D$389:$D$578,MATCH($D1040,E$389:E$578,0)),"")</f>
        <v>West Ham</v>
      </c>
      <c r="F1040" s="177" t="str">
        <f t="shared" si="1215"/>
        <v>Leicester</v>
      </c>
      <c r="G1040" s="177" t="str">
        <f t="shared" si="1215"/>
        <v>Man Utd</v>
      </c>
      <c r="H1040" s="177" t="str">
        <f t="shared" si="1215"/>
        <v>Man Utd</v>
      </c>
      <c r="I1040" s="177" t="str">
        <f t="shared" si="1215"/>
        <v>Crystal Palace</v>
      </c>
      <c r="J1040" s="177" t="str">
        <f t="shared" si="1215"/>
        <v>Man City</v>
      </c>
      <c r="K1040" s="177" t="str">
        <f t="shared" si="1215"/>
        <v>Man City</v>
      </c>
      <c r="L1040" s="177" t="str">
        <f t="shared" si="1215"/>
        <v>Bournemouth</v>
      </c>
      <c r="M1040" s="177" t="str">
        <f t="shared" si="1215"/>
        <v>Cardiff</v>
      </c>
      <c r="N1040" s="177" t="str">
        <f t="shared" si="1215"/>
        <v>Fulham</v>
      </c>
      <c r="O1040" s="177" t="str">
        <f t="shared" si="1215"/>
        <v>Everton</v>
      </c>
      <c r="P1040" s="177" t="str">
        <f t="shared" si="1215"/>
        <v>Cardiff</v>
      </c>
      <c r="Q1040" s="177" t="str">
        <f t="shared" si="1215"/>
        <v>Huddersfield</v>
      </c>
      <c r="R1040" s="177" t="str">
        <f t="shared" si="1215"/>
        <v>Southampton</v>
      </c>
      <c r="S1040" s="177" t="str">
        <f t="shared" si="1215"/>
        <v>Tottenham</v>
      </c>
      <c r="T1040" s="177" t="str">
        <f t="shared" si="1215"/>
        <v>Southampton</v>
      </c>
      <c r="U1040" s="177" t="str">
        <f t="shared" si="1215"/>
        <v>Southampton</v>
      </c>
      <c r="V1040" s="177" t="str">
        <f t="shared" si="1215"/>
        <v>Leicester</v>
      </c>
      <c r="W1040" s="177" t="str">
        <f t="shared" si="1215"/>
        <v>Newcastle</v>
      </c>
      <c r="X1040" s="177" t="str">
        <f t="shared" si="1215"/>
        <v>West Ham</v>
      </c>
      <c r="Y1040" s="177" t="str">
        <f t="shared" si="1215"/>
        <v>Tottenham</v>
      </c>
      <c r="Z1040" s="177" t="str">
        <f t="shared" si="1215"/>
        <v>West Ham</v>
      </c>
      <c r="AA1040" s="177" t="str">
        <f t="shared" si="1215"/>
        <v>Everton</v>
      </c>
      <c r="AB1040" s="177" t="str">
        <f t="shared" si="1215"/>
        <v>Southampton</v>
      </c>
      <c r="AC1040" s="177" t="str">
        <f t="shared" si="1215"/>
        <v>Watford</v>
      </c>
      <c r="AD1040" s="177" t="str">
        <f t="shared" si="1215"/>
        <v>Southampton</v>
      </c>
      <c r="AE1040" s="177" t="str">
        <f t="shared" si="1215"/>
        <v>Newcastle</v>
      </c>
      <c r="AF1040" s="177" t="str">
        <f t="shared" si="1215"/>
        <v>Chelsea</v>
      </c>
      <c r="AG1040" s="177" t="str">
        <f t="shared" si="1215"/>
        <v>Liverpool</v>
      </c>
      <c r="AH1040" s="177" t="str">
        <f t="shared" si="1215"/>
        <v>Tottenham</v>
      </c>
      <c r="AI1040" s="177" t="str">
        <f t="shared" si="1215"/>
        <v>Chelsea</v>
      </c>
      <c r="AJ1040" s="177" t="str">
        <f t="shared" si="1215"/>
        <v>Tottenham</v>
      </c>
      <c r="AK1040" s="177" t="str">
        <f t="shared" si="1215"/>
        <v>Watford</v>
      </c>
      <c r="AL1040" s="177" t="str">
        <f t="shared" si="1215"/>
        <v/>
      </c>
      <c r="AM1040" s="177" t="str">
        <f t="shared" si="1215"/>
        <v/>
      </c>
      <c r="AN1040" s="177" t="str">
        <f t="shared" si="1215"/>
        <v/>
      </c>
      <c r="AO1040" s="177" t="str">
        <f t="shared" si="1215"/>
        <v/>
      </c>
      <c r="AP1040" s="177" t="str">
        <f t="shared" si="1215"/>
        <v/>
      </c>
      <c r="AQ1040" s="170"/>
      <c r="AR1040" s="170"/>
    </row>
    <row r="1041" ht="12.75" customHeight="1">
      <c r="A1041" s="170"/>
      <c r="B1041" s="170"/>
      <c r="C1041" s="140"/>
      <c r="D1041" s="139">
        <v>74.0</v>
      </c>
      <c r="E1041" s="177" t="str">
        <f t="shared" ref="E1041:AP1041" si="1216">IFERROR(INDEX($D$389:$D$578,MATCH($D1041,E$389:E$578,0)),"")</f>
        <v>Man Utd</v>
      </c>
      <c r="F1041" s="177" t="str">
        <f t="shared" si="1216"/>
        <v>Wolves</v>
      </c>
      <c r="G1041" s="177" t="str">
        <f t="shared" si="1216"/>
        <v>Southampton</v>
      </c>
      <c r="H1041" s="177" t="str">
        <f t="shared" si="1216"/>
        <v>Crystal Palace</v>
      </c>
      <c r="I1041" s="177" t="str">
        <f t="shared" si="1216"/>
        <v>Tottenham</v>
      </c>
      <c r="J1041" s="177" t="str">
        <f t="shared" si="1216"/>
        <v>Cardiff</v>
      </c>
      <c r="K1041" s="177" t="str">
        <f t="shared" si="1216"/>
        <v>Southampton</v>
      </c>
      <c r="L1041" s="177" t="str">
        <f t="shared" si="1216"/>
        <v>Liverpool</v>
      </c>
      <c r="M1041" s="177" t="str">
        <f t="shared" si="1216"/>
        <v>Leicester</v>
      </c>
      <c r="N1041" s="177" t="str">
        <f t="shared" si="1216"/>
        <v>Newcastle</v>
      </c>
      <c r="O1041" s="177" t="str">
        <f t="shared" si="1216"/>
        <v>Tottenham</v>
      </c>
      <c r="P1041" s="177" t="str">
        <f t="shared" si="1216"/>
        <v>Newcastle</v>
      </c>
      <c r="Q1041" s="177" t="str">
        <f t="shared" si="1216"/>
        <v>Huddersfield</v>
      </c>
      <c r="R1041" s="177" t="str">
        <f t="shared" si="1216"/>
        <v>Leicester</v>
      </c>
      <c r="S1041" s="177" t="str">
        <f t="shared" si="1216"/>
        <v>Liverpool</v>
      </c>
      <c r="T1041" s="177" t="str">
        <f t="shared" si="1216"/>
        <v>Watford</v>
      </c>
      <c r="U1041" s="177" t="str">
        <f t="shared" si="1216"/>
        <v>Crystal Palace</v>
      </c>
      <c r="V1041" s="177" t="str">
        <f t="shared" si="1216"/>
        <v>Man City</v>
      </c>
      <c r="W1041" s="177" t="str">
        <f t="shared" si="1216"/>
        <v>Wolves</v>
      </c>
      <c r="X1041" s="177" t="str">
        <f t="shared" si="1216"/>
        <v>Leicester</v>
      </c>
      <c r="Y1041" s="177" t="str">
        <f t="shared" si="1216"/>
        <v>Crystal Palace</v>
      </c>
      <c r="Z1041" s="177" t="str">
        <f t="shared" si="1216"/>
        <v>West Ham</v>
      </c>
      <c r="AA1041" s="177" t="str">
        <f t="shared" si="1216"/>
        <v>Southampton</v>
      </c>
      <c r="AB1041" s="177" t="str">
        <f t="shared" si="1216"/>
        <v>Fulham</v>
      </c>
      <c r="AC1041" s="177" t="str">
        <f t="shared" si="1216"/>
        <v>Southampton</v>
      </c>
      <c r="AD1041" s="177" t="str">
        <f t="shared" si="1216"/>
        <v>Man City</v>
      </c>
      <c r="AE1041" s="177" t="str">
        <f t="shared" si="1216"/>
        <v>Man Utd</v>
      </c>
      <c r="AF1041" s="177" t="str">
        <f t="shared" si="1216"/>
        <v>Watford</v>
      </c>
      <c r="AG1041" s="177" t="str">
        <f t="shared" si="1216"/>
        <v>Man City</v>
      </c>
      <c r="AH1041" s="177" t="str">
        <f t="shared" si="1216"/>
        <v>West Ham</v>
      </c>
      <c r="AI1041" s="177" t="str">
        <f t="shared" si="1216"/>
        <v>Man Utd</v>
      </c>
      <c r="AJ1041" s="177" t="str">
        <f t="shared" si="1216"/>
        <v>Wolves</v>
      </c>
      <c r="AK1041" s="177" t="str">
        <f t="shared" si="1216"/>
        <v>Man Utd</v>
      </c>
      <c r="AL1041" s="177" t="str">
        <f t="shared" si="1216"/>
        <v/>
      </c>
      <c r="AM1041" s="177" t="str">
        <f t="shared" si="1216"/>
        <v/>
      </c>
      <c r="AN1041" s="177" t="str">
        <f t="shared" si="1216"/>
        <v/>
      </c>
      <c r="AO1041" s="177" t="str">
        <f t="shared" si="1216"/>
        <v/>
      </c>
      <c r="AP1041" s="177" t="str">
        <f t="shared" si="1216"/>
        <v/>
      </c>
      <c r="AQ1041" s="170"/>
      <c r="AR1041" s="170"/>
    </row>
    <row r="1042" ht="12.75" customHeight="1">
      <c r="A1042" s="170"/>
      <c r="B1042" s="170"/>
      <c r="C1042" s="140"/>
      <c r="D1042" s="139">
        <v>75.0</v>
      </c>
      <c r="E1042" s="177" t="str">
        <f t="shared" ref="E1042:AP1042" si="1217">IFERROR(INDEX($D$389:$D$578,MATCH($D1042,E$389:E$578,0)),"")</f>
        <v>Newcastle</v>
      </c>
      <c r="F1042" s="177" t="str">
        <f t="shared" si="1217"/>
        <v>Liverpool</v>
      </c>
      <c r="G1042" s="177" t="str">
        <f t="shared" si="1217"/>
        <v>Southampton</v>
      </c>
      <c r="H1042" s="177" t="str">
        <f t="shared" si="1217"/>
        <v>Burnley</v>
      </c>
      <c r="I1042" s="177" t="str">
        <f t="shared" si="1217"/>
        <v>Liverpool</v>
      </c>
      <c r="J1042" s="177" t="str">
        <f t="shared" si="1217"/>
        <v>Man Utd</v>
      </c>
      <c r="K1042" s="177" t="str">
        <f t="shared" si="1217"/>
        <v>Liverpool</v>
      </c>
      <c r="L1042" s="177" t="str">
        <f t="shared" si="1217"/>
        <v>Tottenham</v>
      </c>
      <c r="M1042" s="177" t="str">
        <f t="shared" si="1217"/>
        <v>Brighton</v>
      </c>
      <c r="N1042" s="177" t="str">
        <f t="shared" si="1217"/>
        <v>Chelsea</v>
      </c>
      <c r="O1042" s="177" t="str">
        <f t="shared" si="1217"/>
        <v>Watford</v>
      </c>
      <c r="P1042" s="177" t="str">
        <f t="shared" si="1217"/>
        <v>Tottenham</v>
      </c>
      <c r="Q1042" s="177" t="str">
        <f t="shared" si="1217"/>
        <v>Newcastle</v>
      </c>
      <c r="R1042" s="177" t="str">
        <f t="shared" si="1217"/>
        <v>West Ham</v>
      </c>
      <c r="S1042" s="177" t="str">
        <f t="shared" si="1217"/>
        <v>West Ham</v>
      </c>
      <c r="T1042" s="177" t="str">
        <f t="shared" si="1217"/>
        <v>West Ham</v>
      </c>
      <c r="U1042" s="177" t="str">
        <f t="shared" si="1217"/>
        <v>Newcastle</v>
      </c>
      <c r="V1042" s="177" t="str">
        <f t="shared" si="1217"/>
        <v>Watford</v>
      </c>
      <c r="W1042" s="177" t="str">
        <f t="shared" si="1217"/>
        <v>Leicester</v>
      </c>
      <c r="X1042" s="177" t="str">
        <f t="shared" si="1217"/>
        <v>Fulham</v>
      </c>
      <c r="Y1042" s="177" t="str">
        <f t="shared" si="1217"/>
        <v>West Ham</v>
      </c>
      <c r="Z1042" s="177" t="str">
        <f t="shared" si="1217"/>
        <v>Huddersfield</v>
      </c>
      <c r="AA1042" s="177" t="str">
        <f t="shared" si="1217"/>
        <v>Southampton</v>
      </c>
      <c r="AB1042" s="177" t="str">
        <f t="shared" si="1217"/>
        <v>Man City</v>
      </c>
      <c r="AC1042" s="177" t="str">
        <f t="shared" si="1217"/>
        <v>Leicester</v>
      </c>
      <c r="AD1042" s="177" t="str">
        <f t="shared" si="1217"/>
        <v>Wolves</v>
      </c>
      <c r="AE1042" s="177" t="str">
        <f t="shared" si="1217"/>
        <v>Watford</v>
      </c>
      <c r="AF1042" s="177" t="str">
        <f t="shared" si="1217"/>
        <v>Tottenham</v>
      </c>
      <c r="AG1042" s="177" t="str">
        <f t="shared" si="1217"/>
        <v>Cardiff</v>
      </c>
      <c r="AH1042" s="177" t="str">
        <f t="shared" si="1217"/>
        <v>Man City</v>
      </c>
      <c r="AI1042" s="177" t="str">
        <f t="shared" si="1217"/>
        <v>Wolves</v>
      </c>
      <c r="AJ1042" s="177" t="str">
        <f t="shared" si="1217"/>
        <v>Southampton</v>
      </c>
      <c r="AK1042" s="177" t="str">
        <f t="shared" si="1217"/>
        <v>Southampton</v>
      </c>
      <c r="AL1042" s="177" t="str">
        <f t="shared" si="1217"/>
        <v/>
      </c>
      <c r="AM1042" s="177" t="str">
        <f t="shared" si="1217"/>
        <v/>
      </c>
      <c r="AN1042" s="177" t="str">
        <f t="shared" si="1217"/>
        <v/>
      </c>
      <c r="AO1042" s="177" t="str">
        <f t="shared" si="1217"/>
        <v/>
      </c>
      <c r="AP1042" s="177" t="str">
        <f t="shared" si="1217"/>
        <v/>
      </c>
      <c r="AQ1042" s="170"/>
      <c r="AR1042" s="170"/>
    </row>
    <row r="1043" ht="12.75" customHeight="1">
      <c r="A1043" s="170"/>
      <c r="B1043" s="170"/>
      <c r="C1043" s="140"/>
      <c r="D1043" s="139">
        <v>76.0</v>
      </c>
      <c r="E1043" s="177" t="str">
        <f t="shared" ref="E1043:AP1043" si="1218">IFERROR(INDEX($D$389:$D$578,MATCH($D1043,E$389:E$578,0)),"")</f>
        <v>Man City</v>
      </c>
      <c r="F1043" s="177" t="str">
        <f t="shared" si="1218"/>
        <v>Newcastle</v>
      </c>
      <c r="G1043" s="177" t="str">
        <f t="shared" si="1218"/>
        <v>Cardiff</v>
      </c>
      <c r="H1043" s="177" t="str">
        <f t="shared" si="1218"/>
        <v>Newcastle</v>
      </c>
      <c r="I1043" s="177" t="str">
        <f t="shared" si="1218"/>
        <v>Huddersfield</v>
      </c>
      <c r="J1043" s="177" t="str">
        <f t="shared" si="1218"/>
        <v>Southampton</v>
      </c>
      <c r="K1043" s="177" t="str">
        <f t="shared" si="1218"/>
        <v>Man City</v>
      </c>
      <c r="L1043" s="177" t="str">
        <f t="shared" si="1218"/>
        <v>Newcastle</v>
      </c>
      <c r="M1043" s="177" t="str">
        <f t="shared" si="1218"/>
        <v>Man City</v>
      </c>
      <c r="N1043" s="177" t="str">
        <f t="shared" si="1218"/>
        <v>Wolves</v>
      </c>
      <c r="O1043" s="177" t="str">
        <f t="shared" si="1218"/>
        <v>Wolves</v>
      </c>
      <c r="P1043" s="177" t="str">
        <f t="shared" si="1218"/>
        <v>Watford</v>
      </c>
      <c r="Q1043" s="177" t="str">
        <f t="shared" si="1218"/>
        <v>West Ham</v>
      </c>
      <c r="R1043" s="177" t="str">
        <f t="shared" si="1218"/>
        <v>Southampton</v>
      </c>
      <c r="S1043" s="177" t="str">
        <f t="shared" si="1218"/>
        <v>Newcastle</v>
      </c>
      <c r="T1043" s="177" t="str">
        <f t="shared" si="1218"/>
        <v>Watford</v>
      </c>
      <c r="U1043" s="177" t="str">
        <f t="shared" si="1218"/>
        <v>Man Utd</v>
      </c>
      <c r="V1043" s="177" t="str">
        <f t="shared" si="1218"/>
        <v>Liverpool</v>
      </c>
      <c r="W1043" s="177" t="str">
        <f t="shared" si="1218"/>
        <v>Wolves</v>
      </c>
      <c r="X1043" s="177" t="str">
        <f t="shared" si="1218"/>
        <v>West Ham</v>
      </c>
      <c r="Y1043" s="177" t="str">
        <f t="shared" si="1218"/>
        <v>Watford</v>
      </c>
      <c r="Z1043" s="177" t="str">
        <f t="shared" si="1218"/>
        <v>Liverpool</v>
      </c>
      <c r="AA1043" s="177" t="str">
        <f t="shared" si="1218"/>
        <v>Southampton</v>
      </c>
      <c r="AB1043" s="177" t="str">
        <f t="shared" si="1218"/>
        <v>Watford</v>
      </c>
      <c r="AC1043" s="177" t="str">
        <f t="shared" si="1218"/>
        <v>Tottenham</v>
      </c>
      <c r="AD1043" s="177" t="str">
        <f t="shared" si="1218"/>
        <v>Wolves</v>
      </c>
      <c r="AE1043" s="177" t="str">
        <f t="shared" si="1218"/>
        <v>Southampton</v>
      </c>
      <c r="AF1043" s="177" t="str">
        <f t="shared" si="1218"/>
        <v>Newcastle</v>
      </c>
      <c r="AG1043" s="177" t="str">
        <f t="shared" si="1218"/>
        <v>Everton</v>
      </c>
      <c r="AH1043" s="177" t="str">
        <f t="shared" si="1218"/>
        <v>Fulham</v>
      </c>
      <c r="AI1043" s="177" t="str">
        <f t="shared" si="1218"/>
        <v>Fulham</v>
      </c>
      <c r="AJ1043" s="177" t="str">
        <f t="shared" si="1218"/>
        <v>Fulham</v>
      </c>
      <c r="AK1043" s="177" t="str">
        <f t="shared" si="1218"/>
        <v>Man Utd</v>
      </c>
      <c r="AL1043" s="177" t="str">
        <f t="shared" si="1218"/>
        <v/>
      </c>
      <c r="AM1043" s="177" t="str">
        <f t="shared" si="1218"/>
        <v/>
      </c>
      <c r="AN1043" s="177" t="str">
        <f t="shared" si="1218"/>
        <v/>
      </c>
      <c r="AO1043" s="177" t="str">
        <f t="shared" si="1218"/>
        <v/>
      </c>
      <c r="AP1043" s="177" t="str">
        <f t="shared" si="1218"/>
        <v/>
      </c>
      <c r="AQ1043" s="170"/>
      <c r="AR1043" s="170"/>
    </row>
    <row r="1044" ht="12.75" customHeight="1">
      <c r="A1044" s="170"/>
      <c r="B1044" s="170"/>
      <c r="C1044" s="140"/>
      <c r="D1044" s="139">
        <v>77.0</v>
      </c>
      <c r="E1044" s="177" t="str">
        <f t="shared" ref="E1044:AP1044" si="1219">IFERROR(INDEX($D$389:$D$578,MATCH($D1044,E$389:E$578,0)),"")</f>
        <v>Southampton</v>
      </c>
      <c r="F1044" s="177" t="str">
        <f t="shared" si="1219"/>
        <v>Burnley</v>
      </c>
      <c r="G1044" s="177" t="str">
        <f t="shared" si="1219"/>
        <v>Tottenham</v>
      </c>
      <c r="H1044" s="177" t="str">
        <f t="shared" si="1219"/>
        <v>Fulham</v>
      </c>
      <c r="I1044" s="177" t="str">
        <f t="shared" si="1219"/>
        <v>Wolves</v>
      </c>
      <c r="J1044" s="177" t="str">
        <f t="shared" si="1219"/>
        <v>Huddersfield</v>
      </c>
      <c r="K1044" s="177" t="str">
        <f t="shared" si="1219"/>
        <v>Newcastle</v>
      </c>
      <c r="L1044" s="177" t="str">
        <f t="shared" si="1219"/>
        <v>Southampton</v>
      </c>
      <c r="M1044" s="177" t="str">
        <f t="shared" si="1219"/>
        <v>Leicester</v>
      </c>
      <c r="N1044" s="177" t="str">
        <f t="shared" si="1219"/>
        <v>Southampton</v>
      </c>
      <c r="O1044" s="177" t="str">
        <f t="shared" si="1219"/>
        <v>Liverpool</v>
      </c>
      <c r="P1044" s="177" t="str">
        <f t="shared" si="1219"/>
        <v>Liverpool</v>
      </c>
      <c r="Q1044" s="177" t="str">
        <f t="shared" si="1219"/>
        <v>West Ham</v>
      </c>
      <c r="R1044" s="177" t="str">
        <f t="shared" si="1219"/>
        <v>Southampton</v>
      </c>
      <c r="S1044" s="177" t="str">
        <f t="shared" si="1219"/>
        <v>West Ham</v>
      </c>
      <c r="T1044" s="177" t="str">
        <f t="shared" si="1219"/>
        <v>Liverpool</v>
      </c>
      <c r="U1044" s="177" t="str">
        <f t="shared" si="1219"/>
        <v>Tottenham</v>
      </c>
      <c r="V1044" s="177" t="str">
        <f t="shared" si="1219"/>
        <v>Wolves</v>
      </c>
      <c r="W1044" s="177" t="str">
        <f t="shared" si="1219"/>
        <v>Tottenham</v>
      </c>
      <c r="X1044" s="177" t="str">
        <f t="shared" si="1219"/>
        <v>Tottenham</v>
      </c>
      <c r="Y1044" s="177" t="str">
        <f t="shared" si="1219"/>
        <v>Man City</v>
      </c>
      <c r="Z1044" s="177" t="str">
        <f t="shared" si="1219"/>
        <v>Wolves</v>
      </c>
      <c r="AA1044" s="177" t="str">
        <f t="shared" si="1219"/>
        <v>Man City</v>
      </c>
      <c r="AB1044" s="177" t="str">
        <f t="shared" si="1219"/>
        <v>Wolves</v>
      </c>
      <c r="AC1044" s="177" t="str">
        <f t="shared" si="1219"/>
        <v>Newcastle</v>
      </c>
      <c r="AD1044" s="177" t="str">
        <f t="shared" si="1219"/>
        <v>Watford</v>
      </c>
      <c r="AE1044" s="177" t="str">
        <f t="shared" si="1219"/>
        <v>Leicester</v>
      </c>
      <c r="AF1044" s="177" t="str">
        <f t="shared" si="1219"/>
        <v>Leicester</v>
      </c>
      <c r="AG1044" s="177" t="str">
        <f t="shared" si="1219"/>
        <v>Tottenham</v>
      </c>
      <c r="AH1044" s="177" t="str">
        <f t="shared" si="1219"/>
        <v>Huddersfield</v>
      </c>
      <c r="AI1044" s="177" t="str">
        <f t="shared" si="1219"/>
        <v>West Ham</v>
      </c>
      <c r="AJ1044" s="177" t="str">
        <f t="shared" si="1219"/>
        <v>Wolves</v>
      </c>
      <c r="AK1044" s="177" t="str">
        <f t="shared" si="1219"/>
        <v>Man Utd</v>
      </c>
      <c r="AL1044" s="177" t="str">
        <f t="shared" si="1219"/>
        <v/>
      </c>
      <c r="AM1044" s="177" t="str">
        <f t="shared" si="1219"/>
        <v/>
      </c>
      <c r="AN1044" s="177" t="str">
        <f t="shared" si="1219"/>
        <v/>
      </c>
      <c r="AO1044" s="177" t="str">
        <f t="shared" si="1219"/>
        <v/>
      </c>
      <c r="AP1044" s="177" t="str">
        <f t="shared" si="1219"/>
        <v/>
      </c>
      <c r="AQ1044" s="170"/>
      <c r="AR1044" s="170"/>
    </row>
    <row r="1045" ht="12.75" customHeight="1">
      <c r="A1045" s="170"/>
      <c r="B1045" s="170"/>
      <c r="C1045" s="140"/>
      <c r="D1045" s="139">
        <v>78.0</v>
      </c>
      <c r="E1045" s="177" t="str">
        <f t="shared" ref="E1045:AP1045" si="1220">IFERROR(INDEX($D$389:$D$578,MATCH($D1045,E$389:E$578,0)),"")</f>
        <v>Wolves</v>
      </c>
      <c r="F1045" s="177" t="str">
        <f t="shared" si="1220"/>
        <v>Newcastle</v>
      </c>
      <c r="G1045" s="177" t="str">
        <f t="shared" si="1220"/>
        <v>Tottenham</v>
      </c>
      <c r="H1045" s="177" t="str">
        <f t="shared" si="1220"/>
        <v>Newcastle</v>
      </c>
      <c r="I1045" s="177" t="str">
        <f t="shared" si="1220"/>
        <v>Wolves</v>
      </c>
      <c r="J1045" s="177" t="str">
        <f t="shared" si="1220"/>
        <v>Southampton</v>
      </c>
      <c r="K1045" s="177" t="str">
        <f t="shared" si="1220"/>
        <v>Wolves</v>
      </c>
      <c r="L1045" s="177" t="str">
        <f t="shared" si="1220"/>
        <v>Wolves</v>
      </c>
      <c r="M1045" s="177" t="str">
        <f t="shared" si="1220"/>
        <v>Newcastle</v>
      </c>
      <c r="N1045" s="177" t="str">
        <f t="shared" si="1220"/>
        <v>Watford</v>
      </c>
      <c r="O1045" s="177" t="str">
        <f t="shared" si="1220"/>
        <v>Tottenham</v>
      </c>
      <c r="P1045" s="177" t="str">
        <f t="shared" si="1220"/>
        <v>Man Utd</v>
      </c>
      <c r="Q1045" s="177" t="str">
        <f t="shared" si="1220"/>
        <v>Brighton</v>
      </c>
      <c r="R1045" s="177" t="str">
        <f t="shared" si="1220"/>
        <v>Liverpool</v>
      </c>
      <c r="S1045" s="177" t="str">
        <f t="shared" si="1220"/>
        <v>West Ham</v>
      </c>
      <c r="T1045" s="177" t="str">
        <f t="shared" si="1220"/>
        <v>West Ham</v>
      </c>
      <c r="U1045" s="177" t="str">
        <f t="shared" si="1220"/>
        <v>Huddersfield</v>
      </c>
      <c r="V1045" s="177" t="str">
        <f t="shared" si="1220"/>
        <v>Wolves</v>
      </c>
      <c r="W1045" s="177" t="str">
        <f t="shared" si="1220"/>
        <v>West Ham</v>
      </c>
      <c r="X1045" s="177" t="str">
        <f t="shared" si="1220"/>
        <v>West Ham</v>
      </c>
      <c r="Y1045" s="177" t="str">
        <f t="shared" si="1220"/>
        <v>Everton</v>
      </c>
      <c r="Z1045" s="177" t="str">
        <f t="shared" si="1220"/>
        <v>Everton</v>
      </c>
      <c r="AA1045" s="177" t="str">
        <f t="shared" si="1220"/>
        <v>Newcastle</v>
      </c>
      <c r="AB1045" s="177" t="str">
        <f t="shared" si="1220"/>
        <v>Brighton</v>
      </c>
      <c r="AC1045" s="177" t="str">
        <f t="shared" si="1220"/>
        <v>Watford</v>
      </c>
      <c r="AD1045" s="177" t="str">
        <f t="shared" si="1220"/>
        <v>Man City</v>
      </c>
      <c r="AE1045" s="177" t="str">
        <f t="shared" si="1220"/>
        <v>Watford</v>
      </c>
      <c r="AF1045" s="177" t="str">
        <f t="shared" si="1220"/>
        <v>Newcastle</v>
      </c>
      <c r="AG1045" s="177" t="str">
        <f t="shared" si="1220"/>
        <v>Newcastle</v>
      </c>
      <c r="AH1045" s="177" t="str">
        <f t="shared" si="1220"/>
        <v>Southampton</v>
      </c>
      <c r="AI1045" s="177" t="str">
        <f t="shared" si="1220"/>
        <v>Brighton</v>
      </c>
      <c r="AJ1045" s="177" t="str">
        <f t="shared" si="1220"/>
        <v>Wolves</v>
      </c>
      <c r="AK1045" s="177" t="str">
        <f t="shared" si="1220"/>
        <v>Newcastle</v>
      </c>
      <c r="AL1045" s="177" t="str">
        <f t="shared" si="1220"/>
        <v/>
      </c>
      <c r="AM1045" s="177" t="str">
        <f t="shared" si="1220"/>
        <v/>
      </c>
      <c r="AN1045" s="177" t="str">
        <f t="shared" si="1220"/>
        <v/>
      </c>
      <c r="AO1045" s="177" t="str">
        <f t="shared" si="1220"/>
        <v/>
      </c>
      <c r="AP1045" s="177" t="str">
        <f t="shared" si="1220"/>
        <v/>
      </c>
      <c r="AQ1045" s="170"/>
      <c r="AR1045" s="170"/>
    </row>
    <row r="1046" ht="12.75" customHeight="1">
      <c r="A1046" s="170"/>
      <c r="B1046" s="170"/>
      <c r="C1046" s="140"/>
      <c r="D1046" s="139">
        <v>79.0</v>
      </c>
      <c r="E1046" s="177" t="str">
        <f t="shared" ref="E1046:AP1046" si="1221">IFERROR(INDEX($D$389:$D$578,MATCH($D1046,E$389:E$578,0)),"")</f>
        <v>Wolves</v>
      </c>
      <c r="F1046" s="177" t="str">
        <f t="shared" si="1221"/>
        <v>Tottenham</v>
      </c>
      <c r="G1046" s="177" t="str">
        <f t="shared" si="1221"/>
        <v>Chelsea</v>
      </c>
      <c r="H1046" s="177" t="str">
        <f t="shared" si="1221"/>
        <v>Watford</v>
      </c>
      <c r="I1046" s="177" t="str">
        <f t="shared" si="1221"/>
        <v>West Ham</v>
      </c>
      <c r="J1046" s="177" t="str">
        <f t="shared" si="1221"/>
        <v>Watford</v>
      </c>
      <c r="K1046" s="177" t="str">
        <f t="shared" si="1221"/>
        <v>Chelsea</v>
      </c>
      <c r="L1046" s="177" t="str">
        <f t="shared" si="1221"/>
        <v>Wolves</v>
      </c>
      <c r="M1046" s="177" t="str">
        <f t="shared" si="1221"/>
        <v>Newcastle</v>
      </c>
      <c r="N1046" s="177" t="str">
        <f t="shared" si="1221"/>
        <v>Newcastle</v>
      </c>
      <c r="O1046" s="177" t="str">
        <f t="shared" si="1221"/>
        <v>Brighton</v>
      </c>
      <c r="P1046" s="177" t="str">
        <f t="shared" si="1221"/>
        <v>Crystal Palace</v>
      </c>
      <c r="Q1046" s="177" t="str">
        <f t="shared" si="1221"/>
        <v>Man City</v>
      </c>
      <c r="R1046" s="177" t="str">
        <f t="shared" si="1221"/>
        <v>Man City</v>
      </c>
      <c r="S1046" s="177" t="str">
        <f t="shared" si="1221"/>
        <v>Huddersfield</v>
      </c>
      <c r="T1046" s="177" t="str">
        <f t="shared" si="1221"/>
        <v>Crystal Palace</v>
      </c>
      <c r="U1046" s="177" t="str">
        <f t="shared" si="1221"/>
        <v>Man City</v>
      </c>
      <c r="V1046" s="177" t="str">
        <f t="shared" si="1221"/>
        <v>West Ham</v>
      </c>
      <c r="W1046" s="177" t="str">
        <f t="shared" si="1221"/>
        <v>Southampton</v>
      </c>
      <c r="X1046" s="177" t="str">
        <f t="shared" si="1221"/>
        <v>Wolves</v>
      </c>
      <c r="Y1046" s="177" t="str">
        <f t="shared" si="1221"/>
        <v>West Ham</v>
      </c>
      <c r="Z1046" s="177" t="str">
        <f t="shared" si="1221"/>
        <v>Watford</v>
      </c>
      <c r="AA1046" s="177" t="str">
        <f t="shared" si="1221"/>
        <v>Fulham</v>
      </c>
      <c r="AB1046" s="177" t="str">
        <f t="shared" si="1221"/>
        <v>Wolves</v>
      </c>
      <c r="AC1046" s="177" t="str">
        <f t="shared" si="1221"/>
        <v>Tottenham</v>
      </c>
      <c r="AD1046" s="177" t="str">
        <f t="shared" si="1221"/>
        <v>Wolves</v>
      </c>
      <c r="AE1046" s="177" t="str">
        <f t="shared" si="1221"/>
        <v>Watford</v>
      </c>
      <c r="AF1046" s="177" t="str">
        <f t="shared" si="1221"/>
        <v>Man Utd</v>
      </c>
      <c r="AG1046" s="177" t="str">
        <f t="shared" si="1221"/>
        <v>West Ham</v>
      </c>
      <c r="AH1046" s="177" t="str">
        <f t="shared" si="1221"/>
        <v>Cardiff</v>
      </c>
      <c r="AI1046" s="177" t="str">
        <f t="shared" si="1221"/>
        <v>Watford</v>
      </c>
      <c r="AJ1046" s="177" t="str">
        <f t="shared" si="1221"/>
        <v>Southampton</v>
      </c>
      <c r="AK1046" s="177" t="str">
        <f t="shared" si="1221"/>
        <v>Wolves</v>
      </c>
      <c r="AL1046" s="177" t="str">
        <f t="shared" si="1221"/>
        <v/>
      </c>
      <c r="AM1046" s="177" t="str">
        <f t="shared" si="1221"/>
        <v/>
      </c>
      <c r="AN1046" s="177" t="str">
        <f t="shared" si="1221"/>
        <v/>
      </c>
      <c r="AO1046" s="177" t="str">
        <f t="shared" si="1221"/>
        <v/>
      </c>
      <c r="AP1046" s="177" t="str">
        <f t="shared" si="1221"/>
        <v/>
      </c>
      <c r="AQ1046" s="170"/>
      <c r="AR1046" s="170"/>
    </row>
    <row r="1047" ht="12.75" customHeight="1">
      <c r="A1047" s="170"/>
      <c r="B1047" s="170"/>
      <c r="C1047" s="140"/>
      <c r="D1047" s="139">
        <v>80.0</v>
      </c>
      <c r="E1047" s="177" t="str">
        <f t="shared" ref="E1047:AP1047" si="1222">IFERROR(INDEX($D$389:$D$578,MATCH($D1047,E$389:E$578,0)),"")</f>
        <v>Tottenham</v>
      </c>
      <c r="F1047" s="177" t="str">
        <f t="shared" si="1222"/>
        <v>Huddersfield</v>
      </c>
      <c r="G1047" s="177" t="str">
        <f t="shared" si="1222"/>
        <v>Liverpool</v>
      </c>
      <c r="H1047" s="177" t="str">
        <f t="shared" si="1222"/>
        <v>Leicester</v>
      </c>
      <c r="I1047" s="177" t="str">
        <f t="shared" si="1222"/>
        <v>Chelsea</v>
      </c>
      <c r="J1047" s="177" t="str">
        <f t="shared" si="1222"/>
        <v>Fulham</v>
      </c>
      <c r="K1047" s="177" t="str">
        <f t="shared" si="1222"/>
        <v>Southampton</v>
      </c>
      <c r="L1047" s="177" t="str">
        <f t="shared" si="1222"/>
        <v>Crystal Palace</v>
      </c>
      <c r="M1047" s="177" t="str">
        <f t="shared" si="1222"/>
        <v>Southampton</v>
      </c>
      <c r="N1047" s="177" t="str">
        <f t="shared" si="1222"/>
        <v>Leicester</v>
      </c>
      <c r="O1047" s="177" t="str">
        <f t="shared" si="1222"/>
        <v>Wolves</v>
      </c>
      <c r="P1047" s="177" t="str">
        <f t="shared" si="1222"/>
        <v>Southampton</v>
      </c>
      <c r="Q1047" s="177" t="str">
        <f t="shared" si="1222"/>
        <v>Wolves</v>
      </c>
      <c r="R1047" s="177" t="str">
        <f t="shared" si="1222"/>
        <v>West Ham</v>
      </c>
      <c r="S1047" s="177" t="str">
        <f t="shared" si="1222"/>
        <v>West Ham</v>
      </c>
      <c r="T1047" s="177" t="str">
        <f t="shared" si="1222"/>
        <v>Watford</v>
      </c>
      <c r="U1047" s="177" t="str">
        <f t="shared" si="1222"/>
        <v>West Ham</v>
      </c>
      <c r="V1047" s="177" t="str">
        <f t="shared" si="1222"/>
        <v>Southampton</v>
      </c>
      <c r="W1047" s="177" t="str">
        <f t="shared" si="1222"/>
        <v>Tottenham</v>
      </c>
      <c r="X1047" s="177" t="str">
        <f t="shared" si="1222"/>
        <v>West Ham</v>
      </c>
      <c r="Y1047" s="177" t="str">
        <f t="shared" si="1222"/>
        <v>West Ham</v>
      </c>
      <c r="Z1047" s="177" t="str">
        <f t="shared" si="1222"/>
        <v>Watford</v>
      </c>
      <c r="AA1047" s="177" t="str">
        <f t="shared" si="1222"/>
        <v>Southampton</v>
      </c>
      <c r="AB1047" s="177" t="str">
        <f t="shared" si="1222"/>
        <v>Wolves</v>
      </c>
      <c r="AC1047" s="177" t="str">
        <f t="shared" si="1222"/>
        <v>Wolves</v>
      </c>
      <c r="AD1047" s="177" t="str">
        <f t="shared" si="1222"/>
        <v>West Ham</v>
      </c>
      <c r="AE1047" s="177" t="str">
        <f t="shared" si="1222"/>
        <v>Man Utd</v>
      </c>
      <c r="AF1047" s="177" t="str">
        <f t="shared" si="1222"/>
        <v>Newcastle</v>
      </c>
      <c r="AG1047" s="177" t="str">
        <f t="shared" si="1222"/>
        <v>Man Utd</v>
      </c>
      <c r="AH1047" s="177" t="str">
        <f t="shared" si="1222"/>
        <v>West Ham</v>
      </c>
      <c r="AI1047" s="177" t="str">
        <f t="shared" si="1222"/>
        <v>Watford</v>
      </c>
      <c r="AJ1047" s="177" t="str">
        <f t="shared" si="1222"/>
        <v>Liverpool</v>
      </c>
      <c r="AK1047" s="177" t="str">
        <f t="shared" si="1222"/>
        <v>Man Utd</v>
      </c>
      <c r="AL1047" s="177" t="str">
        <f t="shared" si="1222"/>
        <v/>
      </c>
      <c r="AM1047" s="177" t="str">
        <f t="shared" si="1222"/>
        <v/>
      </c>
      <c r="AN1047" s="177" t="str">
        <f t="shared" si="1222"/>
        <v/>
      </c>
      <c r="AO1047" s="177" t="str">
        <f t="shared" si="1222"/>
        <v/>
      </c>
      <c r="AP1047" s="177" t="str">
        <f t="shared" si="1222"/>
        <v/>
      </c>
      <c r="AQ1047" s="170"/>
      <c r="AR1047" s="170"/>
    </row>
    <row r="1048" ht="12.75" customHeight="1">
      <c r="A1048" s="170"/>
      <c r="B1048" s="170"/>
      <c r="C1048" s="140"/>
      <c r="D1048" s="139">
        <v>81.0</v>
      </c>
      <c r="E1048" s="177" t="str">
        <f t="shared" ref="E1048:AP1048" si="1223">IFERROR(INDEX($D$389:$D$578,MATCH($D1048,E$389:E$578,0)),"")</f>
        <v>Leicester</v>
      </c>
      <c r="F1048" s="177" t="str">
        <f t="shared" si="1223"/>
        <v>Liverpool</v>
      </c>
      <c r="G1048" s="177" t="str">
        <f t="shared" si="1223"/>
        <v>Tottenham</v>
      </c>
      <c r="H1048" s="177" t="str">
        <f t="shared" si="1223"/>
        <v>Burnley</v>
      </c>
      <c r="I1048" s="177" t="str">
        <f t="shared" si="1223"/>
        <v>Man City</v>
      </c>
      <c r="J1048" s="177" t="str">
        <f t="shared" si="1223"/>
        <v>Fulham</v>
      </c>
      <c r="K1048" s="177" t="str">
        <f t="shared" si="1223"/>
        <v>West Ham</v>
      </c>
      <c r="L1048" s="177" t="str">
        <f t="shared" si="1223"/>
        <v>Fulham</v>
      </c>
      <c r="M1048" s="177" t="str">
        <f t="shared" si="1223"/>
        <v>Tottenham</v>
      </c>
      <c r="N1048" s="177" t="str">
        <f t="shared" si="1223"/>
        <v>Southampton</v>
      </c>
      <c r="O1048" s="177" t="str">
        <f t="shared" si="1223"/>
        <v>Watford</v>
      </c>
      <c r="P1048" s="177" t="str">
        <f t="shared" si="1223"/>
        <v>Everton</v>
      </c>
      <c r="Q1048" s="177" t="str">
        <f t="shared" si="1223"/>
        <v>Leicester</v>
      </c>
      <c r="R1048" s="177" t="str">
        <f t="shared" si="1223"/>
        <v>Watford</v>
      </c>
      <c r="S1048" s="177" t="str">
        <f t="shared" si="1223"/>
        <v>Tottenham</v>
      </c>
      <c r="T1048" s="177" t="str">
        <f t="shared" si="1223"/>
        <v>West Ham</v>
      </c>
      <c r="U1048" s="177" t="str">
        <f t="shared" si="1223"/>
        <v>West Ham</v>
      </c>
      <c r="V1048" s="177" t="str">
        <f t="shared" si="1223"/>
        <v>Leicester</v>
      </c>
      <c r="W1048" s="177" t="str">
        <f t="shared" si="1223"/>
        <v>Leicester</v>
      </c>
      <c r="X1048" s="177" t="str">
        <f t="shared" si="1223"/>
        <v>West Ham</v>
      </c>
      <c r="Y1048" s="177" t="str">
        <f t="shared" si="1223"/>
        <v>Fulham</v>
      </c>
      <c r="Z1048" s="177" t="str">
        <f t="shared" si="1223"/>
        <v>Watford</v>
      </c>
      <c r="AA1048" s="177" t="str">
        <f t="shared" si="1223"/>
        <v>Tottenham</v>
      </c>
      <c r="AB1048" s="177" t="str">
        <f t="shared" si="1223"/>
        <v>Southampton</v>
      </c>
      <c r="AC1048" s="177" t="str">
        <f t="shared" si="1223"/>
        <v>West Ham</v>
      </c>
      <c r="AD1048" s="177" t="str">
        <f t="shared" si="1223"/>
        <v>Leicester</v>
      </c>
      <c r="AE1048" s="177" t="str">
        <f t="shared" si="1223"/>
        <v>Wolves</v>
      </c>
      <c r="AF1048" s="177" t="str">
        <f t="shared" si="1223"/>
        <v>Crystal Palace</v>
      </c>
      <c r="AG1048" s="177" t="str">
        <f t="shared" si="1223"/>
        <v>Southampton</v>
      </c>
      <c r="AH1048" s="177" t="str">
        <f t="shared" si="1223"/>
        <v>Leicester</v>
      </c>
      <c r="AI1048" s="177" t="str">
        <f t="shared" si="1223"/>
        <v>West Ham</v>
      </c>
      <c r="AJ1048" s="177" t="str">
        <f t="shared" si="1223"/>
        <v>Man Utd</v>
      </c>
      <c r="AK1048" s="177" t="str">
        <f t="shared" si="1223"/>
        <v>Liverpool</v>
      </c>
      <c r="AL1048" s="177" t="str">
        <f t="shared" si="1223"/>
        <v/>
      </c>
      <c r="AM1048" s="177" t="str">
        <f t="shared" si="1223"/>
        <v/>
      </c>
      <c r="AN1048" s="177" t="str">
        <f t="shared" si="1223"/>
        <v/>
      </c>
      <c r="AO1048" s="177" t="str">
        <f t="shared" si="1223"/>
        <v/>
      </c>
      <c r="AP1048" s="177" t="str">
        <f t="shared" si="1223"/>
        <v/>
      </c>
      <c r="AQ1048" s="170"/>
      <c r="AR1048" s="170"/>
    </row>
    <row r="1049" ht="12.75" customHeight="1">
      <c r="A1049" s="170"/>
      <c r="B1049" s="170"/>
      <c r="C1049" s="140"/>
      <c r="D1049" s="139">
        <v>82.0</v>
      </c>
      <c r="E1049" s="177" t="str">
        <f t="shared" ref="E1049:AP1049" si="1224">IFERROR(INDEX($D$389:$D$578,MATCH($D1049,E$389:E$578,0)),"")</f>
        <v>Wolves</v>
      </c>
      <c r="F1049" s="177" t="str">
        <f t="shared" si="1224"/>
        <v>Cardiff</v>
      </c>
      <c r="G1049" s="177" t="str">
        <f t="shared" si="1224"/>
        <v>Watford</v>
      </c>
      <c r="H1049" s="177" t="str">
        <f t="shared" si="1224"/>
        <v>Liverpool</v>
      </c>
      <c r="I1049" s="177" t="str">
        <f t="shared" si="1224"/>
        <v>Man Utd</v>
      </c>
      <c r="J1049" s="177" t="str">
        <f t="shared" si="1224"/>
        <v>Wolves</v>
      </c>
      <c r="K1049" s="177" t="str">
        <f t="shared" si="1224"/>
        <v>Chelsea</v>
      </c>
      <c r="L1049" s="177" t="str">
        <f t="shared" si="1224"/>
        <v>Watford</v>
      </c>
      <c r="M1049" s="177" t="str">
        <f t="shared" si="1224"/>
        <v>Leicester</v>
      </c>
      <c r="N1049" s="177" t="str">
        <f t="shared" si="1224"/>
        <v>Liverpool</v>
      </c>
      <c r="O1049" s="177" t="str">
        <f t="shared" si="1224"/>
        <v>Watford</v>
      </c>
      <c r="P1049" s="177" t="str">
        <f t="shared" si="1224"/>
        <v>Watford</v>
      </c>
      <c r="Q1049" s="177" t="str">
        <f t="shared" si="1224"/>
        <v>Watford</v>
      </c>
      <c r="R1049" s="177" t="str">
        <f t="shared" si="1224"/>
        <v>Fulham</v>
      </c>
      <c r="S1049" s="177" t="str">
        <f t="shared" si="1224"/>
        <v>West Ham</v>
      </c>
      <c r="T1049" s="177" t="str">
        <f t="shared" si="1224"/>
        <v>West Ham</v>
      </c>
      <c r="U1049" s="177" t="str">
        <f t="shared" si="1224"/>
        <v>West Ham</v>
      </c>
      <c r="V1049" s="177" t="str">
        <f t="shared" si="1224"/>
        <v>Wolves</v>
      </c>
      <c r="W1049" s="177" t="str">
        <f t="shared" si="1224"/>
        <v>Southampton</v>
      </c>
      <c r="X1049" s="177" t="str">
        <f t="shared" si="1224"/>
        <v>Watford</v>
      </c>
      <c r="Y1049" s="177" t="str">
        <f t="shared" si="1224"/>
        <v>Chelsea</v>
      </c>
      <c r="Z1049" s="177" t="str">
        <f t="shared" si="1224"/>
        <v>Watford</v>
      </c>
      <c r="AA1049" s="177" t="str">
        <f t="shared" si="1224"/>
        <v>Southampton</v>
      </c>
      <c r="AB1049" s="177" t="str">
        <f t="shared" si="1224"/>
        <v>West Ham</v>
      </c>
      <c r="AC1049" s="177" t="str">
        <f t="shared" si="1224"/>
        <v>Liverpool</v>
      </c>
      <c r="AD1049" s="177" t="str">
        <f t="shared" si="1224"/>
        <v>West Ham</v>
      </c>
      <c r="AE1049" s="177" t="str">
        <f t="shared" si="1224"/>
        <v>Newcastle</v>
      </c>
      <c r="AF1049" s="177" t="str">
        <f t="shared" si="1224"/>
        <v>West Ham</v>
      </c>
      <c r="AG1049" s="177" t="str">
        <f t="shared" si="1224"/>
        <v>Tottenham</v>
      </c>
      <c r="AH1049" s="177" t="str">
        <f t="shared" si="1224"/>
        <v>Leicester</v>
      </c>
      <c r="AI1049" s="177" t="str">
        <f t="shared" si="1224"/>
        <v>Everton</v>
      </c>
      <c r="AJ1049" s="177" t="str">
        <f t="shared" si="1224"/>
        <v>Man City</v>
      </c>
      <c r="AK1049" s="177" t="str">
        <f t="shared" si="1224"/>
        <v>Southampton</v>
      </c>
      <c r="AL1049" s="177" t="str">
        <f t="shared" si="1224"/>
        <v/>
      </c>
      <c r="AM1049" s="177" t="str">
        <f t="shared" si="1224"/>
        <v/>
      </c>
      <c r="AN1049" s="177" t="str">
        <f t="shared" si="1224"/>
        <v/>
      </c>
      <c r="AO1049" s="177" t="str">
        <f t="shared" si="1224"/>
        <v/>
      </c>
      <c r="AP1049" s="177" t="str">
        <f t="shared" si="1224"/>
        <v/>
      </c>
      <c r="AQ1049" s="170"/>
      <c r="AR1049" s="170"/>
    </row>
    <row r="1050" ht="12.75" customHeight="1">
      <c r="A1050" s="170"/>
      <c r="B1050" s="170"/>
      <c r="C1050" s="140"/>
      <c r="D1050" s="139">
        <v>83.0</v>
      </c>
      <c r="E1050" s="177" t="str">
        <f t="shared" ref="E1050:AP1050" si="1225">IFERROR(INDEX($D$389:$D$578,MATCH($D1050,E$389:E$578,0)),"")</f>
        <v>Watford</v>
      </c>
      <c r="F1050" s="177" t="str">
        <f t="shared" si="1225"/>
        <v>Newcastle</v>
      </c>
      <c r="G1050" s="177" t="str">
        <f t="shared" si="1225"/>
        <v>Fulham</v>
      </c>
      <c r="H1050" s="177" t="str">
        <f t="shared" si="1225"/>
        <v>Chelsea</v>
      </c>
      <c r="I1050" s="177" t="str">
        <f t="shared" si="1225"/>
        <v>Watford</v>
      </c>
      <c r="J1050" s="177" t="str">
        <f t="shared" si="1225"/>
        <v>Man Utd</v>
      </c>
      <c r="K1050" s="177" t="str">
        <f t="shared" si="1225"/>
        <v>Wolves</v>
      </c>
      <c r="L1050" s="177" t="str">
        <f t="shared" si="1225"/>
        <v>Liverpool</v>
      </c>
      <c r="M1050" s="177" t="str">
        <f t="shared" si="1225"/>
        <v>Watford</v>
      </c>
      <c r="N1050" s="177" t="str">
        <f t="shared" si="1225"/>
        <v>Watford</v>
      </c>
      <c r="O1050" s="177" t="str">
        <f t="shared" si="1225"/>
        <v>Newcastle</v>
      </c>
      <c r="P1050" s="177" t="str">
        <f t="shared" si="1225"/>
        <v>West Ham</v>
      </c>
      <c r="Q1050" s="177" t="str">
        <f t="shared" si="1225"/>
        <v>Wolves</v>
      </c>
      <c r="R1050" s="177" t="str">
        <f t="shared" si="1225"/>
        <v>Southampton</v>
      </c>
      <c r="S1050" s="177" t="str">
        <f t="shared" si="1225"/>
        <v>Newcastle</v>
      </c>
      <c r="T1050" s="177" t="str">
        <f t="shared" si="1225"/>
        <v>Watford</v>
      </c>
      <c r="U1050" s="177" t="str">
        <f t="shared" si="1225"/>
        <v>Man City</v>
      </c>
      <c r="V1050" s="177" t="str">
        <f t="shared" si="1225"/>
        <v>Man City</v>
      </c>
      <c r="W1050" s="177" t="str">
        <f t="shared" si="1225"/>
        <v>Liverpool</v>
      </c>
      <c r="X1050" s="177" t="str">
        <f t="shared" si="1225"/>
        <v>Chelsea</v>
      </c>
      <c r="Y1050" s="177" t="str">
        <f t="shared" si="1225"/>
        <v>Man City</v>
      </c>
      <c r="Z1050" s="177" t="str">
        <f t="shared" si="1225"/>
        <v>Liverpool</v>
      </c>
      <c r="AA1050" s="177" t="str">
        <f t="shared" si="1225"/>
        <v>West Ham</v>
      </c>
      <c r="AB1050" s="177" t="str">
        <f t="shared" si="1225"/>
        <v>Man City</v>
      </c>
      <c r="AC1050" s="177" t="str">
        <f t="shared" si="1225"/>
        <v>Wolves</v>
      </c>
      <c r="AD1050" s="177" t="str">
        <f t="shared" si="1225"/>
        <v>Newcastle</v>
      </c>
      <c r="AE1050" s="177" t="str">
        <f t="shared" si="1225"/>
        <v>Newcastle</v>
      </c>
      <c r="AF1050" s="177" t="str">
        <f t="shared" si="1225"/>
        <v>Southampton</v>
      </c>
      <c r="AG1050" s="177" t="str">
        <f t="shared" si="1225"/>
        <v>Cardiff</v>
      </c>
      <c r="AH1050" s="177" t="str">
        <f t="shared" si="1225"/>
        <v>Watford</v>
      </c>
      <c r="AI1050" s="177" t="str">
        <f t="shared" si="1225"/>
        <v>Newcastle</v>
      </c>
      <c r="AJ1050" s="177" t="str">
        <f t="shared" si="1225"/>
        <v>West Ham</v>
      </c>
      <c r="AK1050" s="177" t="str">
        <f t="shared" si="1225"/>
        <v>Man City</v>
      </c>
      <c r="AL1050" s="177" t="str">
        <f t="shared" si="1225"/>
        <v/>
      </c>
      <c r="AM1050" s="177" t="str">
        <f t="shared" si="1225"/>
        <v/>
      </c>
      <c r="AN1050" s="177" t="str">
        <f t="shared" si="1225"/>
        <v/>
      </c>
      <c r="AO1050" s="177" t="str">
        <f t="shared" si="1225"/>
        <v/>
      </c>
      <c r="AP1050" s="177" t="str">
        <f t="shared" si="1225"/>
        <v/>
      </c>
      <c r="AQ1050" s="170"/>
      <c r="AR1050" s="170"/>
    </row>
    <row r="1051" ht="12.75" customHeight="1">
      <c r="A1051" s="170"/>
      <c r="B1051" s="170"/>
      <c r="C1051" s="140"/>
      <c r="D1051" s="139">
        <v>84.0</v>
      </c>
      <c r="E1051" s="177" t="str">
        <f t="shared" ref="E1051:AP1051" si="1226">IFERROR(INDEX($D$389:$D$578,MATCH($D1051,E$389:E$578,0)),"")</f>
        <v>Tottenham</v>
      </c>
      <c r="F1051" s="177" t="str">
        <f t="shared" si="1226"/>
        <v>Man Utd</v>
      </c>
      <c r="G1051" s="177" t="str">
        <f t="shared" si="1226"/>
        <v>Newcastle</v>
      </c>
      <c r="H1051" s="177" t="str">
        <f t="shared" si="1226"/>
        <v>Tottenham</v>
      </c>
      <c r="I1051" s="177" t="str">
        <f t="shared" si="1226"/>
        <v>Fulham</v>
      </c>
      <c r="J1051" s="177" t="str">
        <f t="shared" si="1226"/>
        <v>Liverpool</v>
      </c>
      <c r="K1051" s="177" t="str">
        <f t="shared" si="1226"/>
        <v>Fulham</v>
      </c>
      <c r="L1051" s="177" t="str">
        <f t="shared" si="1226"/>
        <v>Wolves</v>
      </c>
      <c r="M1051" s="177" t="str">
        <f t="shared" si="1226"/>
        <v>West Ham</v>
      </c>
      <c r="N1051" s="177" t="str">
        <f t="shared" si="1226"/>
        <v>Man Utd</v>
      </c>
      <c r="O1051" s="177" t="str">
        <f t="shared" si="1226"/>
        <v>Leicester</v>
      </c>
      <c r="P1051" s="177" t="str">
        <f t="shared" si="1226"/>
        <v>Watford</v>
      </c>
      <c r="Q1051" s="177" t="str">
        <f t="shared" si="1226"/>
        <v>Man Utd</v>
      </c>
      <c r="R1051" s="177" t="str">
        <f t="shared" si="1226"/>
        <v>Crystal Palace</v>
      </c>
      <c r="S1051" s="177" t="str">
        <f t="shared" si="1226"/>
        <v>Crystal Palace</v>
      </c>
      <c r="T1051" s="177" t="str">
        <f t="shared" si="1226"/>
        <v>Leicester</v>
      </c>
      <c r="U1051" s="177" t="str">
        <f t="shared" si="1226"/>
        <v>Leicester</v>
      </c>
      <c r="V1051" s="177" t="str">
        <f t="shared" si="1226"/>
        <v>Liverpool</v>
      </c>
      <c r="W1051" s="177" t="str">
        <f t="shared" si="1226"/>
        <v>Man Utd</v>
      </c>
      <c r="X1051" s="177" t="str">
        <f t="shared" si="1226"/>
        <v>Tottenham</v>
      </c>
      <c r="Y1051" s="177" t="str">
        <f t="shared" si="1226"/>
        <v>Newcastle</v>
      </c>
      <c r="Z1051" s="177" t="str">
        <f t="shared" si="1226"/>
        <v>Everton</v>
      </c>
      <c r="AA1051" s="177" t="str">
        <f t="shared" si="1226"/>
        <v>Tottenham</v>
      </c>
      <c r="AB1051" s="177" t="str">
        <f t="shared" si="1226"/>
        <v>Newcastle</v>
      </c>
      <c r="AC1051" s="177" t="str">
        <f t="shared" si="1226"/>
        <v>Southampton</v>
      </c>
      <c r="AD1051" s="177" t="str">
        <f t="shared" si="1226"/>
        <v>Watford</v>
      </c>
      <c r="AE1051" s="177" t="str">
        <f t="shared" si="1226"/>
        <v>Watford</v>
      </c>
      <c r="AF1051" s="177" t="str">
        <f t="shared" si="1226"/>
        <v>Man Utd</v>
      </c>
      <c r="AG1051" s="177" t="str">
        <f t="shared" si="1226"/>
        <v>Man Utd</v>
      </c>
      <c r="AH1051" s="177" t="str">
        <f t="shared" si="1226"/>
        <v>Wolves</v>
      </c>
      <c r="AI1051" s="177" t="str">
        <f t="shared" si="1226"/>
        <v>Tottenham</v>
      </c>
      <c r="AJ1051" s="177" t="str">
        <f t="shared" si="1226"/>
        <v>Man City</v>
      </c>
      <c r="AK1051" s="177" t="str">
        <f t="shared" si="1226"/>
        <v>Man City</v>
      </c>
      <c r="AL1051" s="177" t="str">
        <f t="shared" si="1226"/>
        <v/>
      </c>
      <c r="AM1051" s="177" t="str">
        <f t="shared" si="1226"/>
        <v/>
      </c>
      <c r="AN1051" s="177" t="str">
        <f t="shared" si="1226"/>
        <v/>
      </c>
      <c r="AO1051" s="177" t="str">
        <f t="shared" si="1226"/>
        <v/>
      </c>
      <c r="AP1051" s="177" t="str">
        <f t="shared" si="1226"/>
        <v/>
      </c>
      <c r="AQ1051" s="170"/>
      <c r="AR1051" s="170"/>
    </row>
    <row r="1052" ht="12.75" customHeight="1">
      <c r="A1052" s="170"/>
      <c r="B1052" s="170"/>
      <c r="C1052" s="140"/>
      <c r="D1052" s="139">
        <v>85.0</v>
      </c>
      <c r="E1052" s="177" t="str">
        <f t="shared" ref="E1052:AP1052" si="1227">IFERROR(INDEX($D$389:$D$578,MATCH($D1052,E$389:E$578,0)),"")</f>
        <v>Cardiff</v>
      </c>
      <c r="F1052" s="177" t="str">
        <f t="shared" si="1227"/>
        <v>Chelsea</v>
      </c>
      <c r="G1052" s="177" t="str">
        <f t="shared" si="1227"/>
        <v>Man Utd</v>
      </c>
      <c r="H1052" s="177" t="str">
        <f t="shared" si="1227"/>
        <v>Southampton</v>
      </c>
      <c r="I1052" s="177" t="str">
        <f t="shared" si="1227"/>
        <v>Southampton</v>
      </c>
      <c r="J1052" s="177" t="str">
        <f t="shared" si="1227"/>
        <v>West Ham</v>
      </c>
      <c r="K1052" s="177" t="str">
        <f t="shared" si="1227"/>
        <v>Man Utd</v>
      </c>
      <c r="L1052" s="177" t="str">
        <f t="shared" si="1227"/>
        <v>Wolves</v>
      </c>
      <c r="M1052" s="177" t="str">
        <f t="shared" si="1227"/>
        <v>Tottenham</v>
      </c>
      <c r="N1052" s="177" t="str">
        <f t="shared" si="1227"/>
        <v>West Ham</v>
      </c>
      <c r="O1052" s="177" t="str">
        <f t="shared" si="1227"/>
        <v>Man Utd</v>
      </c>
      <c r="P1052" s="177" t="str">
        <f t="shared" si="1227"/>
        <v>Man City</v>
      </c>
      <c r="Q1052" s="177" t="str">
        <f t="shared" si="1227"/>
        <v>Wolves</v>
      </c>
      <c r="R1052" s="177" t="str">
        <f t="shared" si="1227"/>
        <v>Man Utd</v>
      </c>
      <c r="S1052" s="177" t="str">
        <f t="shared" si="1227"/>
        <v>Newcastle</v>
      </c>
      <c r="T1052" s="177" t="str">
        <f t="shared" si="1227"/>
        <v>Liverpool</v>
      </c>
      <c r="U1052" s="177" t="str">
        <f t="shared" si="1227"/>
        <v>Man City</v>
      </c>
      <c r="V1052" s="177" t="str">
        <f t="shared" si="1227"/>
        <v>Chelsea</v>
      </c>
      <c r="W1052" s="177" t="str">
        <f t="shared" si="1227"/>
        <v>Newcastle</v>
      </c>
      <c r="X1052" s="177" t="str">
        <f t="shared" si="1227"/>
        <v>West Ham</v>
      </c>
      <c r="Y1052" s="177" t="str">
        <f t="shared" si="1227"/>
        <v>Wolves</v>
      </c>
      <c r="Z1052" s="177" t="str">
        <f t="shared" si="1227"/>
        <v>Huddersfield</v>
      </c>
      <c r="AA1052" s="177" t="str">
        <f t="shared" si="1227"/>
        <v>West Ham</v>
      </c>
      <c r="AB1052" s="177" t="str">
        <f t="shared" si="1227"/>
        <v>Wolves</v>
      </c>
      <c r="AC1052" s="177" t="str">
        <f t="shared" si="1227"/>
        <v>Brighton</v>
      </c>
      <c r="AD1052" s="177" t="str">
        <f t="shared" si="1227"/>
        <v>Southampton</v>
      </c>
      <c r="AE1052" s="177" t="str">
        <f t="shared" si="1227"/>
        <v>Burnley</v>
      </c>
      <c r="AF1052" s="177" t="str">
        <f t="shared" si="1227"/>
        <v>Liverpool</v>
      </c>
      <c r="AG1052" s="177" t="str">
        <f t="shared" si="1227"/>
        <v>Newcastle</v>
      </c>
      <c r="AH1052" s="177" t="str">
        <f t="shared" si="1227"/>
        <v>Man City</v>
      </c>
      <c r="AI1052" s="177" t="str">
        <f t="shared" si="1227"/>
        <v>Newcastle</v>
      </c>
      <c r="AJ1052" s="177" t="str">
        <f t="shared" si="1227"/>
        <v>Crystal Palace</v>
      </c>
      <c r="AK1052" s="177" t="str">
        <f t="shared" si="1227"/>
        <v>Man Utd</v>
      </c>
      <c r="AL1052" s="177" t="str">
        <f t="shared" si="1227"/>
        <v/>
      </c>
      <c r="AM1052" s="177" t="str">
        <f t="shared" si="1227"/>
        <v/>
      </c>
      <c r="AN1052" s="177" t="str">
        <f t="shared" si="1227"/>
        <v/>
      </c>
      <c r="AO1052" s="177" t="str">
        <f t="shared" si="1227"/>
        <v/>
      </c>
      <c r="AP1052" s="177" t="str">
        <f t="shared" si="1227"/>
        <v/>
      </c>
      <c r="AQ1052" s="170"/>
      <c r="AR1052" s="170"/>
    </row>
    <row r="1053" ht="12.75" customHeight="1">
      <c r="A1053" s="170"/>
      <c r="B1053" s="170"/>
      <c r="C1053" s="140"/>
      <c r="D1053" s="139">
        <v>86.0</v>
      </c>
      <c r="E1053" s="177" t="str">
        <f t="shared" ref="E1053:AP1053" si="1228">IFERROR(INDEX($D$389:$D$578,MATCH($D1053,E$389:E$578,0)),"")</f>
        <v>Crystal Palace</v>
      </c>
      <c r="F1053" s="177" t="str">
        <f t="shared" si="1228"/>
        <v>Tottenham</v>
      </c>
      <c r="G1053" s="177" t="str">
        <f t="shared" si="1228"/>
        <v>Tottenham</v>
      </c>
      <c r="H1053" s="177" t="str">
        <f t="shared" si="1228"/>
        <v>Southampton</v>
      </c>
      <c r="I1053" s="177" t="str">
        <f t="shared" si="1228"/>
        <v>Man Utd</v>
      </c>
      <c r="J1053" s="177" t="str">
        <f t="shared" si="1228"/>
        <v>Watford</v>
      </c>
      <c r="K1053" s="177" t="str">
        <f t="shared" si="1228"/>
        <v>Wolves</v>
      </c>
      <c r="L1053" s="177" t="str">
        <f t="shared" si="1228"/>
        <v>Tottenham</v>
      </c>
      <c r="M1053" s="177" t="str">
        <f t="shared" si="1228"/>
        <v>Liverpool</v>
      </c>
      <c r="N1053" s="177" t="str">
        <f t="shared" si="1228"/>
        <v>Liverpool</v>
      </c>
      <c r="O1053" s="177" t="str">
        <f t="shared" si="1228"/>
        <v>West Ham</v>
      </c>
      <c r="P1053" s="177" t="str">
        <f t="shared" si="1228"/>
        <v>Man Utd</v>
      </c>
      <c r="Q1053" s="177" t="str">
        <f t="shared" si="1228"/>
        <v>Wolves</v>
      </c>
      <c r="R1053" s="177" t="str">
        <f t="shared" si="1228"/>
        <v>Man City</v>
      </c>
      <c r="S1053" s="177" t="str">
        <f t="shared" si="1228"/>
        <v>Man Utd</v>
      </c>
      <c r="T1053" s="177" t="str">
        <f t="shared" si="1228"/>
        <v>Watford</v>
      </c>
      <c r="U1053" s="177" t="str">
        <f t="shared" si="1228"/>
        <v>Newcastle</v>
      </c>
      <c r="V1053" s="177" t="str">
        <f t="shared" si="1228"/>
        <v>Crystal Palace</v>
      </c>
      <c r="W1053" s="177" t="str">
        <f t="shared" si="1228"/>
        <v>West Ham</v>
      </c>
      <c r="X1053" s="177" t="str">
        <f t="shared" si="1228"/>
        <v>Leicester</v>
      </c>
      <c r="Y1053" s="177" t="str">
        <f t="shared" si="1228"/>
        <v>Watford</v>
      </c>
      <c r="Z1053" s="177" t="str">
        <f t="shared" si="1228"/>
        <v>Tottenham</v>
      </c>
      <c r="AA1053" s="177" t="str">
        <f t="shared" si="1228"/>
        <v>Tottenham</v>
      </c>
      <c r="AB1053" s="177" t="str">
        <f t="shared" si="1228"/>
        <v>West Ham</v>
      </c>
      <c r="AC1053" s="177" t="str">
        <f t="shared" si="1228"/>
        <v>Watford</v>
      </c>
      <c r="AD1053" s="177" t="str">
        <f t="shared" si="1228"/>
        <v>Leicester</v>
      </c>
      <c r="AE1053" s="177" t="str">
        <f t="shared" si="1228"/>
        <v>Tottenham</v>
      </c>
      <c r="AF1053" s="177" t="str">
        <f t="shared" si="1228"/>
        <v>Liverpool</v>
      </c>
      <c r="AG1053" s="177" t="str">
        <f t="shared" si="1228"/>
        <v>Wolves</v>
      </c>
      <c r="AH1053" s="177" t="str">
        <f t="shared" si="1228"/>
        <v>West Ham</v>
      </c>
      <c r="AI1053" s="177" t="str">
        <f t="shared" si="1228"/>
        <v>Southampton</v>
      </c>
      <c r="AJ1053" s="177" t="str">
        <f t="shared" si="1228"/>
        <v>Man City</v>
      </c>
      <c r="AK1053" s="177" t="str">
        <f t="shared" si="1228"/>
        <v>Wolves</v>
      </c>
      <c r="AL1053" s="177" t="str">
        <f t="shared" si="1228"/>
        <v/>
      </c>
      <c r="AM1053" s="177" t="str">
        <f t="shared" si="1228"/>
        <v/>
      </c>
      <c r="AN1053" s="177" t="str">
        <f t="shared" si="1228"/>
        <v/>
      </c>
      <c r="AO1053" s="177" t="str">
        <f t="shared" si="1228"/>
        <v/>
      </c>
      <c r="AP1053" s="177" t="str">
        <f t="shared" si="1228"/>
        <v/>
      </c>
      <c r="AQ1053" s="170"/>
      <c r="AR1053" s="170"/>
    </row>
    <row r="1054" ht="12.75" customHeight="1">
      <c r="A1054" s="170"/>
      <c r="B1054" s="170"/>
      <c r="C1054" s="140"/>
      <c r="D1054" s="139">
        <v>87.0</v>
      </c>
      <c r="E1054" s="177" t="str">
        <f t="shared" ref="E1054:AP1054" si="1229">IFERROR(INDEX($D$389:$D$578,MATCH($D1054,E$389:E$578,0)),"")</f>
        <v>Crystal Palace</v>
      </c>
      <c r="F1054" s="177" t="str">
        <f t="shared" si="1229"/>
        <v>Leicester</v>
      </c>
      <c r="G1054" s="177" t="str">
        <f t="shared" si="1229"/>
        <v>Liverpool</v>
      </c>
      <c r="H1054" s="177" t="str">
        <f t="shared" si="1229"/>
        <v>Leicester</v>
      </c>
      <c r="I1054" s="177" t="str">
        <f t="shared" si="1229"/>
        <v>Tottenham</v>
      </c>
      <c r="J1054" s="177" t="str">
        <f t="shared" si="1229"/>
        <v>Crystal Palace</v>
      </c>
      <c r="K1054" s="177" t="str">
        <f t="shared" si="1229"/>
        <v>Newcastle</v>
      </c>
      <c r="L1054" s="177" t="str">
        <f t="shared" si="1229"/>
        <v>Crystal Palace</v>
      </c>
      <c r="M1054" s="177" t="str">
        <f t="shared" si="1229"/>
        <v>Southampton</v>
      </c>
      <c r="N1054" s="177" t="str">
        <f t="shared" si="1229"/>
        <v>Everton</v>
      </c>
      <c r="O1054" s="177" t="str">
        <f t="shared" si="1229"/>
        <v>Wolves</v>
      </c>
      <c r="P1054" s="177" t="str">
        <f t="shared" si="1229"/>
        <v>Man City</v>
      </c>
      <c r="Q1054" s="177" t="str">
        <f t="shared" si="1229"/>
        <v>Fulham</v>
      </c>
      <c r="R1054" s="177" t="str">
        <f t="shared" si="1229"/>
        <v>Wolves</v>
      </c>
      <c r="S1054" s="177" t="str">
        <f t="shared" si="1229"/>
        <v>Newcastle</v>
      </c>
      <c r="T1054" s="177" t="str">
        <f t="shared" si="1229"/>
        <v>Watford</v>
      </c>
      <c r="U1054" s="177" t="str">
        <f t="shared" si="1229"/>
        <v>Newcastle</v>
      </c>
      <c r="V1054" s="177" t="str">
        <f t="shared" si="1229"/>
        <v>Man Utd</v>
      </c>
      <c r="W1054" s="177" t="str">
        <f t="shared" si="1229"/>
        <v>Cardiff</v>
      </c>
      <c r="X1054" s="177" t="str">
        <f t="shared" si="1229"/>
        <v>Newcastle</v>
      </c>
      <c r="Y1054" s="177" t="str">
        <f t="shared" si="1229"/>
        <v>Wolves</v>
      </c>
      <c r="Z1054" s="177" t="str">
        <f t="shared" si="1229"/>
        <v>Brighton</v>
      </c>
      <c r="AA1054" s="177" t="str">
        <f t="shared" si="1229"/>
        <v>Liverpool</v>
      </c>
      <c r="AB1054" s="177" t="str">
        <f t="shared" si="1229"/>
        <v>West Ham</v>
      </c>
      <c r="AC1054" s="177" t="str">
        <f t="shared" si="1229"/>
        <v>West Ham</v>
      </c>
      <c r="AD1054" s="177" t="str">
        <f t="shared" si="1229"/>
        <v>Southampton</v>
      </c>
      <c r="AE1054" s="177" t="str">
        <f t="shared" si="1229"/>
        <v>Wolves</v>
      </c>
      <c r="AF1054" s="177" t="str">
        <f t="shared" si="1229"/>
        <v>Watford</v>
      </c>
      <c r="AG1054" s="177" t="str">
        <f t="shared" si="1229"/>
        <v>Man City</v>
      </c>
      <c r="AH1054" s="177" t="str">
        <f t="shared" si="1229"/>
        <v>Tottenham</v>
      </c>
      <c r="AI1054" s="177" t="str">
        <f t="shared" si="1229"/>
        <v>Cardiff</v>
      </c>
      <c r="AJ1054" s="177" t="str">
        <f t="shared" si="1229"/>
        <v>West Ham</v>
      </c>
      <c r="AK1054" s="177" t="str">
        <f t="shared" si="1229"/>
        <v>West Ham</v>
      </c>
      <c r="AL1054" s="177" t="str">
        <f t="shared" si="1229"/>
        <v/>
      </c>
      <c r="AM1054" s="177" t="str">
        <f t="shared" si="1229"/>
        <v/>
      </c>
      <c r="AN1054" s="177" t="str">
        <f t="shared" si="1229"/>
        <v/>
      </c>
      <c r="AO1054" s="177" t="str">
        <f t="shared" si="1229"/>
        <v/>
      </c>
      <c r="AP1054" s="177" t="str">
        <f t="shared" si="1229"/>
        <v/>
      </c>
      <c r="AQ1054" s="170"/>
      <c r="AR1054" s="170"/>
    </row>
    <row r="1055" ht="12.75" customHeight="1">
      <c r="A1055" s="170"/>
      <c r="B1055" s="170"/>
      <c r="C1055" s="140"/>
      <c r="D1055" s="139">
        <v>88.0</v>
      </c>
      <c r="E1055" s="177" t="str">
        <f t="shared" ref="E1055:AP1055" si="1230">IFERROR(INDEX($D$389:$D$578,MATCH($D1055,E$389:E$578,0)),"")</f>
        <v>Tottenham</v>
      </c>
      <c r="F1055" s="177" t="str">
        <f t="shared" si="1230"/>
        <v>Liverpool</v>
      </c>
      <c r="G1055" s="177" t="str">
        <f t="shared" si="1230"/>
        <v>Watford</v>
      </c>
      <c r="H1055" s="177" t="str">
        <f t="shared" si="1230"/>
        <v>Huddersfield</v>
      </c>
      <c r="I1055" s="177" t="str">
        <f t="shared" si="1230"/>
        <v>Cardiff</v>
      </c>
      <c r="J1055" s="177" t="str">
        <f t="shared" si="1230"/>
        <v>Man Utd</v>
      </c>
      <c r="K1055" s="177" t="str">
        <f t="shared" si="1230"/>
        <v>Wolves</v>
      </c>
      <c r="L1055" s="177" t="str">
        <f t="shared" si="1230"/>
        <v>Leicester</v>
      </c>
      <c r="M1055" s="177" t="str">
        <f t="shared" si="1230"/>
        <v>Southampton</v>
      </c>
      <c r="N1055" s="177" t="str">
        <f t="shared" si="1230"/>
        <v>Man City</v>
      </c>
      <c r="O1055" s="177" t="str">
        <f t="shared" si="1230"/>
        <v>Leicester</v>
      </c>
      <c r="P1055" s="177" t="str">
        <f t="shared" si="1230"/>
        <v>Tottenham</v>
      </c>
      <c r="Q1055" s="177" t="str">
        <f t="shared" si="1230"/>
        <v>Southampton</v>
      </c>
      <c r="R1055" s="177" t="str">
        <f t="shared" si="1230"/>
        <v>Tottenham</v>
      </c>
      <c r="S1055" s="177" t="str">
        <f t="shared" si="1230"/>
        <v>Tottenham</v>
      </c>
      <c r="T1055" s="177" t="str">
        <f t="shared" si="1230"/>
        <v>Huddersfield</v>
      </c>
      <c r="U1055" s="177" t="str">
        <f t="shared" si="1230"/>
        <v>Southampton</v>
      </c>
      <c r="V1055" s="177" t="str">
        <f t="shared" si="1230"/>
        <v>Wolves</v>
      </c>
      <c r="W1055" s="177" t="str">
        <f t="shared" si="1230"/>
        <v>Leicester</v>
      </c>
      <c r="X1055" s="177" t="str">
        <f t="shared" si="1230"/>
        <v>Watford</v>
      </c>
      <c r="Y1055" s="177" t="str">
        <f t="shared" si="1230"/>
        <v>West Ham</v>
      </c>
      <c r="Z1055" s="177" t="str">
        <f t="shared" si="1230"/>
        <v>Cardiff</v>
      </c>
      <c r="AA1055" s="177" t="str">
        <f t="shared" si="1230"/>
        <v>Crystal Palace</v>
      </c>
      <c r="AB1055" s="177" t="str">
        <f t="shared" si="1230"/>
        <v>Watford</v>
      </c>
      <c r="AC1055" s="177" t="str">
        <f t="shared" si="1230"/>
        <v>West Ham</v>
      </c>
      <c r="AD1055" s="177" t="str">
        <f t="shared" si="1230"/>
        <v>West Ham</v>
      </c>
      <c r="AE1055" s="177" t="str">
        <f t="shared" si="1230"/>
        <v>Man Utd</v>
      </c>
      <c r="AF1055" s="177" t="str">
        <f t="shared" si="1230"/>
        <v>Huddersfield</v>
      </c>
      <c r="AG1055" s="177" t="str">
        <f t="shared" si="1230"/>
        <v>Man Utd</v>
      </c>
      <c r="AH1055" s="177" t="str">
        <f t="shared" si="1230"/>
        <v>Crystal Palace</v>
      </c>
      <c r="AI1055" s="177" t="str">
        <f t="shared" si="1230"/>
        <v>Liverpool</v>
      </c>
      <c r="AJ1055" s="177" t="str">
        <f t="shared" si="1230"/>
        <v>Crystal Palace</v>
      </c>
      <c r="AK1055" s="177" t="str">
        <f t="shared" si="1230"/>
        <v>Southampton</v>
      </c>
      <c r="AL1055" s="177" t="str">
        <f t="shared" si="1230"/>
        <v/>
      </c>
      <c r="AM1055" s="177" t="str">
        <f t="shared" si="1230"/>
        <v/>
      </c>
      <c r="AN1055" s="177" t="str">
        <f t="shared" si="1230"/>
        <v/>
      </c>
      <c r="AO1055" s="177" t="str">
        <f t="shared" si="1230"/>
        <v/>
      </c>
      <c r="AP1055" s="177" t="str">
        <f t="shared" si="1230"/>
        <v/>
      </c>
      <c r="AQ1055" s="170"/>
      <c r="AR1055" s="170"/>
    </row>
    <row r="1056" ht="12.75" customHeight="1">
      <c r="A1056" s="170"/>
      <c r="B1056" s="170"/>
      <c r="C1056" s="140"/>
      <c r="D1056" s="139">
        <v>89.0</v>
      </c>
      <c r="E1056" s="177" t="str">
        <f t="shared" ref="E1056:AP1056" si="1231">IFERROR(INDEX($D$389:$D$578,MATCH($D1056,E$389:E$578,0)),"")</f>
        <v>Newcastle</v>
      </c>
      <c r="F1056" s="177" t="str">
        <f t="shared" si="1231"/>
        <v>Southampton</v>
      </c>
      <c r="G1056" s="177" t="str">
        <f t="shared" si="1231"/>
        <v>Huddersfield</v>
      </c>
      <c r="H1056" s="177" t="str">
        <f t="shared" si="1231"/>
        <v>Fulham</v>
      </c>
      <c r="I1056" s="177" t="str">
        <f t="shared" si="1231"/>
        <v>Wolves</v>
      </c>
      <c r="J1056" s="177" t="str">
        <f t="shared" si="1231"/>
        <v>Huddersfield</v>
      </c>
      <c r="K1056" s="177" t="str">
        <f t="shared" si="1231"/>
        <v>Tottenham</v>
      </c>
      <c r="L1056" s="177" t="str">
        <f t="shared" si="1231"/>
        <v>Southampton</v>
      </c>
      <c r="M1056" s="177" t="str">
        <f t="shared" si="1231"/>
        <v>Watford</v>
      </c>
      <c r="N1056" s="177" t="str">
        <f t="shared" si="1231"/>
        <v>Watford</v>
      </c>
      <c r="O1056" s="177" t="str">
        <f t="shared" si="1231"/>
        <v>Man City</v>
      </c>
      <c r="P1056" s="177" t="str">
        <f t="shared" si="1231"/>
        <v>Man Utd</v>
      </c>
      <c r="Q1056" s="177" t="str">
        <f t="shared" si="1231"/>
        <v>Southampton</v>
      </c>
      <c r="R1056" s="177" t="str">
        <f t="shared" si="1231"/>
        <v>Man Utd</v>
      </c>
      <c r="S1056" s="177" t="str">
        <f t="shared" si="1231"/>
        <v>Southampton</v>
      </c>
      <c r="T1056" s="177" t="str">
        <f t="shared" si="1231"/>
        <v>Man Utd</v>
      </c>
      <c r="U1056" s="177" t="str">
        <f t="shared" si="1231"/>
        <v>West Ham</v>
      </c>
      <c r="V1056" s="177" t="str">
        <f t="shared" si="1231"/>
        <v>West Ham</v>
      </c>
      <c r="W1056" s="177" t="str">
        <f t="shared" si="1231"/>
        <v>West Ham</v>
      </c>
      <c r="X1056" s="177" t="str">
        <f t="shared" si="1231"/>
        <v>West Ham</v>
      </c>
      <c r="Y1056" s="177" t="str">
        <f t="shared" si="1231"/>
        <v>Man Utd</v>
      </c>
      <c r="Z1056" s="177" t="str">
        <f t="shared" si="1231"/>
        <v>Fulham</v>
      </c>
      <c r="AA1056" s="177" t="str">
        <f t="shared" si="1231"/>
        <v>Everton</v>
      </c>
      <c r="AB1056" s="177" t="str">
        <f t="shared" si="1231"/>
        <v>Everton</v>
      </c>
      <c r="AC1056" s="177" t="str">
        <f t="shared" si="1231"/>
        <v>Newcastle</v>
      </c>
      <c r="AD1056" s="177" t="str">
        <f t="shared" si="1231"/>
        <v>Wolves</v>
      </c>
      <c r="AE1056" s="177" t="str">
        <f t="shared" si="1231"/>
        <v>Southampton</v>
      </c>
      <c r="AF1056" s="177" t="str">
        <f t="shared" si="1231"/>
        <v>Cardiff</v>
      </c>
      <c r="AG1056" s="177" t="str">
        <f t="shared" si="1231"/>
        <v>Man City</v>
      </c>
      <c r="AH1056" s="177" t="str">
        <f t="shared" si="1231"/>
        <v>Newcastle</v>
      </c>
      <c r="AI1056" s="177" t="str">
        <f t="shared" si="1231"/>
        <v>Tottenham</v>
      </c>
      <c r="AJ1056" s="177" t="str">
        <f t="shared" si="1231"/>
        <v>Tottenham</v>
      </c>
      <c r="AK1056" s="177" t="str">
        <f t="shared" si="1231"/>
        <v>Man City</v>
      </c>
      <c r="AL1056" s="177" t="str">
        <f t="shared" si="1231"/>
        <v/>
      </c>
      <c r="AM1056" s="177" t="str">
        <f t="shared" si="1231"/>
        <v/>
      </c>
      <c r="AN1056" s="177" t="str">
        <f t="shared" si="1231"/>
        <v/>
      </c>
      <c r="AO1056" s="177" t="str">
        <f t="shared" si="1231"/>
        <v/>
      </c>
      <c r="AP1056" s="177" t="str">
        <f t="shared" si="1231"/>
        <v/>
      </c>
      <c r="AQ1056" s="170"/>
      <c r="AR1056" s="170"/>
    </row>
    <row r="1057" ht="12.75" customHeight="1">
      <c r="A1057" s="170"/>
      <c r="B1057" s="170"/>
      <c r="C1057" s="140"/>
      <c r="D1057" s="139">
        <v>90.0</v>
      </c>
      <c r="E1057" s="177" t="str">
        <f t="shared" ref="E1057:AP1057" si="1232">IFERROR(INDEX($D$389:$D$578,MATCH($D1057,E$389:E$578,0)),"")</f>
        <v>Wolves</v>
      </c>
      <c r="F1057" s="177" t="str">
        <f t="shared" si="1232"/>
        <v>Newcastle</v>
      </c>
      <c r="G1057" s="177" t="str">
        <f t="shared" si="1232"/>
        <v>Watford</v>
      </c>
      <c r="H1057" s="177" t="str">
        <f t="shared" si="1232"/>
        <v>Wolves</v>
      </c>
      <c r="I1057" s="177" t="str">
        <f t="shared" si="1232"/>
        <v>Man Utd</v>
      </c>
      <c r="J1057" s="177" t="str">
        <f t="shared" si="1232"/>
        <v>Liverpool</v>
      </c>
      <c r="K1057" s="177" t="str">
        <f t="shared" si="1232"/>
        <v>Southampton</v>
      </c>
      <c r="L1057" s="177" t="str">
        <f t="shared" si="1232"/>
        <v>Liverpool</v>
      </c>
      <c r="M1057" s="177" t="str">
        <f t="shared" si="1232"/>
        <v>Wolves</v>
      </c>
      <c r="N1057" s="177" t="str">
        <f t="shared" si="1232"/>
        <v>West Ham</v>
      </c>
      <c r="O1057" s="177" t="str">
        <f t="shared" si="1232"/>
        <v>Man Utd</v>
      </c>
      <c r="P1057" s="177" t="str">
        <f t="shared" si="1232"/>
        <v>Wolves</v>
      </c>
      <c r="Q1057" s="177" t="str">
        <f t="shared" si="1232"/>
        <v>Tottenham</v>
      </c>
      <c r="R1057" s="177" t="str">
        <f t="shared" si="1232"/>
        <v>Crystal Palace</v>
      </c>
      <c r="S1057" s="177" t="str">
        <f t="shared" si="1232"/>
        <v>Man City</v>
      </c>
      <c r="T1057" s="177" t="str">
        <f t="shared" si="1232"/>
        <v>Southampton</v>
      </c>
      <c r="U1057" s="177" t="str">
        <f t="shared" si="1232"/>
        <v>West Ham</v>
      </c>
      <c r="V1057" s="177" t="str">
        <f t="shared" si="1232"/>
        <v>Newcastle</v>
      </c>
      <c r="W1057" s="177" t="str">
        <f t="shared" si="1232"/>
        <v>Liverpool</v>
      </c>
      <c r="X1057" s="177" t="str">
        <f t="shared" si="1232"/>
        <v>Chelsea</v>
      </c>
      <c r="Y1057" s="177" t="str">
        <f t="shared" si="1232"/>
        <v>Liverpool</v>
      </c>
      <c r="Z1057" s="177" t="str">
        <f t="shared" si="1232"/>
        <v>Newcastle</v>
      </c>
      <c r="AA1057" s="177" t="str">
        <f t="shared" si="1232"/>
        <v>Southampton</v>
      </c>
      <c r="AB1057" s="177" t="str">
        <f t="shared" si="1232"/>
        <v>Liverpool</v>
      </c>
      <c r="AC1057" s="177" t="str">
        <f t="shared" si="1232"/>
        <v>West Ham</v>
      </c>
      <c r="AD1057" s="177" t="str">
        <f t="shared" si="1232"/>
        <v>Crystal Palace</v>
      </c>
      <c r="AE1057" s="177" t="str">
        <f t="shared" si="1232"/>
        <v>Man City</v>
      </c>
      <c r="AF1057" s="177" t="str">
        <f t="shared" si="1232"/>
        <v>Burnley</v>
      </c>
      <c r="AG1057" s="177" t="str">
        <f t="shared" si="1232"/>
        <v>Man City</v>
      </c>
      <c r="AH1057" s="177" t="str">
        <f t="shared" si="1232"/>
        <v>Man Utd</v>
      </c>
      <c r="AI1057" s="177" t="str">
        <f t="shared" si="1232"/>
        <v>Burnley</v>
      </c>
      <c r="AJ1057" s="177" t="str">
        <f t="shared" si="1232"/>
        <v>West Ham</v>
      </c>
      <c r="AK1057" s="177" t="str">
        <f t="shared" si="1232"/>
        <v>West Ham</v>
      </c>
      <c r="AL1057" s="177" t="str">
        <f t="shared" si="1232"/>
        <v/>
      </c>
      <c r="AM1057" s="177" t="str">
        <f t="shared" si="1232"/>
        <v/>
      </c>
      <c r="AN1057" s="177" t="str">
        <f t="shared" si="1232"/>
        <v/>
      </c>
      <c r="AO1057" s="177" t="str">
        <f t="shared" si="1232"/>
        <v/>
      </c>
      <c r="AP1057" s="177" t="str">
        <f t="shared" si="1232"/>
        <v/>
      </c>
      <c r="AQ1057" s="170"/>
      <c r="AR1057" s="170"/>
    </row>
    <row r="1058" ht="12.75" customHeight="1">
      <c r="A1058" s="170"/>
      <c r="B1058" s="170"/>
      <c r="C1058" s="140"/>
      <c r="D1058" s="139">
        <v>91.0</v>
      </c>
      <c r="E1058" s="177" t="str">
        <f t="shared" ref="E1058:AP1058" si="1233">IFERROR(INDEX($D$389:$D$578,MATCH($D1058,E$389:E$578,0)),"")</f>
        <v>Liverpool</v>
      </c>
      <c r="F1058" s="177" t="str">
        <f t="shared" si="1233"/>
        <v>Southampton</v>
      </c>
      <c r="G1058" s="177" t="str">
        <f t="shared" si="1233"/>
        <v>Chelsea</v>
      </c>
      <c r="H1058" s="177" t="str">
        <f t="shared" si="1233"/>
        <v>West Ham</v>
      </c>
      <c r="I1058" s="177" t="str">
        <f t="shared" si="1233"/>
        <v>Watford</v>
      </c>
      <c r="J1058" s="177" t="str">
        <f t="shared" si="1233"/>
        <v>Tottenham</v>
      </c>
      <c r="K1058" s="177" t="str">
        <f t="shared" si="1233"/>
        <v>Southampton</v>
      </c>
      <c r="L1058" s="177" t="str">
        <f t="shared" si="1233"/>
        <v>Man Utd</v>
      </c>
      <c r="M1058" s="177" t="str">
        <f t="shared" si="1233"/>
        <v>Southampton</v>
      </c>
      <c r="N1058" s="177" t="str">
        <f t="shared" si="1233"/>
        <v>Chelsea</v>
      </c>
      <c r="O1058" s="177" t="str">
        <f t="shared" si="1233"/>
        <v>Southampton</v>
      </c>
      <c r="P1058" s="177" t="str">
        <f t="shared" si="1233"/>
        <v>Watford</v>
      </c>
      <c r="Q1058" s="177" t="str">
        <f t="shared" si="1233"/>
        <v>Liverpool</v>
      </c>
      <c r="R1058" s="177" t="str">
        <f t="shared" si="1233"/>
        <v>Crystal Palace</v>
      </c>
      <c r="S1058" s="177" t="str">
        <f t="shared" si="1233"/>
        <v>Man City</v>
      </c>
      <c r="T1058" s="177" t="str">
        <f t="shared" si="1233"/>
        <v>Wolves</v>
      </c>
      <c r="U1058" s="177" t="str">
        <f t="shared" si="1233"/>
        <v>Wolves</v>
      </c>
      <c r="V1058" s="177" t="str">
        <f t="shared" si="1233"/>
        <v>Liverpool</v>
      </c>
      <c r="W1058" s="177" t="str">
        <f t="shared" si="1233"/>
        <v>Tottenham</v>
      </c>
      <c r="X1058" s="177" t="str">
        <f t="shared" si="1233"/>
        <v>Leicester</v>
      </c>
      <c r="Y1058" s="177" t="str">
        <f t="shared" si="1233"/>
        <v>Watford</v>
      </c>
      <c r="Z1058" s="177" t="str">
        <f t="shared" si="1233"/>
        <v>Chelsea</v>
      </c>
      <c r="AA1058" s="177" t="str">
        <f t="shared" si="1233"/>
        <v>Man Utd</v>
      </c>
      <c r="AB1058" s="177" t="str">
        <f t="shared" si="1233"/>
        <v>Liverpool</v>
      </c>
      <c r="AC1058" s="177" t="str">
        <f t="shared" si="1233"/>
        <v>Tottenham</v>
      </c>
      <c r="AD1058" s="177" t="str">
        <f t="shared" si="1233"/>
        <v>Watford</v>
      </c>
      <c r="AE1058" s="177" t="str">
        <f t="shared" si="1233"/>
        <v>Wolves</v>
      </c>
      <c r="AF1058" s="177" t="str">
        <f t="shared" si="1233"/>
        <v>Liverpool</v>
      </c>
      <c r="AG1058" s="177" t="str">
        <f t="shared" si="1233"/>
        <v>Southampton</v>
      </c>
      <c r="AH1058" s="177" t="str">
        <f t="shared" si="1233"/>
        <v>Newcastle</v>
      </c>
      <c r="AI1058" s="177" t="str">
        <f t="shared" si="1233"/>
        <v>Southampton</v>
      </c>
      <c r="AJ1058" s="177" t="str">
        <f t="shared" si="1233"/>
        <v>Crystal Palace</v>
      </c>
      <c r="AK1058" s="177" t="str">
        <f t="shared" si="1233"/>
        <v>Man City</v>
      </c>
      <c r="AL1058" s="177" t="str">
        <f t="shared" si="1233"/>
        <v/>
      </c>
      <c r="AM1058" s="177" t="str">
        <f t="shared" si="1233"/>
        <v/>
      </c>
      <c r="AN1058" s="177" t="str">
        <f t="shared" si="1233"/>
        <v/>
      </c>
      <c r="AO1058" s="177" t="str">
        <f t="shared" si="1233"/>
        <v/>
      </c>
      <c r="AP1058" s="177" t="str">
        <f t="shared" si="1233"/>
        <v/>
      </c>
      <c r="AQ1058" s="170"/>
      <c r="AR1058" s="170"/>
    </row>
    <row r="1059" ht="12.75" customHeight="1">
      <c r="A1059" s="170"/>
      <c r="B1059" s="170"/>
      <c r="C1059" s="140"/>
      <c r="D1059" s="139">
        <v>92.0</v>
      </c>
      <c r="E1059" s="177" t="str">
        <f t="shared" ref="E1059:AP1059" si="1234">IFERROR(INDEX($D$389:$D$578,MATCH($D1059,E$389:E$578,0)),"")</f>
        <v>Man Utd</v>
      </c>
      <c r="F1059" s="177" t="str">
        <f t="shared" si="1234"/>
        <v>Crystal Palace</v>
      </c>
      <c r="G1059" s="177" t="str">
        <f t="shared" si="1234"/>
        <v>Southampton</v>
      </c>
      <c r="H1059" s="177" t="str">
        <f t="shared" si="1234"/>
        <v>Wolves</v>
      </c>
      <c r="I1059" s="177" t="str">
        <f t="shared" si="1234"/>
        <v>Man Utd</v>
      </c>
      <c r="J1059" s="177" t="str">
        <f t="shared" si="1234"/>
        <v>Watford</v>
      </c>
      <c r="K1059" s="177" t="str">
        <f t="shared" si="1234"/>
        <v>Man Utd</v>
      </c>
      <c r="L1059" s="177" t="str">
        <f t="shared" si="1234"/>
        <v>Watford</v>
      </c>
      <c r="M1059" s="177" t="str">
        <f t="shared" si="1234"/>
        <v>Wolves</v>
      </c>
      <c r="N1059" s="177" t="str">
        <f t="shared" si="1234"/>
        <v>Wolves</v>
      </c>
      <c r="O1059" s="177" t="str">
        <f t="shared" si="1234"/>
        <v>Fulham</v>
      </c>
      <c r="P1059" s="177" t="str">
        <f t="shared" si="1234"/>
        <v>Man City</v>
      </c>
      <c r="Q1059" s="177" t="str">
        <f t="shared" si="1234"/>
        <v>Watford</v>
      </c>
      <c r="R1059" s="177" t="str">
        <f t="shared" si="1234"/>
        <v>West Ham</v>
      </c>
      <c r="S1059" s="177" t="str">
        <f t="shared" si="1234"/>
        <v>Watford</v>
      </c>
      <c r="T1059" s="177" t="str">
        <f t="shared" si="1234"/>
        <v>West Ham</v>
      </c>
      <c r="U1059" s="177" t="str">
        <f t="shared" si="1234"/>
        <v>Tottenham</v>
      </c>
      <c r="V1059" s="177" t="str">
        <f t="shared" si="1234"/>
        <v>Southampton</v>
      </c>
      <c r="W1059" s="177" t="str">
        <f t="shared" si="1234"/>
        <v>Huddersfield</v>
      </c>
      <c r="X1059" s="177" t="str">
        <f t="shared" si="1234"/>
        <v>Newcastle</v>
      </c>
      <c r="Y1059" s="177" t="str">
        <f t="shared" si="1234"/>
        <v>West Ham</v>
      </c>
      <c r="Z1059" s="177" t="str">
        <f t="shared" si="1234"/>
        <v>Wolves</v>
      </c>
      <c r="AA1059" s="177" t="str">
        <f t="shared" si="1234"/>
        <v>Cardiff</v>
      </c>
      <c r="AB1059" s="177" t="str">
        <f t="shared" si="1234"/>
        <v>Man City</v>
      </c>
      <c r="AC1059" s="177" t="str">
        <f t="shared" si="1234"/>
        <v>Wolves</v>
      </c>
      <c r="AD1059" s="177" t="str">
        <f t="shared" si="1234"/>
        <v>Crystal Palace</v>
      </c>
      <c r="AE1059" s="177" t="str">
        <f t="shared" si="1234"/>
        <v>Watford</v>
      </c>
      <c r="AF1059" s="177" t="str">
        <f t="shared" si="1234"/>
        <v>Wolves</v>
      </c>
      <c r="AG1059" s="177" t="str">
        <f t="shared" si="1234"/>
        <v>Watford</v>
      </c>
      <c r="AH1059" s="177" t="str">
        <f t="shared" si="1234"/>
        <v>West Ham</v>
      </c>
      <c r="AI1059" s="177" t="str">
        <f t="shared" si="1234"/>
        <v>Newcastle</v>
      </c>
      <c r="AJ1059" s="177" t="str">
        <f t="shared" si="1234"/>
        <v>Tottenham</v>
      </c>
      <c r="AK1059" s="177" t="str">
        <f t="shared" si="1234"/>
        <v>Wolves</v>
      </c>
      <c r="AL1059" s="177" t="str">
        <f t="shared" si="1234"/>
        <v/>
      </c>
      <c r="AM1059" s="177" t="str">
        <f t="shared" si="1234"/>
        <v/>
      </c>
      <c r="AN1059" s="177" t="str">
        <f t="shared" si="1234"/>
        <v/>
      </c>
      <c r="AO1059" s="177" t="str">
        <f t="shared" si="1234"/>
        <v/>
      </c>
      <c r="AP1059" s="177" t="str">
        <f t="shared" si="1234"/>
        <v/>
      </c>
      <c r="AQ1059" s="170"/>
      <c r="AR1059" s="170"/>
    </row>
    <row r="1060" ht="12.75" customHeight="1">
      <c r="A1060" s="170"/>
      <c r="B1060" s="170"/>
      <c r="C1060" s="140"/>
      <c r="D1060" s="139">
        <v>93.0</v>
      </c>
      <c r="E1060" s="177" t="str">
        <f t="shared" ref="E1060:AP1060" si="1235">IFERROR(INDEX($D$389:$D$578,MATCH($D1060,E$389:E$578,0)),"")</f>
        <v>Man Utd</v>
      </c>
      <c r="F1060" s="177" t="str">
        <f t="shared" si="1235"/>
        <v>Fulham</v>
      </c>
      <c r="G1060" s="177" t="str">
        <f t="shared" si="1235"/>
        <v>Crystal Palace</v>
      </c>
      <c r="H1060" s="177" t="str">
        <f t="shared" si="1235"/>
        <v>Man City</v>
      </c>
      <c r="I1060" s="177" t="str">
        <f t="shared" si="1235"/>
        <v>Southampton</v>
      </c>
      <c r="J1060" s="177" t="str">
        <f t="shared" si="1235"/>
        <v>Watford</v>
      </c>
      <c r="K1060" s="177" t="str">
        <f t="shared" si="1235"/>
        <v>Wolves</v>
      </c>
      <c r="L1060" s="177" t="str">
        <f t="shared" si="1235"/>
        <v>Man City</v>
      </c>
      <c r="M1060" s="177" t="str">
        <f t="shared" si="1235"/>
        <v>West Ham</v>
      </c>
      <c r="N1060" s="177" t="str">
        <f t="shared" si="1235"/>
        <v>Wolves</v>
      </c>
      <c r="O1060" s="177" t="str">
        <f t="shared" si="1235"/>
        <v>Tottenham</v>
      </c>
      <c r="P1060" s="177" t="str">
        <f t="shared" si="1235"/>
        <v>Man City</v>
      </c>
      <c r="Q1060" s="177" t="str">
        <f t="shared" si="1235"/>
        <v>Huddersfield</v>
      </c>
      <c r="R1060" s="177" t="str">
        <f t="shared" si="1235"/>
        <v>Southampton</v>
      </c>
      <c r="S1060" s="177" t="str">
        <f t="shared" si="1235"/>
        <v>Man City</v>
      </c>
      <c r="T1060" s="177" t="str">
        <f t="shared" si="1235"/>
        <v>Man City</v>
      </c>
      <c r="U1060" s="177" t="str">
        <f t="shared" si="1235"/>
        <v>Huddersfield</v>
      </c>
      <c r="V1060" s="177" t="str">
        <f t="shared" si="1235"/>
        <v>Man City</v>
      </c>
      <c r="W1060" s="177" t="str">
        <f t="shared" si="1235"/>
        <v>Man Utd</v>
      </c>
      <c r="X1060" s="177" t="str">
        <f t="shared" si="1235"/>
        <v>Watford</v>
      </c>
      <c r="Y1060" s="177" t="str">
        <f t="shared" si="1235"/>
        <v>Southampton</v>
      </c>
      <c r="Z1060" s="177" t="str">
        <f t="shared" si="1235"/>
        <v>Bournemouth</v>
      </c>
      <c r="AA1060" s="177" t="str">
        <f t="shared" si="1235"/>
        <v>Chelsea</v>
      </c>
      <c r="AB1060" s="177" t="str">
        <f t="shared" si="1235"/>
        <v>Watford</v>
      </c>
      <c r="AC1060" s="177" t="str">
        <f t="shared" si="1235"/>
        <v>Crystal Palace</v>
      </c>
      <c r="AD1060" s="177" t="str">
        <f t="shared" si="1235"/>
        <v>Man City</v>
      </c>
      <c r="AE1060" s="177" t="str">
        <f t="shared" si="1235"/>
        <v>Leicester</v>
      </c>
      <c r="AF1060" s="177" t="str">
        <f t="shared" si="1235"/>
        <v>West Ham</v>
      </c>
      <c r="AG1060" s="177" t="str">
        <f t="shared" si="1235"/>
        <v>Southampton</v>
      </c>
      <c r="AH1060" s="177" t="str">
        <f t="shared" si="1235"/>
        <v>Chelsea</v>
      </c>
      <c r="AI1060" s="177" t="str">
        <f t="shared" si="1235"/>
        <v>Southampton</v>
      </c>
      <c r="AJ1060" s="177" t="str">
        <f t="shared" si="1235"/>
        <v>Liverpool</v>
      </c>
      <c r="AK1060" s="177" t="str">
        <f t="shared" si="1235"/>
        <v>Huddersfield</v>
      </c>
      <c r="AL1060" s="177" t="str">
        <f t="shared" si="1235"/>
        <v/>
      </c>
      <c r="AM1060" s="177" t="str">
        <f t="shared" si="1235"/>
        <v/>
      </c>
      <c r="AN1060" s="177" t="str">
        <f t="shared" si="1235"/>
        <v/>
      </c>
      <c r="AO1060" s="177" t="str">
        <f t="shared" si="1235"/>
        <v/>
      </c>
      <c r="AP1060" s="177" t="str">
        <f t="shared" si="1235"/>
        <v/>
      </c>
      <c r="AQ1060" s="170"/>
      <c r="AR1060" s="170"/>
    </row>
    <row r="1061" ht="12.75" customHeight="1">
      <c r="A1061" s="170"/>
      <c r="B1061" s="170"/>
      <c r="C1061" s="140"/>
      <c r="D1061" s="139">
        <v>94.0</v>
      </c>
      <c r="E1061" s="177" t="str">
        <f t="shared" ref="E1061:AP1061" si="1236">IFERROR(INDEX($D$389:$D$578,MATCH($D1061,E$389:E$578,0)),"")</f>
        <v>Leicester</v>
      </c>
      <c r="F1061" s="177" t="str">
        <f t="shared" si="1236"/>
        <v>Huddersfield</v>
      </c>
      <c r="G1061" s="177" t="str">
        <f t="shared" si="1236"/>
        <v>Southampton</v>
      </c>
      <c r="H1061" s="177" t="str">
        <f t="shared" si="1236"/>
        <v>Wolves</v>
      </c>
      <c r="I1061" s="177" t="str">
        <f t="shared" si="1236"/>
        <v>Fulham</v>
      </c>
      <c r="J1061" s="177" t="str">
        <f t="shared" si="1236"/>
        <v>Fulham</v>
      </c>
      <c r="K1061" s="177" t="str">
        <f t="shared" si="1236"/>
        <v>Watford</v>
      </c>
      <c r="L1061" s="177" t="str">
        <f t="shared" si="1236"/>
        <v>Man City</v>
      </c>
      <c r="M1061" s="177" t="str">
        <f t="shared" si="1236"/>
        <v>Man City</v>
      </c>
      <c r="N1061" s="177" t="str">
        <f t="shared" si="1236"/>
        <v>Tottenham</v>
      </c>
      <c r="O1061" s="177" t="str">
        <f t="shared" si="1236"/>
        <v>West Ham</v>
      </c>
      <c r="P1061" s="177" t="str">
        <f t="shared" si="1236"/>
        <v>Southampton</v>
      </c>
      <c r="Q1061" s="177" t="str">
        <f t="shared" si="1236"/>
        <v>West Ham</v>
      </c>
      <c r="R1061" s="177" t="str">
        <f t="shared" si="1236"/>
        <v>Liverpool</v>
      </c>
      <c r="S1061" s="177" t="str">
        <f t="shared" si="1236"/>
        <v>Southampton</v>
      </c>
      <c r="T1061" s="177" t="str">
        <f t="shared" si="1236"/>
        <v>Man City</v>
      </c>
      <c r="U1061" s="177" t="str">
        <f t="shared" si="1236"/>
        <v>Wolves</v>
      </c>
      <c r="V1061" s="177" t="str">
        <f t="shared" si="1236"/>
        <v>Southampton</v>
      </c>
      <c r="W1061" s="177" t="str">
        <f t="shared" si="1236"/>
        <v>West Ham</v>
      </c>
      <c r="X1061" s="177" t="str">
        <f t="shared" si="1236"/>
        <v>Man Utd</v>
      </c>
      <c r="Y1061" s="177" t="str">
        <f t="shared" si="1236"/>
        <v>Newcastle</v>
      </c>
      <c r="Z1061" s="177" t="str">
        <f t="shared" si="1236"/>
        <v>Tottenham</v>
      </c>
      <c r="AA1061" s="177" t="str">
        <f t="shared" si="1236"/>
        <v>Newcastle</v>
      </c>
      <c r="AB1061" s="177" t="str">
        <f t="shared" si="1236"/>
        <v>West Ham</v>
      </c>
      <c r="AC1061" s="177" t="str">
        <f t="shared" si="1236"/>
        <v>Huddersfield</v>
      </c>
      <c r="AD1061" s="177" t="str">
        <f t="shared" si="1236"/>
        <v>Watford</v>
      </c>
      <c r="AE1061" s="177" t="str">
        <f t="shared" si="1236"/>
        <v>Man Utd</v>
      </c>
      <c r="AF1061" s="177" t="str">
        <f t="shared" si="1236"/>
        <v>Wolves</v>
      </c>
      <c r="AG1061" s="177" t="str">
        <f t="shared" si="1236"/>
        <v>Newcastle</v>
      </c>
      <c r="AH1061" s="177" t="str">
        <f t="shared" si="1236"/>
        <v>Newcastle</v>
      </c>
      <c r="AI1061" s="177" t="str">
        <f t="shared" si="1236"/>
        <v>Huddersfield</v>
      </c>
      <c r="AJ1061" s="177" t="str">
        <f t="shared" si="1236"/>
        <v>Newcastle</v>
      </c>
      <c r="AK1061" s="177" t="str">
        <f t="shared" si="1236"/>
        <v>Man Utd</v>
      </c>
      <c r="AL1061" s="177" t="str">
        <f t="shared" si="1236"/>
        <v/>
      </c>
      <c r="AM1061" s="177" t="str">
        <f t="shared" si="1236"/>
        <v/>
      </c>
      <c r="AN1061" s="177" t="str">
        <f t="shared" si="1236"/>
        <v/>
      </c>
      <c r="AO1061" s="177" t="str">
        <f t="shared" si="1236"/>
        <v/>
      </c>
      <c r="AP1061" s="177" t="str">
        <f t="shared" si="1236"/>
        <v/>
      </c>
      <c r="AQ1061" s="170"/>
      <c r="AR1061" s="170"/>
    </row>
    <row r="1062" ht="12.75" customHeight="1">
      <c r="A1062" s="170"/>
      <c r="B1062" s="170"/>
      <c r="C1062" s="140"/>
      <c r="D1062" s="139">
        <v>95.0</v>
      </c>
      <c r="E1062" s="177" t="str">
        <f t="shared" ref="E1062:AP1062" si="1237">IFERROR(INDEX($D$389:$D$578,MATCH($D1062,E$389:E$578,0)),"")</f>
        <v>Man Utd</v>
      </c>
      <c r="F1062" s="177" t="str">
        <f t="shared" si="1237"/>
        <v>West Ham</v>
      </c>
      <c r="G1062" s="177" t="str">
        <f t="shared" si="1237"/>
        <v>Tottenham</v>
      </c>
      <c r="H1062" s="177" t="str">
        <f t="shared" si="1237"/>
        <v>Liverpool</v>
      </c>
      <c r="I1062" s="177" t="str">
        <f t="shared" si="1237"/>
        <v>Man City</v>
      </c>
      <c r="J1062" s="177" t="str">
        <f t="shared" si="1237"/>
        <v>Man City</v>
      </c>
      <c r="K1062" s="177" t="str">
        <f t="shared" si="1237"/>
        <v>Watford</v>
      </c>
      <c r="L1062" s="177" t="str">
        <f t="shared" si="1237"/>
        <v>Man Utd</v>
      </c>
      <c r="M1062" s="177" t="str">
        <f t="shared" si="1237"/>
        <v>Everton</v>
      </c>
      <c r="N1062" s="177" t="str">
        <f t="shared" si="1237"/>
        <v>Man City</v>
      </c>
      <c r="O1062" s="177" t="str">
        <f t="shared" si="1237"/>
        <v>Newcastle</v>
      </c>
      <c r="P1062" s="177" t="str">
        <f t="shared" si="1237"/>
        <v>Fulham</v>
      </c>
      <c r="Q1062" s="177" t="str">
        <f t="shared" si="1237"/>
        <v>Everton</v>
      </c>
      <c r="R1062" s="177" t="str">
        <f t="shared" si="1237"/>
        <v>Cardiff</v>
      </c>
      <c r="S1062" s="177" t="str">
        <f t="shared" si="1237"/>
        <v>West Ham</v>
      </c>
      <c r="T1062" s="177" t="str">
        <f t="shared" si="1237"/>
        <v>West Ham</v>
      </c>
      <c r="U1062" s="177" t="str">
        <f t="shared" si="1237"/>
        <v>Liverpool</v>
      </c>
      <c r="V1062" s="177" t="str">
        <f t="shared" si="1237"/>
        <v>Southampton</v>
      </c>
      <c r="W1062" s="177" t="str">
        <f t="shared" si="1237"/>
        <v>West Ham</v>
      </c>
      <c r="X1062" s="177" t="str">
        <f t="shared" si="1237"/>
        <v>Everton</v>
      </c>
      <c r="Y1062" s="177" t="str">
        <f t="shared" si="1237"/>
        <v>Watford</v>
      </c>
      <c r="Z1062" s="177" t="str">
        <f t="shared" si="1237"/>
        <v>Man Utd</v>
      </c>
      <c r="AA1062" s="177" t="str">
        <f t="shared" si="1237"/>
        <v>Watford</v>
      </c>
      <c r="AB1062" s="177" t="str">
        <f t="shared" si="1237"/>
        <v>Man Utd</v>
      </c>
      <c r="AC1062" s="177" t="str">
        <f t="shared" si="1237"/>
        <v>Newcastle</v>
      </c>
      <c r="AD1062" s="177" t="str">
        <f t="shared" si="1237"/>
        <v>Tottenham</v>
      </c>
      <c r="AE1062" s="177" t="str">
        <f t="shared" si="1237"/>
        <v>Man City</v>
      </c>
      <c r="AF1062" s="177" t="str">
        <f t="shared" si="1237"/>
        <v>Huddersfield</v>
      </c>
      <c r="AG1062" s="177" t="str">
        <f t="shared" si="1237"/>
        <v>West Ham</v>
      </c>
      <c r="AH1062" s="177" t="str">
        <f t="shared" si="1237"/>
        <v>Cardiff</v>
      </c>
      <c r="AI1062" s="177" t="str">
        <f t="shared" si="1237"/>
        <v>Newcastle</v>
      </c>
      <c r="AJ1062" s="177" t="str">
        <f t="shared" si="1237"/>
        <v>Wolves</v>
      </c>
      <c r="AK1062" s="177" t="str">
        <f t="shared" si="1237"/>
        <v>Huddersfield</v>
      </c>
      <c r="AL1062" s="177" t="str">
        <f t="shared" si="1237"/>
        <v/>
      </c>
      <c r="AM1062" s="177" t="str">
        <f t="shared" si="1237"/>
        <v/>
      </c>
      <c r="AN1062" s="177" t="str">
        <f t="shared" si="1237"/>
        <v/>
      </c>
      <c r="AO1062" s="177" t="str">
        <f t="shared" si="1237"/>
        <v/>
      </c>
      <c r="AP1062" s="177" t="str">
        <f t="shared" si="1237"/>
        <v/>
      </c>
      <c r="AQ1062" s="170"/>
      <c r="AR1062" s="170"/>
    </row>
    <row r="1063" ht="12.75" customHeight="1">
      <c r="A1063" s="170"/>
      <c r="B1063" s="170"/>
      <c r="C1063" s="140"/>
      <c r="D1063" s="139">
        <v>96.0</v>
      </c>
      <c r="E1063" s="177" t="str">
        <f t="shared" ref="E1063:AP1063" si="1238">IFERROR(INDEX($D$389:$D$578,MATCH($D1063,E$389:E$578,0)),"")</f>
        <v>Southampton</v>
      </c>
      <c r="F1063" s="177" t="str">
        <f t="shared" si="1238"/>
        <v>Newcastle</v>
      </c>
      <c r="G1063" s="177" t="str">
        <f t="shared" si="1238"/>
        <v>Leicester</v>
      </c>
      <c r="H1063" s="177" t="str">
        <f t="shared" si="1238"/>
        <v>Tottenham</v>
      </c>
      <c r="I1063" s="177" t="str">
        <f t="shared" si="1238"/>
        <v>Cardiff</v>
      </c>
      <c r="J1063" s="177" t="str">
        <f t="shared" si="1238"/>
        <v>Newcastle</v>
      </c>
      <c r="K1063" s="177" t="str">
        <f t="shared" si="1238"/>
        <v>Leicester</v>
      </c>
      <c r="L1063" s="177" t="str">
        <f t="shared" si="1238"/>
        <v>Everton</v>
      </c>
      <c r="M1063" s="177" t="str">
        <f t="shared" si="1238"/>
        <v>Burnley</v>
      </c>
      <c r="N1063" s="177" t="str">
        <f t="shared" si="1238"/>
        <v>Cardiff</v>
      </c>
      <c r="O1063" s="177" t="str">
        <f t="shared" si="1238"/>
        <v>Tottenham</v>
      </c>
      <c r="P1063" s="177" t="str">
        <f t="shared" si="1238"/>
        <v>Man Utd</v>
      </c>
      <c r="Q1063" s="177" t="str">
        <f t="shared" si="1238"/>
        <v>Huddersfield</v>
      </c>
      <c r="R1063" s="177" t="str">
        <f t="shared" si="1238"/>
        <v>Cardiff</v>
      </c>
      <c r="S1063" s="177" t="str">
        <f t="shared" si="1238"/>
        <v>Man City</v>
      </c>
      <c r="T1063" s="177" t="str">
        <f t="shared" si="1238"/>
        <v>Newcastle</v>
      </c>
      <c r="U1063" s="177" t="str">
        <f t="shared" si="1238"/>
        <v>Man Utd</v>
      </c>
      <c r="V1063" s="177" t="str">
        <f t="shared" si="1238"/>
        <v>Tottenham</v>
      </c>
      <c r="W1063" s="177" t="str">
        <f t="shared" si="1238"/>
        <v>Everton</v>
      </c>
      <c r="X1063" s="177" t="str">
        <f t="shared" si="1238"/>
        <v>Crystal Palace</v>
      </c>
      <c r="Y1063" s="177" t="str">
        <f t="shared" si="1238"/>
        <v>Leicester</v>
      </c>
      <c r="Z1063" s="177" t="str">
        <f t="shared" si="1238"/>
        <v>Man City</v>
      </c>
      <c r="AA1063" s="177" t="str">
        <f t="shared" si="1238"/>
        <v>West Ham</v>
      </c>
      <c r="AB1063" s="177" t="str">
        <f t="shared" si="1238"/>
        <v>Tottenham</v>
      </c>
      <c r="AC1063" s="177" t="str">
        <f t="shared" si="1238"/>
        <v>Newcastle</v>
      </c>
      <c r="AD1063" s="177" t="str">
        <f t="shared" si="1238"/>
        <v>Man City</v>
      </c>
      <c r="AE1063" s="177" t="str">
        <f t="shared" si="1238"/>
        <v>Huddersfield</v>
      </c>
      <c r="AF1063" s="177" t="str">
        <f t="shared" si="1238"/>
        <v>Southampton</v>
      </c>
      <c r="AG1063" s="177" t="str">
        <f t="shared" si="1238"/>
        <v>Chelsea</v>
      </c>
      <c r="AH1063" s="177" t="str">
        <f t="shared" si="1238"/>
        <v>Newcastle</v>
      </c>
      <c r="AI1063" s="177" t="str">
        <f t="shared" si="1238"/>
        <v>Tottenham</v>
      </c>
      <c r="AJ1063" s="177" t="str">
        <f t="shared" si="1238"/>
        <v>Wolves</v>
      </c>
      <c r="AK1063" s="177" t="str">
        <f t="shared" si="1238"/>
        <v>Man City</v>
      </c>
      <c r="AL1063" s="177" t="str">
        <f t="shared" si="1238"/>
        <v/>
      </c>
      <c r="AM1063" s="177" t="str">
        <f t="shared" si="1238"/>
        <v/>
      </c>
      <c r="AN1063" s="177" t="str">
        <f t="shared" si="1238"/>
        <v/>
      </c>
      <c r="AO1063" s="177" t="str">
        <f t="shared" si="1238"/>
        <v/>
      </c>
      <c r="AP1063" s="177" t="str">
        <f t="shared" si="1238"/>
        <v/>
      </c>
      <c r="AQ1063" s="170"/>
      <c r="AR1063" s="170"/>
    </row>
    <row r="1064" ht="12.75" customHeight="1">
      <c r="A1064" s="170"/>
      <c r="B1064" s="170"/>
      <c r="C1064" s="140"/>
      <c r="D1064" s="139">
        <v>97.0</v>
      </c>
      <c r="E1064" s="177" t="str">
        <f t="shared" ref="E1064:AP1064" si="1239">IFERROR(INDEX($D$389:$D$578,MATCH($D1064,E$389:E$578,0)),"")</f>
        <v>Southampton</v>
      </c>
      <c r="F1064" s="177" t="str">
        <f t="shared" si="1239"/>
        <v>Tottenham</v>
      </c>
      <c r="G1064" s="177" t="str">
        <f t="shared" si="1239"/>
        <v>Newcastle</v>
      </c>
      <c r="H1064" s="177" t="str">
        <f t="shared" si="1239"/>
        <v>West Ham</v>
      </c>
      <c r="I1064" s="177" t="str">
        <f t="shared" si="1239"/>
        <v>Wolves</v>
      </c>
      <c r="J1064" s="177" t="str">
        <f t="shared" si="1239"/>
        <v>Tottenham</v>
      </c>
      <c r="K1064" s="177" t="str">
        <f t="shared" si="1239"/>
        <v>Watford</v>
      </c>
      <c r="L1064" s="177" t="str">
        <f t="shared" si="1239"/>
        <v>Liverpool</v>
      </c>
      <c r="M1064" s="177" t="str">
        <f t="shared" si="1239"/>
        <v>Leicester</v>
      </c>
      <c r="N1064" s="177" t="str">
        <f t="shared" si="1239"/>
        <v>Watford</v>
      </c>
      <c r="O1064" s="177" t="str">
        <f t="shared" si="1239"/>
        <v>Man Utd</v>
      </c>
      <c r="P1064" s="177" t="str">
        <f t="shared" si="1239"/>
        <v>Brighton</v>
      </c>
      <c r="Q1064" s="177" t="str">
        <f t="shared" si="1239"/>
        <v>Southampton</v>
      </c>
      <c r="R1064" s="177" t="str">
        <f t="shared" si="1239"/>
        <v>Liverpool</v>
      </c>
      <c r="S1064" s="177" t="str">
        <f t="shared" si="1239"/>
        <v>Southampton</v>
      </c>
      <c r="T1064" s="177" t="str">
        <f t="shared" si="1239"/>
        <v>Man Utd</v>
      </c>
      <c r="U1064" s="177" t="str">
        <f t="shared" si="1239"/>
        <v>Liverpool</v>
      </c>
      <c r="V1064" s="177" t="str">
        <f t="shared" si="1239"/>
        <v>Watford</v>
      </c>
      <c r="W1064" s="177" t="str">
        <f t="shared" si="1239"/>
        <v>Everton</v>
      </c>
      <c r="X1064" s="177" t="str">
        <f t="shared" si="1239"/>
        <v>Watford</v>
      </c>
      <c r="Y1064" s="177" t="str">
        <f t="shared" si="1239"/>
        <v>Tottenham</v>
      </c>
      <c r="Z1064" s="177" t="str">
        <f t="shared" si="1239"/>
        <v>Newcastle</v>
      </c>
      <c r="AA1064" s="177" t="str">
        <f t="shared" si="1239"/>
        <v>Crystal Palace</v>
      </c>
      <c r="AB1064" s="177" t="str">
        <f t="shared" si="1239"/>
        <v>Tottenham</v>
      </c>
      <c r="AC1064" s="177" t="str">
        <f t="shared" si="1239"/>
        <v>Tottenham</v>
      </c>
      <c r="AD1064" s="177" t="str">
        <f t="shared" si="1239"/>
        <v>Crystal Palace</v>
      </c>
      <c r="AE1064" s="177" t="str">
        <f t="shared" si="1239"/>
        <v>Man Utd</v>
      </c>
      <c r="AF1064" s="177" t="str">
        <f t="shared" si="1239"/>
        <v>Tottenham</v>
      </c>
      <c r="AG1064" s="177" t="str">
        <f t="shared" si="1239"/>
        <v>Southampton</v>
      </c>
      <c r="AH1064" s="177" t="str">
        <f t="shared" si="1239"/>
        <v>Everton</v>
      </c>
      <c r="AI1064" s="177" t="str">
        <f t="shared" si="1239"/>
        <v>Man City</v>
      </c>
      <c r="AJ1064" s="177" t="str">
        <f t="shared" si="1239"/>
        <v>Watford</v>
      </c>
      <c r="AK1064" s="177" t="str">
        <f t="shared" si="1239"/>
        <v>Southampton</v>
      </c>
      <c r="AL1064" s="177" t="str">
        <f t="shared" si="1239"/>
        <v/>
      </c>
      <c r="AM1064" s="177" t="str">
        <f t="shared" si="1239"/>
        <v/>
      </c>
      <c r="AN1064" s="177" t="str">
        <f t="shared" si="1239"/>
        <v/>
      </c>
      <c r="AO1064" s="177" t="str">
        <f t="shared" si="1239"/>
        <v/>
      </c>
      <c r="AP1064" s="177" t="str">
        <f t="shared" si="1239"/>
        <v/>
      </c>
      <c r="AQ1064" s="170"/>
      <c r="AR1064" s="170"/>
    </row>
    <row r="1065" ht="12.75" customHeight="1">
      <c r="A1065" s="170"/>
      <c r="B1065" s="170"/>
      <c r="C1065" s="140"/>
      <c r="D1065" s="139">
        <v>98.0</v>
      </c>
      <c r="E1065" s="177" t="str">
        <f t="shared" ref="E1065:AP1065" si="1240">IFERROR(INDEX($D$389:$D$578,MATCH($D1065,E$389:E$578,0)),"")</f>
        <v>Liverpool</v>
      </c>
      <c r="F1065" s="177" t="str">
        <f t="shared" si="1240"/>
        <v>Tottenham</v>
      </c>
      <c r="G1065" s="177" t="str">
        <f t="shared" si="1240"/>
        <v>Wolves</v>
      </c>
      <c r="H1065" s="177" t="str">
        <f t="shared" si="1240"/>
        <v>Man City</v>
      </c>
      <c r="I1065" s="177" t="str">
        <f t="shared" si="1240"/>
        <v>Watford</v>
      </c>
      <c r="J1065" s="177" t="str">
        <f t="shared" si="1240"/>
        <v>Fulham</v>
      </c>
      <c r="K1065" s="177" t="str">
        <f t="shared" si="1240"/>
        <v>Liverpool</v>
      </c>
      <c r="L1065" s="177" t="str">
        <f t="shared" si="1240"/>
        <v>Liverpool</v>
      </c>
      <c r="M1065" s="177" t="str">
        <f t="shared" si="1240"/>
        <v>Crystal Palace</v>
      </c>
      <c r="N1065" s="177" t="str">
        <f t="shared" si="1240"/>
        <v>Crystal Palace</v>
      </c>
      <c r="O1065" s="177" t="str">
        <f t="shared" si="1240"/>
        <v>West Ham</v>
      </c>
      <c r="P1065" s="177" t="str">
        <f t="shared" si="1240"/>
        <v>Brighton</v>
      </c>
      <c r="Q1065" s="177" t="str">
        <f t="shared" si="1240"/>
        <v>Burnley</v>
      </c>
      <c r="R1065" s="177" t="str">
        <f t="shared" si="1240"/>
        <v>Leicester</v>
      </c>
      <c r="S1065" s="177" t="str">
        <f t="shared" si="1240"/>
        <v>Leicester</v>
      </c>
      <c r="T1065" s="177" t="str">
        <f t="shared" si="1240"/>
        <v>Tottenham</v>
      </c>
      <c r="U1065" s="177" t="str">
        <f t="shared" si="1240"/>
        <v>Man City</v>
      </c>
      <c r="V1065" s="177" t="str">
        <f t="shared" si="1240"/>
        <v>Wolves</v>
      </c>
      <c r="W1065" s="177" t="str">
        <f t="shared" si="1240"/>
        <v>Tottenham</v>
      </c>
      <c r="X1065" s="177" t="str">
        <f t="shared" si="1240"/>
        <v>West Ham</v>
      </c>
      <c r="Y1065" s="177" t="str">
        <f t="shared" si="1240"/>
        <v>Huddersfield</v>
      </c>
      <c r="Z1065" s="177" t="str">
        <f t="shared" si="1240"/>
        <v>Man Utd</v>
      </c>
      <c r="AA1065" s="177" t="str">
        <f t="shared" si="1240"/>
        <v>West Ham</v>
      </c>
      <c r="AB1065" s="177" t="str">
        <f t="shared" si="1240"/>
        <v>Man City</v>
      </c>
      <c r="AC1065" s="177" t="str">
        <f t="shared" si="1240"/>
        <v>West Ham</v>
      </c>
      <c r="AD1065" s="177" t="str">
        <f t="shared" si="1240"/>
        <v>Wolves</v>
      </c>
      <c r="AE1065" s="177" t="str">
        <f t="shared" si="1240"/>
        <v>Wolves</v>
      </c>
      <c r="AF1065" s="177" t="str">
        <f t="shared" si="1240"/>
        <v>Liverpool</v>
      </c>
      <c r="AG1065" s="177" t="str">
        <f t="shared" si="1240"/>
        <v>Fulham</v>
      </c>
      <c r="AH1065" s="177" t="str">
        <f t="shared" si="1240"/>
        <v>Man City</v>
      </c>
      <c r="AI1065" s="177" t="str">
        <f t="shared" si="1240"/>
        <v>Crystal Palace</v>
      </c>
      <c r="AJ1065" s="177" t="str">
        <f t="shared" si="1240"/>
        <v>Liverpool</v>
      </c>
      <c r="AK1065" s="177" t="str">
        <f t="shared" si="1240"/>
        <v>Wolves</v>
      </c>
      <c r="AL1065" s="177" t="str">
        <f t="shared" si="1240"/>
        <v/>
      </c>
      <c r="AM1065" s="177" t="str">
        <f t="shared" si="1240"/>
        <v/>
      </c>
      <c r="AN1065" s="177" t="str">
        <f t="shared" si="1240"/>
        <v/>
      </c>
      <c r="AO1065" s="177" t="str">
        <f t="shared" si="1240"/>
        <v/>
      </c>
      <c r="AP1065" s="177" t="str">
        <f t="shared" si="1240"/>
        <v/>
      </c>
      <c r="AQ1065" s="170"/>
      <c r="AR1065" s="170"/>
    </row>
    <row r="1066" ht="12.75" customHeight="1">
      <c r="A1066" s="170"/>
      <c r="B1066" s="170"/>
      <c r="C1066" s="140"/>
      <c r="D1066" s="139">
        <v>99.0</v>
      </c>
      <c r="E1066" s="177" t="str">
        <f t="shared" ref="E1066:AP1066" si="1241">IFERROR(INDEX($D$389:$D$578,MATCH($D1066,E$389:E$578,0)),"")</f>
        <v>Southampton</v>
      </c>
      <c r="F1066" s="177" t="str">
        <f t="shared" si="1241"/>
        <v>Southampton</v>
      </c>
      <c r="G1066" s="177" t="str">
        <f t="shared" si="1241"/>
        <v>Leicester</v>
      </c>
      <c r="H1066" s="177" t="str">
        <f t="shared" si="1241"/>
        <v>Southampton</v>
      </c>
      <c r="I1066" s="177" t="str">
        <f t="shared" si="1241"/>
        <v>Southampton</v>
      </c>
      <c r="J1066" s="177" t="str">
        <f t="shared" si="1241"/>
        <v>Tottenham</v>
      </c>
      <c r="K1066" s="177" t="str">
        <f t="shared" si="1241"/>
        <v>Liverpool</v>
      </c>
      <c r="L1066" s="177" t="str">
        <f t="shared" si="1241"/>
        <v>Tottenham</v>
      </c>
      <c r="M1066" s="177" t="str">
        <f t="shared" si="1241"/>
        <v>Southampton</v>
      </c>
      <c r="N1066" s="177" t="str">
        <f t="shared" si="1241"/>
        <v>Man City</v>
      </c>
      <c r="O1066" s="177" t="str">
        <f t="shared" si="1241"/>
        <v>Man Utd</v>
      </c>
      <c r="P1066" s="177" t="str">
        <f t="shared" si="1241"/>
        <v>West Ham</v>
      </c>
      <c r="Q1066" s="177" t="str">
        <f t="shared" si="1241"/>
        <v>Liverpool</v>
      </c>
      <c r="R1066" s="177" t="str">
        <f t="shared" si="1241"/>
        <v>Watford</v>
      </c>
      <c r="S1066" s="177" t="str">
        <f t="shared" si="1241"/>
        <v>Huddersfield</v>
      </c>
      <c r="T1066" s="177" t="str">
        <f t="shared" si="1241"/>
        <v>Chelsea</v>
      </c>
      <c r="U1066" s="177" t="str">
        <f t="shared" si="1241"/>
        <v>West Ham</v>
      </c>
      <c r="V1066" s="177" t="str">
        <f t="shared" si="1241"/>
        <v>Tottenham</v>
      </c>
      <c r="W1066" s="177" t="str">
        <f t="shared" si="1241"/>
        <v>Southampton</v>
      </c>
      <c r="X1066" s="177" t="str">
        <f t="shared" si="1241"/>
        <v>West Ham</v>
      </c>
      <c r="Y1066" s="177" t="str">
        <f t="shared" si="1241"/>
        <v>Southampton</v>
      </c>
      <c r="Z1066" s="177" t="str">
        <f t="shared" si="1241"/>
        <v>Tottenham</v>
      </c>
      <c r="AA1066" s="177" t="str">
        <f t="shared" si="1241"/>
        <v>Huddersfield</v>
      </c>
      <c r="AB1066" s="177" t="str">
        <f t="shared" si="1241"/>
        <v>Man Utd</v>
      </c>
      <c r="AC1066" s="177" t="str">
        <f t="shared" si="1241"/>
        <v>Newcastle</v>
      </c>
      <c r="AD1066" s="177" t="str">
        <f t="shared" si="1241"/>
        <v>Southampton</v>
      </c>
      <c r="AE1066" s="177" t="str">
        <f t="shared" si="1241"/>
        <v>Watford</v>
      </c>
      <c r="AF1066" s="177" t="str">
        <f t="shared" si="1241"/>
        <v>Newcastle</v>
      </c>
      <c r="AG1066" s="177" t="str">
        <f t="shared" si="1241"/>
        <v>Newcastle</v>
      </c>
      <c r="AH1066" s="177" t="str">
        <f t="shared" si="1241"/>
        <v>Man City</v>
      </c>
      <c r="AI1066" s="177" t="str">
        <f t="shared" si="1241"/>
        <v>Everton</v>
      </c>
      <c r="AJ1066" s="177" t="str">
        <f t="shared" si="1241"/>
        <v>Southampton</v>
      </c>
      <c r="AK1066" s="177" t="str">
        <f t="shared" si="1241"/>
        <v>Wolves</v>
      </c>
      <c r="AL1066" s="177" t="str">
        <f t="shared" si="1241"/>
        <v/>
      </c>
      <c r="AM1066" s="177" t="str">
        <f t="shared" si="1241"/>
        <v/>
      </c>
      <c r="AN1066" s="177" t="str">
        <f t="shared" si="1241"/>
        <v/>
      </c>
      <c r="AO1066" s="177" t="str">
        <f t="shared" si="1241"/>
        <v/>
      </c>
      <c r="AP1066" s="177" t="str">
        <f t="shared" si="1241"/>
        <v/>
      </c>
      <c r="AQ1066" s="170"/>
      <c r="AR1066" s="170"/>
    </row>
    <row r="1067" ht="12.75" customHeight="1">
      <c r="A1067" s="170"/>
      <c r="B1067" s="170"/>
      <c r="C1067" s="140"/>
      <c r="D1067" s="139">
        <v>100.0</v>
      </c>
      <c r="E1067" s="177" t="str">
        <f t="shared" ref="E1067:AP1067" si="1242">IFERROR(INDEX($D$389:$D$578,MATCH($D1067,E$389:E$578,0)),"")</f>
        <v>Man City</v>
      </c>
      <c r="F1067" s="177" t="str">
        <f t="shared" si="1242"/>
        <v>West Ham</v>
      </c>
      <c r="G1067" s="177" t="str">
        <f t="shared" si="1242"/>
        <v>Man City</v>
      </c>
      <c r="H1067" s="177" t="str">
        <f t="shared" si="1242"/>
        <v>Watford</v>
      </c>
      <c r="I1067" s="177" t="str">
        <f t="shared" si="1242"/>
        <v>Watford</v>
      </c>
      <c r="J1067" s="177" t="str">
        <f t="shared" si="1242"/>
        <v>West Ham</v>
      </c>
      <c r="K1067" s="177" t="str">
        <f t="shared" si="1242"/>
        <v>Man Utd</v>
      </c>
      <c r="L1067" s="177" t="str">
        <f t="shared" si="1242"/>
        <v>Watford</v>
      </c>
      <c r="M1067" s="177" t="str">
        <f t="shared" si="1242"/>
        <v>Watford</v>
      </c>
      <c r="N1067" s="177" t="str">
        <f t="shared" si="1242"/>
        <v>Southampton</v>
      </c>
      <c r="O1067" s="177" t="str">
        <f t="shared" si="1242"/>
        <v>Leicester</v>
      </c>
      <c r="P1067" s="177" t="str">
        <f t="shared" si="1242"/>
        <v>Leicester</v>
      </c>
      <c r="Q1067" s="177" t="str">
        <f t="shared" si="1242"/>
        <v>Tottenham</v>
      </c>
      <c r="R1067" s="177" t="str">
        <f t="shared" si="1242"/>
        <v>Wolves</v>
      </c>
      <c r="S1067" s="177" t="str">
        <f t="shared" si="1242"/>
        <v>Liverpool</v>
      </c>
      <c r="T1067" s="177" t="str">
        <f t="shared" si="1242"/>
        <v>Newcastle</v>
      </c>
      <c r="U1067" s="177" t="str">
        <f t="shared" si="1242"/>
        <v>Tottenham</v>
      </c>
      <c r="V1067" s="177" t="str">
        <f t="shared" si="1242"/>
        <v>Watford</v>
      </c>
      <c r="W1067" s="177" t="str">
        <f t="shared" si="1242"/>
        <v>Chelsea</v>
      </c>
      <c r="X1067" s="177" t="str">
        <f t="shared" si="1242"/>
        <v>West Ham</v>
      </c>
      <c r="Y1067" s="177" t="str">
        <f t="shared" si="1242"/>
        <v>Southampton</v>
      </c>
      <c r="Z1067" s="177" t="str">
        <f t="shared" si="1242"/>
        <v>Watford</v>
      </c>
      <c r="AA1067" s="177" t="str">
        <f t="shared" si="1242"/>
        <v>West Ham</v>
      </c>
      <c r="AB1067" s="177" t="str">
        <f t="shared" si="1242"/>
        <v>West Ham</v>
      </c>
      <c r="AC1067" s="177" t="str">
        <f t="shared" si="1242"/>
        <v>Newcastle</v>
      </c>
      <c r="AD1067" s="177" t="str">
        <f t="shared" si="1242"/>
        <v>Huddersfield</v>
      </c>
      <c r="AE1067" s="177" t="str">
        <f t="shared" si="1242"/>
        <v>Wolves</v>
      </c>
      <c r="AF1067" s="177" t="str">
        <f t="shared" si="1242"/>
        <v>West Ham</v>
      </c>
      <c r="AG1067" s="177" t="str">
        <f t="shared" si="1242"/>
        <v>Newcastle</v>
      </c>
      <c r="AH1067" s="177" t="str">
        <f t="shared" si="1242"/>
        <v>Tottenham</v>
      </c>
      <c r="AI1067" s="177" t="str">
        <f t="shared" si="1242"/>
        <v>Southampton</v>
      </c>
      <c r="AJ1067" s="177" t="str">
        <f t="shared" si="1242"/>
        <v>West Ham</v>
      </c>
      <c r="AK1067" s="177" t="str">
        <f t="shared" si="1242"/>
        <v>Wolves</v>
      </c>
      <c r="AL1067" s="177" t="str">
        <f t="shared" si="1242"/>
        <v/>
      </c>
      <c r="AM1067" s="177" t="str">
        <f t="shared" si="1242"/>
        <v/>
      </c>
      <c r="AN1067" s="177" t="str">
        <f t="shared" si="1242"/>
        <v/>
      </c>
      <c r="AO1067" s="177" t="str">
        <f t="shared" si="1242"/>
        <v/>
      </c>
      <c r="AP1067" s="177" t="str">
        <f t="shared" si="1242"/>
        <v/>
      </c>
      <c r="AQ1067" s="170"/>
      <c r="AR1067" s="170"/>
    </row>
    <row r="1068" ht="12.75" customHeight="1">
      <c r="A1068" s="170"/>
      <c r="B1068" s="170"/>
      <c r="C1068" s="140"/>
      <c r="D1068" s="139">
        <v>101.0</v>
      </c>
      <c r="E1068" s="177" t="str">
        <f t="shared" ref="E1068:AP1068" si="1243">IFERROR(INDEX($D$389:$D$578,MATCH($D1068,E$389:E$578,0)),"")</f>
        <v>Chelsea</v>
      </c>
      <c r="F1068" s="177" t="str">
        <f t="shared" si="1243"/>
        <v>Watford</v>
      </c>
      <c r="G1068" s="177" t="str">
        <f t="shared" si="1243"/>
        <v>Wolves</v>
      </c>
      <c r="H1068" s="177" t="str">
        <f t="shared" si="1243"/>
        <v>Man Utd</v>
      </c>
      <c r="I1068" s="177" t="str">
        <f t="shared" si="1243"/>
        <v>Newcastle</v>
      </c>
      <c r="J1068" s="177" t="str">
        <f t="shared" si="1243"/>
        <v>Burnley</v>
      </c>
      <c r="K1068" s="177" t="str">
        <f t="shared" si="1243"/>
        <v>Tottenham</v>
      </c>
      <c r="L1068" s="177" t="str">
        <f t="shared" si="1243"/>
        <v>Tottenham</v>
      </c>
      <c r="M1068" s="177" t="str">
        <f t="shared" si="1243"/>
        <v>West Ham</v>
      </c>
      <c r="N1068" s="177" t="str">
        <f t="shared" si="1243"/>
        <v>Man Utd</v>
      </c>
      <c r="O1068" s="177" t="str">
        <f t="shared" si="1243"/>
        <v>Man City</v>
      </c>
      <c r="P1068" s="177" t="str">
        <f t="shared" si="1243"/>
        <v>Cardiff</v>
      </c>
      <c r="Q1068" s="177" t="str">
        <f t="shared" si="1243"/>
        <v>Huddersfield</v>
      </c>
      <c r="R1068" s="177" t="str">
        <f t="shared" si="1243"/>
        <v>Tottenham</v>
      </c>
      <c r="S1068" s="177" t="str">
        <f t="shared" si="1243"/>
        <v>Watford</v>
      </c>
      <c r="T1068" s="177" t="str">
        <f t="shared" si="1243"/>
        <v>West Ham</v>
      </c>
      <c r="U1068" s="177" t="str">
        <f t="shared" si="1243"/>
        <v>Watford</v>
      </c>
      <c r="V1068" s="177" t="str">
        <f t="shared" si="1243"/>
        <v>West Ham</v>
      </c>
      <c r="W1068" s="177" t="str">
        <f t="shared" si="1243"/>
        <v>Tottenham</v>
      </c>
      <c r="X1068" s="177" t="str">
        <f t="shared" si="1243"/>
        <v>Everton</v>
      </c>
      <c r="Y1068" s="177" t="str">
        <f t="shared" si="1243"/>
        <v>Cardiff</v>
      </c>
      <c r="Z1068" s="177" t="str">
        <f t="shared" si="1243"/>
        <v>Southampton</v>
      </c>
      <c r="AA1068" s="177" t="str">
        <f t="shared" si="1243"/>
        <v>Southampton</v>
      </c>
      <c r="AB1068" s="177" t="str">
        <f t="shared" si="1243"/>
        <v>West Ham</v>
      </c>
      <c r="AC1068" s="177" t="str">
        <f t="shared" si="1243"/>
        <v>Wolves</v>
      </c>
      <c r="AD1068" s="177" t="str">
        <f t="shared" si="1243"/>
        <v>Watford</v>
      </c>
      <c r="AE1068" s="177" t="str">
        <f t="shared" si="1243"/>
        <v>Man Utd</v>
      </c>
      <c r="AF1068" s="177" t="str">
        <f t="shared" si="1243"/>
        <v>Huddersfield</v>
      </c>
      <c r="AG1068" s="177" t="str">
        <f t="shared" si="1243"/>
        <v>Tottenham</v>
      </c>
      <c r="AH1068" s="177" t="str">
        <f t="shared" si="1243"/>
        <v>Brighton</v>
      </c>
      <c r="AI1068" s="177" t="str">
        <f t="shared" si="1243"/>
        <v>Liverpool</v>
      </c>
      <c r="AJ1068" s="177" t="str">
        <f t="shared" si="1243"/>
        <v>Newcastle</v>
      </c>
      <c r="AK1068" s="177" t="str">
        <f t="shared" si="1243"/>
        <v>Newcastle</v>
      </c>
      <c r="AL1068" s="177" t="str">
        <f t="shared" si="1243"/>
        <v/>
      </c>
      <c r="AM1068" s="177" t="str">
        <f t="shared" si="1243"/>
        <v/>
      </c>
      <c r="AN1068" s="177" t="str">
        <f t="shared" si="1243"/>
        <v/>
      </c>
      <c r="AO1068" s="177" t="str">
        <f t="shared" si="1243"/>
        <v/>
      </c>
      <c r="AP1068" s="177" t="str">
        <f t="shared" si="1243"/>
        <v/>
      </c>
      <c r="AQ1068" s="170"/>
      <c r="AR1068" s="170"/>
    </row>
    <row r="1069" ht="12.75" customHeight="1">
      <c r="A1069" s="170"/>
      <c r="B1069" s="170"/>
      <c r="C1069" s="140"/>
      <c r="D1069" s="139">
        <v>102.0</v>
      </c>
      <c r="E1069" s="177" t="str">
        <f t="shared" ref="E1069:AP1069" si="1244">IFERROR(INDEX($D$389:$D$578,MATCH($D1069,E$389:E$578,0)),"")</f>
        <v>Crystal Palace</v>
      </c>
      <c r="F1069" s="177" t="str">
        <f t="shared" si="1244"/>
        <v>Huddersfield</v>
      </c>
      <c r="G1069" s="177" t="str">
        <f t="shared" si="1244"/>
        <v>Man Utd</v>
      </c>
      <c r="H1069" s="177" t="str">
        <f t="shared" si="1244"/>
        <v>Liverpool</v>
      </c>
      <c r="I1069" s="177" t="str">
        <f t="shared" si="1244"/>
        <v>Everton</v>
      </c>
      <c r="J1069" s="177" t="str">
        <f t="shared" si="1244"/>
        <v>Watford</v>
      </c>
      <c r="K1069" s="177" t="str">
        <f t="shared" si="1244"/>
        <v>Man Utd</v>
      </c>
      <c r="L1069" s="177" t="str">
        <f t="shared" si="1244"/>
        <v>West Ham</v>
      </c>
      <c r="M1069" s="177" t="str">
        <f t="shared" si="1244"/>
        <v>Man City</v>
      </c>
      <c r="N1069" s="177" t="str">
        <f t="shared" si="1244"/>
        <v>Southampton</v>
      </c>
      <c r="O1069" s="177" t="str">
        <f t="shared" si="1244"/>
        <v>Southampton</v>
      </c>
      <c r="P1069" s="177" t="str">
        <f t="shared" si="1244"/>
        <v>Wolves</v>
      </c>
      <c r="Q1069" s="177" t="str">
        <f t="shared" si="1244"/>
        <v>Southampton</v>
      </c>
      <c r="R1069" s="177" t="str">
        <f t="shared" si="1244"/>
        <v>Wolves</v>
      </c>
      <c r="S1069" s="177" t="str">
        <f t="shared" si="1244"/>
        <v>Everton</v>
      </c>
      <c r="T1069" s="177" t="str">
        <f t="shared" si="1244"/>
        <v>Newcastle</v>
      </c>
      <c r="U1069" s="177" t="str">
        <f t="shared" si="1244"/>
        <v>Liverpool</v>
      </c>
      <c r="V1069" s="177" t="str">
        <f t="shared" si="1244"/>
        <v>Wolves</v>
      </c>
      <c r="W1069" s="177" t="str">
        <f t="shared" si="1244"/>
        <v>Newcastle</v>
      </c>
      <c r="X1069" s="177" t="str">
        <f t="shared" si="1244"/>
        <v>Man City</v>
      </c>
      <c r="Y1069" s="177" t="str">
        <f t="shared" si="1244"/>
        <v>Burnley</v>
      </c>
      <c r="Z1069" s="177" t="str">
        <f t="shared" si="1244"/>
        <v>Tottenham</v>
      </c>
      <c r="AA1069" s="177" t="str">
        <f t="shared" si="1244"/>
        <v>West Ham</v>
      </c>
      <c r="AB1069" s="177" t="str">
        <f t="shared" si="1244"/>
        <v>West Ham</v>
      </c>
      <c r="AC1069" s="177" t="str">
        <f t="shared" si="1244"/>
        <v>Leicester</v>
      </c>
      <c r="AD1069" s="177" t="str">
        <f t="shared" si="1244"/>
        <v>Wolves</v>
      </c>
      <c r="AE1069" s="177" t="str">
        <f t="shared" si="1244"/>
        <v>Tottenham</v>
      </c>
      <c r="AF1069" s="177" t="str">
        <f t="shared" si="1244"/>
        <v>Liverpool</v>
      </c>
      <c r="AG1069" s="177" t="str">
        <f t="shared" si="1244"/>
        <v>Watford</v>
      </c>
      <c r="AH1069" s="177" t="str">
        <f t="shared" si="1244"/>
        <v>Tottenham</v>
      </c>
      <c r="AI1069" s="177" t="str">
        <f t="shared" si="1244"/>
        <v>Liverpool</v>
      </c>
      <c r="AJ1069" s="177" t="str">
        <f t="shared" si="1244"/>
        <v>Fulham</v>
      </c>
      <c r="AK1069" s="177" t="str">
        <f t="shared" si="1244"/>
        <v>Chelsea</v>
      </c>
      <c r="AL1069" s="177" t="str">
        <f t="shared" si="1244"/>
        <v/>
      </c>
      <c r="AM1069" s="177" t="str">
        <f t="shared" si="1244"/>
        <v/>
      </c>
      <c r="AN1069" s="177" t="str">
        <f t="shared" si="1244"/>
        <v/>
      </c>
      <c r="AO1069" s="177" t="str">
        <f t="shared" si="1244"/>
        <v/>
      </c>
      <c r="AP1069" s="177" t="str">
        <f t="shared" si="1244"/>
        <v/>
      </c>
      <c r="AQ1069" s="170"/>
      <c r="AR1069" s="170"/>
    </row>
    <row r="1070" ht="12.75" customHeight="1">
      <c r="A1070" s="170"/>
      <c r="B1070" s="170"/>
      <c r="C1070" s="140"/>
      <c r="D1070" s="139">
        <v>103.0</v>
      </c>
      <c r="E1070" s="177" t="str">
        <f t="shared" ref="E1070:AP1070" si="1245">IFERROR(INDEX($D$389:$D$578,MATCH($D1070,E$389:E$578,0)),"")</f>
        <v>Southampton</v>
      </c>
      <c r="F1070" s="177" t="str">
        <f t="shared" si="1245"/>
        <v>Leicester</v>
      </c>
      <c r="G1070" s="177" t="str">
        <f t="shared" si="1245"/>
        <v>Huddersfield</v>
      </c>
      <c r="H1070" s="177" t="str">
        <f t="shared" si="1245"/>
        <v>Wolves</v>
      </c>
      <c r="I1070" s="177" t="str">
        <f t="shared" si="1245"/>
        <v>West Ham</v>
      </c>
      <c r="J1070" s="177" t="str">
        <f t="shared" si="1245"/>
        <v>Everton</v>
      </c>
      <c r="K1070" s="177" t="str">
        <f t="shared" si="1245"/>
        <v>Liverpool</v>
      </c>
      <c r="L1070" s="177" t="str">
        <f t="shared" si="1245"/>
        <v>Chelsea</v>
      </c>
      <c r="M1070" s="177" t="str">
        <f t="shared" si="1245"/>
        <v>Man Utd</v>
      </c>
      <c r="N1070" s="177" t="str">
        <f t="shared" si="1245"/>
        <v>West Ham</v>
      </c>
      <c r="O1070" s="177" t="str">
        <f t="shared" si="1245"/>
        <v>Burnley</v>
      </c>
      <c r="P1070" s="177" t="str">
        <f t="shared" si="1245"/>
        <v>Man City</v>
      </c>
      <c r="Q1070" s="177" t="str">
        <f t="shared" si="1245"/>
        <v>Leicester</v>
      </c>
      <c r="R1070" s="177" t="str">
        <f t="shared" si="1245"/>
        <v>Huddersfield</v>
      </c>
      <c r="S1070" s="177" t="str">
        <f t="shared" si="1245"/>
        <v>Tottenham</v>
      </c>
      <c r="T1070" s="177" t="str">
        <f t="shared" si="1245"/>
        <v>Newcastle</v>
      </c>
      <c r="U1070" s="177" t="str">
        <f t="shared" si="1245"/>
        <v>Watford</v>
      </c>
      <c r="V1070" s="177" t="str">
        <f t="shared" si="1245"/>
        <v>Huddersfield</v>
      </c>
      <c r="W1070" s="177" t="str">
        <f t="shared" si="1245"/>
        <v>Leicester</v>
      </c>
      <c r="X1070" s="177" t="str">
        <f t="shared" si="1245"/>
        <v>Tottenham</v>
      </c>
      <c r="Y1070" s="177" t="str">
        <f t="shared" si="1245"/>
        <v>Man Utd</v>
      </c>
      <c r="Z1070" s="177" t="str">
        <f t="shared" si="1245"/>
        <v>Tottenham</v>
      </c>
      <c r="AA1070" s="177" t="str">
        <f t="shared" si="1245"/>
        <v>Everton</v>
      </c>
      <c r="AB1070" s="177" t="str">
        <f t="shared" si="1245"/>
        <v>Liverpool</v>
      </c>
      <c r="AC1070" s="177" t="str">
        <f t="shared" si="1245"/>
        <v>Leicester</v>
      </c>
      <c r="AD1070" s="177" t="str">
        <f t="shared" si="1245"/>
        <v>Wolves</v>
      </c>
      <c r="AE1070" s="177" t="str">
        <f t="shared" si="1245"/>
        <v>Chelsea</v>
      </c>
      <c r="AF1070" s="177" t="str">
        <f t="shared" si="1245"/>
        <v>Man Utd</v>
      </c>
      <c r="AG1070" s="177" t="str">
        <f t="shared" si="1245"/>
        <v>Everton</v>
      </c>
      <c r="AH1070" s="177" t="str">
        <f t="shared" si="1245"/>
        <v>Leicester</v>
      </c>
      <c r="AI1070" s="177" t="str">
        <f t="shared" si="1245"/>
        <v>Watford</v>
      </c>
      <c r="AJ1070" s="177" t="str">
        <f t="shared" si="1245"/>
        <v>Newcastle</v>
      </c>
      <c r="AK1070" s="177" t="str">
        <f t="shared" si="1245"/>
        <v>Huddersfield</v>
      </c>
      <c r="AL1070" s="177" t="str">
        <f t="shared" si="1245"/>
        <v/>
      </c>
      <c r="AM1070" s="177" t="str">
        <f t="shared" si="1245"/>
        <v/>
      </c>
      <c r="AN1070" s="177" t="str">
        <f t="shared" si="1245"/>
        <v/>
      </c>
      <c r="AO1070" s="177" t="str">
        <f t="shared" si="1245"/>
        <v/>
      </c>
      <c r="AP1070" s="177" t="str">
        <f t="shared" si="1245"/>
        <v/>
      </c>
      <c r="AQ1070" s="170"/>
      <c r="AR1070" s="170"/>
    </row>
    <row r="1071" ht="12.75" customHeight="1">
      <c r="A1071" s="170"/>
      <c r="B1071" s="170"/>
      <c r="C1071" s="140"/>
      <c r="D1071" s="139">
        <v>104.0</v>
      </c>
      <c r="E1071" s="177" t="str">
        <f t="shared" ref="E1071:AP1071" si="1246">IFERROR(INDEX($D$389:$D$578,MATCH($D1071,E$389:E$578,0)),"")</f>
        <v>Tottenham</v>
      </c>
      <c r="F1071" s="177" t="str">
        <f t="shared" si="1246"/>
        <v>West Ham</v>
      </c>
      <c r="G1071" s="177" t="str">
        <f t="shared" si="1246"/>
        <v>Watford</v>
      </c>
      <c r="H1071" s="177" t="str">
        <f t="shared" si="1246"/>
        <v>Wolves</v>
      </c>
      <c r="I1071" s="177" t="str">
        <f t="shared" si="1246"/>
        <v>Cardiff</v>
      </c>
      <c r="J1071" s="177" t="str">
        <f t="shared" si="1246"/>
        <v>Wolves</v>
      </c>
      <c r="K1071" s="177" t="str">
        <f t="shared" si="1246"/>
        <v>Tottenham</v>
      </c>
      <c r="L1071" s="177" t="str">
        <f t="shared" si="1246"/>
        <v>Southampton</v>
      </c>
      <c r="M1071" s="177" t="str">
        <f t="shared" si="1246"/>
        <v>Fulham</v>
      </c>
      <c r="N1071" s="177" t="str">
        <f t="shared" si="1246"/>
        <v>Wolves</v>
      </c>
      <c r="O1071" s="177" t="str">
        <f t="shared" si="1246"/>
        <v>Man City</v>
      </c>
      <c r="P1071" s="177" t="str">
        <f t="shared" si="1246"/>
        <v>Southampton</v>
      </c>
      <c r="Q1071" s="177" t="str">
        <f t="shared" si="1246"/>
        <v>Wolves</v>
      </c>
      <c r="R1071" s="177" t="str">
        <f t="shared" si="1246"/>
        <v>Liverpool</v>
      </c>
      <c r="S1071" s="177" t="str">
        <f t="shared" si="1246"/>
        <v>West Ham</v>
      </c>
      <c r="T1071" s="177" t="str">
        <f t="shared" si="1246"/>
        <v>Southampton</v>
      </c>
      <c r="U1071" s="177" t="str">
        <f t="shared" si="1246"/>
        <v>Watford</v>
      </c>
      <c r="V1071" s="177" t="str">
        <f t="shared" si="1246"/>
        <v>Man Utd</v>
      </c>
      <c r="W1071" s="177" t="str">
        <f t="shared" si="1246"/>
        <v>Watford</v>
      </c>
      <c r="X1071" s="177" t="str">
        <f t="shared" si="1246"/>
        <v>Wolves</v>
      </c>
      <c r="Y1071" s="177" t="str">
        <f t="shared" si="1246"/>
        <v>West Ham</v>
      </c>
      <c r="Z1071" s="177" t="str">
        <f t="shared" si="1246"/>
        <v>Watford</v>
      </c>
      <c r="AA1071" s="177" t="str">
        <f t="shared" si="1246"/>
        <v>Man Utd</v>
      </c>
      <c r="AB1071" s="177" t="str">
        <f t="shared" si="1246"/>
        <v>Huddersfield</v>
      </c>
      <c r="AC1071" s="177" t="str">
        <f t="shared" si="1246"/>
        <v>Wolves</v>
      </c>
      <c r="AD1071" s="177" t="str">
        <f t="shared" si="1246"/>
        <v>Brighton</v>
      </c>
      <c r="AE1071" s="177" t="str">
        <f t="shared" si="1246"/>
        <v>Man Utd</v>
      </c>
      <c r="AF1071" s="177" t="str">
        <f t="shared" si="1246"/>
        <v>Man Utd</v>
      </c>
      <c r="AG1071" s="177" t="str">
        <f t="shared" si="1246"/>
        <v>Huddersfield</v>
      </c>
      <c r="AH1071" s="177" t="str">
        <f t="shared" si="1246"/>
        <v>Liverpool</v>
      </c>
      <c r="AI1071" s="177" t="str">
        <f t="shared" si="1246"/>
        <v>Huddersfield</v>
      </c>
      <c r="AJ1071" s="177" t="str">
        <f t="shared" si="1246"/>
        <v>Newcastle</v>
      </c>
      <c r="AK1071" s="177" t="str">
        <f t="shared" si="1246"/>
        <v>Southampton</v>
      </c>
      <c r="AL1071" s="177" t="str">
        <f t="shared" si="1246"/>
        <v/>
      </c>
      <c r="AM1071" s="177" t="str">
        <f t="shared" si="1246"/>
        <v/>
      </c>
      <c r="AN1071" s="177" t="str">
        <f t="shared" si="1246"/>
        <v/>
      </c>
      <c r="AO1071" s="177" t="str">
        <f t="shared" si="1246"/>
        <v/>
      </c>
      <c r="AP1071" s="177" t="str">
        <f t="shared" si="1246"/>
        <v/>
      </c>
      <c r="AQ1071" s="170"/>
      <c r="AR1071" s="170"/>
    </row>
    <row r="1072" ht="12.75" customHeight="1">
      <c r="A1072" s="170"/>
      <c r="B1072" s="170"/>
      <c r="C1072" s="140"/>
      <c r="D1072" s="139">
        <v>105.0</v>
      </c>
      <c r="E1072" s="177" t="str">
        <f t="shared" ref="E1072:AP1072" si="1247">IFERROR(INDEX($D$389:$D$578,MATCH($D1072,E$389:E$578,0)),"")</f>
        <v>Watford</v>
      </c>
      <c r="F1072" s="177" t="str">
        <f t="shared" si="1247"/>
        <v>Fulham</v>
      </c>
      <c r="G1072" s="177" t="str">
        <f t="shared" si="1247"/>
        <v>Leicester</v>
      </c>
      <c r="H1072" s="177" t="str">
        <f t="shared" si="1247"/>
        <v>Wolves</v>
      </c>
      <c r="I1072" s="177" t="str">
        <f t="shared" si="1247"/>
        <v>Watford</v>
      </c>
      <c r="J1072" s="177" t="str">
        <f t="shared" si="1247"/>
        <v>Tottenham</v>
      </c>
      <c r="K1072" s="177" t="str">
        <f t="shared" si="1247"/>
        <v>Man City</v>
      </c>
      <c r="L1072" s="177" t="str">
        <f t="shared" si="1247"/>
        <v>Leicester</v>
      </c>
      <c r="M1072" s="177" t="str">
        <f t="shared" si="1247"/>
        <v>Watford</v>
      </c>
      <c r="N1072" s="177" t="str">
        <f t="shared" si="1247"/>
        <v>Tottenham</v>
      </c>
      <c r="O1072" s="177" t="str">
        <f t="shared" si="1247"/>
        <v>Southampton</v>
      </c>
      <c r="P1072" s="177" t="str">
        <f t="shared" si="1247"/>
        <v>Crystal Palace</v>
      </c>
      <c r="Q1072" s="177" t="str">
        <f t="shared" si="1247"/>
        <v>Man City</v>
      </c>
      <c r="R1072" s="177" t="str">
        <f t="shared" si="1247"/>
        <v>Huddersfield</v>
      </c>
      <c r="S1072" s="177" t="str">
        <f t="shared" si="1247"/>
        <v>Southampton</v>
      </c>
      <c r="T1072" s="177" t="str">
        <f t="shared" si="1247"/>
        <v>Southampton</v>
      </c>
      <c r="U1072" s="177" t="str">
        <f t="shared" si="1247"/>
        <v>Newcastle</v>
      </c>
      <c r="V1072" s="177" t="str">
        <f t="shared" si="1247"/>
        <v>Watford</v>
      </c>
      <c r="W1072" s="177" t="str">
        <f t="shared" si="1247"/>
        <v>West Ham</v>
      </c>
      <c r="X1072" s="177" t="str">
        <f t="shared" si="1247"/>
        <v>Wolves</v>
      </c>
      <c r="Y1072" s="177" t="str">
        <f t="shared" si="1247"/>
        <v>West Ham</v>
      </c>
      <c r="Z1072" s="177" t="str">
        <f t="shared" si="1247"/>
        <v>Tottenham</v>
      </c>
      <c r="AA1072" s="177" t="str">
        <f t="shared" si="1247"/>
        <v>Burnley</v>
      </c>
      <c r="AB1072" s="177" t="str">
        <f t="shared" si="1247"/>
        <v>Everton</v>
      </c>
      <c r="AC1072" s="177" t="str">
        <f t="shared" si="1247"/>
        <v>Wolves</v>
      </c>
      <c r="AD1072" s="177" t="str">
        <f t="shared" si="1247"/>
        <v>Newcastle</v>
      </c>
      <c r="AE1072" s="177" t="str">
        <f t="shared" si="1247"/>
        <v>Newcastle</v>
      </c>
      <c r="AF1072" s="177" t="str">
        <f t="shared" si="1247"/>
        <v>Huddersfield</v>
      </c>
      <c r="AG1072" s="177" t="str">
        <f t="shared" si="1247"/>
        <v>West Ham</v>
      </c>
      <c r="AH1072" s="177" t="str">
        <f t="shared" si="1247"/>
        <v>Fulham</v>
      </c>
      <c r="AI1072" s="177" t="str">
        <f t="shared" si="1247"/>
        <v>Man Utd</v>
      </c>
      <c r="AJ1072" s="177" t="str">
        <f t="shared" si="1247"/>
        <v>Watford</v>
      </c>
      <c r="AK1072" s="177" t="str">
        <f t="shared" si="1247"/>
        <v>Southampton</v>
      </c>
      <c r="AL1072" s="177" t="str">
        <f t="shared" si="1247"/>
        <v/>
      </c>
      <c r="AM1072" s="177" t="str">
        <f t="shared" si="1247"/>
        <v/>
      </c>
      <c r="AN1072" s="177" t="str">
        <f t="shared" si="1247"/>
        <v/>
      </c>
      <c r="AO1072" s="177" t="str">
        <f t="shared" si="1247"/>
        <v/>
      </c>
      <c r="AP1072" s="177" t="str">
        <f t="shared" si="1247"/>
        <v/>
      </c>
      <c r="AQ1072" s="170"/>
      <c r="AR1072" s="170"/>
    </row>
    <row r="1073" ht="12.75" customHeight="1">
      <c r="A1073" s="170"/>
      <c r="B1073" s="170"/>
      <c r="C1073" s="140"/>
      <c r="D1073" s="139">
        <v>106.0</v>
      </c>
      <c r="E1073" s="177" t="str">
        <f t="shared" ref="E1073:AP1073" si="1248">IFERROR(INDEX($D$389:$D$578,MATCH($D1073,E$389:E$578,0)),"")</f>
        <v>Leicester</v>
      </c>
      <c r="F1073" s="177" t="str">
        <f t="shared" si="1248"/>
        <v>Watford</v>
      </c>
      <c r="G1073" s="177" t="str">
        <f t="shared" si="1248"/>
        <v>Huddersfield</v>
      </c>
      <c r="H1073" s="177" t="str">
        <f t="shared" si="1248"/>
        <v>Leicester</v>
      </c>
      <c r="I1073" s="177" t="str">
        <f t="shared" si="1248"/>
        <v>Wolves</v>
      </c>
      <c r="J1073" s="177" t="str">
        <f t="shared" si="1248"/>
        <v>Man Utd</v>
      </c>
      <c r="K1073" s="177" t="str">
        <f t="shared" si="1248"/>
        <v>Tottenham</v>
      </c>
      <c r="L1073" s="177" t="str">
        <f t="shared" si="1248"/>
        <v>Watford</v>
      </c>
      <c r="M1073" s="177" t="str">
        <f t="shared" si="1248"/>
        <v>Wolves</v>
      </c>
      <c r="N1073" s="177" t="str">
        <f t="shared" si="1248"/>
        <v>Man Utd</v>
      </c>
      <c r="O1073" s="177" t="str">
        <f t="shared" si="1248"/>
        <v>Burnley</v>
      </c>
      <c r="P1073" s="177" t="str">
        <f t="shared" si="1248"/>
        <v>Leicester</v>
      </c>
      <c r="Q1073" s="177" t="str">
        <f t="shared" si="1248"/>
        <v>Watford</v>
      </c>
      <c r="R1073" s="177" t="str">
        <f t="shared" si="1248"/>
        <v>West Ham</v>
      </c>
      <c r="S1073" s="177" t="str">
        <f t="shared" si="1248"/>
        <v>Tottenham</v>
      </c>
      <c r="T1073" s="177" t="str">
        <f t="shared" si="1248"/>
        <v>Tottenham</v>
      </c>
      <c r="U1073" s="177" t="str">
        <f t="shared" si="1248"/>
        <v>Watford</v>
      </c>
      <c r="V1073" s="177" t="str">
        <f t="shared" si="1248"/>
        <v>Tottenham</v>
      </c>
      <c r="W1073" s="177" t="str">
        <f t="shared" si="1248"/>
        <v>Newcastle</v>
      </c>
      <c r="X1073" s="177" t="str">
        <f t="shared" si="1248"/>
        <v>Man City</v>
      </c>
      <c r="Y1073" s="177" t="str">
        <f t="shared" si="1248"/>
        <v>Man City</v>
      </c>
      <c r="Z1073" s="177" t="str">
        <f t="shared" si="1248"/>
        <v>Everton</v>
      </c>
      <c r="AA1073" s="177" t="str">
        <f t="shared" si="1248"/>
        <v>Cardiff</v>
      </c>
      <c r="AB1073" s="177" t="str">
        <f t="shared" si="1248"/>
        <v>Leicester</v>
      </c>
      <c r="AC1073" s="177" t="str">
        <f t="shared" si="1248"/>
        <v>Watford</v>
      </c>
      <c r="AD1073" s="177" t="str">
        <f t="shared" si="1248"/>
        <v>Southampton</v>
      </c>
      <c r="AE1073" s="177" t="str">
        <f t="shared" si="1248"/>
        <v>Man Utd</v>
      </c>
      <c r="AF1073" s="177" t="str">
        <f t="shared" si="1248"/>
        <v>West Ham</v>
      </c>
      <c r="AG1073" s="177" t="str">
        <f t="shared" si="1248"/>
        <v>Man Utd</v>
      </c>
      <c r="AH1073" s="177" t="str">
        <f t="shared" si="1248"/>
        <v>Tottenham</v>
      </c>
      <c r="AI1073" s="177" t="str">
        <f t="shared" si="1248"/>
        <v>Man Utd</v>
      </c>
      <c r="AJ1073" s="177" t="str">
        <f t="shared" si="1248"/>
        <v>Everton</v>
      </c>
      <c r="AK1073" s="177" t="str">
        <f t="shared" si="1248"/>
        <v>Crystal Palace</v>
      </c>
      <c r="AL1073" s="177" t="str">
        <f t="shared" si="1248"/>
        <v/>
      </c>
      <c r="AM1073" s="177" t="str">
        <f t="shared" si="1248"/>
        <v/>
      </c>
      <c r="AN1073" s="177" t="str">
        <f t="shared" si="1248"/>
        <v/>
      </c>
      <c r="AO1073" s="177" t="str">
        <f t="shared" si="1248"/>
        <v/>
      </c>
      <c r="AP1073" s="177" t="str">
        <f t="shared" si="1248"/>
        <v/>
      </c>
      <c r="AQ1073" s="170"/>
      <c r="AR1073" s="170"/>
    </row>
    <row r="1074" ht="12.75" customHeight="1">
      <c r="A1074" s="170"/>
      <c r="B1074" s="170"/>
      <c r="C1074" s="140"/>
      <c r="D1074" s="139">
        <v>107.0</v>
      </c>
      <c r="E1074" s="177" t="str">
        <f t="shared" ref="E1074:AP1074" si="1249">IFERROR(INDEX($D$389:$D$578,MATCH($D1074,E$389:E$578,0)),"")</f>
        <v>Newcastle</v>
      </c>
      <c r="F1074" s="177" t="str">
        <f t="shared" si="1249"/>
        <v>Southampton</v>
      </c>
      <c r="G1074" s="177" t="str">
        <f t="shared" si="1249"/>
        <v>Newcastle</v>
      </c>
      <c r="H1074" s="177" t="str">
        <f t="shared" si="1249"/>
        <v>Watford</v>
      </c>
      <c r="I1074" s="177" t="str">
        <f t="shared" si="1249"/>
        <v>Tottenham</v>
      </c>
      <c r="J1074" s="177" t="str">
        <f t="shared" si="1249"/>
        <v>Wolves</v>
      </c>
      <c r="K1074" s="177" t="str">
        <f t="shared" si="1249"/>
        <v>Liverpool</v>
      </c>
      <c r="L1074" s="177" t="str">
        <f t="shared" si="1249"/>
        <v>Watford</v>
      </c>
      <c r="M1074" s="177" t="str">
        <f t="shared" si="1249"/>
        <v>Man City</v>
      </c>
      <c r="N1074" s="177" t="str">
        <f t="shared" si="1249"/>
        <v>Watford</v>
      </c>
      <c r="O1074" s="177" t="str">
        <f t="shared" si="1249"/>
        <v>Man Utd</v>
      </c>
      <c r="P1074" s="177" t="str">
        <f t="shared" si="1249"/>
        <v>Southampton</v>
      </c>
      <c r="Q1074" s="177" t="str">
        <f t="shared" si="1249"/>
        <v>Wolves</v>
      </c>
      <c r="R1074" s="177" t="str">
        <f t="shared" si="1249"/>
        <v>Chelsea</v>
      </c>
      <c r="S1074" s="177" t="str">
        <f t="shared" si="1249"/>
        <v>Liverpool</v>
      </c>
      <c r="T1074" s="177" t="str">
        <f t="shared" si="1249"/>
        <v>Tottenham</v>
      </c>
      <c r="U1074" s="177" t="str">
        <f t="shared" si="1249"/>
        <v>Southampton</v>
      </c>
      <c r="V1074" s="177" t="str">
        <f t="shared" si="1249"/>
        <v>Newcastle</v>
      </c>
      <c r="W1074" s="177" t="str">
        <f t="shared" si="1249"/>
        <v>Chelsea</v>
      </c>
      <c r="X1074" s="177" t="str">
        <f t="shared" si="1249"/>
        <v>Man City</v>
      </c>
      <c r="Y1074" s="177" t="str">
        <f t="shared" si="1249"/>
        <v>Southampton</v>
      </c>
      <c r="Z1074" s="177" t="str">
        <f t="shared" si="1249"/>
        <v>Man Utd</v>
      </c>
      <c r="AA1074" s="177" t="str">
        <f t="shared" si="1249"/>
        <v>Man City</v>
      </c>
      <c r="AB1074" s="177" t="str">
        <f t="shared" si="1249"/>
        <v>Liverpool</v>
      </c>
      <c r="AC1074" s="177" t="str">
        <f t="shared" si="1249"/>
        <v>Tottenham</v>
      </c>
      <c r="AD1074" s="177" t="str">
        <f t="shared" si="1249"/>
        <v>Newcastle</v>
      </c>
      <c r="AE1074" s="177" t="str">
        <f t="shared" si="1249"/>
        <v>Tottenham</v>
      </c>
      <c r="AF1074" s="177" t="str">
        <f t="shared" si="1249"/>
        <v>Fulham</v>
      </c>
      <c r="AG1074" s="177" t="str">
        <f t="shared" si="1249"/>
        <v>Burnley</v>
      </c>
      <c r="AH1074" s="177" t="str">
        <f t="shared" si="1249"/>
        <v>Liverpool</v>
      </c>
      <c r="AI1074" s="177" t="str">
        <f t="shared" si="1249"/>
        <v>Watford</v>
      </c>
      <c r="AJ1074" s="177" t="str">
        <f t="shared" si="1249"/>
        <v>Newcastle</v>
      </c>
      <c r="AK1074" s="177" t="str">
        <f t="shared" si="1249"/>
        <v>Crystal Palace</v>
      </c>
      <c r="AL1074" s="177" t="str">
        <f t="shared" si="1249"/>
        <v/>
      </c>
      <c r="AM1074" s="177" t="str">
        <f t="shared" si="1249"/>
        <v/>
      </c>
      <c r="AN1074" s="177" t="str">
        <f t="shared" si="1249"/>
        <v/>
      </c>
      <c r="AO1074" s="177" t="str">
        <f t="shared" si="1249"/>
        <v/>
      </c>
      <c r="AP1074" s="177" t="str">
        <f t="shared" si="1249"/>
        <v/>
      </c>
      <c r="AQ1074" s="170"/>
      <c r="AR1074" s="170"/>
    </row>
    <row r="1075" ht="12.75" customHeight="1">
      <c r="A1075" s="170"/>
      <c r="B1075" s="170"/>
      <c r="C1075" s="140"/>
      <c r="D1075" s="139">
        <v>108.0</v>
      </c>
      <c r="E1075" s="177" t="str">
        <f t="shared" ref="E1075:AP1075" si="1250">IFERROR(INDEX($D$389:$D$578,MATCH($D1075,E$389:E$578,0)),"")</f>
        <v>Leicester</v>
      </c>
      <c r="F1075" s="177" t="str">
        <f t="shared" si="1250"/>
        <v>Wolves</v>
      </c>
      <c r="G1075" s="177" t="str">
        <f t="shared" si="1250"/>
        <v>Leicester</v>
      </c>
      <c r="H1075" s="177" t="str">
        <f t="shared" si="1250"/>
        <v>Southampton</v>
      </c>
      <c r="I1075" s="177" t="str">
        <f t="shared" si="1250"/>
        <v>West Ham</v>
      </c>
      <c r="J1075" s="177" t="str">
        <f t="shared" si="1250"/>
        <v>Tottenham</v>
      </c>
      <c r="K1075" s="177" t="str">
        <f t="shared" si="1250"/>
        <v>Brighton</v>
      </c>
      <c r="L1075" s="177" t="str">
        <f t="shared" si="1250"/>
        <v>Wolves</v>
      </c>
      <c r="M1075" s="177" t="str">
        <f t="shared" si="1250"/>
        <v>Leicester</v>
      </c>
      <c r="N1075" s="177" t="str">
        <f t="shared" si="1250"/>
        <v>Fulham</v>
      </c>
      <c r="O1075" s="177" t="str">
        <f t="shared" si="1250"/>
        <v>Bournemouth</v>
      </c>
      <c r="P1075" s="177" t="str">
        <f t="shared" si="1250"/>
        <v>Cardiff</v>
      </c>
      <c r="Q1075" s="177" t="str">
        <f t="shared" si="1250"/>
        <v>West Ham</v>
      </c>
      <c r="R1075" s="177" t="str">
        <f t="shared" si="1250"/>
        <v>Man City</v>
      </c>
      <c r="S1075" s="177" t="str">
        <f t="shared" si="1250"/>
        <v>Southampton</v>
      </c>
      <c r="T1075" s="177" t="str">
        <f t="shared" si="1250"/>
        <v>Huddersfield</v>
      </c>
      <c r="U1075" s="177" t="str">
        <f t="shared" si="1250"/>
        <v>Liverpool</v>
      </c>
      <c r="V1075" s="177" t="str">
        <f t="shared" si="1250"/>
        <v>West Ham</v>
      </c>
      <c r="W1075" s="177" t="str">
        <f t="shared" si="1250"/>
        <v>Tottenham</v>
      </c>
      <c r="X1075" s="177" t="str">
        <f t="shared" si="1250"/>
        <v>Watford</v>
      </c>
      <c r="Y1075" s="177" t="str">
        <f t="shared" si="1250"/>
        <v>Chelsea</v>
      </c>
      <c r="Z1075" s="177" t="str">
        <f t="shared" si="1250"/>
        <v>Chelsea</v>
      </c>
      <c r="AA1075" s="177" t="str">
        <f t="shared" si="1250"/>
        <v>Man City</v>
      </c>
      <c r="AB1075" s="177" t="str">
        <f t="shared" si="1250"/>
        <v>Cardiff</v>
      </c>
      <c r="AC1075" s="177" t="str">
        <f t="shared" si="1250"/>
        <v>West Ham</v>
      </c>
      <c r="AD1075" s="177" t="str">
        <f t="shared" si="1250"/>
        <v>Huddersfield</v>
      </c>
      <c r="AE1075" s="177" t="str">
        <f t="shared" si="1250"/>
        <v>Fulham</v>
      </c>
      <c r="AF1075" s="177" t="str">
        <f t="shared" si="1250"/>
        <v>Crystal Palace</v>
      </c>
      <c r="AG1075" s="177" t="str">
        <f t="shared" si="1250"/>
        <v>Man Utd</v>
      </c>
      <c r="AH1075" s="177" t="str">
        <f t="shared" si="1250"/>
        <v>Southampton</v>
      </c>
      <c r="AI1075" s="177" t="str">
        <f t="shared" si="1250"/>
        <v>Man City</v>
      </c>
      <c r="AJ1075" s="177" t="str">
        <f t="shared" si="1250"/>
        <v>Everton</v>
      </c>
      <c r="AK1075" s="177" t="str">
        <f t="shared" si="1250"/>
        <v>Man Utd</v>
      </c>
      <c r="AL1075" s="177" t="str">
        <f t="shared" si="1250"/>
        <v/>
      </c>
      <c r="AM1075" s="177" t="str">
        <f t="shared" si="1250"/>
        <v/>
      </c>
      <c r="AN1075" s="177" t="str">
        <f t="shared" si="1250"/>
        <v/>
      </c>
      <c r="AO1075" s="177" t="str">
        <f t="shared" si="1250"/>
        <v/>
      </c>
      <c r="AP1075" s="177" t="str">
        <f t="shared" si="1250"/>
        <v/>
      </c>
      <c r="AQ1075" s="170"/>
      <c r="AR1075" s="170"/>
    </row>
    <row r="1076" ht="12.75" customHeight="1">
      <c r="A1076" s="170"/>
      <c r="B1076" s="170"/>
      <c r="C1076" s="140"/>
      <c r="D1076" s="139">
        <v>109.0</v>
      </c>
      <c r="E1076" s="177" t="str">
        <f t="shared" ref="E1076:AP1076" si="1251">IFERROR(INDEX($D$389:$D$578,MATCH($D1076,E$389:E$578,0)),"")</f>
        <v>Leicester</v>
      </c>
      <c r="F1076" s="177" t="str">
        <f t="shared" si="1251"/>
        <v>Cardiff</v>
      </c>
      <c r="G1076" s="177" t="str">
        <f t="shared" si="1251"/>
        <v>Watford</v>
      </c>
      <c r="H1076" s="177" t="str">
        <f t="shared" si="1251"/>
        <v>Tottenham</v>
      </c>
      <c r="I1076" s="177" t="str">
        <f t="shared" si="1251"/>
        <v>Huddersfield</v>
      </c>
      <c r="J1076" s="177" t="str">
        <f t="shared" si="1251"/>
        <v>Liverpool</v>
      </c>
      <c r="K1076" s="177" t="str">
        <f t="shared" si="1251"/>
        <v>Everton</v>
      </c>
      <c r="L1076" s="177" t="str">
        <f t="shared" si="1251"/>
        <v>Wolves</v>
      </c>
      <c r="M1076" s="177" t="str">
        <f t="shared" si="1251"/>
        <v>Tottenham</v>
      </c>
      <c r="N1076" s="177" t="str">
        <f t="shared" si="1251"/>
        <v>Everton</v>
      </c>
      <c r="O1076" s="177" t="str">
        <f t="shared" si="1251"/>
        <v>Crystal Palace</v>
      </c>
      <c r="P1076" s="177" t="str">
        <f t="shared" si="1251"/>
        <v>Fulham</v>
      </c>
      <c r="Q1076" s="177" t="str">
        <f t="shared" si="1251"/>
        <v>West Ham</v>
      </c>
      <c r="R1076" s="177" t="str">
        <f t="shared" si="1251"/>
        <v>Fulham</v>
      </c>
      <c r="S1076" s="177" t="str">
        <f t="shared" si="1251"/>
        <v>Huddersfield</v>
      </c>
      <c r="T1076" s="177" t="str">
        <f t="shared" si="1251"/>
        <v>Wolves</v>
      </c>
      <c r="U1076" s="177" t="str">
        <f t="shared" si="1251"/>
        <v>Man Utd</v>
      </c>
      <c r="V1076" s="177" t="str">
        <f t="shared" si="1251"/>
        <v>Fulham</v>
      </c>
      <c r="W1076" s="177" t="str">
        <f t="shared" si="1251"/>
        <v>Watford</v>
      </c>
      <c r="X1076" s="177" t="str">
        <f t="shared" si="1251"/>
        <v>Fulham</v>
      </c>
      <c r="Y1076" s="177" t="str">
        <f t="shared" si="1251"/>
        <v>Fulham</v>
      </c>
      <c r="Z1076" s="177" t="str">
        <f t="shared" si="1251"/>
        <v>Watford</v>
      </c>
      <c r="AA1076" s="177" t="str">
        <f t="shared" si="1251"/>
        <v>Huddersfield</v>
      </c>
      <c r="AB1076" s="177" t="str">
        <f t="shared" si="1251"/>
        <v>Tottenham</v>
      </c>
      <c r="AC1076" s="177" t="str">
        <f t="shared" si="1251"/>
        <v>Man Utd</v>
      </c>
      <c r="AD1076" s="177" t="str">
        <f t="shared" si="1251"/>
        <v>Tottenham</v>
      </c>
      <c r="AE1076" s="177" t="str">
        <f t="shared" si="1251"/>
        <v>Watford</v>
      </c>
      <c r="AF1076" s="177" t="str">
        <f t="shared" si="1251"/>
        <v>Burnley</v>
      </c>
      <c r="AG1076" s="177" t="str">
        <f t="shared" si="1251"/>
        <v>Newcastle</v>
      </c>
      <c r="AH1076" s="177" t="str">
        <f t="shared" si="1251"/>
        <v>Cardiff</v>
      </c>
      <c r="AI1076" s="177" t="str">
        <f t="shared" si="1251"/>
        <v>Fulham</v>
      </c>
      <c r="AJ1076" s="177" t="str">
        <f t="shared" si="1251"/>
        <v>Wolves</v>
      </c>
      <c r="AK1076" s="177" t="str">
        <f t="shared" si="1251"/>
        <v>Leicester</v>
      </c>
      <c r="AL1076" s="177" t="str">
        <f t="shared" si="1251"/>
        <v/>
      </c>
      <c r="AM1076" s="177" t="str">
        <f t="shared" si="1251"/>
        <v/>
      </c>
      <c r="AN1076" s="177" t="str">
        <f t="shared" si="1251"/>
        <v/>
      </c>
      <c r="AO1076" s="177" t="str">
        <f t="shared" si="1251"/>
        <v/>
      </c>
      <c r="AP1076" s="177" t="str">
        <f t="shared" si="1251"/>
        <v/>
      </c>
      <c r="AQ1076" s="170"/>
      <c r="AR1076" s="170"/>
    </row>
    <row r="1077" ht="12.75" customHeight="1">
      <c r="A1077" s="170"/>
      <c r="B1077" s="170"/>
      <c r="C1077" s="140"/>
      <c r="D1077" s="139">
        <v>110.0</v>
      </c>
      <c r="E1077" s="177" t="str">
        <f t="shared" ref="E1077:AP1077" si="1252">IFERROR(INDEX($D$389:$D$578,MATCH($D1077,E$389:E$578,0)),"")</f>
        <v>Wolves</v>
      </c>
      <c r="F1077" s="177" t="str">
        <f t="shared" si="1252"/>
        <v>Watford</v>
      </c>
      <c r="G1077" s="177" t="str">
        <f t="shared" si="1252"/>
        <v>Watford</v>
      </c>
      <c r="H1077" s="177" t="str">
        <f t="shared" si="1252"/>
        <v>Watford</v>
      </c>
      <c r="I1077" s="177" t="str">
        <f t="shared" si="1252"/>
        <v>Watford</v>
      </c>
      <c r="J1077" s="177" t="str">
        <f t="shared" si="1252"/>
        <v>Crystal Palace</v>
      </c>
      <c r="K1077" s="177" t="str">
        <f t="shared" si="1252"/>
        <v>Crystal Palace</v>
      </c>
      <c r="L1077" s="177" t="str">
        <f t="shared" si="1252"/>
        <v>Wolves</v>
      </c>
      <c r="M1077" s="177" t="str">
        <f t="shared" si="1252"/>
        <v>Chelsea</v>
      </c>
      <c r="N1077" s="177" t="str">
        <f t="shared" si="1252"/>
        <v>Cardiff</v>
      </c>
      <c r="O1077" s="177" t="str">
        <f t="shared" si="1252"/>
        <v>Man City</v>
      </c>
      <c r="P1077" s="177" t="str">
        <f t="shared" si="1252"/>
        <v>Leicester</v>
      </c>
      <c r="Q1077" s="177" t="str">
        <f t="shared" si="1252"/>
        <v>Leicester</v>
      </c>
      <c r="R1077" s="177" t="str">
        <f t="shared" si="1252"/>
        <v>Liverpool</v>
      </c>
      <c r="S1077" s="177" t="str">
        <f t="shared" si="1252"/>
        <v>Man City</v>
      </c>
      <c r="T1077" s="177" t="str">
        <f t="shared" si="1252"/>
        <v>Leicester</v>
      </c>
      <c r="U1077" s="177" t="str">
        <f t="shared" si="1252"/>
        <v>West Ham</v>
      </c>
      <c r="V1077" s="177" t="str">
        <f t="shared" si="1252"/>
        <v>West Ham</v>
      </c>
      <c r="W1077" s="177" t="str">
        <f t="shared" si="1252"/>
        <v>Southampton</v>
      </c>
      <c r="X1077" s="177" t="str">
        <f t="shared" si="1252"/>
        <v>Huddersfield</v>
      </c>
      <c r="Y1077" s="177" t="str">
        <f t="shared" si="1252"/>
        <v>Watford</v>
      </c>
      <c r="Z1077" s="177" t="str">
        <f t="shared" si="1252"/>
        <v>Liverpool</v>
      </c>
      <c r="AA1077" s="177" t="str">
        <f t="shared" si="1252"/>
        <v>Newcastle</v>
      </c>
      <c r="AB1077" s="177" t="str">
        <f t="shared" si="1252"/>
        <v>Newcastle</v>
      </c>
      <c r="AC1077" s="177" t="str">
        <f t="shared" si="1252"/>
        <v>West Ham</v>
      </c>
      <c r="AD1077" s="177" t="str">
        <f t="shared" si="1252"/>
        <v>West Ham</v>
      </c>
      <c r="AE1077" s="177" t="str">
        <f t="shared" si="1252"/>
        <v>Southampton</v>
      </c>
      <c r="AF1077" s="177" t="str">
        <f t="shared" si="1252"/>
        <v>Huddersfield</v>
      </c>
      <c r="AG1077" s="177" t="str">
        <f t="shared" si="1252"/>
        <v>Southampton</v>
      </c>
      <c r="AH1077" s="177" t="str">
        <f t="shared" si="1252"/>
        <v>Everton</v>
      </c>
      <c r="AI1077" s="177" t="str">
        <f t="shared" si="1252"/>
        <v>Man Utd</v>
      </c>
      <c r="AJ1077" s="177" t="str">
        <f t="shared" si="1252"/>
        <v>Tottenham</v>
      </c>
      <c r="AK1077" s="177" t="str">
        <f t="shared" si="1252"/>
        <v>Burnley</v>
      </c>
      <c r="AL1077" s="177" t="str">
        <f t="shared" si="1252"/>
        <v/>
      </c>
      <c r="AM1077" s="177" t="str">
        <f t="shared" si="1252"/>
        <v/>
      </c>
      <c r="AN1077" s="177" t="str">
        <f t="shared" si="1252"/>
        <v/>
      </c>
      <c r="AO1077" s="177" t="str">
        <f t="shared" si="1252"/>
        <v/>
      </c>
      <c r="AP1077" s="177" t="str">
        <f t="shared" si="1252"/>
        <v/>
      </c>
      <c r="AQ1077" s="170"/>
      <c r="AR1077" s="170"/>
    </row>
    <row r="1078" ht="12.75" customHeight="1">
      <c r="A1078" s="170"/>
      <c r="B1078" s="170"/>
      <c r="C1078" s="140"/>
      <c r="D1078" s="139">
        <v>111.0</v>
      </c>
      <c r="E1078" s="177" t="str">
        <f t="shared" ref="E1078:AP1078" si="1253">IFERROR(INDEX($D$389:$D$578,MATCH($D1078,E$389:E$578,0)),"")</f>
        <v>Southampton</v>
      </c>
      <c r="F1078" s="177" t="str">
        <f t="shared" si="1253"/>
        <v>Southampton</v>
      </c>
      <c r="G1078" s="177" t="str">
        <f t="shared" si="1253"/>
        <v>Fulham</v>
      </c>
      <c r="H1078" s="177" t="str">
        <f t="shared" si="1253"/>
        <v>Crystal Palace</v>
      </c>
      <c r="I1078" s="177" t="str">
        <f t="shared" si="1253"/>
        <v>Newcastle</v>
      </c>
      <c r="J1078" s="177" t="str">
        <f t="shared" si="1253"/>
        <v>Fulham</v>
      </c>
      <c r="K1078" s="177" t="str">
        <f t="shared" si="1253"/>
        <v>Southampton</v>
      </c>
      <c r="L1078" s="177" t="str">
        <f t="shared" si="1253"/>
        <v>Man Utd</v>
      </c>
      <c r="M1078" s="177" t="str">
        <f t="shared" si="1253"/>
        <v>Everton</v>
      </c>
      <c r="N1078" s="177" t="str">
        <f t="shared" si="1253"/>
        <v>Fulham</v>
      </c>
      <c r="O1078" s="177" t="str">
        <f t="shared" si="1253"/>
        <v>Fulham</v>
      </c>
      <c r="P1078" s="177" t="str">
        <f t="shared" si="1253"/>
        <v>Wolves</v>
      </c>
      <c r="Q1078" s="177" t="str">
        <f t="shared" si="1253"/>
        <v>Man Utd</v>
      </c>
      <c r="R1078" s="177" t="str">
        <f t="shared" si="1253"/>
        <v>West Ham</v>
      </c>
      <c r="S1078" s="177" t="str">
        <f t="shared" si="1253"/>
        <v>Everton</v>
      </c>
      <c r="T1078" s="177" t="str">
        <f t="shared" si="1253"/>
        <v>Fulham</v>
      </c>
      <c r="U1078" s="177" t="str">
        <f t="shared" si="1253"/>
        <v>Watford</v>
      </c>
      <c r="V1078" s="177" t="str">
        <f t="shared" si="1253"/>
        <v>West Ham</v>
      </c>
      <c r="W1078" s="177" t="str">
        <f t="shared" si="1253"/>
        <v>Man Utd</v>
      </c>
      <c r="X1078" s="177" t="str">
        <f t="shared" si="1253"/>
        <v>Southampton</v>
      </c>
      <c r="Y1078" s="177" t="str">
        <f t="shared" si="1253"/>
        <v>Man City</v>
      </c>
      <c r="Z1078" s="177" t="str">
        <f t="shared" si="1253"/>
        <v>Cardiff</v>
      </c>
      <c r="AA1078" s="177" t="str">
        <f t="shared" si="1253"/>
        <v>Watford</v>
      </c>
      <c r="AB1078" s="177" t="str">
        <f t="shared" si="1253"/>
        <v>Watford</v>
      </c>
      <c r="AC1078" s="177" t="str">
        <f t="shared" si="1253"/>
        <v>Tottenham</v>
      </c>
      <c r="AD1078" s="177" t="str">
        <f t="shared" si="1253"/>
        <v>West Ham</v>
      </c>
      <c r="AE1078" s="177" t="str">
        <f t="shared" si="1253"/>
        <v>Huddersfield</v>
      </c>
      <c r="AF1078" s="177" t="str">
        <f t="shared" si="1253"/>
        <v>West Ham</v>
      </c>
      <c r="AG1078" s="177" t="str">
        <f t="shared" si="1253"/>
        <v>Tottenham</v>
      </c>
      <c r="AH1078" s="177" t="str">
        <f t="shared" si="1253"/>
        <v>Tottenham</v>
      </c>
      <c r="AI1078" s="177" t="str">
        <f t="shared" si="1253"/>
        <v>Watford</v>
      </c>
      <c r="AJ1078" s="177" t="str">
        <f t="shared" si="1253"/>
        <v>Bournemouth</v>
      </c>
      <c r="AK1078" s="177" t="str">
        <f t="shared" si="1253"/>
        <v>Crystal Palace</v>
      </c>
      <c r="AL1078" s="177" t="str">
        <f t="shared" si="1253"/>
        <v/>
      </c>
      <c r="AM1078" s="177" t="str">
        <f t="shared" si="1253"/>
        <v/>
      </c>
      <c r="AN1078" s="177" t="str">
        <f t="shared" si="1253"/>
        <v/>
      </c>
      <c r="AO1078" s="177" t="str">
        <f t="shared" si="1253"/>
        <v/>
      </c>
      <c r="AP1078" s="177" t="str">
        <f t="shared" si="1253"/>
        <v/>
      </c>
      <c r="AQ1078" s="170"/>
      <c r="AR1078" s="170"/>
    </row>
    <row r="1079" ht="12.75" customHeight="1">
      <c r="A1079" s="170"/>
      <c r="B1079" s="170"/>
      <c r="C1079" s="140"/>
      <c r="D1079" s="139">
        <v>112.0</v>
      </c>
      <c r="E1079" s="177" t="str">
        <f t="shared" ref="E1079:AP1079" si="1254">IFERROR(INDEX($D$389:$D$578,MATCH($D1079,E$389:E$578,0)),"")</f>
        <v>Newcastle</v>
      </c>
      <c r="F1079" s="177" t="str">
        <f t="shared" si="1254"/>
        <v>Liverpool</v>
      </c>
      <c r="G1079" s="177" t="str">
        <f t="shared" si="1254"/>
        <v>Tottenham</v>
      </c>
      <c r="H1079" s="177" t="str">
        <f t="shared" si="1254"/>
        <v>Tottenham</v>
      </c>
      <c r="I1079" s="177" t="str">
        <f t="shared" si="1254"/>
        <v>West Ham</v>
      </c>
      <c r="J1079" s="177" t="str">
        <f t="shared" si="1254"/>
        <v>Newcastle</v>
      </c>
      <c r="K1079" s="177" t="str">
        <f t="shared" si="1254"/>
        <v>West Ham</v>
      </c>
      <c r="L1079" s="177" t="str">
        <f t="shared" si="1254"/>
        <v>Burnley</v>
      </c>
      <c r="M1079" s="177" t="str">
        <f t="shared" si="1254"/>
        <v>Watford</v>
      </c>
      <c r="N1079" s="177" t="str">
        <f t="shared" si="1254"/>
        <v>Southampton</v>
      </c>
      <c r="O1079" s="177" t="str">
        <f t="shared" si="1254"/>
        <v>Leicester</v>
      </c>
      <c r="P1079" s="177" t="str">
        <f t="shared" si="1254"/>
        <v>Southampton</v>
      </c>
      <c r="Q1079" s="177" t="str">
        <f t="shared" si="1254"/>
        <v>West Ham</v>
      </c>
      <c r="R1079" s="177" t="str">
        <f t="shared" si="1254"/>
        <v>Watford</v>
      </c>
      <c r="S1079" s="177" t="str">
        <f t="shared" si="1254"/>
        <v>West Ham</v>
      </c>
      <c r="T1079" s="177" t="str">
        <f t="shared" si="1254"/>
        <v>Man City</v>
      </c>
      <c r="U1079" s="177" t="str">
        <f t="shared" si="1254"/>
        <v>Watford</v>
      </c>
      <c r="V1079" s="177" t="str">
        <f t="shared" si="1254"/>
        <v>Wolves</v>
      </c>
      <c r="W1079" s="177" t="str">
        <f t="shared" si="1254"/>
        <v>Fulham</v>
      </c>
      <c r="X1079" s="177" t="str">
        <f t="shared" si="1254"/>
        <v>Watford</v>
      </c>
      <c r="Y1079" s="177" t="str">
        <f t="shared" si="1254"/>
        <v>Crystal Palace</v>
      </c>
      <c r="Z1079" s="177" t="str">
        <f t="shared" si="1254"/>
        <v>Southampton</v>
      </c>
      <c r="AA1079" s="177" t="str">
        <f t="shared" si="1254"/>
        <v>Everton</v>
      </c>
      <c r="AB1079" s="177" t="str">
        <f t="shared" si="1254"/>
        <v>Watford</v>
      </c>
      <c r="AC1079" s="177" t="str">
        <f t="shared" si="1254"/>
        <v>Man Utd</v>
      </c>
      <c r="AD1079" s="177" t="str">
        <f t="shared" si="1254"/>
        <v>Liverpool</v>
      </c>
      <c r="AE1079" s="177" t="str">
        <f t="shared" si="1254"/>
        <v>Chelsea</v>
      </c>
      <c r="AF1079" s="177" t="str">
        <f t="shared" si="1254"/>
        <v>Newcastle</v>
      </c>
      <c r="AG1079" s="177" t="str">
        <f t="shared" si="1254"/>
        <v>Wolves</v>
      </c>
      <c r="AH1079" s="177" t="str">
        <f t="shared" si="1254"/>
        <v>Huddersfield</v>
      </c>
      <c r="AI1079" s="177" t="str">
        <f t="shared" si="1254"/>
        <v>Newcastle</v>
      </c>
      <c r="AJ1079" s="177" t="str">
        <f t="shared" si="1254"/>
        <v>Man City</v>
      </c>
      <c r="AK1079" s="177" t="str">
        <f t="shared" si="1254"/>
        <v>Newcastle</v>
      </c>
      <c r="AL1079" s="177" t="str">
        <f t="shared" si="1254"/>
        <v/>
      </c>
      <c r="AM1079" s="177" t="str">
        <f t="shared" si="1254"/>
        <v/>
      </c>
      <c r="AN1079" s="177" t="str">
        <f t="shared" si="1254"/>
        <v/>
      </c>
      <c r="AO1079" s="177" t="str">
        <f t="shared" si="1254"/>
        <v/>
      </c>
      <c r="AP1079" s="177" t="str">
        <f t="shared" si="1254"/>
        <v/>
      </c>
      <c r="AQ1079" s="170"/>
      <c r="AR1079" s="170"/>
    </row>
    <row r="1080" ht="12.75" customHeight="1">
      <c r="A1080" s="170"/>
      <c r="B1080" s="170"/>
      <c r="C1080" s="140"/>
      <c r="D1080" s="139">
        <v>113.0</v>
      </c>
      <c r="E1080" s="177" t="str">
        <f t="shared" ref="E1080:AP1080" si="1255">IFERROR(INDEX($D$389:$D$578,MATCH($D1080,E$389:E$578,0)),"")</f>
        <v>Watford</v>
      </c>
      <c r="F1080" s="177" t="str">
        <f t="shared" si="1255"/>
        <v>Watford</v>
      </c>
      <c r="G1080" s="177" t="str">
        <f t="shared" si="1255"/>
        <v>Wolves</v>
      </c>
      <c r="H1080" s="177" t="str">
        <f t="shared" si="1255"/>
        <v>Watford</v>
      </c>
      <c r="I1080" s="177" t="str">
        <f t="shared" si="1255"/>
        <v>Wolves</v>
      </c>
      <c r="J1080" s="177" t="str">
        <f t="shared" si="1255"/>
        <v>Chelsea</v>
      </c>
      <c r="K1080" s="177" t="str">
        <f t="shared" si="1255"/>
        <v>Everton</v>
      </c>
      <c r="L1080" s="177" t="str">
        <f t="shared" si="1255"/>
        <v>Watford</v>
      </c>
      <c r="M1080" s="177" t="str">
        <f t="shared" si="1255"/>
        <v>Wolves</v>
      </c>
      <c r="N1080" s="177" t="str">
        <f t="shared" si="1255"/>
        <v>Man Utd</v>
      </c>
      <c r="O1080" s="177" t="str">
        <f t="shared" si="1255"/>
        <v>Man City</v>
      </c>
      <c r="P1080" s="177" t="str">
        <f t="shared" si="1255"/>
        <v>Leicester</v>
      </c>
      <c r="Q1080" s="177" t="str">
        <f t="shared" si="1255"/>
        <v>Wolves</v>
      </c>
      <c r="R1080" s="177" t="str">
        <f t="shared" si="1255"/>
        <v>Brighton</v>
      </c>
      <c r="S1080" s="177" t="str">
        <f t="shared" si="1255"/>
        <v>Wolves</v>
      </c>
      <c r="T1080" s="177" t="str">
        <f t="shared" si="1255"/>
        <v>Man Utd</v>
      </c>
      <c r="U1080" s="177" t="str">
        <f t="shared" si="1255"/>
        <v>West Ham</v>
      </c>
      <c r="V1080" s="177" t="str">
        <f t="shared" si="1255"/>
        <v>West Ham</v>
      </c>
      <c r="W1080" s="177" t="str">
        <f t="shared" si="1255"/>
        <v>Tottenham</v>
      </c>
      <c r="X1080" s="177" t="str">
        <f t="shared" si="1255"/>
        <v>West Ham</v>
      </c>
      <c r="Y1080" s="177" t="str">
        <f t="shared" si="1255"/>
        <v>Southampton</v>
      </c>
      <c r="Z1080" s="177" t="str">
        <f t="shared" si="1255"/>
        <v>Newcastle</v>
      </c>
      <c r="AA1080" s="177" t="str">
        <f t="shared" si="1255"/>
        <v>Huddersfield</v>
      </c>
      <c r="AB1080" s="177" t="str">
        <f t="shared" si="1255"/>
        <v>Everton</v>
      </c>
      <c r="AC1080" s="177" t="str">
        <f t="shared" si="1255"/>
        <v>Watford</v>
      </c>
      <c r="AD1080" s="177" t="str">
        <f t="shared" si="1255"/>
        <v>Southampton</v>
      </c>
      <c r="AE1080" s="177" t="str">
        <f t="shared" si="1255"/>
        <v>Newcastle</v>
      </c>
      <c r="AF1080" s="177" t="str">
        <f t="shared" si="1255"/>
        <v>Everton</v>
      </c>
      <c r="AG1080" s="177" t="str">
        <f t="shared" si="1255"/>
        <v>West Ham</v>
      </c>
      <c r="AH1080" s="177" t="str">
        <f t="shared" si="1255"/>
        <v>Wolves</v>
      </c>
      <c r="AI1080" s="177" t="str">
        <f t="shared" si="1255"/>
        <v>West Ham</v>
      </c>
      <c r="AJ1080" s="177" t="str">
        <f t="shared" si="1255"/>
        <v>Watford</v>
      </c>
      <c r="AK1080" s="177" t="str">
        <f t="shared" si="1255"/>
        <v>West Ham</v>
      </c>
      <c r="AL1080" s="177" t="str">
        <f t="shared" si="1255"/>
        <v/>
      </c>
      <c r="AM1080" s="177" t="str">
        <f t="shared" si="1255"/>
        <v/>
      </c>
      <c r="AN1080" s="177" t="str">
        <f t="shared" si="1255"/>
        <v/>
      </c>
      <c r="AO1080" s="177" t="str">
        <f t="shared" si="1255"/>
        <v/>
      </c>
      <c r="AP1080" s="177" t="str">
        <f t="shared" si="1255"/>
        <v/>
      </c>
      <c r="AQ1080" s="170"/>
      <c r="AR1080" s="170"/>
    </row>
    <row r="1081" ht="12.75" customHeight="1">
      <c r="A1081" s="170"/>
      <c r="B1081" s="170"/>
      <c r="C1081" s="140"/>
      <c r="D1081" s="139">
        <v>114.0</v>
      </c>
      <c r="E1081" s="177" t="str">
        <f t="shared" ref="E1081:AP1081" si="1256">IFERROR(INDEX($D$389:$D$578,MATCH($D1081,E$389:E$578,0)),"")</f>
        <v>Fulham</v>
      </c>
      <c r="F1081" s="177" t="str">
        <f t="shared" si="1256"/>
        <v>Wolves</v>
      </c>
      <c r="G1081" s="177" t="str">
        <f t="shared" si="1256"/>
        <v>West Ham</v>
      </c>
      <c r="H1081" s="177" t="str">
        <f t="shared" si="1256"/>
        <v>Tottenham</v>
      </c>
      <c r="I1081" s="177" t="str">
        <f t="shared" si="1256"/>
        <v>Tottenham</v>
      </c>
      <c r="J1081" s="177" t="str">
        <f t="shared" si="1256"/>
        <v>Southampton</v>
      </c>
      <c r="K1081" s="177" t="str">
        <f t="shared" si="1256"/>
        <v>Wolves</v>
      </c>
      <c r="L1081" s="177" t="str">
        <f t="shared" si="1256"/>
        <v>Southampton</v>
      </c>
      <c r="M1081" s="177" t="str">
        <f t="shared" si="1256"/>
        <v>Man Utd</v>
      </c>
      <c r="N1081" s="177" t="str">
        <f t="shared" si="1256"/>
        <v>Tottenham</v>
      </c>
      <c r="O1081" s="177" t="str">
        <f t="shared" si="1256"/>
        <v>Crystal Palace</v>
      </c>
      <c r="P1081" s="177" t="str">
        <f t="shared" si="1256"/>
        <v>West Ham</v>
      </c>
      <c r="Q1081" s="177" t="str">
        <f t="shared" si="1256"/>
        <v>Fulham</v>
      </c>
      <c r="R1081" s="177" t="str">
        <f t="shared" si="1256"/>
        <v>Tottenham</v>
      </c>
      <c r="S1081" s="177" t="str">
        <f t="shared" si="1256"/>
        <v>Chelsea</v>
      </c>
      <c r="T1081" s="177" t="str">
        <f t="shared" si="1256"/>
        <v>Liverpool</v>
      </c>
      <c r="U1081" s="177" t="str">
        <f t="shared" si="1256"/>
        <v>Huddersfield</v>
      </c>
      <c r="V1081" s="177" t="str">
        <f t="shared" si="1256"/>
        <v>Watford</v>
      </c>
      <c r="W1081" s="177" t="str">
        <f t="shared" si="1256"/>
        <v>West Ham</v>
      </c>
      <c r="X1081" s="177" t="str">
        <f t="shared" si="1256"/>
        <v>Leicester</v>
      </c>
      <c r="Y1081" s="177" t="str">
        <f t="shared" si="1256"/>
        <v>Watford</v>
      </c>
      <c r="Z1081" s="177" t="str">
        <f t="shared" si="1256"/>
        <v>Everton</v>
      </c>
      <c r="AA1081" s="177" t="str">
        <f t="shared" si="1256"/>
        <v>Fulham</v>
      </c>
      <c r="AB1081" s="177" t="str">
        <f t="shared" si="1256"/>
        <v>Newcastle</v>
      </c>
      <c r="AC1081" s="177" t="str">
        <f t="shared" si="1256"/>
        <v>Leicester</v>
      </c>
      <c r="AD1081" s="177" t="str">
        <f t="shared" si="1256"/>
        <v>Tottenham</v>
      </c>
      <c r="AE1081" s="177" t="str">
        <f t="shared" si="1256"/>
        <v>Wolves</v>
      </c>
      <c r="AF1081" s="177" t="str">
        <f t="shared" si="1256"/>
        <v>Southampton</v>
      </c>
      <c r="AG1081" s="177" t="str">
        <f t="shared" si="1256"/>
        <v>Liverpool</v>
      </c>
      <c r="AH1081" s="177" t="str">
        <f t="shared" si="1256"/>
        <v>Crystal Palace</v>
      </c>
      <c r="AI1081" s="177" t="str">
        <f t="shared" si="1256"/>
        <v>Southampton</v>
      </c>
      <c r="AJ1081" s="177" t="str">
        <f t="shared" si="1256"/>
        <v>Watford</v>
      </c>
      <c r="AK1081" s="177" t="str">
        <f t="shared" si="1256"/>
        <v>Southampton</v>
      </c>
      <c r="AL1081" s="177" t="str">
        <f t="shared" si="1256"/>
        <v/>
      </c>
      <c r="AM1081" s="177" t="str">
        <f t="shared" si="1256"/>
        <v/>
      </c>
      <c r="AN1081" s="177" t="str">
        <f t="shared" si="1256"/>
        <v/>
      </c>
      <c r="AO1081" s="177" t="str">
        <f t="shared" si="1256"/>
        <v/>
      </c>
      <c r="AP1081" s="177" t="str">
        <f t="shared" si="1256"/>
        <v/>
      </c>
      <c r="AQ1081" s="170"/>
      <c r="AR1081" s="170"/>
    </row>
    <row r="1082" ht="12.75" customHeight="1">
      <c r="A1082" s="170"/>
      <c r="B1082" s="170"/>
      <c r="C1082" s="140"/>
      <c r="D1082" s="139">
        <v>115.0</v>
      </c>
      <c r="E1082" s="177" t="str">
        <f t="shared" ref="E1082:AP1082" si="1257">IFERROR(INDEX($D$389:$D$578,MATCH($D1082,E$389:E$578,0)),"")</f>
        <v>Watford</v>
      </c>
      <c r="F1082" s="177" t="str">
        <f t="shared" si="1257"/>
        <v>Wolves</v>
      </c>
      <c r="G1082" s="177" t="str">
        <f t="shared" si="1257"/>
        <v>Cardiff</v>
      </c>
      <c r="H1082" s="177" t="str">
        <f t="shared" si="1257"/>
        <v>Man Utd</v>
      </c>
      <c r="I1082" s="177" t="str">
        <f t="shared" si="1257"/>
        <v>Wolves</v>
      </c>
      <c r="J1082" s="177" t="str">
        <f t="shared" si="1257"/>
        <v>Man Utd</v>
      </c>
      <c r="K1082" s="177" t="str">
        <f t="shared" si="1257"/>
        <v>Wolves</v>
      </c>
      <c r="L1082" s="177" t="str">
        <f t="shared" si="1257"/>
        <v>Southampton</v>
      </c>
      <c r="M1082" s="177" t="str">
        <f t="shared" si="1257"/>
        <v>Everton</v>
      </c>
      <c r="N1082" s="177" t="str">
        <f t="shared" si="1257"/>
        <v>Watford</v>
      </c>
      <c r="O1082" s="177" t="str">
        <f t="shared" si="1257"/>
        <v>Southampton</v>
      </c>
      <c r="P1082" s="177" t="str">
        <f t="shared" si="1257"/>
        <v>Crystal Palace</v>
      </c>
      <c r="Q1082" s="177" t="str">
        <f t="shared" si="1257"/>
        <v>Wolves</v>
      </c>
      <c r="R1082" s="177" t="str">
        <f t="shared" si="1257"/>
        <v>Fulham</v>
      </c>
      <c r="S1082" s="177" t="str">
        <f t="shared" si="1257"/>
        <v>Newcastle</v>
      </c>
      <c r="T1082" s="177" t="str">
        <f t="shared" si="1257"/>
        <v>Man City</v>
      </c>
      <c r="U1082" s="177" t="str">
        <f t="shared" si="1257"/>
        <v>Cardiff</v>
      </c>
      <c r="V1082" s="177" t="str">
        <f t="shared" si="1257"/>
        <v>Wolves</v>
      </c>
      <c r="W1082" s="177" t="str">
        <f t="shared" si="1257"/>
        <v>West Ham</v>
      </c>
      <c r="X1082" s="177" t="str">
        <f t="shared" si="1257"/>
        <v>Tottenham</v>
      </c>
      <c r="Y1082" s="177" t="str">
        <f t="shared" si="1257"/>
        <v>West Ham</v>
      </c>
      <c r="Z1082" s="177" t="str">
        <f t="shared" si="1257"/>
        <v>Man Utd</v>
      </c>
      <c r="AA1082" s="177" t="str">
        <f t="shared" si="1257"/>
        <v>Man City</v>
      </c>
      <c r="AB1082" s="177" t="str">
        <f t="shared" si="1257"/>
        <v>Chelsea</v>
      </c>
      <c r="AC1082" s="177" t="str">
        <f t="shared" si="1257"/>
        <v>West Ham</v>
      </c>
      <c r="AD1082" s="177" t="str">
        <f t="shared" si="1257"/>
        <v>Huddersfield</v>
      </c>
      <c r="AE1082" s="177" t="str">
        <f t="shared" si="1257"/>
        <v>Wolves</v>
      </c>
      <c r="AF1082" s="177" t="str">
        <f t="shared" si="1257"/>
        <v>Man Utd</v>
      </c>
      <c r="AG1082" s="177" t="str">
        <f t="shared" si="1257"/>
        <v>Watford</v>
      </c>
      <c r="AH1082" s="177" t="str">
        <f t="shared" si="1257"/>
        <v>Man Utd</v>
      </c>
      <c r="AI1082" s="177" t="str">
        <f t="shared" si="1257"/>
        <v>Wolves</v>
      </c>
      <c r="AJ1082" s="177" t="str">
        <f t="shared" si="1257"/>
        <v>Leicester</v>
      </c>
      <c r="AK1082" s="177" t="str">
        <f t="shared" si="1257"/>
        <v>Newcastle</v>
      </c>
      <c r="AL1082" s="177" t="str">
        <f t="shared" si="1257"/>
        <v/>
      </c>
      <c r="AM1082" s="177" t="str">
        <f t="shared" si="1257"/>
        <v/>
      </c>
      <c r="AN1082" s="177" t="str">
        <f t="shared" si="1257"/>
        <v/>
      </c>
      <c r="AO1082" s="177" t="str">
        <f t="shared" si="1257"/>
        <v/>
      </c>
      <c r="AP1082" s="177" t="str">
        <f t="shared" si="1257"/>
        <v/>
      </c>
      <c r="AQ1082" s="170"/>
      <c r="AR1082" s="170"/>
    </row>
    <row r="1083" ht="12.75" customHeight="1">
      <c r="A1083" s="170"/>
      <c r="B1083" s="170"/>
      <c r="C1083" s="140"/>
      <c r="D1083" s="139">
        <v>116.0</v>
      </c>
      <c r="E1083" s="177" t="str">
        <f t="shared" ref="E1083:AP1083" si="1258">IFERROR(INDEX($D$389:$D$578,MATCH($D1083,E$389:E$578,0)),"")</f>
        <v>Fulham</v>
      </c>
      <c r="F1083" s="177" t="str">
        <f t="shared" si="1258"/>
        <v>Newcastle</v>
      </c>
      <c r="G1083" s="177" t="str">
        <f t="shared" si="1258"/>
        <v>Watford</v>
      </c>
      <c r="H1083" s="177" t="str">
        <f t="shared" si="1258"/>
        <v>Fulham</v>
      </c>
      <c r="I1083" s="177" t="str">
        <f t="shared" si="1258"/>
        <v>Crystal Palace</v>
      </c>
      <c r="J1083" s="177" t="str">
        <f t="shared" si="1258"/>
        <v>Watford</v>
      </c>
      <c r="K1083" s="177" t="str">
        <f t="shared" si="1258"/>
        <v>Everton</v>
      </c>
      <c r="L1083" s="177" t="str">
        <f t="shared" si="1258"/>
        <v>West Ham</v>
      </c>
      <c r="M1083" s="177" t="str">
        <f t="shared" si="1258"/>
        <v>Bournemouth</v>
      </c>
      <c r="N1083" s="177" t="str">
        <f t="shared" si="1258"/>
        <v>Brighton</v>
      </c>
      <c r="O1083" s="177" t="str">
        <f t="shared" si="1258"/>
        <v>Watford</v>
      </c>
      <c r="P1083" s="177" t="str">
        <f t="shared" si="1258"/>
        <v>Newcastle</v>
      </c>
      <c r="Q1083" s="177" t="str">
        <f t="shared" si="1258"/>
        <v>Tottenham</v>
      </c>
      <c r="R1083" s="177" t="str">
        <f t="shared" si="1258"/>
        <v>Tottenham</v>
      </c>
      <c r="S1083" s="177" t="str">
        <f t="shared" si="1258"/>
        <v>Tottenham</v>
      </c>
      <c r="T1083" s="177" t="str">
        <f t="shared" si="1258"/>
        <v>Wolves</v>
      </c>
      <c r="U1083" s="177" t="str">
        <f t="shared" si="1258"/>
        <v>Man Utd</v>
      </c>
      <c r="V1083" s="177" t="str">
        <f t="shared" si="1258"/>
        <v>Wolves</v>
      </c>
      <c r="W1083" s="177" t="str">
        <f t="shared" si="1258"/>
        <v>Everton</v>
      </c>
      <c r="X1083" s="177" t="str">
        <f t="shared" si="1258"/>
        <v>Man City</v>
      </c>
      <c r="Y1083" s="177" t="str">
        <f t="shared" si="1258"/>
        <v>Wolves</v>
      </c>
      <c r="Z1083" s="177" t="str">
        <f t="shared" si="1258"/>
        <v>Liverpool</v>
      </c>
      <c r="AA1083" s="177" t="str">
        <f t="shared" si="1258"/>
        <v>Man Utd</v>
      </c>
      <c r="AB1083" s="177" t="str">
        <f t="shared" si="1258"/>
        <v>Man Utd</v>
      </c>
      <c r="AC1083" s="177" t="str">
        <f t="shared" si="1258"/>
        <v>Liverpool</v>
      </c>
      <c r="AD1083" s="177" t="str">
        <f t="shared" si="1258"/>
        <v>Man Utd</v>
      </c>
      <c r="AE1083" s="177" t="str">
        <f t="shared" si="1258"/>
        <v>Southampton</v>
      </c>
      <c r="AF1083" s="177" t="str">
        <f t="shared" si="1258"/>
        <v>Tottenham</v>
      </c>
      <c r="AG1083" s="177" t="str">
        <f t="shared" si="1258"/>
        <v>Man City</v>
      </c>
      <c r="AH1083" s="177" t="str">
        <f t="shared" si="1258"/>
        <v>Wolves</v>
      </c>
      <c r="AI1083" s="177" t="str">
        <f t="shared" si="1258"/>
        <v>Tottenham</v>
      </c>
      <c r="AJ1083" s="177" t="str">
        <f t="shared" si="1258"/>
        <v>West Ham</v>
      </c>
      <c r="AK1083" s="177" t="str">
        <f t="shared" si="1258"/>
        <v>West Ham</v>
      </c>
      <c r="AL1083" s="177" t="str">
        <f t="shared" si="1258"/>
        <v/>
      </c>
      <c r="AM1083" s="177" t="str">
        <f t="shared" si="1258"/>
        <v/>
      </c>
      <c r="AN1083" s="177" t="str">
        <f t="shared" si="1258"/>
        <v/>
      </c>
      <c r="AO1083" s="177" t="str">
        <f t="shared" si="1258"/>
        <v/>
      </c>
      <c r="AP1083" s="177" t="str">
        <f t="shared" si="1258"/>
        <v/>
      </c>
      <c r="AQ1083" s="170"/>
      <c r="AR1083" s="170"/>
    </row>
    <row r="1084" ht="12.75" customHeight="1">
      <c r="A1084" s="170"/>
      <c r="B1084" s="170"/>
      <c r="C1084" s="140"/>
      <c r="D1084" s="139">
        <v>117.0</v>
      </c>
      <c r="E1084" s="177" t="str">
        <f t="shared" ref="E1084:AP1084" si="1259">IFERROR(INDEX($D$389:$D$578,MATCH($D1084,E$389:E$578,0)),"")</f>
        <v>Tottenham</v>
      </c>
      <c r="F1084" s="177" t="str">
        <f t="shared" si="1259"/>
        <v>Wolves</v>
      </c>
      <c r="G1084" s="177" t="str">
        <f t="shared" si="1259"/>
        <v>Crystal Palace</v>
      </c>
      <c r="H1084" s="177" t="str">
        <f t="shared" si="1259"/>
        <v>Leicester</v>
      </c>
      <c r="I1084" s="177" t="str">
        <f t="shared" si="1259"/>
        <v>Cardiff</v>
      </c>
      <c r="J1084" s="177" t="str">
        <f t="shared" si="1259"/>
        <v>Watford</v>
      </c>
      <c r="K1084" s="177" t="str">
        <f t="shared" si="1259"/>
        <v>Wolves</v>
      </c>
      <c r="L1084" s="177" t="str">
        <f t="shared" si="1259"/>
        <v>Southampton</v>
      </c>
      <c r="M1084" s="177" t="str">
        <f t="shared" si="1259"/>
        <v>Everton</v>
      </c>
      <c r="N1084" s="177" t="str">
        <f t="shared" si="1259"/>
        <v>Crystal Palace</v>
      </c>
      <c r="O1084" s="177" t="str">
        <f t="shared" si="1259"/>
        <v>Brighton</v>
      </c>
      <c r="P1084" s="177" t="str">
        <f t="shared" si="1259"/>
        <v>Watford</v>
      </c>
      <c r="Q1084" s="177" t="str">
        <f t="shared" si="1259"/>
        <v>Bournemouth</v>
      </c>
      <c r="R1084" s="177" t="str">
        <f t="shared" si="1259"/>
        <v>West Ham</v>
      </c>
      <c r="S1084" s="177" t="str">
        <f t="shared" si="1259"/>
        <v>Watford</v>
      </c>
      <c r="T1084" s="177" t="str">
        <f t="shared" si="1259"/>
        <v>Tottenham</v>
      </c>
      <c r="U1084" s="177" t="str">
        <f t="shared" si="1259"/>
        <v>West Ham</v>
      </c>
      <c r="V1084" s="177" t="str">
        <f t="shared" si="1259"/>
        <v>Wolves</v>
      </c>
      <c r="W1084" s="177" t="str">
        <f t="shared" si="1259"/>
        <v>Man City</v>
      </c>
      <c r="X1084" s="177" t="str">
        <f t="shared" si="1259"/>
        <v>Tottenham</v>
      </c>
      <c r="Y1084" s="177" t="str">
        <f t="shared" si="1259"/>
        <v>Wolves</v>
      </c>
      <c r="Z1084" s="177" t="str">
        <f t="shared" si="1259"/>
        <v>Southampton</v>
      </c>
      <c r="AA1084" s="177" t="str">
        <f t="shared" si="1259"/>
        <v>Tottenham</v>
      </c>
      <c r="AB1084" s="177" t="str">
        <f t="shared" si="1259"/>
        <v>Southampton</v>
      </c>
      <c r="AC1084" s="177" t="str">
        <f t="shared" si="1259"/>
        <v>Everton</v>
      </c>
      <c r="AD1084" s="177" t="str">
        <f t="shared" si="1259"/>
        <v>Liverpool</v>
      </c>
      <c r="AE1084" s="177" t="str">
        <f t="shared" si="1259"/>
        <v>Tottenham</v>
      </c>
      <c r="AF1084" s="177" t="str">
        <f t="shared" si="1259"/>
        <v>Newcastle</v>
      </c>
      <c r="AG1084" s="177" t="str">
        <f t="shared" si="1259"/>
        <v>Huddersfield</v>
      </c>
      <c r="AH1084" s="177" t="str">
        <f t="shared" si="1259"/>
        <v>Burnley</v>
      </c>
      <c r="AI1084" s="177" t="str">
        <f t="shared" si="1259"/>
        <v>Tottenham</v>
      </c>
      <c r="AJ1084" s="177" t="str">
        <f t="shared" si="1259"/>
        <v>Watford</v>
      </c>
      <c r="AK1084" s="177" t="str">
        <f t="shared" si="1259"/>
        <v>Wolves</v>
      </c>
      <c r="AL1084" s="177" t="str">
        <f t="shared" si="1259"/>
        <v/>
      </c>
      <c r="AM1084" s="177" t="str">
        <f t="shared" si="1259"/>
        <v/>
      </c>
      <c r="AN1084" s="177" t="str">
        <f t="shared" si="1259"/>
        <v/>
      </c>
      <c r="AO1084" s="177" t="str">
        <f t="shared" si="1259"/>
        <v/>
      </c>
      <c r="AP1084" s="177" t="str">
        <f t="shared" si="1259"/>
        <v/>
      </c>
      <c r="AQ1084" s="170"/>
      <c r="AR1084" s="170"/>
    </row>
    <row r="1085" ht="12.75" customHeight="1">
      <c r="A1085" s="170"/>
      <c r="B1085" s="170"/>
      <c r="C1085" s="140"/>
      <c r="D1085" s="139">
        <v>118.0</v>
      </c>
      <c r="E1085" s="177" t="str">
        <f t="shared" ref="E1085:AP1085" si="1260">IFERROR(INDEX($D$389:$D$578,MATCH($D1085,E$389:E$578,0)),"")</f>
        <v>West Ham</v>
      </c>
      <c r="F1085" s="177" t="str">
        <f t="shared" si="1260"/>
        <v>Newcastle</v>
      </c>
      <c r="G1085" s="177" t="str">
        <f t="shared" si="1260"/>
        <v>Southampton</v>
      </c>
      <c r="H1085" s="177" t="str">
        <f t="shared" si="1260"/>
        <v>Watford</v>
      </c>
      <c r="I1085" s="177" t="str">
        <f t="shared" si="1260"/>
        <v>Fulham</v>
      </c>
      <c r="J1085" s="177" t="str">
        <f t="shared" si="1260"/>
        <v>Wolves</v>
      </c>
      <c r="K1085" s="177" t="str">
        <f t="shared" si="1260"/>
        <v>Fulham</v>
      </c>
      <c r="L1085" s="177" t="str">
        <f t="shared" si="1260"/>
        <v>Tottenham</v>
      </c>
      <c r="M1085" s="177" t="str">
        <f t="shared" si="1260"/>
        <v>Tottenham</v>
      </c>
      <c r="N1085" s="177" t="str">
        <f t="shared" si="1260"/>
        <v>Leicester</v>
      </c>
      <c r="O1085" s="177" t="str">
        <f t="shared" si="1260"/>
        <v>Southampton</v>
      </c>
      <c r="P1085" s="177" t="str">
        <f t="shared" si="1260"/>
        <v>West Ham</v>
      </c>
      <c r="Q1085" s="177" t="str">
        <f t="shared" si="1260"/>
        <v>Burnley</v>
      </c>
      <c r="R1085" s="177" t="str">
        <f t="shared" si="1260"/>
        <v>Wolves</v>
      </c>
      <c r="S1085" s="177" t="str">
        <f t="shared" si="1260"/>
        <v>Huddersfield</v>
      </c>
      <c r="T1085" s="177" t="str">
        <f t="shared" si="1260"/>
        <v>Tottenham</v>
      </c>
      <c r="U1085" s="177" t="str">
        <f t="shared" si="1260"/>
        <v>Wolves</v>
      </c>
      <c r="V1085" s="177" t="str">
        <f t="shared" si="1260"/>
        <v>Wolves</v>
      </c>
      <c r="W1085" s="177" t="str">
        <f t="shared" si="1260"/>
        <v>Leicester</v>
      </c>
      <c r="X1085" s="177" t="str">
        <f t="shared" si="1260"/>
        <v>Cardiff</v>
      </c>
      <c r="Y1085" s="177" t="str">
        <f t="shared" si="1260"/>
        <v>Man City</v>
      </c>
      <c r="Z1085" s="177" t="str">
        <f t="shared" si="1260"/>
        <v>Southampton</v>
      </c>
      <c r="AA1085" s="177" t="str">
        <f t="shared" si="1260"/>
        <v>Leicester</v>
      </c>
      <c r="AB1085" s="177" t="str">
        <f t="shared" si="1260"/>
        <v>Crystal Palace</v>
      </c>
      <c r="AC1085" s="177" t="str">
        <f t="shared" si="1260"/>
        <v>Crystal Palace</v>
      </c>
      <c r="AD1085" s="177" t="str">
        <f t="shared" si="1260"/>
        <v>Wolves</v>
      </c>
      <c r="AE1085" s="177" t="str">
        <f t="shared" si="1260"/>
        <v>Burnley</v>
      </c>
      <c r="AF1085" s="177" t="str">
        <f t="shared" si="1260"/>
        <v>Fulham</v>
      </c>
      <c r="AG1085" s="177" t="str">
        <f t="shared" si="1260"/>
        <v>Man City</v>
      </c>
      <c r="AH1085" s="177" t="str">
        <f t="shared" si="1260"/>
        <v>Everton</v>
      </c>
      <c r="AI1085" s="177" t="str">
        <f t="shared" si="1260"/>
        <v>Bournemouth</v>
      </c>
      <c r="AJ1085" s="177" t="str">
        <f t="shared" si="1260"/>
        <v>Southampton</v>
      </c>
      <c r="AK1085" s="177" t="str">
        <f t="shared" si="1260"/>
        <v>Man City</v>
      </c>
      <c r="AL1085" s="177" t="str">
        <f t="shared" si="1260"/>
        <v/>
      </c>
      <c r="AM1085" s="177" t="str">
        <f t="shared" si="1260"/>
        <v/>
      </c>
      <c r="AN1085" s="177" t="str">
        <f t="shared" si="1260"/>
        <v/>
      </c>
      <c r="AO1085" s="177" t="str">
        <f t="shared" si="1260"/>
        <v/>
      </c>
      <c r="AP1085" s="177" t="str">
        <f t="shared" si="1260"/>
        <v/>
      </c>
      <c r="AQ1085" s="170"/>
      <c r="AR1085" s="170"/>
    </row>
    <row r="1086" ht="12.75" customHeight="1">
      <c r="A1086" s="170"/>
      <c r="B1086" s="170"/>
      <c r="C1086" s="140"/>
      <c r="D1086" s="139">
        <v>119.0</v>
      </c>
      <c r="E1086" s="177" t="str">
        <f t="shared" ref="E1086:AP1086" si="1261">IFERROR(INDEX($D$389:$D$578,MATCH($D1086,E$389:E$578,0)),"")</f>
        <v>Newcastle</v>
      </c>
      <c r="F1086" s="177" t="str">
        <f t="shared" si="1261"/>
        <v>Tottenham</v>
      </c>
      <c r="G1086" s="177" t="str">
        <f t="shared" si="1261"/>
        <v>Liverpool</v>
      </c>
      <c r="H1086" s="177" t="str">
        <f t="shared" si="1261"/>
        <v>Southampton</v>
      </c>
      <c r="I1086" s="177" t="str">
        <f t="shared" si="1261"/>
        <v>Fulham</v>
      </c>
      <c r="J1086" s="177" t="str">
        <f t="shared" si="1261"/>
        <v>Watford</v>
      </c>
      <c r="K1086" s="177" t="str">
        <f t="shared" si="1261"/>
        <v>Liverpool</v>
      </c>
      <c r="L1086" s="177" t="str">
        <f t="shared" si="1261"/>
        <v>West Ham</v>
      </c>
      <c r="M1086" s="177" t="str">
        <f t="shared" si="1261"/>
        <v>Wolves</v>
      </c>
      <c r="N1086" s="177" t="str">
        <f t="shared" si="1261"/>
        <v>Man Utd</v>
      </c>
      <c r="O1086" s="177" t="str">
        <f t="shared" si="1261"/>
        <v>Everton</v>
      </c>
      <c r="P1086" s="177" t="str">
        <f t="shared" si="1261"/>
        <v>West Ham</v>
      </c>
      <c r="Q1086" s="177" t="str">
        <f t="shared" si="1261"/>
        <v>Tottenham</v>
      </c>
      <c r="R1086" s="177" t="str">
        <f t="shared" si="1261"/>
        <v>Brighton</v>
      </c>
      <c r="S1086" s="177" t="str">
        <f t="shared" si="1261"/>
        <v>Huddersfield</v>
      </c>
      <c r="T1086" s="177" t="str">
        <f t="shared" si="1261"/>
        <v>Huddersfield</v>
      </c>
      <c r="U1086" s="177" t="str">
        <f t="shared" si="1261"/>
        <v>Southampton</v>
      </c>
      <c r="V1086" s="177" t="str">
        <f t="shared" si="1261"/>
        <v>Tottenham</v>
      </c>
      <c r="W1086" s="177" t="str">
        <f t="shared" si="1261"/>
        <v>Huddersfield</v>
      </c>
      <c r="X1086" s="177" t="str">
        <f t="shared" si="1261"/>
        <v>Fulham</v>
      </c>
      <c r="Y1086" s="177" t="str">
        <f t="shared" si="1261"/>
        <v>Brighton</v>
      </c>
      <c r="Z1086" s="177" t="str">
        <f t="shared" si="1261"/>
        <v>Southampton</v>
      </c>
      <c r="AA1086" s="177" t="str">
        <f t="shared" si="1261"/>
        <v>Watford</v>
      </c>
      <c r="AB1086" s="177" t="str">
        <f t="shared" si="1261"/>
        <v>Southampton</v>
      </c>
      <c r="AC1086" s="177" t="str">
        <f t="shared" si="1261"/>
        <v>Watford</v>
      </c>
      <c r="AD1086" s="177" t="str">
        <f t="shared" si="1261"/>
        <v>Fulham</v>
      </c>
      <c r="AE1086" s="177" t="str">
        <f t="shared" si="1261"/>
        <v>Chelsea</v>
      </c>
      <c r="AF1086" s="177" t="str">
        <f t="shared" si="1261"/>
        <v>Tottenham</v>
      </c>
      <c r="AG1086" s="177" t="str">
        <f t="shared" si="1261"/>
        <v>Burnley</v>
      </c>
      <c r="AH1086" s="177" t="str">
        <f t="shared" si="1261"/>
        <v>Southampton</v>
      </c>
      <c r="AI1086" s="177" t="str">
        <f t="shared" si="1261"/>
        <v>Watford</v>
      </c>
      <c r="AJ1086" s="177" t="str">
        <f t="shared" si="1261"/>
        <v>Leicester</v>
      </c>
      <c r="AK1086" s="177" t="str">
        <f t="shared" si="1261"/>
        <v>Liverpool</v>
      </c>
      <c r="AL1086" s="177" t="str">
        <f t="shared" si="1261"/>
        <v/>
      </c>
      <c r="AM1086" s="177" t="str">
        <f t="shared" si="1261"/>
        <v/>
      </c>
      <c r="AN1086" s="177" t="str">
        <f t="shared" si="1261"/>
        <v/>
      </c>
      <c r="AO1086" s="177" t="str">
        <f t="shared" si="1261"/>
        <v/>
      </c>
      <c r="AP1086" s="177" t="str">
        <f t="shared" si="1261"/>
        <v/>
      </c>
      <c r="AQ1086" s="170"/>
      <c r="AR1086" s="170"/>
    </row>
    <row r="1087" ht="12.75" customHeight="1">
      <c r="A1087" s="170"/>
      <c r="B1087" s="170"/>
      <c r="C1087" s="140"/>
      <c r="D1087" s="139">
        <v>120.0</v>
      </c>
      <c r="E1087" s="177" t="str">
        <f t="shared" ref="E1087:AP1087" si="1262">IFERROR(INDEX($D$389:$D$578,MATCH($D1087,E$389:E$578,0)),"")</f>
        <v>Man Utd</v>
      </c>
      <c r="F1087" s="177" t="str">
        <f t="shared" si="1262"/>
        <v>Man Utd</v>
      </c>
      <c r="G1087" s="177" t="str">
        <f t="shared" si="1262"/>
        <v>Liverpool</v>
      </c>
      <c r="H1087" s="177" t="str">
        <f t="shared" si="1262"/>
        <v>Huddersfield</v>
      </c>
      <c r="I1087" s="177" t="str">
        <f t="shared" si="1262"/>
        <v>Tottenham</v>
      </c>
      <c r="J1087" s="177" t="str">
        <f t="shared" si="1262"/>
        <v>Man City</v>
      </c>
      <c r="K1087" s="177" t="str">
        <f t="shared" si="1262"/>
        <v>Tottenham</v>
      </c>
      <c r="L1087" s="177" t="str">
        <f t="shared" si="1262"/>
        <v>Newcastle</v>
      </c>
      <c r="M1087" s="177" t="str">
        <f t="shared" si="1262"/>
        <v>Southampton</v>
      </c>
      <c r="N1087" s="177" t="str">
        <f t="shared" si="1262"/>
        <v>Watford</v>
      </c>
      <c r="O1087" s="177" t="str">
        <f t="shared" si="1262"/>
        <v>Tottenham</v>
      </c>
      <c r="P1087" s="177" t="str">
        <f t="shared" si="1262"/>
        <v>Southampton</v>
      </c>
      <c r="Q1087" s="177" t="str">
        <f t="shared" si="1262"/>
        <v>Man City</v>
      </c>
      <c r="R1087" s="177" t="str">
        <f t="shared" si="1262"/>
        <v>Leicester</v>
      </c>
      <c r="S1087" s="177" t="str">
        <f t="shared" si="1262"/>
        <v>Man City</v>
      </c>
      <c r="T1087" s="177" t="str">
        <f t="shared" si="1262"/>
        <v>Southampton</v>
      </c>
      <c r="U1087" s="177" t="str">
        <f t="shared" si="1262"/>
        <v>Leicester</v>
      </c>
      <c r="V1087" s="177" t="str">
        <f t="shared" si="1262"/>
        <v>Cardiff</v>
      </c>
      <c r="W1087" s="177" t="str">
        <f t="shared" si="1262"/>
        <v>Crystal Palace</v>
      </c>
      <c r="X1087" s="177" t="str">
        <f t="shared" si="1262"/>
        <v>Man Utd</v>
      </c>
      <c r="Y1087" s="177" t="str">
        <f t="shared" si="1262"/>
        <v>Watford</v>
      </c>
      <c r="Z1087" s="177" t="str">
        <f t="shared" si="1262"/>
        <v>Burnley</v>
      </c>
      <c r="AA1087" s="177" t="str">
        <f t="shared" si="1262"/>
        <v>Everton</v>
      </c>
      <c r="AB1087" s="177" t="str">
        <f t="shared" si="1262"/>
        <v>Man City</v>
      </c>
      <c r="AC1087" s="177" t="str">
        <f t="shared" si="1262"/>
        <v>Chelsea</v>
      </c>
      <c r="AD1087" s="177" t="str">
        <f t="shared" si="1262"/>
        <v>Tottenham</v>
      </c>
      <c r="AE1087" s="177" t="str">
        <f t="shared" si="1262"/>
        <v>Southampton</v>
      </c>
      <c r="AF1087" s="177" t="str">
        <f t="shared" si="1262"/>
        <v>Southampton</v>
      </c>
      <c r="AG1087" s="177" t="str">
        <f t="shared" si="1262"/>
        <v>Huddersfield</v>
      </c>
      <c r="AH1087" s="177" t="str">
        <f t="shared" si="1262"/>
        <v>Bournemouth</v>
      </c>
      <c r="AI1087" s="177" t="str">
        <f t="shared" si="1262"/>
        <v>Wolves</v>
      </c>
      <c r="AJ1087" s="177" t="str">
        <f t="shared" si="1262"/>
        <v>Newcastle</v>
      </c>
      <c r="AK1087" s="177" t="str">
        <f t="shared" si="1262"/>
        <v>West Ham</v>
      </c>
      <c r="AL1087" s="177" t="str">
        <f t="shared" si="1262"/>
        <v/>
      </c>
      <c r="AM1087" s="177" t="str">
        <f t="shared" si="1262"/>
        <v/>
      </c>
      <c r="AN1087" s="177" t="str">
        <f t="shared" si="1262"/>
        <v/>
      </c>
      <c r="AO1087" s="177" t="str">
        <f t="shared" si="1262"/>
        <v/>
      </c>
      <c r="AP1087" s="177" t="str">
        <f t="shared" si="1262"/>
        <v/>
      </c>
      <c r="AQ1087" s="170"/>
      <c r="AR1087" s="170"/>
    </row>
    <row r="1088" ht="12.75" customHeight="1">
      <c r="A1088" s="170"/>
      <c r="B1088" s="170"/>
      <c r="C1088" s="140"/>
      <c r="D1088" s="139">
        <v>121.0</v>
      </c>
      <c r="E1088" s="177" t="str">
        <f t="shared" ref="E1088:AP1088" si="1263">IFERROR(INDEX($D$389:$D$578,MATCH($D1088,E$389:E$578,0)),"")</f>
        <v>Huddersfield</v>
      </c>
      <c r="F1088" s="177" t="str">
        <f t="shared" si="1263"/>
        <v>Huddersfield</v>
      </c>
      <c r="G1088" s="177" t="str">
        <f t="shared" si="1263"/>
        <v>West Ham</v>
      </c>
      <c r="H1088" s="177" t="str">
        <f t="shared" si="1263"/>
        <v>Southampton</v>
      </c>
      <c r="I1088" s="177" t="str">
        <f t="shared" si="1263"/>
        <v>Man City</v>
      </c>
      <c r="J1088" s="177" t="str">
        <f t="shared" si="1263"/>
        <v>Wolves</v>
      </c>
      <c r="K1088" s="177" t="str">
        <f t="shared" si="1263"/>
        <v>Man Utd</v>
      </c>
      <c r="L1088" s="177" t="str">
        <f t="shared" si="1263"/>
        <v>Tottenham</v>
      </c>
      <c r="M1088" s="177" t="str">
        <f t="shared" si="1263"/>
        <v>Crystal Palace</v>
      </c>
      <c r="N1088" s="177" t="str">
        <f t="shared" si="1263"/>
        <v>Wolves</v>
      </c>
      <c r="O1088" s="177" t="str">
        <f t="shared" si="1263"/>
        <v>West Ham</v>
      </c>
      <c r="P1088" s="177" t="str">
        <f t="shared" si="1263"/>
        <v>Leicester</v>
      </c>
      <c r="Q1088" s="177" t="str">
        <f t="shared" si="1263"/>
        <v>Tottenham</v>
      </c>
      <c r="R1088" s="177" t="str">
        <f t="shared" si="1263"/>
        <v>Wolves</v>
      </c>
      <c r="S1088" s="177" t="str">
        <f t="shared" si="1263"/>
        <v>Tottenham</v>
      </c>
      <c r="T1088" s="177" t="str">
        <f t="shared" si="1263"/>
        <v>West Ham</v>
      </c>
      <c r="U1088" s="177" t="str">
        <f t="shared" si="1263"/>
        <v>Everton</v>
      </c>
      <c r="V1088" s="177" t="str">
        <f t="shared" si="1263"/>
        <v>Watford</v>
      </c>
      <c r="W1088" s="177" t="str">
        <f t="shared" si="1263"/>
        <v>Everton</v>
      </c>
      <c r="X1088" s="177" t="str">
        <f t="shared" si="1263"/>
        <v>Watford</v>
      </c>
      <c r="Y1088" s="177" t="str">
        <f t="shared" si="1263"/>
        <v>Liverpool</v>
      </c>
      <c r="Z1088" s="177" t="str">
        <f t="shared" si="1263"/>
        <v>Newcastle</v>
      </c>
      <c r="AA1088" s="177" t="str">
        <f t="shared" si="1263"/>
        <v>West Ham</v>
      </c>
      <c r="AB1088" s="177" t="str">
        <f t="shared" si="1263"/>
        <v>Cardiff</v>
      </c>
      <c r="AC1088" s="177" t="str">
        <f t="shared" si="1263"/>
        <v>Man Utd</v>
      </c>
      <c r="AD1088" s="177" t="str">
        <f t="shared" si="1263"/>
        <v>Watford</v>
      </c>
      <c r="AE1088" s="177" t="str">
        <f t="shared" si="1263"/>
        <v>Brighton</v>
      </c>
      <c r="AF1088" s="177" t="str">
        <f t="shared" si="1263"/>
        <v>Watford</v>
      </c>
      <c r="AG1088" s="177" t="str">
        <f t="shared" si="1263"/>
        <v>West Ham</v>
      </c>
      <c r="AH1088" s="177" t="str">
        <f t="shared" si="1263"/>
        <v>Watford</v>
      </c>
      <c r="AI1088" s="177" t="str">
        <f t="shared" si="1263"/>
        <v>Watford</v>
      </c>
      <c r="AJ1088" s="177" t="str">
        <f t="shared" si="1263"/>
        <v>Leicester</v>
      </c>
      <c r="AK1088" s="177" t="str">
        <f t="shared" si="1263"/>
        <v>Southampton</v>
      </c>
      <c r="AL1088" s="177" t="str">
        <f t="shared" si="1263"/>
        <v/>
      </c>
      <c r="AM1088" s="177" t="str">
        <f t="shared" si="1263"/>
        <v/>
      </c>
      <c r="AN1088" s="177" t="str">
        <f t="shared" si="1263"/>
        <v/>
      </c>
      <c r="AO1088" s="177" t="str">
        <f t="shared" si="1263"/>
        <v/>
      </c>
      <c r="AP1088" s="177" t="str">
        <f t="shared" si="1263"/>
        <v/>
      </c>
      <c r="AQ1088" s="170"/>
      <c r="AR1088" s="170"/>
    </row>
    <row r="1089" ht="12.75" customHeight="1">
      <c r="A1089" s="170"/>
      <c r="B1089" s="170"/>
      <c r="C1089" s="140"/>
      <c r="D1089" s="139">
        <v>122.0</v>
      </c>
      <c r="E1089" s="177" t="str">
        <f t="shared" ref="E1089:AP1089" si="1264">IFERROR(INDEX($D$389:$D$578,MATCH($D1089,E$389:E$578,0)),"")</f>
        <v>Newcastle</v>
      </c>
      <c r="F1089" s="177" t="str">
        <f t="shared" si="1264"/>
        <v>Leicester</v>
      </c>
      <c r="G1089" s="177" t="str">
        <f t="shared" si="1264"/>
        <v>Wolves</v>
      </c>
      <c r="H1089" s="177" t="str">
        <f t="shared" si="1264"/>
        <v>Man Utd</v>
      </c>
      <c r="I1089" s="177" t="str">
        <f t="shared" si="1264"/>
        <v>Southampton</v>
      </c>
      <c r="J1089" s="177" t="str">
        <f t="shared" si="1264"/>
        <v>Crystal Palace</v>
      </c>
      <c r="K1089" s="177" t="str">
        <f t="shared" si="1264"/>
        <v>Watford</v>
      </c>
      <c r="L1089" s="177" t="str">
        <f t="shared" si="1264"/>
        <v>Watford</v>
      </c>
      <c r="M1089" s="177" t="str">
        <f t="shared" si="1264"/>
        <v>Tottenham</v>
      </c>
      <c r="N1089" s="177" t="str">
        <f t="shared" si="1264"/>
        <v>Southampton</v>
      </c>
      <c r="O1089" s="177" t="str">
        <f t="shared" si="1264"/>
        <v>Man Utd</v>
      </c>
      <c r="P1089" s="177" t="str">
        <f t="shared" si="1264"/>
        <v>Tottenham</v>
      </c>
      <c r="Q1089" s="177" t="str">
        <f t="shared" si="1264"/>
        <v>West Ham</v>
      </c>
      <c r="R1089" s="177" t="str">
        <f t="shared" si="1264"/>
        <v>Everton</v>
      </c>
      <c r="S1089" s="177" t="str">
        <f t="shared" si="1264"/>
        <v>Leicester</v>
      </c>
      <c r="T1089" s="177" t="str">
        <f t="shared" si="1264"/>
        <v>Leicester</v>
      </c>
      <c r="U1089" s="177" t="str">
        <f t="shared" si="1264"/>
        <v>Fulham</v>
      </c>
      <c r="V1089" s="177" t="str">
        <f t="shared" si="1264"/>
        <v>Southampton</v>
      </c>
      <c r="W1089" s="177" t="str">
        <f t="shared" si="1264"/>
        <v>Fulham</v>
      </c>
      <c r="X1089" s="177" t="str">
        <f t="shared" si="1264"/>
        <v>Man City</v>
      </c>
      <c r="Y1089" s="177" t="str">
        <f t="shared" si="1264"/>
        <v>Tottenham</v>
      </c>
      <c r="Z1089" s="177" t="str">
        <f t="shared" si="1264"/>
        <v>Tottenham</v>
      </c>
      <c r="AA1089" s="177" t="str">
        <f t="shared" si="1264"/>
        <v>West Ham</v>
      </c>
      <c r="AB1089" s="177" t="str">
        <f t="shared" si="1264"/>
        <v>Leicester</v>
      </c>
      <c r="AC1089" s="177" t="str">
        <f t="shared" si="1264"/>
        <v>Tottenham</v>
      </c>
      <c r="AD1089" s="177" t="str">
        <f t="shared" si="1264"/>
        <v>West Ham</v>
      </c>
      <c r="AE1089" s="177" t="str">
        <f t="shared" si="1264"/>
        <v>Newcastle</v>
      </c>
      <c r="AF1089" s="177" t="str">
        <f t="shared" si="1264"/>
        <v>Man Utd</v>
      </c>
      <c r="AG1089" s="177" t="str">
        <f t="shared" si="1264"/>
        <v>Chelsea</v>
      </c>
      <c r="AH1089" s="177" t="str">
        <f t="shared" si="1264"/>
        <v>Southampton</v>
      </c>
      <c r="AI1089" s="177" t="str">
        <f t="shared" si="1264"/>
        <v>Liverpool</v>
      </c>
      <c r="AJ1089" s="177" t="str">
        <f t="shared" si="1264"/>
        <v>Watford</v>
      </c>
      <c r="AK1089" s="177" t="str">
        <f t="shared" si="1264"/>
        <v>West Ham</v>
      </c>
      <c r="AL1089" s="177" t="str">
        <f t="shared" si="1264"/>
        <v/>
      </c>
      <c r="AM1089" s="177" t="str">
        <f t="shared" si="1264"/>
        <v/>
      </c>
      <c r="AN1089" s="177" t="str">
        <f t="shared" si="1264"/>
        <v/>
      </c>
      <c r="AO1089" s="177" t="str">
        <f t="shared" si="1264"/>
        <v/>
      </c>
      <c r="AP1089" s="177" t="str">
        <f t="shared" si="1264"/>
        <v/>
      </c>
      <c r="AQ1089" s="170"/>
      <c r="AR1089" s="170"/>
    </row>
    <row r="1090" ht="12.75" customHeight="1">
      <c r="A1090" s="170"/>
      <c r="B1090" s="170"/>
      <c r="C1090" s="140"/>
      <c r="D1090" s="139">
        <v>123.0</v>
      </c>
      <c r="E1090" s="177" t="str">
        <f t="shared" ref="E1090:AP1090" si="1265">IFERROR(INDEX($D$389:$D$578,MATCH($D1090,E$389:E$578,0)),"")</f>
        <v>Fulham</v>
      </c>
      <c r="F1090" s="177" t="str">
        <f t="shared" si="1265"/>
        <v>Watford</v>
      </c>
      <c r="G1090" s="177" t="str">
        <f t="shared" si="1265"/>
        <v>Liverpool</v>
      </c>
      <c r="H1090" s="177" t="str">
        <f t="shared" si="1265"/>
        <v>Tottenham</v>
      </c>
      <c r="I1090" s="177" t="str">
        <f t="shared" si="1265"/>
        <v>Huddersfield</v>
      </c>
      <c r="J1090" s="177" t="str">
        <f t="shared" si="1265"/>
        <v>Tottenham</v>
      </c>
      <c r="K1090" s="177" t="str">
        <f t="shared" si="1265"/>
        <v>Watford</v>
      </c>
      <c r="L1090" s="177" t="str">
        <f t="shared" si="1265"/>
        <v>Wolves</v>
      </c>
      <c r="M1090" s="177" t="str">
        <f t="shared" si="1265"/>
        <v>West Ham</v>
      </c>
      <c r="N1090" s="177" t="str">
        <f t="shared" si="1265"/>
        <v>Burnley</v>
      </c>
      <c r="O1090" s="177" t="str">
        <f t="shared" si="1265"/>
        <v>Tottenham</v>
      </c>
      <c r="P1090" s="177" t="str">
        <f t="shared" si="1265"/>
        <v>Everton</v>
      </c>
      <c r="Q1090" s="177" t="str">
        <f t="shared" si="1265"/>
        <v>Southampton</v>
      </c>
      <c r="R1090" s="177" t="str">
        <f t="shared" si="1265"/>
        <v>Tottenham</v>
      </c>
      <c r="S1090" s="177" t="str">
        <f t="shared" si="1265"/>
        <v>Newcastle</v>
      </c>
      <c r="T1090" s="177" t="str">
        <f t="shared" si="1265"/>
        <v>Man City</v>
      </c>
      <c r="U1090" s="177" t="str">
        <f t="shared" si="1265"/>
        <v>Man City</v>
      </c>
      <c r="V1090" s="177" t="str">
        <f t="shared" si="1265"/>
        <v>Leicester</v>
      </c>
      <c r="W1090" s="177" t="str">
        <f t="shared" si="1265"/>
        <v>Huddersfield</v>
      </c>
      <c r="X1090" s="177" t="str">
        <f t="shared" si="1265"/>
        <v>Watford</v>
      </c>
      <c r="Y1090" s="177" t="str">
        <f t="shared" si="1265"/>
        <v>West Ham</v>
      </c>
      <c r="Z1090" s="177" t="str">
        <f t="shared" si="1265"/>
        <v>Man City</v>
      </c>
      <c r="AA1090" s="177" t="str">
        <f t="shared" si="1265"/>
        <v>Man Utd</v>
      </c>
      <c r="AB1090" s="177" t="str">
        <f t="shared" si="1265"/>
        <v>Man Utd</v>
      </c>
      <c r="AC1090" s="177" t="str">
        <f t="shared" si="1265"/>
        <v>Huddersfield</v>
      </c>
      <c r="AD1090" s="177" t="str">
        <f t="shared" si="1265"/>
        <v>Leicester</v>
      </c>
      <c r="AE1090" s="177" t="str">
        <f t="shared" si="1265"/>
        <v>Crystal Palace</v>
      </c>
      <c r="AF1090" s="177" t="str">
        <f t="shared" si="1265"/>
        <v>Tottenham</v>
      </c>
      <c r="AG1090" s="177" t="str">
        <f t="shared" si="1265"/>
        <v>Liverpool</v>
      </c>
      <c r="AH1090" s="177" t="str">
        <f t="shared" si="1265"/>
        <v>Huddersfield</v>
      </c>
      <c r="AI1090" s="177" t="str">
        <f t="shared" si="1265"/>
        <v>Wolves</v>
      </c>
      <c r="AJ1090" s="177" t="str">
        <f t="shared" si="1265"/>
        <v>Southampton</v>
      </c>
      <c r="AK1090" s="177" t="str">
        <f t="shared" si="1265"/>
        <v>Man City</v>
      </c>
      <c r="AL1090" s="177" t="str">
        <f t="shared" si="1265"/>
        <v/>
      </c>
      <c r="AM1090" s="177" t="str">
        <f t="shared" si="1265"/>
        <v/>
      </c>
      <c r="AN1090" s="177" t="str">
        <f t="shared" si="1265"/>
        <v/>
      </c>
      <c r="AO1090" s="177" t="str">
        <f t="shared" si="1265"/>
        <v/>
      </c>
      <c r="AP1090" s="177" t="str">
        <f t="shared" si="1265"/>
        <v/>
      </c>
      <c r="AQ1090" s="170"/>
      <c r="AR1090" s="170"/>
    </row>
    <row r="1091" ht="12.75" customHeight="1">
      <c r="A1091" s="170"/>
      <c r="B1091" s="170"/>
      <c r="C1091" s="140"/>
      <c r="D1091" s="139">
        <v>124.0</v>
      </c>
      <c r="E1091" s="177" t="str">
        <f t="shared" ref="E1091:AP1091" si="1266">IFERROR(INDEX($D$389:$D$578,MATCH($D1091,E$389:E$578,0)),"")</f>
        <v>Huddersfield</v>
      </c>
      <c r="F1091" s="177" t="str">
        <f t="shared" si="1266"/>
        <v>Tottenham</v>
      </c>
      <c r="G1091" s="177" t="str">
        <f t="shared" si="1266"/>
        <v>Tottenham</v>
      </c>
      <c r="H1091" s="177" t="str">
        <f t="shared" si="1266"/>
        <v>Newcastle</v>
      </c>
      <c r="I1091" s="177" t="str">
        <f t="shared" si="1266"/>
        <v>Tottenham</v>
      </c>
      <c r="J1091" s="177" t="str">
        <f t="shared" si="1266"/>
        <v>Wolves</v>
      </c>
      <c r="K1091" s="177" t="str">
        <f t="shared" si="1266"/>
        <v>Crystal Palace</v>
      </c>
      <c r="L1091" s="177" t="str">
        <f t="shared" si="1266"/>
        <v>West Ham</v>
      </c>
      <c r="M1091" s="177" t="str">
        <f t="shared" si="1266"/>
        <v>Man Utd</v>
      </c>
      <c r="N1091" s="177" t="str">
        <f t="shared" si="1266"/>
        <v>Man City</v>
      </c>
      <c r="O1091" s="177" t="str">
        <f t="shared" si="1266"/>
        <v>Wolves</v>
      </c>
      <c r="P1091" s="177" t="str">
        <f t="shared" si="1266"/>
        <v>Everton</v>
      </c>
      <c r="Q1091" s="177" t="str">
        <f t="shared" si="1266"/>
        <v>Wolves</v>
      </c>
      <c r="R1091" s="177" t="str">
        <f t="shared" si="1266"/>
        <v>Wolves</v>
      </c>
      <c r="S1091" s="177" t="str">
        <f t="shared" si="1266"/>
        <v>Newcastle</v>
      </c>
      <c r="T1091" s="177" t="str">
        <f t="shared" si="1266"/>
        <v>Everton</v>
      </c>
      <c r="U1091" s="177" t="str">
        <f t="shared" si="1266"/>
        <v>Watford</v>
      </c>
      <c r="V1091" s="177" t="str">
        <f t="shared" si="1266"/>
        <v>Huddersfield</v>
      </c>
      <c r="W1091" s="177" t="str">
        <f t="shared" si="1266"/>
        <v>Liverpool</v>
      </c>
      <c r="X1091" s="177" t="str">
        <f t="shared" si="1266"/>
        <v>Liverpool</v>
      </c>
      <c r="Y1091" s="177" t="str">
        <f t="shared" si="1266"/>
        <v>West Ham</v>
      </c>
      <c r="Z1091" s="177" t="str">
        <f t="shared" si="1266"/>
        <v>Tottenham</v>
      </c>
      <c r="AA1091" s="177" t="str">
        <f t="shared" si="1266"/>
        <v>Liverpool</v>
      </c>
      <c r="AB1091" s="177" t="str">
        <f t="shared" si="1266"/>
        <v>Burnley</v>
      </c>
      <c r="AC1091" s="177" t="str">
        <f t="shared" si="1266"/>
        <v>Wolves</v>
      </c>
      <c r="AD1091" s="177" t="str">
        <f t="shared" si="1266"/>
        <v>Man Utd</v>
      </c>
      <c r="AE1091" s="177" t="str">
        <f t="shared" si="1266"/>
        <v>Watford</v>
      </c>
      <c r="AF1091" s="177" t="str">
        <f t="shared" si="1266"/>
        <v>Newcastle</v>
      </c>
      <c r="AG1091" s="177" t="str">
        <f t="shared" si="1266"/>
        <v>Newcastle</v>
      </c>
      <c r="AH1091" s="177" t="str">
        <f t="shared" si="1266"/>
        <v>Southampton</v>
      </c>
      <c r="AI1091" s="177" t="str">
        <f t="shared" si="1266"/>
        <v>Leicester</v>
      </c>
      <c r="AJ1091" s="177" t="str">
        <f t="shared" si="1266"/>
        <v>Man Utd</v>
      </c>
      <c r="AK1091" s="177" t="str">
        <f t="shared" si="1266"/>
        <v>Newcastle</v>
      </c>
      <c r="AL1091" s="177" t="str">
        <f t="shared" si="1266"/>
        <v/>
      </c>
      <c r="AM1091" s="177" t="str">
        <f t="shared" si="1266"/>
        <v/>
      </c>
      <c r="AN1091" s="177" t="str">
        <f t="shared" si="1266"/>
        <v/>
      </c>
      <c r="AO1091" s="177" t="str">
        <f t="shared" si="1266"/>
        <v/>
      </c>
      <c r="AP1091" s="177" t="str">
        <f t="shared" si="1266"/>
        <v/>
      </c>
      <c r="AQ1091" s="170"/>
      <c r="AR1091" s="170"/>
    </row>
    <row r="1092" ht="12.75" customHeight="1">
      <c r="A1092" s="170"/>
      <c r="B1092" s="170"/>
      <c r="C1092" s="140"/>
      <c r="D1092" s="139">
        <v>125.0</v>
      </c>
      <c r="E1092" s="177" t="str">
        <f t="shared" ref="E1092:AP1092" si="1267">IFERROR(INDEX($D$389:$D$578,MATCH($D1092,E$389:E$578,0)),"")</f>
        <v>West Ham</v>
      </c>
      <c r="F1092" s="177" t="str">
        <f t="shared" si="1267"/>
        <v>Man Utd</v>
      </c>
      <c r="G1092" s="177" t="str">
        <f t="shared" si="1267"/>
        <v>Cardiff</v>
      </c>
      <c r="H1092" s="177" t="str">
        <f t="shared" si="1267"/>
        <v>Chelsea</v>
      </c>
      <c r="I1092" s="177" t="str">
        <f t="shared" si="1267"/>
        <v>Southampton</v>
      </c>
      <c r="J1092" s="177" t="str">
        <f t="shared" si="1267"/>
        <v>Wolves</v>
      </c>
      <c r="K1092" s="177" t="str">
        <f t="shared" si="1267"/>
        <v>Tottenham</v>
      </c>
      <c r="L1092" s="177" t="str">
        <f t="shared" si="1267"/>
        <v>Wolves</v>
      </c>
      <c r="M1092" s="177" t="str">
        <f t="shared" si="1267"/>
        <v>Wolves</v>
      </c>
      <c r="N1092" s="177" t="str">
        <f t="shared" si="1267"/>
        <v>Man Utd</v>
      </c>
      <c r="O1092" s="177" t="str">
        <f t="shared" si="1267"/>
        <v>Southampton</v>
      </c>
      <c r="P1092" s="177" t="str">
        <f t="shared" si="1267"/>
        <v>Man Utd</v>
      </c>
      <c r="Q1092" s="177" t="str">
        <f t="shared" si="1267"/>
        <v>Southampton</v>
      </c>
      <c r="R1092" s="177" t="str">
        <f t="shared" si="1267"/>
        <v>Man Utd</v>
      </c>
      <c r="S1092" s="177" t="str">
        <f t="shared" si="1267"/>
        <v>West Ham</v>
      </c>
      <c r="T1092" s="177" t="str">
        <f t="shared" si="1267"/>
        <v>Watford</v>
      </c>
      <c r="U1092" s="177" t="str">
        <f t="shared" si="1267"/>
        <v>Man City</v>
      </c>
      <c r="V1092" s="177" t="str">
        <f t="shared" si="1267"/>
        <v>Man City</v>
      </c>
      <c r="W1092" s="177" t="str">
        <f t="shared" si="1267"/>
        <v>Liverpool</v>
      </c>
      <c r="X1092" s="177" t="str">
        <f t="shared" si="1267"/>
        <v>West Ham</v>
      </c>
      <c r="Y1092" s="177" t="str">
        <f t="shared" si="1267"/>
        <v>Tottenham</v>
      </c>
      <c r="Z1092" s="177" t="str">
        <f t="shared" si="1267"/>
        <v>Newcastle</v>
      </c>
      <c r="AA1092" s="177" t="str">
        <f t="shared" si="1267"/>
        <v>Newcastle</v>
      </c>
      <c r="AB1092" s="177" t="str">
        <f t="shared" si="1267"/>
        <v>Man Utd</v>
      </c>
      <c r="AC1092" s="177" t="str">
        <f t="shared" si="1267"/>
        <v>Leicester</v>
      </c>
      <c r="AD1092" s="177" t="str">
        <f t="shared" si="1267"/>
        <v>Tottenham</v>
      </c>
      <c r="AE1092" s="177" t="str">
        <f t="shared" si="1267"/>
        <v>Crystal Palace</v>
      </c>
      <c r="AF1092" s="177" t="str">
        <f t="shared" si="1267"/>
        <v>Brighton</v>
      </c>
      <c r="AG1092" s="177" t="str">
        <f t="shared" si="1267"/>
        <v>Tottenham</v>
      </c>
      <c r="AH1092" s="177" t="str">
        <f t="shared" si="1267"/>
        <v>Southampton</v>
      </c>
      <c r="AI1092" s="177" t="str">
        <f t="shared" si="1267"/>
        <v>Watford</v>
      </c>
      <c r="AJ1092" s="177" t="str">
        <f t="shared" si="1267"/>
        <v>West Ham</v>
      </c>
      <c r="AK1092" s="177" t="str">
        <f t="shared" si="1267"/>
        <v>Huddersfield</v>
      </c>
      <c r="AL1092" s="177" t="str">
        <f t="shared" si="1267"/>
        <v/>
      </c>
      <c r="AM1092" s="177" t="str">
        <f t="shared" si="1267"/>
        <v/>
      </c>
      <c r="AN1092" s="177" t="str">
        <f t="shared" si="1267"/>
        <v/>
      </c>
      <c r="AO1092" s="177" t="str">
        <f t="shared" si="1267"/>
        <v/>
      </c>
      <c r="AP1092" s="177" t="str">
        <f t="shared" si="1267"/>
        <v/>
      </c>
      <c r="AQ1092" s="170"/>
      <c r="AR1092" s="170"/>
    </row>
    <row r="1093" ht="12.75" customHeight="1">
      <c r="A1093" s="170"/>
      <c r="B1093" s="170"/>
      <c r="C1093" s="140"/>
      <c r="D1093" s="139">
        <v>126.0</v>
      </c>
      <c r="E1093" s="177" t="str">
        <f t="shared" ref="E1093:AP1093" si="1268">IFERROR(INDEX($D$389:$D$578,MATCH($D1093,E$389:E$578,0)),"")</f>
        <v>West Ham</v>
      </c>
      <c r="F1093" s="177" t="str">
        <f t="shared" si="1268"/>
        <v>Leicester</v>
      </c>
      <c r="G1093" s="177" t="str">
        <f t="shared" si="1268"/>
        <v>West Ham</v>
      </c>
      <c r="H1093" s="177" t="str">
        <f t="shared" si="1268"/>
        <v>Leicester</v>
      </c>
      <c r="I1093" s="177" t="str">
        <f t="shared" si="1268"/>
        <v>Tottenham</v>
      </c>
      <c r="J1093" s="177" t="str">
        <f t="shared" si="1268"/>
        <v>Southampton</v>
      </c>
      <c r="K1093" s="177" t="str">
        <f t="shared" si="1268"/>
        <v>Leicester</v>
      </c>
      <c r="L1093" s="177" t="str">
        <f t="shared" si="1268"/>
        <v>Watford</v>
      </c>
      <c r="M1093" s="177" t="str">
        <f t="shared" si="1268"/>
        <v>Watford</v>
      </c>
      <c r="N1093" s="177" t="str">
        <f t="shared" si="1268"/>
        <v>Southampton</v>
      </c>
      <c r="O1093" s="177" t="str">
        <f t="shared" si="1268"/>
        <v>Watford</v>
      </c>
      <c r="P1093" s="177" t="str">
        <f t="shared" si="1268"/>
        <v>Tottenham</v>
      </c>
      <c r="Q1093" s="177" t="str">
        <f t="shared" si="1268"/>
        <v>Watford</v>
      </c>
      <c r="R1093" s="177" t="str">
        <f t="shared" si="1268"/>
        <v>Wolves</v>
      </c>
      <c r="S1093" s="177" t="str">
        <f t="shared" si="1268"/>
        <v>Wolves</v>
      </c>
      <c r="T1093" s="177" t="str">
        <f t="shared" si="1268"/>
        <v>Wolves</v>
      </c>
      <c r="U1093" s="177" t="str">
        <f t="shared" si="1268"/>
        <v>Wolves</v>
      </c>
      <c r="V1093" s="177" t="str">
        <f t="shared" si="1268"/>
        <v>Newcastle</v>
      </c>
      <c r="W1093" s="177" t="str">
        <f t="shared" si="1268"/>
        <v>West Ham</v>
      </c>
      <c r="X1093" s="177" t="str">
        <f t="shared" si="1268"/>
        <v>Man Utd</v>
      </c>
      <c r="Y1093" s="177" t="str">
        <f t="shared" si="1268"/>
        <v>West Ham</v>
      </c>
      <c r="Z1093" s="177" t="str">
        <f t="shared" si="1268"/>
        <v>Fulham</v>
      </c>
      <c r="AA1093" s="177" t="str">
        <f t="shared" si="1268"/>
        <v>Newcastle</v>
      </c>
      <c r="AB1093" s="177" t="str">
        <f t="shared" si="1268"/>
        <v>Tottenham</v>
      </c>
      <c r="AC1093" s="177" t="str">
        <f t="shared" si="1268"/>
        <v>Watford</v>
      </c>
      <c r="AD1093" s="177" t="str">
        <f t="shared" si="1268"/>
        <v>Tottenham</v>
      </c>
      <c r="AE1093" s="177" t="str">
        <f t="shared" si="1268"/>
        <v>Liverpool</v>
      </c>
      <c r="AF1093" s="177" t="str">
        <f t="shared" si="1268"/>
        <v>Watford</v>
      </c>
      <c r="AG1093" s="177" t="str">
        <f t="shared" si="1268"/>
        <v>Tottenham</v>
      </c>
      <c r="AH1093" s="177" t="str">
        <f t="shared" si="1268"/>
        <v>Tottenham</v>
      </c>
      <c r="AI1093" s="177" t="str">
        <f t="shared" si="1268"/>
        <v>Watford</v>
      </c>
      <c r="AJ1093" s="177" t="str">
        <f t="shared" si="1268"/>
        <v>Crystal Palace</v>
      </c>
      <c r="AK1093" s="177" t="str">
        <f t="shared" si="1268"/>
        <v>Newcastle</v>
      </c>
      <c r="AL1093" s="177" t="str">
        <f t="shared" si="1268"/>
        <v/>
      </c>
      <c r="AM1093" s="177" t="str">
        <f t="shared" si="1268"/>
        <v/>
      </c>
      <c r="AN1093" s="177" t="str">
        <f t="shared" si="1268"/>
        <v/>
      </c>
      <c r="AO1093" s="177" t="str">
        <f t="shared" si="1268"/>
        <v/>
      </c>
      <c r="AP1093" s="177" t="str">
        <f t="shared" si="1268"/>
        <v/>
      </c>
      <c r="AQ1093" s="170"/>
      <c r="AR1093" s="170"/>
    </row>
    <row r="1094" ht="12.75" customHeight="1">
      <c r="A1094" s="170"/>
      <c r="B1094" s="170"/>
      <c r="C1094" s="140"/>
      <c r="D1094" s="139">
        <v>127.0</v>
      </c>
      <c r="E1094" s="177" t="str">
        <f t="shared" ref="E1094:AP1094" si="1269">IFERROR(INDEX($D$389:$D$578,MATCH($D1094,E$389:E$578,0)),"")</f>
        <v>Tottenham</v>
      </c>
      <c r="F1094" s="177" t="str">
        <f t="shared" si="1269"/>
        <v>Chelsea</v>
      </c>
      <c r="G1094" s="177" t="str">
        <f t="shared" si="1269"/>
        <v>Wolves</v>
      </c>
      <c r="H1094" s="177" t="str">
        <f t="shared" si="1269"/>
        <v>Man City</v>
      </c>
      <c r="I1094" s="177" t="str">
        <f t="shared" si="1269"/>
        <v>Man Utd</v>
      </c>
      <c r="J1094" s="177" t="str">
        <f t="shared" si="1269"/>
        <v>Chelsea</v>
      </c>
      <c r="K1094" s="177" t="str">
        <f t="shared" si="1269"/>
        <v>Everton</v>
      </c>
      <c r="L1094" s="177" t="str">
        <f t="shared" si="1269"/>
        <v>Leicester</v>
      </c>
      <c r="M1094" s="177" t="str">
        <f t="shared" si="1269"/>
        <v>West Ham</v>
      </c>
      <c r="N1094" s="177" t="str">
        <f t="shared" si="1269"/>
        <v>Man City</v>
      </c>
      <c r="O1094" s="177" t="str">
        <f t="shared" si="1269"/>
        <v>Everton</v>
      </c>
      <c r="P1094" s="177" t="str">
        <f t="shared" si="1269"/>
        <v>Bournemouth</v>
      </c>
      <c r="Q1094" s="177" t="str">
        <f t="shared" si="1269"/>
        <v>Watford</v>
      </c>
      <c r="R1094" s="177" t="str">
        <f t="shared" si="1269"/>
        <v>Cardiff</v>
      </c>
      <c r="S1094" s="177" t="str">
        <f t="shared" si="1269"/>
        <v>West Ham</v>
      </c>
      <c r="T1094" s="177" t="str">
        <f t="shared" si="1269"/>
        <v>Huddersfield</v>
      </c>
      <c r="U1094" s="177" t="str">
        <f t="shared" si="1269"/>
        <v>Watford</v>
      </c>
      <c r="V1094" s="177" t="str">
        <f t="shared" si="1269"/>
        <v>Wolves</v>
      </c>
      <c r="W1094" s="177" t="str">
        <f t="shared" si="1269"/>
        <v>Watford</v>
      </c>
      <c r="X1094" s="177" t="str">
        <f t="shared" si="1269"/>
        <v>Newcastle</v>
      </c>
      <c r="Y1094" s="177" t="str">
        <f t="shared" si="1269"/>
        <v>West Ham</v>
      </c>
      <c r="Z1094" s="177" t="str">
        <f t="shared" si="1269"/>
        <v>Leicester</v>
      </c>
      <c r="AA1094" s="177" t="str">
        <f t="shared" si="1269"/>
        <v>Brighton</v>
      </c>
      <c r="AB1094" s="177" t="str">
        <f t="shared" si="1269"/>
        <v>West Ham</v>
      </c>
      <c r="AC1094" s="177" t="str">
        <f t="shared" si="1269"/>
        <v>Wolves</v>
      </c>
      <c r="AD1094" s="177" t="str">
        <f t="shared" si="1269"/>
        <v>Liverpool</v>
      </c>
      <c r="AE1094" s="177" t="str">
        <f t="shared" si="1269"/>
        <v>Liverpool</v>
      </c>
      <c r="AF1094" s="177" t="str">
        <f t="shared" si="1269"/>
        <v>Crystal Palace</v>
      </c>
      <c r="AG1094" s="177" t="str">
        <f t="shared" si="1269"/>
        <v>Watford</v>
      </c>
      <c r="AH1094" s="177" t="str">
        <f t="shared" si="1269"/>
        <v>Newcastle</v>
      </c>
      <c r="AI1094" s="177" t="str">
        <f t="shared" si="1269"/>
        <v>Everton</v>
      </c>
      <c r="AJ1094" s="177" t="str">
        <f t="shared" si="1269"/>
        <v>Watford</v>
      </c>
      <c r="AK1094" s="177" t="str">
        <f t="shared" si="1269"/>
        <v>Newcastle</v>
      </c>
      <c r="AL1094" s="177" t="str">
        <f t="shared" si="1269"/>
        <v/>
      </c>
      <c r="AM1094" s="177" t="str">
        <f t="shared" si="1269"/>
        <v/>
      </c>
      <c r="AN1094" s="177" t="str">
        <f t="shared" si="1269"/>
        <v/>
      </c>
      <c r="AO1094" s="177" t="str">
        <f t="shared" si="1269"/>
        <v/>
      </c>
      <c r="AP1094" s="177" t="str">
        <f t="shared" si="1269"/>
        <v/>
      </c>
      <c r="AQ1094" s="170"/>
      <c r="AR1094" s="170"/>
    </row>
    <row r="1095" ht="12.75" customHeight="1">
      <c r="A1095" s="170"/>
      <c r="B1095" s="170"/>
      <c r="C1095" s="140"/>
      <c r="D1095" s="139">
        <v>128.0</v>
      </c>
      <c r="E1095" s="177" t="str">
        <f t="shared" ref="E1095:AP1095" si="1270">IFERROR(INDEX($D$389:$D$578,MATCH($D1095,E$389:E$578,0)),"")</f>
        <v>Watford</v>
      </c>
      <c r="F1095" s="177" t="str">
        <f t="shared" si="1270"/>
        <v>Fulham</v>
      </c>
      <c r="G1095" s="177" t="str">
        <f t="shared" si="1270"/>
        <v>Fulham</v>
      </c>
      <c r="H1095" s="177" t="str">
        <f t="shared" si="1270"/>
        <v>Newcastle</v>
      </c>
      <c r="I1095" s="177" t="str">
        <f t="shared" si="1270"/>
        <v>Huddersfield</v>
      </c>
      <c r="J1095" s="177" t="str">
        <f t="shared" si="1270"/>
        <v>Man Utd</v>
      </c>
      <c r="K1095" s="177" t="str">
        <f t="shared" si="1270"/>
        <v>Wolves</v>
      </c>
      <c r="L1095" s="177" t="str">
        <f t="shared" si="1270"/>
        <v>Liverpool</v>
      </c>
      <c r="M1095" s="177" t="str">
        <f t="shared" si="1270"/>
        <v>Wolves</v>
      </c>
      <c r="N1095" s="177" t="str">
        <f t="shared" si="1270"/>
        <v>Tottenham</v>
      </c>
      <c r="O1095" s="177" t="str">
        <f t="shared" si="1270"/>
        <v>Leicester</v>
      </c>
      <c r="P1095" s="177" t="str">
        <f t="shared" si="1270"/>
        <v>West Ham</v>
      </c>
      <c r="Q1095" s="177" t="str">
        <f t="shared" si="1270"/>
        <v>Everton</v>
      </c>
      <c r="R1095" s="177" t="str">
        <f t="shared" si="1270"/>
        <v>Burnley</v>
      </c>
      <c r="S1095" s="177" t="str">
        <f t="shared" si="1270"/>
        <v>West Ham</v>
      </c>
      <c r="T1095" s="177" t="str">
        <f t="shared" si="1270"/>
        <v>Man City</v>
      </c>
      <c r="U1095" s="177" t="str">
        <f t="shared" si="1270"/>
        <v>Liverpool</v>
      </c>
      <c r="V1095" s="177" t="str">
        <f t="shared" si="1270"/>
        <v>Everton</v>
      </c>
      <c r="W1095" s="177" t="str">
        <f t="shared" si="1270"/>
        <v>Huddersfield</v>
      </c>
      <c r="X1095" s="177" t="str">
        <f t="shared" si="1270"/>
        <v>Leicester</v>
      </c>
      <c r="Y1095" s="177" t="str">
        <f t="shared" si="1270"/>
        <v>Fulham</v>
      </c>
      <c r="Z1095" s="177" t="str">
        <f t="shared" si="1270"/>
        <v>Man City</v>
      </c>
      <c r="AA1095" s="177" t="str">
        <f t="shared" si="1270"/>
        <v>Watford</v>
      </c>
      <c r="AB1095" s="177" t="str">
        <f t="shared" si="1270"/>
        <v>Southampton</v>
      </c>
      <c r="AC1095" s="177" t="str">
        <f t="shared" si="1270"/>
        <v>Newcastle</v>
      </c>
      <c r="AD1095" s="177" t="str">
        <f t="shared" si="1270"/>
        <v>Man Utd</v>
      </c>
      <c r="AE1095" s="177" t="str">
        <f t="shared" si="1270"/>
        <v>Man Utd</v>
      </c>
      <c r="AF1095" s="177" t="str">
        <f t="shared" si="1270"/>
        <v>Leicester</v>
      </c>
      <c r="AG1095" s="177" t="str">
        <f t="shared" si="1270"/>
        <v>West Ham</v>
      </c>
      <c r="AH1095" s="177" t="str">
        <f t="shared" si="1270"/>
        <v>Southampton</v>
      </c>
      <c r="AI1095" s="177" t="str">
        <f t="shared" si="1270"/>
        <v>West Ham</v>
      </c>
      <c r="AJ1095" s="177" t="str">
        <f t="shared" si="1270"/>
        <v>Watford</v>
      </c>
      <c r="AK1095" s="177" t="str">
        <f t="shared" si="1270"/>
        <v>Cardiff</v>
      </c>
      <c r="AL1095" s="177" t="str">
        <f t="shared" si="1270"/>
        <v/>
      </c>
      <c r="AM1095" s="177" t="str">
        <f t="shared" si="1270"/>
        <v/>
      </c>
      <c r="AN1095" s="177" t="str">
        <f t="shared" si="1270"/>
        <v/>
      </c>
      <c r="AO1095" s="177" t="str">
        <f t="shared" si="1270"/>
        <v/>
      </c>
      <c r="AP1095" s="177" t="str">
        <f t="shared" si="1270"/>
        <v/>
      </c>
      <c r="AQ1095" s="170"/>
      <c r="AR1095" s="170"/>
    </row>
    <row r="1096" ht="12.75" customHeight="1">
      <c r="A1096" s="170"/>
      <c r="B1096" s="170"/>
      <c r="C1096" s="140"/>
      <c r="D1096" s="139">
        <v>129.0</v>
      </c>
      <c r="E1096" s="177" t="str">
        <f t="shared" ref="E1096:AP1096" si="1271">IFERROR(INDEX($D$389:$D$578,MATCH($D1096,E$389:E$578,0)),"")</f>
        <v>Man Utd</v>
      </c>
      <c r="F1096" s="177" t="str">
        <f t="shared" si="1271"/>
        <v>West Ham</v>
      </c>
      <c r="G1096" s="177" t="str">
        <f t="shared" si="1271"/>
        <v>West Ham</v>
      </c>
      <c r="H1096" s="177" t="str">
        <f t="shared" si="1271"/>
        <v>Watford</v>
      </c>
      <c r="I1096" s="177" t="str">
        <f t="shared" si="1271"/>
        <v>Newcastle</v>
      </c>
      <c r="J1096" s="177" t="str">
        <f t="shared" si="1271"/>
        <v>Man City</v>
      </c>
      <c r="K1096" s="177" t="str">
        <f t="shared" si="1271"/>
        <v>Liverpool</v>
      </c>
      <c r="L1096" s="177" t="str">
        <f t="shared" si="1271"/>
        <v>Southampton</v>
      </c>
      <c r="M1096" s="177" t="str">
        <f t="shared" si="1271"/>
        <v>Leicester</v>
      </c>
      <c r="N1096" s="177" t="str">
        <f t="shared" si="1271"/>
        <v>Brighton</v>
      </c>
      <c r="O1096" s="177" t="str">
        <f t="shared" si="1271"/>
        <v>Tottenham</v>
      </c>
      <c r="P1096" s="177" t="str">
        <f t="shared" si="1271"/>
        <v>Crystal Palace</v>
      </c>
      <c r="Q1096" s="177" t="str">
        <f t="shared" si="1271"/>
        <v>Leicester</v>
      </c>
      <c r="R1096" s="177" t="str">
        <f t="shared" si="1271"/>
        <v>Burnley</v>
      </c>
      <c r="S1096" s="177" t="str">
        <f t="shared" si="1271"/>
        <v>Tottenham</v>
      </c>
      <c r="T1096" s="177" t="str">
        <f t="shared" si="1271"/>
        <v>Newcastle</v>
      </c>
      <c r="U1096" s="177" t="str">
        <f t="shared" si="1271"/>
        <v>Tottenham</v>
      </c>
      <c r="V1096" s="177" t="str">
        <f t="shared" si="1271"/>
        <v>Wolves</v>
      </c>
      <c r="W1096" s="177" t="str">
        <f t="shared" si="1271"/>
        <v>Man City</v>
      </c>
      <c r="X1096" s="177" t="str">
        <f t="shared" si="1271"/>
        <v>Huddersfield</v>
      </c>
      <c r="Y1096" s="177" t="str">
        <f t="shared" si="1271"/>
        <v>Newcastle</v>
      </c>
      <c r="Z1096" s="177" t="str">
        <f t="shared" si="1271"/>
        <v>Man Utd</v>
      </c>
      <c r="AA1096" s="177" t="str">
        <f t="shared" si="1271"/>
        <v>Newcastle</v>
      </c>
      <c r="AB1096" s="177" t="str">
        <f t="shared" si="1271"/>
        <v>Southampton</v>
      </c>
      <c r="AC1096" s="177" t="str">
        <f t="shared" si="1271"/>
        <v>Newcastle</v>
      </c>
      <c r="AD1096" s="177" t="str">
        <f t="shared" si="1271"/>
        <v>Leicester</v>
      </c>
      <c r="AE1096" s="177" t="str">
        <f t="shared" si="1271"/>
        <v>Crystal Palace</v>
      </c>
      <c r="AF1096" s="177" t="str">
        <f t="shared" si="1271"/>
        <v>Man Utd</v>
      </c>
      <c r="AG1096" s="177" t="str">
        <f t="shared" si="1271"/>
        <v>Leicester</v>
      </c>
      <c r="AH1096" s="177" t="str">
        <f t="shared" si="1271"/>
        <v>Fulham</v>
      </c>
      <c r="AI1096" s="177" t="str">
        <f t="shared" si="1271"/>
        <v>Southampton</v>
      </c>
      <c r="AJ1096" s="177" t="str">
        <f t="shared" si="1271"/>
        <v>Huddersfield</v>
      </c>
      <c r="AK1096" s="177" t="str">
        <f t="shared" si="1271"/>
        <v>Leicester</v>
      </c>
      <c r="AL1096" s="177" t="str">
        <f t="shared" si="1271"/>
        <v/>
      </c>
      <c r="AM1096" s="177" t="str">
        <f t="shared" si="1271"/>
        <v/>
      </c>
      <c r="AN1096" s="177" t="str">
        <f t="shared" si="1271"/>
        <v/>
      </c>
      <c r="AO1096" s="177" t="str">
        <f t="shared" si="1271"/>
        <v/>
      </c>
      <c r="AP1096" s="177" t="str">
        <f t="shared" si="1271"/>
        <v/>
      </c>
      <c r="AQ1096" s="170"/>
      <c r="AR1096" s="170"/>
    </row>
    <row r="1097" ht="12.75" customHeight="1">
      <c r="A1097" s="170"/>
      <c r="B1097" s="170"/>
      <c r="C1097" s="140"/>
      <c r="D1097" s="139">
        <v>130.0</v>
      </c>
      <c r="E1097" s="177" t="str">
        <f t="shared" ref="E1097:AP1097" si="1272">IFERROR(INDEX($D$389:$D$578,MATCH($D1097,E$389:E$578,0)),"")</f>
        <v>Newcastle</v>
      </c>
      <c r="F1097" s="177" t="str">
        <f t="shared" si="1272"/>
        <v>Watford</v>
      </c>
      <c r="G1097" s="177" t="str">
        <f t="shared" si="1272"/>
        <v>Huddersfield</v>
      </c>
      <c r="H1097" s="177" t="str">
        <f t="shared" si="1272"/>
        <v>Man Utd</v>
      </c>
      <c r="I1097" s="177" t="str">
        <f t="shared" si="1272"/>
        <v>Chelsea</v>
      </c>
      <c r="J1097" s="177" t="str">
        <f t="shared" si="1272"/>
        <v>Wolves</v>
      </c>
      <c r="K1097" s="177" t="str">
        <f t="shared" si="1272"/>
        <v>Everton</v>
      </c>
      <c r="L1097" s="177" t="str">
        <f t="shared" si="1272"/>
        <v>Newcastle</v>
      </c>
      <c r="M1097" s="177" t="str">
        <f t="shared" si="1272"/>
        <v>Fulham</v>
      </c>
      <c r="N1097" s="177" t="str">
        <f t="shared" si="1272"/>
        <v>Watford</v>
      </c>
      <c r="O1097" s="177" t="str">
        <f t="shared" si="1272"/>
        <v>Southampton</v>
      </c>
      <c r="P1097" s="177" t="str">
        <f t="shared" si="1272"/>
        <v>Crystal Palace</v>
      </c>
      <c r="Q1097" s="177" t="str">
        <f t="shared" si="1272"/>
        <v>West Ham</v>
      </c>
      <c r="R1097" s="177" t="str">
        <f t="shared" si="1272"/>
        <v>Tottenham</v>
      </c>
      <c r="S1097" s="177" t="str">
        <f t="shared" si="1272"/>
        <v>Wolves</v>
      </c>
      <c r="T1097" s="177" t="str">
        <f t="shared" si="1272"/>
        <v>Tottenham</v>
      </c>
      <c r="U1097" s="177" t="str">
        <f t="shared" si="1272"/>
        <v>Liverpool</v>
      </c>
      <c r="V1097" s="177" t="str">
        <f t="shared" si="1272"/>
        <v>Wolves</v>
      </c>
      <c r="W1097" s="177" t="str">
        <f t="shared" si="1272"/>
        <v>Watford</v>
      </c>
      <c r="X1097" s="177" t="str">
        <f t="shared" si="1272"/>
        <v>Man City</v>
      </c>
      <c r="Y1097" s="177" t="str">
        <f t="shared" si="1272"/>
        <v>Man Utd</v>
      </c>
      <c r="Z1097" s="177" t="str">
        <f t="shared" si="1272"/>
        <v>Crystal Palace</v>
      </c>
      <c r="AA1097" s="177" t="str">
        <f t="shared" si="1272"/>
        <v>Newcastle</v>
      </c>
      <c r="AB1097" s="177" t="str">
        <f t="shared" si="1272"/>
        <v>Newcastle</v>
      </c>
      <c r="AC1097" s="177" t="str">
        <f t="shared" si="1272"/>
        <v>Tottenham</v>
      </c>
      <c r="AD1097" s="177" t="str">
        <f t="shared" si="1272"/>
        <v>Huddersfield</v>
      </c>
      <c r="AE1097" s="177" t="str">
        <f t="shared" si="1272"/>
        <v>Huddersfield</v>
      </c>
      <c r="AF1097" s="177" t="str">
        <f t="shared" si="1272"/>
        <v>Fulham</v>
      </c>
      <c r="AG1097" s="177" t="str">
        <f t="shared" si="1272"/>
        <v>Southampton</v>
      </c>
      <c r="AH1097" s="177" t="str">
        <f t="shared" si="1272"/>
        <v>Watford</v>
      </c>
      <c r="AI1097" s="177" t="str">
        <f t="shared" si="1272"/>
        <v>Newcastle</v>
      </c>
      <c r="AJ1097" s="177" t="str">
        <f t="shared" si="1272"/>
        <v>Huddersfield</v>
      </c>
      <c r="AK1097" s="177" t="str">
        <f t="shared" si="1272"/>
        <v>Bournemouth</v>
      </c>
      <c r="AL1097" s="177" t="str">
        <f t="shared" si="1272"/>
        <v/>
      </c>
      <c r="AM1097" s="177" t="str">
        <f t="shared" si="1272"/>
        <v/>
      </c>
      <c r="AN1097" s="177" t="str">
        <f t="shared" si="1272"/>
        <v/>
      </c>
      <c r="AO1097" s="177" t="str">
        <f t="shared" si="1272"/>
        <v/>
      </c>
      <c r="AP1097" s="177" t="str">
        <f t="shared" si="1272"/>
        <v/>
      </c>
      <c r="AQ1097" s="170"/>
      <c r="AR1097" s="170"/>
    </row>
    <row r="1098" ht="12.75" customHeight="1">
      <c r="A1098" s="170"/>
      <c r="B1098" s="170"/>
      <c r="C1098" s="140"/>
      <c r="D1098" s="139">
        <v>131.0</v>
      </c>
      <c r="E1098" s="177" t="str">
        <f t="shared" ref="E1098:AP1098" si="1273">IFERROR(INDEX($D$389:$D$578,MATCH($D1098,E$389:E$578,0)),"")</f>
        <v>Chelsea</v>
      </c>
      <c r="F1098" s="177" t="str">
        <f t="shared" si="1273"/>
        <v>Man Utd</v>
      </c>
      <c r="G1098" s="177" t="str">
        <f t="shared" si="1273"/>
        <v>Newcastle</v>
      </c>
      <c r="H1098" s="177" t="str">
        <f t="shared" si="1273"/>
        <v>Tottenham</v>
      </c>
      <c r="I1098" s="177" t="str">
        <f t="shared" si="1273"/>
        <v>Liverpool</v>
      </c>
      <c r="J1098" s="177" t="str">
        <f t="shared" si="1273"/>
        <v>Liverpool</v>
      </c>
      <c r="K1098" s="177" t="str">
        <f t="shared" si="1273"/>
        <v>Southampton</v>
      </c>
      <c r="L1098" s="177" t="str">
        <f t="shared" si="1273"/>
        <v>Tottenham</v>
      </c>
      <c r="M1098" s="177" t="str">
        <f t="shared" si="1273"/>
        <v>Man City</v>
      </c>
      <c r="N1098" s="177" t="str">
        <f t="shared" si="1273"/>
        <v>Wolves</v>
      </c>
      <c r="O1098" s="177" t="str">
        <f t="shared" si="1273"/>
        <v>Tottenham</v>
      </c>
      <c r="P1098" s="177" t="str">
        <f t="shared" si="1273"/>
        <v>Fulham</v>
      </c>
      <c r="Q1098" s="177" t="str">
        <f t="shared" si="1273"/>
        <v>Crystal Palace</v>
      </c>
      <c r="R1098" s="177" t="str">
        <f t="shared" si="1273"/>
        <v>Wolves</v>
      </c>
      <c r="S1098" s="177" t="str">
        <f t="shared" si="1273"/>
        <v>West Ham</v>
      </c>
      <c r="T1098" s="177" t="str">
        <f t="shared" si="1273"/>
        <v>Tottenham</v>
      </c>
      <c r="U1098" s="177" t="str">
        <f t="shared" si="1273"/>
        <v>Southampton</v>
      </c>
      <c r="V1098" s="177" t="str">
        <f t="shared" si="1273"/>
        <v>Fulham</v>
      </c>
      <c r="W1098" s="177" t="str">
        <f t="shared" si="1273"/>
        <v>Man Utd</v>
      </c>
      <c r="X1098" s="177" t="str">
        <f t="shared" si="1273"/>
        <v>West Ham</v>
      </c>
      <c r="Y1098" s="177" t="str">
        <f t="shared" si="1273"/>
        <v>Chelsea</v>
      </c>
      <c r="Z1098" s="177" t="str">
        <f t="shared" si="1273"/>
        <v>Man Utd</v>
      </c>
      <c r="AA1098" s="177" t="str">
        <f t="shared" si="1273"/>
        <v>Cardiff</v>
      </c>
      <c r="AB1098" s="177" t="str">
        <f t="shared" si="1273"/>
        <v>Huddersfield</v>
      </c>
      <c r="AC1098" s="177" t="str">
        <f t="shared" si="1273"/>
        <v>Man Utd</v>
      </c>
      <c r="AD1098" s="177" t="str">
        <f t="shared" si="1273"/>
        <v>Man Utd</v>
      </c>
      <c r="AE1098" s="177" t="str">
        <f t="shared" si="1273"/>
        <v>Wolves</v>
      </c>
      <c r="AF1098" s="177" t="str">
        <f t="shared" si="1273"/>
        <v>Watford</v>
      </c>
      <c r="AG1098" s="177" t="str">
        <f t="shared" si="1273"/>
        <v>Brighton</v>
      </c>
      <c r="AH1098" s="177" t="str">
        <f t="shared" si="1273"/>
        <v>Man Utd</v>
      </c>
      <c r="AI1098" s="177" t="str">
        <f t="shared" si="1273"/>
        <v>Crystal Palace</v>
      </c>
      <c r="AJ1098" s="177" t="str">
        <f t="shared" si="1273"/>
        <v>Newcastle</v>
      </c>
      <c r="AK1098" s="177" t="str">
        <f t="shared" si="1273"/>
        <v>Everton</v>
      </c>
      <c r="AL1098" s="177" t="str">
        <f t="shared" si="1273"/>
        <v/>
      </c>
      <c r="AM1098" s="177" t="str">
        <f t="shared" si="1273"/>
        <v/>
      </c>
      <c r="AN1098" s="177" t="str">
        <f t="shared" si="1273"/>
        <v/>
      </c>
      <c r="AO1098" s="177" t="str">
        <f t="shared" si="1273"/>
        <v/>
      </c>
      <c r="AP1098" s="177" t="str">
        <f t="shared" si="1273"/>
        <v/>
      </c>
      <c r="AQ1098" s="170"/>
      <c r="AR1098" s="170"/>
    </row>
    <row r="1099" ht="12.75" customHeight="1">
      <c r="A1099" s="170"/>
      <c r="B1099" s="170"/>
      <c r="C1099" s="140"/>
      <c r="D1099" s="139">
        <v>132.0</v>
      </c>
      <c r="E1099" s="177" t="str">
        <f t="shared" ref="E1099:AP1099" si="1274">IFERROR(INDEX($D$389:$D$578,MATCH($D1099,E$389:E$578,0)),"")</f>
        <v>Huddersfield</v>
      </c>
      <c r="F1099" s="177" t="str">
        <f t="shared" si="1274"/>
        <v>Chelsea</v>
      </c>
      <c r="G1099" s="177" t="str">
        <f t="shared" si="1274"/>
        <v>Man Utd</v>
      </c>
      <c r="H1099" s="177" t="str">
        <f t="shared" si="1274"/>
        <v>Huddersfield</v>
      </c>
      <c r="I1099" s="177" t="str">
        <f t="shared" si="1274"/>
        <v>Wolves</v>
      </c>
      <c r="J1099" s="177" t="str">
        <f t="shared" si="1274"/>
        <v>Wolves</v>
      </c>
      <c r="K1099" s="177" t="str">
        <f t="shared" si="1274"/>
        <v>Watford</v>
      </c>
      <c r="L1099" s="177" t="str">
        <f t="shared" si="1274"/>
        <v>Newcastle</v>
      </c>
      <c r="M1099" s="177" t="str">
        <f t="shared" si="1274"/>
        <v>Southampton</v>
      </c>
      <c r="N1099" s="177" t="str">
        <f t="shared" si="1274"/>
        <v>Watford</v>
      </c>
      <c r="O1099" s="177" t="str">
        <f t="shared" si="1274"/>
        <v>Wolves</v>
      </c>
      <c r="P1099" s="177" t="str">
        <f t="shared" si="1274"/>
        <v>Man City</v>
      </c>
      <c r="Q1099" s="177" t="str">
        <f t="shared" si="1274"/>
        <v>Liverpool</v>
      </c>
      <c r="R1099" s="177" t="str">
        <f t="shared" si="1274"/>
        <v>Newcastle</v>
      </c>
      <c r="S1099" s="177" t="str">
        <f t="shared" si="1274"/>
        <v>Liverpool</v>
      </c>
      <c r="T1099" s="177" t="str">
        <f t="shared" si="1274"/>
        <v>Tottenham</v>
      </c>
      <c r="U1099" s="177" t="str">
        <f t="shared" si="1274"/>
        <v>Southampton</v>
      </c>
      <c r="V1099" s="177" t="str">
        <f t="shared" si="1274"/>
        <v>Man Utd</v>
      </c>
      <c r="W1099" s="177" t="str">
        <f t="shared" si="1274"/>
        <v>Leicester</v>
      </c>
      <c r="X1099" s="177" t="str">
        <f t="shared" si="1274"/>
        <v>Man City</v>
      </c>
      <c r="Y1099" s="177" t="str">
        <f t="shared" si="1274"/>
        <v>Watford</v>
      </c>
      <c r="Z1099" s="177" t="str">
        <f t="shared" si="1274"/>
        <v>Leicester</v>
      </c>
      <c r="AA1099" s="177" t="str">
        <f t="shared" si="1274"/>
        <v>Watford</v>
      </c>
      <c r="AB1099" s="177" t="str">
        <f t="shared" si="1274"/>
        <v>Huddersfield</v>
      </c>
      <c r="AC1099" s="177" t="str">
        <f t="shared" si="1274"/>
        <v>Wolves</v>
      </c>
      <c r="AD1099" s="177" t="str">
        <f t="shared" si="1274"/>
        <v>Burnley</v>
      </c>
      <c r="AE1099" s="177" t="str">
        <f t="shared" si="1274"/>
        <v>Man Utd</v>
      </c>
      <c r="AF1099" s="177" t="str">
        <f t="shared" si="1274"/>
        <v>Wolves</v>
      </c>
      <c r="AG1099" s="177" t="str">
        <f t="shared" si="1274"/>
        <v>Southampton</v>
      </c>
      <c r="AH1099" s="177" t="str">
        <f t="shared" si="1274"/>
        <v>Man City</v>
      </c>
      <c r="AI1099" s="177" t="str">
        <f t="shared" si="1274"/>
        <v>Wolves</v>
      </c>
      <c r="AJ1099" s="177" t="str">
        <f t="shared" si="1274"/>
        <v>Leicester</v>
      </c>
      <c r="AK1099" s="177" t="str">
        <f t="shared" si="1274"/>
        <v>Huddersfield</v>
      </c>
      <c r="AL1099" s="177" t="str">
        <f t="shared" si="1274"/>
        <v/>
      </c>
      <c r="AM1099" s="177" t="str">
        <f t="shared" si="1274"/>
        <v/>
      </c>
      <c r="AN1099" s="177" t="str">
        <f t="shared" si="1274"/>
        <v/>
      </c>
      <c r="AO1099" s="177" t="str">
        <f t="shared" si="1274"/>
        <v/>
      </c>
      <c r="AP1099" s="177" t="str">
        <f t="shared" si="1274"/>
        <v/>
      </c>
      <c r="AQ1099" s="170"/>
      <c r="AR1099" s="170"/>
    </row>
    <row r="1100" ht="12.75" customHeight="1">
      <c r="A1100" s="170"/>
      <c r="B1100" s="170"/>
      <c r="C1100" s="140"/>
      <c r="D1100" s="139">
        <v>133.0</v>
      </c>
      <c r="E1100" s="177" t="str">
        <f t="shared" ref="E1100:AP1100" si="1275">IFERROR(INDEX($D$389:$D$578,MATCH($D1100,E$389:E$578,0)),"")</f>
        <v>Chelsea</v>
      </c>
      <c r="F1100" s="177" t="str">
        <f t="shared" si="1275"/>
        <v>Tottenham</v>
      </c>
      <c r="G1100" s="177" t="str">
        <f t="shared" si="1275"/>
        <v>West Ham</v>
      </c>
      <c r="H1100" s="177" t="str">
        <f t="shared" si="1275"/>
        <v>Southampton</v>
      </c>
      <c r="I1100" s="177" t="str">
        <f t="shared" si="1275"/>
        <v>Tottenham</v>
      </c>
      <c r="J1100" s="177" t="str">
        <f t="shared" si="1275"/>
        <v>Chelsea</v>
      </c>
      <c r="K1100" s="177" t="str">
        <f t="shared" si="1275"/>
        <v>Leicester</v>
      </c>
      <c r="L1100" s="177" t="str">
        <f t="shared" si="1275"/>
        <v>Southampton</v>
      </c>
      <c r="M1100" s="177" t="str">
        <f t="shared" si="1275"/>
        <v>Watford</v>
      </c>
      <c r="N1100" s="177" t="str">
        <f t="shared" si="1275"/>
        <v>West Ham</v>
      </c>
      <c r="O1100" s="177" t="str">
        <f t="shared" si="1275"/>
        <v>West Ham</v>
      </c>
      <c r="P1100" s="177" t="str">
        <f t="shared" si="1275"/>
        <v>Tottenham</v>
      </c>
      <c r="Q1100" s="177" t="str">
        <f t="shared" si="1275"/>
        <v>Newcastle</v>
      </c>
      <c r="R1100" s="177" t="str">
        <f t="shared" si="1275"/>
        <v>Tottenham</v>
      </c>
      <c r="S1100" s="177" t="str">
        <f t="shared" si="1275"/>
        <v>Cardiff</v>
      </c>
      <c r="T1100" s="177" t="str">
        <f t="shared" si="1275"/>
        <v>West Ham</v>
      </c>
      <c r="U1100" s="177" t="str">
        <f t="shared" si="1275"/>
        <v>Wolves</v>
      </c>
      <c r="V1100" s="177" t="str">
        <f t="shared" si="1275"/>
        <v>Man City</v>
      </c>
      <c r="W1100" s="177" t="str">
        <f t="shared" si="1275"/>
        <v>Fulham</v>
      </c>
      <c r="X1100" s="177" t="str">
        <f t="shared" si="1275"/>
        <v>Chelsea</v>
      </c>
      <c r="Y1100" s="177" t="str">
        <f t="shared" si="1275"/>
        <v>Southampton</v>
      </c>
      <c r="Z1100" s="177" t="str">
        <f t="shared" si="1275"/>
        <v>Man Utd</v>
      </c>
      <c r="AA1100" s="177" t="str">
        <f t="shared" si="1275"/>
        <v>Chelsea</v>
      </c>
      <c r="AB1100" s="177" t="str">
        <f t="shared" si="1275"/>
        <v>Watford</v>
      </c>
      <c r="AC1100" s="177" t="str">
        <f t="shared" si="1275"/>
        <v>Man Utd</v>
      </c>
      <c r="AD1100" s="177" t="str">
        <f t="shared" si="1275"/>
        <v>Tottenham</v>
      </c>
      <c r="AE1100" s="177" t="str">
        <f t="shared" si="1275"/>
        <v>Watford</v>
      </c>
      <c r="AF1100" s="177" t="str">
        <f t="shared" si="1275"/>
        <v>Man Utd</v>
      </c>
      <c r="AG1100" s="177" t="str">
        <f t="shared" si="1275"/>
        <v>Brighton</v>
      </c>
      <c r="AH1100" s="177" t="str">
        <f t="shared" si="1275"/>
        <v>Tottenham</v>
      </c>
      <c r="AI1100" s="177" t="str">
        <f t="shared" si="1275"/>
        <v>Wolves</v>
      </c>
      <c r="AJ1100" s="177" t="str">
        <f t="shared" si="1275"/>
        <v>Newcastle</v>
      </c>
      <c r="AK1100" s="177" t="str">
        <f t="shared" si="1275"/>
        <v>Newcastle</v>
      </c>
      <c r="AL1100" s="177" t="str">
        <f t="shared" si="1275"/>
        <v/>
      </c>
      <c r="AM1100" s="177" t="str">
        <f t="shared" si="1275"/>
        <v/>
      </c>
      <c r="AN1100" s="177" t="str">
        <f t="shared" si="1275"/>
        <v/>
      </c>
      <c r="AO1100" s="177" t="str">
        <f t="shared" si="1275"/>
        <v/>
      </c>
      <c r="AP1100" s="177" t="str">
        <f t="shared" si="1275"/>
        <v/>
      </c>
      <c r="AQ1100" s="170"/>
      <c r="AR1100" s="170"/>
    </row>
    <row r="1101" ht="12.75" customHeight="1">
      <c r="A1101" s="170"/>
      <c r="B1101" s="170"/>
      <c r="C1101" s="140"/>
      <c r="D1101" s="139">
        <v>134.0</v>
      </c>
      <c r="E1101" s="177" t="str">
        <f t="shared" ref="E1101:AP1101" si="1276">IFERROR(INDEX($D$389:$D$578,MATCH($D1101,E$389:E$578,0)),"")</f>
        <v>Leicester</v>
      </c>
      <c r="F1101" s="177" t="str">
        <f t="shared" si="1276"/>
        <v>Fulham</v>
      </c>
      <c r="G1101" s="177" t="str">
        <f t="shared" si="1276"/>
        <v>Tottenham</v>
      </c>
      <c r="H1101" s="177" t="str">
        <f t="shared" si="1276"/>
        <v>Man Utd</v>
      </c>
      <c r="I1101" s="177" t="str">
        <f t="shared" si="1276"/>
        <v>Watford</v>
      </c>
      <c r="J1101" s="177" t="str">
        <f t="shared" si="1276"/>
        <v>Brighton</v>
      </c>
      <c r="K1101" s="177" t="str">
        <f t="shared" si="1276"/>
        <v>Watford</v>
      </c>
      <c r="L1101" s="177" t="str">
        <f t="shared" si="1276"/>
        <v>West Ham</v>
      </c>
      <c r="M1101" s="177" t="str">
        <f t="shared" si="1276"/>
        <v>Man City</v>
      </c>
      <c r="N1101" s="177" t="str">
        <f t="shared" si="1276"/>
        <v>Crystal Palace</v>
      </c>
      <c r="O1101" s="177" t="str">
        <f t="shared" si="1276"/>
        <v>Burnley</v>
      </c>
      <c r="P1101" s="177" t="str">
        <f t="shared" si="1276"/>
        <v>Wolves</v>
      </c>
      <c r="Q1101" s="177" t="str">
        <f t="shared" si="1276"/>
        <v>Wolves</v>
      </c>
      <c r="R1101" s="177" t="str">
        <f t="shared" si="1276"/>
        <v>Everton</v>
      </c>
      <c r="S1101" s="177" t="str">
        <f t="shared" si="1276"/>
        <v>Leicester</v>
      </c>
      <c r="T1101" s="177" t="str">
        <f t="shared" si="1276"/>
        <v>Huddersfield</v>
      </c>
      <c r="U1101" s="177" t="str">
        <f t="shared" si="1276"/>
        <v>Man Utd</v>
      </c>
      <c r="V1101" s="177" t="str">
        <f t="shared" si="1276"/>
        <v>Watford</v>
      </c>
      <c r="W1101" s="177" t="str">
        <f t="shared" si="1276"/>
        <v>Newcastle</v>
      </c>
      <c r="X1101" s="177" t="str">
        <f t="shared" si="1276"/>
        <v>West Ham</v>
      </c>
      <c r="Y1101" s="177" t="str">
        <f t="shared" si="1276"/>
        <v>Newcastle</v>
      </c>
      <c r="Z1101" s="177" t="str">
        <f t="shared" si="1276"/>
        <v>Watford</v>
      </c>
      <c r="AA1101" s="177" t="str">
        <f t="shared" si="1276"/>
        <v>Newcastle</v>
      </c>
      <c r="AB1101" s="177" t="str">
        <f t="shared" si="1276"/>
        <v>Southampton</v>
      </c>
      <c r="AC1101" s="177" t="str">
        <f t="shared" si="1276"/>
        <v>Newcastle</v>
      </c>
      <c r="AD1101" s="177" t="str">
        <f t="shared" si="1276"/>
        <v>Wolves</v>
      </c>
      <c r="AE1101" s="177" t="str">
        <f t="shared" si="1276"/>
        <v>Huddersfield</v>
      </c>
      <c r="AF1101" s="177" t="str">
        <f t="shared" si="1276"/>
        <v>West Ham</v>
      </c>
      <c r="AG1101" s="177" t="str">
        <f t="shared" si="1276"/>
        <v>Crystal Palace</v>
      </c>
      <c r="AH1101" s="177" t="str">
        <f t="shared" si="1276"/>
        <v>Liverpool</v>
      </c>
      <c r="AI1101" s="177" t="str">
        <f t="shared" si="1276"/>
        <v>Leicester</v>
      </c>
      <c r="AJ1101" s="177" t="str">
        <f t="shared" si="1276"/>
        <v>Burnley</v>
      </c>
      <c r="AK1101" s="177" t="str">
        <f t="shared" si="1276"/>
        <v>Liverpool</v>
      </c>
      <c r="AL1101" s="177" t="str">
        <f t="shared" si="1276"/>
        <v/>
      </c>
      <c r="AM1101" s="177" t="str">
        <f t="shared" si="1276"/>
        <v/>
      </c>
      <c r="AN1101" s="177" t="str">
        <f t="shared" si="1276"/>
        <v/>
      </c>
      <c r="AO1101" s="177" t="str">
        <f t="shared" si="1276"/>
        <v/>
      </c>
      <c r="AP1101" s="177" t="str">
        <f t="shared" si="1276"/>
        <v/>
      </c>
      <c r="AQ1101" s="170"/>
      <c r="AR1101" s="170"/>
    </row>
    <row r="1102" ht="12.75" customHeight="1">
      <c r="A1102" s="170"/>
      <c r="B1102" s="170"/>
      <c r="C1102" s="140"/>
      <c r="D1102" s="139">
        <v>135.0</v>
      </c>
      <c r="E1102" s="177" t="str">
        <f t="shared" ref="E1102:AP1102" si="1277">IFERROR(INDEX($D$389:$D$578,MATCH($D1102,E$389:E$578,0)),"")</f>
        <v>Liverpool</v>
      </c>
      <c r="F1102" s="177" t="str">
        <f t="shared" si="1277"/>
        <v>Southampton</v>
      </c>
      <c r="G1102" s="177" t="str">
        <f t="shared" si="1277"/>
        <v>Watford</v>
      </c>
      <c r="H1102" s="177" t="str">
        <f t="shared" si="1277"/>
        <v>Southampton</v>
      </c>
      <c r="I1102" s="177" t="str">
        <f t="shared" si="1277"/>
        <v>Man Utd</v>
      </c>
      <c r="J1102" s="177" t="str">
        <f t="shared" si="1277"/>
        <v>West Ham</v>
      </c>
      <c r="K1102" s="177" t="str">
        <f t="shared" si="1277"/>
        <v>Leicester</v>
      </c>
      <c r="L1102" s="177" t="str">
        <f t="shared" si="1277"/>
        <v>Watford</v>
      </c>
      <c r="M1102" s="177" t="str">
        <f t="shared" si="1277"/>
        <v>Tottenham</v>
      </c>
      <c r="N1102" s="177" t="str">
        <f t="shared" si="1277"/>
        <v>Man City</v>
      </c>
      <c r="O1102" s="177" t="str">
        <f t="shared" si="1277"/>
        <v>Fulham</v>
      </c>
      <c r="P1102" s="177" t="str">
        <f t="shared" si="1277"/>
        <v>Wolves</v>
      </c>
      <c r="Q1102" s="177" t="str">
        <f t="shared" si="1277"/>
        <v>Watford</v>
      </c>
      <c r="R1102" s="177" t="str">
        <f t="shared" si="1277"/>
        <v>Watford</v>
      </c>
      <c r="S1102" s="177" t="str">
        <f t="shared" si="1277"/>
        <v>Wolves</v>
      </c>
      <c r="T1102" s="177" t="str">
        <f t="shared" si="1277"/>
        <v>Wolves</v>
      </c>
      <c r="U1102" s="177" t="str">
        <f t="shared" si="1277"/>
        <v>Cardiff</v>
      </c>
      <c r="V1102" s="177" t="str">
        <f t="shared" si="1277"/>
        <v>Watford</v>
      </c>
      <c r="W1102" s="177" t="str">
        <f t="shared" si="1277"/>
        <v>Tottenham</v>
      </c>
      <c r="X1102" s="177" t="str">
        <f t="shared" si="1277"/>
        <v>Tottenham</v>
      </c>
      <c r="Y1102" s="177" t="str">
        <f t="shared" si="1277"/>
        <v>Tottenham</v>
      </c>
      <c r="Z1102" s="177" t="str">
        <f t="shared" si="1277"/>
        <v>Newcastle</v>
      </c>
      <c r="AA1102" s="177" t="str">
        <f t="shared" si="1277"/>
        <v>Leicester</v>
      </c>
      <c r="AB1102" s="177" t="str">
        <f t="shared" si="1277"/>
        <v>Leicester</v>
      </c>
      <c r="AC1102" s="177" t="str">
        <f t="shared" si="1277"/>
        <v>Wolves</v>
      </c>
      <c r="AD1102" s="177" t="str">
        <f t="shared" si="1277"/>
        <v>Wolves</v>
      </c>
      <c r="AE1102" s="177" t="str">
        <f t="shared" si="1277"/>
        <v>Fulham</v>
      </c>
      <c r="AF1102" s="177" t="str">
        <f t="shared" si="1277"/>
        <v>Tottenham</v>
      </c>
      <c r="AG1102" s="177" t="str">
        <f t="shared" si="1277"/>
        <v>Man City</v>
      </c>
      <c r="AH1102" s="177" t="str">
        <f t="shared" si="1277"/>
        <v>Liverpool</v>
      </c>
      <c r="AI1102" s="177" t="str">
        <f t="shared" si="1277"/>
        <v>Newcastle</v>
      </c>
      <c r="AJ1102" s="177" t="str">
        <f t="shared" si="1277"/>
        <v>Man City</v>
      </c>
      <c r="AK1102" s="177" t="str">
        <f t="shared" si="1277"/>
        <v>West Ham</v>
      </c>
      <c r="AL1102" s="177" t="str">
        <f t="shared" si="1277"/>
        <v/>
      </c>
      <c r="AM1102" s="177" t="str">
        <f t="shared" si="1277"/>
        <v/>
      </c>
      <c r="AN1102" s="177" t="str">
        <f t="shared" si="1277"/>
        <v/>
      </c>
      <c r="AO1102" s="177" t="str">
        <f t="shared" si="1277"/>
        <v/>
      </c>
      <c r="AP1102" s="177" t="str">
        <f t="shared" si="1277"/>
        <v/>
      </c>
      <c r="AQ1102" s="170"/>
      <c r="AR1102" s="170"/>
    </row>
    <row r="1103" ht="12.75" customHeight="1">
      <c r="A1103" s="170"/>
      <c r="B1103" s="170"/>
      <c r="C1103" s="140"/>
      <c r="D1103" s="139">
        <v>136.0</v>
      </c>
      <c r="E1103" s="177" t="str">
        <f t="shared" ref="E1103:AP1103" si="1278">IFERROR(INDEX($D$389:$D$578,MATCH($D1103,E$389:E$578,0)),"")</f>
        <v>West Ham</v>
      </c>
      <c r="F1103" s="177" t="str">
        <f t="shared" si="1278"/>
        <v>Watford</v>
      </c>
      <c r="G1103" s="177" t="str">
        <f t="shared" si="1278"/>
        <v>West Ham</v>
      </c>
      <c r="H1103" s="177" t="str">
        <f t="shared" si="1278"/>
        <v>Fulham</v>
      </c>
      <c r="I1103" s="177" t="str">
        <f t="shared" si="1278"/>
        <v>Huddersfield</v>
      </c>
      <c r="J1103" s="177" t="str">
        <f t="shared" si="1278"/>
        <v>Wolves</v>
      </c>
      <c r="K1103" s="177" t="str">
        <f t="shared" si="1278"/>
        <v>Liverpool</v>
      </c>
      <c r="L1103" s="177" t="str">
        <f t="shared" si="1278"/>
        <v>Man Utd</v>
      </c>
      <c r="M1103" s="177" t="str">
        <f t="shared" si="1278"/>
        <v>Brighton</v>
      </c>
      <c r="N1103" s="177" t="str">
        <f t="shared" si="1278"/>
        <v>Man Utd</v>
      </c>
      <c r="O1103" s="177" t="str">
        <f t="shared" si="1278"/>
        <v>Leicester</v>
      </c>
      <c r="P1103" s="177" t="str">
        <f t="shared" si="1278"/>
        <v>Tottenham</v>
      </c>
      <c r="Q1103" s="177" t="str">
        <f t="shared" si="1278"/>
        <v>Leicester</v>
      </c>
      <c r="R1103" s="177" t="str">
        <f t="shared" si="1278"/>
        <v>Liverpool</v>
      </c>
      <c r="S1103" s="177" t="str">
        <f t="shared" si="1278"/>
        <v>Tottenham</v>
      </c>
      <c r="T1103" s="177" t="str">
        <f t="shared" si="1278"/>
        <v>Liverpool</v>
      </c>
      <c r="U1103" s="177" t="str">
        <f t="shared" si="1278"/>
        <v>Huddersfield</v>
      </c>
      <c r="V1103" s="177" t="str">
        <f t="shared" si="1278"/>
        <v>Tottenham</v>
      </c>
      <c r="W1103" s="177" t="str">
        <f t="shared" si="1278"/>
        <v>Man City</v>
      </c>
      <c r="X1103" s="177" t="str">
        <f t="shared" si="1278"/>
        <v>Tottenham</v>
      </c>
      <c r="Y1103" s="177" t="str">
        <f t="shared" si="1278"/>
        <v>Watford</v>
      </c>
      <c r="Z1103" s="177" t="str">
        <f t="shared" si="1278"/>
        <v>Southampton</v>
      </c>
      <c r="AA1103" s="177" t="str">
        <f t="shared" si="1278"/>
        <v>Watford</v>
      </c>
      <c r="AB1103" s="177" t="str">
        <f t="shared" si="1278"/>
        <v>Huddersfield</v>
      </c>
      <c r="AC1103" s="177" t="str">
        <f t="shared" si="1278"/>
        <v>Watford</v>
      </c>
      <c r="AD1103" s="177" t="str">
        <f t="shared" si="1278"/>
        <v>Huddersfield</v>
      </c>
      <c r="AE1103" s="177" t="str">
        <f t="shared" si="1278"/>
        <v>Liverpool</v>
      </c>
      <c r="AF1103" s="177" t="str">
        <f t="shared" si="1278"/>
        <v>Chelsea</v>
      </c>
      <c r="AG1103" s="177" t="str">
        <f t="shared" si="1278"/>
        <v>Newcastle</v>
      </c>
      <c r="AH1103" s="177" t="str">
        <f t="shared" si="1278"/>
        <v>Man City</v>
      </c>
      <c r="AI1103" s="177" t="str">
        <f t="shared" si="1278"/>
        <v>Wolves</v>
      </c>
      <c r="AJ1103" s="177" t="str">
        <f t="shared" si="1278"/>
        <v>Watford</v>
      </c>
      <c r="AK1103" s="177" t="str">
        <f t="shared" si="1278"/>
        <v>Burnley</v>
      </c>
      <c r="AL1103" s="177" t="str">
        <f t="shared" si="1278"/>
        <v/>
      </c>
      <c r="AM1103" s="177" t="str">
        <f t="shared" si="1278"/>
        <v/>
      </c>
      <c r="AN1103" s="177" t="str">
        <f t="shared" si="1278"/>
        <v/>
      </c>
      <c r="AO1103" s="177" t="str">
        <f t="shared" si="1278"/>
        <v/>
      </c>
      <c r="AP1103" s="177" t="str">
        <f t="shared" si="1278"/>
        <v/>
      </c>
      <c r="AQ1103" s="170"/>
      <c r="AR1103" s="170"/>
    </row>
    <row r="1104" ht="12.75" customHeight="1">
      <c r="A1104" s="170"/>
      <c r="B1104" s="170"/>
      <c r="C1104" s="140"/>
      <c r="D1104" s="139">
        <v>137.0</v>
      </c>
      <c r="E1104" s="177" t="str">
        <f t="shared" ref="E1104:AP1104" si="1279">IFERROR(INDEX($D$389:$D$578,MATCH($D1104,E$389:E$578,0)),"")</f>
        <v>Watford</v>
      </c>
      <c r="F1104" s="177" t="str">
        <f t="shared" si="1279"/>
        <v>Wolves</v>
      </c>
      <c r="G1104" s="177" t="str">
        <f t="shared" si="1279"/>
        <v>Huddersfield</v>
      </c>
      <c r="H1104" s="177" t="str">
        <f t="shared" si="1279"/>
        <v>Tottenham</v>
      </c>
      <c r="I1104" s="177" t="str">
        <f t="shared" si="1279"/>
        <v>Wolves</v>
      </c>
      <c r="J1104" s="177" t="str">
        <f t="shared" si="1279"/>
        <v>Watford</v>
      </c>
      <c r="K1104" s="177" t="str">
        <f t="shared" si="1279"/>
        <v>Tottenham</v>
      </c>
      <c r="L1104" s="177" t="str">
        <f t="shared" si="1279"/>
        <v>Tottenham</v>
      </c>
      <c r="M1104" s="177" t="str">
        <f t="shared" si="1279"/>
        <v>Wolves</v>
      </c>
      <c r="N1104" s="177" t="str">
        <f t="shared" si="1279"/>
        <v>West Ham</v>
      </c>
      <c r="O1104" s="177" t="str">
        <f t="shared" si="1279"/>
        <v>Leicester</v>
      </c>
      <c r="P1104" s="177" t="str">
        <f t="shared" si="1279"/>
        <v>Burnley</v>
      </c>
      <c r="Q1104" s="177" t="str">
        <f t="shared" si="1279"/>
        <v>Wolves</v>
      </c>
      <c r="R1104" s="177" t="str">
        <f t="shared" si="1279"/>
        <v>Huddersfield</v>
      </c>
      <c r="S1104" s="177" t="str">
        <f t="shared" si="1279"/>
        <v>Wolves</v>
      </c>
      <c r="T1104" s="177" t="str">
        <f t="shared" si="1279"/>
        <v>West Ham</v>
      </c>
      <c r="U1104" s="177" t="str">
        <f t="shared" si="1279"/>
        <v>Wolves</v>
      </c>
      <c r="V1104" s="177" t="str">
        <f t="shared" si="1279"/>
        <v>Liverpool</v>
      </c>
      <c r="W1104" s="177" t="str">
        <f t="shared" si="1279"/>
        <v>Watford</v>
      </c>
      <c r="X1104" s="177" t="str">
        <f t="shared" si="1279"/>
        <v>Fulham</v>
      </c>
      <c r="Y1104" s="177" t="str">
        <f t="shared" si="1279"/>
        <v>Man Utd</v>
      </c>
      <c r="Z1104" s="177" t="str">
        <f t="shared" si="1279"/>
        <v>Watford</v>
      </c>
      <c r="AA1104" s="177" t="str">
        <f t="shared" si="1279"/>
        <v>Brighton</v>
      </c>
      <c r="AB1104" s="177" t="str">
        <f t="shared" si="1279"/>
        <v>Leicester</v>
      </c>
      <c r="AC1104" s="177" t="str">
        <f t="shared" si="1279"/>
        <v>West Ham</v>
      </c>
      <c r="AD1104" s="177" t="str">
        <f t="shared" si="1279"/>
        <v>Watford</v>
      </c>
      <c r="AE1104" s="177" t="str">
        <f t="shared" si="1279"/>
        <v>Huddersfield</v>
      </c>
      <c r="AF1104" s="177" t="str">
        <f t="shared" si="1279"/>
        <v>Man Utd</v>
      </c>
      <c r="AG1104" s="177" t="str">
        <f t="shared" si="1279"/>
        <v>Everton</v>
      </c>
      <c r="AH1104" s="177" t="str">
        <f t="shared" si="1279"/>
        <v>Crystal Palace</v>
      </c>
      <c r="AI1104" s="177" t="str">
        <f t="shared" si="1279"/>
        <v>Wolves</v>
      </c>
      <c r="AJ1104" s="177" t="str">
        <f t="shared" si="1279"/>
        <v>Southampton</v>
      </c>
      <c r="AK1104" s="177" t="str">
        <f t="shared" si="1279"/>
        <v>Man Utd</v>
      </c>
      <c r="AL1104" s="177" t="str">
        <f t="shared" si="1279"/>
        <v/>
      </c>
      <c r="AM1104" s="177" t="str">
        <f t="shared" si="1279"/>
        <v/>
      </c>
      <c r="AN1104" s="177" t="str">
        <f t="shared" si="1279"/>
        <v/>
      </c>
      <c r="AO1104" s="177" t="str">
        <f t="shared" si="1279"/>
        <v/>
      </c>
      <c r="AP1104" s="177" t="str">
        <f t="shared" si="1279"/>
        <v/>
      </c>
      <c r="AQ1104" s="170"/>
      <c r="AR1104" s="170"/>
    </row>
    <row r="1105" ht="12.75" customHeight="1">
      <c r="A1105" s="170"/>
      <c r="B1105" s="170"/>
      <c r="C1105" s="140"/>
      <c r="D1105" s="139">
        <v>138.0</v>
      </c>
      <c r="E1105" s="177" t="str">
        <f t="shared" ref="E1105:AP1105" si="1280">IFERROR(INDEX($D$389:$D$578,MATCH($D1105,E$389:E$578,0)),"")</f>
        <v>West Ham</v>
      </c>
      <c r="F1105" s="177" t="str">
        <f t="shared" si="1280"/>
        <v>Huddersfield</v>
      </c>
      <c r="G1105" s="177" t="str">
        <f t="shared" si="1280"/>
        <v>Huddersfield</v>
      </c>
      <c r="H1105" s="177" t="str">
        <f t="shared" si="1280"/>
        <v>Crystal Palace</v>
      </c>
      <c r="I1105" s="177" t="str">
        <f t="shared" si="1280"/>
        <v>Wolves</v>
      </c>
      <c r="J1105" s="177" t="str">
        <f t="shared" si="1280"/>
        <v>Liverpool</v>
      </c>
      <c r="K1105" s="177" t="str">
        <f t="shared" si="1280"/>
        <v>Wolves</v>
      </c>
      <c r="L1105" s="177" t="str">
        <f t="shared" si="1280"/>
        <v>West Ham</v>
      </c>
      <c r="M1105" s="177" t="str">
        <f t="shared" si="1280"/>
        <v>Tottenham</v>
      </c>
      <c r="N1105" s="177" t="str">
        <f t="shared" si="1280"/>
        <v>Watford</v>
      </c>
      <c r="O1105" s="177" t="str">
        <f t="shared" si="1280"/>
        <v>Watford</v>
      </c>
      <c r="P1105" s="177" t="str">
        <f t="shared" si="1280"/>
        <v>Watford</v>
      </c>
      <c r="Q1105" s="177" t="str">
        <f t="shared" si="1280"/>
        <v>Liverpool</v>
      </c>
      <c r="R1105" s="177" t="str">
        <f t="shared" si="1280"/>
        <v>Crystal Palace</v>
      </c>
      <c r="S1105" s="177" t="str">
        <f t="shared" si="1280"/>
        <v>Watford</v>
      </c>
      <c r="T1105" s="177" t="str">
        <f t="shared" si="1280"/>
        <v>Cardiff</v>
      </c>
      <c r="U1105" s="177" t="str">
        <f t="shared" si="1280"/>
        <v>Tottenham</v>
      </c>
      <c r="V1105" s="177" t="str">
        <f t="shared" si="1280"/>
        <v>Man Utd</v>
      </c>
      <c r="W1105" s="177" t="str">
        <f t="shared" si="1280"/>
        <v>Watford</v>
      </c>
      <c r="X1105" s="177" t="str">
        <f t="shared" si="1280"/>
        <v>Huddersfield</v>
      </c>
      <c r="Y1105" s="177" t="str">
        <f t="shared" si="1280"/>
        <v>Cardiff</v>
      </c>
      <c r="Z1105" s="177" t="str">
        <f t="shared" si="1280"/>
        <v>Fulham</v>
      </c>
      <c r="AA1105" s="177" t="str">
        <f t="shared" si="1280"/>
        <v>Man City</v>
      </c>
      <c r="AB1105" s="177" t="str">
        <f t="shared" si="1280"/>
        <v>Southampton</v>
      </c>
      <c r="AC1105" s="177" t="str">
        <f t="shared" si="1280"/>
        <v>Southampton</v>
      </c>
      <c r="AD1105" s="177" t="str">
        <f t="shared" si="1280"/>
        <v>Man Utd</v>
      </c>
      <c r="AE1105" s="177" t="str">
        <f t="shared" si="1280"/>
        <v>Everton</v>
      </c>
      <c r="AF1105" s="177" t="str">
        <f t="shared" si="1280"/>
        <v>Everton</v>
      </c>
      <c r="AG1105" s="177" t="str">
        <f t="shared" si="1280"/>
        <v>West Ham</v>
      </c>
      <c r="AH1105" s="177" t="str">
        <f t="shared" si="1280"/>
        <v>Wolves</v>
      </c>
      <c r="AI1105" s="177" t="str">
        <f t="shared" si="1280"/>
        <v>Newcastle</v>
      </c>
      <c r="AJ1105" s="177" t="str">
        <f t="shared" si="1280"/>
        <v>Wolves</v>
      </c>
      <c r="AK1105" s="177" t="str">
        <f t="shared" si="1280"/>
        <v>Southampton</v>
      </c>
      <c r="AL1105" s="177" t="str">
        <f t="shared" si="1280"/>
        <v/>
      </c>
      <c r="AM1105" s="177" t="str">
        <f t="shared" si="1280"/>
        <v/>
      </c>
      <c r="AN1105" s="177" t="str">
        <f t="shared" si="1280"/>
        <v/>
      </c>
      <c r="AO1105" s="177" t="str">
        <f t="shared" si="1280"/>
        <v/>
      </c>
      <c r="AP1105" s="177" t="str">
        <f t="shared" si="1280"/>
        <v/>
      </c>
      <c r="AQ1105" s="170"/>
      <c r="AR1105" s="170"/>
    </row>
    <row r="1106" ht="12.75" customHeight="1">
      <c r="A1106" s="170"/>
      <c r="B1106" s="170"/>
      <c r="C1106" s="140"/>
      <c r="D1106" s="139">
        <v>139.0</v>
      </c>
      <c r="E1106" s="177" t="str">
        <f t="shared" ref="E1106:AP1106" si="1281">IFERROR(INDEX($D$389:$D$578,MATCH($D1106,E$389:E$578,0)),"")</f>
        <v>Southampton</v>
      </c>
      <c r="F1106" s="177" t="str">
        <f t="shared" si="1281"/>
        <v>Man Utd</v>
      </c>
      <c r="G1106" s="177" t="str">
        <f t="shared" si="1281"/>
        <v>Wolves</v>
      </c>
      <c r="H1106" s="177" t="str">
        <f t="shared" si="1281"/>
        <v>Liverpool</v>
      </c>
      <c r="I1106" s="177" t="str">
        <f t="shared" si="1281"/>
        <v>Newcastle</v>
      </c>
      <c r="J1106" s="177" t="str">
        <f t="shared" si="1281"/>
        <v>Tottenham</v>
      </c>
      <c r="K1106" s="177" t="str">
        <f t="shared" si="1281"/>
        <v>Fulham</v>
      </c>
      <c r="L1106" s="177" t="str">
        <f t="shared" si="1281"/>
        <v>Burnley</v>
      </c>
      <c r="M1106" s="177" t="str">
        <f t="shared" si="1281"/>
        <v>Tottenham</v>
      </c>
      <c r="N1106" s="177" t="str">
        <f t="shared" si="1281"/>
        <v>Wolves</v>
      </c>
      <c r="O1106" s="177" t="str">
        <f t="shared" si="1281"/>
        <v>West Ham</v>
      </c>
      <c r="P1106" s="177" t="str">
        <f t="shared" si="1281"/>
        <v>Wolves</v>
      </c>
      <c r="Q1106" s="177" t="str">
        <f t="shared" si="1281"/>
        <v>Southampton</v>
      </c>
      <c r="R1106" s="177" t="str">
        <f t="shared" si="1281"/>
        <v>Man City</v>
      </c>
      <c r="S1106" s="177" t="str">
        <f t="shared" si="1281"/>
        <v>Man Utd</v>
      </c>
      <c r="T1106" s="177" t="str">
        <f t="shared" si="1281"/>
        <v>West Ham</v>
      </c>
      <c r="U1106" s="177" t="str">
        <f t="shared" si="1281"/>
        <v>Man Utd</v>
      </c>
      <c r="V1106" s="177" t="str">
        <f t="shared" si="1281"/>
        <v>Man Utd</v>
      </c>
      <c r="W1106" s="177" t="str">
        <f t="shared" si="1281"/>
        <v>West Ham</v>
      </c>
      <c r="X1106" s="177" t="str">
        <f t="shared" si="1281"/>
        <v>Southampton</v>
      </c>
      <c r="Y1106" s="177" t="str">
        <f t="shared" si="1281"/>
        <v>Man Utd</v>
      </c>
      <c r="Z1106" s="177" t="str">
        <f t="shared" si="1281"/>
        <v>Leicester</v>
      </c>
      <c r="AA1106" s="177" t="str">
        <f t="shared" si="1281"/>
        <v>West Ham</v>
      </c>
      <c r="AB1106" s="177" t="str">
        <f t="shared" si="1281"/>
        <v>Southampton</v>
      </c>
      <c r="AC1106" s="177" t="str">
        <f t="shared" si="1281"/>
        <v>Huddersfield</v>
      </c>
      <c r="AD1106" s="177" t="str">
        <f t="shared" si="1281"/>
        <v>Tottenham</v>
      </c>
      <c r="AE1106" s="177" t="str">
        <f t="shared" si="1281"/>
        <v>Wolves</v>
      </c>
      <c r="AF1106" s="177" t="str">
        <f t="shared" si="1281"/>
        <v>Wolves</v>
      </c>
      <c r="AG1106" s="177" t="str">
        <f t="shared" si="1281"/>
        <v>Tottenham</v>
      </c>
      <c r="AH1106" s="177" t="str">
        <f t="shared" si="1281"/>
        <v>Tottenham</v>
      </c>
      <c r="AI1106" s="177" t="str">
        <f t="shared" si="1281"/>
        <v>Liverpool</v>
      </c>
      <c r="AJ1106" s="177" t="str">
        <f t="shared" si="1281"/>
        <v>Everton</v>
      </c>
      <c r="AK1106" s="177" t="str">
        <f t="shared" si="1281"/>
        <v>Crystal Palace</v>
      </c>
      <c r="AL1106" s="177" t="str">
        <f t="shared" si="1281"/>
        <v/>
      </c>
      <c r="AM1106" s="177" t="str">
        <f t="shared" si="1281"/>
        <v/>
      </c>
      <c r="AN1106" s="177" t="str">
        <f t="shared" si="1281"/>
        <v/>
      </c>
      <c r="AO1106" s="177" t="str">
        <f t="shared" si="1281"/>
        <v/>
      </c>
      <c r="AP1106" s="177" t="str">
        <f t="shared" si="1281"/>
        <v/>
      </c>
      <c r="AQ1106" s="170"/>
      <c r="AR1106" s="170"/>
    </row>
    <row r="1107" ht="12.75" customHeight="1">
      <c r="A1107" s="170"/>
      <c r="B1107" s="170"/>
      <c r="C1107" s="140"/>
      <c r="D1107" s="139">
        <v>140.0</v>
      </c>
      <c r="E1107" s="177" t="str">
        <f t="shared" ref="E1107:AP1107" si="1282">IFERROR(INDEX($D$389:$D$578,MATCH($D1107,E$389:E$578,0)),"")</f>
        <v>Huddersfield</v>
      </c>
      <c r="F1107" s="177" t="str">
        <f t="shared" si="1282"/>
        <v>Liverpool</v>
      </c>
      <c r="G1107" s="177" t="str">
        <f t="shared" si="1282"/>
        <v>Tottenham</v>
      </c>
      <c r="H1107" s="177" t="str">
        <f t="shared" si="1282"/>
        <v>Tottenham</v>
      </c>
      <c r="I1107" s="177" t="str">
        <f t="shared" si="1282"/>
        <v>Wolves</v>
      </c>
      <c r="J1107" s="177" t="str">
        <f t="shared" si="1282"/>
        <v>Southampton</v>
      </c>
      <c r="K1107" s="177" t="str">
        <f t="shared" si="1282"/>
        <v>Watford</v>
      </c>
      <c r="L1107" s="177" t="str">
        <f t="shared" si="1282"/>
        <v>Newcastle</v>
      </c>
      <c r="M1107" s="177" t="str">
        <f t="shared" si="1282"/>
        <v>Wolves</v>
      </c>
      <c r="N1107" s="177" t="str">
        <f t="shared" si="1282"/>
        <v>Tottenham</v>
      </c>
      <c r="O1107" s="177" t="str">
        <f t="shared" si="1282"/>
        <v>Tottenham</v>
      </c>
      <c r="P1107" s="177" t="str">
        <f t="shared" si="1282"/>
        <v>Leicester</v>
      </c>
      <c r="Q1107" s="177" t="str">
        <f t="shared" si="1282"/>
        <v>Everton</v>
      </c>
      <c r="R1107" s="177" t="str">
        <f t="shared" si="1282"/>
        <v>Man City</v>
      </c>
      <c r="S1107" s="177" t="str">
        <f t="shared" si="1282"/>
        <v>Tottenham</v>
      </c>
      <c r="T1107" s="177" t="str">
        <f t="shared" si="1282"/>
        <v>Newcastle</v>
      </c>
      <c r="U1107" s="177" t="str">
        <f t="shared" si="1282"/>
        <v>Tottenham</v>
      </c>
      <c r="V1107" s="177" t="str">
        <f t="shared" si="1282"/>
        <v>Man City</v>
      </c>
      <c r="W1107" s="177" t="str">
        <f t="shared" si="1282"/>
        <v>Newcastle</v>
      </c>
      <c r="X1107" s="177" t="str">
        <f t="shared" si="1282"/>
        <v>Cardiff</v>
      </c>
      <c r="Y1107" s="177" t="str">
        <f t="shared" si="1282"/>
        <v>Huddersfield</v>
      </c>
      <c r="Z1107" s="177" t="str">
        <f t="shared" si="1282"/>
        <v>Chelsea</v>
      </c>
      <c r="AA1107" s="177" t="str">
        <f t="shared" si="1282"/>
        <v>Fulham</v>
      </c>
      <c r="AB1107" s="177" t="str">
        <f t="shared" si="1282"/>
        <v>Man City</v>
      </c>
      <c r="AC1107" s="177" t="str">
        <f t="shared" si="1282"/>
        <v>Huddersfield</v>
      </c>
      <c r="AD1107" s="177" t="str">
        <f t="shared" si="1282"/>
        <v>Liverpool</v>
      </c>
      <c r="AE1107" s="177" t="str">
        <f t="shared" si="1282"/>
        <v>Wolves</v>
      </c>
      <c r="AF1107" s="177" t="str">
        <f t="shared" si="1282"/>
        <v>Liverpool</v>
      </c>
      <c r="AG1107" s="177" t="str">
        <f t="shared" si="1282"/>
        <v>West Ham</v>
      </c>
      <c r="AH1107" s="177" t="str">
        <f t="shared" si="1282"/>
        <v>Tottenham</v>
      </c>
      <c r="AI1107" s="177" t="str">
        <f t="shared" si="1282"/>
        <v>Liverpool</v>
      </c>
      <c r="AJ1107" s="177" t="str">
        <f t="shared" si="1282"/>
        <v>Liverpool</v>
      </c>
      <c r="AK1107" s="177" t="str">
        <f t="shared" si="1282"/>
        <v>Newcastle</v>
      </c>
      <c r="AL1107" s="177" t="str">
        <f t="shared" si="1282"/>
        <v/>
      </c>
      <c r="AM1107" s="177" t="str">
        <f t="shared" si="1282"/>
        <v/>
      </c>
      <c r="AN1107" s="177" t="str">
        <f t="shared" si="1282"/>
        <v/>
      </c>
      <c r="AO1107" s="177" t="str">
        <f t="shared" si="1282"/>
        <v/>
      </c>
      <c r="AP1107" s="177" t="str">
        <f t="shared" si="1282"/>
        <v/>
      </c>
      <c r="AQ1107" s="170"/>
      <c r="AR1107" s="170"/>
    </row>
    <row r="1108" ht="12.75" customHeight="1">
      <c r="A1108" s="170"/>
      <c r="B1108" s="170"/>
      <c r="C1108" s="140"/>
      <c r="D1108" s="139">
        <v>141.0</v>
      </c>
      <c r="E1108" s="177" t="str">
        <f t="shared" ref="E1108:AP1108" si="1283">IFERROR(INDEX($D$389:$D$578,MATCH($D1108,E$389:E$578,0)),"")</f>
        <v>Wolves</v>
      </c>
      <c r="F1108" s="177" t="str">
        <f t="shared" si="1283"/>
        <v>Leicester</v>
      </c>
      <c r="G1108" s="177" t="str">
        <f t="shared" si="1283"/>
        <v>Man City</v>
      </c>
      <c r="H1108" s="177" t="str">
        <f t="shared" si="1283"/>
        <v>Watford</v>
      </c>
      <c r="I1108" s="177" t="str">
        <f t="shared" si="1283"/>
        <v>Fulham</v>
      </c>
      <c r="J1108" s="177" t="str">
        <f t="shared" si="1283"/>
        <v>Southampton</v>
      </c>
      <c r="K1108" s="177" t="str">
        <f t="shared" si="1283"/>
        <v>Wolves</v>
      </c>
      <c r="L1108" s="177" t="str">
        <f t="shared" si="1283"/>
        <v>Chelsea</v>
      </c>
      <c r="M1108" s="177" t="str">
        <f t="shared" si="1283"/>
        <v>Man City</v>
      </c>
      <c r="N1108" s="177" t="str">
        <f t="shared" si="1283"/>
        <v>Burnley</v>
      </c>
      <c r="O1108" s="177" t="str">
        <f t="shared" si="1283"/>
        <v>Tottenham</v>
      </c>
      <c r="P1108" s="177" t="str">
        <f t="shared" si="1283"/>
        <v>Leicester</v>
      </c>
      <c r="Q1108" s="177" t="str">
        <f t="shared" si="1283"/>
        <v>Leicester</v>
      </c>
      <c r="R1108" s="177" t="str">
        <f t="shared" si="1283"/>
        <v>Watford</v>
      </c>
      <c r="S1108" s="177" t="str">
        <f t="shared" si="1283"/>
        <v>Tottenham</v>
      </c>
      <c r="T1108" s="177" t="str">
        <f t="shared" si="1283"/>
        <v>Tottenham</v>
      </c>
      <c r="U1108" s="177" t="str">
        <f t="shared" si="1283"/>
        <v>Wolves</v>
      </c>
      <c r="V1108" s="177" t="str">
        <f t="shared" si="1283"/>
        <v>Bournemouth</v>
      </c>
      <c r="W1108" s="177" t="str">
        <f t="shared" si="1283"/>
        <v>Cardiff</v>
      </c>
      <c r="X1108" s="177" t="str">
        <f t="shared" si="1283"/>
        <v>Watford</v>
      </c>
      <c r="Y1108" s="177" t="str">
        <f t="shared" si="1283"/>
        <v>Man City</v>
      </c>
      <c r="Z1108" s="177" t="str">
        <f t="shared" si="1283"/>
        <v>Watford</v>
      </c>
      <c r="AA1108" s="177" t="str">
        <f t="shared" si="1283"/>
        <v>Man Utd</v>
      </c>
      <c r="AB1108" s="177" t="str">
        <f t="shared" si="1283"/>
        <v>West Ham</v>
      </c>
      <c r="AC1108" s="177" t="str">
        <f t="shared" si="1283"/>
        <v>Fulham</v>
      </c>
      <c r="AD1108" s="177" t="str">
        <f t="shared" si="1283"/>
        <v>Man Utd</v>
      </c>
      <c r="AE1108" s="177" t="str">
        <f t="shared" si="1283"/>
        <v>Burnley</v>
      </c>
      <c r="AF1108" s="177" t="str">
        <f t="shared" si="1283"/>
        <v>Tottenham</v>
      </c>
      <c r="AG1108" s="177" t="str">
        <f t="shared" si="1283"/>
        <v>Wolves</v>
      </c>
      <c r="AH1108" s="177" t="str">
        <f t="shared" si="1283"/>
        <v>Wolves</v>
      </c>
      <c r="AI1108" s="177" t="str">
        <f t="shared" si="1283"/>
        <v>Southampton</v>
      </c>
      <c r="AJ1108" s="177" t="str">
        <f t="shared" si="1283"/>
        <v>Southampton</v>
      </c>
      <c r="AK1108" s="177" t="str">
        <f t="shared" si="1283"/>
        <v>Burnley</v>
      </c>
      <c r="AL1108" s="177" t="str">
        <f t="shared" si="1283"/>
        <v/>
      </c>
      <c r="AM1108" s="177" t="str">
        <f t="shared" si="1283"/>
        <v/>
      </c>
      <c r="AN1108" s="177" t="str">
        <f t="shared" si="1283"/>
        <v/>
      </c>
      <c r="AO1108" s="177" t="str">
        <f t="shared" si="1283"/>
        <v/>
      </c>
      <c r="AP1108" s="177" t="str">
        <f t="shared" si="1283"/>
        <v/>
      </c>
      <c r="AQ1108" s="170"/>
      <c r="AR1108" s="170"/>
    </row>
    <row r="1109" ht="12.75" customHeight="1">
      <c r="A1109" s="170"/>
      <c r="B1109" s="170"/>
      <c r="C1109" s="140"/>
      <c r="D1109" s="139">
        <v>142.0</v>
      </c>
      <c r="E1109" s="177" t="str">
        <f t="shared" ref="E1109:AP1109" si="1284">IFERROR(INDEX($D$389:$D$578,MATCH($D1109,E$389:E$578,0)),"")</f>
        <v>Wolves</v>
      </c>
      <c r="F1109" s="177" t="str">
        <f t="shared" si="1284"/>
        <v>West Ham</v>
      </c>
      <c r="G1109" s="177" t="str">
        <f t="shared" si="1284"/>
        <v>Man City</v>
      </c>
      <c r="H1109" s="177" t="str">
        <f t="shared" si="1284"/>
        <v>Liverpool</v>
      </c>
      <c r="I1109" s="177" t="str">
        <f t="shared" si="1284"/>
        <v>Man City</v>
      </c>
      <c r="J1109" s="177" t="str">
        <f t="shared" si="1284"/>
        <v>Tottenham</v>
      </c>
      <c r="K1109" s="177" t="str">
        <f t="shared" si="1284"/>
        <v>Man Utd</v>
      </c>
      <c r="L1109" s="177" t="str">
        <f t="shared" si="1284"/>
        <v>Wolves</v>
      </c>
      <c r="M1109" s="177" t="str">
        <f t="shared" si="1284"/>
        <v>Man Utd</v>
      </c>
      <c r="N1109" s="177" t="str">
        <f t="shared" si="1284"/>
        <v>West Ham</v>
      </c>
      <c r="O1109" s="177" t="str">
        <f t="shared" si="1284"/>
        <v>West Ham</v>
      </c>
      <c r="P1109" s="177" t="str">
        <f t="shared" si="1284"/>
        <v>Southampton</v>
      </c>
      <c r="Q1109" s="177" t="str">
        <f t="shared" si="1284"/>
        <v>Watford</v>
      </c>
      <c r="R1109" s="177" t="str">
        <f t="shared" si="1284"/>
        <v>Crystal Palace</v>
      </c>
      <c r="S1109" s="177" t="str">
        <f t="shared" si="1284"/>
        <v>Liverpool</v>
      </c>
      <c r="T1109" s="177" t="str">
        <f t="shared" si="1284"/>
        <v>Tottenham</v>
      </c>
      <c r="U1109" s="177" t="str">
        <f t="shared" si="1284"/>
        <v>Leicester</v>
      </c>
      <c r="V1109" s="177" t="str">
        <f t="shared" si="1284"/>
        <v>Everton</v>
      </c>
      <c r="W1109" s="177" t="str">
        <f t="shared" si="1284"/>
        <v>Watford</v>
      </c>
      <c r="X1109" s="177" t="str">
        <f t="shared" si="1284"/>
        <v>Crystal Palace</v>
      </c>
      <c r="Y1109" s="177" t="str">
        <f t="shared" si="1284"/>
        <v>Liverpool</v>
      </c>
      <c r="Z1109" s="177" t="str">
        <f t="shared" si="1284"/>
        <v>Watford</v>
      </c>
      <c r="AA1109" s="177" t="str">
        <f t="shared" si="1284"/>
        <v>Liverpool</v>
      </c>
      <c r="AB1109" s="177" t="str">
        <f t="shared" si="1284"/>
        <v>Liverpool</v>
      </c>
      <c r="AC1109" s="177" t="str">
        <f t="shared" si="1284"/>
        <v>Tottenham</v>
      </c>
      <c r="AD1109" s="177" t="str">
        <f t="shared" si="1284"/>
        <v>Huddersfield</v>
      </c>
      <c r="AE1109" s="177" t="str">
        <f t="shared" si="1284"/>
        <v>Liverpool</v>
      </c>
      <c r="AF1109" s="177" t="str">
        <f t="shared" si="1284"/>
        <v>Fulham</v>
      </c>
      <c r="AG1109" s="177" t="str">
        <f t="shared" si="1284"/>
        <v>Everton</v>
      </c>
      <c r="AH1109" s="177" t="str">
        <f t="shared" si="1284"/>
        <v>Man Utd</v>
      </c>
      <c r="AI1109" s="177" t="str">
        <f t="shared" si="1284"/>
        <v>West Ham</v>
      </c>
      <c r="AJ1109" s="177" t="str">
        <f t="shared" si="1284"/>
        <v>Wolves</v>
      </c>
      <c r="AK1109" s="177" t="str">
        <f t="shared" si="1284"/>
        <v>Everton</v>
      </c>
      <c r="AL1109" s="177" t="str">
        <f t="shared" si="1284"/>
        <v/>
      </c>
      <c r="AM1109" s="177" t="str">
        <f t="shared" si="1284"/>
        <v/>
      </c>
      <c r="AN1109" s="177" t="str">
        <f t="shared" si="1284"/>
        <v/>
      </c>
      <c r="AO1109" s="177" t="str">
        <f t="shared" si="1284"/>
        <v/>
      </c>
      <c r="AP1109" s="177" t="str">
        <f t="shared" si="1284"/>
        <v/>
      </c>
      <c r="AQ1109" s="170"/>
      <c r="AR1109" s="170"/>
    </row>
    <row r="1110" ht="12.75" customHeight="1">
      <c r="A1110" s="170"/>
      <c r="B1110" s="170"/>
      <c r="C1110" s="140"/>
      <c r="D1110" s="139">
        <v>143.0</v>
      </c>
      <c r="E1110" s="177" t="str">
        <f t="shared" ref="E1110:AP1110" si="1285">IFERROR(INDEX($D$389:$D$578,MATCH($D1110,E$389:E$578,0)),"")</f>
        <v>Leicester</v>
      </c>
      <c r="F1110" s="177" t="str">
        <f t="shared" si="1285"/>
        <v>Man Utd</v>
      </c>
      <c r="G1110" s="177" t="str">
        <f t="shared" si="1285"/>
        <v>Liverpool</v>
      </c>
      <c r="H1110" s="177" t="str">
        <f t="shared" si="1285"/>
        <v>Fulham</v>
      </c>
      <c r="I1110" s="177" t="str">
        <f t="shared" si="1285"/>
        <v>Burnley</v>
      </c>
      <c r="J1110" s="177" t="str">
        <f t="shared" si="1285"/>
        <v>Burnley</v>
      </c>
      <c r="K1110" s="177" t="str">
        <f t="shared" si="1285"/>
        <v>Tottenham</v>
      </c>
      <c r="L1110" s="177" t="str">
        <f t="shared" si="1285"/>
        <v>West Ham</v>
      </c>
      <c r="M1110" s="177" t="str">
        <f t="shared" si="1285"/>
        <v>Watford</v>
      </c>
      <c r="N1110" s="177" t="str">
        <f t="shared" si="1285"/>
        <v>Bournemouth</v>
      </c>
      <c r="O1110" s="177" t="str">
        <f t="shared" si="1285"/>
        <v>Watford</v>
      </c>
      <c r="P1110" s="177" t="str">
        <f t="shared" si="1285"/>
        <v>Watford</v>
      </c>
      <c r="Q1110" s="177" t="str">
        <f t="shared" si="1285"/>
        <v>West Ham</v>
      </c>
      <c r="R1110" s="177" t="str">
        <f t="shared" si="1285"/>
        <v>Wolves</v>
      </c>
      <c r="S1110" s="177" t="str">
        <f t="shared" si="1285"/>
        <v>Watford</v>
      </c>
      <c r="T1110" s="177" t="str">
        <f t="shared" si="1285"/>
        <v>Watford</v>
      </c>
      <c r="U1110" s="177" t="str">
        <f t="shared" si="1285"/>
        <v>Tottenham</v>
      </c>
      <c r="V1110" s="177" t="str">
        <f t="shared" si="1285"/>
        <v>Liverpool</v>
      </c>
      <c r="W1110" s="177" t="str">
        <f t="shared" si="1285"/>
        <v>West Ham</v>
      </c>
      <c r="X1110" s="177" t="str">
        <f t="shared" si="1285"/>
        <v>Liverpool</v>
      </c>
      <c r="Y1110" s="177" t="str">
        <f t="shared" si="1285"/>
        <v>Leicester</v>
      </c>
      <c r="Z1110" s="177" t="str">
        <f t="shared" si="1285"/>
        <v>Southampton</v>
      </c>
      <c r="AA1110" s="177" t="str">
        <f t="shared" si="1285"/>
        <v>Man Utd</v>
      </c>
      <c r="AB1110" s="177" t="str">
        <f t="shared" si="1285"/>
        <v>Liverpool</v>
      </c>
      <c r="AC1110" s="177" t="str">
        <f t="shared" si="1285"/>
        <v>Leicester</v>
      </c>
      <c r="AD1110" s="177" t="str">
        <f t="shared" si="1285"/>
        <v>Man Utd</v>
      </c>
      <c r="AE1110" s="177" t="str">
        <f t="shared" si="1285"/>
        <v>Liverpool</v>
      </c>
      <c r="AF1110" s="177" t="str">
        <f t="shared" si="1285"/>
        <v>Tottenham</v>
      </c>
      <c r="AG1110" s="177" t="str">
        <f t="shared" si="1285"/>
        <v>Fulham</v>
      </c>
      <c r="AH1110" s="177" t="str">
        <f t="shared" si="1285"/>
        <v>Man Utd</v>
      </c>
      <c r="AI1110" s="177" t="str">
        <f t="shared" si="1285"/>
        <v>Liverpool</v>
      </c>
      <c r="AJ1110" s="177" t="str">
        <f t="shared" si="1285"/>
        <v>Chelsea</v>
      </c>
      <c r="AK1110" s="177" t="str">
        <f t="shared" si="1285"/>
        <v>Man City</v>
      </c>
      <c r="AL1110" s="177" t="str">
        <f t="shared" si="1285"/>
        <v/>
      </c>
      <c r="AM1110" s="177" t="str">
        <f t="shared" si="1285"/>
        <v/>
      </c>
      <c r="AN1110" s="177" t="str">
        <f t="shared" si="1285"/>
        <v/>
      </c>
      <c r="AO1110" s="177" t="str">
        <f t="shared" si="1285"/>
        <v/>
      </c>
      <c r="AP1110" s="177" t="str">
        <f t="shared" si="1285"/>
        <v/>
      </c>
      <c r="AQ1110" s="170"/>
      <c r="AR1110" s="170"/>
    </row>
    <row r="1111" ht="12.75" customHeight="1">
      <c r="A1111" s="170"/>
      <c r="B1111" s="170"/>
      <c r="C1111" s="140"/>
      <c r="D1111" s="139">
        <v>144.0</v>
      </c>
      <c r="E1111" s="177" t="str">
        <f t="shared" ref="E1111:AP1111" si="1286">IFERROR(INDEX($D$389:$D$578,MATCH($D1111,E$389:E$578,0)),"")</f>
        <v>Southampton</v>
      </c>
      <c r="F1111" s="177" t="str">
        <f t="shared" si="1286"/>
        <v>Man Utd</v>
      </c>
      <c r="G1111" s="177" t="str">
        <f t="shared" si="1286"/>
        <v>Newcastle</v>
      </c>
      <c r="H1111" s="177" t="str">
        <f t="shared" si="1286"/>
        <v>Huddersfield</v>
      </c>
      <c r="I1111" s="177" t="str">
        <f t="shared" si="1286"/>
        <v>West Ham</v>
      </c>
      <c r="J1111" s="177" t="str">
        <f t="shared" si="1286"/>
        <v>Tottenham</v>
      </c>
      <c r="K1111" s="177" t="str">
        <f t="shared" si="1286"/>
        <v>West Ham</v>
      </c>
      <c r="L1111" s="177" t="str">
        <f t="shared" si="1286"/>
        <v>Man City</v>
      </c>
      <c r="M1111" s="177" t="str">
        <f t="shared" si="1286"/>
        <v>Man Utd</v>
      </c>
      <c r="N1111" s="177" t="str">
        <f t="shared" si="1286"/>
        <v>Man City</v>
      </c>
      <c r="O1111" s="177" t="str">
        <f t="shared" si="1286"/>
        <v>West Ham</v>
      </c>
      <c r="P1111" s="177" t="str">
        <f t="shared" si="1286"/>
        <v>Burnley</v>
      </c>
      <c r="Q1111" s="177" t="str">
        <f t="shared" si="1286"/>
        <v>Crystal Palace</v>
      </c>
      <c r="R1111" s="177" t="str">
        <f t="shared" si="1286"/>
        <v>Wolves</v>
      </c>
      <c r="S1111" s="177" t="str">
        <f t="shared" si="1286"/>
        <v>Tottenham</v>
      </c>
      <c r="T1111" s="177" t="str">
        <f t="shared" si="1286"/>
        <v>Wolves</v>
      </c>
      <c r="U1111" s="177" t="str">
        <f t="shared" si="1286"/>
        <v>Leicester</v>
      </c>
      <c r="V1111" s="177" t="str">
        <f t="shared" si="1286"/>
        <v>Man City</v>
      </c>
      <c r="W1111" s="177" t="str">
        <f t="shared" si="1286"/>
        <v>Chelsea</v>
      </c>
      <c r="X1111" s="177" t="str">
        <f t="shared" si="1286"/>
        <v>Bournemouth</v>
      </c>
      <c r="Y1111" s="177" t="str">
        <f t="shared" si="1286"/>
        <v>Man City</v>
      </c>
      <c r="Z1111" s="177" t="str">
        <f t="shared" si="1286"/>
        <v>Man City</v>
      </c>
      <c r="AA1111" s="177" t="str">
        <f t="shared" si="1286"/>
        <v>Watford</v>
      </c>
      <c r="AB1111" s="177" t="str">
        <f t="shared" si="1286"/>
        <v>Watford</v>
      </c>
      <c r="AC1111" s="177" t="str">
        <f t="shared" si="1286"/>
        <v>West Ham</v>
      </c>
      <c r="AD1111" s="177" t="str">
        <f t="shared" si="1286"/>
        <v>Wolves</v>
      </c>
      <c r="AE1111" s="177" t="str">
        <f t="shared" si="1286"/>
        <v>Southampton</v>
      </c>
      <c r="AF1111" s="177" t="str">
        <f t="shared" si="1286"/>
        <v>Newcastle</v>
      </c>
      <c r="AG1111" s="177" t="str">
        <f t="shared" si="1286"/>
        <v>Wolves</v>
      </c>
      <c r="AH1111" s="177" t="str">
        <f t="shared" si="1286"/>
        <v>Watford</v>
      </c>
      <c r="AI1111" s="177" t="str">
        <f t="shared" si="1286"/>
        <v>Southampton</v>
      </c>
      <c r="AJ1111" s="177" t="str">
        <f t="shared" si="1286"/>
        <v>Everton</v>
      </c>
      <c r="AK1111" s="177" t="str">
        <f t="shared" si="1286"/>
        <v>Wolves</v>
      </c>
      <c r="AL1111" s="177" t="str">
        <f t="shared" si="1286"/>
        <v/>
      </c>
      <c r="AM1111" s="177" t="str">
        <f t="shared" si="1286"/>
        <v/>
      </c>
      <c r="AN1111" s="177" t="str">
        <f t="shared" si="1286"/>
        <v/>
      </c>
      <c r="AO1111" s="177" t="str">
        <f t="shared" si="1286"/>
        <v/>
      </c>
      <c r="AP1111" s="177" t="str">
        <f t="shared" si="1286"/>
        <v/>
      </c>
      <c r="AQ1111" s="170"/>
      <c r="AR1111" s="170"/>
    </row>
    <row r="1112" ht="12.75" customHeight="1">
      <c r="A1112" s="170"/>
      <c r="B1112" s="170"/>
      <c r="C1112" s="140"/>
      <c r="D1112" s="139">
        <v>145.0</v>
      </c>
      <c r="E1112" s="177" t="str">
        <f t="shared" ref="E1112:AP1112" si="1287">IFERROR(INDEX($D$389:$D$578,MATCH($D1112,E$389:E$578,0)),"")</f>
        <v>Huddersfield</v>
      </c>
      <c r="F1112" s="177" t="str">
        <f t="shared" si="1287"/>
        <v>West Ham</v>
      </c>
      <c r="G1112" s="177" t="str">
        <f t="shared" si="1287"/>
        <v>Man Utd</v>
      </c>
      <c r="H1112" s="177" t="str">
        <f t="shared" si="1287"/>
        <v>West Ham</v>
      </c>
      <c r="I1112" s="177" t="str">
        <f t="shared" si="1287"/>
        <v>Crystal Palace</v>
      </c>
      <c r="J1112" s="177" t="str">
        <f t="shared" si="1287"/>
        <v>Crystal Palace</v>
      </c>
      <c r="K1112" s="177" t="str">
        <f t="shared" si="1287"/>
        <v>Southampton</v>
      </c>
      <c r="L1112" s="177" t="str">
        <f t="shared" si="1287"/>
        <v>Fulham</v>
      </c>
      <c r="M1112" s="177" t="str">
        <f t="shared" si="1287"/>
        <v>Wolves</v>
      </c>
      <c r="N1112" s="177" t="str">
        <f t="shared" si="1287"/>
        <v>Fulham</v>
      </c>
      <c r="O1112" s="177" t="str">
        <f t="shared" si="1287"/>
        <v>Crystal Palace</v>
      </c>
      <c r="P1112" s="177" t="str">
        <f t="shared" si="1287"/>
        <v>Wolves</v>
      </c>
      <c r="Q1112" s="177" t="str">
        <f t="shared" si="1287"/>
        <v>West Ham</v>
      </c>
      <c r="R1112" s="177" t="str">
        <f t="shared" si="1287"/>
        <v>Leicester</v>
      </c>
      <c r="S1112" s="177" t="str">
        <f t="shared" si="1287"/>
        <v>Watford</v>
      </c>
      <c r="T1112" s="177" t="str">
        <f t="shared" si="1287"/>
        <v>Cardiff</v>
      </c>
      <c r="U1112" s="177" t="str">
        <f t="shared" si="1287"/>
        <v>West Ham</v>
      </c>
      <c r="V1112" s="177" t="str">
        <f t="shared" si="1287"/>
        <v>Wolves</v>
      </c>
      <c r="W1112" s="177" t="str">
        <f t="shared" si="1287"/>
        <v>Crystal Palace</v>
      </c>
      <c r="X1112" s="177" t="str">
        <f t="shared" si="1287"/>
        <v>Newcastle</v>
      </c>
      <c r="Y1112" s="177" t="str">
        <f t="shared" si="1287"/>
        <v>Man Utd</v>
      </c>
      <c r="Z1112" s="177" t="str">
        <f t="shared" si="1287"/>
        <v>Southampton</v>
      </c>
      <c r="AA1112" s="177" t="str">
        <f t="shared" si="1287"/>
        <v>Tottenham</v>
      </c>
      <c r="AB1112" s="177" t="str">
        <f t="shared" si="1287"/>
        <v>Crystal Palace</v>
      </c>
      <c r="AC1112" s="177" t="str">
        <f t="shared" si="1287"/>
        <v>Everton</v>
      </c>
      <c r="AD1112" s="177" t="str">
        <f t="shared" si="1287"/>
        <v>Wolves</v>
      </c>
      <c r="AE1112" s="177" t="str">
        <f t="shared" si="1287"/>
        <v>Huddersfield</v>
      </c>
      <c r="AF1112" s="177" t="str">
        <f t="shared" si="1287"/>
        <v>Wolves</v>
      </c>
      <c r="AG1112" s="177" t="str">
        <f t="shared" si="1287"/>
        <v>Wolves</v>
      </c>
      <c r="AH1112" s="177" t="str">
        <f t="shared" si="1287"/>
        <v>Wolves</v>
      </c>
      <c r="AI1112" s="177" t="str">
        <f t="shared" si="1287"/>
        <v>Chelsea</v>
      </c>
      <c r="AJ1112" s="177" t="str">
        <f t="shared" si="1287"/>
        <v>Burnley</v>
      </c>
      <c r="AK1112" s="177" t="str">
        <f t="shared" si="1287"/>
        <v>Chelsea</v>
      </c>
      <c r="AL1112" s="177" t="str">
        <f t="shared" si="1287"/>
        <v/>
      </c>
      <c r="AM1112" s="177" t="str">
        <f t="shared" si="1287"/>
        <v/>
      </c>
      <c r="AN1112" s="177" t="str">
        <f t="shared" si="1287"/>
        <v/>
      </c>
      <c r="AO1112" s="177" t="str">
        <f t="shared" si="1287"/>
        <v/>
      </c>
      <c r="AP1112" s="177" t="str">
        <f t="shared" si="1287"/>
        <v/>
      </c>
      <c r="AQ1112" s="170"/>
      <c r="AR1112" s="170"/>
    </row>
    <row r="1113" ht="12.75" customHeight="1">
      <c r="A1113" s="170"/>
      <c r="B1113" s="170"/>
      <c r="C1113" s="140"/>
      <c r="D1113" s="139">
        <v>146.0</v>
      </c>
      <c r="E1113" s="177" t="str">
        <f t="shared" ref="E1113:AP1113" si="1288">IFERROR(INDEX($D$389:$D$578,MATCH($D1113,E$389:E$578,0)),"")</f>
        <v>Cardiff</v>
      </c>
      <c r="F1113" s="177" t="str">
        <f t="shared" si="1288"/>
        <v>Leicester</v>
      </c>
      <c r="G1113" s="177" t="str">
        <f t="shared" si="1288"/>
        <v>Man Utd</v>
      </c>
      <c r="H1113" s="177" t="str">
        <f t="shared" si="1288"/>
        <v>Wolves</v>
      </c>
      <c r="I1113" s="177" t="str">
        <f t="shared" si="1288"/>
        <v>Southampton</v>
      </c>
      <c r="J1113" s="177" t="str">
        <f t="shared" si="1288"/>
        <v>Southampton</v>
      </c>
      <c r="K1113" s="177" t="str">
        <f t="shared" si="1288"/>
        <v>Southampton</v>
      </c>
      <c r="L1113" s="177" t="str">
        <f t="shared" si="1288"/>
        <v>Man Utd</v>
      </c>
      <c r="M1113" s="177" t="str">
        <f t="shared" si="1288"/>
        <v>West Ham</v>
      </c>
      <c r="N1113" s="177" t="str">
        <f t="shared" si="1288"/>
        <v>West Ham</v>
      </c>
      <c r="O1113" s="177" t="str">
        <f t="shared" si="1288"/>
        <v>Wolves</v>
      </c>
      <c r="P1113" s="177" t="str">
        <f t="shared" si="1288"/>
        <v>Wolves</v>
      </c>
      <c r="Q1113" s="177" t="str">
        <f t="shared" si="1288"/>
        <v>Southampton</v>
      </c>
      <c r="R1113" s="177" t="str">
        <f t="shared" si="1288"/>
        <v>Tottenham</v>
      </c>
      <c r="S1113" s="177" t="str">
        <f t="shared" si="1288"/>
        <v>Watford</v>
      </c>
      <c r="T1113" s="177" t="str">
        <f t="shared" si="1288"/>
        <v>West Ham</v>
      </c>
      <c r="U1113" s="177" t="str">
        <f t="shared" si="1288"/>
        <v>Man Utd</v>
      </c>
      <c r="V1113" s="177" t="str">
        <f t="shared" si="1288"/>
        <v>Huddersfield</v>
      </c>
      <c r="W1113" s="177" t="str">
        <f t="shared" si="1288"/>
        <v>Watford</v>
      </c>
      <c r="X1113" s="177" t="str">
        <f t="shared" si="1288"/>
        <v>Southampton</v>
      </c>
      <c r="Y1113" s="177" t="str">
        <f t="shared" si="1288"/>
        <v>Liverpool</v>
      </c>
      <c r="Z1113" s="177" t="str">
        <f t="shared" si="1288"/>
        <v>Cardiff</v>
      </c>
      <c r="AA1113" s="177" t="str">
        <f t="shared" si="1288"/>
        <v>Tottenham</v>
      </c>
      <c r="AB1113" s="177" t="str">
        <f t="shared" si="1288"/>
        <v>West Ham</v>
      </c>
      <c r="AC1113" s="177" t="str">
        <f t="shared" si="1288"/>
        <v>Huddersfield</v>
      </c>
      <c r="AD1113" s="177" t="str">
        <f t="shared" si="1288"/>
        <v>Crystal Palace</v>
      </c>
      <c r="AE1113" s="177" t="str">
        <f t="shared" si="1288"/>
        <v>Huddersfield</v>
      </c>
      <c r="AF1113" s="177" t="str">
        <f t="shared" si="1288"/>
        <v>Southampton</v>
      </c>
      <c r="AG1113" s="177" t="str">
        <f t="shared" si="1288"/>
        <v>Wolves</v>
      </c>
      <c r="AH1113" s="177" t="str">
        <f t="shared" si="1288"/>
        <v>Leicester</v>
      </c>
      <c r="AI1113" s="177" t="str">
        <f t="shared" si="1288"/>
        <v>Everton</v>
      </c>
      <c r="AJ1113" s="177" t="str">
        <f t="shared" si="1288"/>
        <v>Leicester</v>
      </c>
      <c r="AK1113" s="177" t="str">
        <f t="shared" si="1288"/>
        <v>Liverpool</v>
      </c>
      <c r="AL1113" s="177" t="str">
        <f t="shared" si="1288"/>
        <v/>
      </c>
      <c r="AM1113" s="177" t="str">
        <f t="shared" si="1288"/>
        <v/>
      </c>
      <c r="AN1113" s="177" t="str">
        <f t="shared" si="1288"/>
        <v/>
      </c>
      <c r="AO1113" s="177" t="str">
        <f t="shared" si="1288"/>
        <v/>
      </c>
      <c r="AP1113" s="177" t="str">
        <f t="shared" si="1288"/>
        <v/>
      </c>
      <c r="AQ1113" s="170"/>
      <c r="AR1113" s="170"/>
    </row>
    <row r="1114" ht="12.75" customHeight="1">
      <c r="A1114" s="170"/>
      <c r="B1114" s="170"/>
      <c r="C1114" s="140"/>
      <c r="D1114" s="139">
        <v>147.0</v>
      </c>
      <c r="E1114" s="177" t="str">
        <f t="shared" ref="E1114:AP1114" si="1289">IFERROR(INDEX($D$389:$D$578,MATCH($D1114,E$389:E$578,0)),"")</f>
        <v>Tottenham</v>
      </c>
      <c r="F1114" s="177" t="str">
        <f t="shared" si="1289"/>
        <v>Watford</v>
      </c>
      <c r="G1114" s="177" t="str">
        <f t="shared" si="1289"/>
        <v>Tottenham</v>
      </c>
      <c r="H1114" s="177" t="str">
        <f t="shared" si="1289"/>
        <v>Wolves</v>
      </c>
      <c r="I1114" s="177" t="str">
        <f t="shared" si="1289"/>
        <v>Everton</v>
      </c>
      <c r="J1114" s="177" t="str">
        <f t="shared" si="1289"/>
        <v>Watford</v>
      </c>
      <c r="K1114" s="177" t="str">
        <f t="shared" si="1289"/>
        <v>Watford</v>
      </c>
      <c r="L1114" s="177" t="str">
        <f t="shared" si="1289"/>
        <v>Newcastle</v>
      </c>
      <c r="M1114" s="177" t="str">
        <f t="shared" si="1289"/>
        <v>Watford</v>
      </c>
      <c r="N1114" s="177" t="str">
        <f t="shared" si="1289"/>
        <v>Burnley</v>
      </c>
      <c r="O1114" s="177" t="str">
        <f t="shared" si="1289"/>
        <v>Tottenham</v>
      </c>
      <c r="P1114" s="177" t="str">
        <f t="shared" si="1289"/>
        <v>Newcastle</v>
      </c>
      <c r="Q1114" s="177" t="str">
        <f t="shared" si="1289"/>
        <v>Watford</v>
      </c>
      <c r="R1114" s="177" t="str">
        <f t="shared" si="1289"/>
        <v>Leicester</v>
      </c>
      <c r="S1114" s="177" t="str">
        <f t="shared" si="1289"/>
        <v>Crystal Palace</v>
      </c>
      <c r="T1114" s="177" t="str">
        <f t="shared" si="1289"/>
        <v>Watford</v>
      </c>
      <c r="U1114" s="177" t="str">
        <f t="shared" si="1289"/>
        <v>Watford</v>
      </c>
      <c r="V1114" s="177" t="str">
        <f t="shared" si="1289"/>
        <v>Man City</v>
      </c>
      <c r="W1114" s="177" t="str">
        <f t="shared" si="1289"/>
        <v>Man City</v>
      </c>
      <c r="X1114" s="177" t="str">
        <f t="shared" si="1289"/>
        <v>Liverpool</v>
      </c>
      <c r="Y1114" s="177" t="str">
        <f t="shared" si="1289"/>
        <v>Watford</v>
      </c>
      <c r="Z1114" s="177" t="str">
        <f t="shared" si="1289"/>
        <v>Huddersfield</v>
      </c>
      <c r="AA1114" s="177" t="str">
        <f t="shared" si="1289"/>
        <v>Tottenham</v>
      </c>
      <c r="AB1114" s="177" t="str">
        <f t="shared" si="1289"/>
        <v>Man Utd</v>
      </c>
      <c r="AC1114" s="177" t="str">
        <f t="shared" si="1289"/>
        <v>Chelsea</v>
      </c>
      <c r="AD1114" s="177" t="str">
        <f t="shared" si="1289"/>
        <v>Liverpool</v>
      </c>
      <c r="AE1114" s="177" t="str">
        <f t="shared" si="1289"/>
        <v>Fulham</v>
      </c>
      <c r="AF1114" s="177" t="str">
        <f t="shared" si="1289"/>
        <v>Burnley</v>
      </c>
      <c r="AG1114" s="177" t="str">
        <f t="shared" si="1289"/>
        <v>Wolves</v>
      </c>
      <c r="AH1114" s="177" t="str">
        <f t="shared" si="1289"/>
        <v>Watford</v>
      </c>
      <c r="AI1114" s="177" t="str">
        <f t="shared" si="1289"/>
        <v>Wolves</v>
      </c>
      <c r="AJ1114" s="177" t="str">
        <f t="shared" si="1289"/>
        <v>Brighton</v>
      </c>
      <c r="AK1114" s="177" t="str">
        <f t="shared" si="1289"/>
        <v>Leicester</v>
      </c>
      <c r="AL1114" s="177" t="str">
        <f t="shared" si="1289"/>
        <v/>
      </c>
      <c r="AM1114" s="177" t="str">
        <f t="shared" si="1289"/>
        <v/>
      </c>
      <c r="AN1114" s="177" t="str">
        <f t="shared" si="1289"/>
        <v/>
      </c>
      <c r="AO1114" s="177" t="str">
        <f t="shared" si="1289"/>
        <v/>
      </c>
      <c r="AP1114" s="177" t="str">
        <f t="shared" si="1289"/>
        <v/>
      </c>
      <c r="AQ1114" s="170"/>
      <c r="AR1114" s="170"/>
    </row>
    <row r="1115" ht="12.75" customHeight="1">
      <c r="A1115" s="170"/>
      <c r="B1115" s="170"/>
      <c r="C1115" s="140"/>
      <c r="D1115" s="139">
        <v>148.0</v>
      </c>
      <c r="E1115" s="177" t="str">
        <f t="shared" ref="E1115:AP1115" si="1290">IFERROR(INDEX($D$389:$D$578,MATCH($D1115,E$389:E$578,0)),"")</f>
        <v>Watford</v>
      </c>
      <c r="F1115" s="177" t="str">
        <f t="shared" si="1290"/>
        <v>Southampton</v>
      </c>
      <c r="G1115" s="177" t="str">
        <f t="shared" si="1290"/>
        <v>Man Utd</v>
      </c>
      <c r="H1115" s="177" t="str">
        <f t="shared" si="1290"/>
        <v>Liverpool</v>
      </c>
      <c r="I1115" s="177" t="str">
        <f t="shared" si="1290"/>
        <v>Watford</v>
      </c>
      <c r="J1115" s="177" t="str">
        <f t="shared" si="1290"/>
        <v>Huddersfield</v>
      </c>
      <c r="K1115" s="177" t="str">
        <f t="shared" si="1290"/>
        <v>West Ham</v>
      </c>
      <c r="L1115" s="177" t="str">
        <f t="shared" si="1290"/>
        <v>Wolves</v>
      </c>
      <c r="M1115" s="177" t="str">
        <f t="shared" si="1290"/>
        <v>Crystal Palace</v>
      </c>
      <c r="N1115" s="177" t="str">
        <f t="shared" si="1290"/>
        <v>Tottenham</v>
      </c>
      <c r="O1115" s="177" t="str">
        <f t="shared" si="1290"/>
        <v>Tottenham</v>
      </c>
      <c r="P1115" s="177" t="str">
        <f t="shared" si="1290"/>
        <v>Watford</v>
      </c>
      <c r="Q1115" s="177" t="str">
        <f t="shared" si="1290"/>
        <v>Tottenham</v>
      </c>
      <c r="R1115" s="177" t="str">
        <f t="shared" si="1290"/>
        <v>Tottenham</v>
      </c>
      <c r="S1115" s="177" t="str">
        <f t="shared" si="1290"/>
        <v>Watford</v>
      </c>
      <c r="T1115" s="177" t="str">
        <f t="shared" si="1290"/>
        <v>Wolves</v>
      </c>
      <c r="U1115" s="177" t="str">
        <f t="shared" si="1290"/>
        <v>Tottenham</v>
      </c>
      <c r="V1115" s="177" t="str">
        <f t="shared" si="1290"/>
        <v>Crystal Palace</v>
      </c>
      <c r="W1115" s="177" t="str">
        <f t="shared" si="1290"/>
        <v>Tottenham</v>
      </c>
      <c r="X1115" s="177" t="str">
        <f t="shared" si="1290"/>
        <v>Watford</v>
      </c>
      <c r="Y1115" s="177" t="str">
        <f t="shared" si="1290"/>
        <v>Newcastle</v>
      </c>
      <c r="Z1115" s="177" t="str">
        <f t="shared" si="1290"/>
        <v>Liverpool</v>
      </c>
      <c r="AA1115" s="177" t="str">
        <f t="shared" si="1290"/>
        <v>Watford</v>
      </c>
      <c r="AB1115" s="177" t="str">
        <f t="shared" si="1290"/>
        <v>Newcastle</v>
      </c>
      <c r="AC1115" s="177" t="str">
        <f t="shared" si="1290"/>
        <v>Southampton</v>
      </c>
      <c r="AD1115" s="177" t="str">
        <f t="shared" si="1290"/>
        <v>Huddersfield</v>
      </c>
      <c r="AE1115" s="177" t="str">
        <f t="shared" si="1290"/>
        <v>Southampton</v>
      </c>
      <c r="AF1115" s="177" t="str">
        <f t="shared" si="1290"/>
        <v>Everton</v>
      </c>
      <c r="AG1115" s="177" t="str">
        <f t="shared" si="1290"/>
        <v>Everton</v>
      </c>
      <c r="AH1115" s="177" t="str">
        <f t="shared" si="1290"/>
        <v>Southampton</v>
      </c>
      <c r="AI1115" s="177" t="str">
        <f t="shared" si="1290"/>
        <v>Wolves</v>
      </c>
      <c r="AJ1115" s="177" t="str">
        <f t="shared" si="1290"/>
        <v>Southampton</v>
      </c>
      <c r="AK1115" s="177" t="str">
        <f t="shared" si="1290"/>
        <v>Southampton</v>
      </c>
      <c r="AL1115" s="177" t="str">
        <f t="shared" si="1290"/>
        <v/>
      </c>
      <c r="AM1115" s="177" t="str">
        <f t="shared" si="1290"/>
        <v/>
      </c>
      <c r="AN1115" s="177" t="str">
        <f t="shared" si="1290"/>
        <v/>
      </c>
      <c r="AO1115" s="177" t="str">
        <f t="shared" si="1290"/>
        <v/>
      </c>
      <c r="AP1115" s="177" t="str">
        <f t="shared" si="1290"/>
        <v/>
      </c>
      <c r="AQ1115" s="170"/>
      <c r="AR1115" s="170"/>
    </row>
    <row r="1116" ht="12.75" customHeight="1">
      <c r="A1116" s="170"/>
      <c r="B1116" s="170"/>
      <c r="C1116" s="140"/>
      <c r="D1116" s="139">
        <v>149.0</v>
      </c>
      <c r="E1116" s="177" t="str">
        <f t="shared" ref="E1116:AP1116" si="1291">IFERROR(INDEX($D$389:$D$578,MATCH($D1116,E$389:E$578,0)),"")</f>
        <v>West Ham</v>
      </c>
      <c r="F1116" s="177" t="str">
        <f t="shared" si="1291"/>
        <v>Liverpool</v>
      </c>
      <c r="G1116" s="177" t="str">
        <f t="shared" si="1291"/>
        <v>West Ham</v>
      </c>
      <c r="H1116" s="177" t="str">
        <f t="shared" si="1291"/>
        <v>Huddersfield</v>
      </c>
      <c r="I1116" s="177" t="str">
        <f t="shared" si="1291"/>
        <v>Southampton</v>
      </c>
      <c r="J1116" s="177" t="str">
        <f t="shared" si="1291"/>
        <v>Man City</v>
      </c>
      <c r="K1116" s="177" t="str">
        <f t="shared" si="1291"/>
        <v>Newcastle</v>
      </c>
      <c r="L1116" s="177" t="str">
        <f t="shared" si="1291"/>
        <v>West Ham</v>
      </c>
      <c r="M1116" s="177" t="str">
        <f t="shared" si="1291"/>
        <v>Watford</v>
      </c>
      <c r="N1116" s="177" t="str">
        <f t="shared" si="1291"/>
        <v>Wolves</v>
      </c>
      <c r="O1116" s="177" t="str">
        <f t="shared" si="1291"/>
        <v>Wolves</v>
      </c>
      <c r="P1116" s="177" t="str">
        <f t="shared" si="1291"/>
        <v>Watford</v>
      </c>
      <c r="Q1116" s="177" t="str">
        <f t="shared" si="1291"/>
        <v>Cardiff</v>
      </c>
      <c r="R1116" s="177" t="str">
        <f t="shared" si="1291"/>
        <v>Huddersfield</v>
      </c>
      <c r="S1116" s="177" t="str">
        <f t="shared" si="1291"/>
        <v>Tottenham</v>
      </c>
      <c r="T1116" s="177" t="str">
        <f t="shared" si="1291"/>
        <v>Tottenham</v>
      </c>
      <c r="U1116" s="177" t="str">
        <f t="shared" si="1291"/>
        <v>Southampton</v>
      </c>
      <c r="V1116" s="177" t="str">
        <f t="shared" si="1291"/>
        <v>Watford</v>
      </c>
      <c r="W1116" s="177" t="str">
        <f t="shared" si="1291"/>
        <v>Bournemouth</v>
      </c>
      <c r="X1116" s="177" t="str">
        <f t="shared" si="1291"/>
        <v>Tottenham</v>
      </c>
      <c r="Y1116" s="177" t="str">
        <f t="shared" si="1291"/>
        <v>Huddersfield</v>
      </c>
      <c r="Z1116" s="177" t="str">
        <f t="shared" si="1291"/>
        <v>Man City</v>
      </c>
      <c r="AA1116" s="177" t="str">
        <f t="shared" si="1291"/>
        <v>Man Utd</v>
      </c>
      <c r="AB1116" s="177" t="str">
        <f t="shared" si="1291"/>
        <v>Huddersfield</v>
      </c>
      <c r="AC1116" s="177" t="str">
        <f t="shared" si="1291"/>
        <v>Everton</v>
      </c>
      <c r="AD1116" s="177" t="str">
        <f t="shared" si="1291"/>
        <v>Southampton</v>
      </c>
      <c r="AE1116" s="177" t="str">
        <f t="shared" si="1291"/>
        <v>Fulham</v>
      </c>
      <c r="AF1116" s="177" t="str">
        <f t="shared" si="1291"/>
        <v>Tottenham</v>
      </c>
      <c r="AG1116" s="177" t="str">
        <f t="shared" si="1291"/>
        <v>Man City</v>
      </c>
      <c r="AH1116" s="177" t="str">
        <f t="shared" si="1291"/>
        <v>Southampton</v>
      </c>
      <c r="AI1116" s="177" t="str">
        <f t="shared" si="1291"/>
        <v>Leicester</v>
      </c>
      <c r="AJ1116" s="177" t="str">
        <f t="shared" si="1291"/>
        <v>Brighton</v>
      </c>
      <c r="AK1116" s="177" t="str">
        <f t="shared" si="1291"/>
        <v>Leicester</v>
      </c>
      <c r="AL1116" s="177" t="str">
        <f t="shared" si="1291"/>
        <v/>
      </c>
      <c r="AM1116" s="177" t="str">
        <f t="shared" si="1291"/>
        <v/>
      </c>
      <c r="AN1116" s="177" t="str">
        <f t="shared" si="1291"/>
        <v/>
      </c>
      <c r="AO1116" s="177" t="str">
        <f t="shared" si="1291"/>
        <v/>
      </c>
      <c r="AP1116" s="177" t="str">
        <f t="shared" si="1291"/>
        <v/>
      </c>
      <c r="AQ1116" s="170"/>
      <c r="AR1116" s="170"/>
    </row>
    <row r="1117" ht="12.75" customHeight="1">
      <c r="A1117" s="170"/>
      <c r="B1117" s="170"/>
      <c r="C1117" s="140"/>
      <c r="D1117" s="139">
        <v>150.0</v>
      </c>
      <c r="E1117" s="177" t="str">
        <f t="shared" ref="E1117:AP1117" si="1292">IFERROR(INDEX($D$389:$D$578,MATCH($D1117,E$389:E$578,0)),"")</f>
        <v>Huddersfield</v>
      </c>
      <c r="F1117" s="177" t="str">
        <f t="shared" si="1292"/>
        <v>West Ham</v>
      </c>
      <c r="G1117" s="177" t="str">
        <f t="shared" si="1292"/>
        <v>Man Utd</v>
      </c>
      <c r="H1117" s="177" t="str">
        <f t="shared" si="1292"/>
        <v>Watford</v>
      </c>
      <c r="I1117" s="177" t="str">
        <f t="shared" si="1292"/>
        <v>Liverpool</v>
      </c>
      <c r="J1117" s="177" t="str">
        <f t="shared" si="1292"/>
        <v>Man City</v>
      </c>
      <c r="K1117" s="177" t="str">
        <f t="shared" si="1292"/>
        <v>West Ham</v>
      </c>
      <c r="L1117" s="177" t="str">
        <f t="shared" si="1292"/>
        <v>Everton</v>
      </c>
      <c r="M1117" s="177" t="str">
        <f t="shared" si="1292"/>
        <v>Wolves</v>
      </c>
      <c r="N1117" s="177" t="str">
        <f t="shared" si="1292"/>
        <v>Southampton</v>
      </c>
      <c r="O1117" s="177" t="str">
        <f t="shared" si="1292"/>
        <v>Crystal Palace</v>
      </c>
      <c r="P1117" s="177" t="str">
        <f t="shared" si="1292"/>
        <v>Tottenham</v>
      </c>
      <c r="Q1117" s="177" t="str">
        <f t="shared" si="1292"/>
        <v>West Ham</v>
      </c>
      <c r="R1117" s="177" t="str">
        <f t="shared" si="1292"/>
        <v>Newcastle</v>
      </c>
      <c r="S1117" s="177" t="str">
        <f t="shared" si="1292"/>
        <v>Wolves</v>
      </c>
      <c r="T1117" s="177" t="str">
        <f t="shared" si="1292"/>
        <v>Fulham</v>
      </c>
      <c r="U1117" s="177" t="str">
        <f t="shared" si="1292"/>
        <v>Man Utd</v>
      </c>
      <c r="V1117" s="177" t="str">
        <f t="shared" si="1292"/>
        <v>Tottenham</v>
      </c>
      <c r="W1117" s="177" t="str">
        <f t="shared" si="1292"/>
        <v>Man Utd</v>
      </c>
      <c r="X1117" s="177" t="str">
        <f t="shared" si="1292"/>
        <v>Leicester</v>
      </c>
      <c r="Y1117" s="177" t="str">
        <f t="shared" si="1292"/>
        <v>Leicester</v>
      </c>
      <c r="Z1117" s="177" t="str">
        <f t="shared" si="1292"/>
        <v>Man City</v>
      </c>
      <c r="AA1117" s="177" t="str">
        <f t="shared" si="1292"/>
        <v>Leicester</v>
      </c>
      <c r="AB1117" s="177" t="str">
        <f t="shared" si="1292"/>
        <v>Chelsea</v>
      </c>
      <c r="AC1117" s="177" t="str">
        <f t="shared" si="1292"/>
        <v>Wolves</v>
      </c>
      <c r="AD1117" s="177" t="str">
        <f t="shared" si="1292"/>
        <v>Watford</v>
      </c>
      <c r="AE1117" s="177" t="str">
        <f t="shared" si="1292"/>
        <v>Wolves</v>
      </c>
      <c r="AF1117" s="177" t="str">
        <f t="shared" si="1292"/>
        <v>Wolves</v>
      </c>
      <c r="AG1117" s="177" t="str">
        <f t="shared" si="1292"/>
        <v>Liverpool</v>
      </c>
      <c r="AH1117" s="177" t="str">
        <f t="shared" si="1292"/>
        <v>Brighton</v>
      </c>
      <c r="AI1117" s="177" t="str">
        <f t="shared" si="1292"/>
        <v>Brighton</v>
      </c>
      <c r="AJ1117" s="177" t="str">
        <f t="shared" si="1292"/>
        <v>Burnley</v>
      </c>
      <c r="AK1117" s="177" t="str">
        <f t="shared" si="1292"/>
        <v>West Ham</v>
      </c>
      <c r="AL1117" s="177" t="str">
        <f t="shared" si="1292"/>
        <v/>
      </c>
      <c r="AM1117" s="177" t="str">
        <f t="shared" si="1292"/>
        <v/>
      </c>
      <c r="AN1117" s="177" t="str">
        <f t="shared" si="1292"/>
        <v/>
      </c>
      <c r="AO1117" s="177" t="str">
        <f t="shared" si="1292"/>
        <v/>
      </c>
      <c r="AP1117" s="177" t="str">
        <f t="shared" si="1292"/>
        <v/>
      </c>
      <c r="AQ1117" s="170"/>
      <c r="AR1117" s="170"/>
    </row>
    <row r="1118" ht="12.75" customHeight="1">
      <c r="A1118" s="170"/>
      <c r="B1118" s="170"/>
      <c r="C1118" s="140"/>
      <c r="D1118" s="139">
        <v>151.0</v>
      </c>
      <c r="E1118" s="177" t="str">
        <f t="shared" ref="E1118:AP1118" si="1293">IFERROR(INDEX($D$389:$D$578,MATCH($D1118,E$389:E$578,0)),"")</f>
        <v>Watford</v>
      </c>
      <c r="F1118" s="177" t="str">
        <f t="shared" si="1293"/>
        <v>Watford</v>
      </c>
      <c r="G1118" s="177" t="str">
        <f t="shared" si="1293"/>
        <v>Man City</v>
      </c>
      <c r="H1118" s="177" t="str">
        <f t="shared" si="1293"/>
        <v>Huddersfield</v>
      </c>
      <c r="I1118" s="177" t="str">
        <f t="shared" si="1293"/>
        <v>Huddersfield</v>
      </c>
      <c r="J1118" s="177" t="str">
        <f t="shared" si="1293"/>
        <v>Liverpool</v>
      </c>
      <c r="K1118" s="177" t="str">
        <f t="shared" si="1293"/>
        <v>West Ham</v>
      </c>
      <c r="L1118" s="177" t="str">
        <f t="shared" si="1293"/>
        <v>Man City</v>
      </c>
      <c r="M1118" s="177" t="str">
        <f t="shared" si="1293"/>
        <v>Burnley</v>
      </c>
      <c r="N1118" s="177" t="str">
        <f t="shared" si="1293"/>
        <v>West Ham</v>
      </c>
      <c r="O1118" s="177" t="str">
        <f t="shared" si="1293"/>
        <v>Everton</v>
      </c>
      <c r="P1118" s="177" t="str">
        <f t="shared" si="1293"/>
        <v>Burnley</v>
      </c>
      <c r="Q1118" s="177" t="str">
        <f t="shared" si="1293"/>
        <v>Tottenham</v>
      </c>
      <c r="R1118" s="177" t="str">
        <f t="shared" si="1293"/>
        <v>West Ham</v>
      </c>
      <c r="S1118" s="177" t="str">
        <f t="shared" si="1293"/>
        <v>Watford</v>
      </c>
      <c r="T1118" s="177" t="str">
        <f t="shared" si="1293"/>
        <v>Everton</v>
      </c>
      <c r="U1118" s="177" t="str">
        <f t="shared" si="1293"/>
        <v>Wolves</v>
      </c>
      <c r="V1118" s="177" t="str">
        <f t="shared" si="1293"/>
        <v>Tottenham</v>
      </c>
      <c r="W1118" s="177" t="str">
        <f t="shared" si="1293"/>
        <v>Fulham</v>
      </c>
      <c r="X1118" s="177" t="str">
        <f t="shared" si="1293"/>
        <v>West Ham</v>
      </c>
      <c r="Y1118" s="177" t="str">
        <f t="shared" si="1293"/>
        <v>Fulham</v>
      </c>
      <c r="Z1118" s="177" t="str">
        <f t="shared" si="1293"/>
        <v>Brighton</v>
      </c>
      <c r="AA1118" s="177" t="str">
        <f t="shared" si="1293"/>
        <v>Chelsea</v>
      </c>
      <c r="AB1118" s="177" t="str">
        <f t="shared" si="1293"/>
        <v>Fulham</v>
      </c>
      <c r="AC1118" s="177" t="str">
        <f t="shared" si="1293"/>
        <v>Wolves</v>
      </c>
      <c r="AD1118" s="177" t="str">
        <f t="shared" si="1293"/>
        <v>Everton</v>
      </c>
      <c r="AE1118" s="177" t="str">
        <f t="shared" si="1293"/>
        <v>Man Utd</v>
      </c>
      <c r="AF1118" s="177" t="str">
        <f t="shared" si="1293"/>
        <v>Everton</v>
      </c>
      <c r="AG1118" s="177" t="str">
        <f t="shared" si="1293"/>
        <v>Fulham</v>
      </c>
      <c r="AH1118" s="177" t="str">
        <f t="shared" si="1293"/>
        <v>Crystal Palace</v>
      </c>
      <c r="AI1118" s="177" t="str">
        <f t="shared" si="1293"/>
        <v>Newcastle</v>
      </c>
      <c r="AJ1118" s="177" t="str">
        <f t="shared" si="1293"/>
        <v>Everton</v>
      </c>
      <c r="AK1118" s="177" t="str">
        <f t="shared" si="1293"/>
        <v>Newcastle</v>
      </c>
      <c r="AL1118" s="177" t="str">
        <f t="shared" si="1293"/>
        <v/>
      </c>
      <c r="AM1118" s="177" t="str">
        <f t="shared" si="1293"/>
        <v/>
      </c>
      <c r="AN1118" s="177" t="str">
        <f t="shared" si="1293"/>
        <v/>
      </c>
      <c r="AO1118" s="177" t="str">
        <f t="shared" si="1293"/>
        <v/>
      </c>
      <c r="AP1118" s="177" t="str">
        <f t="shared" si="1293"/>
        <v/>
      </c>
      <c r="AQ1118" s="170"/>
      <c r="AR1118" s="170"/>
    </row>
    <row r="1119" ht="12.75" customHeight="1">
      <c r="A1119" s="170"/>
      <c r="B1119" s="170"/>
      <c r="C1119" s="140"/>
      <c r="D1119" s="139">
        <v>152.0</v>
      </c>
      <c r="E1119" s="177" t="str">
        <f t="shared" ref="E1119:AP1119" si="1294">IFERROR(INDEX($D$389:$D$578,MATCH($D1119,E$389:E$578,0)),"")</f>
        <v>Watford</v>
      </c>
      <c r="F1119" s="177" t="str">
        <f t="shared" si="1294"/>
        <v>Man Utd</v>
      </c>
      <c r="G1119" s="177" t="str">
        <f t="shared" si="1294"/>
        <v>Man Utd</v>
      </c>
      <c r="H1119" s="177" t="str">
        <f t="shared" si="1294"/>
        <v>Tottenham</v>
      </c>
      <c r="I1119" s="177" t="str">
        <f t="shared" si="1294"/>
        <v>Liverpool</v>
      </c>
      <c r="J1119" s="177" t="str">
        <f t="shared" si="1294"/>
        <v>West Ham</v>
      </c>
      <c r="K1119" s="177" t="str">
        <f t="shared" si="1294"/>
        <v>Chelsea</v>
      </c>
      <c r="L1119" s="177" t="str">
        <f t="shared" si="1294"/>
        <v>West Ham</v>
      </c>
      <c r="M1119" s="177" t="str">
        <f t="shared" si="1294"/>
        <v>Tottenham</v>
      </c>
      <c r="N1119" s="177" t="str">
        <f t="shared" si="1294"/>
        <v>Watford</v>
      </c>
      <c r="O1119" s="177" t="str">
        <f t="shared" si="1294"/>
        <v>Man City</v>
      </c>
      <c r="P1119" s="177" t="str">
        <f t="shared" si="1294"/>
        <v>Leicester</v>
      </c>
      <c r="Q1119" s="177" t="str">
        <f t="shared" si="1294"/>
        <v>Wolves</v>
      </c>
      <c r="R1119" s="177" t="str">
        <f t="shared" si="1294"/>
        <v>West Ham</v>
      </c>
      <c r="S1119" s="177" t="str">
        <f t="shared" si="1294"/>
        <v>Wolves</v>
      </c>
      <c r="T1119" s="177" t="str">
        <f t="shared" si="1294"/>
        <v>Leicester</v>
      </c>
      <c r="U1119" s="177" t="str">
        <f t="shared" si="1294"/>
        <v>Tottenham</v>
      </c>
      <c r="V1119" s="177" t="str">
        <f t="shared" si="1294"/>
        <v>Fulham</v>
      </c>
      <c r="W1119" s="177" t="str">
        <f t="shared" si="1294"/>
        <v>Huddersfield</v>
      </c>
      <c r="X1119" s="177" t="str">
        <f t="shared" si="1294"/>
        <v>Newcastle</v>
      </c>
      <c r="Y1119" s="177" t="str">
        <f t="shared" si="1294"/>
        <v>Newcastle</v>
      </c>
      <c r="Z1119" s="177" t="str">
        <f t="shared" si="1294"/>
        <v>Leicester</v>
      </c>
      <c r="AA1119" s="177" t="str">
        <f t="shared" si="1294"/>
        <v>Chelsea</v>
      </c>
      <c r="AB1119" s="177" t="str">
        <f t="shared" si="1294"/>
        <v>Tottenham</v>
      </c>
      <c r="AC1119" s="177" t="str">
        <f t="shared" si="1294"/>
        <v>Southampton</v>
      </c>
      <c r="AD1119" s="177" t="str">
        <f t="shared" si="1294"/>
        <v>Wolves</v>
      </c>
      <c r="AE1119" s="177" t="str">
        <f t="shared" si="1294"/>
        <v>Southampton</v>
      </c>
      <c r="AF1119" s="177" t="str">
        <f t="shared" si="1294"/>
        <v>West Ham</v>
      </c>
      <c r="AG1119" s="177" t="str">
        <f t="shared" si="1294"/>
        <v>Cardiff</v>
      </c>
      <c r="AH1119" s="177" t="str">
        <f t="shared" si="1294"/>
        <v>Man City</v>
      </c>
      <c r="AI1119" s="177" t="str">
        <f t="shared" si="1294"/>
        <v>Southampton</v>
      </c>
      <c r="AJ1119" s="177" t="str">
        <f t="shared" si="1294"/>
        <v>Crystal Palace</v>
      </c>
      <c r="AK1119" s="177" t="str">
        <f t="shared" si="1294"/>
        <v>Everton</v>
      </c>
      <c r="AL1119" s="177" t="str">
        <f t="shared" si="1294"/>
        <v/>
      </c>
      <c r="AM1119" s="177" t="str">
        <f t="shared" si="1294"/>
        <v/>
      </c>
      <c r="AN1119" s="177" t="str">
        <f t="shared" si="1294"/>
        <v/>
      </c>
      <c r="AO1119" s="177" t="str">
        <f t="shared" si="1294"/>
        <v/>
      </c>
      <c r="AP1119" s="177" t="str">
        <f t="shared" si="1294"/>
        <v/>
      </c>
      <c r="AQ1119" s="170"/>
      <c r="AR1119" s="170"/>
    </row>
    <row r="1120" ht="12.75" customHeight="1">
      <c r="A1120" s="170"/>
      <c r="B1120" s="170"/>
      <c r="C1120" s="140"/>
      <c r="D1120" s="139">
        <v>153.0</v>
      </c>
      <c r="E1120" s="177" t="str">
        <f t="shared" ref="E1120:AP1120" si="1295">IFERROR(INDEX($D$389:$D$578,MATCH($D1120,E$389:E$578,0)),"")</f>
        <v>Fulham</v>
      </c>
      <c r="F1120" s="177" t="str">
        <f t="shared" si="1295"/>
        <v>Wolves</v>
      </c>
      <c r="G1120" s="177" t="str">
        <f t="shared" si="1295"/>
        <v>Southampton</v>
      </c>
      <c r="H1120" s="177" t="str">
        <f t="shared" si="1295"/>
        <v>West Ham</v>
      </c>
      <c r="I1120" s="177" t="str">
        <f t="shared" si="1295"/>
        <v>Tottenham</v>
      </c>
      <c r="J1120" s="177" t="str">
        <f t="shared" si="1295"/>
        <v>Liverpool</v>
      </c>
      <c r="K1120" s="177" t="str">
        <f t="shared" si="1295"/>
        <v>Man Utd</v>
      </c>
      <c r="L1120" s="177" t="str">
        <f t="shared" si="1295"/>
        <v>Tottenham</v>
      </c>
      <c r="M1120" s="177" t="str">
        <f t="shared" si="1295"/>
        <v>Southampton</v>
      </c>
      <c r="N1120" s="177" t="str">
        <f t="shared" si="1295"/>
        <v>Crystal Palace</v>
      </c>
      <c r="O1120" s="177" t="str">
        <f t="shared" si="1295"/>
        <v>West Ham</v>
      </c>
      <c r="P1120" s="177" t="str">
        <f t="shared" si="1295"/>
        <v>West Ham</v>
      </c>
      <c r="Q1120" s="177" t="str">
        <f t="shared" si="1295"/>
        <v>Tottenham</v>
      </c>
      <c r="R1120" s="177" t="str">
        <f t="shared" si="1295"/>
        <v>West Ham</v>
      </c>
      <c r="S1120" s="177" t="str">
        <f t="shared" si="1295"/>
        <v>Watford</v>
      </c>
      <c r="T1120" s="177" t="str">
        <f t="shared" si="1295"/>
        <v>Liverpool</v>
      </c>
      <c r="U1120" s="177" t="str">
        <f t="shared" si="1295"/>
        <v>Crystal Palace</v>
      </c>
      <c r="V1120" s="177" t="str">
        <f t="shared" si="1295"/>
        <v>Tottenham</v>
      </c>
      <c r="W1120" s="177" t="str">
        <f t="shared" si="1295"/>
        <v>West Ham</v>
      </c>
      <c r="X1120" s="177" t="str">
        <f t="shared" si="1295"/>
        <v>Man Utd</v>
      </c>
      <c r="Y1120" s="177" t="str">
        <f t="shared" si="1295"/>
        <v>Huddersfield</v>
      </c>
      <c r="Z1120" s="177" t="str">
        <f t="shared" si="1295"/>
        <v>Watford</v>
      </c>
      <c r="AA1120" s="177" t="str">
        <f t="shared" si="1295"/>
        <v>Man City</v>
      </c>
      <c r="AB1120" s="177" t="str">
        <f t="shared" si="1295"/>
        <v>Newcastle</v>
      </c>
      <c r="AC1120" s="177" t="str">
        <f t="shared" si="1295"/>
        <v>Brighton</v>
      </c>
      <c r="AD1120" s="177" t="str">
        <f t="shared" si="1295"/>
        <v>Chelsea</v>
      </c>
      <c r="AE1120" s="177" t="str">
        <f t="shared" si="1295"/>
        <v>Bournemouth</v>
      </c>
      <c r="AF1120" s="177" t="str">
        <f t="shared" si="1295"/>
        <v>Tottenham</v>
      </c>
      <c r="AG1120" s="177" t="str">
        <f t="shared" si="1295"/>
        <v>Liverpool</v>
      </c>
      <c r="AH1120" s="177" t="str">
        <f t="shared" si="1295"/>
        <v>Liverpool</v>
      </c>
      <c r="AI1120" s="177" t="str">
        <f t="shared" si="1295"/>
        <v>Leicester</v>
      </c>
      <c r="AJ1120" s="177" t="str">
        <f t="shared" si="1295"/>
        <v>Leicester</v>
      </c>
      <c r="AK1120" s="177" t="str">
        <f t="shared" si="1295"/>
        <v>Newcastle</v>
      </c>
      <c r="AL1120" s="177" t="str">
        <f t="shared" si="1295"/>
        <v/>
      </c>
      <c r="AM1120" s="177" t="str">
        <f t="shared" si="1295"/>
        <v/>
      </c>
      <c r="AN1120" s="177" t="str">
        <f t="shared" si="1295"/>
        <v/>
      </c>
      <c r="AO1120" s="177" t="str">
        <f t="shared" si="1295"/>
        <v/>
      </c>
      <c r="AP1120" s="177" t="str">
        <f t="shared" si="1295"/>
        <v/>
      </c>
      <c r="AQ1120" s="170"/>
      <c r="AR1120" s="170"/>
    </row>
    <row r="1121" ht="12.75" customHeight="1">
      <c r="A1121" s="170"/>
      <c r="B1121" s="170"/>
      <c r="C1121" s="140"/>
      <c r="D1121" s="139">
        <v>154.0</v>
      </c>
      <c r="E1121" s="177" t="str">
        <f t="shared" ref="E1121:AP1121" si="1296">IFERROR(INDEX($D$389:$D$578,MATCH($D1121,E$389:E$578,0)),"")</f>
        <v>Tottenham</v>
      </c>
      <c r="F1121" s="177" t="str">
        <f t="shared" si="1296"/>
        <v>Wolves</v>
      </c>
      <c r="G1121" s="177" t="str">
        <f t="shared" si="1296"/>
        <v>Chelsea</v>
      </c>
      <c r="H1121" s="177" t="str">
        <f t="shared" si="1296"/>
        <v>Man City</v>
      </c>
      <c r="I1121" s="177" t="str">
        <f t="shared" si="1296"/>
        <v>Liverpool</v>
      </c>
      <c r="J1121" s="177" t="str">
        <f t="shared" si="1296"/>
        <v>West Ham</v>
      </c>
      <c r="K1121" s="177" t="str">
        <f t="shared" si="1296"/>
        <v>Man City</v>
      </c>
      <c r="L1121" s="177" t="str">
        <f t="shared" si="1296"/>
        <v>Man Utd</v>
      </c>
      <c r="M1121" s="177" t="str">
        <f t="shared" si="1296"/>
        <v>Man Utd</v>
      </c>
      <c r="N1121" s="177" t="str">
        <f t="shared" si="1296"/>
        <v>Tottenham</v>
      </c>
      <c r="O1121" s="177" t="str">
        <f t="shared" si="1296"/>
        <v>Man City</v>
      </c>
      <c r="P1121" s="177" t="str">
        <f t="shared" si="1296"/>
        <v>Watford</v>
      </c>
      <c r="Q1121" s="177" t="str">
        <f t="shared" si="1296"/>
        <v>Watford</v>
      </c>
      <c r="R1121" s="177" t="str">
        <f t="shared" si="1296"/>
        <v>Everton</v>
      </c>
      <c r="S1121" s="177" t="str">
        <f t="shared" si="1296"/>
        <v>Man City</v>
      </c>
      <c r="T1121" s="177" t="str">
        <f t="shared" si="1296"/>
        <v>Southampton</v>
      </c>
      <c r="U1121" s="177" t="str">
        <f t="shared" si="1296"/>
        <v>Man City</v>
      </c>
      <c r="V1121" s="177" t="str">
        <f t="shared" si="1296"/>
        <v>Watford</v>
      </c>
      <c r="W1121" s="177" t="str">
        <f t="shared" si="1296"/>
        <v>Tottenham</v>
      </c>
      <c r="X1121" s="177" t="str">
        <f t="shared" si="1296"/>
        <v>Watford</v>
      </c>
      <c r="Y1121" s="177" t="str">
        <f t="shared" si="1296"/>
        <v>Leicester</v>
      </c>
      <c r="Z1121" s="177" t="str">
        <f t="shared" si="1296"/>
        <v>Watford</v>
      </c>
      <c r="AA1121" s="177" t="str">
        <f t="shared" si="1296"/>
        <v>Man City</v>
      </c>
      <c r="AB1121" s="177" t="str">
        <f t="shared" si="1296"/>
        <v>Newcastle</v>
      </c>
      <c r="AC1121" s="177" t="str">
        <f t="shared" si="1296"/>
        <v>Liverpool</v>
      </c>
      <c r="AD1121" s="177" t="str">
        <f t="shared" si="1296"/>
        <v>Southampton</v>
      </c>
      <c r="AE1121" s="177" t="str">
        <f t="shared" si="1296"/>
        <v>Watford</v>
      </c>
      <c r="AF1121" s="177" t="str">
        <f t="shared" si="1296"/>
        <v>Tottenham</v>
      </c>
      <c r="AG1121" s="177" t="str">
        <f t="shared" si="1296"/>
        <v>Huddersfield</v>
      </c>
      <c r="AH1121" s="177" t="str">
        <f t="shared" si="1296"/>
        <v>Southampton</v>
      </c>
      <c r="AI1121" s="177" t="str">
        <f t="shared" si="1296"/>
        <v>Wolves</v>
      </c>
      <c r="AJ1121" s="177" t="str">
        <f t="shared" si="1296"/>
        <v>Newcastle</v>
      </c>
      <c r="AK1121" s="177" t="str">
        <f t="shared" si="1296"/>
        <v>West Ham</v>
      </c>
      <c r="AL1121" s="177" t="str">
        <f t="shared" si="1296"/>
        <v/>
      </c>
      <c r="AM1121" s="177" t="str">
        <f t="shared" si="1296"/>
        <v/>
      </c>
      <c r="AN1121" s="177" t="str">
        <f t="shared" si="1296"/>
        <v/>
      </c>
      <c r="AO1121" s="177" t="str">
        <f t="shared" si="1296"/>
        <v/>
      </c>
      <c r="AP1121" s="177" t="str">
        <f t="shared" si="1296"/>
        <v/>
      </c>
      <c r="AQ1121" s="170"/>
      <c r="AR1121" s="170"/>
    </row>
    <row r="1122" ht="12.75" customHeight="1">
      <c r="A1122" s="170"/>
      <c r="B1122" s="170"/>
      <c r="C1122" s="140"/>
      <c r="D1122" s="139">
        <v>155.0</v>
      </c>
      <c r="E1122" s="177" t="str">
        <f t="shared" ref="E1122:AP1122" si="1297">IFERROR(INDEX($D$389:$D$578,MATCH($D1122,E$389:E$578,0)),"")</f>
        <v>Watford</v>
      </c>
      <c r="F1122" s="177" t="str">
        <f t="shared" si="1297"/>
        <v>Liverpool</v>
      </c>
      <c r="G1122" s="177" t="str">
        <f t="shared" si="1297"/>
        <v>Newcastle</v>
      </c>
      <c r="H1122" s="177" t="str">
        <f t="shared" si="1297"/>
        <v>Man Utd</v>
      </c>
      <c r="I1122" s="177" t="str">
        <f t="shared" si="1297"/>
        <v>Man City</v>
      </c>
      <c r="J1122" s="177" t="str">
        <f t="shared" si="1297"/>
        <v>Southampton</v>
      </c>
      <c r="K1122" s="177" t="str">
        <f t="shared" si="1297"/>
        <v>Burnley</v>
      </c>
      <c r="L1122" s="177" t="str">
        <f t="shared" si="1297"/>
        <v>Man City</v>
      </c>
      <c r="M1122" s="177" t="str">
        <f t="shared" si="1297"/>
        <v>Tottenham</v>
      </c>
      <c r="N1122" s="177" t="str">
        <f t="shared" si="1297"/>
        <v>Everton</v>
      </c>
      <c r="O1122" s="177" t="str">
        <f t="shared" si="1297"/>
        <v>Southampton</v>
      </c>
      <c r="P1122" s="177" t="str">
        <f t="shared" si="1297"/>
        <v>Wolves</v>
      </c>
      <c r="Q1122" s="177" t="str">
        <f t="shared" si="1297"/>
        <v>Wolves</v>
      </c>
      <c r="R1122" s="177" t="str">
        <f t="shared" si="1297"/>
        <v>Bournemouth</v>
      </c>
      <c r="S1122" s="177" t="str">
        <f t="shared" si="1297"/>
        <v>Huddersfield</v>
      </c>
      <c r="T1122" s="177" t="str">
        <f t="shared" si="1297"/>
        <v>Wolves</v>
      </c>
      <c r="U1122" s="177" t="str">
        <f t="shared" si="1297"/>
        <v>Huddersfield</v>
      </c>
      <c r="V1122" s="177" t="str">
        <f t="shared" si="1297"/>
        <v>Everton</v>
      </c>
      <c r="W1122" s="177" t="str">
        <f t="shared" si="1297"/>
        <v>Cardiff</v>
      </c>
      <c r="X1122" s="177" t="str">
        <f t="shared" si="1297"/>
        <v>Wolves</v>
      </c>
      <c r="Y1122" s="177" t="str">
        <f t="shared" si="1297"/>
        <v>Southampton</v>
      </c>
      <c r="Z1122" s="177" t="str">
        <f t="shared" si="1297"/>
        <v>Watford</v>
      </c>
      <c r="AA1122" s="177" t="str">
        <f t="shared" si="1297"/>
        <v>Newcastle</v>
      </c>
      <c r="AB1122" s="177" t="str">
        <f t="shared" si="1297"/>
        <v>Watford</v>
      </c>
      <c r="AC1122" s="177" t="str">
        <f t="shared" si="1297"/>
        <v>Huddersfield</v>
      </c>
      <c r="AD1122" s="177" t="str">
        <f t="shared" si="1297"/>
        <v>Chelsea</v>
      </c>
      <c r="AE1122" s="177" t="str">
        <f t="shared" si="1297"/>
        <v>Tottenham</v>
      </c>
      <c r="AF1122" s="177" t="str">
        <f t="shared" si="1297"/>
        <v>Wolves</v>
      </c>
      <c r="AG1122" s="177" t="str">
        <f t="shared" si="1297"/>
        <v>Wolves</v>
      </c>
      <c r="AH1122" s="177" t="str">
        <f t="shared" si="1297"/>
        <v>Everton</v>
      </c>
      <c r="AI1122" s="177" t="str">
        <f t="shared" si="1297"/>
        <v>Southampton</v>
      </c>
      <c r="AJ1122" s="177" t="str">
        <f t="shared" si="1297"/>
        <v>Watford</v>
      </c>
      <c r="AK1122" s="177" t="str">
        <f t="shared" si="1297"/>
        <v>Liverpool</v>
      </c>
      <c r="AL1122" s="177" t="str">
        <f t="shared" si="1297"/>
        <v/>
      </c>
      <c r="AM1122" s="177" t="str">
        <f t="shared" si="1297"/>
        <v/>
      </c>
      <c r="AN1122" s="177" t="str">
        <f t="shared" si="1297"/>
        <v/>
      </c>
      <c r="AO1122" s="177" t="str">
        <f t="shared" si="1297"/>
        <v/>
      </c>
      <c r="AP1122" s="177" t="str">
        <f t="shared" si="1297"/>
        <v/>
      </c>
      <c r="AQ1122" s="170"/>
      <c r="AR1122" s="170"/>
    </row>
    <row r="1123" ht="12.75" customHeight="1">
      <c r="A1123" s="170"/>
      <c r="B1123" s="170"/>
      <c r="C1123" s="140"/>
      <c r="D1123" s="139">
        <v>156.0</v>
      </c>
      <c r="E1123" s="177" t="str">
        <f t="shared" ref="E1123:AP1123" si="1298">IFERROR(INDEX($D$389:$D$578,MATCH($D1123,E$389:E$578,0)),"")</f>
        <v>Watford</v>
      </c>
      <c r="F1123" s="177" t="str">
        <f t="shared" si="1298"/>
        <v>Wolves</v>
      </c>
      <c r="G1123" s="177" t="str">
        <f t="shared" si="1298"/>
        <v>Tottenham</v>
      </c>
      <c r="H1123" s="177" t="str">
        <f t="shared" si="1298"/>
        <v>Wolves</v>
      </c>
      <c r="I1123" s="177" t="str">
        <f t="shared" si="1298"/>
        <v>Newcastle</v>
      </c>
      <c r="J1123" s="177" t="str">
        <f t="shared" si="1298"/>
        <v>Watford</v>
      </c>
      <c r="K1123" s="177" t="str">
        <f t="shared" si="1298"/>
        <v>Man City</v>
      </c>
      <c r="L1123" s="177" t="str">
        <f t="shared" si="1298"/>
        <v>Man Utd</v>
      </c>
      <c r="M1123" s="177" t="str">
        <f t="shared" si="1298"/>
        <v>Wolves</v>
      </c>
      <c r="N1123" s="177" t="str">
        <f t="shared" si="1298"/>
        <v>Crystal Palace</v>
      </c>
      <c r="O1123" s="177" t="str">
        <f t="shared" si="1298"/>
        <v>Watford</v>
      </c>
      <c r="P1123" s="177" t="str">
        <f t="shared" si="1298"/>
        <v>Man City</v>
      </c>
      <c r="Q1123" s="177" t="str">
        <f t="shared" si="1298"/>
        <v>Watford</v>
      </c>
      <c r="R1123" s="177" t="str">
        <f t="shared" si="1298"/>
        <v>Watford</v>
      </c>
      <c r="S1123" s="177" t="str">
        <f t="shared" si="1298"/>
        <v>Everton</v>
      </c>
      <c r="T1123" s="177" t="str">
        <f t="shared" si="1298"/>
        <v>Everton</v>
      </c>
      <c r="U1123" s="177" t="str">
        <f t="shared" si="1298"/>
        <v>Tottenham</v>
      </c>
      <c r="V1123" s="177" t="str">
        <f t="shared" si="1298"/>
        <v>Huddersfield</v>
      </c>
      <c r="W1123" s="177" t="str">
        <f t="shared" si="1298"/>
        <v>Man City</v>
      </c>
      <c r="X1123" s="177" t="str">
        <f t="shared" si="1298"/>
        <v>Tottenham</v>
      </c>
      <c r="Y1123" s="177" t="str">
        <f t="shared" si="1298"/>
        <v>Watford</v>
      </c>
      <c r="Z1123" s="177" t="str">
        <f t="shared" si="1298"/>
        <v>Fulham</v>
      </c>
      <c r="AA1123" s="177" t="str">
        <f t="shared" si="1298"/>
        <v>Man Utd</v>
      </c>
      <c r="AB1123" s="177" t="str">
        <f t="shared" si="1298"/>
        <v>Man Utd</v>
      </c>
      <c r="AC1123" s="177" t="str">
        <f t="shared" si="1298"/>
        <v>Liverpool</v>
      </c>
      <c r="AD1123" s="177" t="str">
        <f t="shared" si="1298"/>
        <v>Everton</v>
      </c>
      <c r="AE1123" s="177" t="str">
        <f t="shared" si="1298"/>
        <v>Fulham</v>
      </c>
      <c r="AF1123" s="177" t="str">
        <f t="shared" si="1298"/>
        <v>Liverpool</v>
      </c>
      <c r="AG1123" s="177" t="str">
        <f t="shared" si="1298"/>
        <v>Man City</v>
      </c>
      <c r="AH1123" s="177" t="str">
        <f t="shared" si="1298"/>
        <v>Wolves</v>
      </c>
      <c r="AI1123" s="177" t="str">
        <f t="shared" si="1298"/>
        <v>Man City</v>
      </c>
      <c r="AJ1123" s="177" t="str">
        <f t="shared" si="1298"/>
        <v>West Ham</v>
      </c>
      <c r="AK1123" s="177" t="str">
        <f t="shared" si="1298"/>
        <v>Chelsea</v>
      </c>
      <c r="AL1123" s="177" t="str">
        <f t="shared" si="1298"/>
        <v/>
      </c>
      <c r="AM1123" s="177" t="str">
        <f t="shared" si="1298"/>
        <v/>
      </c>
      <c r="AN1123" s="177" t="str">
        <f t="shared" si="1298"/>
        <v/>
      </c>
      <c r="AO1123" s="177" t="str">
        <f t="shared" si="1298"/>
        <v/>
      </c>
      <c r="AP1123" s="177" t="str">
        <f t="shared" si="1298"/>
        <v/>
      </c>
      <c r="AQ1123" s="170"/>
      <c r="AR1123" s="170"/>
    </row>
    <row r="1124" ht="12.75" customHeight="1">
      <c r="A1124" s="170"/>
      <c r="B1124" s="170"/>
      <c r="C1124" s="140"/>
      <c r="D1124" s="139">
        <v>157.0</v>
      </c>
      <c r="E1124" s="177" t="str">
        <f t="shared" ref="E1124:AP1124" si="1299">IFERROR(INDEX($D$389:$D$578,MATCH($D1124,E$389:E$578,0)),"")</f>
        <v>Huddersfield</v>
      </c>
      <c r="F1124" s="177" t="str">
        <f t="shared" si="1299"/>
        <v>Tottenham</v>
      </c>
      <c r="G1124" s="177" t="str">
        <f t="shared" si="1299"/>
        <v>Watford</v>
      </c>
      <c r="H1124" s="177" t="str">
        <f t="shared" si="1299"/>
        <v>West Ham</v>
      </c>
      <c r="I1124" s="177" t="str">
        <f t="shared" si="1299"/>
        <v>Tottenham</v>
      </c>
      <c r="J1124" s="177" t="str">
        <f t="shared" si="1299"/>
        <v>Everton</v>
      </c>
      <c r="K1124" s="177" t="str">
        <f t="shared" si="1299"/>
        <v>Tottenham</v>
      </c>
      <c r="L1124" s="177" t="str">
        <f t="shared" si="1299"/>
        <v>Everton</v>
      </c>
      <c r="M1124" s="177" t="str">
        <f t="shared" si="1299"/>
        <v>Watford</v>
      </c>
      <c r="N1124" s="177" t="str">
        <f t="shared" si="1299"/>
        <v>Everton</v>
      </c>
      <c r="O1124" s="177" t="str">
        <f t="shared" si="1299"/>
        <v>West Ham</v>
      </c>
      <c r="P1124" s="177" t="str">
        <f t="shared" si="1299"/>
        <v>Wolves</v>
      </c>
      <c r="Q1124" s="177" t="str">
        <f t="shared" si="1299"/>
        <v>Everton</v>
      </c>
      <c r="R1124" s="177" t="str">
        <f t="shared" si="1299"/>
        <v>Southampton</v>
      </c>
      <c r="S1124" s="177" t="str">
        <f t="shared" si="1299"/>
        <v>Leicester</v>
      </c>
      <c r="T1124" s="177" t="str">
        <f t="shared" si="1299"/>
        <v>Watford</v>
      </c>
      <c r="U1124" s="177" t="str">
        <f t="shared" si="1299"/>
        <v>Wolves</v>
      </c>
      <c r="V1124" s="177" t="str">
        <f t="shared" si="1299"/>
        <v>Man City</v>
      </c>
      <c r="W1124" s="177" t="str">
        <f t="shared" si="1299"/>
        <v>Leicester</v>
      </c>
      <c r="X1124" s="177" t="str">
        <f t="shared" si="1299"/>
        <v>Southampton</v>
      </c>
      <c r="Y1124" s="177" t="str">
        <f t="shared" si="1299"/>
        <v>Leicester</v>
      </c>
      <c r="Z1124" s="177" t="str">
        <f t="shared" si="1299"/>
        <v>Leicester</v>
      </c>
      <c r="AA1124" s="177" t="str">
        <f t="shared" si="1299"/>
        <v>Huddersfield</v>
      </c>
      <c r="AB1124" s="177" t="str">
        <f t="shared" si="1299"/>
        <v>Leicester</v>
      </c>
      <c r="AC1124" s="177" t="str">
        <f t="shared" si="1299"/>
        <v>Liverpool</v>
      </c>
      <c r="AD1124" s="177" t="str">
        <f t="shared" si="1299"/>
        <v>Tottenham</v>
      </c>
      <c r="AE1124" s="177" t="str">
        <f t="shared" si="1299"/>
        <v>Everton</v>
      </c>
      <c r="AF1124" s="177" t="str">
        <f t="shared" si="1299"/>
        <v>Watford</v>
      </c>
      <c r="AG1124" s="177" t="str">
        <f t="shared" si="1299"/>
        <v>Huddersfield</v>
      </c>
      <c r="AH1124" s="177" t="str">
        <f t="shared" si="1299"/>
        <v>Wolves</v>
      </c>
      <c r="AI1124" s="177" t="str">
        <f t="shared" si="1299"/>
        <v>Newcastle</v>
      </c>
      <c r="AJ1124" s="177" t="str">
        <f t="shared" si="1299"/>
        <v>Cardiff</v>
      </c>
      <c r="AK1124" s="177" t="str">
        <f t="shared" si="1299"/>
        <v>Huddersfield</v>
      </c>
      <c r="AL1124" s="177" t="str">
        <f t="shared" si="1299"/>
        <v/>
      </c>
      <c r="AM1124" s="177" t="str">
        <f t="shared" si="1299"/>
        <v/>
      </c>
      <c r="AN1124" s="177" t="str">
        <f t="shared" si="1299"/>
        <v/>
      </c>
      <c r="AO1124" s="177" t="str">
        <f t="shared" si="1299"/>
        <v/>
      </c>
      <c r="AP1124" s="177" t="str">
        <f t="shared" si="1299"/>
        <v/>
      </c>
      <c r="AQ1124" s="170"/>
      <c r="AR1124" s="170"/>
    </row>
    <row r="1125" ht="12.75" customHeight="1">
      <c r="A1125" s="170"/>
      <c r="B1125" s="170"/>
      <c r="C1125" s="140"/>
      <c r="D1125" s="139">
        <v>158.0</v>
      </c>
      <c r="E1125" s="177" t="str">
        <f t="shared" ref="E1125:AP1125" si="1300">IFERROR(INDEX($D$389:$D$578,MATCH($D1125,E$389:E$578,0)),"")</f>
        <v>West Ham</v>
      </c>
      <c r="F1125" s="177" t="str">
        <f t="shared" si="1300"/>
        <v>Huddersfield</v>
      </c>
      <c r="G1125" s="177" t="str">
        <f t="shared" si="1300"/>
        <v>Newcastle</v>
      </c>
      <c r="H1125" s="177" t="str">
        <f t="shared" si="1300"/>
        <v>Southampton</v>
      </c>
      <c r="I1125" s="177" t="str">
        <f t="shared" si="1300"/>
        <v>Watford</v>
      </c>
      <c r="J1125" s="177" t="str">
        <f t="shared" si="1300"/>
        <v>Tottenham</v>
      </c>
      <c r="K1125" s="177" t="str">
        <f t="shared" si="1300"/>
        <v>Watford</v>
      </c>
      <c r="L1125" s="177" t="str">
        <f t="shared" si="1300"/>
        <v>West Ham</v>
      </c>
      <c r="M1125" s="177" t="str">
        <f t="shared" si="1300"/>
        <v>Man Utd</v>
      </c>
      <c r="N1125" s="177" t="str">
        <f t="shared" si="1300"/>
        <v>Wolves</v>
      </c>
      <c r="O1125" s="177" t="str">
        <f t="shared" si="1300"/>
        <v>Wolves</v>
      </c>
      <c r="P1125" s="177" t="str">
        <f t="shared" si="1300"/>
        <v>Wolves</v>
      </c>
      <c r="Q1125" s="177" t="str">
        <f t="shared" si="1300"/>
        <v>Southampton</v>
      </c>
      <c r="R1125" s="177" t="str">
        <f t="shared" si="1300"/>
        <v>Leicester</v>
      </c>
      <c r="S1125" s="177" t="str">
        <f t="shared" si="1300"/>
        <v>Watford</v>
      </c>
      <c r="T1125" s="177" t="str">
        <f t="shared" si="1300"/>
        <v>Liverpool</v>
      </c>
      <c r="U1125" s="177" t="str">
        <f t="shared" si="1300"/>
        <v>Watford</v>
      </c>
      <c r="V1125" s="177" t="str">
        <f t="shared" si="1300"/>
        <v>Crystal Palace</v>
      </c>
      <c r="W1125" s="177" t="str">
        <f t="shared" si="1300"/>
        <v>West Ham</v>
      </c>
      <c r="X1125" s="177" t="str">
        <f t="shared" si="1300"/>
        <v>Tottenham</v>
      </c>
      <c r="Y1125" s="177" t="str">
        <f t="shared" si="1300"/>
        <v>Man Utd</v>
      </c>
      <c r="Z1125" s="177" t="str">
        <f t="shared" si="1300"/>
        <v>Man City</v>
      </c>
      <c r="AA1125" s="177" t="str">
        <f t="shared" si="1300"/>
        <v>Fulham</v>
      </c>
      <c r="AB1125" s="177" t="str">
        <f t="shared" si="1300"/>
        <v>Man Utd</v>
      </c>
      <c r="AC1125" s="177" t="str">
        <f t="shared" si="1300"/>
        <v>Southampton</v>
      </c>
      <c r="AD1125" s="177" t="str">
        <f t="shared" si="1300"/>
        <v>Man Utd</v>
      </c>
      <c r="AE1125" s="177" t="str">
        <f t="shared" si="1300"/>
        <v>Tottenham</v>
      </c>
      <c r="AF1125" s="177" t="str">
        <f t="shared" si="1300"/>
        <v>Everton</v>
      </c>
      <c r="AG1125" s="177" t="str">
        <f t="shared" si="1300"/>
        <v>Wolves</v>
      </c>
      <c r="AH1125" s="177" t="str">
        <f t="shared" si="1300"/>
        <v>Liverpool</v>
      </c>
      <c r="AI1125" s="177" t="str">
        <f t="shared" si="1300"/>
        <v>Everton</v>
      </c>
      <c r="AJ1125" s="177" t="str">
        <f t="shared" si="1300"/>
        <v>Huddersfield</v>
      </c>
      <c r="AK1125" s="177" t="str">
        <f t="shared" si="1300"/>
        <v>Newcastle</v>
      </c>
      <c r="AL1125" s="177" t="str">
        <f t="shared" si="1300"/>
        <v/>
      </c>
      <c r="AM1125" s="177" t="str">
        <f t="shared" si="1300"/>
        <v/>
      </c>
      <c r="AN1125" s="177" t="str">
        <f t="shared" si="1300"/>
        <v/>
      </c>
      <c r="AO1125" s="177" t="str">
        <f t="shared" si="1300"/>
        <v/>
      </c>
      <c r="AP1125" s="177" t="str">
        <f t="shared" si="1300"/>
        <v/>
      </c>
      <c r="AQ1125" s="170"/>
      <c r="AR1125" s="170"/>
    </row>
    <row r="1126" ht="12.75" customHeight="1">
      <c r="A1126" s="170"/>
      <c r="B1126" s="170"/>
      <c r="C1126" s="140"/>
      <c r="D1126" s="139">
        <v>159.0</v>
      </c>
      <c r="E1126" s="177" t="str">
        <f t="shared" ref="E1126:AP1126" si="1301">IFERROR(INDEX($D$389:$D$578,MATCH($D1126,E$389:E$578,0)),"")</f>
        <v>Wolves</v>
      </c>
      <c r="F1126" s="177" t="str">
        <f t="shared" si="1301"/>
        <v>West Ham</v>
      </c>
      <c r="G1126" s="177" t="str">
        <f t="shared" si="1301"/>
        <v>Wolves</v>
      </c>
      <c r="H1126" s="177" t="str">
        <f t="shared" si="1301"/>
        <v>Watford</v>
      </c>
      <c r="I1126" s="177" t="str">
        <f t="shared" si="1301"/>
        <v>Watford</v>
      </c>
      <c r="J1126" s="177" t="str">
        <f t="shared" si="1301"/>
        <v>Liverpool</v>
      </c>
      <c r="K1126" s="177" t="str">
        <f t="shared" si="1301"/>
        <v>Man City</v>
      </c>
      <c r="L1126" s="177" t="str">
        <f t="shared" si="1301"/>
        <v>Fulham</v>
      </c>
      <c r="M1126" s="177" t="str">
        <f t="shared" si="1301"/>
        <v>Fulham</v>
      </c>
      <c r="N1126" s="177" t="str">
        <f t="shared" si="1301"/>
        <v>Tottenham</v>
      </c>
      <c r="O1126" s="177" t="str">
        <f t="shared" si="1301"/>
        <v>Tottenham</v>
      </c>
      <c r="P1126" s="177" t="str">
        <f t="shared" si="1301"/>
        <v>West Ham</v>
      </c>
      <c r="Q1126" s="177" t="str">
        <f t="shared" si="1301"/>
        <v>West Ham</v>
      </c>
      <c r="R1126" s="177" t="str">
        <f t="shared" si="1301"/>
        <v>Wolves</v>
      </c>
      <c r="S1126" s="177" t="str">
        <f t="shared" si="1301"/>
        <v>Man City</v>
      </c>
      <c r="T1126" s="177" t="str">
        <f t="shared" si="1301"/>
        <v>Watford</v>
      </c>
      <c r="U1126" s="177" t="str">
        <f t="shared" si="1301"/>
        <v>Tottenham</v>
      </c>
      <c r="V1126" s="177" t="str">
        <f t="shared" si="1301"/>
        <v>Newcastle</v>
      </c>
      <c r="W1126" s="177" t="str">
        <f t="shared" si="1301"/>
        <v>Leicester</v>
      </c>
      <c r="X1126" s="177" t="str">
        <f t="shared" si="1301"/>
        <v>Tottenham</v>
      </c>
      <c r="Y1126" s="177" t="str">
        <f t="shared" si="1301"/>
        <v>Leicester</v>
      </c>
      <c r="Z1126" s="177" t="str">
        <f t="shared" si="1301"/>
        <v>Newcastle</v>
      </c>
      <c r="AA1126" s="177" t="str">
        <f t="shared" si="1301"/>
        <v>Watford</v>
      </c>
      <c r="AB1126" s="177" t="str">
        <f t="shared" si="1301"/>
        <v>Fulham</v>
      </c>
      <c r="AC1126" s="177" t="str">
        <f t="shared" si="1301"/>
        <v>Everton</v>
      </c>
      <c r="AD1126" s="177" t="str">
        <f t="shared" si="1301"/>
        <v>Everton</v>
      </c>
      <c r="AE1126" s="177" t="str">
        <f t="shared" si="1301"/>
        <v>Watford</v>
      </c>
      <c r="AF1126" s="177" t="str">
        <f t="shared" si="1301"/>
        <v>West Ham</v>
      </c>
      <c r="AG1126" s="177" t="str">
        <f t="shared" si="1301"/>
        <v>Everton</v>
      </c>
      <c r="AH1126" s="177" t="str">
        <f t="shared" si="1301"/>
        <v>Wolves</v>
      </c>
      <c r="AI1126" s="177" t="str">
        <f t="shared" si="1301"/>
        <v>Liverpool</v>
      </c>
      <c r="AJ1126" s="177" t="str">
        <f t="shared" si="1301"/>
        <v>Man City</v>
      </c>
      <c r="AK1126" s="177" t="str">
        <f t="shared" si="1301"/>
        <v>Crystal Palace</v>
      </c>
      <c r="AL1126" s="177" t="str">
        <f t="shared" si="1301"/>
        <v/>
      </c>
      <c r="AM1126" s="177" t="str">
        <f t="shared" si="1301"/>
        <v/>
      </c>
      <c r="AN1126" s="177" t="str">
        <f t="shared" si="1301"/>
        <v/>
      </c>
      <c r="AO1126" s="177" t="str">
        <f t="shared" si="1301"/>
        <v/>
      </c>
      <c r="AP1126" s="177" t="str">
        <f t="shared" si="1301"/>
        <v/>
      </c>
      <c r="AQ1126" s="170"/>
      <c r="AR1126" s="170"/>
    </row>
    <row r="1127" ht="12.75" customHeight="1">
      <c r="A1127" s="170"/>
      <c r="B1127" s="170"/>
      <c r="C1127" s="140"/>
      <c r="D1127" s="139">
        <v>160.0</v>
      </c>
      <c r="E1127" s="177" t="str">
        <f t="shared" ref="E1127:AP1127" si="1302">IFERROR(INDEX($D$389:$D$578,MATCH($D1127,E$389:E$578,0)),"")</f>
        <v>Newcastle</v>
      </c>
      <c r="F1127" s="177" t="str">
        <f t="shared" si="1302"/>
        <v>Man Utd</v>
      </c>
      <c r="G1127" s="177" t="str">
        <f t="shared" si="1302"/>
        <v>Tottenham</v>
      </c>
      <c r="H1127" s="177" t="str">
        <f t="shared" si="1302"/>
        <v>Man City</v>
      </c>
      <c r="I1127" s="177" t="str">
        <f t="shared" si="1302"/>
        <v>West Ham</v>
      </c>
      <c r="J1127" s="177" t="str">
        <f t="shared" si="1302"/>
        <v>Southampton</v>
      </c>
      <c r="K1127" s="177" t="str">
        <f t="shared" si="1302"/>
        <v>Watford</v>
      </c>
      <c r="L1127" s="177" t="str">
        <f t="shared" si="1302"/>
        <v>Everton</v>
      </c>
      <c r="M1127" s="177" t="str">
        <f t="shared" si="1302"/>
        <v>Man Utd</v>
      </c>
      <c r="N1127" s="177" t="str">
        <f t="shared" si="1302"/>
        <v>Wolves</v>
      </c>
      <c r="O1127" s="177" t="str">
        <f t="shared" si="1302"/>
        <v>Crystal Palace</v>
      </c>
      <c r="P1127" s="177" t="str">
        <f t="shared" si="1302"/>
        <v>West Ham</v>
      </c>
      <c r="Q1127" s="177" t="str">
        <f t="shared" si="1302"/>
        <v>Tottenham</v>
      </c>
      <c r="R1127" s="177" t="str">
        <f t="shared" si="1302"/>
        <v>Watford</v>
      </c>
      <c r="S1127" s="177" t="str">
        <f t="shared" si="1302"/>
        <v>West Ham</v>
      </c>
      <c r="T1127" s="177" t="str">
        <f t="shared" si="1302"/>
        <v>Leicester</v>
      </c>
      <c r="U1127" s="177" t="str">
        <f t="shared" si="1302"/>
        <v>Everton</v>
      </c>
      <c r="V1127" s="177" t="str">
        <f t="shared" si="1302"/>
        <v>Liverpool</v>
      </c>
      <c r="W1127" s="177" t="str">
        <f t="shared" si="1302"/>
        <v>Tottenham</v>
      </c>
      <c r="X1127" s="177" t="str">
        <f t="shared" si="1302"/>
        <v>Fulham</v>
      </c>
      <c r="Y1127" s="177" t="str">
        <f t="shared" si="1302"/>
        <v>Chelsea</v>
      </c>
      <c r="Z1127" s="177" t="str">
        <f t="shared" si="1302"/>
        <v>Southampton</v>
      </c>
      <c r="AA1127" s="177" t="str">
        <f t="shared" si="1302"/>
        <v>Leicester</v>
      </c>
      <c r="AB1127" s="177" t="str">
        <f t="shared" si="1302"/>
        <v>Man City</v>
      </c>
      <c r="AC1127" s="177" t="str">
        <f t="shared" si="1302"/>
        <v>Man Utd</v>
      </c>
      <c r="AD1127" s="177" t="str">
        <f t="shared" si="1302"/>
        <v>Liverpool</v>
      </c>
      <c r="AE1127" s="177" t="str">
        <f t="shared" si="1302"/>
        <v>Everton</v>
      </c>
      <c r="AF1127" s="177" t="str">
        <f t="shared" si="1302"/>
        <v>Wolves</v>
      </c>
      <c r="AG1127" s="177" t="str">
        <f t="shared" si="1302"/>
        <v>Newcastle</v>
      </c>
      <c r="AH1127" s="177" t="str">
        <f t="shared" si="1302"/>
        <v>Liverpool</v>
      </c>
      <c r="AI1127" s="177" t="str">
        <f t="shared" si="1302"/>
        <v>Newcastle</v>
      </c>
      <c r="AJ1127" s="177" t="str">
        <f t="shared" si="1302"/>
        <v>Southampton</v>
      </c>
      <c r="AK1127" s="177" t="str">
        <f t="shared" si="1302"/>
        <v>Man City</v>
      </c>
      <c r="AL1127" s="177" t="str">
        <f t="shared" si="1302"/>
        <v/>
      </c>
      <c r="AM1127" s="177" t="str">
        <f t="shared" si="1302"/>
        <v/>
      </c>
      <c r="AN1127" s="177" t="str">
        <f t="shared" si="1302"/>
        <v/>
      </c>
      <c r="AO1127" s="177" t="str">
        <f t="shared" si="1302"/>
        <v/>
      </c>
      <c r="AP1127" s="177" t="str">
        <f t="shared" si="1302"/>
        <v/>
      </c>
      <c r="AQ1127" s="170"/>
      <c r="AR1127" s="170"/>
    </row>
    <row r="1128" ht="12.75" customHeight="1">
      <c r="A1128" s="170"/>
      <c r="B1128" s="170"/>
      <c r="C1128" s="140"/>
      <c r="D1128" s="139">
        <v>161.0</v>
      </c>
      <c r="E1128" s="177" t="str">
        <f t="shared" ref="E1128:AP1128" si="1303">IFERROR(INDEX($D$389:$D$578,MATCH($D1128,E$389:E$578,0)),"")</f>
        <v>Wolves</v>
      </c>
      <c r="F1128" s="177" t="str">
        <f t="shared" si="1303"/>
        <v>Man Utd</v>
      </c>
      <c r="G1128" s="177" t="str">
        <f t="shared" si="1303"/>
        <v>Wolves</v>
      </c>
      <c r="H1128" s="177" t="str">
        <f t="shared" si="1303"/>
        <v>West Ham</v>
      </c>
      <c r="I1128" s="177" t="str">
        <f t="shared" si="1303"/>
        <v>Tottenham</v>
      </c>
      <c r="J1128" s="177" t="str">
        <f t="shared" si="1303"/>
        <v>Everton</v>
      </c>
      <c r="K1128" s="177" t="str">
        <f t="shared" si="1303"/>
        <v>Wolves</v>
      </c>
      <c r="L1128" s="177" t="str">
        <f t="shared" si="1303"/>
        <v>Fulham</v>
      </c>
      <c r="M1128" s="177" t="str">
        <f t="shared" si="1303"/>
        <v>West Ham</v>
      </c>
      <c r="N1128" s="177" t="str">
        <f t="shared" si="1303"/>
        <v>West Ham</v>
      </c>
      <c r="O1128" s="177" t="str">
        <f t="shared" si="1303"/>
        <v>Fulham</v>
      </c>
      <c r="P1128" s="177" t="str">
        <f t="shared" si="1303"/>
        <v>West Ham</v>
      </c>
      <c r="Q1128" s="177" t="str">
        <f t="shared" si="1303"/>
        <v>Leicester</v>
      </c>
      <c r="R1128" s="177" t="str">
        <f t="shared" si="1303"/>
        <v>Leicester</v>
      </c>
      <c r="S1128" s="177" t="str">
        <f t="shared" si="1303"/>
        <v>Tottenham</v>
      </c>
      <c r="T1128" s="177" t="str">
        <f t="shared" si="1303"/>
        <v>Wolves</v>
      </c>
      <c r="U1128" s="177" t="str">
        <f t="shared" si="1303"/>
        <v>West Ham</v>
      </c>
      <c r="V1128" s="177" t="str">
        <f t="shared" si="1303"/>
        <v>Man City</v>
      </c>
      <c r="W1128" s="177" t="str">
        <f t="shared" si="1303"/>
        <v>Watford</v>
      </c>
      <c r="X1128" s="177" t="str">
        <f t="shared" si="1303"/>
        <v>Man Utd</v>
      </c>
      <c r="Y1128" s="177" t="str">
        <f t="shared" si="1303"/>
        <v>Man Utd</v>
      </c>
      <c r="Z1128" s="177" t="str">
        <f t="shared" si="1303"/>
        <v>Southampton</v>
      </c>
      <c r="AA1128" s="177" t="str">
        <f t="shared" si="1303"/>
        <v>Man Utd</v>
      </c>
      <c r="AB1128" s="177" t="str">
        <f t="shared" si="1303"/>
        <v>Huddersfield</v>
      </c>
      <c r="AC1128" s="177" t="str">
        <f t="shared" si="1303"/>
        <v>Burnley</v>
      </c>
      <c r="AD1128" s="177" t="str">
        <f t="shared" si="1303"/>
        <v>Man Utd</v>
      </c>
      <c r="AE1128" s="177" t="str">
        <f t="shared" si="1303"/>
        <v>Tottenham</v>
      </c>
      <c r="AF1128" s="177" t="str">
        <f t="shared" si="1303"/>
        <v>Southampton</v>
      </c>
      <c r="AG1128" s="177" t="str">
        <f t="shared" si="1303"/>
        <v>Southampton</v>
      </c>
      <c r="AH1128" s="177" t="str">
        <f t="shared" si="1303"/>
        <v>Watford</v>
      </c>
      <c r="AI1128" s="177" t="str">
        <f t="shared" si="1303"/>
        <v>Crystal Palace</v>
      </c>
      <c r="AJ1128" s="177" t="str">
        <f t="shared" si="1303"/>
        <v>Watford</v>
      </c>
      <c r="AK1128" s="177" t="str">
        <f t="shared" si="1303"/>
        <v>Wolves</v>
      </c>
      <c r="AL1128" s="177" t="str">
        <f t="shared" si="1303"/>
        <v/>
      </c>
      <c r="AM1128" s="177" t="str">
        <f t="shared" si="1303"/>
        <v/>
      </c>
      <c r="AN1128" s="177" t="str">
        <f t="shared" si="1303"/>
        <v/>
      </c>
      <c r="AO1128" s="177" t="str">
        <f t="shared" si="1303"/>
        <v/>
      </c>
      <c r="AP1128" s="177" t="str">
        <f t="shared" si="1303"/>
        <v/>
      </c>
      <c r="AQ1128" s="170"/>
      <c r="AR1128" s="170"/>
    </row>
    <row r="1129" ht="12.75" customHeight="1">
      <c r="A1129" s="170"/>
      <c r="B1129" s="170"/>
      <c r="C1129" s="140"/>
      <c r="D1129" s="139">
        <v>162.0</v>
      </c>
      <c r="E1129" s="177" t="str">
        <f t="shared" ref="E1129:AP1129" si="1304">IFERROR(INDEX($D$389:$D$578,MATCH($D1129,E$389:E$578,0)),"")</f>
        <v>Newcastle</v>
      </c>
      <c r="F1129" s="177" t="str">
        <f t="shared" si="1304"/>
        <v>Cardiff</v>
      </c>
      <c r="G1129" s="177" t="str">
        <f t="shared" si="1304"/>
        <v>Wolves</v>
      </c>
      <c r="H1129" s="177" t="str">
        <f t="shared" si="1304"/>
        <v>West Ham</v>
      </c>
      <c r="I1129" s="177" t="str">
        <f t="shared" si="1304"/>
        <v>Chelsea</v>
      </c>
      <c r="J1129" s="177" t="str">
        <f t="shared" si="1304"/>
        <v>West Ham</v>
      </c>
      <c r="K1129" s="177" t="str">
        <f t="shared" si="1304"/>
        <v>Tottenham</v>
      </c>
      <c r="L1129" s="177" t="str">
        <f t="shared" si="1304"/>
        <v>Man Utd</v>
      </c>
      <c r="M1129" s="177" t="str">
        <f t="shared" si="1304"/>
        <v>Burnley</v>
      </c>
      <c r="N1129" s="177" t="str">
        <f t="shared" si="1304"/>
        <v>Everton</v>
      </c>
      <c r="O1129" s="177" t="str">
        <f t="shared" si="1304"/>
        <v>Man City</v>
      </c>
      <c r="P1129" s="177" t="str">
        <f t="shared" si="1304"/>
        <v>Tottenham</v>
      </c>
      <c r="Q1129" s="177" t="str">
        <f t="shared" si="1304"/>
        <v>Southampton</v>
      </c>
      <c r="R1129" s="177" t="str">
        <f t="shared" si="1304"/>
        <v>Leicester</v>
      </c>
      <c r="S1129" s="177" t="str">
        <f t="shared" si="1304"/>
        <v>Wolves</v>
      </c>
      <c r="T1129" s="177" t="str">
        <f t="shared" si="1304"/>
        <v>Wolves</v>
      </c>
      <c r="U1129" s="177" t="str">
        <f t="shared" si="1304"/>
        <v>Liverpool</v>
      </c>
      <c r="V1129" s="177" t="str">
        <f t="shared" si="1304"/>
        <v>Watford</v>
      </c>
      <c r="W1129" s="177" t="str">
        <f t="shared" si="1304"/>
        <v>Man Utd</v>
      </c>
      <c r="X1129" s="177" t="str">
        <f t="shared" si="1304"/>
        <v>Watford</v>
      </c>
      <c r="Y1129" s="177" t="str">
        <f t="shared" si="1304"/>
        <v>Watford</v>
      </c>
      <c r="Z1129" s="177" t="str">
        <f t="shared" si="1304"/>
        <v>Man Utd</v>
      </c>
      <c r="AA1129" s="177" t="str">
        <f t="shared" si="1304"/>
        <v>Burnley</v>
      </c>
      <c r="AB1129" s="177" t="str">
        <f t="shared" si="1304"/>
        <v>Southampton</v>
      </c>
      <c r="AC1129" s="177" t="str">
        <f t="shared" si="1304"/>
        <v>Liverpool</v>
      </c>
      <c r="AD1129" s="177" t="str">
        <f t="shared" si="1304"/>
        <v>Crystal Palace</v>
      </c>
      <c r="AE1129" s="177" t="str">
        <f t="shared" si="1304"/>
        <v>Man Utd</v>
      </c>
      <c r="AF1129" s="177" t="str">
        <f t="shared" si="1304"/>
        <v>Everton</v>
      </c>
      <c r="AG1129" s="177" t="str">
        <f t="shared" si="1304"/>
        <v>Tottenham</v>
      </c>
      <c r="AH1129" s="177" t="str">
        <f t="shared" si="1304"/>
        <v>West Ham</v>
      </c>
      <c r="AI1129" s="177" t="str">
        <f t="shared" si="1304"/>
        <v>Liverpool</v>
      </c>
      <c r="AJ1129" s="177" t="str">
        <f t="shared" si="1304"/>
        <v>Newcastle</v>
      </c>
      <c r="AK1129" s="177" t="str">
        <f t="shared" si="1304"/>
        <v>Brighton</v>
      </c>
      <c r="AL1129" s="177" t="str">
        <f t="shared" si="1304"/>
        <v/>
      </c>
      <c r="AM1129" s="177" t="str">
        <f t="shared" si="1304"/>
        <v/>
      </c>
      <c r="AN1129" s="177" t="str">
        <f t="shared" si="1304"/>
        <v/>
      </c>
      <c r="AO1129" s="177" t="str">
        <f t="shared" si="1304"/>
        <v/>
      </c>
      <c r="AP1129" s="177" t="str">
        <f t="shared" si="1304"/>
        <v/>
      </c>
      <c r="AQ1129" s="170"/>
      <c r="AR1129" s="170"/>
    </row>
    <row r="1130" ht="12.75" customHeight="1">
      <c r="A1130" s="170"/>
      <c r="B1130" s="170"/>
      <c r="C1130" s="140"/>
      <c r="D1130" s="139">
        <v>163.0</v>
      </c>
      <c r="E1130" s="177" t="str">
        <f t="shared" ref="E1130:AP1130" si="1305">IFERROR(INDEX($D$389:$D$578,MATCH($D1130,E$389:E$578,0)),"")</f>
        <v>Tottenham</v>
      </c>
      <c r="F1130" s="177" t="str">
        <f t="shared" si="1305"/>
        <v>Newcastle</v>
      </c>
      <c r="G1130" s="177" t="str">
        <f t="shared" si="1305"/>
        <v>Wolves</v>
      </c>
      <c r="H1130" s="177" t="str">
        <f t="shared" si="1305"/>
        <v>West Ham</v>
      </c>
      <c r="I1130" s="177" t="str">
        <f t="shared" si="1305"/>
        <v>Man City</v>
      </c>
      <c r="J1130" s="177" t="str">
        <f t="shared" si="1305"/>
        <v>Liverpool</v>
      </c>
      <c r="K1130" s="177" t="str">
        <f t="shared" si="1305"/>
        <v>Man City</v>
      </c>
      <c r="L1130" s="177" t="str">
        <f t="shared" si="1305"/>
        <v>Wolves</v>
      </c>
      <c r="M1130" s="177" t="str">
        <f t="shared" si="1305"/>
        <v>Tottenham</v>
      </c>
      <c r="N1130" s="177" t="str">
        <f t="shared" si="1305"/>
        <v>Wolves</v>
      </c>
      <c r="O1130" s="177" t="str">
        <f t="shared" si="1305"/>
        <v>Wolves</v>
      </c>
      <c r="P1130" s="177" t="str">
        <f t="shared" si="1305"/>
        <v>Wolves</v>
      </c>
      <c r="Q1130" s="177" t="str">
        <f t="shared" si="1305"/>
        <v>Man Utd</v>
      </c>
      <c r="R1130" s="177" t="str">
        <f t="shared" si="1305"/>
        <v>Man Utd</v>
      </c>
      <c r="S1130" s="177" t="str">
        <f t="shared" si="1305"/>
        <v>Liverpool</v>
      </c>
      <c r="T1130" s="177" t="str">
        <f t="shared" si="1305"/>
        <v>Tottenham</v>
      </c>
      <c r="U1130" s="177" t="str">
        <f t="shared" si="1305"/>
        <v>Tottenham</v>
      </c>
      <c r="V1130" s="177" t="str">
        <f t="shared" si="1305"/>
        <v>Tottenham</v>
      </c>
      <c r="W1130" s="177" t="str">
        <f t="shared" si="1305"/>
        <v>Man City</v>
      </c>
      <c r="X1130" s="177" t="str">
        <f t="shared" si="1305"/>
        <v>Man Utd</v>
      </c>
      <c r="Y1130" s="177" t="str">
        <f t="shared" si="1305"/>
        <v>Newcastle</v>
      </c>
      <c r="Z1130" s="177" t="str">
        <f t="shared" si="1305"/>
        <v>Huddersfield</v>
      </c>
      <c r="AA1130" s="177" t="str">
        <f t="shared" si="1305"/>
        <v>Huddersfield</v>
      </c>
      <c r="AB1130" s="177" t="str">
        <f t="shared" si="1305"/>
        <v>Leicester</v>
      </c>
      <c r="AC1130" s="177" t="str">
        <f t="shared" si="1305"/>
        <v>Chelsea</v>
      </c>
      <c r="AD1130" s="177" t="str">
        <f t="shared" si="1305"/>
        <v>Burnley</v>
      </c>
      <c r="AE1130" s="177" t="str">
        <f t="shared" si="1305"/>
        <v>Wolves</v>
      </c>
      <c r="AF1130" s="177" t="str">
        <f t="shared" si="1305"/>
        <v>Wolves</v>
      </c>
      <c r="AG1130" s="177" t="str">
        <f t="shared" si="1305"/>
        <v>Wolves</v>
      </c>
      <c r="AH1130" s="177" t="str">
        <f t="shared" si="1305"/>
        <v>Newcastle</v>
      </c>
      <c r="AI1130" s="177" t="str">
        <f t="shared" si="1305"/>
        <v>Man City</v>
      </c>
      <c r="AJ1130" s="177" t="str">
        <f t="shared" si="1305"/>
        <v>Liverpool</v>
      </c>
      <c r="AK1130" s="177" t="str">
        <f t="shared" si="1305"/>
        <v>Southampton</v>
      </c>
      <c r="AL1130" s="177" t="str">
        <f t="shared" si="1305"/>
        <v/>
      </c>
      <c r="AM1130" s="177" t="str">
        <f t="shared" si="1305"/>
        <v/>
      </c>
      <c r="AN1130" s="177" t="str">
        <f t="shared" si="1305"/>
        <v/>
      </c>
      <c r="AO1130" s="177" t="str">
        <f t="shared" si="1305"/>
        <v/>
      </c>
      <c r="AP1130" s="177" t="str">
        <f t="shared" si="1305"/>
        <v/>
      </c>
      <c r="AQ1130" s="170"/>
      <c r="AR1130" s="170"/>
    </row>
    <row r="1131" ht="12.75" customHeight="1">
      <c r="A1131" s="170"/>
      <c r="B1131" s="170"/>
      <c r="C1131" s="140"/>
      <c r="D1131" s="139">
        <v>164.0</v>
      </c>
      <c r="E1131" s="177" t="str">
        <f t="shared" ref="E1131:AP1131" si="1306">IFERROR(INDEX($D$389:$D$578,MATCH($D1131,E$389:E$578,0)),"")</f>
        <v>Newcastle</v>
      </c>
      <c r="F1131" s="177" t="str">
        <f t="shared" si="1306"/>
        <v>Fulham</v>
      </c>
      <c r="G1131" s="177" t="str">
        <f t="shared" si="1306"/>
        <v>Watford</v>
      </c>
      <c r="H1131" s="177" t="str">
        <f t="shared" si="1306"/>
        <v>Man Utd</v>
      </c>
      <c r="I1131" s="177" t="str">
        <f t="shared" si="1306"/>
        <v>West Ham</v>
      </c>
      <c r="J1131" s="177" t="str">
        <f t="shared" si="1306"/>
        <v>West Ham</v>
      </c>
      <c r="K1131" s="177" t="str">
        <f t="shared" si="1306"/>
        <v>Crystal Palace</v>
      </c>
      <c r="L1131" s="177" t="str">
        <f t="shared" si="1306"/>
        <v>Everton</v>
      </c>
      <c r="M1131" s="177" t="str">
        <f t="shared" si="1306"/>
        <v>Man City</v>
      </c>
      <c r="N1131" s="177" t="str">
        <f t="shared" si="1306"/>
        <v>Wolves</v>
      </c>
      <c r="O1131" s="177" t="str">
        <f t="shared" si="1306"/>
        <v>Watford</v>
      </c>
      <c r="P1131" s="177" t="str">
        <f t="shared" si="1306"/>
        <v>West Ham</v>
      </c>
      <c r="Q1131" s="177" t="str">
        <f t="shared" si="1306"/>
        <v>Cardiff</v>
      </c>
      <c r="R1131" s="177" t="str">
        <f t="shared" si="1306"/>
        <v>Wolves</v>
      </c>
      <c r="S1131" s="177" t="str">
        <f t="shared" si="1306"/>
        <v>Everton</v>
      </c>
      <c r="T1131" s="177" t="str">
        <f t="shared" si="1306"/>
        <v>Tottenham</v>
      </c>
      <c r="U1131" s="177" t="str">
        <f t="shared" si="1306"/>
        <v>Liverpool</v>
      </c>
      <c r="V1131" s="177" t="str">
        <f t="shared" si="1306"/>
        <v>Watford</v>
      </c>
      <c r="W1131" s="177" t="str">
        <f t="shared" si="1306"/>
        <v>Man City</v>
      </c>
      <c r="X1131" s="177" t="str">
        <f t="shared" si="1306"/>
        <v>Huddersfield</v>
      </c>
      <c r="Y1131" s="177" t="str">
        <f t="shared" si="1306"/>
        <v>Southampton</v>
      </c>
      <c r="Z1131" s="177" t="str">
        <f t="shared" si="1306"/>
        <v>Liverpool</v>
      </c>
      <c r="AA1131" s="177" t="str">
        <f t="shared" si="1306"/>
        <v>Watford</v>
      </c>
      <c r="AB1131" s="177" t="str">
        <f t="shared" si="1306"/>
        <v>Chelsea</v>
      </c>
      <c r="AC1131" s="177" t="str">
        <f t="shared" si="1306"/>
        <v>Tottenham</v>
      </c>
      <c r="AD1131" s="177" t="str">
        <f t="shared" si="1306"/>
        <v>Fulham</v>
      </c>
      <c r="AE1131" s="177" t="str">
        <f t="shared" si="1306"/>
        <v>Crystal Palace</v>
      </c>
      <c r="AF1131" s="177" t="str">
        <f t="shared" si="1306"/>
        <v>Wolves</v>
      </c>
      <c r="AG1131" s="177" t="str">
        <f t="shared" si="1306"/>
        <v>Wolves</v>
      </c>
      <c r="AH1131" s="177" t="str">
        <f t="shared" si="1306"/>
        <v>Liverpool</v>
      </c>
      <c r="AI1131" s="177" t="str">
        <f t="shared" si="1306"/>
        <v>Man City</v>
      </c>
      <c r="AJ1131" s="177" t="str">
        <f t="shared" si="1306"/>
        <v>Southampton</v>
      </c>
      <c r="AK1131" s="177" t="str">
        <f t="shared" si="1306"/>
        <v>Huddersfield</v>
      </c>
      <c r="AL1131" s="177" t="str">
        <f t="shared" si="1306"/>
        <v/>
      </c>
      <c r="AM1131" s="177" t="str">
        <f t="shared" si="1306"/>
        <v/>
      </c>
      <c r="AN1131" s="177" t="str">
        <f t="shared" si="1306"/>
        <v/>
      </c>
      <c r="AO1131" s="177" t="str">
        <f t="shared" si="1306"/>
        <v/>
      </c>
      <c r="AP1131" s="177" t="str">
        <f t="shared" si="1306"/>
        <v/>
      </c>
      <c r="AQ1131" s="170"/>
      <c r="AR1131" s="170"/>
    </row>
    <row r="1132" ht="12.75" customHeight="1">
      <c r="A1132" s="170"/>
      <c r="B1132" s="170"/>
      <c r="C1132" s="140"/>
      <c r="D1132" s="139">
        <v>165.0</v>
      </c>
      <c r="E1132" s="177" t="str">
        <f t="shared" ref="E1132:AP1132" si="1307">IFERROR(INDEX($D$389:$D$578,MATCH($D1132,E$389:E$578,0)),"")</f>
        <v>Fulham</v>
      </c>
      <c r="F1132" s="177" t="str">
        <f t="shared" si="1307"/>
        <v>Wolves</v>
      </c>
      <c r="G1132" s="177" t="str">
        <f t="shared" si="1307"/>
        <v>Wolves</v>
      </c>
      <c r="H1132" s="177" t="str">
        <f t="shared" si="1307"/>
        <v>Liverpool</v>
      </c>
      <c r="I1132" s="177" t="str">
        <f t="shared" si="1307"/>
        <v>West Ham</v>
      </c>
      <c r="J1132" s="177" t="str">
        <f t="shared" si="1307"/>
        <v>Liverpool</v>
      </c>
      <c r="K1132" s="177" t="str">
        <f t="shared" si="1307"/>
        <v>Man Utd</v>
      </c>
      <c r="L1132" s="177" t="str">
        <f t="shared" si="1307"/>
        <v>Wolves</v>
      </c>
      <c r="M1132" s="177" t="str">
        <f t="shared" si="1307"/>
        <v>Everton</v>
      </c>
      <c r="N1132" s="177" t="str">
        <f t="shared" si="1307"/>
        <v>Tottenham</v>
      </c>
      <c r="O1132" s="177" t="str">
        <f t="shared" si="1307"/>
        <v>Fulham</v>
      </c>
      <c r="P1132" s="177" t="str">
        <f t="shared" si="1307"/>
        <v>Everton</v>
      </c>
      <c r="Q1132" s="177" t="str">
        <f t="shared" si="1307"/>
        <v>Burnley</v>
      </c>
      <c r="R1132" s="177" t="str">
        <f t="shared" si="1307"/>
        <v>Cardiff</v>
      </c>
      <c r="S1132" s="177" t="str">
        <f t="shared" si="1307"/>
        <v>West Ham</v>
      </c>
      <c r="T1132" s="177" t="str">
        <f t="shared" si="1307"/>
        <v>Crystal Palace</v>
      </c>
      <c r="U1132" s="177" t="str">
        <f t="shared" si="1307"/>
        <v>Man Utd</v>
      </c>
      <c r="V1132" s="177" t="str">
        <f t="shared" si="1307"/>
        <v>Tottenham</v>
      </c>
      <c r="W1132" s="177" t="str">
        <f t="shared" si="1307"/>
        <v>Tottenham</v>
      </c>
      <c r="X1132" s="177" t="str">
        <f t="shared" si="1307"/>
        <v>Leicester</v>
      </c>
      <c r="Y1132" s="177" t="str">
        <f t="shared" si="1307"/>
        <v>Southampton</v>
      </c>
      <c r="Z1132" s="177" t="str">
        <f t="shared" si="1307"/>
        <v>Southampton</v>
      </c>
      <c r="AA1132" s="177" t="str">
        <f t="shared" si="1307"/>
        <v>Fulham</v>
      </c>
      <c r="AB1132" s="177" t="str">
        <f t="shared" si="1307"/>
        <v>Fulham</v>
      </c>
      <c r="AC1132" s="177" t="str">
        <f t="shared" si="1307"/>
        <v>Wolves</v>
      </c>
      <c r="AD1132" s="177" t="str">
        <f t="shared" si="1307"/>
        <v>Tottenham</v>
      </c>
      <c r="AE1132" s="177" t="str">
        <f t="shared" si="1307"/>
        <v>Liverpool</v>
      </c>
      <c r="AF1132" s="177" t="str">
        <f t="shared" si="1307"/>
        <v>Fulham</v>
      </c>
      <c r="AG1132" s="177" t="str">
        <f t="shared" si="1307"/>
        <v>Everton</v>
      </c>
      <c r="AH1132" s="177" t="str">
        <f t="shared" si="1307"/>
        <v>Everton</v>
      </c>
      <c r="AI1132" s="177" t="str">
        <f t="shared" si="1307"/>
        <v>Huddersfield</v>
      </c>
      <c r="AJ1132" s="177" t="str">
        <f t="shared" si="1307"/>
        <v>Chelsea</v>
      </c>
      <c r="AK1132" s="177" t="str">
        <f t="shared" si="1307"/>
        <v>Southampton</v>
      </c>
      <c r="AL1132" s="177" t="str">
        <f t="shared" si="1307"/>
        <v/>
      </c>
      <c r="AM1132" s="177" t="str">
        <f t="shared" si="1307"/>
        <v/>
      </c>
      <c r="AN1132" s="177" t="str">
        <f t="shared" si="1307"/>
        <v/>
      </c>
      <c r="AO1132" s="177" t="str">
        <f t="shared" si="1307"/>
        <v/>
      </c>
      <c r="AP1132" s="177" t="str">
        <f t="shared" si="1307"/>
        <v/>
      </c>
      <c r="AQ1132" s="170"/>
      <c r="AR1132" s="170"/>
    </row>
    <row r="1133" ht="12.75" customHeight="1">
      <c r="A1133" s="170"/>
      <c r="B1133" s="170"/>
      <c r="C1133" s="140"/>
      <c r="D1133" s="139">
        <v>166.0</v>
      </c>
      <c r="E1133" s="177" t="str">
        <f t="shared" ref="E1133:AP1133" si="1308">IFERROR(INDEX($D$389:$D$578,MATCH($D1133,E$389:E$578,0)),"")</f>
        <v>Watford</v>
      </c>
      <c r="F1133" s="177" t="str">
        <f t="shared" si="1308"/>
        <v>West Ham</v>
      </c>
      <c r="G1133" s="177" t="str">
        <f t="shared" si="1308"/>
        <v>Newcastle</v>
      </c>
      <c r="H1133" s="177" t="str">
        <f t="shared" si="1308"/>
        <v>Newcastle</v>
      </c>
      <c r="I1133" s="177" t="str">
        <f t="shared" si="1308"/>
        <v>Tottenham</v>
      </c>
      <c r="J1133" s="177" t="str">
        <f t="shared" si="1308"/>
        <v>Newcastle</v>
      </c>
      <c r="K1133" s="177" t="str">
        <f t="shared" si="1308"/>
        <v>West Ham</v>
      </c>
      <c r="L1133" s="177" t="str">
        <f t="shared" si="1308"/>
        <v>Crystal Palace</v>
      </c>
      <c r="M1133" s="177" t="str">
        <f t="shared" si="1308"/>
        <v>West Ham</v>
      </c>
      <c r="N1133" s="177" t="str">
        <f t="shared" si="1308"/>
        <v>West Ham</v>
      </c>
      <c r="O1133" s="177" t="str">
        <f t="shared" si="1308"/>
        <v>Watford</v>
      </c>
      <c r="P1133" s="177" t="str">
        <f t="shared" si="1308"/>
        <v>Tottenham</v>
      </c>
      <c r="Q1133" s="177" t="str">
        <f t="shared" si="1308"/>
        <v>Southampton</v>
      </c>
      <c r="R1133" s="177" t="str">
        <f t="shared" si="1308"/>
        <v>Huddersfield</v>
      </c>
      <c r="S1133" s="177" t="str">
        <f t="shared" si="1308"/>
        <v>Crystal Palace</v>
      </c>
      <c r="T1133" s="177" t="str">
        <f t="shared" si="1308"/>
        <v>Huddersfield</v>
      </c>
      <c r="U1133" s="177" t="str">
        <f t="shared" si="1308"/>
        <v>Southampton</v>
      </c>
      <c r="V1133" s="177" t="str">
        <f t="shared" si="1308"/>
        <v>Leicester</v>
      </c>
      <c r="W1133" s="177" t="str">
        <f t="shared" si="1308"/>
        <v>Watford</v>
      </c>
      <c r="X1133" s="177" t="str">
        <f t="shared" si="1308"/>
        <v>Man Utd</v>
      </c>
      <c r="Y1133" s="177" t="str">
        <f t="shared" si="1308"/>
        <v>Watford</v>
      </c>
      <c r="Z1133" s="177" t="str">
        <f t="shared" si="1308"/>
        <v>Chelsea</v>
      </c>
      <c r="AA1133" s="177" t="str">
        <f t="shared" si="1308"/>
        <v>Leicester</v>
      </c>
      <c r="AB1133" s="177" t="str">
        <f t="shared" si="1308"/>
        <v>Everton</v>
      </c>
      <c r="AC1133" s="177" t="str">
        <f t="shared" si="1308"/>
        <v>Southampton</v>
      </c>
      <c r="AD1133" s="177" t="str">
        <f t="shared" si="1308"/>
        <v>Leicester</v>
      </c>
      <c r="AE1133" s="177" t="str">
        <f t="shared" si="1308"/>
        <v>Liverpool</v>
      </c>
      <c r="AF1133" s="177" t="str">
        <f t="shared" si="1308"/>
        <v>Brighton</v>
      </c>
      <c r="AG1133" s="177" t="str">
        <f t="shared" si="1308"/>
        <v>Liverpool</v>
      </c>
      <c r="AH1133" s="177" t="str">
        <f t="shared" si="1308"/>
        <v>Watford</v>
      </c>
      <c r="AI1133" s="177" t="str">
        <f t="shared" si="1308"/>
        <v>Leicester</v>
      </c>
      <c r="AJ1133" s="177" t="str">
        <f t="shared" si="1308"/>
        <v>Liverpool</v>
      </c>
      <c r="AK1133" s="177" t="str">
        <f t="shared" si="1308"/>
        <v>Leicester</v>
      </c>
      <c r="AL1133" s="177" t="str">
        <f t="shared" si="1308"/>
        <v/>
      </c>
      <c r="AM1133" s="177" t="str">
        <f t="shared" si="1308"/>
        <v/>
      </c>
      <c r="AN1133" s="177" t="str">
        <f t="shared" si="1308"/>
        <v/>
      </c>
      <c r="AO1133" s="177" t="str">
        <f t="shared" si="1308"/>
        <v/>
      </c>
      <c r="AP1133" s="177" t="str">
        <f t="shared" si="1308"/>
        <v/>
      </c>
      <c r="AQ1133" s="170"/>
      <c r="AR1133" s="170"/>
    </row>
    <row r="1134" ht="12.75" customHeight="1">
      <c r="A1134" s="170"/>
      <c r="B1134" s="170"/>
      <c r="C1134" s="140"/>
      <c r="D1134" s="139">
        <v>167.0</v>
      </c>
      <c r="E1134" s="177" t="str">
        <f t="shared" ref="E1134:AP1134" si="1309">IFERROR(INDEX($D$389:$D$578,MATCH($D1134,E$389:E$578,0)),"")</f>
        <v>Fulham</v>
      </c>
      <c r="F1134" s="177" t="str">
        <f t="shared" si="1309"/>
        <v>Liverpool</v>
      </c>
      <c r="G1134" s="177" t="str">
        <f t="shared" si="1309"/>
        <v>Tottenham</v>
      </c>
      <c r="H1134" s="177" t="str">
        <f t="shared" si="1309"/>
        <v>Man Utd</v>
      </c>
      <c r="I1134" s="177" t="str">
        <f t="shared" si="1309"/>
        <v>Chelsea</v>
      </c>
      <c r="J1134" s="177" t="str">
        <f t="shared" si="1309"/>
        <v>Tottenham</v>
      </c>
      <c r="K1134" s="177" t="str">
        <f t="shared" si="1309"/>
        <v>Fulham</v>
      </c>
      <c r="L1134" s="177" t="str">
        <f t="shared" si="1309"/>
        <v>Everton</v>
      </c>
      <c r="M1134" s="177" t="str">
        <f t="shared" si="1309"/>
        <v>West Ham</v>
      </c>
      <c r="N1134" s="177" t="str">
        <f t="shared" si="1309"/>
        <v>West Ham</v>
      </c>
      <c r="O1134" s="177" t="str">
        <f t="shared" si="1309"/>
        <v>Southampton</v>
      </c>
      <c r="P1134" s="177" t="str">
        <f t="shared" si="1309"/>
        <v>Wolves</v>
      </c>
      <c r="Q1134" s="177" t="str">
        <f t="shared" si="1309"/>
        <v>Watford</v>
      </c>
      <c r="R1134" s="177" t="str">
        <f t="shared" si="1309"/>
        <v>Tottenham</v>
      </c>
      <c r="S1134" s="177" t="str">
        <f t="shared" si="1309"/>
        <v>Wolves</v>
      </c>
      <c r="T1134" s="177" t="str">
        <f t="shared" si="1309"/>
        <v>Tottenham</v>
      </c>
      <c r="U1134" s="177" t="str">
        <f t="shared" si="1309"/>
        <v>Watford</v>
      </c>
      <c r="V1134" s="177" t="str">
        <f t="shared" si="1309"/>
        <v>Newcastle</v>
      </c>
      <c r="W1134" s="177" t="str">
        <f t="shared" si="1309"/>
        <v>Man Utd</v>
      </c>
      <c r="X1134" s="177" t="str">
        <f t="shared" si="1309"/>
        <v>Newcastle</v>
      </c>
      <c r="Y1134" s="177" t="str">
        <f t="shared" si="1309"/>
        <v>Man Utd</v>
      </c>
      <c r="Z1134" s="177" t="str">
        <f t="shared" si="1309"/>
        <v>Newcastle</v>
      </c>
      <c r="AA1134" s="177" t="str">
        <f t="shared" si="1309"/>
        <v>Fulham</v>
      </c>
      <c r="AB1134" s="177" t="str">
        <f t="shared" si="1309"/>
        <v>Newcastle</v>
      </c>
      <c r="AC1134" s="177" t="str">
        <f t="shared" si="1309"/>
        <v>Man Utd</v>
      </c>
      <c r="AD1134" s="177" t="str">
        <f t="shared" si="1309"/>
        <v>Southampton</v>
      </c>
      <c r="AE1134" s="177" t="str">
        <f t="shared" si="1309"/>
        <v>Tottenham</v>
      </c>
      <c r="AF1134" s="177" t="str">
        <f t="shared" si="1309"/>
        <v>Newcastle</v>
      </c>
      <c r="AG1134" s="177" t="str">
        <f t="shared" si="1309"/>
        <v>Fulham</v>
      </c>
      <c r="AH1134" s="177" t="str">
        <f t="shared" si="1309"/>
        <v>Liverpool</v>
      </c>
      <c r="AI1134" s="177" t="str">
        <f t="shared" si="1309"/>
        <v>West Ham</v>
      </c>
      <c r="AJ1134" s="177" t="str">
        <f t="shared" si="1309"/>
        <v>Liverpool</v>
      </c>
      <c r="AK1134" s="177" t="str">
        <f t="shared" si="1309"/>
        <v>Cardiff</v>
      </c>
      <c r="AL1134" s="177" t="str">
        <f t="shared" si="1309"/>
        <v/>
      </c>
      <c r="AM1134" s="177" t="str">
        <f t="shared" si="1309"/>
        <v/>
      </c>
      <c r="AN1134" s="177" t="str">
        <f t="shared" si="1309"/>
        <v/>
      </c>
      <c r="AO1134" s="177" t="str">
        <f t="shared" si="1309"/>
        <v/>
      </c>
      <c r="AP1134" s="177" t="str">
        <f t="shared" si="1309"/>
        <v/>
      </c>
      <c r="AQ1134" s="170"/>
      <c r="AR1134" s="170"/>
    </row>
    <row r="1135" ht="12.75" customHeight="1">
      <c r="A1135" s="170"/>
      <c r="B1135" s="170"/>
      <c r="C1135" s="140"/>
      <c r="D1135" s="139">
        <v>168.0</v>
      </c>
      <c r="E1135" s="177" t="str">
        <f t="shared" ref="E1135:AP1135" si="1310">IFERROR(INDEX($D$389:$D$578,MATCH($D1135,E$389:E$578,0)),"")</f>
        <v>Newcastle</v>
      </c>
      <c r="F1135" s="177" t="str">
        <f t="shared" si="1310"/>
        <v>West Ham</v>
      </c>
      <c r="G1135" s="177" t="str">
        <f t="shared" si="1310"/>
        <v>West Ham</v>
      </c>
      <c r="H1135" s="177" t="str">
        <f t="shared" si="1310"/>
        <v>Watford</v>
      </c>
      <c r="I1135" s="177" t="str">
        <f t="shared" si="1310"/>
        <v>Southampton</v>
      </c>
      <c r="J1135" s="177" t="str">
        <f t="shared" si="1310"/>
        <v>West Ham</v>
      </c>
      <c r="K1135" s="177" t="str">
        <f t="shared" si="1310"/>
        <v>Burnley</v>
      </c>
      <c r="L1135" s="177" t="str">
        <f t="shared" si="1310"/>
        <v>Tottenham</v>
      </c>
      <c r="M1135" s="177" t="str">
        <f t="shared" si="1310"/>
        <v>Southampton</v>
      </c>
      <c r="N1135" s="177" t="str">
        <f t="shared" si="1310"/>
        <v>Everton</v>
      </c>
      <c r="O1135" s="177" t="str">
        <f t="shared" si="1310"/>
        <v>Wolves</v>
      </c>
      <c r="P1135" s="177" t="str">
        <f t="shared" si="1310"/>
        <v>Tottenham</v>
      </c>
      <c r="Q1135" s="177" t="str">
        <f t="shared" si="1310"/>
        <v>Watford</v>
      </c>
      <c r="R1135" s="177" t="str">
        <f t="shared" si="1310"/>
        <v>Watford</v>
      </c>
      <c r="S1135" s="177" t="str">
        <f t="shared" si="1310"/>
        <v>Leicester</v>
      </c>
      <c r="T1135" s="177" t="str">
        <f t="shared" si="1310"/>
        <v>Wolves</v>
      </c>
      <c r="U1135" s="177" t="str">
        <f t="shared" si="1310"/>
        <v>Newcastle</v>
      </c>
      <c r="V1135" s="177" t="str">
        <f t="shared" si="1310"/>
        <v>Tottenham</v>
      </c>
      <c r="W1135" s="177" t="str">
        <f t="shared" si="1310"/>
        <v>Huddersfield</v>
      </c>
      <c r="X1135" s="177" t="str">
        <f t="shared" si="1310"/>
        <v>Southampton</v>
      </c>
      <c r="Y1135" s="177" t="str">
        <f t="shared" si="1310"/>
        <v>Man City</v>
      </c>
      <c r="Z1135" s="177" t="str">
        <f t="shared" si="1310"/>
        <v>Man City</v>
      </c>
      <c r="AA1135" s="177" t="str">
        <f t="shared" si="1310"/>
        <v>Watford</v>
      </c>
      <c r="AB1135" s="177" t="str">
        <f t="shared" si="1310"/>
        <v>Fulham</v>
      </c>
      <c r="AC1135" s="177" t="str">
        <f t="shared" si="1310"/>
        <v>Man Utd</v>
      </c>
      <c r="AD1135" s="177" t="str">
        <f t="shared" si="1310"/>
        <v>Fulham</v>
      </c>
      <c r="AE1135" s="177" t="str">
        <f t="shared" si="1310"/>
        <v>Watford</v>
      </c>
      <c r="AF1135" s="177" t="str">
        <f t="shared" si="1310"/>
        <v>Crystal Palace</v>
      </c>
      <c r="AG1135" s="177" t="str">
        <f t="shared" si="1310"/>
        <v>Crystal Palace</v>
      </c>
      <c r="AH1135" s="177" t="str">
        <f t="shared" si="1310"/>
        <v>Wolves</v>
      </c>
      <c r="AI1135" s="177" t="str">
        <f t="shared" si="1310"/>
        <v>Wolves</v>
      </c>
      <c r="AJ1135" s="177" t="str">
        <f t="shared" si="1310"/>
        <v>Cardiff</v>
      </c>
      <c r="AK1135" s="177" t="str">
        <f t="shared" si="1310"/>
        <v>Man City</v>
      </c>
      <c r="AL1135" s="177" t="str">
        <f t="shared" si="1310"/>
        <v/>
      </c>
      <c r="AM1135" s="177" t="str">
        <f t="shared" si="1310"/>
        <v/>
      </c>
      <c r="AN1135" s="177" t="str">
        <f t="shared" si="1310"/>
        <v/>
      </c>
      <c r="AO1135" s="177" t="str">
        <f t="shared" si="1310"/>
        <v/>
      </c>
      <c r="AP1135" s="177" t="str">
        <f t="shared" si="1310"/>
        <v/>
      </c>
      <c r="AQ1135" s="170"/>
      <c r="AR1135" s="170"/>
    </row>
    <row r="1136" ht="12.75" customHeight="1">
      <c r="A1136" s="170"/>
      <c r="B1136" s="170"/>
      <c r="C1136" s="140"/>
      <c r="D1136" s="139">
        <v>169.0</v>
      </c>
      <c r="E1136" s="177" t="str">
        <f t="shared" ref="E1136:AP1136" si="1311">IFERROR(INDEX($D$389:$D$578,MATCH($D1136,E$389:E$578,0)),"")</f>
        <v>Wolves</v>
      </c>
      <c r="F1136" s="177" t="str">
        <f t="shared" si="1311"/>
        <v>Wolves</v>
      </c>
      <c r="G1136" s="177" t="str">
        <f t="shared" si="1311"/>
        <v>Southampton</v>
      </c>
      <c r="H1136" s="177" t="str">
        <f t="shared" si="1311"/>
        <v>Newcastle</v>
      </c>
      <c r="I1136" s="177" t="str">
        <f t="shared" si="1311"/>
        <v>Man City</v>
      </c>
      <c r="J1136" s="177" t="str">
        <f t="shared" si="1311"/>
        <v>Watford</v>
      </c>
      <c r="K1136" s="177" t="str">
        <f t="shared" si="1311"/>
        <v>Wolves</v>
      </c>
      <c r="L1136" s="177" t="str">
        <f t="shared" si="1311"/>
        <v>Southampton</v>
      </c>
      <c r="M1136" s="177" t="str">
        <f t="shared" si="1311"/>
        <v>Crystal Palace</v>
      </c>
      <c r="N1136" s="177" t="str">
        <f t="shared" si="1311"/>
        <v>Tottenham</v>
      </c>
      <c r="O1136" s="177" t="str">
        <f t="shared" si="1311"/>
        <v>Watford</v>
      </c>
      <c r="P1136" s="177" t="str">
        <f t="shared" si="1311"/>
        <v>Watford</v>
      </c>
      <c r="Q1136" s="177" t="str">
        <f t="shared" si="1311"/>
        <v>Leicester</v>
      </c>
      <c r="R1136" s="177" t="str">
        <f t="shared" si="1311"/>
        <v>Wolves</v>
      </c>
      <c r="S1136" s="177" t="str">
        <f t="shared" si="1311"/>
        <v>Wolves</v>
      </c>
      <c r="T1136" s="177" t="str">
        <f t="shared" si="1311"/>
        <v>Man Utd</v>
      </c>
      <c r="U1136" s="177" t="str">
        <f t="shared" si="1311"/>
        <v>Newcastle</v>
      </c>
      <c r="V1136" s="177" t="str">
        <f t="shared" si="1311"/>
        <v>Huddersfield</v>
      </c>
      <c r="W1136" s="177" t="str">
        <f t="shared" si="1311"/>
        <v>Newcastle</v>
      </c>
      <c r="X1136" s="177" t="str">
        <f t="shared" si="1311"/>
        <v>Huddersfield</v>
      </c>
      <c r="Y1136" s="177" t="str">
        <f t="shared" si="1311"/>
        <v>Man City</v>
      </c>
      <c r="Z1136" s="177" t="str">
        <f t="shared" si="1311"/>
        <v>Man Utd</v>
      </c>
      <c r="AA1136" s="177" t="str">
        <f t="shared" si="1311"/>
        <v>Man Utd</v>
      </c>
      <c r="AB1136" s="177" t="str">
        <f t="shared" si="1311"/>
        <v>Brighton</v>
      </c>
      <c r="AC1136" s="177" t="str">
        <f t="shared" si="1311"/>
        <v>Huddersfield</v>
      </c>
      <c r="AD1136" s="177" t="str">
        <f t="shared" si="1311"/>
        <v>Wolves</v>
      </c>
      <c r="AE1136" s="177" t="str">
        <f t="shared" si="1311"/>
        <v>Southampton</v>
      </c>
      <c r="AF1136" s="177" t="str">
        <f t="shared" si="1311"/>
        <v>West Ham</v>
      </c>
      <c r="AG1136" s="177" t="str">
        <f t="shared" si="1311"/>
        <v>Southampton</v>
      </c>
      <c r="AH1136" s="177" t="str">
        <f t="shared" si="1311"/>
        <v>Tottenham</v>
      </c>
      <c r="AI1136" s="177" t="str">
        <f t="shared" si="1311"/>
        <v>Cardiff</v>
      </c>
      <c r="AJ1136" s="177" t="str">
        <f t="shared" si="1311"/>
        <v>Newcastle</v>
      </c>
      <c r="AK1136" s="177" t="str">
        <f t="shared" si="1311"/>
        <v>Liverpool</v>
      </c>
      <c r="AL1136" s="177" t="str">
        <f t="shared" si="1311"/>
        <v/>
      </c>
      <c r="AM1136" s="177" t="str">
        <f t="shared" si="1311"/>
        <v/>
      </c>
      <c r="AN1136" s="177" t="str">
        <f t="shared" si="1311"/>
        <v/>
      </c>
      <c r="AO1136" s="177" t="str">
        <f t="shared" si="1311"/>
        <v/>
      </c>
      <c r="AP1136" s="177" t="str">
        <f t="shared" si="1311"/>
        <v/>
      </c>
      <c r="AQ1136" s="170"/>
      <c r="AR1136" s="170"/>
    </row>
    <row r="1137" ht="12.75" customHeight="1">
      <c r="A1137" s="170"/>
      <c r="B1137" s="170"/>
      <c r="C1137" s="140"/>
      <c r="D1137" s="139">
        <v>170.0</v>
      </c>
      <c r="E1137" s="177" t="str">
        <f t="shared" ref="E1137:AP1137" si="1312">IFERROR(INDEX($D$389:$D$578,MATCH($D1137,E$389:E$578,0)),"")</f>
        <v>West Ham</v>
      </c>
      <c r="F1137" s="177" t="str">
        <f t="shared" si="1312"/>
        <v>West Ham</v>
      </c>
      <c r="G1137" s="177" t="str">
        <f t="shared" si="1312"/>
        <v>Wolves</v>
      </c>
      <c r="H1137" s="177" t="str">
        <f t="shared" si="1312"/>
        <v>West Ham</v>
      </c>
      <c r="I1137" s="177" t="str">
        <f t="shared" si="1312"/>
        <v>Watford</v>
      </c>
      <c r="J1137" s="177" t="str">
        <f t="shared" si="1312"/>
        <v>Man City</v>
      </c>
      <c r="K1137" s="177" t="str">
        <f t="shared" si="1312"/>
        <v>Fulham</v>
      </c>
      <c r="L1137" s="177" t="str">
        <f t="shared" si="1312"/>
        <v>Wolves</v>
      </c>
      <c r="M1137" s="177" t="str">
        <f t="shared" si="1312"/>
        <v>Everton</v>
      </c>
      <c r="N1137" s="177" t="str">
        <f t="shared" si="1312"/>
        <v>Fulham</v>
      </c>
      <c r="O1137" s="177" t="str">
        <f t="shared" si="1312"/>
        <v>Wolves</v>
      </c>
      <c r="P1137" s="177" t="str">
        <f t="shared" si="1312"/>
        <v>Tottenham</v>
      </c>
      <c r="Q1137" s="177" t="str">
        <f t="shared" si="1312"/>
        <v>Leicester</v>
      </c>
      <c r="R1137" s="177" t="str">
        <f t="shared" si="1312"/>
        <v>West Ham</v>
      </c>
      <c r="S1137" s="177" t="str">
        <f t="shared" si="1312"/>
        <v>Watford</v>
      </c>
      <c r="T1137" s="177" t="str">
        <f t="shared" si="1312"/>
        <v>Tottenham</v>
      </c>
      <c r="U1137" s="177" t="str">
        <f t="shared" si="1312"/>
        <v>Wolves</v>
      </c>
      <c r="V1137" s="177" t="str">
        <f t="shared" si="1312"/>
        <v>Leicester</v>
      </c>
      <c r="W1137" s="177" t="str">
        <f t="shared" si="1312"/>
        <v>Man City</v>
      </c>
      <c r="X1137" s="177" t="str">
        <f t="shared" si="1312"/>
        <v>Leicester</v>
      </c>
      <c r="Y1137" s="177" t="str">
        <f t="shared" si="1312"/>
        <v>Fulham</v>
      </c>
      <c r="Z1137" s="177" t="str">
        <f t="shared" si="1312"/>
        <v>Everton</v>
      </c>
      <c r="AA1137" s="177" t="str">
        <f t="shared" si="1312"/>
        <v>Huddersfield</v>
      </c>
      <c r="AB1137" s="177" t="str">
        <f t="shared" si="1312"/>
        <v>Everton</v>
      </c>
      <c r="AC1137" s="177" t="str">
        <f t="shared" si="1312"/>
        <v>Liverpool</v>
      </c>
      <c r="AD1137" s="177" t="str">
        <f t="shared" si="1312"/>
        <v>Southampton</v>
      </c>
      <c r="AE1137" s="177" t="str">
        <f t="shared" si="1312"/>
        <v>Tottenham</v>
      </c>
      <c r="AF1137" s="177" t="str">
        <f t="shared" si="1312"/>
        <v>Man Utd</v>
      </c>
      <c r="AG1137" s="177" t="str">
        <f t="shared" si="1312"/>
        <v>Tottenham</v>
      </c>
      <c r="AH1137" s="177" t="str">
        <f t="shared" si="1312"/>
        <v>Wolves</v>
      </c>
      <c r="AI1137" s="177" t="str">
        <f t="shared" si="1312"/>
        <v>Everton</v>
      </c>
      <c r="AJ1137" s="177" t="str">
        <f t="shared" si="1312"/>
        <v>Everton</v>
      </c>
      <c r="AK1137" s="177" t="str">
        <f t="shared" si="1312"/>
        <v>Liverpool</v>
      </c>
      <c r="AL1137" s="177" t="str">
        <f t="shared" si="1312"/>
        <v/>
      </c>
      <c r="AM1137" s="177" t="str">
        <f t="shared" si="1312"/>
        <v/>
      </c>
      <c r="AN1137" s="177" t="str">
        <f t="shared" si="1312"/>
        <v/>
      </c>
      <c r="AO1137" s="177" t="str">
        <f t="shared" si="1312"/>
        <v/>
      </c>
      <c r="AP1137" s="177" t="str">
        <f t="shared" si="1312"/>
        <v/>
      </c>
      <c r="AQ1137" s="170"/>
      <c r="AR1137" s="170"/>
    </row>
    <row r="1138" ht="12.75" customHeight="1">
      <c r="A1138" s="170"/>
      <c r="B1138" s="170"/>
      <c r="C1138" s="140"/>
      <c r="D1138" s="139">
        <v>171.0</v>
      </c>
      <c r="E1138" s="177" t="str">
        <f t="shared" ref="E1138:AP1138" si="1313">IFERROR(INDEX($D$389:$D$578,MATCH($D1138,E$389:E$578,0)),"")</f>
        <v>West Ham</v>
      </c>
      <c r="F1138" s="177" t="str">
        <f t="shared" si="1313"/>
        <v>Watford</v>
      </c>
      <c r="G1138" s="177" t="str">
        <f t="shared" si="1313"/>
        <v>West Ham</v>
      </c>
      <c r="H1138" s="177" t="str">
        <f t="shared" si="1313"/>
        <v>West Ham</v>
      </c>
      <c r="I1138" s="177" t="str">
        <f t="shared" si="1313"/>
        <v>West Ham</v>
      </c>
      <c r="J1138" s="177" t="str">
        <f t="shared" si="1313"/>
        <v>Chelsea</v>
      </c>
      <c r="K1138" s="177" t="str">
        <f t="shared" si="1313"/>
        <v>Fulham</v>
      </c>
      <c r="L1138" s="177" t="str">
        <f t="shared" si="1313"/>
        <v>Watford</v>
      </c>
      <c r="M1138" s="177" t="str">
        <f t="shared" si="1313"/>
        <v>Wolves</v>
      </c>
      <c r="N1138" s="177" t="str">
        <f t="shared" si="1313"/>
        <v>West Ham</v>
      </c>
      <c r="O1138" s="177" t="str">
        <f t="shared" si="1313"/>
        <v>West Ham</v>
      </c>
      <c r="P1138" s="177" t="str">
        <f t="shared" si="1313"/>
        <v>Tottenham</v>
      </c>
      <c r="Q1138" s="177" t="str">
        <f t="shared" si="1313"/>
        <v>West Ham</v>
      </c>
      <c r="R1138" s="177" t="str">
        <f t="shared" si="1313"/>
        <v>West Ham</v>
      </c>
      <c r="S1138" s="177" t="str">
        <f t="shared" si="1313"/>
        <v>Wolves</v>
      </c>
      <c r="T1138" s="177" t="str">
        <f t="shared" si="1313"/>
        <v>West Ham</v>
      </c>
      <c r="U1138" s="177" t="str">
        <f t="shared" si="1313"/>
        <v>Everton</v>
      </c>
      <c r="V1138" s="177" t="str">
        <f t="shared" si="1313"/>
        <v>Liverpool</v>
      </c>
      <c r="W1138" s="177" t="str">
        <f t="shared" si="1313"/>
        <v>Crystal Palace</v>
      </c>
      <c r="X1138" s="177" t="str">
        <f t="shared" si="1313"/>
        <v>Man City</v>
      </c>
      <c r="Y1138" s="177" t="str">
        <f t="shared" si="1313"/>
        <v>Man City</v>
      </c>
      <c r="Z1138" s="177" t="str">
        <f t="shared" si="1313"/>
        <v>Man Utd</v>
      </c>
      <c r="AA1138" s="177" t="str">
        <f t="shared" si="1313"/>
        <v>Watford</v>
      </c>
      <c r="AB1138" s="177" t="str">
        <f t="shared" si="1313"/>
        <v>Man Utd</v>
      </c>
      <c r="AC1138" s="177" t="str">
        <f t="shared" si="1313"/>
        <v>Wolves</v>
      </c>
      <c r="AD1138" s="177" t="str">
        <f t="shared" si="1313"/>
        <v>Southampton</v>
      </c>
      <c r="AE1138" s="177" t="str">
        <f t="shared" si="1313"/>
        <v>Everton</v>
      </c>
      <c r="AF1138" s="177" t="str">
        <f t="shared" si="1313"/>
        <v>Wolves</v>
      </c>
      <c r="AG1138" s="177" t="str">
        <f t="shared" si="1313"/>
        <v>Southampton</v>
      </c>
      <c r="AH1138" s="177" t="str">
        <f t="shared" si="1313"/>
        <v>Tottenham</v>
      </c>
      <c r="AI1138" s="177" t="str">
        <f t="shared" si="1313"/>
        <v>Southampton</v>
      </c>
      <c r="AJ1138" s="177" t="str">
        <f t="shared" si="1313"/>
        <v>Leicester</v>
      </c>
      <c r="AK1138" s="177" t="str">
        <f t="shared" si="1313"/>
        <v>West Ham</v>
      </c>
      <c r="AL1138" s="177" t="str">
        <f t="shared" si="1313"/>
        <v/>
      </c>
      <c r="AM1138" s="177" t="str">
        <f t="shared" si="1313"/>
        <v/>
      </c>
      <c r="AN1138" s="177" t="str">
        <f t="shared" si="1313"/>
        <v/>
      </c>
      <c r="AO1138" s="177" t="str">
        <f t="shared" si="1313"/>
        <v/>
      </c>
      <c r="AP1138" s="177" t="str">
        <f t="shared" si="1313"/>
        <v/>
      </c>
      <c r="AQ1138" s="170"/>
      <c r="AR1138" s="170"/>
    </row>
    <row r="1139" ht="12.75" customHeight="1">
      <c r="A1139" s="170"/>
      <c r="B1139" s="170"/>
      <c r="C1139" s="140"/>
      <c r="D1139" s="139">
        <v>172.0</v>
      </c>
      <c r="E1139" s="177" t="str">
        <f t="shared" ref="E1139:AP1139" si="1314">IFERROR(INDEX($D$389:$D$578,MATCH($D1139,E$389:E$578,0)),"")</f>
        <v>West Ham</v>
      </c>
      <c r="F1139" s="177" t="str">
        <f t="shared" si="1314"/>
        <v>Watford</v>
      </c>
      <c r="G1139" s="177" t="str">
        <f t="shared" si="1314"/>
        <v>Wolves</v>
      </c>
      <c r="H1139" s="177" t="str">
        <f t="shared" si="1314"/>
        <v>Wolves</v>
      </c>
      <c r="I1139" s="177" t="str">
        <f t="shared" si="1314"/>
        <v>West Ham</v>
      </c>
      <c r="J1139" s="177" t="str">
        <f t="shared" si="1314"/>
        <v>West Ham</v>
      </c>
      <c r="K1139" s="177" t="str">
        <f t="shared" si="1314"/>
        <v>Man Utd</v>
      </c>
      <c r="L1139" s="177" t="str">
        <f t="shared" si="1314"/>
        <v>Man City</v>
      </c>
      <c r="M1139" s="177" t="str">
        <f t="shared" si="1314"/>
        <v>West Ham</v>
      </c>
      <c r="N1139" s="177" t="str">
        <f t="shared" si="1314"/>
        <v>Wolves</v>
      </c>
      <c r="O1139" s="177" t="str">
        <f t="shared" si="1314"/>
        <v>Wolves</v>
      </c>
      <c r="P1139" s="177" t="str">
        <f t="shared" si="1314"/>
        <v>Watford</v>
      </c>
      <c r="Q1139" s="177" t="str">
        <f t="shared" si="1314"/>
        <v>Wolves</v>
      </c>
      <c r="R1139" s="177" t="str">
        <f t="shared" si="1314"/>
        <v>Tottenham</v>
      </c>
      <c r="S1139" s="177" t="str">
        <f t="shared" si="1314"/>
        <v>Wolves</v>
      </c>
      <c r="T1139" s="177" t="str">
        <f t="shared" si="1314"/>
        <v>Leicester</v>
      </c>
      <c r="U1139" s="177" t="str">
        <f t="shared" si="1314"/>
        <v>Wolves</v>
      </c>
      <c r="V1139" s="177" t="str">
        <f t="shared" si="1314"/>
        <v>Cardiff</v>
      </c>
      <c r="W1139" s="177" t="str">
        <f t="shared" si="1314"/>
        <v>Huddersfield</v>
      </c>
      <c r="X1139" s="177" t="str">
        <f t="shared" si="1314"/>
        <v>Newcastle</v>
      </c>
      <c r="Y1139" s="177" t="str">
        <f t="shared" si="1314"/>
        <v>Newcastle</v>
      </c>
      <c r="Z1139" s="177" t="str">
        <f t="shared" si="1314"/>
        <v>Watford</v>
      </c>
      <c r="AA1139" s="177" t="str">
        <f t="shared" si="1314"/>
        <v>Leicester</v>
      </c>
      <c r="AB1139" s="177" t="str">
        <f t="shared" si="1314"/>
        <v>Fulham</v>
      </c>
      <c r="AC1139" s="177" t="str">
        <f t="shared" si="1314"/>
        <v>Fulham</v>
      </c>
      <c r="AD1139" s="177" t="str">
        <f t="shared" si="1314"/>
        <v>Liverpool</v>
      </c>
      <c r="AE1139" s="177" t="str">
        <f t="shared" si="1314"/>
        <v>Wolves</v>
      </c>
      <c r="AF1139" s="177" t="str">
        <f t="shared" si="1314"/>
        <v>Man Utd</v>
      </c>
      <c r="AG1139" s="177" t="str">
        <f t="shared" si="1314"/>
        <v>Wolves</v>
      </c>
      <c r="AH1139" s="177" t="str">
        <f t="shared" si="1314"/>
        <v>Wolves</v>
      </c>
      <c r="AI1139" s="177" t="str">
        <f t="shared" si="1314"/>
        <v>Southampton</v>
      </c>
      <c r="AJ1139" s="177" t="str">
        <f t="shared" si="1314"/>
        <v>Wolves</v>
      </c>
      <c r="AK1139" s="177" t="str">
        <f t="shared" si="1314"/>
        <v>Liverpool</v>
      </c>
      <c r="AL1139" s="177" t="str">
        <f t="shared" si="1314"/>
        <v/>
      </c>
      <c r="AM1139" s="177" t="str">
        <f t="shared" si="1314"/>
        <v/>
      </c>
      <c r="AN1139" s="177" t="str">
        <f t="shared" si="1314"/>
        <v/>
      </c>
      <c r="AO1139" s="177" t="str">
        <f t="shared" si="1314"/>
        <v/>
      </c>
      <c r="AP1139" s="177" t="str">
        <f t="shared" si="1314"/>
        <v/>
      </c>
      <c r="AQ1139" s="170"/>
      <c r="AR1139" s="170"/>
    </row>
    <row r="1140" ht="12.75" customHeight="1">
      <c r="A1140" s="170"/>
      <c r="B1140" s="170"/>
      <c r="C1140" s="140"/>
      <c r="D1140" s="139">
        <v>173.0</v>
      </c>
      <c r="E1140" s="177" t="str">
        <f t="shared" ref="E1140:AP1140" si="1315">IFERROR(INDEX($D$389:$D$578,MATCH($D1140,E$389:E$578,0)),"")</f>
        <v>Wolves</v>
      </c>
      <c r="F1140" s="177" t="str">
        <f t="shared" si="1315"/>
        <v>Fulham</v>
      </c>
      <c r="G1140" s="177" t="str">
        <f t="shared" si="1315"/>
        <v>West Ham</v>
      </c>
      <c r="H1140" s="177" t="str">
        <f t="shared" si="1315"/>
        <v>West Ham</v>
      </c>
      <c r="I1140" s="177" t="str">
        <f t="shared" si="1315"/>
        <v>Southampton</v>
      </c>
      <c r="J1140" s="177" t="str">
        <f t="shared" si="1315"/>
        <v>Southampton</v>
      </c>
      <c r="K1140" s="177" t="str">
        <f t="shared" si="1315"/>
        <v>Crystal Palace</v>
      </c>
      <c r="L1140" s="177" t="str">
        <f t="shared" si="1315"/>
        <v>Crystal Palace</v>
      </c>
      <c r="M1140" s="177" t="str">
        <f t="shared" si="1315"/>
        <v>Man City</v>
      </c>
      <c r="N1140" s="177" t="str">
        <f t="shared" si="1315"/>
        <v>Tottenham</v>
      </c>
      <c r="O1140" s="177" t="str">
        <f t="shared" si="1315"/>
        <v>Wolves</v>
      </c>
      <c r="P1140" s="177" t="str">
        <f t="shared" si="1315"/>
        <v>Tottenham</v>
      </c>
      <c r="Q1140" s="177" t="str">
        <f t="shared" si="1315"/>
        <v>Man Utd</v>
      </c>
      <c r="R1140" s="177" t="str">
        <f t="shared" si="1315"/>
        <v>Wolves</v>
      </c>
      <c r="S1140" s="177" t="str">
        <f t="shared" si="1315"/>
        <v>Huddersfield</v>
      </c>
      <c r="T1140" s="177" t="str">
        <f t="shared" si="1315"/>
        <v>Wolves</v>
      </c>
      <c r="U1140" s="177" t="str">
        <f t="shared" si="1315"/>
        <v>Wolves</v>
      </c>
      <c r="V1140" s="177" t="str">
        <f t="shared" si="1315"/>
        <v>Newcastle</v>
      </c>
      <c r="W1140" s="177" t="str">
        <f t="shared" si="1315"/>
        <v>Fulham</v>
      </c>
      <c r="X1140" s="177" t="str">
        <f t="shared" si="1315"/>
        <v>Watford</v>
      </c>
      <c r="Y1140" s="177" t="str">
        <f t="shared" si="1315"/>
        <v>Cardiff</v>
      </c>
      <c r="Z1140" s="177" t="str">
        <f t="shared" si="1315"/>
        <v>Leicester</v>
      </c>
      <c r="AA1140" s="177" t="str">
        <f t="shared" si="1315"/>
        <v>Watford</v>
      </c>
      <c r="AB1140" s="177" t="str">
        <f t="shared" si="1315"/>
        <v>Leicester</v>
      </c>
      <c r="AC1140" s="177" t="str">
        <f t="shared" si="1315"/>
        <v>Man Utd</v>
      </c>
      <c r="AD1140" s="177" t="str">
        <f t="shared" si="1315"/>
        <v>Burnley</v>
      </c>
      <c r="AE1140" s="177" t="str">
        <f t="shared" si="1315"/>
        <v>Chelsea</v>
      </c>
      <c r="AF1140" s="177" t="str">
        <f t="shared" si="1315"/>
        <v>Southampton</v>
      </c>
      <c r="AG1140" s="177" t="str">
        <f t="shared" si="1315"/>
        <v>Crystal Palace</v>
      </c>
      <c r="AH1140" s="177" t="str">
        <f t="shared" si="1315"/>
        <v>Crystal Palace</v>
      </c>
      <c r="AI1140" s="177" t="str">
        <f t="shared" si="1315"/>
        <v>Cardiff</v>
      </c>
      <c r="AJ1140" s="177" t="str">
        <f t="shared" si="1315"/>
        <v>Southampton</v>
      </c>
      <c r="AK1140" s="177" t="str">
        <f t="shared" si="1315"/>
        <v>Liverpool</v>
      </c>
      <c r="AL1140" s="177" t="str">
        <f t="shared" si="1315"/>
        <v/>
      </c>
      <c r="AM1140" s="177" t="str">
        <f t="shared" si="1315"/>
        <v/>
      </c>
      <c r="AN1140" s="177" t="str">
        <f t="shared" si="1315"/>
        <v/>
      </c>
      <c r="AO1140" s="177" t="str">
        <f t="shared" si="1315"/>
        <v/>
      </c>
      <c r="AP1140" s="177" t="str">
        <f t="shared" si="1315"/>
        <v/>
      </c>
      <c r="AQ1140" s="170"/>
      <c r="AR1140" s="170"/>
    </row>
    <row r="1141" ht="12.75" customHeight="1">
      <c r="A1141" s="170"/>
      <c r="B1141" s="170"/>
      <c r="C1141" s="140"/>
      <c r="D1141" s="139">
        <v>174.0</v>
      </c>
      <c r="E1141" s="177" t="str">
        <f t="shared" ref="E1141:AP1141" si="1316">IFERROR(INDEX($D$389:$D$578,MATCH($D1141,E$389:E$578,0)),"")</f>
        <v>West Ham</v>
      </c>
      <c r="F1141" s="177" t="str">
        <f t="shared" si="1316"/>
        <v>Liverpool</v>
      </c>
      <c r="G1141" s="177" t="str">
        <f t="shared" si="1316"/>
        <v>Fulham</v>
      </c>
      <c r="H1141" s="177" t="str">
        <f t="shared" si="1316"/>
        <v>Southampton</v>
      </c>
      <c r="I1141" s="177" t="str">
        <f t="shared" si="1316"/>
        <v>West Ham</v>
      </c>
      <c r="J1141" s="177" t="str">
        <f t="shared" si="1316"/>
        <v>West Ham</v>
      </c>
      <c r="K1141" s="177" t="str">
        <f t="shared" si="1316"/>
        <v>Tottenham</v>
      </c>
      <c r="L1141" s="177" t="str">
        <f t="shared" si="1316"/>
        <v>Fulham</v>
      </c>
      <c r="M1141" s="177" t="str">
        <f t="shared" si="1316"/>
        <v>Tottenham</v>
      </c>
      <c r="N1141" s="177" t="str">
        <f t="shared" si="1316"/>
        <v>Wolves</v>
      </c>
      <c r="O1141" s="177" t="str">
        <f t="shared" si="1316"/>
        <v>Leicester</v>
      </c>
      <c r="P1141" s="177" t="str">
        <f t="shared" si="1316"/>
        <v>Wolves</v>
      </c>
      <c r="Q1141" s="177" t="str">
        <f t="shared" si="1316"/>
        <v>Southampton</v>
      </c>
      <c r="R1141" s="177" t="str">
        <f t="shared" si="1316"/>
        <v>Watford</v>
      </c>
      <c r="S1141" s="177" t="str">
        <f t="shared" si="1316"/>
        <v>Wolves</v>
      </c>
      <c r="T1141" s="177" t="str">
        <f t="shared" si="1316"/>
        <v>Leicester</v>
      </c>
      <c r="U1141" s="177" t="str">
        <f t="shared" si="1316"/>
        <v>Wolves</v>
      </c>
      <c r="V1141" s="177" t="str">
        <f t="shared" si="1316"/>
        <v>Man Utd</v>
      </c>
      <c r="W1141" s="177" t="str">
        <f t="shared" si="1316"/>
        <v>Watford</v>
      </c>
      <c r="X1141" s="177" t="str">
        <f t="shared" si="1316"/>
        <v>Crystal Palace</v>
      </c>
      <c r="Y1141" s="177" t="str">
        <f t="shared" si="1316"/>
        <v>Man Utd</v>
      </c>
      <c r="Z1141" s="177" t="str">
        <f t="shared" si="1316"/>
        <v>Newcastle</v>
      </c>
      <c r="AA1141" s="177" t="str">
        <f t="shared" si="1316"/>
        <v>Leicester</v>
      </c>
      <c r="AB1141" s="177" t="str">
        <f t="shared" si="1316"/>
        <v>Newcastle</v>
      </c>
      <c r="AC1141" s="177" t="str">
        <f t="shared" si="1316"/>
        <v>Burnley</v>
      </c>
      <c r="AD1141" s="177" t="str">
        <f t="shared" si="1316"/>
        <v>Chelsea</v>
      </c>
      <c r="AE1141" s="177" t="str">
        <f t="shared" si="1316"/>
        <v>Southampton</v>
      </c>
      <c r="AF1141" s="177" t="str">
        <f t="shared" si="1316"/>
        <v>Wolves</v>
      </c>
      <c r="AG1141" s="177" t="str">
        <f t="shared" si="1316"/>
        <v>Newcastle</v>
      </c>
      <c r="AH1141" s="177" t="str">
        <f t="shared" si="1316"/>
        <v>Everton</v>
      </c>
      <c r="AI1141" s="177" t="str">
        <f t="shared" si="1316"/>
        <v>Wolves</v>
      </c>
      <c r="AJ1141" s="177" t="str">
        <f t="shared" si="1316"/>
        <v>Liverpool</v>
      </c>
      <c r="AK1141" s="177" t="str">
        <f t="shared" si="1316"/>
        <v>Leicester</v>
      </c>
      <c r="AL1141" s="177" t="str">
        <f t="shared" si="1316"/>
        <v/>
      </c>
      <c r="AM1141" s="177" t="str">
        <f t="shared" si="1316"/>
        <v/>
      </c>
      <c r="AN1141" s="177" t="str">
        <f t="shared" si="1316"/>
        <v/>
      </c>
      <c r="AO1141" s="177" t="str">
        <f t="shared" si="1316"/>
        <v/>
      </c>
      <c r="AP1141" s="177" t="str">
        <f t="shared" si="1316"/>
        <v/>
      </c>
      <c r="AQ1141" s="170"/>
      <c r="AR1141" s="170"/>
    </row>
    <row r="1142" ht="12.75" customHeight="1">
      <c r="A1142" s="170"/>
      <c r="B1142" s="170"/>
      <c r="C1142" s="140"/>
      <c r="D1142" s="139">
        <v>175.0</v>
      </c>
      <c r="E1142" s="177" t="str">
        <f t="shared" ref="E1142:AP1142" si="1317">IFERROR(INDEX($D$389:$D$578,MATCH($D1142,E$389:E$578,0)),"")</f>
        <v>Wolves</v>
      </c>
      <c r="F1142" s="177" t="str">
        <f t="shared" si="1317"/>
        <v>Watford</v>
      </c>
      <c r="G1142" s="177" t="str">
        <f t="shared" si="1317"/>
        <v>Watford</v>
      </c>
      <c r="H1142" s="177" t="str">
        <f t="shared" si="1317"/>
        <v>Wolves</v>
      </c>
      <c r="I1142" s="177" t="str">
        <f t="shared" si="1317"/>
        <v>Wolves</v>
      </c>
      <c r="J1142" s="177" t="str">
        <f t="shared" si="1317"/>
        <v>Wolves</v>
      </c>
      <c r="K1142" s="177" t="str">
        <f t="shared" si="1317"/>
        <v>Wolves</v>
      </c>
      <c r="L1142" s="177" t="str">
        <f t="shared" si="1317"/>
        <v>West Ham</v>
      </c>
      <c r="M1142" s="177" t="str">
        <f t="shared" si="1317"/>
        <v>Tottenham</v>
      </c>
      <c r="N1142" s="177" t="str">
        <f t="shared" si="1317"/>
        <v>Fulham</v>
      </c>
      <c r="O1142" s="177" t="str">
        <f t="shared" si="1317"/>
        <v>Everton</v>
      </c>
      <c r="P1142" s="177" t="str">
        <f t="shared" si="1317"/>
        <v>Tottenham</v>
      </c>
      <c r="Q1142" s="177" t="str">
        <f t="shared" si="1317"/>
        <v>Crystal Palace</v>
      </c>
      <c r="R1142" s="177" t="str">
        <f t="shared" si="1317"/>
        <v>Watford</v>
      </c>
      <c r="S1142" s="177" t="str">
        <f t="shared" si="1317"/>
        <v>Leicester</v>
      </c>
      <c r="T1142" s="177" t="str">
        <f t="shared" si="1317"/>
        <v>Watford</v>
      </c>
      <c r="U1142" s="177" t="str">
        <f t="shared" si="1317"/>
        <v>Leicester</v>
      </c>
      <c r="V1142" s="177" t="str">
        <f t="shared" si="1317"/>
        <v>Watford</v>
      </c>
      <c r="W1142" s="177" t="str">
        <f t="shared" si="1317"/>
        <v>Huddersfield</v>
      </c>
      <c r="X1142" s="177" t="str">
        <f t="shared" si="1317"/>
        <v>Southampton</v>
      </c>
      <c r="Y1142" s="177" t="str">
        <f t="shared" si="1317"/>
        <v>Newcastle</v>
      </c>
      <c r="Z1142" s="177" t="str">
        <f t="shared" si="1317"/>
        <v>Leicester</v>
      </c>
      <c r="AA1142" s="177" t="str">
        <f t="shared" si="1317"/>
        <v>Everton</v>
      </c>
      <c r="AB1142" s="177" t="str">
        <f t="shared" si="1317"/>
        <v>Watford</v>
      </c>
      <c r="AC1142" s="177" t="str">
        <f t="shared" si="1317"/>
        <v>Fulham</v>
      </c>
      <c r="AD1142" s="177" t="str">
        <f t="shared" si="1317"/>
        <v>Everton</v>
      </c>
      <c r="AE1142" s="177" t="str">
        <f t="shared" si="1317"/>
        <v>Everton</v>
      </c>
      <c r="AF1142" s="177" t="str">
        <f t="shared" si="1317"/>
        <v>Liverpool</v>
      </c>
      <c r="AG1142" s="177" t="str">
        <f t="shared" si="1317"/>
        <v>Wolves</v>
      </c>
      <c r="AH1142" s="177" t="str">
        <f t="shared" si="1317"/>
        <v>Southampton</v>
      </c>
      <c r="AI1142" s="177" t="str">
        <f t="shared" si="1317"/>
        <v>Man City</v>
      </c>
      <c r="AJ1142" s="177" t="str">
        <f t="shared" si="1317"/>
        <v>Watford</v>
      </c>
      <c r="AK1142" s="177" t="str">
        <f t="shared" si="1317"/>
        <v>Everton</v>
      </c>
      <c r="AL1142" s="177" t="str">
        <f t="shared" si="1317"/>
        <v/>
      </c>
      <c r="AM1142" s="177" t="str">
        <f t="shared" si="1317"/>
        <v/>
      </c>
      <c r="AN1142" s="177" t="str">
        <f t="shared" si="1317"/>
        <v/>
      </c>
      <c r="AO1142" s="177" t="str">
        <f t="shared" si="1317"/>
        <v/>
      </c>
      <c r="AP1142" s="177" t="str">
        <f t="shared" si="1317"/>
        <v/>
      </c>
      <c r="AQ1142" s="170"/>
      <c r="AR1142" s="170"/>
    </row>
    <row r="1143" ht="12.75" customHeight="1">
      <c r="A1143" s="170"/>
      <c r="B1143" s="170"/>
      <c r="C1143" s="140"/>
      <c r="D1143" s="139">
        <v>176.0</v>
      </c>
      <c r="E1143" s="177" t="str">
        <f t="shared" ref="E1143:AP1143" si="1318">IFERROR(INDEX($D$389:$D$578,MATCH($D1143,E$389:E$578,0)),"")</f>
        <v>Wolves</v>
      </c>
      <c r="F1143" s="177" t="str">
        <f t="shared" si="1318"/>
        <v>Huddersfield</v>
      </c>
      <c r="G1143" s="177" t="str">
        <f t="shared" si="1318"/>
        <v>Watford</v>
      </c>
      <c r="H1143" s="177" t="str">
        <f t="shared" si="1318"/>
        <v>West Ham</v>
      </c>
      <c r="I1143" s="177" t="str">
        <f t="shared" si="1318"/>
        <v>Wolves</v>
      </c>
      <c r="J1143" s="177" t="str">
        <f t="shared" si="1318"/>
        <v>Man City</v>
      </c>
      <c r="K1143" s="177" t="str">
        <f t="shared" si="1318"/>
        <v>Wolves</v>
      </c>
      <c r="L1143" s="177" t="str">
        <f t="shared" si="1318"/>
        <v>Crystal Palace</v>
      </c>
      <c r="M1143" s="177" t="str">
        <f t="shared" si="1318"/>
        <v>West Ham</v>
      </c>
      <c r="N1143" s="177" t="str">
        <f t="shared" si="1318"/>
        <v>Wolves</v>
      </c>
      <c r="O1143" s="177" t="str">
        <f t="shared" si="1318"/>
        <v>Watford</v>
      </c>
      <c r="P1143" s="177" t="str">
        <f t="shared" si="1318"/>
        <v>Man Utd</v>
      </c>
      <c r="Q1143" s="177" t="str">
        <f t="shared" si="1318"/>
        <v>Tottenham</v>
      </c>
      <c r="R1143" s="177" t="str">
        <f t="shared" si="1318"/>
        <v>Watford</v>
      </c>
      <c r="S1143" s="177" t="str">
        <f t="shared" si="1318"/>
        <v>Leicester</v>
      </c>
      <c r="T1143" s="177" t="str">
        <f t="shared" si="1318"/>
        <v>Man City</v>
      </c>
      <c r="U1143" s="177" t="str">
        <f t="shared" si="1318"/>
        <v>Wolves</v>
      </c>
      <c r="V1143" s="177" t="str">
        <f t="shared" si="1318"/>
        <v>Tottenham</v>
      </c>
      <c r="W1143" s="177" t="str">
        <f t="shared" si="1318"/>
        <v>Man Utd</v>
      </c>
      <c r="X1143" s="177" t="str">
        <f t="shared" si="1318"/>
        <v>Man City</v>
      </c>
      <c r="Y1143" s="177" t="str">
        <f t="shared" si="1318"/>
        <v>Huddersfield</v>
      </c>
      <c r="Z1143" s="177" t="str">
        <f t="shared" si="1318"/>
        <v>Leicester</v>
      </c>
      <c r="AA1143" s="177" t="str">
        <f t="shared" si="1318"/>
        <v>Newcastle</v>
      </c>
      <c r="AB1143" s="177" t="str">
        <f t="shared" si="1318"/>
        <v>Southampton</v>
      </c>
      <c r="AC1143" s="177" t="str">
        <f t="shared" si="1318"/>
        <v>Wolves</v>
      </c>
      <c r="AD1143" s="177" t="str">
        <f t="shared" si="1318"/>
        <v>Liverpool</v>
      </c>
      <c r="AE1143" s="177" t="str">
        <f t="shared" si="1318"/>
        <v>Wolves</v>
      </c>
      <c r="AF1143" s="177" t="str">
        <f t="shared" si="1318"/>
        <v>Fulham</v>
      </c>
      <c r="AG1143" s="177" t="str">
        <f t="shared" si="1318"/>
        <v>Wolves</v>
      </c>
      <c r="AH1143" s="177" t="str">
        <f t="shared" si="1318"/>
        <v>Watford</v>
      </c>
      <c r="AI1143" s="177" t="str">
        <f t="shared" si="1318"/>
        <v>Chelsea</v>
      </c>
      <c r="AJ1143" s="177" t="str">
        <f t="shared" si="1318"/>
        <v>West Ham</v>
      </c>
      <c r="AK1143" s="177" t="str">
        <f t="shared" si="1318"/>
        <v>Leicester</v>
      </c>
      <c r="AL1143" s="177" t="str">
        <f t="shared" si="1318"/>
        <v/>
      </c>
      <c r="AM1143" s="177" t="str">
        <f t="shared" si="1318"/>
        <v/>
      </c>
      <c r="AN1143" s="177" t="str">
        <f t="shared" si="1318"/>
        <v/>
      </c>
      <c r="AO1143" s="177" t="str">
        <f t="shared" si="1318"/>
        <v/>
      </c>
      <c r="AP1143" s="177" t="str">
        <f t="shared" si="1318"/>
        <v/>
      </c>
      <c r="AQ1143" s="170"/>
      <c r="AR1143" s="170"/>
    </row>
    <row r="1144" ht="12.75" customHeight="1">
      <c r="A1144" s="170"/>
      <c r="B1144" s="170"/>
      <c r="C1144" s="140"/>
      <c r="D1144" s="139">
        <v>177.0</v>
      </c>
      <c r="E1144" s="177" t="str">
        <f t="shared" ref="E1144:AP1144" si="1319">IFERROR(INDEX($D$389:$D$578,MATCH($D1144,E$389:E$578,0)),"")</f>
        <v>Southampton</v>
      </c>
      <c r="F1144" s="177" t="str">
        <f t="shared" si="1319"/>
        <v>Wolves</v>
      </c>
      <c r="G1144" s="177" t="str">
        <f t="shared" si="1319"/>
        <v>West Ham</v>
      </c>
      <c r="H1144" s="177" t="str">
        <f t="shared" si="1319"/>
        <v>West Ham</v>
      </c>
      <c r="I1144" s="177" t="str">
        <f t="shared" si="1319"/>
        <v>Tottenham</v>
      </c>
      <c r="J1144" s="177" t="str">
        <f t="shared" si="1319"/>
        <v>Wolves</v>
      </c>
      <c r="K1144" s="177" t="str">
        <f t="shared" si="1319"/>
        <v>Man City</v>
      </c>
      <c r="L1144" s="177" t="str">
        <f t="shared" si="1319"/>
        <v>Man City</v>
      </c>
      <c r="M1144" s="177" t="str">
        <f t="shared" si="1319"/>
        <v>Watford</v>
      </c>
      <c r="N1144" s="177" t="str">
        <f t="shared" si="1319"/>
        <v>Southampton</v>
      </c>
      <c r="O1144" s="177" t="str">
        <f t="shared" si="1319"/>
        <v>West Ham</v>
      </c>
      <c r="P1144" s="177" t="str">
        <f t="shared" si="1319"/>
        <v>West Ham</v>
      </c>
      <c r="Q1144" s="177" t="str">
        <f t="shared" si="1319"/>
        <v>Everton</v>
      </c>
      <c r="R1144" s="177" t="str">
        <f t="shared" si="1319"/>
        <v>Tottenham</v>
      </c>
      <c r="S1144" s="177" t="str">
        <f t="shared" si="1319"/>
        <v>Tottenham</v>
      </c>
      <c r="T1144" s="177" t="str">
        <f t="shared" si="1319"/>
        <v>Huddersfield</v>
      </c>
      <c r="U1144" s="177" t="str">
        <f t="shared" si="1319"/>
        <v>Tottenham</v>
      </c>
      <c r="V1144" s="177" t="str">
        <f t="shared" si="1319"/>
        <v>Watford</v>
      </c>
      <c r="W1144" s="177" t="str">
        <f t="shared" si="1319"/>
        <v>Newcastle</v>
      </c>
      <c r="X1144" s="177" t="str">
        <f t="shared" si="1319"/>
        <v>Huddersfield</v>
      </c>
      <c r="Y1144" s="177" t="str">
        <f t="shared" si="1319"/>
        <v>Leicester</v>
      </c>
      <c r="Z1144" s="177" t="str">
        <f t="shared" si="1319"/>
        <v>Huddersfield</v>
      </c>
      <c r="AA1144" s="177" t="str">
        <f t="shared" si="1319"/>
        <v>Watford</v>
      </c>
      <c r="AB1144" s="177" t="str">
        <f t="shared" si="1319"/>
        <v>Southampton</v>
      </c>
      <c r="AC1144" s="177" t="str">
        <f t="shared" si="1319"/>
        <v>Watford</v>
      </c>
      <c r="AD1144" s="177" t="str">
        <f t="shared" si="1319"/>
        <v>Everton</v>
      </c>
      <c r="AE1144" s="177" t="str">
        <f t="shared" si="1319"/>
        <v>Crystal Palace</v>
      </c>
      <c r="AF1144" s="177" t="str">
        <f t="shared" si="1319"/>
        <v>Crystal Palace</v>
      </c>
      <c r="AG1144" s="177" t="str">
        <f t="shared" si="1319"/>
        <v>Crystal Palace</v>
      </c>
      <c r="AH1144" s="177" t="str">
        <f t="shared" si="1319"/>
        <v>Wolves</v>
      </c>
      <c r="AI1144" s="177" t="str">
        <f t="shared" si="1319"/>
        <v>Everton</v>
      </c>
      <c r="AJ1144" s="177" t="str">
        <f t="shared" si="1319"/>
        <v>Liverpool</v>
      </c>
      <c r="AK1144" s="177" t="str">
        <f t="shared" si="1319"/>
        <v>Newcastle</v>
      </c>
      <c r="AL1144" s="177" t="str">
        <f t="shared" si="1319"/>
        <v/>
      </c>
      <c r="AM1144" s="177" t="str">
        <f t="shared" si="1319"/>
        <v/>
      </c>
      <c r="AN1144" s="177" t="str">
        <f t="shared" si="1319"/>
        <v/>
      </c>
      <c r="AO1144" s="177" t="str">
        <f t="shared" si="1319"/>
        <v/>
      </c>
      <c r="AP1144" s="177" t="str">
        <f t="shared" si="1319"/>
        <v/>
      </c>
      <c r="AQ1144" s="170"/>
      <c r="AR1144" s="170"/>
    </row>
    <row r="1145" ht="12.75" customHeight="1">
      <c r="A1145" s="170"/>
      <c r="B1145" s="170"/>
      <c r="C1145" s="140"/>
      <c r="D1145" s="139">
        <v>178.0</v>
      </c>
      <c r="E1145" s="177" t="str">
        <f t="shared" ref="E1145:AP1145" si="1320">IFERROR(INDEX($D$389:$D$578,MATCH($D1145,E$389:E$578,0)),"")</f>
        <v>West Ham</v>
      </c>
      <c r="F1145" s="177" t="str">
        <f t="shared" si="1320"/>
        <v>West Ham</v>
      </c>
      <c r="G1145" s="177" t="str">
        <f t="shared" si="1320"/>
        <v>Watford</v>
      </c>
      <c r="H1145" s="177" t="str">
        <f t="shared" si="1320"/>
        <v>Watford</v>
      </c>
      <c r="I1145" s="177" t="str">
        <f t="shared" si="1320"/>
        <v>Liverpool</v>
      </c>
      <c r="J1145" s="177" t="str">
        <f t="shared" si="1320"/>
        <v>West Ham</v>
      </c>
      <c r="K1145" s="177" t="str">
        <f t="shared" si="1320"/>
        <v>West Ham</v>
      </c>
      <c r="L1145" s="177" t="str">
        <f t="shared" si="1320"/>
        <v>Tottenham</v>
      </c>
      <c r="M1145" s="177" t="str">
        <f t="shared" si="1320"/>
        <v>Man City</v>
      </c>
      <c r="N1145" s="177" t="str">
        <f t="shared" si="1320"/>
        <v>Man City</v>
      </c>
      <c r="O1145" s="177" t="str">
        <f t="shared" si="1320"/>
        <v>West Ham</v>
      </c>
      <c r="P1145" s="177" t="str">
        <f t="shared" si="1320"/>
        <v>Southampton</v>
      </c>
      <c r="Q1145" s="177" t="str">
        <f t="shared" si="1320"/>
        <v>Tottenham</v>
      </c>
      <c r="R1145" s="177" t="str">
        <f t="shared" si="1320"/>
        <v>Wolves</v>
      </c>
      <c r="S1145" s="177" t="str">
        <f t="shared" si="1320"/>
        <v>Wolves</v>
      </c>
      <c r="T1145" s="177" t="str">
        <f t="shared" si="1320"/>
        <v>Wolves</v>
      </c>
      <c r="U1145" s="177" t="str">
        <f t="shared" si="1320"/>
        <v>Wolves</v>
      </c>
      <c r="V1145" s="177" t="str">
        <f t="shared" si="1320"/>
        <v>Fulham</v>
      </c>
      <c r="W1145" s="177" t="str">
        <f t="shared" si="1320"/>
        <v>Leicester</v>
      </c>
      <c r="X1145" s="177" t="str">
        <f t="shared" si="1320"/>
        <v>Southampton</v>
      </c>
      <c r="Y1145" s="177" t="str">
        <f t="shared" si="1320"/>
        <v>Newcastle</v>
      </c>
      <c r="Z1145" s="177" t="str">
        <f t="shared" si="1320"/>
        <v>Fulham</v>
      </c>
      <c r="AA1145" s="177" t="str">
        <f t="shared" si="1320"/>
        <v>Crystal Palace</v>
      </c>
      <c r="AB1145" s="177" t="str">
        <f t="shared" si="1320"/>
        <v>Burnley</v>
      </c>
      <c r="AC1145" s="177" t="str">
        <f t="shared" si="1320"/>
        <v>Man Utd</v>
      </c>
      <c r="AD1145" s="177" t="str">
        <f t="shared" si="1320"/>
        <v>Man Utd</v>
      </c>
      <c r="AE1145" s="177" t="str">
        <f t="shared" si="1320"/>
        <v>Tottenham</v>
      </c>
      <c r="AF1145" s="177" t="str">
        <f t="shared" si="1320"/>
        <v>Wolves</v>
      </c>
      <c r="AG1145" s="177" t="str">
        <f t="shared" si="1320"/>
        <v>Liverpool</v>
      </c>
      <c r="AH1145" s="177" t="str">
        <f t="shared" si="1320"/>
        <v>Everton</v>
      </c>
      <c r="AI1145" s="177" t="str">
        <f t="shared" si="1320"/>
        <v>Cardiff</v>
      </c>
      <c r="AJ1145" s="177" t="str">
        <f t="shared" si="1320"/>
        <v>Cardiff</v>
      </c>
      <c r="AK1145" s="177" t="str">
        <f t="shared" si="1320"/>
        <v>Wolves</v>
      </c>
      <c r="AL1145" s="177" t="str">
        <f t="shared" si="1320"/>
        <v/>
      </c>
      <c r="AM1145" s="177" t="str">
        <f t="shared" si="1320"/>
        <v/>
      </c>
      <c r="AN1145" s="177" t="str">
        <f t="shared" si="1320"/>
        <v/>
      </c>
      <c r="AO1145" s="177" t="str">
        <f t="shared" si="1320"/>
        <v/>
      </c>
      <c r="AP1145" s="177" t="str">
        <f t="shared" si="1320"/>
        <v/>
      </c>
      <c r="AQ1145" s="170"/>
      <c r="AR1145" s="170"/>
    </row>
    <row r="1146" ht="12.75" customHeight="1">
      <c r="A1146" s="170"/>
      <c r="B1146" s="170"/>
      <c r="C1146" s="140"/>
      <c r="D1146" s="139">
        <v>179.0</v>
      </c>
      <c r="E1146" s="177" t="str">
        <f t="shared" ref="E1146:AP1146" si="1321">IFERROR(INDEX($D$389:$D$578,MATCH($D1146,E$389:E$578,0)),"")</f>
        <v>Newcastle</v>
      </c>
      <c r="F1146" s="177" t="str">
        <f t="shared" si="1321"/>
        <v>Wolves</v>
      </c>
      <c r="G1146" s="177" t="str">
        <f t="shared" si="1321"/>
        <v>Wolves</v>
      </c>
      <c r="H1146" s="177" t="str">
        <f t="shared" si="1321"/>
        <v>Southampton</v>
      </c>
      <c r="I1146" s="177" t="str">
        <f t="shared" si="1321"/>
        <v>Huddersfield</v>
      </c>
      <c r="J1146" s="177" t="str">
        <f t="shared" si="1321"/>
        <v>West Ham</v>
      </c>
      <c r="K1146" s="177" t="str">
        <f t="shared" si="1321"/>
        <v>Man City</v>
      </c>
      <c r="L1146" s="177" t="str">
        <f t="shared" si="1321"/>
        <v>West Ham</v>
      </c>
      <c r="M1146" s="177" t="str">
        <f t="shared" si="1321"/>
        <v>Crystal Palace</v>
      </c>
      <c r="N1146" s="177" t="str">
        <f t="shared" si="1321"/>
        <v>Crystal Palace</v>
      </c>
      <c r="O1146" s="177" t="str">
        <f t="shared" si="1321"/>
        <v>Fulham</v>
      </c>
      <c r="P1146" s="177" t="str">
        <f t="shared" si="1321"/>
        <v>West Ham</v>
      </c>
      <c r="Q1146" s="177" t="str">
        <f t="shared" si="1321"/>
        <v>Wolves</v>
      </c>
      <c r="R1146" s="177" t="str">
        <f t="shared" si="1321"/>
        <v>Everton</v>
      </c>
      <c r="S1146" s="177" t="str">
        <f t="shared" si="1321"/>
        <v>Cardiff</v>
      </c>
      <c r="T1146" s="177" t="str">
        <f t="shared" si="1321"/>
        <v>Wolves</v>
      </c>
      <c r="U1146" s="177" t="str">
        <f t="shared" si="1321"/>
        <v>Leicester</v>
      </c>
      <c r="V1146" s="177" t="str">
        <f t="shared" si="1321"/>
        <v>Huddersfield</v>
      </c>
      <c r="W1146" s="177" t="str">
        <f t="shared" si="1321"/>
        <v>Man City</v>
      </c>
      <c r="X1146" s="177" t="str">
        <f t="shared" si="1321"/>
        <v>Watford</v>
      </c>
      <c r="Y1146" s="177" t="str">
        <f t="shared" si="1321"/>
        <v>Fulham</v>
      </c>
      <c r="Z1146" s="177" t="str">
        <f t="shared" si="1321"/>
        <v>Leicester</v>
      </c>
      <c r="AA1146" s="177" t="str">
        <f t="shared" si="1321"/>
        <v>Leicester</v>
      </c>
      <c r="AB1146" s="177" t="str">
        <f t="shared" si="1321"/>
        <v>Everton</v>
      </c>
      <c r="AC1146" s="177" t="str">
        <f t="shared" si="1321"/>
        <v>Wolves</v>
      </c>
      <c r="AD1146" s="177" t="str">
        <f t="shared" si="1321"/>
        <v>Man Utd</v>
      </c>
      <c r="AE1146" s="177" t="str">
        <f t="shared" si="1321"/>
        <v>Huddersfield</v>
      </c>
      <c r="AF1146" s="177" t="str">
        <f t="shared" si="1321"/>
        <v>Southampton</v>
      </c>
      <c r="AG1146" s="177" t="str">
        <f t="shared" si="1321"/>
        <v>Liverpool</v>
      </c>
      <c r="AH1146" s="177" t="str">
        <f t="shared" si="1321"/>
        <v>Liverpool</v>
      </c>
      <c r="AI1146" s="177" t="str">
        <f t="shared" si="1321"/>
        <v>Newcastle</v>
      </c>
      <c r="AJ1146" s="177" t="str">
        <f t="shared" si="1321"/>
        <v>Huddersfield</v>
      </c>
      <c r="AK1146" s="177" t="str">
        <f t="shared" si="1321"/>
        <v>Huddersfield</v>
      </c>
      <c r="AL1146" s="177" t="str">
        <f t="shared" si="1321"/>
        <v/>
      </c>
      <c r="AM1146" s="177" t="str">
        <f t="shared" si="1321"/>
        <v/>
      </c>
      <c r="AN1146" s="177" t="str">
        <f t="shared" si="1321"/>
        <v/>
      </c>
      <c r="AO1146" s="177" t="str">
        <f t="shared" si="1321"/>
        <v/>
      </c>
      <c r="AP1146" s="177" t="str">
        <f t="shared" si="1321"/>
        <v/>
      </c>
      <c r="AQ1146" s="170"/>
      <c r="AR1146" s="170"/>
    </row>
    <row r="1147" ht="12.75" customHeight="1">
      <c r="A1147" s="170"/>
      <c r="B1147" s="170"/>
      <c r="C1147" s="140"/>
      <c r="D1147" s="139">
        <v>180.0</v>
      </c>
      <c r="E1147" s="177" t="str">
        <f t="shared" ref="E1147:AP1147" si="1322">IFERROR(INDEX($D$389:$D$578,MATCH($D1147,E$389:E$578,0)),"")</f>
        <v>Huddersfield</v>
      </c>
      <c r="F1147" s="177" t="str">
        <f t="shared" si="1322"/>
        <v>West Ham</v>
      </c>
      <c r="G1147" s="177" t="str">
        <f t="shared" si="1322"/>
        <v>Liverpool</v>
      </c>
      <c r="H1147" s="177" t="str">
        <f t="shared" si="1322"/>
        <v>Huddersfield</v>
      </c>
      <c r="I1147" s="177" t="str">
        <f t="shared" si="1322"/>
        <v>Man City</v>
      </c>
      <c r="J1147" s="177" t="str">
        <f t="shared" si="1322"/>
        <v>Man City</v>
      </c>
      <c r="K1147" s="177" t="str">
        <f t="shared" si="1322"/>
        <v>West Ham</v>
      </c>
      <c r="L1147" s="177" t="str">
        <f t="shared" si="1322"/>
        <v>Man City</v>
      </c>
      <c r="M1147" s="177" t="str">
        <f t="shared" si="1322"/>
        <v>Fulham</v>
      </c>
      <c r="N1147" s="177" t="str">
        <f t="shared" si="1322"/>
        <v>West Ham</v>
      </c>
      <c r="O1147" s="177" t="str">
        <f t="shared" si="1322"/>
        <v>Wolves</v>
      </c>
      <c r="P1147" s="177" t="str">
        <f t="shared" si="1322"/>
        <v>Tottenham</v>
      </c>
      <c r="Q1147" s="177" t="str">
        <f t="shared" si="1322"/>
        <v>Tottenham</v>
      </c>
      <c r="R1147" s="177" t="str">
        <f t="shared" si="1322"/>
        <v>Watford</v>
      </c>
      <c r="S1147" s="177" t="str">
        <f t="shared" si="1322"/>
        <v>Everton</v>
      </c>
      <c r="T1147" s="177" t="str">
        <f t="shared" si="1322"/>
        <v>Bournemouth</v>
      </c>
      <c r="U1147" s="177" t="str">
        <f t="shared" si="1322"/>
        <v>Leicester</v>
      </c>
      <c r="V1147" s="177" t="str">
        <f t="shared" si="1322"/>
        <v>Leicester</v>
      </c>
      <c r="W1147" s="177" t="str">
        <f t="shared" si="1322"/>
        <v>Leicester</v>
      </c>
      <c r="X1147" s="177" t="str">
        <f t="shared" si="1322"/>
        <v>Newcastle</v>
      </c>
      <c r="Y1147" s="177" t="str">
        <f t="shared" si="1322"/>
        <v>Leicester</v>
      </c>
      <c r="Z1147" s="177" t="str">
        <f t="shared" si="1322"/>
        <v>Watford</v>
      </c>
      <c r="AA1147" s="177" t="str">
        <f t="shared" si="1322"/>
        <v>Burnley</v>
      </c>
      <c r="AB1147" s="177" t="str">
        <f t="shared" si="1322"/>
        <v>Man Utd</v>
      </c>
      <c r="AC1147" s="177" t="str">
        <f t="shared" si="1322"/>
        <v>Southampton</v>
      </c>
      <c r="AD1147" s="177" t="str">
        <f t="shared" si="1322"/>
        <v>Brighton</v>
      </c>
      <c r="AE1147" s="177" t="str">
        <f t="shared" si="1322"/>
        <v>Fulham</v>
      </c>
      <c r="AF1147" s="177" t="str">
        <f t="shared" si="1322"/>
        <v>Wolves</v>
      </c>
      <c r="AG1147" s="177" t="str">
        <f t="shared" si="1322"/>
        <v>Liverpool</v>
      </c>
      <c r="AH1147" s="177" t="str">
        <f t="shared" si="1322"/>
        <v>Crystal Palace</v>
      </c>
      <c r="AI1147" s="177" t="str">
        <f t="shared" si="1322"/>
        <v>Man City</v>
      </c>
      <c r="AJ1147" s="177" t="str">
        <f t="shared" si="1322"/>
        <v>Liverpool</v>
      </c>
      <c r="AK1147" s="177" t="str">
        <f t="shared" si="1322"/>
        <v>Everton</v>
      </c>
      <c r="AL1147" s="177" t="str">
        <f t="shared" si="1322"/>
        <v/>
      </c>
      <c r="AM1147" s="177" t="str">
        <f t="shared" si="1322"/>
        <v/>
      </c>
      <c r="AN1147" s="177" t="str">
        <f t="shared" si="1322"/>
        <v/>
      </c>
      <c r="AO1147" s="177" t="str">
        <f t="shared" si="1322"/>
        <v/>
      </c>
      <c r="AP1147" s="177" t="str">
        <f t="shared" si="1322"/>
        <v/>
      </c>
      <c r="AQ1147" s="170"/>
      <c r="AR1147" s="170"/>
    </row>
    <row r="1148" ht="12.75" customHeight="1">
      <c r="A1148" s="170"/>
      <c r="B1148" s="170"/>
      <c r="C1148" s="140"/>
      <c r="D1148" s="139">
        <v>181.0</v>
      </c>
      <c r="E1148" s="177" t="str">
        <f t="shared" ref="E1148:AP1148" si="1323">IFERROR(INDEX($D$389:$D$578,MATCH($D1148,E$389:E$578,0)),"")</f>
        <v>Watford</v>
      </c>
      <c r="F1148" s="177" t="str">
        <f t="shared" si="1323"/>
        <v>Wolves</v>
      </c>
      <c r="G1148" s="177" t="str">
        <f t="shared" si="1323"/>
        <v>West Ham</v>
      </c>
      <c r="H1148" s="177" t="str">
        <f t="shared" si="1323"/>
        <v>Man Utd</v>
      </c>
      <c r="I1148" s="177" t="str">
        <f t="shared" si="1323"/>
        <v>Tottenham</v>
      </c>
      <c r="J1148" s="177" t="str">
        <f t="shared" si="1323"/>
        <v>Tottenham</v>
      </c>
      <c r="K1148" s="177" t="str">
        <f t="shared" si="1323"/>
        <v>West Ham</v>
      </c>
      <c r="L1148" s="177" t="str">
        <f t="shared" si="1323"/>
        <v>Tottenham</v>
      </c>
      <c r="M1148" s="177" t="str">
        <f t="shared" si="1323"/>
        <v>West Ham</v>
      </c>
      <c r="N1148" s="177" t="str">
        <f t="shared" si="1323"/>
        <v>Wolves</v>
      </c>
      <c r="O1148" s="177" t="str">
        <f t="shared" si="1323"/>
        <v>Tottenham</v>
      </c>
      <c r="P1148" s="177" t="str">
        <f t="shared" si="1323"/>
        <v>West Ham</v>
      </c>
      <c r="Q1148" s="177" t="str">
        <f t="shared" si="1323"/>
        <v>Tottenham</v>
      </c>
      <c r="R1148" s="177" t="str">
        <f t="shared" si="1323"/>
        <v>Watford</v>
      </c>
      <c r="S1148" s="177" t="str">
        <f t="shared" si="1323"/>
        <v>Newcastle</v>
      </c>
      <c r="T1148" s="177" t="str">
        <f t="shared" si="1323"/>
        <v>Man City</v>
      </c>
      <c r="U1148" s="177" t="str">
        <f t="shared" si="1323"/>
        <v>Tottenham</v>
      </c>
      <c r="V1148" s="177" t="str">
        <f t="shared" si="1323"/>
        <v>Man City</v>
      </c>
      <c r="W1148" s="177" t="str">
        <f t="shared" si="1323"/>
        <v>Newcastle</v>
      </c>
      <c r="X1148" s="177" t="str">
        <f t="shared" si="1323"/>
        <v>Southampton</v>
      </c>
      <c r="Y1148" s="177" t="str">
        <f t="shared" si="1323"/>
        <v>Fulham</v>
      </c>
      <c r="Z1148" s="177" t="str">
        <f t="shared" si="1323"/>
        <v>Man City</v>
      </c>
      <c r="AA1148" s="177" t="str">
        <f t="shared" si="1323"/>
        <v>Everton</v>
      </c>
      <c r="AB1148" s="177" t="str">
        <f t="shared" si="1323"/>
        <v>Man Utd</v>
      </c>
      <c r="AC1148" s="177" t="str">
        <f t="shared" si="1323"/>
        <v>Southampton</v>
      </c>
      <c r="AD1148" s="177" t="str">
        <f t="shared" si="1323"/>
        <v>Fulham</v>
      </c>
      <c r="AE1148" s="177" t="str">
        <f t="shared" si="1323"/>
        <v>Wolves</v>
      </c>
      <c r="AF1148" s="177" t="str">
        <f t="shared" si="1323"/>
        <v>Liverpool</v>
      </c>
      <c r="AG1148" s="177" t="str">
        <f t="shared" si="1323"/>
        <v>Liverpool</v>
      </c>
      <c r="AH1148" s="177" t="str">
        <f t="shared" si="1323"/>
        <v>Tottenham</v>
      </c>
      <c r="AI1148" s="177" t="str">
        <f t="shared" si="1323"/>
        <v>Man City</v>
      </c>
      <c r="AJ1148" s="177" t="str">
        <f t="shared" si="1323"/>
        <v>Man City</v>
      </c>
      <c r="AK1148" s="177" t="str">
        <f t="shared" si="1323"/>
        <v>Liverpool</v>
      </c>
      <c r="AL1148" s="177" t="str">
        <f t="shared" si="1323"/>
        <v/>
      </c>
      <c r="AM1148" s="177" t="str">
        <f t="shared" si="1323"/>
        <v/>
      </c>
      <c r="AN1148" s="177" t="str">
        <f t="shared" si="1323"/>
        <v/>
      </c>
      <c r="AO1148" s="177" t="str">
        <f t="shared" si="1323"/>
        <v/>
      </c>
      <c r="AP1148" s="177" t="str">
        <f t="shared" si="1323"/>
        <v/>
      </c>
      <c r="AQ1148" s="170"/>
      <c r="AR1148" s="170"/>
    </row>
    <row r="1149" ht="12.75" customHeight="1">
      <c r="A1149" s="170"/>
      <c r="B1149" s="170"/>
      <c r="C1149" s="140"/>
      <c r="D1149" s="139">
        <v>182.0</v>
      </c>
      <c r="E1149" s="177" t="str">
        <f t="shared" ref="E1149:AP1149" si="1324">IFERROR(INDEX($D$389:$D$578,MATCH($D1149,E$389:E$578,0)),"")</f>
        <v>West Ham</v>
      </c>
      <c r="F1149" s="177" t="str">
        <f t="shared" si="1324"/>
        <v>Huddersfield</v>
      </c>
      <c r="G1149" s="177" t="str">
        <f t="shared" si="1324"/>
        <v>West Ham</v>
      </c>
      <c r="H1149" s="177" t="str">
        <f t="shared" si="1324"/>
        <v>Wolves</v>
      </c>
      <c r="I1149" s="177" t="str">
        <f t="shared" si="1324"/>
        <v>West Ham</v>
      </c>
      <c r="J1149" s="177" t="str">
        <f t="shared" si="1324"/>
        <v>West Ham</v>
      </c>
      <c r="K1149" s="177" t="str">
        <f t="shared" si="1324"/>
        <v>West Ham</v>
      </c>
      <c r="L1149" s="177" t="str">
        <f t="shared" si="1324"/>
        <v>Man City</v>
      </c>
      <c r="M1149" s="177" t="str">
        <f t="shared" si="1324"/>
        <v>West Ham</v>
      </c>
      <c r="N1149" s="177" t="str">
        <f t="shared" si="1324"/>
        <v>Southampton</v>
      </c>
      <c r="O1149" s="177" t="str">
        <f t="shared" si="1324"/>
        <v>West Ham</v>
      </c>
      <c r="P1149" s="177" t="str">
        <f t="shared" si="1324"/>
        <v>Watford</v>
      </c>
      <c r="Q1149" s="177" t="str">
        <f t="shared" si="1324"/>
        <v>West Ham</v>
      </c>
      <c r="R1149" s="177" t="str">
        <f t="shared" si="1324"/>
        <v>Tottenham</v>
      </c>
      <c r="S1149" s="177" t="str">
        <f t="shared" si="1324"/>
        <v>Southampton</v>
      </c>
      <c r="T1149" s="177" t="str">
        <f t="shared" si="1324"/>
        <v>Wolves</v>
      </c>
      <c r="U1149" s="177" t="str">
        <f t="shared" si="1324"/>
        <v>Newcastle</v>
      </c>
      <c r="V1149" s="177" t="str">
        <f t="shared" si="1324"/>
        <v>Leicester</v>
      </c>
      <c r="W1149" s="177" t="str">
        <f t="shared" si="1324"/>
        <v>Watford</v>
      </c>
      <c r="X1149" s="177" t="str">
        <f t="shared" si="1324"/>
        <v>Watford</v>
      </c>
      <c r="Y1149" s="177" t="str">
        <f t="shared" si="1324"/>
        <v>Man City</v>
      </c>
      <c r="Z1149" s="177" t="str">
        <f t="shared" si="1324"/>
        <v>Fulham</v>
      </c>
      <c r="AA1149" s="177" t="str">
        <f t="shared" si="1324"/>
        <v>Huddersfield</v>
      </c>
      <c r="AB1149" s="177" t="str">
        <f t="shared" si="1324"/>
        <v>Bournemouth</v>
      </c>
      <c r="AC1149" s="177" t="str">
        <f t="shared" si="1324"/>
        <v>Fulham</v>
      </c>
      <c r="AD1149" s="177" t="str">
        <f t="shared" si="1324"/>
        <v>Huddersfield</v>
      </c>
      <c r="AE1149" s="177" t="str">
        <f t="shared" si="1324"/>
        <v>Everton</v>
      </c>
      <c r="AF1149" s="177" t="str">
        <f t="shared" si="1324"/>
        <v>Tottenham</v>
      </c>
      <c r="AG1149" s="177" t="str">
        <f t="shared" si="1324"/>
        <v>West Ham</v>
      </c>
      <c r="AH1149" s="177" t="str">
        <f t="shared" si="1324"/>
        <v>Tottenham</v>
      </c>
      <c r="AI1149" s="177" t="str">
        <f t="shared" si="1324"/>
        <v>Man City</v>
      </c>
      <c r="AJ1149" s="177" t="str">
        <f t="shared" si="1324"/>
        <v>Cardiff</v>
      </c>
      <c r="AK1149" s="177" t="str">
        <f t="shared" si="1324"/>
        <v>West Ham</v>
      </c>
      <c r="AL1149" s="177" t="str">
        <f t="shared" si="1324"/>
        <v/>
      </c>
      <c r="AM1149" s="177" t="str">
        <f t="shared" si="1324"/>
        <v/>
      </c>
      <c r="AN1149" s="177" t="str">
        <f t="shared" si="1324"/>
        <v/>
      </c>
      <c r="AO1149" s="177" t="str">
        <f t="shared" si="1324"/>
        <v/>
      </c>
      <c r="AP1149" s="177" t="str">
        <f t="shared" si="1324"/>
        <v/>
      </c>
      <c r="AQ1149" s="170"/>
      <c r="AR1149" s="170"/>
    </row>
    <row r="1150" ht="12.75" customHeight="1">
      <c r="A1150" s="170"/>
      <c r="B1150" s="170"/>
      <c r="C1150" s="140"/>
      <c r="D1150" s="139">
        <v>183.0</v>
      </c>
      <c r="E1150" s="177" t="str">
        <f t="shared" ref="E1150:AP1150" si="1325">IFERROR(INDEX($D$389:$D$578,MATCH($D1150,E$389:E$578,0)),"")</f>
        <v>West Ham</v>
      </c>
      <c r="F1150" s="177" t="str">
        <f t="shared" si="1325"/>
        <v>West Ham</v>
      </c>
      <c r="G1150" s="177" t="str">
        <f t="shared" si="1325"/>
        <v>West Ham</v>
      </c>
      <c r="H1150" s="177" t="str">
        <f t="shared" si="1325"/>
        <v>Watford</v>
      </c>
      <c r="I1150" s="177" t="str">
        <f t="shared" si="1325"/>
        <v>West Ham</v>
      </c>
      <c r="J1150" s="177" t="str">
        <f t="shared" si="1325"/>
        <v>Southampton</v>
      </c>
      <c r="K1150" s="177" t="str">
        <f t="shared" si="1325"/>
        <v>Man City</v>
      </c>
      <c r="L1150" s="177" t="str">
        <f t="shared" si="1325"/>
        <v>West Ham</v>
      </c>
      <c r="M1150" s="177" t="str">
        <f t="shared" si="1325"/>
        <v>West Ham</v>
      </c>
      <c r="N1150" s="177" t="str">
        <f t="shared" si="1325"/>
        <v>Watford</v>
      </c>
      <c r="O1150" s="177" t="str">
        <f t="shared" si="1325"/>
        <v>Watford</v>
      </c>
      <c r="P1150" s="177" t="str">
        <f t="shared" si="1325"/>
        <v>Wolves</v>
      </c>
      <c r="Q1150" s="177" t="str">
        <f t="shared" si="1325"/>
        <v>Tottenham</v>
      </c>
      <c r="R1150" s="177" t="str">
        <f t="shared" si="1325"/>
        <v>Leicester</v>
      </c>
      <c r="S1150" s="177" t="str">
        <f t="shared" si="1325"/>
        <v>Wolves</v>
      </c>
      <c r="T1150" s="177" t="str">
        <f t="shared" si="1325"/>
        <v>Wolves</v>
      </c>
      <c r="U1150" s="177" t="str">
        <f t="shared" si="1325"/>
        <v>Newcastle</v>
      </c>
      <c r="V1150" s="177" t="str">
        <f t="shared" si="1325"/>
        <v>Huddersfield</v>
      </c>
      <c r="W1150" s="177" t="str">
        <f t="shared" si="1325"/>
        <v>Crystal Palace</v>
      </c>
      <c r="X1150" s="177" t="str">
        <f t="shared" si="1325"/>
        <v>Watford</v>
      </c>
      <c r="Y1150" s="177" t="str">
        <f t="shared" si="1325"/>
        <v>Leicester</v>
      </c>
      <c r="Z1150" s="177" t="str">
        <f t="shared" si="1325"/>
        <v>Fulham</v>
      </c>
      <c r="AA1150" s="177" t="str">
        <f t="shared" si="1325"/>
        <v>Newcastle</v>
      </c>
      <c r="AB1150" s="177" t="str">
        <f t="shared" si="1325"/>
        <v>Newcastle</v>
      </c>
      <c r="AC1150" s="177" t="str">
        <f t="shared" si="1325"/>
        <v>Fulham</v>
      </c>
      <c r="AD1150" s="177" t="str">
        <f t="shared" si="1325"/>
        <v>Everton</v>
      </c>
      <c r="AE1150" s="177" t="str">
        <f t="shared" si="1325"/>
        <v>Watford</v>
      </c>
      <c r="AF1150" s="177" t="str">
        <f t="shared" si="1325"/>
        <v>Watford</v>
      </c>
      <c r="AG1150" s="177" t="str">
        <f t="shared" si="1325"/>
        <v>Southampton</v>
      </c>
      <c r="AH1150" s="177" t="str">
        <f t="shared" si="1325"/>
        <v>Wolves</v>
      </c>
      <c r="AI1150" s="177" t="str">
        <f t="shared" si="1325"/>
        <v>Man Utd</v>
      </c>
      <c r="AJ1150" s="177" t="str">
        <f t="shared" si="1325"/>
        <v>Southampton</v>
      </c>
      <c r="AK1150" s="177" t="str">
        <f t="shared" si="1325"/>
        <v>Everton</v>
      </c>
      <c r="AL1150" s="177" t="str">
        <f t="shared" si="1325"/>
        <v/>
      </c>
      <c r="AM1150" s="177" t="str">
        <f t="shared" si="1325"/>
        <v/>
      </c>
      <c r="AN1150" s="177" t="str">
        <f t="shared" si="1325"/>
        <v/>
      </c>
      <c r="AO1150" s="177" t="str">
        <f t="shared" si="1325"/>
        <v/>
      </c>
      <c r="AP1150" s="177" t="str">
        <f t="shared" si="1325"/>
        <v/>
      </c>
      <c r="AQ1150" s="170"/>
      <c r="AR1150" s="170"/>
    </row>
    <row r="1151" ht="12.75" customHeight="1">
      <c r="A1151" s="170"/>
      <c r="B1151" s="170"/>
      <c r="C1151" s="140"/>
      <c r="D1151" s="139">
        <v>184.0</v>
      </c>
      <c r="E1151" s="177" t="str">
        <f t="shared" ref="E1151:AP1151" si="1326">IFERROR(INDEX($D$389:$D$578,MATCH($D1151,E$389:E$578,0)),"")</f>
        <v>Wolves</v>
      </c>
      <c r="F1151" s="177" t="str">
        <f t="shared" si="1326"/>
        <v>Wolves</v>
      </c>
      <c r="G1151" s="177" t="str">
        <f t="shared" si="1326"/>
        <v>Watford</v>
      </c>
      <c r="H1151" s="177" t="str">
        <f t="shared" si="1326"/>
        <v>West Ham</v>
      </c>
      <c r="I1151" s="177" t="str">
        <f t="shared" si="1326"/>
        <v>Wolves</v>
      </c>
      <c r="J1151" s="177" t="str">
        <f t="shared" si="1326"/>
        <v>Tottenham</v>
      </c>
      <c r="K1151" s="177" t="str">
        <f t="shared" si="1326"/>
        <v>Tottenham</v>
      </c>
      <c r="L1151" s="177" t="str">
        <f t="shared" si="1326"/>
        <v>Newcastle</v>
      </c>
      <c r="M1151" s="177" t="str">
        <f t="shared" si="1326"/>
        <v>Fulham</v>
      </c>
      <c r="N1151" s="177" t="str">
        <f t="shared" si="1326"/>
        <v>West Ham</v>
      </c>
      <c r="O1151" s="177" t="str">
        <f t="shared" si="1326"/>
        <v>Crystal Palace</v>
      </c>
      <c r="P1151" s="177" t="str">
        <f t="shared" si="1326"/>
        <v>Everton</v>
      </c>
      <c r="Q1151" s="177" t="str">
        <f t="shared" si="1326"/>
        <v>Watford</v>
      </c>
      <c r="R1151" s="177" t="str">
        <f t="shared" si="1326"/>
        <v>Watford</v>
      </c>
      <c r="S1151" s="177" t="str">
        <f t="shared" si="1326"/>
        <v>Bournemouth</v>
      </c>
      <c r="T1151" s="177" t="str">
        <f t="shared" si="1326"/>
        <v>Leicester</v>
      </c>
      <c r="U1151" s="177" t="str">
        <f t="shared" si="1326"/>
        <v>Huddersfield</v>
      </c>
      <c r="V1151" s="177" t="str">
        <f t="shared" si="1326"/>
        <v>Man Utd</v>
      </c>
      <c r="W1151" s="177" t="str">
        <f t="shared" si="1326"/>
        <v>Watford</v>
      </c>
      <c r="X1151" s="177" t="str">
        <f t="shared" si="1326"/>
        <v>Man Utd</v>
      </c>
      <c r="Y1151" s="177" t="str">
        <f t="shared" si="1326"/>
        <v>Southampton</v>
      </c>
      <c r="Z1151" s="177" t="str">
        <f t="shared" si="1326"/>
        <v>Huddersfield</v>
      </c>
      <c r="AA1151" s="177" t="str">
        <f t="shared" si="1326"/>
        <v>Fulham</v>
      </c>
      <c r="AB1151" s="177" t="str">
        <f t="shared" si="1326"/>
        <v>Newcastle</v>
      </c>
      <c r="AC1151" s="177" t="str">
        <f t="shared" si="1326"/>
        <v>Burnley</v>
      </c>
      <c r="AD1151" s="177" t="str">
        <f t="shared" si="1326"/>
        <v>Fulham</v>
      </c>
      <c r="AE1151" s="177" t="str">
        <f t="shared" si="1326"/>
        <v>Tottenham</v>
      </c>
      <c r="AF1151" s="177" t="str">
        <f t="shared" si="1326"/>
        <v>Wolves</v>
      </c>
      <c r="AG1151" s="177" t="str">
        <f t="shared" si="1326"/>
        <v>Crystal Palace</v>
      </c>
      <c r="AH1151" s="177" t="str">
        <f t="shared" si="1326"/>
        <v>Wolves</v>
      </c>
      <c r="AI1151" s="177" t="str">
        <f t="shared" si="1326"/>
        <v>Newcastle</v>
      </c>
      <c r="AJ1151" s="177" t="str">
        <f t="shared" si="1326"/>
        <v>Huddersfield</v>
      </c>
      <c r="AK1151" s="177" t="str">
        <f t="shared" si="1326"/>
        <v>Brighton</v>
      </c>
      <c r="AL1151" s="177" t="str">
        <f t="shared" si="1326"/>
        <v/>
      </c>
      <c r="AM1151" s="177" t="str">
        <f t="shared" si="1326"/>
        <v/>
      </c>
      <c r="AN1151" s="177" t="str">
        <f t="shared" si="1326"/>
        <v/>
      </c>
      <c r="AO1151" s="177" t="str">
        <f t="shared" si="1326"/>
        <v/>
      </c>
      <c r="AP1151" s="177" t="str">
        <f t="shared" si="1326"/>
        <v/>
      </c>
      <c r="AQ1151" s="170"/>
      <c r="AR1151" s="170"/>
    </row>
    <row r="1152" ht="12.75" customHeight="1">
      <c r="A1152" s="170"/>
      <c r="B1152" s="170"/>
      <c r="C1152" s="140"/>
      <c r="D1152" s="139">
        <v>185.0</v>
      </c>
      <c r="E1152" s="177" t="str">
        <f t="shared" ref="E1152:AP1152" si="1327">IFERROR(INDEX($D$389:$D$578,MATCH($D1152,E$389:E$578,0)),"")</f>
        <v>West Ham</v>
      </c>
      <c r="F1152" s="177" t="str">
        <f t="shared" si="1327"/>
        <v>Liverpool</v>
      </c>
      <c r="G1152" s="177" t="str">
        <f t="shared" si="1327"/>
        <v>Huddersfield</v>
      </c>
      <c r="H1152" s="177" t="str">
        <f t="shared" si="1327"/>
        <v>Liverpool</v>
      </c>
      <c r="I1152" s="177" t="str">
        <f t="shared" si="1327"/>
        <v>Liverpool</v>
      </c>
      <c r="J1152" s="177" t="str">
        <f t="shared" si="1327"/>
        <v>West Ham</v>
      </c>
      <c r="K1152" s="177" t="str">
        <f t="shared" si="1327"/>
        <v>West Ham</v>
      </c>
      <c r="L1152" s="177" t="str">
        <f t="shared" si="1327"/>
        <v>Tottenham</v>
      </c>
      <c r="M1152" s="177" t="str">
        <f t="shared" si="1327"/>
        <v>West Ham</v>
      </c>
      <c r="N1152" s="177" t="str">
        <f t="shared" si="1327"/>
        <v>Watford</v>
      </c>
      <c r="O1152" s="177" t="str">
        <f t="shared" si="1327"/>
        <v>Wolves</v>
      </c>
      <c r="P1152" s="177" t="str">
        <f t="shared" si="1327"/>
        <v>Everton</v>
      </c>
      <c r="Q1152" s="177" t="str">
        <f t="shared" si="1327"/>
        <v>Tottenham</v>
      </c>
      <c r="R1152" s="177" t="str">
        <f t="shared" si="1327"/>
        <v>Tottenham</v>
      </c>
      <c r="S1152" s="177" t="str">
        <f t="shared" si="1327"/>
        <v>Newcastle</v>
      </c>
      <c r="T1152" s="177" t="str">
        <f t="shared" si="1327"/>
        <v>Watford</v>
      </c>
      <c r="U1152" s="177" t="str">
        <f t="shared" si="1327"/>
        <v>Wolves</v>
      </c>
      <c r="V1152" s="177" t="str">
        <f t="shared" si="1327"/>
        <v>Tottenham</v>
      </c>
      <c r="W1152" s="177" t="str">
        <f t="shared" si="1327"/>
        <v>Newcastle</v>
      </c>
      <c r="X1152" s="177" t="str">
        <f t="shared" si="1327"/>
        <v>Southampton</v>
      </c>
      <c r="Y1152" s="177" t="str">
        <f t="shared" si="1327"/>
        <v>Southampton</v>
      </c>
      <c r="Z1152" s="177" t="str">
        <f t="shared" si="1327"/>
        <v>Man Utd</v>
      </c>
      <c r="AA1152" s="177" t="str">
        <f t="shared" si="1327"/>
        <v>Man Utd</v>
      </c>
      <c r="AB1152" s="177" t="str">
        <f t="shared" si="1327"/>
        <v>Leicester</v>
      </c>
      <c r="AC1152" s="177" t="str">
        <f t="shared" si="1327"/>
        <v>Liverpool</v>
      </c>
      <c r="AD1152" s="177" t="str">
        <f t="shared" si="1327"/>
        <v>Man Utd</v>
      </c>
      <c r="AE1152" s="177" t="str">
        <f t="shared" si="1327"/>
        <v>Tottenham</v>
      </c>
      <c r="AF1152" s="177" t="str">
        <f t="shared" si="1327"/>
        <v>Fulham</v>
      </c>
      <c r="AG1152" s="177" t="str">
        <f t="shared" si="1327"/>
        <v>Wolves</v>
      </c>
      <c r="AH1152" s="177" t="str">
        <f t="shared" si="1327"/>
        <v>Man City</v>
      </c>
      <c r="AI1152" s="177" t="str">
        <f t="shared" si="1327"/>
        <v>Wolves</v>
      </c>
      <c r="AJ1152" s="177" t="str">
        <f t="shared" si="1327"/>
        <v>Newcastle</v>
      </c>
      <c r="AK1152" s="177" t="str">
        <f t="shared" si="1327"/>
        <v>Leicester</v>
      </c>
      <c r="AL1152" s="177" t="str">
        <f t="shared" si="1327"/>
        <v/>
      </c>
      <c r="AM1152" s="177" t="str">
        <f t="shared" si="1327"/>
        <v/>
      </c>
      <c r="AN1152" s="177" t="str">
        <f t="shared" si="1327"/>
        <v/>
      </c>
      <c r="AO1152" s="177" t="str">
        <f t="shared" si="1327"/>
        <v/>
      </c>
      <c r="AP1152" s="177" t="str">
        <f t="shared" si="1327"/>
        <v/>
      </c>
      <c r="AQ1152" s="170"/>
      <c r="AR1152" s="170"/>
    </row>
    <row r="1153" ht="12.75" customHeight="1">
      <c r="A1153" s="170"/>
      <c r="B1153" s="170"/>
      <c r="C1153" s="140"/>
      <c r="D1153" s="139">
        <v>186.0</v>
      </c>
      <c r="E1153" s="177" t="str">
        <f t="shared" ref="E1153:AP1153" si="1328">IFERROR(INDEX($D$389:$D$578,MATCH($D1153,E$389:E$578,0)),"")</f>
        <v>Wolves</v>
      </c>
      <c r="F1153" s="177" t="str">
        <f t="shared" si="1328"/>
        <v>Wolves</v>
      </c>
      <c r="G1153" s="177" t="str">
        <f t="shared" si="1328"/>
        <v>Wolves</v>
      </c>
      <c r="H1153" s="177" t="str">
        <f t="shared" si="1328"/>
        <v>Liverpool</v>
      </c>
      <c r="I1153" s="177" t="str">
        <f t="shared" si="1328"/>
        <v>West Ham</v>
      </c>
      <c r="J1153" s="177" t="str">
        <f t="shared" si="1328"/>
        <v>West Ham</v>
      </c>
      <c r="K1153" s="177" t="str">
        <f t="shared" si="1328"/>
        <v>West Ham</v>
      </c>
      <c r="L1153" s="177" t="str">
        <f t="shared" si="1328"/>
        <v>West Ham</v>
      </c>
      <c r="M1153" s="177" t="str">
        <f t="shared" si="1328"/>
        <v>Fulham</v>
      </c>
      <c r="N1153" s="177" t="str">
        <f t="shared" si="1328"/>
        <v>Everton</v>
      </c>
      <c r="O1153" s="177" t="str">
        <f t="shared" si="1328"/>
        <v>Southampton</v>
      </c>
      <c r="P1153" s="177" t="str">
        <f t="shared" si="1328"/>
        <v>West Ham</v>
      </c>
      <c r="Q1153" s="177" t="str">
        <f t="shared" si="1328"/>
        <v>Tottenham</v>
      </c>
      <c r="R1153" s="177" t="str">
        <f t="shared" si="1328"/>
        <v>Everton</v>
      </c>
      <c r="S1153" s="177" t="str">
        <f t="shared" si="1328"/>
        <v>Watford</v>
      </c>
      <c r="T1153" s="177" t="str">
        <f t="shared" si="1328"/>
        <v>Leicester</v>
      </c>
      <c r="U1153" s="177" t="str">
        <f t="shared" si="1328"/>
        <v>Bournemouth</v>
      </c>
      <c r="V1153" s="177" t="str">
        <f t="shared" si="1328"/>
        <v>Huddersfield</v>
      </c>
      <c r="W1153" s="177" t="str">
        <f t="shared" si="1328"/>
        <v>Man City</v>
      </c>
      <c r="X1153" s="177" t="str">
        <f t="shared" si="1328"/>
        <v>Newcastle</v>
      </c>
      <c r="Y1153" s="177" t="str">
        <f t="shared" si="1328"/>
        <v>Man Utd</v>
      </c>
      <c r="Z1153" s="177" t="str">
        <f t="shared" si="1328"/>
        <v>Man City</v>
      </c>
      <c r="AA1153" s="177" t="str">
        <f t="shared" si="1328"/>
        <v>Chelsea</v>
      </c>
      <c r="AB1153" s="177" t="str">
        <f t="shared" si="1328"/>
        <v>Newcastle</v>
      </c>
      <c r="AC1153" s="177" t="str">
        <f t="shared" si="1328"/>
        <v>Bournemouth</v>
      </c>
      <c r="AD1153" s="177" t="str">
        <f t="shared" si="1328"/>
        <v>Bournemouth</v>
      </c>
      <c r="AE1153" s="177" t="str">
        <f t="shared" si="1328"/>
        <v>Fulham</v>
      </c>
      <c r="AF1153" s="177" t="str">
        <f t="shared" si="1328"/>
        <v>Liverpool</v>
      </c>
      <c r="AG1153" s="177" t="str">
        <f t="shared" si="1328"/>
        <v>Southampton</v>
      </c>
      <c r="AH1153" s="177" t="str">
        <f t="shared" si="1328"/>
        <v>Man City</v>
      </c>
      <c r="AI1153" s="177" t="str">
        <f t="shared" si="1328"/>
        <v>Liverpool</v>
      </c>
      <c r="AJ1153" s="177" t="str">
        <f t="shared" si="1328"/>
        <v>Southampton</v>
      </c>
      <c r="AK1153" s="177" t="str">
        <f t="shared" si="1328"/>
        <v>Crystal Palace</v>
      </c>
      <c r="AL1153" s="177" t="str">
        <f t="shared" si="1328"/>
        <v/>
      </c>
      <c r="AM1153" s="177" t="str">
        <f t="shared" si="1328"/>
        <v/>
      </c>
      <c r="AN1153" s="177" t="str">
        <f t="shared" si="1328"/>
        <v/>
      </c>
      <c r="AO1153" s="177" t="str">
        <f t="shared" si="1328"/>
        <v/>
      </c>
      <c r="AP1153" s="177" t="str">
        <f t="shared" si="1328"/>
        <v/>
      </c>
      <c r="AQ1153" s="170"/>
      <c r="AR1153" s="170"/>
    </row>
    <row r="1154" ht="12.75" customHeight="1">
      <c r="A1154" s="170"/>
      <c r="B1154" s="170"/>
      <c r="C1154" s="140"/>
      <c r="D1154" s="139">
        <v>187.0</v>
      </c>
      <c r="E1154" s="177" t="str">
        <f t="shared" ref="E1154:AP1154" si="1329">IFERROR(INDEX($D$389:$D$578,MATCH($D1154,E$389:E$578,0)),"")</f>
        <v>Newcastle</v>
      </c>
      <c r="F1154" s="177" t="str">
        <f t="shared" si="1329"/>
        <v>Wolves</v>
      </c>
      <c r="G1154" s="177" t="str">
        <f t="shared" si="1329"/>
        <v>Wolves</v>
      </c>
      <c r="H1154" s="177" t="str">
        <f t="shared" si="1329"/>
        <v>West Ham</v>
      </c>
      <c r="I1154" s="177" t="str">
        <f t="shared" si="1329"/>
        <v>West Ham</v>
      </c>
      <c r="J1154" s="177" t="str">
        <f t="shared" si="1329"/>
        <v>West Ham</v>
      </c>
      <c r="K1154" s="177" t="str">
        <f t="shared" si="1329"/>
        <v>West Ham</v>
      </c>
      <c r="L1154" s="177" t="str">
        <f t="shared" si="1329"/>
        <v>West Ham</v>
      </c>
      <c r="M1154" s="177" t="str">
        <f t="shared" si="1329"/>
        <v>Everton</v>
      </c>
      <c r="N1154" s="177" t="str">
        <f t="shared" si="1329"/>
        <v>West Ham</v>
      </c>
      <c r="O1154" s="177" t="str">
        <f t="shared" si="1329"/>
        <v>Wolves</v>
      </c>
      <c r="P1154" s="177" t="str">
        <f t="shared" si="1329"/>
        <v>Watford</v>
      </c>
      <c r="Q1154" s="177" t="str">
        <f t="shared" si="1329"/>
        <v>Everton</v>
      </c>
      <c r="R1154" s="177" t="str">
        <f t="shared" si="1329"/>
        <v>Leicester</v>
      </c>
      <c r="S1154" s="177" t="str">
        <f t="shared" si="1329"/>
        <v>Leicester</v>
      </c>
      <c r="T1154" s="177" t="str">
        <f t="shared" si="1329"/>
        <v>Tottenham</v>
      </c>
      <c r="U1154" s="177" t="str">
        <f t="shared" si="1329"/>
        <v>Newcastle</v>
      </c>
      <c r="V1154" s="177" t="str">
        <f t="shared" si="1329"/>
        <v>Newcastle</v>
      </c>
      <c r="W1154" s="177" t="str">
        <f t="shared" si="1329"/>
        <v>Newcastle</v>
      </c>
      <c r="X1154" s="177" t="str">
        <f t="shared" si="1329"/>
        <v>Man Utd</v>
      </c>
      <c r="Y1154" s="177" t="str">
        <f t="shared" si="1329"/>
        <v>Newcastle</v>
      </c>
      <c r="Z1154" s="177" t="str">
        <f t="shared" si="1329"/>
        <v>Man Utd</v>
      </c>
      <c r="AA1154" s="177" t="str">
        <f t="shared" si="1329"/>
        <v>Fulham</v>
      </c>
      <c r="AB1154" s="177" t="str">
        <f t="shared" si="1329"/>
        <v>Chelsea</v>
      </c>
      <c r="AC1154" s="177" t="str">
        <f t="shared" si="1329"/>
        <v>Everton</v>
      </c>
      <c r="AD1154" s="177" t="str">
        <f t="shared" si="1329"/>
        <v>Fulham</v>
      </c>
      <c r="AE1154" s="177" t="str">
        <f t="shared" si="1329"/>
        <v>Liverpool</v>
      </c>
      <c r="AF1154" s="177" t="str">
        <f t="shared" si="1329"/>
        <v>Tottenham</v>
      </c>
      <c r="AG1154" s="177" t="str">
        <f t="shared" si="1329"/>
        <v>Wolves</v>
      </c>
      <c r="AH1154" s="177" t="str">
        <f t="shared" si="1329"/>
        <v>Southampton</v>
      </c>
      <c r="AI1154" s="177" t="str">
        <f t="shared" si="1329"/>
        <v>Man City</v>
      </c>
      <c r="AJ1154" s="177" t="str">
        <f t="shared" si="1329"/>
        <v>Crystal Palace</v>
      </c>
      <c r="AK1154" s="177" t="str">
        <f t="shared" si="1329"/>
        <v>Everton</v>
      </c>
      <c r="AL1154" s="177" t="str">
        <f t="shared" si="1329"/>
        <v/>
      </c>
      <c r="AM1154" s="177" t="str">
        <f t="shared" si="1329"/>
        <v/>
      </c>
      <c r="AN1154" s="177" t="str">
        <f t="shared" si="1329"/>
        <v/>
      </c>
      <c r="AO1154" s="177" t="str">
        <f t="shared" si="1329"/>
        <v/>
      </c>
      <c r="AP1154" s="177" t="str">
        <f t="shared" si="1329"/>
        <v/>
      </c>
      <c r="AQ1154" s="170"/>
      <c r="AR1154" s="170"/>
    </row>
    <row r="1155" ht="12.75" customHeight="1">
      <c r="A1155" s="170"/>
      <c r="B1155" s="170"/>
      <c r="C1155" s="140"/>
      <c r="D1155" s="139">
        <v>188.0</v>
      </c>
      <c r="E1155" s="177" t="str">
        <f t="shared" ref="E1155:AP1155" si="1330">IFERROR(INDEX($D$389:$D$578,MATCH($D1155,E$389:E$578,0)),"")</f>
        <v>Wolves</v>
      </c>
      <c r="F1155" s="177" t="str">
        <f t="shared" si="1330"/>
        <v>Watford</v>
      </c>
      <c r="G1155" s="177" t="str">
        <f t="shared" si="1330"/>
        <v>West Ham</v>
      </c>
      <c r="H1155" s="177" t="str">
        <f t="shared" si="1330"/>
        <v>Watford</v>
      </c>
      <c r="I1155" s="177" t="str">
        <f t="shared" si="1330"/>
        <v>Liverpool</v>
      </c>
      <c r="J1155" s="177" t="str">
        <f t="shared" si="1330"/>
        <v>Man City</v>
      </c>
      <c r="K1155" s="177" t="str">
        <f t="shared" si="1330"/>
        <v>West Ham</v>
      </c>
      <c r="L1155" s="177" t="str">
        <f t="shared" si="1330"/>
        <v>West Ham</v>
      </c>
      <c r="M1155" s="177" t="str">
        <f t="shared" si="1330"/>
        <v>Tottenham</v>
      </c>
      <c r="N1155" s="177" t="str">
        <f t="shared" si="1330"/>
        <v>Tottenham</v>
      </c>
      <c r="O1155" s="177" t="str">
        <f t="shared" si="1330"/>
        <v>Watford</v>
      </c>
      <c r="P1155" s="177" t="str">
        <f t="shared" si="1330"/>
        <v>Watford</v>
      </c>
      <c r="Q1155" s="177" t="str">
        <f t="shared" si="1330"/>
        <v>Southampton</v>
      </c>
      <c r="R1155" s="177" t="str">
        <f t="shared" si="1330"/>
        <v>Wolves</v>
      </c>
      <c r="S1155" s="177" t="str">
        <f t="shared" si="1330"/>
        <v>Wolves</v>
      </c>
      <c r="T1155" s="177" t="str">
        <f t="shared" si="1330"/>
        <v>Newcastle</v>
      </c>
      <c r="U1155" s="177" t="str">
        <f t="shared" si="1330"/>
        <v>Leicester</v>
      </c>
      <c r="V1155" s="177" t="str">
        <f t="shared" si="1330"/>
        <v>Leicester</v>
      </c>
      <c r="W1155" s="177" t="str">
        <f t="shared" si="1330"/>
        <v>Watford</v>
      </c>
      <c r="X1155" s="177" t="str">
        <f t="shared" si="1330"/>
        <v>Southampton</v>
      </c>
      <c r="Y1155" s="177" t="str">
        <f t="shared" si="1330"/>
        <v>Man Utd</v>
      </c>
      <c r="Z1155" s="177" t="str">
        <f t="shared" si="1330"/>
        <v>Man City</v>
      </c>
      <c r="AA1155" s="177" t="str">
        <f t="shared" si="1330"/>
        <v>Watford</v>
      </c>
      <c r="AB1155" s="177" t="str">
        <f t="shared" si="1330"/>
        <v>Burnley</v>
      </c>
      <c r="AC1155" s="177" t="str">
        <f t="shared" si="1330"/>
        <v>Southampton</v>
      </c>
      <c r="AD1155" s="177" t="str">
        <f t="shared" si="1330"/>
        <v>Liverpool</v>
      </c>
      <c r="AE1155" s="177" t="str">
        <f t="shared" si="1330"/>
        <v>Tottenham</v>
      </c>
      <c r="AF1155" s="177" t="str">
        <f t="shared" si="1330"/>
        <v>Wolves</v>
      </c>
      <c r="AG1155" s="177" t="str">
        <f t="shared" si="1330"/>
        <v>Bournemouth</v>
      </c>
      <c r="AH1155" s="177" t="str">
        <f t="shared" si="1330"/>
        <v>Liverpool</v>
      </c>
      <c r="AI1155" s="177" t="str">
        <f t="shared" si="1330"/>
        <v>Crystal Palace</v>
      </c>
      <c r="AJ1155" s="177" t="str">
        <f t="shared" si="1330"/>
        <v>Liverpool</v>
      </c>
      <c r="AK1155" s="177" t="str">
        <f t="shared" si="1330"/>
        <v>Cardiff</v>
      </c>
      <c r="AL1155" s="177" t="str">
        <f t="shared" si="1330"/>
        <v/>
      </c>
      <c r="AM1155" s="177" t="str">
        <f t="shared" si="1330"/>
        <v/>
      </c>
      <c r="AN1155" s="177" t="str">
        <f t="shared" si="1330"/>
        <v/>
      </c>
      <c r="AO1155" s="177" t="str">
        <f t="shared" si="1330"/>
        <v/>
      </c>
      <c r="AP1155" s="177" t="str">
        <f t="shared" si="1330"/>
        <v/>
      </c>
      <c r="AQ1155" s="170"/>
      <c r="AR1155" s="170"/>
    </row>
    <row r="1156" ht="12.75" customHeight="1">
      <c r="A1156" s="170"/>
      <c r="B1156" s="170"/>
      <c r="C1156" s="140"/>
      <c r="D1156" s="139">
        <v>189.0</v>
      </c>
      <c r="E1156" s="177" t="str">
        <f t="shared" ref="E1156:AP1156" si="1331">IFERROR(INDEX($D$389:$D$578,MATCH($D1156,E$389:E$578,0)),"")</f>
        <v>Watford</v>
      </c>
      <c r="F1156" s="177" t="str">
        <f t="shared" si="1331"/>
        <v>Watford</v>
      </c>
      <c r="G1156" s="177" t="str">
        <f t="shared" si="1331"/>
        <v>Liverpool</v>
      </c>
      <c r="H1156" s="177" t="str">
        <f t="shared" si="1331"/>
        <v>West Ham</v>
      </c>
      <c r="I1156" s="177" t="str">
        <f t="shared" si="1331"/>
        <v>West Ham</v>
      </c>
      <c r="J1156" s="177" t="str">
        <f t="shared" si="1331"/>
        <v>West Ham</v>
      </c>
      <c r="K1156" s="177" t="str">
        <f t="shared" si="1331"/>
        <v>Man City</v>
      </c>
      <c r="L1156" s="177" t="str">
        <f t="shared" si="1331"/>
        <v>Man City</v>
      </c>
      <c r="M1156" s="177" t="str">
        <f t="shared" si="1331"/>
        <v>West Ham</v>
      </c>
      <c r="N1156" s="177" t="str">
        <f t="shared" si="1331"/>
        <v>Watford</v>
      </c>
      <c r="O1156" s="177" t="str">
        <f t="shared" si="1331"/>
        <v>Watford</v>
      </c>
      <c r="P1156" s="177" t="str">
        <f t="shared" si="1331"/>
        <v>Man Utd</v>
      </c>
      <c r="Q1156" s="177" t="str">
        <f t="shared" si="1331"/>
        <v>Watford</v>
      </c>
      <c r="R1156" s="177" t="str">
        <f t="shared" si="1331"/>
        <v>Everton</v>
      </c>
      <c r="S1156" s="177" t="str">
        <f t="shared" si="1331"/>
        <v>Watford</v>
      </c>
      <c r="T1156" s="177" t="str">
        <f t="shared" si="1331"/>
        <v>Newcastle</v>
      </c>
      <c r="U1156" s="177" t="str">
        <f t="shared" si="1331"/>
        <v>Tottenham</v>
      </c>
      <c r="V1156" s="177" t="str">
        <f t="shared" si="1331"/>
        <v>Fulham</v>
      </c>
      <c r="W1156" s="177" t="str">
        <f t="shared" si="1331"/>
        <v>Newcastle</v>
      </c>
      <c r="X1156" s="177" t="str">
        <f t="shared" si="1331"/>
        <v>Newcastle</v>
      </c>
      <c r="Y1156" s="177" t="str">
        <f t="shared" si="1331"/>
        <v>Newcastle</v>
      </c>
      <c r="Z1156" s="177" t="str">
        <f t="shared" si="1331"/>
        <v>Newcastle</v>
      </c>
      <c r="AA1156" s="177" t="str">
        <f t="shared" si="1331"/>
        <v>Leicester</v>
      </c>
      <c r="AB1156" s="177" t="str">
        <f t="shared" si="1331"/>
        <v>Leicester</v>
      </c>
      <c r="AC1156" s="177" t="str">
        <f t="shared" si="1331"/>
        <v>Chelsea</v>
      </c>
      <c r="AD1156" s="177" t="str">
        <f t="shared" si="1331"/>
        <v>Fulham</v>
      </c>
      <c r="AE1156" s="177" t="str">
        <f t="shared" si="1331"/>
        <v>Liverpool</v>
      </c>
      <c r="AF1156" s="177" t="str">
        <f t="shared" si="1331"/>
        <v>Bournemouth</v>
      </c>
      <c r="AG1156" s="177" t="str">
        <f t="shared" si="1331"/>
        <v>Liverpool</v>
      </c>
      <c r="AH1156" s="177" t="str">
        <f t="shared" si="1331"/>
        <v>Southampton</v>
      </c>
      <c r="AI1156" s="177" t="str">
        <f t="shared" si="1331"/>
        <v>Huddersfield</v>
      </c>
      <c r="AJ1156" s="177" t="str">
        <f t="shared" si="1331"/>
        <v>Newcastle</v>
      </c>
      <c r="AK1156" s="177" t="str">
        <f t="shared" si="1331"/>
        <v>Wolves</v>
      </c>
      <c r="AL1156" s="177" t="str">
        <f t="shared" si="1331"/>
        <v/>
      </c>
      <c r="AM1156" s="177" t="str">
        <f t="shared" si="1331"/>
        <v/>
      </c>
      <c r="AN1156" s="177" t="str">
        <f t="shared" si="1331"/>
        <v/>
      </c>
      <c r="AO1156" s="177" t="str">
        <f t="shared" si="1331"/>
        <v/>
      </c>
      <c r="AP1156" s="177" t="str">
        <f t="shared" si="1331"/>
        <v/>
      </c>
      <c r="AQ1156" s="170"/>
      <c r="AR1156" s="170"/>
    </row>
    <row r="1157" ht="12.75" customHeight="1">
      <c r="A1157" s="170"/>
      <c r="B1157" s="170"/>
      <c r="C1157" s="140"/>
      <c r="D1157" s="139">
        <v>190.0</v>
      </c>
      <c r="E1157" s="177" t="str">
        <f t="shared" ref="E1157:AP1157" si="1332">IFERROR(INDEX($D$389:$D$578,MATCH($D1157,E$389:E$578,0)),"")</f>
        <v>Watford</v>
      </c>
      <c r="F1157" s="177" t="str">
        <f t="shared" si="1332"/>
        <v>Watford</v>
      </c>
      <c r="G1157" s="177" t="str">
        <f t="shared" si="1332"/>
        <v>Liverpool</v>
      </c>
      <c r="H1157" s="177" t="str">
        <f t="shared" si="1332"/>
        <v>Liverpool</v>
      </c>
      <c r="I1157" s="177" t="str">
        <f t="shared" si="1332"/>
        <v>West Ham</v>
      </c>
      <c r="J1157" s="177" t="str">
        <f t="shared" si="1332"/>
        <v>Wolves</v>
      </c>
      <c r="K1157" s="177" t="str">
        <f t="shared" si="1332"/>
        <v>West Ham</v>
      </c>
      <c r="L1157" s="177" t="str">
        <f t="shared" si="1332"/>
        <v>West Ham</v>
      </c>
      <c r="M1157" s="177" t="str">
        <f t="shared" si="1332"/>
        <v>West Ham</v>
      </c>
      <c r="N1157" s="177" t="str">
        <f t="shared" si="1332"/>
        <v>West Ham</v>
      </c>
      <c r="O1157" s="177" t="str">
        <f t="shared" si="1332"/>
        <v>West Ham</v>
      </c>
      <c r="P1157" s="177" t="str">
        <f t="shared" si="1332"/>
        <v>West Ham</v>
      </c>
      <c r="Q1157" s="177" t="str">
        <f t="shared" si="1332"/>
        <v>Watford</v>
      </c>
      <c r="R1157" s="177" t="str">
        <f t="shared" si="1332"/>
        <v>Watford</v>
      </c>
      <c r="S1157" s="177" t="str">
        <f t="shared" si="1332"/>
        <v>Leicester</v>
      </c>
      <c r="T1157" s="177" t="str">
        <f t="shared" si="1332"/>
        <v>Leicester</v>
      </c>
      <c r="U1157" s="177" t="str">
        <f t="shared" si="1332"/>
        <v>Man Utd</v>
      </c>
      <c r="V1157" s="177" t="str">
        <f t="shared" si="1332"/>
        <v>Crystal Palace</v>
      </c>
      <c r="W1157" s="177" t="str">
        <f t="shared" si="1332"/>
        <v>Newcastle</v>
      </c>
      <c r="X1157" s="177" t="str">
        <f t="shared" si="1332"/>
        <v>Newcastle</v>
      </c>
      <c r="Y1157" s="177" t="str">
        <f t="shared" si="1332"/>
        <v>Newcastle</v>
      </c>
      <c r="Z1157" s="177" t="str">
        <f t="shared" si="1332"/>
        <v>Newcastle</v>
      </c>
      <c r="AA1157" s="177" t="str">
        <f t="shared" si="1332"/>
        <v>Newcastle</v>
      </c>
      <c r="AB1157" s="177" t="str">
        <f t="shared" si="1332"/>
        <v>Fulham</v>
      </c>
      <c r="AC1157" s="177" t="str">
        <f t="shared" si="1332"/>
        <v>Fulham</v>
      </c>
      <c r="AD1157" s="177" t="str">
        <f t="shared" si="1332"/>
        <v>Chelsea</v>
      </c>
      <c r="AE1157" s="177" t="str">
        <f t="shared" si="1332"/>
        <v>Watford</v>
      </c>
      <c r="AF1157" s="177" t="str">
        <f t="shared" si="1332"/>
        <v>Crystal Palace</v>
      </c>
      <c r="AG1157" s="177" t="str">
        <f t="shared" si="1332"/>
        <v>Southampton</v>
      </c>
      <c r="AH1157" s="177" t="str">
        <f t="shared" si="1332"/>
        <v>Wolves</v>
      </c>
      <c r="AI1157" s="177" t="str">
        <f t="shared" si="1332"/>
        <v>Man City</v>
      </c>
      <c r="AJ1157" s="177" t="str">
        <f t="shared" si="1332"/>
        <v>Everton</v>
      </c>
      <c r="AK1157" s="177" t="str">
        <f t="shared" si="1332"/>
        <v>Cardiff</v>
      </c>
      <c r="AL1157" s="177" t="str">
        <f t="shared" si="1332"/>
        <v/>
      </c>
      <c r="AM1157" s="177" t="str">
        <f t="shared" si="1332"/>
        <v/>
      </c>
      <c r="AN1157" s="177" t="str">
        <f t="shared" si="1332"/>
        <v/>
      </c>
      <c r="AO1157" s="177" t="str">
        <f t="shared" si="1332"/>
        <v/>
      </c>
      <c r="AP1157" s="177" t="str">
        <f t="shared" si="1332"/>
        <v/>
      </c>
      <c r="AQ1157" s="170"/>
      <c r="AR1157" s="170"/>
    </row>
    <row r="1158" ht="12.75" customHeight="1">
      <c r="A1158" s="168"/>
      <c r="B1158" s="168"/>
      <c r="C1158" s="168"/>
      <c r="D1158" s="168"/>
      <c r="E1158" s="168"/>
      <c r="F1158" s="168"/>
      <c r="G1158" s="168"/>
      <c r="H1158" s="168"/>
      <c r="I1158" s="168"/>
      <c r="J1158" s="168"/>
      <c r="K1158" s="168"/>
      <c r="L1158" s="168"/>
      <c r="M1158" s="168"/>
      <c r="N1158" s="168"/>
      <c r="O1158" s="168"/>
      <c r="P1158" s="168"/>
      <c r="Q1158" s="168"/>
      <c r="R1158" s="168"/>
      <c r="S1158" s="168"/>
      <c r="T1158" s="168"/>
      <c r="U1158" s="168"/>
      <c r="V1158" s="168"/>
      <c r="W1158" s="168"/>
      <c r="X1158" s="168"/>
      <c r="Y1158" s="168"/>
      <c r="Z1158" s="168"/>
      <c r="AA1158" s="168"/>
      <c r="AB1158" s="168"/>
      <c r="AC1158" s="168"/>
      <c r="AD1158" s="168"/>
      <c r="AE1158" s="168"/>
      <c r="AF1158" s="168"/>
      <c r="AG1158" s="168"/>
      <c r="AH1158" s="168"/>
      <c r="AI1158" s="168"/>
      <c r="AJ1158" s="168"/>
      <c r="AK1158" s="168"/>
      <c r="AL1158" s="168"/>
      <c r="AM1158" s="168"/>
      <c r="AN1158" s="168"/>
      <c r="AO1158" s="168"/>
      <c r="AP1158" s="168"/>
      <c r="AQ1158" s="168"/>
      <c r="AR1158" s="168"/>
    </row>
  </sheetData>
  <conditionalFormatting sqref="E196:AP38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AP19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582:AP77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89:AP578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00"/>
    <pageSetUpPr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4.43" defaultRowHeight="15.0"/>
  <cols>
    <col customWidth="1" hidden="1" min="1" max="2" width="13.86"/>
    <col customWidth="1" min="3" max="44" width="13.86"/>
  </cols>
  <sheetData>
    <row r="1" ht="12.75" customHeight="1">
      <c r="A1" s="168"/>
      <c r="B1" s="168"/>
      <c r="C1" s="169" t="s">
        <v>170</v>
      </c>
      <c r="D1" s="168"/>
      <c r="E1" s="168"/>
      <c r="F1" s="168"/>
      <c r="G1" s="168"/>
      <c r="H1" s="168"/>
      <c r="I1" s="168"/>
      <c r="J1" s="168"/>
      <c r="K1" s="168"/>
      <c r="L1" s="168"/>
      <c r="M1" s="168"/>
      <c r="N1" s="168"/>
      <c r="O1" s="168"/>
      <c r="P1" s="168"/>
      <c r="Q1" s="168"/>
      <c r="R1" s="168"/>
      <c r="S1" s="168"/>
      <c r="T1" s="168"/>
      <c r="U1" s="168"/>
      <c r="V1" s="168"/>
      <c r="W1" s="168"/>
      <c r="X1" s="168"/>
      <c r="Y1" s="168"/>
      <c r="Z1" s="168"/>
      <c r="AA1" s="168"/>
      <c r="AB1" s="168"/>
      <c r="AC1" s="168"/>
      <c r="AD1" s="168"/>
      <c r="AE1" s="168"/>
      <c r="AF1" s="168"/>
      <c r="AG1" s="168"/>
      <c r="AH1" s="168"/>
      <c r="AI1" s="168"/>
      <c r="AJ1" s="168"/>
      <c r="AK1" s="168"/>
      <c r="AL1" s="168"/>
      <c r="AM1" s="168"/>
      <c r="AN1" s="168"/>
      <c r="AO1" s="168"/>
      <c r="AP1" s="168"/>
      <c r="AQ1" s="168"/>
      <c r="AR1" s="168"/>
    </row>
    <row r="2" ht="12.75" customHeight="1">
      <c r="A2" s="170">
        <v>1.0</v>
      </c>
      <c r="B2" s="170">
        <v>1.0</v>
      </c>
      <c r="C2" s="139" t="s">
        <v>34</v>
      </c>
      <c r="D2" s="139" t="s">
        <v>35</v>
      </c>
      <c r="E2" s="171">
        <v>1.0</v>
      </c>
      <c r="F2" s="171">
        <v>2.0</v>
      </c>
      <c r="G2" s="171">
        <v>3.0</v>
      </c>
      <c r="H2" s="171">
        <v>4.0</v>
      </c>
      <c r="I2" s="171">
        <v>5.0</v>
      </c>
      <c r="J2" s="171">
        <v>6.0</v>
      </c>
      <c r="K2" s="171">
        <v>7.0</v>
      </c>
      <c r="L2" s="171">
        <v>8.0</v>
      </c>
      <c r="M2" s="171">
        <v>9.0</v>
      </c>
      <c r="N2" s="171">
        <v>10.0</v>
      </c>
      <c r="O2" s="171">
        <v>11.0</v>
      </c>
      <c r="P2" s="171">
        <v>12.0</v>
      </c>
      <c r="Q2" s="171">
        <v>13.0</v>
      </c>
      <c r="R2" s="171">
        <v>14.0</v>
      </c>
      <c r="S2" s="171">
        <v>15.0</v>
      </c>
      <c r="T2" s="171">
        <v>16.0</v>
      </c>
      <c r="U2" s="171">
        <v>17.0</v>
      </c>
      <c r="V2" s="171">
        <v>18.0</v>
      </c>
      <c r="W2" s="171">
        <v>19.0</v>
      </c>
      <c r="X2" s="171">
        <v>20.0</v>
      </c>
      <c r="Y2" s="171">
        <v>21.0</v>
      </c>
      <c r="Z2" s="171">
        <v>22.0</v>
      </c>
      <c r="AA2" s="171">
        <v>23.0</v>
      </c>
      <c r="AB2" s="171">
        <v>24.0</v>
      </c>
      <c r="AC2" s="171">
        <v>25.0</v>
      </c>
      <c r="AD2" s="171">
        <v>26.0</v>
      </c>
      <c r="AE2" s="171">
        <v>27.0</v>
      </c>
      <c r="AF2" s="171">
        <v>28.0</v>
      </c>
      <c r="AG2" s="171">
        <v>29.0</v>
      </c>
      <c r="AH2" s="171">
        <v>30.0</v>
      </c>
      <c r="AI2" s="171">
        <v>31.0</v>
      </c>
      <c r="AJ2" s="171">
        <v>32.0</v>
      </c>
      <c r="AK2" s="171">
        <v>33.0</v>
      </c>
      <c r="AL2" s="171">
        <v>34.0</v>
      </c>
      <c r="AM2" s="171">
        <v>35.0</v>
      </c>
      <c r="AN2" s="171">
        <v>36.0</v>
      </c>
      <c r="AO2" s="171">
        <v>37.0</v>
      </c>
      <c r="AP2" s="171">
        <v>38.0</v>
      </c>
      <c r="AQ2" s="170"/>
      <c r="AR2" s="170"/>
    </row>
    <row r="3" ht="12.75" customHeight="1">
      <c r="A3" s="170">
        <f t="shared" ref="A3:A192" si="1">IF(B2&lt;20,A2,A2+1)</f>
        <v>1</v>
      </c>
      <c r="B3" s="170">
        <f t="shared" ref="B3:B192" si="2">IF(A2=A3,B2+1,A3+1)</f>
        <v>2</v>
      </c>
      <c r="C3" s="140" t="str">
        <f t="array" ref="C3">INDEX(Fixtures!$A$2:$A$21,A3)</f>
        <v>Arsenal</v>
      </c>
      <c r="D3" s="140" t="str">
        <f t="array" ref="D3">INDEX(Fixtures!$A$2:$A$21,B3)</f>
        <v>Bournemouth</v>
      </c>
      <c r="E3" s="172">
        <f>MIN(VLOOKUP($C3,Calc_OppDef!$A$47:$AM$66,E$2+1,FALSE),VLOOKUP($D3,Calc_OppDef!$A$47:$AM$66,E$2+1,FALSE))</f>
        <v>0.4138834951</v>
      </c>
      <c r="F3" s="172">
        <f>MIN(VLOOKUP($C3,Calc_OppDef!$A$47:$AM$66,F$2+1,FALSE),VLOOKUP($D3,Calc_OppDef!$A$47:$AM$66,F$2+1,FALSE))</f>
        <v>0.9430256077</v>
      </c>
      <c r="G3" s="172">
        <f>MIN(VLOOKUP($C3,Calc_OppDef!$A$47:$AM$66,G$2+1,FALSE),VLOOKUP($D3,Calc_OppDef!$A$47:$AM$66,G$2+1,FALSE))</f>
        <v>0.6286834896</v>
      </c>
      <c r="H3" s="172">
        <f>MIN(VLOOKUP($C3,Calc_OppDef!$A$47:$AM$66,H$2+1,FALSE),VLOOKUP($D3,Calc_OppDef!$A$47:$AM$66,H$2+1,FALSE))</f>
        <v>0.7322834646</v>
      </c>
      <c r="I3" s="172">
        <f>MIN(VLOOKUP($C3,Calc_OppDef!$A$47:$AM$66,I$2+1,FALSE),VLOOKUP($D3,Calc_OppDef!$A$47:$AM$66,I$2+1,FALSE))</f>
        <v>0.8251472201</v>
      </c>
      <c r="J3" s="172">
        <f>MIN(VLOOKUP($C3,Calc_OppDef!$A$47:$AM$66,J$2+1,FALSE),VLOOKUP($D3,Calc_OppDef!$A$47:$AM$66,J$2+1,FALSE))</f>
        <v>0.6286834896</v>
      </c>
      <c r="K3" s="172">
        <f>MIN(VLOOKUP($C3,Calc_OppDef!$A$47:$AM$66,K$2+1,FALSE),VLOOKUP($D3,Calc_OppDef!$A$47:$AM$66,K$2+1,FALSE))</f>
        <v>0.6286834896</v>
      </c>
      <c r="L3" s="172">
        <f>MIN(VLOOKUP($C3,Calc_OppDef!$A$47:$AM$66,L$2+1,FALSE),VLOOKUP($D3,Calc_OppDef!$A$47:$AM$66,L$2+1,FALSE))</f>
        <v>0.7322834646</v>
      </c>
      <c r="M3" s="172">
        <f>MIN(VLOOKUP($C3,Calc_OppDef!$A$47:$AM$66,M$2+1,FALSE),VLOOKUP($D3,Calc_OppDef!$A$47:$AM$66,M$2+1,FALSE))</f>
        <v>0.6679765344</v>
      </c>
      <c r="N3" s="172">
        <f>MIN(VLOOKUP($C3,Calc_OppDef!$A$47:$AM$66,N$2+1,FALSE),VLOOKUP($D3,Calc_OppDef!$A$47:$AM$66,N$2+1,FALSE))</f>
        <v>0.7322834646</v>
      </c>
      <c r="O3" s="172">
        <f>MIN(VLOOKUP($C3,Calc_OppDef!$A$47:$AM$66,O$2+1,FALSE),VLOOKUP($D3,Calc_OppDef!$A$47:$AM$66,O$2+1,FALSE))</f>
        <v>1.178781636</v>
      </c>
      <c r="P3" s="172">
        <f>MIN(VLOOKUP($C3,Calc_OppDef!$A$47:$AM$66,P$2+1,FALSE),VLOOKUP($D3,Calc_OppDef!$A$47:$AM$66,P$2+1,FALSE))</f>
        <v>0.4995145631</v>
      </c>
      <c r="Q3" s="172">
        <f>MIN(VLOOKUP($C3,Calc_OppDef!$A$47:$AM$66,Q$2+1,FALSE),VLOOKUP($D3,Calc_OppDef!$A$47:$AM$66,Q$2+1,FALSE))</f>
        <v>0.785854922</v>
      </c>
      <c r="R3" s="172">
        <f>MIN(VLOOKUP($C3,Calc_OppDef!$A$47:$AM$66,R$2+1,FALSE),VLOOKUP($D3,Calc_OppDef!$A$47:$AM$66,R$2+1,FALSE))</f>
        <v>1.335953069</v>
      </c>
      <c r="S3" s="172">
        <f>MIN(VLOOKUP($C3,Calc_OppDef!$A$47:$AM$66,S$2+1,FALSE),VLOOKUP($D3,Calc_OppDef!$A$47:$AM$66,S$2+1,FALSE))</f>
        <v>0.4715128039</v>
      </c>
      <c r="T3" s="172">
        <f>MIN(VLOOKUP($C3,Calc_OppDef!$A$47:$AM$66,T$2+1,FALSE),VLOOKUP($D3,Calc_OppDef!$A$47:$AM$66,T$2+1,FALSE))</f>
        <v>0.4715128039</v>
      </c>
      <c r="U3" s="172">
        <f>MIN(VLOOKUP($C3,Calc_OppDef!$A$47:$AM$66,U$2+1,FALSE),VLOOKUP($D3,Calc_OppDef!$A$47:$AM$66,U$2+1,FALSE))</f>
        <v>0.785854922</v>
      </c>
      <c r="V3" s="172">
        <f>MIN(VLOOKUP($C3,Calc_OppDef!$A$47:$AM$66,V$2+1,FALSE),VLOOKUP($D3,Calc_OppDef!$A$47:$AM$66,V$2+1,FALSE))</f>
        <v>0.392927461</v>
      </c>
      <c r="W3" s="172">
        <f>MIN(VLOOKUP($C3,Calc_OppDef!$A$47:$AM$66,W$2+1,FALSE),VLOOKUP($D3,Calc_OppDef!$A$47:$AM$66,W$2+1,FALSE))</f>
        <v>0.9430256077</v>
      </c>
      <c r="X3" s="172">
        <f>MIN(VLOOKUP($C3,Calc_OppDef!$A$47:$AM$66,X$2+1,FALSE),VLOOKUP($D3,Calc_OppDef!$A$47:$AM$66,X$2+1,FALSE))</f>
        <v>1.493123755</v>
      </c>
      <c r="Y3" s="172">
        <f>MIN(VLOOKUP($C3,Calc_OppDef!$A$47:$AM$66,Y$2+1,FALSE),VLOOKUP($D3,Calc_OppDef!$A$47:$AM$66,Y$2+1,FALSE))</f>
        <v>0.5566019417</v>
      </c>
      <c r="Z3" s="172">
        <f>MIN(VLOOKUP($C3,Calc_OppDef!$A$47:$AM$66,Z$2+1,FALSE),VLOOKUP($D3,Calc_OppDef!$A$47:$AM$66,Z$2+1,FALSE))</f>
        <v>0.9430256077</v>
      </c>
      <c r="AA3" s="172">
        <f>MIN(VLOOKUP($C3,Calc_OppDef!$A$47:$AM$66,AA$2+1,FALSE),VLOOKUP($D3,Calc_OppDef!$A$47:$AM$66,AA$2+1,FALSE))</f>
        <v>0.9430256077</v>
      </c>
      <c r="AB3" s="172">
        <f>MIN(VLOOKUP($C3,Calc_OppDef!$A$47:$AM$66,AB$2+1,FALSE),VLOOKUP($D3,Calc_OppDef!$A$47:$AM$66,AB$2+1,FALSE))</f>
        <v>0.4138834951</v>
      </c>
      <c r="AC3" s="172">
        <f>MIN(VLOOKUP($C3,Calc_OppDef!$A$47:$AM$66,AC$2+1,FALSE),VLOOKUP($D3,Calc_OppDef!$A$47:$AM$66,AC$2+1,FALSE))</f>
        <v>0.7322834646</v>
      </c>
      <c r="AD3" s="172">
        <f>MIN(VLOOKUP($C3,Calc_OppDef!$A$47:$AM$66,AD$2+1,FALSE),VLOOKUP($D3,Calc_OppDef!$A$47:$AM$66,AD$2+1,FALSE))</f>
        <v>0.6286834896</v>
      </c>
      <c r="AE3" s="172">
        <f>MIN(VLOOKUP($C3,Calc_OppDef!$A$47:$AM$66,AE$2+1,FALSE),VLOOKUP($D3,Calc_OppDef!$A$47:$AM$66,AE$2+1,FALSE))</f>
        <v>0.4995145631</v>
      </c>
      <c r="AF3" s="172">
        <f>MIN(VLOOKUP($C3,Calc_OppDef!$A$47:$AM$66,AF$2+1,FALSE),VLOOKUP($D3,Calc_OppDef!$A$47:$AM$66,AF$2+1,FALSE))</f>
        <v>0.7465618773</v>
      </c>
      <c r="AG3" s="172">
        <f>MIN(VLOOKUP($C3,Calc_OppDef!$A$47:$AM$66,AG$2+1,FALSE),VLOOKUP($D3,Calc_OppDef!$A$47:$AM$66,AG$2+1,FALSE))</f>
        <v>1.571709097</v>
      </c>
      <c r="AH3" s="172">
        <f>MIN(VLOOKUP($C3,Calc_OppDef!$A$47:$AM$66,AH$2+1,FALSE),VLOOKUP($D3,Calc_OppDef!$A$47:$AM$66,AH$2+1,FALSE))</f>
        <v>0.6286834896</v>
      </c>
      <c r="AI3" s="172">
        <f>MIN(VLOOKUP($C3,Calc_OppDef!$A$47:$AM$66,AI$2+1,FALSE),VLOOKUP($D3,Calc_OppDef!$A$47:$AM$66,AI$2+1,FALSE))</f>
        <v>0.7072688325</v>
      </c>
      <c r="AJ3" s="172">
        <f>MIN(VLOOKUP($C3,Calc_OppDef!$A$47:$AM$66,AJ$2+1,FALSE),VLOOKUP($D3,Calc_OppDef!$A$47:$AM$66,AJ$2+1,FALSE))</f>
        <v>0.7072688325</v>
      </c>
      <c r="AK3" s="172">
        <f>MIN(VLOOKUP($C3,Calc_OppDef!$A$47:$AM$66,AK$2+1,FALSE),VLOOKUP($D3,Calc_OppDef!$A$47:$AM$66,AK$2+1,FALSE))</f>
        <v>0.785854922</v>
      </c>
      <c r="AL3" s="172">
        <f>MIN(VLOOKUP($C3,Calc_OppDef!$A$47:$AM$66,AL$2+1,FALSE),VLOOKUP($D3,Calc_OppDef!$A$47:$AM$66,AL$2+1,FALSE))</f>
        <v>0.9430256077</v>
      </c>
      <c r="AM3" s="172">
        <f>MIN(VLOOKUP($C3,Calc_OppDef!$A$47:$AM$66,AM$2+1,FALSE),VLOOKUP($D3,Calc_OppDef!$A$47:$AM$66,AM$2+1,FALSE))</f>
        <v>0.5566019417</v>
      </c>
      <c r="AN3" s="172">
        <f>MIN(VLOOKUP($C3,Calc_OppDef!$A$47:$AM$66,AN$2+1,FALSE),VLOOKUP($D3,Calc_OppDef!$A$47:$AM$66,AN$2+1,FALSE))</f>
        <v>0.785854922</v>
      </c>
      <c r="AO3" s="172">
        <f>MIN(VLOOKUP($C3,Calc_OppDef!$A$47:$AM$66,AO$2+1,FALSE),VLOOKUP($D3,Calc_OppDef!$A$47:$AM$66,AO$2+1,FALSE))</f>
        <v>0.392927461</v>
      </c>
      <c r="AP3" s="172">
        <f>MIN(VLOOKUP($C3,Calc_OppDef!$A$47:$AM$66,AP$2+1,FALSE),VLOOKUP($D3,Calc_OppDef!$A$47:$AM$66,AP$2+1,FALSE))</f>
        <v>0.6286834896</v>
      </c>
      <c r="AQ3" s="170"/>
      <c r="AR3" s="170"/>
    </row>
    <row r="4" ht="12.75" customHeight="1">
      <c r="A4" s="170">
        <f t="shared" si="1"/>
        <v>1</v>
      </c>
      <c r="B4" s="170">
        <f t="shared" si="2"/>
        <v>3</v>
      </c>
      <c r="C4" s="140" t="str">
        <f t="array" ref="C4">INDEX(Fixtures!$A$2:$A$21,A4)</f>
        <v>Arsenal</v>
      </c>
      <c r="D4" s="140" t="str">
        <f t="array" ref="D4">INDEX(Fixtures!$A$2:$A$21,B4)</f>
        <v>Brighton</v>
      </c>
      <c r="E4" s="172">
        <f>MIN(VLOOKUP($C4,Calc_OppDef!$A$47:$AM$66,E$2+1,FALSE),VLOOKUP($D4,Calc_OppDef!$A$47:$AM$66,E$2+1,FALSE))</f>
        <v>1.060903995</v>
      </c>
      <c r="F4" s="172">
        <f>MIN(VLOOKUP($C4,Calc_OppDef!$A$47:$AM$66,F$2+1,FALSE),VLOOKUP($D4,Calc_OppDef!$A$47:$AM$66,F$2+1,FALSE))</f>
        <v>1.178781636</v>
      </c>
      <c r="G4" s="172">
        <f>MIN(VLOOKUP($C4,Calc_OppDef!$A$47:$AM$66,G$2+1,FALSE),VLOOKUP($D4,Calc_OppDef!$A$47:$AM$66,G$2+1,FALSE))</f>
        <v>0.9430256077</v>
      </c>
      <c r="H4" s="172">
        <f>MIN(VLOOKUP($C4,Calc_OppDef!$A$47:$AM$66,H$2+1,FALSE),VLOOKUP($D4,Calc_OppDef!$A$47:$AM$66,H$2+1,FALSE))</f>
        <v>0.5566019417</v>
      </c>
      <c r="I4" s="172">
        <f>MIN(VLOOKUP($C4,Calc_OppDef!$A$47:$AM$66,I$2+1,FALSE),VLOOKUP($D4,Calc_OppDef!$A$47:$AM$66,I$2+1,FALSE))</f>
        <v>0.785854922</v>
      </c>
      <c r="J4" s="172">
        <f>MIN(VLOOKUP($C4,Calc_OppDef!$A$47:$AM$66,J$2+1,FALSE),VLOOKUP($D4,Calc_OppDef!$A$47:$AM$66,J$2+1,FALSE))</f>
        <v>0.6286834896</v>
      </c>
      <c r="K4" s="172">
        <f>MIN(VLOOKUP($C4,Calc_OppDef!$A$47:$AM$66,K$2+1,FALSE),VLOOKUP($D4,Calc_OppDef!$A$47:$AM$66,K$2+1,FALSE))</f>
        <v>0.6679765344</v>
      </c>
      <c r="L4" s="172">
        <f>MIN(VLOOKUP($C4,Calc_OppDef!$A$47:$AM$66,L$2+1,FALSE),VLOOKUP($D4,Calc_OppDef!$A$47:$AM$66,L$2+1,FALSE))</f>
        <v>0.7322834646</v>
      </c>
      <c r="M4" s="172">
        <f>MIN(VLOOKUP($C4,Calc_OppDef!$A$47:$AM$66,M$2+1,FALSE),VLOOKUP($D4,Calc_OppDef!$A$47:$AM$66,M$2+1,FALSE))</f>
        <v>0.8251472201</v>
      </c>
      <c r="N4" s="172">
        <f>MIN(VLOOKUP($C4,Calc_OppDef!$A$47:$AM$66,N$2+1,FALSE),VLOOKUP($D4,Calc_OppDef!$A$47:$AM$66,N$2+1,FALSE))</f>
        <v>0.4995145631</v>
      </c>
      <c r="O4" s="172">
        <f>MIN(VLOOKUP($C4,Calc_OppDef!$A$47:$AM$66,O$2+1,FALSE),VLOOKUP($D4,Calc_OppDef!$A$47:$AM$66,O$2+1,FALSE))</f>
        <v>1.100196294</v>
      </c>
      <c r="P4" s="172">
        <f>MIN(VLOOKUP($C4,Calc_OppDef!$A$47:$AM$66,P$2+1,FALSE),VLOOKUP($D4,Calc_OppDef!$A$47:$AM$66,P$2+1,FALSE))</f>
        <v>0.4995145631</v>
      </c>
      <c r="Q4" s="172">
        <f>MIN(VLOOKUP($C4,Calc_OppDef!$A$47:$AM$66,Q$2+1,FALSE),VLOOKUP($D4,Calc_OppDef!$A$47:$AM$66,Q$2+1,FALSE))</f>
        <v>1.021610951</v>
      </c>
      <c r="R4" s="172">
        <f>MIN(VLOOKUP($C4,Calc_OppDef!$A$47:$AM$66,R$2+1,FALSE),VLOOKUP($D4,Calc_OppDef!$A$47:$AM$66,R$2+1,FALSE))</f>
        <v>0.6286834896</v>
      </c>
      <c r="S4" s="172">
        <f>MIN(VLOOKUP($C4,Calc_OppDef!$A$47:$AM$66,S$2+1,FALSE),VLOOKUP($D4,Calc_OppDef!$A$47:$AM$66,S$2+1,FALSE))</f>
        <v>0.6286834896</v>
      </c>
      <c r="T4" s="172">
        <f>MIN(VLOOKUP($C4,Calc_OppDef!$A$47:$AM$66,T$2+1,FALSE),VLOOKUP($D4,Calc_OppDef!$A$47:$AM$66,T$2+1,FALSE))</f>
        <v>0.4715128039</v>
      </c>
      <c r="U4" s="172">
        <f>MIN(VLOOKUP($C4,Calc_OppDef!$A$47:$AM$66,U$2+1,FALSE),VLOOKUP($D4,Calc_OppDef!$A$47:$AM$66,U$2+1,FALSE))</f>
        <v>0.785854922</v>
      </c>
      <c r="V4" s="172">
        <f>MIN(VLOOKUP($C4,Calc_OppDef!$A$47:$AM$66,V$2+1,FALSE),VLOOKUP($D4,Calc_OppDef!$A$47:$AM$66,V$2+1,FALSE))</f>
        <v>0.785854922</v>
      </c>
      <c r="W4" s="172">
        <f>MIN(VLOOKUP($C4,Calc_OppDef!$A$47:$AM$66,W$2+1,FALSE),VLOOKUP($D4,Calc_OppDef!$A$47:$AM$66,W$2+1,FALSE))</f>
        <v>0.785854922</v>
      </c>
      <c r="X4" s="172">
        <f>MIN(VLOOKUP($C4,Calc_OppDef!$A$47:$AM$66,X$2+1,FALSE),VLOOKUP($D4,Calc_OppDef!$A$47:$AM$66,X$2+1,FALSE))</f>
        <v>0.6286834896</v>
      </c>
      <c r="Y4" s="172">
        <f>MIN(VLOOKUP($C4,Calc_OppDef!$A$47:$AM$66,Y$2+1,FALSE),VLOOKUP($D4,Calc_OppDef!$A$47:$AM$66,Y$2+1,FALSE))</f>
        <v>0.5566019417</v>
      </c>
      <c r="Z4" s="172">
        <f>MIN(VLOOKUP($C4,Calc_OppDef!$A$47:$AM$66,Z$2+1,FALSE),VLOOKUP($D4,Calc_OppDef!$A$47:$AM$66,Z$2+1,FALSE))</f>
        <v>0.9430256077</v>
      </c>
      <c r="AA4" s="172">
        <f>MIN(VLOOKUP($C4,Calc_OppDef!$A$47:$AM$66,AA$2+1,FALSE),VLOOKUP($D4,Calc_OppDef!$A$47:$AM$66,AA$2+1,FALSE))</f>
        <v>1.257367726</v>
      </c>
      <c r="AB4" s="172">
        <f>MIN(VLOOKUP($C4,Calc_OppDef!$A$47:$AM$66,AB$2+1,FALSE),VLOOKUP($D4,Calc_OppDef!$A$47:$AM$66,AB$2+1,FALSE))</f>
        <v>0.4138834951</v>
      </c>
      <c r="AC4" s="172">
        <f>MIN(VLOOKUP($C4,Calc_OppDef!$A$47:$AM$66,AC$2+1,FALSE),VLOOKUP($D4,Calc_OppDef!$A$47:$AM$66,AC$2+1,FALSE))</f>
        <v>0.6679765344</v>
      </c>
      <c r="AD4" s="172">
        <f>MIN(VLOOKUP($C4,Calc_OppDef!$A$47:$AM$66,AD$2+1,FALSE),VLOOKUP($D4,Calc_OppDef!$A$47:$AM$66,AD$2+1,FALSE))</f>
        <v>0.6286834896</v>
      </c>
      <c r="AE4" s="172">
        <f>MIN(VLOOKUP($C4,Calc_OppDef!$A$47:$AM$66,AE$2+1,FALSE),VLOOKUP($D4,Calc_OppDef!$A$47:$AM$66,AE$2+1,FALSE))</f>
        <v>0.6679765344</v>
      </c>
      <c r="AF4" s="172">
        <f>MIN(VLOOKUP($C4,Calc_OppDef!$A$47:$AM$66,AF$2+1,FALSE),VLOOKUP($D4,Calc_OppDef!$A$47:$AM$66,AF$2+1,FALSE))</f>
        <v>0.7465618773</v>
      </c>
      <c r="AG4" s="172">
        <f>MIN(VLOOKUP($C4,Calc_OppDef!$A$47:$AM$66,AG$2+1,FALSE),VLOOKUP($D4,Calc_OppDef!$A$47:$AM$66,AG$2+1,FALSE))</f>
        <v>0.4715128039</v>
      </c>
      <c r="AH4" s="172">
        <f>MIN(VLOOKUP($C4,Calc_OppDef!$A$47:$AM$66,AH$2+1,FALSE),VLOOKUP($D4,Calc_OppDef!$A$47:$AM$66,AH$2+1,FALSE))</f>
        <v>1.139489338</v>
      </c>
      <c r="AI4" s="172">
        <f>MIN(VLOOKUP($C4,Calc_OppDef!$A$47:$AM$66,AI$2+1,FALSE),VLOOKUP($D4,Calc_OppDef!$A$47:$AM$66,AI$2+1,FALSE))</f>
        <v>0.4138834951</v>
      </c>
      <c r="AJ4" s="172">
        <f>MIN(VLOOKUP($C4,Calc_OppDef!$A$47:$AM$66,AJ$2+1,FALSE),VLOOKUP($D4,Calc_OppDef!$A$47:$AM$66,AJ$2+1,FALSE))</f>
        <v>0.6679765344</v>
      </c>
      <c r="AK4" s="172">
        <f>MIN(VLOOKUP($C4,Calc_OppDef!$A$47:$AM$66,AK$2+1,FALSE),VLOOKUP($D4,Calc_OppDef!$A$47:$AM$66,AK$2+1,FALSE))</f>
        <v>1.100196294</v>
      </c>
      <c r="AL4" s="172">
        <f>MIN(VLOOKUP($C4,Calc_OppDef!$A$47:$AM$66,AL$2+1,FALSE),VLOOKUP($D4,Calc_OppDef!$A$47:$AM$66,AL$2+1,FALSE))</f>
        <v>0.7465618773</v>
      </c>
      <c r="AM4" s="172">
        <f>MIN(VLOOKUP($C4,Calc_OppDef!$A$47:$AM$66,AM$2+1,FALSE),VLOOKUP($D4,Calc_OppDef!$A$47:$AM$66,AM$2+1,FALSE))</f>
        <v>0.6286834896</v>
      </c>
      <c r="AN4" s="172">
        <f>MIN(VLOOKUP($C4,Calc_OppDef!$A$47:$AM$66,AN$2+1,FALSE),VLOOKUP($D4,Calc_OppDef!$A$47:$AM$66,AN$2+1,FALSE))</f>
        <v>0.7072688325</v>
      </c>
      <c r="AO4" s="172">
        <f>MIN(VLOOKUP($C4,Calc_OppDef!$A$47:$AM$66,AO$2+1,FALSE),VLOOKUP($D4,Calc_OppDef!$A$47:$AM$66,AO$2+1,FALSE))</f>
        <v>0.392927461</v>
      </c>
      <c r="AP4" s="172">
        <f>MIN(VLOOKUP($C4,Calc_OppDef!$A$47:$AM$66,AP$2+1,FALSE),VLOOKUP($D4,Calc_OppDef!$A$47:$AM$66,AP$2+1,FALSE))</f>
        <v>0.6286834896</v>
      </c>
      <c r="AQ4" s="170"/>
      <c r="AR4" s="170"/>
    </row>
    <row r="5" ht="12.75" customHeight="1">
      <c r="A5" s="170">
        <f t="shared" si="1"/>
        <v>1</v>
      </c>
      <c r="B5" s="170">
        <f t="shared" si="2"/>
        <v>4</v>
      </c>
      <c r="C5" s="140" t="str">
        <f t="array" ref="C5">INDEX(Fixtures!$A$2:$A$21,A5)</f>
        <v>Arsenal</v>
      </c>
      <c r="D5" s="140" t="str">
        <f t="array" ref="D5">INDEX(Fixtures!$A$2:$A$21,B5)</f>
        <v>Burnley</v>
      </c>
      <c r="E5" s="172">
        <f>MIN(VLOOKUP($C5,Calc_OppDef!$A$47:$AM$66,E$2+1,FALSE),VLOOKUP($D5,Calc_OppDef!$A$47:$AM$66,E$2+1,FALSE))</f>
        <v>0.785854922</v>
      </c>
      <c r="F5" s="172">
        <f>MIN(VLOOKUP($C5,Calc_OppDef!$A$47:$AM$66,F$2+1,FALSE),VLOOKUP($D5,Calc_OppDef!$A$47:$AM$66,F$2+1,FALSE))</f>
        <v>0.6679765344</v>
      </c>
      <c r="G5" s="172">
        <f>MIN(VLOOKUP($C5,Calc_OppDef!$A$47:$AM$66,G$2+1,FALSE),VLOOKUP($D5,Calc_OppDef!$A$47:$AM$66,G$2+1,FALSE))</f>
        <v>0.7322834646</v>
      </c>
      <c r="H5" s="172">
        <f>MIN(VLOOKUP($C5,Calc_OppDef!$A$47:$AM$66,H$2+1,FALSE),VLOOKUP($D5,Calc_OppDef!$A$47:$AM$66,H$2+1,FALSE))</f>
        <v>0.7322834646</v>
      </c>
      <c r="I5" s="172">
        <f>MIN(VLOOKUP($C5,Calc_OppDef!$A$47:$AM$66,I$2+1,FALSE),VLOOKUP($D5,Calc_OppDef!$A$47:$AM$66,I$2+1,FALSE))</f>
        <v>0.8251472201</v>
      </c>
      <c r="J5" s="172">
        <f>MIN(VLOOKUP($C5,Calc_OppDef!$A$47:$AM$66,J$2+1,FALSE),VLOOKUP($D5,Calc_OppDef!$A$47:$AM$66,J$2+1,FALSE))</f>
        <v>0.6286834896</v>
      </c>
      <c r="K5" s="172">
        <f>MIN(VLOOKUP($C5,Calc_OppDef!$A$47:$AM$66,K$2+1,FALSE),VLOOKUP($D5,Calc_OppDef!$A$47:$AM$66,K$2+1,FALSE))</f>
        <v>0.6679765344</v>
      </c>
      <c r="L5" s="172">
        <f>MIN(VLOOKUP($C5,Calc_OppDef!$A$47:$AM$66,L$2+1,FALSE),VLOOKUP($D5,Calc_OppDef!$A$47:$AM$66,L$2+1,FALSE))</f>
        <v>0.4715128039</v>
      </c>
      <c r="M5" s="172">
        <f>MIN(VLOOKUP($C5,Calc_OppDef!$A$47:$AM$66,M$2+1,FALSE),VLOOKUP($D5,Calc_OppDef!$A$47:$AM$66,M$2+1,FALSE))</f>
        <v>1.218074681</v>
      </c>
      <c r="N5" s="172">
        <f>MIN(VLOOKUP($C5,Calc_OppDef!$A$47:$AM$66,N$2+1,FALSE),VLOOKUP($D5,Calc_OppDef!$A$47:$AM$66,N$2+1,FALSE))</f>
        <v>1.139489338</v>
      </c>
      <c r="O5" s="172">
        <f>MIN(VLOOKUP($C5,Calc_OppDef!$A$47:$AM$66,O$2+1,FALSE),VLOOKUP($D5,Calc_OppDef!$A$47:$AM$66,O$2+1,FALSE))</f>
        <v>0.9430256077</v>
      </c>
      <c r="P5" s="172">
        <f>MIN(VLOOKUP($C5,Calc_OppDef!$A$47:$AM$66,P$2+1,FALSE),VLOOKUP($D5,Calc_OppDef!$A$47:$AM$66,P$2+1,FALSE))</f>
        <v>0.4995145631</v>
      </c>
      <c r="Q5" s="172">
        <f>MIN(VLOOKUP($C5,Calc_OppDef!$A$47:$AM$66,Q$2+1,FALSE),VLOOKUP($D5,Calc_OppDef!$A$47:$AM$66,Q$2+1,FALSE))</f>
        <v>0.7072688325</v>
      </c>
      <c r="R5" s="172">
        <f>MIN(VLOOKUP($C5,Calc_OppDef!$A$47:$AM$66,R$2+1,FALSE),VLOOKUP($D5,Calc_OppDef!$A$47:$AM$66,R$2+1,FALSE))</f>
        <v>1.139489338</v>
      </c>
      <c r="S5" s="172">
        <f>MIN(VLOOKUP($C5,Calc_OppDef!$A$47:$AM$66,S$2+1,FALSE),VLOOKUP($D5,Calc_OppDef!$A$47:$AM$66,S$2+1,FALSE))</f>
        <v>1.493123755</v>
      </c>
      <c r="T5" s="172">
        <f>MIN(VLOOKUP($C5,Calc_OppDef!$A$47:$AM$66,T$2+1,FALSE),VLOOKUP($D5,Calc_OppDef!$A$47:$AM$66,T$2+1,FALSE))</f>
        <v>0.392927461</v>
      </c>
      <c r="U5" s="172">
        <f>MIN(VLOOKUP($C5,Calc_OppDef!$A$47:$AM$66,U$2+1,FALSE),VLOOKUP($D5,Calc_OppDef!$A$47:$AM$66,U$2+1,FALSE))</f>
        <v>0.785854922</v>
      </c>
      <c r="V5" s="172">
        <f>MIN(VLOOKUP($C5,Calc_OppDef!$A$47:$AM$66,V$2+1,FALSE),VLOOKUP($D5,Calc_OppDef!$A$47:$AM$66,V$2+1,FALSE))</f>
        <v>0.785854922</v>
      </c>
      <c r="W5" s="172">
        <f>MIN(VLOOKUP($C5,Calc_OppDef!$A$47:$AM$66,W$2+1,FALSE),VLOOKUP($D5,Calc_OppDef!$A$47:$AM$66,W$2+1,FALSE))</f>
        <v>0.6286834896</v>
      </c>
      <c r="X5" s="172">
        <f>MIN(VLOOKUP($C5,Calc_OppDef!$A$47:$AM$66,X$2+1,FALSE),VLOOKUP($D5,Calc_OppDef!$A$47:$AM$66,X$2+1,FALSE))</f>
        <v>0.9430256077</v>
      </c>
      <c r="Y5" s="172">
        <f>MIN(VLOOKUP($C5,Calc_OppDef!$A$47:$AM$66,Y$2+1,FALSE),VLOOKUP($D5,Calc_OppDef!$A$47:$AM$66,Y$2+1,FALSE))</f>
        <v>0.5566019417</v>
      </c>
      <c r="Z5" s="172">
        <f>MIN(VLOOKUP($C5,Calc_OppDef!$A$47:$AM$66,Z$2+1,FALSE),VLOOKUP($D5,Calc_OppDef!$A$47:$AM$66,Z$2+1,FALSE))</f>
        <v>0.5566019417</v>
      </c>
      <c r="AA5" s="172">
        <f>MIN(VLOOKUP($C5,Calc_OppDef!$A$47:$AM$66,AA$2+1,FALSE),VLOOKUP($D5,Calc_OppDef!$A$47:$AM$66,AA$2+1,FALSE))</f>
        <v>1.060903995</v>
      </c>
      <c r="AB5" s="172">
        <f>MIN(VLOOKUP($C5,Calc_OppDef!$A$47:$AM$66,AB$2+1,FALSE),VLOOKUP($D5,Calc_OppDef!$A$47:$AM$66,AB$2+1,FALSE))</f>
        <v>0.4138834951</v>
      </c>
      <c r="AC5" s="172">
        <f>MIN(VLOOKUP($C5,Calc_OppDef!$A$47:$AM$66,AC$2+1,FALSE),VLOOKUP($D5,Calc_OppDef!$A$47:$AM$66,AC$2+1,FALSE))</f>
        <v>0.6679765344</v>
      </c>
      <c r="AD5" s="172">
        <f>MIN(VLOOKUP($C5,Calc_OppDef!$A$47:$AM$66,AD$2+1,FALSE),VLOOKUP($D5,Calc_OppDef!$A$47:$AM$66,AD$2+1,FALSE))</f>
        <v>0.6286834896</v>
      </c>
      <c r="AE5" s="172">
        <f>MIN(VLOOKUP($C5,Calc_OppDef!$A$47:$AM$66,AE$2+1,FALSE),VLOOKUP($D5,Calc_OppDef!$A$47:$AM$66,AE$2+1,FALSE))</f>
        <v>0.6679765344</v>
      </c>
      <c r="AF5" s="172">
        <f>MIN(VLOOKUP($C5,Calc_OppDef!$A$47:$AM$66,AF$2+1,FALSE),VLOOKUP($D5,Calc_OppDef!$A$47:$AM$66,AF$2+1,FALSE))</f>
        <v>0.7465618773</v>
      </c>
      <c r="AG5" s="172">
        <f>MIN(VLOOKUP($C5,Calc_OppDef!$A$47:$AM$66,AG$2+1,FALSE),VLOOKUP($D5,Calc_OppDef!$A$47:$AM$66,AG$2+1,FALSE))</f>
        <v>0.6286834896</v>
      </c>
      <c r="AH5" s="172">
        <f>MIN(VLOOKUP($C5,Calc_OppDef!$A$47:$AM$66,AH$2+1,FALSE),VLOOKUP($D5,Calc_OppDef!$A$47:$AM$66,AH$2+1,FALSE))</f>
        <v>1.178781636</v>
      </c>
      <c r="AI5" s="172">
        <f>MIN(VLOOKUP($C5,Calc_OppDef!$A$47:$AM$66,AI$2+1,FALSE),VLOOKUP($D5,Calc_OppDef!$A$47:$AM$66,AI$2+1,FALSE))</f>
        <v>0.8604330709</v>
      </c>
      <c r="AJ5" s="172">
        <f>MIN(VLOOKUP($C5,Calc_OppDef!$A$47:$AM$66,AJ$2+1,FALSE),VLOOKUP($D5,Calc_OppDef!$A$47:$AM$66,AJ$2+1,FALSE))</f>
        <v>0.4995145631</v>
      </c>
      <c r="AK5" s="172">
        <f>MIN(VLOOKUP($C5,Calc_OppDef!$A$47:$AM$66,AK$2+1,FALSE),VLOOKUP($D5,Calc_OppDef!$A$47:$AM$66,AK$2+1,FALSE))</f>
        <v>1.021610951</v>
      </c>
      <c r="AL5" s="172">
        <f>MIN(VLOOKUP($C5,Calc_OppDef!$A$47:$AM$66,AL$2+1,FALSE),VLOOKUP($D5,Calc_OppDef!$A$47:$AM$66,AL$2+1,FALSE))</f>
        <v>0.4138834951</v>
      </c>
      <c r="AM5" s="172">
        <f>MIN(VLOOKUP($C5,Calc_OppDef!$A$47:$AM$66,AM$2+1,FALSE),VLOOKUP($D5,Calc_OppDef!$A$47:$AM$66,AM$2+1,FALSE))</f>
        <v>0.6286834896</v>
      </c>
      <c r="AN5" s="172">
        <f>MIN(VLOOKUP($C5,Calc_OppDef!$A$47:$AM$66,AN$2+1,FALSE),VLOOKUP($D5,Calc_OppDef!$A$47:$AM$66,AN$2+1,FALSE))</f>
        <v>0.9823179059</v>
      </c>
      <c r="AO5" s="172">
        <f>MIN(VLOOKUP($C5,Calc_OppDef!$A$47:$AM$66,AO$2+1,FALSE),VLOOKUP($D5,Calc_OppDef!$A$47:$AM$66,AO$2+1,FALSE))</f>
        <v>0.392927461</v>
      </c>
      <c r="AP5" s="172">
        <f>MIN(VLOOKUP($C5,Calc_OppDef!$A$47:$AM$66,AP$2+1,FALSE),VLOOKUP($D5,Calc_OppDef!$A$47:$AM$66,AP$2+1,FALSE))</f>
        <v>0.6286834896</v>
      </c>
      <c r="AQ5" s="170"/>
      <c r="AR5" s="170"/>
    </row>
    <row r="6" ht="12.75" customHeight="1">
      <c r="A6" s="170">
        <f t="shared" si="1"/>
        <v>1</v>
      </c>
      <c r="B6" s="170">
        <f t="shared" si="2"/>
        <v>5</v>
      </c>
      <c r="C6" s="140" t="str">
        <f t="array" ref="C6">INDEX(Fixtures!$A$2:$A$21,A6)</f>
        <v>Arsenal</v>
      </c>
      <c r="D6" s="140" t="str">
        <f t="array" ref="D6">INDEX(Fixtures!$A$2:$A$21,B6)</f>
        <v>Cardiff</v>
      </c>
      <c r="E6" s="172">
        <f>MIN(VLOOKUP($C6,Calc_OppDef!$A$47:$AM$66,E$2+1,FALSE),VLOOKUP($D6,Calc_OppDef!$A$47:$AM$66,E$2+1,FALSE))</f>
        <v>1.021610951</v>
      </c>
      <c r="F6" s="172">
        <f>MIN(VLOOKUP($C6,Calc_OppDef!$A$47:$AM$66,F$2+1,FALSE),VLOOKUP($D6,Calc_OppDef!$A$47:$AM$66,F$2+1,FALSE))</f>
        <v>0.7072688325</v>
      </c>
      <c r="G6" s="172">
        <f>MIN(VLOOKUP($C6,Calc_OppDef!$A$47:$AM$66,G$2+1,FALSE),VLOOKUP($D6,Calc_OppDef!$A$47:$AM$66,G$2+1,FALSE))</f>
        <v>0.6286834896</v>
      </c>
      <c r="H6" s="172">
        <f>MIN(VLOOKUP($C6,Calc_OppDef!$A$47:$AM$66,H$2+1,FALSE),VLOOKUP($D6,Calc_OppDef!$A$47:$AM$66,H$2+1,FALSE))</f>
        <v>0.7322834646</v>
      </c>
      <c r="I6" s="172">
        <f>MIN(VLOOKUP($C6,Calc_OppDef!$A$47:$AM$66,I$2+1,FALSE),VLOOKUP($D6,Calc_OppDef!$A$47:$AM$66,I$2+1,FALSE))</f>
        <v>0.8251472201</v>
      </c>
      <c r="J6" s="172">
        <f>MIN(VLOOKUP($C6,Calc_OppDef!$A$47:$AM$66,J$2+1,FALSE),VLOOKUP($D6,Calc_OppDef!$A$47:$AM$66,J$2+1,FALSE))</f>
        <v>0.6286834896</v>
      </c>
      <c r="K6" s="172">
        <f>MIN(VLOOKUP($C6,Calc_OppDef!$A$47:$AM$66,K$2+1,FALSE),VLOOKUP($D6,Calc_OppDef!$A$47:$AM$66,K$2+1,FALSE))</f>
        <v>0.6679765344</v>
      </c>
      <c r="L6" s="172">
        <f>MIN(VLOOKUP($C6,Calc_OppDef!$A$47:$AM$66,L$2+1,FALSE),VLOOKUP($D6,Calc_OppDef!$A$47:$AM$66,L$2+1,FALSE))</f>
        <v>0.7322834646</v>
      </c>
      <c r="M6" s="172">
        <f>MIN(VLOOKUP($C6,Calc_OppDef!$A$47:$AM$66,M$2+1,FALSE),VLOOKUP($D6,Calc_OppDef!$A$47:$AM$66,M$2+1,FALSE))</f>
        <v>0.5566019417</v>
      </c>
      <c r="N6" s="172">
        <f>MIN(VLOOKUP($C6,Calc_OppDef!$A$47:$AM$66,N$2+1,FALSE),VLOOKUP($D6,Calc_OppDef!$A$47:$AM$66,N$2+1,FALSE))</f>
        <v>1.139489338</v>
      </c>
      <c r="O6" s="172">
        <f>MIN(VLOOKUP($C6,Calc_OppDef!$A$47:$AM$66,O$2+1,FALSE),VLOOKUP($D6,Calc_OppDef!$A$47:$AM$66,O$2+1,FALSE))</f>
        <v>1.218074681</v>
      </c>
      <c r="P6" s="172">
        <f>MIN(VLOOKUP($C6,Calc_OppDef!$A$47:$AM$66,P$2+1,FALSE),VLOOKUP($D6,Calc_OppDef!$A$47:$AM$66,P$2+1,FALSE))</f>
        <v>0.392927461</v>
      </c>
      <c r="Q6" s="172">
        <f>MIN(VLOOKUP($C6,Calc_OppDef!$A$47:$AM$66,Q$2+1,FALSE),VLOOKUP($D6,Calc_OppDef!$A$47:$AM$66,Q$2+1,FALSE))</f>
        <v>1.021610951</v>
      </c>
      <c r="R6" s="172">
        <f>MIN(VLOOKUP($C6,Calc_OppDef!$A$47:$AM$66,R$2+1,FALSE),VLOOKUP($D6,Calc_OppDef!$A$47:$AM$66,R$2+1,FALSE))</f>
        <v>0.4995145631</v>
      </c>
      <c r="S6" s="172">
        <f>MIN(VLOOKUP($C6,Calc_OppDef!$A$47:$AM$66,S$2+1,FALSE),VLOOKUP($D6,Calc_OppDef!$A$47:$AM$66,S$2+1,FALSE))</f>
        <v>0.9430256077</v>
      </c>
      <c r="T6" s="172">
        <f>MIN(VLOOKUP($C6,Calc_OppDef!$A$47:$AM$66,T$2+1,FALSE),VLOOKUP($D6,Calc_OppDef!$A$47:$AM$66,T$2+1,FALSE))</f>
        <v>0.4715128039</v>
      </c>
      <c r="U6" s="172">
        <f>MIN(VLOOKUP($C6,Calc_OppDef!$A$47:$AM$66,U$2+1,FALSE),VLOOKUP($D6,Calc_OppDef!$A$47:$AM$66,U$2+1,FALSE))</f>
        <v>0.785854922</v>
      </c>
      <c r="V6" s="172">
        <f>MIN(VLOOKUP($C6,Calc_OppDef!$A$47:$AM$66,V$2+1,FALSE),VLOOKUP($D6,Calc_OppDef!$A$47:$AM$66,V$2+1,FALSE))</f>
        <v>0.785854922</v>
      </c>
      <c r="W6" s="172">
        <f>MIN(VLOOKUP($C6,Calc_OppDef!$A$47:$AM$66,W$2+1,FALSE),VLOOKUP($D6,Calc_OppDef!$A$47:$AM$66,W$2+1,FALSE))</f>
        <v>0.9430256077</v>
      </c>
      <c r="X6" s="172">
        <f>MIN(VLOOKUP($C6,Calc_OppDef!$A$47:$AM$66,X$2+1,FALSE),VLOOKUP($D6,Calc_OppDef!$A$47:$AM$66,X$2+1,FALSE))</f>
        <v>0.9823179059</v>
      </c>
      <c r="Y6" s="172">
        <f>MIN(VLOOKUP($C6,Calc_OppDef!$A$47:$AM$66,Y$2+1,FALSE),VLOOKUP($D6,Calc_OppDef!$A$47:$AM$66,Y$2+1,FALSE))</f>
        <v>0.5566019417</v>
      </c>
      <c r="Z6" s="172">
        <f>MIN(VLOOKUP($C6,Calc_OppDef!$A$47:$AM$66,Z$2+1,FALSE),VLOOKUP($D6,Calc_OppDef!$A$47:$AM$66,Z$2+1,FALSE))</f>
        <v>0.4715128039</v>
      </c>
      <c r="AA6" s="172">
        <f>MIN(VLOOKUP($C6,Calc_OppDef!$A$47:$AM$66,AA$2+1,FALSE),VLOOKUP($D6,Calc_OppDef!$A$47:$AM$66,AA$2+1,FALSE))</f>
        <v>0.8251472201</v>
      </c>
      <c r="AB6" s="172">
        <f>MIN(VLOOKUP($C6,Calc_OppDef!$A$47:$AM$66,AB$2+1,FALSE),VLOOKUP($D6,Calc_OppDef!$A$47:$AM$66,AB$2+1,FALSE))</f>
        <v>0.4138834951</v>
      </c>
      <c r="AC6" s="172">
        <f>MIN(VLOOKUP($C6,Calc_OppDef!$A$47:$AM$66,AC$2+1,FALSE),VLOOKUP($D6,Calc_OppDef!$A$47:$AM$66,AC$2+1,FALSE))</f>
        <v>0.7465618773</v>
      </c>
      <c r="AD6" s="172">
        <f>MIN(VLOOKUP($C6,Calc_OppDef!$A$47:$AM$66,AD$2+1,FALSE),VLOOKUP($D6,Calc_OppDef!$A$47:$AM$66,AD$2+1,FALSE))</f>
        <v>0.6286834896</v>
      </c>
      <c r="AE6" s="172">
        <f>MIN(VLOOKUP($C6,Calc_OppDef!$A$47:$AM$66,AE$2+1,FALSE),VLOOKUP($D6,Calc_OppDef!$A$47:$AM$66,AE$2+1,FALSE))</f>
        <v>0.6679765344</v>
      </c>
      <c r="AF6" s="172">
        <f>MIN(VLOOKUP($C6,Calc_OppDef!$A$47:$AM$66,AF$2+1,FALSE),VLOOKUP($D6,Calc_OppDef!$A$47:$AM$66,AF$2+1,FALSE))</f>
        <v>0.6286834896</v>
      </c>
      <c r="AG6" s="172">
        <f>MIN(VLOOKUP($C6,Calc_OppDef!$A$47:$AM$66,AG$2+1,FALSE),VLOOKUP($D6,Calc_OppDef!$A$47:$AM$66,AG$2+1,FALSE))</f>
        <v>0.8604330709</v>
      </c>
      <c r="AH6" s="172">
        <f>MIN(VLOOKUP($C6,Calc_OppDef!$A$47:$AM$66,AH$2+1,FALSE),VLOOKUP($D6,Calc_OppDef!$A$47:$AM$66,AH$2+1,FALSE))</f>
        <v>0.9430256077</v>
      </c>
      <c r="AI6" s="172">
        <f>MIN(VLOOKUP($C6,Calc_OppDef!$A$47:$AM$66,AI$2+1,FALSE),VLOOKUP($D6,Calc_OppDef!$A$47:$AM$66,AI$2+1,FALSE))</f>
        <v>0.8604330709</v>
      </c>
      <c r="AJ6" s="172">
        <f>MIN(VLOOKUP($C6,Calc_OppDef!$A$47:$AM$66,AJ$2+1,FALSE),VLOOKUP($D6,Calc_OppDef!$A$47:$AM$66,AJ$2+1,FALSE))</f>
        <v>0.7072688325</v>
      </c>
      <c r="AK6" s="172">
        <f>MIN(VLOOKUP($C6,Calc_OppDef!$A$47:$AM$66,AK$2+1,FALSE),VLOOKUP($D6,Calc_OppDef!$A$47:$AM$66,AK$2+1,FALSE))</f>
        <v>1.100196294</v>
      </c>
      <c r="AL6" s="172">
        <f>MIN(VLOOKUP($C6,Calc_OppDef!$A$47:$AM$66,AL$2+1,FALSE),VLOOKUP($D6,Calc_OppDef!$A$47:$AM$66,AL$2+1,FALSE))</f>
        <v>0.6286834896</v>
      </c>
      <c r="AM6" s="172">
        <f>MIN(VLOOKUP($C6,Calc_OppDef!$A$47:$AM$66,AM$2+1,FALSE),VLOOKUP($D6,Calc_OppDef!$A$47:$AM$66,AM$2+1,FALSE))</f>
        <v>0.6286834896</v>
      </c>
      <c r="AN6" s="172">
        <f>MIN(VLOOKUP($C6,Calc_OppDef!$A$47:$AM$66,AN$2+1,FALSE),VLOOKUP($D6,Calc_OppDef!$A$47:$AM$66,AN$2+1,FALSE))</f>
        <v>0.7322834646</v>
      </c>
      <c r="AO6" s="172">
        <f>MIN(VLOOKUP($C6,Calc_OppDef!$A$47:$AM$66,AO$2+1,FALSE),VLOOKUP($D6,Calc_OppDef!$A$47:$AM$66,AO$2+1,FALSE))</f>
        <v>0.392927461</v>
      </c>
      <c r="AP6" s="172">
        <f>MIN(VLOOKUP($C6,Calc_OppDef!$A$47:$AM$66,AP$2+1,FALSE),VLOOKUP($D6,Calc_OppDef!$A$47:$AM$66,AP$2+1,FALSE))</f>
        <v>0.6286834896</v>
      </c>
      <c r="AQ6" s="170"/>
      <c r="AR6" s="170"/>
    </row>
    <row r="7" ht="12.75" customHeight="1">
      <c r="A7" s="170">
        <f t="shared" si="1"/>
        <v>1</v>
      </c>
      <c r="B7" s="170">
        <f t="shared" si="2"/>
        <v>6</v>
      </c>
      <c r="C7" s="140" t="str">
        <f t="array" ref="C7">INDEX(Fixtures!$A$2:$A$21,A7)</f>
        <v>Arsenal</v>
      </c>
      <c r="D7" s="140" t="str">
        <f t="array" ref="D7">INDEX(Fixtures!$A$2:$A$21,B7)</f>
        <v>Chelsea</v>
      </c>
      <c r="E7" s="172">
        <f>MIN(VLOOKUP($C7,Calc_OppDef!$A$47:$AM$66,E$2+1,FALSE),VLOOKUP($D7,Calc_OppDef!$A$47:$AM$66,E$2+1,FALSE))</f>
        <v>0.6286834896</v>
      </c>
      <c r="F7" s="172">
        <f>MIN(VLOOKUP($C7,Calc_OppDef!$A$47:$AM$66,F$2+1,FALSE),VLOOKUP($D7,Calc_OppDef!$A$47:$AM$66,F$2+1,FALSE))</f>
        <v>0.785854922</v>
      </c>
      <c r="G7" s="172">
        <f>MIN(VLOOKUP($C7,Calc_OppDef!$A$47:$AM$66,G$2+1,FALSE),VLOOKUP($D7,Calc_OppDef!$A$47:$AM$66,G$2+1,FALSE))</f>
        <v>0.8251472201</v>
      </c>
      <c r="H7" s="172">
        <f>MIN(VLOOKUP($C7,Calc_OppDef!$A$47:$AM$66,H$2+1,FALSE),VLOOKUP($D7,Calc_OppDef!$A$47:$AM$66,H$2+1,FALSE))</f>
        <v>0.7322834646</v>
      </c>
      <c r="I7" s="172">
        <f>MIN(VLOOKUP($C7,Calc_OppDef!$A$47:$AM$66,I$2+1,FALSE),VLOOKUP($D7,Calc_OppDef!$A$47:$AM$66,I$2+1,FALSE))</f>
        <v>0.4138834951</v>
      </c>
      <c r="J7" s="172">
        <f>MIN(VLOOKUP($C7,Calc_OppDef!$A$47:$AM$66,J$2+1,FALSE),VLOOKUP($D7,Calc_OppDef!$A$47:$AM$66,J$2+1,FALSE))</f>
        <v>0.6286834896</v>
      </c>
      <c r="K7" s="172">
        <f>MIN(VLOOKUP($C7,Calc_OppDef!$A$47:$AM$66,K$2+1,FALSE),VLOOKUP($D7,Calc_OppDef!$A$47:$AM$66,K$2+1,FALSE))</f>
        <v>0.6679765344</v>
      </c>
      <c r="L7" s="172">
        <f>MIN(VLOOKUP($C7,Calc_OppDef!$A$47:$AM$66,L$2+1,FALSE),VLOOKUP($D7,Calc_OppDef!$A$47:$AM$66,L$2+1,FALSE))</f>
        <v>0.7322834646</v>
      </c>
      <c r="M7" s="172">
        <f>MIN(VLOOKUP($C7,Calc_OppDef!$A$47:$AM$66,M$2+1,FALSE),VLOOKUP($D7,Calc_OppDef!$A$47:$AM$66,M$2+1,FALSE))</f>
        <v>1.178781636</v>
      </c>
      <c r="N7" s="172">
        <f>MIN(VLOOKUP($C7,Calc_OppDef!$A$47:$AM$66,N$2+1,FALSE),VLOOKUP($D7,Calc_OppDef!$A$47:$AM$66,N$2+1,FALSE))</f>
        <v>0.6286834896</v>
      </c>
      <c r="O7" s="172">
        <f>MIN(VLOOKUP($C7,Calc_OppDef!$A$47:$AM$66,O$2+1,FALSE),VLOOKUP($D7,Calc_OppDef!$A$47:$AM$66,O$2+1,FALSE))</f>
        <v>0.6286834896</v>
      </c>
      <c r="P7" s="172">
        <f>MIN(VLOOKUP($C7,Calc_OppDef!$A$47:$AM$66,P$2+1,FALSE),VLOOKUP($D7,Calc_OppDef!$A$47:$AM$66,P$2+1,FALSE))</f>
        <v>0.4995145631</v>
      </c>
      <c r="Q7" s="172">
        <f>MIN(VLOOKUP($C7,Calc_OppDef!$A$47:$AM$66,Q$2+1,FALSE),VLOOKUP($D7,Calc_OppDef!$A$47:$AM$66,Q$2+1,FALSE))</f>
        <v>1.021610951</v>
      </c>
      <c r="R7" s="172">
        <f>MIN(VLOOKUP($C7,Calc_OppDef!$A$47:$AM$66,R$2+1,FALSE),VLOOKUP($D7,Calc_OppDef!$A$47:$AM$66,R$2+1,FALSE))</f>
        <v>0.5566019417</v>
      </c>
      <c r="S7" s="172">
        <f>MIN(VLOOKUP($C7,Calc_OppDef!$A$47:$AM$66,S$2+1,FALSE),VLOOKUP($D7,Calc_OppDef!$A$47:$AM$66,S$2+1,FALSE))</f>
        <v>0.8604330709</v>
      </c>
      <c r="T7" s="172">
        <f>MIN(VLOOKUP($C7,Calc_OppDef!$A$47:$AM$66,T$2+1,FALSE),VLOOKUP($D7,Calc_OppDef!$A$47:$AM$66,T$2+1,FALSE))</f>
        <v>0.4715128039</v>
      </c>
      <c r="U7" s="172">
        <f>MIN(VLOOKUP($C7,Calc_OppDef!$A$47:$AM$66,U$2+1,FALSE),VLOOKUP($D7,Calc_OppDef!$A$47:$AM$66,U$2+1,FALSE))</f>
        <v>0.785854922</v>
      </c>
      <c r="V7" s="172">
        <f>MIN(VLOOKUP($C7,Calc_OppDef!$A$47:$AM$66,V$2+1,FALSE),VLOOKUP($D7,Calc_OppDef!$A$47:$AM$66,V$2+1,FALSE))</f>
        <v>0.785854922</v>
      </c>
      <c r="W7" s="172">
        <f>MIN(VLOOKUP($C7,Calc_OppDef!$A$47:$AM$66,W$2+1,FALSE),VLOOKUP($D7,Calc_OppDef!$A$47:$AM$66,W$2+1,FALSE))</f>
        <v>0.9430256077</v>
      </c>
      <c r="X7" s="172">
        <f>MIN(VLOOKUP($C7,Calc_OppDef!$A$47:$AM$66,X$2+1,FALSE),VLOOKUP($D7,Calc_OppDef!$A$47:$AM$66,X$2+1,FALSE))</f>
        <v>1.139489338</v>
      </c>
      <c r="Y7" s="172">
        <f>MIN(VLOOKUP($C7,Calc_OppDef!$A$47:$AM$66,Y$2+1,FALSE),VLOOKUP($D7,Calc_OppDef!$A$47:$AM$66,Y$2+1,FALSE))</f>
        <v>0.5566019417</v>
      </c>
      <c r="Z7" s="172">
        <f>MIN(VLOOKUP($C7,Calc_OppDef!$A$47:$AM$66,Z$2+1,FALSE),VLOOKUP($D7,Calc_OppDef!$A$47:$AM$66,Z$2+1,FALSE))</f>
        <v>0.7072688325</v>
      </c>
      <c r="AA7" s="172">
        <f>MIN(VLOOKUP($C7,Calc_OppDef!$A$47:$AM$66,AA$2+1,FALSE),VLOOKUP($D7,Calc_OppDef!$A$47:$AM$66,AA$2+1,FALSE))</f>
        <v>1.257367726</v>
      </c>
      <c r="AB7" s="172">
        <f>MIN(VLOOKUP($C7,Calc_OppDef!$A$47:$AM$66,AB$2+1,FALSE),VLOOKUP($D7,Calc_OppDef!$A$47:$AM$66,AB$2+1,FALSE))</f>
        <v>0.4138834951</v>
      </c>
      <c r="AC7" s="172">
        <f>MIN(VLOOKUP($C7,Calc_OppDef!$A$47:$AM$66,AC$2+1,FALSE),VLOOKUP($D7,Calc_OppDef!$A$47:$AM$66,AC$2+1,FALSE))</f>
        <v>0.4715128039</v>
      </c>
      <c r="AD7" s="172">
        <f>MIN(VLOOKUP($C7,Calc_OppDef!$A$47:$AM$66,AD$2+1,FALSE),VLOOKUP($D7,Calc_OppDef!$A$47:$AM$66,AD$2+1,FALSE))</f>
        <v>0.6286834896</v>
      </c>
      <c r="AE7" s="172">
        <f>MIN(VLOOKUP($C7,Calc_OppDef!$A$47:$AM$66,AE$2+1,FALSE),VLOOKUP($D7,Calc_OppDef!$A$47:$AM$66,AE$2+1,FALSE))</f>
        <v>0.392927461</v>
      </c>
      <c r="AF7" s="172">
        <f>MIN(VLOOKUP($C7,Calc_OppDef!$A$47:$AM$66,AF$2+1,FALSE),VLOOKUP($D7,Calc_OppDef!$A$47:$AM$66,AF$2+1,FALSE))</f>
        <v>0.7465618773</v>
      </c>
      <c r="AG7" s="172">
        <f>MIN(VLOOKUP($C7,Calc_OppDef!$A$47:$AM$66,AG$2+1,FALSE),VLOOKUP($D7,Calc_OppDef!$A$47:$AM$66,AG$2+1,FALSE))</f>
        <v>0.7322834646</v>
      </c>
      <c r="AH7" s="172">
        <f>MIN(VLOOKUP($C7,Calc_OppDef!$A$47:$AM$66,AH$2+1,FALSE),VLOOKUP($D7,Calc_OppDef!$A$47:$AM$66,AH$2+1,FALSE))</f>
        <v>0.4995145631</v>
      </c>
      <c r="AI7" s="172">
        <f>MIN(VLOOKUP($C7,Calc_OppDef!$A$47:$AM$66,AI$2+1,FALSE),VLOOKUP($D7,Calc_OppDef!$A$47:$AM$66,AI$2+1,FALSE))</f>
        <v>0.8604330709</v>
      </c>
      <c r="AJ7" s="172">
        <f>MIN(VLOOKUP($C7,Calc_OppDef!$A$47:$AM$66,AJ$2+1,FALSE),VLOOKUP($D7,Calc_OppDef!$A$47:$AM$66,AJ$2+1,FALSE))</f>
        <v>0.7072688325</v>
      </c>
      <c r="AK7" s="172">
        <f>MIN(VLOOKUP($C7,Calc_OppDef!$A$47:$AM$66,AK$2+1,FALSE),VLOOKUP($D7,Calc_OppDef!$A$47:$AM$66,AK$2+1,FALSE))</f>
        <v>0.9430256077</v>
      </c>
      <c r="AL7" s="172">
        <f>MIN(VLOOKUP($C7,Calc_OppDef!$A$47:$AM$66,AL$2+1,FALSE),VLOOKUP($D7,Calc_OppDef!$A$47:$AM$66,AL$2+1,FALSE))</f>
        <v>1.060903995</v>
      </c>
      <c r="AM7" s="172">
        <f>MIN(VLOOKUP($C7,Calc_OppDef!$A$47:$AM$66,AM$2+1,FALSE),VLOOKUP($D7,Calc_OppDef!$A$47:$AM$66,AM$2+1,FALSE))</f>
        <v>0.6286834896</v>
      </c>
      <c r="AN7" s="172">
        <f>MIN(VLOOKUP($C7,Calc_OppDef!$A$47:$AM$66,AN$2+1,FALSE),VLOOKUP($D7,Calc_OppDef!$A$47:$AM$66,AN$2+1,FALSE))</f>
        <v>0.9823179059</v>
      </c>
      <c r="AO7" s="172">
        <f>MIN(VLOOKUP($C7,Calc_OppDef!$A$47:$AM$66,AO$2+1,FALSE),VLOOKUP($D7,Calc_OppDef!$A$47:$AM$66,AO$2+1,FALSE))</f>
        <v>0.392927461</v>
      </c>
      <c r="AP7" s="172">
        <f>MIN(VLOOKUP($C7,Calc_OppDef!$A$47:$AM$66,AP$2+1,FALSE),VLOOKUP($D7,Calc_OppDef!$A$47:$AM$66,AP$2+1,FALSE))</f>
        <v>0.6286834896</v>
      </c>
      <c r="AQ7" s="170"/>
      <c r="AR7" s="170"/>
    </row>
    <row r="8" ht="12.75" customHeight="1">
      <c r="A8" s="170">
        <f t="shared" si="1"/>
        <v>1</v>
      </c>
      <c r="B8" s="170">
        <f t="shared" si="2"/>
        <v>7</v>
      </c>
      <c r="C8" s="140" t="str">
        <f t="array" ref="C8">INDEX(Fixtures!$A$2:$A$21,A8)</f>
        <v>Arsenal</v>
      </c>
      <c r="D8" s="140" t="str">
        <f t="array" ref="D8">INDEX(Fixtures!$A$2:$A$21,B8)</f>
        <v>Crystal Palace</v>
      </c>
      <c r="E8" s="172">
        <f>MIN(VLOOKUP($C8,Calc_OppDef!$A$47:$AM$66,E$2+1,FALSE),VLOOKUP($D8,Calc_OppDef!$A$47:$AM$66,E$2+1,FALSE))</f>
        <v>0.7322834646</v>
      </c>
      <c r="F8" s="172">
        <f>MIN(VLOOKUP($C8,Calc_OppDef!$A$47:$AM$66,F$2+1,FALSE),VLOOKUP($D8,Calc_OppDef!$A$47:$AM$66,F$2+1,FALSE))</f>
        <v>1.178781636</v>
      </c>
      <c r="G8" s="172">
        <f>MIN(VLOOKUP($C8,Calc_OppDef!$A$47:$AM$66,G$2+1,FALSE),VLOOKUP($D8,Calc_OppDef!$A$47:$AM$66,G$2+1,FALSE))</f>
        <v>0.9430256077</v>
      </c>
      <c r="H8" s="172">
        <f>MIN(VLOOKUP($C8,Calc_OppDef!$A$47:$AM$66,H$2+1,FALSE),VLOOKUP($D8,Calc_OppDef!$A$47:$AM$66,H$2+1,FALSE))</f>
        <v>0.6679765344</v>
      </c>
      <c r="I8" s="172">
        <f>MIN(VLOOKUP($C8,Calc_OppDef!$A$47:$AM$66,I$2+1,FALSE),VLOOKUP($D8,Calc_OppDef!$A$47:$AM$66,I$2+1,FALSE))</f>
        <v>0.6286834896</v>
      </c>
      <c r="J8" s="172">
        <f>MIN(VLOOKUP($C8,Calc_OppDef!$A$47:$AM$66,J$2+1,FALSE),VLOOKUP($D8,Calc_OppDef!$A$47:$AM$66,J$2+1,FALSE))</f>
        <v>0.6286834896</v>
      </c>
      <c r="K8" s="172">
        <f>MIN(VLOOKUP($C8,Calc_OppDef!$A$47:$AM$66,K$2+1,FALSE),VLOOKUP($D8,Calc_OppDef!$A$47:$AM$66,K$2+1,FALSE))</f>
        <v>0.6679765344</v>
      </c>
      <c r="L8" s="172">
        <f>MIN(VLOOKUP($C8,Calc_OppDef!$A$47:$AM$66,L$2+1,FALSE),VLOOKUP($D8,Calc_OppDef!$A$47:$AM$66,L$2+1,FALSE))</f>
        <v>0.4995145631</v>
      </c>
      <c r="M8" s="172">
        <f>MIN(VLOOKUP($C8,Calc_OppDef!$A$47:$AM$66,M$2+1,FALSE),VLOOKUP($D8,Calc_OppDef!$A$47:$AM$66,M$2+1,FALSE))</f>
        <v>1.100196294</v>
      </c>
      <c r="N8" s="172">
        <f>MIN(VLOOKUP($C8,Calc_OppDef!$A$47:$AM$66,N$2+1,FALSE),VLOOKUP($D8,Calc_OppDef!$A$47:$AM$66,N$2+1,FALSE))</f>
        <v>0.785854922</v>
      </c>
      <c r="O8" s="172">
        <f>MIN(VLOOKUP($C8,Calc_OppDef!$A$47:$AM$66,O$2+1,FALSE),VLOOKUP($D8,Calc_OppDef!$A$47:$AM$66,O$2+1,FALSE))</f>
        <v>1.178781636</v>
      </c>
      <c r="P8" s="172">
        <f>MIN(VLOOKUP($C8,Calc_OppDef!$A$47:$AM$66,P$2+1,FALSE),VLOOKUP($D8,Calc_OppDef!$A$47:$AM$66,P$2+1,FALSE))</f>
        <v>0.4995145631</v>
      </c>
      <c r="Q8" s="172">
        <f>MIN(VLOOKUP($C8,Calc_OppDef!$A$47:$AM$66,Q$2+1,FALSE),VLOOKUP($D8,Calc_OppDef!$A$47:$AM$66,Q$2+1,FALSE))</f>
        <v>1.021610951</v>
      </c>
      <c r="R8" s="172">
        <f>MIN(VLOOKUP($C8,Calc_OppDef!$A$47:$AM$66,R$2+1,FALSE),VLOOKUP($D8,Calc_OppDef!$A$47:$AM$66,R$2+1,FALSE))</f>
        <v>0.785854922</v>
      </c>
      <c r="S8" s="172">
        <f>MIN(VLOOKUP($C8,Calc_OppDef!$A$47:$AM$66,S$2+1,FALSE),VLOOKUP($D8,Calc_OppDef!$A$47:$AM$66,S$2+1,FALSE))</f>
        <v>0.9430256077</v>
      </c>
      <c r="T8" s="172">
        <f>MIN(VLOOKUP($C8,Calc_OppDef!$A$47:$AM$66,T$2+1,FALSE),VLOOKUP($D8,Calc_OppDef!$A$47:$AM$66,T$2+1,FALSE))</f>
        <v>0.4715128039</v>
      </c>
      <c r="U8" s="172">
        <f>MIN(VLOOKUP($C8,Calc_OppDef!$A$47:$AM$66,U$2+1,FALSE),VLOOKUP($D8,Calc_OppDef!$A$47:$AM$66,U$2+1,FALSE))</f>
        <v>0.785854922</v>
      </c>
      <c r="V8" s="172">
        <f>MIN(VLOOKUP($C8,Calc_OppDef!$A$47:$AM$66,V$2+1,FALSE),VLOOKUP($D8,Calc_OppDef!$A$47:$AM$66,V$2+1,FALSE))</f>
        <v>0.785854922</v>
      </c>
      <c r="W8" s="172">
        <f>MIN(VLOOKUP($C8,Calc_OppDef!$A$47:$AM$66,W$2+1,FALSE),VLOOKUP($D8,Calc_OppDef!$A$47:$AM$66,W$2+1,FALSE))</f>
        <v>0.4138834951</v>
      </c>
      <c r="X8" s="172">
        <f>MIN(VLOOKUP($C8,Calc_OppDef!$A$47:$AM$66,X$2+1,FALSE),VLOOKUP($D8,Calc_OppDef!$A$47:$AM$66,X$2+1,FALSE))</f>
        <v>1.257367726</v>
      </c>
      <c r="Y8" s="172">
        <f>MIN(VLOOKUP($C8,Calc_OppDef!$A$47:$AM$66,Y$2+1,FALSE),VLOOKUP($D8,Calc_OppDef!$A$47:$AM$66,Y$2+1,FALSE))</f>
        <v>0.5566019417</v>
      </c>
      <c r="Z8" s="172">
        <f>MIN(VLOOKUP($C8,Calc_OppDef!$A$47:$AM$66,Z$2+1,FALSE),VLOOKUP($D8,Calc_OppDef!$A$47:$AM$66,Z$2+1,FALSE))</f>
        <v>0.6679765344</v>
      </c>
      <c r="AA8" s="172">
        <f>MIN(VLOOKUP($C8,Calc_OppDef!$A$47:$AM$66,AA$2+1,FALSE),VLOOKUP($D8,Calc_OppDef!$A$47:$AM$66,AA$2+1,FALSE))</f>
        <v>1.257367726</v>
      </c>
      <c r="AB8" s="172">
        <f>MIN(VLOOKUP($C8,Calc_OppDef!$A$47:$AM$66,AB$2+1,FALSE),VLOOKUP($D8,Calc_OppDef!$A$47:$AM$66,AB$2+1,FALSE))</f>
        <v>0.4138834951</v>
      </c>
      <c r="AC8" s="172">
        <f>MIN(VLOOKUP($C8,Calc_OppDef!$A$47:$AM$66,AC$2+1,FALSE),VLOOKUP($D8,Calc_OppDef!$A$47:$AM$66,AC$2+1,FALSE))</f>
        <v>0.5566019417</v>
      </c>
      <c r="AD8" s="172">
        <f>MIN(VLOOKUP($C8,Calc_OppDef!$A$47:$AM$66,AD$2+1,FALSE),VLOOKUP($D8,Calc_OppDef!$A$47:$AM$66,AD$2+1,FALSE))</f>
        <v>0.6286834896</v>
      </c>
      <c r="AE8" s="172">
        <f>MIN(VLOOKUP($C8,Calc_OppDef!$A$47:$AM$66,AE$2+1,FALSE),VLOOKUP($D8,Calc_OppDef!$A$47:$AM$66,AE$2+1,FALSE))</f>
        <v>0.6679765344</v>
      </c>
      <c r="AF8" s="172">
        <f>MIN(VLOOKUP($C8,Calc_OppDef!$A$47:$AM$66,AF$2+1,FALSE),VLOOKUP($D8,Calc_OppDef!$A$47:$AM$66,AF$2+1,FALSE))</f>
        <v>0.7465618773</v>
      </c>
      <c r="AG8" s="172">
        <f>MIN(VLOOKUP($C8,Calc_OppDef!$A$47:$AM$66,AG$2+1,FALSE),VLOOKUP($D8,Calc_OppDef!$A$47:$AM$66,AG$2+1,FALSE))</f>
        <v>0.6286834896</v>
      </c>
      <c r="AH8" s="172">
        <f>MIN(VLOOKUP($C8,Calc_OppDef!$A$47:$AM$66,AH$2+1,FALSE),VLOOKUP($D8,Calc_OppDef!$A$47:$AM$66,AH$2+1,FALSE))</f>
        <v>0.392927461</v>
      </c>
      <c r="AI8" s="172">
        <f>MIN(VLOOKUP($C8,Calc_OppDef!$A$47:$AM$66,AI$2+1,FALSE),VLOOKUP($D8,Calc_OppDef!$A$47:$AM$66,AI$2+1,FALSE))</f>
        <v>0.8604330709</v>
      </c>
      <c r="AJ8" s="172">
        <f>MIN(VLOOKUP($C8,Calc_OppDef!$A$47:$AM$66,AJ$2+1,FALSE),VLOOKUP($D8,Calc_OppDef!$A$47:$AM$66,AJ$2+1,FALSE))</f>
        <v>0.4715128039</v>
      </c>
      <c r="AK8" s="172">
        <f>MIN(VLOOKUP($C8,Calc_OppDef!$A$47:$AM$66,AK$2+1,FALSE),VLOOKUP($D8,Calc_OppDef!$A$47:$AM$66,AK$2+1,FALSE))</f>
        <v>0.8251472201</v>
      </c>
      <c r="AL8" s="172">
        <f>MIN(VLOOKUP($C8,Calc_OppDef!$A$47:$AM$66,AL$2+1,FALSE),VLOOKUP($D8,Calc_OppDef!$A$47:$AM$66,AL$2+1,FALSE))</f>
        <v>1.060903995</v>
      </c>
      <c r="AM8" s="172">
        <f>MIN(VLOOKUP($C8,Calc_OppDef!$A$47:$AM$66,AM$2+1,FALSE),VLOOKUP($D8,Calc_OppDef!$A$47:$AM$66,AM$2+1,FALSE))</f>
        <v>0.6286834896</v>
      </c>
      <c r="AN8" s="172">
        <f>MIN(VLOOKUP($C8,Calc_OppDef!$A$47:$AM$66,AN$2+1,FALSE),VLOOKUP($D8,Calc_OppDef!$A$47:$AM$66,AN$2+1,FALSE))</f>
        <v>0.6286834896</v>
      </c>
      <c r="AO8" s="172">
        <f>MIN(VLOOKUP($C8,Calc_OppDef!$A$47:$AM$66,AO$2+1,FALSE),VLOOKUP($D8,Calc_OppDef!$A$47:$AM$66,AO$2+1,FALSE))</f>
        <v>0.392927461</v>
      </c>
      <c r="AP8" s="172">
        <f>MIN(VLOOKUP($C8,Calc_OppDef!$A$47:$AM$66,AP$2+1,FALSE),VLOOKUP($D8,Calc_OppDef!$A$47:$AM$66,AP$2+1,FALSE))</f>
        <v>0.6286834896</v>
      </c>
      <c r="AQ8" s="170"/>
      <c r="AR8" s="170"/>
    </row>
    <row r="9" ht="12.75" customHeight="1">
      <c r="A9" s="170">
        <f t="shared" si="1"/>
        <v>1</v>
      </c>
      <c r="B9" s="170">
        <f t="shared" si="2"/>
        <v>8</v>
      </c>
      <c r="C9" s="140" t="str">
        <f t="array" ref="C9">INDEX(Fixtures!$A$2:$A$21,A9)</f>
        <v>Arsenal</v>
      </c>
      <c r="D9" s="140" t="str">
        <f t="array" ref="D9">INDEX(Fixtures!$A$2:$A$21,B9)</f>
        <v>Everton</v>
      </c>
      <c r="E9" s="172">
        <f>MIN(VLOOKUP($C9,Calc_OppDef!$A$47:$AM$66,E$2+1,FALSE),VLOOKUP($D9,Calc_OppDef!$A$47:$AM$66,E$2+1,FALSE))</f>
        <v>0.8604330709</v>
      </c>
      <c r="F9" s="172">
        <f>MIN(VLOOKUP($C9,Calc_OppDef!$A$47:$AM$66,F$2+1,FALSE),VLOOKUP($D9,Calc_OppDef!$A$47:$AM$66,F$2+1,FALSE))</f>
        <v>0.6679765344</v>
      </c>
      <c r="G9" s="172">
        <f>MIN(VLOOKUP($C9,Calc_OppDef!$A$47:$AM$66,G$2+1,FALSE),VLOOKUP($D9,Calc_OppDef!$A$47:$AM$66,G$2+1,FALSE))</f>
        <v>0.9430256077</v>
      </c>
      <c r="H9" s="172">
        <f>MIN(VLOOKUP($C9,Calc_OppDef!$A$47:$AM$66,H$2+1,FALSE),VLOOKUP($D9,Calc_OppDef!$A$47:$AM$66,H$2+1,FALSE))</f>
        <v>0.4715128039</v>
      </c>
      <c r="I9" s="172">
        <f>MIN(VLOOKUP($C9,Calc_OppDef!$A$47:$AM$66,I$2+1,FALSE),VLOOKUP($D9,Calc_OppDef!$A$47:$AM$66,I$2+1,FALSE))</f>
        <v>0.8251472201</v>
      </c>
      <c r="J9" s="172">
        <f>MIN(VLOOKUP($C9,Calc_OppDef!$A$47:$AM$66,J$2+1,FALSE),VLOOKUP($D9,Calc_OppDef!$A$47:$AM$66,J$2+1,FALSE))</f>
        <v>0.6286834896</v>
      </c>
      <c r="K9" s="172">
        <f>MIN(VLOOKUP($C9,Calc_OppDef!$A$47:$AM$66,K$2+1,FALSE),VLOOKUP($D9,Calc_OppDef!$A$47:$AM$66,K$2+1,FALSE))</f>
        <v>0.5566019417</v>
      </c>
      <c r="L9" s="172">
        <f>MIN(VLOOKUP($C9,Calc_OppDef!$A$47:$AM$66,L$2+1,FALSE),VLOOKUP($D9,Calc_OppDef!$A$47:$AM$66,L$2+1,FALSE))</f>
        <v>0.7322834646</v>
      </c>
      <c r="M9" s="172">
        <f>MIN(VLOOKUP($C9,Calc_OppDef!$A$47:$AM$66,M$2+1,FALSE),VLOOKUP($D9,Calc_OppDef!$A$47:$AM$66,M$2+1,FALSE))</f>
        <v>0.6286834896</v>
      </c>
      <c r="N9" s="172">
        <f>MIN(VLOOKUP($C9,Calc_OppDef!$A$47:$AM$66,N$2+1,FALSE),VLOOKUP($D9,Calc_OppDef!$A$47:$AM$66,N$2+1,FALSE))</f>
        <v>1.139489338</v>
      </c>
      <c r="O9" s="172">
        <f>MIN(VLOOKUP($C9,Calc_OppDef!$A$47:$AM$66,O$2+1,FALSE),VLOOKUP($D9,Calc_OppDef!$A$47:$AM$66,O$2+1,FALSE))</f>
        <v>0.392927461</v>
      </c>
      <c r="P9" s="172">
        <f>MIN(VLOOKUP($C9,Calc_OppDef!$A$47:$AM$66,P$2+1,FALSE),VLOOKUP($D9,Calc_OppDef!$A$47:$AM$66,P$2+1,FALSE))</f>
        <v>0.4995145631</v>
      </c>
      <c r="Q9" s="172">
        <f>MIN(VLOOKUP($C9,Calc_OppDef!$A$47:$AM$66,Q$2+1,FALSE),VLOOKUP($D9,Calc_OppDef!$A$47:$AM$66,Q$2+1,FALSE))</f>
        <v>0.4138834951</v>
      </c>
      <c r="R9" s="172">
        <f>MIN(VLOOKUP($C9,Calc_OppDef!$A$47:$AM$66,R$2+1,FALSE),VLOOKUP($D9,Calc_OppDef!$A$47:$AM$66,R$2+1,FALSE))</f>
        <v>1.335953069</v>
      </c>
      <c r="S9" s="172">
        <f>MIN(VLOOKUP($C9,Calc_OppDef!$A$47:$AM$66,S$2+1,FALSE),VLOOKUP($D9,Calc_OppDef!$A$47:$AM$66,S$2+1,FALSE))</f>
        <v>0.7072688325</v>
      </c>
      <c r="T9" s="172">
        <f>MIN(VLOOKUP($C9,Calc_OppDef!$A$47:$AM$66,T$2+1,FALSE),VLOOKUP($D9,Calc_OppDef!$A$47:$AM$66,T$2+1,FALSE))</f>
        <v>0.4715128039</v>
      </c>
      <c r="U9" s="172">
        <f>MIN(VLOOKUP($C9,Calc_OppDef!$A$47:$AM$66,U$2+1,FALSE),VLOOKUP($D9,Calc_OppDef!$A$47:$AM$66,U$2+1,FALSE))</f>
        <v>0.785854922</v>
      </c>
      <c r="V9" s="172">
        <f>MIN(VLOOKUP($C9,Calc_OppDef!$A$47:$AM$66,V$2+1,FALSE),VLOOKUP($D9,Calc_OppDef!$A$47:$AM$66,V$2+1,FALSE))</f>
        <v>0.785854922</v>
      </c>
      <c r="W9" s="172">
        <f>MIN(VLOOKUP($C9,Calc_OppDef!$A$47:$AM$66,W$2+1,FALSE),VLOOKUP($D9,Calc_OppDef!$A$47:$AM$66,W$2+1,FALSE))</f>
        <v>0.6286834896</v>
      </c>
      <c r="X9" s="172">
        <f>MIN(VLOOKUP($C9,Calc_OppDef!$A$47:$AM$66,X$2+1,FALSE),VLOOKUP($D9,Calc_OppDef!$A$47:$AM$66,X$2+1,FALSE))</f>
        <v>0.9430256077</v>
      </c>
      <c r="Y9" s="172">
        <f>MIN(VLOOKUP($C9,Calc_OppDef!$A$47:$AM$66,Y$2+1,FALSE),VLOOKUP($D9,Calc_OppDef!$A$47:$AM$66,Y$2+1,FALSE))</f>
        <v>0.5566019417</v>
      </c>
      <c r="Z9" s="172">
        <f>MIN(VLOOKUP($C9,Calc_OppDef!$A$47:$AM$66,Z$2+1,FALSE),VLOOKUP($D9,Calc_OppDef!$A$47:$AM$66,Z$2+1,FALSE))</f>
        <v>0.7465618773</v>
      </c>
      <c r="AA9" s="172">
        <f>MIN(VLOOKUP($C9,Calc_OppDef!$A$47:$AM$66,AA$2+1,FALSE),VLOOKUP($D9,Calc_OppDef!$A$47:$AM$66,AA$2+1,FALSE))</f>
        <v>0.785854922</v>
      </c>
      <c r="AB9" s="172">
        <f>MIN(VLOOKUP($C9,Calc_OppDef!$A$47:$AM$66,AB$2+1,FALSE),VLOOKUP($D9,Calc_OppDef!$A$47:$AM$66,AB$2+1,FALSE))</f>
        <v>0.4138834951</v>
      </c>
      <c r="AC9" s="172">
        <f>MIN(VLOOKUP($C9,Calc_OppDef!$A$47:$AM$66,AC$2+1,FALSE),VLOOKUP($D9,Calc_OppDef!$A$47:$AM$66,AC$2+1,FALSE))</f>
        <v>0.4995145631</v>
      </c>
      <c r="AD9" s="172">
        <f>MIN(VLOOKUP($C9,Calc_OppDef!$A$47:$AM$66,AD$2+1,FALSE),VLOOKUP($D9,Calc_OppDef!$A$47:$AM$66,AD$2+1,FALSE))</f>
        <v>0.6286834896</v>
      </c>
      <c r="AE9" s="172">
        <f>MIN(VLOOKUP($C9,Calc_OppDef!$A$47:$AM$66,AE$2+1,FALSE),VLOOKUP($D9,Calc_OppDef!$A$47:$AM$66,AE$2+1,FALSE))</f>
        <v>0.6679765344</v>
      </c>
      <c r="AF9" s="172">
        <f>MIN(VLOOKUP($C9,Calc_OppDef!$A$47:$AM$66,AF$2+1,FALSE),VLOOKUP($D9,Calc_OppDef!$A$47:$AM$66,AF$2+1,FALSE))</f>
        <v>0.7322834646</v>
      </c>
      <c r="AG9" s="172">
        <f>MIN(VLOOKUP($C9,Calc_OppDef!$A$47:$AM$66,AG$2+1,FALSE),VLOOKUP($D9,Calc_OppDef!$A$47:$AM$66,AG$2+1,FALSE))</f>
        <v>1.532416799</v>
      </c>
      <c r="AH9" s="172">
        <f>MIN(VLOOKUP($C9,Calc_OppDef!$A$47:$AM$66,AH$2+1,FALSE),VLOOKUP($D9,Calc_OppDef!$A$47:$AM$66,AH$2+1,FALSE))</f>
        <v>0.8251472201</v>
      </c>
      <c r="AI9" s="172">
        <f>MIN(VLOOKUP($C9,Calc_OppDef!$A$47:$AM$66,AI$2+1,FALSE),VLOOKUP($D9,Calc_OppDef!$A$47:$AM$66,AI$2+1,FALSE))</f>
        <v>0.8604330709</v>
      </c>
      <c r="AJ9" s="172">
        <f>MIN(VLOOKUP($C9,Calc_OppDef!$A$47:$AM$66,AJ$2+1,FALSE),VLOOKUP($D9,Calc_OppDef!$A$47:$AM$66,AJ$2+1,FALSE))</f>
        <v>0.7072688325</v>
      </c>
      <c r="AK9" s="172">
        <f>MIN(VLOOKUP($C9,Calc_OppDef!$A$47:$AM$66,AK$2+1,FALSE),VLOOKUP($D9,Calc_OppDef!$A$47:$AM$66,AK$2+1,FALSE))</f>
        <v>0.785854922</v>
      </c>
      <c r="AL9" s="172">
        <f>MIN(VLOOKUP($C9,Calc_OppDef!$A$47:$AM$66,AL$2+1,FALSE),VLOOKUP($D9,Calc_OppDef!$A$47:$AM$66,AL$2+1,FALSE))</f>
        <v>0.7322834646</v>
      </c>
      <c r="AM9" s="172">
        <f>MIN(VLOOKUP($C9,Calc_OppDef!$A$47:$AM$66,AM$2+1,FALSE),VLOOKUP($D9,Calc_OppDef!$A$47:$AM$66,AM$2+1,FALSE))</f>
        <v>0.6286834896</v>
      </c>
      <c r="AN9" s="172">
        <f>MIN(VLOOKUP($C9,Calc_OppDef!$A$47:$AM$66,AN$2+1,FALSE),VLOOKUP($D9,Calc_OppDef!$A$47:$AM$66,AN$2+1,FALSE))</f>
        <v>0.9823179059</v>
      </c>
      <c r="AO9" s="172">
        <f>MIN(VLOOKUP($C9,Calc_OppDef!$A$47:$AM$66,AO$2+1,FALSE),VLOOKUP($D9,Calc_OppDef!$A$47:$AM$66,AO$2+1,FALSE))</f>
        <v>0.392927461</v>
      </c>
      <c r="AP9" s="172">
        <f>MIN(VLOOKUP($C9,Calc_OppDef!$A$47:$AM$66,AP$2+1,FALSE),VLOOKUP($D9,Calc_OppDef!$A$47:$AM$66,AP$2+1,FALSE))</f>
        <v>0.6286834896</v>
      </c>
      <c r="AQ9" s="170"/>
      <c r="AR9" s="170"/>
    </row>
    <row r="10" ht="12.75" customHeight="1">
      <c r="A10" s="170">
        <f t="shared" si="1"/>
        <v>1</v>
      </c>
      <c r="B10" s="170">
        <f t="shared" si="2"/>
        <v>9</v>
      </c>
      <c r="C10" s="140" t="str">
        <f t="array" ref="C10">INDEX(Fixtures!$A$2:$A$21,A10)</f>
        <v>Arsenal</v>
      </c>
      <c r="D10" s="140" t="str">
        <f t="array" ref="D10">INDEX(Fixtures!$A$2:$A$21,B10)</f>
        <v>Fulham</v>
      </c>
      <c r="E10" s="172">
        <f>MIN(VLOOKUP($C10,Calc_OppDef!$A$47:$AM$66,E$2+1,FALSE),VLOOKUP($D10,Calc_OppDef!$A$47:$AM$66,E$2+1,FALSE))</f>
        <v>0.6286834896</v>
      </c>
      <c r="F10" s="172">
        <f>MIN(VLOOKUP($C10,Calc_OppDef!$A$47:$AM$66,F$2+1,FALSE),VLOOKUP($D10,Calc_OppDef!$A$47:$AM$66,F$2+1,FALSE))</f>
        <v>1.178781636</v>
      </c>
      <c r="G10" s="172">
        <f>MIN(VLOOKUP($C10,Calc_OppDef!$A$47:$AM$66,G$2+1,FALSE),VLOOKUP($D10,Calc_OppDef!$A$47:$AM$66,G$2+1,FALSE))</f>
        <v>0.785854922</v>
      </c>
      <c r="H10" s="172">
        <f>MIN(VLOOKUP($C10,Calc_OppDef!$A$47:$AM$66,H$2+1,FALSE),VLOOKUP($D10,Calc_OppDef!$A$47:$AM$66,H$2+1,FALSE))</f>
        <v>0.7322834646</v>
      </c>
      <c r="I10" s="172">
        <f>MIN(VLOOKUP($C10,Calc_OppDef!$A$47:$AM$66,I$2+1,FALSE),VLOOKUP($D10,Calc_OppDef!$A$47:$AM$66,I$2+1,FALSE))</f>
        <v>0.8251472201</v>
      </c>
      <c r="J10" s="172">
        <f>MIN(VLOOKUP($C10,Calc_OppDef!$A$47:$AM$66,J$2+1,FALSE),VLOOKUP($D10,Calc_OppDef!$A$47:$AM$66,J$2+1,FALSE))</f>
        <v>0.6286834896</v>
      </c>
      <c r="K10" s="172">
        <f>MIN(VLOOKUP($C10,Calc_OppDef!$A$47:$AM$66,K$2+1,FALSE),VLOOKUP($D10,Calc_OppDef!$A$47:$AM$66,K$2+1,FALSE))</f>
        <v>0.6679765344</v>
      </c>
      <c r="L10" s="172">
        <f>MIN(VLOOKUP($C10,Calc_OppDef!$A$47:$AM$66,L$2+1,FALSE),VLOOKUP($D10,Calc_OppDef!$A$47:$AM$66,L$2+1,FALSE))</f>
        <v>0.7322834646</v>
      </c>
      <c r="M10" s="172">
        <f>MIN(VLOOKUP($C10,Calc_OppDef!$A$47:$AM$66,M$2+1,FALSE),VLOOKUP($D10,Calc_OppDef!$A$47:$AM$66,M$2+1,FALSE))</f>
        <v>0.7322834646</v>
      </c>
      <c r="N10" s="172">
        <f>MIN(VLOOKUP($C10,Calc_OppDef!$A$47:$AM$66,N$2+1,FALSE),VLOOKUP($D10,Calc_OppDef!$A$47:$AM$66,N$2+1,FALSE))</f>
        <v>0.7465618773</v>
      </c>
      <c r="O10" s="172">
        <f>MIN(VLOOKUP($C10,Calc_OppDef!$A$47:$AM$66,O$2+1,FALSE),VLOOKUP($D10,Calc_OppDef!$A$47:$AM$66,O$2+1,FALSE))</f>
        <v>0.6286834896</v>
      </c>
      <c r="P10" s="172">
        <f>MIN(VLOOKUP($C10,Calc_OppDef!$A$47:$AM$66,P$2+1,FALSE),VLOOKUP($D10,Calc_OppDef!$A$47:$AM$66,P$2+1,FALSE))</f>
        <v>0.4995145631</v>
      </c>
      <c r="Q10" s="172">
        <f>MIN(VLOOKUP($C10,Calc_OppDef!$A$47:$AM$66,Q$2+1,FALSE),VLOOKUP($D10,Calc_OppDef!$A$47:$AM$66,Q$2+1,FALSE))</f>
        <v>0.6679765344</v>
      </c>
      <c r="R10" s="172">
        <f>MIN(VLOOKUP($C10,Calc_OppDef!$A$47:$AM$66,R$2+1,FALSE),VLOOKUP($D10,Calc_OppDef!$A$47:$AM$66,R$2+1,FALSE))</f>
        <v>1.178781636</v>
      </c>
      <c r="S10" s="172">
        <f>MIN(VLOOKUP($C10,Calc_OppDef!$A$47:$AM$66,S$2+1,FALSE),VLOOKUP($D10,Calc_OppDef!$A$47:$AM$66,S$2+1,FALSE))</f>
        <v>1.218074681</v>
      </c>
      <c r="T10" s="172">
        <f>MIN(VLOOKUP($C10,Calc_OppDef!$A$47:$AM$66,T$2+1,FALSE),VLOOKUP($D10,Calc_OppDef!$A$47:$AM$66,T$2+1,FALSE))</f>
        <v>0.4715128039</v>
      </c>
      <c r="U10" s="172">
        <f>MIN(VLOOKUP($C10,Calc_OppDef!$A$47:$AM$66,U$2+1,FALSE),VLOOKUP($D10,Calc_OppDef!$A$47:$AM$66,U$2+1,FALSE))</f>
        <v>0.785854922</v>
      </c>
      <c r="V10" s="172">
        <f>MIN(VLOOKUP($C10,Calc_OppDef!$A$47:$AM$66,V$2+1,FALSE),VLOOKUP($D10,Calc_OppDef!$A$47:$AM$66,V$2+1,FALSE))</f>
        <v>0.785854922</v>
      </c>
      <c r="W10" s="172">
        <f>MIN(VLOOKUP($C10,Calc_OppDef!$A$47:$AM$66,W$2+1,FALSE),VLOOKUP($D10,Calc_OppDef!$A$47:$AM$66,W$2+1,FALSE))</f>
        <v>0.4995145631</v>
      </c>
      <c r="X10" s="172">
        <f>MIN(VLOOKUP($C10,Calc_OppDef!$A$47:$AM$66,X$2+1,FALSE),VLOOKUP($D10,Calc_OppDef!$A$47:$AM$66,X$2+1,FALSE))</f>
        <v>0.4715128039</v>
      </c>
      <c r="Y10" s="172">
        <f>MIN(VLOOKUP($C10,Calc_OppDef!$A$47:$AM$66,Y$2+1,FALSE),VLOOKUP($D10,Calc_OppDef!$A$47:$AM$66,Y$2+1,FALSE))</f>
        <v>0.5566019417</v>
      </c>
      <c r="Z10" s="172">
        <f>MIN(VLOOKUP($C10,Calc_OppDef!$A$47:$AM$66,Z$2+1,FALSE),VLOOKUP($D10,Calc_OppDef!$A$47:$AM$66,Z$2+1,FALSE))</f>
        <v>0.6286834896</v>
      </c>
      <c r="AA10" s="172">
        <f>MIN(VLOOKUP($C10,Calc_OppDef!$A$47:$AM$66,AA$2+1,FALSE),VLOOKUP($D10,Calc_OppDef!$A$47:$AM$66,AA$2+1,FALSE))</f>
        <v>1.257367726</v>
      </c>
      <c r="AB10" s="172">
        <f>MIN(VLOOKUP($C10,Calc_OppDef!$A$47:$AM$66,AB$2+1,FALSE),VLOOKUP($D10,Calc_OppDef!$A$47:$AM$66,AB$2+1,FALSE))</f>
        <v>0.392927461</v>
      </c>
      <c r="AC10" s="172">
        <f>MIN(VLOOKUP($C10,Calc_OppDef!$A$47:$AM$66,AC$2+1,FALSE),VLOOKUP($D10,Calc_OppDef!$A$47:$AM$66,AC$2+1,FALSE))</f>
        <v>1.139489338</v>
      </c>
      <c r="AD10" s="172">
        <f>MIN(VLOOKUP($C10,Calc_OppDef!$A$47:$AM$66,AD$2+1,FALSE),VLOOKUP($D10,Calc_OppDef!$A$47:$AM$66,AD$2+1,FALSE))</f>
        <v>0.6286834896</v>
      </c>
      <c r="AE10" s="172">
        <f>MIN(VLOOKUP($C10,Calc_OppDef!$A$47:$AM$66,AE$2+1,FALSE),VLOOKUP($D10,Calc_OppDef!$A$47:$AM$66,AE$2+1,FALSE))</f>
        <v>0.6679765344</v>
      </c>
      <c r="AF10" s="172">
        <f>MIN(VLOOKUP($C10,Calc_OppDef!$A$47:$AM$66,AF$2+1,FALSE),VLOOKUP($D10,Calc_OppDef!$A$47:$AM$66,AF$2+1,FALSE))</f>
        <v>0.7465618773</v>
      </c>
      <c r="AG10" s="172">
        <f>MIN(VLOOKUP($C10,Calc_OppDef!$A$47:$AM$66,AG$2+1,FALSE),VLOOKUP($D10,Calc_OppDef!$A$47:$AM$66,AG$2+1,FALSE))</f>
        <v>1.257367726</v>
      </c>
      <c r="AH10" s="172">
        <f>MIN(VLOOKUP($C10,Calc_OppDef!$A$47:$AM$66,AH$2+1,FALSE),VLOOKUP($D10,Calc_OppDef!$A$47:$AM$66,AH$2+1,FALSE))</f>
        <v>0.9823179059</v>
      </c>
      <c r="AI10" s="172">
        <f>MIN(VLOOKUP($C10,Calc_OppDef!$A$47:$AM$66,AI$2+1,FALSE),VLOOKUP($D10,Calc_OppDef!$A$47:$AM$66,AI$2+1,FALSE))</f>
        <v>0.8604330709</v>
      </c>
      <c r="AJ10" s="172">
        <f>MIN(VLOOKUP($C10,Calc_OppDef!$A$47:$AM$66,AJ$2+1,FALSE),VLOOKUP($D10,Calc_OppDef!$A$47:$AM$66,AJ$2+1,FALSE))</f>
        <v>0.7072688325</v>
      </c>
      <c r="AK10" s="172">
        <f>MIN(VLOOKUP($C10,Calc_OppDef!$A$47:$AM$66,AK$2+1,FALSE),VLOOKUP($D10,Calc_OppDef!$A$47:$AM$66,AK$2+1,FALSE))</f>
        <v>1.060903995</v>
      </c>
      <c r="AL10" s="172">
        <f>MIN(VLOOKUP($C10,Calc_OppDef!$A$47:$AM$66,AL$2+1,FALSE),VLOOKUP($D10,Calc_OppDef!$A$47:$AM$66,AL$2+1,FALSE))</f>
        <v>0.6286834896</v>
      </c>
      <c r="AM10" s="172">
        <f>MIN(VLOOKUP($C10,Calc_OppDef!$A$47:$AM$66,AM$2+1,FALSE),VLOOKUP($D10,Calc_OppDef!$A$47:$AM$66,AM$2+1,FALSE))</f>
        <v>0.6286834896</v>
      </c>
      <c r="AN10" s="172">
        <f>MIN(VLOOKUP($C10,Calc_OppDef!$A$47:$AM$66,AN$2+1,FALSE),VLOOKUP($D10,Calc_OppDef!$A$47:$AM$66,AN$2+1,FALSE))</f>
        <v>0.4138834951</v>
      </c>
      <c r="AO10" s="172">
        <f>MIN(VLOOKUP($C10,Calc_OppDef!$A$47:$AM$66,AO$2+1,FALSE),VLOOKUP($D10,Calc_OppDef!$A$47:$AM$66,AO$2+1,FALSE))</f>
        <v>0.392927461</v>
      </c>
      <c r="AP10" s="172">
        <f>MIN(VLOOKUP($C10,Calc_OppDef!$A$47:$AM$66,AP$2+1,FALSE),VLOOKUP($D10,Calc_OppDef!$A$47:$AM$66,AP$2+1,FALSE))</f>
        <v>0.6286834896</v>
      </c>
      <c r="AQ10" s="170"/>
      <c r="AR10" s="170"/>
    </row>
    <row r="11" ht="12.75" customHeight="1">
      <c r="A11" s="170">
        <f t="shared" si="1"/>
        <v>1</v>
      </c>
      <c r="B11" s="170">
        <f t="shared" si="2"/>
        <v>10</v>
      </c>
      <c r="C11" s="140" t="str">
        <f t="array" ref="C11">INDEX(Fixtures!$A$2:$A$21,A11)</f>
        <v>Arsenal</v>
      </c>
      <c r="D11" s="140" t="str">
        <f t="array" ref="D11">INDEX(Fixtures!$A$2:$A$21,B11)</f>
        <v>Huddersfield</v>
      </c>
      <c r="E11" s="172">
        <f>MIN(VLOOKUP($C11,Calc_OppDef!$A$47:$AM$66,E$2+1,FALSE),VLOOKUP($D11,Calc_OppDef!$A$47:$AM$66,E$2+1,FALSE))</f>
        <v>1.257367726</v>
      </c>
      <c r="F11" s="172">
        <f>MIN(VLOOKUP($C11,Calc_OppDef!$A$47:$AM$66,F$2+1,FALSE),VLOOKUP($D11,Calc_OppDef!$A$47:$AM$66,F$2+1,FALSE))</f>
        <v>1.178781636</v>
      </c>
      <c r="G11" s="172">
        <f>MIN(VLOOKUP($C11,Calc_OppDef!$A$47:$AM$66,G$2+1,FALSE),VLOOKUP($D11,Calc_OppDef!$A$47:$AM$66,G$2+1,FALSE))</f>
        <v>0.4138834951</v>
      </c>
      <c r="H11" s="172">
        <f>MIN(VLOOKUP($C11,Calc_OppDef!$A$47:$AM$66,H$2+1,FALSE),VLOOKUP($D11,Calc_OppDef!$A$47:$AM$66,H$2+1,FALSE))</f>
        <v>0.7322834646</v>
      </c>
      <c r="I11" s="172">
        <f>MIN(VLOOKUP($C11,Calc_OppDef!$A$47:$AM$66,I$2+1,FALSE),VLOOKUP($D11,Calc_OppDef!$A$47:$AM$66,I$2+1,FALSE))</f>
        <v>0.6286834896</v>
      </c>
      <c r="J11" s="172">
        <f>MIN(VLOOKUP($C11,Calc_OppDef!$A$47:$AM$66,J$2+1,FALSE),VLOOKUP($D11,Calc_OppDef!$A$47:$AM$66,J$2+1,FALSE))</f>
        <v>0.6286834896</v>
      </c>
      <c r="K11" s="172">
        <f>MIN(VLOOKUP($C11,Calc_OppDef!$A$47:$AM$66,K$2+1,FALSE),VLOOKUP($D11,Calc_OppDef!$A$47:$AM$66,K$2+1,FALSE))</f>
        <v>0.6679765344</v>
      </c>
      <c r="L11" s="172">
        <f>MIN(VLOOKUP($C11,Calc_OppDef!$A$47:$AM$66,L$2+1,FALSE),VLOOKUP($D11,Calc_OppDef!$A$47:$AM$66,L$2+1,FALSE))</f>
        <v>0.6286834896</v>
      </c>
      <c r="M11" s="172">
        <f>MIN(VLOOKUP($C11,Calc_OppDef!$A$47:$AM$66,M$2+1,FALSE),VLOOKUP($D11,Calc_OppDef!$A$47:$AM$66,M$2+1,FALSE))</f>
        <v>1.218074681</v>
      </c>
      <c r="N11" s="172">
        <f>MIN(VLOOKUP($C11,Calc_OppDef!$A$47:$AM$66,N$2+1,FALSE),VLOOKUP($D11,Calc_OppDef!$A$47:$AM$66,N$2+1,FALSE))</f>
        <v>1.060903995</v>
      </c>
      <c r="O11" s="172">
        <f>MIN(VLOOKUP($C11,Calc_OppDef!$A$47:$AM$66,O$2+1,FALSE),VLOOKUP($D11,Calc_OppDef!$A$47:$AM$66,O$2+1,FALSE))</f>
        <v>0.5566019417</v>
      </c>
      <c r="P11" s="172">
        <f>MIN(VLOOKUP($C11,Calc_OppDef!$A$47:$AM$66,P$2+1,FALSE),VLOOKUP($D11,Calc_OppDef!$A$47:$AM$66,P$2+1,FALSE))</f>
        <v>0.4995145631</v>
      </c>
      <c r="Q11" s="172">
        <f>MIN(VLOOKUP($C11,Calc_OppDef!$A$47:$AM$66,Q$2+1,FALSE),VLOOKUP($D11,Calc_OppDef!$A$47:$AM$66,Q$2+1,FALSE))</f>
        <v>0.8604330709</v>
      </c>
      <c r="R11" s="172">
        <f>MIN(VLOOKUP($C11,Calc_OppDef!$A$47:$AM$66,R$2+1,FALSE),VLOOKUP($D11,Calc_OppDef!$A$47:$AM$66,R$2+1,FALSE))</f>
        <v>0.392927461</v>
      </c>
      <c r="S11" s="172">
        <f>MIN(VLOOKUP($C11,Calc_OppDef!$A$47:$AM$66,S$2+1,FALSE),VLOOKUP($D11,Calc_OppDef!$A$47:$AM$66,S$2+1,FALSE))</f>
        <v>1.021610951</v>
      </c>
      <c r="T11" s="172">
        <f>MIN(VLOOKUP($C11,Calc_OppDef!$A$47:$AM$66,T$2+1,FALSE),VLOOKUP($D11,Calc_OppDef!$A$47:$AM$66,T$2+1,FALSE))</f>
        <v>0.4715128039</v>
      </c>
      <c r="U11" s="172">
        <f>MIN(VLOOKUP($C11,Calc_OppDef!$A$47:$AM$66,U$2+1,FALSE),VLOOKUP($D11,Calc_OppDef!$A$47:$AM$66,U$2+1,FALSE))</f>
        <v>0.7072688325</v>
      </c>
      <c r="V11" s="172">
        <f>MIN(VLOOKUP($C11,Calc_OppDef!$A$47:$AM$66,V$2+1,FALSE),VLOOKUP($D11,Calc_OppDef!$A$47:$AM$66,V$2+1,FALSE))</f>
        <v>0.6679765344</v>
      </c>
      <c r="W11" s="172">
        <f>MIN(VLOOKUP($C11,Calc_OppDef!$A$47:$AM$66,W$2+1,FALSE),VLOOKUP($D11,Calc_OppDef!$A$47:$AM$66,W$2+1,FALSE))</f>
        <v>0.9430256077</v>
      </c>
      <c r="X11" s="172">
        <f>MIN(VLOOKUP($C11,Calc_OppDef!$A$47:$AM$66,X$2+1,FALSE),VLOOKUP($D11,Calc_OppDef!$A$47:$AM$66,X$2+1,FALSE))</f>
        <v>0.7322834646</v>
      </c>
      <c r="Y11" s="172">
        <f>MIN(VLOOKUP($C11,Calc_OppDef!$A$47:$AM$66,Y$2+1,FALSE),VLOOKUP($D11,Calc_OppDef!$A$47:$AM$66,Y$2+1,FALSE))</f>
        <v>0.5566019417</v>
      </c>
      <c r="Z11" s="172">
        <f>MIN(VLOOKUP($C11,Calc_OppDef!$A$47:$AM$66,Z$2+1,FALSE),VLOOKUP($D11,Calc_OppDef!$A$47:$AM$66,Z$2+1,FALSE))</f>
        <v>0.7322834646</v>
      </c>
      <c r="AA11" s="172">
        <f>MIN(VLOOKUP($C11,Calc_OppDef!$A$47:$AM$66,AA$2+1,FALSE),VLOOKUP($D11,Calc_OppDef!$A$47:$AM$66,AA$2+1,FALSE))</f>
        <v>1.257367726</v>
      </c>
      <c r="AB11" s="172">
        <f>MIN(VLOOKUP($C11,Calc_OppDef!$A$47:$AM$66,AB$2+1,FALSE),VLOOKUP($D11,Calc_OppDef!$A$47:$AM$66,AB$2+1,FALSE))</f>
        <v>0.4138834951</v>
      </c>
      <c r="AC11" s="172">
        <f>MIN(VLOOKUP($C11,Calc_OppDef!$A$47:$AM$66,AC$2+1,FALSE),VLOOKUP($D11,Calc_OppDef!$A$47:$AM$66,AC$2+1,FALSE))</f>
        <v>1.178781636</v>
      </c>
      <c r="AD11" s="172">
        <f>MIN(VLOOKUP($C11,Calc_OppDef!$A$47:$AM$66,AD$2+1,FALSE),VLOOKUP($D11,Calc_OppDef!$A$47:$AM$66,AD$2+1,FALSE))</f>
        <v>0.6286834896</v>
      </c>
      <c r="AE11" s="172">
        <f>MIN(VLOOKUP($C11,Calc_OppDef!$A$47:$AM$66,AE$2+1,FALSE),VLOOKUP($D11,Calc_OppDef!$A$47:$AM$66,AE$2+1,FALSE))</f>
        <v>0.6679765344</v>
      </c>
      <c r="AF11" s="172">
        <f>MIN(VLOOKUP($C11,Calc_OppDef!$A$47:$AM$66,AF$2+1,FALSE),VLOOKUP($D11,Calc_OppDef!$A$47:$AM$66,AF$2+1,FALSE))</f>
        <v>0.4995145631</v>
      </c>
      <c r="AG11" s="172">
        <f>MIN(VLOOKUP($C11,Calc_OppDef!$A$47:$AM$66,AG$2+1,FALSE),VLOOKUP($D11,Calc_OppDef!$A$47:$AM$66,AG$2+1,FALSE))</f>
        <v>0.9430256077</v>
      </c>
      <c r="AH11" s="172">
        <f>MIN(VLOOKUP($C11,Calc_OppDef!$A$47:$AM$66,AH$2+1,FALSE),VLOOKUP($D11,Calc_OppDef!$A$47:$AM$66,AH$2+1,FALSE))</f>
        <v>0.7465618773</v>
      </c>
      <c r="AI11" s="172">
        <f>MIN(VLOOKUP($C11,Calc_OppDef!$A$47:$AM$66,AI$2+1,FALSE),VLOOKUP($D11,Calc_OppDef!$A$47:$AM$66,AI$2+1,FALSE))</f>
        <v>0.8604330709</v>
      </c>
      <c r="AJ11" s="172">
        <f>MIN(VLOOKUP($C11,Calc_OppDef!$A$47:$AM$66,AJ$2+1,FALSE),VLOOKUP($D11,Calc_OppDef!$A$47:$AM$66,AJ$2+1,FALSE))</f>
        <v>0.7072688325</v>
      </c>
      <c r="AK11" s="172">
        <f>MIN(VLOOKUP($C11,Calc_OppDef!$A$47:$AM$66,AK$2+1,FALSE),VLOOKUP($D11,Calc_OppDef!$A$47:$AM$66,AK$2+1,FALSE))</f>
        <v>1.100196294</v>
      </c>
      <c r="AL11" s="172">
        <f>MIN(VLOOKUP($C11,Calc_OppDef!$A$47:$AM$66,AL$2+1,FALSE),VLOOKUP($D11,Calc_OppDef!$A$47:$AM$66,AL$2+1,FALSE))</f>
        <v>1.060903995</v>
      </c>
      <c r="AM11" s="172">
        <f>MIN(VLOOKUP($C11,Calc_OppDef!$A$47:$AM$66,AM$2+1,FALSE),VLOOKUP($D11,Calc_OppDef!$A$47:$AM$66,AM$2+1,FALSE))</f>
        <v>0.6286834896</v>
      </c>
      <c r="AN11" s="172">
        <f>MIN(VLOOKUP($C11,Calc_OppDef!$A$47:$AM$66,AN$2+1,FALSE),VLOOKUP($D11,Calc_OppDef!$A$47:$AM$66,AN$2+1,FALSE))</f>
        <v>0.9823179059</v>
      </c>
      <c r="AO11" s="172">
        <f>MIN(VLOOKUP($C11,Calc_OppDef!$A$47:$AM$66,AO$2+1,FALSE),VLOOKUP($D11,Calc_OppDef!$A$47:$AM$66,AO$2+1,FALSE))</f>
        <v>0.392927461</v>
      </c>
      <c r="AP11" s="172">
        <f>MIN(VLOOKUP($C11,Calc_OppDef!$A$47:$AM$66,AP$2+1,FALSE),VLOOKUP($D11,Calc_OppDef!$A$47:$AM$66,AP$2+1,FALSE))</f>
        <v>0.6286834896</v>
      </c>
      <c r="AQ11" s="170"/>
      <c r="AR11" s="170"/>
    </row>
    <row r="12" ht="12.75" customHeight="1">
      <c r="A12" s="170">
        <f t="shared" si="1"/>
        <v>1</v>
      </c>
      <c r="B12" s="170">
        <f t="shared" si="2"/>
        <v>11</v>
      </c>
      <c r="C12" s="140" t="str">
        <f t="array" ref="C12">INDEX(Fixtures!$A$2:$A$21,A12)</f>
        <v>Arsenal</v>
      </c>
      <c r="D12" s="140" t="str">
        <f t="array" ref="D12">INDEX(Fixtures!$A$2:$A$21,B12)</f>
        <v>Leicester</v>
      </c>
      <c r="E12" s="172">
        <f>MIN(VLOOKUP($C12,Calc_OppDef!$A$47:$AM$66,E$2+1,FALSE),VLOOKUP($D12,Calc_OppDef!$A$47:$AM$66,E$2+1,FALSE))</f>
        <v>1.493123755</v>
      </c>
      <c r="F12" s="172">
        <f>MIN(VLOOKUP($C12,Calc_OppDef!$A$47:$AM$66,F$2+1,FALSE),VLOOKUP($D12,Calc_OppDef!$A$47:$AM$66,F$2+1,FALSE))</f>
        <v>0.4995145631</v>
      </c>
      <c r="G12" s="172">
        <f>MIN(VLOOKUP($C12,Calc_OppDef!$A$47:$AM$66,G$2+1,FALSE),VLOOKUP($D12,Calc_OppDef!$A$47:$AM$66,G$2+1,FALSE))</f>
        <v>0.785854922</v>
      </c>
      <c r="H12" s="172">
        <f>MIN(VLOOKUP($C12,Calc_OppDef!$A$47:$AM$66,H$2+1,FALSE),VLOOKUP($D12,Calc_OppDef!$A$47:$AM$66,H$2+1,FALSE))</f>
        <v>0.7322834646</v>
      </c>
      <c r="I12" s="172">
        <f>MIN(VLOOKUP($C12,Calc_OppDef!$A$47:$AM$66,I$2+1,FALSE),VLOOKUP($D12,Calc_OppDef!$A$47:$AM$66,I$2+1,FALSE))</f>
        <v>0.8251472201</v>
      </c>
      <c r="J12" s="172">
        <f>MIN(VLOOKUP($C12,Calc_OppDef!$A$47:$AM$66,J$2+1,FALSE),VLOOKUP($D12,Calc_OppDef!$A$47:$AM$66,J$2+1,FALSE))</f>
        <v>0.4715128039</v>
      </c>
      <c r="K12" s="172">
        <f>MIN(VLOOKUP($C12,Calc_OppDef!$A$47:$AM$66,K$2+1,FALSE),VLOOKUP($D12,Calc_OppDef!$A$47:$AM$66,K$2+1,FALSE))</f>
        <v>0.6679765344</v>
      </c>
      <c r="L12" s="172">
        <f>MIN(VLOOKUP($C12,Calc_OppDef!$A$47:$AM$66,L$2+1,FALSE),VLOOKUP($D12,Calc_OppDef!$A$47:$AM$66,L$2+1,FALSE))</f>
        <v>0.6286834896</v>
      </c>
      <c r="M12" s="172">
        <f>MIN(VLOOKUP($C12,Calc_OppDef!$A$47:$AM$66,M$2+1,FALSE),VLOOKUP($D12,Calc_OppDef!$A$47:$AM$66,M$2+1,FALSE))</f>
        <v>1.218074681</v>
      </c>
      <c r="N12" s="172">
        <f>MIN(VLOOKUP($C12,Calc_OppDef!$A$47:$AM$66,N$2+1,FALSE),VLOOKUP($D12,Calc_OppDef!$A$47:$AM$66,N$2+1,FALSE))</f>
        <v>0.9430256077</v>
      </c>
      <c r="O12" s="172">
        <f>MIN(VLOOKUP($C12,Calc_OppDef!$A$47:$AM$66,O$2+1,FALSE),VLOOKUP($D12,Calc_OppDef!$A$47:$AM$66,O$2+1,FALSE))</f>
        <v>0.7322834646</v>
      </c>
      <c r="P12" s="172">
        <f>MIN(VLOOKUP($C12,Calc_OppDef!$A$47:$AM$66,P$2+1,FALSE),VLOOKUP($D12,Calc_OppDef!$A$47:$AM$66,P$2+1,FALSE))</f>
        <v>0.4995145631</v>
      </c>
      <c r="Q12" s="172">
        <f>MIN(VLOOKUP($C12,Calc_OppDef!$A$47:$AM$66,Q$2+1,FALSE),VLOOKUP($D12,Calc_OppDef!$A$47:$AM$66,Q$2+1,FALSE))</f>
        <v>0.9430256077</v>
      </c>
      <c r="R12" s="172">
        <f>MIN(VLOOKUP($C12,Calc_OppDef!$A$47:$AM$66,R$2+1,FALSE),VLOOKUP($D12,Calc_OppDef!$A$47:$AM$66,R$2+1,FALSE))</f>
        <v>0.6679765344</v>
      </c>
      <c r="S12" s="172">
        <f>MIN(VLOOKUP($C12,Calc_OppDef!$A$47:$AM$66,S$2+1,FALSE),VLOOKUP($D12,Calc_OppDef!$A$47:$AM$66,S$2+1,FALSE))</f>
        <v>0.7322834646</v>
      </c>
      <c r="T12" s="172">
        <f>MIN(VLOOKUP($C12,Calc_OppDef!$A$47:$AM$66,T$2+1,FALSE),VLOOKUP($D12,Calc_OppDef!$A$47:$AM$66,T$2+1,FALSE))</f>
        <v>0.4715128039</v>
      </c>
      <c r="U12" s="172">
        <f>MIN(VLOOKUP($C12,Calc_OppDef!$A$47:$AM$66,U$2+1,FALSE),VLOOKUP($D12,Calc_OppDef!$A$47:$AM$66,U$2+1,FALSE))</f>
        <v>0.785854922</v>
      </c>
      <c r="V12" s="172">
        <f>MIN(VLOOKUP($C12,Calc_OppDef!$A$47:$AM$66,V$2+1,FALSE),VLOOKUP($D12,Calc_OppDef!$A$47:$AM$66,V$2+1,FALSE))</f>
        <v>0.785854922</v>
      </c>
      <c r="W12" s="172">
        <f>MIN(VLOOKUP($C12,Calc_OppDef!$A$47:$AM$66,W$2+1,FALSE),VLOOKUP($D12,Calc_OppDef!$A$47:$AM$66,W$2+1,FALSE))</f>
        <v>0.9430256077</v>
      </c>
      <c r="X12" s="172">
        <f>MIN(VLOOKUP($C12,Calc_OppDef!$A$47:$AM$66,X$2+1,FALSE),VLOOKUP($D12,Calc_OppDef!$A$47:$AM$66,X$2+1,FALSE))</f>
        <v>0.4138834951</v>
      </c>
      <c r="Y12" s="172">
        <f>MIN(VLOOKUP($C12,Calc_OppDef!$A$47:$AM$66,Y$2+1,FALSE),VLOOKUP($D12,Calc_OppDef!$A$47:$AM$66,Y$2+1,FALSE))</f>
        <v>0.5566019417</v>
      </c>
      <c r="Z12" s="172">
        <f>MIN(VLOOKUP($C12,Calc_OppDef!$A$47:$AM$66,Z$2+1,FALSE),VLOOKUP($D12,Calc_OppDef!$A$47:$AM$66,Z$2+1,FALSE))</f>
        <v>0.6679765344</v>
      </c>
      <c r="AA12" s="172">
        <f>MIN(VLOOKUP($C12,Calc_OppDef!$A$47:$AM$66,AA$2+1,FALSE),VLOOKUP($D12,Calc_OppDef!$A$47:$AM$66,AA$2+1,FALSE))</f>
        <v>0.8604330709</v>
      </c>
      <c r="AB12" s="172">
        <f>MIN(VLOOKUP($C12,Calc_OppDef!$A$47:$AM$66,AB$2+1,FALSE),VLOOKUP($D12,Calc_OppDef!$A$47:$AM$66,AB$2+1,FALSE))</f>
        <v>0.4138834951</v>
      </c>
      <c r="AC12" s="172">
        <f>MIN(VLOOKUP($C12,Calc_OppDef!$A$47:$AM$66,AC$2+1,FALSE),VLOOKUP($D12,Calc_OppDef!$A$47:$AM$66,AC$2+1,FALSE))</f>
        <v>1.178781636</v>
      </c>
      <c r="AD12" s="172">
        <f>MIN(VLOOKUP($C12,Calc_OppDef!$A$47:$AM$66,AD$2+1,FALSE),VLOOKUP($D12,Calc_OppDef!$A$47:$AM$66,AD$2+1,FALSE))</f>
        <v>0.6286834896</v>
      </c>
      <c r="AE12" s="172">
        <f>MIN(VLOOKUP($C12,Calc_OppDef!$A$47:$AM$66,AE$2+1,FALSE),VLOOKUP($D12,Calc_OppDef!$A$47:$AM$66,AE$2+1,FALSE))</f>
        <v>0.6286834896</v>
      </c>
      <c r="AF12" s="172">
        <f>MIN(VLOOKUP($C12,Calc_OppDef!$A$47:$AM$66,AF$2+1,FALSE),VLOOKUP($D12,Calc_OppDef!$A$47:$AM$66,AF$2+1,FALSE))</f>
        <v>0.392927461</v>
      </c>
      <c r="AG12" s="172">
        <f>MIN(VLOOKUP($C12,Calc_OppDef!$A$47:$AM$66,AG$2+1,FALSE),VLOOKUP($D12,Calc_OppDef!$A$47:$AM$66,AG$2+1,FALSE))</f>
        <v>1.060903995</v>
      </c>
      <c r="AH12" s="172">
        <f>MIN(VLOOKUP($C12,Calc_OppDef!$A$47:$AM$66,AH$2+1,FALSE),VLOOKUP($D12,Calc_OppDef!$A$47:$AM$66,AH$2+1,FALSE))</f>
        <v>0.5566019417</v>
      </c>
      <c r="AI12" s="172">
        <f>MIN(VLOOKUP($C12,Calc_OppDef!$A$47:$AM$66,AI$2+1,FALSE),VLOOKUP($D12,Calc_OppDef!$A$47:$AM$66,AI$2+1,FALSE))</f>
        <v>0.6286834896</v>
      </c>
      <c r="AJ12" s="172">
        <f>MIN(VLOOKUP($C12,Calc_OppDef!$A$47:$AM$66,AJ$2+1,FALSE),VLOOKUP($D12,Calc_OppDef!$A$47:$AM$66,AJ$2+1,FALSE))</f>
        <v>0.7072688325</v>
      </c>
      <c r="AK12" s="172">
        <f>MIN(VLOOKUP($C12,Calc_OppDef!$A$47:$AM$66,AK$2+1,FALSE),VLOOKUP($D12,Calc_OppDef!$A$47:$AM$66,AK$2+1,FALSE))</f>
        <v>0.6286834896</v>
      </c>
      <c r="AL12" s="172">
        <f>MIN(VLOOKUP($C12,Calc_OppDef!$A$47:$AM$66,AL$2+1,FALSE),VLOOKUP($D12,Calc_OppDef!$A$47:$AM$66,AL$2+1,FALSE))</f>
        <v>0.7072688325</v>
      </c>
      <c r="AM12" s="172">
        <f>MIN(VLOOKUP($C12,Calc_OppDef!$A$47:$AM$66,AM$2+1,FALSE),VLOOKUP($D12,Calc_OppDef!$A$47:$AM$66,AM$2+1,FALSE))</f>
        <v>0.6286834896</v>
      </c>
      <c r="AN12" s="172">
        <f>MIN(VLOOKUP($C12,Calc_OppDef!$A$47:$AM$66,AN$2+1,FALSE),VLOOKUP($D12,Calc_OppDef!$A$47:$AM$66,AN$2+1,FALSE))</f>
        <v>0.785854922</v>
      </c>
      <c r="AO12" s="172">
        <f>MIN(VLOOKUP($C12,Calc_OppDef!$A$47:$AM$66,AO$2+1,FALSE),VLOOKUP($D12,Calc_OppDef!$A$47:$AM$66,AO$2+1,FALSE))</f>
        <v>0.392927461</v>
      </c>
      <c r="AP12" s="172">
        <f>MIN(VLOOKUP($C12,Calc_OppDef!$A$47:$AM$66,AP$2+1,FALSE),VLOOKUP($D12,Calc_OppDef!$A$47:$AM$66,AP$2+1,FALSE))</f>
        <v>0.6286834896</v>
      </c>
      <c r="AQ12" s="170"/>
      <c r="AR12" s="170"/>
    </row>
    <row r="13" ht="12.75" customHeight="1">
      <c r="A13" s="170">
        <f t="shared" si="1"/>
        <v>1</v>
      </c>
      <c r="B13" s="170">
        <f t="shared" si="2"/>
        <v>12</v>
      </c>
      <c r="C13" s="140" t="str">
        <f t="array" ref="C13">INDEX(Fixtures!$A$2:$A$21,A13)</f>
        <v>Arsenal</v>
      </c>
      <c r="D13" s="140" t="str">
        <f t="array" ref="D13">INDEX(Fixtures!$A$2:$A$21,B13)</f>
        <v>Liverpool</v>
      </c>
      <c r="E13" s="172">
        <f>MIN(VLOOKUP($C13,Calc_OppDef!$A$47:$AM$66,E$2+1,FALSE),VLOOKUP($D13,Calc_OppDef!$A$47:$AM$66,E$2+1,FALSE))</f>
        <v>0.9430256077</v>
      </c>
      <c r="F13" s="172">
        <f>MIN(VLOOKUP($C13,Calc_OppDef!$A$47:$AM$66,F$2+1,FALSE),VLOOKUP($D13,Calc_OppDef!$A$47:$AM$66,F$2+1,FALSE))</f>
        <v>1.139489338</v>
      </c>
      <c r="G13" s="172">
        <f>MIN(VLOOKUP($C13,Calc_OppDef!$A$47:$AM$66,G$2+1,FALSE),VLOOKUP($D13,Calc_OppDef!$A$47:$AM$66,G$2+1,FALSE))</f>
        <v>0.392927461</v>
      </c>
      <c r="H13" s="172">
        <f>MIN(VLOOKUP($C13,Calc_OppDef!$A$47:$AM$66,H$2+1,FALSE),VLOOKUP($D13,Calc_OppDef!$A$47:$AM$66,H$2+1,FALSE))</f>
        <v>0.7322834646</v>
      </c>
      <c r="I13" s="172">
        <f>MIN(VLOOKUP($C13,Calc_OppDef!$A$47:$AM$66,I$2+1,FALSE),VLOOKUP($D13,Calc_OppDef!$A$47:$AM$66,I$2+1,FALSE))</f>
        <v>0.8251472201</v>
      </c>
      <c r="J13" s="172">
        <f>MIN(VLOOKUP($C13,Calc_OppDef!$A$47:$AM$66,J$2+1,FALSE),VLOOKUP($D13,Calc_OppDef!$A$47:$AM$66,J$2+1,FALSE))</f>
        <v>0.6286834896</v>
      </c>
      <c r="K13" s="172">
        <f>MIN(VLOOKUP($C13,Calc_OppDef!$A$47:$AM$66,K$2+1,FALSE),VLOOKUP($D13,Calc_OppDef!$A$47:$AM$66,K$2+1,FALSE))</f>
        <v>0.6679765344</v>
      </c>
      <c r="L13" s="172">
        <f>MIN(VLOOKUP($C13,Calc_OppDef!$A$47:$AM$66,L$2+1,FALSE),VLOOKUP($D13,Calc_OppDef!$A$47:$AM$66,L$2+1,FALSE))</f>
        <v>0.7322834646</v>
      </c>
      <c r="M13" s="172">
        <f>MIN(VLOOKUP($C13,Calc_OppDef!$A$47:$AM$66,M$2+1,FALSE),VLOOKUP($D13,Calc_OppDef!$A$47:$AM$66,M$2+1,FALSE))</f>
        <v>0.6286834896</v>
      </c>
      <c r="N13" s="172">
        <f>MIN(VLOOKUP($C13,Calc_OppDef!$A$47:$AM$66,N$2+1,FALSE),VLOOKUP($D13,Calc_OppDef!$A$47:$AM$66,N$2+1,FALSE))</f>
        <v>0.4138834951</v>
      </c>
      <c r="O13" s="172">
        <f>MIN(VLOOKUP($C13,Calc_OppDef!$A$47:$AM$66,O$2+1,FALSE),VLOOKUP($D13,Calc_OppDef!$A$47:$AM$66,O$2+1,FALSE))</f>
        <v>1.532416799</v>
      </c>
      <c r="P13" s="172">
        <f>MIN(VLOOKUP($C13,Calc_OppDef!$A$47:$AM$66,P$2+1,FALSE),VLOOKUP($D13,Calc_OppDef!$A$47:$AM$66,P$2+1,FALSE))</f>
        <v>0.4995145631</v>
      </c>
      <c r="Q13" s="172">
        <f>MIN(VLOOKUP($C13,Calc_OppDef!$A$47:$AM$66,Q$2+1,FALSE),VLOOKUP($D13,Calc_OppDef!$A$47:$AM$66,Q$2+1,FALSE))</f>
        <v>1.021610951</v>
      </c>
      <c r="R13" s="172">
        <f>MIN(VLOOKUP($C13,Calc_OppDef!$A$47:$AM$66,R$2+1,FALSE),VLOOKUP($D13,Calc_OppDef!$A$47:$AM$66,R$2+1,FALSE))</f>
        <v>0.6286834896</v>
      </c>
      <c r="S13" s="172">
        <f>MIN(VLOOKUP($C13,Calc_OppDef!$A$47:$AM$66,S$2+1,FALSE),VLOOKUP($D13,Calc_OppDef!$A$47:$AM$66,S$2+1,FALSE))</f>
        <v>0.6286834896</v>
      </c>
      <c r="T13" s="172">
        <f>MIN(VLOOKUP($C13,Calc_OppDef!$A$47:$AM$66,T$2+1,FALSE),VLOOKUP($D13,Calc_OppDef!$A$47:$AM$66,T$2+1,FALSE))</f>
        <v>0.4715128039</v>
      </c>
      <c r="U13" s="172">
        <f>MIN(VLOOKUP($C13,Calc_OppDef!$A$47:$AM$66,U$2+1,FALSE),VLOOKUP($D13,Calc_OppDef!$A$47:$AM$66,U$2+1,FALSE))</f>
        <v>0.785854922</v>
      </c>
      <c r="V13" s="172">
        <f>MIN(VLOOKUP($C13,Calc_OppDef!$A$47:$AM$66,V$2+1,FALSE),VLOOKUP($D13,Calc_OppDef!$A$47:$AM$66,V$2+1,FALSE))</f>
        <v>0.785854922</v>
      </c>
      <c r="W13" s="172">
        <f>MIN(VLOOKUP($C13,Calc_OppDef!$A$47:$AM$66,W$2+1,FALSE),VLOOKUP($D13,Calc_OppDef!$A$47:$AM$66,W$2+1,FALSE))</f>
        <v>0.7072688325</v>
      </c>
      <c r="X13" s="172">
        <f>MIN(VLOOKUP($C13,Calc_OppDef!$A$47:$AM$66,X$2+1,FALSE),VLOOKUP($D13,Calc_OppDef!$A$47:$AM$66,X$2+1,FALSE))</f>
        <v>0.785854922</v>
      </c>
      <c r="Y13" s="172">
        <f>MIN(VLOOKUP($C13,Calc_OppDef!$A$47:$AM$66,Y$2+1,FALSE),VLOOKUP($D13,Calc_OppDef!$A$47:$AM$66,Y$2+1,FALSE))</f>
        <v>0.5566019417</v>
      </c>
      <c r="Z13" s="172">
        <f>MIN(VLOOKUP($C13,Calc_OppDef!$A$47:$AM$66,Z$2+1,FALSE),VLOOKUP($D13,Calc_OppDef!$A$47:$AM$66,Z$2+1,FALSE))</f>
        <v>0.9430256077</v>
      </c>
      <c r="AA13" s="172">
        <f>MIN(VLOOKUP($C13,Calc_OppDef!$A$47:$AM$66,AA$2+1,FALSE),VLOOKUP($D13,Calc_OppDef!$A$47:$AM$66,AA$2+1,FALSE))</f>
        <v>0.6286834896</v>
      </c>
      <c r="AB13" s="172">
        <f>MIN(VLOOKUP($C13,Calc_OppDef!$A$47:$AM$66,AB$2+1,FALSE),VLOOKUP($D13,Calc_OppDef!$A$47:$AM$66,AB$2+1,FALSE))</f>
        <v>0.4138834951</v>
      </c>
      <c r="AC13" s="172">
        <f>MIN(VLOOKUP($C13,Calc_OppDef!$A$47:$AM$66,AC$2+1,FALSE),VLOOKUP($D13,Calc_OppDef!$A$47:$AM$66,AC$2+1,FALSE))</f>
        <v>0.9430256077</v>
      </c>
      <c r="AD13" s="172">
        <f>MIN(VLOOKUP($C13,Calc_OppDef!$A$47:$AM$66,AD$2+1,FALSE),VLOOKUP($D13,Calc_OppDef!$A$47:$AM$66,AD$2+1,FALSE))</f>
        <v>0.6286834896</v>
      </c>
      <c r="AE13" s="172">
        <f>MIN(VLOOKUP($C13,Calc_OppDef!$A$47:$AM$66,AE$2+1,FALSE),VLOOKUP($D13,Calc_OppDef!$A$47:$AM$66,AE$2+1,FALSE))</f>
        <v>0.6679765344</v>
      </c>
      <c r="AF13" s="172">
        <f>MIN(VLOOKUP($C13,Calc_OppDef!$A$47:$AM$66,AF$2+1,FALSE),VLOOKUP($D13,Calc_OppDef!$A$47:$AM$66,AF$2+1,FALSE))</f>
        <v>0.6679765344</v>
      </c>
      <c r="AG13" s="172">
        <f>MIN(VLOOKUP($C13,Calc_OppDef!$A$47:$AM$66,AG$2+1,FALSE),VLOOKUP($D13,Calc_OppDef!$A$47:$AM$66,AG$2+1,FALSE))</f>
        <v>1.100196294</v>
      </c>
      <c r="AH13" s="172">
        <f>MIN(VLOOKUP($C13,Calc_OppDef!$A$47:$AM$66,AH$2+1,FALSE),VLOOKUP($D13,Calc_OppDef!$A$47:$AM$66,AH$2+1,FALSE))</f>
        <v>0.785854922</v>
      </c>
      <c r="AI13" s="172">
        <f>MIN(VLOOKUP($C13,Calc_OppDef!$A$47:$AM$66,AI$2+1,FALSE),VLOOKUP($D13,Calc_OppDef!$A$47:$AM$66,AI$2+1,FALSE))</f>
        <v>0.7322834646</v>
      </c>
      <c r="AJ13" s="172">
        <f>MIN(VLOOKUP($C13,Calc_OppDef!$A$47:$AM$66,AJ$2+1,FALSE),VLOOKUP($D13,Calc_OppDef!$A$47:$AM$66,AJ$2+1,FALSE))</f>
        <v>0.7072688325</v>
      </c>
      <c r="AK13" s="172">
        <f>MIN(VLOOKUP($C13,Calc_OppDef!$A$47:$AM$66,AK$2+1,FALSE),VLOOKUP($D13,Calc_OppDef!$A$47:$AM$66,AK$2+1,FALSE))</f>
        <v>0.785854922</v>
      </c>
      <c r="AL13" s="172">
        <f>MIN(VLOOKUP($C13,Calc_OppDef!$A$47:$AM$66,AL$2+1,FALSE),VLOOKUP($D13,Calc_OppDef!$A$47:$AM$66,AL$2+1,FALSE))</f>
        <v>1.060903995</v>
      </c>
      <c r="AM13" s="172">
        <f>MIN(VLOOKUP($C13,Calc_OppDef!$A$47:$AM$66,AM$2+1,FALSE),VLOOKUP($D13,Calc_OppDef!$A$47:$AM$66,AM$2+1,FALSE))</f>
        <v>0.6286834896</v>
      </c>
      <c r="AN13" s="172">
        <f>MIN(VLOOKUP($C13,Calc_OppDef!$A$47:$AM$66,AN$2+1,FALSE),VLOOKUP($D13,Calc_OppDef!$A$47:$AM$66,AN$2+1,FALSE))</f>
        <v>0.4715128039</v>
      </c>
      <c r="AO13" s="172">
        <f>MIN(VLOOKUP($C13,Calc_OppDef!$A$47:$AM$66,AO$2+1,FALSE),VLOOKUP($D13,Calc_OppDef!$A$47:$AM$66,AO$2+1,FALSE))</f>
        <v>0.392927461</v>
      </c>
      <c r="AP13" s="172">
        <f>MIN(VLOOKUP($C13,Calc_OppDef!$A$47:$AM$66,AP$2+1,FALSE),VLOOKUP($D13,Calc_OppDef!$A$47:$AM$66,AP$2+1,FALSE))</f>
        <v>0.4995145631</v>
      </c>
      <c r="AQ13" s="170"/>
      <c r="AR13" s="170"/>
    </row>
    <row r="14" ht="12.75" customHeight="1">
      <c r="A14" s="170">
        <f t="shared" si="1"/>
        <v>1</v>
      </c>
      <c r="B14" s="170">
        <f t="shared" si="2"/>
        <v>13</v>
      </c>
      <c r="C14" s="140" t="str">
        <f t="array" ref="C14">INDEX(Fixtures!$A$2:$A$21,A14)</f>
        <v>Arsenal</v>
      </c>
      <c r="D14" s="140" t="str">
        <f t="array" ref="D14">INDEX(Fixtures!$A$2:$A$21,B14)</f>
        <v>Man City</v>
      </c>
      <c r="E14" s="172">
        <f>MIN(VLOOKUP($C14,Calc_OppDef!$A$47:$AM$66,E$2+1,FALSE),VLOOKUP($D14,Calc_OppDef!$A$47:$AM$66,E$2+1,FALSE))</f>
        <v>1.768172828</v>
      </c>
      <c r="F14" s="172">
        <f>MIN(VLOOKUP($C14,Calc_OppDef!$A$47:$AM$66,F$2+1,FALSE),VLOOKUP($D14,Calc_OppDef!$A$47:$AM$66,F$2+1,FALSE))</f>
        <v>0.4715128039</v>
      </c>
      <c r="G14" s="172">
        <f>MIN(VLOOKUP($C14,Calc_OppDef!$A$47:$AM$66,G$2+1,FALSE),VLOOKUP($D14,Calc_OppDef!$A$47:$AM$66,G$2+1,FALSE))</f>
        <v>0.8604330709</v>
      </c>
      <c r="H14" s="172">
        <f>MIN(VLOOKUP($C14,Calc_OppDef!$A$47:$AM$66,H$2+1,FALSE),VLOOKUP($D14,Calc_OppDef!$A$47:$AM$66,H$2+1,FALSE))</f>
        <v>0.7072688325</v>
      </c>
      <c r="I14" s="172">
        <f>MIN(VLOOKUP($C14,Calc_OppDef!$A$47:$AM$66,I$2+1,FALSE),VLOOKUP($D14,Calc_OppDef!$A$47:$AM$66,I$2+1,FALSE))</f>
        <v>0.5566019417</v>
      </c>
      <c r="J14" s="172">
        <f>MIN(VLOOKUP($C14,Calc_OppDef!$A$47:$AM$66,J$2+1,FALSE),VLOOKUP($D14,Calc_OppDef!$A$47:$AM$66,J$2+1,FALSE))</f>
        <v>0.6286834896</v>
      </c>
      <c r="K14" s="172">
        <f>MIN(VLOOKUP($C14,Calc_OppDef!$A$47:$AM$66,K$2+1,FALSE),VLOOKUP($D14,Calc_OppDef!$A$47:$AM$66,K$2+1,FALSE))</f>
        <v>0.392927461</v>
      </c>
      <c r="L14" s="172">
        <f>MIN(VLOOKUP($C14,Calc_OppDef!$A$47:$AM$66,L$2+1,FALSE),VLOOKUP($D14,Calc_OppDef!$A$47:$AM$66,L$2+1,FALSE))</f>
        <v>0.7322834646</v>
      </c>
      <c r="M14" s="172">
        <f>MIN(VLOOKUP($C14,Calc_OppDef!$A$47:$AM$66,M$2+1,FALSE),VLOOKUP($D14,Calc_OppDef!$A$47:$AM$66,M$2+1,FALSE))</f>
        <v>0.785854922</v>
      </c>
      <c r="N14" s="172">
        <f>MIN(VLOOKUP($C14,Calc_OppDef!$A$47:$AM$66,N$2+1,FALSE),VLOOKUP($D14,Calc_OppDef!$A$47:$AM$66,N$2+1,FALSE))</f>
        <v>1.139489338</v>
      </c>
      <c r="O14" s="172">
        <f>MIN(VLOOKUP($C14,Calc_OppDef!$A$47:$AM$66,O$2+1,FALSE),VLOOKUP($D14,Calc_OppDef!$A$47:$AM$66,O$2+1,FALSE))</f>
        <v>0.6679765344</v>
      </c>
      <c r="P14" s="172">
        <f>MIN(VLOOKUP($C14,Calc_OppDef!$A$47:$AM$66,P$2+1,FALSE),VLOOKUP($D14,Calc_OppDef!$A$47:$AM$66,P$2+1,FALSE))</f>
        <v>0.4995145631</v>
      </c>
      <c r="Q14" s="172">
        <f>MIN(VLOOKUP($C14,Calc_OppDef!$A$47:$AM$66,Q$2+1,FALSE),VLOOKUP($D14,Calc_OppDef!$A$47:$AM$66,Q$2+1,FALSE))</f>
        <v>0.9430256077</v>
      </c>
      <c r="R14" s="172">
        <f>MIN(VLOOKUP($C14,Calc_OppDef!$A$47:$AM$66,R$2+1,FALSE),VLOOKUP($D14,Calc_OppDef!$A$47:$AM$66,R$2+1,FALSE))</f>
        <v>0.7465618773</v>
      </c>
      <c r="S14" s="172">
        <f>MIN(VLOOKUP($C14,Calc_OppDef!$A$47:$AM$66,S$2+1,FALSE),VLOOKUP($D14,Calc_OppDef!$A$47:$AM$66,S$2+1,FALSE))</f>
        <v>1.060903995</v>
      </c>
      <c r="T14" s="172">
        <f>MIN(VLOOKUP($C14,Calc_OppDef!$A$47:$AM$66,T$2+1,FALSE),VLOOKUP($D14,Calc_OppDef!$A$47:$AM$66,T$2+1,FALSE))</f>
        <v>0.4715128039</v>
      </c>
      <c r="U14" s="172">
        <f>MIN(VLOOKUP($C14,Calc_OppDef!$A$47:$AM$66,U$2+1,FALSE),VLOOKUP($D14,Calc_OppDef!$A$47:$AM$66,U$2+1,FALSE))</f>
        <v>0.6286834896</v>
      </c>
      <c r="V14" s="172">
        <f>MIN(VLOOKUP($C14,Calc_OppDef!$A$47:$AM$66,V$2+1,FALSE),VLOOKUP($D14,Calc_OppDef!$A$47:$AM$66,V$2+1,FALSE))</f>
        <v>0.6286834896</v>
      </c>
      <c r="W14" s="172">
        <f>MIN(VLOOKUP($C14,Calc_OppDef!$A$47:$AM$66,W$2+1,FALSE),VLOOKUP($D14,Calc_OppDef!$A$47:$AM$66,W$2+1,FALSE))</f>
        <v>0.9430256077</v>
      </c>
      <c r="X14" s="172">
        <f>MIN(VLOOKUP($C14,Calc_OppDef!$A$47:$AM$66,X$2+1,FALSE),VLOOKUP($D14,Calc_OppDef!$A$47:$AM$66,X$2+1,FALSE))</f>
        <v>0.785854922</v>
      </c>
      <c r="Y14" s="172">
        <f>MIN(VLOOKUP($C14,Calc_OppDef!$A$47:$AM$66,Y$2+1,FALSE),VLOOKUP($D14,Calc_OppDef!$A$47:$AM$66,Y$2+1,FALSE))</f>
        <v>0.5566019417</v>
      </c>
      <c r="Z14" s="172">
        <f>MIN(VLOOKUP($C14,Calc_OppDef!$A$47:$AM$66,Z$2+1,FALSE),VLOOKUP($D14,Calc_OppDef!$A$47:$AM$66,Z$2+1,FALSE))</f>
        <v>0.4995145631</v>
      </c>
      <c r="AA14" s="172">
        <f>MIN(VLOOKUP($C14,Calc_OppDef!$A$47:$AM$66,AA$2+1,FALSE),VLOOKUP($D14,Calc_OppDef!$A$47:$AM$66,AA$2+1,FALSE))</f>
        <v>0.6286834896</v>
      </c>
      <c r="AB14" s="172">
        <f>MIN(VLOOKUP($C14,Calc_OppDef!$A$47:$AM$66,AB$2+1,FALSE),VLOOKUP($D14,Calc_OppDef!$A$47:$AM$66,AB$2+1,FALSE))</f>
        <v>0.4138834951</v>
      </c>
      <c r="AC14" s="172">
        <f>MIN(VLOOKUP($C14,Calc_OppDef!$A$47:$AM$66,AC$2+1,FALSE),VLOOKUP($D14,Calc_OppDef!$A$47:$AM$66,AC$2+1,FALSE))</f>
        <v>0.785854922</v>
      </c>
      <c r="AD14" s="172">
        <f>MIN(VLOOKUP($C14,Calc_OppDef!$A$47:$AM$66,AD$2+1,FALSE),VLOOKUP($D14,Calc_OppDef!$A$47:$AM$66,AD$2+1,FALSE))</f>
        <v>0.6286834896</v>
      </c>
      <c r="AE14" s="172">
        <f>MIN(VLOOKUP($C14,Calc_OppDef!$A$47:$AM$66,AE$2+1,FALSE),VLOOKUP($D14,Calc_OppDef!$A$47:$AM$66,AE$2+1,FALSE))</f>
        <v>0.6679765344</v>
      </c>
      <c r="AF14" s="172">
        <f>MIN(VLOOKUP($C14,Calc_OppDef!$A$47:$AM$66,AF$2+1,FALSE),VLOOKUP($D14,Calc_OppDef!$A$47:$AM$66,AF$2+1,FALSE))</f>
        <v>0.7465618773</v>
      </c>
      <c r="AG14" s="172">
        <f>MIN(VLOOKUP($C14,Calc_OppDef!$A$47:$AM$66,AG$2+1,FALSE),VLOOKUP($D14,Calc_OppDef!$A$47:$AM$66,AG$2+1,FALSE))</f>
        <v>1.021610951</v>
      </c>
      <c r="AH14" s="172">
        <f>MIN(VLOOKUP($C14,Calc_OppDef!$A$47:$AM$66,AH$2+1,FALSE),VLOOKUP($D14,Calc_OppDef!$A$47:$AM$66,AH$2+1,FALSE))</f>
        <v>0.6679765344</v>
      </c>
      <c r="AI14" s="172">
        <f>MIN(VLOOKUP($C14,Calc_OppDef!$A$47:$AM$66,AI$2+1,FALSE),VLOOKUP($D14,Calc_OppDef!$A$47:$AM$66,AI$2+1,FALSE))</f>
        <v>0.8604330709</v>
      </c>
      <c r="AJ14" s="172">
        <f>MIN(VLOOKUP($C14,Calc_OppDef!$A$47:$AM$66,AJ$2+1,FALSE),VLOOKUP($D14,Calc_OppDef!$A$47:$AM$66,AJ$2+1,FALSE))</f>
        <v>0.7072688325</v>
      </c>
      <c r="AK14" s="172">
        <f>MIN(VLOOKUP($C14,Calc_OppDef!$A$47:$AM$66,AK$2+1,FALSE),VLOOKUP($D14,Calc_OppDef!$A$47:$AM$66,AK$2+1,FALSE))</f>
        <v>0.4138834951</v>
      </c>
      <c r="AL14" s="172">
        <f>MIN(VLOOKUP($C14,Calc_OppDef!$A$47:$AM$66,AL$2+1,FALSE),VLOOKUP($D14,Calc_OppDef!$A$47:$AM$66,AL$2+1,FALSE))</f>
        <v>1.060903995</v>
      </c>
      <c r="AM14" s="172">
        <f>MIN(VLOOKUP($C14,Calc_OppDef!$A$47:$AM$66,AM$2+1,FALSE),VLOOKUP($D14,Calc_OppDef!$A$47:$AM$66,AM$2+1,FALSE))</f>
        <v>0.6286834896</v>
      </c>
      <c r="AN14" s="172">
        <f>MIN(VLOOKUP($C14,Calc_OppDef!$A$47:$AM$66,AN$2+1,FALSE),VLOOKUP($D14,Calc_OppDef!$A$47:$AM$66,AN$2+1,FALSE))</f>
        <v>0.6286834896</v>
      </c>
      <c r="AO14" s="172">
        <f>MIN(VLOOKUP($C14,Calc_OppDef!$A$47:$AM$66,AO$2+1,FALSE),VLOOKUP($D14,Calc_OppDef!$A$47:$AM$66,AO$2+1,FALSE))</f>
        <v>0.392927461</v>
      </c>
      <c r="AP14" s="172">
        <f>MIN(VLOOKUP($C14,Calc_OppDef!$A$47:$AM$66,AP$2+1,FALSE),VLOOKUP($D14,Calc_OppDef!$A$47:$AM$66,AP$2+1,FALSE))</f>
        <v>0.6286834896</v>
      </c>
      <c r="AQ14" s="170"/>
      <c r="AR14" s="170"/>
    </row>
    <row r="15" ht="12.75" customHeight="1">
      <c r="A15" s="170">
        <f t="shared" si="1"/>
        <v>1</v>
      </c>
      <c r="B15" s="170">
        <f t="shared" si="2"/>
        <v>14</v>
      </c>
      <c r="C15" s="140" t="str">
        <f t="array" ref="C15">INDEX(Fixtures!$A$2:$A$21,A15)</f>
        <v>Arsenal</v>
      </c>
      <c r="D15" s="140" t="str">
        <f t="array" ref="D15">INDEX(Fixtures!$A$2:$A$21,B15)</f>
        <v>Man Utd</v>
      </c>
      <c r="E15" s="172">
        <f>MIN(VLOOKUP($C15,Calc_OppDef!$A$47:$AM$66,E$2+1,FALSE),VLOOKUP($D15,Calc_OppDef!$A$47:$AM$66,E$2+1,FALSE))</f>
        <v>1.218074681</v>
      </c>
      <c r="F15" s="172">
        <f>MIN(VLOOKUP($C15,Calc_OppDef!$A$47:$AM$66,F$2+1,FALSE),VLOOKUP($D15,Calc_OppDef!$A$47:$AM$66,F$2+1,FALSE))</f>
        <v>0.9430256077</v>
      </c>
      <c r="G15" s="172">
        <f>MIN(VLOOKUP($C15,Calc_OppDef!$A$47:$AM$66,G$2+1,FALSE),VLOOKUP($D15,Calc_OppDef!$A$47:$AM$66,G$2+1,FALSE))</f>
        <v>0.9430256077</v>
      </c>
      <c r="H15" s="172">
        <f>MIN(VLOOKUP($C15,Calc_OppDef!$A$47:$AM$66,H$2+1,FALSE),VLOOKUP($D15,Calc_OppDef!$A$47:$AM$66,H$2+1,FALSE))</f>
        <v>0.6286834896</v>
      </c>
      <c r="I15" s="172">
        <f>MIN(VLOOKUP($C15,Calc_OppDef!$A$47:$AM$66,I$2+1,FALSE),VLOOKUP($D15,Calc_OppDef!$A$47:$AM$66,I$2+1,FALSE))</f>
        <v>0.8251472201</v>
      </c>
      <c r="J15" s="172">
        <f>MIN(VLOOKUP($C15,Calc_OppDef!$A$47:$AM$66,J$2+1,FALSE),VLOOKUP($D15,Calc_OppDef!$A$47:$AM$66,J$2+1,FALSE))</f>
        <v>0.4995145631</v>
      </c>
      <c r="K15" s="172">
        <f>MIN(VLOOKUP($C15,Calc_OppDef!$A$47:$AM$66,K$2+1,FALSE),VLOOKUP($D15,Calc_OppDef!$A$47:$AM$66,K$2+1,FALSE))</f>
        <v>0.6679765344</v>
      </c>
      <c r="L15" s="172">
        <f>MIN(VLOOKUP($C15,Calc_OppDef!$A$47:$AM$66,L$2+1,FALSE),VLOOKUP($D15,Calc_OppDef!$A$47:$AM$66,L$2+1,FALSE))</f>
        <v>0.7072688325</v>
      </c>
      <c r="M15" s="172">
        <f>MIN(VLOOKUP($C15,Calc_OppDef!$A$47:$AM$66,M$2+1,FALSE),VLOOKUP($D15,Calc_OppDef!$A$47:$AM$66,M$2+1,FALSE))</f>
        <v>1.178781636</v>
      </c>
      <c r="N15" s="172">
        <f>MIN(VLOOKUP($C15,Calc_OppDef!$A$47:$AM$66,N$2+1,FALSE),VLOOKUP($D15,Calc_OppDef!$A$47:$AM$66,N$2+1,FALSE))</f>
        <v>0.6286834896</v>
      </c>
      <c r="O15" s="172">
        <f>MIN(VLOOKUP($C15,Calc_OppDef!$A$47:$AM$66,O$2+1,FALSE),VLOOKUP($D15,Calc_OppDef!$A$47:$AM$66,O$2+1,FALSE))</f>
        <v>1.021610951</v>
      </c>
      <c r="P15" s="172">
        <f>MIN(VLOOKUP($C15,Calc_OppDef!$A$47:$AM$66,P$2+1,FALSE),VLOOKUP($D15,Calc_OppDef!$A$47:$AM$66,P$2+1,FALSE))</f>
        <v>0.4995145631</v>
      </c>
      <c r="Q15" s="172">
        <f>MIN(VLOOKUP($C15,Calc_OppDef!$A$47:$AM$66,Q$2+1,FALSE),VLOOKUP($D15,Calc_OppDef!$A$47:$AM$66,Q$2+1,FALSE))</f>
        <v>0.6286834896</v>
      </c>
      <c r="R15" s="172">
        <f>MIN(VLOOKUP($C15,Calc_OppDef!$A$47:$AM$66,R$2+1,FALSE),VLOOKUP($D15,Calc_OppDef!$A$47:$AM$66,R$2+1,FALSE))</f>
        <v>0.785854922</v>
      </c>
      <c r="S15" s="172">
        <f>MIN(VLOOKUP($C15,Calc_OppDef!$A$47:$AM$66,S$2+1,FALSE),VLOOKUP($D15,Calc_OppDef!$A$47:$AM$66,S$2+1,FALSE))</f>
        <v>0.785854922</v>
      </c>
      <c r="T15" s="172">
        <f>MIN(VLOOKUP($C15,Calc_OppDef!$A$47:$AM$66,T$2+1,FALSE),VLOOKUP($D15,Calc_OppDef!$A$47:$AM$66,T$2+1,FALSE))</f>
        <v>0.4715128039</v>
      </c>
      <c r="U15" s="172">
        <f>MIN(VLOOKUP($C15,Calc_OppDef!$A$47:$AM$66,U$2+1,FALSE),VLOOKUP($D15,Calc_OppDef!$A$47:$AM$66,U$2+1,FALSE))</f>
        <v>0.785854922</v>
      </c>
      <c r="V15" s="172">
        <f>MIN(VLOOKUP($C15,Calc_OppDef!$A$47:$AM$66,V$2+1,FALSE),VLOOKUP($D15,Calc_OppDef!$A$47:$AM$66,V$2+1,FALSE))</f>
        <v>0.7322834646</v>
      </c>
      <c r="W15" s="172">
        <f>MIN(VLOOKUP($C15,Calc_OppDef!$A$47:$AM$66,W$2+1,FALSE),VLOOKUP($D15,Calc_OppDef!$A$47:$AM$66,W$2+1,FALSE))</f>
        <v>0.4715128039</v>
      </c>
      <c r="X15" s="172">
        <f>MIN(VLOOKUP($C15,Calc_OppDef!$A$47:$AM$66,X$2+1,FALSE),VLOOKUP($D15,Calc_OppDef!$A$47:$AM$66,X$2+1,FALSE))</f>
        <v>0.7465618773</v>
      </c>
      <c r="Y15" s="172">
        <f>MIN(VLOOKUP($C15,Calc_OppDef!$A$47:$AM$66,Y$2+1,FALSE),VLOOKUP($D15,Calc_OppDef!$A$47:$AM$66,Y$2+1,FALSE))</f>
        <v>0.5566019417</v>
      </c>
      <c r="Z15" s="172">
        <f>MIN(VLOOKUP($C15,Calc_OppDef!$A$47:$AM$66,Z$2+1,FALSE),VLOOKUP($D15,Calc_OppDef!$A$47:$AM$66,Z$2+1,FALSE))</f>
        <v>0.9430256077</v>
      </c>
      <c r="AA15" s="172">
        <f>MIN(VLOOKUP($C15,Calc_OppDef!$A$47:$AM$66,AA$2+1,FALSE),VLOOKUP($D15,Calc_OppDef!$A$47:$AM$66,AA$2+1,FALSE))</f>
        <v>0.392927461</v>
      </c>
      <c r="AB15" s="172">
        <f>MIN(VLOOKUP($C15,Calc_OppDef!$A$47:$AM$66,AB$2+1,FALSE),VLOOKUP($D15,Calc_OppDef!$A$47:$AM$66,AB$2+1,FALSE))</f>
        <v>0.4138834951</v>
      </c>
      <c r="AC15" s="172">
        <f>MIN(VLOOKUP($C15,Calc_OppDef!$A$47:$AM$66,AC$2+1,FALSE),VLOOKUP($D15,Calc_OppDef!$A$47:$AM$66,AC$2+1,FALSE))</f>
        <v>0.9823179059</v>
      </c>
      <c r="AD15" s="172">
        <f>MIN(VLOOKUP($C15,Calc_OppDef!$A$47:$AM$66,AD$2+1,FALSE),VLOOKUP($D15,Calc_OppDef!$A$47:$AM$66,AD$2+1,FALSE))</f>
        <v>0.6286834896</v>
      </c>
      <c r="AE15" s="172">
        <f>MIN(VLOOKUP($C15,Calc_OppDef!$A$47:$AM$66,AE$2+1,FALSE),VLOOKUP($D15,Calc_OppDef!$A$47:$AM$66,AE$2+1,FALSE))</f>
        <v>0.6679765344</v>
      </c>
      <c r="AF15" s="172">
        <f>MIN(VLOOKUP($C15,Calc_OppDef!$A$47:$AM$66,AF$2+1,FALSE),VLOOKUP($D15,Calc_OppDef!$A$47:$AM$66,AF$2+1,FALSE))</f>
        <v>0.7465618773</v>
      </c>
      <c r="AG15" s="172">
        <f>MIN(VLOOKUP($C15,Calc_OppDef!$A$47:$AM$66,AG$2+1,FALSE),VLOOKUP($D15,Calc_OppDef!$A$47:$AM$66,AG$2+1,FALSE))</f>
        <v>0.6679765344</v>
      </c>
      <c r="AH15" s="172">
        <f>MIN(VLOOKUP($C15,Calc_OppDef!$A$47:$AM$66,AH$2+1,FALSE),VLOOKUP($D15,Calc_OppDef!$A$47:$AM$66,AH$2+1,FALSE))</f>
        <v>1.178781636</v>
      </c>
      <c r="AI15" s="172">
        <f>MIN(VLOOKUP($C15,Calc_OppDef!$A$47:$AM$66,AI$2+1,FALSE),VLOOKUP($D15,Calc_OppDef!$A$47:$AM$66,AI$2+1,FALSE))</f>
        <v>0.8604330709</v>
      </c>
      <c r="AJ15" s="172">
        <f>MIN(VLOOKUP($C15,Calc_OppDef!$A$47:$AM$66,AJ$2+1,FALSE),VLOOKUP($D15,Calc_OppDef!$A$47:$AM$66,AJ$2+1,FALSE))</f>
        <v>0.6679765344</v>
      </c>
      <c r="AK15" s="172">
        <f>MIN(VLOOKUP($C15,Calc_OppDef!$A$47:$AM$66,AK$2+1,FALSE),VLOOKUP($D15,Calc_OppDef!$A$47:$AM$66,AK$2+1,FALSE))</f>
        <v>0.8604330709</v>
      </c>
      <c r="AL15" s="172">
        <f>MIN(VLOOKUP($C15,Calc_OppDef!$A$47:$AM$66,AL$2+1,FALSE),VLOOKUP($D15,Calc_OppDef!$A$47:$AM$66,AL$2+1,FALSE))</f>
        <v>0.9430256077</v>
      </c>
      <c r="AM15" s="172">
        <f>MIN(VLOOKUP($C15,Calc_OppDef!$A$47:$AM$66,AM$2+1,FALSE),VLOOKUP($D15,Calc_OppDef!$A$47:$AM$66,AM$2+1,FALSE))</f>
        <v>0.6286834896</v>
      </c>
      <c r="AN15" s="172">
        <f>MIN(VLOOKUP($C15,Calc_OppDef!$A$47:$AM$66,AN$2+1,FALSE),VLOOKUP($D15,Calc_OppDef!$A$47:$AM$66,AN$2+1,FALSE))</f>
        <v>0.9823179059</v>
      </c>
      <c r="AO15" s="172">
        <f>MIN(VLOOKUP($C15,Calc_OppDef!$A$47:$AM$66,AO$2+1,FALSE),VLOOKUP($D15,Calc_OppDef!$A$47:$AM$66,AO$2+1,FALSE))</f>
        <v>0.392927461</v>
      </c>
      <c r="AP15" s="172">
        <f>MIN(VLOOKUP($C15,Calc_OppDef!$A$47:$AM$66,AP$2+1,FALSE),VLOOKUP($D15,Calc_OppDef!$A$47:$AM$66,AP$2+1,FALSE))</f>
        <v>0.4138834951</v>
      </c>
      <c r="AQ15" s="170"/>
      <c r="AR15" s="170"/>
    </row>
    <row r="16" ht="12.75" customHeight="1">
      <c r="A16" s="170">
        <f t="shared" si="1"/>
        <v>1</v>
      </c>
      <c r="B16" s="170">
        <f t="shared" si="2"/>
        <v>15</v>
      </c>
      <c r="C16" s="140" t="str">
        <f t="array" ref="C16">INDEX(Fixtures!$A$2:$A$21,A16)</f>
        <v>Arsenal</v>
      </c>
      <c r="D16" s="140" t="str">
        <f t="array" ref="D16">INDEX(Fixtures!$A$2:$A$21,B16)</f>
        <v>Newcastle</v>
      </c>
      <c r="E16" s="172">
        <f>MIN(VLOOKUP($C16,Calc_OppDef!$A$47:$AM$66,E$2+1,FALSE),VLOOKUP($D16,Calc_OppDef!$A$47:$AM$66,E$2+1,FALSE))</f>
        <v>1.335953069</v>
      </c>
      <c r="F16" s="172">
        <f>MIN(VLOOKUP($C16,Calc_OppDef!$A$47:$AM$66,F$2+1,FALSE),VLOOKUP($D16,Calc_OppDef!$A$47:$AM$66,F$2+1,FALSE))</f>
        <v>0.7322834646</v>
      </c>
      <c r="G16" s="172">
        <f>MIN(VLOOKUP($C16,Calc_OppDef!$A$47:$AM$66,G$2+1,FALSE),VLOOKUP($D16,Calc_OppDef!$A$47:$AM$66,G$2+1,FALSE))</f>
        <v>0.9430256077</v>
      </c>
      <c r="H16" s="172">
        <f>MIN(VLOOKUP($C16,Calc_OppDef!$A$47:$AM$66,H$2+1,FALSE),VLOOKUP($D16,Calc_OppDef!$A$47:$AM$66,H$2+1,FALSE))</f>
        <v>0.7322834646</v>
      </c>
      <c r="I16" s="172">
        <f>MIN(VLOOKUP($C16,Calc_OppDef!$A$47:$AM$66,I$2+1,FALSE),VLOOKUP($D16,Calc_OppDef!$A$47:$AM$66,I$2+1,FALSE))</f>
        <v>0.785854922</v>
      </c>
      <c r="J16" s="172">
        <f>MIN(VLOOKUP($C16,Calc_OppDef!$A$47:$AM$66,J$2+1,FALSE),VLOOKUP($D16,Calc_OppDef!$A$47:$AM$66,J$2+1,FALSE))</f>
        <v>0.6286834896</v>
      </c>
      <c r="K16" s="172">
        <f>MIN(VLOOKUP($C16,Calc_OppDef!$A$47:$AM$66,K$2+1,FALSE),VLOOKUP($D16,Calc_OppDef!$A$47:$AM$66,K$2+1,FALSE))</f>
        <v>0.6679765344</v>
      </c>
      <c r="L16" s="172">
        <f>MIN(VLOOKUP($C16,Calc_OppDef!$A$47:$AM$66,L$2+1,FALSE),VLOOKUP($D16,Calc_OppDef!$A$47:$AM$66,L$2+1,FALSE))</f>
        <v>0.7322834646</v>
      </c>
      <c r="M16" s="172">
        <f>MIN(VLOOKUP($C16,Calc_OppDef!$A$47:$AM$66,M$2+1,FALSE),VLOOKUP($D16,Calc_OppDef!$A$47:$AM$66,M$2+1,FALSE))</f>
        <v>0.392927461</v>
      </c>
      <c r="N16" s="172">
        <f>MIN(VLOOKUP($C16,Calc_OppDef!$A$47:$AM$66,N$2+1,FALSE),VLOOKUP($D16,Calc_OppDef!$A$47:$AM$66,N$2+1,FALSE))</f>
        <v>0.785854922</v>
      </c>
      <c r="O16" s="172">
        <f>MIN(VLOOKUP($C16,Calc_OppDef!$A$47:$AM$66,O$2+1,FALSE),VLOOKUP($D16,Calc_OppDef!$A$47:$AM$66,O$2+1,FALSE))</f>
        <v>0.6679765344</v>
      </c>
      <c r="P16" s="172">
        <f>MIN(VLOOKUP($C16,Calc_OppDef!$A$47:$AM$66,P$2+1,FALSE),VLOOKUP($D16,Calc_OppDef!$A$47:$AM$66,P$2+1,FALSE))</f>
        <v>0.4995145631</v>
      </c>
      <c r="Q16" s="172">
        <f>MIN(VLOOKUP($C16,Calc_OppDef!$A$47:$AM$66,Q$2+1,FALSE),VLOOKUP($D16,Calc_OppDef!$A$47:$AM$66,Q$2+1,FALSE))</f>
        <v>0.6286834896</v>
      </c>
      <c r="R16" s="172">
        <f>MIN(VLOOKUP($C16,Calc_OppDef!$A$47:$AM$66,R$2+1,FALSE),VLOOKUP($D16,Calc_OppDef!$A$47:$AM$66,R$2+1,FALSE))</f>
        <v>0.9430256077</v>
      </c>
      <c r="S16" s="172">
        <f>MIN(VLOOKUP($C16,Calc_OppDef!$A$47:$AM$66,S$2+1,FALSE),VLOOKUP($D16,Calc_OppDef!$A$47:$AM$66,S$2+1,FALSE))</f>
        <v>0.4995145631</v>
      </c>
      <c r="T16" s="172">
        <f>MIN(VLOOKUP($C16,Calc_OppDef!$A$47:$AM$66,T$2+1,FALSE),VLOOKUP($D16,Calc_OppDef!$A$47:$AM$66,T$2+1,FALSE))</f>
        <v>0.4715128039</v>
      </c>
      <c r="U16" s="172">
        <f>MIN(VLOOKUP($C16,Calc_OppDef!$A$47:$AM$66,U$2+1,FALSE),VLOOKUP($D16,Calc_OppDef!$A$47:$AM$66,U$2+1,FALSE))</f>
        <v>0.6286834896</v>
      </c>
      <c r="V16" s="172">
        <f>MIN(VLOOKUP($C16,Calc_OppDef!$A$47:$AM$66,V$2+1,FALSE),VLOOKUP($D16,Calc_OppDef!$A$47:$AM$66,V$2+1,FALSE))</f>
        <v>0.5566019417</v>
      </c>
      <c r="W16" s="172">
        <f>MIN(VLOOKUP($C16,Calc_OppDef!$A$47:$AM$66,W$2+1,FALSE),VLOOKUP($D16,Calc_OppDef!$A$47:$AM$66,W$2+1,FALSE))</f>
        <v>0.9430256077</v>
      </c>
      <c r="X16" s="172">
        <f>MIN(VLOOKUP($C16,Calc_OppDef!$A$47:$AM$66,X$2+1,FALSE),VLOOKUP($D16,Calc_OppDef!$A$47:$AM$66,X$2+1,FALSE))</f>
        <v>1.060903995</v>
      </c>
      <c r="Y16" s="172">
        <f>MIN(VLOOKUP($C16,Calc_OppDef!$A$47:$AM$66,Y$2+1,FALSE),VLOOKUP($D16,Calc_OppDef!$A$47:$AM$66,Y$2+1,FALSE))</f>
        <v>0.5566019417</v>
      </c>
      <c r="Z16" s="172">
        <f>MIN(VLOOKUP($C16,Calc_OppDef!$A$47:$AM$66,Z$2+1,FALSE),VLOOKUP($D16,Calc_OppDef!$A$47:$AM$66,Z$2+1,FALSE))</f>
        <v>0.9430256077</v>
      </c>
      <c r="AA16" s="172">
        <f>MIN(VLOOKUP($C16,Calc_OppDef!$A$47:$AM$66,AA$2+1,FALSE),VLOOKUP($D16,Calc_OppDef!$A$47:$AM$66,AA$2+1,FALSE))</f>
        <v>0.4138834951</v>
      </c>
      <c r="AB16" s="172">
        <f>MIN(VLOOKUP($C16,Calc_OppDef!$A$47:$AM$66,AB$2+1,FALSE),VLOOKUP($D16,Calc_OppDef!$A$47:$AM$66,AB$2+1,FALSE))</f>
        <v>0.4138834951</v>
      </c>
      <c r="AC16" s="172">
        <f>MIN(VLOOKUP($C16,Calc_OppDef!$A$47:$AM$66,AC$2+1,FALSE),VLOOKUP($D16,Calc_OppDef!$A$47:$AM$66,AC$2+1,FALSE))</f>
        <v>1.571709097</v>
      </c>
      <c r="AD16" s="172">
        <f>MIN(VLOOKUP($C16,Calc_OppDef!$A$47:$AM$66,AD$2+1,FALSE),VLOOKUP($D16,Calc_OppDef!$A$47:$AM$66,AD$2+1,FALSE))</f>
        <v>0.6286834896</v>
      </c>
      <c r="AE16" s="172">
        <f>MIN(VLOOKUP($C16,Calc_OppDef!$A$47:$AM$66,AE$2+1,FALSE),VLOOKUP($D16,Calc_OppDef!$A$47:$AM$66,AE$2+1,FALSE))</f>
        <v>0.4715128039</v>
      </c>
      <c r="AF16" s="172">
        <f>MIN(VLOOKUP($C16,Calc_OppDef!$A$47:$AM$66,AF$2+1,FALSE),VLOOKUP($D16,Calc_OppDef!$A$47:$AM$66,AF$2+1,FALSE))</f>
        <v>0.7465618773</v>
      </c>
      <c r="AG16" s="172">
        <f>MIN(VLOOKUP($C16,Calc_OppDef!$A$47:$AM$66,AG$2+1,FALSE),VLOOKUP($D16,Calc_OppDef!$A$47:$AM$66,AG$2+1,FALSE))</f>
        <v>0.9430256077</v>
      </c>
      <c r="AH16" s="172">
        <f>MIN(VLOOKUP($C16,Calc_OppDef!$A$47:$AM$66,AH$2+1,FALSE),VLOOKUP($D16,Calc_OppDef!$A$47:$AM$66,AH$2+1,FALSE))</f>
        <v>0.6286834896</v>
      </c>
      <c r="AI16" s="172">
        <f>MIN(VLOOKUP($C16,Calc_OppDef!$A$47:$AM$66,AI$2+1,FALSE),VLOOKUP($D16,Calc_OppDef!$A$47:$AM$66,AI$2+1,FALSE))</f>
        <v>0.8604330709</v>
      </c>
      <c r="AJ16" s="172">
        <f>MIN(VLOOKUP($C16,Calc_OppDef!$A$47:$AM$66,AJ$2+1,FALSE),VLOOKUP($D16,Calc_OppDef!$A$47:$AM$66,AJ$2+1,FALSE))</f>
        <v>0.7072688325</v>
      </c>
      <c r="AK16" s="172">
        <f>MIN(VLOOKUP($C16,Calc_OppDef!$A$47:$AM$66,AK$2+1,FALSE),VLOOKUP($D16,Calc_OppDef!$A$47:$AM$66,AK$2+1,FALSE))</f>
        <v>0.6286834896</v>
      </c>
      <c r="AL16" s="172">
        <f>MIN(VLOOKUP($C16,Calc_OppDef!$A$47:$AM$66,AL$2+1,FALSE),VLOOKUP($D16,Calc_OppDef!$A$47:$AM$66,AL$2+1,FALSE))</f>
        <v>0.9823179059</v>
      </c>
      <c r="AM16" s="172">
        <f>MIN(VLOOKUP($C16,Calc_OppDef!$A$47:$AM$66,AM$2+1,FALSE),VLOOKUP($D16,Calc_OppDef!$A$47:$AM$66,AM$2+1,FALSE))</f>
        <v>0.6286834896</v>
      </c>
      <c r="AN16" s="172">
        <f>MIN(VLOOKUP($C16,Calc_OppDef!$A$47:$AM$66,AN$2+1,FALSE),VLOOKUP($D16,Calc_OppDef!$A$47:$AM$66,AN$2+1,FALSE))</f>
        <v>0.9430256077</v>
      </c>
      <c r="AO16" s="172">
        <f>MIN(VLOOKUP($C16,Calc_OppDef!$A$47:$AM$66,AO$2+1,FALSE),VLOOKUP($D16,Calc_OppDef!$A$47:$AM$66,AO$2+1,FALSE))</f>
        <v>0.392927461</v>
      </c>
      <c r="AP16" s="172">
        <f>MIN(VLOOKUP($C16,Calc_OppDef!$A$47:$AM$66,AP$2+1,FALSE),VLOOKUP($D16,Calc_OppDef!$A$47:$AM$66,AP$2+1,FALSE))</f>
        <v>0.6286834896</v>
      </c>
      <c r="AQ16" s="170"/>
      <c r="AR16" s="170"/>
    </row>
    <row r="17" ht="12.75" customHeight="1">
      <c r="A17" s="170">
        <f t="shared" si="1"/>
        <v>1</v>
      </c>
      <c r="B17" s="170">
        <f t="shared" si="2"/>
        <v>16</v>
      </c>
      <c r="C17" s="140" t="str">
        <f t="array" ref="C17">INDEX(Fixtures!$A$2:$A$21,A17)</f>
        <v>Arsenal</v>
      </c>
      <c r="D17" s="140" t="str">
        <f t="array" ref="D17">INDEX(Fixtures!$A$2:$A$21,B17)</f>
        <v>Southampton</v>
      </c>
      <c r="E17" s="172">
        <f>MIN(VLOOKUP($C17,Calc_OppDef!$A$47:$AM$66,E$2+1,FALSE),VLOOKUP($D17,Calc_OppDef!$A$47:$AM$66,E$2+1,FALSE))</f>
        <v>0.785854922</v>
      </c>
      <c r="F17" s="172">
        <f>MIN(VLOOKUP($C17,Calc_OppDef!$A$47:$AM$66,F$2+1,FALSE),VLOOKUP($D17,Calc_OppDef!$A$47:$AM$66,F$2+1,FALSE))</f>
        <v>1.100196294</v>
      </c>
      <c r="G17" s="172">
        <f>MIN(VLOOKUP($C17,Calc_OppDef!$A$47:$AM$66,G$2+1,FALSE),VLOOKUP($D17,Calc_OppDef!$A$47:$AM$66,G$2+1,FALSE))</f>
        <v>0.9430256077</v>
      </c>
      <c r="H17" s="172">
        <f>MIN(VLOOKUP($C17,Calc_OppDef!$A$47:$AM$66,H$2+1,FALSE),VLOOKUP($D17,Calc_OppDef!$A$47:$AM$66,H$2+1,FALSE))</f>
        <v>0.7322834646</v>
      </c>
      <c r="I17" s="172">
        <f>MIN(VLOOKUP($C17,Calc_OppDef!$A$47:$AM$66,I$2+1,FALSE),VLOOKUP($D17,Calc_OppDef!$A$47:$AM$66,I$2+1,FALSE))</f>
        <v>0.392927461</v>
      </c>
      <c r="J17" s="172">
        <f>MIN(VLOOKUP($C17,Calc_OppDef!$A$47:$AM$66,J$2+1,FALSE),VLOOKUP($D17,Calc_OppDef!$A$47:$AM$66,J$2+1,FALSE))</f>
        <v>0.6286834896</v>
      </c>
      <c r="K17" s="172">
        <f>MIN(VLOOKUP($C17,Calc_OppDef!$A$47:$AM$66,K$2+1,FALSE),VLOOKUP($D17,Calc_OppDef!$A$47:$AM$66,K$2+1,FALSE))</f>
        <v>0.6679765344</v>
      </c>
      <c r="L17" s="172">
        <f>MIN(VLOOKUP($C17,Calc_OppDef!$A$47:$AM$66,L$2+1,FALSE),VLOOKUP($D17,Calc_OppDef!$A$47:$AM$66,L$2+1,FALSE))</f>
        <v>0.7322834646</v>
      </c>
      <c r="M17" s="172">
        <f>MIN(VLOOKUP($C17,Calc_OppDef!$A$47:$AM$66,M$2+1,FALSE),VLOOKUP($D17,Calc_OppDef!$A$47:$AM$66,M$2+1,FALSE))</f>
        <v>1.021610951</v>
      </c>
      <c r="N17" s="172">
        <f>MIN(VLOOKUP($C17,Calc_OppDef!$A$47:$AM$66,N$2+1,FALSE),VLOOKUP($D17,Calc_OppDef!$A$47:$AM$66,N$2+1,FALSE))</f>
        <v>0.7072688325</v>
      </c>
      <c r="O17" s="172">
        <f>MIN(VLOOKUP($C17,Calc_OppDef!$A$47:$AM$66,O$2+1,FALSE),VLOOKUP($D17,Calc_OppDef!$A$47:$AM$66,O$2+1,FALSE))</f>
        <v>1.532416799</v>
      </c>
      <c r="P17" s="172">
        <f>MIN(VLOOKUP($C17,Calc_OppDef!$A$47:$AM$66,P$2+1,FALSE),VLOOKUP($D17,Calc_OppDef!$A$47:$AM$66,P$2+1,FALSE))</f>
        <v>0.4995145631</v>
      </c>
      <c r="Q17" s="172">
        <f>MIN(VLOOKUP($C17,Calc_OppDef!$A$47:$AM$66,Q$2+1,FALSE),VLOOKUP($D17,Calc_OppDef!$A$47:$AM$66,Q$2+1,FALSE))</f>
        <v>0.7322834646</v>
      </c>
      <c r="R17" s="172">
        <f>MIN(VLOOKUP($C17,Calc_OppDef!$A$47:$AM$66,R$2+1,FALSE),VLOOKUP($D17,Calc_OppDef!$A$47:$AM$66,R$2+1,FALSE))</f>
        <v>1.178781636</v>
      </c>
      <c r="S17" s="172">
        <f>MIN(VLOOKUP($C17,Calc_OppDef!$A$47:$AM$66,S$2+1,FALSE),VLOOKUP($D17,Calc_OppDef!$A$47:$AM$66,S$2+1,FALSE))</f>
        <v>1.493123755</v>
      </c>
      <c r="T17" s="172">
        <f>MIN(VLOOKUP($C17,Calc_OppDef!$A$47:$AM$66,T$2+1,FALSE),VLOOKUP($D17,Calc_OppDef!$A$47:$AM$66,T$2+1,FALSE))</f>
        <v>0.4715128039</v>
      </c>
      <c r="U17" s="172">
        <f>MIN(VLOOKUP($C17,Calc_OppDef!$A$47:$AM$66,U$2+1,FALSE),VLOOKUP($D17,Calc_OppDef!$A$47:$AM$66,U$2+1,FALSE))</f>
        <v>0.785854922</v>
      </c>
      <c r="V17" s="172">
        <f>MIN(VLOOKUP($C17,Calc_OppDef!$A$47:$AM$66,V$2+1,FALSE),VLOOKUP($D17,Calc_OppDef!$A$47:$AM$66,V$2+1,FALSE))</f>
        <v>0.6286834896</v>
      </c>
      <c r="W17" s="172">
        <f>MIN(VLOOKUP($C17,Calc_OppDef!$A$47:$AM$66,W$2+1,FALSE),VLOOKUP($D17,Calc_OppDef!$A$47:$AM$66,W$2+1,FALSE))</f>
        <v>0.9430256077</v>
      </c>
      <c r="X17" s="172">
        <f>MIN(VLOOKUP($C17,Calc_OppDef!$A$47:$AM$66,X$2+1,FALSE),VLOOKUP($D17,Calc_OppDef!$A$47:$AM$66,X$2+1,FALSE))</f>
        <v>1.768172828</v>
      </c>
      <c r="Y17" s="172">
        <f>MIN(VLOOKUP($C17,Calc_OppDef!$A$47:$AM$66,Y$2+1,FALSE),VLOOKUP($D17,Calc_OppDef!$A$47:$AM$66,Y$2+1,FALSE))</f>
        <v>0.5566019417</v>
      </c>
      <c r="Z17" s="172">
        <f>MIN(VLOOKUP($C17,Calc_OppDef!$A$47:$AM$66,Z$2+1,FALSE),VLOOKUP($D17,Calc_OppDef!$A$47:$AM$66,Z$2+1,FALSE))</f>
        <v>0.9430256077</v>
      </c>
      <c r="AA17" s="172">
        <f>MIN(VLOOKUP($C17,Calc_OppDef!$A$47:$AM$66,AA$2+1,FALSE),VLOOKUP($D17,Calc_OppDef!$A$47:$AM$66,AA$2+1,FALSE))</f>
        <v>0.6286834896</v>
      </c>
      <c r="AB17" s="172">
        <f>MIN(VLOOKUP($C17,Calc_OppDef!$A$47:$AM$66,AB$2+1,FALSE),VLOOKUP($D17,Calc_OppDef!$A$47:$AM$66,AB$2+1,FALSE))</f>
        <v>0.4138834951</v>
      </c>
      <c r="AC17" s="172">
        <f>MIN(VLOOKUP($C17,Calc_OppDef!$A$47:$AM$66,AC$2+1,FALSE),VLOOKUP($D17,Calc_OppDef!$A$47:$AM$66,AC$2+1,FALSE))</f>
        <v>0.6286834896</v>
      </c>
      <c r="AD17" s="172">
        <f>MIN(VLOOKUP($C17,Calc_OppDef!$A$47:$AM$66,AD$2+1,FALSE),VLOOKUP($D17,Calc_OppDef!$A$47:$AM$66,AD$2+1,FALSE))</f>
        <v>0.4138834951</v>
      </c>
      <c r="AE17" s="172">
        <f>MIN(VLOOKUP($C17,Calc_OppDef!$A$47:$AM$66,AE$2+1,FALSE),VLOOKUP($D17,Calc_OppDef!$A$47:$AM$66,AE$2+1,FALSE))</f>
        <v>0.6679765344</v>
      </c>
      <c r="AF17" s="172">
        <f>MIN(VLOOKUP($C17,Calc_OppDef!$A$47:$AM$66,AF$2+1,FALSE),VLOOKUP($D17,Calc_OppDef!$A$47:$AM$66,AF$2+1,FALSE))</f>
        <v>0.5566019417</v>
      </c>
      <c r="AG17" s="172">
        <f>MIN(VLOOKUP($C17,Calc_OppDef!$A$47:$AM$66,AG$2+1,FALSE),VLOOKUP($D17,Calc_OppDef!$A$47:$AM$66,AG$2+1,FALSE))</f>
        <v>1.493123755</v>
      </c>
      <c r="AH17" s="172">
        <f>MIN(VLOOKUP($C17,Calc_OppDef!$A$47:$AM$66,AH$2+1,FALSE),VLOOKUP($D17,Calc_OppDef!$A$47:$AM$66,AH$2+1,FALSE))</f>
        <v>1.178781636</v>
      </c>
      <c r="AI17" s="172">
        <f>MIN(VLOOKUP($C17,Calc_OppDef!$A$47:$AM$66,AI$2+1,FALSE),VLOOKUP($D17,Calc_OppDef!$A$47:$AM$66,AI$2+1,FALSE))</f>
        <v>0.8604330709</v>
      </c>
      <c r="AJ17" s="172">
        <f>MIN(VLOOKUP($C17,Calc_OppDef!$A$47:$AM$66,AJ$2+1,FALSE),VLOOKUP($D17,Calc_OppDef!$A$47:$AM$66,AJ$2+1,FALSE))</f>
        <v>0.7072688325</v>
      </c>
      <c r="AK17" s="172">
        <f>MIN(VLOOKUP($C17,Calc_OppDef!$A$47:$AM$66,AK$2+1,FALSE),VLOOKUP($D17,Calc_OppDef!$A$47:$AM$66,AK$2+1,FALSE))</f>
        <v>1.100196294</v>
      </c>
      <c r="AL17" s="172">
        <f>MIN(VLOOKUP($C17,Calc_OppDef!$A$47:$AM$66,AL$2+1,FALSE),VLOOKUP($D17,Calc_OppDef!$A$47:$AM$66,AL$2+1,FALSE))</f>
        <v>0.4995145631</v>
      </c>
      <c r="AM17" s="172">
        <f>MIN(VLOOKUP($C17,Calc_OppDef!$A$47:$AM$66,AM$2+1,FALSE),VLOOKUP($D17,Calc_OppDef!$A$47:$AM$66,AM$2+1,FALSE))</f>
        <v>0.6286834896</v>
      </c>
      <c r="AN17" s="172">
        <f>MIN(VLOOKUP($C17,Calc_OppDef!$A$47:$AM$66,AN$2+1,FALSE),VLOOKUP($D17,Calc_OppDef!$A$47:$AM$66,AN$2+1,FALSE))</f>
        <v>0.7465618773</v>
      </c>
      <c r="AO17" s="172">
        <f>MIN(VLOOKUP($C17,Calc_OppDef!$A$47:$AM$66,AO$2+1,FALSE),VLOOKUP($D17,Calc_OppDef!$A$47:$AM$66,AO$2+1,FALSE))</f>
        <v>0.392927461</v>
      </c>
      <c r="AP17" s="172">
        <f>MIN(VLOOKUP($C17,Calc_OppDef!$A$47:$AM$66,AP$2+1,FALSE),VLOOKUP($D17,Calc_OppDef!$A$47:$AM$66,AP$2+1,FALSE))</f>
        <v>0.4715128039</v>
      </c>
      <c r="AQ17" s="170"/>
      <c r="AR17" s="170"/>
    </row>
    <row r="18" ht="12.75" customHeight="1">
      <c r="A18" s="170">
        <f t="shared" si="1"/>
        <v>1</v>
      </c>
      <c r="B18" s="170">
        <f t="shared" si="2"/>
        <v>17</v>
      </c>
      <c r="C18" s="140" t="str">
        <f t="array" ref="C18">INDEX(Fixtures!$A$2:$A$21,A18)</f>
        <v>Arsenal</v>
      </c>
      <c r="D18" s="140" t="str">
        <f t="array" ref="D18">INDEX(Fixtures!$A$2:$A$21,B18)</f>
        <v>Tottenham</v>
      </c>
      <c r="E18" s="172">
        <f>MIN(VLOOKUP($C18,Calc_OppDef!$A$47:$AM$66,E$2+1,FALSE),VLOOKUP($D18,Calc_OppDef!$A$47:$AM$66,E$2+1,FALSE))</f>
        <v>0.8251472201</v>
      </c>
      <c r="F18" s="172">
        <f>MIN(VLOOKUP($C18,Calc_OppDef!$A$47:$AM$66,F$2+1,FALSE),VLOOKUP($D18,Calc_OppDef!$A$47:$AM$66,F$2+1,FALSE))</f>
        <v>0.5566019417</v>
      </c>
      <c r="G18" s="172">
        <f>MIN(VLOOKUP($C18,Calc_OppDef!$A$47:$AM$66,G$2+1,FALSE),VLOOKUP($D18,Calc_OppDef!$A$47:$AM$66,G$2+1,FALSE))</f>
        <v>0.9430256077</v>
      </c>
      <c r="H18" s="172">
        <f>MIN(VLOOKUP($C18,Calc_OppDef!$A$47:$AM$66,H$2+1,FALSE),VLOOKUP($D18,Calc_OppDef!$A$47:$AM$66,H$2+1,FALSE))</f>
        <v>0.7322834646</v>
      </c>
      <c r="I18" s="172">
        <f>MIN(VLOOKUP($C18,Calc_OppDef!$A$47:$AM$66,I$2+1,FALSE),VLOOKUP($D18,Calc_OppDef!$A$47:$AM$66,I$2+1,FALSE))</f>
        <v>0.8251472201</v>
      </c>
      <c r="J18" s="172">
        <f>MIN(VLOOKUP($C18,Calc_OppDef!$A$47:$AM$66,J$2+1,FALSE),VLOOKUP($D18,Calc_OppDef!$A$47:$AM$66,J$2+1,FALSE))</f>
        <v>0.6286834896</v>
      </c>
      <c r="K18" s="172">
        <f>MIN(VLOOKUP($C18,Calc_OppDef!$A$47:$AM$66,K$2+1,FALSE),VLOOKUP($D18,Calc_OppDef!$A$47:$AM$66,K$2+1,FALSE))</f>
        <v>0.6286834896</v>
      </c>
      <c r="L18" s="172">
        <f>MIN(VLOOKUP($C18,Calc_OppDef!$A$47:$AM$66,L$2+1,FALSE),VLOOKUP($D18,Calc_OppDef!$A$47:$AM$66,L$2+1,FALSE))</f>
        <v>0.4138834951</v>
      </c>
      <c r="M18" s="172">
        <f>MIN(VLOOKUP($C18,Calc_OppDef!$A$47:$AM$66,M$2+1,FALSE),VLOOKUP($D18,Calc_OppDef!$A$47:$AM$66,M$2+1,FALSE))</f>
        <v>0.9430256077</v>
      </c>
      <c r="N18" s="172">
        <f>MIN(VLOOKUP($C18,Calc_OppDef!$A$47:$AM$66,N$2+1,FALSE),VLOOKUP($D18,Calc_OppDef!$A$47:$AM$66,N$2+1,FALSE))</f>
        <v>1.139489338</v>
      </c>
      <c r="O18" s="172">
        <f>MIN(VLOOKUP($C18,Calc_OppDef!$A$47:$AM$66,O$2+1,FALSE),VLOOKUP($D18,Calc_OppDef!$A$47:$AM$66,O$2+1,FALSE))</f>
        <v>0.8604330709</v>
      </c>
      <c r="P18" s="172">
        <f>MIN(VLOOKUP($C18,Calc_OppDef!$A$47:$AM$66,P$2+1,FALSE),VLOOKUP($D18,Calc_OppDef!$A$47:$AM$66,P$2+1,FALSE))</f>
        <v>0.4995145631</v>
      </c>
      <c r="Q18" s="172">
        <f>MIN(VLOOKUP($C18,Calc_OppDef!$A$47:$AM$66,Q$2+1,FALSE),VLOOKUP($D18,Calc_OppDef!$A$47:$AM$66,Q$2+1,FALSE))</f>
        <v>1.021610951</v>
      </c>
      <c r="R18" s="172">
        <f>MIN(VLOOKUP($C18,Calc_OppDef!$A$47:$AM$66,R$2+1,FALSE),VLOOKUP($D18,Calc_OppDef!$A$47:$AM$66,R$2+1,FALSE))</f>
        <v>1.335953069</v>
      </c>
      <c r="S18" s="172">
        <f>MIN(VLOOKUP($C18,Calc_OppDef!$A$47:$AM$66,S$2+1,FALSE),VLOOKUP($D18,Calc_OppDef!$A$47:$AM$66,S$2+1,FALSE))</f>
        <v>0.6679765344</v>
      </c>
      <c r="T18" s="172">
        <f>MIN(VLOOKUP($C18,Calc_OppDef!$A$47:$AM$66,T$2+1,FALSE),VLOOKUP($D18,Calc_OppDef!$A$47:$AM$66,T$2+1,FALSE))</f>
        <v>0.4715128039</v>
      </c>
      <c r="U18" s="172">
        <f>MIN(VLOOKUP($C18,Calc_OppDef!$A$47:$AM$66,U$2+1,FALSE),VLOOKUP($D18,Calc_OppDef!$A$47:$AM$66,U$2+1,FALSE))</f>
        <v>0.785854922</v>
      </c>
      <c r="V18" s="172">
        <f>MIN(VLOOKUP($C18,Calc_OppDef!$A$47:$AM$66,V$2+1,FALSE),VLOOKUP($D18,Calc_OppDef!$A$47:$AM$66,V$2+1,FALSE))</f>
        <v>0.785854922</v>
      </c>
      <c r="W18" s="172">
        <f>MIN(VLOOKUP($C18,Calc_OppDef!$A$47:$AM$66,W$2+1,FALSE),VLOOKUP($D18,Calc_OppDef!$A$47:$AM$66,W$2+1,FALSE))</f>
        <v>0.7465618773</v>
      </c>
      <c r="X18" s="172">
        <f>MIN(VLOOKUP($C18,Calc_OppDef!$A$47:$AM$66,X$2+1,FALSE),VLOOKUP($D18,Calc_OppDef!$A$47:$AM$66,X$2+1,FALSE))</f>
        <v>0.4995145631</v>
      </c>
      <c r="Y18" s="172">
        <f>MIN(VLOOKUP($C18,Calc_OppDef!$A$47:$AM$66,Y$2+1,FALSE),VLOOKUP($D18,Calc_OppDef!$A$47:$AM$66,Y$2+1,FALSE))</f>
        <v>0.5566019417</v>
      </c>
      <c r="Z18" s="172">
        <f>MIN(VLOOKUP($C18,Calc_OppDef!$A$47:$AM$66,Z$2+1,FALSE),VLOOKUP($D18,Calc_OppDef!$A$47:$AM$66,Z$2+1,FALSE))</f>
        <v>0.9430256077</v>
      </c>
      <c r="AA18" s="172">
        <f>MIN(VLOOKUP($C18,Calc_OppDef!$A$47:$AM$66,AA$2+1,FALSE),VLOOKUP($D18,Calc_OppDef!$A$47:$AM$66,AA$2+1,FALSE))</f>
        <v>0.7322834646</v>
      </c>
      <c r="AB18" s="172">
        <f>MIN(VLOOKUP($C18,Calc_OppDef!$A$47:$AM$66,AB$2+1,FALSE),VLOOKUP($D18,Calc_OppDef!$A$47:$AM$66,AB$2+1,FALSE))</f>
        <v>0.4138834951</v>
      </c>
      <c r="AC18" s="172">
        <f>MIN(VLOOKUP($C18,Calc_OppDef!$A$47:$AM$66,AC$2+1,FALSE),VLOOKUP($D18,Calc_OppDef!$A$47:$AM$66,AC$2+1,FALSE))</f>
        <v>0.7072688325</v>
      </c>
      <c r="AD18" s="172">
        <f>MIN(VLOOKUP($C18,Calc_OppDef!$A$47:$AM$66,AD$2+1,FALSE),VLOOKUP($D18,Calc_OppDef!$A$47:$AM$66,AD$2+1,FALSE))</f>
        <v>0.6286834896</v>
      </c>
      <c r="AE18" s="172">
        <f>MIN(VLOOKUP($C18,Calc_OppDef!$A$47:$AM$66,AE$2+1,FALSE),VLOOKUP($D18,Calc_OppDef!$A$47:$AM$66,AE$2+1,FALSE))</f>
        <v>0.6286834896</v>
      </c>
      <c r="AF18" s="172">
        <f>MIN(VLOOKUP($C18,Calc_OppDef!$A$47:$AM$66,AF$2+1,FALSE),VLOOKUP($D18,Calc_OppDef!$A$47:$AM$66,AF$2+1,FALSE))</f>
        <v>0.7465618773</v>
      </c>
      <c r="AG18" s="172">
        <f>MIN(VLOOKUP($C18,Calc_OppDef!$A$47:$AM$66,AG$2+1,FALSE),VLOOKUP($D18,Calc_OppDef!$A$47:$AM$66,AG$2+1,FALSE))</f>
        <v>0.785854922</v>
      </c>
      <c r="AH18" s="172">
        <f>MIN(VLOOKUP($C18,Calc_OppDef!$A$47:$AM$66,AH$2+1,FALSE),VLOOKUP($D18,Calc_OppDef!$A$47:$AM$66,AH$2+1,FALSE))</f>
        <v>0.785854922</v>
      </c>
      <c r="AI18" s="172">
        <f>MIN(VLOOKUP($C18,Calc_OppDef!$A$47:$AM$66,AI$2+1,FALSE),VLOOKUP($D18,Calc_OppDef!$A$47:$AM$66,AI$2+1,FALSE))</f>
        <v>0.6286834896</v>
      </c>
      <c r="AJ18" s="172">
        <f>MIN(VLOOKUP($C18,Calc_OppDef!$A$47:$AM$66,AJ$2+1,FALSE),VLOOKUP($D18,Calc_OppDef!$A$47:$AM$66,AJ$2+1,FALSE))</f>
        <v>0.7072688325</v>
      </c>
      <c r="AK18" s="172">
        <f>MIN(VLOOKUP($C18,Calc_OppDef!$A$47:$AM$66,AK$2+1,FALSE),VLOOKUP($D18,Calc_OppDef!$A$47:$AM$66,AK$2+1,FALSE))</f>
        <v>0.392927461</v>
      </c>
      <c r="AL18" s="172">
        <f>MIN(VLOOKUP($C18,Calc_OppDef!$A$47:$AM$66,AL$2+1,FALSE),VLOOKUP($D18,Calc_OppDef!$A$47:$AM$66,AL$2+1,FALSE))</f>
        <v>0.4715128039</v>
      </c>
      <c r="AM18" s="172">
        <f>MIN(VLOOKUP($C18,Calc_OppDef!$A$47:$AM$66,AM$2+1,FALSE),VLOOKUP($D18,Calc_OppDef!$A$47:$AM$66,AM$2+1,FALSE))</f>
        <v>0.6286834896</v>
      </c>
      <c r="AN18" s="172">
        <f>MIN(VLOOKUP($C18,Calc_OppDef!$A$47:$AM$66,AN$2+1,FALSE),VLOOKUP($D18,Calc_OppDef!$A$47:$AM$66,AN$2+1,FALSE))</f>
        <v>0.9430256077</v>
      </c>
      <c r="AO18" s="172">
        <f>MIN(VLOOKUP($C18,Calc_OppDef!$A$47:$AM$66,AO$2+1,FALSE),VLOOKUP($D18,Calc_OppDef!$A$47:$AM$66,AO$2+1,FALSE))</f>
        <v>0.392927461</v>
      </c>
      <c r="AP18" s="172">
        <f>MIN(VLOOKUP($C18,Calc_OppDef!$A$47:$AM$66,AP$2+1,FALSE),VLOOKUP($D18,Calc_OppDef!$A$47:$AM$66,AP$2+1,FALSE))</f>
        <v>0.6286834896</v>
      </c>
      <c r="AQ18" s="170"/>
      <c r="AR18" s="170"/>
    </row>
    <row r="19" ht="12.75" customHeight="1">
      <c r="A19" s="170">
        <f t="shared" si="1"/>
        <v>1</v>
      </c>
      <c r="B19" s="170">
        <f t="shared" si="2"/>
        <v>18</v>
      </c>
      <c r="C19" s="140" t="str">
        <f t="array" ref="C19">INDEX(Fixtures!$A$2:$A$21,A19)</f>
        <v>Arsenal</v>
      </c>
      <c r="D19" s="140" t="str">
        <f t="array" ref="D19">INDEX(Fixtures!$A$2:$A$21,B19)</f>
        <v>Watford</v>
      </c>
      <c r="E19" s="172">
        <f>MIN(VLOOKUP($C19,Calc_OppDef!$A$47:$AM$66,E$2+1,FALSE),VLOOKUP($D19,Calc_OppDef!$A$47:$AM$66,E$2+1,FALSE))</f>
        <v>0.392927461</v>
      </c>
      <c r="F19" s="172">
        <f>MIN(VLOOKUP($C19,Calc_OppDef!$A$47:$AM$66,F$2+1,FALSE),VLOOKUP($D19,Calc_OppDef!$A$47:$AM$66,F$2+1,FALSE))</f>
        <v>0.6286834896</v>
      </c>
      <c r="G19" s="172">
        <f>MIN(VLOOKUP($C19,Calc_OppDef!$A$47:$AM$66,G$2+1,FALSE),VLOOKUP($D19,Calc_OppDef!$A$47:$AM$66,G$2+1,FALSE))</f>
        <v>0.6286834896</v>
      </c>
      <c r="H19" s="172">
        <f>MIN(VLOOKUP($C19,Calc_OppDef!$A$47:$AM$66,H$2+1,FALSE),VLOOKUP($D19,Calc_OppDef!$A$47:$AM$66,H$2+1,FALSE))</f>
        <v>0.7322834646</v>
      </c>
      <c r="I19" s="172">
        <f>MIN(VLOOKUP($C19,Calc_OppDef!$A$47:$AM$66,I$2+1,FALSE),VLOOKUP($D19,Calc_OppDef!$A$47:$AM$66,I$2+1,FALSE))</f>
        <v>0.8251472201</v>
      </c>
      <c r="J19" s="172">
        <f>MIN(VLOOKUP($C19,Calc_OppDef!$A$47:$AM$66,J$2+1,FALSE),VLOOKUP($D19,Calc_OppDef!$A$47:$AM$66,J$2+1,FALSE))</f>
        <v>0.6286834896</v>
      </c>
      <c r="K19" s="172">
        <f>MIN(VLOOKUP($C19,Calc_OppDef!$A$47:$AM$66,K$2+1,FALSE),VLOOKUP($D19,Calc_OppDef!$A$47:$AM$66,K$2+1,FALSE))</f>
        <v>0.6679765344</v>
      </c>
      <c r="L19" s="172">
        <f>MIN(VLOOKUP($C19,Calc_OppDef!$A$47:$AM$66,L$2+1,FALSE),VLOOKUP($D19,Calc_OppDef!$A$47:$AM$66,L$2+1,FALSE))</f>
        <v>0.7322834646</v>
      </c>
      <c r="M19" s="172">
        <f>MIN(VLOOKUP($C19,Calc_OppDef!$A$47:$AM$66,M$2+1,FALSE),VLOOKUP($D19,Calc_OppDef!$A$47:$AM$66,M$2+1,FALSE))</f>
        <v>0.8604330709</v>
      </c>
      <c r="N19" s="172">
        <f>MIN(VLOOKUP($C19,Calc_OppDef!$A$47:$AM$66,N$2+1,FALSE),VLOOKUP($D19,Calc_OppDef!$A$47:$AM$66,N$2+1,FALSE))</f>
        <v>0.4715128039</v>
      </c>
      <c r="O19" s="172">
        <f>MIN(VLOOKUP($C19,Calc_OppDef!$A$47:$AM$66,O$2+1,FALSE),VLOOKUP($D19,Calc_OppDef!$A$47:$AM$66,O$2+1,FALSE))</f>
        <v>0.8251472201</v>
      </c>
      <c r="P19" s="172">
        <f>MIN(VLOOKUP($C19,Calc_OppDef!$A$47:$AM$66,P$2+1,FALSE),VLOOKUP($D19,Calc_OppDef!$A$47:$AM$66,P$2+1,FALSE))</f>
        <v>0.4995145631</v>
      </c>
      <c r="Q19" s="172">
        <f>MIN(VLOOKUP($C19,Calc_OppDef!$A$47:$AM$66,Q$2+1,FALSE),VLOOKUP($D19,Calc_OppDef!$A$47:$AM$66,Q$2+1,FALSE))</f>
        <v>1.021610951</v>
      </c>
      <c r="R19" s="172">
        <f>MIN(VLOOKUP($C19,Calc_OppDef!$A$47:$AM$66,R$2+1,FALSE),VLOOKUP($D19,Calc_OppDef!$A$47:$AM$66,R$2+1,FALSE))</f>
        <v>0.9823179059</v>
      </c>
      <c r="S19" s="172">
        <f>MIN(VLOOKUP($C19,Calc_OppDef!$A$47:$AM$66,S$2+1,FALSE),VLOOKUP($D19,Calc_OppDef!$A$47:$AM$66,S$2+1,FALSE))</f>
        <v>1.493123755</v>
      </c>
      <c r="T19" s="172">
        <f>MIN(VLOOKUP($C19,Calc_OppDef!$A$47:$AM$66,T$2+1,FALSE),VLOOKUP($D19,Calc_OppDef!$A$47:$AM$66,T$2+1,FALSE))</f>
        <v>0.4715128039</v>
      </c>
      <c r="U19" s="172">
        <f>MIN(VLOOKUP($C19,Calc_OppDef!$A$47:$AM$66,U$2+1,FALSE),VLOOKUP($D19,Calc_OppDef!$A$47:$AM$66,U$2+1,FALSE))</f>
        <v>0.4138834951</v>
      </c>
      <c r="V19" s="172">
        <f>MIN(VLOOKUP($C19,Calc_OppDef!$A$47:$AM$66,V$2+1,FALSE),VLOOKUP($D19,Calc_OppDef!$A$47:$AM$66,V$2+1,FALSE))</f>
        <v>0.785854922</v>
      </c>
      <c r="W19" s="172">
        <f>MIN(VLOOKUP($C19,Calc_OppDef!$A$47:$AM$66,W$2+1,FALSE),VLOOKUP($D19,Calc_OppDef!$A$47:$AM$66,W$2+1,FALSE))</f>
        <v>0.9430256077</v>
      </c>
      <c r="X19" s="172">
        <f>MIN(VLOOKUP($C19,Calc_OppDef!$A$47:$AM$66,X$2+1,FALSE),VLOOKUP($D19,Calc_OppDef!$A$47:$AM$66,X$2+1,FALSE))</f>
        <v>0.7072688325</v>
      </c>
      <c r="Y19" s="172">
        <f>MIN(VLOOKUP($C19,Calc_OppDef!$A$47:$AM$66,Y$2+1,FALSE),VLOOKUP($D19,Calc_OppDef!$A$47:$AM$66,Y$2+1,FALSE))</f>
        <v>0.5566019417</v>
      </c>
      <c r="Z19" s="172">
        <f>MIN(VLOOKUP($C19,Calc_OppDef!$A$47:$AM$66,Z$2+1,FALSE),VLOOKUP($D19,Calc_OppDef!$A$47:$AM$66,Z$2+1,FALSE))</f>
        <v>0.9430256077</v>
      </c>
      <c r="AA19" s="172">
        <f>MIN(VLOOKUP($C19,Calc_OppDef!$A$47:$AM$66,AA$2+1,FALSE),VLOOKUP($D19,Calc_OppDef!$A$47:$AM$66,AA$2+1,FALSE))</f>
        <v>0.785854922</v>
      </c>
      <c r="AB19" s="172">
        <f>MIN(VLOOKUP($C19,Calc_OppDef!$A$47:$AM$66,AB$2+1,FALSE),VLOOKUP($D19,Calc_OppDef!$A$47:$AM$66,AB$2+1,FALSE))</f>
        <v>0.4138834951</v>
      </c>
      <c r="AC19" s="172">
        <f>MIN(VLOOKUP($C19,Calc_OppDef!$A$47:$AM$66,AC$2+1,FALSE),VLOOKUP($D19,Calc_OppDef!$A$47:$AM$66,AC$2+1,FALSE))</f>
        <v>0.9430256077</v>
      </c>
      <c r="AD19" s="172">
        <f>MIN(VLOOKUP($C19,Calc_OppDef!$A$47:$AM$66,AD$2+1,FALSE),VLOOKUP($D19,Calc_OppDef!$A$47:$AM$66,AD$2+1,FALSE))</f>
        <v>0.6286834896</v>
      </c>
      <c r="AE19" s="172">
        <f>MIN(VLOOKUP($C19,Calc_OppDef!$A$47:$AM$66,AE$2+1,FALSE),VLOOKUP($D19,Calc_OppDef!$A$47:$AM$66,AE$2+1,FALSE))</f>
        <v>0.6679765344</v>
      </c>
      <c r="AF19" s="172">
        <f>MIN(VLOOKUP($C19,Calc_OppDef!$A$47:$AM$66,AF$2+1,FALSE),VLOOKUP($D19,Calc_OppDef!$A$47:$AM$66,AF$2+1,FALSE))</f>
        <v>0.7465618773</v>
      </c>
      <c r="AG19" s="172">
        <f>MIN(VLOOKUP($C19,Calc_OppDef!$A$47:$AM$66,AG$2+1,FALSE),VLOOKUP($D19,Calc_OppDef!$A$47:$AM$66,AG$2+1,FALSE))</f>
        <v>1.218074681</v>
      </c>
      <c r="AH19" s="172">
        <f>MIN(VLOOKUP($C19,Calc_OppDef!$A$47:$AM$66,AH$2+1,FALSE),VLOOKUP($D19,Calc_OppDef!$A$47:$AM$66,AH$2+1,FALSE))</f>
        <v>1.178781636</v>
      </c>
      <c r="AI19" s="172">
        <f>MIN(VLOOKUP($C19,Calc_OppDef!$A$47:$AM$66,AI$2+1,FALSE),VLOOKUP($D19,Calc_OppDef!$A$47:$AM$66,AI$2+1,FALSE))</f>
        <v>0.6679765344</v>
      </c>
      <c r="AJ19" s="172">
        <f>MIN(VLOOKUP($C19,Calc_OppDef!$A$47:$AM$66,AJ$2+1,FALSE),VLOOKUP($D19,Calc_OppDef!$A$47:$AM$66,AJ$2+1,FALSE))</f>
        <v>0.7072688325</v>
      </c>
      <c r="AK19" s="172">
        <f>MIN(VLOOKUP($C19,Calc_OppDef!$A$47:$AM$66,AK$2+1,FALSE),VLOOKUP($D19,Calc_OppDef!$A$47:$AM$66,AK$2+1,FALSE))</f>
        <v>0.5566019417</v>
      </c>
      <c r="AL19" s="172">
        <f>MIN(VLOOKUP($C19,Calc_OppDef!$A$47:$AM$66,AL$2+1,FALSE),VLOOKUP($D19,Calc_OppDef!$A$47:$AM$66,AL$2+1,FALSE))</f>
        <v>0.785854922</v>
      </c>
      <c r="AM19" s="172">
        <f>MIN(VLOOKUP($C19,Calc_OppDef!$A$47:$AM$66,AM$2+1,FALSE),VLOOKUP($D19,Calc_OppDef!$A$47:$AM$66,AM$2+1,FALSE))</f>
        <v>0.6286834896</v>
      </c>
      <c r="AN19" s="172">
        <f>MIN(VLOOKUP($C19,Calc_OppDef!$A$47:$AM$66,AN$2+1,FALSE),VLOOKUP($D19,Calc_OppDef!$A$47:$AM$66,AN$2+1,FALSE))</f>
        <v>0.4995145631</v>
      </c>
      <c r="AO19" s="172">
        <f>MIN(VLOOKUP($C19,Calc_OppDef!$A$47:$AM$66,AO$2+1,FALSE),VLOOKUP($D19,Calc_OppDef!$A$47:$AM$66,AO$2+1,FALSE))</f>
        <v>0.392927461</v>
      </c>
      <c r="AP19" s="172">
        <f>MIN(VLOOKUP($C19,Calc_OppDef!$A$47:$AM$66,AP$2+1,FALSE),VLOOKUP($D19,Calc_OppDef!$A$47:$AM$66,AP$2+1,FALSE))</f>
        <v>0.6286834896</v>
      </c>
      <c r="AQ19" s="170"/>
      <c r="AR19" s="170"/>
    </row>
    <row r="20" ht="12.75" customHeight="1">
      <c r="A20" s="170">
        <f t="shared" si="1"/>
        <v>1</v>
      </c>
      <c r="B20" s="170">
        <f t="shared" si="2"/>
        <v>19</v>
      </c>
      <c r="C20" s="140" t="str">
        <f t="array" ref="C20">INDEX(Fixtures!$A$2:$A$21,A20)</f>
        <v>Arsenal</v>
      </c>
      <c r="D20" s="140" t="str">
        <f t="array" ref="D20">INDEX(Fixtures!$A$2:$A$21,B20)</f>
        <v>West Ham</v>
      </c>
      <c r="E20" s="172">
        <f>MIN(VLOOKUP($C20,Calc_OppDef!$A$47:$AM$66,E$2+1,FALSE),VLOOKUP($D20,Calc_OppDef!$A$47:$AM$66,E$2+1,FALSE))</f>
        <v>1.768172828</v>
      </c>
      <c r="F20" s="172">
        <f>MIN(VLOOKUP($C20,Calc_OppDef!$A$47:$AM$66,F$2+1,FALSE),VLOOKUP($D20,Calc_OppDef!$A$47:$AM$66,F$2+1,FALSE))</f>
        <v>0.7465618773</v>
      </c>
      <c r="G20" s="172">
        <f>MIN(VLOOKUP($C20,Calc_OppDef!$A$47:$AM$66,G$2+1,FALSE),VLOOKUP($D20,Calc_OppDef!$A$47:$AM$66,G$2+1,FALSE))</f>
        <v>0.9430256077</v>
      </c>
      <c r="H20" s="172">
        <f>MIN(VLOOKUP($C20,Calc_OppDef!$A$47:$AM$66,H$2+1,FALSE),VLOOKUP($D20,Calc_OppDef!$A$47:$AM$66,H$2+1,FALSE))</f>
        <v>0.4995145631</v>
      </c>
      <c r="I20" s="172">
        <f>MIN(VLOOKUP($C20,Calc_OppDef!$A$47:$AM$66,I$2+1,FALSE),VLOOKUP($D20,Calc_OppDef!$A$47:$AM$66,I$2+1,FALSE))</f>
        <v>0.8251472201</v>
      </c>
      <c r="J20" s="172">
        <f>MIN(VLOOKUP($C20,Calc_OppDef!$A$47:$AM$66,J$2+1,FALSE),VLOOKUP($D20,Calc_OppDef!$A$47:$AM$66,J$2+1,FALSE))</f>
        <v>0.6286834896</v>
      </c>
      <c r="K20" s="172">
        <f>MIN(VLOOKUP($C20,Calc_OppDef!$A$47:$AM$66,K$2+1,FALSE),VLOOKUP($D20,Calc_OppDef!$A$47:$AM$66,K$2+1,FALSE))</f>
        <v>0.6679765344</v>
      </c>
      <c r="L20" s="172">
        <f>MIN(VLOOKUP($C20,Calc_OppDef!$A$47:$AM$66,L$2+1,FALSE),VLOOKUP($D20,Calc_OppDef!$A$47:$AM$66,L$2+1,FALSE))</f>
        <v>0.7322834646</v>
      </c>
      <c r="M20" s="172">
        <f>MIN(VLOOKUP($C20,Calc_OppDef!$A$47:$AM$66,M$2+1,FALSE),VLOOKUP($D20,Calc_OppDef!$A$47:$AM$66,M$2+1,FALSE))</f>
        <v>1.218074681</v>
      </c>
      <c r="N20" s="172">
        <f>MIN(VLOOKUP($C20,Calc_OppDef!$A$47:$AM$66,N$2+1,FALSE),VLOOKUP($D20,Calc_OppDef!$A$47:$AM$66,N$2+1,FALSE))</f>
        <v>0.9823179059</v>
      </c>
      <c r="O20" s="172">
        <f>MIN(VLOOKUP($C20,Calc_OppDef!$A$47:$AM$66,O$2+1,FALSE),VLOOKUP($D20,Calc_OppDef!$A$47:$AM$66,O$2+1,FALSE))</f>
        <v>0.785854922</v>
      </c>
      <c r="P20" s="172">
        <f>MIN(VLOOKUP($C20,Calc_OppDef!$A$47:$AM$66,P$2+1,FALSE),VLOOKUP($D20,Calc_OppDef!$A$47:$AM$66,P$2+1,FALSE))</f>
        <v>0.4995145631</v>
      </c>
      <c r="Q20" s="172">
        <f>MIN(VLOOKUP($C20,Calc_OppDef!$A$47:$AM$66,Q$2+1,FALSE),VLOOKUP($D20,Calc_OppDef!$A$47:$AM$66,Q$2+1,FALSE))</f>
        <v>1.021610951</v>
      </c>
      <c r="R20" s="172">
        <f>MIN(VLOOKUP($C20,Calc_OppDef!$A$47:$AM$66,R$2+1,FALSE),VLOOKUP($D20,Calc_OppDef!$A$47:$AM$66,R$2+1,FALSE))</f>
        <v>0.8251472201</v>
      </c>
      <c r="S20" s="172">
        <f>MIN(VLOOKUP($C20,Calc_OppDef!$A$47:$AM$66,S$2+1,FALSE),VLOOKUP($D20,Calc_OppDef!$A$47:$AM$66,S$2+1,FALSE))</f>
        <v>0.4138834951</v>
      </c>
      <c r="T20" s="172">
        <f>MIN(VLOOKUP($C20,Calc_OppDef!$A$47:$AM$66,T$2+1,FALSE),VLOOKUP($D20,Calc_OppDef!$A$47:$AM$66,T$2+1,FALSE))</f>
        <v>0.4715128039</v>
      </c>
      <c r="U20" s="172">
        <f>MIN(VLOOKUP($C20,Calc_OppDef!$A$47:$AM$66,U$2+1,FALSE),VLOOKUP($D20,Calc_OppDef!$A$47:$AM$66,U$2+1,FALSE))</f>
        <v>0.7322834646</v>
      </c>
      <c r="V20" s="172">
        <f>MIN(VLOOKUP($C20,Calc_OppDef!$A$47:$AM$66,V$2+1,FALSE),VLOOKUP($D20,Calc_OppDef!$A$47:$AM$66,V$2+1,FALSE))</f>
        <v>0.6679765344</v>
      </c>
      <c r="W20" s="172">
        <f>MIN(VLOOKUP($C20,Calc_OppDef!$A$47:$AM$66,W$2+1,FALSE),VLOOKUP($D20,Calc_OppDef!$A$47:$AM$66,W$2+1,FALSE))</f>
        <v>0.785854922</v>
      </c>
      <c r="X20" s="172">
        <f>MIN(VLOOKUP($C20,Calc_OppDef!$A$47:$AM$66,X$2+1,FALSE),VLOOKUP($D20,Calc_OppDef!$A$47:$AM$66,X$2+1,FALSE))</f>
        <v>0.6286834896</v>
      </c>
      <c r="Y20" s="172">
        <f>MIN(VLOOKUP($C20,Calc_OppDef!$A$47:$AM$66,Y$2+1,FALSE),VLOOKUP($D20,Calc_OppDef!$A$47:$AM$66,Y$2+1,FALSE))</f>
        <v>0.392927461</v>
      </c>
      <c r="Z20" s="172">
        <f>MIN(VLOOKUP($C20,Calc_OppDef!$A$47:$AM$66,Z$2+1,FALSE),VLOOKUP($D20,Calc_OppDef!$A$47:$AM$66,Z$2+1,FALSE))</f>
        <v>0.785854922</v>
      </c>
      <c r="AA20" s="172">
        <f>MIN(VLOOKUP($C20,Calc_OppDef!$A$47:$AM$66,AA$2+1,FALSE),VLOOKUP($D20,Calc_OppDef!$A$47:$AM$66,AA$2+1,FALSE))</f>
        <v>1.021610951</v>
      </c>
      <c r="AB20" s="172">
        <f>MIN(VLOOKUP($C20,Calc_OppDef!$A$47:$AM$66,AB$2+1,FALSE),VLOOKUP($D20,Calc_OppDef!$A$47:$AM$66,AB$2+1,FALSE))</f>
        <v>0.4138834951</v>
      </c>
      <c r="AC20" s="172">
        <f>MIN(VLOOKUP($C20,Calc_OppDef!$A$47:$AM$66,AC$2+1,FALSE),VLOOKUP($D20,Calc_OppDef!$A$47:$AM$66,AC$2+1,FALSE))</f>
        <v>1.532416799</v>
      </c>
      <c r="AD20" s="172">
        <f>MIN(VLOOKUP($C20,Calc_OppDef!$A$47:$AM$66,AD$2+1,FALSE),VLOOKUP($D20,Calc_OppDef!$A$47:$AM$66,AD$2+1,FALSE))</f>
        <v>0.6286834896</v>
      </c>
      <c r="AE20" s="172">
        <f>MIN(VLOOKUP($C20,Calc_OppDef!$A$47:$AM$66,AE$2+1,FALSE),VLOOKUP($D20,Calc_OppDef!$A$47:$AM$66,AE$2+1,FALSE))</f>
        <v>0.5566019417</v>
      </c>
      <c r="AF20" s="172">
        <f>MIN(VLOOKUP($C20,Calc_OppDef!$A$47:$AM$66,AF$2+1,FALSE),VLOOKUP($D20,Calc_OppDef!$A$47:$AM$66,AF$2+1,FALSE))</f>
        <v>0.7465618773</v>
      </c>
      <c r="AG20" s="172">
        <f>MIN(VLOOKUP($C20,Calc_OppDef!$A$47:$AM$66,AG$2+1,FALSE),VLOOKUP($D20,Calc_OppDef!$A$47:$AM$66,AG$2+1,FALSE))</f>
        <v>0.7072688325</v>
      </c>
      <c r="AH20" s="172">
        <f>MIN(VLOOKUP($C20,Calc_OppDef!$A$47:$AM$66,AH$2+1,FALSE),VLOOKUP($D20,Calc_OppDef!$A$47:$AM$66,AH$2+1,FALSE))</f>
        <v>0.7322834646</v>
      </c>
      <c r="AI20" s="172">
        <f>MIN(VLOOKUP($C20,Calc_OppDef!$A$47:$AM$66,AI$2+1,FALSE),VLOOKUP($D20,Calc_OppDef!$A$47:$AM$66,AI$2+1,FALSE))</f>
        <v>0.4715128039</v>
      </c>
      <c r="AJ20" s="172">
        <f>MIN(VLOOKUP($C20,Calc_OppDef!$A$47:$AM$66,AJ$2+1,FALSE),VLOOKUP($D20,Calc_OppDef!$A$47:$AM$66,AJ$2+1,FALSE))</f>
        <v>0.6286834896</v>
      </c>
      <c r="AK20" s="172">
        <f>MIN(VLOOKUP($C20,Calc_OppDef!$A$47:$AM$66,AK$2+1,FALSE),VLOOKUP($D20,Calc_OppDef!$A$47:$AM$66,AK$2+1,FALSE))</f>
        <v>1.100196294</v>
      </c>
      <c r="AL20" s="172">
        <f>MIN(VLOOKUP($C20,Calc_OppDef!$A$47:$AM$66,AL$2+1,FALSE),VLOOKUP($D20,Calc_OppDef!$A$47:$AM$66,AL$2+1,FALSE))</f>
        <v>1.060903995</v>
      </c>
      <c r="AM20" s="172">
        <f>MIN(VLOOKUP($C20,Calc_OppDef!$A$47:$AM$66,AM$2+1,FALSE),VLOOKUP($D20,Calc_OppDef!$A$47:$AM$66,AM$2+1,FALSE))</f>
        <v>0.6286834896</v>
      </c>
      <c r="AN20" s="172">
        <f>MIN(VLOOKUP($C20,Calc_OppDef!$A$47:$AM$66,AN$2+1,FALSE),VLOOKUP($D20,Calc_OppDef!$A$47:$AM$66,AN$2+1,FALSE))</f>
        <v>0.9823179059</v>
      </c>
      <c r="AO20" s="172">
        <f>MIN(VLOOKUP($C20,Calc_OppDef!$A$47:$AM$66,AO$2+1,FALSE),VLOOKUP($D20,Calc_OppDef!$A$47:$AM$66,AO$2+1,FALSE))</f>
        <v>0.392927461</v>
      </c>
      <c r="AP20" s="172">
        <f>MIN(VLOOKUP($C20,Calc_OppDef!$A$47:$AM$66,AP$2+1,FALSE),VLOOKUP($D20,Calc_OppDef!$A$47:$AM$66,AP$2+1,FALSE))</f>
        <v>0.6286834896</v>
      </c>
      <c r="AQ20" s="170"/>
      <c r="AR20" s="170"/>
    </row>
    <row r="21" ht="12.75" customHeight="1">
      <c r="A21" s="170">
        <f t="shared" si="1"/>
        <v>1</v>
      </c>
      <c r="B21" s="170">
        <f t="shared" si="2"/>
        <v>20</v>
      </c>
      <c r="C21" s="140" t="str">
        <f t="array" ref="C21">INDEX(Fixtures!$A$2:$A$21,A21)</f>
        <v>Arsenal</v>
      </c>
      <c r="D21" s="140" t="str">
        <f t="array" ref="D21">INDEX(Fixtures!$A$2:$A$21,B21)</f>
        <v>Wolves</v>
      </c>
      <c r="E21" s="172">
        <f>MIN(VLOOKUP($C21,Calc_OppDef!$A$47:$AM$66,E$2+1,FALSE),VLOOKUP($D21,Calc_OppDef!$A$47:$AM$66,E$2+1,FALSE))</f>
        <v>0.6286834896</v>
      </c>
      <c r="F21" s="172">
        <f>MIN(VLOOKUP($C21,Calc_OppDef!$A$47:$AM$66,F$2+1,FALSE),VLOOKUP($D21,Calc_OppDef!$A$47:$AM$66,F$2+1,FALSE))</f>
        <v>0.9823179059</v>
      </c>
      <c r="G21" s="172">
        <f>MIN(VLOOKUP($C21,Calc_OppDef!$A$47:$AM$66,G$2+1,FALSE),VLOOKUP($D21,Calc_OppDef!$A$47:$AM$66,G$2+1,FALSE))</f>
        <v>0.9430256077</v>
      </c>
      <c r="H21" s="172">
        <f>MIN(VLOOKUP($C21,Calc_OppDef!$A$47:$AM$66,H$2+1,FALSE),VLOOKUP($D21,Calc_OppDef!$A$47:$AM$66,H$2+1,FALSE))</f>
        <v>0.7322834646</v>
      </c>
      <c r="I21" s="172">
        <f>MIN(VLOOKUP($C21,Calc_OppDef!$A$47:$AM$66,I$2+1,FALSE),VLOOKUP($D21,Calc_OppDef!$A$47:$AM$66,I$2+1,FALSE))</f>
        <v>0.785854922</v>
      </c>
      <c r="J21" s="172">
        <f>MIN(VLOOKUP($C21,Calc_OppDef!$A$47:$AM$66,J$2+1,FALSE),VLOOKUP($D21,Calc_OppDef!$A$47:$AM$66,J$2+1,FALSE))</f>
        <v>0.6286834896</v>
      </c>
      <c r="K21" s="172">
        <f>MIN(VLOOKUP($C21,Calc_OppDef!$A$47:$AM$66,K$2+1,FALSE),VLOOKUP($D21,Calc_OppDef!$A$47:$AM$66,K$2+1,FALSE))</f>
        <v>0.6679765344</v>
      </c>
      <c r="L21" s="172">
        <f>MIN(VLOOKUP($C21,Calc_OppDef!$A$47:$AM$66,L$2+1,FALSE),VLOOKUP($D21,Calc_OppDef!$A$47:$AM$66,L$2+1,FALSE))</f>
        <v>0.7322834646</v>
      </c>
      <c r="M21" s="172">
        <f>MIN(VLOOKUP($C21,Calc_OppDef!$A$47:$AM$66,M$2+1,FALSE),VLOOKUP($D21,Calc_OppDef!$A$47:$AM$66,M$2+1,FALSE))</f>
        <v>0.6679765344</v>
      </c>
      <c r="N21" s="172">
        <f>MIN(VLOOKUP($C21,Calc_OppDef!$A$47:$AM$66,N$2+1,FALSE),VLOOKUP($D21,Calc_OppDef!$A$47:$AM$66,N$2+1,FALSE))</f>
        <v>0.9430256077</v>
      </c>
      <c r="O21" s="172">
        <f>MIN(VLOOKUP($C21,Calc_OppDef!$A$47:$AM$66,O$2+1,FALSE),VLOOKUP($D21,Calc_OppDef!$A$47:$AM$66,O$2+1,FALSE))</f>
        <v>1.335953069</v>
      </c>
      <c r="P21" s="172">
        <f>MIN(VLOOKUP($C21,Calc_OppDef!$A$47:$AM$66,P$2+1,FALSE),VLOOKUP($D21,Calc_OppDef!$A$47:$AM$66,P$2+1,FALSE))</f>
        <v>0.4995145631</v>
      </c>
      <c r="Q21" s="172">
        <f>MIN(VLOOKUP($C21,Calc_OppDef!$A$47:$AM$66,Q$2+1,FALSE),VLOOKUP($D21,Calc_OppDef!$A$47:$AM$66,Q$2+1,FALSE))</f>
        <v>0.4715128039</v>
      </c>
      <c r="R21" s="172">
        <f>MIN(VLOOKUP($C21,Calc_OppDef!$A$47:$AM$66,R$2+1,FALSE),VLOOKUP($D21,Calc_OppDef!$A$47:$AM$66,R$2+1,FALSE))</f>
        <v>0.7322834646</v>
      </c>
      <c r="S21" s="172">
        <f>MIN(VLOOKUP($C21,Calc_OppDef!$A$47:$AM$66,S$2+1,FALSE),VLOOKUP($D21,Calc_OppDef!$A$47:$AM$66,S$2+1,FALSE))</f>
        <v>1.257367726</v>
      </c>
      <c r="T21" s="172">
        <f>MIN(VLOOKUP($C21,Calc_OppDef!$A$47:$AM$66,T$2+1,FALSE),VLOOKUP($D21,Calc_OppDef!$A$47:$AM$66,T$2+1,FALSE))</f>
        <v>0.4715128039</v>
      </c>
      <c r="U21" s="172">
        <f>MIN(VLOOKUP($C21,Calc_OppDef!$A$47:$AM$66,U$2+1,FALSE),VLOOKUP($D21,Calc_OppDef!$A$47:$AM$66,U$2+1,FALSE))</f>
        <v>0.7465618773</v>
      </c>
      <c r="V21" s="172">
        <f>MIN(VLOOKUP($C21,Calc_OppDef!$A$47:$AM$66,V$2+1,FALSE),VLOOKUP($D21,Calc_OppDef!$A$47:$AM$66,V$2+1,FALSE))</f>
        <v>0.785854922</v>
      </c>
      <c r="W21" s="172">
        <f>MIN(VLOOKUP($C21,Calc_OppDef!$A$47:$AM$66,W$2+1,FALSE),VLOOKUP($D21,Calc_OppDef!$A$47:$AM$66,W$2+1,FALSE))</f>
        <v>0.7322834646</v>
      </c>
      <c r="X21" s="172">
        <f>MIN(VLOOKUP($C21,Calc_OppDef!$A$47:$AM$66,X$2+1,FALSE),VLOOKUP($D21,Calc_OppDef!$A$47:$AM$66,X$2+1,FALSE))</f>
        <v>1.571709097</v>
      </c>
      <c r="Y21" s="172">
        <f>MIN(VLOOKUP($C21,Calc_OppDef!$A$47:$AM$66,Y$2+1,FALSE),VLOOKUP($D21,Calc_OppDef!$A$47:$AM$66,Y$2+1,FALSE))</f>
        <v>0.5566019417</v>
      </c>
      <c r="Z21" s="172">
        <f>MIN(VLOOKUP($C21,Calc_OppDef!$A$47:$AM$66,Z$2+1,FALSE),VLOOKUP($D21,Calc_OppDef!$A$47:$AM$66,Z$2+1,FALSE))</f>
        <v>0.9430256077</v>
      </c>
      <c r="AA21" s="172">
        <f>MIN(VLOOKUP($C21,Calc_OppDef!$A$47:$AM$66,AA$2+1,FALSE),VLOOKUP($D21,Calc_OppDef!$A$47:$AM$66,AA$2+1,FALSE))</f>
        <v>1.218074681</v>
      </c>
      <c r="AB21" s="172">
        <f>MIN(VLOOKUP($C21,Calc_OppDef!$A$47:$AM$66,AB$2+1,FALSE),VLOOKUP($D21,Calc_OppDef!$A$47:$AM$66,AB$2+1,FALSE))</f>
        <v>0.4138834951</v>
      </c>
      <c r="AC21" s="172">
        <f>MIN(VLOOKUP($C21,Calc_OppDef!$A$47:$AM$66,AC$2+1,FALSE),VLOOKUP($D21,Calc_OppDef!$A$47:$AM$66,AC$2+1,FALSE))</f>
        <v>1.100196294</v>
      </c>
      <c r="AD21" s="172">
        <f>MIN(VLOOKUP($C21,Calc_OppDef!$A$47:$AM$66,AD$2+1,FALSE),VLOOKUP($D21,Calc_OppDef!$A$47:$AM$66,AD$2+1,FALSE))</f>
        <v>0.6286834896</v>
      </c>
      <c r="AE21" s="172">
        <f>MIN(VLOOKUP($C21,Calc_OppDef!$A$47:$AM$66,AE$2+1,FALSE),VLOOKUP($D21,Calc_OppDef!$A$47:$AM$66,AE$2+1,FALSE))</f>
        <v>0.6679765344</v>
      </c>
      <c r="AF21" s="172">
        <f>MIN(VLOOKUP($C21,Calc_OppDef!$A$47:$AM$66,AF$2+1,FALSE),VLOOKUP($D21,Calc_OppDef!$A$47:$AM$66,AF$2+1,FALSE))</f>
        <v>0.6286834896</v>
      </c>
      <c r="AG21" s="172">
        <f>MIN(VLOOKUP($C21,Calc_OppDef!$A$47:$AM$66,AG$2+1,FALSE),VLOOKUP($D21,Calc_OppDef!$A$47:$AM$66,AG$2+1,FALSE))</f>
        <v>0.4138834951</v>
      </c>
      <c r="AH21" s="172">
        <f>MIN(VLOOKUP($C21,Calc_OppDef!$A$47:$AM$66,AH$2+1,FALSE),VLOOKUP($D21,Calc_OppDef!$A$47:$AM$66,AH$2+1,FALSE))</f>
        <v>1.178781636</v>
      </c>
      <c r="AI21" s="172">
        <f>MIN(VLOOKUP($C21,Calc_OppDef!$A$47:$AM$66,AI$2+1,FALSE),VLOOKUP($D21,Calc_OppDef!$A$47:$AM$66,AI$2+1,FALSE))</f>
        <v>0.785854922</v>
      </c>
      <c r="AJ21" s="172">
        <f>MIN(VLOOKUP($C21,Calc_OppDef!$A$47:$AM$66,AJ$2+1,FALSE),VLOOKUP($D21,Calc_OppDef!$A$47:$AM$66,AJ$2+1,FALSE))</f>
        <v>0.6286834896</v>
      </c>
      <c r="AK21" s="172">
        <f>MIN(VLOOKUP($C21,Calc_OppDef!$A$47:$AM$66,AK$2+1,FALSE),VLOOKUP($D21,Calc_OppDef!$A$47:$AM$66,AK$2+1,FALSE))</f>
        <v>1.100196294</v>
      </c>
      <c r="AL21" s="172">
        <f>MIN(VLOOKUP($C21,Calc_OppDef!$A$47:$AM$66,AL$2+1,FALSE),VLOOKUP($D21,Calc_OppDef!$A$47:$AM$66,AL$2+1,FALSE))</f>
        <v>0.785854922</v>
      </c>
      <c r="AM21" s="172">
        <f>MIN(VLOOKUP($C21,Calc_OppDef!$A$47:$AM$66,AM$2+1,FALSE),VLOOKUP($D21,Calc_OppDef!$A$47:$AM$66,AM$2+1,FALSE))</f>
        <v>0.392927461</v>
      </c>
      <c r="AN21" s="172">
        <f>MIN(VLOOKUP($C21,Calc_OppDef!$A$47:$AM$66,AN$2+1,FALSE),VLOOKUP($D21,Calc_OppDef!$A$47:$AM$66,AN$2+1,FALSE))</f>
        <v>0.9823179059</v>
      </c>
      <c r="AO21" s="172">
        <f>MIN(VLOOKUP($C21,Calc_OppDef!$A$47:$AM$66,AO$2+1,FALSE),VLOOKUP($D21,Calc_OppDef!$A$47:$AM$66,AO$2+1,FALSE))</f>
        <v>0.392927461</v>
      </c>
      <c r="AP21" s="172">
        <f>MIN(VLOOKUP($C21,Calc_OppDef!$A$47:$AM$66,AP$2+1,FALSE),VLOOKUP($D21,Calc_OppDef!$A$47:$AM$66,AP$2+1,FALSE))</f>
        <v>0.6286834896</v>
      </c>
      <c r="AQ21" s="170"/>
      <c r="AR21" s="170"/>
    </row>
    <row r="22" ht="12.75" customHeight="1">
      <c r="A22" s="170">
        <f t="shared" si="1"/>
        <v>2</v>
      </c>
      <c r="B22" s="170">
        <f t="shared" si="2"/>
        <v>3</v>
      </c>
      <c r="C22" s="140" t="str">
        <f t="array" ref="C22">INDEX(Fixtures!$A$2:$A$21,A22)</f>
        <v>Bournemouth</v>
      </c>
      <c r="D22" s="140" t="str">
        <f t="array" ref="D22">INDEX(Fixtures!$A$2:$A$21,B22)</f>
        <v>Brighton</v>
      </c>
      <c r="E22" s="172">
        <f>MIN(VLOOKUP($C22,Calc_OppDef!$A$47:$AM$66,E$2+1,FALSE),VLOOKUP($D22,Calc_OppDef!$A$47:$AM$66,E$2+1,FALSE))</f>
        <v>0.4138834951</v>
      </c>
      <c r="F22" s="172">
        <f>MIN(VLOOKUP($C22,Calc_OppDef!$A$47:$AM$66,F$2+1,FALSE),VLOOKUP($D22,Calc_OppDef!$A$47:$AM$66,F$2+1,FALSE))</f>
        <v>0.9430256077</v>
      </c>
      <c r="G22" s="172">
        <f>MIN(VLOOKUP($C22,Calc_OppDef!$A$47:$AM$66,G$2+1,FALSE),VLOOKUP($D22,Calc_OppDef!$A$47:$AM$66,G$2+1,FALSE))</f>
        <v>0.6286834896</v>
      </c>
      <c r="H22" s="172">
        <f>MIN(VLOOKUP($C22,Calc_OppDef!$A$47:$AM$66,H$2+1,FALSE),VLOOKUP($D22,Calc_OppDef!$A$47:$AM$66,H$2+1,FALSE))</f>
        <v>0.5566019417</v>
      </c>
      <c r="I22" s="172">
        <f>MIN(VLOOKUP($C22,Calc_OppDef!$A$47:$AM$66,I$2+1,FALSE),VLOOKUP($D22,Calc_OppDef!$A$47:$AM$66,I$2+1,FALSE))</f>
        <v>0.785854922</v>
      </c>
      <c r="J22" s="172">
        <f>MIN(VLOOKUP($C22,Calc_OppDef!$A$47:$AM$66,J$2+1,FALSE),VLOOKUP($D22,Calc_OppDef!$A$47:$AM$66,J$2+1,FALSE))</f>
        <v>0.6286834896</v>
      </c>
      <c r="K22" s="172">
        <f>MIN(VLOOKUP($C22,Calc_OppDef!$A$47:$AM$66,K$2+1,FALSE),VLOOKUP($D22,Calc_OppDef!$A$47:$AM$66,K$2+1,FALSE))</f>
        <v>0.6286834896</v>
      </c>
      <c r="L22" s="172">
        <f>MIN(VLOOKUP($C22,Calc_OppDef!$A$47:$AM$66,L$2+1,FALSE),VLOOKUP($D22,Calc_OppDef!$A$47:$AM$66,L$2+1,FALSE))</f>
        <v>0.9430256077</v>
      </c>
      <c r="M22" s="172">
        <f>MIN(VLOOKUP($C22,Calc_OppDef!$A$47:$AM$66,M$2+1,FALSE),VLOOKUP($D22,Calc_OppDef!$A$47:$AM$66,M$2+1,FALSE))</f>
        <v>0.6679765344</v>
      </c>
      <c r="N22" s="172">
        <f>MIN(VLOOKUP($C22,Calc_OppDef!$A$47:$AM$66,N$2+1,FALSE),VLOOKUP($D22,Calc_OppDef!$A$47:$AM$66,N$2+1,FALSE))</f>
        <v>0.4995145631</v>
      </c>
      <c r="O22" s="172">
        <f>MIN(VLOOKUP($C22,Calc_OppDef!$A$47:$AM$66,O$2+1,FALSE),VLOOKUP($D22,Calc_OppDef!$A$47:$AM$66,O$2+1,FALSE))</f>
        <v>1.100196294</v>
      </c>
      <c r="P22" s="172">
        <f>MIN(VLOOKUP($C22,Calc_OppDef!$A$47:$AM$66,P$2+1,FALSE),VLOOKUP($D22,Calc_OppDef!$A$47:$AM$66,P$2+1,FALSE))</f>
        <v>0.7322834646</v>
      </c>
      <c r="Q22" s="172">
        <f>MIN(VLOOKUP($C22,Calc_OppDef!$A$47:$AM$66,Q$2+1,FALSE),VLOOKUP($D22,Calc_OppDef!$A$47:$AM$66,Q$2+1,FALSE))</f>
        <v>0.785854922</v>
      </c>
      <c r="R22" s="172">
        <f>MIN(VLOOKUP($C22,Calc_OppDef!$A$47:$AM$66,R$2+1,FALSE),VLOOKUP($D22,Calc_OppDef!$A$47:$AM$66,R$2+1,FALSE))</f>
        <v>0.6286834896</v>
      </c>
      <c r="S22" s="172">
        <f>MIN(VLOOKUP($C22,Calc_OppDef!$A$47:$AM$66,S$2+1,FALSE),VLOOKUP($D22,Calc_OppDef!$A$47:$AM$66,S$2+1,FALSE))</f>
        <v>0.4715128039</v>
      </c>
      <c r="T22" s="172">
        <f>MIN(VLOOKUP($C22,Calc_OppDef!$A$47:$AM$66,T$2+1,FALSE),VLOOKUP($D22,Calc_OppDef!$A$47:$AM$66,T$2+1,FALSE))</f>
        <v>0.6286834896</v>
      </c>
      <c r="U22" s="172">
        <f>MIN(VLOOKUP($C22,Calc_OppDef!$A$47:$AM$66,U$2+1,FALSE),VLOOKUP($D22,Calc_OppDef!$A$47:$AM$66,U$2+1,FALSE))</f>
        <v>0.8604330709</v>
      </c>
      <c r="V22" s="172">
        <f>MIN(VLOOKUP($C22,Calc_OppDef!$A$47:$AM$66,V$2+1,FALSE),VLOOKUP($D22,Calc_OppDef!$A$47:$AM$66,V$2+1,FALSE))</f>
        <v>0.392927461</v>
      </c>
      <c r="W22" s="172">
        <f>MIN(VLOOKUP($C22,Calc_OppDef!$A$47:$AM$66,W$2+1,FALSE),VLOOKUP($D22,Calc_OppDef!$A$47:$AM$66,W$2+1,FALSE))</f>
        <v>0.785854922</v>
      </c>
      <c r="X22" s="172">
        <f>MIN(VLOOKUP($C22,Calc_OppDef!$A$47:$AM$66,X$2+1,FALSE),VLOOKUP($D22,Calc_OppDef!$A$47:$AM$66,X$2+1,FALSE))</f>
        <v>0.6286834896</v>
      </c>
      <c r="Y22" s="172">
        <f>MIN(VLOOKUP($C22,Calc_OppDef!$A$47:$AM$66,Y$2+1,FALSE),VLOOKUP($D22,Calc_OppDef!$A$47:$AM$66,Y$2+1,FALSE))</f>
        <v>0.6679765344</v>
      </c>
      <c r="Z22" s="172">
        <f>MIN(VLOOKUP($C22,Calc_OppDef!$A$47:$AM$66,Z$2+1,FALSE),VLOOKUP($D22,Calc_OppDef!$A$47:$AM$66,Z$2+1,FALSE))</f>
        <v>1.100196294</v>
      </c>
      <c r="AA22" s="172">
        <f>MIN(VLOOKUP($C22,Calc_OppDef!$A$47:$AM$66,AA$2+1,FALSE),VLOOKUP($D22,Calc_OppDef!$A$47:$AM$66,AA$2+1,FALSE))</f>
        <v>0.9430256077</v>
      </c>
      <c r="AB22" s="172">
        <f>MIN(VLOOKUP($C22,Calc_OppDef!$A$47:$AM$66,AB$2+1,FALSE),VLOOKUP($D22,Calc_OppDef!$A$47:$AM$66,AB$2+1,FALSE))</f>
        <v>0.7322834646</v>
      </c>
      <c r="AC22" s="172">
        <f>MIN(VLOOKUP($C22,Calc_OppDef!$A$47:$AM$66,AC$2+1,FALSE),VLOOKUP($D22,Calc_OppDef!$A$47:$AM$66,AC$2+1,FALSE))</f>
        <v>0.6679765344</v>
      </c>
      <c r="AD22" s="172">
        <f>MIN(VLOOKUP($C22,Calc_OppDef!$A$47:$AM$66,AD$2+1,FALSE),VLOOKUP($D22,Calc_OppDef!$A$47:$AM$66,AD$2+1,FALSE))</f>
        <v>0.785854922</v>
      </c>
      <c r="AE22" s="172">
        <f>MIN(VLOOKUP($C22,Calc_OppDef!$A$47:$AM$66,AE$2+1,FALSE),VLOOKUP($D22,Calc_OppDef!$A$47:$AM$66,AE$2+1,FALSE))</f>
        <v>0.4995145631</v>
      </c>
      <c r="AF22" s="172">
        <f>MIN(VLOOKUP($C22,Calc_OppDef!$A$47:$AM$66,AF$2+1,FALSE),VLOOKUP($D22,Calc_OppDef!$A$47:$AM$66,AF$2+1,FALSE))</f>
        <v>0.9823179059</v>
      </c>
      <c r="AG22" s="172">
        <f>MIN(VLOOKUP($C22,Calc_OppDef!$A$47:$AM$66,AG$2+1,FALSE),VLOOKUP($D22,Calc_OppDef!$A$47:$AM$66,AG$2+1,FALSE))</f>
        <v>0.4715128039</v>
      </c>
      <c r="AH22" s="172">
        <f>MIN(VLOOKUP($C22,Calc_OppDef!$A$47:$AM$66,AH$2+1,FALSE),VLOOKUP($D22,Calc_OppDef!$A$47:$AM$66,AH$2+1,FALSE))</f>
        <v>0.6286834896</v>
      </c>
      <c r="AI22" s="172">
        <f>MIN(VLOOKUP($C22,Calc_OppDef!$A$47:$AM$66,AI$2+1,FALSE),VLOOKUP($D22,Calc_OppDef!$A$47:$AM$66,AI$2+1,FALSE))</f>
        <v>0.4138834951</v>
      </c>
      <c r="AJ22" s="172">
        <f>MIN(VLOOKUP($C22,Calc_OppDef!$A$47:$AM$66,AJ$2+1,FALSE),VLOOKUP($D22,Calc_OppDef!$A$47:$AM$66,AJ$2+1,FALSE))</f>
        <v>0.6679765344</v>
      </c>
      <c r="AK22" s="172">
        <f>MIN(VLOOKUP($C22,Calc_OppDef!$A$47:$AM$66,AK$2+1,FALSE),VLOOKUP($D22,Calc_OppDef!$A$47:$AM$66,AK$2+1,FALSE))</f>
        <v>0.785854922</v>
      </c>
      <c r="AL22" s="172">
        <f>MIN(VLOOKUP($C22,Calc_OppDef!$A$47:$AM$66,AL$2+1,FALSE),VLOOKUP($D22,Calc_OppDef!$A$47:$AM$66,AL$2+1,FALSE))</f>
        <v>0.7465618773</v>
      </c>
      <c r="AM22" s="172">
        <f>MIN(VLOOKUP($C22,Calc_OppDef!$A$47:$AM$66,AM$2+1,FALSE),VLOOKUP($D22,Calc_OppDef!$A$47:$AM$66,AM$2+1,FALSE))</f>
        <v>0.5566019417</v>
      </c>
      <c r="AN22" s="172">
        <f>MIN(VLOOKUP($C22,Calc_OppDef!$A$47:$AM$66,AN$2+1,FALSE),VLOOKUP($D22,Calc_OppDef!$A$47:$AM$66,AN$2+1,FALSE))</f>
        <v>0.7072688325</v>
      </c>
      <c r="AO22" s="172">
        <f>MIN(VLOOKUP($C22,Calc_OppDef!$A$47:$AM$66,AO$2+1,FALSE),VLOOKUP($D22,Calc_OppDef!$A$47:$AM$66,AO$2+1,FALSE))</f>
        <v>1.335953069</v>
      </c>
      <c r="AP22" s="172">
        <f>MIN(VLOOKUP($C22,Calc_OppDef!$A$47:$AM$66,AP$2+1,FALSE),VLOOKUP($D22,Calc_OppDef!$A$47:$AM$66,AP$2+1,FALSE))</f>
        <v>1.139489338</v>
      </c>
      <c r="AQ22" s="170"/>
      <c r="AR22" s="170"/>
    </row>
    <row r="23" ht="12.75" customHeight="1">
      <c r="A23" s="170">
        <f t="shared" si="1"/>
        <v>2</v>
      </c>
      <c r="B23" s="170">
        <f t="shared" si="2"/>
        <v>4</v>
      </c>
      <c r="C23" s="140" t="str">
        <f t="array" ref="C23">INDEX(Fixtures!$A$2:$A$21,A23)</f>
        <v>Bournemouth</v>
      </c>
      <c r="D23" s="140" t="str">
        <f t="array" ref="D23">INDEX(Fixtures!$A$2:$A$21,B23)</f>
        <v>Burnley</v>
      </c>
      <c r="E23" s="172">
        <f>MIN(VLOOKUP($C23,Calc_OppDef!$A$47:$AM$66,E$2+1,FALSE),VLOOKUP($D23,Calc_OppDef!$A$47:$AM$66,E$2+1,FALSE))</f>
        <v>0.4138834951</v>
      </c>
      <c r="F23" s="172">
        <f>MIN(VLOOKUP($C23,Calc_OppDef!$A$47:$AM$66,F$2+1,FALSE),VLOOKUP($D23,Calc_OppDef!$A$47:$AM$66,F$2+1,FALSE))</f>
        <v>0.6679765344</v>
      </c>
      <c r="G23" s="172">
        <f>MIN(VLOOKUP($C23,Calc_OppDef!$A$47:$AM$66,G$2+1,FALSE),VLOOKUP($D23,Calc_OppDef!$A$47:$AM$66,G$2+1,FALSE))</f>
        <v>0.6286834896</v>
      </c>
      <c r="H23" s="172">
        <f>MIN(VLOOKUP($C23,Calc_OppDef!$A$47:$AM$66,H$2+1,FALSE),VLOOKUP($D23,Calc_OppDef!$A$47:$AM$66,H$2+1,FALSE))</f>
        <v>1.178781636</v>
      </c>
      <c r="I23" s="172">
        <f>MIN(VLOOKUP($C23,Calc_OppDef!$A$47:$AM$66,I$2+1,FALSE),VLOOKUP($D23,Calc_OppDef!$A$47:$AM$66,I$2+1,FALSE))</f>
        <v>0.8604330709</v>
      </c>
      <c r="J23" s="172">
        <f>MIN(VLOOKUP($C23,Calc_OppDef!$A$47:$AM$66,J$2+1,FALSE),VLOOKUP($D23,Calc_OppDef!$A$47:$AM$66,J$2+1,FALSE))</f>
        <v>0.6286834896</v>
      </c>
      <c r="K23" s="172">
        <f>MIN(VLOOKUP($C23,Calc_OppDef!$A$47:$AM$66,K$2+1,FALSE),VLOOKUP($D23,Calc_OppDef!$A$47:$AM$66,K$2+1,FALSE))</f>
        <v>0.6286834896</v>
      </c>
      <c r="L23" s="172">
        <f>MIN(VLOOKUP($C23,Calc_OppDef!$A$47:$AM$66,L$2+1,FALSE),VLOOKUP($D23,Calc_OppDef!$A$47:$AM$66,L$2+1,FALSE))</f>
        <v>0.4715128039</v>
      </c>
      <c r="M23" s="172">
        <f>MIN(VLOOKUP($C23,Calc_OppDef!$A$47:$AM$66,M$2+1,FALSE),VLOOKUP($D23,Calc_OppDef!$A$47:$AM$66,M$2+1,FALSE))</f>
        <v>0.6679765344</v>
      </c>
      <c r="N23" s="172">
        <f>MIN(VLOOKUP($C23,Calc_OppDef!$A$47:$AM$66,N$2+1,FALSE),VLOOKUP($D23,Calc_OppDef!$A$47:$AM$66,N$2+1,FALSE))</f>
        <v>0.7322834646</v>
      </c>
      <c r="O23" s="172">
        <f>MIN(VLOOKUP($C23,Calc_OppDef!$A$47:$AM$66,O$2+1,FALSE),VLOOKUP($D23,Calc_OppDef!$A$47:$AM$66,O$2+1,FALSE))</f>
        <v>0.9430256077</v>
      </c>
      <c r="P23" s="172">
        <f>MIN(VLOOKUP($C23,Calc_OppDef!$A$47:$AM$66,P$2+1,FALSE),VLOOKUP($D23,Calc_OppDef!$A$47:$AM$66,P$2+1,FALSE))</f>
        <v>0.8251472201</v>
      </c>
      <c r="Q23" s="172">
        <f>MIN(VLOOKUP($C23,Calc_OppDef!$A$47:$AM$66,Q$2+1,FALSE),VLOOKUP($D23,Calc_OppDef!$A$47:$AM$66,Q$2+1,FALSE))</f>
        <v>0.7072688325</v>
      </c>
      <c r="R23" s="172">
        <f>MIN(VLOOKUP($C23,Calc_OppDef!$A$47:$AM$66,R$2+1,FALSE),VLOOKUP($D23,Calc_OppDef!$A$47:$AM$66,R$2+1,FALSE))</f>
        <v>1.139489338</v>
      </c>
      <c r="S23" s="172">
        <f>MIN(VLOOKUP($C23,Calc_OppDef!$A$47:$AM$66,S$2+1,FALSE),VLOOKUP($D23,Calc_OppDef!$A$47:$AM$66,S$2+1,FALSE))</f>
        <v>0.4715128039</v>
      </c>
      <c r="T23" s="172">
        <f>MIN(VLOOKUP($C23,Calc_OppDef!$A$47:$AM$66,T$2+1,FALSE),VLOOKUP($D23,Calc_OppDef!$A$47:$AM$66,T$2+1,FALSE))</f>
        <v>0.392927461</v>
      </c>
      <c r="U23" s="172">
        <f>MIN(VLOOKUP($C23,Calc_OppDef!$A$47:$AM$66,U$2+1,FALSE),VLOOKUP($D23,Calc_OppDef!$A$47:$AM$66,U$2+1,FALSE))</f>
        <v>0.8604330709</v>
      </c>
      <c r="V23" s="172">
        <f>MIN(VLOOKUP($C23,Calc_OppDef!$A$47:$AM$66,V$2+1,FALSE),VLOOKUP($D23,Calc_OppDef!$A$47:$AM$66,V$2+1,FALSE))</f>
        <v>0.392927461</v>
      </c>
      <c r="W23" s="172">
        <f>MIN(VLOOKUP($C23,Calc_OppDef!$A$47:$AM$66,W$2+1,FALSE),VLOOKUP($D23,Calc_OppDef!$A$47:$AM$66,W$2+1,FALSE))</f>
        <v>0.6286834896</v>
      </c>
      <c r="X23" s="172">
        <f>MIN(VLOOKUP($C23,Calc_OppDef!$A$47:$AM$66,X$2+1,FALSE),VLOOKUP($D23,Calc_OppDef!$A$47:$AM$66,X$2+1,FALSE))</f>
        <v>0.9430256077</v>
      </c>
      <c r="Y23" s="172">
        <f>MIN(VLOOKUP($C23,Calc_OppDef!$A$47:$AM$66,Y$2+1,FALSE),VLOOKUP($D23,Calc_OppDef!$A$47:$AM$66,Y$2+1,FALSE))</f>
        <v>0.6286834896</v>
      </c>
      <c r="Z23" s="172">
        <f>MIN(VLOOKUP($C23,Calc_OppDef!$A$47:$AM$66,Z$2+1,FALSE),VLOOKUP($D23,Calc_OppDef!$A$47:$AM$66,Z$2+1,FALSE))</f>
        <v>0.5566019417</v>
      </c>
      <c r="AA23" s="172">
        <f>MIN(VLOOKUP($C23,Calc_OppDef!$A$47:$AM$66,AA$2+1,FALSE),VLOOKUP($D23,Calc_OppDef!$A$47:$AM$66,AA$2+1,FALSE))</f>
        <v>0.9430256077</v>
      </c>
      <c r="AB23" s="172">
        <f>MIN(VLOOKUP($C23,Calc_OppDef!$A$47:$AM$66,AB$2+1,FALSE),VLOOKUP($D23,Calc_OppDef!$A$47:$AM$66,AB$2+1,FALSE))</f>
        <v>1.257367726</v>
      </c>
      <c r="AC23" s="172">
        <f>MIN(VLOOKUP($C23,Calc_OppDef!$A$47:$AM$66,AC$2+1,FALSE),VLOOKUP($D23,Calc_OppDef!$A$47:$AM$66,AC$2+1,FALSE))</f>
        <v>0.6679765344</v>
      </c>
      <c r="AD23" s="172">
        <f>MIN(VLOOKUP($C23,Calc_OppDef!$A$47:$AM$66,AD$2+1,FALSE),VLOOKUP($D23,Calc_OppDef!$A$47:$AM$66,AD$2+1,FALSE))</f>
        <v>0.9430256077</v>
      </c>
      <c r="AE23" s="172">
        <f>MIN(VLOOKUP($C23,Calc_OppDef!$A$47:$AM$66,AE$2+1,FALSE),VLOOKUP($D23,Calc_OppDef!$A$47:$AM$66,AE$2+1,FALSE))</f>
        <v>0.4995145631</v>
      </c>
      <c r="AF23" s="172">
        <f>MIN(VLOOKUP($C23,Calc_OppDef!$A$47:$AM$66,AF$2+1,FALSE),VLOOKUP($D23,Calc_OppDef!$A$47:$AM$66,AF$2+1,FALSE))</f>
        <v>0.8251472201</v>
      </c>
      <c r="AG23" s="172">
        <f>MIN(VLOOKUP($C23,Calc_OppDef!$A$47:$AM$66,AG$2+1,FALSE),VLOOKUP($D23,Calc_OppDef!$A$47:$AM$66,AG$2+1,FALSE))</f>
        <v>0.6286834896</v>
      </c>
      <c r="AH23" s="172">
        <f>MIN(VLOOKUP($C23,Calc_OppDef!$A$47:$AM$66,AH$2+1,FALSE),VLOOKUP($D23,Calc_OppDef!$A$47:$AM$66,AH$2+1,FALSE))</f>
        <v>0.6286834896</v>
      </c>
      <c r="AI23" s="172">
        <f>MIN(VLOOKUP($C23,Calc_OppDef!$A$47:$AM$66,AI$2+1,FALSE),VLOOKUP($D23,Calc_OppDef!$A$47:$AM$66,AI$2+1,FALSE))</f>
        <v>0.7072688325</v>
      </c>
      <c r="AJ23" s="172">
        <f>MIN(VLOOKUP($C23,Calc_OppDef!$A$47:$AM$66,AJ$2+1,FALSE),VLOOKUP($D23,Calc_OppDef!$A$47:$AM$66,AJ$2+1,FALSE))</f>
        <v>0.4995145631</v>
      </c>
      <c r="AK23" s="172">
        <f>MIN(VLOOKUP($C23,Calc_OppDef!$A$47:$AM$66,AK$2+1,FALSE),VLOOKUP($D23,Calc_OppDef!$A$47:$AM$66,AK$2+1,FALSE))</f>
        <v>0.785854922</v>
      </c>
      <c r="AL23" s="172">
        <f>MIN(VLOOKUP($C23,Calc_OppDef!$A$47:$AM$66,AL$2+1,FALSE),VLOOKUP($D23,Calc_OppDef!$A$47:$AM$66,AL$2+1,FALSE))</f>
        <v>0.4138834951</v>
      </c>
      <c r="AM23" s="172">
        <f>MIN(VLOOKUP($C23,Calc_OppDef!$A$47:$AM$66,AM$2+1,FALSE),VLOOKUP($D23,Calc_OppDef!$A$47:$AM$66,AM$2+1,FALSE))</f>
        <v>0.5566019417</v>
      </c>
      <c r="AN23" s="172">
        <f>MIN(VLOOKUP($C23,Calc_OppDef!$A$47:$AM$66,AN$2+1,FALSE),VLOOKUP($D23,Calc_OppDef!$A$47:$AM$66,AN$2+1,FALSE))</f>
        <v>0.785854922</v>
      </c>
      <c r="AO23" s="172">
        <f>MIN(VLOOKUP($C23,Calc_OppDef!$A$47:$AM$66,AO$2+1,FALSE),VLOOKUP($D23,Calc_OppDef!$A$47:$AM$66,AO$2+1,FALSE))</f>
        <v>1.100196294</v>
      </c>
      <c r="AP23" s="172">
        <f>MIN(VLOOKUP($C23,Calc_OppDef!$A$47:$AM$66,AP$2+1,FALSE),VLOOKUP($D23,Calc_OppDef!$A$47:$AM$66,AP$2+1,FALSE))</f>
        <v>0.785854922</v>
      </c>
      <c r="AQ23" s="170"/>
      <c r="AR23" s="170"/>
    </row>
    <row r="24" ht="12.75" customHeight="1">
      <c r="A24" s="170">
        <f t="shared" si="1"/>
        <v>2</v>
      </c>
      <c r="B24" s="170">
        <f t="shared" si="2"/>
        <v>5</v>
      </c>
      <c r="C24" s="140" t="str">
        <f t="array" ref="C24">INDEX(Fixtures!$A$2:$A$21,A24)</f>
        <v>Bournemouth</v>
      </c>
      <c r="D24" s="140" t="str">
        <f t="array" ref="D24">INDEX(Fixtures!$A$2:$A$21,B24)</f>
        <v>Cardiff</v>
      </c>
      <c r="E24" s="172">
        <f>MIN(VLOOKUP($C24,Calc_OppDef!$A$47:$AM$66,E$2+1,FALSE),VLOOKUP($D24,Calc_OppDef!$A$47:$AM$66,E$2+1,FALSE))</f>
        <v>0.4138834951</v>
      </c>
      <c r="F24" s="172">
        <f>MIN(VLOOKUP($C24,Calc_OppDef!$A$47:$AM$66,F$2+1,FALSE),VLOOKUP($D24,Calc_OppDef!$A$47:$AM$66,F$2+1,FALSE))</f>
        <v>0.7072688325</v>
      </c>
      <c r="G24" s="172">
        <f>MIN(VLOOKUP($C24,Calc_OppDef!$A$47:$AM$66,G$2+1,FALSE),VLOOKUP($D24,Calc_OppDef!$A$47:$AM$66,G$2+1,FALSE))</f>
        <v>0.6286834896</v>
      </c>
      <c r="H24" s="172">
        <f>MIN(VLOOKUP($C24,Calc_OppDef!$A$47:$AM$66,H$2+1,FALSE),VLOOKUP($D24,Calc_OppDef!$A$47:$AM$66,H$2+1,FALSE))</f>
        <v>0.785854922</v>
      </c>
      <c r="I24" s="172">
        <f>MIN(VLOOKUP($C24,Calc_OppDef!$A$47:$AM$66,I$2+1,FALSE),VLOOKUP($D24,Calc_OppDef!$A$47:$AM$66,I$2+1,FALSE))</f>
        <v>1.178781636</v>
      </c>
      <c r="J24" s="172">
        <f>MIN(VLOOKUP($C24,Calc_OppDef!$A$47:$AM$66,J$2+1,FALSE),VLOOKUP($D24,Calc_OppDef!$A$47:$AM$66,J$2+1,FALSE))</f>
        <v>0.6286834896</v>
      </c>
      <c r="K24" s="172">
        <f>MIN(VLOOKUP($C24,Calc_OppDef!$A$47:$AM$66,K$2+1,FALSE),VLOOKUP($D24,Calc_OppDef!$A$47:$AM$66,K$2+1,FALSE))</f>
        <v>0.6286834896</v>
      </c>
      <c r="L24" s="172">
        <f>MIN(VLOOKUP($C24,Calc_OppDef!$A$47:$AM$66,L$2+1,FALSE),VLOOKUP($D24,Calc_OppDef!$A$47:$AM$66,L$2+1,FALSE))</f>
        <v>1.060903995</v>
      </c>
      <c r="M24" s="172">
        <f>MIN(VLOOKUP($C24,Calc_OppDef!$A$47:$AM$66,M$2+1,FALSE),VLOOKUP($D24,Calc_OppDef!$A$47:$AM$66,M$2+1,FALSE))</f>
        <v>0.5566019417</v>
      </c>
      <c r="N24" s="172">
        <f>MIN(VLOOKUP($C24,Calc_OppDef!$A$47:$AM$66,N$2+1,FALSE),VLOOKUP($D24,Calc_OppDef!$A$47:$AM$66,N$2+1,FALSE))</f>
        <v>0.7322834646</v>
      </c>
      <c r="O24" s="172">
        <f>MIN(VLOOKUP($C24,Calc_OppDef!$A$47:$AM$66,O$2+1,FALSE),VLOOKUP($D24,Calc_OppDef!$A$47:$AM$66,O$2+1,FALSE))</f>
        <v>1.178781636</v>
      </c>
      <c r="P24" s="172">
        <f>MIN(VLOOKUP($C24,Calc_OppDef!$A$47:$AM$66,P$2+1,FALSE),VLOOKUP($D24,Calc_OppDef!$A$47:$AM$66,P$2+1,FALSE))</f>
        <v>0.392927461</v>
      </c>
      <c r="Q24" s="172">
        <f>MIN(VLOOKUP($C24,Calc_OppDef!$A$47:$AM$66,Q$2+1,FALSE),VLOOKUP($D24,Calc_OppDef!$A$47:$AM$66,Q$2+1,FALSE))</f>
        <v>0.785854922</v>
      </c>
      <c r="R24" s="172">
        <f>MIN(VLOOKUP($C24,Calc_OppDef!$A$47:$AM$66,R$2+1,FALSE),VLOOKUP($D24,Calc_OppDef!$A$47:$AM$66,R$2+1,FALSE))</f>
        <v>0.4995145631</v>
      </c>
      <c r="S24" s="172">
        <f>MIN(VLOOKUP($C24,Calc_OppDef!$A$47:$AM$66,S$2+1,FALSE),VLOOKUP($D24,Calc_OppDef!$A$47:$AM$66,S$2+1,FALSE))</f>
        <v>0.4715128039</v>
      </c>
      <c r="T24" s="172">
        <f>MIN(VLOOKUP($C24,Calc_OppDef!$A$47:$AM$66,T$2+1,FALSE),VLOOKUP($D24,Calc_OppDef!$A$47:$AM$66,T$2+1,FALSE))</f>
        <v>0.6679765344</v>
      </c>
      <c r="U24" s="172">
        <f>MIN(VLOOKUP($C24,Calc_OppDef!$A$47:$AM$66,U$2+1,FALSE),VLOOKUP($D24,Calc_OppDef!$A$47:$AM$66,U$2+1,FALSE))</f>
        <v>0.8604330709</v>
      </c>
      <c r="V24" s="172">
        <f>MIN(VLOOKUP($C24,Calc_OppDef!$A$47:$AM$66,V$2+1,FALSE),VLOOKUP($D24,Calc_OppDef!$A$47:$AM$66,V$2+1,FALSE))</f>
        <v>0.392927461</v>
      </c>
      <c r="W24" s="172">
        <f>MIN(VLOOKUP($C24,Calc_OppDef!$A$47:$AM$66,W$2+1,FALSE),VLOOKUP($D24,Calc_OppDef!$A$47:$AM$66,W$2+1,FALSE))</f>
        <v>1.139489338</v>
      </c>
      <c r="X24" s="172">
        <f>MIN(VLOOKUP($C24,Calc_OppDef!$A$47:$AM$66,X$2+1,FALSE),VLOOKUP($D24,Calc_OppDef!$A$47:$AM$66,X$2+1,FALSE))</f>
        <v>0.9823179059</v>
      </c>
      <c r="Y24" s="172">
        <f>MIN(VLOOKUP($C24,Calc_OppDef!$A$47:$AM$66,Y$2+1,FALSE),VLOOKUP($D24,Calc_OppDef!$A$47:$AM$66,Y$2+1,FALSE))</f>
        <v>0.6679765344</v>
      </c>
      <c r="Z24" s="172">
        <f>MIN(VLOOKUP($C24,Calc_OppDef!$A$47:$AM$66,Z$2+1,FALSE),VLOOKUP($D24,Calc_OppDef!$A$47:$AM$66,Z$2+1,FALSE))</f>
        <v>0.4715128039</v>
      </c>
      <c r="AA24" s="172">
        <f>MIN(VLOOKUP($C24,Calc_OppDef!$A$47:$AM$66,AA$2+1,FALSE),VLOOKUP($D24,Calc_OppDef!$A$47:$AM$66,AA$2+1,FALSE))</f>
        <v>0.8251472201</v>
      </c>
      <c r="AB24" s="172">
        <f>MIN(VLOOKUP($C24,Calc_OppDef!$A$47:$AM$66,AB$2+1,FALSE),VLOOKUP($D24,Calc_OppDef!$A$47:$AM$66,AB$2+1,FALSE))</f>
        <v>1.257367726</v>
      </c>
      <c r="AC24" s="172">
        <f>MIN(VLOOKUP($C24,Calc_OppDef!$A$47:$AM$66,AC$2+1,FALSE),VLOOKUP($D24,Calc_OppDef!$A$47:$AM$66,AC$2+1,FALSE))</f>
        <v>0.7322834646</v>
      </c>
      <c r="AD24" s="172">
        <f>MIN(VLOOKUP($C24,Calc_OppDef!$A$47:$AM$66,AD$2+1,FALSE),VLOOKUP($D24,Calc_OppDef!$A$47:$AM$66,AD$2+1,FALSE))</f>
        <v>0.785854922</v>
      </c>
      <c r="AE24" s="172">
        <f>MIN(VLOOKUP($C24,Calc_OppDef!$A$47:$AM$66,AE$2+1,FALSE),VLOOKUP($D24,Calc_OppDef!$A$47:$AM$66,AE$2+1,FALSE))</f>
        <v>0.4995145631</v>
      </c>
      <c r="AF24" s="172">
        <f>MIN(VLOOKUP($C24,Calc_OppDef!$A$47:$AM$66,AF$2+1,FALSE),VLOOKUP($D24,Calc_OppDef!$A$47:$AM$66,AF$2+1,FALSE))</f>
        <v>0.6286834896</v>
      </c>
      <c r="AG24" s="172">
        <f>MIN(VLOOKUP($C24,Calc_OppDef!$A$47:$AM$66,AG$2+1,FALSE),VLOOKUP($D24,Calc_OppDef!$A$47:$AM$66,AG$2+1,FALSE))</f>
        <v>0.8604330709</v>
      </c>
      <c r="AH24" s="172">
        <f>MIN(VLOOKUP($C24,Calc_OppDef!$A$47:$AM$66,AH$2+1,FALSE),VLOOKUP($D24,Calc_OppDef!$A$47:$AM$66,AH$2+1,FALSE))</f>
        <v>0.6286834896</v>
      </c>
      <c r="AI24" s="172">
        <f>MIN(VLOOKUP($C24,Calc_OppDef!$A$47:$AM$66,AI$2+1,FALSE),VLOOKUP($D24,Calc_OppDef!$A$47:$AM$66,AI$2+1,FALSE))</f>
        <v>0.7072688325</v>
      </c>
      <c r="AJ24" s="172">
        <f>MIN(VLOOKUP($C24,Calc_OppDef!$A$47:$AM$66,AJ$2+1,FALSE),VLOOKUP($D24,Calc_OppDef!$A$47:$AM$66,AJ$2+1,FALSE))</f>
        <v>0.9823179059</v>
      </c>
      <c r="AK24" s="172">
        <f>MIN(VLOOKUP($C24,Calc_OppDef!$A$47:$AM$66,AK$2+1,FALSE),VLOOKUP($D24,Calc_OppDef!$A$47:$AM$66,AK$2+1,FALSE))</f>
        <v>0.785854922</v>
      </c>
      <c r="AL24" s="172">
        <f>MIN(VLOOKUP($C24,Calc_OppDef!$A$47:$AM$66,AL$2+1,FALSE),VLOOKUP($D24,Calc_OppDef!$A$47:$AM$66,AL$2+1,FALSE))</f>
        <v>0.6286834896</v>
      </c>
      <c r="AM24" s="172">
        <f>MIN(VLOOKUP($C24,Calc_OppDef!$A$47:$AM$66,AM$2+1,FALSE),VLOOKUP($D24,Calc_OppDef!$A$47:$AM$66,AM$2+1,FALSE))</f>
        <v>0.5566019417</v>
      </c>
      <c r="AN24" s="172">
        <f>MIN(VLOOKUP($C24,Calc_OppDef!$A$47:$AM$66,AN$2+1,FALSE),VLOOKUP($D24,Calc_OppDef!$A$47:$AM$66,AN$2+1,FALSE))</f>
        <v>0.7322834646</v>
      </c>
      <c r="AO24" s="172">
        <f>MIN(VLOOKUP($C24,Calc_OppDef!$A$47:$AM$66,AO$2+1,FALSE),VLOOKUP($D24,Calc_OppDef!$A$47:$AM$66,AO$2+1,FALSE))</f>
        <v>0.6286834896</v>
      </c>
      <c r="AP24" s="172">
        <f>MIN(VLOOKUP($C24,Calc_OppDef!$A$47:$AM$66,AP$2+1,FALSE),VLOOKUP($D24,Calc_OppDef!$A$47:$AM$66,AP$2+1,FALSE))</f>
        <v>1.139489338</v>
      </c>
      <c r="AQ24" s="170"/>
      <c r="AR24" s="170"/>
    </row>
    <row r="25" ht="12.75" customHeight="1">
      <c r="A25" s="170">
        <f t="shared" si="1"/>
        <v>2</v>
      </c>
      <c r="B25" s="170">
        <f t="shared" si="2"/>
        <v>6</v>
      </c>
      <c r="C25" s="140" t="str">
        <f t="array" ref="C25">INDEX(Fixtures!$A$2:$A$21,A25)</f>
        <v>Bournemouth</v>
      </c>
      <c r="D25" s="140" t="str">
        <f t="array" ref="D25">INDEX(Fixtures!$A$2:$A$21,B25)</f>
        <v>Chelsea</v>
      </c>
      <c r="E25" s="172">
        <f>MIN(VLOOKUP($C25,Calc_OppDef!$A$47:$AM$66,E$2+1,FALSE),VLOOKUP($D25,Calc_OppDef!$A$47:$AM$66,E$2+1,FALSE))</f>
        <v>0.4138834951</v>
      </c>
      <c r="F25" s="172">
        <f>MIN(VLOOKUP($C25,Calc_OppDef!$A$47:$AM$66,F$2+1,FALSE),VLOOKUP($D25,Calc_OppDef!$A$47:$AM$66,F$2+1,FALSE))</f>
        <v>0.785854922</v>
      </c>
      <c r="G25" s="172">
        <f>MIN(VLOOKUP($C25,Calc_OppDef!$A$47:$AM$66,G$2+1,FALSE),VLOOKUP($D25,Calc_OppDef!$A$47:$AM$66,G$2+1,FALSE))</f>
        <v>0.6286834896</v>
      </c>
      <c r="H25" s="172">
        <f>MIN(VLOOKUP($C25,Calc_OppDef!$A$47:$AM$66,H$2+1,FALSE),VLOOKUP($D25,Calc_OppDef!$A$47:$AM$66,H$2+1,FALSE))</f>
        <v>0.7465618773</v>
      </c>
      <c r="I25" s="172">
        <f>MIN(VLOOKUP($C25,Calc_OppDef!$A$47:$AM$66,I$2+1,FALSE),VLOOKUP($D25,Calc_OppDef!$A$47:$AM$66,I$2+1,FALSE))</f>
        <v>0.4138834951</v>
      </c>
      <c r="J25" s="172">
        <f>MIN(VLOOKUP($C25,Calc_OppDef!$A$47:$AM$66,J$2+1,FALSE),VLOOKUP($D25,Calc_OppDef!$A$47:$AM$66,J$2+1,FALSE))</f>
        <v>0.6286834896</v>
      </c>
      <c r="K25" s="172">
        <f>MIN(VLOOKUP($C25,Calc_OppDef!$A$47:$AM$66,K$2+1,FALSE),VLOOKUP($D25,Calc_OppDef!$A$47:$AM$66,K$2+1,FALSE))</f>
        <v>0.6286834896</v>
      </c>
      <c r="L25" s="172">
        <f>MIN(VLOOKUP($C25,Calc_OppDef!$A$47:$AM$66,L$2+1,FALSE),VLOOKUP($D25,Calc_OppDef!$A$47:$AM$66,L$2+1,FALSE))</f>
        <v>0.785854922</v>
      </c>
      <c r="M25" s="172">
        <f>MIN(VLOOKUP($C25,Calc_OppDef!$A$47:$AM$66,M$2+1,FALSE),VLOOKUP($D25,Calc_OppDef!$A$47:$AM$66,M$2+1,FALSE))</f>
        <v>0.6679765344</v>
      </c>
      <c r="N25" s="172">
        <f>MIN(VLOOKUP($C25,Calc_OppDef!$A$47:$AM$66,N$2+1,FALSE),VLOOKUP($D25,Calc_OppDef!$A$47:$AM$66,N$2+1,FALSE))</f>
        <v>0.6286834896</v>
      </c>
      <c r="O25" s="172">
        <f>MIN(VLOOKUP($C25,Calc_OppDef!$A$47:$AM$66,O$2+1,FALSE),VLOOKUP($D25,Calc_OppDef!$A$47:$AM$66,O$2+1,FALSE))</f>
        <v>0.6286834896</v>
      </c>
      <c r="P25" s="172">
        <f>MIN(VLOOKUP($C25,Calc_OppDef!$A$47:$AM$66,P$2+1,FALSE),VLOOKUP($D25,Calc_OppDef!$A$47:$AM$66,P$2+1,FALSE))</f>
        <v>0.6286834896</v>
      </c>
      <c r="Q25" s="172">
        <f>MIN(VLOOKUP($C25,Calc_OppDef!$A$47:$AM$66,Q$2+1,FALSE),VLOOKUP($D25,Calc_OppDef!$A$47:$AM$66,Q$2+1,FALSE))</f>
        <v>0.785854922</v>
      </c>
      <c r="R25" s="172">
        <f>MIN(VLOOKUP($C25,Calc_OppDef!$A$47:$AM$66,R$2+1,FALSE),VLOOKUP($D25,Calc_OppDef!$A$47:$AM$66,R$2+1,FALSE))</f>
        <v>0.5566019417</v>
      </c>
      <c r="S25" s="172">
        <f>MIN(VLOOKUP($C25,Calc_OppDef!$A$47:$AM$66,S$2+1,FALSE),VLOOKUP($D25,Calc_OppDef!$A$47:$AM$66,S$2+1,FALSE))</f>
        <v>0.4715128039</v>
      </c>
      <c r="T25" s="172">
        <f>MIN(VLOOKUP($C25,Calc_OppDef!$A$47:$AM$66,T$2+1,FALSE),VLOOKUP($D25,Calc_OppDef!$A$47:$AM$66,T$2+1,FALSE))</f>
        <v>1.532416799</v>
      </c>
      <c r="U25" s="172">
        <f>MIN(VLOOKUP($C25,Calc_OppDef!$A$47:$AM$66,U$2+1,FALSE),VLOOKUP($D25,Calc_OppDef!$A$47:$AM$66,U$2+1,FALSE))</f>
        <v>0.8604330709</v>
      </c>
      <c r="V25" s="172">
        <f>MIN(VLOOKUP($C25,Calc_OppDef!$A$47:$AM$66,V$2+1,FALSE),VLOOKUP($D25,Calc_OppDef!$A$47:$AM$66,V$2+1,FALSE))</f>
        <v>0.392927461</v>
      </c>
      <c r="W25" s="172">
        <f>MIN(VLOOKUP($C25,Calc_OppDef!$A$47:$AM$66,W$2+1,FALSE),VLOOKUP($D25,Calc_OppDef!$A$47:$AM$66,W$2+1,FALSE))</f>
        <v>1.060903995</v>
      </c>
      <c r="X25" s="172">
        <f>MIN(VLOOKUP($C25,Calc_OppDef!$A$47:$AM$66,X$2+1,FALSE),VLOOKUP($D25,Calc_OppDef!$A$47:$AM$66,X$2+1,FALSE))</f>
        <v>1.139489338</v>
      </c>
      <c r="Y25" s="172">
        <f>MIN(VLOOKUP($C25,Calc_OppDef!$A$47:$AM$66,Y$2+1,FALSE),VLOOKUP($D25,Calc_OppDef!$A$47:$AM$66,Y$2+1,FALSE))</f>
        <v>0.6679765344</v>
      </c>
      <c r="Z25" s="172">
        <f>MIN(VLOOKUP($C25,Calc_OppDef!$A$47:$AM$66,Z$2+1,FALSE),VLOOKUP($D25,Calc_OppDef!$A$47:$AM$66,Z$2+1,FALSE))</f>
        <v>0.7072688325</v>
      </c>
      <c r="AA25" s="172">
        <f>MIN(VLOOKUP($C25,Calc_OppDef!$A$47:$AM$66,AA$2+1,FALSE),VLOOKUP($D25,Calc_OppDef!$A$47:$AM$66,AA$2+1,FALSE))</f>
        <v>0.9430256077</v>
      </c>
      <c r="AB25" s="172">
        <f>MIN(VLOOKUP($C25,Calc_OppDef!$A$47:$AM$66,AB$2+1,FALSE),VLOOKUP($D25,Calc_OppDef!$A$47:$AM$66,AB$2+1,FALSE))</f>
        <v>1.021610951</v>
      </c>
      <c r="AC25" s="172">
        <f>MIN(VLOOKUP($C25,Calc_OppDef!$A$47:$AM$66,AC$2+1,FALSE),VLOOKUP($D25,Calc_OppDef!$A$47:$AM$66,AC$2+1,FALSE))</f>
        <v>0.4715128039</v>
      </c>
      <c r="AD25" s="172">
        <f>MIN(VLOOKUP($C25,Calc_OppDef!$A$47:$AM$66,AD$2+1,FALSE),VLOOKUP($D25,Calc_OppDef!$A$47:$AM$66,AD$2+1,FALSE))</f>
        <v>1.768172828</v>
      </c>
      <c r="AE25" s="172">
        <f>MIN(VLOOKUP($C25,Calc_OppDef!$A$47:$AM$66,AE$2+1,FALSE),VLOOKUP($D25,Calc_OppDef!$A$47:$AM$66,AE$2+1,FALSE))</f>
        <v>0.392927461</v>
      </c>
      <c r="AF25" s="172">
        <f>MIN(VLOOKUP($C25,Calc_OppDef!$A$47:$AM$66,AF$2+1,FALSE),VLOOKUP($D25,Calc_OppDef!$A$47:$AM$66,AF$2+1,FALSE))</f>
        <v>1.335953069</v>
      </c>
      <c r="AG25" s="172">
        <f>MIN(VLOOKUP($C25,Calc_OppDef!$A$47:$AM$66,AG$2+1,FALSE),VLOOKUP($D25,Calc_OppDef!$A$47:$AM$66,AG$2+1,FALSE))</f>
        <v>0.7322834646</v>
      </c>
      <c r="AH25" s="172">
        <f>MIN(VLOOKUP($C25,Calc_OppDef!$A$47:$AM$66,AH$2+1,FALSE),VLOOKUP($D25,Calc_OppDef!$A$47:$AM$66,AH$2+1,FALSE))</f>
        <v>0.4995145631</v>
      </c>
      <c r="AI25" s="172">
        <f>MIN(VLOOKUP($C25,Calc_OppDef!$A$47:$AM$66,AI$2+1,FALSE),VLOOKUP($D25,Calc_OppDef!$A$47:$AM$66,AI$2+1,FALSE))</f>
        <v>0.7072688325</v>
      </c>
      <c r="AJ25" s="172">
        <f>MIN(VLOOKUP($C25,Calc_OppDef!$A$47:$AM$66,AJ$2+1,FALSE),VLOOKUP($D25,Calc_OppDef!$A$47:$AM$66,AJ$2+1,FALSE))</f>
        <v>0.7322834646</v>
      </c>
      <c r="AK25" s="172">
        <f>MIN(VLOOKUP($C25,Calc_OppDef!$A$47:$AM$66,AK$2+1,FALSE),VLOOKUP($D25,Calc_OppDef!$A$47:$AM$66,AK$2+1,FALSE))</f>
        <v>0.785854922</v>
      </c>
      <c r="AL25" s="172">
        <f>MIN(VLOOKUP($C25,Calc_OppDef!$A$47:$AM$66,AL$2+1,FALSE),VLOOKUP($D25,Calc_OppDef!$A$47:$AM$66,AL$2+1,FALSE))</f>
        <v>0.9430256077</v>
      </c>
      <c r="AM25" s="172">
        <f>MIN(VLOOKUP($C25,Calc_OppDef!$A$47:$AM$66,AM$2+1,FALSE),VLOOKUP($D25,Calc_OppDef!$A$47:$AM$66,AM$2+1,FALSE))</f>
        <v>0.5566019417</v>
      </c>
      <c r="AN25" s="172">
        <f>MIN(VLOOKUP($C25,Calc_OppDef!$A$47:$AM$66,AN$2+1,FALSE),VLOOKUP($D25,Calc_OppDef!$A$47:$AM$66,AN$2+1,FALSE))</f>
        <v>0.785854922</v>
      </c>
      <c r="AO25" s="172">
        <f>MIN(VLOOKUP($C25,Calc_OppDef!$A$47:$AM$66,AO$2+1,FALSE),VLOOKUP($D25,Calc_OppDef!$A$47:$AM$66,AO$2+1,FALSE))</f>
        <v>0.6679765344</v>
      </c>
      <c r="AP25" s="172">
        <f>MIN(VLOOKUP($C25,Calc_OppDef!$A$47:$AM$66,AP$2+1,FALSE),VLOOKUP($D25,Calc_OppDef!$A$47:$AM$66,AP$2+1,FALSE))</f>
        <v>0.9823179059</v>
      </c>
      <c r="AQ25" s="170"/>
      <c r="AR25" s="170"/>
    </row>
    <row r="26" ht="12.75" customHeight="1">
      <c r="A26" s="170">
        <f t="shared" si="1"/>
        <v>2</v>
      </c>
      <c r="B26" s="170">
        <f t="shared" si="2"/>
        <v>7</v>
      </c>
      <c r="C26" s="140" t="str">
        <f t="array" ref="C26">INDEX(Fixtures!$A$2:$A$21,A26)</f>
        <v>Bournemouth</v>
      </c>
      <c r="D26" s="140" t="str">
        <f t="array" ref="D26">INDEX(Fixtures!$A$2:$A$21,B26)</f>
        <v>Crystal Palace</v>
      </c>
      <c r="E26" s="172">
        <f>MIN(VLOOKUP($C26,Calc_OppDef!$A$47:$AM$66,E$2+1,FALSE),VLOOKUP($D26,Calc_OppDef!$A$47:$AM$66,E$2+1,FALSE))</f>
        <v>0.4138834951</v>
      </c>
      <c r="F26" s="172">
        <f>MIN(VLOOKUP($C26,Calc_OppDef!$A$47:$AM$66,F$2+1,FALSE),VLOOKUP($D26,Calc_OppDef!$A$47:$AM$66,F$2+1,FALSE))</f>
        <v>0.9430256077</v>
      </c>
      <c r="G26" s="172">
        <f>MIN(VLOOKUP($C26,Calc_OppDef!$A$47:$AM$66,G$2+1,FALSE),VLOOKUP($D26,Calc_OppDef!$A$47:$AM$66,G$2+1,FALSE))</f>
        <v>0.6286834896</v>
      </c>
      <c r="H26" s="172">
        <f>MIN(VLOOKUP($C26,Calc_OppDef!$A$47:$AM$66,H$2+1,FALSE),VLOOKUP($D26,Calc_OppDef!$A$47:$AM$66,H$2+1,FALSE))</f>
        <v>0.6679765344</v>
      </c>
      <c r="I26" s="172">
        <f>MIN(VLOOKUP($C26,Calc_OppDef!$A$47:$AM$66,I$2+1,FALSE),VLOOKUP($D26,Calc_OppDef!$A$47:$AM$66,I$2+1,FALSE))</f>
        <v>0.6286834896</v>
      </c>
      <c r="J26" s="172">
        <f>MIN(VLOOKUP($C26,Calc_OppDef!$A$47:$AM$66,J$2+1,FALSE),VLOOKUP($D26,Calc_OppDef!$A$47:$AM$66,J$2+1,FALSE))</f>
        <v>0.6286834896</v>
      </c>
      <c r="K26" s="172">
        <f>MIN(VLOOKUP($C26,Calc_OppDef!$A$47:$AM$66,K$2+1,FALSE),VLOOKUP($D26,Calc_OppDef!$A$47:$AM$66,K$2+1,FALSE))</f>
        <v>0.6286834896</v>
      </c>
      <c r="L26" s="172">
        <f>MIN(VLOOKUP($C26,Calc_OppDef!$A$47:$AM$66,L$2+1,FALSE),VLOOKUP($D26,Calc_OppDef!$A$47:$AM$66,L$2+1,FALSE))</f>
        <v>0.4995145631</v>
      </c>
      <c r="M26" s="172">
        <f>MIN(VLOOKUP($C26,Calc_OppDef!$A$47:$AM$66,M$2+1,FALSE),VLOOKUP($D26,Calc_OppDef!$A$47:$AM$66,M$2+1,FALSE))</f>
        <v>0.6679765344</v>
      </c>
      <c r="N26" s="172">
        <f>MIN(VLOOKUP($C26,Calc_OppDef!$A$47:$AM$66,N$2+1,FALSE),VLOOKUP($D26,Calc_OppDef!$A$47:$AM$66,N$2+1,FALSE))</f>
        <v>0.7322834646</v>
      </c>
      <c r="O26" s="172">
        <f>MIN(VLOOKUP($C26,Calc_OppDef!$A$47:$AM$66,O$2+1,FALSE),VLOOKUP($D26,Calc_OppDef!$A$47:$AM$66,O$2+1,FALSE))</f>
        <v>1.178781636</v>
      </c>
      <c r="P26" s="172">
        <f>MIN(VLOOKUP($C26,Calc_OppDef!$A$47:$AM$66,P$2+1,FALSE),VLOOKUP($D26,Calc_OppDef!$A$47:$AM$66,P$2+1,FALSE))</f>
        <v>0.8251472201</v>
      </c>
      <c r="Q26" s="172">
        <f>MIN(VLOOKUP($C26,Calc_OppDef!$A$47:$AM$66,Q$2+1,FALSE),VLOOKUP($D26,Calc_OppDef!$A$47:$AM$66,Q$2+1,FALSE))</f>
        <v>0.785854922</v>
      </c>
      <c r="R26" s="172">
        <f>MIN(VLOOKUP($C26,Calc_OppDef!$A$47:$AM$66,R$2+1,FALSE),VLOOKUP($D26,Calc_OppDef!$A$47:$AM$66,R$2+1,FALSE))</f>
        <v>0.785854922</v>
      </c>
      <c r="S26" s="172">
        <f>MIN(VLOOKUP($C26,Calc_OppDef!$A$47:$AM$66,S$2+1,FALSE),VLOOKUP($D26,Calc_OppDef!$A$47:$AM$66,S$2+1,FALSE))</f>
        <v>0.4715128039</v>
      </c>
      <c r="T26" s="172">
        <f>MIN(VLOOKUP($C26,Calc_OppDef!$A$47:$AM$66,T$2+1,FALSE),VLOOKUP($D26,Calc_OppDef!$A$47:$AM$66,T$2+1,FALSE))</f>
        <v>0.9430256077</v>
      </c>
      <c r="U26" s="172">
        <f>MIN(VLOOKUP($C26,Calc_OppDef!$A$47:$AM$66,U$2+1,FALSE),VLOOKUP($D26,Calc_OppDef!$A$47:$AM$66,U$2+1,FALSE))</f>
        <v>0.8604330709</v>
      </c>
      <c r="V26" s="172">
        <f>MIN(VLOOKUP($C26,Calc_OppDef!$A$47:$AM$66,V$2+1,FALSE),VLOOKUP($D26,Calc_OppDef!$A$47:$AM$66,V$2+1,FALSE))</f>
        <v>0.392927461</v>
      </c>
      <c r="W26" s="172">
        <f>MIN(VLOOKUP($C26,Calc_OppDef!$A$47:$AM$66,W$2+1,FALSE),VLOOKUP($D26,Calc_OppDef!$A$47:$AM$66,W$2+1,FALSE))</f>
        <v>0.4138834951</v>
      </c>
      <c r="X26" s="172">
        <f>MIN(VLOOKUP($C26,Calc_OppDef!$A$47:$AM$66,X$2+1,FALSE),VLOOKUP($D26,Calc_OppDef!$A$47:$AM$66,X$2+1,FALSE))</f>
        <v>1.257367726</v>
      </c>
      <c r="Y26" s="172">
        <f>MIN(VLOOKUP($C26,Calc_OppDef!$A$47:$AM$66,Y$2+1,FALSE),VLOOKUP($D26,Calc_OppDef!$A$47:$AM$66,Y$2+1,FALSE))</f>
        <v>0.6679765344</v>
      </c>
      <c r="Z26" s="172">
        <f>MIN(VLOOKUP($C26,Calc_OppDef!$A$47:$AM$66,Z$2+1,FALSE),VLOOKUP($D26,Calc_OppDef!$A$47:$AM$66,Z$2+1,FALSE))</f>
        <v>0.6679765344</v>
      </c>
      <c r="AA26" s="172">
        <f>MIN(VLOOKUP($C26,Calc_OppDef!$A$47:$AM$66,AA$2+1,FALSE),VLOOKUP($D26,Calc_OppDef!$A$47:$AM$66,AA$2+1,FALSE))</f>
        <v>0.9430256077</v>
      </c>
      <c r="AB26" s="172">
        <f>MIN(VLOOKUP($C26,Calc_OppDef!$A$47:$AM$66,AB$2+1,FALSE),VLOOKUP($D26,Calc_OppDef!$A$47:$AM$66,AB$2+1,FALSE))</f>
        <v>0.785854922</v>
      </c>
      <c r="AC26" s="172">
        <f>MIN(VLOOKUP($C26,Calc_OppDef!$A$47:$AM$66,AC$2+1,FALSE),VLOOKUP($D26,Calc_OppDef!$A$47:$AM$66,AC$2+1,FALSE))</f>
        <v>0.5566019417</v>
      </c>
      <c r="AD26" s="172">
        <f>MIN(VLOOKUP($C26,Calc_OppDef!$A$47:$AM$66,AD$2+1,FALSE),VLOOKUP($D26,Calc_OppDef!$A$47:$AM$66,AD$2+1,FALSE))</f>
        <v>0.9430256077</v>
      </c>
      <c r="AE26" s="172">
        <f>MIN(VLOOKUP($C26,Calc_OppDef!$A$47:$AM$66,AE$2+1,FALSE),VLOOKUP($D26,Calc_OppDef!$A$47:$AM$66,AE$2+1,FALSE))</f>
        <v>0.4995145631</v>
      </c>
      <c r="AF26" s="172">
        <f>MIN(VLOOKUP($C26,Calc_OppDef!$A$47:$AM$66,AF$2+1,FALSE),VLOOKUP($D26,Calc_OppDef!$A$47:$AM$66,AF$2+1,FALSE))</f>
        <v>1.178781636</v>
      </c>
      <c r="AG26" s="172">
        <f>MIN(VLOOKUP($C26,Calc_OppDef!$A$47:$AM$66,AG$2+1,FALSE),VLOOKUP($D26,Calc_OppDef!$A$47:$AM$66,AG$2+1,FALSE))</f>
        <v>0.6286834896</v>
      </c>
      <c r="AH26" s="172">
        <f>MIN(VLOOKUP($C26,Calc_OppDef!$A$47:$AM$66,AH$2+1,FALSE),VLOOKUP($D26,Calc_OppDef!$A$47:$AM$66,AH$2+1,FALSE))</f>
        <v>0.392927461</v>
      </c>
      <c r="AI26" s="172">
        <f>MIN(VLOOKUP($C26,Calc_OppDef!$A$47:$AM$66,AI$2+1,FALSE),VLOOKUP($D26,Calc_OppDef!$A$47:$AM$66,AI$2+1,FALSE))</f>
        <v>0.7072688325</v>
      </c>
      <c r="AJ26" s="172">
        <f>MIN(VLOOKUP($C26,Calc_OppDef!$A$47:$AM$66,AJ$2+1,FALSE),VLOOKUP($D26,Calc_OppDef!$A$47:$AM$66,AJ$2+1,FALSE))</f>
        <v>0.4715128039</v>
      </c>
      <c r="AK26" s="172">
        <f>MIN(VLOOKUP($C26,Calc_OppDef!$A$47:$AM$66,AK$2+1,FALSE),VLOOKUP($D26,Calc_OppDef!$A$47:$AM$66,AK$2+1,FALSE))</f>
        <v>0.785854922</v>
      </c>
      <c r="AL26" s="172">
        <f>MIN(VLOOKUP($C26,Calc_OppDef!$A$47:$AM$66,AL$2+1,FALSE),VLOOKUP($D26,Calc_OppDef!$A$47:$AM$66,AL$2+1,FALSE))</f>
        <v>0.9430256077</v>
      </c>
      <c r="AM26" s="172">
        <f>MIN(VLOOKUP($C26,Calc_OppDef!$A$47:$AM$66,AM$2+1,FALSE),VLOOKUP($D26,Calc_OppDef!$A$47:$AM$66,AM$2+1,FALSE))</f>
        <v>0.5566019417</v>
      </c>
      <c r="AN26" s="172">
        <f>MIN(VLOOKUP($C26,Calc_OppDef!$A$47:$AM$66,AN$2+1,FALSE),VLOOKUP($D26,Calc_OppDef!$A$47:$AM$66,AN$2+1,FALSE))</f>
        <v>0.6286834896</v>
      </c>
      <c r="AO26" s="172">
        <f>MIN(VLOOKUP($C26,Calc_OppDef!$A$47:$AM$66,AO$2+1,FALSE),VLOOKUP($D26,Calc_OppDef!$A$47:$AM$66,AO$2+1,FALSE))</f>
        <v>0.7322834646</v>
      </c>
      <c r="AP26" s="172">
        <f>MIN(VLOOKUP($C26,Calc_OppDef!$A$47:$AM$66,AP$2+1,FALSE),VLOOKUP($D26,Calc_OppDef!$A$47:$AM$66,AP$2+1,FALSE))</f>
        <v>0.7465618773</v>
      </c>
      <c r="AQ26" s="170"/>
      <c r="AR26" s="170"/>
    </row>
    <row r="27" ht="12.75" customHeight="1">
      <c r="A27" s="170">
        <f t="shared" si="1"/>
        <v>2</v>
      </c>
      <c r="B27" s="170">
        <f t="shared" si="2"/>
        <v>8</v>
      </c>
      <c r="C27" s="140" t="str">
        <f t="array" ref="C27">INDEX(Fixtures!$A$2:$A$21,A27)</f>
        <v>Bournemouth</v>
      </c>
      <c r="D27" s="140" t="str">
        <f t="array" ref="D27">INDEX(Fixtures!$A$2:$A$21,B27)</f>
        <v>Everton</v>
      </c>
      <c r="E27" s="172">
        <f>MIN(VLOOKUP($C27,Calc_OppDef!$A$47:$AM$66,E$2+1,FALSE),VLOOKUP($D27,Calc_OppDef!$A$47:$AM$66,E$2+1,FALSE))</f>
        <v>0.4138834951</v>
      </c>
      <c r="F27" s="172">
        <f>MIN(VLOOKUP($C27,Calc_OppDef!$A$47:$AM$66,F$2+1,FALSE),VLOOKUP($D27,Calc_OppDef!$A$47:$AM$66,F$2+1,FALSE))</f>
        <v>0.6679765344</v>
      </c>
      <c r="G27" s="172">
        <f>MIN(VLOOKUP($C27,Calc_OppDef!$A$47:$AM$66,G$2+1,FALSE),VLOOKUP($D27,Calc_OppDef!$A$47:$AM$66,G$2+1,FALSE))</f>
        <v>0.6286834896</v>
      </c>
      <c r="H27" s="172">
        <f>MIN(VLOOKUP($C27,Calc_OppDef!$A$47:$AM$66,H$2+1,FALSE),VLOOKUP($D27,Calc_OppDef!$A$47:$AM$66,H$2+1,FALSE))</f>
        <v>0.4715128039</v>
      </c>
      <c r="I27" s="172">
        <f>MIN(VLOOKUP($C27,Calc_OppDef!$A$47:$AM$66,I$2+1,FALSE),VLOOKUP($D27,Calc_OppDef!$A$47:$AM$66,I$2+1,FALSE))</f>
        <v>0.9430256077</v>
      </c>
      <c r="J27" s="172">
        <f>MIN(VLOOKUP($C27,Calc_OppDef!$A$47:$AM$66,J$2+1,FALSE),VLOOKUP($D27,Calc_OppDef!$A$47:$AM$66,J$2+1,FALSE))</f>
        <v>0.6286834896</v>
      </c>
      <c r="K27" s="172">
        <f>MIN(VLOOKUP($C27,Calc_OppDef!$A$47:$AM$66,K$2+1,FALSE),VLOOKUP($D27,Calc_OppDef!$A$47:$AM$66,K$2+1,FALSE))</f>
        <v>0.5566019417</v>
      </c>
      <c r="L27" s="172">
        <f>MIN(VLOOKUP($C27,Calc_OppDef!$A$47:$AM$66,L$2+1,FALSE),VLOOKUP($D27,Calc_OppDef!$A$47:$AM$66,L$2+1,FALSE))</f>
        <v>0.9823179059</v>
      </c>
      <c r="M27" s="172">
        <f>MIN(VLOOKUP($C27,Calc_OppDef!$A$47:$AM$66,M$2+1,FALSE),VLOOKUP($D27,Calc_OppDef!$A$47:$AM$66,M$2+1,FALSE))</f>
        <v>0.6286834896</v>
      </c>
      <c r="N27" s="172">
        <f>MIN(VLOOKUP($C27,Calc_OppDef!$A$47:$AM$66,N$2+1,FALSE),VLOOKUP($D27,Calc_OppDef!$A$47:$AM$66,N$2+1,FALSE))</f>
        <v>0.7322834646</v>
      </c>
      <c r="O27" s="172">
        <f>MIN(VLOOKUP($C27,Calc_OppDef!$A$47:$AM$66,O$2+1,FALSE),VLOOKUP($D27,Calc_OppDef!$A$47:$AM$66,O$2+1,FALSE))</f>
        <v>0.392927461</v>
      </c>
      <c r="P27" s="172">
        <f>MIN(VLOOKUP($C27,Calc_OppDef!$A$47:$AM$66,P$2+1,FALSE),VLOOKUP($D27,Calc_OppDef!$A$47:$AM$66,P$2+1,FALSE))</f>
        <v>0.8251472201</v>
      </c>
      <c r="Q27" s="172">
        <f>MIN(VLOOKUP($C27,Calc_OppDef!$A$47:$AM$66,Q$2+1,FALSE),VLOOKUP($D27,Calc_OppDef!$A$47:$AM$66,Q$2+1,FALSE))</f>
        <v>0.4138834951</v>
      </c>
      <c r="R27" s="172">
        <f>MIN(VLOOKUP($C27,Calc_OppDef!$A$47:$AM$66,R$2+1,FALSE),VLOOKUP($D27,Calc_OppDef!$A$47:$AM$66,R$2+1,FALSE))</f>
        <v>1.768172828</v>
      </c>
      <c r="S27" s="172">
        <f>MIN(VLOOKUP($C27,Calc_OppDef!$A$47:$AM$66,S$2+1,FALSE),VLOOKUP($D27,Calc_OppDef!$A$47:$AM$66,S$2+1,FALSE))</f>
        <v>0.4715128039</v>
      </c>
      <c r="T27" s="172">
        <f>MIN(VLOOKUP($C27,Calc_OppDef!$A$47:$AM$66,T$2+1,FALSE),VLOOKUP($D27,Calc_OppDef!$A$47:$AM$66,T$2+1,FALSE))</f>
        <v>0.6679765344</v>
      </c>
      <c r="U27" s="172">
        <f>MIN(VLOOKUP($C27,Calc_OppDef!$A$47:$AM$66,U$2+1,FALSE),VLOOKUP($D27,Calc_OppDef!$A$47:$AM$66,U$2+1,FALSE))</f>
        <v>0.8604330709</v>
      </c>
      <c r="V27" s="172">
        <f>MIN(VLOOKUP($C27,Calc_OppDef!$A$47:$AM$66,V$2+1,FALSE),VLOOKUP($D27,Calc_OppDef!$A$47:$AM$66,V$2+1,FALSE))</f>
        <v>0.392927461</v>
      </c>
      <c r="W27" s="172">
        <f>MIN(VLOOKUP($C27,Calc_OppDef!$A$47:$AM$66,W$2+1,FALSE),VLOOKUP($D27,Calc_OppDef!$A$47:$AM$66,W$2+1,FALSE))</f>
        <v>0.6286834896</v>
      </c>
      <c r="X27" s="172">
        <f>MIN(VLOOKUP($C27,Calc_OppDef!$A$47:$AM$66,X$2+1,FALSE),VLOOKUP($D27,Calc_OppDef!$A$47:$AM$66,X$2+1,FALSE))</f>
        <v>0.9430256077</v>
      </c>
      <c r="Y27" s="172">
        <f>MIN(VLOOKUP($C27,Calc_OppDef!$A$47:$AM$66,Y$2+1,FALSE),VLOOKUP($D27,Calc_OppDef!$A$47:$AM$66,Y$2+1,FALSE))</f>
        <v>0.6679765344</v>
      </c>
      <c r="Z27" s="172">
        <f>MIN(VLOOKUP($C27,Calc_OppDef!$A$47:$AM$66,Z$2+1,FALSE),VLOOKUP($D27,Calc_OppDef!$A$47:$AM$66,Z$2+1,FALSE))</f>
        <v>0.7465618773</v>
      </c>
      <c r="AA27" s="172">
        <f>MIN(VLOOKUP($C27,Calc_OppDef!$A$47:$AM$66,AA$2+1,FALSE),VLOOKUP($D27,Calc_OppDef!$A$47:$AM$66,AA$2+1,FALSE))</f>
        <v>0.785854922</v>
      </c>
      <c r="AB27" s="172">
        <f>MIN(VLOOKUP($C27,Calc_OppDef!$A$47:$AM$66,AB$2+1,FALSE),VLOOKUP($D27,Calc_OppDef!$A$47:$AM$66,AB$2+1,FALSE))</f>
        <v>0.6286834896</v>
      </c>
      <c r="AC27" s="172">
        <f>MIN(VLOOKUP($C27,Calc_OppDef!$A$47:$AM$66,AC$2+1,FALSE),VLOOKUP($D27,Calc_OppDef!$A$47:$AM$66,AC$2+1,FALSE))</f>
        <v>0.4995145631</v>
      </c>
      <c r="AD27" s="172">
        <f>MIN(VLOOKUP($C27,Calc_OppDef!$A$47:$AM$66,AD$2+1,FALSE),VLOOKUP($D27,Calc_OppDef!$A$47:$AM$66,AD$2+1,FALSE))</f>
        <v>1.060903995</v>
      </c>
      <c r="AE27" s="172">
        <f>MIN(VLOOKUP($C27,Calc_OppDef!$A$47:$AM$66,AE$2+1,FALSE),VLOOKUP($D27,Calc_OppDef!$A$47:$AM$66,AE$2+1,FALSE))</f>
        <v>0.4995145631</v>
      </c>
      <c r="AF27" s="172">
        <f>MIN(VLOOKUP($C27,Calc_OppDef!$A$47:$AM$66,AF$2+1,FALSE),VLOOKUP($D27,Calc_OppDef!$A$47:$AM$66,AF$2+1,FALSE))</f>
        <v>0.7322834646</v>
      </c>
      <c r="AG27" s="172">
        <f>MIN(VLOOKUP($C27,Calc_OppDef!$A$47:$AM$66,AG$2+1,FALSE),VLOOKUP($D27,Calc_OppDef!$A$47:$AM$66,AG$2+1,FALSE))</f>
        <v>1.532416799</v>
      </c>
      <c r="AH27" s="172">
        <f>MIN(VLOOKUP($C27,Calc_OppDef!$A$47:$AM$66,AH$2+1,FALSE),VLOOKUP($D27,Calc_OppDef!$A$47:$AM$66,AH$2+1,FALSE))</f>
        <v>0.6286834896</v>
      </c>
      <c r="AI27" s="172">
        <f>MIN(VLOOKUP($C27,Calc_OppDef!$A$47:$AM$66,AI$2+1,FALSE),VLOOKUP($D27,Calc_OppDef!$A$47:$AM$66,AI$2+1,FALSE))</f>
        <v>0.7072688325</v>
      </c>
      <c r="AJ27" s="172">
        <f>MIN(VLOOKUP($C27,Calc_OppDef!$A$47:$AM$66,AJ$2+1,FALSE),VLOOKUP($D27,Calc_OppDef!$A$47:$AM$66,AJ$2+1,FALSE))</f>
        <v>0.9430256077</v>
      </c>
      <c r="AK27" s="172">
        <f>MIN(VLOOKUP($C27,Calc_OppDef!$A$47:$AM$66,AK$2+1,FALSE),VLOOKUP($D27,Calc_OppDef!$A$47:$AM$66,AK$2+1,FALSE))</f>
        <v>0.785854922</v>
      </c>
      <c r="AL27" s="172">
        <f>MIN(VLOOKUP($C27,Calc_OppDef!$A$47:$AM$66,AL$2+1,FALSE),VLOOKUP($D27,Calc_OppDef!$A$47:$AM$66,AL$2+1,FALSE))</f>
        <v>0.7322834646</v>
      </c>
      <c r="AM27" s="172">
        <f>MIN(VLOOKUP($C27,Calc_OppDef!$A$47:$AM$66,AM$2+1,FALSE),VLOOKUP($D27,Calc_OppDef!$A$47:$AM$66,AM$2+1,FALSE))</f>
        <v>0.5566019417</v>
      </c>
      <c r="AN27" s="172">
        <f>MIN(VLOOKUP($C27,Calc_OppDef!$A$47:$AM$66,AN$2+1,FALSE),VLOOKUP($D27,Calc_OppDef!$A$47:$AM$66,AN$2+1,FALSE))</f>
        <v>0.785854922</v>
      </c>
      <c r="AO27" s="172">
        <f>MIN(VLOOKUP($C27,Calc_OppDef!$A$47:$AM$66,AO$2+1,FALSE),VLOOKUP($D27,Calc_OppDef!$A$47:$AM$66,AO$2+1,FALSE))</f>
        <v>0.785854922</v>
      </c>
      <c r="AP27" s="172">
        <f>MIN(VLOOKUP($C27,Calc_OppDef!$A$47:$AM$66,AP$2+1,FALSE),VLOOKUP($D27,Calc_OppDef!$A$47:$AM$66,AP$2+1,FALSE))</f>
        <v>1.139489338</v>
      </c>
      <c r="AQ27" s="170"/>
      <c r="AR27" s="170"/>
    </row>
    <row r="28" ht="12.75" customHeight="1">
      <c r="A28" s="170">
        <f t="shared" si="1"/>
        <v>2</v>
      </c>
      <c r="B28" s="170">
        <f t="shared" si="2"/>
        <v>9</v>
      </c>
      <c r="C28" s="140" t="str">
        <f t="array" ref="C28">INDEX(Fixtures!$A$2:$A$21,A28)</f>
        <v>Bournemouth</v>
      </c>
      <c r="D28" s="140" t="str">
        <f t="array" ref="D28">INDEX(Fixtures!$A$2:$A$21,B28)</f>
        <v>Fulham</v>
      </c>
      <c r="E28" s="172">
        <f>MIN(VLOOKUP($C28,Calc_OppDef!$A$47:$AM$66,E$2+1,FALSE),VLOOKUP($D28,Calc_OppDef!$A$47:$AM$66,E$2+1,FALSE))</f>
        <v>0.4138834951</v>
      </c>
      <c r="F28" s="172">
        <f>MIN(VLOOKUP($C28,Calc_OppDef!$A$47:$AM$66,F$2+1,FALSE),VLOOKUP($D28,Calc_OppDef!$A$47:$AM$66,F$2+1,FALSE))</f>
        <v>0.9430256077</v>
      </c>
      <c r="G28" s="172">
        <f>MIN(VLOOKUP($C28,Calc_OppDef!$A$47:$AM$66,G$2+1,FALSE),VLOOKUP($D28,Calc_OppDef!$A$47:$AM$66,G$2+1,FALSE))</f>
        <v>0.6286834896</v>
      </c>
      <c r="H28" s="172">
        <f>MIN(VLOOKUP($C28,Calc_OppDef!$A$47:$AM$66,H$2+1,FALSE),VLOOKUP($D28,Calc_OppDef!$A$47:$AM$66,H$2+1,FALSE))</f>
        <v>0.9430256077</v>
      </c>
      <c r="I28" s="172">
        <f>MIN(VLOOKUP($C28,Calc_OppDef!$A$47:$AM$66,I$2+1,FALSE),VLOOKUP($D28,Calc_OppDef!$A$47:$AM$66,I$2+1,FALSE))</f>
        <v>1.218074681</v>
      </c>
      <c r="J28" s="172">
        <f>MIN(VLOOKUP($C28,Calc_OppDef!$A$47:$AM$66,J$2+1,FALSE),VLOOKUP($D28,Calc_OppDef!$A$47:$AM$66,J$2+1,FALSE))</f>
        <v>0.6286834896</v>
      </c>
      <c r="K28" s="172">
        <f>MIN(VLOOKUP($C28,Calc_OppDef!$A$47:$AM$66,K$2+1,FALSE),VLOOKUP($D28,Calc_OppDef!$A$47:$AM$66,K$2+1,FALSE))</f>
        <v>0.6286834896</v>
      </c>
      <c r="L28" s="172">
        <f>MIN(VLOOKUP($C28,Calc_OppDef!$A$47:$AM$66,L$2+1,FALSE),VLOOKUP($D28,Calc_OppDef!$A$47:$AM$66,L$2+1,FALSE))</f>
        <v>0.785854922</v>
      </c>
      <c r="M28" s="172">
        <f>MIN(VLOOKUP($C28,Calc_OppDef!$A$47:$AM$66,M$2+1,FALSE),VLOOKUP($D28,Calc_OppDef!$A$47:$AM$66,M$2+1,FALSE))</f>
        <v>0.6679765344</v>
      </c>
      <c r="N28" s="172">
        <f>MIN(VLOOKUP($C28,Calc_OppDef!$A$47:$AM$66,N$2+1,FALSE),VLOOKUP($D28,Calc_OppDef!$A$47:$AM$66,N$2+1,FALSE))</f>
        <v>0.7322834646</v>
      </c>
      <c r="O28" s="172">
        <f>MIN(VLOOKUP($C28,Calc_OppDef!$A$47:$AM$66,O$2+1,FALSE),VLOOKUP($D28,Calc_OppDef!$A$47:$AM$66,O$2+1,FALSE))</f>
        <v>0.6286834896</v>
      </c>
      <c r="P28" s="172">
        <f>MIN(VLOOKUP($C28,Calc_OppDef!$A$47:$AM$66,P$2+1,FALSE),VLOOKUP($D28,Calc_OppDef!$A$47:$AM$66,P$2+1,FALSE))</f>
        <v>0.8251472201</v>
      </c>
      <c r="Q28" s="172">
        <f>MIN(VLOOKUP($C28,Calc_OppDef!$A$47:$AM$66,Q$2+1,FALSE),VLOOKUP($D28,Calc_OppDef!$A$47:$AM$66,Q$2+1,FALSE))</f>
        <v>0.6679765344</v>
      </c>
      <c r="R28" s="172">
        <f>MIN(VLOOKUP($C28,Calc_OppDef!$A$47:$AM$66,R$2+1,FALSE),VLOOKUP($D28,Calc_OppDef!$A$47:$AM$66,R$2+1,FALSE))</f>
        <v>1.178781636</v>
      </c>
      <c r="S28" s="172">
        <f>MIN(VLOOKUP($C28,Calc_OppDef!$A$47:$AM$66,S$2+1,FALSE),VLOOKUP($D28,Calc_OppDef!$A$47:$AM$66,S$2+1,FALSE))</f>
        <v>0.4715128039</v>
      </c>
      <c r="T28" s="172">
        <f>MIN(VLOOKUP($C28,Calc_OppDef!$A$47:$AM$66,T$2+1,FALSE),VLOOKUP($D28,Calc_OppDef!$A$47:$AM$66,T$2+1,FALSE))</f>
        <v>1.493123755</v>
      </c>
      <c r="U28" s="172">
        <f>MIN(VLOOKUP($C28,Calc_OppDef!$A$47:$AM$66,U$2+1,FALSE),VLOOKUP($D28,Calc_OppDef!$A$47:$AM$66,U$2+1,FALSE))</f>
        <v>0.8604330709</v>
      </c>
      <c r="V28" s="172">
        <f>MIN(VLOOKUP($C28,Calc_OppDef!$A$47:$AM$66,V$2+1,FALSE),VLOOKUP($D28,Calc_OppDef!$A$47:$AM$66,V$2+1,FALSE))</f>
        <v>0.392927461</v>
      </c>
      <c r="W28" s="172">
        <f>MIN(VLOOKUP($C28,Calc_OppDef!$A$47:$AM$66,W$2+1,FALSE),VLOOKUP($D28,Calc_OppDef!$A$47:$AM$66,W$2+1,FALSE))</f>
        <v>0.4995145631</v>
      </c>
      <c r="X28" s="172">
        <f>MIN(VLOOKUP($C28,Calc_OppDef!$A$47:$AM$66,X$2+1,FALSE),VLOOKUP($D28,Calc_OppDef!$A$47:$AM$66,X$2+1,FALSE))</f>
        <v>0.4715128039</v>
      </c>
      <c r="Y28" s="172">
        <f>MIN(VLOOKUP($C28,Calc_OppDef!$A$47:$AM$66,Y$2+1,FALSE),VLOOKUP($D28,Calc_OppDef!$A$47:$AM$66,Y$2+1,FALSE))</f>
        <v>0.6679765344</v>
      </c>
      <c r="Z28" s="172">
        <f>MIN(VLOOKUP($C28,Calc_OppDef!$A$47:$AM$66,Z$2+1,FALSE),VLOOKUP($D28,Calc_OppDef!$A$47:$AM$66,Z$2+1,FALSE))</f>
        <v>0.6286834896</v>
      </c>
      <c r="AA28" s="172">
        <f>MIN(VLOOKUP($C28,Calc_OppDef!$A$47:$AM$66,AA$2+1,FALSE),VLOOKUP($D28,Calc_OppDef!$A$47:$AM$66,AA$2+1,FALSE))</f>
        <v>0.9430256077</v>
      </c>
      <c r="AB28" s="172">
        <f>MIN(VLOOKUP($C28,Calc_OppDef!$A$47:$AM$66,AB$2+1,FALSE),VLOOKUP($D28,Calc_OppDef!$A$47:$AM$66,AB$2+1,FALSE))</f>
        <v>0.392927461</v>
      </c>
      <c r="AC28" s="172">
        <f>MIN(VLOOKUP($C28,Calc_OppDef!$A$47:$AM$66,AC$2+1,FALSE),VLOOKUP($D28,Calc_OppDef!$A$47:$AM$66,AC$2+1,FALSE))</f>
        <v>0.7322834646</v>
      </c>
      <c r="AD28" s="172">
        <f>MIN(VLOOKUP($C28,Calc_OppDef!$A$47:$AM$66,AD$2+1,FALSE),VLOOKUP($D28,Calc_OppDef!$A$47:$AM$66,AD$2+1,FALSE))</f>
        <v>1.178781636</v>
      </c>
      <c r="AE28" s="172">
        <f>MIN(VLOOKUP($C28,Calc_OppDef!$A$47:$AM$66,AE$2+1,FALSE),VLOOKUP($D28,Calc_OppDef!$A$47:$AM$66,AE$2+1,FALSE))</f>
        <v>0.4995145631</v>
      </c>
      <c r="AF28" s="172">
        <f>MIN(VLOOKUP($C28,Calc_OppDef!$A$47:$AM$66,AF$2+1,FALSE),VLOOKUP($D28,Calc_OppDef!$A$47:$AM$66,AF$2+1,FALSE))</f>
        <v>0.785854922</v>
      </c>
      <c r="AG28" s="172">
        <f>MIN(VLOOKUP($C28,Calc_OppDef!$A$47:$AM$66,AG$2+1,FALSE),VLOOKUP($D28,Calc_OppDef!$A$47:$AM$66,AG$2+1,FALSE))</f>
        <v>1.257367726</v>
      </c>
      <c r="AH28" s="172">
        <f>MIN(VLOOKUP($C28,Calc_OppDef!$A$47:$AM$66,AH$2+1,FALSE),VLOOKUP($D28,Calc_OppDef!$A$47:$AM$66,AH$2+1,FALSE))</f>
        <v>0.6286834896</v>
      </c>
      <c r="AI28" s="172">
        <f>MIN(VLOOKUP($C28,Calc_OppDef!$A$47:$AM$66,AI$2+1,FALSE),VLOOKUP($D28,Calc_OppDef!$A$47:$AM$66,AI$2+1,FALSE))</f>
        <v>0.7072688325</v>
      </c>
      <c r="AJ28" s="172">
        <f>MIN(VLOOKUP($C28,Calc_OppDef!$A$47:$AM$66,AJ$2+1,FALSE),VLOOKUP($D28,Calc_OppDef!$A$47:$AM$66,AJ$2+1,FALSE))</f>
        <v>0.9823179059</v>
      </c>
      <c r="AK28" s="172">
        <f>MIN(VLOOKUP($C28,Calc_OppDef!$A$47:$AM$66,AK$2+1,FALSE),VLOOKUP($D28,Calc_OppDef!$A$47:$AM$66,AK$2+1,FALSE))</f>
        <v>0.785854922</v>
      </c>
      <c r="AL28" s="172">
        <f>MIN(VLOOKUP($C28,Calc_OppDef!$A$47:$AM$66,AL$2+1,FALSE),VLOOKUP($D28,Calc_OppDef!$A$47:$AM$66,AL$2+1,FALSE))</f>
        <v>0.6286834896</v>
      </c>
      <c r="AM28" s="172">
        <f>MIN(VLOOKUP($C28,Calc_OppDef!$A$47:$AM$66,AM$2+1,FALSE),VLOOKUP($D28,Calc_OppDef!$A$47:$AM$66,AM$2+1,FALSE))</f>
        <v>0.5566019417</v>
      </c>
      <c r="AN28" s="172">
        <f>MIN(VLOOKUP($C28,Calc_OppDef!$A$47:$AM$66,AN$2+1,FALSE),VLOOKUP($D28,Calc_OppDef!$A$47:$AM$66,AN$2+1,FALSE))</f>
        <v>0.4138834951</v>
      </c>
      <c r="AO28" s="172">
        <f>MIN(VLOOKUP($C28,Calc_OppDef!$A$47:$AM$66,AO$2+1,FALSE),VLOOKUP($D28,Calc_OppDef!$A$47:$AM$66,AO$2+1,FALSE))</f>
        <v>0.8604330709</v>
      </c>
      <c r="AP28" s="172">
        <f>MIN(VLOOKUP($C28,Calc_OppDef!$A$47:$AM$66,AP$2+1,FALSE),VLOOKUP($D28,Calc_OppDef!$A$47:$AM$66,AP$2+1,FALSE))</f>
        <v>0.7072688325</v>
      </c>
      <c r="AQ28" s="170"/>
      <c r="AR28" s="170"/>
    </row>
    <row r="29" ht="12.75" customHeight="1">
      <c r="A29" s="170">
        <f t="shared" si="1"/>
        <v>2</v>
      </c>
      <c r="B29" s="170">
        <f t="shared" si="2"/>
        <v>10</v>
      </c>
      <c r="C29" s="140" t="str">
        <f t="array" ref="C29">INDEX(Fixtures!$A$2:$A$21,A29)</f>
        <v>Bournemouth</v>
      </c>
      <c r="D29" s="140" t="str">
        <f t="array" ref="D29">INDEX(Fixtures!$A$2:$A$21,B29)</f>
        <v>Huddersfield</v>
      </c>
      <c r="E29" s="172">
        <f>MIN(VLOOKUP($C29,Calc_OppDef!$A$47:$AM$66,E$2+1,FALSE),VLOOKUP($D29,Calc_OppDef!$A$47:$AM$66,E$2+1,FALSE))</f>
        <v>0.4138834951</v>
      </c>
      <c r="F29" s="172">
        <f>MIN(VLOOKUP($C29,Calc_OppDef!$A$47:$AM$66,F$2+1,FALSE),VLOOKUP($D29,Calc_OppDef!$A$47:$AM$66,F$2+1,FALSE))</f>
        <v>0.9430256077</v>
      </c>
      <c r="G29" s="172">
        <f>MIN(VLOOKUP($C29,Calc_OppDef!$A$47:$AM$66,G$2+1,FALSE),VLOOKUP($D29,Calc_OppDef!$A$47:$AM$66,G$2+1,FALSE))</f>
        <v>0.4138834951</v>
      </c>
      <c r="H29" s="172">
        <f>MIN(VLOOKUP($C29,Calc_OppDef!$A$47:$AM$66,H$2+1,FALSE),VLOOKUP($D29,Calc_OppDef!$A$47:$AM$66,H$2+1,FALSE))</f>
        <v>1.100196294</v>
      </c>
      <c r="I29" s="172">
        <f>MIN(VLOOKUP($C29,Calc_OppDef!$A$47:$AM$66,I$2+1,FALSE),VLOOKUP($D29,Calc_OppDef!$A$47:$AM$66,I$2+1,FALSE))</f>
        <v>0.6286834896</v>
      </c>
      <c r="J29" s="172">
        <f>MIN(VLOOKUP($C29,Calc_OppDef!$A$47:$AM$66,J$2+1,FALSE),VLOOKUP($D29,Calc_OppDef!$A$47:$AM$66,J$2+1,FALSE))</f>
        <v>0.6286834896</v>
      </c>
      <c r="K29" s="172">
        <f>MIN(VLOOKUP($C29,Calc_OppDef!$A$47:$AM$66,K$2+1,FALSE),VLOOKUP($D29,Calc_OppDef!$A$47:$AM$66,K$2+1,FALSE))</f>
        <v>0.6286834896</v>
      </c>
      <c r="L29" s="172">
        <f>MIN(VLOOKUP($C29,Calc_OppDef!$A$47:$AM$66,L$2+1,FALSE),VLOOKUP($D29,Calc_OppDef!$A$47:$AM$66,L$2+1,FALSE))</f>
        <v>0.6286834896</v>
      </c>
      <c r="M29" s="172">
        <f>MIN(VLOOKUP($C29,Calc_OppDef!$A$47:$AM$66,M$2+1,FALSE),VLOOKUP($D29,Calc_OppDef!$A$47:$AM$66,M$2+1,FALSE))</f>
        <v>0.6679765344</v>
      </c>
      <c r="N29" s="172">
        <f>MIN(VLOOKUP($C29,Calc_OppDef!$A$47:$AM$66,N$2+1,FALSE),VLOOKUP($D29,Calc_OppDef!$A$47:$AM$66,N$2+1,FALSE))</f>
        <v>0.7322834646</v>
      </c>
      <c r="O29" s="172">
        <f>MIN(VLOOKUP($C29,Calc_OppDef!$A$47:$AM$66,O$2+1,FALSE),VLOOKUP($D29,Calc_OppDef!$A$47:$AM$66,O$2+1,FALSE))</f>
        <v>0.5566019417</v>
      </c>
      <c r="P29" s="172">
        <f>MIN(VLOOKUP($C29,Calc_OppDef!$A$47:$AM$66,P$2+1,FALSE),VLOOKUP($D29,Calc_OppDef!$A$47:$AM$66,P$2+1,FALSE))</f>
        <v>0.8251472201</v>
      </c>
      <c r="Q29" s="172">
        <f>MIN(VLOOKUP($C29,Calc_OppDef!$A$47:$AM$66,Q$2+1,FALSE),VLOOKUP($D29,Calc_OppDef!$A$47:$AM$66,Q$2+1,FALSE))</f>
        <v>0.785854922</v>
      </c>
      <c r="R29" s="172">
        <f>MIN(VLOOKUP($C29,Calc_OppDef!$A$47:$AM$66,R$2+1,FALSE),VLOOKUP($D29,Calc_OppDef!$A$47:$AM$66,R$2+1,FALSE))</f>
        <v>0.392927461</v>
      </c>
      <c r="S29" s="172">
        <f>MIN(VLOOKUP($C29,Calc_OppDef!$A$47:$AM$66,S$2+1,FALSE),VLOOKUP($D29,Calc_OppDef!$A$47:$AM$66,S$2+1,FALSE))</f>
        <v>0.4715128039</v>
      </c>
      <c r="T29" s="172">
        <f>MIN(VLOOKUP($C29,Calc_OppDef!$A$47:$AM$66,T$2+1,FALSE),VLOOKUP($D29,Calc_OppDef!$A$47:$AM$66,T$2+1,FALSE))</f>
        <v>1.532416799</v>
      </c>
      <c r="U29" s="172">
        <f>MIN(VLOOKUP($C29,Calc_OppDef!$A$47:$AM$66,U$2+1,FALSE),VLOOKUP($D29,Calc_OppDef!$A$47:$AM$66,U$2+1,FALSE))</f>
        <v>0.7072688325</v>
      </c>
      <c r="V29" s="172">
        <f>MIN(VLOOKUP($C29,Calc_OppDef!$A$47:$AM$66,V$2+1,FALSE),VLOOKUP($D29,Calc_OppDef!$A$47:$AM$66,V$2+1,FALSE))</f>
        <v>0.392927461</v>
      </c>
      <c r="W29" s="172">
        <f>MIN(VLOOKUP($C29,Calc_OppDef!$A$47:$AM$66,W$2+1,FALSE),VLOOKUP($D29,Calc_OppDef!$A$47:$AM$66,W$2+1,FALSE))</f>
        <v>1.493123755</v>
      </c>
      <c r="X29" s="172">
        <f>MIN(VLOOKUP($C29,Calc_OppDef!$A$47:$AM$66,X$2+1,FALSE),VLOOKUP($D29,Calc_OppDef!$A$47:$AM$66,X$2+1,FALSE))</f>
        <v>0.7322834646</v>
      </c>
      <c r="Y29" s="172">
        <f>MIN(VLOOKUP($C29,Calc_OppDef!$A$47:$AM$66,Y$2+1,FALSE),VLOOKUP($D29,Calc_OppDef!$A$47:$AM$66,Y$2+1,FALSE))</f>
        <v>0.6679765344</v>
      </c>
      <c r="Z29" s="172">
        <f>MIN(VLOOKUP($C29,Calc_OppDef!$A$47:$AM$66,Z$2+1,FALSE),VLOOKUP($D29,Calc_OppDef!$A$47:$AM$66,Z$2+1,FALSE))</f>
        <v>0.7322834646</v>
      </c>
      <c r="AA29" s="172">
        <f>MIN(VLOOKUP($C29,Calc_OppDef!$A$47:$AM$66,AA$2+1,FALSE),VLOOKUP($D29,Calc_OppDef!$A$47:$AM$66,AA$2+1,FALSE))</f>
        <v>0.9430256077</v>
      </c>
      <c r="AB29" s="172">
        <f>MIN(VLOOKUP($C29,Calc_OppDef!$A$47:$AM$66,AB$2+1,FALSE),VLOOKUP($D29,Calc_OppDef!$A$47:$AM$66,AB$2+1,FALSE))</f>
        <v>0.6286834896</v>
      </c>
      <c r="AC29" s="172">
        <f>MIN(VLOOKUP($C29,Calc_OppDef!$A$47:$AM$66,AC$2+1,FALSE),VLOOKUP($D29,Calc_OppDef!$A$47:$AM$66,AC$2+1,FALSE))</f>
        <v>0.7322834646</v>
      </c>
      <c r="AD29" s="172">
        <f>MIN(VLOOKUP($C29,Calc_OppDef!$A$47:$AM$66,AD$2+1,FALSE),VLOOKUP($D29,Calc_OppDef!$A$47:$AM$66,AD$2+1,FALSE))</f>
        <v>0.785854922</v>
      </c>
      <c r="AE29" s="172">
        <f>MIN(VLOOKUP($C29,Calc_OppDef!$A$47:$AM$66,AE$2+1,FALSE),VLOOKUP($D29,Calc_OppDef!$A$47:$AM$66,AE$2+1,FALSE))</f>
        <v>0.4995145631</v>
      </c>
      <c r="AF29" s="172">
        <f>MIN(VLOOKUP($C29,Calc_OppDef!$A$47:$AM$66,AF$2+1,FALSE),VLOOKUP($D29,Calc_OppDef!$A$47:$AM$66,AF$2+1,FALSE))</f>
        <v>0.4995145631</v>
      </c>
      <c r="AG29" s="172">
        <f>MIN(VLOOKUP($C29,Calc_OppDef!$A$47:$AM$66,AG$2+1,FALSE),VLOOKUP($D29,Calc_OppDef!$A$47:$AM$66,AG$2+1,FALSE))</f>
        <v>0.9430256077</v>
      </c>
      <c r="AH29" s="172">
        <f>MIN(VLOOKUP($C29,Calc_OppDef!$A$47:$AM$66,AH$2+1,FALSE),VLOOKUP($D29,Calc_OppDef!$A$47:$AM$66,AH$2+1,FALSE))</f>
        <v>0.6286834896</v>
      </c>
      <c r="AI29" s="172">
        <f>MIN(VLOOKUP($C29,Calc_OppDef!$A$47:$AM$66,AI$2+1,FALSE),VLOOKUP($D29,Calc_OppDef!$A$47:$AM$66,AI$2+1,FALSE))</f>
        <v>0.7072688325</v>
      </c>
      <c r="AJ29" s="172">
        <f>MIN(VLOOKUP($C29,Calc_OppDef!$A$47:$AM$66,AJ$2+1,FALSE),VLOOKUP($D29,Calc_OppDef!$A$47:$AM$66,AJ$2+1,FALSE))</f>
        <v>0.9823179059</v>
      </c>
      <c r="AK29" s="172">
        <f>MIN(VLOOKUP($C29,Calc_OppDef!$A$47:$AM$66,AK$2+1,FALSE),VLOOKUP($D29,Calc_OppDef!$A$47:$AM$66,AK$2+1,FALSE))</f>
        <v>0.785854922</v>
      </c>
      <c r="AL29" s="172">
        <f>MIN(VLOOKUP($C29,Calc_OppDef!$A$47:$AM$66,AL$2+1,FALSE),VLOOKUP($D29,Calc_OppDef!$A$47:$AM$66,AL$2+1,FALSE))</f>
        <v>0.9430256077</v>
      </c>
      <c r="AM29" s="172">
        <f>MIN(VLOOKUP($C29,Calc_OppDef!$A$47:$AM$66,AM$2+1,FALSE),VLOOKUP($D29,Calc_OppDef!$A$47:$AM$66,AM$2+1,FALSE))</f>
        <v>0.5566019417</v>
      </c>
      <c r="AN29" s="172">
        <f>MIN(VLOOKUP($C29,Calc_OppDef!$A$47:$AM$66,AN$2+1,FALSE),VLOOKUP($D29,Calc_OppDef!$A$47:$AM$66,AN$2+1,FALSE))</f>
        <v>0.785854922</v>
      </c>
      <c r="AO29" s="172">
        <f>MIN(VLOOKUP($C29,Calc_OppDef!$A$47:$AM$66,AO$2+1,FALSE),VLOOKUP($D29,Calc_OppDef!$A$47:$AM$66,AO$2+1,FALSE))</f>
        <v>1.178781636</v>
      </c>
      <c r="AP29" s="172">
        <f>MIN(VLOOKUP($C29,Calc_OppDef!$A$47:$AM$66,AP$2+1,FALSE),VLOOKUP($D29,Calc_OppDef!$A$47:$AM$66,AP$2+1,FALSE))</f>
        <v>0.785854922</v>
      </c>
      <c r="AQ29" s="170"/>
      <c r="AR29" s="170"/>
    </row>
    <row r="30" ht="12.75" customHeight="1">
      <c r="A30" s="170">
        <f t="shared" si="1"/>
        <v>2</v>
      </c>
      <c r="B30" s="170">
        <f t="shared" si="2"/>
        <v>11</v>
      </c>
      <c r="C30" s="140" t="str">
        <f t="array" ref="C30">INDEX(Fixtures!$A$2:$A$21,A30)</f>
        <v>Bournemouth</v>
      </c>
      <c r="D30" s="140" t="str">
        <f t="array" ref="D30">INDEX(Fixtures!$A$2:$A$21,B30)</f>
        <v>Leicester</v>
      </c>
      <c r="E30" s="172">
        <f>MIN(VLOOKUP($C30,Calc_OppDef!$A$47:$AM$66,E$2+1,FALSE),VLOOKUP($D30,Calc_OppDef!$A$47:$AM$66,E$2+1,FALSE))</f>
        <v>0.4138834951</v>
      </c>
      <c r="F30" s="172">
        <f>MIN(VLOOKUP($C30,Calc_OppDef!$A$47:$AM$66,F$2+1,FALSE),VLOOKUP($D30,Calc_OppDef!$A$47:$AM$66,F$2+1,FALSE))</f>
        <v>0.4995145631</v>
      </c>
      <c r="G30" s="172">
        <f>MIN(VLOOKUP($C30,Calc_OppDef!$A$47:$AM$66,G$2+1,FALSE),VLOOKUP($D30,Calc_OppDef!$A$47:$AM$66,G$2+1,FALSE))</f>
        <v>0.6286834896</v>
      </c>
      <c r="H30" s="172">
        <f>MIN(VLOOKUP($C30,Calc_OppDef!$A$47:$AM$66,H$2+1,FALSE),VLOOKUP($D30,Calc_OppDef!$A$47:$AM$66,H$2+1,FALSE))</f>
        <v>1.178781636</v>
      </c>
      <c r="I30" s="172">
        <f>MIN(VLOOKUP($C30,Calc_OppDef!$A$47:$AM$66,I$2+1,FALSE),VLOOKUP($D30,Calc_OppDef!$A$47:$AM$66,I$2+1,FALSE))</f>
        <v>1.021610951</v>
      </c>
      <c r="J30" s="172">
        <f>MIN(VLOOKUP($C30,Calc_OppDef!$A$47:$AM$66,J$2+1,FALSE),VLOOKUP($D30,Calc_OppDef!$A$47:$AM$66,J$2+1,FALSE))</f>
        <v>0.4715128039</v>
      </c>
      <c r="K30" s="172">
        <f>MIN(VLOOKUP($C30,Calc_OppDef!$A$47:$AM$66,K$2+1,FALSE),VLOOKUP($D30,Calc_OppDef!$A$47:$AM$66,K$2+1,FALSE))</f>
        <v>0.6286834896</v>
      </c>
      <c r="L30" s="172">
        <f>MIN(VLOOKUP($C30,Calc_OppDef!$A$47:$AM$66,L$2+1,FALSE),VLOOKUP($D30,Calc_OppDef!$A$47:$AM$66,L$2+1,FALSE))</f>
        <v>0.6286834896</v>
      </c>
      <c r="M30" s="172">
        <f>MIN(VLOOKUP($C30,Calc_OppDef!$A$47:$AM$66,M$2+1,FALSE),VLOOKUP($D30,Calc_OppDef!$A$47:$AM$66,M$2+1,FALSE))</f>
        <v>0.6679765344</v>
      </c>
      <c r="N30" s="172">
        <f>MIN(VLOOKUP($C30,Calc_OppDef!$A$47:$AM$66,N$2+1,FALSE),VLOOKUP($D30,Calc_OppDef!$A$47:$AM$66,N$2+1,FALSE))</f>
        <v>0.7322834646</v>
      </c>
      <c r="O30" s="172">
        <f>MIN(VLOOKUP($C30,Calc_OppDef!$A$47:$AM$66,O$2+1,FALSE),VLOOKUP($D30,Calc_OppDef!$A$47:$AM$66,O$2+1,FALSE))</f>
        <v>0.7322834646</v>
      </c>
      <c r="P30" s="172">
        <f>MIN(VLOOKUP($C30,Calc_OppDef!$A$47:$AM$66,P$2+1,FALSE),VLOOKUP($D30,Calc_OppDef!$A$47:$AM$66,P$2+1,FALSE))</f>
        <v>0.785854922</v>
      </c>
      <c r="Q30" s="172">
        <f>MIN(VLOOKUP($C30,Calc_OppDef!$A$47:$AM$66,Q$2+1,FALSE),VLOOKUP($D30,Calc_OppDef!$A$47:$AM$66,Q$2+1,FALSE))</f>
        <v>0.785854922</v>
      </c>
      <c r="R30" s="172">
        <f>MIN(VLOOKUP($C30,Calc_OppDef!$A$47:$AM$66,R$2+1,FALSE),VLOOKUP($D30,Calc_OppDef!$A$47:$AM$66,R$2+1,FALSE))</f>
        <v>0.6679765344</v>
      </c>
      <c r="S30" s="172">
        <f>MIN(VLOOKUP($C30,Calc_OppDef!$A$47:$AM$66,S$2+1,FALSE),VLOOKUP($D30,Calc_OppDef!$A$47:$AM$66,S$2+1,FALSE))</f>
        <v>0.4715128039</v>
      </c>
      <c r="T30" s="172">
        <f>MIN(VLOOKUP($C30,Calc_OppDef!$A$47:$AM$66,T$2+1,FALSE),VLOOKUP($D30,Calc_OppDef!$A$47:$AM$66,T$2+1,FALSE))</f>
        <v>1.335953069</v>
      </c>
      <c r="U30" s="172">
        <f>MIN(VLOOKUP($C30,Calc_OppDef!$A$47:$AM$66,U$2+1,FALSE),VLOOKUP($D30,Calc_OppDef!$A$47:$AM$66,U$2+1,FALSE))</f>
        <v>0.8604330709</v>
      </c>
      <c r="V30" s="172">
        <f>MIN(VLOOKUP($C30,Calc_OppDef!$A$47:$AM$66,V$2+1,FALSE),VLOOKUP($D30,Calc_OppDef!$A$47:$AM$66,V$2+1,FALSE))</f>
        <v>0.392927461</v>
      </c>
      <c r="W30" s="172">
        <f>MIN(VLOOKUP($C30,Calc_OppDef!$A$47:$AM$66,W$2+1,FALSE),VLOOKUP($D30,Calc_OppDef!$A$47:$AM$66,W$2+1,FALSE))</f>
        <v>1.571709097</v>
      </c>
      <c r="X30" s="172">
        <f>MIN(VLOOKUP($C30,Calc_OppDef!$A$47:$AM$66,X$2+1,FALSE),VLOOKUP($D30,Calc_OppDef!$A$47:$AM$66,X$2+1,FALSE))</f>
        <v>0.4138834951</v>
      </c>
      <c r="Y30" s="172">
        <f>MIN(VLOOKUP($C30,Calc_OppDef!$A$47:$AM$66,Y$2+1,FALSE),VLOOKUP($D30,Calc_OppDef!$A$47:$AM$66,Y$2+1,FALSE))</f>
        <v>0.6679765344</v>
      </c>
      <c r="Z30" s="172">
        <f>MIN(VLOOKUP($C30,Calc_OppDef!$A$47:$AM$66,Z$2+1,FALSE),VLOOKUP($D30,Calc_OppDef!$A$47:$AM$66,Z$2+1,FALSE))</f>
        <v>0.6679765344</v>
      </c>
      <c r="AA30" s="172">
        <f>MIN(VLOOKUP($C30,Calc_OppDef!$A$47:$AM$66,AA$2+1,FALSE),VLOOKUP($D30,Calc_OppDef!$A$47:$AM$66,AA$2+1,FALSE))</f>
        <v>0.8604330709</v>
      </c>
      <c r="AB30" s="172">
        <f>MIN(VLOOKUP($C30,Calc_OppDef!$A$47:$AM$66,AB$2+1,FALSE),VLOOKUP($D30,Calc_OppDef!$A$47:$AM$66,AB$2+1,FALSE))</f>
        <v>1.257367726</v>
      </c>
      <c r="AC30" s="172">
        <f>MIN(VLOOKUP($C30,Calc_OppDef!$A$47:$AM$66,AC$2+1,FALSE),VLOOKUP($D30,Calc_OppDef!$A$47:$AM$66,AC$2+1,FALSE))</f>
        <v>0.7322834646</v>
      </c>
      <c r="AD30" s="172">
        <f>MIN(VLOOKUP($C30,Calc_OppDef!$A$47:$AM$66,AD$2+1,FALSE),VLOOKUP($D30,Calc_OppDef!$A$47:$AM$66,AD$2+1,FALSE))</f>
        <v>1.571709097</v>
      </c>
      <c r="AE30" s="172">
        <f>MIN(VLOOKUP($C30,Calc_OppDef!$A$47:$AM$66,AE$2+1,FALSE),VLOOKUP($D30,Calc_OppDef!$A$47:$AM$66,AE$2+1,FALSE))</f>
        <v>0.4995145631</v>
      </c>
      <c r="AF30" s="172">
        <f>MIN(VLOOKUP($C30,Calc_OppDef!$A$47:$AM$66,AF$2+1,FALSE),VLOOKUP($D30,Calc_OppDef!$A$47:$AM$66,AF$2+1,FALSE))</f>
        <v>0.392927461</v>
      </c>
      <c r="AG30" s="172">
        <f>MIN(VLOOKUP($C30,Calc_OppDef!$A$47:$AM$66,AG$2+1,FALSE),VLOOKUP($D30,Calc_OppDef!$A$47:$AM$66,AG$2+1,FALSE))</f>
        <v>1.060903995</v>
      </c>
      <c r="AH30" s="172">
        <f>MIN(VLOOKUP($C30,Calc_OppDef!$A$47:$AM$66,AH$2+1,FALSE),VLOOKUP($D30,Calc_OppDef!$A$47:$AM$66,AH$2+1,FALSE))</f>
        <v>0.5566019417</v>
      </c>
      <c r="AI30" s="172">
        <f>MIN(VLOOKUP($C30,Calc_OppDef!$A$47:$AM$66,AI$2+1,FALSE),VLOOKUP($D30,Calc_OppDef!$A$47:$AM$66,AI$2+1,FALSE))</f>
        <v>0.6286834896</v>
      </c>
      <c r="AJ30" s="172">
        <f>MIN(VLOOKUP($C30,Calc_OppDef!$A$47:$AM$66,AJ$2+1,FALSE),VLOOKUP($D30,Calc_OppDef!$A$47:$AM$66,AJ$2+1,FALSE))</f>
        <v>0.7465618773</v>
      </c>
      <c r="AK30" s="172">
        <f>MIN(VLOOKUP($C30,Calc_OppDef!$A$47:$AM$66,AK$2+1,FALSE),VLOOKUP($D30,Calc_OppDef!$A$47:$AM$66,AK$2+1,FALSE))</f>
        <v>0.6286834896</v>
      </c>
      <c r="AL30" s="172">
        <f>MIN(VLOOKUP($C30,Calc_OppDef!$A$47:$AM$66,AL$2+1,FALSE),VLOOKUP($D30,Calc_OppDef!$A$47:$AM$66,AL$2+1,FALSE))</f>
        <v>0.7072688325</v>
      </c>
      <c r="AM30" s="172">
        <f>MIN(VLOOKUP($C30,Calc_OppDef!$A$47:$AM$66,AM$2+1,FALSE),VLOOKUP($D30,Calc_OppDef!$A$47:$AM$66,AM$2+1,FALSE))</f>
        <v>0.5566019417</v>
      </c>
      <c r="AN30" s="172">
        <f>MIN(VLOOKUP($C30,Calc_OppDef!$A$47:$AM$66,AN$2+1,FALSE),VLOOKUP($D30,Calc_OppDef!$A$47:$AM$66,AN$2+1,FALSE))</f>
        <v>0.785854922</v>
      </c>
      <c r="AO30" s="172">
        <f>MIN(VLOOKUP($C30,Calc_OppDef!$A$47:$AM$66,AO$2+1,FALSE),VLOOKUP($D30,Calc_OppDef!$A$47:$AM$66,AO$2+1,FALSE))</f>
        <v>1.335953069</v>
      </c>
      <c r="AP30" s="172">
        <f>MIN(VLOOKUP($C30,Calc_OppDef!$A$47:$AM$66,AP$2+1,FALSE),VLOOKUP($D30,Calc_OppDef!$A$47:$AM$66,AP$2+1,FALSE))</f>
        <v>1.139489338</v>
      </c>
      <c r="AQ30" s="170"/>
      <c r="AR30" s="170"/>
    </row>
    <row r="31" ht="12.75" customHeight="1">
      <c r="A31" s="170">
        <f t="shared" si="1"/>
        <v>2</v>
      </c>
      <c r="B31" s="170">
        <f t="shared" si="2"/>
        <v>12</v>
      </c>
      <c r="C31" s="140" t="str">
        <f t="array" ref="C31">INDEX(Fixtures!$A$2:$A$21,A31)</f>
        <v>Bournemouth</v>
      </c>
      <c r="D31" s="140" t="str">
        <f t="array" ref="D31">INDEX(Fixtures!$A$2:$A$21,B31)</f>
        <v>Liverpool</v>
      </c>
      <c r="E31" s="172">
        <f>MIN(VLOOKUP($C31,Calc_OppDef!$A$47:$AM$66,E$2+1,FALSE),VLOOKUP($D31,Calc_OppDef!$A$47:$AM$66,E$2+1,FALSE))</f>
        <v>0.4138834951</v>
      </c>
      <c r="F31" s="172">
        <f>MIN(VLOOKUP($C31,Calc_OppDef!$A$47:$AM$66,F$2+1,FALSE),VLOOKUP($D31,Calc_OppDef!$A$47:$AM$66,F$2+1,FALSE))</f>
        <v>0.9430256077</v>
      </c>
      <c r="G31" s="172">
        <f>MIN(VLOOKUP($C31,Calc_OppDef!$A$47:$AM$66,G$2+1,FALSE),VLOOKUP($D31,Calc_OppDef!$A$47:$AM$66,G$2+1,FALSE))</f>
        <v>0.392927461</v>
      </c>
      <c r="H31" s="172">
        <f>MIN(VLOOKUP($C31,Calc_OppDef!$A$47:$AM$66,H$2+1,FALSE),VLOOKUP($D31,Calc_OppDef!$A$47:$AM$66,H$2+1,FALSE))</f>
        <v>0.9823179059</v>
      </c>
      <c r="I31" s="172">
        <f>MIN(VLOOKUP($C31,Calc_OppDef!$A$47:$AM$66,I$2+1,FALSE),VLOOKUP($D31,Calc_OppDef!$A$47:$AM$66,I$2+1,FALSE))</f>
        <v>1.218074681</v>
      </c>
      <c r="J31" s="172">
        <f>MIN(VLOOKUP($C31,Calc_OppDef!$A$47:$AM$66,J$2+1,FALSE),VLOOKUP($D31,Calc_OppDef!$A$47:$AM$66,J$2+1,FALSE))</f>
        <v>0.6286834896</v>
      </c>
      <c r="K31" s="172">
        <f>MIN(VLOOKUP($C31,Calc_OppDef!$A$47:$AM$66,K$2+1,FALSE),VLOOKUP($D31,Calc_OppDef!$A$47:$AM$66,K$2+1,FALSE))</f>
        <v>0.6286834896</v>
      </c>
      <c r="L31" s="172">
        <f>MIN(VLOOKUP($C31,Calc_OppDef!$A$47:$AM$66,L$2+1,FALSE),VLOOKUP($D31,Calc_OppDef!$A$47:$AM$66,L$2+1,FALSE))</f>
        <v>1.060903995</v>
      </c>
      <c r="M31" s="172">
        <f>MIN(VLOOKUP($C31,Calc_OppDef!$A$47:$AM$66,M$2+1,FALSE),VLOOKUP($D31,Calc_OppDef!$A$47:$AM$66,M$2+1,FALSE))</f>
        <v>0.6286834896</v>
      </c>
      <c r="N31" s="172">
        <f>MIN(VLOOKUP($C31,Calc_OppDef!$A$47:$AM$66,N$2+1,FALSE),VLOOKUP($D31,Calc_OppDef!$A$47:$AM$66,N$2+1,FALSE))</f>
        <v>0.4138834951</v>
      </c>
      <c r="O31" s="172">
        <f>MIN(VLOOKUP($C31,Calc_OppDef!$A$47:$AM$66,O$2+1,FALSE),VLOOKUP($D31,Calc_OppDef!$A$47:$AM$66,O$2+1,FALSE))</f>
        <v>1.178781636</v>
      </c>
      <c r="P31" s="172">
        <f>MIN(VLOOKUP($C31,Calc_OppDef!$A$47:$AM$66,P$2+1,FALSE),VLOOKUP($D31,Calc_OppDef!$A$47:$AM$66,P$2+1,FALSE))</f>
        <v>0.5566019417</v>
      </c>
      <c r="Q31" s="172">
        <f>MIN(VLOOKUP($C31,Calc_OppDef!$A$47:$AM$66,Q$2+1,FALSE),VLOOKUP($D31,Calc_OppDef!$A$47:$AM$66,Q$2+1,FALSE))</f>
        <v>0.785854922</v>
      </c>
      <c r="R31" s="172">
        <f>MIN(VLOOKUP($C31,Calc_OppDef!$A$47:$AM$66,R$2+1,FALSE),VLOOKUP($D31,Calc_OppDef!$A$47:$AM$66,R$2+1,FALSE))</f>
        <v>0.6286834896</v>
      </c>
      <c r="S31" s="172">
        <f>MIN(VLOOKUP($C31,Calc_OppDef!$A$47:$AM$66,S$2+1,FALSE),VLOOKUP($D31,Calc_OppDef!$A$47:$AM$66,S$2+1,FALSE))</f>
        <v>0.4715128039</v>
      </c>
      <c r="T31" s="172">
        <f>MIN(VLOOKUP($C31,Calc_OppDef!$A$47:$AM$66,T$2+1,FALSE),VLOOKUP($D31,Calc_OppDef!$A$47:$AM$66,T$2+1,FALSE))</f>
        <v>1.021610951</v>
      </c>
      <c r="U31" s="172">
        <f>MIN(VLOOKUP($C31,Calc_OppDef!$A$47:$AM$66,U$2+1,FALSE),VLOOKUP($D31,Calc_OppDef!$A$47:$AM$66,U$2+1,FALSE))</f>
        <v>0.8604330709</v>
      </c>
      <c r="V31" s="172">
        <f>MIN(VLOOKUP($C31,Calc_OppDef!$A$47:$AM$66,V$2+1,FALSE),VLOOKUP($D31,Calc_OppDef!$A$47:$AM$66,V$2+1,FALSE))</f>
        <v>0.392927461</v>
      </c>
      <c r="W31" s="172">
        <f>MIN(VLOOKUP($C31,Calc_OppDef!$A$47:$AM$66,W$2+1,FALSE),VLOOKUP($D31,Calc_OppDef!$A$47:$AM$66,W$2+1,FALSE))</f>
        <v>0.7072688325</v>
      </c>
      <c r="X31" s="172">
        <f>MIN(VLOOKUP($C31,Calc_OppDef!$A$47:$AM$66,X$2+1,FALSE),VLOOKUP($D31,Calc_OppDef!$A$47:$AM$66,X$2+1,FALSE))</f>
        <v>0.785854922</v>
      </c>
      <c r="Y31" s="172">
        <f>MIN(VLOOKUP($C31,Calc_OppDef!$A$47:$AM$66,Y$2+1,FALSE),VLOOKUP($D31,Calc_OppDef!$A$47:$AM$66,Y$2+1,FALSE))</f>
        <v>0.6679765344</v>
      </c>
      <c r="Z31" s="172">
        <f>MIN(VLOOKUP($C31,Calc_OppDef!$A$47:$AM$66,Z$2+1,FALSE),VLOOKUP($D31,Calc_OppDef!$A$47:$AM$66,Z$2+1,FALSE))</f>
        <v>0.9430256077</v>
      </c>
      <c r="AA31" s="172">
        <f>MIN(VLOOKUP($C31,Calc_OppDef!$A$47:$AM$66,AA$2+1,FALSE),VLOOKUP($D31,Calc_OppDef!$A$47:$AM$66,AA$2+1,FALSE))</f>
        <v>0.6286834896</v>
      </c>
      <c r="AB31" s="172">
        <f>MIN(VLOOKUP($C31,Calc_OppDef!$A$47:$AM$66,AB$2+1,FALSE),VLOOKUP($D31,Calc_OppDef!$A$47:$AM$66,AB$2+1,FALSE))</f>
        <v>1.218074681</v>
      </c>
      <c r="AC31" s="172">
        <f>MIN(VLOOKUP($C31,Calc_OppDef!$A$47:$AM$66,AC$2+1,FALSE),VLOOKUP($D31,Calc_OppDef!$A$47:$AM$66,AC$2+1,FALSE))</f>
        <v>0.7322834646</v>
      </c>
      <c r="AD31" s="172">
        <f>MIN(VLOOKUP($C31,Calc_OppDef!$A$47:$AM$66,AD$2+1,FALSE),VLOOKUP($D31,Calc_OppDef!$A$47:$AM$66,AD$2+1,FALSE))</f>
        <v>0.7465618773</v>
      </c>
      <c r="AE31" s="172">
        <f>MIN(VLOOKUP($C31,Calc_OppDef!$A$47:$AM$66,AE$2+1,FALSE),VLOOKUP($D31,Calc_OppDef!$A$47:$AM$66,AE$2+1,FALSE))</f>
        <v>0.4995145631</v>
      </c>
      <c r="AF31" s="172">
        <f>MIN(VLOOKUP($C31,Calc_OppDef!$A$47:$AM$66,AF$2+1,FALSE),VLOOKUP($D31,Calc_OppDef!$A$47:$AM$66,AF$2+1,FALSE))</f>
        <v>0.6679765344</v>
      </c>
      <c r="AG31" s="172">
        <f>MIN(VLOOKUP($C31,Calc_OppDef!$A$47:$AM$66,AG$2+1,FALSE),VLOOKUP($D31,Calc_OppDef!$A$47:$AM$66,AG$2+1,FALSE))</f>
        <v>1.100196294</v>
      </c>
      <c r="AH31" s="172">
        <f>MIN(VLOOKUP($C31,Calc_OppDef!$A$47:$AM$66,AH$2+1,FALSE),VLOOKUP($D31,Calc_OppDef!$A$47:$AM$66,AH$2+1,FALSE))</f>
        <v>0.6286834896</v>
      </c>
      <c r="AI31" s="172">
        <f>MIN(VLOOKUP($C31,Calc_OppDef!$A$47:$AM$66,AI$2+1,FALSE),VLOOKUP($D31,Calc_OppDef!$A$47:$AM$66,AI$2+1,FALSE))</f>
        <v>0.7072688325</v>
      </c>
      <c r="AJ31" s="172">
        <f>MIN(VLOOKUP($C31,Calc_OppDef!$A$47:$AM$66,AJ$2+1,FALSE),VLOOKUP($D31,Calc_OppDef!$A$47:$AM$66,AJ$2+1,FALSE))</f>
        <v>0.9823179059</v>
      </c>
      <c r="AK31" s="172">
        <f>MIN(VLOOKUP($C31,Calc_OppDef!$A$47:$AM$66,AK$2+1,FALSE),VLOOKUP($D31,Calc_OppDef!$A$47:$AM$66,AK$2+1,FALSE))</f>
        <v>0.785854922</v>
      </c>
      <c r="AL31" s="172">
        <f>MIN(VLOOKUP($C31,Calc_OppDef!$A$47:$AM$66,AL$2+1,FALSE),VLOOKUP($D31,Calc_OppDef!$A$47:$AM$66,AL$2+1,FALSE))</f>
        <v>0.9430256077</v>
      </c>
      <c r="AM31" s="172">
        <f>MIN(VLOOKUP($C31,Calc_OppDef!$A$47:$AM$66,AM$2+1,FALSE),VLOOKUP($D31,Calc_OppDef!$A$47:$AM$66,AM$2+1,FALSE))</f>
        <v>0.5566019417</v>
      </c>
      <c r="AN31" s="172">
        <f>MIN(VLOOKUP($C31,Calc_OppDef!$A$47:$AM$66,AN$2+1,FALSE),VLOOKUP($D31,Calc_OppDef!$A$47:$AM$66,AN$2+1,FALSE))</f>
        <v>0.4715128039</v>
      </c>
      <c r="AO31" s="172">
        <f>MIN(VLOOKUP($C31,Calc_OppDef!$A$47:$AM$66,AO$2+1,FALSE),VLOOKUP($D31,Calc_OppDef!$A$47:$AM$66,AO$2+1,FALSE))</f>
        <v>0.8251472201</v>
      </c>
      <c r="AP31" s="172">
        <f>MIN(VLOOKUP($C31,Calc_OppDef!$A$47:$AM$66,AP$2+1,FALSE),VLOOKUP($D31,Calc_OppDef!$A$47:$AM$66,AP$2+1,FALSE))</f>
        <v>0.4995145631</v>
      </c>
      <c r="AQ31" s="170"/>
      <c r="AR31" s="170"/>
    </row>
    <row r="32" ht="12.75" customHeight="1">
      <c r="A32" s="170">
        <f t="shared" si="1"/>
        <v>2</v>
      </c>
      <c r="B32" s="170">
        <f t="shared" si="2"/>
        <v>13</v>
      </c>
      <c r="C32" s="140" t="str">
        <f t="array" ref="C32">INDEX(Fixtures!$A$2:$A$21,A32)</f>
        <v>Bournemouth</v>
      </c>
      <c r="D32" s="140" t="str">
        <f t="array" ref="D32">INDEX(Fixtures!$A$2:$A$21,B32)</f>
        <v>Man City</v>
      </c>
      <c r="E32" s="172">
        <f>MIN(VLOOKUP($C32,Calc_OppDef!$A$47:$AM$66,E$2+1,FALSE),VLOOKUP($D32,Calc_OppDef!$A$47:$AM$66,E$2+1,FALSE))</f>
        <v>0.4138834951</v>
      </c>
      <c r="F32" s="172">
        <f>MIN(VLOOKUP($C32,Calc_OppDef!$A$47:$AM$66,F$2+1,FALSE),VLOOKUP($D32,Calc_OppDef!$A$47:$AM$66,F$2+1,FALSE))</f>
        <v>0.4715128039</v>
      </c>
      <c r="G32" s="172">
        <f>MIN(VLOOKUP($C32,Calc_OppDef!$A$47:$AM$66,G$2+1,FALSE),VLOOKUP($D32,Calc_OppDef!$A$47:$AM$66,G$2+1,FALSE))</f>
        <v>0.6286834896</v>
      </c>
      <c r="H32" s="172">
        <f>MIN(VLOOKUP($C32,Calc_OppDef!$A$47:$AM$66,H$2+1,FALSE),VLOOKUP($D32,Calc_OppDef!$A$47:$AM$66,H$2+1,FALSE))</f>
        <v>0.7072688325</v>
      </c>
      <c r="I32" s="172">
        <f>MIN(VLOOKUP($C32,Calc_OppDef!$A$47:$AM$66,I$2+1,FALSE),VLOOKUP($D32,Calc_OppDef!$A$47:$AM$66,I$2+1,FALSE))</f>
        <v>0.5566019417</v>
      </c>
      <c r="J32" s="172">
        <f>MIN(VLOOKUP($C32,Calc_OppDef!$A$47:$AM$66,J$2+1,FALSE),VLOOKUP($D32,Calc_OppDef!$A$47:$AM$66,J$2+1,FALSE))</f>
        <v>0.6286834896</v>
      </c>
      <c r="K32" s="172">
        <f>MIN(VLOOKUP($C32,Calc_OppDef!$A$47:$AM$66,K$2+1,FALSE),VLOOKUP($D32,Calc_OppDef!$A$47:$AM$66,K$2+1,FALSE))</f>
        <v>0.392927461</v>
      </c>
      <c r="L32" s="172">
        <f>MIN(VLOOKUP($C32,Calc_OppDef!$A$47:$AM$66,L$2+1,FALSE),VLOOKUP($D32,Calc_OppDef!$A$47:$AM$66,L$2+1,FALSE))</f>
        <v>1.060903995</v>
      </c>
      <c r="M32" s="172">
        <f>MIN(VLOOKUP($C32,Calc_OppDef!$A$47:$AM$66,M$2+1,FALSE),VLOOKUP($D32,Calc_OppDef!$A$47:$AM$66,M$2+1,FALSE))</f>
        <v>0.6679765344</v>
      </c>
      <c r="N32" s="172">
        <f>MIN(VLOOKUP($C32,Calc_OppDef!$A$47:$AM$66,N$2+1,FALSE),VLOOKUP($D32,Calc_OppDef!$A$47:$AM$66,N$2+1,FALSE))</f>
        <v>0.7322834646</v>
      </c>
      <c r="O32" s="172">
        <f>MIN(VLOOKUP($C32,Calc_OppDef!$A$47:$AM$66,O$2+1,FALSE),VLOOKUP($D32,Calc_OppDef!$A$47:$AM$66,O$2+1,FALSE))</f>
        <v>0.6679765344</v>
      </c>
      <c r="P32" s="172">
        <f>MIN(VLOOKUP($C32,Calc_OppDef!$A$47:$AM$66,P$2+1,FALSE),VLOOKUP($D32,Calc_OppDef!$A$47:$AM$66,P$2+1,FALSE))</f>
        <v>0.8251472201</v>
      </c>
      <c r="Q32" s="172">
        <f>MIN(VLOOKUP($C32,Calc_OppDef!$A$47:$AM$66,Q$2+1,FALSE),VLOOKUP($D32,Calc_OppDef!$A$47:$AM$66,Q$2+1,FALSE))</f>
        <v>0.785854922</v>
      </c>
      <c r="R32" s="172">
        <f>MIN(VLOOKUP($C32,Calc_OppDef!$A$47:$AM$66,R$2+1,FALSE),VLOOKUP($D32,Calc_OppDef!$A$47:$AM$66,R$2+1,FALSE))</f>
        <v>0.7465618773</v>
      </c>
      <c r="S32" s="172">
        <f>MIN(VLOOKUP($C32,Calc_OppDef!$A$47:$AM$66,S$2+1,FALSE),VLOOKUP($D32,Calc_OppDef!$A$47:$AM$66,S$2+1,FALSE))</f>
        <v>0.4715128039</v>
      </c>
      <c r="T32" s="172">
        <f>MIN(VLOOKUP($C32,Calc_OppDef!$A$47:$AM$66,T$2+1,FALSE),VLOOKUP($D32,Calc_OppDef!$A$47:$AM$66,T$2+1,FALSE))</f>
        <v>1.178781636</v>
      </c>
      <c r="U32" s="172">
        <f>MIN(VLOOKUP($C32,Calc_OppDef!$A$47:$AM$66,U$2+1,FALSE),VLOOKUP($D32,Calc_OppDef!$A$47:$AM$66,U$2+1,FALSE))</f>
        <v>0.6286834896</v>
      </c>
      <c r="V32" s="172">
        <f>MIN(VLOOKUP($C32,Calc_OppDef!$A$47:$AM$66,V$2+1,FALSE),VLOOKUP($D32,Calc_OppDef!$A$47:$AM$66,V$2+1,FALSE))</f>
        <v>0.392927461</v>
      </c>
      <c r="W32" s="172">
        <f>MIN(VLOOKUP($C32,Calc_OppDef!$A$47:$AM$66,W$2+1,FALSE),VLOOKUP($D32,Calc_OppDef!$A$47:$AM$66,W$2+1,FALSE))</f>
        <v>0.9823179059</v>
      </c>
      <c r="X32" s="172">
        <f>MIN(VLOOKUP($C32,Calc_OppDef!$A$47:$AM$66,X$2+1,FALSE),VLOOKUP($D32,Calc_OppDef!$A$47:$AM$66,X$2+1,FALSE))</f>
        <v>0.785854922</v>
      </c>
      <c r="Y32" s="172">
        <f>MIN(VLOOKUP($C32,Calc_OppDef!$A$47:$AM$66,Y$2+1,FALSE),VLOOKUP($D32,Calc_OppDef!$A$47:$AM$66,Y$2+1,FALSE))</f>
        <v>0.6679765344</v>
      </c>
      <c r="Z32" s="172">
        <f>MIN(VLOOKUP($C32,Calc_OppDef!$A$47:$AM$66,Z$2+1,FALSE),VLOOKUP($D32,Calc_OppDef!$A$47:$AM$66,Z$2+1,FALSE))</f>
        <v>0.4995145631</v>
      </c>
      <c r="AA32" s="172">
        <f>MIN(VLOOKUP($C32,Calc_OppDef!$A$47:$AM$66,AA$2+1,FALSE),VLOOKUP($D32,Calc_OppDef!$A$47:$AM$66,AA$2+1,FALSE))</f>
        <v>0.6286834896</v>
      </c>
      <c r="AB32" s="172">
        <f>MIN(VLOOKUP($C32,Calc_OppDef!$A$47:$AM$66,AB$2+1,FALSE),VLOOKUP($D32,Calc_OppDef!$A$47:$AM$66,AB$2+1,FALSE))</f>
        <v>0.8251472201</v>
      </c>
      <c r="AC32" s="172">
        <f>MIN(VLOOKUP($C32,Calc_OppDef!$A$47:$AM$66,AC$2+1,FALSE),VLOOKUP($D32,Calc_OppDef!$A$47:$AM$66,AC$2+1,FALSE))</f>
        <v>0.7322834646</v>
      </c>
      <c r="AD32" s="172">
        <f>MIN(VLOOKUP($C32,Calc_OppDef!$A$47:$AM$66,AD$2+1,FALSE),VLOOKUP($D32,Calc_OppDef!$A$47:$AM$66,AD$2+1,FALSE))</f>
        <v>1.257367726</v>
      </c>
      <c r="AE32" s="172">
        <f>MIN(VLOOKUP($C32,Calc_OppDef!$A$47:$AM$66,AE$2+1,FALSE),VLOOKUP($D32,Calc_OppDef!$A$47:$AM$66,AE$2+1,FALSE))</f>
        <v>0.4995145631</v>
      </c>
      <c r="AF32" s="172">
        <f>MIN(VLOOKUP($C32,Calc_OppDef!$A$47:$AM$66,AF$2+1,FALSE),VLOOKUP($D32,Calc_OppDef!$A$47:$AM$66,AF$2+1,FALSE))</f>
        <v>0.9430256077</v>
      </c>
      <c r="AG32" s="172">
        <f>MIN(VLOOKUP($C32,Calc_OppDef!$A$47:$AM$66,AG$2+1,FALSE),VLOOKUP($D32,Calc_OppDef!$A$47:$AM$66,AG$2+1,FALSE))</f>
        <v>1.021610951</v>
      </c>
      <c r="AH32" s="172">
        <f>MIN(VLOOKUP($C32,Calc_OppDef!$A$47:$AM$66,AH$2+1,FALSE),VLOOKUP($D32,Calc_OppDef!$A$47:$AM$66,AH$2+1,FALSE))</f>
        <v>0.6286834896</v>
      </c>
      <c r="AI32" s="172">
        <f>MIN(VLOOKUP($C32,Calc_OppDef!$A$47:$AM$66,AI$2+1,FALSE),VLOOKUP($D32,Calc_OppDef!$A$47:$AM$66,AI$2+1,FALSE))</f>
        <v>0.7072688325</v>
      </c>
      <c r="AJ32" s="172">
        <f>MIN(VLOOKUP($C32,Calc_OppDef!$A$47:$AM$66,AJ$2+1,FALSE),VLOOKUP($D32,Calc_OppDef!$A$47:$AM$66,AJ$2+1,FALSE))</f>
        <v>0.7322834646</v>
      </c>
      <c r="AK32" s="172">
        <f>MIN(VLOOKUP($C32,Calc_OppDef!$A$47:$AM$66,AK$2+1,FALSE),VLOOKUP($D32,Calc_OppDef!$A$47:$AM$66,AK$2+1,FALSE))</f>
        <v>0.4138834951</v>
      </c>
      <c r="AL32" s="172">
        <f>MIN(VLOOKUP($C32,Calc_OppDef!$A$47:$AM$66,AL$2+1,FALSE),VLOOKUP($D32,Calc_OppDef!$A$47:$AM$66,AL$2+1,FALSE))</f>
        <v>0.9430256077</v>
      </c>
      <c r="AM32" s="172">
        <f>MIN(VLOOKUP($C32,Calc_OppDef!$A$47:$AM$66,AM$2+1,FALSE),VLOOKUP($D32,Calc_OppDef!$A$47:$AM$66,AM$2+1,FALSE))</f>
        <v>0.5566019417</v>
      </c>
      <c r="AN32" s="172">
        <f>MIN(VLOOKUP($C32,Calc_OppDef!$A$47:$AM$66,AN$2+1,FALSE),VLOOKUP($D32,Calc_OppDef!$A$47:$AM$66,AN$2+1,FALSE))</f>
        <v>0.6286834896</v>
      </c>
      <c r="AO32" s="172">
        <f>MIN(VLOOKUP($C32,Calc_OppDef!$A$47:$AM$66,AO$2+1,FALSE),VLOOKUP($D32,Calc_OppDef!$A$47:$AM$66,AO$2+1,FALSE))</f>
        <v>1.218074681</v>
      </c>
      <c r="AP32" s="172">
        <f>MIN(VLOOKUP($C32,Calc_OppDef!$A$47:$AM$66,AP$2+1,FALSE),VLOOKUP($D32,Calc_OppDef!$A$47:$AM$66,AP$2+1,FALSE))</f>
        <v>0.9430256077</v>
      </c>
      <c r="AQ32" s="170"/>
      <c r="AR32" s="170"/>
    </row>
    <row r="33" ht="12.75" customHeight="1">
      <c r="A33" s="170">
        <f t="shared" si="1"/>
        <v>2</v>
      </c>
      <c r="B33" s="170">
        <f t="shared" si="2"/>
        <v>14</v>
      </c>
      <c r="C33" s="140" t="str">
        <f t="array" ref="C33">INDEX(Fixtures!$A$2:$A$21,A33)</f>
        <v>Bournemouth</v>
      </c>
      <c r="D33" s="140" t="str">
        <f t="array" ref="D33">INDEX(Fixtures!$A$2:$A$21,B33)</f>
        <v>Man Utd</v>
      </c>
      <c r="E33" s="172">
        <f>MIN(VLOOKUP($C33,Calc_OppDef!$A$47:$AM$66,E$2+1,FALSE),VLOOKUP($D33,Calc_OppDef!$A$47:$AM$66,E$2+1,FALSE))</f>
        <v>0.4138834951</v>
      </c>
      <c r="F33" s="172">
        <f>MIN(VLOOKUP($C33,Calc_OppDef!$A$47:$AM$66,F$2+1,FALSE),VLOOKUP($D33,Calc_OppDef!$A$47:$AM$66,F$2+1,FALSE))</f>
        <v>0.9430256077</v>
      </c>
      <c r="G33" s="172">
        <f>MIN(VLOOKUP($C33,Calc_OppDef!$A$47:$AM$66,G$2+1,FALSE),VLOOKUP($D33,Calc_OppDef!$A$47:$AM$66,G$2+1,FALSE))</f>
        <v>0.6286834896</v>
      </c>
      <c r="H33" s="172">
        <f>MIN(VLOOKUP($C33,Calc_OppDef!$A$47:$AM$66,H$2+1,FALSE),VLOOKUP($D33,Calc_OppDef!$A$47:$AM$66,H$2+1,FALSE))</f>
        <v>0.6286834896</v>
      </c>
      <c r="I33" s="172">
        <f>MIN(VLOOKUP($C33,Calc_OppDef!$A$47:$AM$66,I$2+1,FALSE),VLOOKUP($D33,Calc_OppDef!$A$47:$AM$66,I$2+1,FALSE))</f>
        <v>1.060903995</v>
      </c>
      <c r="J33" s="172">
        <f>MIN(VLOOKUP($C33,Calc_OppDef!$A$47:$AM$66,J$2+1,FALSE),VLOOKUP($D33,Calc_OppDef!$A$47:$AM$66,J$2+1,FALSE))</f>
        <v>0.4995145631</v>
      </c>
      <c r="K33" s="172">
        <f>MIN(VLOOKUP($C33,Calc_OppDef!$A$47:$AM$66,K$2+1,FALSE),VLOOKUP($D33,Calc_OppDef!$A$47:$AM$66,K$2+1,FALSE))</f>
        <v>0.6286834896</v>
      </c>
      <c r="L33" s="172">
        <f>MIN(VLOOKUP($C33,Calc_OppDef!$A$47:$AM$66,L$2+1,FALSE),VLOOKUP($D33,Calc_OppDef!$A$47:$AM$66,L$2+1,FALSE))</f>
        <v>0.7072688325</v>
      </c>
      <c r="M33" s="172">
        <f>MIN(VLOOKUP($C33,Calc_OppDef!$A$47:$AM$66,M$2+1,FALSE),VLOOKUP($D33,Calc_OppDef!$A$47:$AM$66,M$2+1,FALSE))</f>
        <v>0.6679765344</v>
      </c>
      <c r="N33" s="172">
        <f>MIN(VLOOKUP($C33,Calc_OppDef!$A$47:$AM$66,N$2+1,FALSE),VLOOKUP($D33,Calc_OppDef!$A$47:$AM$66,N$2+1,FALSE))</f>
        <v>0.6286834896</v>
      </c>
      <c r="O33" s="172">
        <f>MIN(VLOOKUP($C33,Calc_OppDef!$A$47:$AM$66,O$2+1,FALSE),VLOOKUP($D33,Calc_OppDef!$A$47:$AM$66,O$2+1,FALSE))</f>
        <v>1.021610951</v>
      </c>
      <c r="P33" s="172">
        <f>MIN(VLOOKUP($C33,Calc_OppDef!$A$47:$AM$66,P$2+1,FALSE),VLOOKUP($D33,Calc_OppDef!$A$47:$AM$66,P$2+1,FALSE))</f>
        <v>0.8251472201</v>
      </c>
      <c r="Q33" s="172">
        <f>MIN(VLOOKUP($C33,Calc_OppDef!$A$47:$AM$66,Q$2+1,FALSE),VLOOKUP($D33,Calc_OppDef!$A$47:$AM$66,Q$2+1,FALSE))</f>
        <v>0.6286834896</v>
      </c>
      <c r="R33" s="172">
        <f>MIN(VLOOKUP($C33,Calc_OppDef!$A$47:$AM$66,R$2+1,FALSE),VLOOKUP($D33,Calc_OppDef!$A$47:$AM$66,R$2+1,FALSE))</f>
        <v>0.785854922</v>
      </c>
      <c r="S33" s="172">
        <f>MIN(VLOOKUP($C33,Calc_OppDef!$A$47:$AM$66,S$2+1,FALSE),VLOOKUP($D33,Calc_OppDef!$A$47:$AM$66,S$2+1,FALSE))</f>
        <v>0.4715128039</v>
      </c>
      <c r="T33" s="172">
        <f>MIN(VLOOKUP($C33,Calc_OppDef!$A$47:$AM$66,T$2+1,FALSE),VLOOKUP($D33,Calc_OppDef!$A$47:$AM$66,T$2+1,FALSE))</f>
        <v>0.5566019417</v>
      </c>
      <c r="U33" s="172">
        <f>MIN(VLOOKUP($C33,Calc_OppDef!$A$47:$AM$66,U$2+1,FALSE),VLOOKUP($D33,Calc_OppDef!$A$47:$AM$66,U$2+1,FALSE))</f>
        <v>0.8604330709</v>
      </c>
      <c r="V33" s="172">
        <f>MIN(VLOOKUP($C33,Calc_OppDef!$A$47:$AM$66,V$2+1,FALSE),VLOOKUP($D33,Calc_OppDef!$A$47:$AM$66,V$2+1,FALSE))</f>
        <v>0.392927461</v>
      </c>
      <c r="W33" s="172">
        <f>MIN(VLOOKUP($C33,Calc_OppDef!$A$47:$AM$66,W$2+1,FALSE),VLOOKUP($D33,Calc_OppDef!$A$47:$AM$66,W$2+1,FALSE))</f>
        <v>0.4715128039</v>
      </c>
      <c r="X33" s="172">
        <f>MIN(VLOOKUP($C33,Calc_OppDef!$A$47:$AM$66,X$2+1,FALSE),VLOOKUP($D33,Calc_OppDef!$A$47:$AM$66,X$2+1,FALSE))</f>
        <v>0.7465618773</v>
      </c>
      <c r="Y33" s="172">
        <f>MIN(VLOOKUP($C33,Calc_OppDef!$A$47:$AM$66,Y$2+1,FALSE),VLOOKUP($D33,Calc_OppDef!$A$47:$AM$66,Y$2+1,FALSE))</f>
        <v>0.6679765344</v>
      </c>
      <c r="Z33" s="172">
        <f>MIN(VLOOKUP($C33,Calc_OppDef!$A$47:$AM$66,Z$2+1,FALSE),VLOOKUP($D33,Calc_OppDef!$A$47:$AM$66,Z$2+1,FALSE))</f>
        <v>1.100196294</v>
      </c>
      <c r="AA33" s="172">
        <f>MIN(VLOOKUP($C33,Calc_OppDef!$A$47:$AM$66,AA$2+1,FALSE),VLOOKUP($D33,Calc_OppDef!$A$47:$AM$66,AA$2+1,FALSE))</f>
        <v>0.392927461</v>
      </c>
      <c r="AB33" s="172">
        <f>MIN(VLOOKUP($C33,Calc_OppDef!$A$47:$AM$66,AB$2+1,FALSE),VLOOKUP($D33,Calc_OppDef!$A$47:$AM$66,AB$2+1,FALSE))</f>
        <v>0.785854922</v>
      </c>
      <c r="AC33" s="172">
        <f>MIN(VLOOKUP($C33,Calc_OppDef!$A$47:$AM$66,AC$2+1,FALSE),VLOOKUP($D33,Calc_OppDef!$A$47:$AM$66,AC$2+1,FALSE))</f>
        <v>0.7322834646</v>
      </c>
      <c r="AD33" s="172">
        <f>MIN(VLOOKUP($C33,Calc_OppDef!$A$47:$AM$66,AD$2+1,FALSE),VLOOKUP($D33,Calc_OppDef!$A$47:$AM$66,AD$2+1,FALSE))</f>
        <v>0.7322834646</v>
      </c>
      <c r="AE33" s="172">
        <f>MIN(VLOOKUP($C33,Calc_OppDef!$A$47:$AM$66,AE$2+1,FALSE),VLOOKUP($D33,Calc_OppDef!$A$47:$AM$66,AE$2+1,FALSE))</f>
        <v>0.4995145631</v>
      </c>
      <c r="AF33" s="172">
        <f>MIN(VLOOKUP($C33,Calc_OppDef!$A$47:$AM$66,AF$2+1,FALSE),VLOOKUP($D33,Calc_OppDef!$A$47:$AM$66,AF$2+1,FALSE))</f>
        <v>1.139489338</v>
      </c>
      <c r="AG33" s="172">
        <f>MIN(VLOOKUP($C33,Calc_OppDef!$A$47:$AM$66,AG$2+1,FALSE),VLOOKUP($D33,Calc_OppDef!$A$47:$AM$66,AG$2+1,FALSE))</f>
        <v>0.6679765344</v>
      </c>
      <c r="AH33" s="172">
        <f>MIN(VLOOKUP($C33,Calc_OppDef!$A$47:$AM$66,AH$2+1,FALSE),VLOOKUP($D33,Calc_OppDef!$A$47:$AM$66,AH$2+1,FALSE))</f>
        <v>0.6286834896</v>
      </c>
      <c r="AI33" s="172">
        <f>MIN(VLOOKUP($C33,Calc_OppDef!$A$47:$AM$66,AI$2+1,FALSE),VLOOKUP($D33,Calc_OppDef!$A$47:$AM$66,AI$2+1,FALSE))</f>
        <v>0.7072688325</v>
      </c>
      <c r="AJ33" s="172">
        <f>MIN(VLOOKUP($C33,Calc_OppDef!$A$47:$AM$66,AJ$2+1,FALSE),VLOOKUP($D33,Calc_OppDef!$A$47:$AM$66,AJ$2+1,FALSE))</f>
        <v>0.6679765344</v>
      </c>
      <c r="AK33" s="172">
        <f>MIN(VLOOKUP($C33,Calc_OppDef!$A$47:$AM$66,AK$2+1,FALSE),VLOOKUP($D33,Calc_OppDef!$A$47:$AM$66,AK$2+1,FALSE))</f>
        <v>0.785854922</v>
      </c>
      <c r="AL33" s="172">
        <f>MIN(VLOOKUP($C33,Calc_OppDef!$A$47:$AM$66,AL$2+1,FALSE),VLOOKUP($D33,Calc_OppDef!$A$47:$AM$66,AL$2+1,FALSE))</f>
        <v>0.9430256077</v>
      </c>
      <c r="AM33" s="172">
        <f>MIN(VLOOKUP($C33,Calc_OppDef!$A$47:$AM$66,AM$2+1,FALSE),VLOOKUP($D33,Calc_OppDef!$A$47:$AM$66,AM$2+1,FALSE))</f>
        <v>0.5566019417</v>
      </c>
      <c r="AN33" s="172">
        <f>MIN(VLOOKUP($C33,Calc_OppDef!$A$47:$AM$66,AN$2+1,FALSE),VLOOKUP($D33,Calc_OppDef!$A$47:$AM$66,AN$2+1,FALSE))</f>
        <v>0.785854922</v>
      </c>
      <c r="AO33" s="172">
        <f>MIN(VLOOKUP($C33,Calc_OppDef!$A$47:$AM$66,AO$2+1,FALSE),VLOOKUP($D33,Calc_OppDef!$A$47:$AM$66,AO$2+1,FALSE))</f>
        <v>0.6286834896</v>
      </c>
      <c r="AP33" s="172">
        <f>MIN(VLOOKUP($C33,Calc_OppDef!$A$47:$AM$66,AP$2+1,FALSE),VLOOKUP($D33,Calc_OppDef!$A$47:$AM$66,AP$2+1,FALSE))</f>
        <v>0.4138834951</v>
      </c>
      <c r="AQ33" s="170"/>
      <c r="AR33" s="170"/>
    </row>
    <row r="34" ht="12.75" customHeight="1">
      <c r="A34" s="170">
        <f t="shared" si="1"/>
        <v>2</v>
      </c>
      <c r="B34" s="170">
        <f t="shared" si="2"/>
        <v>15</v>
      </c>
      <c r="C34" s="140" t="str">
        <f t="array" ref="C34">INDEX(Fixtures!$A$2:$A$21,A34)</f>
        <v>Bournemouth</v>
      </c>
      <c r="D34" s="140" t="str">
        <f t="array" ref="D34">INDEX(Fixtures!$A$2:$A$21,B34)</f>
        <v>Newcastle</v>
      </c>
      <c r="E34" s="172">
        <f>MIN(VLOOKUP($C34,Calc_OppDef!$A$47:$AM$66,E$2+1,FALSE),VLOOKUP($D34,Calc_OppDef!$A$47:$AM$66,E$2+1,FALSE))</f>
        <v>0.4138834951</v>
      </c>
      <c r="F34" s="172">
        <f>MIN(VLOOKUP($C34,Calc_OppDef!$A$47:$AM$66,F$2+1,FALSE),VLOOKUP($D34,Calc_OppDef!$A$47:$AM$66,F$2+1,FALSE))</f>
        <v>0.7322834646</v>
      </c>
      <c r="G34" s="172">
        <f>MIN(VLOOKUP($C34,Calc_OppDef!$A$47:$AM$66,G$2+1,FALSE),VLOOKUP($D34,Calc_OppDef!$A$47:$AM$66,G$2+1,FALSE))</f>
        <v>0.6286834896</v>
      </c>
      <c r="H34" s="172">
        <f>MIN(VLOOKUP($C34,Calc_OppDef!$A$47:$AM$66,H$2+1,FALSE),VLOOKUP($D34,Calc_OppDef!$A$47:$AM$66,H$2+1,FALSE))</f>
        <v>1.178781636</v>
      </c>
      <c r="I34" s="172">
        <f>MIN(VLOOKUP($C34,Calc_OppDef!$A$47:$AM$66,I$2+1,FALSE),VLOOKUP($D34,Calc_OppDef!$A$47:$AM$66,I$2+1,FALSE))</f>
        <v>0.785854922</v>
      </c>
      <c r="J34" s="172">
        <f>MIN(VLOOKUP($C34,Calc_OppDef!$A$47:$AM$66,J$2+1,FALSE),VLOOKUP($D34,Calc_OppDef!$A$47:$AM$66,J$2+1,FALSE))</f>
        <v>0.6286834896</v>
      </c>
      <c r="K34" s="172">
        <f>MIN(VLOOKUP($C34,Calc_OppDef!$A$47:$AM$66,K$2+1,FALSE),VLOOKUP($D34,Calc_OppDef!$A$47:$AM$66,K$2+1,FALSE))</f>
        <v>0.6286834896</v>
      </c>
      <c r="L34" s="172">
        <f>MIN(VLOOKUP($C34,Calc_OppDef!$A$47:$AM$66,L$2+1,FALSE),VLOOKUP($D34,Calc_OppDef!$A$47:$AM$66,L$2+1,FALSE))</f>
        <v>1.060903995</v>
      </c>
      <c r="M34" s="172">
        <f>MIN(VLOOKUP($C34,Calc_OppDef!$A$47:$AM$66,M$2+1,FALSE),VLOOKUP($D34,Calc_OppDef!$A$47:$AM$66,M$2+1,FALSE))</f>
        <v>0.392927461</v>
      </c>
      <c r="N34" s="172">
        <f>MIN(VLOOKUP($C34,Calc_OppDef!$A$47:$AM$66,N$2+1,FALSE),VLOOKUP($D34,Calc_OppDef!$A$47:$AM$66,N$2+1,FALSE))</f>
        <v>0.7322834646</v>
      </c>
      <c r="O34" s="172">
        <f>MIN(VLOOKUP($C34,Calc_OppDef!$A$47:$AM$66,O$2+1,FALSE),VLOOKUP($D34,Calc_OppDef!$A$47:$AM$66,O$2+1,FALSE))</f>
        <v>0.6679765344</v>
      </c>
      <c r="P34" s="172">
        <f>MIN(VLOOKUP($C34,Calc_OppDef!$A$47:$AM$66,P$2+1,FALSE),VLOOKUP($D34,Calc_OppDef!$A$47:$AM$66,P$2+1,FALSE))</f>
        <v>0.7465618773</v>
      </c>
      <c r="Q34" s="172">
        <f>MIN(VLOOKUP($C34,Calc_OppDef!$A$47:$AM$66,Q$2+1,FALSE),VLOOKUP($D34,Calc_OppDef!$A$47:$AM$66,Q$2+1,FALSE))</f>
        <v>0.6286834896</v>
      </c>
      <c r="R34" s="172">
        <f>MIN(VLOOKUP($C34,Calc_OppDef!$A$47:$AM$66,R$2+1,FALSE),VLOOKUP($D34,Calc_OppDef!$A$47:$AM$66,R$2+1,FALSE))</f>
        <v>0.9430256077</v>
      </c>
      <c r="S34" s="172">
        <f>MIN(VLOOKUP($C34,Calc_OppDef!$A$47:$AM$66,S$2+1,FALSE),VLOOKUP($D34,Calc_OppDef!$A$47:$AM$66,S$2+1,FALSE))</f>
        <v>0.4715128039</v>
      </c>
      <c r="T34" s="172">
        <f>MIN(VLOOKUP($C34,Calc_OppDef!$A$47:$AM$66,T$2+1,FALSE),VLOOKUP($D34,Calc_OppDef!$A$47:$AM$66,T$2+1,FALSE))</f>
        <v>1.100196294</v>
      </c>
      <c r="U34" s="172">
        <f>MIN(VLOOKUP($C34,Calc_OppDef!$A$47:$AM$66,U$2+1,FALSE),VLOOKUP($D34,Calc_OppDef!$A$47:$AM$66,U$2+1,FALSE))</f>
        <v>0.6286834896</v>
      </c>
      <c r="V34" s="172">
        <f>MIN(VLOOKUP($C34,Calc_OppDef!$A$47:$AM$66,V$2+1,FALSE),VLOOKUP($D34,Calc_OppDef!$A$47:$AM$66,V$2+1,FALSE))</f>
        <v>0.392927461</v>
      </c>
      <c r="W34" s="172">
        <f>MIN(VLOOKUP($C34,Calc_OppDef!$A$47:$AM$66,W$2+1,FALSE),VLOOKUP($D34,Calc_OppDef!$A$47:$AM$66,W$2+1,FALSE))</f>
        <v>1.571709097</v>
      </c>
      <c r="X34" s="172">
        <f>MIN(VLOOKUP($C34,Calc_OppDef!$A$47:$AM$66,X$2+1,FALSE),VLOOKUP($D34,Calc_OppDef!$A$47:$AM$66,X$2+1,FALSE))</f>
        <v>1.060903995</v>
      </c>
      <c r="Y34" s="172">
        <f>MIN(VLOOKUP($C34,Calc_OppDef!$A$47:$AM$66,Y$2+1,FALSE),VLOOKUP($D34,Calc_OppDef!$A$47:$AM$66,Y$2+1,FALSE))</f>
        <v>0.6679765344</v>
      </c>
      <c r="Z34" s="172">
        <f>MIN(VLOOKUP($C34,Calc_OppDef!$A$47:$AM$66,Z$2+1,FALSE),VLOOKUP($D34,Calc_OppDef!$A$47:$AM$66,Z$2+1,FALSE))</f>
        <v>1.100196294</v>
      </c>
      <c r="AA34" s="172">
        <f>MIN(VLOOKUP($C34,Calc_OppDef!$A$47:$AM$66,AA$2+1,FALSE),VLOOKUP($D34,Calc_OppDef!$A$47:$AM$66,AA$2+1,FALSE))</f>
        <v>0.4138834951</v>
      </c>
      <c r="AB34" s="172">
        <f>MIN(VLOOKUP($C34,Calc_OppDef!$A$47:$AM$66,AB$2+1,FALSE),VLOOKUP($D34,Calc_OppDef!$A$47:$AM$66,AB$2+1,FALSE))</f>
        <v>1.257367726</v>
      </c>
      <c r="AC34" s="172">
        <f>MIN(VLOOKUP($C34,Calc_OppDef!$A$47:$AM$66,AC$2+1,FALSE),VLOOKUP($D34,Calc_OppDef!$A$47:$AM$66,AC$2+1,FALSE))</f>
        <v>0.7322834646</v>
      </c>
      <c r="AD34" s="172">
        <f>MIN(VLOOKUP($C34,Calc_OppDef!$A$47:$AM$66,AD$2+1,FALSE),VLOOKUP($D34,Calc_OppDef!$A$47:$AM$66,AD$2+1,FALSE))</f>
        <v>0.8604330709</v>
      </c>
      <c r="AE34" s="172">
        <f>MIN(VLOOKUP($C34,Calc_OppDef!$A$47:$AM$66,AE$2+1,FALSE),VLOOKUP($D34,Calc_OppDef!$A$47:$AM$66,AE$2+1,FALSE))</f>
        <v>0.4715128039</v>
      </c>
      <c r="AF34" s="172">
        <f>MIN(VLOOKUP($C34,Calc_OppDef!$A$47:$AM$66,AF$2+1,FALSE),VLOOKUP($D34,Calc_OppDef!$A$47:$AM$66,AF$2+1,FALSE))</f>
        <v>0.785854922</v>
      </c>
      <c r="AG34" s="172">
        <f>MIN(VLOOKUP($C34,Calc_OppDef!$A$47:$AM$66,AG$2+1,FALSE),VLOOKUP($D34,Calc_OppDef!$A$47:$AM$66,AG$2+1,FALSE))</f>
        <v>0.9430256077</v>
      </c>
      <c r="AH34" s="172">
        <f>MIN(VLOOKUP($C34,Calc_OppDef!$A$47:$AM$66,AH$2+1,FALSE),VLOOKUP($D34,Calc_OppDef!$A$47:$AM$66,AH$2+1,FALSE))</f>
        <v>0.6286834896</v>
      </c>
      <c r="AI34" s="172">
        <f>MIN(VLOOKUP($C34,Calc_OppDef!$A$47:$AM$66,AI$2+1,FALSE),VLOOKUP($D34,Calc_OppDef!$A$47:$AM$66,AI$2+1,FALSE))</f>
        <v>0.7072688325</v>
      </c>
      <c r="AJ34" s="172">
        <f>MIN(VLOOKUP($C34,Calc_OppDef!$A$47:$AM$66,AJ$2+1,FALSE),VLOOKUP($D34,Calc_OppDef!$A$47:$AM$66,AJ$2+1,FALSE))</f>
        <v>0.9823179059</v>
      </c>
      <c r="AK34" s="172">
        <f>MIN(VLOOKUP($C34,Calc_OppDef!$A$47:$AM$66,AK$2+1,FALSE),VLOOKUP($D34,Calc_OppDef!$A$47:$AM$66,AK$2+1,FALSE))</f>
        <v>0.6286834896</v>
      </c>
      <c r="AL34" s="172">
        <f>MIN(VLOOKUP($C34,Calc_OppDef!$A$47:$AM$66,AL$2+1,FALSE),VLOOKUP($D34,Calc_OppDef!$A$47:$AM$66,AL$2+1,FALSE))</f>
        <v>0.9430256077</v>
      </c>
      <c r="AM34" s="172">
        <f>MIN(VLOOKUP($C34,Calc_OppDef!$A$47:$AM$66,AM$2+1,FALSE),VLOOKUP($D34,Calc_OppDef!$A$47:$AM$66,AM$2+1,FALSE))</f>
        <v>0.5566019417</v>
      </c>
      <c r="AN34" s="172">
        <f>MIN(VLOOKUP($C34,Calc_OppDef!$A$47:$AM$66,AN$2+1,FALSE),VLOOKUP($D34,Calc_OppDef!$A$47:$AM$66,AN$2+1,FALSE))</f>
        <v>0.785854922</v>
      </c>
      <c r="AO34" s="172">
        <f>MIN(VLOOKUP($C34,Calc_OppDef!$A$47:$AM$66,AO$2+1,FALSE),VLOOKUP($D34,Calc_OppDef!$A$47:$AM$66,AO$2+1,FALSE))</f>
        <v>1.335953069</v>
      </c>
      <c r="AP34" s="172">
        <f>MIN(VLOOKUP($C34,Calc_OppDef!$A$47:$AM$66,AP$2+1,FALSE),VLOOKUP($D34,Calc_OppDef!$A$47:$AM$66,AP$2+1,FALSE))</f>
        <v>0.7322834646</v>
      </c>
      <c r="AQ34" s="170"/>
      <c r="AR34" s="170"/>
    </row>
    <row r="35" ht="12.75" customHeight="1">
      <c r="A35" s="170">
        <f t="shared" si="1"/>
        <v>2</v>
      </c>
      <c r="B35" s="170">
        <f t="shared" si="2"/>
        <v>16</v>
      </c>
      <c r="C35" s="140" t="str">
        <f t="array" ref="C35">INDEX(Fixtures!$A$2:$A$21,A35)</f>
        <v>Bournemouth</v>
      </c>
      <c r="D35" s="140" t="str">
        <f t="array" ref="D35">INDEX(Fixtures!$A$2:$A$21,B35)</f>
        <v>Southampton</v>
      </c>
      <c r="E35" s="172">
        <f>MIN(VLOOKUP($C35,Calc_OppDef!$A$47:$AM$66,E$2+1,FALSE),VLOOKUP($D35,Calc_OppDef!$A$47:$AM$66,E$2+1,FALSE))</f>
        <v>0.4138834951</v>
      </c>
      <c r="F35" s="172">
        <f>MIN(VLOOKUP($C35,Calc_OppDef!$A$47:$AM$66,F$2+1,FALSE),VLOOKUP($D35,Calc_OppDef!$A$47:$AM$66,F$2+1,FALSE))</f>
        <v>0.9430256077</v>
      </c>
      <c r="G35" s="172">
        <f>MIN(VLOOKUP($C35,Calc_OppDef!$A$47:$AM$66,G$2+1,FALSE),VLOOKUP($D35,Calc_OppDef!$A$47:$AM$66,G$2+1,FALSE))</f>
        <v>0.6286834896</v>
      </c>
      <c r="H35" s="172">
        <f>MIN(VLOOKUP($C35,Calc_OppDef!$A$47:$AM$66,H$2+1,FALSE),VLOOKUP($D35,Calc_OppDef!$A$47:$AM$66,H$2+1,FALSE))</f>
        <v>1.139489338</v>
      </c>
      <c r="I35" s="172">
        <f>MIN(VLOOKUP($C35,Calc_OppDef!$A$47:$AM$66,I$2+1,FALSE),VLOOKUP($D35,Calc_OppDef!$A$47:$AM$66,I$2+1,FALSE))</f>
        <v>0.392927461</v>
      </c>
      <c r="J35" s="172">
        <f>MIN(VLOOKUP($C35,Calc_OppDef!$A$47:$AM$66,J$2+1,FALSE),VLOOKUP($D35,Calc_OppDef!$A$47:$AM$66,J$2+1,FALSE))</f>
        <v>0.6286834896</v>
      </c>
      <c r="K35" s="172">
        <f>MIN(VLOOKUP($C35,Calc_OppDef!$A$47:$AM$66,K$2+1,FALSE),VLOOKUP($D35,Calc_OppDef!$A$47:$AM$66,K$2+1,FALSE))</f>
        <v>0.6286834896</v>
      </c>
      <c r="L35" s="172">
        <f>MIN(VLOOKUP($C35,Calc_OppDef!$A$47:$AM$66,L$2+1,FALSE),VLOOKUP($D35,Calc_OppDef!$A$47:$AM$66,L$2+1,FALSE))</f>
        <v>1.060903995</v>
      </c>
      <c r="M35" s="172">
        <f>MIN(VLOOKUP($C35,Calc_OppDef!$A$47:$AM$66,M$2+1,FALSE),VLOOKUP($D35,Calc_OppDef!$A$47:$AM$66,M$2+1,FALSE))</f>
        <v>0.6679765344</v>
      </c>
      <c r="N35" s="172">
        <f>MIN(VLOOKUP($C35,Calc_OppDef!$A$47:$AM$66,N$2+1,FALSE),VLOOKUP($D35,Calc_OppDef!$A$47:$AM$66,N$2+1,FALSE))</f>
        <v>0.7072688325</v>
      </c>
      <c r="O35" s="172">
        <f>MIN(VLOOKUP($C35,Calc_OppDef!$A$47:$AM$66,O$2+1,FALSE),VLOOKUP($D35,Calc_OppDef!$A$47:$AM$66,O$2+1,FALSE))</f>
        <v>1.178781636</v>
      </c>
      <c r="P35" s="172">
        <f>MIN(VLOOKUP($C35,Calc_OppDef!$A$47:$AM$66,P$2+1,FALSE),VLOOKUP($D35,Calc_OppDef!$A$47:$AM$66,P$2+1,FALSE))</f>
        <v>0.6679765344</v>
      </c>
      <c r="Q35" s="172">
        <f>MIN(VLOOKUP($C35,Calc_OppDef!$A$47:$AM$66,Q$2+1,FALSE),VLOOKUP($D35,Calc_OppDef!$A$47:$AM$66,Q$2+1,FALSE))</f>
        <v>0.7322834646</v>
      </c>
      <c r="R35" s="172">
        <f>MIN(VLOOKUP($C35,Calc_OppDef!$A$47:$AM$66,R$2+1,FALSE),VLOOKUP($D35,Calc_OppDef!$A$47:$AM$66,R$2+1,FALSE))</f>
        <v>1.178781636</v>
      </c>
      <c r="S35" s="172">
        <f>MIN(VLOOKUP($C35,Calc_OppDef!$A$47:$AM$66,S$2+1,FALSE),VLOOKUP($D35,Calc_OppDef!$A$47:$AM$66,S$2+1,FALSE))</f>
        <v>0.4715128039</v>
      </c>
      <c r="T35" s="172">
        <f>MIN(VLOOKUP($C35,Calc_OppDef!$A$47:$AM$66,T$2+1,FALSE),VLOOKUP($D35,Calc_OppDef!$A$47:$AM$66,T$2+1,FALSE))</f>
        <v>0.7322834646</v>
      </c>
      <c r="U35" s="172">
        <f>MIN(VLOOKUP($C35,Calc_OppDef!$A$47:$AM$66,U$2+1,FALSE),VLOOKUP($D35,Calc_OppDef!$A$47:$AM$66,U$2+1,FALSE))</f>
        <v>0.785854922</v>
      </c>
      <c r="V35" s="172">
        <f>MIN(VLOOKUP($C35,Calc_OppDef!$A$47:$AM$66,V$2+1,FALSE),VLOOKUP($D35,Calc_OppDef!$A$47:$AM$66,V$2+1,FALSE))</f>
        <v>0.392927461</v>
      </c>
      <c r="W35" s="172">
        <f>MIN(VLOOKUP($C35,Calc_OppDef!$A$47:$AM$66,W$2+1,FALSE),VLOOKUP($D35,Calc_OppDef!$A$47:$AM$66,W$2+1,FALSE))</f>
        <v>0.9430256077</v>
      </c>
      <c r="X35" s="172">
        <f>MIN(VLOOKUP($C35,Calc_OppDef!$A$47:$AM$66,X$2+1,FALSE),VLOOKUP($D35,Calc_OppDef!$A$47:$AM$66,X$2+1,FALSE))</f>
        <v>1.493123755</v>
      </c>
      <c r="Y35" s="172">
        <f>MIN(VLOOKUP($C35,Calc_OppDef!$A$47:$AM$66,Y$2+1,FALSE),VLOOKUP($D35,Calc_OppDef!$A$47:$AM$66,Y$2+1,FALSE))</f>
        <v>0.6679765344</v>
      </c>
      <c r="Z35" s="172">
        <f>MIN(VLOOKUP($C35,Calc_OppDef!$A$47:$AM$66,Z$2+1,FALSE),VLOOKUP($D35,Calc_OppDef!$A$47:$AM$66,Z$2+1,FALSE))</f>
        <v>0.9823179059</v>
      </c>
      <c r="AA35" s="172">
        <f>MIN(VLOOKUP($C35,Calc_OppDef!$A$47:$AM$66,AA$2+1,FALSE),VLOOKUP($D35,Calc_OppDef!$A$47:$AM$66,AA$2+1,FALSE))</f>
        <v>0.6286834896</v>
      </c>
      <c r="AB35" s="172">
        <f>MIN(VLOOKUP($C35,Calc_OppDef!$A$47:$AM$66,AB$2+1,FALSE),VLOOKUP($D35,Calc_OppDef!$A$47:$AM$66,AB$2+1,FALSE))</f>
        <v>0.6286834896</v>
      </c>
      <c r="AC35" s="172">
        <f>MIN(VLOOKUP($C35,Calc_OppDef!$A$47:$AM$66,AC$2+1,FALSE),VLOOKUP($D35,Calc_OppDef!$A$47:$AM$66,AC$2+1,FALSE))</f>
        <v>0.6286834896</v>
      </c>
      <c r="AD35" s="172">
        <f>MIN(VLOOKUP($C35,Calc_OppDef!$A$47:$AM$66,AD$2+1,FALSE),VLOOKUP($D35,Calc_OppDef!$A$47:$AM$66,AD$2+1,FALSE))</f>
        <v>0.4138834951</v>
      </c>
      <c r="AE35" s="172">
        <f>MIN(VLOOKUP($C35,Calc_OppDef!$A$47:$AM$66,AE$2+1,FALSE),VLOOKUP($D35,Calc_OppDef!$A$47:$AM$66,AE$2+1,FALSE))</f>
        <v>0.4995145631</v>
      </c>
      <c r="AF35" s="172">
        <f>MIN(VLOOKUP($C35,Calc_OppDef!$A$47:$AM$66,AF$2+1,FALSE),VLOOKUP($D35,Calc_OppDef!$A$47:$AM$66,AF$2+1,FALSE))</f>
        <v>0.5566019417</v>
      </c>
      <c r="AG35" s="172">
        <f>MIN(VLOOKUP($C35,Calc_OppDef!$A$47:$AM$66,AG$2+1,FALSE),VLOOKUP($D35,Calc_OppDef!$A$47:$AM$66,AG$2+1,FALSE))</f>
        <v>1.493123755</v>
      </c>
      <c r="AH35" s="172">
        <f>MIN(VLOOKUP($C35,Calc_OppDef!$A$47:$AM$66,AH$2+1,FALSE),VLOOKUP($D35,Calc_OppDef!$A$47:$AM$66,AH$2+1,FALSE))</f>
        <v>0.6286834896</v>
      </c>
      <c r="AI35" s="172">
        <f>MIN(VLOOKUP($C35,Calc_OppDef!$A$47:$AM$66,AI$2+1,FALSE),VLOOKUP($D35,Calc_OppDef!$A$47:$AM$66,AI$2+1,FALSE))</f>
        <v>0.7072688325</v>
      </c>
      <c r="AJ35" s="172">
        <f>MIN(VLOOKUP($C35,Calc_OppDef!$A$47:$AM$66,AJ$2+1,FALSE),VLOOKUP($D35,Calc_OppDef!$A$47:$AM$66,AJ$2+1,FALSE))</f>
        <v>0.9430256077</v>
      </c>
      <c r="AK35" s="172">
        <f>MIN(VLOOKUP($C35,Calc_OppDef!$A$47:$AM$66,AK$2+1,FALSE),VLOOKUP($D35,Calc_OppDef!$A$47:$AM$66,AK$2+1,FALSE))</f>
        <v>0.785854922</v>
      </c>
      <c r="AL35" s="172">
        <f>MIN(VLOOKUP($C35,Calc_OppDef!$A$47:$AM$66,AL$2+1,FALSE),VLOOKUP($D35,Calc_OppDef!$A$47:$AM$66,AL$2+1,FALSE))</f>
        <v>0.4995145631</v>
      </c>
      <c r="AM35" s="172">
        <f>MIN(VLOOKUP($C35,Calc_OppDef!$A$47:$AM$66,AM$2+1,FALSE),VLOOKUP($D35,Calc_OppDef!$A$47:$AM$66,AM$2+1,FALSE))</f>
        <v>0.5566019417</v>
      </c>
      <c r="AN35" s="172">
        <f>MIN(VLOOKUP($C35,Calc_OppDef!$A$47:$AM$66,AN$2+1,FALSE),VLOOKUP($D35,Calc_OppDef!$A$47:$AM$66,AN$2+1,FALSE))</f>
        <v>0.7465618773</v>
      </c>
      <c r="AO35" s="172">
        <f>MIN(VLOOKUP($C35,Calc_OppDef!$A$47:$AM$66,AO$2+1,FALSE),VLOOKUP($D35,Calc_OppDef!$A$47:$AM$66,AO$2+1,FALSE))</f>
        <v>0.9430256077</v>
      </c>
      <c r="AP35" s="172">
        <f>MIN(VLOOKUP($C35,Calc_OppDef!$A$47:$AM$66,AP$2+1,FALSE),VLOOKUP($D35,Calc_OppDef!$A$47:$AM$66,AP$2+1,FALSE))</f>
        <v>0.4715128039</v>
      </c>
      <c r="AQ35" s="170"/>
      <c r="AR35" s="170"/>
    </row>
    <row r="36" ht="12.75" customHeight="1">
      <c r="A36" s="170">
        <f t="shared" si="1"/>
        <v>2</v>
      </c>
      <c r="B36" s="170">
        <f t="shared" si="2"/>
        <v>17</v>
      </c>
      <c r="C36" s="140" t="str">
        <f t="array" ref="C36">INDEX(Fixtures!$A$2:$A$21,A36)</f>
        <v>Bournemouth</v>
      </c>
      <c r="D36" s="140" t="str">
        <f t="array" ref="D36">INDEX(Fixtures!$A$2:$A$21,B36)</f>
        <v>Tottenham</v>
      </c>
      <c r="E36" s="172">
        <f>MIN(VLOOKUP($C36,Calc_OppDef!$A$47:$AM$66,E$2+1,FALSE),VLOOKUP($D36,Calc_OppDef!$A$47:$AM$66,E$2+1,FALSE))</f>
        <v>0.4138834951</v>
      </c>
      <c r="F36" s="172">
        <f>MIN(VLOOKUP($C36,Calc_OppDef!$A$47:$AM$66,F$2+1,FALSE),VLOOKUP($D36,Calc_OppDef!$A$47:$AM$66,F$2+1,FALSE))</f>
        <v>0.5566019417</v>
      </c>
      <c r="G36" s="172">
        <f>MIN(VLOOKUP($C36,Calc_OppDef!$A$47:$AM$66,G$2+1,FALSE),VLOOKUP($D36,Calc_OppDef!$A$47:$AM$66,G$2+1,FALSE))</f>
        <v>0.6286834896</v>
      </c>
      <c r="H36" s="172">
        <f>MIN(VLOOKUP($C36,Calc_OppDef!$A$47:$AM$66,H$2+1,FALSE),VLOOKUP($D36,Calc_OppDef!$A$47:$AM$66,H$2+1,FALSE))</f>
        <v>1.060903995</v>
      </c>
      <c r="I36" s="172">
        <f>MIN(VLOOKUP($C36,Calc_OppDef!$A$47:$AM$66,I$2+1,FALSE),VLOOKUP($D36,Calc_OppDef!$A$47:$AM$66,I$2+1,FALSE))</f>
        <v>1.218074681</v>
      </c>
      <c r="J36" s="172">
        <f>MIN(VLOOKUP($C36,Calc_OppDef!$A$47:$AM$66,J$2+1,FALSE),VLOOKUP($D36,Calc_OppDef!$A$47:$AM$66,J$2+1,FALSE))</f>
        <v>0.6286834896</v>
      </c>
      <c r="K36" s="172">
        <f>MIN(VLOOKUP($C36,Calc_OppDef!$A$47:$AM$66,K$2+1,FALSE),VLOOKUP($D36,Calc_OppDef!$A$47:$AM$66,K$2+1,FALSE))</f>
        <v>0.6286834896</v>
      </c>
      <c r="L36" s="172">
        <f>MIN(VLOOKUP($C36,Calc_OppDef!$A$47:$AM$66,L$2+1,FALSE),VLOOKUP($D36,Calc_OppDef!$A$47:$AM$66,L$2+1,FALSE))</f>
        <v>0.4138834951</v>
      </c>
      <c r="M36" s="172">
        <f>MIN(VLOOKUP($C36,Calc_OppDef!$A$47:$AM$66,M$2+1,FALSE),VLOOKUP($D36,Calc_OppDef!$A$47:$AM$66,M$2+1,FALSE))</f>
        <v>0.6679765344</v>
      </c>
      <c r="N36" s="172">
        <f>MIN(VLOOKUP($C36,Calc_OppDef!$A$47:$AM$66,N$2+1,FALSE),VLOOKUP($D36,Calc_OppDef!$A$47:$AM$66,N$2+1,FALSE))</f>
        <v>0.7322834646</v>
      </c>
      <c r="O36" s="172">
        <f>MIN(VLOOKUP($C36,Calc_OppDef!$A$47:$AM$66,O$2+1,FALSE),VLOOKUP($D36,Calc_OppDef!$A$47:$AM$66,O$2+1,FALSE))</f>
        <v>0.8604330709</v>
      </c>
      <c r="P36" s="172">
        <f>MIN(VLOOKUP($C36,Calc_OppDef!$A$47:$AM$66,P$2+1,FALSE),VLOOKUP($D36,Calc_OppDef!$A$47:$AM$66,P$2+1,FALSE))</f>
        <v>0.8251472201</v>
      </c>
      <c r="Q36" s="172">
        <f>MIN(VLOOKUP($C36,Calc_OppDef!$A$47:$AM$66,Q$2+1,FALSE),VLOOKUP($D36,Calc_OppDef!$A$47:$AM$66,Q$2+1,FALSE))</f>
        <v>0.785854922</v>
      </c>
      <c r="R36" s="172">
        <f>MIN(VLOOKUP($C36,Calc_OppDef!$A$47:$AM$66,R$2+1,FALSE),VLOOKUP($D36,Calc_OppDef!$A$47:$AM$66,R$2+1,FALSE))</f>
        <v>2.121807244</v>
      </c>
      <c r="S36" s="172">
        <f>MIN(VLOOKUP($C36,Calc_OppDef!$A$47:$AM$66,S$2+1,FALSE),VLOOKUP($D36,Calc_OppDef!$A$47:$AM$66,S$2+1,FALSE))</f>
        <v>0.4715128039</v>
      </c>
      <c r="T36" s="172">
        <f>MIN(VLOOKUP($C36,Calc_OppDef!$A$47:$AM$66,T$2+1,FALSE),VLOOKUP($D36,Calc_OppDef!$A$47:$AM$66,T$2+1,FALSE))</f>
        <v>0.9823179059</v>
      </c>
      <c r="U36" s="172">
        <f>MIN(VLOOKUP($C36,Calc_OppDef!$A$47:$AM$66,U$2+1,FALSE),VLOOKUP($D36,Calc_OppDef!$A$47:$AM$66,U$2+1,FALSE))</f>
        <v>0.785854922</v>
      </c>
      <c r="V36" s="172">
        <f>MIN(VLOOKUP($C36,Calc_OppDef!$A$47:$AM$66,V$2+1,FALSE),VLOOKUP($D36,Calc_OppDef!$A$47:$AM$66,V$2+1,FALSE))</f>
        <v>0.392927461</v>
      </c>
      <c r="W36" s="172">
        <f>MIN(VLOOKUP($C36,Calc_OppDef!$A$47:$AM$66,W$2+1,FALSE),VLOOKUP($D36,Calc_OppDef!$A$47:$AM$66,W$2+1,FALSE))</f>
        <v>0.7465618773</v>
      </c>
      <c r="X36" s="172">
        <f>MIN(VLOOKUP($C36,Calc_OppDef!$A$47:$AM$66,X$2+1,FALSE),VLOOKUP($D36,Calc_OppDef!$A$47:$AM$66,X$2+1,FALSE))</f>
        <v>0.4995145631</v>
      </c>
      <c r="Y36" s="172">
        <f>MIN(VLOOKUP($C36,Calc_OppDef!$A$47:$AM$66,Y$2+1,FALSE),VLOOKUP($D36,Calc_OppDef!$A$47:$AM$66,Y$2+1,FALSE))</f>
        <v>0.6679765344</v>
      </c>
      <c r="Z36" s="172">
        <f>MIN(VLOOKUP($C36,Calc_OppDef!$A$47:$AM$66,Z$2+1,FALSE),VLOOKUP($D36,Calc_OppDef!$A$47:$AM$66,Z$2+1,FALSE))</f>
        <v>1.100196294</v>
      </c>
      <c r="AA36" s="172">
        <f>MIN(VLOOKUP($C36,Calc_OppDef!$A$47:$AM$66,AA$2+1,FALSE),VLOOKUP($D36,Calc_OppDef!$A$47:$AM$66,AA$2+1,FALSE))</f>
        <v>0.7322834646</v>
      </c>
      <c r="AB36" s="172">
        <f>MIN(VLOOKUP($C36,Calc_OppDef!$A$47:$AM$66,AB$2+1,FALSE),VLOOKUP($D36,Calc_OppDef!$A$47:$AM$66,AB$2+1,FALSE))</f>
        <v>0.6679765344</v>
      </c>
      <c r="AC36" s="172">
        <f>MIN(VLOOKUP($C36,Calc_OppDef!$A$47:$AM$66,AC$2+1,FALSE),VLOOKUP($D36,Calc_OppDef!$A$47:$AM$66,AC$2+1,FALSE))</f>
        <v>0.7072688325</v>
      </c>
      <c r="AD36" s="172">
        <f>MIN(VLOOKUP($C36,Calc_OppDef!$A$47:$AM$66,AD$2+1,FALSE),VLOOKUP($D36,Calc_OppDef!$A$47:$AM$66,AD$2+1,FALSE))</f>
        <v>1.218074681</v>
      </c>
      <c r="AE36" s="172">
        <f>MIN(VLOOKUP($C36,Calc_OppDef!$A$47:$AM$66,AE$2+1,FALSE),VLOOKUP($D36,Calc_OppDef!$A$47:$AM$66,AE$2+1,FALSE))</f>
        <v>0.4995145631</v>
      </c>
      <c r="AF36" s="172">
        <f>MIN(VLOOKUP($C36,Calc_OppDef!$A$47:$AM$66,AF$2+1,FALSE),VLOOKUP($D36,Calc_OppDef!$A$47:$AM$66,AF$2+1,FALSE))</f>
        <v>1.178781636</v>
      </c>
      <c r="AG36" s="172">
        <f>MIN(VLOOKUP($C36,Calc_OppDef!$A$47:$AM$66,AG$2+1,FALSE),VLOOKUP($D36,Calc_OppDef!$A$47:$AM$66,AG$2+1,FALSE))</f>
        <v>0.785854922</v>
      </c>
      <c r="AH36" s="172">
        <f>MIN(VLOOKUP($C36,Calc_OppDef!$A$47:$AM$66,AH$2+1,FALSE),VLOOKUP($D36,Calc_OppDef!$A$47:$AM$66,AH$2+1,FALSE))</f>
        <v>0.6286834896</v>
      </c>
      <c r="AI36" s="172">
        <f>MIN(VLOOKUP($C36,Calc_OppDef!$A$47:$AM$66,AI$2+1,FALSE),VLOOKUP($D36,Calc_OppDef!$A$47:$AM$66,AI$2+1,FALSE))</f>
        <v>0.6286834896</v>
      </c>
      <c r="AJ36" s="172">
        <f>MIN(VLOOKUP($C36,Calc_OppDef!$A$47:$AM$66,AJ$2+1,FALSE),VLOOKUP($D36,Calc_OppDef!$A$47:$AM$66,AJ$2+1,FALSE))</f>
        <v>0.9823179059</v>
      </c>
      <c r="AK36" s="172">
        <f>MIN(VLOOKUP($C36,Calc_OppDef!$A$47:$AM$66,AK$2+1,FALSE),VLOOKUP($D36,Calc_OppDef!$A$47:$AM$66,AK$2+1,FALSE))</f>
        <v>0.392927461</v>
      </c>
      <c r="AL36" s="172">
        <f>MIN(VLOOKUP($C36,Calc_OppDef!$A$47:$AM$66,AL$2+1,FALSE),VLOOKUP($D36,Calc_OppDef!$A$47:$AM$66,AL$2+1,FALSE))</f>
        <v>0.4715128039</v>
      </c>
      <c r="AM36" s="172">
        <f>MIN(VLOOKUP($C36,Calc_OppDef!$A$47:$AM$66,AM$2+1,FALSE),VLOOKUP($D36,Calc_OppDef!$A$47:$AM$66,AM$2+1,FALSE))</f>
        <v>0.5566019417</v>
      </c>
      <c r="AN36" s="172">
        <f>MIN(VLOOKUP($C36,Calc_OppDef!$A$47:$AM$66,AN$2+1,FALSE),VLOOKUP($D36,Calc_OppDef!$A$47:$AM$66,AN$2+1,FALSE))</f>
        <v>0.785854922</v>
      </c>
      <c r="AO36" s="172">
        <f>MIN(VLOOKUP($C36,Calc_OppDef!$A$47:$AM$66,AO$2+1,FALSE),VLOOKUP($D36,Calc_OppDef!$A$47:$AM$66,AO$2+1,FALSE))</f>
        <v>1.021610951</v>
      </c>
      <c r="AP36" s="172">
        <f>MIN(VLOOKUP($C36,Calc_OppDef!$A$47:$AM$66,AP$2+1,FALSE),VLOOKUP($D36,Calc_OppDef!$A$47:$AM$66,AP$2+1,FALSE))</f>
        <v>0.6286834896</v>
      </c>
      <c r="AQ36" s="170"/>
      <c r="AR36" s="170"/>
    </row>
    <row r="37" ht="12.75" customHeight="1">
      <c r="A37" s="170">
        <f t="shared" si="1"/>
        <v>2</v>
      </c>
      <c r="B37" s="170">
        <f t="shared" si="2"/>
        <v>18</v>
      </c>
      <c r="C37" s="140" t="str">
        <f t="array" ref="C37">INDEX(Fixtures!$A$2:$A$21,A37)</f>
        <v>Bournemouth</v>
      </c>
      <c r="D37" s="140" t="str">
        <f t="array" ref="D37">INDEX(Fixtures!$A$2:$A$21,B37)</f>
        <v>Watford</v>
      </c>
      <c r="E37" s="172">
        <f>MIN(VLOOKUP($C37,Calc_OppDef!$A$47:$AM$66,E$2+1,FALSE),VLOOKUP($D37,Calc_OppDef!$A$47:$AM$66,E$2+1,FALSE))</f>
        <v>0.392927461</v>
      </c>
      <c r="F37" s="172">
        <f>MIN(VLOOKUP($C37,Calc_OppDef!$A$47:$AM$66,F$2+1,FALSE),VLOOKUP($D37,Calc_OppDef!$A$47:$AM$66,F$2+1,FALSE))</f>
        <v>0.6286834896</v>
      </c>
      <c r="G37" s="172">
        <f>MIN(VLOOKUP($C37,Calc_OppDef!$A$47:$AM$66,G$2+1,FALSE),VLOOKUP($D37,Calc_OppDef!$A$47:$AM$66,G$2+1,FALSE))</f>
        <v>0.6286834896</v>
      </c>
      <c r="H37" s="172">
        <f>MIN(VLOOKUP($C37,Calc_OppDef!$A$47:$AM$66,H$2+1,FALSE),VLOOKUP($D37,Calc_OppDef!$A$47:$AM$66,H$2+1,FALSE))</f>
        <v>1.178781636</v>
      </c>
      <c r="I37" s="172">
        <f>MIN(VLOOKUP($C37,Calc_OppDef!$A$47:$AM$66,I$2+1,FALSE),VLOOKUP($D37,Calc_OppDef!$A$47:$AM$66,I$2+1,FALSE))</f>
        <v>1.178781636</v>
      </c>
      <c r="J37" s="172">
        <f>MIN(VLOOKUP($C37,Calc_OppDef!$A$47:$AM$66,J$2+1,FALSE),VLOOKUP($D37,Calc_OppDef!$A$47:$AM$66,J$2+1,FALSE))</f>
        <v>0.6286834896</v>
      </c>
      <c r="K37" s="172">
        <f>MIN(VLOOKUP($C37,Calc_OppDef!$A$47:$AM$66,K$2+1,FALSE),VLOOKUP($D37,Calc_OppDef!$A$47:$AM$66,K$2+1,FALSE))</f>
        <v>0.6286834896</v>
      </c>
      <c r="L37" s="172">
        <f>MIN(VLOOKUP($C37,Calc_OppDef!$A$47:$AM$66,L$2+1,FALSE),VLOOKUP($D37,Calc_OppDef!$A$47:$AM$66,L$2+1,FALSE))</f>
        <v>0.7465618773</v>
      </c>
      <c r="M37" s="172">
        <f>MIN(VLOOKUP($C37,Calc_OppDef!$A$47:$AM$66,M$2+1,FALSE),VLOOKUP($D37,Calc_OppDef!$A$47:$AM$66,M$2+1,FALSE))</f>
        <v>0.6679765344</v>
      </c>
      <c r="N37" s="172">
        <f>MIN(VLOOKUP($C37,Calc_OppDef!$A$47:$AM$66,N$2+1,FALSE),VLOOKUP($D37,Calc_OppDef!$A$47:$AM$66,N$2+1,FALSE))</f>
        <v>0.4715128039</v>
      </c>
      <c r="O37" s="172">
        <f>MIN(VLOOKUP($C37,Calc_OppDef!$A$47:$AM$66,O$2+1,FALSE),VLOOKUP($D37,Calc_OppDef!$A$47:$AM$66,O$2+1,FALSE))</f>
        <v>0.8251472201</v>
      </c>
      <c r="P37" s="172">
        <f>MIN(VLOOKUP($C37,Calc_OppDef!$A$47:$AM$66,P$2+1,FALSE),VLOOKUP($D37,Calc_OppDef!$A$47:$AM$66,P$2+1,FALSE))</f>
        <v>0.785854922</v>
      </c>
      <c r="Q37" s="172">
        <f>MIN(VLOOKUP($C37,Calc_OppDef!$A$47:$AM$66,Q$2+1,FALSE),VLOOKUP($D37,Calc_OppDef!$A$47:$AM$66,Q$2+1,FALSE))</f>
        <v>0.785854922</v>
      </c>
      <c r="R37" s="172">
        <f>MIN(VLOOKUP($C37,Calc_OppDef!$A$47:$AM$66,R$2+1,FALSE),VLOOKUP($D37,Calc_OppDef!$A$47:$AM$66,R$2+1,FALSE))</f>
        <v>0.9823179059</v>
      </c>
      <c r="S37" s="172">
        <f>MIN(VLOOKUP($C37,Calc_OppDef!$A$47:$AM$66,S$2+1,FALSE),VLOOKUP($D37,Calc_OppDef!$A$47:$AM$66,S$2+1,FALSE))</f>
        <v>0.4715128039</v>
      </c>
      <c r="T37" s="172">
        <f>MIN(VLOOKUP($C37,Calc_OppDef!$A$47:$AM$66,T$2+1,FALSE),VLOOKUP($D37,Calc_OppDef!$A$47:$AM$66,T$2+1,FALSE))</f>
        <v>1.100196294</v>
      </c>
      <c r="U37" s="172">
        <f>MIN(VLOOKUP($C37,Calc_OppDef!$A$47:$AM$66,U$2+1,FALSE),VLOOKUP($D37,Calc_OppDef!$A$47:$AM$66,U$2+1,FALSE))</f>
        <v>0.4138834951</v>
      </c>
      <c r="V37" s="172">
        <f>MIN(VLOOKUP($C37,Calc_OppDef!$A$47:$AM$66,V$2+1,FALSE),VLOOKUP($D37,Calc_OppDef!$A$47:$AM$66,V$2+1,FALSE))</f>
        <v>0.392927461</v>
      </c>
      <c r="W37" s="172">
        <f>MIN(VLOOKUP($C37,Calc_OppDef!$A$47:$AM$66,W$2+1,FALSE),VLOOKUP($D37,Calc_OppDef!$A$47:$AM$66,W$2+1,FALSE))</f>
        <v>1.257367726</v>
      </c>
      <c r="X37" s="172">
        <f>MIN(VLOOKUP($C37,Calc_OppDef!$A$47:$AM$66,X$2+1,FALSE),VLOOKUP($D37,Calc_OppDef!$A$47:$AM$66,X$2+1,FALSE))</f>
        <v>0.7072688325</v>
      </c>
      <c r="Y37" s="172">
        <f>MIN(VLOOKUP($C37,Calc_OppDef!$A$47:$AM$66,Y$2+1,FALSE),VLOOKUP($D37,Calc_OppDef!$A$47:$AM$66,Y$2+1,FALSE))</f>
        <v>0.6679765344</v>
      </c>
      <c r="Z37" s="172">
        <f>MIN(VLOOKUP($C37,Calc_OppDef!$A$47:$AM$66,Z$2+1,FALSE),VLOOKUP($D37,Calc_OppDef!$A$47:$AM$66,Z$2+1,FALSE))</f>
        <v>1.100196294</v>
      </c>
      <c r="AA37" s="172">
        <f>MIN(VLOOKUP($C37,Calc_OppDef!$A$47:$AM$66,AA$2+1,FALSE),VLOOKUP($D37,Calc_OppDef!$A$47:$AM$66,AA$2+1,FALSE))</f>
        <v>0.785854922</v>
      </c>
      <c r="AB37" s="172">
        <f>MIN(VLOOKUP($C37,Calc_OppDef!$A$47:$AM$66,AB$2+1,FALSE),VLOOKUP($D37,Calc_OppDef!$A$47:$AM$66,AB$2+1,FALSE))</f>
        <v>1.257367726</v>
      </c>
      <c r="AC37" s="172">
        <f>MIN(VLOOKUP($C37,Calc_OppDef!$A$47:$AM$66,AC$2+1,FALSE),VLOOKUP($D37,Calc_OppDef!$A$47:$AM$66,AC$2+1,FALSE))</f>
        <v>0.7322834646</v>
      </c>
      <c r="AD37" s="172">
        <f>MIN(VLOOKUP($C37,Calc_OppDef!$A$47:$AM$66,AD$2+1,FALSE),VLOOKUP($D37,Calc_OppDef!$A$47:$AM$66,AD$2+1,FALSE))</f>
        <v>0.6286834896</v>
      </c>
      <c r="AE37" s="172">
        <f>MIN(VLOOKUP($C37,Calc_OppDef!$A$47:$AM$66,AE$2+1,FALSE),VLOOKUP($D37,Calc_OppDef!$A$47:$AM$66,AE$2+1,FALSE))</f>
        <v>0.4995145631</v>
      </c>
      <c r="AF37" s="172">
        <f>MIN(VLOOKUP($C37,Calc_OppDef!$A$47:$AM$66,AF$2+1,FALSE),VLOOKUP($D37,Calc_OppDef!$A$47:$AM$66,AF$2+1,FALSE))</f>
        <v>1.768172828</v>
      </c>
      <c r="AG37" s="172">
        <f>MIN(VLOOKUP($C37,Calc_OppDef!$A$47:$AM$66,AG$2+1,FALSE),VLOOKUP($D37,Calc_OppDef!$A$47:$AM$66,AG$2+1,FALSE))</f>
        <v>1.218074681</v>
      </c>
      <c r="AH37" s="172">
        <f>MIN(VLOOKUP($C37,Calc_OppDef!$A$47:$AM$66,AH$2+1,FALSE),VLOOKUP($D37,Calc_OppDef!$A$47:$AM$66,AH$2+1,FALSE))</f>
        <v>0.6286834896</v>
      </c>
      <c r="AI37" s="172">
        <f>MIN(VLOOKUP($C37,Calc_OppDef!$A$47:$AM$66,AI$2+1,FALSE),VLOOKUP($D37,Calc_OppDef!$A$47:$AM$66,AI$2+1,FALSE))</f>
        <v>0.6679765344</v>
      </c>
      <c r="AJ37" s="172">
        <f>MIN(VLOOKUP($C37,Calc_OppDef!$A$47:$AM$66,AJ$2+1,FALSE),VLOOKUP($D37,Calc_OppDef!$A$47:$AM$66,AJ$2+1,FALSE))</f>
        <v>0.9823179059</v>
      </c>
      <c r="AK37" s="172">
        <f>MIN(VLOOKUP($C37,Calc_OppDef!$A$47:$AM$66,AK$2+1,FALSE),VLOOKUP($D37,Calc_OppDef!$A$47:$AM$66,AK$2+1,FALSE))</f>
        <v>0.5566019417</v>
      </c>
      <c r="AL37" s="172">
        <f>MIN(VLOOKUP($C37,Calc_OppDef!$A$47:$AM$66,AL$2+1,FALSE),VLOOKUP($D37,Calc_OppDef!$A$47:$AM$66,AL$2+1,FALSE))</f>
        <v>0.785854922</v>
      </c>
      <c r="AM37" s="172">
        <f>MIN(VLOOKUP($C37,Calc_OppDef!$A$47:$AM$66,AM$2+1,FALSE),VLOOKUP($D37,Calc_OppDef!$A$47:$AM$66,AM$2+1,FALSE))</f>
        <v>0.5566019417</v>
      </c>
      <c r="AN37" s="172">
        <f>MIN(VLOOKUP($C37,Calc_OppDef!$A$47:$AM$66,AN$2+1,FALSE),VLOOKUP($D37,Calc_OppDef!$A$47:$AM$66,AN$2+1,FALSE))</f>
        <v>0.4995145631</v>
      </c>
      <c r="AO37" s="172">
        <f>MIN(VLOOKUP($C37,Calc_OppDef!$A$47:$AM$66,AO$2+1,FALSE),VLOOKUP($D37,Calc_OppDef!$A$47:$AM$66,AO$2+1,FALSE))</f>
        <v>1.178781636</v>
      </c>
      <c r="AP37" s="172">
        <f>MIN(VLOOKUP($C37,Calc_OppDef!$A$47:$AM$66,AP$2+1,FALSE),VLOOKUP($D37,Calc_OppDef!$A$47:$AM$66,AP$2+1,FALSE))</f>
        <v>0.9430256077</v>
      </c>
      <c r="AQ37" s="170"/>
      <c r="AR37" s="170"/>
    </row>
    <row r="38" ht="12.75" customHeight="1">
      <c r="A38" s="170">
        <f t="shared" si="1"/>
        <v>2</v>
      </c>
      <c r="B38" s="170">
        <f t="shared" si="2"/>
        <v>19</v>
      </c>
      <c r="C38" s="140" t="str">
        <f t="array" ref="C38">INDEX(Fixtures!$A$2:$A$21,A38)</f>
        <v>Bournemouth</v>
      </c>
      <c r="D38" s="140" t="str">
        <f t="array" ref="D38">INDEX(Fixtures!$A$2:$A$21,B38)</f>
        <v>West Ham</v>
      </c>
      <c r="E38" s="172">
        <f>MIN(VLOOKUP($C38,Calc_OppDef!$A$47:$AM$66,E$2+1,FALSE),VLOOKUP($D38,Calc_OppDef!$A$47:$AM$66,E$2+1,FALSE))</f>
        <v>0.4138834951</v>
      </c>
      <c r="F38" s="172">
        <f>MIN(VLOOKUP($C38,Calc_OppDef!$A$47:$AM$66,F$2+1,FALSE),VLOOKUP($D38,Calc_OppDef!$A$47:$AM$66,F$2+1,FALSE))</f>
        <v>0.7465618773</v>
      </c>
      <c r="G38" s="172">
        <f>MIN(VLOOKUP($C38,Calc_OppDef!$A$47:$AM$66,G$2+1,FALSE),VLOOKUP($D38,Calc_OppDef!$A$47:$AM$66,G$2+1,FALSE))</f>
        <v>0.6286834896</v>
      </c>
      <c r="H38" s="172">
        <f>MIN(VLOOKUP($C38,Calc_OppDef!$A$47:$AM$66,H$2+1,FALSE),VLOOKUP($D38,Calc_OppDef!$A$47:$AM$66,H$2+1,FALSE))</f>
        <v>0.4995145631</v>
      </c>
      <c r="I38" s="172">
        <f>MIN(VLOOKUP($C38,Calc_OppDef!$A$47:$AM$66,I$2+1,FALSE),VLOOKUP($D38,Calc_OppDef!$A$47:$AM$66,I$2+1,FALSE))</f>
        <v>1.100196294</v>
      </c>
      <c r="J38" s="172">
        <f>MIN(VLOOKUP($C38,Calc_OppDef!$A$47:$AM$66,J$2+1,FALSE),VLOOKUP($D38,Calc_OppDef!$A$47:$AM$66,J$2+1,FALSE))</f>
        <v>0.6286834896</v>
      </c>
      <c r="K38" s="172">
        <f>MIN(VLOOKUP($C38,Calc_OppDef!$A$47:$AM$66,K$2+1,FALSE),VLOOKUP($D38,Calc_OppDef!$A$47:$AM$66,K$2+1,FALSE))</f>
        <v>0.6286834896</v>
      </c>
      <c r="L38" s="172">
        <f>MIN(VLOOKUP($C38,Calc_OppDef!$A$47:$AM$66,L$2+1,FALSE),VLOOKUP($D38,Calc_OppDef!$A$47:$AM$66,L$2+1,FALSE))</f>
        <v>0.9430256077</v>
      </c>
      <c r="M38" s="172">
        <f>MIN(VLOOKUP($C38,Calc_OppDef!$A$47:$AM$66,M$2+1,FALSE),VLOOKUP($D38,Calc_OppDef!$A$47:$AM$66,M$2+1,FALSE))</f>
        <v>0.6679765344</v>
      </c>
      <c r="N38" s="172">
        <f>MIN(VLOOKUP($C38,Calc_OppDef!$A$47:$AM$66,N$2+1,FALSE),VLOOKUP($D38,Calc_OppDef!$A$47:$AM$66,N$2+1,FALSE))</f>
        <v>0.7322834646</v>
      </c>
      <c r="O38" s="172">
        <f>MIN(VLOOKUP($C38,Calc_OppDef!$A$47:$AM$66,O$2+1,FALSE),VLOOKUP($D38,Calc_OppDef!$A$47:$AM$66,O$2+1,FALSE))</f>
        <v>0.785854922</v>
      </c>
      <c r="P38" s="172">
        <f>MIN(VLOOKUP($C38,Calc_OppDef!$A$47:$AM$66,P$2+1,FALSE),VLOOKUP($D38,Calc_OppDef!$A$47:$AM$66,P$2+1,FALSE))</f>
        <v>0.6286834896</v>
      </c>
      <c r="Q38" s="172">
        <f>MIN(VLOOKUP($C38,Calc_OppDef!$A$47:$AM$66,Q$2+1,FALSE),VLOOKUP($D38,Calc_OppDef!$A$47:$AM$66,Q$2+1,FALSE))</f>
        <v>0.785854922</v>
      </c>
      <c r="R38" s="172">
        <f>MIN(VLOOKUP($C38,Calc_OppDef!$A$47:$AM$66,R$2+1,FALSE),VLOOKUP($D38,Calc_OppDef!$A$47:$AM$66,R$2+1,FALSE))</f>
        <v>0.8251472201</v>
      </c>
      <c r="S38" s="172">
        <f>MIN(VLOOKUP($C38,Calc_OppDef!$A$47:$AM$66,S$2+1,FALSE),VLOOKUP($D38,Calc_OppDef!$A$47:$AM$66,S$2+1,FALSE))</f>
        <v>0.4138834951</v>
      </c>
      <c r="T38" s="172">
        <f>MIN(VLOOKUP($C38,Calc_OppDef!$A$47:$AM$66,T$2+1,FALSE),VLOOKUP($D38,Calc_OppDef!$A$47:$AM$66,T$2+1,FALSE))</f>
        <v>0.6286834896</v>
      </c>
      <c r="U38" s="172">
        <f>MIN(VLOOKUP($C38,Calc_OppDef!$A$47:$AM$66,U$2+1,FALSE),VLOOKUP($D38,Calc_OppDef!$A$47:$AM$66,U$2+1,FALSE))</f>
        <v>0.7322834646</v>
      </c>
      <c r="V38" s="172">
        <f>MIN(VLOOKUP($C38,Calc_OppDef!$A$47:$AM$66,V$2+1,FALSE),VLOOKUP($D38,Calc_OppDef!$A$47:$AM$66,V$2+1,FALSE))</f>
        <v>0.392927461</v>
      </c>
      <c r="W38" s="172">
        <f>MIN(VLOOKUP($C38,Calc_OppDef!$A$47:$AM$66,W$2+1,FALSE),VLOOKUP($D38,Calc_OppDef!$A$47:$AM$66,W$2+1,FALSE))</f>
        <v>0.785854922</v>
      </c>
      <c r="X38" s="172">
        <f>MIN(VLOOKUP($C38,Calc_OppDef!$A$47:$AM$66,X$2+1,FALSE),VLOOKUP($D38,Calc_OppDef!$A$47:$AM$66,X$2+1,FALSE))</f>
        <v>0.6286834896</v>
      </c>
      <c r="Y38" s="172">
        <f>MIN(VLOOKUP($C38,Calc_OppDef!$A$47:$AM$66,Y$2+1,FALSE),VLOOKUP($D38,Calc_OppDef!$A$47:$AM$66,Y$2+1,FALSE))</f>
        <v>0.392927461</v>
      </c>
      <c r="Z38" s="172">
        <f>MIN(VLOOKUP($C38,Calc_OppDef!$A$47:$AM$66,Z$2+1,FALSE),VLOOKUP($D38,Calc_OppDef!$A$47:$AM$66,Z$2+1,FALSE))</f>
        <v>0.785854922</v>
      </c>
      <c r="AA38" s="172">
        <f>MIN(VLOOKUP($C38,Calc_OppDef!$A$47:$AM$66,AA$2+1,FALSE),VLOOKUP($D38,Calc_OppDef!$A$47:$AM$66,AA$2+1,FALSE))</f>
        <v>0.9430256077</v>
      </c>
      <c r="AB38" s="172">
        <f>MIN(VLOOKUP($C38,Calc_OppDef!$A$47:$AM$66,AB$2+1,FALSE),VLOOKUP($D38,Calc_OppDef!$A$47:$AM$66,AB$2+1,FALSE))</f>
        <v>0.8604330709</v>
      </c>
      <c r="AC38" s="172">
        <f>MIN(VLOOKUP($C38,Calc_OppDef!$A$47:$AM$66,AC$2+1,FALSE),VLOOKUP($D38,Calc_OppDef!$A$47:$AM$66,AC$2+1,FALSE))</f>
        <v>0.7322834646</v>
      </c>
      <c r="AD38" s="172">
        <f>MIN(VLOOKUP($C38,Calc_OppDef!$A$47:$AM$66,AD$2+1,FALSE),VLOOKUP($D38,Calc_OppDef!$A$47:$AM$66,AD$2+1,FALSE))</f>
        <v>1.139489338</v>
      </c>
      <c r="AE38" s="172">
        <f>MIN(VLOOKUP($C38,Calc_OppDef!$A$47:$AM$66,AE$2+1,FALSE),VLOOKUP($D38,Calc_OppDef!$A$47:$AM$66,AE$2+1,FALSE))</f>
        <v>0.4995145631</v>
      </c>
      <c r="AF38" s="172">
        <f>MIN(VLOOKUP($C38,Calc_OppDef!$A$47:$AM$66,AF$2+1,FALSE),VLOOKUP($D38,Calc_OppDef!$A$47:$AM$66,AF$2+1,FALSE))</f>
        <v>2.121807244</v>
      </c>
      <c r="AG38" s="172">
        <f>MIN(VLOOKUP($C38,Calc_OppDef!$A$47:$AM$66,AG$2+1,FALSE),VLOOKUP($D38,Calc_OppDef!$A$47:$AM$66,AG$2+1,FALSE))</f>
        <v>0.7072688325</v>
      </c>
      <c r="AH38" s="172">
        <f>MIN(VLOOKUP($C38,Calc_OppDef!$A$47:$AM$66,AH$2+1,FALSE),VLOOKUP($D38,Calc_OppDef!$A$47:$AM$66,AH$2+1,FALSE))</f>
        <v>0.6286834896</v>
      </c>
      <c r="AI38" s="172">
        <f>MIN(VLOOKUP($C38,Calc_OppDef!$A$47:$AM$66,AI$2+1,FALSE),VLOOKUP($D38,Calc_OppDef!$A$47:$AM$66,AI$2+1,FALSE))</f>
        <v>0.4715128039</v>
      </c>
      <c r="AJ38" s="172">
        <f>MIN(VLOOKUP($C38,Calc_OppDef!$A$47:$AM$66,AJ$2+1,FALSE),VLOOKUP($D38,Calc_OppDef!$A$47:$AM$66,AJ$2+1,FALSE))</f>
        <v>0.6286834896</v>
      </c>
      <c r="AK38" s="172">
        <f>MIN(VLOOKUP($C38,Calc_OppDef!$A$47:$AM$66,AK$2+1,FALSE),VLOOKUP($D38,Calc_OppDef!$A$47:$AM$66,AK$2+1,FALSE))</f>
        <v>0.785854922</v>
      </c>
      <c r="AL38" s="172">
        <f>MIN(VLOOKUP($C38,Calc_OppDef!$A$47:$AM$66,AL$2+1,FALSE),VLOOKUP($D38,Calc_OppDef!$A$47:$AM$66,AL$2+1,FALSE))</f>
        <v>0.9430256077</v>
      </c>
      <c r="AM38" s="172">
        <f>MIN(VLOOKUP($C38,Calc_OppDef!$A$47:$AM$66,AM$2+1,FALSE),VLOOKUP($D38,Calc_OppDef!$A$47:$AM$66,AM$2+1,FALSE))</f>
        <v>0.5566019417</v>
      </c>
      <c r="AN38" s="172">
        <f>MIN(VLOOKUP($C38,Calc_OppDef!$A$47:$AM$66,AN$2+1,FALSE),VLOOKUP($D38,Calc_OppDef!$A$47:$AM$66,AN$2+1,FALSE))</f>
        <v>0.785854922</v>
      </c>
      <c r="AO38" s="172">
        <f>MIN(VLOOKUP($C38,Calc_OppDef!$A$47:$AM$66,AO$2+1,FALSE),VLOOKUP($D38,Calc_OppDef!$A$47:$AM$66,AO$2+1,FALSE))</f>
        <v>0.6679765344</v>
      </c>
      <c r="AP38" s="172">
        <f>MIN(VLOOKUP($C38,Calc_OppDef!$A$47:$AM$66,AP$2+1,FALSE),VLOOKUP($D38,Calc_OppDef!$A$47:$AM$66,AP$2+1,FALSE))</f>
        <v>1.060903995</v>
      </c>
      <c r="AQ38" s="170"/>
      <c r="AR38" s="170"/>
    </row>
    <row r="39" ht="12.75" customHeight="1">
      <c r="A39" s="170">
        <f t="shared" si="1"/>
        <v>2</v>
      </c>
      <c r="B39" s="170">
        <f t="shared" si="2"/>
        <v>20</v>
      </c>
      <c r="C39" s="140" t="str">
        <f t="array" ref="C39">INDEX(Fixtures!$A$2:$A$21,A39)</f>
        <v>Bournemouth</v>
      </c>
      <c r="D39" s="140" t="str">
        <f t="array" ref="D39">INDEX(Fixtures!$A$2:$A$21,B39)</f>
        <v>Wolves</v>
      </c>
      <c r="E39" s="172">
        <f>MIN(VLOOKUP($C39,Calc_OppDef!$A$47:$AM$66,E$2+1,FALSE),VLOOKUP($D39,Calc_OppDef!$A$47:$AM$66,E$2+1,FALSE))</f>
        <v>0.4138834951</v>
      </c>
      <c r="F39" s="172">
        <f>MIN(VLOOKUP($C39,Calc_OppDef!$A$47:$AM$66,F$2+1,FALSE),VLOOKUP($D39,Calc_OppDef!$A$47:$AM$66,F$2+1,FALSE))</f>
        <v>0.9430256077</v>
      </c>
      <c r="G39" s="172">
        <f>MIN(VLOOKUP($C39,Calc_OppDef!$A$47:$AM$66,G$2+1,FALSE),VLOOKUP($D39,Calc_OppDef!$A$47:$AM$66,G$2+1,FALSE))</f>
        <v>0.6286834896</v>
      </c>
      <c r="H39" s="172">
        <f>MIN(VLOOKUP($C39,Calc_OppDef!$A$47:$AM$66,H$2+1,FALSE),VLOOKUP($D39,Calc_OppDef!$A$47:$AM$66,H$2+1,FALSE))</f>
        <v>0.9430256077</v>
      </c>
      <c r="I39" s="172">
        <f>MIN(VLOOKUP($C39,Calc_OppDef!$A$47:$AM$66,I$2+1,FALSE),VLOOKUP($D39,Calc_OppDef!$A$47:$AM$66,I$2+1,FALSE))</f>
        <v>0.785854922</v>
      </c>
      <c r="J39" s="172">
        <f>MIN(VLOOKUP($C39,Calc_OppDef!$A$47:$AM$66,J$2+1,FALSE),VLOOKUP($D39,Calc_OppDef!$A$47:$AM$66,J$2+1,FALSE))</f>
        <v>0.6286834896</v>
      </c>
      <c r="K39" s="172">
        <f>MIN(VLOOKUP($C39,Calc_OppDef!$A$47:$AM$66,K$2+1,FALSE),VLOOKUP($D39,Calc_OppDef!$A$47:$AM$66,K$2+1,FALSE))</f>
        <v>0.6286834896</v>
      </c>
      <c r="L39" s="172">
        <f>MIN(VLOOKUP($C39,Calc_OppDef!$A$47:$AM$66,L$2+1,FALSE),VLOOKUP($D39,Calc_OppDef!$A$47:$AM$66,L$2+1,FALSE))</f>
        <v>1.060903995</v>
      </c>
      <c r="M39" s="172">
        <f>MIN(VLOOKUP($C39,Calc_OppDef!$A$47:$AM$66,M$2+1,FALSE),VLOOKUP($D39,Calc_OppDef!$A$47:$AM$66,M$2+1,FALSE))</f>
        <v>0.6679765344</v>
      </c>
      <c r="N39" s="172">
        <f>MIN(VLOOKUP($C39,Calc_OppDef!$A$47:$AM$66,N$2+1,FALSE),VLOOKUP($D39,Calc_OppDef!$A$47:$AM$66,N$2+1,FALSE))</f>
        <v>0.7322834646</v>
      </c>
      <c r="O39" s="172">
        <f>MIN(VLOOKUP($C39,Calc_OppDef!$A$47:$AM$66,O$2+1,FALSE),VLOOKUP($D39,Calc_OppDef!$A$47:$AM$66,O$2+1,FALSE))</f>
        <v>1.178781636</v>
      </c>
      <c r="P39" s="172">
        <f>MIN(VLOOKUP($C39,Calc_OppDef!$A$47:$AM$66,P$2+1,FALSE),VLOOKUP($D39,Calc_OppDef!$A$47:$AM$66,P$2+1,FALSE))</f>
        <v>0.8251472201</v>
      </c>
      <c r="Q39" s="172">
        <f>MIN(VLOOKUP($C39,Calc_OppDef!$A$47:$AM$66,Q$2+1,FALSE),VLOOKUP($D39,Calc_OppDef!$A$47:$AM$66,Q$2+1,FALSE))</f>
        <v>0.4715128039</v>
      </c>
      <c r="R39" s="172">
        <f>MIN(VLOOKUP($C39,Calc_OppDef!$A$47:$AM$66,R$2+1,FALSE),VLOOKUP($D39,Calc_OppDef!$A$47:$AM$66,R$2+1,FALSE))</f>
        <v>0.7322834646</v>
      </c>
      <c r="S39" s="172">
        <f>MIN(VLOOKUP($C39,Calc_OppDef!$A$47:$AM$66,S$2+1,FALSE),VLOOKUP($D39,Calc_OppDef!$A$47:$AM$66,S$2+1,FALSE))</f>
        <v>0.4715128039</v>
      </c>
      <c r="T39" s="172">
        <f>MIN(VLOOKUP($C39,Calc_OppDef!$A$47:$AM$66,T$2+1,FALSE),VLOOKUP($D39,Calc_OppDef!$A$47:$AM$66,T$2+1,FALSE))</f>
        <v>0.8251472201</v>
      </c>
      <c r="U39" s="172">
        <f>MIN(VLOOKUP($C39,Calc_OppDef!$A$47:$AM$66,U$2+1,FALSE),VLOOKUP($D39,Calc_OppDef!$A$47:$AM$66,U$2+1,FALSE))</f>
        <v>0.7465618773</v>
      </c>
      <c r="V39" s="172">
        <f>MIN(VLOOKUP($C39,Calc_OppDef!$A$47:$AM$66,V$2+1,FALSE),VLOOKUP($D39,Calc_OppDef!$A$47:$AM$66,V$2+1,FALSE))</f>
        <v>0.392927461</v>
      </c>
      <c r="W39" s="172">
        <f>MIN(VLOOKUP($C39,Calc_OppDef!$A$47:$AM$66,W$2+1,FALSE),VLOOKUP($D39,Calc_OppDef!$A$47:$AM$66,W$2+1,FALSE))</f>
        <v>0.7322834646</v>
      </c>
      <c r="X39" s="172">
        <f>MIN(VLOOKUP($C39,Calc_OppDef!$A$47:$AM$66,X$2+1,FALSE),VLOOKUP($D39,Calc_OppDef!$A$47:$AM$66,X$2+1,FALSE))</f>
        <v>1.493123755</v>
      </c>
      <c r="Y39" s="172">
        <f>MIN(VLOOKUP($C39,Calc_OppDef!$A$47:$AM$66,Y$2+1,FALSE),VLOOKUP($D39,Calc_OppDef!$A$47:$AM$66,Y$2+1,FALSE))</f>
        <v>0.6286834896</v>
      </c>
      <c r="Z39" s="172">
        <f>MIN(VLOOKUP($C39,Calc_OppDef!$A$47:$AM$66,Z$2+1,FALSE),VLOOKUP($D39,Calc_OppDef!$A$47:$AM$66,Z$2+1,FALSE))</f>
        <v>1.100196294</v>
      </c>
      <c r="AA39" s="172">
        <f>MIN(VLOOKUP($C39,Calc_OppDef!$A$47:$AM$66,AA$2+1,FALSE),VLOOKUP($D39,Calc_OppDef!$A$47:$AM$66,AA$2+1,FALSE))</f>
        <v>0.9430256077</v>
      </c>
      <c r="AB39" s="172">
        <f>MIN(VLOOKUP($C39,Calc_OppDef!$A$47:$AM$66,AB$2+1,FALSE),VLOOKUP($D39,Calc_OppDef!$A$47:$AM$66,AB$2+1,FALSE))</f>
        <v>0.9430256077</v>
      </c>
      <c r="AC39" s="172">
        <f>MIN(VLOOKUP($C39,Calc_OppDef!$A$47:$AM$66,AC$2+1,FALSE),VLOOKUP($D39,Calc_OppDef!$A$47:$AM$66,AC$2+1,FALSE))</f>
        <v>0.7322834646</v>
      </c>
      <c r="AD39" s="172">
        <f>MIN(VLOOKUP($C39,Calc_OppDef!$A$47:$AM$66,AD$2+1,FALSE),VLOOKUP($D39,Calc_OppDef!$A$47:$AM$66,AD$2+1,FALSE))</f>
        <v>0.7072688325</v>
      </c>
      <c r="AE39" s="172">
        <f>MIN(VLOOKUP($C39,Calc_OppDef!$A$47:$AM$66,AE$2+1,FALSE),VLOOKUP($D39,Calc_OppDef!$A$47:$AM$66,AE$2+1,FALSE))</f>
        <v>0.4995145631</v>
      </c>
      <c r="AF39" s="172">
        <f>MIN(VLOOKUP($C39,Calc_OppDef!$A$47:$AM$66,AF$2+1,FALSE),VLOOKUP($D39,Calc_OppDef!$A$47:$AM$66,AF$2+1,FALSE))</f>
        <v>0.6286834896</v>
      </c>
      <c r="AG39" s="172">
        <f>MIN(VLOOKUP($C39,Calc_OppDef!$A$47:$AM$66,AG$2+1,FALSE),VLOOKUP($D39,Calc_OppDef!$A$47:$AM$66,AG$2+1,FALSE))</f>
        <v>0.4138834951</v>
      </c>
      <c r="AH39" s="172">
        <f>MIN(VLOOKUP($C39,Calc_OppDef!$A$47:$AM$66,AH$2+1,FALSE),VLOOKUP($D39,Calc_OppDef!$A$47:$AM$66,AH$2+1,FALSE))</f>
        <v>0.6286834896</v>
      </c>
      <c r="AI39" s="172">
        <f>MIN(VLOOKUP($C39,Calc_OppDef!$A$47:$AM$66,AI$2+1,FALSE),VLOOKUP($D39,Calc_OppDef!$A$47:$AM$66,AI$2+1,FALSE))</f>
        <v>0.7072688325</v>
      </c>
      <c r="AJ39" s="172">
        <f>MIN(VLOOKUP($C39,Calc_OppDef!$A$47:$AM$66,AJ$2+1,FALSE),VLOOKUP($D39,Calc_OppDef!$A$47:$AM$66,AJ$2+1,FALSE))</f>
        <v>0.6286834896</v>
      </c>
      <c r="AK39" s="172">
        <f>MIN(VLOOKUP($C39,Calc_OppDef!$A$47:$AM$66,AK$2+1,FALSE),VLOOKUP($D39,Calc_OppDef!$A$47:$AM$66,AK$2+1,FALSE))</f>
        <v>0.785854922</v>
      </c>
      <c r="AL39" s="172">
        <f>MIN(VLOOKUP($C39,Calc_OppDef!$A$47:$AM$66,AL$2+1,FALSE),VLOOKUP($D39,Calc_OppDef!$A$47:$AM$66,AL$2+1,FALSE))</f>
        <v>0.785854922</v>
      </c>
      <c r="AM39" s="172">
        <f>MIN(VLOOKUP($C39,Calc_OppDef!$A$47:$AM$66,AM$2+1,FALSE),VLOOKUP($D39,Calc_OppDef!$A$47:$AM$66,AM$2+1,FALSE))</f>
        <v>0.392927461</v>
      </c>
      <c r="AN39" s="172">
        <f>MIN(VLOOKUP($C39,Calc_OppDef!$A$47:$AM$66,AN$2+1,FALSE),VLOOKUP($D39,Calc_OppDef!$A$47:$AM$66,AN$2+1,FALSE))</f>
        <v>0.785854922</v>
      </c>
      <c r="AO39" s="172">
        <f>MIN(VLOOKUP($C39,Calc_OppDef!$A$47:$AM$66,AO$2+1,FALSE),VLOOKUP($D39,Calc_OppDef!$A$47:$AM$66,AO$2+1,FALSE))</f>
        <v>0.5566019417</v>
      </c>
      <c r="AP39" s="172">
        <f>MIN(VLOOKUP($C39,Calc_OppDef!$A$47:$AM$66,AP$2+1,FALSE),VLOOKUP($D39,Calc_OppDef!$A$47:$AM$66,AP$2+1,FALSE))</f>
        <v>1.139489338</v>
      </c>
      <c r="AQ39" s="170"/>
      <c r="AR39" s="170"/>
    </row>
    <row r="40" ht="12.75" customHeight="1">
      <c r="A40" s="170">
        <f t="shared" si="1"/>
        <v>3</v>
      </c>
      <c r="B40" s="170">
        <f t="shared" si="2"/>
        <v>4</v>
      </c>
      <c r="C40" s="140" t="str">
        <f t="array" ref="C40">INDEX(Fixtures!$A$2:$A$21,A40)</f>
        <v>Brighton</v>
      </c>
      <c r="D40" s="140" t="str">
        <f t="array" ref="D40">INDEX(Fixtures!$A$2:$A$21,B40)</f>
        <v>Burnley</v>
      </c>
      <c r="E40" s="172">
        <f>MIN(VLOOKUP($C40,Calc_OppDef!$A$47:$AM$66,E$2+1,FALSE),VLOOKUP($D40,Calc_OppDef!$A$47:$AM$66,E$2+1,FALSE))</f>
        <v>0.785854922</v>
      </c>
      <c r="F40" s="172">
        <f>MIN(VLOOKUP($C40,Calc_OppDef!$A$47:$AM$66,F$2+1,FALSE),VLOOKUP($D40,Calc_OppDef!$A$47:$AM$66,F$2+1,FALSE))</f>
        <v>0.6679765344</v>
      </c>
      <c r="G40" s="172">
        <f>MIN(VLOOKUP($C40,Calc_OppDef!$A$47:$AM$66,G$2+1,FALSE),VLOOKUP($D40,Calc_OppDef!$A$47:$AM$66,G$2+1,FALSE))</f>
        <v>0.7322834646</v>
      </c>
      <c r="H40" s="172">
        <f>MIN(VLOOKUP($C40,Calc_OppDef!$A$47:$AM$66,H$2+1,FALSE),VLOOKUP($D40,Calc_OppDef!$A$47:$AM$66,H$2+1,FALSE))</f>
        <v>0.5566019417</v>
      </c>
      <c r="I40" s="172">
        <f>MIN(VLOOKUP($C40,Calc_OppDef!$A$47:$AM$66,I$2+1,FALSE),VLOOKUP($D40,Calc_OppDef!$A$47:$AM$66,I$2+1,FALSE))</f>
        <v>0.785854922</v>
      </c>
      <c r="J40" s="172">
        <f>MIN(VLOOKUP($C40,Calc_OppDef!$A$47:$AM$66,J$2+1,FALSE),VLOOKUP($D40,Calc_OppDef!$A$47:$AM$66,J$2+1,FALSE))</f>
        <v>0.7465618773</v>
      </c>
      <c r="K40" s="172">
        <f>MIN(VLOOKUP($C40,Calc_OppDef!$A$47:$AM$66,K$2+1,FALSE),VLOOKUP($D40,Calc_OppDef!$A$47:$AM$66,K$2+1,FALSE))</f>
        <v>0.7322834646</v>
      </c>
      <c r="L40" s="172">
        <f>MIN(VLOOKUP($C40,Calc_OppDef!$A$47:$AM$66,L$2+1,FALSE),VLOOKUP($D40,Calc_OppDef!$A$47:$AM$66,L$2+1,FALSE))</f>
        <v>0.4715128039</v>
      </c>
      <c r="M40" s="172">
        <f>MIN(VLOOKUP($C40,Calc_OppDef!$A$47:$AM$66,M$2+1,FALSE),VLOOKUP($D40,Calc_OppDef!$A$47:$AM$66,M$2+1,FALSE))</f>
        <v>0.8251472201</v>
      </c>
      <c r="N40" s="172">
        <f>MIN(VLOOKUP($C40,Calc_OppDef!$A$47:$AM$66,N$2+1,FALSE),VLOOKUP($D40,Calc_OppDef!$A$47:$AM$66,N$2+1,FALSE))</f>
        <v>0.4995145631</v>
      </c>
      <c r="O40" s="172">
        <f>MIN(VLOOKUP($C40,Calc_OppDef!$A$47:$AM$66,O$2+1,FALSE),VLOOKUP($D40,Calc_OppDef!$A$47:$AM$66,O$2+1,FALSE))</f>
        <v>0.9430256077</v>
      </c>
      <c r="P40" s="172">
        <f>MIN(VLOOKUP($C40,Calc_OppDef!$A$47:$AM$66,P$2+1,FALSE),VLOOKUP($D40,Calc_OppDef!$A$47:$AM$66,P$2+1,FALSE))</f>
        <v>0.7322834646</v>
      </c>
      <c r="Q40" s="172">
        <f>MIN(VLOOKUP($C40,Calc_OppDef!$A$47:$AM$66,Q$2+1,FALSE),VLOOKUP($D40,Calc_OppDef!$A$47:$AM$66,Q$2+1,FALSE))</f>
        <v>0.7072688325</v>
      </c>
      <c r="R40" s="172">
        <f>MIN(VLOOKUP($C40,Calc_OppDef!$A$47:$AM$66,R$2+1,FALSE),VLOOKUP($D40,Calc_OppDef!$A$47:$AM$66,R$2+1,FALSE))</f>
        <v>0.6286834896</v>
      </c>
      <c r="S40" s="172">
        <f>MIN(VLOOKUP($C40,Calc_OppDef!$A$47:$AM$66,S$2+1,FALSE),VLOOKUP($D40,Calc_OppDef!$A$47:$AM$66,S$2+1,FALSE))</f>
        <v>0.6286834896</v>
      </c>
      <c r="T40" s="172">
        <f>MIN(VLOOKUP($C40,Calc_OppDef!$A$47:$AM$66,T$2+1,FALSE),VLOOKUP($D40,Calc_OppDef!$A$47:$AM$66,T$2+1,FALSE))</f>
        <v>0.392927461</v>
      </c>
      <c r="U40" s="172">
        <f>MIN(VLOOKUP($C40,Calc_OppDef!$A$47:$AM$66,U$2+1,FALSE),VLOOKUP($D40,Calc_OppDef!$A$47:$AM$66,U$2+1,FALSE))</f>
        <v>1.257367726</v>
      </c>
      <c r="V40" s="172">
        <f>MIN(VLOOKUP($C40,Calc_OppDef!$A$47:$AM$66,V$2+1,FALSE),VLOOKUP($D40,Calc_OppDef!$A$47:$AM$66,V$2+1,FALSE))</f>
        <v>1.021610951</v>
      </c>
      <c r="W40" s="172">
        <f>MIN(VLOOKUP($C40,Calc_OppDef!$A$47:$AM$66,W$2+1,FALSE),VLOOKUP($D40,Calc_OppDef!$A$47:$AM$66,W$2+1,FALSE))</f>
        <v>0.6286834896</v>
      </c>
      <c r="X40" s="172">
        <f>MIN(VLOOKUP($C40,Calc_OppDef!$A$47:$AM$66,X$2+1,FALSE),VLOOKUP($D40,Calc_OppDef!$A$47:$AM$66,X$2+1,FALSE))</f>
        <v>0.6286834896</v>
      </c>
      <c r="Y40" s="172">
        <f>MIN(VLOOKUP($C40,Calc_OppDef!$A$47:$AM$66,Y$2+1,FALSE),VLOOKUP($D40,Calc_OppDef!$A$47:$AM$66,Y$2+1,FALSE))</f>
        <v>0.6286834896</v>
      </c>
      <c r="Z40" s="172">
        <f>MIN(VLOOKUP($C40,Calc_OppDef!$A$47:$AM$66,Z$2+1,FALSE),VLOOKUP($D40,Calc_OppDef!$A$47:$AM$66,Z$2+1,FALSE))</f>
        <v>0.5566019417</v>
      </c>
      <c r="AA40" s="172">
        <f>MIN(VLOOKUP($C40,Calc_OppDef!$A$47:$AM$66,AA$2+1,FALSE),VLOOKUP($D40,Calc_OppDef!$A$47:$AM$66,AA$2+1,FALSE))</f>
        <v>1.060903995</v>
      </c>
      <c r="AB40" s="172">
        <f>MIN(VLOOKUP($C40,Calc_OppDef!$A$47:$AM$66,AB$2+1,FALSE),VLOOKUP($D40,Calc_OppDef!$A$47:$AM$66,AB$2+1,FALSE))</f>
        <v>0.7322834646</v>
      </c>
      <c r="AC40" s="172">
        <f>MIN(VLOOKUP($C40,Calc_OppDef!$A$47:$AM$66,AC$2+1,FALSE),VLOOKUP($D40,Calc_OppDef!$A$47:$AM$66,AC$2+1,FALSE))</f>
        <v>0.6679765344</v>
      </c>
      <c r="AD40" s="172">
        <f>MIN(VLOOKUP($C40,Calc_OppDef!$A$47:$AM$66,AD$2+1,FALSE),VLOOKUP($D40,Calc_OppDef!$A$47:$AM$66,AD$2+1,FALSE))</f>
        <v>0.785854922</v>
      </c>
      <c r="AE40" s="172">
        <f>MIN(VLOOKUP($C40,Calc_OppDef!$A$47:$AM$66,AE$2+1,FALSE),VLOOKUP($D40,Calc_OppDef!$A$47:$AM$66,AE$2+1,FALSE))</f>
        <v>1.178781636</v>
      </c>
      <c r="AF40" s="172">
        <f>MIN(VLOOKUP($C40,Calc_OppDef!$A$47:$AM$66,AF$2+1,FALSE),VLOOKUP($D40,Calc_OppDef!$A$47:$AM$66,AF$2+1,FALSE))</f>
        <v>0.8251472201</v>
      </c>
      <c r="AG40" s="172">
        <f>MIN(VLOOKUP($C40,Calc_OppDef!$A$47:$AM$66,AG$2+1,FALSE),VLOOKUP($D40,Calc_OppDef!$A$47:$AM$66,AG$2+1,FALSE))</f>
        <v>0.4715128039</v>
      </c>
      <c r="AH40" s="172">
        <f>MIN(VLOOKUP($C40,Calc_OppDef!$A$47:$AM$66,AH$2+1,FALSE),VLOOKUP($D40,Calc_OppDef!$A$47:$AM$66,AH$2+1,FALSE))</f>
        <v>1.139489338</v>
      </c>
      <c r="AI40" s="172">
        <f>MIN(VLOOKUP($C40,Calc_OppDef!$A$47:$AM$66,AI$2+1,FALSE),VLOOKUP($D40,Calc_OppDef!$A$47:$AM$66,AI$2+1,FALSE))</f>
        <v>0.4138834951</v>
      </c>
      <c r="AJ40" s="172">
        <f>MIN(VLOOKUP($C40,Calc_OppDef!$A$47:$AM$66,AJ$2+1,FALSE),VLOOKUP($D40,Calc_OppDef!$A$47:$AM$66,AJ$2+1,FALSE))</f>
        <v>0.4995145631</v>
      </c>
      <c r="AK40" s="172">
        <f>MIN(VLOOKUP($C40,Calc_OppDef!$A$47:$AM$66,AK$2+1,FALSE),VLOOKUP($D40,Calc_OppDef!$A$47:$AM$66,AK$2+1,FALSE))</f>
        <v>1.021610951</v>
      </c>
      <c r="AL40" s="172">
        <f>MIN(VLOOKUP($C40,Calc_OppDef!$A$47:$AM$66,AL$2+1,FALSE),VLOOKUP($D40,Calc_OppDef!$A$47:$AM$66,AL$2+1,FALSE))</f>
        <v>0.4138834951</v>
      </c>
      <c r="AM40" s="172">
        <f>MIN(VLOOKUP($C40,Calc_OppDef!$A$47:$AM$66,AM$2+1,FALSE),VLOOKUP($D40,Calc_OppDef!$A$47:$AM$66,AM$2+1,FALSE))</f>
        <v>0.8604330709</v>
      </c>
      <c r="AN40" s="172">
        <f>MIN(VLOOKUP($C40,Calc_OppDef!$A$47:$AM$66,AN$2+1,FALSE),VLOOKUP($D40,Calc_OppDef!$A$47:$AM$66,AN$2+1,FALSE))</f>
        <v>0.7072688325</v>
      </c>
      <c r="AO40" s="172">
        <f>MIN(VLOOKUP($C40,Calc_OppDef!$A$47:$AM$66,AO$2+1,FALSE),VLOOKUP($D40,Calc_OppDef!$A$47:$AM$66,AO$2+1,FALSE))</f>
        <v>1.100196294</v>
      </c>
      <c r="AP40" s="172">
        <f>MIN(VLOOKUP($C40,Calc_OppDef!$A$47:$AM$66,AP$2+1,FALSE),VLOOKUP($D40,Calc_OppDef!$A$47:$AM$66,AP$2+1,FALSE))</f>
        <v>0.785854922</v>
      </c>
      <c r="AQ40" s="170"/>
      <c r="AR40" s="170"/>
    </row>
    <row r="41" ht="12.75" customHeight="1">
      <c r="A41" s="170">
        <f t="shared" si="1"/>
        <v>3</v>
      </c>
      <c r="B41" s="170">
        <f t="shared" si="2"/>
        <v>5</v>
      </c>
      <c r="C41" s="140" t="str">
        <f t="array" ref="C41">INDEX(Fixtures!$A$2:$A$21,A41)</f>
        <v>Brighton</v>
      </c>
      <c r="D41" s="140" t="str">
        <f t="array" ref="D41">INDEX(Fixtures!$A$2:$A$21,B41)</f>
        <v>Cardiff</v>
      </c>
      <c r="E41" s="172">
        <f>MIN(VLOOKUP($C41,Calc_OppDef!$A$47:$AM$66,E$2+1,FALSE),VLOOKUP($D41,Calc_OppDef!$A$47:$AM$66,E$2+1,FALSE))</f>
        <v>1.021610951</v>
      </c>
      <c r="F41" s="172">
        <f>MIN(VLOOKUP($C41,Calc_OppDef!$A$47:$AM$66,F$2+1,FALSE),VLOOKUP($D41,Calc_OppDef!$A$47:$AM$66,F$2+1,FALSE))</f>
        <v>0.7072688325</v>
      </c>
      <c r="G41" s="172">
        <f>MIN(VLOOKUP($C41,Calc_OppDef!$A$47:$AM$66,G$2+1,FALSE),VLOOKUP($D41,Calc_OppDef!$A$47:$AM$66,G$2+1,FALSE))</f>
        <v>0.6286834896</v>
      </c>
      <c r="H41" s="172">
        <f>MIN(VLOOKUP($C41,Calc_OppDef!$A$47:$AM$66,H$2+1,FALSE),VLOOKUP($D41,Calc_OppDef!$A$47:$AM$66,H$2+1,FALSE))</f>
        <v>0.5566019417</v>
      </c>
      <c r="I41" s="172">
        <f>MIN(VLOOKUP($C41,Calc_OppDef!$A$47:$AM$66,I$2+1,FALSE),VLOOKUP($D41,Calc_OppDef!$A$47:$AM$66,I$2+1,FALSE))</f>
        <v>0.785854922</v>
      </c>
      <c r="J41" s="172">
        <f>MIN(VLOOKUP($C41,Calc_OppDef!$A$47:$AM$66,J$2+1,FALSE),VLOOKUP($D41,Calc_OppDef!$A$47:$AM$66,J$2+1,FALSE))</f>
        <v>1.335953069</v>
      </c>
      <c r="K41" s="172">
        <f>MIN(VLOOKUP($C41,Calc_OppDef!$A$47:$AM$66,K$2+1,FALSE),VLOOKUP($D41,Calc_OppDef!$A$47:$AM$66,K$2+1,FALSE))</f>
        <v>0.785854922</v>
      </c>
      <c r="L41" s="172">
        <f>MIN(VLOOKUP($C41,Calc_OppDef!$A$47:$AM$66,L$2+1,FALSE),VLOOKUP($D41,Calc_OppDef!$A$47:$AM$66,L$2+1,FALSE))</f>
        <v>0.9430256077</v>
      </c>
      <c r="M41" s="172">
        <f>MIN(VLOOKUP($C41,Calc_OppDef!$A$47:$AM$66,M$2+1,FALSE),VLOOKUP($D41,Calc_OppDef!$A$47:$AM$66,M$2+1,FALSE))</f>
        <v>0.5566019417</v>
      </c>
      <c r="N41" s="172">
        <f>MIN(VLOOKUP($C41,Calc_OppDef!$A$47:$AM$66,N$2+1,FALSE),VLOOKUP($D41,Calc_OppDef!$A$47:$AM$66,N$2+1,FALSE))</f>
        <v>0.4995145631</v>
      </c>
      <c r="O41" s="172">
        <f>MIN(VLOOKUP($C41,Calc_OppDef!$A$47:$AM$66,O$2+1,FALSE),VLOOKUP($D41,Calc_OppDef!$A$47:$AM$66,O$2+1,FALSE))</f>
        <v>1.100196294</v>
      </c>
      <c r="P41" s="172">
        <f>MIN(VLOOKUP($C41,Calc_OppDef!$A$47:$AM$66,P$2+1,FALSE),VLOOKUP($D41,Calc_OppDef!$A$47:$AM$66,P$2+1,FALSE))</f>
        <v>0.392927461</v>
      </c>
      <c r="Q41" s="172">
        <f>MIN(VLOOKUP($C41,Calc_OppDef!$A$47:$AM$66,Q$2+1,FALSE),VLOOKUP($D41,Calc_OppDef!$A$47:$AM$66,Q$2+1,FALSE))</f>
        <v>1.100196294</v>
      </c>
      <c r="R41" s="172">
        <f>MIN(VLOOKUP($C41,Calc_OppDef!$A$47:$AM$66,R$2+1,FALSE),VLOOKUP($D41,Calc_OppDef!$A$47:$AM$66,R$2+1,FALSE))</f>
        <v>0.4995145631</v>
      </c>
      <c r="S41" s="172">
        <f>MIN(VLOOKUP($C41,Calc_OppDef!$A$47:$AM$66,S$2+1,FALSE),VLOOKUP($D41,Calc_OppDef!$A$47:$AM$66,S$2+1,FALSE))</f>
        <v>0.6286834896</v>
      </c>
      <c r="T41" s="172">
        <f>MIN(VLOOKUP($C41,Calc_OppDef!$A$47:$AM$66,T$2+1,FALSE),VLOOKUP($D41,Calc_OppDef!$A$47:$AM$66,T$2+1,FALSE))</f>
        <v>0.6286834896</v>
      </c>
      <c r="U41" s="172">
        <f>MIN(VLOOKUP($C41,Calc_OppDef!$A$47:$AM$66,U$2+1,FALSE),VLOOKUP($D41,Calc_OppDef!$A$47:$AM$66,U$2+1,FALSE))</f>
        <v>1.060903995</v>
      </c>
      <c r="V41" s="172">
        <f>MIN(VLOOKUP($C41,Calc_OppDef!$A$47:$AM$66,V$2+1,FALSE),VLOOKUP($D41,Calc_OppDef!$A$47:$AM$66,V$2+1,FALSE))</f>
        <v>1.021610951</v>
      </c>
      <c r="W41" s="172">
        <f>MIN(VLOOKUP($C41,Calc_OppDef!$A$47:$AM$66,W$2+1,FALSE),VLOOKUP($D41,Calc_OppDef!$A$47:$AM$66,W$2+1,FALSE))</f>
        <v>0.785854922</v>
      </c>
      <c r="X41" s="172">
        <f>MIN(VLOOKUP($C41,Calc_OppDef!$A$47:$AM$66,X$2+1,FALSE),VLOOKUP($D41,Calc_OppDef!$A$47:$AM$66,X$2+1,FALSE))</f>
        <v>0.6286834896</v>
      </c>
      <c r="Y41" s="172">
        <f>MIN(VLOOKUP($C41,Calc_OppDef!$A$47:$AM$66,Y$2+1,FALSE),VLOOKUP($D41,Calc_OppDef!$A$47:$AM$66,Y$2+1,FALSE))</f>
        <v>0.9430256077</v>
      </c>
      <c r="Z41" s="172">
        <f>MIN(VLOOKUP($C41,Calc_OppDef!$A$47:$AM$66,Z$2+1,FALSE),VLOOKUP($D41,Calc_OppDef!$A$47:$AM$66,Z$2+1,FALSE))</f>
        <v>0.4715128039</v>
      </c>
      <c r="AA41" s="172">
        <f>MIN(VLOOKUP($C41,Calc_OppDef!$A$47:$AM$66,AA$2+1,FALSE),VLOOKUP($D41,Calc_OppDef!$A$47:$AM$66,AA$2+1,FALSE))</f>
        <v>0.8251472201</v>
      </c>
      <c r="AB41" s="172">
        <f>MIN(VLOOKUP($C41,Calc_OppDef!$A$47:$AM$66,AB$2+1,FALSE),VLOOKUP($D41,Calc_OppDef!$A$47:$AM$66,AB$2+1,FALSE))</f>
        <v>0.7322834646</v>
      </c>
      <c r="AC41" s="172">
        <f>MIN(VLOOKUP($C41,Calc_OppDef!$A$47:$AM$66,AC$2+1,FALSE),VLOOKUP($D41,Calc_OppDef!$A$47:$AM$66,AC$2+1,FALSE))</f>
        <v>0.6679765344</v>
      </c>
      <c r="AD41" s="172">
        <f>MIN(VLOOKUP($C41,Calc_OppDef!$A$47:$AM$66,AD$2+1,FALSE),VLOOKUP($D41,Calc_OppDef!$A$47:$AM$66,AD$2+1,FALSE))</f>
        <v>0.785854922</v>
      </c>
      <c r="AE41" s="172">
        <f>MIN(VLOOKUP($C41,Calc_OppDef!$A$47:$AM$66,AE$2+1,FALSE),VLOOKUP($D41,Calc_OppDef!$A$47:$AM$66,AE$2+1,FALSE))</f>
        <v>0.6679765344</v>
      </c>
      <c r="AF41" s="172">
        <f>MIN(VLOOKUP($C41,Calc_OppDef!$A$47:$AM$66,AF$2+1,FALSE),VLOOKUP($D41,Calc_OppDef!$A$47:$AM$66,AF$2+1,FALSE))</f>
        <v>0.6286834896</v>
      </c>
      <c r="AG41" s="172">
        <f>MIN(VLOOKUP($C41,Calc_OppDef!$A$47:$AM$66,AG$2+1,FALSE),VLOOKUP($D41,Calc_OppDef!$A$47:$AM$66,AG$2+1,FALSE))</f>
        <v>0.4715128039</v>
      </c>
      <c r="AH41" s="172">
        <f>MIN(VLOOKUP($C41,Calc_OppDef!$A$47:$AM$66,AH$2+1,FALSE),VLOOKUP($D41,Calc_OppDef!$A$47:$AM$66,AH$2+1,FALSE))</f>
        <v>0.9430256077</v>
      </c>
      <c r="AI41" s="172">
        <f>MIN(VLOOKUP($C41,Calc_OppDef!$A$47:$AM$66,AI$2+1,FALSE),VLOOKUP($D41,Calc_OppDef!$A$47:$AM$66,AI$2+1,FALSE))</f>
        <v>0.4138834951</v>
      </c>
      <c r="AJ41" s="172">
        <f>MIN(VLOOKUP($C41,Calc_OppDef!$A$47:$AM$66,AJ$2+1,FALSE),VLOOKUP($D41,Calc_OppDef!$A$47:$AM$66,AJ$2+1,FALSE))</f>
        <v>0.6679765344</v>
      </c>
      <c r="AK41" s="172">
        <f>MIN(VLOOKUP($C41,Calc_OppDef!$A$47:$AM$66,AK$2+1,FALSE),VLOOKUP($D41,Calc_OppDef!$A$47:$AM$66,AK$2+1,FALSE))</f>
        <v>1.571709097</v>
      </c>
      <c r="AL41" s="172">
        <f>MIN(VLOOKUP($C41,Calc_OppDef!$A$47:$AM$66,AL$2+1,FALSE),VLOOKUP($D41,Calc_OppDef!$A$47:$AM$66,AL$2+1,FALSE))</f>
        <v>0.6286834896</v>
      </c>
      <c r="AM41" s="172">
        <f>MIN(VLOOKUP($C41,Calc_OppDef!$A$47:$AM$66,AM$2+1,FALSE),VLOOKUP($D41,Calc_OppDef!$A$47:$AM$66,AM$2+1,FALSE))</f>
        <v>0.8604330709</v>
      </c>
      <c r="AN41" s="172">
        <f>MIN(VLOOKUP($C41,Calc_OppDef!$A$47:$AM$66,AN$2+1,FALSE),VLOOKUP($D41,Calc_OppDef!$A$47:$AM$66,AN$2+1,FALSE))</f>
        <v>0.7072688325</v>
      </c>
      <c r="AO41" s="172">
        <f>MIN(VLOOKUP($C41,Calc_OppDef!$A$47:$AM$66,AO$2+1,FALSE),VLOOKUP($D41,Calc_OppDef!$A$47:$AM$66,AO$2+1,FALSE))</f>
        <v>0.6286834896</v>
      </c>
      <c r="AP41" s="172">
        <f>MIN(VLOOKUP($C41,Calc_OppDef!$A$47:$AM$66,AP$2+1,FALSE),VLOOKUP($D41,Calc_OppDef!$A$47:$AM$66,AP$2+1,FALSE))</f>
        <v>1.493123755</v>
      </c>
      <c r="AQ41" s="170"/>
      <c r="AR41" s="170"/>
    </row>
    <row r="42" ht="12.75" customHeight="1">
      <c r="A42" s="170">
        <f t="shared" si="1"/>
        <v>3</v>
      </c>
      <c r="B42" s="170">
        <f t="shared" si="2"/>
        <v>6</v>
      </c>
      <c r="C42" s="140" t="str">
        <f t="array" ref="C42">INDEX(Fixtures!$A$2:$A$21,A42)</f>
        <v>Brighton</v>
      </c>
      <c r="D42" s="140" t="str">
        <f t="array" ref="D42">INDEX(Fixtures!$A$2:$A$21,B42)</f>
        <v>Chelsea</v>
      </c>
      <c r="E42" s="172">
        <f>MIN(VLOOKUP($C42,Calc_OppDef!$A$47:$AM$66,E$2+1,FALSE),VLOOKUP($D42,Calc_OppDef!$A$47:$AM$66,E$2+1,FALSE))</f>
        <v>0.6286834896</v>
      </c>
      <c r="F42" s="172">
        <f>MIN(VLOOKUP($C42,Calc_OppDef!$A$47:$AM$66,F$2+1,FALSE),VLOOKUP($D42,Calc_OppDef!$A$47:$AM$66,F$2+1,FALSE))</f>
        <v>0.785854922</v>
      </c>
      <c r="G42" s="172">
        <f>MIN(VLOOKUP($C42,Calc_OppDef!$A$47:$AM$66,G$2+1,FALSE),VLOOKUP($D42,Calc_OppDef!$A$47:$AM$66,G$2+1,FALSE))</f>
        <v>0.8251472201</v>
      </c>
      <c r="H42" s="172">
        <f>MIN(VLOOKUP($C42,Calc_OppDef!$A$47:$AM$66,H$2+1,FALSE),VLOOKUP($D42,Calc_OppDef!$A$47:$AM$66,H$2+1,FALSE))</f>
        <v>0.5566019417</v>
      </c>
      <c r="I42" s="172">
        <f>MIN(VLOOKUP($C42,Calc_OppDef!$A$47:$AM$66,I$2+1,FALSE),VLOOKUP($D42,Calc_OppDef!$A$47:$AM$66,I$2+1,FALSE))</f>
        <v>0.4138834951</v>
      </c>
      <c r="J42" s="172">
        <f>MIN(VLOOKUP($C42,Calc_OppDef!$A$47:$AM$66,J$2+1,FALSE),VLOOKUP($D42,Calc_OppDef!$A$47:$AM$66,J$2+1,FALSE))</f>
        <v>0.9430256077</v>
      </c>
      <c r="K42" s="172">
        <f>MIN(VLOOKUP($C42,Calc_OppDef!$A$47:$AM$66,K$2+1,FALSE),VLOOKUP($D42,Calc_OppDef!$A$47:$AM$66,K$2+1,FALSE))</f>
        <v>1.532416799</v>
      </c>
      <c r="L42" s="172">
        <f>MIN(VLOOKUP($C42,Calc_OppDef!$A$47:$AM$66,L$2+1,FALSE),VLOOKUP($D42,Calc_OppDef!$A$47:$AM$66,L$2+1,FALSE))</f>
        <v>0.785854922</v>
      </c>
      <c r="M42" s="172">
        <f>MIN(VLOOKUP($C42,Calc_OppDef!$A$47:$AM$66,M$2+1,FALSE),VLOOKUP($D42,Calc_OppDef!$A$47:$AM$66,M$2+1,FALSE))</f>
        <v>0.8251472201</v>
      </c>
      <c r="N42" s="172">
        <f>MIN(VLOOKUP($C42,Calc_OppDef!$A$47:$AM$66,N$2+1,FALSE),VLOOKUP($D42,Calc_OppDef!$A$47:$AM$66,N$2+1,FALSE))</f>
        <v>0.4995145631</v>
      </c>
      <c r="O42" s="172">
        <f>MIN(VLOOKUP($C42,Calc_OppDef!$A$47:$AM$66,O$2+1,FALSE),VLOOKUP($D42,Calc_OppDef!$A$47:$AM$66,O$2+1,FALSE))</f>
        <v>0.6286834896</v>
      </c>
      <c r="P42" s="172">
        <f>MIN(VLOOKUP($C42,Calc_OppDef!$A$47:$AM$66,P$2+1,FALSE),VLOOKUP($D42,Calc_OppDef!$A$47:$AM$66,P$2+1,FALSE))</f>
        <v>0.6286834896</v>
      </c>
      <c r="Q42" s="172">
        <f>MIN(VLOOKUP($C42,Calc_OppDef!$A$47:$AM$66,Q$2+1,FALSE),VLOOKUP($D42,Calc_OppDef!$A$47:$AM$66,Q$2+1,FALSE))</f>
        <v>1.218074681</v>
      </c>
      <c r="R42" s="172">
        <f>MIN(VLOOKUP($C42,Calc_OppDef!$A$47:$AM$66,R$2+1,FALSE),VLOOKUP($D42,Calc_OppDef!$A$47:$AM$66,R$2+1,FALSE))</f>
        <v>0.5566019417</v>
      </c>
      <c r="S42" s="172">
        <f>MIN(VLOOKUP($C42,Calc_OppDef!$A$47:$AM$66,S$2+1,FALSE),VLOOKUP($D42,Calc_OppDef!$A$47:$AM$66,S$2+1,FALSE))</f>
        <v>0.6286834896</v>
      </c>
      <c r="T42" s="172">
        <f>MIN(VLOOKUP($C42,Calc_OppDef!$A$47:$AM$66,T$2+1,FALSE),VLOOKUP($D42,Calc_OppDef!$A$47:$AM$66,T$2+1,FALSE))</f>
        <v>0.6286834896</v>
      </c>
      <c r="U42" s="172">
        <f>MIN(VLOOKUP($C42,Calc_OppDef!$A$47:$AM$66,U$2+1,FALSE),VLOOKUP($D42,Calc_OppDef!$A$47:$AM$66,U$2+1,FALSE))</f>
        <v>0.9430256077</v>
      </c>
      <c r="V42" s="172">
        <f>MIN(VLOOKUP($C42,Calc_OppDef!$A$47:$AM$66,V$2+1,FALSE),VLOOKUP($D42,Calc_OppDef!$A$47:$AM$66,V$2+1,FALSE))</f>
        <v>1.021610951</v>
      </c>
      <c r="W42" s="172">
        <f>MIN(VLOOKUP($C42,Calc_OppDef!$A$47:$AM$66,W$2+1,FALSE),VLOOKUP($D42,Calc_OppDef!$A$47:$AM$66,W$2+1,FALSE))</f>
        <v>0.785854922</v>
      </c>
      <c r="X42" s="172">
        <f>MIN(VLOOKUP($C42,Calc_OppDef!$A$47:$AM$66,X$2+1,FALSE),VLOOKUP($D42,Calc_OppDef!$A$47:$AM$66,X$2+1,FALSE))</f>
        <v>0.6286834896</v>
      </c>
      <c r="Y42" s="172">
        <f>MIN(VLOOKUP($C42,Calc_OppDef!$A$47:$AM$66,Y$2+1,FALSE),VLOOKUP($D42,Calc_OppDef!$A$47:$AM$66,Y$2+1,FALSE))</f>
        <v>0.6679765344</v>
      </c>
      <c r="Z42" s="172">
        <f>MIN(VLOOKUP($C42,Calc_OppDef!$A$47:$AM$66,Z$2+1,FALSE),VLOOKUP($D42,Calc_OppDef!$A$47:$AM$66,Z$2+1,FALSE))</f>
        <v>0.7072688325</v>
      </c>
      <c r="AA42" s="172">
        <f>MIN(VLOOKUP($C42,Calc_OppDef!$A$47:$AM$66,AA$2+1,FALSE),VLOOKUP($D42,Calc_OppDef!$A$47:$AM$66,AA$2+1,FALSE))</f>
        <v>1.493123755</v>
      </c>
      <c r="AB42" s="172">
        <f>MIN(VLOOKUP($C42,Calc_OppDef!$A$47:$AM$66,AB$2+1,FALSE),VLOOKUP($D42,Calc_OppDef!$A$47:$AM$66,AB$2+1,FALSE))</f>
        <v>0.7322834646</v>
      </c>
      <c r="AC42" s="172">
        <f>MIN(VLOOKUP($C42,Calc_OppDef!$A$47:$AM$66,AC$2+1,FALSE),VLOOKUP($D42,Calc_OppDef!$A$47:$AM$66,AC$2+1,FALSE))</f>
        <v>0.4715128039</v>
      </c>
      <c r="AD42" s="172">
        <f>MIN(VLOOKUP($C42,Calc_OppDef!$A$47:$AM$66,AD$2+1,FALSE),VLOOKUP($D42,Calc_OppDef!$A$47:$AM$66,AD$2+1,FALSE))</f>
        <v>0.785854922</v>
      </c>
      <c r="AE42" s="172">
        <f>MIN(VLOOKUP($C42,Calc_OppDef!$A$47:$AM$66,AE$2+1,FALSE),VLOOKUP($D42,Calc_OppDef!$A$47:$AM$66,AE$2+1,FALSE))</f>
        <v>0.392927461</v>
      </c>
      <c r="AF42" s="172">
        <f>MIN(VLOOKUP($C42,Calc_OppDef!$A$47:$AM$66,AF$2+1,FALSE),VLOOKUP($D42,Calc_OppDef!$A$47:$AM$66,AF$2+1,FALSE))</f>
        <v>0.9823179059</v>
      </c>
      <c r="AG42" s="172">
        <f>MIN(VLOOKUP($C42,Calc_OppDef!$A$47:$AM$66,AG$2+1,FALSE),VLOOKUP($D42,Calc_OppDef!$A$47:$AM$66,AG$2+1,FALSE))</f>
        <v>0.4715128039</v>
      </c>
      <c r="AH42" s="172">
        <f>MIN(VLOOKUP($C42,Calc_OppDef!$A$47:$AM$66,AH$2+1,FALSE),VLOOKUP($D42,Calc_OppDef!$A$47:$AM$66,AH$2+1,FALSE))</f>
        <v>0.4995145631</v>
      </c>
      <c r="AI42" s="172">
        <f>MIN(VLOOKUP($C42,Calc_OppDef!$A$47:$AM$66,AI$2+1,FALSE),VLOOKUP($D42,Calc_OppDef!$A$47:$AM$66,AI$2+1,FALSE))</f>
        <v>0.4138834951</v>
      </c>
      <c r="AJ42" s="172">
        <f>MIN(VLOOKUP($C42,Calc_OppDef!$A$47:$AM$66,AJ$2+1,FALSE),VLOOKUP($D42,Calc_OppDef!$A$47:$AM$66,AJ$2+1,FALSE))</f>
        <v>0.6679765344</v>
      </c>
      <c r="AK42" s="172">
        <f>MIN(VLOOKUP($C42,Calc_OppDef!$A$47:$AM$66,AK$2+1,FALSE),VLOOKUP($D42,Calc_OppDef!$A$47:$AM$66,AK$2+1,FALSE))</f>
        <v>0.9430256077</v>
      </c>
      <c r="AL42" s="172">
        <f>MIN(VLOOKUP($C42,Calc_OppDef!$A$47:$AM$66,AL$2+1,FALSE),VLOOKUP($D42,Calc_OppDef!$A$47:$AM$66,AL$2+1,FALSE))</f>
        <v>0.7465618773</v>
      </c>
      <c r="AM42" s="172">
        <f>MIN(VLOOKUP($C42,Calc_OppDef!$A$47:$AM$66,AM$2+1,FALSE),VLOOKUP($D42,Calc_OppDef!$A$47:$AM$66,AM$2+1,FALSE))</f>
        <v>0.785854922</v>
      </c>
      <c r="AN42" s="172">
        <f>MIN(VLOOKUP($C42,Calc_OppDef!$A$47:$AM$66,AN$2+1,FALSE),VLOOKUP($D42,Calc_OppDef!$A$47:$AM$66,AN$2+1,FALSE))</f>
        <v>0.7072688325</v>
      </c>
      <c r="AO42" s="172">
        <f>MIN(VLOOKUP($C42,Calc_OppDef!$A$47:$AM$66,AO$2+1,FALSE),VLOOKUP($D42,Calc_OppDef!$A$47:$AM$66,AO$2+1,FALSE))</f>
        <v>0.6679765344</v>
      </c>
      <c r="AP42" s="172">
        <f>MIN(VLOOKUP($C42,Calc_OppDef!$A$47:$AM$66,AP$2+1,FALSE),VLOOKUP($D42,Calc_OppDef!$A$47:$AM$66,AP$2+1,FALSE))</f>
        <v>0.9823179059</v>
      </c>
      <c r="AQ42" s="170"/>
      <c r="AR42" s="170"/>
    </row>
    <row r="43" ht="12.75" customHeight="1">
      <c r="A43" s="170">
        <f t="shared" si="1"/>
        <v>3</v>
      </c>
      <c r="B43" s="170">
        <f t="shared" si="2"/>
        <v>7</v>
      </c>
      <c r="C43" s="140" t="str">
        <f t="array" ref="C43">INDEX(Fixtures!$A$2:$A$21,A43)</f>
        <v>Brighton</v>
      </c>
      <c r="D43" s="140" t="str">
        <f t="array" ref="D43">INDEX(Fixtures!$A$2:$A$21,B43)</f>
        <v>Crystal Palace</v>
      </c>
      <c r="E43" s="172">
        <f>MIN(VLOOKUP($C43,Calc_OppDef!$A$47:$AM$66,E$2+1,FALSE),VLOOKUP($D43,Calc_OppDef!$A$47:$AM$66,E$2+1,FALSE))</f>
        <v>0.7322834646</v>
      </c>
      <c r="F43" s="172">
        <f>MIN(VLOOKUP($C43,Calc_OppDef!$A$47:$AM$66,F$2+1,FALSE),VLOOKUP($D43,Calc_OppDef!$A$47:$AM$66,F$2+1,FALSE))</f>
        <v>1.178781636</v>
      </c>
      <c r="G43" s="172">
        <f>MIN(VLOOKUP($C43,Calc_OppDef!$A$47:$AM$66,G$2+1,FALSE),VLOOKUP($D43,Calc_OppDef!$A$47:$AM$66,G$2+1,FALSE))</f>
        <v>1.060903995</v>
      </c>
      <c r="H43" s="172">
        <f>MIN(VLOOKUP($C43,Calc_OppDef!$A$47:$AM$66,H$2+1,FALSE),VLOOKUP($D43,Calc_OppDef!$A$47:$AM$66,H$2+1,FALSE))</f>
        <v>0.5566019417</v>
      </c>
      <c r="I43" s="172">
        <f>MIN(VLOOKUP($C43,Calc_OppDef!$A$47:$AM$66,I$2+1,FALSE),VLOOKUP($D43,Calc_OppDef!$A$47:$AM$66,I$2+1,FALSE))</f>
        <v>0.6286834896</v>
      </c>
      <c r="J43" s="172">
        <f>MIN(VLOOKUP($C43,Calc_OppDef!$A$47:$AM$66,J$2+1,FALSE),VLOOKUP($D43,Calc_OppDef!$A$47:$AM$66,J$2+1,FALSE))</f>
        <v>0.7072688325</v>
      </c>
      <c r="K43" s="172">
        <f>MIN(VLOOKUP($C43,Calc_OppDef!$A$47:$AM$66,K$2+1,FALSE),VLOOKUP($D43,Calc_OppDef!$A$47:$AM$66,K$2+1,FALSE))</f>
        <v>1.021610951</v>
      </c>
      <c r="L43" s="172">
        <f>MIN(VLOOKUP($C43,Calc_OppDef!$A$47:$AM$66,L$2+1,FALSE),VLOOKUP($D43,Calc_OppDef!$A$47:$AM$66,L$2+1,FALSE))</f>
        <v>0.4995145631</v>
      </c>
      <c r="M43" s="172">
        <f>MIN(VLOOKUP($C43,Calc_OppDef!$A$47:$AM$66,M$2+1,FALSE),VLOOKUP($D43,Calc_OppDef!$A$47:$AM$66,M$2+1,FALSE))</f>
        <v>0.8251472201</v>
      </c>
      <c r="N43" s="172">
        <f>MIN(VLOOKUP($C43,Calc_OppDef!$A$47:$AM$66,N$2+1,FALSE),VLOOKUP($D43,Calc_OppDef!$A$47:$AM$66,N$2+1,FALSE))</f>
        <v>0.4995145631</v>
      </c>
      <c r="O43" s="172">
        <f>MIN(VLOOKUP($C43,Calc_OppDef!$A$47:$AM$66,O$2+1,FALSE),VLOOKUP($D43,Calc_OppDef!$A$47:$AM$66,O$2+1,FALSE))</f>
        <v>1.100196294</v>
      </c>
      <c r="P43" s="172">
        <f>MIN(VLOOKUP($C43,Calc_OppDef!$A$47:$AM$66,P$2+1,FALSE),VLOOKUP($D43,Calc_OppDef!$A$47:$AM$66,P$2+1,FALSE))</f>
        <v>0.7322834646</v>
      </c>
      <c r="Q43" s="172">
        <f>MIN(VLOOKUP($C43,Calc_OppDef!$A$47:$AM$66,Q$2+1,FALSE),VLOOKUP($D43,Calc_OppDef!$A$47:$AM$66,Q$2+1,FALSE))</f>
        <v>1.218074681</v>
      </c>
      <c r="R43" s="172">
        <f>MIN(VLOOKUP($C43,Calc_OppDef!$A$47:$AM$66,R$2+1,FALSE),VLOOKUP($D43,Calc_OppDef!$A$47:$AM$66,R$2+1,FALSE))</f>
        <v>0.6286834896</v>
      </c>
      <c r="S43" s="172">
        <f>MIN(VLOOKUP($C43,Calc_OppDef!$A$47:$AM$66,S$2+1,FALSE),VLOOKUP($D43,Calc_OppDef!$A$47:$AM$66,S$2+1,FALSE))</f>
        <v>0.6286834896</v>
      </c>
      <c r="T43" s="172">
        <f>MIN(VLOOKUP($C43,Calc_OppDef!$A$47:$AM$66,T$2+1,FALSE),VLOOKUP($D43,Calc_OppDef!$A$47:$AM$66,T$2+1,FALSE))</f>
        <v>0.6286834896</v>
      </c>
      <c r="U43" s="172">
        <f>MIN(VLOOKUP($C43,Calc_OppDef!$A$47:$AM$66,U$2+1,FALSE),VLOOKUP($D43,Calc_OppDef!$A$47:$AM$66,U$2+1,FALSE))</f>
        <v>1.218074681</v>
      </c>
      <c r="V43" s="172">
        <f>MIN(VLOOKUP($C43,Calc_OppDef!$A$47:$AM$66,V$2+1,FALSE),VLOOKUP($D43,Calc_OppDef!$A$47:$AM$66,V$2+1,FALSE))</f>
        <v>1.021610951</v>
      </c>
      <c r="W43" s="172">
        <f>MIN(VLOOKUP($C43,Calc_OppDef!$A$47:$AM$66,W$2+1,FALSE),VLOOKUP($D43,Calc_OppDef!$A$47:$AM$66,W$2+1,FALSE))</f>
        <v>0.4138834951</v>
      </c>
      <c r="X43" s="172">
        <f>MIN(VLOOKUP($C43,Calc_OppDef!$A$47:$AM$66,X$2+1,FALSE),VLOOKUP($D43,Calc_OppDef!$A$47:$AM$66,X$2+1,FALSE))</f>
        <v>0.6286834896</v>
      </c>
      <c r="Y43" s="172">
        <f>MIN(VLOOKUP($C43,Calc_OppDef!$A$47:$AM$66,Y$2+1,FALSE),VLOOKUP($D43,Calc_OppDef!$A$47:$AM$66,Y$2+1,FALSE))</f>
        <v>0.8604330709</v>
      </c>
      <c r="Z43" s="172">
        <f>MIN(VLOOKUP($C43,Calc_OppDef!$A$47:$AM$66,Z$2+1,FALSE),VLOOKUP($D43,Calc_OppDef!$A$47:$AM$66,Z$2+1,FALSE))</f>
        <v>0.6679765344</v>
      </c>
      <c r="AA43" s="172">
        <f>MIN(VLOOKUP($C43,Calc_OppDef!$A$47:$AM$66,AA$2+1,FALSE),VLOOKUP($D43,Calc_OppDef!$A$47:$AM$66,AA$2+1,FALSE))</f>
        <v>1.493123755</v>
      </c>
      <c r="AB43" s="172">
        <f>MIN(VLOOKUP($C43,Calc_OppDef!$A$47:$AM$66,AB$2+1,FALSE),VLOOKUP($D43,Calc_OppDef!$A$47:$AM$66,AB$2+1,FALSE))</f>
        <v>0.7322834646</v>
      </c>
      <c r="AC43" s="172">
        <f>MIN(VLOOKUP($C43,Calc_OppDef!$A$47:$AM$66,AC$2+1,FALSE),VLOOKUP($D43,Calc_OppDef!$A$47:$AM$66,AC$2+1,FALSE))</f>
        <v>0.5566019417</v>
      </c>
      <c r="AD43" s="172">
        <f>MIN(VLOOKUP($C43,Calc_OppDef!$A$47:$AM$66,AD$2+1,FALSE),VLOOKUP($D43,Calc_OppDef!$A$47:$AM$66,AD$2+1,FALSE))</f>
        <v>0.785854922</v>
      </c>
      <c r="AE43" s="172">
        <f>MIN(VLOOKUP($C43,Calc_OppDef!$A$47:$AM$66,AE$2+1,FALSE),VLOOKUP($D43,Calc_OppDef!$A$47:$AM$66,AE$2+1,FALSE))</f>
        <v>0.9823179059</v>
      </c>
      <c r="AF43" s="172">
        <f>MIN(VLOOKUP($C43,Calc_OppDef!$A$47:$AM$66,AF$2+1,FALSE),VLOOKUP($D43,Calc_OppDef!$A$47:$AM$66,AF$2+1,FALSE))</f>
        <v>0.9823179059</v>
      </c>
      <c r="AG43" s="172">
        <f>MIN(VLOOKUP($C43,Calc_OppDef!$A$47:$AM$66,AG$2+1,FALSE),VLOOKUP($D43,Calc_OppDef!$A$47:$AM$66,AG$2+1,FALSE))</f>
        <v>0.4715128039</v>
      </c>
      <c r="AH43" s="172">
        <f>MIN(VLOOKUP($C43,Calc_OppDef!$A$47:$AM$66,AH$2+1,FALSE),VLOOKUP($D43,Calc_OppDef!$A$47:$AM$66,AH$2+1,FALSE))</f>
        <v>0.392927461</v>
      </c>
      <c r="AI43" s="172">
        <f>MIN(VLOOKUP($C43,Calc_OppDef!$A$47:$AM$66,AI$2+1,FALSE),VLOOKUP($D43,Calc_OppDef!$A$47:$AM$66,AI$2+1,FALSE))</f>
        <v>0.4138834951</v>
      </c>
      <c r="AJ43" s="172">
        <f>MIN(VLOOKUP($C43,Calc_OppDef!$A$47:$AM$66,AJ$2+1,FALSE),VLOOKUP($D43,Calc_OppDef!$A$47:$AM$66,AJ$2+1,FALSE))</f>
        <v>0.4715128039</v>
      </c>
      <c r="AK43" s="172">
        <f>MIN(VLOOKUP($C43,Calc_OppDef!$A$47:$AM$66,AK$2+1,FALSE),VLOOKUP($D43,Calc_OppDef!$A$47:$AM$66,AK$2+1,FALSE))</f>
        <v>0.8251472201</v>
      </c>
      <c r="AL43" s="172">
        <f>MIN(VLOOKUP($C43,Calc_OppDef!$A$47:$AM$66,AL$2+1,FALSE),VLOOKUP($D43,Calc_OppDef!$A$47:$AM$66,AL$2+1,FALSE))</f>
        <v>0.7465618773</v>
      </c>
      <c r="AM43" s="172">
        <f>MIN(VLOOKUP($C43,Calc_OppDef!$A$47:$AM$66,AM$2+1,FALSE),VLOOKUP($D43,Calc_OppDef!$A$47:$AM$66,AM$2+1,FALSE))</f>
        <v>0.8604330709</v>
      </c>
      <c r="AN43" s="172">
        <f>MIN(VLOOKUP($C43,Calc_OppDef!$A$47:$AM$66,AN$2+1,FALSE),VLOOKUP($D43,Calc_OppDef!$A$47:$AM$66,AN$2+1,FALSE))</f>
        <v>0.6286834896</v>
      </c>
      <c r="AO43" s="172">
        <f>MIN(VLOOKUP($C43,Calc_OppDef!$A$47:$AM$66,AO$2+1,FALSE),VLOOKUP($D43,Calc_OppDef!$A$47:$AM$66,AO$2+1,FALSE))</f>
        <v>0.7322834646</v>
      </c>
      <c r="AP43" s="172">
        <f>MIN(VLOOKUP($C43,Calc_OppDef!$A$47:$AM$66,AP$2+1,FALSE),VLOOKUP($D43,Calc_OppDef!$A$47:$AM$66,AP$2+1,FALSE))</f>
        <v>0.7465618773</v>
      </c>
      <c r="AQ43" s="170"/>
      <c r="AR43" s="170"/>
    </row>
    <row r="44" ht="12.75" customHeight="1">
      <c r="A44" s="170">
        <f t="shared" si="1"/>
        <v>3</v>
      </c>
      <c r="B44" s="170">
        <f t="shared" si="2"/>
        <v>8</v>
      </c>
      <c r="C44" s="140" t="str">
        <f t="array" ref="C44">INDEX(Fixtures!$A$2:$A$21,A44)</f>
        <v>Brighton</v>
      </c>
      <c r="D44" s="140" t="str">
        <f t="array" ref="D44">INDEX(Fixtures!$A$2:$A$21,B44)</f>
        <v>Everton</v>
      </c>
      <c r="E44" s="172">
        <f>MIN(VLOOKUP($C44,Calc_OppDef!$A$47:$AM$66,E$2+1,FALSE),VLOOKUP($D44,Calc_OppDef!$A$47:$AM$66,E$2+1,FALSE))</f>
        <v>0.8604330709</v>
      </c>
      <c r="F44" s="172">
        <f>MIN(VLOOKUP($C44,Calc_OppDef!$A$47:$AM$66,F$2+1,FALSE),VLOOKUP($D44,Calc_OppDef!$A$47:$AM$66,F$2+1,FALSE))</f>
        <v>0.6679765344</v>
      </c>
      <c r="G44" s="172">
        <f>MIN(VLOOKUP($C44,Calc_OppDef!$A$47:$AM$66,G$2+1,FALSE),VLOOKUP($D44,Calc_OppDef!$A$47:$AM$66,G$2+1,FALSE))</f>
        <v>1.021610951</v>
      </c>
      <c r="H44" s="172">
        <f>MIN(VLOOKUP($C44,Calc_OppDef!$A$47:$AM$66,H$2+1,FALSE),VLOOKUP($D44,Calc_OppDef!$A$47:$AM$66,H$2+1,FALSE))</f>
        <v>0.4715128039</v>
      </c>
      <c r="I44" s="172">
        <f>MIN(VLOOKUP($C44,Calc_OppDef!$A$47:$AM$66,I$2+1,FALSE),VLOOKUP($D44,Calc_OppDef!$A$47:$AM$66,I$2+1,FALSE))</f>
        <v>0.785854922</v>
      </c>
      <c r="J44" s="172">
        <f>MIN(VLOOKUP($C44,Calc_OppDef!$A$47:$AM$66,J$2+1,FALSE),VLOOKUP($D44,Calc_OppDef!$A$47:$AM$66,J$2+1,FALSE))</f>
        <v>1.335953069</v>
      </c>
      <c r="K44" s="172">
        <f>MIN(VLOOKUP($C44,Calc_OppDef!$A$47:$AM$66,K$2+1,FALSE),VLOOKUP($D44,Calc_OppDef!$A$47:$AM$66,K$2+1,FALSE))</f>
        <v>0.5566019417</v>
      </c>
      <c r="L44" s="172">
        <f>MIN(VLOOKUP($C44,Calc_OppDef!$A$47:$AM$66,L$2+1,FALSE),VLOOKUP($D44,Calc_OppDef!$A$47:$AM$66,L$2+1,FALSE))</f>
        <v>0.9430256077</v>
      </c>
      <c r="M44" s="172">
        <f>MIN(VLOOKUP($C44,Calc_OppDef!$A$47:$AM$66,M$2+1,FALSE),VLOOKUP($D44,Calc_OppDef!$A$47:$AM$66,M$2+1,FALSE))</f>
        <v>0.6286834896</v>
      </c>
      <c r="N44" s="172">
        <f>MIN(VLOOKUP($C44,Calc_OppDef!$A$47:$AM$66,N$2+1,FALSE),VLOOKUP($D44,Calc_OppDef!$A$47:$AM$66,N$2+1,FALSE))</f>
        <v>0.4995145631</v>
      </c>
      <c r="O44" s="172">
        <f>MIN(VLOOKUP($C44,Calc_OppDef!$A$47:$AM$66,O$2+1,FALSE),VLOOKUP($D44,Calc_OppDef!$A$47:$AM$66,O$2+1,FALSE))</f>
        <v>0.392927461</v>
      </c>
      <c r="P44" s="172">
        <f>MIN(VLOOKUP($C44,Calc_OppDef!$A$47:$AM$66,P$2+1,FALSE),VLOOKUP($D44,Calc_OppDef!$A$47:$AM$66,P$2+1,FALSE))</f>
        <v>0.7322834646</v>
      </c>
      <c r="Q44" s="172">
        <f>MIN(VLOOKUP($C44,Calc_OppDef!$A$47:$AM$66,Q$2+1,FALSE),VLOOKUP($D44,Calc_OppDef!$A$47:$AM$66,Q$2+1,FALSE))</f>
        <v>0.4138834951</v>
      </c>
      <c r="R44" s="172">
        <f>MIN(VLOOKUP($C44,Calc_OppDef!$A$47:$AM$66,R$2+1,FALSE),VLOOKUP($D44,Calc_OppDef!$A$47:$AM$66,R$2+1,FALSE))</f>
        <v>0.6286834896</v>
      </c>
      <c r="S44" s="172">
        <f>MIN(VLOOKUP($C44,Calc_OppDef!$A$47:$AM$66,S$2+1,FALSE),VLOOKUP($D44,Calc_OppDef!$A$47:$AM$66,S$2+1,FALSE))</f>
        <v>0.6286834896</v>
      </c>
      <c r="T44" s="172">
        <f>MIN(VLOOKUP($C44,Calc_OppDef!$A$47:$AM$66,T$2+1,FALSE),VLOOKUP($D44,Calc_OppDef!$A$47:$AM$66,T$2+1,FALSE))</f>
        <v>0.6286834896</v>
      </c>
      <c r="U44" s="172">
        <f>MIN(VLOOKUP($C44,Calc_OppDef!$A$47:$AM$66,U$2+1,FALSE),VLOOKUP($D44,Calc_OppDef!$A$47:$AM$66,U$2+1,FALSE))</f>
        <v>1.257367726</v>
      </c>
      <c r="V44" s="172">
        <f>MIN(VLOOKUP($C44,Calc_OppDef!$A$47:$AM$66,V$2+1,FALSE),VLOOKUP($D44,Calc_OppDef!$A$47:$AM$66,V$2+1,FALSE))</f>
        <v>1.021610951</v>
      </c>
      <c r="W44" s="172">
        <f>MIN(VLOOKUP($C44,Calc_OppDef!$A$47:$AM$66,W$2+1,FALSE),VLOOKUP($D44,Calc_OppDef!$A$47:$AM$66,W$2+1,FALSE))</f>
        <v>0.6286834896</v>
      </c>
      <c r="X44" s="172">
        <f>MIN(VLOOKUP($C44,Calc_OppDef!$A$47:$AM$66,X$2+1,FALSE),VLOOKUP($D44,Calc_OppDef!$A$47:$AM$66,X$2+1,FALSE))</f>
        <v>0.6286834896</v>
      </c>
      <c r="Y44" s="172">
        <f>MIN(VLOOKUP($C44,Calc_OppDef!$A$47:$AM$66,Y$2+1,FALSE),VLOOKUP($D44,Calc_OppDef!$A$47:$AM$66,Y$2+1,FALSE))</f>
        <v>0.9430256077</v>
      </c>
      <c r="Z44" s="172">
        <f>MIN(VLOOKUP($C44,Calc_OppDef!$A$47:$AM$66,Z$2+1,FALSE),VLOOKUP($D44,Calc_OppDef!$A$47:$AM$66,Z$2+1,FALSE))</f>
        <v>0.7465618773</v>
      </c>
      <c r="AA44" s="172">
        <f>MIN(VLOOKUP($C44,Calc_OppDef!$A$47:$AM$66,AA$2+1,FALSE),VLOOKUP($D44,Calc_OppDef!$A$47:$AM$66,AA$2+1,FALSE))</f>
        <v>0.785854922</v>
      </c>
      <c r="AB44" s="172">
        <f>MIN(VLOOKUP($C44,Calc_OppDef!$A$47:$AM$66,AB$2+1,FALSE),VLOOKUP($D44,Calc_OppDef!$A$47:$AM$66,AB$2+1,FALSE))</f>
        <v>0.6286834896</v>
      </c>
      <c r="AC44" s="172">
        <f>MIN(VLOOKUP($C44,Calc_OppDef!$A$47:$AM$66,AC$2+1,FALSE),VLOOKUP($D44,Calc_OppDef!$A$47:$AM$66,AC$2+1,FALSE))</f>
        <v>0.4995145631</v>
      </c>
      <c r="AD44" s="172">
        <f>MIN(VLOOKUP($C44,Calc_OppDef!$A$47:$AM$66,AD$2+1,FALSE),VLOOKUP($D44,Calc_OppDef!$A$47:$AM$66,AD$2+1,FALSE))</f>
        <v>0.785854922</v>
      </c>
      <c r="AE44" s="172">
        <f>MIN(VLOOKUP($C44,Calc_OppDef!$A$47:$AM$66,AE$2+1,FALSE),VLOOKUP($D44,Calc_OppDef!$A$47:$AM$66,AE$2+1,FALSE))</f>
        <v>1.178781636</v>
      </c>
      <c r="AF44" s="172">
        <f>MIN(VLOOKUP($C44,Calc_OppDef!$A$47:$AM$66,AF$2+1,FALSE),VLOOKUP($D44,Calc_OppDef!$A$47:$AM$66,AF$2+1,FALSE))</f>
        <v>0.7322834646</v>
      </c>
      <c r="AG44" s="172">
        <f>MIN(VLOOKUP($C44,Calc_OppDef!$A$47:$AM$66,AG$2+1,FALSE),VLOOKUP($D44,Calc_OppDef!$A$47:$AM$66,AG$2+1,FALSE))</f>
        <v>0.4715128039</v>
      </c>
      <c r="AH44" s="172">
        <f>MIN(VLOOKUP($C44,Calc_OppDef!$A$47:$AM$66,AH$2+1,FALSE),VLOOKUP($D44,Calc_OppDef!$A$47:$AM$66,AH$2+1,FALSE))</f>
        <v>0.8251472201</v>
      </c>
      <c r="AI44" s="172">
        <f>MIN(VLOOKUP($C44,Calc_OppDef!$A$47:$AM$66,AI$2+1,FALSE),VLOOKUP($D44,Calc_OppDef!$A$47:$AM$66,AI$2+1,FALSE))</f>
        <v>0.4138834951</v>
      </c>
      <c r="AJ44" s="172">
        <f>MIN(VLOOKUP($C44,Calc_OppDef!$A$47:$AM$66,AJ$2+1,FALSE),VLOOKUP($D44,Calc_OppDef!$A$47:$AM$66,AJ$2+1,FALSE))</f>
        <v>0.6679765344</v>
      </c>
      <c r="AK44" s="172">
        <f>MIN(VLOOKUP($C44,Calc_OppDef!$A$47:$AM$66,AK$2+1,FALSE),VLOOKUP($D44,Calc_OppDef!$A$47:$AM$66,AK$2+1,FALSE))</f>
        <v>0.785854922</v>
      </c>
      <c r="AL44" s="172">
        <f>MIN(VLOOKUP($C44,Calc_OppDef!$A$47:$AM$66,AL$2+1,FALSE),VLOOKUP($D44,Calc_OppDef!$A$47:$AM$66,AL$2+1,FALSE))</f>
        <v>0.7322834646</v>
      </c>
      <c r="AM44" s="172">
        <f>MIN(VLOOKUP($C44,Calc_OppDef!$A$47:$AM$66,AM$2+1,FALSE),VLOOKUP($D44,Calc_OppDef!$A$47:$AM$66,AM$2+1,FALSE))</f>
        <v>0.8604330709</v>
      </c>
      <c r="AN44" s="172">
        <f>MIN(VLOOKUP($C44,Calc_OppDef!$A$47:$AM$66,AN$2+1,FALSE),VLOOKUP($D44,Calc_OppDef!$A$47:$AM$66,AN$2+1,FALSE))</f>
        <v>0.7072688325</v>
      </c>
      <c r="AO44" s="172">
        <f>MIN(VLOOKUP($C44,Calc_OppDef!$A$47:$AM$66,AO$2+1,FALSE),VLOOKUP($D44,Calc_OppDef!$A$47:$AM$66,AO$2+1,FALSE))</f>
        <v>0.785854922</v>
      </c>
      <c r="AP44" s="172">
        <f>MIN(VLOOKUP($C44,Calc_OppDef!$A$47:$AM$66,AP$2+1,FALSE),VLOOKUP($D44,Calc_OppDef!$A$47:$AM$66,AP$2+1,FALSE))</f>
        <v>1.571709097</v>
      </c>
      <c r="AQ44" s="170"/>
      <c r="AR44" s="170"/>
    </row>
    <row r="45" ht="12.75" customHeight="1">
      <c r="A45" s="170">
        <f t="shared" si="1"/>
        <v>3</v>
      </c>
      <c r="B45" s="170">
        <f t="shared" si="2"/>
        <v>9</v>
      </c>
      <c r="C45" s="140" t="str">
        <f t="array" ref="C45">INDEX(Fixtures!$A$2:$A$21,A45)</f>
        <v>Brighton</v>
      </c>
      <c r="D45" s="140" t="str">
        <f t="array" ref="D45">INDEX(Fixtures!$A$2:$A$21,B45)</f>
        <v>Fulham</v>
      </c>
      <c r="E45" s="172">
        <f>MIN(VLOOKUP($C45,Calc_OppDef!$A$47:$AM$66,E$2+1,FALSE),VLOOKUP($D45,Calc_OppDef!$A$47:$AM$66,E$2+1,FALSE))</f>
        <v>0.6286834896</v>
      </c>
      <c r="F45" s="172">
        <f>MIN(VLOOKUP($C45,Calc_OppDef!$A$47:$AM$66,F$2+1,FALSE),VLOOKUP($D45,Calc_OppDef!$A$47:$AM$66,F$2+1,FALSE))</f>
        <v>1.178781636</v>
      </c>
      <c r="G45" s="172">
        <f>MIN(VLOOKUP($C45,Calc_OppDef!$A$47:$AM$66,G$2+1,FALSE),VLOOKUP($D45,Calc_OppDef!$A$47:$AM$66,G$2+1,FALSE))</f>
        <v>0.785854922</v>
      </c>
      <c r="H45" s="172">
        <f>MIN(VLOOKUP($C45,Calc_OppDef!$A$47:$AM$66,H$2+1,FALSE),VLOOKUP($D45,Calc_OppDef!$A$47:$AM$66,H$2+1,FALSE))</f>
        <v>0.5566019417</v>
      </c>
      <c r="I45" s="172">
        <f>MIN(VLOOKUP($C45,Calc_OppDef!$A$47:$AM$66,I$2+1,FALSE),VLOOKUP($D45,Calc_OppDef!$A$47:$AM$66,I$2+1,FALSE))</f>
        <v>0.785854922</v>
      </c>
      <c r="J45" s="172">
        <f>MIN(VLOOKUP($C45,Calc_OppDef!$A$47:$AM$66,J$2+1,FALSE),VLOOKUP($D45,Calc_OppDef!$A$47:$AM$66,J$2+1,FALSE))</f>
        <v>0.6679765344</v>
      </c>
      <c r="K45" s="172">
        <f>MIN(VLOOKUP($C45,Calc_OppDef!$A$47:$AM$66,K$2+1,FALSE),VLOOKUP($D45,Calc_OppDef!$A$47:$AM$66,K$2+1,FALSE))</f>
        <v>1.100196294</v>
      </c>
      <c r="L45" s="172">
        <f>MIN(VLOOKUP($C45,Calc_OppDef!$A$47:$AM$66,L$2+1,FALSE),VLOOKUP($D45,Calc_OppDef!$A$47:$AM$66,L$2+1,FALSE))</f>
        <v>0.785854922</v>
      </c>
      <c r="M45" s="172">
        <f>MIN(VLOOKUP($C45,Calc_OppDef!$A$47:$AM$66,M$2+1,FALSE),VLOOKUP($D45,Calc_OppDef!$A$47:$AM$66,M$2+1,FALSE))</f>
        <v>0.7322834646</v>
      </c>
      <c r="N45" s="172">
        <f>MIN(VLOOKUP($C45,Calc_OppDef!$A$47:$AM$66,N$2+1,FALSE),VLOOKUP($D45,Calc_OppDef!$A$47:$AM$66,N$2+1,FALSE))</f>
        <v>0.4995145631</v>
      </c>
      <c r="O45" s="172">
        <f>MIN(VLOOKUP($C45,Calc_OppDef!$A$47:$AM$66,O$2+1,FALSE),VLOOKUP($D45,Calc_OppDef!$A$47:$AM$66,O$2+1,FALSE))</f>
        <v>0.6286834896</v>
      </c>
      <c r="P45" s="172">
        <f>MIN(VLOOKUP($C45,Calc_OppDef!$A$47:$AM$66,P$2+1,FALSE),VLOOKUP($D45,Calc_OppDef!$A$47:$AM$66,P$2+1,FALSE))</f>
        <v>0.7322834646</v>
      </c>
      <c r="Q45" s="172">
        <f>MIN(VLOOKUP($C45,Calc_OppDef!$A$47:$AM$66,Q$2+1,FALSE),VLOOKUP($D45,Calc_OppDef!$A$47:$AM$66,Q$2+1,FALSE))</f>
        <v>0.6679765344</v>
      </c>
      <c r="R45" s="172">
        <f>MIN(VLOOKUP($C45,Calc_OppDef!$A$47:$AM$66,R$2+1,FALSE),VLOOKUP($D45,Calc_OppDef!$A$47:$AM$66,R$2+1,FALSE))</f>
        <v>0.6286834896</v>
      </c>
      <c r="S45" s="172">
        <f>MIN(VLOOKUP($C45,Calc_OppDef!$A$47:$AM$66,S$2+1,FALSE),VLOOKUP($D45,Calc_OppDef!$A$47:$AM$66,S$2+1,FALSE))</f>
        <v>0.6286834896</v>
      </c>
      <c r="T45" s="172">
        <f>MIN(VLOOKUP($C45,Calc_OppDef!$A$47:$AM$66,T$2+1,FALSE),VLOOKUP($D45,Calc_OppDef!$A$47:$AM$66,T$2+1,FALSE))</f>
        <v>0.6286834896</v>
      </c>
      <c r="U45" s="172">
        <f>MIN(VLOOKUP($C45,Calc_OppDef!$A$47:$AM$66,U$2+1,FALSE),VLOOKUP($D45,Calc_OppDef!$A$47:$AM$66,U$2+1,FALSE))</f>
        <v>0.9430256077</v>
      </c>
      <c r="V45" s="172">
        <f>MIN(VLOOKUP($C45,Calc_OppDef!$A$47:$AM$66,V$2+1,FALSE),VLOOKUP($D45,Calc_OppDef!$A$47:$AM$66,V$2+1,FALSE))</f>
        <v>0.8251472201</v>
      </c>
      <c r="W45" s="172">
        <f>MIN(VLOOKUP($C45,Calc_OppDef!$A$47:$AM$66,W$2+1,FALSE),VLOOKUP($D45,Calc_OppDef!$A$47:$AM$66,W$2+1,FALSE))</f>
        <v>0.4995145631</v>
      </c>
      <c r="X45" s="172">
        <f>MIN(VLOOKUP($C45,Calc_OppDef!$A$47:$AM$66,X$2+1,FALSE),VLOOKUP($D45,Calc_OppDef!$A$47:$AM$66,X$2+1,FALSE))</f>
        <v>0.4715128039</v>
      </c>
      <c r="Y45" s="172">
        <f>MIN(VLOOKUP($C45,Calc_OppDef!$A$47:$AM$66,Y$2+1,FALSE),VLOOKUP($D45,Calc_OppDef!$A$47:$AM$66,Y$2+1,FALSE))</f>
        <v>0.9430256077</v>
      </c>
      <c r="Z45" s="172">
        <f>MIN(VLOOKUP($C45,Calc_OppDef!$A$47:$AM$66,Z$2+1,FALSE),VLOOKUP($D45,Calc_OppDef!$A$47:$AM$66,Z$2+1,FALSE))</f>
        <v>0.6286834896</v>
      </c>
      <c r="AA45" s="172">
        <f>MIN(VLOOKUP($C45,Calc_OppDef!$A$47:$AM$66,AA$2+1,FALSE),VLOOKUP($D45,Calc_OppDef!$A$47:$AM$66,AA$2+1,FALSE))</f>
        <v>1.335953069</v>
      </c>
      <c r="AB45" s="172">
        <f>MIN(VLOOKUP($C45,Calc_OppDef!$A$47:$AM$66,AB$2+1,FALSE),VLOOKUP($D45,Calc_OppDef!$A$47:$AM$66,AB$2+1,FALSE))</f>
        <v>0.392927461</v>
      </c>
      <c r="AC45" s="172">
        <f>MIN(VLOOKUP($C45,Calc_OppDef!$A$47:$AM$66,AC$2+1,FALSE),VLOOKUP($D45,Calc_OppDef!$A$47:$AM$66,AC$2+1,FALSE))</f>
        <v>0.6679765344</v>
      </c>
      <c r="AD45" s="172">
        <f>MIN(VLOOKUP($C45,Calc_OppDef!$A$47:$AM$66,AD$2+1,FALSE),VLOOKUP($D45,Calc_OppDef!$A$47:$AM$66,AD$2+1,FALSE))</f>
        <v>0.785854922</v>
      </c>
      <c r="AE45" s="172">
        <f>MIN(VLOOKUP($C45,Calc_OppDef!$A$47:$AM$66,AE$2+1,FALSE),VLOOKUP($D45,Calc_OppDef!$A$47:$AM$66,AE$2+1,FALSE))</f>
        <v>0.9430256077</v>
      </c>
      <c r="AF45" s="172">
        <f>MIN(VLOOKUP($C45,Calc_OppDef!$A$47:$AM$66,AF$2+1,FALSE),VLOOKUP($D45,Calc_OppDef!$A$47:$AM$66,AF$2+1,FALSE))</f>
        <v>0.785854922</v>
      </c>
      <c r="AG45" s="172">
        <f>MIN(VLOOKUP($C45,Calc_OppDef!$A$47:$AM$66,AG$2+1,FALSE),VLOOKUP($D45,Calc_OppDef!$A$47:$AM$66,AG$2+1,FALSE))</f>
        <v>0.4715128039</v>
      </c>
      <c r="AH45" s="172">
        <f>MIN(VLOOKUP($C45,Calc_OppDef!$A$47:$AM$66,AH$2+1,FALSE),VLOOKUP($D45,Calc_OppDef!$A$47:$AM$66,AH$2+1,FALSE))</f>
        <v>0.9823179059</v>
      </c>
      <c r="AI45" s="172">
        <f>MIN(VLOOKUP($C45,Calc_OppDef!$A$47:$AM$66,AI$2+1,FALSE),VLOOKUP($D45,Calc_OppDef!$A$47:$AM$66,AI$2+1,FALSE))</f>
        <v>0.4138834951</v>
      </c>
      <c r="AJ45" s="172">
        <f>MIN(VLOOKUP($C45,Calc_OppDef!$A$47:$AM$66,AJ$2+1,FALSE),VLOOKUP($D45,Calc_OppDef!$A$47:$AM$66,AJ$2+1,FALSE))</f>
        <v>0.6679765344</v>
      </c>
      <c r="AK45" s="172">
        <f>MIN(VLOOKUP($C45,Calc_OppDef!$A$47:$AM$66,AK$2+1,FALSE),VLOOKUP($D45,Calc_OppDef!$A$47:$AM$66,AK$2+1,FALSE))</f>
        <v>1.060903995</v>
      </c>
      <c r="AL45" s="172">
        <f>MIN(VLOOKUP($C45,Calc_OppDef!$A$47:$AM$66,AL$2+1,FALSE),VLOOKUP($D45,Calc_OppDef!$A$47:$AM$66,AL$2+1,FALSE))</f>
        <v>0.6286834896</v>
      </c>
      <c r="AM45" s="172">
        <f>MIN(VLOOKUP($C45,Calc_OppDef!$A$47:$AM$66,AM$2+1,FALSE),VLOOKUP($D45,Calc_OppDef!$A$47:$AM$66,AM$2+1,FALSE))</f>
        <v>0.8604330709</v>
      </c>
      <c r="AN45" s="172">
        <f>MIN(VLOOKUP($C45,Calc_OppDef!$A$47:$AM$66,AN$2+1,FALSE),VLOOKUP($D45,Calc_OppDef!$A$47:$AM$66,AN$2+1,FALSE))</f>
        <v>0.4138834951</v>
      </c>
      <c r="AO45" s="172">
        <f>MIN(VLOOKUP($C45,Calc_OppDef!$A$47:$AM$66,AO$2+1,FALSE),VLOOKUP($D45,Calc_OppDef!$A$47:$AM$66,AO$2+1,FALSE))</f>
        <v>0.8604330709</v>
      </c>
      <c r="AP45" s="172">
        <f>MIN(VLOOKUP($C45,Calc_OppDef!$A$47:$AM$66,AP$2+1,FALSE),VLOOKUP($D45,Calc_OppDef!$A$47:$AM$66,AP$2+1,FALSE))</f>
        <v>0.7072688325</v>
      </c>
      <c r="AQ45" s="170"/>
      <c r="AR45" s="170"/>
    </row>
    <row r="46" ht="12.75" customHeight="1">
      <c r="A46" s="170">
        <f t="shared" si="1"/>
        <v>3</v>
      </c>
      <c r="B46" s="170">
        <f t="shared" si="2"/>
        <v>10</v>
      </c>
      <c r="C46" s="140" t="str">
        <f t="array" ref="C46">INDEX(Fixtures!$A$2:$A$21,A46)</f>
        <v>Brighton</v>
      </c>
      <c r="D46" s="140" t="str">
        <f t="array" ref="D46">INDEX(Fixtures!$A$2:$A$21,B46)</f>
        <v>Huddersfield</v>
      </c>
      <c r="E46" s="172">
        <f>MIN(VLOOKUP($C46,Calc_OppDef!$A$47:$AM$66,E$2+1,FALSE),VLOOKUP($D46,Calc_OppDef!$A$47:$AM$66,E$2+1,FALSE))</f>
        <v>1.060903995</v>
      </c>
      <c r="F46" s="172">
        <f>MIN(VLOOKUP($C46,Calc_OppDef!$A$47:$AM$66,F$2+1,FALSE),VLOOKUP($D46,Calc_OppDef!$A$47:$AM$66,F$2+1,FALSE))</f>
        <v>1.178781636</v>
      </c>
      <c r="G46" s="172">
        <f>MIN(VLOOKUP($C46,Calc_OppDef!$A$47:$AM$66,G$2+1,FALSE),VLOOKUP($D46,Calc_OppDef!$A$47:$AM$66,G$2+1,FALSE))</f>
        <v>0.4138834951</v>
      </c>
      <c r="H46" s="172">
        <f>MIN(VLOOKUP($C46,Calc_OppDef!$A$47:$AM$66,H$2+1,FALSE),VLOOKUP($D46,Calc_OppDef!$A$47:$AM$66,H$2+1,FALSE))</f>
        <v>0.5566019417</v>
      </c>
      <c r="I46" s="172">
        <f>MIN(VLOOKUP($C46,Calc_OppDef!$A$47:$AM$66,I$2+1,FALSE),VLOOKUP($D46,Calc_OppDef!$A$47:$AM$66,I$2+1,FALSE))</f>
        <v>0.6286834896</v>
      </c>
      <c r="J46" s="172">
        <f>MIN(VLOOKUP($C46,Calc_OppDef!$A$47:$AM$66,J$2+1,FALSE),VLOOKUP($D46,Calc_OppDef!$A$47:$AM$66,J$2+1,FALSE))</f>
        <v>0.9823179059</v>
      </c>
      <c r="K46" s="172">
        <f>MIN(VLOOKUP($C46,Calc_OppDef!$A$47:$AM$66,K$2+1,FALSE),VLOOKUP($D46,Calc_OppDef!$A$47:$AM$66,K$2+1,FALSE))</f>
        <v>1.335953069</v>
      </c>
      <c r="L46" s="172">
        <f>MIN(VLOOKUP($C46,Calc_OppDef!$A$47:$AM$66,L$2+1,FALSE),VLOOKUP($D46,Calc_OppDef!$A$47:$AM$66,L$2+1,FALSE))</f>
        <v>0.6286834896</v>
      </c>
      <c r="M46" s="172">
        <f>MIN(VLOOKUP($C46,Calc_OppDef!$A$47:$AM$66,M$2+1,FALSE),VLOOKUP($D46,Calc_OppDef!$A$47:$AM$66,M$2+1,FALSE))</f>
        <v>0.8251472201</v>
      </c>
      <c r="N46" s="172">
        <f>MIN(VLOOKUP($C46,Calc_OppDef!$A$47:$AM$66,N$2+1,FALSE),VLOOKUP($D46,Calc_OppDef!$A$47:$AM$66,N$2+1,FALSE))</f>
        <v>0.4995145631</v>
      </c>
      <c r="O46" s="172">
        <f>MIN(VLOOKUP($C46,Calc_OppDef!$A$47:$AM$66,O$2+1,FALSE),VLOOKUP($D46,Calc_OppDef!$A$47:$AM$66,O$2+1,FALSE))</f>
        <v>0.5566019417</v>
      </c>
      <c r="P46" s="172">
        <f>MIN(VLOOKUP($C46,Calc_OppDef!$A$47:$AM$66,P$2+1,FALSE),VLOOKUP($D46,Calc_OppDef!$A$47:$AM$66,P$2+1,FALSE))</f>
        <v>0.7322834646</v>
      </c>
      <c r="Q46" s="172">
        <f>MIN(VLOOKUP($C46,Calc_OppDef!$A$47:$AM$66,Q$2+1,FALSE),VLOOKUP($D46,Calc_OppDef!$A$47:$AM$66,Q$2+1,FALSE))</f>
        <v>0.8604330709</v>
      </c>
      <c r="R46" s="172">
        <f>MIN(VLOOKUP($C46,Calc_OppDef!$A$47:$AM$66,R$2+1,FALSE),VLOOKUP($D46,Calc_OppDef!$A$47:$AM$66,R$2+1,FALSE))</f>
        <v>0.392927461</v>
      </c>
      <c r="S46" s="172">
        <f>MIN(VLOOKUP($C46,Calc_OppDef!$A$47:$AM$66,S$2+1,FALSE),VLOOKUP($D46,Calc_OppDef!$A$47:$AM$66,S$2+1,FALSE))</f>
        <v>0.6286834896</v>
      </c>
      <c r="T46" s="172">
        <f>MIN(VLOOKUP($C46,Calc_OppDef!$A$47:$AM$66,T$2+1,FALSE),VLOOKUP($D46,Calc_OppDef!$A$47:$AM$66,T$2+1,FALSE))</f>
        <v>0.6286834896</v>
      </c>
      <c r="U46" s="172">
        <f>MIN(VLOOKUP($C46,Calc_OppDef!$A$47:$AM$66,U$2+1,FALSE),VLOOKUP($D46,Calc_OppDef!$A$47:$AM$66,U$2+1,FALSE))</f>
        <v>0.7072688325</v>
      </c>
      <c r="V46" s="172">
        <f>MIN(VLOOKUP($C46,Calc_OppDef!$A$47:$AM$66,V$2+1,FALSE),VLOOKUP($D46,Calc_OppDef!$A$47:$AM$66,V$2+1,FALSE))</f>
        <v>0.6679765344</v>
      </c>
      <c r="W46" s="172">
        <f>MIN(VLOOKUP($C46,Calc_OppDef!$A$47:$AM$66,W$2+1,FALSE),VLOOKUP($D46,Calc_OppDef!$A$47:$AM$66,W$2+1,FALSE))</f>
        <v>0.785854922</v>
      </c>
      <c r="X46" s="172">
        <f>MIN(VLOOKUP($C46,Calc_OppDef!$A$47:$AM$66,X$2+1,FALSE),VLOOKUP($D46,Calc_OppDef!$A$47:$AM$66,X$2+1,FALSE))</f>
        <v>0.6286834896</v>
      </c>
      <c r="Y46" s="172">
        <f>MIN(VLOOKUP($C46,Calc_OppDef!$A$47:$AM$66,Y$2+1,FALSE),VLOOKUP($D46,Calc_OppDef!$A$47:$AM$66,Y$2+1,FALSE))</f>
        <v>0.785854922</v>
      </c>
      <c r="Z46" s="172">
        <f>MIN(VLOOKUP($C46,Calc_OppDef!$A$47:$AM$66,Z$2+1,FALSE),VLOOKUP($D46,Calc_OppDef!$A$47:$AM$66,Z$2+1,FALSE))</f>
        <v>0.7322834646</v>
      </c>
      <c r="AA46" s="172">
        <f>MIN(VLOOKUP($C46,Calc_OppDef!$A$47:$AM$66,AA$2+1,FALSE),VLOOKUP($D46,Calc_OppDef!$A$47:$AM$66,AA$2+1,FALSE))</f>
        <v>1.493123755</v>
      </c>
      <c r="AB46" s="172">
        <f>MIN(VLOOKUP($C46,Calc_OppDef!$A$47:$AM$66,AB$2+1,FALSE),VLOOKUP($D46,Calc_OppDef!$A$47:$AM$66,AB$2+1,FALSE))</f>
        <v>0.6286834896</v>
      </c>
      <c r="AC46" s="172">
        <f>MIN(VLOOKUP($C46,Calc_OppDef!$A$47:$AM$66,AC$2+1,FALSE),VLOOKUP($D46,Calc_OppDef!$A$47:$AM$66,AC$2+1,FALSE))</f>
        <v>0.6679765344</v>
      </c>
      <c r="AD46" s="172">
        <f>MIN(VLOOKUP($C46,Calc_OppDef!$A$47:$AM$66,AD$2+1,FALSE),VLOOKUP($D46,Calc_OppDef!$A$47:$AM$66,AD$2+1,FALSE))</f>
        <v>0.785854922</v>
      </c>
      <c r="AE46" s="172">
        <f>MIN(VLOOKUP($C46,Calc_OppDef!$A$47:$AM$66,AE$2+1,FALSE),VLOOKUP($D46,Calc_OppDef!$A$47:$AM$66,AE$2+1,FALSE))</f>
        <v>0.8251472201</v>
      </c>
      <c r="AF46" s="172">
        <f>MIN(VLOOKUP($C46,Calc_OppDef!$A$47:$AM$66,AF$2+1,FALSE),VLOOKUP($D46,Calc_OppDef!$A$47:$AM$66,AF$2+1,FALSE))</f>
        <v>0.4995145631</v>
      </c>
      <c r="AG46" s="172">
        <f>MIN(VLOOKUP($C46,Calc_OppDef!$A$47:$AM$66,AG$2+1,FALSE),VLOOKUP($D46,Calc_OppDef!$A$47:$AM$66,AG$2+1,FALSE))</f>
        <v>0.4715128039</v>
      </c>
      <c r="AH46" s="172">
        <f>MIN(VLOOKUP($C46,Calc_OppDef!$A$47:$AM$66,AH$2+1,FALSE),VLOOKUP($D46,Calc_OppDef!$A$47:$AM$66,AH$2+1,FALSE))</f>
        <v>0.7465618773</v>
      </c>
      <c r="AI46" s="172">
        <f>MIN(VLOOKUP($C46,Calc_OppDef!$A$47:$AM$66,AI$2+1,FALSE),VLOOKUP($D46,Calc_OppDef!$A$47:$AM$66,AI$2+1,FALSE))</f>
        <v>0.4138834951</v>
      </c>
      <c r="AJ46" s="172">
        <f>MIN(VLOOKUP($C46,Calc_OppDef!$A$47:$AM$66,AJ$2+1,FALSE),VLOOKUP($D46,Calc_OppDef!$A$47:$AM$66,AJ$2+1,FALSE))</f>
        <v>0.6679765344</v>
      </c>
      <c r="AK46" s="172">
        <f>MIN(VLOOKUP($C46,Calc_OppDef!$A$47:$AM$66,AK$2+1,FALSE),VLOOKUP($D46,Calc_OppDef!$A$47:$AM$66,AK$2+1,FALSE))</f>
        <v>1.218074681</v>
      </c>
      <c r="AL46" s="172">
        <f>MIN(VLOOKUP($C46,Calc_OppDef!$A$47:$AM$66,AL$2+1,FALSE),VLOOKUP($D46,Calc_OppDef!$A$47:$AM$66,AL$2+1,FALSE))</f>
        <v>0.7465618773</v>
      </c>
      <c r="AM46" s="172">
        <f>MIN(VLOOKUP($C46,Calc_OppDef!$A$47:$AM$66,AM$2+1,FALSE),VLOOKUP($D46,Calc_OppDef!$A$47:$AM$66,AM$2+1,FALSE))</f>
        <v>0.6679765344</v>
      </c>
      <c r="AN46" s="172">
        <f>MIN(VLOOKUP($C46,Calc_OppDef!$A$47:$AM$66,AN$2+1,FALSE),VLOOKUP($D46,Calc_OppDef!$A$47:$AM$66,AN$2+1,FALSE))</f>
        <v>0.7072688325</v>
      </c>
      <c r="AO46" s="172">
        <f>MIN(VLOOKUP($C46,Calc_OppDef!$A$47:$AM$66,AO$2+1,FALSE),VLOOKUP($D46,Calc_OppDef!$A$47:$AM$66,AO$2+1,FALSE))</f>
        <v>1.178781636</v>
      </c>
      <c r="AP46" s="172">
        <f>MIN(VLOOKUP($C46,Calc_OppDef!$A$47:$AM$66,AP$2+1,FALSE),VLOOKUP($D46,Calc_OppDef!$A$47:$AM$66,AP$2+1,FALSE))</f>
        <v>0.785854922</v>
      </c>
      <c r="AQ46" s="170"/>
      <c r="AR46" s="170"/>
    </row>
    <row r="47" ht="12.75" customHeight="1">
      <c r="A47" s="170">
        <f t="shared" si="1"/>
        <v>3</v>
      </c>
      <c r="B47" s="170">
        <f t="shared" si="2"/>
        <v>11</v>
      </c>
      <c r="C47" s="140" t="str">
        <f t="array" ref="C47">INDEX(Fixtures!$A$2:$A$21,A47)</f>
        <v>Brighton</v>
      </c>
      <c r="D47" s="140" t="str">
        <f t="array" ref="D47">INDEX(Fixtures!$A$2:$A$21,B47)</f>
        <v>Leicester</v>
      </c>
      <c r="E47" s="172">
        <f>MIN(VLOOKUP($C47,Calc_OppDef!$A$47:$AM$66,E$2+1,FALSE),VLOOKUP($D47,Calc_OppDef!$A$47:$AM$66,E$2+1,FALSE))</f>
        <v>1.060903995</v>
      </c>
      <c r="F47" s="172">
        <f>MIN(VLOOKUP($C47,Calc_OppDef!$A$47:$AM$66,F$2+1,FALSE),VLOOKUP($D47,Calc_OppDef!$A$47:$AM$66,F$2+1,FALSE))</f>
        <v>0.4995145631</v>
      </c>
      <c r="G47" s="172">
        <f>MIN(VLOOKUP($C47,Calc_OppDef!$A$47:$AM$66,G$2+1,FALSE),VLOOKUP($D47,Calc_OppDef!$A$47:$AM$66,G$2+1,FALSE))</f>
        <v>0.785854922</v>
      </c>
      <c r="H47" s="172">
        <f>MIN(VLOOKUP($C47,Calc_OppDef!$A$47:$AM$66,H$2+1,FALSE),VLOOKUP($D47,Calc_OppDef!$A$47:$AM$66,H$2+1,FALSE))</f>
        <v>0.5566019417</v>
      </c>
      <c r="I47" s="172">
        <f>MIN(VLOOKUP($C47,Calc_OppDef!$A$47:$AM$66,I$2+1,FALSE),VLOOKUP($D47,Calc_OppDef!$A$47:$AM$66,I$2+1,FALSE))</f>
        <v>0.785854922</v>
      </c>
      <c r="J47" s="172">
        <f>MIN(VLOOKUP($C47,Calc_OppDef!$A$47:$AM$66,J$2+1,FALSE),VLOOKUP($D47,Calc_OppDef!$A$47:$AM$66,J$2+1,FALSE))</f>
        <v>0.4715128039</v>
      </c>
      <c r="K47" s="172">
        <f>MIN(VLOOKUP($C47,Calc_OppDef!$A$47:$AM$66,K$2+1,FALSE),VLOOKUP($D47,Calc_OppDef!$A$47:$AM$66,K$2+1,FALSE))</f>
        <v>0.8251472201</v>
      </c>
      <c r="L47" s="172">
        <f>MIN(VLOOKUP($C47,Calc_OppDef!$A$47:$AM$66,L$2+1,FALSE),VLOOKUP($D47,Calc_OppDef!$A$47:$AM$66,L$2+1,FALSE))</f>
        <v>0.6286834896</v>
      </c>
      <c r="M47" s="172">
        <f>MIN(VLOOKUP($C47,Calc_OppDef!$A$47:$AM$66,M$2+1,FALSE),VLOOKUP($D47,Calc_OppDef!$A$47:$AM$66,M$2+1,FALSE))</f>
        <v>0.8251472201</v>
      </c>
      <c r="N47" s="172">
        <f>MIN(VLOOKUP($C47,Calc_OppDef!$A$47:$AM$66,N$2+1,FALSE),VLOOKUP($D47,Calc_OppDef!$A$47:$AM$66,N$2+1,FALSE))</f>
        <v>0.4995145631</v>
      </c>
      <c r="O47" s="172">
        <f>MIN(VLOOKUP($C47,Calc_OppDef!$A$47:$AM$66,O$2+1,FALSE),VLOOKUP($D47,Calc_OppDef!$A$47:$AM$66,O$2+1,FALSE))</f>
        <v>0.7322834646</v>
      </c>
      <c r="P47" s="172">
        <f>MIN(VLOOKUP($C47,Calc_OppDef!$A$47:$AM$66,P$2+1,FALSE),VLOOKUP($D47,Calc_OppDef!$A$47:$AM$66,P$2+1,FALSE))</f>
        <v>0.7322834646</v>
      </c>
      <c r="Q47" s="172">
        <f>MIN(VLOOKUP($C47,Calc_OppDef!$A$47:$AM$66,Q$2+1,FALSE),VLOOKUP($D47,Calc_OppDef!$A$47:$AM$66,Q$2+1,FALSE))</f>
        <v>0.9430256077</v>
      </c>
      <c r="R47" s="172">
        <f>MIN(VLOOKUP($C47,Calc_OppDef!$A$47:$AM$66,R$2+1,FALSE),VLOOKUP($D47,Calc_OppDef!$A$47:$AM$66,R$2+1,FALSE))</f>
        <v>0.6286834896</v>
      </c>
      <c r="S47" s="172">
        <f>MIN(VLOOKUP($C47,Calc_OppDef!$A$47:$AM$66,S$2+1,FALSE),VLOOKUP($D47,Calc_OppDef!$A$47:$AM$66,S$2+1,FALSE))</f>
        <v>0.6286834896</v>
      </c>
      <c r="T47" s="172">
        <f>MIN(VLOOKUP($C47,Calc_OppDef!$A$47:$AM$66,T$2+1,FALSE),VLOOKUP($D47,Calc_OppDef!$A$47:$AM$66,T$2+1,FALSE))</f>
        <v>0.6286834896</v>
      </c>
      <c r="U47" s="172">
        <f>MIN(VLOOKUP($C47,Calc_OppDef!$A$47:$AM$66,U$2+1,FALSE),VLOOKUP($D47,Calc_OppDef!$A$47:$AM$66,U$2+1,FALSE))</f>
        <v>1.139489338</v>
      </c>
      <c r="V47" s="172">
        <f>MIN(VLOOKUP($C47,Calc_OppDef!$A$47:$AM$66,V$2+1,FALSE),VLOOKUP($D47,Calc_OppDef!$A$47:$AM$66,V$2+1,FALSE))</f>
        <v>1.021610951</v>
      </c>
      <c r="W47" s="172">
        <f>MIN(VLOOKUP($C47,Calc_OppDef!$A$47:$AM$66,W$2+1,FALSE),VLOOKUP($D47,Calc_OppDef!$A$47:$AM$66,W$2+1,FALSE))</f>
        <v>0.785854922</v>
      </c>
      <c r="X47" s="172">
        <f>MIN(VLOOKUP($C47,Calc_OppDef!$A$47:$AM$66,X$2+1,FALSE),VLOOKUP($D47,Calc_OppDef!$A$47:$AM$66,X$2+1,FALSE))</f>
        <v>0.4138834951</v>
      </c>
      <c r="Y47" s="172">
        <f>MIN(VLOOKUP($C47,Calc_OppDef!$A$47:$AM$66,Y$2+1,FALSE),VLOOKUP($D47,Calc_OppDef!$A$47:$AM$66,Y$2+1,FALSE))</f>
        <v>0.9430256077</v>
      </c>
      <c r="Z47" s="172">
        <f>MIN(VLOOKUP($C47,Calc_OppDef!$A$47:$AM$66,Z$2+1,FALSE),VLOOKUP($D47,Calc_OppDef!$A$47:$AM$66,Z$2+1,FALSE))</f>
        <v>0.6679765344</v>
      </c>
      <c r="AA47" s="172">
        <f>MIN(VLOOKUP($C47,Calc_OppDef!$A$47:$AM$66,AA$2+1,FALSE),VLOOKUP($D47,Calc_OppDef!$A$47:$AM$66,AA$2+1,FALSE))</f>
        <v>0.8604330709</v>
      </c>
      <c r="AB47" s="172">
        <f>MIN(VLOOKUP($C47,Calc_OppDef!$A$47:$AM$66,AB$2+1,FALSE),VLOOKUP($D47,Calc_OppDef!$A$47:$AM$66,AB$2+1,FALSE))</f>
        <v>0.7322834646</v>
      </c>
      <c r="AC47" s="172">
        <f>MIN(VLOOKUP($C47,Calc_OppDef!$A$47:$AM$66,AC$2+1,FALSE),VLOOKUP($D47,Calc_OppDef!$A$47:$AM$66,AC$2+1,FALSE))</f>
        <v>0.6679765344</v>
      </c>
      <c r="AD47" s="172">
        <f>MIN(VLOOKUP($C47,Calc_OppDef!$A$47:$AM$66,AD$2+1,FALSE),VLOOKUP($D47,Calc_OppDef!$A$47:$AM$66,AD$2+1,FALSE))</f>
        <v>0.785854922</v>
      </c>
      <c r="AE47" s="172">
        <f>MIN(VLOOKUP($C47,Calc_OppDef!$A$47:$AM$66,AE$2+1,FALSE),VLOOKUP($D47,Calc_OppDef!$A$47:$AM$66,AE$2+1,FALSE))</f>
        <v>0.6286834896</v>
      </c>
      <c r="AF47" s="172">
        <f>MIN(VLOOKUP($C47,Calc_OppDef!$A$47:$AM$66,AF$2+1,FALSE),VLOOKUP($D47,Calc_OppDef!$A$47:$AM$66,AF$2+1,FALSE))</f>
        <v>0.392927461</v>
      </c>
      <c r="AG47" s="172">
        <f>MIN(VLOOKUP($C47,Calc_OppDef!$A$47:$AM$66,AG$2+1,FALSE),VLOOKUP($D47,Calc_OppDef!$A$47:$AM$66,AG$2+1,FALSE))</f>
        <v>0.4715128039</v>
      </c>
      <c r="AH47" s="172">
        <f>MIN(VLOOKUP($C47,Calc_OppDef!$A$47:$AM$66,AH$2+1,FALSE),VLOOKUP($D47,Calc_OppDef!$A$47:$AM$66,AH$2+1,FALSE))</f>
        <v>0.5566019417</v>
      </c>
      <c r="AI47" s="172">
        <f>MIN(VLOOKUP($C47,Calc_OppDef!$A$47:$AM$66,AI$2+1,FALSE),VLOOKUP($D47,Calc_OppDef!$A$47:$AM$66,AI$2+1,FALSE))</f>
        <v>0.4138834951</v>
      </c>
      <c r="AJ47" s="172">
        <f>MIN(VLOOKUP($C47,Calc_OppDef!$A$47:$AM$66,AJ$2+1,FALSE),VLOOKUP($D47,Calc_OppDef!$A$47:$AM$66,AJ$2+1,FALSE))</f>
        <v>0.6679765344</v>
      </c>
      <c r="AK47" s="172">
        <f>MIN(VLOOKUP($C47,Calc_OppDef!$A$47:$AM$66,AK$2+1,FALSE),VLOOKUP($D47,Calc_OppDef!$A$47:$AM$66,AK$2+1,FALSE))</f>
        <v>0.6286834896</v>
      </c>
      <c r="AL47" s="172">
        <f>MIN(VLOOKUP($C47,Calc_OppDef!$A$47:$AM$66,AL$2+1,FALSE),VLOOKUP($D47,Calc_OppDef!$A$47:$AM$66,AL$2+1,FALSE))</f>
        <v>0.7072688325</v>
      </c>
      <c r="AM47" s="172">
        <f>MIN(VLOOKUP($C47,Calc_OppDef!$A$47:$AM$66,AM$2+1,FALSE),VLOOKUP($D47,Calc_OppDef!$A$47:$AM$66,AM$2+1,FALSE))</f>
        <v>0.8604330709</v>
      </c>
      <c r="AN47" s="172">
        <f>MIN(VLOOKUP($C47,Calc_OppDef!$A$47:$AM$66,AN$2+1,FALSE),VLOOKUP($D47,Calc_OppDef!$A$47:$AM$66,AN$2+1,FALSE))</f>
        <v>0.7072688325</v>
      </c>
      <c r="AO47" s="172">
        <f>MIN(VLOOKUP($C47,Calc_OppDef!$A$47:$AM$66,AO$2+1,FALSE),VLOOKUP($D47,Calc_OppDef!$A$47:$AM$66,AO$2+1,FALSE))</f>
        <v>2.121807244</v>
      </c>
      <c r="AP47" s="172">
        <f>MIN(VLOOKUP($C47,Calc_OppDef!$A$47:$AM$66,AP$2+1,FALSE),VLOOKUP($D47,Calc_OppDef!$A$47:$AM$66,AP$2+1,FALSE))</f>
        <v>1.257367726</v>
      </c>
      <c r="AQ47" s="170"/>
      <c r="AR47" s="170"/>
    </row>
    <row r="48" ht="12.75" customHeight="1">
      <c r="A48" s="170">
        <f t="shared" si="1"/>
        <v>3</v>
      </c>
      <c r="B48" s="170">
        <f t="shared" si="2"/>
        <v>12</v>
      </c>
      <c r="C48" s="140" t="str">
        <f t="array" ref="C48">INDEX(Fixtures!$A$2:$A$21,A48)</f>
        <v>Brighton</v>
      </c>
      <c r="D48" s="140" t="str">
        <f t="array" ref="D48">INDEX(Fixtures!$A$2:$A$21,B48)</f>
        <v>Liverpool</v>
      </c>
      <c r="E48" s="172">
        <f>MIN(VLOOKUP($C48,Calc_OppDef!$A$47:$AM$66,E$2+1,FALSE),VLOOKUP($D48,Calc_OppDef!$A$47:$AM$66,E$2+1,FALSE))</f>
        <v>0.9430256077</v>
      </c>
      <c r="F48" s="172">
        <f>MIN(VLOOKUP($C48,Calc_OppDef!$A$47:$AM$66,F$2+1,FALSE),VLOOKUP($D48,Calc_OppDef!$A$47:$AM$66,F$2+1,FALSE))</f>
        <v>1.139489338</v>
      </c>
      <c r="G48" s="172">
        <f>MIN(VLOOKUP($C48,Calc_OppDef!$A$47:$AM$66,G$2+1,FALSE),VLOOKUP($D48,Calc_OppDef!$A$47:$AM$66,G$2+1,FALSE))</f>
        <v>0.392927461</v>
      </c>
      <c r="H48" s="172">
        <f>MIN(VLOOKUP($C48,Calc_OppDef!$A$47:$AM$66,H$2+1,FALSE),VLOOKUP($D48,Calc_OppDef!$A$47:$AM$66,H$2+1,FALSE))</f>
        <v>0.5566019417</v>
      </c>
      <c r="I48" s="172">
        <f>MIN(VLOOKUP($C48,Calc_OppDef!$A$47:$AM$66,I$2+1,FALSE),VLOOKUP($D48,Calc_OppDef!$A$47:$AM$66,I$2+1,FALSE))</f>
        <v>0.785854922</v>
      </c>
      <c r="J48" s="172">
        <f>MIN(VLOOKUP($C48,Calc_OppDef!$A$47:$AM$66,J$2+1,FALSE),VLOOKUP($D48,Calc_OppDef!$A$47:$AM$66,J$2+1,FALSE))</f>
        <v>0.6679765344</v>
      </c>
      <c r="K48" s="172">
        <f>MIN(VLOOKUP($C48,Calc_OppDef!$A$47:$AM$66,K$2+1,FALSE),VLOOKUP($D48,Calc_OppDef!$A$47:$AM$66,K$2+1,FALSE))</f>
        <v>1.178781636</v>
      </c>
      <c r="L48" s="172">
        <f>MIN(VLOOKUP($C48,Calc_OppDef!$A$47:$AM$66,L$2+1,FALSE),VLOOKUP($D48,Calc_OppDef!$A$47:$AM$66,L$2+1,FALSE))</f>
        <v>0.9430256077</v>
      </c>
      <c r="M48" s="172">
        <f>MIN(VLOOKUP($C48,Calc_OppDef!$A$47:$AM$66,M$2+1,FALSE),VLOOKUP($D48,Calc_OppDef!$A$47:$AM$66,M$2+1,FALSE))</f>
        <v>0.6286834896</v>
      </c>
      <c r="N48" s="172">
        <f>MIN(VLOOKUP($C48,Calc_OppDef!$A$47:$AM$66,N$2+1,FALSE),VLOOKUP($D48,Calc_OppDef!$A$47:$AM$66,N$2+1,FALSE))</f>
        <v>0.4138834951</v>
      </c>
      <c r="O48" s="172">
        <f>MIN(VLOOKUP($C48,Calc_OppDef!$A$47:$AM$66,O$2+1,FALSE),VLOOKUP($D48,Calc_OppDef!$A$47:$AM$66,O$2+1,FALSE))</f>
        <v>1.100196294</v>
      </c>
      <c r="P48" s="172">
        <f>MIN(VLOOKUP($C48,Calc_OppDef!$A$47:$AM$66,P$2+1,FALSE),VLOOKUP($D48,Calc_OppDef!$A$47:$AM$66,P$2+1,FALSE))</f>
        <v>0.5566019417</v>
      </c>
      <c r="Q48" s="172">
        <f>MIN(VLOOKUP($C48,Calc_OppDef!$A$47:$AM$66,Q$2+1,FALSE),VLOOKUP($D48,Calc_OppDef!$A$47:$AM$66,Q$2+1,FALSE))</f>
        <v>1.060903995</v>
      </c>
      <c r="R48" s="172">
        <f>MIN(VLOOKUP($C48,Calc_OppDef!$A$47:$AM$66,R$2+1,FALSE),VLOOKUP($D48,Calc_OppDef!$A$47:$AM$66,R$2+1,FALSE))</f>
        <v>0.6286834896</v>
      </c>
      <c r="S48" s="172">
        <f>MIN(VLOOKUP($C48,Calc_OppDef!$A$47:$AM$66,S$2+1,FALSE),VLOOKUP($D48,Calc_OppDef!$A$47:$AM$66,S$2+1,FALSE))</f>
        <v>0.6286834896</v>
      </c>
      <c r="T48" s="172">
        <f>MIN(VLOOKUP($C48,Calc_OppDef!$A$47:$AM$66,T$2+1,FALSE),VLOOKUP($D48,Calc_OppDef!$A$47:$AM$66,T$2+1,FALSE))</f>
        <v>0.6286834896</v>
      </c>
      <c r="U48" s="172">
        <f>MIN(VLOOKUP($C48,Calc_OppDef!$A$47:$AM$66,U$2+1,FALSE),VLOOKUP($D48,Calc_OppDef!$A$47:$AM$66,U$2+1,FALSE))</f>
        <v>1.178781636</v>
      </c>
      <c r="V48" s="172">
        <f>MIN(VLOOKUP($C48,Calc_OppDef!$A$47:$AM$66,V$2+1,FALSE),VLOOKUP($D48,Calc_OppDef!$A$47:$AM$66,V$2+1,FALSE))</f>
        <v>0.8604330709</v>
      </c>
      <c r="W48" s="172">
        <f>MIN(VLOOKUP($C48,Calc_OppDef!$A$47:$AM$66,W$2+1,FALSE),VLOOKUP($D48,Calc_OppDef!$A$47:$AM$66,W$2+1,FALSE))</f>
        <v>0.7072688325</v>
      </c>
      <c r="X48" s="172">
        <f>MIN(VLOOKUP($C48,Calc_OppDef!$A$47:$AM$66,X$2+1,FALSE),VLOOKUP($D48,Calc_OppDef!$A$47:$AM$66,X$2+1,FALSE))</f>
        <v>0.6286834896</v>
      </c>
      <c r="Y48" s="172">
        <f>MIN(VLOOKUP($C48,Calc_OppDef!$A$47:$AM$66,Y$2+1,FALSE),VLOOKUP($D48,Calc_OppDef!$A$47:$AM$66,Y$2+1,FALSE))</f>
        <v>0.9430256077</v>
      </c>
      <c r="Z48" s="172">
        <f>MIN(VLOOKUP($C48,Calc_OppDef!$A$47:$AM$66,Z$2+1,FALSE),VLOOKUP($D48,Calc_OppDef!$A$47:$AM$66,Z$2+1,FALSE))</f>
        <v>0.9430256077</v>
      </c>
      <c r="AA48" s="172">
        <f>MIN(VLOOKUP($C48,Calc_OppDef!$A$47:$AM$66,AA$2+1,FALSE),VLOOKUP($D48,Calc_OppDef!$A$47:$AM$66,AA$2+1,FALSE))</f>
        <v>0.6286834896</v>
      </c>
      <c r="AB48" s="172">
        <f>MIN(VLOOKUP($C48,Calc_OppDef!$A$47:$AM$66,AB$2+1,FALSE),VLOOKUP($D48,Calc_OppDef!$A$47:$AM$66,AB$2+1,FALSE))</f>
        <v>0.7322834646</v>
      </c>
      <c r="AC48" s="172">
        <f>MIN(VLOOKUP($C48,Calc_OppDef!$A$47:$AM$66,AC$2+1,FALSE),VLOOKUP($D48,Calc_OppDef!$A$47:$AM$66,AC$2+1,FALSE))</f>
        <v>0.6679765344</v>
      </c>
      <c r="AD48" s="172">
        <f>MIN(VLOOKUP($C48,Calc_OppDef!$A$47:$AM$66,AD$2+1,FALSE),VLOOKUP($D48,Calc_OppDef!$A$47:$AM$66,AD$2+1,FALSE))</f>
        <v>0.7465618773</v>
      </c>
      <c r="AE48" s="172">
        <f>MIN(VLOOKUP($C48,Calc_OppDef!$A$47:$AM$66,AE$2+1,FALSE),VLOOKUP($D48,Calc_OppDef!$A$47:$AM$66,AE$2+1,FALSE))</f>
        <v>1.178781636</v>
      </c>
      <c r="AF48" s="172">
        <f>MIN(VLOOKUP($C48,Calc_OppDef!$A$47:$AM$66,AF$2+1,FALSE),VLOOKUP($D48,Calc_OppDef!$A$47:$AM$66,AF$2+1,FALSE))</f>
        <v>0.6679765344</v>
      </c>
      <c r="AG48" s="172">
        <f>MIN(VLOOKUP($C48,Calc_OppDef!$A$47:$AM$66,AG$2+1,FALSE),VLOOKUP($D48,Calc_OppDef!$A$47:$AM$66,AG$2+1,FALSE))</f>
        <v>0.4715128039</v>
      </c>
      <c r="AH48" s="172">
        <f>MIN(VLOOKUP($C48,Calc_OppDef!$A$47:$AM$66,AH$2+1,FALSE),VLOOKUP($D48,Calc_OppDef!$A$47:$AM$66,AH$2+1,FALSE))</f>
        <v>0.785854922</v>
      </c>
      <c r="AI48" s="172">
        <f>MIN(VLOOKUP($C48,Calc_OppDef!$A$47:$AM$66,AI$2+1,FALSE),VLOOKUP($D48,Calc_OppDef!$A$47:$AM$66,AI$2+1,FALSE))</f>
        <v>0.4138834951</v>
      </c>
      <c r="AJ48" s="172">
        <f>MIN(VLOOKUP($C48,Calc_OppDef!$A$47:$AM$66,AJ$2+1,FALSE),VLOOKUP($D48,Calc_OppDef!$A$47:$AM$66,AJ$2+1,FALSE))</f>
        <v>0.6679765344</v>
      </c>
      <c r="AK48" s="172">
        <f>MIN(VLOOKUP($C48,Calc_OppDef!$A$47:$AM$66,AK$2+1,FALSE),VLOOKUP($D48,Calc_OppDef!$A$47:$AM$66,AK$2+1,FALSE))</f>
        <v>0.785854922</v>
      </c>
      <c r="AL48" s="172">
        <f>MIN(VLOOKUP($C48,Calc_OppDef!$A$47:$AM$66,AL$2+1,FALSE),VLOOKUP($D48,Calc_OppDef!$A$47:$AM$66,AL$2+1,FALSE))</f>
        <v>0.7465618773</v>
      </c>
      <c r="AM48" s="172">
        <f>MIN(VLOOKUP($C48,Calc_OppDef!$A$47:$AM$66,AM$2+1,FALSE),VLOOKUP($D48,Calc_OppDef!$A$47:$AM$66,AM$2+1,FALSE))</f>
        <v>0.7322834646</v>
      </c>
      <c r="AN48" s="172">
        <f>MIN(VLOOKUP($C48,Calc_OppDef!$A$47:$AM$66,AN$2+1,FALSE),VLOOKUP($D48,Calc_OppDef!$A$47:$AM$66,AN$2+1,FALSE))</f>
        <v>0.4715128039</v>
      </c>
      <c r="AO48" s="172">
        <f>MIN(VLOOKUP($C48,Calc_OppDef!$A$47:$AM$66,AO$2+1,FALSE),VLOOKUP($D48,Calc_OppDef!$A$47:$AM$66,AO$2+1,FALSE))</f>
        <v>0.8251472201</v>
      </c>
      <c r="AP48" s="172">
        <f>MIN(VLOOKUP($C48,Calc_OppDef!$A$47:$AM$66,AP$2+1,FALSE),VLOOKUP($D48,Calc_OppDef!$A$47:$AM$66,AP$2+1,FALSE))</f>
        <v>0.4995145631</v>
      </c>
      <c r="AQ48" s="170"/>
      <c r="AR48" s="170"/>
    </row>
    <row r="49" ht="12.75" customHeight="1">
      <c r="A49" s="170">
        <f t="shared" si="1"/>
        <v>3</v>
      </c>
      <c r="B49" s="170">
        <f t="shared" si="2"/>
        <v>13</v>
      </c>
      <c r="C49" s="140" t="str">
        <f t="array" ref="C49">INDEX(Fixtures!$A$2:$A$21,A49)</f>
        <v>Brighton</v>
      </c>
      <c r="D49" s="140" t="str">
        <f t="array" ref="D49">INDEX(Fixtures!$A$2:$A$21,B49)</f>
        <v>Man City</v>
      </c>
      <c r="E49" s="172">
        <f>MIN(VLOOKUP($C49,Calc_OppDef!$A$47:$AM$66,E$2+1,FALSE),VLOOKUP($D49,Calc_OppDef!$A$47:$AM$66,E$2+1,FALSE))</f>
        <v>1.060903995</v>
      </c>
      <c r="F49" s="172">
        <f>MIN(VLOOKUP($C49,Calc_OppDef!$A$47:$AM$66,F$2+1,FALSE),VLOOKUP($D49,Calc_OppDef!$A$47:$AM$66,F$2+1,FALSE))</f>
        <v>0.4715128039</v>
      </c>
      <c r="G49" s="172">
        <f>MIN(VLOOKUP($C49,Calc_OppDef!$A$47:$AM$66,G$2+1,FALSE),VLOOKUP($D49,Calc_OppDef!$A$47:$AM$66,G$2+1,FALSE))</f>
        <v>0.8604330709</v>
      </c>
      <c r="H49" s="172">
        <f>MIN(VLOOKUP($C49,Calc_OppDef!$A$47:$AM$66,H$2+1,FALSE),VLOOKUP($D49,Calc_OppDef!$A$47:$AM$66,H$2+1,FALSE))</f>
        <v>0.5566019417</v>
      </c>
      <c r="I49" s="172">
        <f>MIN(VLOOKUP($C49,Calc_OppDef!$A$47:$AM$66,I$2+1,FALSE),VLOOKUP($D49,Calc_OppDef!$A$47:$AM$66,I$2+1,FALSE))</f>
        <v>0.5566019417</v>
      </c>
      <c r="J49" s="172">
        <f>MIN(VLOOKUP($C49,Calc_OppDef!$A$47:$AM$66,J$2+1,FALSE),VLOOKUP($D49,Calc_OppDef!$A$47:$AM$66,J$2+1,FALSE))</f>
        <v>0.7322834646</v>
      </c>
      <c r="K49" s="172">
        <f>MIN(VLOOKUP($C49,Calc_OppDef!$A$47:$AM$66,K$2+1,FALSE),VLOOKUP($D49,Calc_OppDef!$A$47:$AM$66,K$2+1,FALSE))</f>
        <v>0.392927461</v>
      </c>
      <c r="L49" s="172">
        <f>MIN(VLOOKUP($C49,Calc_OppDef!$A$47:$AM$66,L$2+1,FALSE),VLOOKUP($D49,Calc_OppDef!$A$47:$AM$66,L$2+1,FALSE))</f>
        <v>0.9430256077</v>
      </c>
      <c r="M49" s="172">
        <f>MIN(VLOOKUP($C49,Calc_OppDef!$A$47:$AM$66,M$2+1,FALSE),VLOOKUP($D49,Calc_OppDef!$A$47:$AM$66,M$2+1,FALSE))</f>
        <v>0.785854922</v>
      </c>
      <c r="N49" s="172">
        <f>MIN(VLOOKUP($C49,Calc_OppDef!$A$47:$AM$66,N$2+1,FALSE),VLOOKUP($D49,Calc_OppDef!$A$47:$AM$66,N$2+1,FALSE))</f>
        <v>0.4995145631</v>
      </c>
      <c r="O49" s="172">
        <f>MIN(VLOOKUP($C49,Calc_OppDef!$A$47:$AM$66,O$2+1,FALSE),VLOOKUP($D49,Calc_OppDef!$A$47:$AM$66,O$2+1,FALSE))</f>
        <v>0.6679765344</v>
      </c>
      <c r="P49" s="172">
        <f>MIN(VLOOKUP($C49,Calc_OppDef!$A$47:$AM$66,P$2+1,FALSE),VLOOKUP($D49,Calc_OppDef!$A$47:$AM$66,P$2+1,FALSE))</f>
        <v>0.7322834646</v>
      </c>
      <c r="Q49" s="172">
        <f>MIN(VLOOKUP($C49,Calc_OppDef!$A$47:$AM$66,Q$2+1,FALSE),VLOOKUP($D49,Calc_OppDef!$A$47:$AM$66,Q$2+1,FALSE))</f>
        <v>0.9430256077</v>
      </c>
      <c r="R49" s="172">
        <f>MIN(VLOOKUP($C49,Calc_OppDef!$A$47:$AM$66,R$2+1,FALSE),VLOOKUP($D49,Calc_OppDef!$A$47:$AM$66,R$2+1,FALSE))</f>
        <v>0.6286834896</v>
      </c>
      <c r="S49" s="172">
        <f>MIN(VLOOKUP($C49,Calc_OppDef!$A$47:$AM$66,S$2+1,FALSE),VLOOKUP($D49,Calc_OppDef!$A$47:$AM$66,S$2+1,FALSE))</f>
        <v>0.6286834896</v>
      </c>
      <c r="T49" s="172">
        <f>MIN(VLOOKUP($C49,Calc_OppDef!$A$47:$AM$66,T$2+1,FALSE),VLOOKUP($D49,Calc_OppDef!$A$47:$AM$66,T$2+1,FALSE))</f>
        <v>0.6286834896</v>
      </c>
      <c r="U49" s="172">
        <f>MIN(VLOOKUP($C49,Calc_OppDef!$A$47:$AM$66,U$2+1,FALSE),VLOOKUP($D49,Calc_OppDef!$A$47:$AM$66,U$2+1,FALSE))</f>
        <v>0.6286834896</v>
      </c>
      <c r="V49" s="172">
        <f>MIN(VLOOKUP($C49,Calc_OppDef!$A$47:$AM$66,V$2+1,FALSE),VLOOKUP($D49,Calc_OppDef!$A$47:$AM$66,V$2+1,FALSE))</f>
        <v>0.6286834896</v>
      </c>
      <c r="W49" s="172">
        <f>MIN(VLOOKUP($C49,Calc_OppDef!$A$47:$AM$66,W$2+1,FALSE),VLOOKUP($D49,Calc_OppDef!$A$47:$AM$66,W$2+1,FALSE))</f>
        <v>0.785854922</v>
      </c>
      <c r="X49" s="172">
        <f>MIN(VLOOKUP($C49,Calc_OppDef!$A$47:$AM$66,X$2+1,FALSE),VLOOKUP($D49,Calc_OppDef!$A$47:$AM$66,X$2+1,FALSE))</f>
        <v>0.6286834896</v>
      </c>
      <c r="Y49" s="172">
        <f>MIN(VLOOKUP($C49,Calc_OppDef!$A$47:$AM$66,Y$2+1,FALSE),VLOOKUP($D49,Calc_OppDef!$A$47:$AM$66,Y$2+1,FALSE))</f>
        <v>0.9430256077</v>
      </c>
      <c r="Z49" s="172">
        <f>MIN(VLOOKUP($C49,Calc_OppDef!$A$47:$AM$66,Z$2+1,FALSE),VLOOKUP($D49,Calc_OppDef!$A$47:$AM$66,Z$2+1,FALSE))</f>
        <v>0.4995145631</v>
      </c>
      <c r="AA49" s="172">
        <f>MIN(VLOOKUP($C49,Calc_OppDef!$A$47:$AM$66,AA$2+1,FALSE),VLOOKUP($D49,Calc_OppDef!$A$47:$AM$66,AA$2+1,FALSE))</f>
        <v>0.6286834896</v>
      </c>
      <c r="AB49" s="172">
        <f>MIN(VLOOKUP($C49,Calc_OppDef!$A$47:$AM$66,AB$2+1,FALSE),VLOOKUP($D49,Calc_OppDef!$A$47:$AM$66,AB$2+1,FALSE))</f>
        <v>0.7322834646</v>
      </c>
      <c r="AC49" s="172">
        <f>MIN(VLOOKUP($C49,Calc_OppDef!$A$47:$AM$66,AC$2+1,FALSE),VLOOKUP($D49,Calc_OppDef!$A$47:$AM$66,AC$2+1,FALSE))</f>
        <v>0.6679765344</v>
      </c>
      <c r="AD49" s="172">
        <f>MIN(VLOOKUP($C49,Calc_OppDef!$A$47:$AM$66,AD$2+1,FALSE),VLOOKUP($D49,Calc_OppDef!$A$47:$AM$66,AD$2+1,FALSE))</f>
        <v>0.785854922</v>
      </c>
      <c r="AE49" s="172">
        <f>MIN(VLOOKUP($C49,Calc_OppDef!$A$47:$AM$66,AE$2+1,FALSE),VLOOKUP($D49,Calc_OppDef!$A$47:$AM$66,AE$2+1,FALSE))</f>
        <v>1.100196294</v>
      </c>
      <c r="AF49" s="172">
        <f>MIN(VLOOKUP($C49,Calc_OppDef!$A$47:$AM$66,AF$2+1,FALSE),VLOOKUP($D49,Calc_OppDef!$A$47:$AM$66,AF$2+1,FALSE))</f>
        <v>0.9430256077</v>
      </c>
      <c r="AG49" s="172">
        <f>MIN(VLOOKUP($C49,Calc_OppDef!$A$47:$AM$66,AG$2+1,FALSE),VLOOKUP($D49,Calc_OppDef!$A$47:$AM$66,AG$2+1,FALSE))</f>
        <v>0.4715128039</v>
      </c>
      <c r="AH49" s="172">
        <f>MIN(VLOOKUP($C49,Calc_OppDef!$A$47:$AM$66,AH$2+1,FALSE),VLOOKUP($D49,Calc_OppDef!$A$47:$AM$66,AH$2+1,FALSE))</f>
        <v>0.6679765344</v>
      </c>
      <c r="AI49" s="172">
        <f>MIN(VLOOKUP($C49,Calc_OppDef!$A$47:$AM$66,AI$2+1,FALSE),VLOOKUP($D49,Calc_OppDef!$A$47:$AM$66,AI$2+1,FALSE))</f>
        <v>0.4138834951</v>
      </c>
      <c r="AJ49" s="172">
        <f>MIN(VLOOKUP($C49,Calc_OppDef!$A$47:$AM$66,AJ$2+1,FALSE),VLOOKUP($D49,Calc_OppDef!$A$47:$AM$66,AJ$2+1,FALSE))</f>
        <v>0.6679765344</v>
      </c>
      <c r="AK49" s="172">
        <f>MIN(VLOOKUP($C49,Calc_OppDef!$A$47:$AM$66,AK$2+1,FALSE),VLOOKUP($D49,Calc_OppDef!$A$47:$AM$66,AK$2+1,FALSE))</f>
        <v>0.4138834951</v>
      </c>
      <c r="AL49" s="172">
        <f>MIN(VLOOKUP($C49,Calc_OppDef!$A$47:$AM$66,AL$2+1,FALSE),VLOOKUP($D49,Calc_OppDef!$A$47:$AM$66,AL$2+1,FALSE))</f>
        <v>0.7465618773</v>
      </c>
      <c r="AM49" s="172">
        <f>MIN(VLOOKUP($C49,Calc_OppDef!$A$47:$AM$66,AM$2+1,FALSE),VLOOKUP($D49,Calc_OppDef!$A$47:$AM$66,AM$2+1,FALSE))</f>
        <v>0.8604330709</v>
      </c>
      <c r="AN49" s="172">
        <f>MIN(VLOOKUP($C49,Calc_OppDef!$A$47:$AM$66,AN$2+1,FALSE),VLOOKUP($D49,Calc_OppDef!$A$47:$AM$66,AN$2+1,FALSE))</f>
        <v>0.6286834896</v>
      </c>
      <c r="AO49" s="172">
        <f>MIN(VLOOKUP($C49,Calc_OppDef!$A$47:$AM$66,AO$2+1,FALSE),VLOOKUP($D49,Calc_OppDef!$A$47:$AM$66,AO$2+1,FALSE))</f>
        <v>1.218074681</v>
      </c>
      <c r="AP49" s="172">
        <f>MIN(VLOOKUP($C49,Calc_OppDef!$A$47:$AM$66,AP$2+1,FALSE),VLOOKUP($D49,Calc_OppDef!$A$47:$AM$66,AP$2+1,FALSE))</f>
        <v>0.9430256077</v>
      </c>
      <c r="AQ49" s="170"/>
      <c r="AR49" s="170"/>
    </row>
    <row r="50" ht="12.75" customHeight="1">
      <c r="A50" s="170">
        <f t="shared" si="1"/>
        <v>3</v>
      </c>
      <c r="B50" s="170">
        <f t="shared" si="2"/>
        <v>14</v>
      </c>
      <c r="C50" s="140" t="str">
        <f t="array" ref="C50">INDEX(Fixtures!$A$2:$A$21,A50)</f>
        <v>Brighton</v>
      </c>
      <c r="D50" s="140" t="str">
        <f t="array" ref="D50">INDEX(Fixtures!$A$2:$A$21,B50)</f>
        <v>Man Utd</v>
      </c>
      <c r="E50" s="172">
        <f>MIN(VLOOKUP($C50,Calc_OppDef!$A$47:$AM$66,E$2+1,FALSE),VLOOKUP($D50,Calc_OppDef!$A$47:$AM$66,E$2+1,FALSE))</f>
        <v>1.060903995</v>
      </c>
      <c r="F50" s="172">
        <f>MIN(VLOOKUP($C50,Calc_OppDef!$A$47:$AM$66,F$2+1,FALSE),VLOOKUP($D50,Calc_OppDef!$A$47:$AM$66,F$2+1,FALSE))</f>
        <v>0.9430256077</v>
      </c>
      <c r="G50" s="172">
        <f>MIN(VLOOKUP($C50,Calc_OppDef!$A$47:$AM$66,G$2+1,FALSE),VLOOKUP($D50,Calc_OppDef!$A$47:$AM$66,G$2+1,FALSE))</f>
        <v>1.335953069</v>
      </c>
      <c r="H50" s="172">
        <f>MIN(VLOOKUP($C50,Calc_OppDef!$A$47:$AM$66,H$2+1,FALSE),VLOOKUP($D50,Calc_OppDef!$A$47:$AM$66,H$2+1,FALSE))</f>
        <v>0.5566019417</v>
      </c>
      <c r="I50" s="172">
        <f>MIN(VLOOKUP($C50,Calc_OppDef!$A$47:$AM$66,I$2+1,FALSE),VLOOKUP($D50,Calc_OppDef!$A$47:$AM$66,I$2+1,FALSE))</f>
        <v>0.785854922</v>
      </c>
      <c r="J50" s="172">
        <f>MIN(VLOOKUP($C50,Calc_OppDef!$A$47:$AM$66,J$2+1,FALSE),VLOOKUP($D50,Calc_OppDef!$A$47:$AM$66,J$2+1,FALSE))</f>
        <v>0.4995145631</v>
      </c>
      <c r="K50" s="172">
        <f>MIN(VLOOKUP($C50,Calc_OppDef!$A$47:$AM$66,K$2+1,FALSE),VLOOKUP($D50,Calc_OppDef!$A$47:$AM$66,K$2+1,FALSE))</f>
        <v>0.9430256077</v>
      </c>
      <c r="L50" s="172">
        <f>MIN(VLOOKUP($C50,Calc_OppDef!$A$47:$AM$66,L$2+1,FALSE),VLOOKUP($D50,Calc_OppDef!$A$47:$AM$66,L$2+1,FALSE))</f>
        <v>0.7072688325</v>
      </c>
      <c r="M50" s="172">
        <f>MIN(VLOOKUP($C50,Calc_OppDef!$A$47:$AM$66,M$2+1,FALSE),VLOOKUP($D50,Calc_OppDef!$A$47:$AM$66,M$2+1,FALSE))</f>
        <v>0.8251472201</v>
      </c>
      <c r="N50" s="172">
        <f>MIN(VLOOKUP($C50,Calc_OppDef!$A$47:$AM$66,N$2+1,FALSE),VLOOKUP($D50,Calc_OppDef!$A$47:$AM$66,N$2+1,FALSE))</f>
        <v>0.4995145631</v>
      </c>
      <c r="O50" s="172">
        <f>MIN(VLOOKUP($C50,Calc_OppDef!$A$47:$AM$66,O$2+1,FALSE),VLOOKUP($D50,Calc_OppDef!$A$47:$AM$66,O$2+1,FALSE))</f>
        <v>1.021610951</v>
      </c>
      <c r="P50" s="172">
        <f>MIN(VLOOKUP($C50,Calc_OppDef!$A$47:$AM$66,P$2+1,FALSE),VLOOKUP($D50,Calc_OppDef!$A$47:$AM$66,P$2+1,FALSE))</f>
        <v>0.7322834646</v>
      </c>
      <c r="Q50" s="172">
        <f>MIN(VLOOKUP($C50,Calc_OppDef!$A$47:$AM$66,Q$2+1,FALSE),VLOOKUP($D50,Calc_OppDef!$A$47:$AM$66,Q$2+1,FALSE))</f>
        <v>0.6286834896</v>
      </c>
      <c r="R50" s="172">
        <f>MIN(VLOOKUP($C50,Calc_OppDef!$A$47:$AM$66,R$2+1,FALSE),VLOOKUP($D50,Calc_OppDef!$A$47:$AM$66,R$2+1,FALSE))</f>
        <v>0.6286834896</v>
      </c>
      <c r="S50" s="172">
        <f>MIN(VLOOKUP($C50,Calc_OppDef!$A$47:$AM$66,S$2+1,FALSE),VLOOKUP($D50,Calc_OppDef!$A$47:$AM$66,S$2+1,FALSE))</f>
        <v>0.6286834896</v>
      </c>
      <c r="T50" s="172">
        <f>MIN(VLOOKUP($C50,Calc_OppDef!$A$47:$AM$66,T$2+1,FALSE),VLOOKUP($D50,Calc_OppDef!$A$47:$AM$66,T$2+1,FALSE))</f>
        <v>0.5566019417</v>
      </c>
      <c r="U50" s="172">
        <f>MIN(VLOOKUP($C50,Calc_OppDef!$A$47:$AM$66,U$2+1,FALSE),VLOOKUP($D50,Calc_OppDef!$A$47:$AM$66,U$2+1,FALSE))</f>
        <v>1.257367726</v>
      </c>
      <c r="V50" s="172">
        <f>MIN(VLOOKUP($C50,Calc_OppDef!$A$47:$AM$66,V$2+1,FALSE),VLOOKUP($D50,Calc_OppDef!$A$47:$AM$66,V$2+1,FALSE))</f>
        <v>0.7322834646</v>
      </c>
      <c r="W50" s="172">
        <f>MIN(VLOOKUP($C50,Calc_OppDef!$A$47:$AM$66,W$2+1,FALSE),VLOOKUP($D50,Calc_OppDef!$A$47:$AM$66,W$2+1,FALSE))</f>
        <v>0.4715128039</v>
      </c>
      <c r="X50" s="172">
        <f>MIN(VLOOKUP($C50,Calc_OppDef!$A$47:$AM$66,X$2+1,FALSE),VLOOKUP($D50,Calc_OppDef!$A$47:$AM$66,X$2+1,FALSE))</f>
        <v>0.6286834896</v>
      </c>
      <c r="Y50" s="172">
        <f>MIN(VLOOKUP($C50,Calc_OppDef!$A$47:$AM$66,Y$2+1,FALSE),VLOOKUP($D50,Calc_OppDef!$A$47:$AM$66,Y$2+1,FALSE))</f>
        <v>0.8251472201</v>
      </c>
      <c r="Z50" s="172">
        <f>MIN(VLOOKUP($C50,Calc_OppDef!$A$47:$AM$66,Z$2+1,FALSE),VLOOKUP($D50,Calc_OppDef!$A$47:$AM$66,Z$2+1,FALSE))</f>
        <v>1.532416799</v>
      </c>
      <c r="AA50" s="172">
        <f>MIN(VLOOKUP($C50,Calc_OppDef!$A$47:$AM$66,AA$2+1,FALSE),VLOOKUP($D50,Calc_OppDef!$A$47:$AM$66,AA$2+1,FALSE))</f>
        <v>0.392927461</v>
      </c>
      <c r="AB50" s="172">
        <f>MIN(VLOOKUP($C50,Calc_OppDef!$A$47:$AM$66,AB$2+1,FALSE),VLOOKUP($D50,Calc_OppDef!$A$47:$AM$66,AB$2+1,FALSE))</f>
        <v>0.7322834646</v>
      </c>
      <c r="AC50" s="172">
        <f>MIN(VLOOKUP($C50,Calc_OppDef!$A$47:$AM$66,AC$2+1,FALSE),VLOOKUP($D50,Calc_OppDef!$A$47:$AM$66,AC$2+1,FALSE))</f>
        <v>0.6679765344</v>
      </c>
      <c r="AD50" s="172">
        <f>MIN(VLOOKUP($C50,Calc_OppDef!$A$47:$AM$66,AD$2+1,FALSE),VLOOKUP($D50,Calc_OppDef!$A$47:$AM$66,AD$2+1,FALSE))</f>
        <v>0.7322834646</v>
      </c>
      <c r="AE50" s="172">
        <f>MIN(VLOOKUP($C50,Calc_OppDef!$A$47:$AM$66,AE$2+1,FALSE),VLOOKUP($D50,Calc_OppDef!$A$47:$AM$66,AE$2+1,FALSE))</f>
        <v>1.178781636</v>
      </c>
      <c r="AF50" s="172">
        <f>MIN(VLOOKUP($C50,Calc_OppDef!$A$47:$AM$66,AF$2+1,FALSE),VLOOKUP($D50,Calc_OppDef!$A$47:$AM$66,AF$2+1,FALSE))</f>
        <v>0.9823179059</v>
      </c>
      <c r="AG50" s="172">
        <f>MIN(VLOOKUP($C50,Calc_OppDef!$A$47:$AM$66,AG$2+1,FALSE),VLOOKUP($D50,Calc_OppDef!$A$47:$AM$66,AG$2+1,FALSE))</f>
        <v>0.4715128039</v>
      </c>
      <c r="AH50" s="172">
        <f>MIN(VLOOKUP($C50,Calc_OppDef!$A$47:$AM$66,AH$2+1,FALSE),VLOOKUP($D50,Calc_OppDef!$A$47:$AM$66,AH$2+1,FALSE))</f>
        <v>1.139489338</v>
      </c>
      <c r="AI50" s="172">
        <f>MIN(VLOOKUP($C50,Calc_OppDef!$A$47:$AM$66,AI$2+1,FALSE),VLOOKUP($D50,Calc_OppDef!$A$47:$AM$66,AI$2+1,FALSE))</f>
        <v>0.4138834951</v>
      </c>
      <c r="AJ50" s="172">
        <f>MIN(VLOOKUP($C50,Calc_OppDef!$A$47:$AM$66,AJ$2+1,FALSE),VLOOKUP($D50,Calc_OppDef!$A$47:$AM$66,AJ$2+1,FALSE))</f>
        <v>0.6679765344</v>
      </c>
      <c r="AK50" s="172">
        <f>MIN(VLOOKUP($C50,Calc_OppDef!$A$47:$AM$66,AK$2+1,FALSE),VLOOKUP($D50,Calc_OppDef!$A$47:$AM$66,AK$2+1,FALSE))</f>
        <v>0.8604330709</v>
      </c>
      <c r="AL50" s="172">
        <f>MIN(VLOOKUP($C50,Calc_OppDef!$A$47:$AM$66,AL$2+1,FALSE),VLOOKUP($D50,Calc_OppDef!$A$47:$AM$66,AL$2+1,FALSE))</f>
        <v>0.7465618773</v>
      </c>
      <c r="AM50" s="172">
        <f>MIN(VLOOKUP($C50,Calc_OppDef!$A$47:$AM$66,AM$2+1,FALSE),VLOOKUP($D50,Calc_OppDef!$A$47:$AM$66,AM$2+1,FALSE))</f>
        <v>0.8604330709</v>
      </c>
      <c r="AN50" s="172">
        <f>MIN(VLOOKUP($C50,Calc_OppDef!$A$47:$AM$66,AN$2+1,FALSE),VLOOKUP($D50,Calc_OppDef!$A$47:$AM$66,AN$2+1,FALSE))</f>
        <v>0.7072688325</v>
      </c>
      <c r="AO50" s="172">
        <f>MIN(VLOOKUP($C50,Calc_OppDef!$A$47:$AM$66,AO$2+1,FALSE),VLOOKUP($D50,Calc_OppDef!$A$47:$AM$66,AO$2+1,FALSE))</f>
        <v>0.6286834896</v>
      </c>
      <c r="AP50" s="172">
        <f>MIN(VLOOKUP($C50,Calc_OppDef!$A$47:$AM$66,AP$2+1,FALSE),VLOOKUP($D50,Calc_OppDef!$A$47:$AM$66,AP$2+1,FALSE))</f>
        <v>0.4138834951</v>
      </c>
      <c r="AQ50" s="170"/>
      <c r="AR50" s="170"/>
    </row>
    <row r="51" ht="12.75" customHeight="1">
      <c r="A51" s="170">
        <f t="shared" si="1"/>
        <v>3</v>
      </c>
      <c r="B51" s="170">
        <f t="shared" si="2"/>
        <v>15</v>
      </c>
      <c r="C51" s="140" t="str">
        <f t="array" ref="C51">INDEX(Fixtures!$A$2:$A$21,A51)</f>
        <v>Brighton</v>
      </c>
      <c r="D51" s="140" t="str">
        <f t="array" ref="D51">INDEX(Fixtures!$A$2:$A$21,B51)</f>
        <v>Newcastle</v>
      </c>
      <c r="E51" s="172">
        <f>MIN(VLOOKUP($C51,Calc_OppDef!$A$47:$AM$66,E$2+1,FALSE),VLOOKUP($D51,Calc_OppDef!$A$47:$AM$66,E$2+1,FALSE))</f>
        <v>1.060903995</v>
      </c>
      <c r="F51" s="172">
        <f>MIN(VLOOKUP($C51,Calc_OppDef!$A$47:$AM$66,F$2+1,FALSE),VLOOKUP($D51,Calc_OppDef!$A$47:$AM$66,F$2+1,FALSE))</f>
        <v>0.7322834646</v>
      </c>
      <c r="G51" s="172">
        <f>MIN(VLOOKUP($C51,Calc_OppDef!$A$47:$AM$66,G$2+1,FALSE),VLOOKUP($D51,Calc_OppDef!$A$47:$AM$66,G$2+1,FALSE))</f>
        <v>1.257367726</v>
      </c>
      <c r="H51" s="172">
        <f>MIN(VLOOKUP($C51,Calc_OppDef!$A$47:$AM$66,H$2+1,FALSE),VLOOKUP($D51,Calc_OppDef!$A$47:$AM$66,H$2+1,FALSE))</f>
        <v>0.5566019417</v>
      </c>
      <c r="I51" s="172">
        <f>MIN(VLOOKUP($C51,Calc_OppDef!$A$47:$AM$66,I$2+1,FALSE),VLOOKUP($D51,Calc_OppDef!$A$47:$AM$66,I$2+1,FALSE))</f>
        <v>0.785854922</v>
      </c>
      <c r="J51" s="172">
        <f>MIN(VLOOKUP($C51,Calc_OppDef!$A$47:$AM$66,J$2+1,FALSE),VLOOKUP($D51,Calc_OppDef!$A$47:$AM$66,J$2+1,FALSE))</f>
        <v>1.139489338</v>
      </c>
      <c r="K51" s="172">
        <f>MIN(VLOOKUP($C51,Calc_OppDef!$A$47:$AM$66,K$2+1,FALSE),VLOOKUP($D51,Calc_OppDef!$A$47:$AM$66,K$2+1,FALSE))</f>
        <v>1.218074681</v>
      </c>
      <c r="L51" s="172">
        <f>MIN(VLOOKUP($C51,Calc_OppDef!$A$47:$AM$66,L$2+1,FALSE),VLOOKUP($D51,Calc_OppDef!$A$47:$AM$66,L$2+1,FALSE))</f>
        <v>0.9430256077</v>
      </c>
      <c r="M51" s="172">
        <f>MIN(VLOOKUP($C51,Calc_OppDef!$A$47:$AM$66,M$2+1,FALSE),VLOOKUP($D51,Calc_OppDef!$A$47:$AM$66,M$2+1,FALSE))</f>
        <v>0.392927461</v>
      </c>
      <c r="N51" s="172">
        <f>MIN(VLOOKUP($C51,Calc_OppDef!$A$47:$AM$66,N$2+1,FALSE),VLOOKUP($D51,Calc_OppDef!$A$47:$AM$66,N$2+1,FALSE))</f>
        <v>0.4995145631</v>
      </c>
      <c r="O51" s="172">
        <f>MIN(VLOOKUP($C51,Calc_OppDef!$A$47:$AM$66,O$2+1,FALSE),VLOOKUP($D51,Calc_OppDef!$A$47:$AM$66,O$2+1,FALSE))</f>
        <v>0.6679765344</v>
      </c>
      <c r="P51" s="172">
        <f>MIN(VLOOKUP($C51,Calc_OppDef!$A$47:$AM$66,P$2+1,FALSE),VLOOKUP($D51,Calc_OppDef!$A$47:$AM$66,P$2+1,FALSE))</f>
        <v>0.7322834646</v>
      </c>
      <c r="Q51" s="172">
        <f>MIN(VLOOKUP($C51,Calc_OppDef!$A$47:$AM$66,Q$2+1,FALSE),VLOOKUP($D51,Calc_OppDef!$A$47:$AM$66,Q$2+1,FALSE))</f>
        <v>0.6286834896</v>
      </c>
      <c r="R51" s="172">
        <f>MIN(VLOOKUP($C51,Calc_OppDef!$A$47:$AM$66,R$2+1,FALSE),VLOOKUP($D51,Calc_OppDef!$A$47:$AM$66,R$2+1,FALSE))</f>
        <v>0.6286834896</v>
      </c>
      <c r="S51" s="172">
        <f>MIN(VLOOKUP($C51,Calc_OppDef!$A$47:$AM$66,S$2+1,FALSE),VLOOKUP($D51,Calc_OppDef!$A$47:$AM$66,S$2+1,FALSE))</f>
        <v>0.4995145631</v>
      </c>
      <c r="T51" s="172">
        <f>MIN(VLOOKUP($C51,Calc_OppDef!$A$47:$AM$66,T$2+1,FALSE),VLOOKUP($D51,Calc_OppDef!$A$47:$AM$66,T$2+1,FALSE))</f>
        <v>0.6286834896</v>
      </c>
      <c r="U51" s="172">
        <f>MIN(VLOOKUP($C51,Calc_OppDef!$A$47:$AM$66,U$2+1,FALSE),VLOOKUP($D51,Calc_OppDef!$A$47:$AM$66,U$2+1,FALSE))</f>
        <v>0.6286834896</v>
      </c>
      <c r="V51" s="172">
        <f>MIN(VLOOKUP($C51,Calc_OppDef!$A$47:$AM$66,V$2+1,FALSE),VLOOKUP($D51,Calc_OppDef!$A$47:$AM$66,V$2+1,FALSE))</f>
        <v>0.5566019417</v>
      </c>
      <c r="W51" s="172">
        <f>MIN(VLOOKUP($C51,Calc_OppDef!$A$47:$AM$66,W$2+1,FALSE),VLOOKUP($D51,Calc_OppDef!$A$47:$AM$66,W$2+1,FALSE))</f>
        <v>0.785854922</v>
      </c>
      <c r="X51" s="172">
        <f>MIN(VLOOKUP($C51,Calc_OppDef!$A$47:$AM$66,X$2+1,FALSE),VLOOKUP($D51,Calc_OppDef!$A$47:$AM$66,X$2+1,FALSE))</f>
        <v>0.6286834896</v>
      </c>
      <c r="Y51" s="172">
        <f>MIN(VLOOKUP($C51,Calc_OppDef!$A$47:$AM$66,Y$2+1,FALSE),VLOOKUP($D51,Calc_OppDef!$A$47:$AM$66,Y$2+1,FALSE))</f>
        <v>0.9430256077</v>
      </c>
      <c r="Z51" s="172">
        <f>MIN(VLOOKUP($C51,Calc_OppDef!$A$47:$AM$66,Z$2+1,FALSE),VLOOKUP($D51,Calc_OppDef!$A$47:$AM$66,Z$2+1,FALSE))</f>
        <v>1.178781636</v>
      </c>
      <c r="AA51" s="172">
        <f>MIN(VLOOKUP($C51,Calc_OppDef!$A$47:$AM$66,AA$2+1,FALSE),VLOOKUP($D51,Calc_OppDef!$A$47:$AM$66,AA$2+1,FALSE))</f>
        <v>0.4138834951</v>
      </c>
      <c r="AB51" s="172">
        <f>MIN(VLOOKUP($C51,Calc_OppDef!$A$47:$AM$66,AB$2+1,FALSE),VLOOKUP($D51,Calc_OppDef!$A$47:$AM$66,AB$2+1,FALSE))</f>
        <v>0.7322834646</v>
      </c>
      <c r="AC51" s="172">
        <f>MIN(VLOOKUP($C51,Calc_OppDef!$A$47:$AM$66,AC$2+1,FALSE),VLOOKUP($D51,Calc_OppDef!$A$47:$AM$66,AC$2+1,FALSE))</f>
        <v>0.6679765344</v>
      </c>
      <c r="AD51" s="172">
        <f>MIN(VLOOKUP($C51,Calc_OppDef!$A$47:$AM$66,AD$2+1,FALSE),VLOOKUP($D51,Calc_OppDef!$A$47:$AM$66,AD$2+1,FALSE))</f>
        <v>0.785854922</v>
      </c>
      <c r="AE51" s="172">
        <f>MIN(VLOOKUP($C51,Calc_OppDef!$A$47:$AM$66,AE$2+1,FALSE),VLOOKUP($D51,Calc_OppDef!$A$47:$AM$66,AE$2+1,FALSE))</f>
        <v>0.4715128039</v>
      </c>
      <c r="AF51" s="172">
        <f>MIN(VLOOKUP($C51,Calc_OppDef!$A$47:$AM$66,AF$2+1,FALSE),VLOOKUP($D51,Calc_OppDef!$A$47:$AM$66,AF$2+1,FALSE))</f>
        <v>0.785854922</v>
      </c>
      <c r="AG51" s="172">
        <f>MIN(VLOOKUP($C51,Calc_OppDef!$A$47:$AM$66,AG$2+1,FALSE),VLOOKUP($D51,Calc_OppDef!$A$47:$AM$66,AG$2+1,FALSE))</f>
        <v>0.4715128039</v>
      </c>
      <c r="AH51" s="172">
        <f>MIN(VLOOKUP($C51,Calc_OppDef!$A$47:$AM$66,AH$2+1,FALSE),VLOOKUP($D51,Calc_OppDef!$A$47:$AM$66,AH$2+1,FALSE))</f>
        <v>0.6286834896</v>
      </c>
      <c r="AI51" s="172">
        <f>MIN(VLOOKUP($C51,Calc_OppDef!$A$47:$AM$66,AI$2+1,FALSE),VLOOKUP($D51,Calc_OppDef!$A$47:$AM$66,AI$2+1,FALSE))</f>
        <v>0.4138834951</v>
      </c>
      <c r="AJ51" s="172">
        <f>MIN(VLOOKUP($C51,Calc_OppDef!$A$47:$AM$66,AJ$2+1,FALSE),VLOOKUP($D51,Calc_OppDef!$A$47:$AM$66,AJ$2+1,FALSE))</f>
        <v>0.6679765344</v>
      </c>
      <c r="AK51" s="172">
        <f>MIN(VLOOKUP($C51,Calc_OppDef!$A$47:$AM$66,AK$2+1,FALSE),VLOOKUP($D51,Calc_OppDef!$A$47:$AM$66,AK$2+1,FALSE))</f>
        <v>0.6286834896</v>
      </c>
      <c r="AL51" s="172">
        <f>MIN(VLOOKUP($C51,Calc_OppDef!$A$47:$AM$66,AL$2+1,FALSE),VLOOKUP($D51,Calc_OppDef!$A$47:$AM$66,AL$2+1,FALSE))</f>
        <v>0.7465618773</v>
      </c>
      <c r="AM51" s="172">
        <f>MIN(VLOOKUP($C51,Calc_OppDef!$A$47:$AM$66,AM$2+1,FALSE),VLOOKUP($D51,Calc_OppDef!$A$47:$AM$66,AM$2+1,FALSE))</f>
        <v>0.6679765344</v>
      </c>
      <c r="AN51" s="172">
        <f>MIN(VLOOKUP($C51,Calc_OppDef!$A$47:$AM$66,AN$2+1,FALSE),VLOOKUP($D51,Calc_OppDef!$A$47:$AM$66,AN$2+1,FALSE))</f>
        <v>0.7072688325</v>
      </c>
      <c r="AO51" s="172">
        <f>MIN(VLOOKUP($C51,Calc_OppDef!$A$47:$AM$66,AO$2+1,FALSE),VLOOKUP($D51,Calc_OppDef!$A$47:$AM$66,AO$2+1,FALSE))</f>
        <v>1.532416799</v>
      </c>
      <c r="AP51" s="172">
        <f>MIN(VLOOKUP($C51,Calc_OppDef!$A$47:$AM$66,AP$2+1,FALSE),VLOOKUP($D51,Calc_OppDef!$A$47:$AM$66,AP$2+1,FALSE))</f>
        <v>0.7322834646</v>
      </c>
      <c r="AQ51" s="170"/>
      <c r="AR51" s="170"/>
    </row>
    <row r="52" ht="12.75" customHeight="1">
      <c r="A52" s="170">
        <f t="shared" si="1"/>
        <v>3</v>
      </c>
      <c r="B52" s="170">
        <f t="shared" si="2"/>
        <v>16</v>
      </c>
      <c r="C52" s="140" t="str">
        <f t="array" ref="C52">INDEX(Fixtures!$A$2:$A$21,A52)</f>
        <v>Brighton</v>
      </c>
      <c r="D52" s="140" t="str">
        <f t="array" ref="D52">INDEX(Fixtures!$A$2:$A$21,B52)</f>
        <v>Southampton</v>
      </c>
      <c r="E52" s="172">
        <f>MIN(VLOOKUP($C52,Calc_OppDef!$A$47:$AM$66,E$2+1,FALSE),VLOOKUP($D52,Calc_OppDef!$A$47:$AM$66,E$2+1,FALSE))</f>
        <v>0.785854922</v>
      </c>
      <c r="F52" s="172">
        <f>MIN(VLOOKUP($C52,Calc_OppDef!$A$47:$AM$66,F$2+1,FALSE),VLOOKUP($D52,Calc_OppDef!$A$47:$AM$66,F$2+1,FALSE))</f>
        <v>1.100196294</v>
      </c>
      <c r="G52" s="172">
        <f>MIN(VLOOKUP($C52,Calc_OppDef!$A$47:$AM$66,G$2+1,FALSE),VLOOKUP($D52,Calc_OppDef!$A$47:$AM$66,G$2+1,FALSE))</f>
        <v>1.218074681</v>
      </c>
      <c r="H52" s="172">
        <f>MIN(VLOOKUP($C52,Calc_OppDef!$A$47:$AM$66,H$2+1,FALSE),VLOOKUP($D52,Calc_OppDef!$A$47:$AM$66,H$2+1,FALSE))</f>
        <v>0.5566019417</v>
      </c>
      <c r="I52" s="172">
        <f>MIN(VLOOKUP($C52,Calc_OppDef!$A$47:$AM$66,I$2+1,FALSE),VLOOKUP($D52,Calc_OppDef!$A$47:$AM$66,I$2+1,FALSE))</f>
        <v>0.392927461</v>
      </c>
      <c r="J52" s="172">
        <f>MIN(VLOOKUP($C52,Calc_OppDef!$A$47:$AM$66,J$2+1,FALSE),VLOOKUP($D52,Calc_OppDef!$A$47:$AM$66,J$2+1,FALSE))</f>
        <v>1.335953069</v>
      </c>
      <c r="K52" s="172">
        <f>MIN(VLOOKUP($C52,Calc_OppDef!$A$47:$AM$66,K$2+1,FALSE),VLOOKUP($D52,Calc_OppDef!$A$47:$AM$66,K$2+1,FALSE))</f>
        <v>0.8604330709</v>
      </c>
      <c r="L52" s="172">
        <f>MIN(VLOOKUP($C52,Calc_OppDef!$A$47:$AM$66,L$2+1,FALSE),VLOOKUP($D52,Calc_OppDef!$A$47:$AM$66,L$2+1,FALSE))</f>
        <v>0.9430256077</v>
      </c>
      <c r="M52" s="172">
        <f>MIN(VLOOKUP($C52,Calc_OppDef!$A$47:$AM$66,M$2+1,FALSE),VLOOKUP($D52,Calc_OppDef!$A$47:$AM$66,M$2+1,FALSE))</f>
        <v>0.8251472201</v>
      </c>
      <c r="N52" s="172">
        <f>MIN(VLOOKUP($C52,Calc_OppDef!$A$47:$AM$66,N$2+1,FALSE),VLOOKUP($D52,Calc_OppDef!$A$47:$AM$66,N$2+1,FALSE))</f>
        <v>0.4995145631</v>
      </c>
      <c r="O52" s="172">
        <f>MIN(VLOOKUP($C52,Calc_OppDef!$A$47:$AM$66,O$2+1,FALSE),VLOOKUP($D52,Calc_OppDef!$A$47:$AM$66,O$2+1,FALSE))</f>
        <v>1.100196294</v>
      </c>
      <c r="P52" s="172">
        <f>MIN(VLOOKUP($C52,Calc_OppDef!$A$47:$AM$66,P$2+1,FALSE),VLOOKUP($D52,Calc_OppDef!$A$47:$AM$66,P$2+1,FALSE))</f>
        <v>0.6679765344</v>
      </c>
      <c r="Q52" s="172">
        <f>MIN(VLOOKUP($C52,Calc_OppDef!$A$47:$AM$66,Q$2+1,FALSE),VLOOKUP($D52,Calc_OppDef!$A$47:$AM$66,Q$2+1,FALSE))</f>
        <v>0.7322834646</v>
      </c>
      <c r="R52" s="172">
        <f>MIN(VLOOKUP($C52,Calc_OppDef!$A$47:$AM$66,R$2+1,FALSE),VLOOKUP($D52,Calc_OppDef!$A$47:$AM$66,R$2+1,FALSE))</f>
        <v>0.6286834896</v>
      </c>
      <c r="S52" s="172">
        <f>MIN(VLOOKUP($C52,Calc_OppDef!$A$47:$AM$66,S$2+1,FALSE),VLOOKUP($D52,Calc_OppDef!$A$47:$AM$66,S$2+1,FALSE))</f>
        <v>0.6286834896</v>
      </c>
      <c r="T52" s="172">
        <f>MIN(VLOOKUP($C52,Calc_OppDef!$A$47:$AM$66,T$2+1,FALSE),VLOOKUP($D52,Calc_OppDef!$A$47:$AM$66,T$2+1,FALSE))</f>
        <v>0.6286834896</v>
      </c>
      <c r="U52" s="172">
        <f>MIN(VLOOKUP($C52,Calc_OppDef!$A$47:$AM$66,U$2+1,FALSE),VLOOKUP($D52,Calc_OppDef!$A$47:$AM$66,U$2+1,FALSE))</f>
        <v>0.785854922</v>
      </c>
      <c r="V52" s="172">
        <f>MIN(VLOOKUP($C52,Calc_OppDef!$A$47:$AM$66,V$2+1,FALSE),VLOOKUP($D52,Calc_OppDef!$A$47:$AM$66,V$2+1,FALSE))</f>
        <v>0.6286834896</v>
      </c>
      <c r="W52" s="172">
        <f>MIN(VLOOKUP($C52,Calc_OppDef!$A$47:$AM$66,W$2+1,FALSE),VLOOKUP($D52,Calc_OppDef!$A$47:$AM$66,W$2+1,FALSE))</f>
        <v>0.785854922</v>
      </c>
      <c r="X52" s="172">
        <f>MIN(VLOOKUP($C52,Calc_OppDef!$A$47:$AM$66,X$2+1,FALSE),VLOOKUP($D52,Calc_OppDef!$A$47:$AM$66,X$2+1,FALSE))</f>
        <v>0.6286834896</v>
      </c>
      <c r="Y52" s="172">
        <f>MIN(VLOOKUP($C52,Calc_OppDef!$A$47:$AM$66,Y$2+1,FALSE),VLOOKUP($D52,Calc_OppDef!$A$47:$AM$66,Y$2+1,FALSE))</f>
        <v>0.9430256077</v>
      </c>
      <c r="Z52" s="172">
        <f>MIN(VLOOKUP($C52,Calc_OppDef!$A$47:$AM$66,Z$2+1,FALSE),VLOOKUP($D52,Calc_OppDef!$A$47:$AM$66,Z$2+1,FALSE))</f>
        <v>0.9823179059</v>
      </c>
      <c r="AA52" s="172">
        <f>MIN(VLOOKUP($C52,Calc_OppDef!$A$47:$AM$66,AA$2+1,FALSE),VLOOKUP($D52,Calc_OppDef!$A$47:$AM$66,AA$2+1,FALSE))</f>
        <v>0.6286834896</v>
      </c>
      <c r="AB52" s="172">
        <f>MIN(VLOOKUP($C52,Calc_OppDef!$A$47:$AM$66,AB$2+1,FALSE),VLOOKUP($D52,Calc_OppDef!$A$47:$AM$66,AB$2+1,FALSE))</f>
        <v>0.6286834896</v>
      </c>
      <c r="AC52" s="172">
        <f>MIN(VLOOKUP($C52,Calc_OppDef!$A$47:$AM$66,AC$2+1,FALSE),VLOOKUP($D52,Calc_OppDef!$A$47:$AM$66,AC$2+1,FALSE))</f>
        <v>0.6286834896</v>
      </c>
      <c r="AD52" s="172">
        <f>MIN(VLOOKUP($C52,Calc_OppDef!$A$47:$AM$66,AD$2+1,FALSE),VLOOKUP($D52,Calc_OppDef!$A$47:$AM$66,AD$2+1,FALSE))</f>
        <v>0.4138834951</v>
      </c>
      <c r="AE52" s="172">
        <f>MIN(VLOOKUP($C52,Calc_OppDef!$A$47:$AM$66,AE$2+1,FALSE),VLOOKUP($D52,Calc_OppDef!$A$47:$AM$66,AE$2+1,FALSE))</f>
        <v>1.178781636</v>
      </c>
      <c r="AF52" s="172">
        <f>MIN(VLOOKUP($C52,Calc_OppDef!$A$47:$AM$66,AF$2+1,FALSE),VLOOKUP($D52,Calc_OppDef!$A$47:$AM$66,AF$2+1,FALSE))</f>
        <v>0.5566019417</v>
      </c>
      <c r="AG52" s="172">
        <f>MIN(VLOOKUP($C52,Calc_OppDef!$A$47:$AM$66,AG$2+1,FALSE),VLOOKUP($D52,Calc_OppDef!$A$47:$AM$66,AG$2+1,FALSE))</f>
        <v>0.4715128039</v>
      </c>
      <c r="AH52" s="172">
        <f>MIN(VLOOKUP($C52,Calc_OppDef!$A$47:$AM$66,AH$2+1,FALSE),VLOOKUP($D52,Calc_OppDef!$A$47:$AM$66,AH$2+1,FALSE))</f>
        <v>1.139489338</v>
      </c>
      <c r="AI52" s="172">
        <f>MIN(VLOOKUP($C52,Calc_OppDef!$A$47:$AM$66,AI$2+1,FALSE),VLOOKUP($D52,Calc_OppDef!$A$47:$AM$66,AI$2+1,FALSE))</f>
        <v>0.4138834951</v>
      </c>
      <c r="AJ52" s="172">
        <f>MIN(VLOOKUP($C52,Calc_OppDef!$A$47:$AM$66,AJ$2+1,FALSE),VLOOKUP($D52,Calc_OppDef!$A$47:$AM$66,AJ$2+1,FALSE))</f>
        <v>0.6679765344</v>
      </c>
      <c r="AK52" s="172">
        <f>MIN(VLOOKUP($C52,Calc_OppDef!$A$47:$AM$66,AK$2+1,FALSE),VLOOKUP($D52,Calc_OppDef!$A$47:$AM$66,AK$2+1,FALSE))</f>
        <v>1.532416799</v>
      </c>
      <c r="AL52" s="172">
        <f>MIN(VLOOKUP($C52,Calc_OppDef!$A$47:$AM$66,AL$2+1,FALSE),VLOOKUP($D52,Calc_OppDef!$A$47:$AM$66,AL$2+1,FALSE))</f>
        <v>0.4995145631</v>
      </c>
      <c r="AM52" s="172">
        <f>MIN(VLOOKUP($C52,Calc_OppDef!$A$47:$AM$66,AM$2+1,FALSE),VLOOKUP($D52,Calc_OppDef!$A$47:$AM$66,AM$2+1,FALSE))</f>
        <v>0.8251472201</v>
      </c>
      <c r="AN52" s="172">
        <f>MIN(VLOOKUP($C52,Calc_OppDef!$A$47:$AM$66,AN$2+1,FALSE),VLOOKUP($D52,Calc_OppDef!$A$47:$AM$66,AN$2+1,FALSE))</f>
        <v>0.7072688325</v>
      </c>
      <c r="AO52" s="172">
        <f>MIN(VLOOKUP($C52,Calc_OppDef!$A$47:$AM$66,AO$2+1,FALSE),VLOOKUP($D52,Calc_OppDef!$A$47:$AM$66,AO$2+1,FALSE))</f>
        <v>0.9430256077</v>
      </c>
      <c r="AP52" s="172">
        <f>MIN(VLOOKUP($C52,Calc_OppDef!$A$47:$AM$66,AP$2+1,FALSE),VLOOKUP($D52,Calc_OppDef!$A$47:$AM$66,AP$2+1,FALSE))</f>
        <v>0.4715128039</v>
      </c>
      <c r="AQ52" s="170"/>
      <c r="AR52" s="170"/>
    </row>
    <row r="53" ht="12.75" customHeight="1">
      <c r="A53" s="170">
        <f t="shared" si="1"/>
        <v>3</v>
      </c>
      <c r="B53" s="170">
        <f t="shared" si="2"/>
        <v>17</v>
      </c>
      <c r="C53" s="140" t="str">
        <f t="array" ref="C53">INDEX(Fixtures!$A$2:$A$21,A53)</f>
        <v>Brighton</v>
      </c>
      <c r="D53" s="140" t="str">
        <f t="array" ref="D53">INDEX(Fixtures!$A$2:$A$21,B53)</f>
        <v>Tottenham</v>
      </c>
      <c r="E53" s="172">
        <f>MIN(VLOOKUP($C53,Calc_OppDef!$A$47:$AM$66,E$2+1,FALSE),VLOOKUP($D53,Calc_OppDef!$A$47:$AM$66,E$2+1,FALSE))</f>
        <v>0.8251472201</v>
      </c>
      <c r="F53" s="172">
        <f>MIN(VLOOKUP($C53,Calc_OppDef!$A$47:$AM$66,F$2+1,FALSE),VLOOKUP($D53,Calc_OppDef!$A$47:$AM$66,F$2+1,FALSE))</f>
        <v>0.5566019417</v>
      </c>
      <c r="G53" s="172">
        <f>MIN(VLOOKUP($C53,Calc_OppDef!$A$47:$AM$66,G$2+1,FALSE),VLOOKUP($D53,Calc_OppDef!$A$47:$AM$66,G$2+1,FALSE))</f>
        <v>1.493123755</v>
      </c>
      <c r="H53" s="172">
        <f>MIN(VLOOKUP($C53,Calc_OppDef!$A$47:$AM$66,H$2+1,FALSE),VLOOKUP($D53,Calc_OppDef!$A$47:$AM$66,H$2+1,FALSE))</f>
        <v>0.5566019417</v>
      </c>
      <c r="I53" s="172">
        <f>MIN(VLOOKUP($C53,Calc_OppDef!$A$47:$AM$66,I$2+1,FALSE),VLOOKUP($D53,Calc_OppDef!$A$47:$AM$66,I$2+1,FALSE))</f>
        <v>0.785854922</v>
      </c>
      <c r="J53" s="172">
        <f>MIN(VLOOKUP($C53,Calc_OppDef!$A$47:$AM$66,J$2+1,FALSE),VLOOKUP($D53,Calc_OppDef!$A$47:$AM$66,J$2+1,FALSE))</f>
        <v>0.9430256077</v>
      </c>
      <c r="K53" s="172">
        <f>MIN(VLOOKUP($C53,Calc_OppDef!$A$47:$AM$66,K$2+1,FALSE),VLOOKUP($D53,Calc_OppDef!$A$47:$AM$66,K$2+1,FALSE))</f>
        <v>0.6286834896</v>
      </c>
      <c r="L53" s="172">
        <f>MIN(VLOOKUP($C53,Calc_OppDef!$A$47:$AM$66,L$2+1,FALSE),VLOOKUP($D53,Calc_OppDef!$A$47:$AM$66,L$2+1,FALSE))</f>
        <v>0.4138834951</v>
      </c>
      <c r="M53" s="172">
        <f>MIN(VLOOKUP($C53,Calc_OppDef!$A$47:$AM$66,M$2+1,FALSE),VLOOKUP($D53,Calc_OppDef!$A$47:$AM$66,M$2+1,FALSE))</f>
        <v>0.8251472201</v>
      </c>
      <c r="N53" s="172">
        <f>MIN(VLOOKUP($C53,Calc_OppDef!$A$47:$AM$66,N$2+1,FALSE),VLOOKUP($D53,Calc_OppDef!$A$47:$AM$66,N$2+1,FALSE))</f>
        <v>0.4995145631</v>
      </c>
      <c r="O53" s="172">
        <f>MIN(VLOOKUP($C53,Calc_OppDef!$A$47:$AM$66,O$2+1,FALSE),VLOOKUP($D53,Calc_OppDef!$A$47:$AM$66,O$2+1,FALSE))</f>
        <v>0.8604330709</v>
      </c>
      <c r="P53" s="172">
        <f>MIN(VLOOKUP($C53,Calc_OppDef!$A$47:$AM$66,P$2+1,FALSE),VLOOKUP($D53,Calc_OppDef!$A$47:$AM$66,P$2+1,FALSE))</f>
        <v>0.7322834646</v>
      </c>
      <c r="Q53" s="172">
        <f>MIN(VLOOKUP($C53,Calc_OppDef!$A$47:$AM$66,Q$2+1,FALSE),VLOOKUP($D53,Calc_OppDef!$A$47:$AM$66,Q$2+1,FALSE))</f>
        <v>1.218074681</v>
      </c>
      <c r="R53" s="172">
        <f>MIN(VLOOKUP($C53,Calc_OppDef!$A$47:$AM$66,R$2+1,FALSE),VLOOKUP($D53,Calc_OppDef!$A$47:$AM$66,R$2+1,FALSE))</f>
        <v>0.6286834896</v>
      </c>
      <c r="S53" s="172">
        <f>MIN(VLOOKUP($C53,Calc_OppDef!$A$47:$AM$66,S$2+1,FALSE),VLOOKUP($D53,Calc_OppDef!$A$47:$AM$66,S$2+1,FALSE))</f>
        <v>0.6286834896</v>
      </c>
      <c r="T53" s="172">
        <f>MIN(VLOOKUP($C53,Calc_OppDef!$A$47:$AM$66,T$2+1,FALSE),VLOOKUP($D53,Calc_OppDef!$A$47:$AM$66,T$2+1,FALSE))</f>
        <v>0.6286834896</v>
      </c>
      <c r="U53" s="172">
        <f>MIN(VLOOKUP($C53,Calc_OppDef!$A$47:$AM$66,U$2+1,FALSE),VLOOKUP($D53,Calc_OppDef!$A$47:$AM$66,U$2+1,FALSE))</f>
        <v>0.785854922</v>
      </c>
      <c r="V53" s="172">
        <f>MIN(VLOOKUP($C53,Calc_OppDef!$A$47:$AM$66,V$2+1,FALSE),VLOOKUP($D53,Calc_OppDef!$A$47:$AM$66,V$2+1,FALSE))</f>
        <v>1.021610951</v>
      </c>
      <c r="W53" s="172">
        <f>MIN(VLOOKUP($C53,Calc_OppDef!$A$47:$AM$66,W$2+1,FALSE),VLOOKUP($D53,Calc_OppDef!$A$47:$AM$66,W$2+1,FALSE))</f>
        <v>0.7465618773</v>
      </c>
      <c r="X53" s="172">
        <f>MIN(VLOOKUP($C53,Calc_OppDef!$A$47:$AM$66,X$2+1,FALSE),VLOOKUP($D53,Calc_OppDef!$A$47:$AM$66,X$2+1,FALSE))</f>
        <v>0.4995145631</v>
      </c>
      <c r="Y53" s="172">
        <f>MIN(VLOOKUP($C53,Calc_OppDef!$A$47:$AM$66,Y$2+1,FALSE),VLOOKUP($D53,Calc_OppDef!$A$47:$AM$66,Y$2+1,FALSE))</f>
        <v>0.7322834646</v>
      </c>
      <c r="Z53" s="172">
        <f>MIN(VLOOKUP($C53,Calc_OppDef!$A$47:$AM$66,Z$2+1,FALSE),VLOOKUP($D53,Calc_OppDef!$A$47:$AM$66,Z$2+1,FALSE))</f>
        <v>1.178781636</v>
      </c>
      <c r="AA53" s="172">
        <f>MIN(VLOOKUP($C53,Calc_OppDef!$A$47:$AM$66,AA$2+1,FALSE),VLOOKUP($D53,Calc_OppDef!$A$47:$AM$66,AA$2+1,FALSE))</f>
        <v>0.7322834646</v>
      </c>
      <c r="AB53" s="172">
        <f>MIN(VLOOKUP($C53,Calc_OppDef!$A$47:$AM$66,AB$2+1,FALSE),VLOOKUP($D53,Calc_OppDef!$A$47:$AM$66,AB$2+1,FALSE))</f>
        <v>0.6679765344</v>
      </c>
      <c r="AC53" s="172">
        <f>MIN(VLOOKUP($C53,Calc_OppDef!$A$47:$AM$66,AC$2+1,FALSE),VLOOKUP($D53,Calc_OppDef!$A$47:$AM$66,AC$2+1,FALSE))</f>
        <v>0.6679765344</v>
      </c>
      <c r="AD53" s="172">
        <f>MIN(VLOOKUP($C53,Calc_OppDef!$A$47:$AM$66,AD$2+1,FALSE),VLOOKUP($D53,Calc_OppDef!$A$47:$AM$66,AD$2+1,FALSE))</f>
        <v>0.785854922</v>
      </c>
      <c r="AE53" s="172">
        <f>MIN(VLOOKUP($C53,Calc_OppDef!$A$47:$AM$66,AE$2+1,FALSE),VLOOKUP($D53,Calc_OppDef!$A$47:$AM$66,AE$2+1,FALSE))</f>
        <v>0.6286834896</v>
      </c>
      <c r="AF53" s="172">
        <f>MIN(VLOOKUP($C53,Calc_OppDef!$A$47:$AM$66,AF$2+1,FALSE),VLOOKUP($D53,Calc_OppDef!$A$47:$AM$66,AF$2+1,FALSE))</f>
        <v>0.9823179059</v>
      </c>
      <c r="AG53" s="172">
        <f>MIN(VLOOKUP($C53,Calc_OppDef!$A$47:$AM$66,AG$2+1,FALSE),VLOOKUP($D53,Calc_OppDef!$A$47:$AM$66,AG$2+1,FALSE))</f>
        <v>0.4715128039</v>
      </c>
      <c r="AH53" s="172">
        <f>MIN(VLOOKUP($C53,Calc_OppDef!$A$47:$AM$66,AH$2+1,FALSE),VLOOKUP($D53,Calc_OppDef!$A$47:$AM$66,AH$2+1,FALSE))</f>
        <v>0.785854922</v>
      </c>
      <c r="AI53" s="172">
        <f>MIN(VLOOKUP($C53,Calc_OppDef!$A$47:$AM$66,AI$2+1,FALSE),VLOOKUP($D53,Calc_OppDef!$A$47:$AM$66,AI$2+1,FALSE))</f>
        <v>0.4138834951</v>
      </c>
      <c r="AJ53" s="172">
        <f>MIN(VLOOKUP($C53,Calc_OppDef!$A$47:$AM$66,AJ$2+1,FALSE),VLOOKUP($D53,Calc_OppDef!$A$47:$AM$66,AJ$2+1,FALSE))</f>
        <v>0.6679765344</v>
      </c>
      <c r="AK53" s="172">
        <f>MIN(VLOOKUP($C53,Calc_OppDef!$A$47:$AM$66,AK$2+1,FALSE),VLOOKUP($D53,Calc_OppDef!$A$47:$AM$66,AK$2+1,FALSE))</f>
        <v>0.392927461</v>
      </c>
      <c r="AL53" s="172">
        <f>MIN(VLOOKUP($C53,Calc_OppDef!$A$47:$AM$66,AL$2+1,FALSE),VLOOKUP($D53,Calc_OppDef!$A$47:$AM$66,AL$2+1,FALSE))</f>
        <v>0.4715128039</v>
      </c>
      <c r="AM53" s="172">
        <f>MIN(VLOOKUP($C53,Calc_OppDef!$A$47:$AM$66,AM$2+1,FALSE),VLOOKUP($D53,Calc_OppDef!$A$47:$AM$66,AM$2+1,FALSE))</f>
        <v>0.8604330709</v>
      </c>
      <c r="AN53" s="172">
        <f>MIN(VLOOKUP($C53,Calc_OppDef!$A$47:$AM$66,AN$2+1,FALSE),VLOOKUP($D53,Calc_OppDef!$A$47:$AM$66,AN$2+1,FALSE))</f>
        <v>0.7072688325</v>
      </c>
      <c r="AO53" s="172">
        <f>MIN(VLOOKUP($C53,Calc_OppDef!$A$47:$AM$66,AO$2+1,FALSE),VLOOKUP($D53,Calc_OppDef!$A$47:$AM$66,AO$2+1,FALSE))</f>
        <v>1.021610951</v>
      </c>
      <c r="AP53" s="172">
        <f>MIN(VLOOKUP($C53,Calc_OppDef!$A$47:$AM$66,AP$2+1,FALSE),VLOOKUP($D53,Calc_OppDef!$A$47:$AM$66,AP$2+1,FALSE))</f>
        <v>0.6286834896</v>
      </c>
      <c r="AQ53" s="170"/>
      <c r="AR53" s="170"/>
    </row>
    <row r="54" ht="12.75" customHeight="1">
      <c r="A54" s="170">
        <f t="shared" si="1"/>
        <v>3</v>
      </c>
      <c r="B54" s="170">
        <f t="shared" si="2"/>
        <v>18</v>
      </c>
      <c r="C54" s="140" t="str">
        <f t="array" ref="C54">INDEX(Fixtures!$A$2:$A$21,A54)</f>
        <v>Brighton</v>
      </c>
      <c r="D54" s="140" t="str">
        <f t="array" ref="D54">INDEX(Fixtures!$A$2:$A$21,B54)</f>
        <v>Watford</v>
      </c>
      <c r="E54" s="172">
        <f>MIN(VLOOKUP($C54,Calc_OppDef!$A$47:$AM$66,E$2+1,FALSE),VLOOKUP($D54,Calc_OppDef!$A$47:$AM$66,E$2+1,FALSE))</f>
        <v>0.392927461</v>
      </c>
      <c r="F54" s="172">
        <f>MIN(VLOOKUP($C54,Calc_OppDef!$A$47:$AM$66,F$2+1,FALSE),VLOOKUP($D54,Calc_OppDef!$A$47:$AM$66,F$2+1,FALSE))</f>
        <v>0.6286834896</v>
      </c>
      <c r="G54" s="172">
        <f>MIN(VLOOKUP($C54,Calc_OppDef!$A$47:$AM$66,G$2+1,FALSE),VLOOKUP($D54,Calc_OppDef!$A$47:$AM$66,G$2+1,FALSE))</f>
        <v>0.6286834896</v>
      </c>
      <c r="H54" s="172">
        <f>MIN(VLOOKUP($C54,Calc_OppDef!$A$47:$AM$66,H$2+1,FALSE),VLOOKUP($D54,Calc_OppDef!$A$47:$AM$66,H$2+1,FALSE))</f>
        <v>0.5566019417</v>
      </c>
      <c r="I54" s="172">
        <f>MIN(VLOOKUP($C54,Calc_OppDef!$A$47:$AM$66,I$2+1,FALSE),VLOOKUP($D54,Calc_OppDef!$A$47:$AM$66,I$2+1,FALSE))</f>
        <v>0.785854922</v>
      </c>
      <c r="J54" s="172">
        <f>MIN(VLOOKUP($C54,Calc_OppDef!$A$47:$AM$66,J$2+1,FALSE),VLOOKUP($D54,Calc_OppDef!$A$47:$AM$66,J$2+1,FALSE))</f>
        <v>0.7322834646</v>
      </c>
      <c r="K54" s="172">
        <f>MIN(VLOOKUP($C54,Calc_OppDef!$A$47:$AM$66,K$2+1,FALSE),VLOOKUP($D54,Calc_OppDef!$A$47:$AM$66,K$2+1,FALSE))</f>
        <v>2.121807244</v>
      </c>
      <c r="L54" s="172">
        <f>MIN(VLOOKUP($C54,Calc_OppDef!$A$47:$AM$66,L$2+1,FALSE),VLOOKUP($D54,Calc_OppDef!$A$47:$AM$66,L$2+1,FALSE))</f>
        <v>0.7465618773</v>
      </c>
      <c r="M54" s="172">
        <f>MIN(VLOOKUP($C54,Calc_OppDef!$A$47:$AM$66,M$2+1,FALSE),VLOOKUP($D54,Calc_OppDef!$A$47:$AM$66,M$2+1,FALSE))</f>
        <v>0.8251472201</v>
      </c>
      <c r="N54" s="172">
        <f>MIN(VLOOKUP($C54,Calc_OppDef!$A$47:$AM$66,N$2+1,FALSE),VLOOKUP($D54,Calc_OppDef!$A$47:$AM$66,N$2+1,FALSE))</f>
        <v>0.4715128039</v>
      </c>
      <c r="O54" s="172">
        <f>MIN(VLOOKUP($C54,Calc_OppDef!$A$47:$AM$66,O$2+1,FALSE),VLOOKUP($D54,Calc_OppDef!$A$47:$AM$66,O$2+1,FALSE))</f>
        <v>0.8251472201</v>
      </c>
      <c r="P54" s="172">
        <f>MIN(VLOOKUP($C54,Calc_OppDef!$A$47:$AM$66,P$2+1,FALSE),VLOOKUP($D54,Calc_OppDef!$A$47:$AM$66,P$2+1,FALSE))</f>
        <v>0.7322834646</v>
      </c>
      <c r="Q54" s="172">
        <f>MIN(VLOOKUP($C54,Calc_OppDef!$A$47:$AM$66,Q$2+1,FALSE),VLOOKUP($D54,Calc_OppDef!$A$47:$AM$66,Q$2+1,FALSE))</f>
        <v>1.218074681</v>
      </c>
      <c r="R54" s="172">
        <f>MIN(VLOOKUP($C54,Calc_OppDef!$A$47:$AM$66,R$2+1,FALSE),VLOOKUP($D54,Calc_OppDef!$A$47:$AM$66,R$2+1,FALSE))</f>
        <v>0.6286834896</v>
      </c>
      <c r="S54" s="172">
        <f>MIN(VLOOKUP($C54,Calc_OppDef!$A$47:$AM$66,S$2+1,FALSE),VLOOKUP($D54,Calc_OppDef!$A$47:$AM$66,S$2+1,FALSE))</f>
        <v>0.6286834896</v>
      </c>
      <c r="T54" s="172">
        <f>MIN(VLOOKUP($C54,Calc_OppDef!$A$47:$AM$66,T$2+1,FALSE),VLOOKUP($D54,Calc_OppDef!$A$47:$AM$66,T$2+1,FALSE))</f>
        <v>0.6286834896</v>
      </c>
      <c r="U54" s="172">
        <f>MIN(VLOOKUP($C54,Calc_OppDef!$A$47:$AM$66,U$2+1,FALSE),VLOOKUP($D54,Calc_OppDef!$A$47:$AM$66,U$2+1,FALSE))</f>
        <v>0.4138834951</v>
      </c>
      <c r="V54" s="172">
        <f>MIN(VLOOKUP($C54,Calc_OppDef!$A$47:$AM$66,V$2+1,FALSE),VLOOKUP($D54,Calc_OppDef!$A$47:$AM$66,V$2+1,FALSE))</f>
        <v>0.9430256077</v>
      </c>
      <c r="W54" s="172">
        <f>MIN(VLOOKUP($C54,Calc_OppDef!$A$47:$AM$66,W$2+1,FALSE),VLOOKUP($D54,Calc_OppDef!$A$47:$AM$66,W$2+1,FALSE))</f>
        <v>0.785854922</v>
      </c>
      <c r="X54" s="172">
        <f>MIN(VLOOKUP($C54,Calc_OppDef!$A$47:$AM$66,X$2+1,FALSE),VLOOKUP($D54,Calc_OppDef!$A$47:$AM$66,X$2+1,FALSE))</f>
        <v>0.6286834896</v>
      </c>
      <c r="Y54" s="172">
        <f>MIN(VLOOKUP($C54,Calc_OppDef!$A$47:$AM$66,Y$2+1,FALSE),VLOOKUP($D54,Calc_OppDef!$A$47:$AM$66,Y$2+1,FALSE))</f>
        <v>0.9430256077</v>
      </c>
      <c r="Z54" s="172">
        <f>MIN(VLOOKUP($C54,Calc_OppDef!$A$47:$AM$66,Z$2+1,FALSE),VLOOKUP($D54,Calc_OppDef!$A$47:$AM$66,Z$2+1,FALSE))</f>
        <v>1.139489338</v>
      </c>
      <c r="AA54" s="172">
        <f>MIN(VLOOKUP($C54,Calc_OppDef!$A$47:$AM$66,AA$2+1,FALSE),VLOOKUP($D54,Calc_OppDef!$A$47:$AM$66,AA$2+1,FALSE))</f>
        <v>0.785854922</v>
      </c>
      <c r="AB54" s="172">
        <f>MIN(VLOOKUP($C54,Calc_OppDef!$A$47:$AM$66,AB$2+1,FALSE),VLOOKUP($D54,Calc_OppDef!$A$47:$AM$66,AB$2+1,FALSE))</f>
        <v>0.7322834646</v>
      </c>
      <c r="AC54" s="172">
        <f>MIN(VLOOKUP($C54,Calc_OppDef!$A$47:$AM$66,AC$2+1,FALSE),VLOOKUP($D54,Calc_OppDef!$A$47:$AM$66,AC$2+1,FALSE))</f>
        <v>0.6679765344</v>
      </c>
      <c r="AD54" s="172">
        <f>MIN(VLOOKUP($C54,Calc_OppDef!$A$47:$AM$66,AD$2+1,FALSE),VLOOKUP($D54,Calc_OppDef!$A$47:$AM$66,AD$2+1,FALSE))</f>
        <v>0.6286834896</v>
      </c>
      <c r="AE54" s="172">
        <f>MIN(VLOOKUP($C54,Calc_OppDef!$A$47:$AM$66,AE$2+1,FALSE),VLOOKUP($D54,Calc_OppDef!$A$47:$AM$66,AE$2+1,FALSE))</f>
        <v>0.7322834646</v>
      </c>
      <c r="AF54" s="172">
        <f>MIN(VLOOKUP($C54,Calc_OppDef!$A$47:$AM$66,AF$2+1,FALSE),VLOOKUP($D54,Calc_OppDef!$A$47:$AM$66,AF$2+1,FALSE))</f>
        <v>0.9823179059</v>
      </c>
      <c r="AG54" s="172">
        <f>MIN(VLOOKUP($C54,Calc_OppDef!$A$47:$AM$66,AG$2+1,FALSE),VLOOKUP($D54,Calc_OppDef!$A$47:$AM$66,AG$2+1,FALSE))</f>
        <v>0.4715128039</v>
      </c>
      <c r="AH54" s="172">
        <f>MIN(VLOOKUP($C54,Calc_OppDef!$A$47:$AM$66,AH$2+1,FALSE),VLOOKUP($D54,Calc_OppDef!$A$47:$AM$66,AH$2+1,FALSE))</f>
        <v>1.139489338</v>
      </c>
      <c r="AI54" s="172">
        <f>MIN(VLOOKUP($C54,Calc_OppDef!$A$47:$AM$66,AI$2+1,FALSE),VLOOKUP($D54,Calc_OppDef!$A$47:$AM$66,AI$2+1,FALSE))</f>
        <v>0.4138834951</v>
      </c>
      <c r="AJ54" s="172">
        <f>MIN(VLOOKUP($C54,Calc_OppDef!$A$47:$AM$66,AJ$2+1,FALSE),VLOOKUP($D54,Calc_OppDef!$A$47:$AM$66,AJ$2+1,FALSE))</f>
        <v>0.6679765344</v>
      </c>
      <c r="AK54" s="172">
        <f>MIN(VLOOKUP($C54,Calc_OppDef!$A$47:$AM$66,AK$2+1,FALSE),VLOOKUP($D54,Calc_OppDef!$A$47:$AM$66,AK$2+1,FALSE))</f>
        <v>0.5566019417</v>
      </c>
      <c r="AL54" s="172">
        <f>MIN(VLOOKUP($C54,Calc_OppDef!$A$47:$AM$66,AL$2+1,FALSE),VLOOKUP($D54,Calc_OppDef!$A$47:$AM$66,AL$2+1,FALSE))</f>
        <v>0.7465618773</v>
      </c>
      <c r="AM54" s="172">
        <f>MIN(VLOOKUP($C54,Calc_OppDef!$A$47:$AM$66,AM$2+1,FALSE),VLOOKUP($D54,Calc_OppDef!$A$47:$AM$66,AM$2+1,FALSE))</f>
        <v>0.6286834896</v>
      </c>
      <c r="AN54" s="172">
        <f>MIN(VLOOKUP($C54,Calc_OppDef!$A$47:$AM$66,AN$2+1,FALSE),VLOOKUP($D54,Calc_OppDef!$A$47:$AM$66,AN$2+1,FALSE))</f>
        <v>0.4995145631</v>
      </c>
      <c r="AO54" s="172">
        <f>MIN(VLOOKUP($C54,Calc_OppDef!$A$47:$AM$66,AO$2+1,FALSE),VLOOKUP($D54,Calc_OppDef!$A$47:$AM$66,AO$2+1,FALSE))</f>
        <v>1.178781636</v>
      </c>
      <c r="AP54" s="172">
        <f>MIN(VLOOKUP($C54,Calc_OppDef!$A$47:$AM$66,AP$2+1,FALSE),VLOOKUP($D54,Calc_OppDef!$A$47:$AM$66,AP$2+1,FALSE))</f>
        <v>0.9430256077</v>
      </c>
      <c r="AQ54" s="170"/>
      <c r="AR54" s="170"/>
    </row>
    <row r="55" ht="12.75" customHeight="1">
      <c r="A55" s="170">
        <f t="shared" si="1"/>
        <v>3</v>
      </c>
      <c r="B55" s="170">
        <f t="shared" si="2"/>
        <v>19</v>
      </c>
      <c r="C55" s="140" t="str">
        <f t="array" ref="C55">INDEX(Fixtures!$A$2:$A$21,A55)</f>
        <v>Brighton</v>
      </c>
      <c r="D55" s="140" t="str">
        <f t="array" ref="D55">INDEX(Fixtures!$A$2:$A$21,B55)</f>
        <v>West Ham</v>
      </c>
      <c r="E55" s="172">
        <f>MIN(VLOOKUP($C55,Calc_OppDef!$A$47:$AM$66,E$2+1,FALSE),VLOOKUP($D55,Calc_OppDef!$A$47:$AM$66,E$2+1,FALSE))</f>
        <v>1.060903995</v>
      </c>
      <c r="F55" s="172">
        <f>MIN(VLOOKUP($C55,Calc_OppDef!$A$47:$AM$66,F$2+1,FALSE),VLOOKUP($D55,Calc_OppDef!$A$47:$AM$66,F$2+1,FALSE))</f>
        <v>0.7465618773</v>
      </c>
      <c r="G55" s="172">
        <f>MIN(VLOOKUP($C55,Calc_OppDef!$A$47:$AM$66,G$2+1,FALSE),VLOOKUP($D55,Calc_OppDef!$A$47:$AM$66,G$2+1,FALSE))</f>
        <v>1.768172828</v>
      </c>
      <c r="H55" s="172">
        <f>MIN(VLOOKUP($C55,Calc_OppDef!$A$47:$AM$66,H$2+1,FALSE),VLOOKUP($D55,Calc_OppDef!$A$47:$AM$66,H$2+1,FALSE))</f>
        <v>0.4995145631</v>
      </c>
      <c r="I55" s="172">
        <f>MIN(VLOOKUP($C55,Calc_OppDef!$A$47:$AM$66,I$2+1,FALSE),VLOOKUP($D55,Calc_OppDef!$A$47:$AM$66,I$2+1,FALSE))</f>
        <v>0.785854922</v>
      </c>
      <c r="J55" s="172">
        <f>MIN(VLOOKUP($C55,Calc_OppDef!$A$47:$AM$66,J$2+1,FALSE),VLOOKUP($D55,Calc_OppDef!$A$47:$AM$66,J$2+1,FALSE))</f>
        <v>1.257367726</v>
      </c>
      <c r="K55" s="172">
        <f>MIN(VLOOKUP($C55,Calc_OppDef!$A$47:$AM$66,K$2+1,FALSE),VLOOKUP($D55,Calc_OppDef!$A$47:$AM$66,K$2+1,FALSE))</f>
        <v>1.178781636</v>
      </c>
      <c r="L55" s="172">
        <f>MIN(VLOOKUP($C55,Calc_OppDef!$A$47:$AM$66,L$2+1,FALSE),VLOOKUP($D55,Calc_OppDef!$A$47:$AM$66,L$2+1,FALSE))</f>
        <v>0.9430256077</v>
      </c>
      <c r="M55" s="172">
        <f>MIN(VLOOKUP($C55,Calc_OppDef!$A$47:$AM$66,M$2+1,FALSE),VLOOKUP($D55,Calc_OppDef!$A$47:$AM$66,M$2+1,FALSE))</f>
        <v>0.8251472201</v>
      </c>
      <c r="N55" s="172">
        <f>MIN(VLOOKUP($C55,Calc_OppDef!$A$47:$AM$66,N$2+1,FALSE),VLOOKUP($D55,Calc_OppDef!$A$47:$AM$66,N$2+1,FALSE))</f>
        <v>0.4995145631</v>
      </c>
      <c r="O55" s="172">
        <f>MIN(VLOOKUP($C55,Calc_OppDef!$A$47:$AM$66,O$2+1,FALSE),VLOOKUP($D55,Calc_OppDef!$A$47:$AM$66,O$2+1,FALSE))</f>
        <v>0.785854922</v>
      </c>
      <c r="P55" s="172">
        <f>MIN(VLOOKUP($C55,Calc_OppDef!$A$47:$AM$66,P$2+1,FALSE),VLOOKUP($D55,Calc_OppDef!$A$47:$AM$66,P$2+1,FALSE))</f>
        <v>0.6286834896</v>
      </c>
      <c r="Q55" s="172">
        <f>MIN(VLOOKUP($C55,Calc_OppDef!$A$47:$AM$66,Q$2+1,FALSE),VLOOKUP($D55,Calc_OppDef!$A$47:$AM$66,Q$2+1,FALSE))</f>
        <v>1.218074681</v>
      </c>
      <c r="R55" s="172">
        <f>MIN(VLOOKUP($C55,Calc_OppDef!$A$47:$AM$66,R$2+1,FALSE),VLOOKUP($D55,Calc_OppDef!$A$47:$AM$66,R$2+1,FALSE))</f>
        <v>0.6286834896</v>
      </c>
      <c r="S55" s="172">
        <f>MIN(VLOOKUP($C55,Calc_OppDef!$A$47:$AM$66,S$2+1,FALSE),VLOOKUP($D55,Calc_OppDef!$A$47:$AM$66,S$2+1,FALSE))</f>
        <v>0.4138834951</v>
      </c>
      <c r="T55" s="172">
        <f>MIN(VLOOKUP($C55,Calc_OppDef!$A$47:$AM$66,T$2+1,FALSE),VLOOKUP($D55,Calc_OppDef!$A$47:$AM$66,T$2+1,FALSE))</f>
        <v>0.6286834896</v>
      </c>
      <c r="U55" s="172">
        <f>MIN(VLOOKUP($C55,Calc_OppDef!$A$47:$AM$66,U$2+1,FALSE),VLOOKUP($D55,Calc_OppDef!$A$47:$AM$66,U$2+1,FALSE))</f>
        <v>0.7322834646</v>
      </c>
      <c r="V55" s="172">
        <f>MIN(VLOOKUP($C55,Calc_OppDef!$A$47:$AM$66,V$2+1,FALSE),VLOOKUP($D55,Calc_OppDef!$A$47:$AM$66,V$2+1,FALSE))</f>
        <v>0.6679765344</v>
      </c>
      <c r="W55" s="172">
        <f>MIN(VLOOKUP($C55,Calc_OppDef!$A$47:$AM$66,W$2+1,FALSE),VLOOKUP($D55,Calc_OppDef!$A$47:$AM$66,W$2+1,FALSE))</f>
        <v>0.785854922</v>
      </c>
      <c r="X55" s="172">
        <f>MIN(VLOOKUP($C55,Calc_OppDef!$A$47:$AM$66,X$2+1,FALSE),VLOOKUP($D55,Calc_OppDef!$A$47:$AM$66,X$2+1,FALSE))</f>
        <v>0.6286834896</v>
      </c>
      <c r="Y55" s="172">
        <f>MIN(VLOOKUP($C55,Calc_OppDef!$A$47:$AM$66,Y$2+1,FALSE),VLOOKUP($D55,Calc_OppDef!$A$47:$AM$66,Y$2+1,FALSE))</f>
        <v>0.392927461</v>
      </c>
      <c r="Z55" s="172">
        <f>MIN(VLOOKUP($C55,Calc_OppDef!$A$47:$AM$66,Z$2+1,FALSE),VLOOKUP($D55,Calc_OppDef!$A$47:$AM$66,Z$2+1,FALSE))</f>
        <v>0.785854922</v>
      </c>
      <c r="AA55" s="172">
        <f>MIN(VLOOKUP($C55,Calc_OppDef!$A$47:$AM$66,AA$2+1,FALSE),VLOOKUP($D55,Calc_OppDef!$A$47:$AM$66,AA$2+1,FALSE))</f>
        <v>1.021610951</v>
      </c>
      <c r="AB55" s="172">
        <f>MIN(VLOOKUP($C55,Calc_OppDef!$A$47:$AM$66,AB$2+1,FALSE),VLOOKUP($D55,Calc_OppDef!$A$47:$AM$66,AB$2+1,FALSE))</f>
        <v>0.7322834646</v>
      </c>
      <c r="AC55" s="172">
        <f>MIN(VLOOKUP($C55,Calc_OppDef!$A$47:$AM$66,AC$2+1,FALSE),VLOOKUP($D55,Calc_OppDef!$A$47:$AM$66,AC$2+1,FALSE))</f>
        <v>0.6679765344</v>
      </c>
      <c r="AD55" s="172">
        <f>MIN(VLOOKUP($C55,Calc_OppDef!$A$47:$AM$66,AD$2+1,FALSE),VLOOKUP($D55,Calc_OppDef!$A$47:$AM$66,AD$2+1,FALSE))</f>
        <v>0.785854922</v>
      </c>
      <c r="AE55" s="172">
        <f>MIN(VLOOKUP($C55,Calc_OppDef!$A$47:$AM$66,AE$2+1,FALSE),VLOOKUP($D55,Calc_OppDef!$A$47:$AM$66,AE$2+1,FALSE))</f>
        <v>0.5566019417</v>
      </c>
      <c r="AF55" s="172">
        <f>MIN(VLOOKUP($C55,Calc_OppDef!$A$47:$AM$66,AF$2+1,FALSE),VLOOKUP($D55,Calc_OppDef!$A$47:$AM$66,AF$2+1,FALSE))</f>
        <v>0.9823179059</v>
      </c>
      <c r="AG55" s="172">
        <f>MIN(VLOOKUP($C55,Calc_OppDef!$A$47:$AM$66,AG$2+1,FALSE),VLOOKUP($D55,Calc_OppDef!$A$47:$AM$66,AG$2+1,FALSE))</f>
        <v>0.4715128039</v>
      </c>
      <c r="AH55" s="172">
        <f>MIN(VLOOKUP($C55,Calc_OppDef!$A$47:$AM$66,AH$2+1,FALSE),VLOOKUP($D55,Calc_OppDef!$A$47:$AM$66,AH$2+1,FALSE))</f>
        <v>0.7322834646</v>
      </c>
      <c r="AI55" s="172">
        <f>MIN(VLOOKUP($C55,Calc_OppDef!$A$47:$AM$66,AI$2+1,FALSE),VLOOKUP($D55,Calc_OppDef!$A$47:$AM$66,AI$2+1,FALSE))</f>
        <v>0.4138834951</v>
      </c>
      <c r="AJ55" s="172">
        <f>MIN(VLOOKUP($C55,Calc_OppDef!$A$47:$AM$66,AJ$2+1,FALSE),VLOOKUP($D55,Calc_OppDef!$A$47:$AM$66,AJ$2+1,FALSE))</f>
        <v>0.6286834896</v>
      </c>
      <c r="AK55" s="172">
        <f>MIN(VLOOKUP($C55,Calc_OppDef!$A$47:$AM$66,AK$2+1,FALSE),VLOOKUP($D55,Calc_OppDef!$A$47:$AM$66,AK$2+1,FALSE))</f>
        <v>1.178781636</v>
      </c>
      <c r="AL55" s="172">
        <f>MIN(VLOOKUP($C55,Calc_OppDef!$A$47:$AM$66,AL$2+1,FALSE),VLOOKUP($D55,Calc_OppDef!$A$47:$AM$66,AL$2+1,FALSE))</f>
        <v>0.7465618773</v>
      </c>
      <c r="AM55" s="172">
        <f>MIN(VLOOKUP($C55,Calc_OppDef!$A$47:$AM$66,AM$2+1,FALSE),VLOOKUP($D55,Calc_OppDef!$A$47:$AM$66,AM$2+1,FALSE))</f>
        <v>0.8604330709</v>
      </c>
      <c r="AN55" s="172">
        <f>MIN(VLOOKUP($C55,Calc_OppDef!$A$47:$AM$66,AN$2+1,FALSE),VLOOKUP($D55,Calc_OppDef!$A$47:$AM$66,AN$2+1,FALSE))</f>
        <v>0.7072688325</v>
      </c>
      <c r="AO55" s="172">
        <f>MIN(VLOOKUP($C55,Calc_OppDef!$A$47:$AM$66,AO$2+1,FALSE),VLOOKUP($D55,Calc_OppDef!$A$47:$AM$66,AO$2+1,FALSE))</f>
        <v>0.6679765344</v>
      </c>
      <c r="AP55" s="172">
        <f>MIN(VLOOKUP($C55,Calc_OppDef!$A$47:$AM$66,AP$2+1,FALSE),VLOOKUP($D55,Calc_OppDef!$A$47:$AM$66,AP$2+1,FALSE))</f>
        <v>1.060903995</v>
      </c>
      <c r="AQ55" s="170"/>
      <c r="AR55" s="170"/>
    </row>
    <row r="56" ht="12.75" customHeight="1">
      <c r="A56" s="170">
        <f t="shared" si="1"/>
        <v>3</v>
      </c>
      <c r="B56" s="170">
        <f t="shared" si="2"/>
        <v>20</v>
      </c>
      <c r="C56" s="140" t="str">
        <f t="array" ref="C56">INDEX(Fixtures!$A$2:$A$21,A56)</f>
        <v>Brighton</v>
      </c>
      <c r="D56" s="140" t="str">
        <f t="array" ref="D56">INDEX(Fixtures!$A$2:$A$21,B56)</f>
        <v>Wolves</v>
      </c>
      <c r="E56" s="172">
        <f>MIN(VLOOKUP($C56,Calc_OppDef!$A$47:$AM$66,E$2+1,FALSE),VLOOKUP($D56,Calc_OppDef!$A$47:$AM$66,E$2+1,FALSE))</f>
        <v>0.6286834896</v>
      </c>
      <c r="F56" s="172">
        <f>MIN(VLOOKUP($C56,Calc_OppDef!$A$47:$AM$66,F$2+1,FALSE),VLOOKUP($D56,Calc_OppDef!$A$47:$AM$66,F$2+1,FALSE))</f>
        <v>0.9823179059</v>
      </c>
      <c r="G56" s="172">
        <f>MIN(VLOOKUP($C56,Calc_OppDef!$A$47:$AM$66,G$2+1,FALSE),VLOOKUP($D56,Calc_OppDef!$A$47:$AM$66,G$2+1,FALSE))</f>
        <v>1.768172828</v>
      </c>
      <c r="H56" s="172">
        <f>MIN(VLOOKUP($C56,Calc_OppDef!$A$47:$AM$66,H$2+1,FALSE),VLOOKUP($D56,Calc_OppDef!$A$47:$AM$66,H$2+1,FALSE))</f>
        <v>0.5566019417</v>
      </c>
      <c r="I56" s="172">
        <f>MIN(VLOOKUP($C56,Calc_OppDef!$A$47:$AM$66,I$2+1,FALSE),VLOOKUP($D56,Calc_OppDef!$A$47:$AM$66,I$2+1,FALSE))</f>
        <v>0.785854922</v>
      </c>
      <c r="J56" s="172">
        <f>MIN(VLOOKUP($C56,Calc_OppDef!$A$47:$AM$66,J$2+1,FALSE),VLOOKUP($D56,Calc_OppDef!$A$47:$AM$66,J$2+1,FALSE))</f>
        <v>1.335953069</v>
      </c>
      <c r="K56" s="172">
        <f>MIN(VLOOKUP($C56,Calc_OppDef!$A$47:$AM$66,K$2+1,FALSE),VLOOKUP($D56,Calc_OppDef!$A$47:$AM$66,K$2+1,FALSE))</f>
        <v>0.6679765344</v>
      </c>
      <c r="L56" s="172">
        <f>MIN(VLOOKUP($C56,Calc_OppDef!$A$47:$AM$66,L$2+1,FALSE),VLOOKUP($D56,Calc_OppDef!$A$47:$AM$66,L$2+1,FALSE))</f>
        <v>0.9430256077</v>
      </c>
      <c r="M56" s="172">
        <f>MIN(VLOOKUP($C56,Calc_OppDef!$A$47:$AM$66,M$2+1,FALSE),VLOOKUP($D56,Calc_OppDef!$A$47:$AM$66,M$2+1,FALSE))</f>
        <v>0.6679765344</v>
      </c>
      <c r="N56" s="172">
        <f>MIN(VLOOKUP($C56,Calc_OppDef!$A$47:$AM$66,N$2+1,FALSE),VLOOKUP($D56,Calc_OppDef!$A$47:$AM$66,N$2+1,FALSE))</f>
        <v>0.4995145631</v>
      </c>
      <c r="O56" s="172">
        <f>MIN(VLOOKUP($C56,Calc_OppDef!$A$47:$AM$66,O$2+1,FALSE),VLOOKUP($D56,Calc_OppDef!$A$47:$AM$66,O$2+1,FALSE))</f>
        <v>1.100196294</v>
      </c>
      <c r="P56" s="172">
        <f>MIN(VLOOKUP($C56,Calc_OppDef!$A$47:$AM$66,P$2+1,FALSE),VLOOKUP($D56,Calc_OppDef!$A$47:$AM$66,P$2+1,FALSE))</f>
        <v>0.7322834646</v>
      </c>
      <c r="Q56" s="172">
        <f>MIN(VLOOKUP($C56,Calc_OppDef!$A$47:$AM$66,Q$2+1,FALSE),VLOOKUP($D56,Calc_OppDef!$A$47:$AM$66,Q$2+1,FALSE))</f>
        <v>0.4715128039</v>
      </c>
      <c r="R56" s="172">
        <f>MIN(VLOOKUP($C56,Calc_OppDef!$A$47:$AM$66,R$2+1,FALSE),VLOOKUP($D56,Calc_OppDef!$A$47:$AM$66,R$2+1,FALSE))</f>
        <v>0.6286834896</v>
      </c>
      <c r="S56" s="172">
        <f>MIN(VLOOKUP($C56,Calc_OppDef!$A$47:$AM$66,S$2+1,FALSE),VLOOKUP($D56,Calc_OppDef!$A$47:$AM$66,S$2+1,FALSE))</f>
        <v>0.6286834896</v>
      </c>
      <c r="T56" s="172">
        <f>MIN(VLOOKUP($C56,Calc_OppDef!$A$47:$AM$66,T$2+1,FALSE),VLOOKUP($D56,Calc_OppDef!$A$47:$AM$66,T$2+1,FALSE))</f>
        <v>0.6286834896</v>
      </c>
      <c r="U56" s="172">
        <f>MIN(VLOOKUP($C56,Calc_OppDef!$A$47:$AM$66,U$2+1,FALSE),VLOOKUP($D56,Calc_OppDef!$A$47:$AM$66,U$2+1,FALSE))</f>
        <v>0.7465618773</v>
      </c>
      <c r="V56" s="172">
        <f>MIN(VLOOKUP($C56,Calc_OppDef!$A$47:$AM$66,V$2+1,FALSE),VLOOKUP($D56,Calc_OppDef!$A$47:$AM$66,V$2+1,FALSE))</f>
        <v>1.021610951</v>
      </c>
      <c r="W56" s="172">
        <f>MIN(VLOOKUP($C56,Calc_OppDef!$A$47:$AM$66,W$2+1,FALSE),VLOOKUP($D56,Calc_OppDef!$A$47:$AM$66,W$2+1,FALSE))</f>
        <v>0.7322834646</v>
      </c>
      <c r="X56" s="172">
        <f>MIN(VLOOKUP($C56,Calc_OppDef!$A$47:$AM$66,X$2+1,FALSE),VLOOKUP($D56,Calc_OppDef!$A$47:$AM$66,X$2+1,FALSE))</f>
        <v>0.6286834896</v>
      </c>
      <c r="Y56" s="172">
        <f>MIN(VLOOKUP($C56,Calc_OppDef!$A$47:$AM$66,Y$2+1,FALSE),VLOOKUP($D56,Calc_OppDef!$A$47:$AM$66,Y$2+1,FALSE))</f>
        <v>0.6286834896</v>
      </c>
      <c r="Z56" s="172">
        <f>MIN(VLOOKUP($C56,Calc_OppDef!$A$47:$AM$66,Z$2+1,FALSE),VLOOKUP($D56,Calc_OppDef!$A$47:$AM$66,Z$2+1,FALSE))</f>
        <v>1.532416799</v>
      </c>
      <c r="AA56" s="172">
        <f>MIN(VLOOKUP($C56,Calc_OppDef!$A$47:$AM$66,AA$2+1,FALSE),VLOOKUP($D56,Calc_OppDef!$A$47:$AM$66,AA$2+1,FALSE))</f>
        <v>1.218074681</v>
      </c>
      <c r="AB56" s="172">
        <f>MIN(VLOOKUP($C56,Calc_OppDef!$A$47:$AM$66,AB$2+1,FALSE),VLOOKUP($D56,Calc_OppDef!$A$47:$AM$66,AB$2+1,FALSE))</f>
        <v>0.7322834646</v>
      </c>
      <c r="AC56" s="172">
        <f>MIN(VLOOKUP($C56,Calc_OppDef!$A$47:$AM$66,AC$2+1,FALSE),VLOOKUP($D56,Calc_OppDef!$A$47:$AM$66,AC$2+1,FALSE))</f>
        <v>0.6679765344</v>
      </c>
      <c r="AD56" s="172">
        <f>MIN(VLOOKUP($C56,Calc_OppDef!$A$47:$AM$66,AD$2+1,FALSE),VLOOKUP($D56,Calc_OppDef!$A$47:$AM$66,AD$2+1,FALSE))</f>
        <v>0.7072688325</v>
      </c>
      <c r="AE56" s="172">
        <f>MIN(VLOOKUP($C56,Calc_OppDef!$A$47:$AM$66,AE$2+1,FALSE),VLOOKUP($D56,Calc_OppDef!$A$47:$AM$66,AE$2+1,FALSE))</f>
        <v>1.021610951</v>
      </c>
      <c r="AF56" s="172">
        <f>MIN(VLOOKUP($C56,Calc_OppDef!$A$47:$AM$66,AF$2+1,FALSE),VLOOKUP($D56,Calc_OppDef!$A$47:$AM$66,AF$2+1,FALSE))</f>
        <v>0.6286834896</v>
      </c>
      <c r="AG56" s="172">
        <f>MIN(VLOOKUP($C56,Calc_OppDef!$A$47:$AM$66,AG$2+1,FALSE),VLOOKUP($D56,Calc_OppDef!$A$47:$AM$66,AG$2+1,FALSE))</f>
        <v>0.4138834951</v>
      </c>
      <c r="AH56" s="172">
        <f>MIN(VLOOKUP($C56,Calc_OppDef!$A$47:$AM$66,AH$2+1,FALSE),VLOOKUP($D56,Calc_OppDef!$A$47:$AM$66,AH$2+1,FALSE))</f>
        <v>1.139489338</v>
      </c>
      <c r="AI56" s="172">
        <f>MIN(VLOOKUP($C56,Calc_OppDef!$A$47:$AM$66,AI$2+1,FALSE),VLOOKUP($D56,Calc_OppDef!$A$47:$AM$66,AI$2+1,FALSE))</f>
        <v>0.4138834951</v>
      </c>
      <c r="AJ56" s="172">
        <f>MIN(VLOOKUP($C56,Calc_OppDef!$A$47:$AM$66,AJ$2+1,FALSE),VLOOKUP($D56,Calc_OppDef!$A$47:$AM$66,AJ$2+1,FALSE))</f>
        <v>0.6286834896</v>
      </c>
      <c r="AK56" s="172">
        <f>MIN(VLOOKUP($C56,Calc_OppDef!$A$47:$AM$66,AK$2+1,FALSE),VLOOKUP($D56,Calc_OppDef!$A$47:$AM$66,AK$2+1,FALSE))</f>
        <v>1.178781636</v>
      </c>
      <c r="AL56" s="172">
        <f>MIN(VLOOKUP($C56,Calc_OppDef!$A$47:$AM$66,AL$2+1,FALSE),VLOOKUP($D56,Calc_OppDef!$A$47:$AM$66,AL$2+1,FALSE))</f>
        <v>0.7465618773</v>
      </c>
      <c r="AM56" s="172">
        <f>MIN(VLOOKUP($C56,Calc_OppDef!$A$47:$AM$66,AM$2+1,FALSE),VLOOKUP($D56,Calc_OppDef!$A$47:$AM$66,AM$2+1,FALSE))</f>
        <v>0.392927461</v>
      </c>
      <c r="AN56" s="172">
        <f>MIN(VLOOKUP($C56,Calc_OppDef!$A$47:$AM$66,AN$2+1,FALSE),VLOOKUP($D56,Calc_OppDef!$A$47:$AM$66,AN$2+1,FALSE))</f>
        <v>0.7072688325</v>
      </c>
      <c r="AO56" s="172">
        <f>MIN(VLOOKUP($C56,Calc_OppDef!$A$47:$AM$66,AO$2+1,FALSE),VLOOKUP($D56,Calc_OppDef!$A$47:$AM$66,AO$2+1,FALSE))</f>
        <v>0.5566019417</v>
      </c>
      <c r="AP56" s="172">
        <f>MIN(VLOOKUP($C56,Calc_OppDef!$A$47:$AM$66,AP$2+1,FALSE),VLOOKUP($D56,Calc_OppDef!$A$47:$AM$66,AP$2+1,FALSE))</f>
        <v>1.768172828</v>
      </c>
      <c r="AQ56" s="170"/>
      <c r="AR56" s="170"/>
    </row>
    <row r="57" ht="12.75" customHeight="1">
      <c r="A57" s="170">
        <f t="shared" si="1"/>
        <v>4</v>
      </c>
      <c r="B57" s="170">
        <f t="shared" si="2"/>
        <v>5</v>
      </c>
      <c r="C57" s="140" t="str">
        <f t="array" ref="C57">INDEX(Fixtures!$A$2:$A$21,A57)</f>
        <v>Burnley</v>
      </c>
      <c r="D57" s="140" t="str">
        <f t="array" ref="D57">INDEX(Fixtures!$A$2:$A$21,B57)</f>
        <v>Cardiff</v>
      </c>
      <c r="E57" s="172">
        <f>MIN(VLOOKUP($C57,Calc_OppDef!$A$47:$AM$66,E$2+1,FALSE),VLOOKUP($D57,Calc_OppDef!$A$47:$AM$66,E$2+1,FALSE))</f>
        <v>0.785854922</v>
      </c>
      <c r="F57" s="172">
        <f>MIN(VLOOKUP($C57,Calc_OppDef!$A$47:$AM$66,F$2+1,FALSE),VLOOKUP($D57,Calc_OppDef!$A$47:$AM$66,F$2+1,FALSE))</f>
        <v>0.6679765344</v>
      </c>
      <c r="G57" s="172">
        <f>MIN(VLOOKUP($C57,Calc_OppDef!$A$47:$AM$66,G$2+1,FALSE),VLOOKUP($D57,Calc_OppDef!$A$47:$AM$66,G$2+1,FALSE))</f>
        <v>0.6286834896</v>
      </c>
      <c r="H57" s="172">
        <f>MIN(VLOOKUP($C57,Calc_OppDef!$A$47:$AM$66,H$2+1,FALSE),VLOOKUP($D57,Calc_OppDef!$A$47:$AM$66,H$2+1,FALSE))</f>
        <v>0.785854922</v>
      </c>
      <c r="I57" s="172">
        <f>MIN(VLOOKUP($C57,Calc_OppDef!$A$47:$AM$66,I$2+1,FALSE),VLOOKUP($D57,Calc_OppDef!$A$47:$AM$66,I$2+1,FALSE))</f>
        <v>0.8604330709</v>
      </c>
      <c r="J57" s="172">
        <f>MIN(VLOOKUP($C57,Calc_OppDef!$A$47:$AM$66,J$2+1,FALSE),VLOOKUP($D57,Calc_OppDef!$A$47:$AM$66,J$2+1,FALSE))</f>
        <v>0.7465618773</v>
      </c>
      <c r="K57" s="172">
        <f>MIN(VLOOKUP($C57,Calc_OppDef!$A$47:$AM$66,K$2+1,FALSE),VLOOKUP($D57,Calc_OppDef!$A$47:$AM$66,K$2+1,FALSE))</f>
        <v>0.7322834646</v>
      </c>
      <c r="L57" s="172">
        <f>MIN(VLOOKUP($C57,Calc_OppDef!$A$47:$AM$66,L$2+1,FALSE),VLOOKUP($D57,Calc_OppDef!$A$47:$AM$66,L$2+1,FALSE))</f>
        <v>0.4715128039</v>
      </c>
      <c r="M57" s="172">
        <f>MIN(VLOOKUP($C57,Calc_OppDef!$A$47:$AM$66,M$2+1,FALSE),VLOOKUP($D57,Calc_OppDef!$A$47:$AM$66,M$2+1,FALSE))</f>
        <v>0.5566019417</v>
      </c>
      <c r="N57" s="172">
        <f>MIN(VLOOKUP($C57,Calc_OppDef!$A$47:$AM$66,N$2+1,FALSE),VLOOKUP($D57,Calc_OppDef!$A$47:$AM$66,N$2+1,FALSE))</f>
        <v>1.257367726</v>
      </c>
      <c r="O57" s="172">
        <f>MIN(VLOOKUP($C57,Calc_OppDef!$A$47:$AM$66,O$2+1,FALSE),VLOOKUP($D57,Calc_OppDef!$A$47:$AM$66,O$2+1,FALSE))</f>
        <v>0.9430256077</v>
      </c>
      <c r="P57" s="172">
        <f>MIN(VLOOKUP($C57,Calc_OppDef!$A$47:$AM$66,P$2+1,FALSE),VLOOKUP($D57,Calc_OppDef!$A$47:$AM$66,P$2+1,FALSE))</f>
        <v>0.392927461</v>
      </c>
      <c r="Q57" s="172">
        <f>MIN(VLOOKUP($C57,Calc_OppDef!$A$47:$AM$66,Q$2+1,FALSE),VLOOKUP($D57,Calc_OppDef!$A$47:$AM$66,Q$2+1,FALSE))</f>
        <v>0.7072688325</v>
      </c>
      <c r="R57" s="172">
        <f>MIN(VLOOKUP($C57,Calc_OppDef!$A$47:$AM$66,R$2+1,FALSE),VLOOKUP($D57,Calc_OppDef!$A$47:$AM$66,R$2+1,FALSE))</f>
        <v>0.4995145631</v>
      </c>
      <c r="S57" s="172">
        <f>MIN(VLOOKUP($C57,Calc_OppDef!$A$47:$AM$66,S$2+1,FALSE),VLOOKUP($D57,Calc_OppDef!$A$47:$AM$66,S$2+1,FALSE))</f>
        <v>0.9430256077</v>
      </c>
      <c r="T57" s="172">
        <f>MIN(VLOOKUP($C57,Calc_OppDef!$A$47:$AM$66,T$2+1,FALSE),VLOOKUP($D57,Calc_OppDef!$A$47:$AM$66,T$2+1,FALSE))</f>
        <v>0.392927461</v>
      </c>
      <c r="U57" s="172">
        <f>MIN(VLOOKUP($C57,Calc_OppDef!$A$47:$AM$66,U$2+1,FALSE),VLOOKUP($D57,Calc_OppDef!$A$47:$AM$66,U$2+1,FALSE))</f>
        <v>1.060903995</v>
      </c>
      <c r="V57" s="172">
        <f>MIN(VLOOKUP($C57,Calc_OppDef!$A$47:$AM$66,V$2+1,FALSE),VLOOKUP($D57,Calc_OppDef!$A$47:$AM$66,V$2+1,FALSE))</f>
        <v>1.178781636</v>
      </c>
      <c r="W57" s="172">
        <f>MIN(VLOOKUP($C57,Calc_OppDef!$A$47:$AM$66,W$2+1,FALSE),VLOOKUP($D57,Calc_OppDef!$A$47:$AM$66,W$2+1,FALSE))</f>
        <v>0.6286834896</v>
      </c>
      <c r="X57" s="172">
        <f>MIN(VLOOKUP($C57,Calc_OppDef!$A$47:$AM$66,X$2+1,FALSE),VLOOKUP($D57,Calc_OppDef!$A$47:$AM$66,X$2+1,FALSE))</f>
        <v>0.9430256077</v>
      </c>
      <c r="Y57" s="172">
        <f>MIN(VLOOKUP($C57,Calc_OppDef!$A$47:$AM$66,Y$2+1,FALSE),VLOOKUP($D57,Calc_OppDef!$A$47:$AM$66,Y$2+1,FALSE))</f>
        <v>0.6286834896</v>
      </c>
      <c r="Z57" s="172">
        <f>MIN(VLOOKUP($C57,Calc_OppDef!$A$47:$AM$66,Z$2+1,FALSE),VLOOKUP($D57,Calc_OppDef!$A$47:$AM$66,Z$2+1,FALSE))</f>
        <v>0.4715128039</v>
      </c>
      <c r="AA57" s="172">
        <f>MIN(VLOOKUP($C57,Calc_OppDef!$A$47:$AM$66,AA$2+1,FALSE),VLOOKUP($D57,Calc_OppDef!$A$47:$AM$66,AA$2+1,FALSE))</f>
        <v>0.8251472201</v>
      </c>
      <c r="AB57" s="172">
        <f>MIN(VLOOKUP($C57,Calc_OppDef!$A$47:$AM$66,AB$2+1,FALSE),VLOOKUP($D57,Calc_OppDef!$A$47:$AM$66,AB$2+1,FALSE))</f>
        <v>1.493123755</v>
      </c>
      <c r="AC57" s="172">
        <f>MIN(VLOOKUP($C57,Calc_OppDef!$A$47:$AM$66,AC$2+1,FALSE),VLOOKUP($D57,Calc_OppDef!$A$47:$AM$66,AC$2+1,FALSE))</f>
        <v>0.6679765344</v>
      </c>
      <c r="AD57" s="172">
        <f>MIN(VLOOKUP($C57,Calc_OppDef!$A$47:$AM$66,AD$2+1,FALSE),VLOOKUP($D57,Calc_OppDef!$A$47:$AM$66,AD$2+1,FALSE))</f>
        <v>0.785854922</v>
      </c>
      <c r="AE57" s="172">
        <f>MIN(VLOOKUP($C57,Calc_OppDef!$A$47:$AM$66,AE$2+1,FALSE),VLOOKUP($D57,Calc_OppDef!$A$47:$AM$66,AE$2+1,FALSE))</f>
        <v>0.6679765344</v>
      </c>
      <c r="AF57" s="172">
        <f>MIN(VLOOKUP($C57,Calc_OppDef!$A$47:$AM$66,AF$2+1,FALSE),VLOOKUP($D57,Calc_OppDef!$A$47:$AM$66,AF$2+1,FALSE))</f>
        <v>0.6286834896</v>
      </c>
      <c r="AG57" s="172">
        <f>MIN(VLOOKUP($C57,Calc_OppDef!$A$47:$AM$66,AG$2+1,FALSE),VLOOKUP($D57,Calc_OppDef!$A$47:$AM$66,AG$2+1,FALSE))</f>
        <v>0.6286834896</v>
      </c>
      <c r="AH57" s="172">
        <f>MIN(VLOOKUP($C57,Calc_OppDef!$A$47:$AM$66,AH$2+1,FALSE),VLOOKUP($D57,Calc_OppDef!$A$47:$AM$66,AH$2+1,FALSE))</f>
        <v>0.9430256077</v>
      </c>
      <c r="AI57" s="172">
        <f>MIN(VLOOKUP($C57,Calc_OppDef!$A$47:$AM$66,AI$2+1,FALSE),VLOOKUP($D57,Calc_OppDef!$A$47:$AM$66,AI$2+1,FALSE))</f>
        <v>0.9430256077</v>
      </c>
      <c r="AJ57" s="172">
        <f>MIN(VLOOKUP($C57,Calc_OppDef!$A$47:$AM$66,AJ$2+1,FALSE),VLOOKUP($D57,Calc_OppDef!$A$47:$AM$66,AJ$2+1,FALSE))</f>
        <v>0.4995145631</v>
      </c>
      <c r="AK57" s="172">
        <f>MIN(VLOOKUP($C57,Calc_OppDef!$A$47:$AM$66,AK$2+1,FALSE),VLOOKUP($D57,Calc_OppDef!$A$47:$AM$66,AK$2+1,FALSE))</f>
        <v>1.021610951</v>
      </c>
      <c r="AL57" s="172">
        <f>MIN(VLOOKUP($C57,Calc_OppDef!$A$47:$AM$66,AL$2+1,FALSE),VLOOKUP($D57,Calc_OppDef!$A$47:$AM$66,AL$2+1,FALSE))</f>
        <v>0.4138834951</v>
      </c>
      <c r="AM57" s="172">
        <f>MIN(VLOOKUP($C57,Calc_OppDef!$A$47:$AM$66,AM$2+1,FALSE),VLOOKUP($D57,Calc_OppDef!$A$47:$AM$66,AM$2+1,FALSE))</f>
        <v>1.178781636</v>
      </c>
      <c r="AN57" s="172">
        <f>MIN(VLOOKUP($C57,Calc_OppDef!$A$47:$AM$66,AN$2+1,FALSE),VLOOKUP($D57,Calc_OppDef!$A$47:$AM$66,AN$2+1,FALSE))</f>
        <v>0.7322834646</v>
      </c>
      <c r="AO57" s="172">
        <f>MIN(VLOOKUP($C57,Calc_OppDef!$A$47:$AM$66,AO$2+1,FALSE),VLOOKUP($D57,Calc_OppDef!$A$47:$AM$66,AO$2+1,FALSE))</f>
        <v>0.6286834896</v>
      </c>
      <c r="AP57" s="172">
        <f>MIN(VLOOKUP($C57,Calc_OppDef!$A$47:$AM$66,AP$2+1,FALSE),VLOOKUP($D57,Calc_OppDef!$A$47:$AM$66,AP$2+1,FALSE))</f>
        <v>0.785854922</v>
      </c>
      <c r="AQ57" s="170"/>
      <c r="AR57" s="170"/>
    </row>
    <row r="58" ht="12.75" customHeight="1">
      <c r="A58" s="170">
        <f t="shared" si="1"/>
        <v>4</v>
      </c>
      <c r="B58" s="170">
        <f t="shared" si="2"/>
        <v>6</v>
      </c>
      <c r="C58" s="140" t="str">
        <f t="array" ref="C58">INDEX(Fixtures!$A$2:$A$21,A58)</f>
        <v>Burnley</v>
      </c>
      <c r="D58" s="140" t="str">
        <f t="array" ref="D58">INDEX(Fixtures!$A$2:$A$21,B58)</f>
        <v>Chelsea</v>
      </c>
      <c r="E58" s="172">
        <f>MIN(VLOOKUP($C58,Calc_OppDef!$A$47:$AM$66,E$2+1,FALSE),VLOOKUP($D58,Calc_OppDef!$A$47:$AM$66,E$2+1,FALSE))</f>
        <v>0.6286834896</v>
      </c>
      <c r="F58" s="172">
        <f>MIN(VLOOKUP($C58,Calc_OppDef!$A$47:$AM$66,F$2+1,FALSE),VLOOKUP($D58,Calc_OppDef!$A$47:$AM$66,F$2+1,FALSE))</f>
        <v>0.6679765344</v>
      </c>
      <c r="G58" s="172">
        <f>MIN(VLOOKUP($C58,Calc_OppDef!$A$47:$AM$66,G$2+1,FALSE),VLOOKUP($D58,Calc_OppDef!$A$47:$AM$66,G$2+1,FALSE))</f>
        <v>0.7322834646</v>
      </c>
      <c r="H58" s="172">
        <f>MIN(VLOOKUP($C58,Calc_OppDef!$A$47:$AM$66,H$2+1,FALSE),VLOOKUP($D58,Calc_OppDef!$A$47:$AM$66,H$2+1,FALSE))</f>
        <v>0.7465618773</v>
      </c>
      <c r="I58" s="172">
        <f>MIN(VLOOKUP($C58,Calc_OppDef!$A$47:$AM$66,I$2+1,FALSE),VLOOKUP($D58,Calc_OppDef!$A$47:$AM$66,I$2+1,FALSE))</f>
        <v>0.4138834951</v>
      </c>
      <c r="J58" s="172">
        <f>MIN(VLOOKUP($C58,Calc_OppDef!$A$47:$AM$66,J$2+1,FALSE),VLOOKUP($D58,Calc_OppDef!$A$47:$AM$66,J$2+1,FALSE))</f>
        <v>0.7465618773</v>
      </c>
      <c r="K58" s="172">
        <f>MIN(VLOOKUP($C58,Calc_OppDef!$A$47:$AM$66,K$2+1,FALSE),VLOOKUP($D58,Calc_OppDef!$A$47:$AM$66,K$2+1,FALSE))</f>
        <v>0.7322834646</v>
      </c>
      <c r="L58" s="172">
        <f>MIN(VLOOKUP($C58,Calc_OppDef!$A$47:$AM$66,L$2+1,FALSE),VLOOKUP($D58,Calc_OppDef!$A$47:$AM$66,L$2+1,FALSE))</f>
        <v>0.4715128039</v>
      </c>
      <c r="M58" s="172">
        <f>MIN(VLOOKUP($C58,Calc_OppDef!$A$47:$AM$66,M$2+1,FALSE),VLOOKUP($D58,Calc_OppDef!$A$47:$AM$66,M$2+1,FALSE))</f>
        <v>1.178781636</v>
      </c>
      <c r="N58" s="172">
        <f>MIN(VLOOKUP($C58,Calc_OppDef!$A$47:$AM$66,N$2+1,FALSE),VLOOKUP($D58,Calc_OppDef!$A$47:$AM$66,N$2+1,FALSE))</f>
        <v>0.6286834896</v>
      </c>
      <c r="O58" s="172">
        <f>MIN(VLOOKUP($C58,Calc_OppDef!$A$47:$AM$66,O$2+1,FALSE),VLOOKUP($D58,Calc_OppDef!$A$47:$AM$66,O$2+1,FALSE))</f>
        <v>0.6286834896</v>
      </c>
      <c r="P58" s="172">
        <f>MIN(VLOOKUP($C58,Calc_OppDef!$A$47:$AM$66,P$2+1,FALSE),VLOOKUP($D58,Calc_OppDef!$A$47:$AM$66,P$2+1,FALSE))</f>
        <v>0.6286834896</v>
      </c>
      <c r="Q58" s="172">
        <f>MIN(VLOOKUP($C58,Calc_OppDef!$A$47:$AM$66,Q$2+1,FALSE),VLOOKUP($D58,Calc_OppDef!$A$47:$AM$66,Q$2+1,FALSE))</f>
        <v>0.7072688325</v>
      </c>
      <c r="R58" s="172">
        <f>MIN(VLOOKUP($C58,Calc_OppDef!$A$47:$AM$66,R$2+1,FALSE),VLOOKUP($D58,Calc_OppDef!$A$47:$AM$66,R$2+1,FALSE))</f>
        <v>0.5566019417</v>
      </c>
      <c r="S58" s="172">
        <f>MIN(VLOOKUP($C58,Calc_OppDef!$A$47:$AM$66,S$2+1,FALSE),VLOOKUP($D58,Calc_OppDef!$A$47:$AM$66,S$2+1,FALSE))</f>
        <v>0.8604330709</v>
      </c>
      <c r="T58" s="172">
        <f>MIN(VLOOKUP($C58,Calc_OppDef!$A$47:$AM$66,T$2+1,FALSE),VLOOKUP($D58,Calc_OppDef!$A$47:$AM$66,T$2+1,FALSE))</f>
        <v>0.392927461</v>
      </c>
      <c r="U58" s="172">
        <f>MIN(VLOOKUP($C58,Calc_OppDef!$A$47:$AM$66,U$2+1,FALSE),VLOOKUP($D58,Calc_OppDef!$A$47:$AM$66,U$2+1,FALSE))</f>
        <v>0.9430256077</v>
      </c>
      <c r="V58" s="172">
        <f>MIN(VLOOKUP($C58,Calc_OppDef!$A$47:$AM$66,V$2+1,FALSE),VLOOKUP($D58,Calc_OppDef!$A$47:$AM$66,V$2+1,FALSE))</f>
        <v>1.218074681</v>
      </c>
      <c r="W58" s="172">
        <f>MIN(VLOOKUP($C58,Calc_OppDef!$A$47:$AM$66,W$2+1,FALSE),VLOOKUP($D58,Calc_OppDef!$A$47:$AM$66,W$2+1,FALSE))</f>
        <v>0.6286834896</v>
      </c>
      <c r="X58" s="172">
        <f>MIN(VLOOKUP($C58,Calc_OppDef!$A$47:$AM$66,X$2+1,FALSE),VLOOKUP($D58,Calc_OppDef!$A$47:$AM$66,X$2+1,FALSE))</f>
        <v>0.9430256077</v>
      </c>
      <c r="Y58" s="172">
        <f>MIN(VLOOKUP($C58,Calc_OppDef!$A$47:$AM$66,Y$2+1,FALSE),VLOOKUP($D58,Calc_OppDef!$A$47:$AM$66,Y$2+1,FALSE))</f>
        <v>0.6286834896</v>
      </c>
      <c r="Z58" s="172">
        <f>MIN(VLOOKUP($C58,Calc_OppDef!$A$47:$AM$66,Z$2+1,FALSE),VLOOKUP($D58,Calc_OppDef!$A$47:$AM$66,Z$2+1,FALSE))</f>
        <v>0.5566019417</v>
      </c>
      <c r="AA58" s="172">
        <f>MIN(VLOOKUP($C58,Calc_OppDef!$A$47:$AM$66,AA$2+1,FALSE),VLOOKUP($D58,Calc_OppDef!$A$47:$AM$66,AA$2+1,FALSE))</f>
        <v>1.060903995</v>
      </c>
      <c r="AB58" s="172">
        <f>MIN(VLOOKUP($C58,Calc_OppDef!$A$47:$AM$66,AB$2+1,FALSE),VLOOKUP($D58,Calc_OppDef!$A$47:$AM$66,AB$2+1,FALSE))</f>
        <v>1.021610951</v>
      </c>
      <c r="AC58" s="172">
        <f>MIN(VLOOKUP($C58,Calc_OppDef!$A$47:$AM$66,AC$2+1,FALSE),VLOOKUP($D58,Calc_OppDef!$A$47:$AM$66,AC$2+1,FALSE))</f>
        <v>0.4715128039</v>
      </c>
      <c r="AD58" s="172">
        <f>MIN(VLOOKUP($C58,Calc_OppDef!$A$47:$AM$66,AD$2+1,FALSE),VLOOKUP($D58,Calc_OppDef!$A$47:$AM$66,AD$2+1,FALSE))</f>
        <v>0.9430256077</v>
      </c>
      <c r="AE58" s="172">
        <f>MIN(VLOOKUP($C58,Calc_OppDef!$A$47:$AM$66,AE$2+1,FALSE),VLOOKUP($D58,Calc_OppDef!$A$47:$AM$66,AE$2+1,FALSE))</f>
        <v>0.392927461</v>
      </c>
      <c r="AF58" s="172">
        <f>MIN(VLOOKUP($C58,Calc_OppDef!$A$47:$AM$66,AF$2+1,FALSE),VLOOKUP($D58,Calc_OppDef!$A$47:$AM$66,AF$2+1,FALSE))</f>
        <v>0.8251472201</v>
      </c>
      <c r="AG58" s="172">
        <f>MIN(VLOOKUP($C58,Calc_OppDef!$A$47:$AM$66,AG$2+1,FALSE),VLOOKUP($D58,Calc_OppDef!$A$47:$AM$66,AG$2+1,FALSE))</f>
        <v>0.6286834896</v>
      </c>
      <c r="AH58" s="172">
        <f>MIN(VLOOKUP($C58,Calc_OppDef!$A$47:$AM$66,AH$2+1,FALSE),VLOOKUP($D58,Calc_OppDef!$A$47:$AM$66,AH$2+1,FALSE))</f>
        <v>0.4995145631</v>
      </c>
      <c r="AI58" s="172">
        <f>MIN(VLOOKUP($C58,Calc_OppDef!$A$47:$AM$66,AI$2+1,FALSE),VLOOKUP($D58,Calc_OppDef!$A$47:$AM$66,AI$2+1,FALSE))</f>
        <v>1.100196294</v>
      </c>
      <c r="AJ58" s="172">
        <f>MIN(VLOOKUP($C58,Calc_OppDef!$A$47:$AM$66,AJ$2+1,FALSE),VLOOKUP($D58,Calc_OppDef!$A$47:$AM$66,AJ$2+1,FALSE))</f>
        <v>0.4995145631</v>
      </c>
      <c r="AK58" s="172">
        <f>MIN(VLOOKUP($C58,Calc_OppDef!$A$47:$AM$66,AK$2+1,FALSE),VLOOKUP($D58,Calc_OppDef!$A$47:$AM$66,AK$2+1,FALSE))</f>
        <v>0.9430256077</v>
      </c>
      <c r="AL58" s="172">
        <f>MIN(VLOOKUP($C58,Calc_OppDef!$A$47:$AM$66,AL$2+1,FALSE),VLOOKUP($D58,Calc_OppDef!$A$47:$AM$66,AL$2+1,FALSE))</f>
        <v>0.4138834951</v>
      </c>
      <c r="AM58" s="172">
        <f>MIN(VLOOKUP($C58,Calc_OppDef!$A$47:$AM$66,AM$2+1,FALSE),VLOOKUP($D58,Calc_OppDef!$A$47:$AM$66,AM$2+1,FALSE))</f>
        <v>0.785854922</v>
      </c>
      <c r="AN58" s="172">
        <f>MIN(VLOOKUP($C58,Calc_OppDef!$A$47:$AM$66,AN$2+1,FALSE),VLOOKUP($D58,Calc_OppDef!$A$47:$AM$66,AN$2+1,FALSE))</f>
        <v>1.493123755</v>
      </c>
      <c r="AO58" s="172">
        <f>MIN(VLOOKUP($C58,Calc_OppDef!$A$47:$AM$66,AO$2+1,FALSE),VLOOKUP($D58,Calc_OppDef!$A$47:$AM$66,AO$2+1,FALSE))</f>
        <v>0.6679765344</v>
      </c>
      <c r="AP58" s="172">
        <f>MIN(VLOOKUP($C58,Calc_OppDef!$A$47:$AM$66,AP$2+1,FALSE),VLOOKUP($D58,Calc_OppDef!$A$47:$AM$66,AP$2+1,FALSE))</f>
        <v>0.785854922</v>
      </c>
      <c r="AQ58" s="170"/>
      <c r="AR58" s="170"/>
    </row>
    <row r="59" ht="12.75" customHeight="1">
      <c r="A59" s="170">
        <f t="shared" si="1"/>
        <v>4</v>
      </c>
      <c r="B59" s="170">
        <f t="shared" si="2"/>
        <v>7</v>
      </c>
      <c r="C59" s="140" t="str">
        <f t="array" ref="C59">INDEX(Fixtures!$A$2:$A$21,A59)</f>
        <v>Burnley</v>
      </c>
      <c r="D59" s="140" t="str">
        <f t="array" ref="D59">INDEX(Fixtures!$A$2:$A$21,B59)</f>
        <v>Crystal Palace</v>
      </c>
      <c r="E59" s="172">
        <f>MIN(VLOOKUP($C59,Calc_OppDef!$A$47:$AM$66,E$2+1,FALSE),VLOOKUP($D59,Calc_OppDef!$A$47:$AM$66,E$2+1,FALSE))</f>
        <v>0.7322834646</v>
      </c>
      <c r="F59" s="172">
        <f>MIN(VLOOKUP($C59,Calc_OppDef!$A$47:$AM$66,F$2+1,FALSE),VLOOKUP($D59,Calc_OppDef!$A$47:$AM$66,F$2+1,FALSE))</f>
        <v>0.6679765344</v>
      </c>
      <c r="G59" s="172">
        <f>MIN(VLOOKUP($C59,Calc_OppDef!$A$47:$AM$66,G$2+1,FALSE),VLOOKUP($D59,Calc_OppDef!$A$47:$AM$66,G$2+1,FALSE))</f>
        <v>0.7322834646</v>
      </c>
      <c r="H59" s="172">
        <f>MIN(VLOOKUP($C59,Calc_OppDef!$A$47:$AM$66,H$2+1,FALSE),VLOOKUP($D59,Calc_OppDef!$A$47:$AM$66,H$2+1,FALSE))</f>
        <v>0.6679765344</v>
      </c>
      <c r="I59" s="172">
        <f>MIN(VLOOKUP($C59,Calc_OppDef!$A$47:$AM$66,I$2+1,FALSE),VLOOKUP($D59,Calc_OppDef!$A$47:$AM$66,I$2+1,FALSE))</f>
        <v>0.6286834896</v>
      </c>
      <c r="J59" s="172">
        <f>MIN(VLOOKUP($C59,Calc_OppDef!$A$47:$AM$66,J$2+1,FALSE),VLOOKUP($D59,Calc_OppDef!$A$47:$AM$66,J$2+1,FALSE))</f>
        <v>0.7072688325</v>
      </c>
      <c r="K59" s="172">
        <f>MIN(VLOOKUP($C59,Calc_OppDef!$A$47:$AM$66,K$2+1,FALSE),VLOOKUP($D59,Calc_OppDef!$A$47:$AM$66,K$2+1,FALSE))</f>
        <v>0.7322834646</v>
      </c>
      <c r="L59" s="172">
        <f>MIN(VLOOKUP($C59,Calc_OppDef!$A$47:$AM$66,L$2+1,FALSE),VLOOKUP($D59,Calc_OppDef!$A$47:$AM$66,L$2+1,FALSE))</f>
        <v>0.4715128039</v>
      </c>
      <c r="M59" s="172">
        <f>MIN(VLOOKUP($C59,Calc_OppDef!$A$47:$AM$66,M$2+1,FALSE),VLOOKUP($D59,Calc_OppDef!$A$47:$AM$66,M$2+1,FALSE))</f>
        <v>1.100196294</v>
      </c>
      <c r="N59" s="172">
        <f>MIN(VLOOKUP($C59,Calc_OppDef!$A$47:$AM$66,N$2+1,FALSE),VLOOKUP($D59,Calc_OppDef!$A$47:$AM$66,N$2+1,FALSE))</f>
        <v>0.785854922</v>
      </c>
      <c r="O59" s="172">
        <f>MIN(VLOOKUP($C59,Calc_OppDef!$A$47:$AM$66,O$2+1,FALSE),VLOOKUP($D59,Calc_OppDef!$A$47:$AM$66,O$2+1,FALSE))</f>
        <v>0.9430256077</v>
      </c>
      <c r="P59" s="172">
        <f>MIN(VLOOKUP($C59,Calc_OppDef!$A$47:$AM$66,P$2+1,FALSE),VLOOKUP($D59,Calc_OppDef!$A$47:$AM$66,P$2+1,FALSE))</f>
        <v>0.9823179059</v>
      </c>
      <c r="Q59" s="172">
        <f>MIN(VLOOKUP($C59,Calc_OppDef!$A$47:$AM$66,Q$2+1,FALSE),VLOOKUP($D59,Calc_OppDef!$A$47:$AM$66,Q$2+1,FALSE))</f>
        <v>0.7072688325</v>
      </c>
      <c r="R59" s="172">
        <f>MIN(VLOOKUP($C59,Calc_OppDef!$A$47:$AM$66,R$2+1,FALSE),VLOOKUP($D59,Calc_OppDef!$A$47:$AM$66,R$2+1,FALSE))</f>
        <v>0.785854922</v>
      </c>
      <c r="S59" s="172">
        <f>MIN(VLOOKUP($C59,Calc_OppDef!$A$47:$AM$66,S$2+1,FALSE),VLOOKUP($D59,Calc_OppDef!$A$47:$AM$66,S$2+1,FALSE))</f>
        <v>0.9430256077</v>
      </c>
      <c r="T59" s="172">
        <f>MIN(VLOOKUP($C59,Calc_OppDef!$A$47:$AM$66,T$2+1,FALSE),VLOOKUP($D59,Calc_OppDef!$A$47:$AM$66,T$2+1,FALSE))</f>
        <v>0.392927461</v>
      </c>
      <c r="U59" s="172">
        <f>MIN(VLOOKUP($C59,Calc_OppDef!$A$47:$AM$66,U$2+1,FALSE),VLOOKUP($D59,Calc_OppDef!$A$47:$AM$66,U$2+1,FALSE))</f>
        <v>1.218074681</v>
      </c>
      <c r="V59" s="172">
        <f>MIN(VLOOKUP($C59,Calc_OppDef!$A$47:$AM$66,V$2+1,FALSE),VLOOKUP($D59,Calc_OppDef!$A$47:$AM$66,V$2+1,FALSE))</f>
        <v>2.121807244</v>
      </c>
      <c r="W59" s="172">
        <f>MIN(VLOOKUP($C59,Calc_OppDef!$A$47:$AM$66,W$2+1,FALSE),VLOOKUP($D59,Calc_OppDef!$A$47:$AM$66,W$2+1,FALSE))</f>
        <v>0.4138834951</v>
      </c>
      <c r="X59" s="172">
        <f>MIN(VLOOKUP($C59,Calc_OppDef!$A$47:$AM$66,X$2+1,FALSE),VLOOKUP($D59,Calc_OppDef!$A$47:$AM$66,X$2+1,FALSE))</f>
        <v>0.9430256077</v>
      </c>
      <c r="Y59" s="172">
        <f>MIN(VLOOKUP($C59,Calc_OppDef!$A$47:$AM$66,Y$2+1,FALSE),VLOOKUP($D59,Calc_OppDef!$A$47:$AM$66,Y$2+1,FALSE))</f>
        <v>0.6286834896</v>
      </c>
      <c r="Z59" s="172">
        <f>MIN(VLOOKUP($C59,Calc_OppDef!$A$47:$AM$66,Z$2+1,FALSE),VLOOKUP($D59,Calc_OppDef!$A$47:$AM$66,Z$2+1,FALSE))</f>
        <v>0.5566019417</v>
      </c>
      <c r="AA59" s="172">
        <f>MIN(VLOOKUP($C59,Calc_OppDef!$A$47:$AM$66,AA$2+1,FALSE),VLOOKUP($D59,Calc_OppDef!$A$47:$AM$66,AA$2+1,FALSE))</f>
        <v>1.060903995</v>
      </c>
      <c r="AB59" s="172">
        <f>MIN(VLOOKUP($C59,Calc_OppDef!$A$47:$AM$66,AB$2+1,FALSE),VLOOKUP($D59,Calc_OppDef!$A$47:$AM$66,AB$2+1,FALSE))</f>
        <v>0.785854922</v>
      </c>
      <c r="AC59" s="172">
        <f>MIN(VLOOKUP($C59,Calc_OppDef!$A$47:$AM$66,AC$2+1,FALSE),VLOOKUP($D59,Calc_OppDef!$A$47:$AM$66,AC$2+1,FALSE))</f>
        <v>0.5566019417</v>
      </c>
      <c r="AD59" s="172">
        <f>MIN(VLOOKUP($C59,Calc_OppDef!$A$47:$AM$66,AD$2+1,FALSE),VLOOKUP($D59,Calc_OppDef!$A$47:$AM$66,AD$2+1,FALSE))</f>
        <v>0.9430256077</v>
      </c>
      <c r="AE59" s="172">
        <f>MIN(VLOOKUP($C59,Calc_OppDef!$A$47:$AM$66,AE$2+1,FALSE),VLOOKUP($D59,Calc_OppDef!$A$47:$AM$66,AE$2+1,FALSE))</f>
        <v>0.9823179059</v>
      </c>
      <c r="AF59" s="172">
        <f>MIN(VLOOKUP($C59,Calc_OppDef!$A$47:$AM$66,AF$2+1,FALSE),VLOOKUP($D59,Calc_OppDef!$A$47:$AM$66,AF$2+1,FALSE))</f>
        <v>0.8251472201</v>
      </c>
      <c r="AG59" s="172">
        <f>MIN(VLOOKUP($C59,Calc_OppDef!$A$47:$AM$66,AG$2+1,FALSE),VLOOKUP($D59,Calc_OppDef!$A$47:$AM$66,AG$2+1,FALSE))</f>
        <v>0.6286834896</v>
      </c>
      <c r="AH59" s="172">
        <f>MIN(VLOOKUP($C59,Calc_OppDef!$A$47:$AM$66,AH$2+1,FALSE),VLOOKUP($D59,Calc_OppDef!$A$47:$AM$66,AH$2+1,FALSE))</f>
        <v>0.392927461</v>
      </c>
      <c r="AI59" s="172">
        <f>MIN(VLOOKUP($C59,Calc_OppDef!$A$47:$AM$66,AI$2+1,FALSE),VLOOKUP($D59,Calc_OppDef!$A$47:$AM$66,AI$2+1,FALSE))</f>
        <v>1.218074681</v>
      </c>
      <c r="AJ59" s="172">
        <f>MIN(VLOOKUP($C59,Calc_OppDef!$A$47:$AM$66,AJ$2+1,FALSE),VLOOKUP($D59,Calc_OppDef!$A$47:$AM$66,AJ$2+1,FALSE))</f>
        <v>0.4715128039</v>
      </c>
      <c r="AK59" s="172">
        <f>MIN(VLOOKUP($C59,Calc_OppDef!$A$47:$AM$66,AK$2+1,FALSE),VLOOKUP($D59,Calc_OppDef!$A$47:$AM$66,AK$2+1,FALSE))</f>
        <v>0.8251472201</v>
      </c>
      <c r="AL59" s="172">
        <f>MIN(VLOOKUP($C59,Calc_OppDef!$A$47:$AM$66,AL$2+1,FALSE),VLOOKUP($D59,Calc_OppDef!$A$47:$AM$66,AL$2+1,FALSE))</f>
        <v>0.4138834951</v>
      </c>
      <c r="AM59" s="172">
        <f>MIN(VLOOKUP($C59,Calc_OppDef!$A$47:$AM$66,AM$2+1,FALSE),VLOOKUP($D59,Calc_OppDef!$A$47:$AM$66,AM$2+1,FALSE))</f>
        <v>1.178781636</v>
      </c>
      <c r="AN59" s="172">
        <f>MIN(VLOOKUP($C59,Calc_OppDef!$A$47:$AM$66,AN$2+1,FALSE),VLOOKUP($D59,Calc_OppDef!$A$47:$AM$66,AN$2+1,FALSE))</f>
        <v>0.6286834896</v>
      </c>
      <c r="AO59" s="172">
        <f>MIN(VLOOKUP($C59,Calc_OppDef!$A$47:$AM$66,AO$2+1,FALSE),VLOOKUP($D59,Calc_OppDef!$A$47:$AM$66,AO$2+1,FALSE))</f>
        <v>0.7322834646</v>
      </c>
      <c r="AP59" s="172">
        <f>MIN(VLOOKUP($C59,Calc_OppDef!$A$47:$AM$66,AP$2+1,FALSE),VLOOKUP($D59,Calc_OppDef!$A$47:$AM$66,AP$2+1,FALSE))</f>
        <v>0.7465618773</v>
      </c>
      <c r="AQ59" s="170"/>
      <c r="AR59" s="170"/>
    </row>
    <row r="60" ht="12.75" customHeight="1">
      <c r="A60" s="170">
        <f t="shared" si="1"/>
        <v>4</v>
      </c>
      <c r="B60" s="170">
        <f t="shared" si="2"/>
        <v>8</v>
      </c>
      <c r="C60" s="140" t="str">
        <f t="array" ref="C60">INDEX(Fixtures!$A$2:$A$21,A60)</f>
        <v>Burnley</v>
      </c>
      <c r="D60" s="140" t="str">
        <f t="array" ref="D60">INDEX(Fixtures!$A$2:$A$21,B60)</f>
        <v>Everton</v>
      </c>
      <c r="E60" s="172">
        <f>MIN(VLOOKUP($C60,Calc_OppDef!$A$47:$AM$66,E$2+1,FALSE),VLOOKUP($D60,Calc_OppDef!$A$47:$AM$66,E$2+1,FALSE))</f>
        <v>0.785854922</v>
      </c>
      <c r="F60" s="172">
        <f>MIN(VLOOKUP($C60,Calc_OppDef!$A$47:$AM$66,F$2+1,FALSE),VLOOKUP($D60,Calc_OppDef!$A$47:$AM$66,F$2+1,FALSE))</f>
        <v>0.6679765344</v>
      </c>
      <c r="G60" s="172">
        <f>MIN(VLOOKUP($C60,Calc_OppDef!$A$47:$AM$66,G$2+1,FALSE),VLOOKUP($D60,Calc_OppDef!$A$47:$AM$66,G$2+1,FALSE))</f>
        <v>0.7322834646</v>
      </c>
      <c r="H60" s="172">
        <f>MIN(VLOOKUP($C60,Calc_OppDef!$A$47:$AM$66,H$2+1,FALSE),VLOOKUP($D60,Calc_OppDef!$A$47:$AM$66,H$2+1,FALSE))</f>
        <v>0.4715128039</v>
      </c>
      <c r="I60" s="172">
        <f>MIN(VLOOKUP($C60,Calc_OppDef!$A$47:$AM$66,I$2+1,FALSE),VLOOKUP($D60,Calc_OppDef!$A$47:$AM$66,I$2+1,FALSE))</f>
        <v>0.8604330709</v>
      </c>
      <c r="J60" s="172">
        <f>MIN(VLOOKUP($C60,Calc_OppDef!$A$47:$AM$66,J$2+1,FALSE),VLOOKUP($D60,Calc_OppDef!$A$47:$AM$66,J$2+1,FALSE))</f>
        <v>0.7465618773</v>
      </c>
      <c r="K60" s="172">
        <f>MIN(VLOOKUP($C60,Calc_OppDef!$A$47:$AM$66,K$2+1,FALSE),VLOOKUP($D60,Calc_OppDef!$A$47:$AM$66,K$2+1,FALSE))</f>
        <v>0.5566019417</v>
      </c>
      <c r="L60" s="172">
        <f>MIN(VLOOKUP($C60,Calc_OppDef!$A$47:$AM$66,L$2+1,FALSE),VLOOKUP($D60,Calc_OppDef!$A$47:$AM$66,L$2+1,FALSE))</f>
        <v>0.4715128039</v>
      </c>
      <c r="M60" s="172">
        <f>MIN(VLOOKUP($C60,Calc_OppDef!$A$47:$AM$66,M$2+1,FALSE),VLOOKUP($D60,Calc_OppDef!$A$47:$AM$66,M$2+1,FALSE))</f>
        <v>0.6286834896</v>
      </c>
      <c r="N60" s="172">
        <f>MIN(VLOOKUP($C60,Calc_OppDef!$A$47:$AM$66,N$2+1,FALSE),VLOOKUP($D60,Calc_OppDef!$A$47:$AM$66,N$2+1,FALSE))</f>
        <v>1.257367726</v>
      </c>
      <c r="O60" s="172">
        <f>MIN(VLOOKUP($C60,Calc_OppDef!$A$47:$AM$66,O$2+1,FALSE),VLOOKUP($D60,Calc_OppDef!$A$47:$AM$66,O$2+1,FALSE))</f>
        <v>0.392927461</v>
      </c>
      <c r="P60" s="172">
        <f>MIN(VLOOKUP($C60,Calc_OppDef!$A$47:$AM$66,P$2+1,FALSE),VLOOKUP($D60,Calc_OppDef!$A$47:$AM$66,P$2+1,FALSE))</f>
        <v>0.9823179059</v>
      </c>
      <c r="Q60" s="172">
        <f>MIN(VLOOKUP($C60,Calc_OppDef!$A$47:$AM$66,Q$2+1,FALSE),VLOOKUP($D60,Calc_OppDef!$A$47:$AM$66,Q$2+1,FALSE))</f>
        <v>0.4138834951</v>
      </c>
      <c r="R60" s="172">
        <f>MIN(VLOOKUP($C60,Calc_OppDef!$A$47:$AM$66,R$2+1,FALSE),VLOOKUP($D60,Calc_OppDef!$A$47:$AM$66,R$2+1,FALSE))</f>
        <v>1.139489338</v>
      </c>
      <c r="S60" s="172">
        <f>MIN(VLOOKUP($C60,Calc_OppDef!$A$47:$AM$66,S$2+1,FALSE),VLOOKUP($D60,Calc_OppDef!$A$47:$AM$66,S$2+1,FALSE))</f>
        <v>0.7072688325</v>
      </c>
      <c r="T60" s="172">
        <f>MIN(VLOOKUP($C60,Calc_OppDef!$A$47:$AM$66,T$2+1,FALSE),VLOOKUP($D60,Calc_OppDef!$A$47:$AM$66,T$2+1,FALSE))</f>
        <v>0.392927461</v>
      </c>
      <c r="U60" s="172">
        <f>MIN(VLOOKUP($C60,Calc_OppDef!$A$47:$AM$66,U$2+1,FALSE),VLOOKUP($D60,Calc_OppDef!$A$47:$AM$66,U$2+1,FALSE))</f>
        <v>1.571709097</v>
      </c>
      <c r="V60" s="172">
        <f>MIN(VLOOKUP($C60,Calc_OppDef!$A$47:$AM$66,V$2+1,FALSE),VLOOKUP($D60,Calc_OppDef!$A$47:$AM$66,V$2+1,FALSE))</f>
        <v>1.335953069</v>
      </c>
      <c r="W60" s="172">
        <f>MIN(VLOOKUP($C60,Calc_OppDef!$A$47:$AM$66,W$2+1,FALSE),VLOOKUP($D60,Calc_OppDef!$A$47:$AM$66,W$2+1,FALSE))</f>
        <v>0.6286834896</v>
      </c>
      <c r="X60" s="172">
        <f>MIN(VLOOKUP($C60,Calc_OppDef!$A$47:$AM$66,X$2+1,FALSE),VLOOKUP($D60,Calc_OppDef!$A$47:$AM$66,X$2+1,FALSE))</f>
        <v>0.9430256077</v>
      </c>
      <c r="Y60" s="172">
        <f>MIN(VLOOKUP($C60,Calc_OppDef!$A$47:$AM$66,Y$2+1,FALSE),VLOOKUP($D60,Calc_OppDef!$A$47:$AM$66,Y$2+1,FALSE))</f>
        <v>0.6286834896</v>
      </c>
      <c r="Z60" s="172">
        <f>MIN(VLOOKUP($C60,Calc_OppDef!$A$47:$AM$66,Z$2+1,FALSE),VLOOKUP($D60,Calc_OppDef!$A$47:$AM$66,Z$2+1,FALSE))</f>
        <v>0.5566019417</v>
      </c>
      <c r="AA60" s="172">
        <f>MIN(VLOOKUP($C60,Calc_OppDef!$A$47:$AM$66,AA$2+1,FALSE),VLOOKUP($D60,Calc_OppDef!$A$47:$AM$66,AA$2+1,FALSE))</f>
        <v>0.785854922</v>
      </c>
      <c r="AB60" s="172">
        <f>MIN(VLOOKUP($C60,Calc_OppDef!$A$47:$AM$66,AB$2+1,FALSE),VLOOKUP($D60,Calc_OppDef!$A$47:$AM$66,AB$2+1,FALSE))</f>
        <v>0.6286834896</v>
      </c>
      <c r="AC60" s="172">
        <f>MIN(VLOOKUP($C60,Calc_OppDef!$A$47:$AM$66,AC$2+1,FALSE),VLOOKUP($D60,Calc_OppDef!$A$47:$AM$66,AC$2+1,FALSE))</f>
        <v>0.4995145631</v>
      </c>
      <c r="AD60" s="172">
        <f>MIN(VLOOKUP($C60,Calc_OppDef!$A$47:$AM$66,AD$2+1,FALSE),VLOOKUP($D60,Calc_OppDef!$A$47:$AM$66,AD$2+1,FALSE))</f>
        <v>0.9430256077</v>
      </c>
      <c r="AE60" s="172">
        <f>MIN(VLOOKUP($C60,Calc_OppDef!$A$47:$AM$66,AE$2+1,FALSE),VLOOKUP($D60,Calc_OppDef!$A$47:$AM$66,AE$2+1,FALSE))</f>
        <v>1.335953069</v>
      </c>
      <c r="AF60" s="172">
        <f>MIN(VLOOKUP($C60,Calc_OppDef!$A$47:$AM$66,AF$2+1,FALSE),VLOOKUP($D60,Calc_OppDef!$A$47:$AM$66,AF$2+1,FALSE))</f>
        <v>0.7322834646</v>
      </c>
      <c r="AG60" s="172">
        <f>MIN(VLOOKUP($C60,Calc_OppDef!$A$47:$AM$66,AG$2+1,FALSE),VLOOKUP($D60,Calc_OppDef!$A$47:$AM$66,AG$2+1,FALSE))</f>
        <v>0.6286834896</v>
      </c>
      <c r="AH60" s="172">
        <f>MIN(VLOOKUP($C60,Calc_OppDef!$A$47:$AM$66,AH$2+1,FALSE),VLOOKUP($D60,Calc_OppDef!$A$47:$AM$66,AH$2+1,FALSE))</f>
        <v>0.8251472201</v>
      </c>
      <c r="AI60" s="172">
        <f>MIN(VLOOKUP($C60,Calc_OppDef!$A$47:$AM$66,AI$2+1,FALSE),VLOOKUP($D60,Calc_OppDef!$A$47:$AM$66,AI$2+1,FALSE))</f>
        <v>1.218074681</v>
      </c>
      <c r="AJ60" s="172">
        <f>MIN(VLOOKUP($C60,Calc_OppDef!$A$47:$AM$66,AJ$2+1,FALSE),VLOOKUP($D60,Calc_OppDef!$A$47:$AM$66,AJ$2+1,FALSE))</f>
        <v>0.4995145631</v>
      </c>
      <c r="AK60" s="172">
        <f>MIN(VLOOKUP($C60,Calc_OppDef!$A$47:$AM$66,AK$2+1,FALSE),VLOOKUP($D60,Calc_OppDef!$A$47:$AM$66,AK$2+1,FALSE))</f>
        <v>0.785854922</v>
      </c>
      <c r="AL60" s="172">
        <f>MIN(VLOOKUP($C60,Calc_OppDef!$A$47:$AM$66,AL$2+1,FALSE),VLOOKUP($D60,Calc_OppDef!$A$47:$AM$66,AL$2+1,FALSE))</f>
        <v>0.4138834951</v>
      </c>
      <c r="AM60" s="172">
        <f>MIN(VLOOKUP($C60,Calc_OppDef!$A$47:$AM$66,AM$2+1,FALSE),VLOOKUP($D60,Calc_OppDef!$A$47:$AM$66,AM$2+1,FALSE))</f>
        <v>1.178781636</v>
      </c>
      <c r="AN60" s="172">
        <f>MIN(VLOOKUP($C60,Calc_OppDef!$A$47:$AM$66,AN$2+1,FALSE),VLOOKUP($D60,Calc_OppDef!$A$47:$AM$66,AN$2+1,FALSE))</f>
        <v>1.139489338</v>
      </c>
      <c r="AO60" s="172">
        <f>MIN(VLOOKUP($C60,Calc_OppDef!$A$47:$AM$66,AO$2+1,FALSE),VLOOKUP($D60,Calc_OppDef!$A$47:$AM$66,AO$2+1,FALSE))</f>
        <v>0.785854922</v>
      </c>
      <c r="AP60" s="172">
        <f>MIN(VLOOKUP($C60,Calc_OppDef!$A$47:$AM$66,AP$2+1,FALSE),VLOOKUP($D60,Calc_OppDef!$A$47:$AM$66,AP$2+1,FALSE))</f>
        <v>0.785854922</v>
      </c>
      <c r="AQ60" s="170"/>
      <c r="AR60" s="170"/>
    </row>
    <row r="61" ht="12.75" customHeight="1">
      <c r="A61" s="170">
        <f t="shared" si="1"/>
        <v>4</v>
      </c>
      <c r="B61" s="170">
        <f t="shared" si="2"/>
        <v>9</v>
      </c>
      <c r="C61" s="140" t="str">
        <f t="array" ref="C61">INDEX(Fixtures!$A$2:$A$21,A61)</f>
        <v>Burnley</v>
      </c>
      <c r="D61" s="140" t="str">
        <f t="array" ref="D61">INDEX(Fixtures!$A$2:$A$21,B61)</f>
        <v>Fulham</v>
      </c>
      <c r="E61" s="172">
        <f>MIN(VLOOKUP($C61,Calc_OppDef!$A$47:$AM$66,E$2+1,FALSE),VLOOKUP($D61,Calc_OppDef!$A$47:$AM$66,E$2+1,FALSE))</f>
        <v>0.6286834896</v>
      </c>
      <c r="F61" s="172">
        <f>MIN(VLOOKUP($C61,Calc_OppDef!$A$47:$AM$66,F$2+1,FALSE),VLOOKUP($D61,Calc_OppDef!$A$47:$AM$66,F$2+1,FALSE))</f>
        <v>0.6679765344</v>
      </c>
      <c r="G61" s="172">
        <f>MIN(VLOOKUP($C61,Calc_OppDef!$A$47:$AM$66,G$2+1,FALSE),VLOOKUP($D61,Calc_OppDef!$A$47:$AM$66,G$2+1,FALSE))</f>
        <v>0.7322834646</v>
      </c>
      <c r="H61" s="172">
        <f>MIN(VLOOKUP($C61,Calc_OppDef!$A$47:$AM$66,H$2+1,FALSE),VLOOKUP($D61,Calc_OppDef!$A$47:$AM$66,H$2+1,FALSE))</f>
        <v>0.9430256077</v>
      </c>
      <c r="I61" s="172">
        <f>MIN(VLOOKUP($C61,Calc_OppDef!$A$47:$AM$66,I$2+1,FALSE),VLOOKUP($D61,Calc_OppDef!$A$47:$AM$66,I$2+1,FALSE))</f>
        <v>0.8604330709</v>
      </c>
      <c r="J61" s="172">
        <f>MIN(VLOOKUP($C61,Calc_OppDef!$A$47:$AM$66,J$2+1,FALSE),VLOOKUP($D61,Calc_OppDef!$A$47:$AM$66,J$2+1,FALSE))</f>
        <v>0.6679765344</v>
      </c>
      <c r="K61" s="172">
        <f>MIN(VLOOKUP($C61,Calc_OppDef!$A$47:$AM$66,K$2+1,FALSE),VLOOKUP($D61,Calc_OppDef!$A$47:$AM$66,K$2+1,FALSE))</f>
        <v>0.7322834646</v>
      </c>
      <c r="L61" s="172">
        <f>MIN(VLOOKUP($C61,Calc_OppDef!$A$47:$AM$66,L$2+1,FALSE),VLOOKUP($D61,Calc_OppDef!$A$47:$AM$66,L$2+1,FALSE))</f>
        <v>0.4715128039</v>
      </c>
      <c r="M61" s="172">
        <f>MIN(VLOOKUP($C61,Calc_OppDef!$A$47:$AM$66,M$2+1,FALSE),VLOOKUP($D61,Calc_OppDef!$A$47:$AM$66,M$2+1,FALSE))</f>
        <v>0.7322834646</v>
      </c>
      <c r="N61" s="172">
        <f>MIN(VLOOKUP($C61,Calc_OppDef!$A$47:$AM$66,N$2+1,FALSE),VLOOKUP($D61,Calc_OppDef!$A$47:$AM$66,N$2+1,FALSE))</f>
        <v>0.7465618773</v>
      </c>
      <c r="O61" s="172">
        <f>MIN(VLOOKUP($C61,Calc_OppDef!$A$47:$AM$66,O$2+1,FALSE),VLOOKUP($D61,Calc_OppDef!$A$47:$AM$66,O$2+1,FALSE))</f>
        <v>0.6286834896</v>
      </c>
      <c r="P61" s="172">
        <f>MIN(VLOOKUP($C61,Calc_OppDef!$A$47:$AM$66,P$2+1,FALSE),VLOOKUP($D61,Calc_OppDef!$A$47:$AM$66,P$2+1,FALSE))</f>
        <v>0.9823179059</v>
      </c>
      <c r="Q61" s="172">
        <f>MIN(VLOOKUP($C61,Calc_OppDef!$A$47:$AM$66,Q$2+1,FALSE),VLOOKUP($D61,Calc_OppDef!$A$47:$AM$66,Q$2+1,FALSE))</f>
        <v>0.6679765344</v>
      </c>
      <c r="R61" s="172">
        <f>MIN(VLOOKUP($C61,Calc_OppDef!$A$47:$AM$66,R$2+1,FALSE),VLOOKUP($D61,Calc_OppDef!$A$47:$AM$66,R$2+1,FALSE))</f>
        <v>1.139489338</v>
      </c>
      <c r="S61" s="172">
        <f>MIN(VLOOKUP($C61,Calc_OppDef!$A$47:$AM$66,S$2+1,FALSE),VLOOKUP($D61,Calc_OppDef!$A$47:$AM$66,S$2+1,FALSE))</f>
        <v>1.218074681</v>
      </c>
      <c r="T61" s="172">
        <f>MIN(VLOOKUP($C61,Calc_OppDef!$A$47:$AM$66,T$2+1,FALSE),VLOOKUP($D61,Calc_OppDef!$A$47:$AM$66,T$2+1,FALSE))</f>
        <v>0.392927461</v>
      </c>
      <c r="U61" s="172">
        <f>MIN(VLOOKUP($C61,Calc_OppDef!$A$47:$AM$66,U$2+1,FALSE),VLOOKUP($D61,Calc_OppDef!$A$47:$AM$66,U$2+1,FALSE))</f>
        <v>0.9430256077</v>
      </c>
      <c r="V61" s="172">
        <f>MIN(VLOOKUP($C61,Calc_OppDef!$A$47:$AM$66,V$2+1,FALSE),VLOOKUP($D61,Calc_OppDef!$A$47:$AM$66,V$2+1,FALSE))</f>
        <v>0.8251472201</v>
      </c>
      <c r="W61" s="172">
        <f>MIN(VLOOKUP($C61,Calc_OppDef!$A$47:$AM$66,W$2+1,FALSE),VLOOKUP($D61,Calc_OppDef!$A$47:$AM$66,W$2+1,FALSE))</f>
        <v>0.4995145631</v>
      </c>
      <c r="X61" s="172">
        <f>MIN(VLOOKUP($C61,Calc_OppDef!$A$47:$AM$66,X$2+1,FALSE),VLOOKUP($D61,Calc_OppDef!$A$47:$AM$66,X$2+1,FALSE))</f>
        <v>0.4715128039</v>
      </c>
      <c r="Y61" s="172">
        <f>MIN(VLOOKUP($C61,Calc_OppDef!$A$47:$AM$66,Y$2+1,FALSE),VLOOKUP($D61,Calc_OppDef!$A$47:$AM$66,Y$2+1,FALSE))</f>
        <v>0.6286834896</v>
      </c>
      <c r="Z61" s="172">
        <f>MIN(VLOOKUP($C61,Calc_OppDef!$A$47:$AM$66,Z$2+1,FALSE),VLOOKUP($D61,Calc_OppDef!$A$47:$AM$66,Z$2+1,FALSE))</f>
        <v>0.5566019417</v>
      </c>
      <c r="AA61" s="172">
        <f>MIN(VLOOKUP($C61,Calc_OppDef!$A$47:$AM$66,AA$2+1,FALSE),VLOOKUP($D61,Calc_OppDef!$A$47:$AM$66,AA$2+1,FALSE))</f>
        <v>1.060903995</v>
      </c>
      <c r="AB61" s="172">
        <f>MIN(VLOOKUP($C61,Calc_OppDef!$A$47:$AM$66,AB$2+1,FALSE),VLOOKUP($D61,Calc_OppDef!$A$47:$AM$66,AB$2+1,FALSE))</f>
        <v>0.392927461</v>
      </c>
      <c r="AC61" s="172">
        <f>MIN(VLOOKUP($C61,Calc_OppDef!$A$47:$AM$66,AC$2+1,FALSE),VLOOKUP($D61,Calc_OppDef!$A$47:$AM$66,AC$2+1,FALSE))</f>
        <v>0.6679765344</v>
      </c>
      <c r="AD61" s="172">
        <f>MIN(VLOOKUP($C61,Calc_OppDef!$A$47:$AM$66,AD$2+1,FALSE),VLOOKUP($D61,Calc_OppDef!$A$47:$AM$66,AD$2+1,FALSE))</f>
        <v>0.9430256077</v>
      </c>
      <c r="AE61" s="172">
        <f>MIN(VLOOKUP($C61,Calc_OppDef!$A$47:$AM$66,AE$2+1,FALSE),VLOOKUP($D61,Calc_OppDef!$A$47:$AM$66,AE$2+1,FALSE))</f>
        <v>0.9430256077</v>
      </c>
      <c r="AF61" s="172">
        <f>MIN(VLOOKUP($C61,Calc_OppDef!$A$47:$AM$66,AF$2+1,FALSE),VLOOKUP($D61,Calc_OppDef!$A$47:$AM$66,AF$2+1,FALSE))</f>
        <v>0.785854922</v>
      </c>
      <c r="AG61" s="172">
        <f>MIN(VLOOKUP($C61,Calc_OppDef!$A$47:$AM$66,AG$2+1,FALSE),VLOOKUP($D61,Calc_OppDef!$A$47:$AM$66,AG$2+1,FALSE))</f>
        <v>0.6286834896</v>
      </c>
      <c r="AH61" s="172">
        <f>MIN(VLOOKUP($C61,Calc_OppDef!$A$47:$AM$66,AH$2+1,FALSE),VLOOKUP($D61,Calc_OppDef!$A$47:$AM$66,AH$2+1,FALSE))</f>
        <v>0.9823179059</v>
      </c>
      <c r="AI61" s="172">
        <f>MIN(VLOOKUP($C61,Calc_OppDef!$A$47:$AM$66,AI$2+1,FALSE),VLOOKUP($D61,Calc_OppDef!$A$47:$AM$66,AI$2+1,FALSE))</f>
        <v>1.218074681</v>
      </c>
      <c r="AJ61" s="172">
        <f>MIN(VLOOKUP($C61,Calc_OppDef!$A$47:$AM$66,AJ$2+1,FALSE),VLOOKUP($D61,Calc_OppDef!$A$47:$AM$66,AJ$2+1,FALSE))</f>
        <v>0.4995145631</v>
      </c>
      <c r="AK61" s="172">
        <f>MIN(VLOOKUP($C61,Calc_OppDef!$A$47:$AM$66,AK$2+1,FALSE),VLOOKUP($D61,Calc_OppDef!$A$47:$AM$66,AK$2+1,FALSE))</f>
        <v>1.021610951</v>
      </c>
      <c r="AL61" s="172">
        <f>MIN(VLOOKUP($C61,Calc_OppDef!$A$47:$AM$66,AL$2+1,FALSE),VLOOKUP($D61,Calc_OppDef!$A$47:$AM$66,AL$2+1,FALSE))</f>
        <v>0.4138834951</v>
      </c>
      <c r="AM61" s="172">
        <f>MIN(VLOOKUP($C61,Calc_OppDef!$A$47:$AM$66,AM$2+1,FALSE),VLOOKUP($D61,Calc_OppDef!$A$47:$AM$66,AM$2+1,FALSE))</f>
        <v>1.021610951</v>
      </c>
      <c r="AN61" s="172">
        <f>MIN(VLOOKUP($C61,Calc_OppDef!$A$47:$AM$66,AN$2+1,FALSE),VLOOKUP($D61,Calc_OppDef!$A$47:$AM$66,AN$2+1,FALSE))</f>
        <v>0.4138834951</v>
      </c>
      <c r="AO61" s="172">
        <f>MIN(VLOOKUP($C61,Calc_OppDef!$A$47:$AM$66,AO$2+1,FALSE),VLOOKUP($D61,Calc_OppDef!$A$47:$AM$66,AO$2+1,FALSE))</f>
        <v>0.8604330709</v>
      </c>
      <c r="AP61" s="172">
        <f>MIN(VLOOKUP($C61,Calc_OppDef!$A$47:$AM$66,AP$2+1,FALSE),VLOOKUP($D61,Calc_OppDef!$A$47:$AM$66,AP$2+1,FALSE))</f>
        <v>0.7072688325</v>
      </c>
      <c r="AQ61" s="170"/>
      <c r="AR61" s="170"/>
    </row>
    <row r="62" ht="12.75" customHeight="1">
      <c r="A62" s="170">
        <f t="shared" si="1"/>
        <v>4</v>
      </c>
      <c r="B62" s="170">
        <f t="shared" si="2"/>
        <v>10</v>
      </c>
      <c r="C62" s="140" t="str">
        <f t="array" ref="C62">INDEX(Fixtures!$A$2:$A$21,A62)</f>
        <v>Burnley</v>
      </c>
      <c r="D62" s="140" t="str">
        <f t="array" ref="D62">INDEX(Fixtures!$A$2:$A$21,B62)</f>
        <v>Huddersfield</v>
      </c>
      <c r="E62" s="172">
        <f>MIN(VLOOKUP($C62,Calc_OppDef!$A$47:$AM$66,E$2+1,FALSE),VLOOKUP($D62,Calc_OppDef!$A$47:$AM$66,E$2+1,FALSE))</f>
        <v>0.785854922</v>
      </c>
      <c r="F62" s="172">
        <f>MIN(VLOOKUP($C62,Calc_OppDef!$A$47:$AM$66,F$2+1,FALSE),VLOOKUP($D62,Calc_OppDef!$A$47:$AM$66,F$2+1,FALSE))</f>
        <v>0.6679765344</v>
      </c>
      <c r="G62" s="172">
        <f>MIN(VLOOKUP($C62,Calc_OppDef!$A$47:$AM$66,G$2+1,FALSE),VLOOKUP($D62,Calc_OppDef!$A$47:$AM$66,G$2+1,FALSE))</f>
        <v>0.4138834951</v>
      </c>
      <c r="H62" s="172">
        <f>MIN(VLOOKUP($C62,Calc_OppDef!$A$47:$AM$66,H$2+1,FALSE),VLOOKUP($D62,Calc_OppDef!$A$47:$AM$66,H$2+1,FALSE))</f>
        <v>1.100196294</v>
      </c>
      <c r="I62" s="172">
        <f>MIN(VLOOKUP($C62,Calc_OppDef!$A$47:$AM$66,I$2+1,FALSE),VLOOKUP($D62,Calc_OppDef!$A$47:$AM$66,I$2+1,FALSE))</f>
        <v>0.6286834896</v>
      </c>
      <c r="J62" s="172">
        <f>MIN(VLOOKUP($C62,Calc_OppDef!$A$47:$AM$66,J$2+1,FALSE),VLOOKUP($D62,Calc_OppDef!$A$47:$AM$66,J$2+1,FALSE))</f>
        <v>0.7465618773</v>
      </c>
      <c r="K62" s="172">
        <f>MIN(VLOOKUP($C62,Calc_OppDef!$A$47:$AM$66,K$2+1,FALSE),VLOOKUP($D62,Calc_OppDef!$A$47:$AM$66,K$2+1,FALSE))</f>
        <v>0.7322834646</v>
      </c>
      <c r="L62" s="172">
        <f>MIN(VLOOKUP($C62,Calc_OppDef!$A$47:$AM$66,L$2+1,FALSE),VLOOKUP($D62,Calc_OppDef!$A$47:$AM$66,L$2+1,FALSE))</f>
        <v>0.4715128039</v>
      </c>
      <c r="M62" s="172">
        <f>MIN(VLOOKUP($C62,Calc_OppDef!$A$47:$AM$66,M$2+1,FALSE),VLOOKUP($D62,Calc_OppDef!$A$47:$AM$66,M$2+1,FALSE))</f>
        <v>1.532416799</v>
      </c>
      <c r="N62" s="172">
        <f>MIN(VLOOKUP($C62,Calc_OppDef!$A$47:$AM$66,N$2+1,FALSE),VLOOKUP($D62,Calc_OppDef!$A$47:$AM$66,N$2+1,FALSE))</f>
        <v>1.060903995</v>
      </c>
      <c r="O62" s="172">
        <f>MIN(VLOOKUP($C62,Calc_OppDef!$A$47:$AM$66,O$2+1,FALSE),VLOOKUP($D62,Calc_OppDef!$A$47:$AM$66,O$2+1,FALSE))</f>
        <v>0.5566019417</v>
      </c>
      <c r="P62" s="172">
        <f>MIN(VLOOKUP($C62,Calc_OppDef!$A$47:$AM$66,P$2+1,FALSE),VLOOKUP($D62,Calc_OppDef!$A$47:$AM$66,P$2+1,FALSE))</f>
        <v>0.9430256077</v>
      </c>
      <c r="Q62" s="172">
        <f>MIN(VLOOKUP($C62,Calc_OppDef!$A$47:$AM$66,Q$2+1,FALSE),VLOOKUP($D62,Calc_OppDef!$A$47:$AM$66,Q$2+1,FALSE))</f>
        <v>0.7072688325</v>
      </c>
      <c r="R62" s="172">
        <f>MIN(VLOOKUP($C62,Calc_OppDef!$A$47:$AM$66,R$2+1,FALSE),VLOOKUP($D62,Calc_OppDef!$A$47:$AM$66,R$2+1,FALSE))</f>
        <v>0.392927461</v>
      </c>
      <c r="S62" s="172">
        <f>MIN(VLOOKUP($C62,Calc_OppDef!$A$47:$AM$66,S$2+1,FALSE),VLOOKUP($D62,Calc_OppDef!$A$47:$AM$66,S$2+1,FALSE))</f>
        <v>1.021610951</v>
      </c>
      <c r="T62" s="172">
        <f>MIN(VLOOKUP($C62,Calc_OppDef!$A$47:$AM$66,T$2+1,FALSE),VLOOKUP($D62,Calc_OppDef!$A$47:$AM$66,T$2+1,FALSE))</f>
        <v>0.392927461</v>
      </c>
      <c r="U62" s="172">
        <f>MIN(VLOOKUP($C62,Calc_OppDef!$A$47:$AM$66,U$2+1,FALSE),VLOOKUP($D62,Calc_OppDef!$A$47:$AM$66,U$2+1,FALSE))</f>
        <v>0.7072688325</v>
      </c>
      <c r="V62" s="172">
        <f>MIN(VLOOKUP($C62,Calc_OppDef!$A$47:$AM$66,V$2+1,FALSE),VLOOKUP($D62,Calc_OppDef!$A$47:$AM$66,V$2+1,FALSE))</f>
        <v>0.6679765344</v>
      </c>
      <c r="W62" s="172">
        <f>MIN(VLOOKUP($C62,Calc_OppDef!$A$47:$AM$66,W$2+1,FALSE),VLOOKUP($D62,Calc_OppDef!$A$47:$AM$66,W$2+1,FALSE))</f>
        <v>0.6286834896</v>
      </c>
      <c r="X62" s="172">
        <f>MIN(VLOOKUP($C62,Calc_OppDef!$A$47:$AM$66,X$2+1,FALSE),VLOOKUP($D62,Calc_OppDef!$A$47:$AM$66,X$2+1,FALSE))</f>
        <v>0.7322834646</v>
      </c>
      <c r="Y62" s="172">
        <f>MIN(VLOOKUP($C62,Calc_OppDef!$A$47:$AM$66,Y$2+1,FALSE),VLOOKUP($D62,Calc_OppDef!$A$47:$AM$66,Y$2+1,FALSE))</f>
        <v>0.6286834896</v>
      </c>
      <c r="Z62" s="172">
        <f>MIN(VLOOKUP($C62,Calc_OppDef!$A$47:$AM$66,Z$2+1,FALSE),VLOOKUP($D62,Calc_OppDef!$A$47:$AM$66,Z$2+1,FALSE))</f>
        <v>0.5566019417</v>
      </c>
      <c r="AA62" s="172">
        <f>MIN(VLOOKUP($C62,Calc_OppDef!$A$47:$AM$66,AA$2+1,FALSE),VLOOKUP($D62,Calc_OppDef!$A$47:$AM$66,AA$2+1,FALSE))</f>
        <v>1.060903995</v>
      </c>
      <c r="AB62" s="172">
        <f>MIN(VLOOKUP($C62,Calc_OppDef!$A$47:$AM$66,AB$2+1,FALSE),VLOOKUP($D62,Calc_OppDef!$A$47:$AM$66,AB$2+1,FALSE))</f>
        <v>0.6286834896</v>
      </c>
      <c r="AC62" s="172">
        <f>MIN(VLOOKUP($C62,Calc_OppDef!$A$47:$AM$66,AC$2+1,FALSE),VLOOKUP($D62,Calc_OppDef!$A$47:$AM$66,AC$2+1,FALSE))</f>
        <v>0.6679765344</v>
      </c>
      <c r="AD62" s="172">
        <f>MIN(VLOOKUP($C62,Calc_OppDef!$A$47:$AM$66,AD$2+1,FALSE),VLOOKUP($D62,Calc_OppDef!$A$47:$AM$66,AD$2+1,FALSE))</f>
        <v>0.785854922</v>
      </c>
      <c r="AE62" s="172">
        <f>MIN(VLOOKUP($C62,Calc_OppDef!$A$47:$AM$66,AE$2+1,FALSE),VLOOKUP($D62,Calc_OppDef!$A$47:$AM$66,AE$2+1,FALSE))</f>
        <v>0.8251472201</v>
      </c>
      <c r="AF62" s="172">
        <f>MIN(VLOOKUP($C62,Calc_OppDef!$A$47:$AM$66,AF$2+1,FALSE),VLOOKUP($D62,Calc_OppDef!$A$47:$AM$66,AF$2+1,FALSE))</f>
        <v>0.4995145631</v>
      </c>
      <c r="AG62" s="172">
        <f>MIN(VLOOKUP($C62,Calc_OppDef!$A$47:$AM$66,AG$2+1,FALSE),VLOOKUP($D62,Calc_OppDef!$A$47:$AM$66,AG$2+1,FALSE))</f>
        <v>0.6286834896</v>
      </c>
      <c r="AH62" s="172">
        <f>MIN(VLOOKUP($C62,Calc_OppDef!$A$47:$AM$66,AH$2+1,FALSE),VLOOKUP($D62,Calc_OppDef!$A$47:$AM$66,AH$2+1,FALSE))</f>
        <v>0.7465618773</v>
      </c>
      <c r="AI62" s="172">
        <f>MIN(VLOOKUP($C62,Calc_OppDef!$A$47:$AM$66,AI$2+1,FALSE),VLOOKUP($D62,Calc_OppDef!$A$47:$AM$66,AI$2+1,FALSE))</f>
        <v>0.9430256077</v>
      </c>
      <c r="AJ62" s="172">
        <f>MIN(VLOOKUP($C62,Calc_OppDef!$A$47:$AM$66,AJ$2+1,FALSE),VLOOKUP($D62,Calc_OppDef!$A$47:$AM$66,AJ$2+1,FALSE))</f>
        <v>0.4995145631</v>
      </c>
      <c r="AK62" s="172">
        <f>MIN(VLOOKUP($C62,Calc_OppDef!$A$47:$AM$66,AK$2+1,FALSE),VLOOKUP($D62,Calc_OppDef!$A$47:$AM$66,AK$2+1,FALSE))</f>
        <v>1.021610951</v>
      </c>
      <c r="AL62" s="172">
        <f>MIN(VLOOKUP($C62,Calc_OppDef!$A$47:$AM$66,AL$2+1,FALSE),VLOOKUP($D62,Calc_OppDef!$A$47:$AM$66,AL$2+1,FALSE))</f>
        <v>0.4138834951</v>
      </c>
      <c r="AM62" s="172">
        <f>MIN(VLOOKUP($C62,Calc_OppDef!$A$47:$AM$66,AM$2+1,FALSE),VLOOKUP($D62,Calc_OppDef!$A$47:$AM$66,AM$2+1,FALSE))</f>
        <v>0.6679765344</v>
      </c>
      <c r="AN62" s="172">
        <f>MIN(VLOOKUP($C62,Calc_OppDef!$A$47:$AM$66,AN$2+1,FALSE),VLOOKUP($D62,Calc_OppDef!$A$47:$AM$66,AN$2+1,FALSE))</f>
        <v>1.768172828</v>
      </c>
      <c r="AO62" s="172">
        <f>MIN(VLOOKUP($C62,Calc_OppDef!$A$47:$AM$66,AO$2+1,FALSE),VLOOKUP($D62,Calc_OppDef!$A$47:$AM$66,AO$2+1,FALSE))</f>
        <v>1.100196294</v>
      </c>
      <c r="AP62" s="172">
        <f>MIN(VLOOKUP($C62,Calc_OppDef!$A$47:$AM$66,AP$2+1,FALSE),VLOOKUP($D62,Calc_OppDef!$A$47:$AM$66,AP$2+1,FALSE))</f>
        <v>0.785854922</v>
      </c>
      <c r="AQ62" s="170"/>
      <c r="AR62" s="170"/>
    </row>
    <row r="63" ht="12.75" customHeight="1">
      <c r="A63" s="170">
        <f t="shared" si="1"/>
        <v>4</v>
      </c>
      <c r="B63" s="170">
        <f t="shared" si="2"/>
        <v>11</v>
      </c>
      <c r="C63" s="140" t="str">
        <f t="array" ref="C63">INDEX(Fixtures!$A$2:$A$21,A63)</f>
        <v>Burnley</v>
      </c>
      <c r="D63" s="140" t="str">
        <f t="array" ref="D63">INDEX(Fixtures!$A$2:$A$21,B63)</f>
        <v>Leicester</v>
      </c>
      <c r="E63" s="172">
        <f>MIN(VLOOKUP($C63,Calc_OppDef!$A$47:$AM$66,E$2+1,FALSE),VLOOKUP($D63,Calc_OppDef!$A$47:$AM$66,E$2+1,FALSE))</f>
        <v>0.785854922</v>
      </c>
      <c r="F63" s="172">
        <f>MIN(VLOOKUP($C63,Calc_OppDef!$A$47:$AM$66,F$2+1,FALSE),VLOOKUP($D63,Calc_OppDef!$A$47:$AM$66,F$2+1,FALSE))</f>
        <v>0.4995145631</v>
      </c>
      <c r="G63" s="172">
        <f>MIN(VLOOKUP($C63,Calc_OppDef!$A$47:$AM$66,G$2+1,FALSE),VLOOKUP($D63,Calc_OppDef!$A$47:$AM$66,G$2+1,FALSE))</f>
        <v>0.7322834646</v>
      </c>
      <c r="H63" s="172">
        <f>MIN(VLOOKUP($C63,Calc_OppDef!$A$47:$AM$66,H$2+1,FALSE),VLOOKUP($D63,Calc_OppDef!$A$47:$AM$66,H$2+1,FALSE))</f>
        <v>1.178781636</v>
      </c>
      <c r="I63" s="172">
        <f>MIN(VLOOKUP($C63,Calc_OppDef!$A$47:$AM$66,I$2+1,FALSE),VLOOKUP($D63,Calc_OppDef!$A$47:$AM$66,I$2+1,FALSE))</f>
        <v>0.8604330709</v>
      </c>
      <c r="J63" s="172">
        <f>MIN(VLOOKUP($C63,Calc_OppDef!$A$47:$AM$66,J$2+1,FALSE),VLOOKUP($D63,Calc_OppDef!$A$47:$AM$66,J$2+1,FALSE))</f>
        <v>0.4715128039</v>
      </c>
      <c r="K63" s="172">
        <f>MIN(VLOOKUP($C63,Calc_OppDef!$A$47:$AM$66,K$2+1,FALSE),VLOOKUP($D63,Calc_OppDef!$A$47:$AM$66,K$2+1,FALSE))</f>
        <v>0.7322834646</v>
      </c>
      <c r="L63" s="172">
        <f>MIN(VLOOKUP($C63,Calc_OppDef!$A$47:$AM$66,L$2+1,FALSE),VLOOKUP($D63,Calc_OppDef!$A$47:$AM$66,L$2+1,FALSE))</f>
        <v>0.4715128039</v>
      </c>
      <c r="M63" s="172">
        <f>MIN(VLOOKUP($C63,Calc_OppDef!$A$47:$AM$66,M$2+1,FALSE),VLOOKUP($D63,Calc_OppDef!$A$47:$AM$66,M$2+1,FALSE))</f>
        <v>2.121807244</v>
      </c>
      <c r="N63" s="172">
        <f>MIN(VLOOKUP($C63,Calc_OppDef!$A$47:$AM$66,N$2+1,FALSE),VLOOKUP($D63,Calc_OppDef!$A$47:$AM$66,N$2+1,FALSE))</f>
        <v>0.9430256077</v>
      </c>
      <c r="O63" s="172">
        <f>MIN(VLOOKUP($C63,Calc_OppDef!$A$47:$AM$66,O$2+1,FALSE),VLOOKUP($D63,Calc_OppDef!$A$47:$AM$66,O$2+1,FALSE))</f>
        <v>0.7322834646</v>
      </c>
      <c r="P63" s="172">
        <f>MIN(VLOOKUP($C63,Calc_OppDef!$A$47:$AM$66,P$2+1,FALSE),VLOOKUP($D63,Calc_OppDef!$A$47:$AM$66,P$2+1,FALSE))</f>
        <v>0.785854922</v>
      </c>
      <c r="Q63" s="172">
        <f>MIN(VLOOKUP($C63,Calc_OppDef!$A$47:$AM$66,Q$2+1,FALSE),VLOOKUP($D63,Calc_OppDef!$A$47:$AM$66,Q$2+1,FALSE))</f>
        <v>0.7072688325</v>
      </c>
      <c r="R63" s="172">
        <f>MIN(VLOOKUP($C63,Calc_OppDef!$A$47:$AM$66,R$2+1,FALSE),VLOOKUP($D63,Calc_OppDef!$A$47:$AM$66,R$2+1,FALSE))</f>
        <v>0.6679765344</v>
      </c>
      <c r="S63" s="172">
        <f>MIN(VLOOKUP($C63,Calc_OppDef!$A$47:$AM$66,S$2+1,FALSE),VLOOKUP($D63,Calc_OppDef!$A$47:$AM$66,S$2+1,FALSE))</f>
        <v>0.7322834646</v>
      </c>
      <c r="T63" s="172">
        <f>MIN(VLOOKUP($C63,Calc_OppDef!$A$47:$AM$66,T$2+1,FALSE),VLOOKUP($D63,Calc_OppDef!$A$47:$AM$66,T$2+1,FALSE))</f>
        <v>0.392927461</v>
      </c>
      <c r="U63" s="172">
        <f>MIN(VLOOKUP($C63,Calc_OppDef!$A$47:$AM$66,U$2+1,FALSE),VLOOKUP($D63,Calc_OppDef!$A$47:$AM$66,U$2+1,FALSE))</f>
        <v>1.139489338</v>
      </c>
      <c r="V63" s="172">
        <f>MIN(VLOOKUP($C63,Calc_OppDef!$A$47:$AM$66,V$2+1,FALSE),VLOOKUP($D63,Calc_OppDef!$A$47:$AM$66,V$2+1,FALSE))</f>
        <v>1.178781636</v>
      </c>
      <c r="W63" s="172">
        <f>MIN(VLOOKUP($C63,Calc_OppDef!$A$47:$AM$66,W$2+1,FALSE),VLOOKUP($D63,Calc_OppDef!$A$47:$AM$66,W$2+1,FALSE))</f>
        <v>0.6286834896</v>
      </c>
      <c r="X63" s="172">
        <f>MIN(VLOOKUP($C63,Calc_OppDef!$A$47:$AM$66,X$2+1,FALSE),VLOOKUP($D63,Calc_OppDef!$A$47:$AM$66,X$2+1,FALSE))</f>
        <v>0.4138834951</v>
      </c>
      <c r="Y63" s="172">
        <f>MIN(VLOOKUP($C63,Calc_OppDef!$A$47:$AM$66,Y$2+1,FALSE),VLOOKUP($D63,Calc_OppDef!$A$47:$AM$66,Y$2+1,FALSE))</f>
        <v>0.6286834896</v>
      </c>
      <c r="Z63" s="172">
        <f>MIN(VLOOKUP($C63,Calc_OppDef!$A$47:$AM$66,Z$2+1,FALSE),VLOOKUP($D63,Calc_OppDef!$A$47:$AM$66,Z$2+1,FALSE))</f>
        <v>0.5566019417</v>
      </c>
      <c r="AA63" s="172">
        <f>MIN(VLOOKUP($C63,Calc_OppDef!$A$47:$AM$66,AA$2+1,FALSE),VLOOKUP($D63,Calc_OppDef!$A$47:$AM$66,AA$2+1,FALSE))</f>
        <v>0.8604330709</v>
      </c>
      <c r="AB63" s="172">
        <f>MIN(VLOOKUP($C63,Calc_OppDef!$A$47:$AM$66,AB$2+1,FALSE),VLOOKUP($D63,Calc_OppDef!$A$47:$AM$66,AB$2+1,FALSE))</f>
        <v>1.493123755</v>
      </c>
      <c r="AC63" s="172">
        <f>MIN(VLOOKUP($C63,Calc_OppDef!$A$47:$AM$66,AC$2+1,FALSE),VLOOKUP($D63,Calc_OppDef!$A$47:$AM$66,AC$2+1,FALSE))</f>
        <v>0.6679765344</v>
      </c>
      <c r="AD63" s="172">
        <f>MIN(VLOOKUP($C63,Calc_OppDef!$A$47:$AM$66,AD$2+1,FALSE),VLOOKUP($D63,Calc_OppDef!$A$47:$AM$66,AD$2+1,FALSE))</f>
        <v>0.9430256077</v>
      </c>
      <c r="AE63" s="172">
        <f>MIN(VLOOKUP($C63,Calc_OppDef!$A$47:$AM$66,AE$2+1,FALSE),VLOOKUP($D63,Calc_OppDef!$A$47:$AM$66,AE$2+1,FALSE))</f>
        <v>0.6286834896</v>
      </c>
      <c r="AF63" s="172">
        <f>MIN(VLOOKUP($C63,Calc_OppDef!$A$47:$AM$66,AF$2+1,FALSE),VLOOKUP($D63,Calc_OppDef!$A$47:$AM$66,AF$2+1,FALSE))</f>
        <v>0.392927461</v>
      </c>
      <c r="AG63" s="172">
        <f>MIN(VLOOKUP($C63,Calc_OppDef!$A$47:$AM$66,AG$2+1,FALSE),VLOOKUP($D63,Calc_OppDef!$A$47:$AM$66,AG$2+1,FALSE))</f>
        <v>0.6286834896</v>
      </c>
      <c r="AH63" s="172">
        <f>MIN(VLOOKUP($C63,Calc_OppDef!$A$47:$AM$66,AH$2+1,FALSE),VLOOKUP($D63,Calc_OppDef!$A$47:$AM$66,AH$2+1,FALSE))</f>
        <v>0.5566019417</v>
      </c>
      <c r="AI63" s="172">
        <f>MIN(VLOOKUP($C63,Calc_OppDef!$A$47:$AM$66,AI$2+1,FALSE),VLOOKUP($D63,Calc_OppDef!$A$47:$AM$66,AI$2+1,FALSE))</f>
        <v>0.6286834896</v>
      </c>
      <c r="AJ63" s="172">
        <f>MIN(VLOOKUP($C63,Calc_OppDef!$A$47:$AM$66,AJ$2+1,FALSE),VLOOKUP($D63,Calc_OppDef!$A$47:$AM$66,AJ$2+1,FALSE))</f>
        <v>0.4995145631</v>
      </c>
      <c r="AK63" s="172">
        <f>MIN(VLOOKUP($C63,Calc_OppDef!$A$47:$AM$66,AK$2+1,FALSE),VLOOKUP($D63,Calc_OppDef!$A$47:$AM$66,AK$2+1,FALSE))</f>
        <v>0.6286834896</v>
      </c>
      <c r="AL63" s="172">
        <f>MIN(VLOOKUP($C63,Calc_OppDef!$A$47:$AM$66,AL$2+1,FALSE),VLOOKUP($D63,Calc_OppDef!$A$47:$AM$66,AL$2+1,FALSE))</f>
        <v>0.4138834951</v>
      </c>
      <c r="AM63" s="172">
        <f>MIN(VLOOKUP($C63,Calc_OppDef!$A$47:$AM$66,AM$2+1,FALSE),VLOOKUP($D63,Calc_OppDef!$A$47:$AM$66,AM$2+1,FALSE))</f>
        <v>0.9430256077</v>
      </c>
      <c r="AN63" s="172">
        <f>MIN(VLOOKUP($C63,Calc_OppDef!$A$47:$AM$66,AN$2+1,FALSE),VLOOKUP($D63,Calc_OppDef!$A$47:$AM$66,AN$2+1,FALSE))</f>
        <v>0.785854922</v>
      </c>
      <c r="AO63" s="172">
        <f>MIN(VLOOKUP($C63,Calc_OppDef!$A$47:$AM$66,AO$2+1,FALSE),VLOOKUP($D63,Calc_OppDef!$A$47:$AM$66,AO$2+1,FALSE))</f>
        <v>1.100196294</v>
      </c>
      <c r="AP63" s="172">
        <f>MIN(VLOOKUP($C63,Calc_OppDef!$A$47:$AM$66,AP$2+1,FALSE),VLOOKUP($D63,Calc_OppDef!$A$47:$AM$66,AP$2+1,FALSE))</f>
        <v>0.785854922</v>
      </c>
      <c r="AQ63" s="170"/>
      <c r="AR63" s="170"/>
    </row>
    <row r="64" ht="12.75" customHeight="1">
      <c r="A64" s="170">
        <f t="shared" si="1"/>
        <v>4</v>
      </c>
      <c r="B64" s="170">
        <f t="shared" si="2"/>
        <v>12</v>
      </c>
      <c r="C64" s="140" t="str">
        <f t="array" ref="C64">INDEX(Fixtures!$A$2:$A$21,A64)</f>
        <v>Burnley</v>
      </c>
      <c r="D64" s="140" t="str">
        <f t="array" ref="D64">INDEX(Fixtures!$A$2:$A$21,B64)</f>
        <v>Liverpool</v>
      </c>
      <c r="E64" s="172">
        <f>MIN(VLOOKUP($C64,Calc_OppDef!$A$47:$AM$66,E$2+1,FALSE),VLOOKUP($D64,Calc_OppDef!$A$47:$AM$66,E$2+1,FALSE))</f>
        <v>0.785854922</v>
      </c>
      <c r="F64" s="172">
        <f>MIN(VLOOKUP($C64,Calc_OppDef!$A$47:$AM$66,F$2+1,FALSE),VLOOKUP($D64,Calc_OppDef!$A$47:$AM$66,F$2+1,FALSE))</f>
        <v>0.6679765344</v>
      </c>
      <c r="G64" s="172">
        <f>MIN(VLOOKUP($C64,Calc_OppDef!$A$47:$AM$66,G$2+1,FALSE),VLOOKUP($D64,Calc_OppDef!$A$47:$AM$66,G$2+1,FALSE))</f>
        <v>0.392927461</v>
      </c>
      <c r="H64" s="172">
        <f>MIN(VLOOKUP($C64,Calc_OppDef!$A$47:$AM$66,H$2+1,FALSE),VLOOKUP($D64,Calc_OppDef!$A$47:$AM$66,H$2+1,FALSE))</f>
        <v>0.9823179059</v>
      </c>
      <c r="I64" s="172">
        <f>MIN(VLOOKUP($C64,Calc_OppDef!$A$47:$AM$66,I$2+1,FALSE),VLOOKUP($D64,Calc_OppDef!$A$47:$AM$66,I$2+1,FALSE))</f>
        <v>0.8604330709</v>
      </c>
      <c r="J64" s="172">
        <f>MIN(VLOOKUP($C64,Calc_OppDef!$A$47:$AM$66,J$2+1,FALSE),VLOOKUP($D64,Calc_OppDef!$A$47:$AM$66,J$2+1,FALSE))</f>
        <v>0.6679765344</v>
      </c>
      <c r="K64" s="172">
        <f>MIN(VLOOKUP($C64,Calc_OppDef!$A$47:$AM$66,K$2+1,FALSE),VLOOKUP($D64,Calc_OppDef!$A$47:$AM$66,K$2+1,FALSE))</f>
        <v>0.7322834646</v>
      </c>
      <c r="L64" s="172">
        <f>MIN(VLOOKUP($C64,Calc_OppDef!$A$47:$AM$66,L$2+1,FALSE),VLOOKUP($D64,Calc_OppDef!$A$47:$AM$66,L$2+1,FALSE))</f>
        <v>0.4715128039</v>
      </c>
      <c r="M64" s="172">
        <f>MIN(VLOOKUP($C64,Calc_OppDef!$A$47:$AM$66,M$2+1,FALSE),VLOOKUP($D64,Calc_OppDef!$A$47:$AM$66,M$2+1,FALSE))</f>
        <v>0.6286834896</v>
      </c>
      <c r="N64" s="172">
        <f>MIN(VLOOKUP($C64,Calc_OppDef!$A$47:$AM$66,N$2+1,FALSE),VLOOKUP($D64,Calc_OppDef!$A$47:$AM$66,N$2+1,FALSE))</f>
        <v>0.4138834951</v>
      </c>
      <c r="O64" s="172">
        <f>MIN(VLOOKUP($C64,Calc_OppDef!$A$47:$AM$66,O$2+1,FALSE),VLOOKUP($D64,Calc_OppDef!$A$47:$AM$66,O$2+1,FALSE))</f>
        <v>0.9430256077</v>
      </c>
      <c r="P64" s="172">
        <f>MIN(VLOOKUP($C64,Calc_OppDef!$A$47:$AM$66,P$2+1,FALSE),VLOOKUP($D64,Calc_OppDef!$A$47:$AM$66,P$2+1,FALSE))</f>
        <v>0.5566019417</v>
      </c>
      <c r="Q64" s="172">
        <f>MIN(VLOOKUP($C64,Calc_OppDef!$A$47:$AM$66,Q$2+1,FALSE),VLOOKUP($D64,Calc_OppDef!$A$47:$AM$66,Q$2+1,FALSE))</f>
        <v>0.7072688325</v>
      </c>
      <c r="R64" s="172">
        <f>MIN(VLOOKUP($C64,Calc_OppDef!$A$47:$AM$66,R$2+1,FALSE),VLOOKUP($D64,Calc_OppDef!$A$47:$AM$66,R$2+1,FALSE))</f>
        <v>0.6286834896</v>
      </c>
      <c r="S64" s="172">
        <f>MIN(VLOOKUP($C64,Calc_OppDef!$A$47:$AM$66,S$2+1,FALSE),VLOOKUP($D64,Calc_OppDef!$A$47:$AM$66,S$2+1,FALSE))</f>
        <v>0.6286834896</v>
      </c>
      <c r="T64" s="172">
        <f>MIN(VLOOKUP($C64,Calc_OppDef!$A$47:$AM$66,T$2+1,FALSE),VLOOKUP($D64,Calc_OppDef!$A$47:$AM$66,T$2+1,FALSE))</f>
        <v>0.392927461</v>
      </c>
      <c r="U64" s="172">
        <f>MIN(VLOOKUP($C64,Calc_OppDef!$A$47:$AM$66,U$2+1,FALSE),VLOOKUP($D64,Calc_OppDef!$A$47:$AM$66,U$2+1,FALSE))</f>
        <v>1.178781636</v>
      </c>
      <c r="V64" s="172">
        <f>MIN(VLOOKUP($C64,Calc_OppDef!$A$47:$AM$66,V$2+1,FALSE),VLOOKUP($D64,Calc_OppDef!$A$47:$AM$66,V$2+1,FALSE))</f>
        <v>0.8604330709</v>
      </c>
      <c r="W64" s="172">
        <f>MIN(VLOOKUP($C64,Calc_OppDef!$A$47:$AM$66,W$2+1,FALSE),VLOOKUP($D64,Calc_OppDef!$A$47:$AM$66,W$2+1,FALSE))</f>
        <v>0.6286834896</v>
      </c>
      <c r="X64" s="172">
        <f>MIN(VLOOKUP($C64,Calc_OppDef!$A$47:$AM$66,X$2+1,FALSE),VLOOKUP($D64,Calc_OppDef!$A$47:$AM$66,X$2+1,FALSE))</f>
        <v>0.785854922</v>
      </c>
      <c r="Y64" s="172">
        <f>MIN(VLOOKUP($C64,Calc_OppDef!$A$47:$AM$66,Y$2+1,FALSE),VLOOKUP($D64,Calc_OppDef!$A$47:$AM$66,Y$2+1,FALSE))</f>
        <v>0.6286834896</v>
      </c>
      <c r="Z64" s="172">
        <f>MIN(VLOOKUP($C64,Calc_OppDef!$A$47:$AM$66,Z$2+1,FALSE),VLOOKUP($D64,Calc_OppDef!$A$47:$AM$66,Z$2+1,FALSE))</f>
        <v>0.5566019417</v>
      </c>
      <c r="AA64" s="172">
        <f>MIN(VLOOKUP($C64,Calc_OppDef!$A$47:$AM$66,AA$2+1,FALSE),VLOOKUP($D64,Calc_OppDef!$A$47:$AM$66,AA$2+1,FALSE))</f>
        <v>0.6286834896</v>
      </c>
      <c r="AB64" s="172">
        <f>MIN(VLOOKUP($C64,Calc_OppDef!$A$47:$AM$66,AB$2+1,FALSE),VLOOKUP($D64,Calc_OppDef!$A$47:$AM$66,AB$2+1,FALSE))</f>
        <v>1.218074681</v>
      </c>
      <c r="AC64" s="172">
        <f>MIN(VLOOKUP($C64,Calc_OppDef!$A$47:$AM$66,AC$2+1,FALSE),VLOOKUP($D64,Calc_OppDef!$A$47:$AM$66,AC$2+1,FALSE))</f>
        <v>0.6679765344</v>
      </c>
      <c r="AD64" s="172">
        <f>MIN(VLOOKUP($C64,Calc_OppDef!$A$47:$AM$66,AD$2+1,FALSE),VLOOKUP($D64,Calc_OppDef!$A$47:$AM$66,AD$2+1,FALSE))</f>
        <v>0.7465618773</v>
      </c>
      <c r="AE64" s="172">
        <f>MIN(VLOOKUP($C64,Calc_OppDef!$A$47:$AM$66,AE$2+1,FALSE),VLOOKUP($D64,Calc_OppDef!$A$47:$AM$66,AE$2+1,FALSE))</f>
        <v>1.335953069</v>
      </c>
      <c r="AF64" s="172">
        <f>MIN(VLOOKUP($C64,Calc_OppDef!$A$47:$AM$66,AF$2+1,FALSE),VLOOKUP($D64,Calc_OppDef!$A$47:$AM$66,AF$2+1,FALSE))</f>
        <v>0.6679765344</v>
      </c>
      <c r="AG64" s="172">
        <f>MIN(VLOOKUP($C64,Calc_OppDef!$A$47:$AM$66,AG$2+1,FALSE),VLOOKUP($D64,Calc_OppDef!$A$47:$AM$66,AG$2+1,FALSE))</f>
        <v>0.6286834896</v>
      </c>
      <c r="AH64" s="172">
        <f>MIN(VLOOKUP($C64,Calc_OppDef!$A$47:$AM$66,AH$2+1,FALSE),VLOOKUP($D64,Calc_OppDef!$A$47:$AM$66,AH$2+1,FALSE))</f>
        <v>0.785854922</v>
      </c>
      <c r="AI64" s="172">
        <f>MIN(VLOOKUP($C64,Calc_OppDef!$A$47:$AM$66,AI$2+1,FALSE),VLOOKUP($D64,Calc_OppDef!$A$47:$AM$66,AI$2+1,FALSE))</f>
        <v>0.7322834646</v>
      </c>
      <c r="AJ64" s="172">
        <f>MIN(VLOOKUP($C64,Calc_OppDef!$A$47:$AM$66,AJ$2+1,FALSE),VLOOKUP($D64,Calc_OppDef!$A$47:$AM$66,AJ$2+1,FALSE))</f>
        <v>0.4995145631</v>
      </c>
      <c r="AK64" s="172">
        <f>MIN(VLOOKUP($C64,Calc_OppDef!$A$47:$AM$66,AK$2+1,FALSE),VLOOKUP($D64,Calc_OppDef!$A$47:$AM$66,AK$2+1,FALSE))</f>
        <v>0.785854922</v>
      </c>
      <c r="AL64" s="172">
        <f>MIN(VLOOKUP($C64,Calc_OppDef!$A$47:$AM$66,AL$2+1,FALSE),VLOOKUP($D64,Calc_OppDef!$A$47:$AM$66,AL$2+1,FALSE))</f>
        <v>0.4138834951</v>
      </c>
      <c r="AM64" s="172">
        <f>MIN(VLOOKUP($C64,Calc_OppDef!$A$47:$AM$66,AM$2+1,FALSE),VLOOKUP($D64,Calc_OppDef!$A$47:$AM$66,AM$2+1,FALSE))</f>
        <v>0.7322834646</v>
      </c>
      <c r="AN64" s="172">
        <f>MIN(VLOOKUP($C64,Calc_OppDef!$A$47:$AM$66,AN$2+1,FALSE),VLOOKUP($D64,Calc_OppDef!$A$47:$AM$66,AN$2+1,FALSE))</f>
        <v>0.4715128039</v>
      </c>
      <c r="AO64" s="172">
        <f>MIN(VLOOKUP($C64,Calc_OppDef!$A$47:$AM$66,AO$2+1,FALSE),VLOOKUP($D64,Calc_OppDef!$A$47:$AM$66,AO$2+1,FALSE))</f>
        <v>0.8251472201</v>
      </c>
      <c r="AP64" s="172">
        <f>MIN(VLOOKUP($C64,Calc_OppDef!$A$47:$AM$66,AP$2+1,FALSE),VLOOKUP($D64,Calc_OppDef!$A$47:$AM$66,AP$2+1,FALSE))</f>
        <v>0.4995145631</v>
      </c>
      <c r="AQ64" s="170"/>
      <c r="AR64" s="170"/>
    </row>
    <row r="65" ht="12.75" customHeight="1">
      <c r="A65" s="170">
        <f t="shared" si="1"/>
        <v>4</v>
      </c>
      <c r="B65" s="170">
        <f t="shared" si="2"/>
        <v>13</v>
      </c>
      <c r="C65" s="140" t="str">
        <f t="array" ref="C65">INDEX(Fixtures!$A$2:$A$21,A65)</f>
        <v>Burnley</v>
      </c>
      <c r="D65" s="140" t="str">
        <f t="array" ref="D65">INDEX(Fixtures!$A$2:$A$21,B65)</f>
        <v>Man City</v>
      </c>
      <c r="E65" s="172">
        <f>MIN(VLOOKUP($C65,Calc_OppDef!$A$47:$AM$66,E$2+1,FALSE),VLOOKUP($D65,Calc_OppDef!$A$47:$AM$66,E$2+1,FALSE))</f>
        <v>0.785854922</v>
      </c>
      <c r="F65" s="172">
        <f>MIN(VLOOKUP($C65,Calc_OppDef!$A$47:$AM$66,F$2+1,FALSE),VLOOKUP($D65,Calc_OppDef!$A$47:$AM$66,F$2+1,FALSE))</f>
        <v>0.4715128039</v>
      </c>
      <c r="G65" s="172">
        <f>MIN(VLOOKUP($C65,Calc_OppDef!$A$47:$AM$66,G$2+1,FALSE),VLOOKUP($D65,Calc_OppDef!$A$47:$AM$66,G$2+1,FALSE))</f>
        <v>0.7322834646</v>
      </c>
      <c r="H65" s="172">
        <f>MIN(VLOOKUP($C65,Calc_OppDef!$A$47:$AM$66,H$2+1,FALSE),VLOOKUP($D65,Calc_OppDef!$A$47:$AM$66,H$2+1,FALSE))</f>
        <v>0.7072688325</v>
      </c>
      <c r="I65" s="172">
        <f>MIN(VLOOKUP($C65,Calc_OppDef!$A$47:$AM$66,I$2+1,FALSE),VLOOKUP($D65,Calc_OppDef!$A$47:$AM$66,I$2+1,FALSE))</f>
        <v>0.5566019417</v>
      </c>
      <c r="J65" s="172">
        <f>MIN(VLOOKUP($C65,Calc_OppDef!$A$47:$AM$66,J$2+1,FALSE),VLOOKUP($D65,Calc_OppDef!$A$47:$AM$66,J$2+1,FALSE))</f>
        <v>0.7322834646</v>
      </c>
      <c r="K65" s="172">
        <f>MIN(VLOOKUP($C65,Calc_OppDef!$A$47:$AM$66,K$2+1,FALSE),VLOOKUP($D65,Calc_OppDef!$A$47:$AM$66,K$2+1,FALSE))</f>
        <v>0.392927461</v>
      </c>
      <c r="L65" s="172">
        <f>MIN(VLOOKUP($C65,Calc_OppDef!$A$47:$AM$66,L$2+1,FALSE),VLOOKUP($D65,Calc_OppDef!$A$47:$AM$66,L$2+1,FALSE))</f>
        <v>0.4715128039</v>
      </c>
      <c r="M65" s="172">
        <f>MIN(VLOOKUP($C65,Calc_OppDef!$A$47:$AM$66,M$2+1,FALSE),VLOOKUP($D65,Calc_OppDef!$A$47:$AM$66,M$2+1,FALSE))</f>
        <v>0.785854922</v>
      </c>
      <c r="N65" s="172">
        <f>MIN(VLOOKUP($C65,Calc_OppDef!$A$47:$AM$66,N$2+1,FALSE),VLOOKUP($D65,Calc_OppDef!$A$47:$AM$66,N$2+1,FALSE))</f>
        <v>1.257367726</v>
      </c>
      <c r="O65" s="172">
        <f>MIN(VLOOKUP($C65,Calc_OppDef!$A$47:$AM$66,O$2+1,FALSE),VLOOKUP($D65,Calc_OppDef!$A$47:$AM$66,O$2+1,FALSE))</f>
        <v>0.6679765344</v>
      </c>
      <c r="P65" s="172">
        <f>MIN(VLOOKUP($C65,Calc_OppDef!$A$47:$AM$66,P$2+1,FALSE),VLOOKUP($D65,Calc_OppDef!$A$47:$AM$66,P$2+1,FALSE))</f>
        <v>0.9823179059</v>
      </c>
      <c r="Q65" s="172">
        <f>MIN(VLOOKUP($C65,Calc_OppDef!$A$47:$AM$66,Q$2+1,FALSE),VLOOKUP($D65,Calc_OppDef!$A$47:$AM$66,Q$2+1,FALSE))</f>
        <v>0.7072688325</v>
      </c>
      <c r="R65" s="172">
        <f>MIN(VLOOKUP($C65,Calc_OppDef!$A$47:$AM$66,R$2+1,FALSE),VLOOKUP($D65,Calc_OppDef!$A$47:$AM$66,R$2+1,FALSE))</f>
        <v>0.7465618773</v>
      </c>
      <c r="S65" s="172">
        <f>MIN(VLOOKUP($C65,Calc_OppDef!$A$47:$AM$66,S$2+1,FALSE),VLOOKUP($D65,Calc_OppDef!$A$47:$AM$66,S$2+1,FALSE))</f>
        <v>1.060903995</v>
      </c>
      <c r="T65" s="172">
        <f>MIN(VLOOKUP($C65,Calc_OppDef!$A$47:$AM$66,T$2+1,FALSE),VLOOKUP($D65,Calc_OppDef!$A$47:$AM$66,T$2+1,FALSE))</f>
        <v>0.392927461</v>
      </c>
      <c r="U65" s="172">
        <f>MIN(VLOOKUP($C65,Calc_OppDef!$A$47:$AM$66,U$2+1,FALSE),VLOOKUP($D65,Calc_OppDef!$A$47:$AM$66,U$2+1,FALSE))</f>
        <v>0.6286834896</v>
      </c>
      <c r="V65" s="172">
        <f>MIN(VLOOKUP($C65,Calc_OppDef!$A$47:$AM$66,V$2+1,FALSE),VLOOKUP($D65,Calc_OppDef!$A$47:$AM$66,V$2+1,FALSE))</f>
        <v>0.6286834896</v>
      </c>
      <c r="W65" s="172">
        <f>MIN(VLOOKUP($C65,Calc_OppDef!$A$47:$AM$66,W$2+1,FALSE),VLOOKUP($D65,Calc_OppDef!$A$47:$AM$66,W$2+1,FALSE))</f>
        <v>0.6286834896</v>
      </c>
      <c r="X65" s="172">
        <f>MIN(VLOOKUP($C65,Calc_OppDef!$A$47:$AM$66,X$2+1,FALSE),VLOOKUP($D65,Calc_OppDef!$A$47:$AM$66,X$2+1,FALSE))</f>
        <v>0.785854922</v>
      </c>
      <c r="Y65" s="172">
        <f>MIN(VLOOKUP($C65,Calc_OppDef!$A$47:$AM$66,Y$2+1,FALSE),VLOOKUP($D65,Calc_OppDef!$A$47:$AM$66,Y$2+1,FALSE))</f>
        <v>0.6286834896</v>
      </c>
      <c r="Z65" s="172">
        <f>MIN(VLOOKUP($C65,Calc_OppDef!$A$47:$AM$66,Z$2+1,FALSE),VLOOKUP($D65,Calc_OppDef!$A$47:$AM$66,Z$2+1,FALSE))</f>
        <v>0.4995145631</v>
      </c>
      <c r="AA65" s="172">
        <f>MIN(VLOOKUP($C65,Calc_OppDef!$A$47:$AM$66,AA$2+1,FALSE),VLOOKUP($D65,Calc_OppDef!$A$47:$AM$66,AA$2+1,FALSE))</f>
        <v>0.6286834896</v>
      </c>
      <c r="AB65" s="172">
        <f>MIN(VLOOKUP($C65,Calc_OppDef!$A$47:$AM$66,AB$2+1,FALSE),VLOOKUP($D65,Calc_OppDef!$A$47:$AM$66,AB$2+1,FALSE))</f>
        <v>0.8251472201</v>
      </c>
      <c r="AC65" s="172">
        <f>MIN(VLOOKUP($C65,Calc_OppDef!$A$47:$AM$66,AC$2+1,FALSE),VLOOKUP($D65,Calc_OppDef!$A$47:$AM$66,AC$2+1,FALSE))</f>
        <v>0.6679765344</v>
      </c>
      <c r="AD65" s="172">
        <f>MIN(VLOOKUP($C65,Calc_OppDef!$A$47:$AM$66,AD$2+1,FALSE),VLOOKUP($D65,Calc_OppDef!$A$47:$AM$66,AD$2+1,FALSE))</f>
        <v>0.9430256077</v>
      </c>
      <c r="AE65" s="172">
        <f>MIN(VLOOKUP($C65,Calc_OppDef!$A$47:$AM$66,AE$2+1,FALSE),VLOOKUP($D65,Calc_OppDef!$A$47:$AM$66,AE$2+1,FALSE))</f>
        <v>1.100196294</v>
      </c>
      <c r="AF65" s="172">
        <f>MIN(VLOOKUP($C65,Calc_OppDef!$A$47:$AM$66,AF$2+1,FALSE),VLOOKUP($D65,Calc_OppDef!$A$47:$AM$66,AF$2+1,FALSE))</f>
        <v>0.8251472201</v>
      </c>
      <c r="AG65" s="172">
        <f>MIN(VLOOKUP($C65,Calc_OppDef!$A$47:$AM$66,AG$2+1,FALSE),VLOOKUP($D65,Calc_OppDef!$A$47:$AM$66,AG$2+1,FALSE))</f>
        <v>0.6286834896</v>
      </c>
      <c r="AH65" s="172">
        <f>MIN(VLOOKUP($C65,Calc_OppDef!$A$47:$AM$66,AH$2+1,FALSE),VLOOKUP($D65,Calc_OppDef!$A$47:$AM$66,AH$2+1,FALSE))</f>
        <v>0.6679765344</v>
      </c>
      <c r="AI65" s="172">
        <f>MIN(VLOOKUP($C65,Calc_OppDef!$A$47:$AM$66,AI$2+1,FALSE),VLOOKUP($D65,Calc_OppDef!$A$47:$AM$66,AI$2+1,FALSE))</f>
        <v>1.218074681</v>
      </c>
      <c r="AJ65" s="172">
        <f>MIN(VLOOKUP($C65,Calc_OppDef!$A$47:$AM$66,AJ$2+1,FALSE),VLOOKUP($D65,Calc_OppDef!$A$47:$AM$66,AJ$2+1,FALSE))</f>
        <v>0.4995145631</v>
      </c>
      <c r="AK65" s="172">
        <f>MIN(VLOOKUP($C65,Calc_OppDef!$A$47:$AM$66,AK$2+1,FALSE),VLOOKUP($D65,Calc_OppDef!$A$47:$AM$66,AK$2+1,FALSE))</f>
        <v>0.4138834951</v>
      </c>
      <c r="AL65" s="172">
        <f>MIN(VLOOKUP($C65,Calc_OppDef!$A$47:$AM$66,AL$2+1,FALSE),VLOOKUP($D65,Calc_OppDef!$A$47:$AM$66,AL$2+1,FALSE))</f>
        <v>0.4138834951</v>
      </c>
      <c r="AM65" s="172">
        <f>MIN(VLOOKUP($C65,Calc_OppDef!$A$47:$AM$66,AM$2+1,FALSE),VLOOKUP($D65,Calc_OppDef!$A$47:$AM$66,AM$2+1,FALSE))</f>
        <v>1.178781636</v>
      </c>
      <c r="AN65" s="172">
        <f>MIN(VLOOKUP($C65,Calc_OppDef!$A$47:$AM$66,AN$2+1,FALSE),VLOOKUP($D65,Calc_OppDef!$A$47:$AM$66,AN$2+1,FALSE))</f>
        <v>0.6286834896</v>
      </c>
      <c r="AO65" s="172">
        <f>MIN(VLOOKUP($C65,Calc_OppDef!$A$47:$AM$66,AO$2+1,FALSE),VLOOKUP($D65,Calc_OppDef!$A$47:$AM$66,AO$2+1,FALSE))</f>
        <v>1.100196294</v>
      </c>
      <c r="AP65" s="172">
        <f>MIN(VLOOKUP($C65,Calc_OppDef!$A$47:$AM$66,AP$2+1,FALSE),VLOOKUP($D65,Calc_OppDef!$A$47:$AM$66,AP$2+1,FALSE))</f>
        <v>0.785854922</v>
      </c>
      <c r="AQ65" s="170"/>
      <c r="AR65" s="170"/>
    </row>
    <row r="66" ht="12.75" customHeight="1">
      <c r="A66" s="170">
        <f t="shared" si="1"/>
        <v>4</v>
      </c>
      <c r="B66" s="170">
        <f t="shared" si="2"/>
        <v>14</v>
      </c>
      <c r="C66" s="140" t="str">
        <f t="array" ref="C66">INDEX(Fixtures!$A$2:$A$21,A66)</f>
        <v>Burnley</v>
      </c>
      <c r="D66" s="140" t="str">
        <f t="array" ref="D66">INDEX(Fixtures!$A$2:$A$21,B66)</f>
        <v>Man Utd</v>
      </c>
      <c r="E66" s="172">
        <f>MIN(VLOOKUP($C66,Calc_OppDef!$A$47:$AM$66,E$2+1,FALSE),VLOOKUP($D66,Calc_OppDef!$A$47:$AM$66,E$2+1,FALSE))</f>
        <v>0.785854922</v>
      </c>
      <c r="F66" s="172">
        <f>MIN(VLOOKUP($C66,Calc_OppDef!$A$47:$AM$66,F$2+1,FALSE),VLOOKUP($D66,Calc_OppDef!$A$47:$AM$66,F$2+1,FALSE))</f>
        <v>0.6679765344</v>
      </c>
      <c r="G66" s="172">
        <f>MIN(VLOOKUP($C66,Calc_OppDef!$A$47:$AM$66,G$2+1,FALSE),VLOOKUP($D66,Calc_OppDef!$A$47:$AM$66,G$2+1,FALSE))</f>
        <v>0.7322834646</v>
      </c>
      <c r="H66" s="172">
        <f>MIN(VLOOKUP($C66,Calc_OppDef!$A$47:$AM$66,H$2+1,FALSE),VLOOKUP($D66,Calc_OppDef!$A$47:$AM$66,H$2+1,FALSE))</f>
        <v>0.6286834896</v>
      </c>
      <c r="I66" s="172">
        <f>MIN(VLOOKUP($C66,Calc_OppDef!$A$47:$AM$66,I$2+1,FALSE),VLOOKUP($D66,Calc_OppDef!$A$47:$AM$66,I$2+1,FALSE))</f>
        <v>0.8604330709</v>
      </c>
      <c r="J66" s="172">
        <f>MIN(VLOOKUP($C66,Calc_OppDef!$A$47:$AM$66,J$2+1,FALSE),VLOOKUP($D66,Calc_OppDef!$A$47:$AM$66,J$2+1,FALSE))</f>
        <v>0.4995145631</v>
      </c>
      <c r="K66" s="172">
        <f>MIN(VLOOKUP($C66,Calc_OppDef!$A$47:$AM$66,K$2+1,FALSE),VLOOKUP($D66,Calc_OppDef!$A$47:$AM$66,K$2+1,FALSE))</f>
        <v>0.7322834646</v>
      </c>
      <c r="L66" s="172">
        <f>MIN(VLOOKUP($C66,Calc_OppDef!$A$47:$AM$66,L$2+1,FALSE),VLOOKUP($D66,Calc_OppDef!$A$47:$AM$66,L$2+1,FALSE))</f>
        <v>0.4715128039</v>
      </c>
      <c r="M66" s="172">
        <f>MIN(VLOOKUP($C66,Calc_OppDef!$A$47:$AM$66,M$2+1,FALSE),VLOOKUP($D66,Calc_OppDef!$A$47:$AM$66,M$2+1,FALSE))</f>
        <v>1.178781636</v>
      </c>
      <c r="N66" s="172">
        <f>MIN(VLOOKUP($C66,Calc_OppDef!$A$47:$AM$66,N$2+1,FALSE),VLOOKUP($D66,Calc_OppDef!$A$47:$AM$66,N$2+1,FALSE))</f>
        <v>0.6286834896</v>
      </c>
      <c r="O66" s="172">
        <f>MIN(VLOOKUP($C66,Calc_OppDef!$A$47:$AM$66,O$2+1,FALSE),VLOOKUP($D66,Calc_OppDef!$A$47:$AM$66,O$2+1,FALSE))</f>
        <v>0.9430256077</v>
      </c>
      <c r="P66" s="172">
        <f>MIN(VLOOKUP($C66,Calc_OppDef!$A$47:$AM$66,P$2+1,FALSE),VLOOKUP($D66,Calc_OppDef!$A$47:$AM$66,P$2+1,FALSE))</f>
        <v>0.9823179059</v>
      </c>
      <c r="Q66" s="172">
        <f>MIN(VLOOKUP($C66,Calc_OppDef!$A$47:$AM$66,Q$2+1,FALSE),VLOOKUP($D66,Calc_OppDef!$A$47:$AM$66,Q$2+1,FALSE))</f>
        <v>0.6286834896</v>
      </c>
      <c r="R66" s="172">
        <f>MIN(VLOOKUP($C66,Calc_OppDef!$A$47:$AM$66,R$2+1,FALSE),VLOOKUP($D66,Calc_OppDef!$A$47:$AM$66,R$2+1,FALSE))</f>
        <v>0.785854922</v>
      </c>
      <c r="S66" s="172">
        <f>MIN(VLOOKUP($C66,Calc_OppDef!$A$47:$AM$66,S$2+1,FALSE),VLOOKUP($D66,Calc_OppDef!$A$47:$AM$66,S$2+1,FALSE))</f>
        <v>0.785854922</v>
      </c>
      <c r="T66" s="172">
        <f>MIN(VLOOKUP($C66,Calc_OppDef!$A$47:$AM$66,T$2+1,FALSE),VLOOKUP($D66,Calc_OppDef!$A$47:$AM$66,T$2+1,FALSE))</f>
        <v>0.392927461</v>
      </c>
      <c r="U66" s="172">
        <f>MIN(VLOOKUP($C66,Calc_OppDef!$A$47:$AM$66,U$2+1,FALSE),VLOOKUP($D66,Calc_OppDef!$A$47:$AM$66,U$2+1,FALSE))</f>
        <v>1.571709097</v>
      </c>
      <c r="V66" s="172">
        <f>MIN(VLOOKUP($C66,Calc_OppDef!$A$47:$AM$66,V$2+1,FALSE),VLOOKUP($D66,Calc_OppDef!$A$47:$AM$66,V$2+1,FALSE))</f>
        <v>0.7322834646</v>
      </c>
      <c r="W66" s="172">
        <f>MIN(VLOOKUP($C66,Calc_OppDef!$A$47:$AM$66,W$2+1,FALSE),VLOOKUP($D66,Calc_OppDef!$A$47:$AM$66,W$2+1,FALSE))</f>
        <v>0.4715128039</v>
      </c>
      <c r="X66" s="172">
        <f>MIN(VLOOKUP($C66,Calc_OppDef!$A$47:$AM$66,X$2+1,FALSE),VLOOKUP($D66,Calc_OppDef!$A$47:$AM$66,X$2+1,FALSE))</f>
        <v>0.7465618773</v>
      </c>
      <c r="Y66" s="172">
        <f>MIN(VLOOKUP($C66,Calc_OppDef!$A$47:$AM$66,Y$2+1,FALSE),VLOOKUP($D66,Calc_OppDef!$A$47:$AM$66,Y$2+1,FALSE))</f>
        <v>0.6286834896</v>
      </c>
      <c r="Z66" s="172">
        <f>MIN(VLOOKUP($C66,Calc_OppDef!$A$47:$AM$66,Z$2+1,FALSE),VLOOKUP($D66,Calc_OppDef!$A$47:$AM$66,Z$2+1,FALSE))</f>
        <v>0.5566019417</v>
      </c>
      <c r="AA66" s="172">
        <f>MIN(VLOOKUP($C66,Calc_OppDef!$A$47:$AM$66,AA$2+1,FALSE),VLOOKUP($D66,Calc_OppDef!$A$47:$AM$66,AA$2+1,FALSE))</f>
        <v>0.392927461</v>
      </c>
      <c r="AB66" s="172">
        <f>MIN(VLOOKUP($C66,Calc_OppDef!$A$47:$AM$66,AB$2+1,FALSE),VLOOKUP($D66,Calc_OppDef!$A$47:$AM$66,AB$2+1,FALSE))</f>
        <v>0.785854922</v>
      </c>
      <c r="AC66" s="172">
        <f>MIN(VLOOKUP($C66,Calc_OppDef!$A$47:$AM$66,AC$2+1,FALSE),VLOOKUP($D66,Calc_OppDef!$A$47:$AM$66,AC$2+1,FALSE))</f>
        <v>0.6679765344</v>
      </c>
      <c r="AD66" s="172">
        <f>MIN(VLOOKUP($C66,Calc_OppDef!$A$47:$AM$66,AD$2+1,FALSE),VLOOKUP($D66,Calc_OppDef!$A$47:$AM$66,AD$2+1,FALSE))</f>
        <v>0.7322834646</v>
      </c>
      <c r="AE66" s="172">
        <f>MIN(VLOOKUP($C66,Calc_OppDef!$A$47:$AM$66,AE$2+1,FALSE),VLOOKUP($D66,Calc_OppDef!$A$47:$AM$66,AE$2+1,FALSE))</f>
        <v>1.335953069</v>
      </c>
      <c r="AF66" s="172">
        <f>MIN(VLOOKUP($C66,Calc_OppDef!$A$47:$AM$66,AF$2+1,FALSE),VLOOKUP($D66,Calc_OppDef!$A$47:$AM$66,AF$2+1,FALSE))</f>
        <v>0.8251472201</v>
      </c>
      <c r="AG66" s="172">
        <f>MIN(VLOOKUP($C66,Calc_OppDef!$A$47:$AM$66,AG$2+1,FALSE),VLOOKUP($D66,Calc_OppDef!$A$47:$AM$66,AG$2+1,FALSE))</f>
        <v>0.6286834896</v>
      </c>
      <c r="AH66" s="172">
        <f>MIN(VLOOKUP($C66,Calc_OppDef!$A$47:$AM$66,AH$2+1,FALSE),VLOOKUP($D66,Calc_OppDef!$A$47:$AM$66,AH$2+1,FALSE))</f>
        <v>1.768172828</v>
      </c>
      <c r="AI66" s="172">
        <f>MIN(VLOOKUP($C66,Calc_OppDef!$A$47:$AM$66,AI$2+1,FALSE),VLOOKUP($D66,Calc_OppDef!$A$47:$AM$66,AI$2+1,FALSE))</f>
        <v>1.218074681</v>
      </c>
      <c r="AJ66" s="172">
        <f>MIN(VLOOKUP($C66,Calc_OppDef!$A$47:$AM$66,AJ$2+1,FALSE),VLOOKUP($D66,Calc_OppDef!$A$47:$AM$66,AJ$2+1,FALSE))</f>
        <v>0.4995145631</v>
      </c>
      <c r="AK66" s="172">
        <f>MIN(VLOOKUP($C66,Calc_OppDef!$A$47:$AM$66,AK$2+1,FALSE),VLOOKUP($D66,Calc_OppDef!$A$47:$AM$66,AK$2+1,FALSE))</f>
        <v>0.8604330709</v>
      </c>
      <c r="AL66" s="172">
        <f>MIN(VLOOKUP($C66,Calc_OppDef!$A$47:$AM$66,AL$2+1,FALSE),VLOOKUP($D66,Calc_OppDef!$A$47:$AM$66,AL$2+1,FALSE))</f>
        <v>0.4138834951</v>
      </c>
      <c r="AM66" s="172">
        <f>MIN(VLOOKUP($C66,Calc_OppDef!$A$47:$AM$66,AM$2+1,FALSE),VLOOKUP($D66,Calc_OppDef!$A$47:$AM$66,AM$2+1,FALSE))</f>
        <v>1.100196294</v>
      </c>
      <c r="AN66" s="172">
        <f>MIN(VLOOKUP($C66,Calc_OppDef!$A$47:$AM$66,AN$2+1,FALSE),VLOOKUP($D66,Calc_OppDef!$A$47:$AM$66,AN$2+1,FALSE))</f>
        <v>1.257367726</v>
      </c>
      <c r="AO66" s="172">
        <f>MIN(VLOOKUP($C66,Calc_OppDef!$A$47:$AM$66,AO$2+1,FALSE),VLOOKUP($D66,Calc_OppDef!$A$47:$AM$66,AO$2+1,FALSE))</f>
        <v>0.6286834896</v>
      </c>
      <c r="AP66" s="172">
        <f>MIN(VLOOKUP($C66,Calc_OppDef!$A$47:$AM$66,AP$2+1,FALSE),VLOOKUP($D66,Calc_OppDef!$A$47:$AM$66,AP$2+1,FALSE))</f>
        <v>0.4138834951</v>
      </c>
      <c r="AQ66" s="170"/>
      <c r="AR66" s="170"/>
    </row>
    <row r="67" ht="12.75" customHeight="1">
      <c r="A67" s="170">
        <f t="shared" si="1"/>
        <v>4</v>
      </c>
      <c r="B67" s="170">
        <f t="shared" si="2"/>
        <v>15</v>
      </c>
      <c r="C67" s="140" t="str">
        <f t="array" ref="C67">INDEX(Fixtures!$A$2:$A$21,A67)</f>
        <v>Burnley</v>
      </c>
      <c r="D67" s="140" t="str">
        <f t="array" ref="D67">INDEX(Fixtures!$A$2:$A$21,B67)</f>
        <v>Newcastle</v>
      </c>
      <c r="E67" s="172">
        <f>MIN(VLOOKUP($C67,Calc_OppDef!$A$47:$AM$66,E$2+1,FALSE),VLOOKUP($D67,Calc_OppDef!$A$47:$AM$66,E$2+1,FALSE))</f>
        <v>0.785854922</v>
      </c>
      <c r="F67" s="172">
        <f>MIN(VLOOKUP($C67,Calc_OppDef!$A$47:$AM$66,F$2+1,FALSE),VLOOKUP($D67,Calc_OppDef!$A$47:$AM$66,F$2+1,FALSE))</f>
        <v>0.6679765344</v>
      </c>
      <c r="G67" s="172">
        <f>MIN(VLOOKUP($C67,Calc_OppDef!$A$47:$AM$66,G$2+1,FALSE),VLOOKUP($D67,Calc_OppDef!$A$47:$AM$66,G$2+1,FALSE))</f>
        <v>0.7322834646</v>
      </c>
      <c r="H67" s="172">
        <f>MIN(VLOOKUP($C67,Calc_OppDef!$A$47:$AM$66,H$2+1,FALSE),VLOOKUP($D67,Calc_OppDef!$A$47:$AM$66,H$2+1,FALSE))</f>
        <v>1.178781636</v>
      </c>
      <c r="I67" s="172">
        <f>MIN(VLOOKUP($C67,Calc_OppDef!$A$47:$AM$66,I$2+1,FALSE),VLOOKUP($D67,Calc_OppDef!$A$47:$AM$66,I$2+1,FALSE))</f>
        <v>0.785854922</v>
      </c>
      <c r="J67" s="172">
        <f>MIN(VLOOKUP($C67,Calc_OppDef!$A$47:$AM$66,J$2+1,FALSE),VLOOKUP($D67,Calc_OppDef!$A$47:$AM$66,J$2+1,FALSE))</f>
        <v>0.7465618773</v>
      </c>
      <c r="K67" s="172">
        <f>MIN(VLOOKUP($C67,Calc_OppDef!$A$47:$AM$66,K$2+1,FALSE),VLOOKUP($D67,Calc_OppDef!$A$47:$AM$66,K$2+1,FALSE))</f>
        <v>0.7322834646</v>
      </c>
      <c r="L67" s="172">
        <f>MIN(VLOOKUP($C67,Calc_OppDef!$A$47:$AM$66,L$2+1,FALSE),VLOOKUP($D67,Calc_OppDef!$A$47:$AM$66,L$2+1,FALSE))</f>
        <v>0.4715128039</v>
      </c>
      <c r="M67" s="172">
        <f>MIN(VLOOKUP($C67,Calc_OppDef!$A$47:$AM$66,M$2+1,FALSE),VLOOKUP($D67,Calc_OppDef!$A$47:$AM$66,M$2+1,FALSE))</f>
        <v>0.392927461</v>
      </c>
      <c r="N67" s="172">
        <f>MIN(VLOOKUP($C67,Calc_OppDef!$A$47:$AM$66,N$2+1,FALSE),VLOOKUP($D67,Calc_OppDef!$A$47:$AM$66,N$2+1,FALSE))</f>
        <v>0.785854922</v>
      </c>
      <c r="O67" s="172">
        <f>MIN(VLOOKUP($C67,Calc_OppDef!$A$47:$AM$66,O$2+1,FALSE),VLOOKUP($D67,Calc_OppDef!$A$47:$AM$66,O$2+1,FALSE))</f>
        <v>0.6679765344</v>
      </c>
      <c r="P67" s="172">
        <f>MIN(VLOOKUP($C67,Calc_OppDef!$A$47:$AM$66,P$2+1,FALSE),VLOOKUP($D67,Calc_OppDef!$A$47:$AM$66,P$2+1,FALSE))</f>
        <v>0.7465618773</v>
      </c>
      <c r="Q67" s="172">
        <f>MIN(VLOOKUP($C67,Calc_OppDef!$A$47:$AM$66,Q$2+1,FALSE),VLOOKUP($D67,Calc_OppDef!$A$47:$AM$66,Q$2+1,FALSE))</f>
        <v>0.6286834896</v>
      </c>
      <c r="R67" s="172">
        <f>MIN(VLOOKUP($C67,Calc_OppDef!$A$47:$AM$66,R$2+1,FALSE),VLOOKUP($D67,Calc_OppDef!$A$47:$AM$66,R$2+1,FALSE))</f>
        <v>0.9430256077</v>
      </c>
      <c r="S67" s="172">
        <f>MIN(VLOOKUP($C67,Calc_OppDef!$A$47:$AM$66,S$2+1,FALSE),VLOOKUP($D67,Calc_OppDef!$A$47:$AM$66,S$2+1,FALSE))</f>
        <v>0.4995145631</v>
      </c>
      <c r="T67" s="172">
        <f>MIN(VLOOKUP($C67,Calc_OppDef!$A$47:$AM$66,T$2+1,FALSE),VLOOKUP($D67,Calc_OppDef!$A$47:$AM$66,T$2+1,FALSE))</f>
        <v>0.392927461</v>
      </c>
      <c r="U67" s="172">
        <f>MIN(VLOOKUP($C67,Calc_OppDef!$A$47:$AM$66,U$2+1,FALSE),VLOOKUP($D67,Calc_OppDef!$A$47:$AM$66,U$2+1,FALSE))</f>
        <v>0.6286834896</v>
      </c>
      <c r="V67" s="172">
        <f>MIN(VLOOKUP($C67,Calc_OppDef!$A$47:$AM$66,V$2+1,FALSE),VLOOKUP($D67,Calc_OppDef!$A$47:$AM$66,V$2+1,FALSE))</f>
        <v>0.5566019417</v>
      </c>
      <c r="W67" s="172">
        <f>MIN(VLOOKUP($C67,Calc_OppDef!$A$47:$AM$66,W$2+1,FALSE),VLOOKUP($D67,Calc_OppDef!$A$47:$AM$66,W$2+1,FALSE))</f>
        <v>0.6286834896</v>
      </c>
      <c r="X67" s="172">
        <f>MIN(VLOOKUP($C67,Calc_OppDef!$A$47:$AM$66,X$2+1,FALSE),VLOOKUP($D67,Calc_OppDef!$A$47:$AM$66,X$2+1,FALSE))</f>
        <v>0.9430256077</v>
      </c>
      <c r="Y67" s="172">
        <f>MIN(VLOOKUP($C67,Calc_OppDef!$A$47:$AM$66,Y$2+1,FALSE),VLOOKUP($D67,Calc_OppDef!$A$47:$AM$66,Y$2+1,FALSE))</f>
        <v>0.6286834896</v>
      </c>
      <c r="Z67" s="172">
        <f>MIN(VLOOKUP($C67,Calc_OppDef!$A$47:$AM$66,Z$2+1,FALSE),VLOOKUP($D67,Calc_OppDef!$A$47:$AM$66,Z$2+1,FALSE))</f>
        <v>0.5566019417</v>
      </c>
      <c r="AA67" s="172">
        <f>MIN(VLOOKUP($C67,Calc_OppDef!$A$47:$AM$66,AA$2+1,FALSE),VLOOKUP($D67,Calc_OppDef!$A$47:$AM$66,AA$2+1,FALSE))</f>
        <v>0.4138834951</v>
      </c>
      <c r="AB67" s="172">
        <f>MIN(VLOOKUP($C67,Calc_OppDef!$A$47:$AM$66,AB$2+1,FALSE),VLOOKUP($D67,Calc_OppDef!$A$47:$AM$66,AB$2+1,FALSE))</f>
        <v>1.493123755</v>
      </c>
      <c r="AC67" s="172">
        <f>MIN(VLOOKUP($C67,Calc_OppDef!$A$47:$AM$66,AC$2+1,FALSE),VLOOKUP($D67,Calc_OppDef!$A$47:$AM$66,AC$2+1,FALSE))</f>
        <v>0.6679765344</v>
      </c>
      <c r="AD67" s="172">
        <f>MIN(VLOOKUP($C67,Calc_OppDef!$A$47:$AM$66,AD$2+1,FALSE),VLOOKUP($D67,Calc_OppDef!$A$47:$AM$66,AD$2+1,FALSE))</f>
        <v>0.8604330709</v>
      </c>
      <c r="AE67" s="172">
        <f>MIN(VLOOKUP($C67,Calc_OppDef!$A$47:$AM$66,AE$2+1,FALSE),VLOOKUP($D67,Calc_OppDef!$A$47:$AM$66,AE$2+1,FALSE))</f>
        <v>0.4715128039</v>
      </c>
      <c r="AF67" s="172">
        <f>MIN(VLOOKUP($C67,Calc_OppDef!$A$47:$AM$66,AF$2+1,FALSE),VLOOKUP($D67,Calc_OppDef!$A$47:$AM$66,AF$2+1,FALSE))</f>
        <v>0.785854922</v>
      </c>
      <c r="AG67" s="172">
        <f>MIN(VLOOKUP($C67,Calc_OppDef!$A$47:$AM$66,AG$2+1,FALSE),VLOOKUP($D67,Calc_OppDef!$A$47:$AM$66,AG$2+1,FALSE))</f>
        <v>0.6286834896</v>
      </c>
      <c r="AH67" s="172">
        <f>MIN(VLOOKUP($C67,Calc_OppDef!$A$47:$AM$66,AH$2+1,FALSE),VLOOKUP($D67,Calc_OppDef!$A$47:$AM$66,AH$2+1,FALSE))</f>
        <v>0.6286834896</v>
      </c>
      <c r="AI67" s="172">
        <f>MIN(VLOOKUP($C67,Calc_OppDef!$A$47:$AM$66,AI$2+1,FALSE),VLOOKUP($D67,Calc_OppDef!$A$47:$AM$66,AI$2+1,FALSE))</f>
        <v>1.021610951</v>
      </c>
      <c r="AJ67" s="172">
        <f>MIN(VLOOKUP($C67,Calc_OppDef!$A$47:$AM$66,AJ$2+1,FALSE),VLOOKUP($D67,Calc_OppDef!$A$47:$AM$66,AJ$2+1,FALSE))</f>
        <v>0.4995145631</v>
      </c>
      <c r="AK67" s="172">
        <f>MIN(VLOOKUP($C67,Calc_OppDef!$A$47:$AM$66,AK$2+1,FALSE),VLOOKUP($D67,Calc_OppDef!$A$47:$AM$66,AK$2+1,FALSE))</f>
        <v>0.6286834896</v>
      </c>
      <c r="AL67" s="172">
        <f>MIN(VLOOKUP($C67,Calc_OppDef!$A$47:$AM$66,AL$2+1,FALSE),VLOOKUP($D67,Calc_OppDef!$A$47:$AM$66,AL$2+1,FALSE))</f>
        <v>0.4138834951</v>
      </c>
      <c r="AM67" s="172">
        <f>MIN(VLOOKUP($C67,Calc_OppDef!$A$47:$AM$66,AM$2+1,FALSE),VLOOKUP($D67,Calc_OppDef!$A$47:$AM$66,AM$2+1,FALSE))</f>
        <v>0.6679765344</v>
      </c>
      <c r="AN67" s="172">
        <f>MIN(VLOOKUP($C67,Calc_OppDef!$A$47:$AM$66,AN$2+1,FALSE),VLOOKUP($D67,Calc_OppDef!$A$47:$AM$66,AN$2+1,FALSE))</f>
        <v>0.9430256077</v>
      </c>
      <c r="AO67" s="172">
        <f>MIN(VLOOKUP($C67,Calc_OppDef!$A$47:$AM$66,AO$2+1,FALSE),VLOOKUP($D67,Calc_OppDef!$A$47:$AM$66,AO$2+1,FALSE))</f>
        <v>1.100196294</v>
      </c>
      <c r="AP67" s="172">
        <f>MIN(VLOOKUP($C67,Calc_OppDef!$A$47:$AM$66,AP$2+1,FALSE),VLOOKUP($D67,Calc_OppDef!$A$47:$AM$66,AP$2+1,FALSE))</f>
        <v>0.7322834646</v>
      </c>
      <c r="AQ67" s="170"/>
      <c r="AR67" s="170"/>
    </row>
    <row r="68" ht="12.75" customHeight="1">
      <c r="A68" s="170">
        <f t="shared" si="1"/>
        <v>4</v>
      </c>
      <c r="B68" s="170">
        <f t="shared" si="2"/>
        <v>16</v>
      </c>
      <c r="C68" s="140" t="str">
        <f t="array" ref="C68">INDEX(Fixtures!$A$2:$A$21,A68)</f>
        <v>Burnley</v>
      </c>
      <c r="D68" s="140" t="str">
        <f t="array" ref="D68">INDEX(Fixtures!$A$2:$A$21,B68)</f>
        <v>Southampton</v>
      </c>
      <c r="E68" s="172">
        <f>MIN(VLOOKUP($C68,Calc_OppDef!$A$47:$AM$66,E$2+1,FALSE),VLOOKUP($D68,Calc_OppDef!$A$47:$AM$66,E$2+1,FALSE))</f>
        <v>0.785854922</v>
      </c>
      <c r="F68" s="172">
        <f>MIN(VLOOKUP($C68,Calc_OppDef!$A$47:$AM$66,F$2+1,FALSE),VLOOKUP($D68,Calc_OppDef!$A$47:$AM$66,F$2+1,FALSE))</f>
        <v>0.6679765344</v>
      </c>
      <c r="G68" s="172">
        <f>MIN(VLOOKUP($C68,Calc_OppDef!$A$47:$AM$66,G$2+1,FALSE),VLOOKUP($D68,Calc_OppDef!$A$47:$AM$66,G$2+1,FALSE))</f>
        <v>0.7322834646</v>
      </c>
      <c r="H68" s="172">
        <f>MIN(VLOOKUP($C68,Calc_OppDef!$A$47:$AM$66,H$2+1,FALSE),VLOOKUP($D68,Calc_OppDef!$A$47:$AM$66,H$2+1,FALSE))</f>
        <v>1.139489338</v>
      </c>
      <c r="I68" s="172">
        <f>MIN(VLOOKUP($C68,Calc_OppDef!$A$47:$AM$66,I$2+1,FALSE),VLOOKUP($D68,Calc_OppDef!$A$47:$AM$66,I$2+1,FALSE))</f>
        <v>0.392927461</v>
      </c>
      <c r="J68" s="172">
        <f>MIN(VLOOKUP($C68,Calc_OppDef!$A$47:$AM$66,J$2+1,FALSE),VLOOKUP($D68,Calc_OppDef!$A$47:$AM$66,J$2+1,FALSE))</f>
        <v>0.7465618773</v>
      </c>
      <c r="K68" s="172">
        <f>MIN(VLOOKUP($C68,Calc_OppDef!$A$47:$AM$66,K$2+1,FALSE),VLOOKUP($D68,Calc_OppDef!$A$47:$AM$66,K$2+1,FALSE))</f>
        <v>0.7322834646</v>
      </c>
      <c r="L68" s="172">
        <f>MIN(VLOOKUP($C68,Calc_OppDef!$A$47:$AM$66,L$2+1,FALSE),VLOOKUP($D68,Calc_OppDef!$A$47:$AM$66,L$2+1,FALSE))</f>
        <v>0.4715128039</v>
      </c>
      <c r="M68" s="172">
        <f>MIN(VLOOKUP($C68,Calc_OppDef!$A$47:$AM$66,M$2+1,FALSE),VLOOKUP($D68,Calc_OppDef!$A$47:$AM$66,M$2+1,FALSE))</f>
        <v>1.021610951</v>
      </c>
      <c r="N68" s="172">
        <f>MIN(VLOOKUP($C68,Calc_OppDef!$A$47:$AM$66,N$2+1,FALSE),VLOOKUP($D68,Calc_OppDef!$A$47:$AM$66,N$2+1,FALSE))</f>
        <v>0.7072688325</v>
      </c>
      <c r="O68" s="172">
        <f>MIN(VLOOKUP($C68,Calc_OppDef!$A$47:$AM$66,O$2+1,FALSE),VLOOKUP($D68,Calc_OppDef!$A$47:$AM$66,O$2+1,FALSE))</f>
        <v>0.9430256077</v>
      </c>
      <c r="P68" s="172">
        <f>MIN(VLOOKUP($C68,Calc_OppDef!$A$47:$AM$66,P$2+1,FALSE),VLOOKUP($D68,Calc_OppDef!$A$47:$AM$66,P$2+1,FALSE))</f>
        <v>0.6679765344</v>
      </c>
      <c r="Q68" s="172">
        <f>MIN(VLOOKUP($C68,Calc_OppDef!$A$47:$AM$66,Q$2+1,FALSE),VLOOKUP($D68,Calc_OppDef!$A$47:$AM$66,Q$2+1,FALSE))</f>
        <v>0.7072688325</v>
      </c>
      <c r="R68" s="172">
        <f>MIN(VLOOKUP($C68,Calc_OppDef!$A$47:$AM$66,R$2+1,FALSE),VLOOKUP($D68,Calc_OppDef!$A$47:$AM$66,R$2+1,FALSE))</f>
        <v>1.139489338</v>
      </c>
      <c r="S68" s="172">
        <f>MIN(VLOOKUP($C68,Calc_OppDef!$A$47:$AM$66,S$2+1,FALSE),VLOOKUP($D68,Calc_OppDef!$A$47:$AM$66,S$2+1,FALSE))</f>
        <v>1.532416799</v>
      </c>
      <c r="T68" s="172">
        <f>MIN(VLOOKUP($C68,Calc_OppDef!$A$47:$AM$66,T$2+1,FALSE),VLOOKUP($D68,Calc_OppDef!$A$47:$AM$66,T$2+1,FALSE))</f>
        <v>0.392927461</v>
      </c>
      <c r="U68" s="172">
        <f>MIN(VLOOKUP($C68,Calc_OppDef!$A$47:$AM$66,U$2+1,FALSE),VLOOKUP($D68,Calc_OppDef!$A$47:$AM$66,U$2+1,FALSE))</f>
        <v>0.785854922</v>
      </c>
      <c r="V68" s="172">
        <f>MIN(VLOOKUP($C68,Calc_OppDef!$A$47:$AM$66,V$2+1,FALSE),VLOOKUP($D68,Calc_OppDef!$A$47:$AM$66,V$2+1,FALSE))</f>
        <v>0.6286834896</v>
      </c>
      <c r="W68" s="172">
        <f>MIN(VLOOKUP($C68,Calc_OppDef!$A$47:$AM$66,W$2+1,FALSE),VLOOKUP($D68,Calc_OppDef!$A$47:$AM$66,W$2+1,FALSE))</f>
        <v>0.6286834896</v>
      </c>
      <c r="X68" s="172">
        <f>MIN(VLOOKUP($C68,Calc_OppDef!$A$47:$AM$66,X$2+1,FALSE),VLOOKUP($D68,Calc_OppDef!$A$47:$AM$66,X$2+1,FALSE))</f>
        <v>0.9430256077</v>
      </c>
      <c r="Y68" s="172">
        <f>MIN(VLOOKUP($C68,Calc_OppDef!$A$47:$AM$66,Y$2+1,FALSE),VLOOKUP($D68,Calc_OppDef!$A$47:$AM$66,Y$2+1,FALSE))</f>
        <v>0.6286834896</v>
      </c>
      <c r="Z68" s="172">
        <f>MIN(VLOOKUP($C68,Calc_OppDef!$A$47:$AM$66,Z$2+1,FALSE),VLOOKUP($D68,Calc_OppDef!$A$47:$AM$66,Z$2+1,FALSE))</f>
        <v>0.5566019417</v>
      </c>
      <c r="AA68" s="172">
        <f>MIN(VLOOKUP($C68,Calc_OppDef!$A$47:$AM$66,AA$2+1,FALSE),VLOOKUP($D68,Calc_OppDef!$A$47:$AM$66,AA$2+1,FALSE))</f>
        <v>0.6286834896</v>
      </c>
      <c r="AB68" s="172">
        <f>MIN(VLOOKUP($C68,Calc_OppDef!$A$47:$AM$66,AB$2+1,FALSE),VLOOKUP($D68,Calc_OppDef!$A$47:$AM$66,AB$2+1,FALSE))</f>
        <v>0.6286834896</v>
      </c>
      <c r="AC68" s="172">
        <f>MIN(VLOOKUP($C68,Calc_OppDef!$A$47:$AM$66,AC$2+1,FALSE),VLOOKUP($D68,Calc_OppDef!$A$47:$AM$66,AC$2+1,FALSE))</f>
        <v>0.6286834896</v>
      </c>
      <c r="AD68" s="172">
        <f>MIN(VLOOKUP($C68,Calc_OppDef!$A$47:$AM$66,AD$2+1,FALSE),VLOOKUP($D68,Calc_OppDef!$A$47:$AM$66,AD$2+1,FALSE))</f>
        <v>0.4138834951</v>
      </c>
      <c r="AE68" s="172">
        <f>MIN(VLOOKUP($C68,Calc_OppDef!$A$47:$AM$66,AE$2+1,FALSE),VLOOKUP($D68,Calc_OppDef!$A$47:$AM$66,AE$2+1,FALSE))</f>
        <v>1.335953069</v>
      </c>
      <c r="AF68" s="172">
        <f>MIN(VLOOKUP($C68,Calc_OppDef!$A$47:$AM$66,AF$2+1,FALSE),VLOOKUP($D68,Calc_OppDef!$A$47:$AM$66,AF$2+1,FALSE))</f>
        <v>0.5566019417</v>
      </c>
      <c r="AG68" s="172">
        <f>MIN(VLOOKUP($C68,Calc_OppDef!$A$47:$AM$66,AG$2+1,FALSE),VLOOKUP($D68,Calc_OppDef!$A$47:$AM$66,AG$2+1,FALSE))</f>
        <v>0.6286834896</v>
      </c>
      <c r="AH68" s="172">
        <f>MIN(VLOOKUP($C68,Calc_OppDef!$A$47:$AM$66,AH$2+1,FALSE),VLOOKUP($D68,Calc_OppDef!$A$47:$AM$66,AH$2+1,FALSE))</f>
        <v>1.335953069</v>
      </c>
      <c r="AI68" s="172">
        <f>MIN(VLOOKUP($C68,Calc_OppDef!$A$47:$AM$66,AI$2+1,FALSE),VLOOKUP($D68,Calc_OppDef!$A$47:$AM$66,AI$2+1,FALSE))</f>
        <v>1.060903995</v>
      </c>
      <c r="AJ68" s="172">
        <f>MIN(VLOOKUP($C68,Calc_OppDef!$A$47:$AM$66,AJ$2+1,FALSE),VLOOKUP($D68,Calc_OppDef!$A$47:$AM$66,AJ$2+1,FALSE))</f>
        <v>0.4995145631</v>
      </c>
      <c r="AK68" s="172">
        <f>MIN(VLOOKUP($C68,Calc_OppDef!$A$47:$AM$66,AK$2+1,FALSE),VLOOKUP($D68,Calc_OppDef!$A$47:$AM$66,AK$2+1,FALSE))</f>
        <v>1.021610951</v>
      </c>
      <c r="AL68" s="172">
        <f>MIN(VLOOKUP($C68,Calc_OppDef!$A$47:$AM$66,AL$2+1,FALSE),VLOOKUP($D68,Calc_OppDef!$A$47:$AM$66,AL$2+1,FALSE))</f>
        <v>0.4138834951</v>
      </c>
      <c r="AM68" s="172">
        <f>MIN(VLOOKUP($C68,Calc_OppDef!$A$47:$AM$66,AM$2+1,FALSE),VLOOKUP($D68,Calc_OppDef!$A$47:$AM$66,AM$2+1,FALSE))</f>
        <v>0.8251472201</v>
      </c>
      <c r="AN68" s="172">
        <f>MIN(VLOOKUP($C68,Calc_OppDef!$A$47:$AM$66,AN$2+1,FALSE),VLOOKUP($D68,Calc_OppDef!$A$47:$AM$66,AN$2+1,FALSE))</f>
        <v>0.7465618773</v>
      </c>
      <c r="AO68" s="172">
        <f>MIN(VLOOKUP($C68,Calc_OppDef!$A$47:$AM$66,AO$2+1,FALSE),VLOOKUP($D68,Calc_OppDef!$A$47:$AM$66,AO$2+1,FALSE))</f>
        <v>0.9430256077</v>
      </c>
      <c r="AP68" s="172">
        <f>MIN(VLOOKUP($C68,Calc_OppDef!$A$47:$AM$66,AP$2+1,FALSE),VLOOKUP($D68,Calc_OppDef!$A$47:$AM$66,AP$2+1,FALSE))</f>
        <v>0.4715128039</v>
      </c>
      <c r="AQ68" s="170"/>
      <c r="AR68" s="170"/>
    </row>
    <row r="69" ht="12.75" customHeight="1">
      <c r="A69" s="170">
        <f t="shared" si="1"/>
        <v>4</v>
      </c>
      <c r="B69" s="170">
        <f t="shared" si="2"/>
        <v>17</v>
      </c>
      <c r="C69" s="140" t="str">
        <f t="array" ref="C69">INDEX(Fixtures!$A$2:$A$21,A69)</f>
        <v>Burnley</v>
      </c>
      <c r="D69" s="140" t="str">
        <f t="array" ref="D69">INDEX(Fixtures!$A$2:$A$21,B69)</f>
        <v>Tottenham</v>
      </c>
      <c r="E69" s="172">
        <f>MIN(VLOOKUP($C69,Calc_OppDef!$A$47:$AM$66,E$2+1,FALSE),VLOOKUP($D69,Calc_OppDef!$A$47:$AM$66,E$2+1,FALSE))</f>
        <v>0.785854922</v>
      </c>
      <c r="F69" s="172">
        <f>MIN(VLOOKUP($C69,Calc_OppDef!$A$47:$AM$66,F$2+1,FALSE),VLOOKUP($D69,Calc_OppDef!$A$47:$AM$66,F$2+1,FALSE))</f>
        <v>0.5566019417</v>
      </c>
      <c r="G69" s="172">
        <f>MIN(VLOOKUP($C69,Calc_OppDef!$A$47:$AM$66,G$2+1,FALSE),VLOOKUP($D69,Calc_OppDef!$A$47:$AM$66,G$2+1,FALSE))</f>
        <v>0.7322834646</v>
      </c>
      <c r="H69" s="172">
        <f>MIN(VLOOKUP($C69,Calc_OppDef!$A$47:$AM$66,H$2+1,FALSE),VLOOKUP($D69,Calc_OppDef!$A$47:$AM$66,H$2+1,FALSE))</f>
        <v>1.060903995</v>
      </c>
      <c r="I69" s="172">
        <f>MIN(VLOOKUP($C69,Calc_OppDef!$A$47:$AM$66,I$2+1,FALSE),VLOOKUP($D69,Calc_OppDef!$A$47:$AM$66,I$2+1,FALSE))</f>
        <v>0.8604330709</v>
      </c>
      <c r="J69" s="172">
        <f>MIN(VLOOKUP($C69,Calc_OppDef!$A$47:$AM$66,J$2+1,FALSE),VLOOKUP($D69,Calc_OppDef!$A$47:$AM$66,J$2+1,FALSE))</f>
        <v>0.7465618773</v>
      </c>
      <c r="K69" s="172">
        <f>MIN(VLOOKUP($C69,Calc_OppDef!$A$47:$AM$66,K$2+1,FALSE),VLOOKUP($D69,Calc_OppDef!$A$47:$AM$66,K$2+1,FALSE))</f>
        <v>0.6286834896</v>
      </c>
      <c r="L69" s="172">
        <f>MIN(VLOOKUP($C69,Calc_OppDef!$A$47:$AM$66,L$2+1,FALSE),VLOOKUP($D69,Calc_OppDef!$A$47:$AM$66,L$2+1,FALSE))</f>
        <v>0.4138834951</v>
      </c>
      <c r="M69" s="172">
        <f>MIN(VLOOKUP($C69,Calc_OppDef!$A$47:$AM$66,M$2+1,FALSE),VLOOKUP($D69,Calc_OppDef!$A$47:$AM$66,M$2+1,FALSE))</f>
        <v>0.9430256077</v>
      </c>
      <c r="N69" s="172">
        <f>MIN(VLOOKUP($C69,Calc_OppDef!$A$47:$AM$66,N$2+1,FALSE),VLOOKUP($D69,Calc_OppDef!$A$47:$AM$66,N$2+1,FALSE))</f>
        <v>1.257367726</v>
      </c>
      <c r="O69" s="172">
        <f>MIN(VLOOKUP($C69,Calc_OppDef!$A$47:$AM$66,O$2+1,FALSE),VLOOKUP($D69,Calc_OppDef!$A$47:$AM$66,O$2+1,FALSE))</f>
        <v>0.8604330709</v>
      </c>
      <c r="P69" s="172">
        <f>MIN(VLOOKUP($C69,Calc_OppDef!$A$47:$AM$66,P$2+1,FALSE),VLOOKUP($D69,Calc_OppDef!$A$47:$AM$66,P$2+1,FALSE))</f>
        <v>0.9823179059</v>
      </c>
      <c r="Q69" s="172">
        <f>MIN(VLOOKUP($C69,Calc_OppDef!$A$47:$AM$66,Q$2+1,FALSE),VLOOKUP($D69,Calc_OppDef!$A$47:$AM$66,Q$2+1,FALSE))</f>
        <v>0.7072688325</v>
      </c>
      <c r="R69" s="172">
        <f>MIN(VLOOKUP($C69,Calc_OppDef!$A$47:$AM$66,R$2+1,FALSE),VLOOKUP($D69,Calc_OppDef!$A$47:$AM$66,R$2+1,FALSE))</f>
        <v>1.139489338</v>
      </c>
      <c r="S69" s="172">
        <f>MIN(VLOOKUP($C69,Calc_OppDef!$A$47:$AM$66,S$2+1,FALSE),VLOOKUP($D69,Calc_OppDef!$A$47:$AM$66,S$2+1,FALSE))</f>
        <v>0.6679765344</v>
      </c>
      <c r="T69" s="172">
        <f>MIN(VLOOKUP($C69,Calc_OppDef!$A$47:$AM$66,T$2+1,FALSE),VLOOKUP($D69,Calc_OppDef!$A$47:$AM$66,T$2+1,FALSE))</f>
        <v>0.392927461</v>
      </c>
      <c r="U69" s="172">
        <f>MIN(VLOOKUP($C69,Calc_OppDef!$A$47:$AM$66,U$2+1,FALSE),VLOOKUP($D69,Calc_OppDef!$A$47:$AM$66,U$2+1,FALSE))</f>
        <v>0.785854922</v>
      </c>
      <c r="V69" s="172">
        <f>MIN(VLOOKUP($C69,Calc_OppDef!$A$47:$AM$66,V$2+1,FALSE),VLOOKUP($D69,Calc_OppDef!$A$47:$AM$66,V$2+1,FALSE))</f>
        <v>1.100196294</v>
      </c>
      <c r="W69" s="172">
        <f>MIN(VLOOKUP($C69,Calc_OppDef!$A$47:$AM$66,W$2+1,FALSE),VLOOKUP($D69,Calc_OppDef!$A$47:$AM$66,W$2+1,FALSE))</f>
        <v>0.6286834896</v>
      </c>
      <c r="X69" s="172">
        <f>MIN(VLOOKUP($C69,Calc_OppDef!$A$47:$AM$66,X$2+1,FALSE),VLOOKUP($D69,Calc_OppDef!$A$47:$AM$66,X$2+1,FALSE))</f>
        <v>0.4995145631</v>
      </c>
      <c r="Y69" s="172">
        <f>MIN(VLOOKUP($C69,Calc_OppDef!$A$47:$AM$66,Y$2+1,FALSE),VLOOKUP($D69,Calc_OppDef!$A$47:$AM$66,Y$2+1,FALSE))</f>
        <v>0.6286834896</v>
      </c>
      <c r="Z69" s="172">
        <f>MIN(VLOOKUP($C69,Calc_OppDef!$A$47:$AM$66,Z$2+1,FALSE),VLOOKUP($D69,Calc_OppDef!$A$47:$AM$66,Z$2+1,FALSE))</f>
        <v>0.5566019417</v>
      </c>
      <c r="AA69" s="172">
        <f>MIN(VLOOKUP($C69,Calc_OppDef!$A$47:$AM$66,AA$2+1,FALSE),VLOOKUP($D69,Calc_OppDef!$A$47:$AM$66,AA$2+1,FALSE))</f>
        <v>0.7322834646</v>
      </c>
      <c r="AB69" s="172">
        <f>MIN(VLOOKUP($C69,Calc_OppDef!$A$47:$AM$66,AB$2+1,FALSE),VLOOKUP($D69,Calc_OppDef!$A$47:$AM$66,AB$2+1,FALSE))</f>
        <v>0.6679765344</v>
      </c>
      <c r="AC69" s="172">
        <f>MIN(VLOOKUP($C69,Calc_OppDef!$A$47:$AM$66,AC$2+1,FALSE),VLOOKUP($D69,Calc_OppDef!$A$47:$AM$66,AC$2+1,FALSE))</f>
        <v>0.6679765344</v>
      </c>
      <c r="AD69" s="172">
        <f>MIN(VLOOKUP($C69,Calc_OppDef!$A$47:$AM$66,AD$2+1,FALSE),VLOOKUP($D69,Calc_OppDef!$A$47:$AM$66,AD$2+1,FALSE))</f>
        <v>0.9430256077</v>
      </c>
      <c r="AE69" s="172">
        <f>MIN(VLOOKUP($C69,Calc_OppDef!$A$47:$AM$66,AE$2+1,FALSE),VLOOKUP($D69,Calc_OppDef!$A$47:$AM$66,AE$2+1,FALSE))</f>
        <v>0.6286834896</v>
      </c>
      <c r="AF69" s="172">
        <f>MIN(VLOOKUP($C69,Calc_OppDef!$A$47:$AM$66,AF$2+1,FALSE),VLOOKUP($D69,Calc_OppDef!$A$47:$AM$66,AF$2+1,FALSE))</f>
        <v>0.8251472201</v>
      </c>
      <c r="AG69" s="172">
        <f>MIN(VLOOKUP($C69,Calc_OppDef!$A$47:$AM$66,AG$2+1,FALSE),VLOOKUP($D69,Calc_OppDef!$A$47:$AM$66,AG$2+1,FALSE))</f>
        <v>0.6286834896</v>
      </c>
      <c r="AH69" s="172">
        <f>MIN(VLOOKUP($C69,Calc_OppDef!$A$47:$AM$66,AH$2+1,FALSE),VLOOKUP($D69,Calc_OppDef!$A$47:$AM$66,AH$2+1,FALSE))</f>
        <v>0.785854922</v>
      </c>
      <c r="AI69" s="172">
        <f>MIN(VLOOKUP($C69,Calc_OppDef!$A$47:$AM$66,AI$2+1,FALSE),VLOOKUP($D69,Calc_OppDef!$A$47:$AM$66,AI$2+1,FALSE))</f>
        <v>0.6286834896</v>
      </c>
      <c r="AJ69" s="172">
        <f>MIN(VLOOKUP($C69,Calc_OppDef!$A$47:$AM$66,AJ$2+1,FALSE),VLOOKUP($D69,Calc_OppDef!$A$47:$AM$66,AJ$2+1,FALSE))</f>
        <v>0.4995145631</v>
      </c>
      <c r="AK69" s="172">
        <f>MIN(VLOOKUP($C69,Calc_OppDef!$A$47:$AM$66,AK$2+1,FALSE),VLOOKUP($D69,Calc_OppDef!$A$47:$AM$66,AK$2+1,FALSE))</f>
        <v>0.392927461</v>
      </c>
      <c r="AL69" s="172">
        <f>MIN(VLOOKUP($C69,Calc_OppDef!$A$47:$AM$66,AL$2+1,FALSE),VLOOKUP($D69,Calc_OppDef!$A$47:$AM$66,AL$2+1,FALSE))</f>
        <v>0.4138834951</v>
      </c>
      <c r="AM69" s="172">
        <f>MIN(VLOOKUP($C69,Calc_OppDef!$A$47:$AM$66,AM$2+1,FALSE),VLOOKUP($D69,Calc_OppDef!$A$47:$AM$66,AM$2+1,FALSE))</f>
        <v>1.178781636</v>
      </c>
      <c r="AN69" s="172">
        <f>MIN(VLOOKUP($C69,Calc_OppDef!$A$47:$AM$66,AN$2+1,FALSE),VLOOKUP($D69,Calc_OppDef!$A$47:$AM$66,AN$2+1,FALSE))</f>
        <v>0.9430256077</v>
      </c>
      <c r="AO69" s="172">
        <f>MIN(VLOOKUP($C69,Calc_OppDef!$A$47:$AM$66,AO$2+1,FALSE),VLOOKUP($D69,Calc_OppDef!$A$47:$AM$66,AO$2+1,FALSE))</f>
        <v>1.021610951</v>
      </c>
      <c r="AP69" s="172">
        <f>MIN(VLOOKUP($C69,Calc_OppDef!$A$47:$AM$66,AP$2+1,FALSE),VLOOKUP($D69,Calc_OppDef!$A$47:$AM$66,AP$2+1,FALSE))</f>
        <v>0.6286834896</v>
      </c>
      <c r="AQ69" s="170"/>
      <c r="AR69" s="170"/>
    </row>
    <row r="70" ht="12.75" customHeight="1">
      <c r="A70" s="170">
        <f t="shared" si="1"/>
        <v>4</v>
      </c>
      <c r="B70" s="170">
        <f t="shared" si="2"/>
        <v>18</v>
      </c>
      <c r="C70" s="140" t="str">
        <f t="array" ref="C70">INDEX(Fixtures!$A$2:$A$21,A70)</f>
        <v>Burnley</v>
      </c>
      <c r="D70" s="140" t="str">
        <f t="array" ref="D70">INDEX(Fixtures!$A$2:$A$21,B70)</f>
        <v>Watford</v>
      </c>
      <c r="E70" s="172">
        <f>MIN(VLOOKUP($C70,Calc_OppDef!$A$47:$AM$66,E$2+1,FALSE),VLOOKUP($D70,Calc_OppDef!$A$47:$AM$66,E$2+1,FALSE))</f>
        <v>0.392927461</v>
      </c>
      <c r="F70" s="172">
        <f>MIN(VLOOKUP($C70,Calc_OppDef!$A$47:$AM$66,F$2+1,FALSE),VLOOKUP($D70,Calc_OppDef!$A$47:$AM$66,F$2+1,FALSE))</f>
        <v>0.6286834896</v>
      </c>
      <c r="G70" s="172">
        <f>MIN(VLOOKUP($C70,Calc_OppDef!$A$47:$AM$66,G$2+1,FALSE),VLOOKUP($D70,Calc_OppDef!$A$47:$AM$66,G$2+1,FALSE))</f>
        <v>0.6286834896</v>
      </c>
      <c r="H70" s="172">
        <f>MIN(VLOOKUP($C70,Calc_OppDef!$A$47:$AM$66,H$2+1,FALSE),VLOOKUP($D70,Calc_OppDef!$A$47:$AM$66,H$2+1,FALSE))</f>
        <v>1.178781636</v>
      </c>
      <c r="I70" s="172">
        <f>MIN(VLOOKUP($C70,Calc_OppDef!$A$47:$AM$66,I$2+1,FALSE),VLOOKUP($D70,Calc_OppDef!$A$47:$AM$66,I$2+1,FALSE))</f>
        <v>0.8604330709</v>
      </c>
      <c r="J70" s="172">
        <f>MIN(VLOOKUP($C70,Calc_OppDef!$A$47:$AM$66,J$2+1,FALSE),VLOOKUP($D70,Calc_OppDef!$A$47:$AM$66,J$2+1,FALSE))</f>
        <v>0.7322834646</v>
      </c>
      <c r="K70" s="172">
        <f>MIN(VLOOKUP($C70,Calc_OppDef!$A$47:$AM$66,K$2+1,FALSE),VLOOKUP($D70,Calc_OppDef!$A$47:$AM$66,K$2+1,FALSE))</f>
        <v>0.7322834646</v>
      </c>
      <c r="L70" s="172">
        <f>MIN(VLOOKUP($C70,Calc_OppDef!$A$47:$AM$66,L$2+1,FALSE),VLOOKUP($D70,Calc_OppDef!$A$47:$AM$66,L$2+1,FALSE))</f>
        <v>0.4715128039</v>
      </c>
      <c r="M70" s="172">
        <f>MIN(VLOOKUP($C70,Calc_OppDef!$A$47:$AM$66,M$2+1,FALSE),VLOOKUP($D70,Calc_OppDef!$A$47:$AM$66,M$2+1,FALSE))</f>
        <v>0.8604330709</v>
      </c>
      <c r="N70" s="172">
        <f>MIN(VLOOKUP($C70,Calc_OppDef!$A$47:$AM$66,N$2+1,FALSE),VLOOKUP($D70,Calc_OppDef!$A$47:$AM$66,N$2+1,FALSE))</f>
        <v>0.4715128039</v>
      </c>
      <c r="O70" s="172">
        <f>MIN(VLOOKUP($C70,Calc_OppDef!$A$47:$AM$66,O$2+1,FALSE),VLOOKUP($D70,Calc_OppDef!$A$47:$AM$66,O$2+1,FALSE))</f>
        <v>0.8251472201</v>
      </c>
      <c r="P70" s="172">
        <f>MIN(VLOOKUP($C70,Calc_OppDef!$A$47:$AM$66,P$2+1,FALSE),VLOOKUP($D70,Calc_OppDef!$A$47:$AM$66,P$2+1,FALSE))</f>
        <v>0.785854922</v>
      </c>
      <c r="Q70" s="172">
        <f>MIN(VLOOKUP($C70,Calc_OppDef!$A$47:$AM$66,Q$2+1,FALSE),VLOOKUP($D70,Calc_OppDef!$A$47:$AM$66,Q$2+1,FALSE))</f>
        <v>0.7072688325</v>
      </c>
      <c r="R70" s="172">
        <f>MIN(VLOOKUP($C70,Calc_OppDef!$A$47:$AM$66,R$2+1,FALSE),VLOOKUP($D70,Calc_OppDef!$A$47:$AM$66,R$2+1,FALSE))</f>
        <v>0.9823179059</v>
      </c>
      <c r="S70" s="172">
        <f>MIN(VLOOKUP($C70,Calc_OppDef!$A$47:$AM$66,S$2+1,FALSE),VLOOKUP($D70,Calc_OppDef!$A$47:$AM$66,S$2+1,FALSE))</f>
        <v>1.532416799</v>
      </c>
      <c r="T70" s="172">
        <f>MIN(VLOOKUP($C70,Calc_OppDef!$A$47:$AM$66,T$2+1,FALSE),VLOOKUP($D70,Calc_OppDef!$A$47:$AM$66,T$2+1,FALSE))</f>
        <v>0.392927461</v>
      </c>
      <c r="U70" s="172">
        <f>MIN(VLOOKUP($C70,Calc_OppDef!$A$47:$AM$66,U$2+1,FALSE),VLOOKUP($D70,Calc_OppDef!$A$47:$AM$66,U$2+1,FALSE))</f>
        <v>0.4138834951</v>
      </c>
      <c r="V70" s="172">
        <f>MIN(VLOOKUP($C70,Calc_OppDef!$A$47:$AM$66,V$2+1,FALSE),VLOOKUP($D70,Calc_OppDef!$A$47:$AM$66,V$2+1,FALSE))</f>
        <v>0.9430256077</v>
      </c>
      <c r="W70" s="172">
        <f>MIN(VLOOKUP($C70,Calc_OppDef!$A$47:$AM$66,W$2+1,FALSE),VLOOKUP($D70,Calc_OppDef!$A$47:$AM$66,W$2+1,FALSE))</f>
        <v>0.6286834896</v>
      </c>
      <c r="X70" s="172">
        <f>MIN(VLOOKUP($C70,Calc_OppDef!$A$47:$AM$66,X$2+1,FALSE),VLOOKUP($D70,Calc_OppDef!$A$47:$AM$66,X$2+1,FALSE))</f>
        <v>0.7072688325</v>
      </c>
      <c r="Y70" s="172">
        <f>MIN(VLOOKUP($C70,Calc_OppDef!$A$47:$AM$66,Y$2+1,FALSE),VLOOKUP($D70,Calc_OppDef!$A$47:$AM$66,Y$2+1,FALSE))</f>
        <v>0.6286834896</v>
      </c>
      <c r="Z70" s="172">
        <f>MIN(VLOOKUP($C70,Calc_OppDef!$A$47:$AM$66,Z$2+1,FALSE),VLOOKUP($D70,Calc_OppDef!$A$47:$AM$66,Z$2+1,FALSE))</f>
        <v>0.5566019417</v>
      </c>
      <c r="AA70" s="172">
        <f>MIN(VLOOKUP($C70,Calc_OppDef!$A$47:$AM$66,AA$2+1,FALSE),VLOOKUP($D70,Calc_OppDef!$A$47:$AM$66,AA$2+1,FALSE))</f>
        <v>0.785854922</v>
      </c>
      <c r="AB70" s="172">
        <f>MIN(VLOOKUP($C70,Calc_OppDef!$A$47:$AM$66,AB$2+1,FALSE),VLOOKUP($D70,Calc_OppDef!$A$47:$AM$66,AB$2+1,FALSE))</f>
        <v>1.493123755</v>
      </c>
      <c r="AC70" s="172">
        <f>MIN(VLOOKUP($C70,Calc_OppDef!$A$47:$AM$66,AC$2+1,FALSE),VLOOKUP($D70,Calc_OppDef!$A$47:$AM$66,AC$2+1,FALSE))</f>
        <v>0.6679765344</v>
      </c>
      <c r="AD70" s="172">
        <f>MIN(VLOOKUP($C70,Calc_OppDef!$A$47:$AM$66,AD$2+1,FALSE),VLOOKUP($D70,Calc_OppDef!$A$47:$AM$66,AD$2+1,FALSE))</f>
        <v>0.6286834896</v>
      </c>
      <c r="AE70" s="172">
        <f>MIN(VLOOKUP($C70,Calc_OppDef!$A$47:$AM$66,AE$2+1,FALSE),VLOOKUP($D70,Calc_OppDef!$A$47:$AM$66,AE$2+1,FALSE))</f>
        <v>0.7322834646</v>
      </c>
      <c r="AF70" s="172">
        <f>MIN(VLOOKUP($C70,Calc_OppDef!$A$47:$AM$66,AF$2+1,FALSE),VLOOKUP($D70,Calc_OppDef!$A$47:$AM$66,AF$2+1,FALSE))</f>
        <v>0.8251472201</v>
      </c>
      <c r="AG70" s="172">
        <f>MIN(VLOOKUP($C70,Calc_OppDef!$A$47:$AM$66,AG$2+1,FALSE),VLOOKUP($D70,Calc_OppDef!$A$47:$AM$66,AG$2+1,FALSE))</f>
        <v>0.6286834896</v>
      </c>
      <c r="AH70" s="172">
        <f>MIN(VLOOKUP($C70,Calc_OppDef!$A$47:$AM$66,AH$2+1,FALSE),VLOOKUP($D70,Calc_OppDef!$A$47:$AM$66,AH$2+1,FALSE))</f>
        <v>1.768172828</v>
      </c>
      <c r="AI70" s="172">
        <f>MIN(VLOOKUP($C70,Calc_OppDef!$A$47:$AM$66,AI$2+1,FALSE),VLOOKUP($D70,Calc_OppDef!$A$47:$AM$66,AI$2+1,FALSE))</f>
        <v>0.6679765344</v>
      </c>
      <c r="AJ70" s="172">
        <f>MIN(VLOOKUP($C70,Calc_OppDef!$A$47:$AM$66,AJ$2+1,FALSE),VLOOKUP($D70,Calc_OppDef!$A$47:$AM$66,AJ$2+1,FALSE))</f>
        <v>0.4995145631</v>
      </c>
      <c r="AK70" s="172">
        <f>MIN(VLOOKUP($C70,Calc_OppDef!$A$47:$AM$66,AK$2+1,FALSE),VLOOKUP($D70,Calc_OppDef!$A$47:$AM$66,AK$2+1,FALSE))</f>
        <v>0.5566019417</v>
      </c>
      <c r="AL70" s="172">
        <f>MIN(VLOOKUP($C70,Calc_OppDef!$A$47:$AM$66,AL$2+1,FALSE),VLOOKUP($D70,Calc_OppDef!$A$47:$AM$66,AL$2+1,FALSE))</f>
        <v>0.4138834951</v>
      </c>
      <c r="AM70" s="172">
        <f>MIN(VLOOKUP($C70,Calc_OppDef!$A$47:$AM$66,AM$2+1,FALSE),VLOOKUP($D70,Calc_OppDef!$A$47:$AM$66,AM$2+1,FALSE))</f>
        <v>0.6286834896</v>
      </c>
      <c r="AN70" s="172">
        <f>MIN(VLOOKUP($C70,Calc_OppDef!$A$47:$AM$66,AN$2+1,FALSE),VLOOKUP($D70,Calc_OppDef!$A$47:$AM$66,AN$2+1,FALSE))</f>
        <v>0.4995145631</v>
      </c>
      <c r="AO70" s="172">
        <f>MIN(VLOOKUP($C70,Calc_OppDef!$A$47:$AM$66,AO$2+1,FALSE),VLOOKUP($D70,Calc_OppDef!$A$47:$AM$66,AO$2+1,FALSE))</f>
        <v>1.100196294</v>
      </c>
      <c r="AP70" s="172">
        <f>MIN(VLOOKUP($C70,Calc_OppDef!$A$47:$AM$66,AP$2+1,FALSE),VLOOKUP($D70,Calc_OppDef!$A$47:$AM$66,AP$2+1,FALSE))</f>
        <v>0.785854922</v>
      </c>
      <c r="AQ70" s="170"/>
      <c r="AR70" s="170"/>
    </row>
    <row r="71" ht="12.75" customHeight="1">
      <c r="A71" s="170">
        <f t="shared" si="1"/>
        <v>4</v>
      </c>
      <c r="B71" s="170">
        <f t="shared" si="2"/>
        <v>19</v>
      </c>
      <c r="C71" s="140" t="str">
        <f t="array" ref="C71">INDEX(Fixtures!$A$2:$A$21,A71)</f>
        <v>Burnley</v>
      </c>
      <c r="D71" s="140" t="str">
        <f t="array" ref="D71">INDEX(Fixtures!$A$2:$A$21,B71)</f>
        <v>West Ham</v>
      </c>
      <c r="E71" s="172">
        <f>MIN(VLOOKUP($C71,Calc_OppDef!$A$47:$AM$66,E$2+1,FALSE),VLOOKUP($D71,Calc_OppDef!$A$47:$AM$66,E$2+1,FALSE))</f>
        <v>0.785854922</v>
      </c>
      <c r="F71" s="172">
        <f>MIN(VLOOKUP($C71,Calc_OppDef!$A$47:$AM$66,F$2+1,FALSE),VLOOKUP($D71,Calc_OppDef!$A$47:$AM$66,F$2+1,FALSE))</f>
        <v>0.6679765344</v>
      </c>
      <c r="G71" s="172">
        <f>MIN(VLOOKUP($C71,Calc_OppDef!$A$47:$AM$66,G$2+1,FALSE),VLOOKUP($D71,Calc_OppDef!$A$47:$AM$66,G$2+1,FALSE))</f>
        <v>0.7322834646</v>
      </c>
      <c r="H71" s="172">
        <f>MIN(VLOOKUP($C71,Calc_OppDef!$A$47:$AM$66,H$2+1,FALSE),VLOOKUP($D71,Calc_OppDef!$A$47:$AM$66,H$2+1,FALSE))</f>
        <v>0.4995145631</v>
      </c>
      <c r="I71" s="172">
        <f>MIN(VLOOKUP($C71,Calc_OppDef!$A$47:$AM$66,I$2+1,FALSE),VLOOKUP($D71,Calc_OppDef!$A$47:$AM$66,I$2+1,FALSE))</f>
        <v>0.8604330709</v>
      </c>
      <c r="J71" s="172">
        <f>MIN(VLOOKUP($C71,Calc_OppDef!$A$47:$AM$66,J$2+1,FALSE),VLOOKUP($D71,Calc_OppDef!$A$47:$AM$66,J$2+1,FALSE))</f>
        <v>0.7465618773</v>
      </c>
      <c r="K71" s="172">
        <f>MIN(VLOOKUP($C71,Calc_OppDef!$A$47:$AM$66,K$2+1,FALSE),VLOOKUP($D71,Calc_OppDef!$A$47:$AM$66,K$2+1,FALSE))</f>
        <v>0.7322834646</v>
      </c>
      <c r="L71" s="172">
        <f>MIN(VLOOKUP($C71,Calc_OppDef!$A$47:$AM$66,L$2+1,FALSE),VLOOKUP($D71,Calc_OppDef!$A$47:$AM$66,L$2+1,FALSE))</f>
        <v>0.4715128039</v>
      </c>
      <c r="M71" s="172">
        <f>MIN(VLOOKUP($C71,Calc_OppDef!$A$47:$AM$66,M$2+1,FALSE),VLOOKUP($D71,Calc_OppDef!$A$47:$AM$66,M$2+1,FALSE))</f>
        <v>1.335953069</v>
      </c>
      <c r="N71" s="172">
        <f>MIN(VLOOKUP($C71,Calc_OppDef!$A$47:$AM$66,N$2+1,FALSE),VLOOKUP($D71,Calc_OppDef!$A$47:$AM$66,N$2+1,FALSE))</f>
        <v>0.9823179059</v>
      </c>
      <c r="O71" s="172">
        <f>MIN(VLOOKUP($C71,Calc_OppDef!$A$47:$AM$66,O$2+1,FALSE),VLOOKUP($D71,Calc_OppDef!$A$47:$AM$66,O$2+1,FALSE))</f>
        <v>0.785854922</v>
      </c>
      <c r="P71" s="172">
        <f>MIN(VLOOKUP($C71,Calc_OppDef!$A$47:$AM$66,P$2+1,FALSE),VLOOKUP($D71,Calc_OppDef!$A$47:$AM$66,P$2+1,FALSE))</f>
        <v>0.6286834896</v>
      </c>
      <c r="Q71" s="172">
        <f>MIN(VLOOKUP($C71,Calc_OppDef!$A$47:$AM$66,Q$2+1,FALSE),VLOOKUP($D71,Calc_OppDef!$A$47:$AM$66,Q$2+1,FALSE))</f>
        <v>0.7072688325</v>
      </c>
      <c r="R71" s="172">
        <f>MIN(VLOOKUP($C71,Calc_OppDef!$A$47:$AM$66,R$2+1,FALSE),VLOOKUP($D71,Calc_OppDef!$A$47:$AM$66,R$2+1,FALSE))</f>
        <v>0.8251472201</v>
      </c>
      <c r="S71" s="172">
        <f>MIN(VLOOKUP($C71,Calc_OppDef!$A$47:$AM$66,S$2+1,FALSE),VLOOKUP($D71,Calc_OppDef!$A$47:$AM$66,S$2+1,FALSE))</f>
        <v>0.4138834951</v>
      </c>
      <c r="T71" s="172">
        <f>MIN(VLOOKUP($C71,Calc_OppDef!$A$47:$AM$66,T$2+1,FALSE),VLOOKUP($D71,Calc_OppDef!$A$47:$AM$66,T$2+1,FALSE))</f>
        <v>0.392927461</v>
      </c>
      <c r="U71" s="172">
        <f>MIN(VLOOKUP($C71,Calc_OppDef!$A$47:$AM$66,U$2+1,FALSE),VLOOKUP($D71,Calc_OppDef!$A$47:$AM$66,U$2+1,FALSE))</f>
        <v>0.7322834646</v>
      </c>
      <c r="V71" s="172">
        <f>MIN(VLOOKUP($C71,Calc_OppDef!$A$47:$AM$66,V$2+1,FALSE),VLOOKUP($D71,Calc_OppDef!$A$47:$AM$66,V$2+1,FALSE))</f>
        <v>0.6679765344</v>
      </c>
      <c r="W71" s="172">
        <f>MIN(VLOOKUP($C71,Calc_OppDef!$A$47:$AM$66,W$2+1,FALSE),VLOOKUP($D71,Calc_OppDef!$A$47:$AM$66,W$2+1,FALSE))</f>
        <v>0.6286834896</v>
      </c>
      <c r="X71" s="172">
        <f>MIN(VLOOKUP($C71,Calc_OppDef!$A$47:$AM$66,X$2+1,FALSE),VLOOKUP($D71,Calc_OppDef!$A$47:$AM$66,X$2+1,FALSE))</f>
        <v>0.6286834896</v>
      </c>
      <c r="Y71" s="172">
        <f>MIN(VLOOKUP($C71,Calc_OppDef!$A$47:$AM$66,Y$2+1,FALSE),VLOOKUP($D71,Calc_OppDef!$A$47:$AM$66,Y$2+1,FALSE))</f>
        <v>0.392927461</v>
      </c>
      <c r="Z71" s="172">
        <f>MIN(VLOOKUP($C71,Calc_OppDef!$A$47:$AM$66,Z$2+1,FALSE),VLOOKUP($D71,Calc_OppDef!$A$47:$AM$66,Z$2+1,FALSE))</f>
        <v>0.5566019417</v>
      </c>
      <c r="AA71" s="172">
        <f>MIN(VLOOKUP($C71,Calc_OppDef!$A$47:$AM$66,AA$2+1,FALSE),VLOOKUP($D71,Calc_OppDef!$A$47:$AM$66,AA$2+1,FALSE))</f>
        <v>1.021610951</v>
      </c>
      <c r="AB71" s="172">
        <f>MIN(VLOOKUP($C71,Calc_OppDef!$A$47:$AM$66,AB$2+1,FALSE),VLOOKUP($D71,Calc_OppDef!$A$47:$AM$66,AB$2+1,FALSE))</f>
        <v>0.8604330709</v>
      </c>
      <c r="AC71" s="172">
        <f>MIN(VLOOKUP($C71,Calc_OppDef!$A$47:$AM$66,AC$2+1,FALSE),VLOOKUP($D71,Calc_OppDef!$A$47:$AM$66,AC$2+1,FALSE))</f>
        <v>0.6679765344</v>
      </c>
      <c r="AD71" s="172">
        <f>MIN(VLOOKUP($C71,Calc_OppDef!$A$47:$AM$66,AD$2+1,FALSE),VLOOKUP($D71,Calc_OppDef!$A$47:$AM$66,AD$2+1,FALSE))</f>
        <v>0.9430256077</v>
      </c>
      <c r="AE71" s="172">
        <f>MIN(VLOOKUP($C71,Calc_OppDef!$A$47:$AM$66,AE$2+1,FALSE),VLOOKUP($D71,Calc_OppDef!$A$47:$AM$66,AE$2+1,FALSE))</f>
        <v>0.5566019417</v>
      </c>
      <c r="AF71" s="172">
        <f>MIN(VLOOKUP($C71,Calc_OppDef!$A$47:$AM$66,AF$2+1,FALSE),VLOOKUP($D71,Calc_OppDef!$A$47:$AM$66,AF$2+1,FALSE))</f>
        <v>0.8251472201</v>
      </c>
      <c r="AG71" s="172">
        <f>MIN(VLOOKUP($C71,Calc_OppDef!$A$47:$AM$66,AG$2+1,FALSE),VLOOKUP($D71,Calc_OppDef!$A$47:$AM$66,AG$2+1,FALSE))</f>
        <v>0.6286834896</v>
      </c>
      <c r="AH71" s="172">
        <f>MIN(VLOOKUP($C71,Calc_OppDef!$A$47:$AM$66,AH$2+1,FALSE),VLOOKUP($D71,Calc_OppDef!$A$47:$AM$66,AH$2+1,FALSE))</f>
        <v>0.7322834646</v>
      </c>
      <c r="AI71" s="172">
        <f>MIN(VLOOKUP($C71,Calc_OppDef!$A$47:$AM$66,AI$2+1,FALSE),VLOOKUP($D71,Calc_OppDef!$A$47:$AM$66,AI$2+1,FALSE))</f>
        <v>0.4715128039</v>
      </c>
      <c r="AJ71" s="172">
        <f>MIN(VLOOKUP($C71,Calc_OppDef!$A$47:$AM$66,AJ$2+1,FALSE),VLOOKUP($D71,Calc_OppDef!$A$47:$AM$66,AJ$2+1,FALSE))</f>
        <v>0.4995145631</v>
      </c>
      <c r="AK71" s="172">
        <f>MIN(VLOOKUP($C71,Calc_OppDef!$A$47:$AM$66,AK$2+1,FALSE),VLOOKUP($D71,Calc_OppDef!$A$47:$AM$66,AK$2+1,FALSE))</f>
        <v>1.021610951</v>
      </c>
      <c r="AL71" s="172">
        <f>MIN(VLOOKUP($C71,Calc_OppDef!$A$47:$AM$66,AL$2+1,FALSE),VLOOKUP($D71,Calc_OppDef!$A$47:$AM$66,AL$2+1,FALSE))</f>
        <v>0.4138834951</v>
      </c>
      <c r="AM71" s="172">
        <f>MIN(VLOOKUP($C71,Calc_OppDef!$A$47:$AM$66,AM$2+1,FALSE),VLOOKUP($D71,Calc_OppDef!$A$47:$AM$66,AM$2+1,FALSE))</f>
        <v>1.178781636</v>
      </c>
      <c r="AN71" s="172">
        <f>MIN(VLOOKUP($C71,Calc_OppDef!$A$47:$AM$66,AN$2+1,FALSE),VLOOKUP($D71,Calc_OppDef!$A$47:$AM$66,AN$2+1,FALSE))</f>
        <v>1.571709097</v>
      </c>
      <c r="AO71" s="172">
        <f>MIN(VLOOKUP($C71,Calc_OppDef!$A$47:$AM$66,AO$2+1,FALSE),VLOOKUP($D71,Calc_OppDef!$A$47:$AM$66,AO$2+1,FALSE))</f>
        <v>0.6679765344</v>
      </c>
      <c r="AP71" s="172">
        <f>MIN(VLOOKUP($C71,Calc_OppDef!$A$47:$AM$66,AP$2+1,FALSE),VLOOKUP($D71,Calc_OppDef!$A$47:$AM$66,AP$2+1,FALSE))</f>
        <v>0.785854922</v>
      </c>
      <c r="AQ71" s="170"/>
      <c r="AR71" s="170"/>
    </row>
    <row r="72" ht="12.75" customHeight="1">
      <c r="A72" s="170">
        <f t="shared" si="1"/>
        <v>4</v>
      </c>
      <c r="B72" s="170">
        <f t="shared" si="2"/>
        <v>20</v>
      </c>
      <c r="C72" s="140" t="str">
        <f t="array" ref="C72">INDEX(Fixtures!$A$2:$A$21,A72)</f>
        <v>Burnley</v>
      </c>
      <c r="D72" s="140" t="str">
        <f t="array" ref="D72">INDEX(Fixtures!$A$2:$A$21,B72)</f>
        <v>Wolves</v>
      </c>
      <c r="E72" s="172">
        <f>MIN(VLOOKUP($C72,Calc_OppDef!$A$47:$AM$66,E$2+1,FALSE),VLOOKUP($D72,Calc_OppDef!$A$47:$AM$66,E$2+1,FALSE))</f>
        <v>0.6286834896</v>
      </c>
      <c r="F72" s="172">
        <f>MIN(VLOOKUP($C72,Calc_OppDef!$A$47:$AM$66,F$2+1,FALSE),VLOOKUP($D72,Calc_OppDef!$A$47:$AM$66,F$2+1,FALSE))</f>
        <v>0.6679765344</v>
      </c>
      <c r="G72" s="172">
        <f>MIN(VLOOKUP($C72,Calc_OppDef!$A$47:$AM$66,G$2+1,FALSE),VLOOKUP($D72,Calc_OppDef!$A$47:$AM$66,G$2+1,FALSE))</f>
        <v>0.7322834646</v>
      </c>
      <c r="H72" s="172">
        <f>MIN(VLOOKUP($C72,Calc_OppDef!$A$47:$AM$66,H$2+1,FALSE),VLOOKUP($D72,Calc_OppDef!$A$47:$AM$66,H$2+1,FALSE))</f>
        <v>0.9430256077</v>
      </c>
      <c r="I72" s="172">
        <f>MIN(VLOOKUP($C72,Calc_OppDef!$A$47:$AM$66,I$2+1,FALSE),VLOOKUP($D72,Calc_OppDef!$A$47:$AM$66,I$2+1,FALSE))</f>
        <v>0.785854922</v>
      </c>
      <c r="J72" s="172">
        <f>MIN(VLOOKUP($C72,Calc_OppDef!$A$47:$AM$66,J$2+1,FALSE),VLOOKUP($D72,Calc_OppDef!$A$47:$AM$66,J$2+1,FALSE))</f>
        <v>0.7465618773</v>
      </c>
      <c r="K72" s="172">
        <f>MIN(VLOOKUP($C72,Calc_OppDef!$A$47:$AM$66,K$2+1,FALSE),VLOOKUP($D72,Calc_OppDef!$A$47:$AM$66,K$2+1,FALSE))</f>
        <v>0.6679765344</v>
      </c>
      <c r="L72" s="172">
        <f>MIN(VLOOKUP($C72,Calc_OppDef!$A$47:$AM$66,L$2+1,FALSE),VLOOKUP($D72,Calc_OppDef!$A$47:$AM$66,L$2+1,FALSE))</f>
        <v>0.4715128039</v>
      </c>
      <c r="M72" s="172">
        <f>MIN(VLOOKUP($C72,Calc_OppDef!$A$47:$AM$66,M$2+1,FALSE),VLOOKUP($D72,Calc_OppDef!$A$47:$AM$66,M$2+1,FALSE))</f>
        <v>0.6679765344</v>
      </c>
      <c r="N72" s="172">
        <f>MIN(VLOOKUP($C72,Calc_OppDef!$A$47:$AM$66,N$2+1,FALSE),VLOOKUP($D72,Calc_OppDef!$A$47:$AM$66,N$2+1,FALSE))</f>
        <v>0.9430256077</v>
      </c>
      <c r="O72" s="172">
        <f>MIN(VLOOKUP($C72,Calc_OppDef!$A$47:$AM$66,O$2+1,FALSE),VLOOKUP($D72,Calc_OppDef!$A$47:$AM$66,O$2+1,FALSE))</f>
        <v>0.9430256077</v>
      </c>
      <c r="P72" s="172">
        <f>MIN(VLOOKUP($C72,Calc_OppDef!$A$47:$AM$66,P$2+1,FALSE),VLOOKUP($D72,Calc_OppDef!$A$47:$AM$66,P$2+1,FALSE))</f>
        <v>0.9823179059</v>
      </c>
      <c r="Q72" s="172">
        <f>MIN(VLOOKUP($C72,Calc_OppDef!$A$47:$AM$66,Q$2+1,FALSE),VLOOKUP($D72,Calc_OppDef!$A$47:$AM$66,Q$2+1,FALSE))</f>
        <v>0.4715128039</v>
      </c>
      <c r="R72" s="172">
        <f>MIN(VLOOKUP($C72,Calc_OppDef!$A$47:$AM$66,R$2+1,FALSE),VLOOKUP($D72,Calc_OppDef!$A$47:$AM$66,R$2+1,FALSE))</f>
        <v>0.7322834646</v>
      </c>
      <c r="S72" s="172">
        <f>MIN(VLOOKUP($C72,Calc_OppDef!$A$47:$AM$66,S$2+1,FALSE),VLOOKUP($D72,Calc_OppDef!$A$47:$AM$66,S$2+1,FALSE))</f>
        <v>1.257367726</v>
      </c>
      <c r="T72" s="172">
        <f>MIN(VLOOKUP($C72,Calc_OppDef!$A$47:$AM$66,T$2+1,FALSE),VLOOKUP($D72,Calc_OppDef!$A$47:$AM$66,T$2+1,FALSE))</f>
        <v>0.392927461</v>
      </c>
      <c r="U72" s="172">
        <f>MIN(VLOOKUP($C72,Calc_OppDef!$A$47:$AM$66,U$2+1,FALSE),VLOOKUP($D72,Calc_OppDef!$A$47:$AM$66,U$2+1,FALSE))</f>
        <v>0.7465618773</v>
      </c>
      <c r="V72" s="172">
        <f>MIN(VLOOKUP($C72,Calc_OppDef!$A$47:$AM$66,V$2+1,FALSE),VLOOKUP($D72,Calc_OppDef!$A$47:$AM$66,V$2+1,FALSE))</f>
        <v>1.532416799</v>
      </c>
      <c r="W72" s="172">
        <f>MIN(VLOOKUP($C72,Calc_OppDef!$A$47:$AM$66,W$2+1,FALSE),VLOOKUP($D72,Calc_OppDef!$A$47:$AM$66,W$2+1,FALSE))</f>
        <v>0.6286834896</v>
      </c>
      <c r="X72" s="172">
        <f>MIN(VLOOKUP($C72,Calc_OppDef!$A$47:$AM$66,X$2+1,FALSE),VLOOKUP($D72,Calc_OppDef!$A$47:$AM$66,X$2+1,FALSE))</f>
        <v>0.9430256077</v>
      </c>
      <c r="Y72" s="172">
        <f>MIN(VLOOKUP($C72,Calc_OppDef!$A$47:$AM$66,Y$2+1,FALSE),VLOOKUP($D72,Calc_OppDef!$A$47:$AM$66,Y$2+1,FALSE))</f>
        <v>0.6286834896</v>
      </c>
      <c r="Z72" s="172">
        <f>MIN(VLOOKUP($C72,Calc_OppDef!$A$47:$AM$66,Z$2+1,FALSE),VLOOKUP($D72,Calc_OppDef!$A$47:$AM$66,Z$2+1,FALSE))</f>
        <v>0.5566019417</v>
      </c>
      <c r="AA72" s="172">
        <f>MIN(VLOOKUP($C72,Calc_OppDef!$A$47:$AM$66,AA$2+1,FALSE),VLOOKUP($D72,Calc_OppDef!$A$47:$AM$66,AA$2+1,FALSE))</f>
        <v>1.060903995</v>
      </c>
      <c r="AB72" s="172">
        <f>MIN(VLOOKUP($C72,Calc_OppDef!$A$47:$AM$66,AB$2+1,FALSE),VLOOKUP($D72,Calc_OppDef!$A$47:$AM$66,AB$2+1,FALSE))</f>
        <v>0.9430256077</v>
      </c>
      <c r="AC72" s="172">
        <f>MIN(VLOOKUP($C72,Calc_OppDef!$A$47:$AM$66,AC$2+1,FALSE),VLOOKUP($D72,Calc_OppDef!$A$47:$AM$66,AC$2+1,FALSE))</f>
        <v>0.6679765344</v>
      </c>
      <c r="AD72" s="172">
        <f>MIN(VLOOKUP($C72,Calc_OppDef!$A$47:$AM$66,AD$2+1,FALSE),VLOOKUP($D72,Calc_OppDef!$A$47:$AM$66,AD$2+1,FALSE))</f>
        <v>0.7072688325</v>
      </c>
      <c r="AE72" s="172">
        <f>MIN(VLOOKUP($C72,Calc_OppDef!$A$47:$AM$66,AE$2+1,FALSE),VLOOKUP($D72,Calc_OppDef!$A$47:$AM$66,AE$2+1,FALSE))</f>
        <v>1.021610951</v>
      </c>
      <c r="AF72" s="172">
        <f>MIN(VLOOKUP($C72,Calc_OppDef!$A$47:$AM$66,AF$2+1,FALSE),VLOOKUP($D72,Calc_OppDef!$A$47:$AM$66,AF$2+1,FALSE))</f>
        <v>0.6286834896</v>
      </c>
      <c r="AG72" s="172">
        <f>MIN(VLOOKUP($C72,Calc_OppDef!$A$47:$AM$66,AG$2+1,FALSE),VLOOKUP($D72,Calc_OppDef!$A$47:$AM$66,AG$2+1,FALSE))</f>
        <v>0.4138834951</v>
      </c>
      <c r="AH72" s="172">
        <f>MIN(VLOOKUP($C72,Calc_OppDef!$A$47:$AM$66,AH$2+1,FALSE),VLOOKUP($D72,Calc_OppDef!$A$47:$AM$66,AH$2+1,FALSE))</f>
        <v>1.178781636</v>
      </c>
      <c r="AI72" s="172">
        <f>MIN(VLOOKUP($C72,Calc_OppDef!$A$47:$AM$66,AI$2+1,FALSE),VLOOKUP($D72,Calc_OppDef!$A$47:$AM$66,AI$2+1,FALSE))</f>
        <v>0.785854922</v>
      </c>
      <c r="AJ72" s="172">
        <f>MIN(VLOOKUP($C72,Calc_OppDef!$A$47:$AM$66,AJ$2+1,FALSE),VLOOKUP($D72,Calc_OppDef!$A$47:$AM$66,AJ$2+1,FALSE))</f>
        <v>0.4995145631</v>
      </c>
      <c r="AK72" s="172">
        <f>MIN(VLOOKUP($C72,Calc_OppDef!$A$47:$AM$66,AK$2+1,FALSE),VLOOKUP($D72,Calc_OppDef!$A$47:$AM$66,AK$2+1,FALSE))</f>
        <v>1.021610951</v>
      </c>
      <c r="AL72" s="172">
        <f>MIN(VLOOKUP($C72,Calc_OppDef!$A$47:$AM$66,AL$2+1,FALSE),VLOOKUP($D72,Calc_OppDef!$A$47:$AM$66,AL$2+1,FALSE))</f>
        <v>0.4138834951</v>
      </c>
      <c r="AM72" s="172">
        <f>MIN(VLOOKUP($C72,Calc_OppDef!$A$47:$AM$66,AM$2+1,FALSE),VLOOKUP($D72,Calc_OppDef!$A$47:$AM$66,AM$2+1,FALSE))</f>
        <v>0.392927461</v>
      </c>
      <c r="AN72" s="172">
        <f>MIN(VLOOKUP($C72,Calc_OppDef!$A$47:$AM$66,AN$2+1,FALSE),VLOOKUP($D72,Calc_OppDef!$A$47:$AM$66,AN$2+1,FALSE))</f>
        <v>1.060903995</v>
      </c>
      <c r="AO72" s="172">
        <f>MIN(VLOOKUP($C72,Calc_OppDef!$A$47:$AM$66,AO$2+1,FALSE),VLOOKUP($D72,Calc_OppDef!$A$47:$AM$66,AO$2+1,FALSE))</f>
        <v>0.5566019417</v>
      </c>
      <c r="AP72" s="172">
        <f>MIN(VLOOKUP($C72,Calc_OppDef!$A$47:$AM$66,AP$2+1,FALSE),VLOOKUP($D72,Calc_OppDef!$A$47:$AM$66,AP$2+1,FALSE))</f>
        <v>0.785854922</v>
      </c>
      <c r="AQ72" s="170"/>
      <c r="AR72" s="170"/>
    </row>
    <row r="73" ht="12.75" customHeight="1">
      <c r="A73" s="170">
        <f t="shared" si="1"/>
        <v>5</v>
      </c>
      <c r="B73" s="170">
        <f t="shared" si="2"/>
        <v>6</v>
      </c>
      <c r="C73" s="140" t="str">
        <f t="array" ref="C73">INDEX(Fixtures!$A$2:$A$21,A73)</f>
        <v>Cardiff</v>
      </c>
      <c r="D73" s="140" t="str">
        <f t="array" ref="D73">INDEX(Fixtures!$A$2:$A$21,B73)</f>
        <v>Chelsea</v>
      </c>
      <c r="E73" s="172">
        <f>MIN(VLOOKUP($C73,Calc_OppDef!$A$47:$AM$66,E$2+1,FALSE),VLOOKUP($D73,Calc_OppDef!$A$47:$AM$66,E$2+1,FALSE))</f>
        <v>0.6286834896</v>
      </c>
      <c r="F73" s="172">
        <f>MIN(VLOOKUP($C73,Calc_OppDef!$A$47:$AM$66,F$2+1,FALSE),VLOOKUP($D73,Calc_OppDef!$A$47:$AM$66,F$2+1,FALSE))</f>
        <v>0.7072688325</v>
      </c>
      <c r="G73" s="172">
        <f>MIN(VLOOKUP($C73,Calc_OppDef!$A$47:$AM$66,G$2+1,FALSE),VLOOKUP($D73,Calc_OppDef!$A$47:$AM$66,G$2+1,FALSE))</f>
        <v>0.6286834896</v>
      </c>
      <c r="H73" s="172">
        <f>MIN(VLOOKUP($C73,Calc_OppDef!$A$47:$AM$66,H$2+1,FALSE),VLOOKUP($D73,Calc_OppDef!$A$47:$AM$66,H$2+1,FALSE))</f>
        <v>0.7465618773</v>
      </c>
      <c r="I73" s="172">
        <f>MIN(VLOOKUP($C73,Calc_OppDef!$A$47:$AM$66,I$2+1,FALSE),VLOOKUP($D73,Calc_OppDef!$A$47:$AM$66,I$2+1,FALSE))</f>
        <v>0.4138834951</v>
      </c>
      <c r="J73" s="172">
        <f>MIN(VLOOKUP($C73,Calc_OppDef!$A$47:$AM$66,J$2+1,FALSE),VLOOKUP($D73,Calc_OppDef!$A$47:$AM$66,J$2+1,FALSE))</f>
        <v>0.9430256077</v>
      </c>
      <c r="K73" s="172">
        <f>MIN(VLOOKUP($C73,Calc_OppDef!$A$47:$AM$66,K$2+1,FALSE),VLOOKUP($D73,Calc_OppDef!$A$47:$AM$66,K$2+1,FALSE))</f>
        <v>0.785854922</v>
      </c>
      <c r="L73" s="172">
        <f>MIN(VLOOKUP($C73,Calc_OppDef!$A$47:$AM$66,L$2+1,FALSE),VLOOKUP($D73,Calc_OppDef!$A$47:$AM$66,L$2+1,FALSE))</f>
        <v>0.785854922</v>
      </c>
      <c r="M73" s="172">
        <f>MIN(VLOOKUP($C73,Calc_OppDef!$A$47:$AM$66,M$2+1,FALSE),VLOOKUP($D73,Calc_OppDef!$A$47:$AM$66,M$2+1,FALSE))</f>
        <v>0.5566019417</v>
      </c>
      <c r="N73" s="172">
        <f>MIN(VLOOKUP($C73,Calc_OppDef!$A$47:$AM$66,N$2+1,FALSE),VLOOKUP($D73,Calc_OppDef!$A$47:$AM$66,N$2+1,FALSE))</f>
        <v>0.6286834896</v>
      </c>
      <c r="O73" s="172">
        <f>MIN(VLOOKUP($C73,Calc_OppDef!$A$47:$AM$66,O$2+1,FALSE),VLOOKUP($D73,Calc_OppDef!$A$47:$AM$66,O$2+1,FALSE))</f>
        <v>0.6286834896</v>
      </c>
      <c r="P73" s="172">
        <f>MIN(VLOOKUP($C73,Calc_OppDef!$A$47:$AM$66,P$2+1,FALSE),VLOOKUP($D73,Calc_OppDef!$A$47:$AM$66,P$2+1,FALSE))</f>
        <v>0.392927461</v>
      </c>
      <c r="Q73" s="172">
        <f>MIN(VLOOKUP($C73,Calc_OppDef!$A$47:$AM$66,Q$2+1,FALSE),VLOOKUP($D73,Calc_OppDef!$A$47:$AM$66,Q$2+1,FALSE))</f>
        <v>1.100196294</v>
      </c>
      <c r="R73" s="172">
        <f>MIN(VLOOKUP($C73,Calc_OppDef!$A$47:$AM$66,R$2+1,FALSE),VLOOKUP($D73,Calc_OppDef!$A$47:$AM$66,R$2+1,FALSE))</f>
        <v>0.4995145631</v>
      </c>
      <c r="S73" s="172">
        <f>MIN(VLOOKUP($C73,Calc_OppDef!$A$47:$AM$66,S$2+1,FALSE),VLOOKUP($D73,Calc_OppDef!$A$47:$AM$66,S$2+1,FALSE))</f>
        <v>0.8604330709</v>
      </c>
      <c r="T73" s="172">
        <f>MIN(VLOOKUP($C73,Calc_OppDef!$A$47:$AM$66,T$2+1,FALSE),VLOOKUP($D73,Calc_OppDef!$A$47:$AM$66,T$2+1,FALSE))</f>
        <v>0.6679765344</v>
      </c>
      <c r="U73" s="172">
        <f>MIN(VLOOKUP($C73,Calc_OppDef!$A$47:$AM$66,U$2+1,FALSE),VLOOKUP($D73,Calc_OppDef!$A$47:$AM$66,U$2+1,FALSE))</f>
        <v>0.9430256077</v>
      </c>
      <c r="V73" s="172">
        <f>MIN(VLOOKUP($C73,Calc_OppDef!$A$47:$AM$66,V$2+1,FALSE),VLOOKUP($D73,Calc_OppDef!$A$47:$AM$66,V$2+1,FALSE))</f>
        <v>1.178781636</v>
      </c>
      <c r="W73" s="172">
        <f>MIN(VLOOKUP($C73,Calc_OppDef!$A$47:$AM$66,W$2+1,FALSE),VLOOKUP($D73,Calc_OppDef!$A$47:$AM$66,W$2+1,FALSE))</f>
        <v>1.060903995</v>
      </c>
      <c r="X73" s="172">
        <f>MIN(VLOOKUP($C73,Calc_OppDef!$A$47:$AM$66,X$2+1,FALSE),VLOOKUP($D73,Calc_OppDef!$A$47:$AM$66,X$2+1,FALSE))</f>
        <v>0.9823179059</v>
      </c>
      <c r="Y73" s="172">
        <f>MIN(VLOOKUP($C73,Calc_OppDef!$A$47:$AM$66,Y$2+1,FALSE),VLOOKUP($D73,Calc_OppDef!$A$47:$AM$66,Y$2+1,FALSE))</f>
        <v>0.6679765344</v>
      </c>
      <c r="Z73" s="172">
        <f>MIN(VLOOKUP($C73,Calc_OppDef!$A$47:$AM$66,Z$2+1,FALSE),VLOOKUP($D73,Calc_OppDef!$A$47:$AM$66,Z$2+1,FALSE))</f>
        <v>0.4715128039</v>
      </c>
      <c r="AA73" s="172">
        <f>MIN(VLOOKUP($C73,Calc_OppDef!$A$47:$AM$66,AA$2+1,FALSE),VLOOKUP($D73,Calc_OppDef!$A$47:$AM$66,AA$2+1,FALSE))</f>
        <v>0.8251472201</v>
      </c>
      <c r="AB73" s="172">
        <f>MIN(VLOOKUP($C73,Calc_OppDef!$A$47:$AM$66,AB$2+1,FALSE),VLOOKUP($D73,Calc_OppDef!$A$47:$AM$66,AB$2+1,FALSE))</f>
        <v>1.021610951</v>
      </c>
      <c r="AC73" s="172">
        <f>MIN(VLOOKUP($C73,Calc_OppDef!$A$47:$AM$66,AC$2+1,FALSE),VLOOKUP($D73,Calc_OppDef!$A$47:$AM$66,AC$2+1,FALSE))</f>
        <v>0.4715128039</v>
      </c>
      <c r="AD73" s="172">
        <f>MIN(VLOOKUP($C73,Calc_OppDef!$A$47:$AM$66,AD$2+1,FALSE),VLOOKUP($D73,Calc_OppDef!$A$47:$AM$66,AD$2+1,FALSE))</f>
        <v>0.785854922</v>
      </c>
      <c r="AE73" s="172">
        <f>MIN(VLOOKUP($C73,Calc_OppDef!$A$47:$AM$66,AE$2+1,FALSE),VLOOKUP($D73,Calc_OppDef!$A$47:$AM$66,AE$2+1,FALSE))</f>
        <v>0.392927461</v>
      </c>
      <c r="AF73" s="172">
        <f>MIN(VLOOKUP($C73,Calc_OppDef!$A$47:$AM$66,AF$2+1,FALSE),VLOOKUP($D73,Calc_OppDef!$A$47:$AM$66,AF$2+1,FALSE))</f>
        <v>0.6286834896</v>
      </c>
      <c r="AG73" s="172">
        <f>MIN(VLOOKUP($C73,Calc_OppDef!$A$47:$AM$66,AG$2+1,FALSE),VLOOKUP($D73,Calc_OppDef!$A$47:$AM$66,AG$2+1,FALSE))</f>
        <v>0.7322834646</v>
      </c>
      <c r="AH73" s="172">
        <f>MIN(VLOOKUP($C73,Calc_OppDef!$A$47:$AM$66,AH$2+1,FALSE),VLOOKUP($D73,Calc_OppDef!$A$47:$AM$66,AH$2+1,FALSE))</f>
        <v>0.4995145631</v>
      </c>
      <c r="AI73" s="172">
        <f>MIN(VLOOKUP($C73,Calc_OppDef!$A$47:$AM$66,AI$2+1,FALSE),VLOOKUP($D73,Calc_OppDef!$A$47:$AM$66,AI$2+1,FALSE))</f>
        <v>0.9430256077</v>
      </c>
      <c r="AJ73" s="172">
        <f>MIN(VLOOKUP($C73,Calc_OppDef!$A$47:$AM$66,AJ$2+1,FALSE),VLOOKUP($D73,Calc_OppDef!$A$47:$AM$66,AJ$2+1,FALSE))</f>
        <v>0.7322834646</v>
      </c>
      <c r="AK73" s="172">
        <f>MIN(VLOOKUP($C73,Calc_OppDef!$A$47:$AM$66,AK$2+1,FALSE),VLOOKUP($D73,Calc_OppDef!$A$47:$AM$66,AK$2+1,FALSE))</f>
        <v>0.9430256077</v>
      </c>
      <c r="AL73" s="172">
        <f>MIN(VLOOKUP($C73,Calc_OppDef!$A$47:$AM$66,AL$2+1,FALSE),VLOOKUP($D73,Calc_OppDef!$A$47:$AM$66,AL$2+1,FALSE))</f>
        <v>0.6286834896</v>
      </c>
      <c r="AM73" s="172">
        <f>MIN(VLOOKUP($C73,Calc_OppDef!$A$47:$AM$66,AM$2+1,FALSE),VLOOKUP($D73,Calc_OppDef!$A$47:$AM$66,AM$2+1,FALSE))</f>
        <v>0.785854922</v>
      </c>
      <c r="AN73" s="172">
        <f>MIN(VLOOKUP($C73,Calc_OppDef!$A$47:$AM$66,AN$2+1,FALSE),VLOOKUP($D73,Calc_OppDef!$A$47:$AM$66,AN$2+1,FALSE))</f>
        <v>0.7322834646</v>
      </c>
      <c r="AO73" s="172">
        <f>MIN(VLOOKUP($C73,Calc_OppDef!$A$47:$AM$66,AO$2+1,FALSE),VLOOKUP($D73,Calc_OppDef!$A$47:$AM$66,AO$2+1,FALSE))</f>
        <v>0.6286834896</v>
      </c>
      <c r="AP73" s="172">
        <f>MIN(VLOOKUP($C73,Calc_OppDef!$A$47:$AM$66,AP$2+1,FALSE),VLOOKUP($D73,Calc_OppDef!$A$47:$AM$66,AP$2+1,FALSE))</f>
        <v>0.9823179059</v>
      </c>
      <c r="AQ73" s="170"/>
      <c r="AR73" s="170"/>
    </row>
    <row r="74" ht="12.75" customHeight="1">
      <c r="A74" s="170">
        <f t="shared" si="1"/>
        <v>5</v>
      </c>
      <c r="B74" s="170">
        <f t="shared" si="2"/>
        <v>7</v>
      </c>
      <c r="C74" s="140" t="str">
        <f t="array" ref="C74">INDEX(Fixtures!$A$2:$A$21,A74)</f>
        <v>Cardiff</v>
      </c>
      <c r="D74" s="140" t="str">
        <f t="array" ref="D74">INDEX(Fixtures!$A$2:$A$21,B74)</f>
        <v>Crystal Palace</v>
      </c>
      <c r="E74" s="172">
        <f>MIN(VLOOKUP($C74,Calc_OppDef!$A$47:$AM$66,E$2+1,FALSE),VLOOKUP($D74,Calc_OppDef!$A$47:$AM$66,E$2+1,FALSE))</f>
        <v>0.7322834646</v>
      </c>
      <c r="F74" s="172">
        <f>MIN(VLOOKUP($C74,Calc_OppDef!$A$47:$AM$66,F$2+1,FALSE),VLOOKUP($D74,Calc_OppDef!$A$47:$AM$66,F$2+1,FALSE))</f>
        <v>0.7072688325</v>
      </c>
      <c r="G74" s="172">
        <f>MIN(VLOOKUP($C74,Calc_OppDef!$A$47:$AM$66,G$2+1,FALSE),VLOOKUP($D74,Calc_OppDef!$A$47:$AM$66,G$2+1,FALSE))</f>
        <v>0.6286834896</v>
      </c>
      <c r="H74" s="172">
        <f>MIN(VLOOKUP($C74,Calc_OppDef!$A$47:$AM$66,H$2+1,FALSE),VLOOKUP($D74,Calc_OppDef!$A$47:$AM$66,H$2+1,FALSE))</f>
        <v>0.6679765344</v>
      </c>
      <c r="I74" s="172">
        <f>MIN(VLOOKUP($C74,Calc_OppDef!$A$47:$AM$66,I$2+1,FALSE),VLOOKUP($D74,Calc_OppDef!$A$47:$AM$66,I$2+1,FALSE))</f>
        <v>0.6286834896</v>
      </c>
      <c r="J74" s="172">
        <f>MIN(VLOOKUP($C74,Calc_OppDef!$A$47:$AM$66,J$2+1,FALSE),VLOOKUP($D74,Calc_OppDef!$A$47:$AM$66,J$2+1,FALSE))</f>
        <v>0.7072688325</v>
      </c>
      <c r="K74" s="172">
        <f>MIN(VLOOKUP($C74,Calc_OppDef!$A$47:$AM$66,K$2+1,FALSE),VLOOKUP($D74,Calc_OppDef!$A$47:$AM$66,K$2+1,FALSE))</f>
        <v>0.785854922</v>
      </c>
      <c r="L74" s="172">
        <f>MIN(VLOOKUP($C74,Calc_OppDef!$A$47:$AM$66,L$2+1,FALSE),VLOOKUP($D74,Calc_OppDef!$A$47:$AM$66,L$2+1,FALSE))</f>
        <v>0.4995145631</v>
      </c>
      <c r="M74" s="172">
        <f>MIN(VLOOKUP($C74,Calc_OppDef!$A$47:$AM$66,M$2+1,FALSE),VLOOKUP($D74,Calc_OppDef!$A$47:$AM$66,M$2+1,FALSE))</f>
        <v>0.5566019417</v>
      </c>
      <c r="N74" s="172">
        <f>MIN(VLOOKUP($C74,Calc_OppDef!$A$47:$AM$66,N$2+1,FALSE),VLOOKUP($D74,Calc_OppDef!$A$47:$AM$66,N$2+1,FALSE))</f>
        <v>0.785854922</v>
      </c>
      <c r="O74" s="172">
        <f>MIN(VLOOKUP($C74,Calc_OppDef!$A$47:$AM$66,O$2+1,FALSE),VLOOKUP($D74,Calc_OppDef!$A$47:$AM$66,O$2+1,FALSE))</f>
        <v>1.178781636</v>
      </c>
      <c r="P74" s="172">
        <f>MIN(VLOOKUP($C74,Calc_OppDef!$A$47:$AM$66,P$2+1,FALSE),VLOOKUP($D74,Calc_OppDef!$A$47:$AM$66,P$2+1,FALSE))</f>
        <v>0.392927461</v>
      </c>
      <c r="Q74" s="172">
        <f>MIN(VLOOKUP($C74,Calc_OppDef!$A$47:$AM$66,Q$2+1,FALSE),VLOOKUP($D74,Calc_OppDef!$A$47:$AM$66,Q$2+1,FALSE))</f>
        <v>1.100196294</v>
      </c>
      <c r="R74" s="172">
        <f>MIN(VLOOKUP($C74,Calc_OppDef!$A$47:$AM$66,R$2+1,FALSE),VLOOKUP($D74,Calc_OppDef!$A$47:$AM$66,R$2+1,FALSE))</f>
        <v>0.4995145631</v>
      </c>
      <c r="S74" s="172">
        <f>MIN(VLOOKUP($C74,Calc_OppDef!$A$47:$AM$66,S$2+1,FALSE),VLOOKUP($D74,Calc_OppDef!$A$47:$AM$66,S$2+1,FALSE))</f>
        <v>0.9430256077</v>
      </c>
      <c r="T74" s="172">
        <f>MIN(VLOOKUP($C74,Calc_OppDef!$A$47:$AM$66,T$2+1,FALSE),VLOOKUP($D74,Calc_OppDef!$A$47:$AM$66,T$2+1,FALSE))</f>
        <v>0.6679765344</v>
      </c>
      <c r="U74" s="172">
        <f>MIN(VLOOKUP($C74,Calc_OppDef!$A$47:$AM$66,U$2+1,FALSE),VLOOKUP($D74,Calc_OppDef!$A$47:$AM$66,U$2+1,FALSE))</f>
        <v>1.060903995</v>
      </c>
      <c r="V74" s="172">
        <f>MIN(VLOOKUP($C74,Calc_OppDef!$A$47:$AM$66,V$2+1,FALSE),VLOOKUP($D74,Calc_OppDef!$A$47:$AM$66,V$2+1,FALSE))</f>
        <v>1.178781636</v>
      </c>
      <c r="W74" s="172">
        <f>MIN(VLOOKUP($C74,Calc_OppDef!$A$47:$AM$66,W$2+1,FALSE),VLOOKUP($D74,Calc_OppDef!$A$47:$AM$66,W$2+1,FALSE))</f>
        <v>0.4138834951</v>
      </c>
      <c r="X74" s="172">
        <f>MIN(VLOOKUP($C74,Calc_OppDef!$A$47:$AM$66,X$2+1,FALSE),VLOOKUP($D74,Calc_OppDef!$A$47:$AM$66,X$2+1,FALSE))</f>
        <v>0.9823179059</v>
      </c>
      <c r="Y74" s="172">
        <f>MIN(VLOOKUP($C74,Calc_OppDef!$A$47:$AM$66,Y$2+1,FALSE),VLOOKUP($D74,Calc_OppDef!$A$47:$AM$66,Y$2+1,FALSE))</f>
        <v>0.8604330709</v>
      </c>
      <c r="Z74" s="172">
        <f>MIN(VLOOKUP($C74,Calc_OppDef!$A$47:$AM$66,Z$2+1,FALSE),VLOOKUP($D74,Calc_OppDef!$A$47:$AM$66,Z$2+1,FALSE))</f>
        <v>0.4715128039</v>
      </c>
      <c r="AA74" s="172">
        <f>MIN(VLOOKUP($C74,Calc_OppDef!$A$47:$AM$66,AA$2+1,FALSE),VLOOKUP($D74,Calc_OppDef!$A$47:$AM$66,AA$2+1,FALSE))</f>
        <v>0.8251472201</v>
      </c>
      <c r="AB74" s="172">
        <f>MIN(VLOOKUP($C74,Calc_OppDef!$A$47:$AM$66,AB$2+1,FALSE),VLOOKUP($D74,Calc_OppDef!$A$47:$AM$66,AB$2+1,FALSE))</f>
        <v>0.785854922</v>
      </c>
      <c r="AC74" s="172">
        <f>MIN(VLOOKUP($C74,Calc_OppDef!$A$47:$AM$66,AC$2+1,FALSE),VLOOKUP($D74,Calc_OppDef!$A$47:$AM$66,AC$2+1,FALSE))</f>
        <v>0.5566019417</v>
      </c>
      <c r="AD74" s="172">
        <f>MIN(VLOOKUP($C74,Calc_OppDef!$A$47:$AM$66,AD$2+1,FALSE),VLOOKUP($D74,Calc_OppDef!$A$47:$AM$66,AD$2+1,FALSE))</f>
        <v>0.785854922</v>
      </c>
      <c r="AE74" s="172">
        <f>MIN(VLOOKUP($C74,Calc_OppDef!$A$47:$AM$66,AE$2+1,FALSE),VLOOKUP($D74,Calc_OppDef!$A$47:$AM$66,AE$2+1,FALSE))</f>
        <v>0.6679765344</v>
      </c>
      <c r="AF74" s="172">
        <f>MIN(VLOOKUP($C74,Calc_OppDef!$A$47:$AM$66,AF$2+1,FALSE),VLOOKUP($D74,Calc_OppDef!$A$47:$AM$66,AF$2+1,FALSE))</f>
        <v>0.6286834896</v>
      </c>
      <c r="AG74" s="172">
        <f>MIN(VLOOKUP($C74,Calc_OppDef!$A$47:$AM$66,AG$2+1,FALSE),VLOOKUP($D74,Calc_OppDef!$A$47:$AM$66,AG$2+1,FALSE))</f>
        <v>0.6286834896</v>
      </c>
      <c r="AH74" s="172">
        <f>MIN(VLOOKUP($C74,Calc_OppDef!$A$47:$AM$66,AH$2+1,FALSE),VLOOKUP($D74,Calc_OppDef!$A$47:$AM$66,AH$2+1,FALSE))</f>
        <v>0.392927461</v>
      </c>
      <c r="AI74" s="172">
        <f>MIN(VLOOKUP($C74,Calc_OppDef!$A$47:$AM$66,AI$2+1,FALSE),VLOOKUP($D74,Calc_OppDef!$A$47:$AM$66,AI$2+1,FALSE))</f>
        <v>0.9430256077</v>
      </c>
      <c r="AJ74" s="172">
        <f>MIN(VLOOKUP($C74,Calc_OppDef!$A$47:$AM$66,AJ$2+1,FALSE),VLOOKUP($D74,Calc_OppDef!$A$47:$AM$66,AJ$2+1,FALSE))</f>
        <v>0.4715128039</v>
      </c>
      <c r="AK74" s="172">
        <f>MIN(VLOOKUP($C74,Calc_OppDef!$A$47:$AM$66,AK$2+1,FALSE),VLOOKUP($D74,Calc_OppDef!$A$47:$AM$66,AK$2+1,FALSE))</f>
        <v>0.8251472201</v>
      </c>
      <c r="AL74" s="172">
        <f>MIN(VLOOKUP($C74,Calc_OppDef!$A$47:$AM$66,AL$2+1,FALSE),VLOOKUP($D74,Calc_OppDef!$A$47:$AM$66,AL$2+1,FALSE))</f>
        <v>0.6286834896</v>
      </c>
      <c r="AM74" s="172">
        <f>MIN(VLOOKUP($C74,Calc_OppDef!$A$47:$AM$66,AM$2+1,FALSE),VLOOKUP($D74,Calc_OppDef!$A$47:$AM$66,AM$2+1,FALSE))</f>
        <v>1.532416799</v>
      </c>
      <c r="AN74" s="172">
        <f>MIN(VLOOKUP($C74,Calc_OppDef!$A$47:$AM$66,AN$2+1,FALSE),VLOOKUP($D74,Calc_OppDef!$A$47:$AM$66,AN$2+1,FALSE))</f>
        <v>0.6286834896</v>
      </c>
      <c r="AO74" s="172">
        <f>MIN(VLOOKUP($C74,Calc_OppDef!$A$47:$AM$66,AO$2+1,FALSE),VLOOKUP($D74,Calc_OppDef!$A$47:$AM$66,AO$2+1,FALSE))</f>
        <v>0.6286834896</v>
      </c>
      <c r="AP74" s="172">
        <f>MIN(VLOOKUP($C74,Calc_OppDef!$A$47:$AM$66,AP$2+1,FALSE),VLOOKUP($D74,Calc_OppDef!$A$47:$AM$66,AP$2+1,FALSE))</f>
        <v>0.7465618773</v>
      </c>
      <c r="AQ74" s="170"/>
      <c r="AR74" s="170"/>
    </row>
    <row r="75" ht="12.75" customHeight="1">
      <c r="A75" s="170">
        <f t="shared" si="1"/>
        <v>5</v>
      </c>
      <c r="B75" s="170">
        <f t="shared" si="2"/>
        <v>8</v>
      </c>
      <c r="C75" s="140" t="str">
        <f t="array" ref="C75">INDEX(Fixtures!$A$2:$A$21,A75)</f>
        <v>Cardiff</v>
      </c>
      <c r="D75" s="140" t="str">
        <f t="array" ref="D75">INDEX(Fixtures!$A$2:$A$21,B75)</f>
        <v>Everton</v>
      </c>
      <c r="E75" s="172">
        <f>MIN(VLOOKUP($C75,Calc_OppDef!$A$47:$AM$66,E$2+1,FALSE),VLOOKUP($D75,Calc_OppDef!$A$47:$AM$66,E$2+1,FALSE))</f>
        <v>0.8604330709</v>
      </c>
      <c r="F75" s="172">
        <f>MIN(VLOOKUP($C75,Calc_OppDef!$A$47:$AM$66,F$2+1,FALSE),VLOOKUP($D75,Calc_OppDef!$A$47:$AM$66,F$2+1,FALSE))</f>
        <v>0.6679765344</v>
      </c>
      <c r="G75" s="172">
        <f>MIN(VLOOKUP($C75,Calc_OppDef!$A$47:$AM$66,G$2+1,FALSE),VLOOKUP($D75,Calc_OppDef!$A$47:$AM$66,G$2+1,FALSE))</f>
        <v>0.6286834896</v>
      </c>
      <c r="H75" s="172">
        <f>MIN(VLOOKUP($C75,Calc_OppDef!$A$47:$AM$66,H$2+1,FALSE),VLOOKUP($D75,Calc_OppDef!$A$47:$AM$66,H$2+1,FALSE))</f>
        <v>0.4715128039</v>
      </c>
      <c r="I75" s="172">
        <f>MIN(VLOOKUP($C75,Calc_OppDef!$A$47:$AM$66,I$2+1,FALSE),VLOOKUP($D75,Calc_OppDef!$A$47:$AM$66,I$2+1,FALSE))</f>
        <v>0.9430256077</v>
      </c>
      <c r="J75" s="172">
        <f>MIN(VLOOKUP($C75,Calc_OppDef!$A$47:$AM$66,J$2+1,FALSE),VLOOKUP($D75,Calc_OppDef!$A$47:$AM$66,J$2+1,FALSE))</f>
        <v>1.768172828</v>
      </c>
      <c r="K75" s="172">
        <f>MIN(VLOOKUP($C75,Calc_OppDef!$A$47:$AM$66,K$2+1,FALSE),VLOOKUP($D75,Calc_OppDef!$A$47:$AM$66,K$2+1,FALSE))</f>
        <v>0.5566019417</v>
      </c>
      <c r="L75" s="172">
        <f>MIN(VLOOKUP($C75,Calc_OppDef!$A$47:$AM$66,L$2+1,FALSE),VLOOKUP($D75,Calc_OppDef!$A$47:$AM$66,L$2+1,FALSE))</f>
        <v>0.9823179059</v>
      </c>
      <c r="M75" s="172">
        <f>MIN(VLOOKUP($C75,Calc_OppDef!$A$47:$AM$66,M$2+1,FALSE),VLOOKUP($D75,Calc_OppDef!$A$47:$AM$66,M$2+1,FALSE))</f>
        <v>0.5566019417</v>
      </c>
      <c r="N75" s="172">
        <f>MIN(VLOOKUP($C75,Calc_OppDef!$A$47:$AM$66,N$2+1,FALSE),VLOOKUP($D75,Calc_OppDef!$A$47:$AM$66,N$2+1,FALSE))</f>
        <v>1.493123755</v>
      </c>
      <c r="O75" s="172">
        <f>MIN(VLOOKUP($C75,Calc_OppDef!$A$47:$AM$66,O$2+1,FALSE),VLOOKUP($D75,Calc_OppDef!$A$47:$AM$66,O$2+1,FALSE))</f>
        <v>0.392927461</v>
      </c>
      <c r="P75" s="172">
        <f>MIN(VLOOKUP($C75,Calc_OppDef!$A$47:$AM$66,P$2+1,FALSE),VLOOKUP($D75,Calc_OppDef!$A$47:$AM$66,P$2+1,FALSE))</f>
        <v>0.392927461</v>
      </c>
      <c r="Q75" s="172">
        <f>MIN(VLOOKUP($C75,Calc_OppDef!$A$47:$AM$66,Q$2+1,FALSE),VLOOKUP($D75,Calc_OppDef!$A$47:$AM$66,Q$2+1,FALSE))</f>
        <v>0.4138834951</v>
      </c>
      <c r="R75" s="172">
        <f>MIN(VLOOKUP($C75,Calc_OppDef!$A$47:$AM$66,R$2+1,FALSE),VLOOKUP($D75,Calc_OppDef!$A$47:$AM$66,R$2+1,FALSE))</f>
        <v>0.4995145631</v>
      </c>
      <c r="S75" s="172">
        <f>MIN(VLOOKUP($C75,Calc_OppDef!$A$47:$AM$66,S$2+1,FALSE),VLOOKUP($D75,Calc_OppDef!$A$47:$AM$66,S$2+1,FALSE))</f>
        <v>0.7072688325</v>
      </c>
      <c r="T75" s="172">
        <f>MIN(VLOOKUP($C75,Calc_OppDef!$A$47:$AM$66,T$2+1,FALSE),VLOOKUP($D75,Calc_OppDef!$A$47:$AM$66,T$2+1,FALSE))</f>
        <v>0.6679765344</v>
      </c>
      <c r="U75" s="172">
        <f>MIN(VLOOKUP($C75,Calc_OppDef!$A$47:$AM$66,U$2+1,FALSE),VLOOKUP($D75,Calc_OppDef!$A$47:$AM$66,U$2+1,FALSE))</f>
        <v>1.060903995</v>
      </c>
      <c r="V75" s="172">
        <f>MIN(VLOOKUP($C75,Calc_OppDef!$A$47:$AM$66,V$2+1,FALSE),VLOOKUP($D75,Calc_OppDef!$A$47:$AM$66,V$2+1,FALSE))</f>
        <v>1.178781636</v>
      </c>
      <c r="W75" s="172">
        <f>MIN(VLOOKUP($C75,Calc_OppDef!$A$47:$AM$66,W$2+1,FALSE),VLOOKUP($D75,Calc_OppDef!$A$47:$AM$66,W$2+1,FALSE))</f>
        <v>0.6286834896</v>
      </c>
      <c r="X75" s="172">
        <f>MIN(VLOOKUP($C75,Calc_OppDef!$A$47:$AM$66,X$2+1,FALSE),VLOOKUP($D75,Calc_OppDef!$A$47:$AM$66,X$2+1,FALSE))</f>
        <v>0.9430256077</v>
      </c>
      <c r="Y75" s="172">
        <f>MIN(VLOOKUP($C75,Calc_OppDef!$A$47:$AM$66,Y$2+1,FALSE),VLOOKUP($D75,Calc_OppDef!$A$47:$AM$66,Y$2+1,FALSE))</f>
        <v>1.218074681</v>
      </c>
      <c r="Z75" s="172">
        <f>MIN(VLOOKUP($C75,Calc_OppDef!$A$47:$AM$66,Z$2+1,FALSE),VLOOKUP($D75,Calc_OppDef!$A$47:$AM$66,Z$2+1,FALSE))</f>
        <v>0.4715128039</v>
      </c>
      <c r="AA75" s="172">
        <f>MIN(VLOOKUP($C75,Calc_OppDef!$A$47:$AM$66,AA$2+1,FALSE),VLOOKUP($D75,Calc_OppDef!$A$47:$AM$66,AA$2+1,FALSE))</f>
        <v>0.785854922</v>
      </c>
      <c r="AB75" s="172">
        <f>MIN(VLOOKUP($C75,Calc_OppDef!$A$47:$AM$66,AB$2+1,FALSE),VLOOKUP($D75,Calc_OppDef!$A$47:$AM$66,AB$2+1,FALSE))</f>
        <v>0.6286834896</v>
      </c>
      <c r="AC75" s="172">
        <f>MIN(VLOOKUP($C75,Calc_OppDef!$A$47:$AM$66,AC$2+1,FALSE),VLOOKUP($D75,Calc_OppDef!$A$47:$AM$66,AC$2+1,FALSE))</f>
        <v>0.4995145631</v>
      </c>
      <c r="AD75" s="172">
        <f>MIN(VLOOKUP($C75,Calc_OppDef!$A$47:$AM$66,AD$2+1,FALSE),VLOOKUP($D75,Calc_OppDef!$A$47:$AM$66,AD$2+1,FALSE))</f>
        <v>0.785854922</v>
      </c>
      <c r="AE75" s="172">
        <f>MIN(VLOOKUP($C75,Calc_OppDef!$A$47:$AM$66,AE$2+1,FALSE),VLOOKUP($D75,Calc_OppDef!$A$47:$AM$66,AE$2+1,FALSE))</f>
        <v>0.6679765344</v>
      </c>
      <c r="AF75" s="172">
        <f>MIN(VLOOKUP($C75,Calc_OppDef!$A$47:$AM$66,AF$2+1,FALSE),VLOOKUP($D75,Calc_OppDef!$A$47:$AM$66,AF$2+1,FALSE))</f>
        <v>0.6286834896</v>
      </c>
      <c r="AG75" s="172">
        <f>MIN(VLOOKUP($C75,Calc_OppDef!$A$47:$AM$66,AG$2+1,FALSE),VLOOKUP($D75,Calc_OppDef!$A$47:$AM$66,AG$2+1,FALSE))</f>
        <v>0.8604330709</v>
      </c>
      <c r="AH75" s="172">
        <f>MIN(VLOOKUP($C75,Calc_OppDef!$A$47:$AM$66,AH$2+1,FALSE),VLOOKUP($D75,Calc_OppDef!$A$47:$AM$66,AH$2+1,FALSE))</f>
        <v>0.8251472201</v>
      </c>
      <c r="AI75" s="172">
        <f>MIN(VLOOKUP($C75,Calc_OppDef!$A$47:$AM$66,AI$2+1,FALSE),VLOOKUP($D75,Calc_OppDef!$A$47:$AM$66,AI$2+1,FALSE))</f>
        <v>0.9430256077</v>
      </c>
      <c r="AJ75" s="172">
        <f>MIN(VLOOKUP($C75,Calc_OppDef!$A$47:$AM$66,AJ$2+1,FALSE),VLOOKUP($D75,Calc_OppDef!$A$47:$AM$66,AJ$2+1,FALSE))</f>
        <v>0.9430256077</v>
      </c>
      <c r="AK75" s="172">
        <f>MIN(VLOOKUP($C75,Calc_OppDef!$A$47:$AM$66,AK$2+1,FALSE),VLOOKUP($D75,Calc_OppDef!$A$47:$AM$66,AK$2+1,FALSE))</f>
        <v>0.785854922</v>
      </c>
      <c r="AL75" s="172">
        <f>MIN(VLOOKUP($C75,Calc_OppDef!$A$47:$AM$66,AL$2+1,FALSE),VLOOKUP($D75,Calc_OppDef!$A$47:$AM$66,AL$2+1,FALSE))</f>
        <v>0.6286834896</v>
      </c>
      <c r="AM75" s="172">
        <f>MIN(VLOOKUP($C75,Calc_OppDef!$A$47:$AM$66,AM$2+1,FALSE),VLOOKUP($D75,Calc_OppDef!$A$47:$AM$66,AM$2+1,FALSE))</f>
        <v>1.178781636</v>
      </c>
      <c r="AN75" s="172">
        <f>MIN(VLOOKUP($C75,Calc_OppDef!$A$47:$AM$66,AN$2+1,FALSE),VLOOKUP($D75,Calc_OppDef!$A$47:$AM$66,AN$2+1,FALSE))</f>
        <v>0.7322834646</v>
      </c>
      <c r="AO75" s="172">
        <f>MIN(VLOOKUP($C75,Calc_OppDef!$A$47:$AM$66,AO$2+1,FALSE),VLOOKUP($D75,Calc_OppDef!$A$47:$AM$66,AO$2+1,FALSE))</f>
        <v>0.6286834896</v>
      </c>
      <c r="AP75" s="172">
        <f>MIN(VLOOKUP($C75,Calc_OppDef!$A$47:$AM$66,AP$2+1,FALSE),VLOOKUP($D75,Calc_OppDef!$A$47:$AM$66,AP$2+1,FALSE))</f>
        <v>1.493123755</v>
      </c>
      <c r="AQ75" s="170"/>
      <c r="AR75" s="170"/>
    </row>
    <row r="76" ht="12.75" customHeight="1">
      <c r="A76" s="170">
        <f t="shared" si="1"/>
        <v>5</v>
      </c>
      <c r="B76" s="170">
        <f t="shared" si="2"/>
        <v>9</v>
      </c>
      <c r="C76" s="140" t="str">
        <f t="array" ref="C76">INDEX(Fixtures!$A$2:$A$21,A76)</f>
        <v>Cardiff</v>
      </c>
      <c r="D76" s="140" t="str">
        <f t="array" ref="D76">INDEX(Fixtures!$A$2:$A$21,B76)</f>
        <v>Fulham</v>
      </c>
      <c r="E76" s="172">
        <f>MIN(VLOOKUP($C76,Calc_OppDef!$A$47:$AM$66,E$2+1,FALSE),VLOOKUP($D76,Calc_OppDef!$A$47:$AM$66,E$2+1,FALSE))</f>
        <v>0.6286834896</v>
      </c>
      <c r="F76" s="172">
        <f>MIN(VLOOKUP($C76,Calc_OppDef!$A$47:$AM$66,F$2+1,FALSE),VLOOKUP($D76,Calc_OppDef!$A$47:$AM$66,F$2+1,FALSE))</f>
        <v>0.7072688325</v>
      </c>
      <c r="G76" s="172">
        <f>MIN(VLOOKUP($C76,Calc_OppDef!$A$47:$AM$66,G$2+1,FALSE),VLOOKUP($D76,Calc_OppDef!$A$47:$AM$66,G$2+1,FALSE))</f>
        <v>0.6286834896</v>
      </c>
      <c r="H76" s="172">
        <f>MIN(VLOOKUP($C76,Calc_OppDef!$A$47:$AM$66,H$2+1,FALSE),VLOOKUP($D76,Calc_OppDef!$A$47:$AM$66,H$2+1,FALSE))</f>
        <v>0.785854922</v>
      </c>
      <c r="I76" s="172">
        <f>MIN(VLOOKUP($C76,Calc_OppDef!$A$47:$AM$66,I$2+1,FALSE),VLOOKUP($D76,Calc_OppDef!$A$47:$AM$66,I$2+1,FALSE))</f>
        <v>1.178781636</v>
      </c>
      <c r="J76" s="172">
        <f>MIN(VLOOKUP($C76,Calc_OppDef!$A$47:$AM$66,J$2+1,FALSE),VLOOKUP($D76,Calc_OppDef!$A$47:$AM$66,J$2+1,FALSE))</f>
        <v>0.6679765344</v>
      </c>
      <c r="K76" s="172">
        <f>MIN(VLOOKUP($C76,Calc_OppDef!$A$47:$AM$66,K$2+1,FALSE),VLOOKUP($D76,Calc_OppDef!$A$47:$AM$66,K$2+1,FALSE))</f>
        <v>0.785854922</v>
      </c>
      <c r="L76" s="172">
        <f>MIN(VLOOKUP($C76,Calc_OppDef!$A$47:$AM$66,L$2+1,FALSE),VLOOKUP($D76,Calc_OppDef!$A$47:$AM$66,L$2+1,FALSE))</f>
        <v>0.785854922</v>
      </c>
      <c r="M76" s="172">
        <f>MIN(VLOOKUP($C76,Calc_OppDef!$A$47:$AM$66,M$2+1,FALSE),VLOOKUP($D76,Calc_OppDef!$A$47:$AM$66,M$2+1,FALSE))</f>
        <v>0.5566019417</v>
      </c>
      <c r="N76" s="172">
        <f>MIN(VLOOKUP($C76,Calc_OppDef!$A$47:$AM$66,N$2+1,FALSE),VLOOKUP($D76,Calc_OppDef!$A$47:$AM$66,N$2+1,FALSE))</f>
        <v>0.7465618773</v>
      </c>
      <c r="O76" s="172">
        <f>MIN(VLOOKUP($C76,Calc_OppDef!$A$47:$AM$66,O$2+1,FALSE),VLOOKUP($D76,Calc_OppDef!$A$47:$AM$66,O$2+1,FALSE))</f>
        <v>0.6286834896</v>
      </c>
      <c r="P76" s="172">
        <f>MIN(VLOOKUP($C76,Calc_OppDef!$A$47:$AM$66,P$2+1,FALSE),VLOOKUP($D76,Calc_OppDef!$A$47:$AM$66,P$2+1,FALSE))</f>
        <v>0.392927461</v>
      </c>
      <c r="Q76" s="172">
        <f>MIN(VLOOKUP($C76,Calc_OppDef!$A$47:$AM$66,Q$2+1,FALSE),VLOOKUP($D76,Calc_OppDef!$A$47:$AM$66,Q$2+1,FALSE))</f>
        <v>0.6679765344</v>
      </c>
      <c r="R76" s="172">
        <f>MIN(VLOOKUP($C76,Calc_OppDef!$A$47:$AM$66,R$2+1,FALSE),VLOOKUP($D76,Calc_OppDef!$A$47:$AM$66,R$2+1,FALSE))</f>
        <v>0.4995145631</v>
      </c>
      <c r="S76" s="172">
        <f>MIN(VLOOKUP($C76,Calc_OppDef!$A$47:$AM$66,S$2+1,FALSE),VLOOKUP($D76,Calc_OppDef!$A$47:$AM$66,S$2+1,FALSE))</f>
        <v>0.9430256077</v>
      </c>
      <c r="T76" s="172">
        <f>MIN(VLOOKUP($C76,Calc_OppDef!$A$47:$AM$66,T$2+1,FALSE),VLOOKUP($D76,Calc_OppDef!$A$47:$AM$66,T$2+1,FALSE))</f>
        <v>0.6679765344</v>
      </c>
      <c r="U76" s="172">
        <f>MIN(VLOOKUP($C76,Calc_OppDef!$A$47:$AM$66,U$2+1,FALSE),VLOOKUP($D76,Calc_OppDef!$A$47:$AM$66,U$2+1,FALSE))</f>
        <v>0.9430256077</v>
      </c>
      <c r="V76" s="172">
        <f>MIN(VLOOKUP($C76,Calc_OppDef!$A$47:$AM$66,V$2+1,FALSE),VLOOKUP($D76,Calc_OppDef!$A$47:$AM$66,V$2+1,FALSE))</f>
        <v>0.8251472201</v>
      </c>
      <c r="W76" s="172">
        <f>MIN(VLOOKUP($C76,Calc_OppDef!$A$47:$AM$66,W$2+1,FALSE),VLOOKUP($D76,Calc_OppDef!$A$47:$AM$66,W$2+1,FALSE))</f>
        <v>0.4995145631</v>
      </c>
      <c r="X76" s="172">
        <f>MIN(VLOOKUP($C76,Calc_OppDef!$A$47:$AM$66,X$2+1,FALSE),VLOOKUP($D76,Calc_OppDef!$A$47:$AM$66,X$2+1,FALSE))</f>
        <v>0.4715128039</v>
      </c>
      <c r="Y76" s="172">
        <f>MIN(VLOOKUP($C76,Calc_OppDef!$A$47:$AM$66,Y$2+1,FALSE),VLOOKUP($D76,Calc_OppDef!$A$47:$AM$66,Y$2+1,FALSE))</f>
        <v>1.335953069</v>
      </c>
      <c r="Z76" s="172">
        <f>MIN(VLOOKUP($C76,Calc_OppDef!$A$47:$AM$66,Z$2+1,FALSE),VLOOKUP($D76,Calc_OppDef!$A$47:$AM$66,Z$2+1,FALSE))</f>
        <v>0.4715128039</v>
      </c>
      <c r="AA76" s="172">
        <f>MIN(VLOOKUP($C76,Calc_OppDef!$A$47:$AM$66,AA$2+1,FALSE),VLOOKUP($D76,Calc_OppDef!$A$47:$AM$66,AA$2+1,FALSE))</f>
        <v>0.8251472201</v>
      </c>
      <c r="AB76" s="172">
        <f>MIN(VLOOKUP($C76,Calc_OppDef!$A$47:$AM$66,AB$2+1,FALSE),VLOOKUP($D76,Calc_OppDef!$A$47:$AM$66,AB$2+1,FALSE))</f>
        <v>0.392927461</v>
      </c>
      <c r="AC76" s="172">
        <f>MIN(VLOOKUP($C76,Calc_OppDef!$A$47:$AM$66,AC$2+1,FALSE),VLOOKUP($D76,Calc_OppDef!$A$47:$AM$66,AC$2+1,FALSE))</f>
        <v>0.7465618773</v>
      </c>
      <c r="AD76" s="172">
        <f>MIN(VLOOKUP($C76,Calc_OppDef!$A$47:$AM$66,AD$2+1,FALSE),VLOOKUP($D76,Calc_OppDef!$A$47:$AM$66,AD$2+1,FALSE))</f>
        <v>0.785854922</v>
      </c>
      <c r="AE76" s="172">
        <f>MIN(VLOOKUP($C76,Calc_OppDef!$A$47:$AM$66,AE$2+1,FALSE),VLOOKUP($D76,Calc_OppDef!$A$47:$AM$66,AE$2+1,FALSE))</f>
        <v>0.6679765344</v>
      </c>
      <c r="AF76" s="172">
        <f>MIN(VLOOKUP($C76,Calc_OppDef!$A$47:$AM$66,AF$2+1,FALSE),VLOOKUP($D76,Calc_OppDef!$A$47:$AM$66,AF$2+1,FALSE))</f>
        <v>0.6286834896</v>
      </c>
      <c r="AG76" s="172">
        <f>MIN(VLOOKUP($C76,Calc_OppDef!$A$47:$AM$66,AG$2+1,FALSE),VLOOKUP($D76,Calc_OppDef!$A$47:$AM$66,AG$2+1,FALSE))</f>
        <v>0.8604330709</v>
      </c>
      <c r="AH76" s="172">
        <f>MIN(VLOOKUP($C76,Calc_OppDef!$A$47:$AM$66,AH$2+1,FALSE),VLOOKUP($D76,Calc_OppDef!$A$47:$AM$66,AH$2+1,FALSE))</f>
        <v>0.9430256077</v>
      </c>
      <c r="AI76" s="172">
        <f>MIN(VLOOKUP($C76,Calc_OppDef!$A$47:$AM$66,AI$2+1,FALSE),VLOOKUP($D76,Calc_OppDef!$A$47:$AM$66,AI$2+1,FALSE))</f>
        <v>0.9430256077</v>
      </c>
      <c r="AJ76" s="172">
        <f>MIN(VLOOKUP($C76,Calc_OppDef!$A$47:$AM$66,AJ$2+1,FALSE),VLOOKUP($D76,Calc_OppDef!$A$47:$AM$66,AJ$2+1,FALSE))</f>
        <v>1.257367726</v>
      </c>
      <c r="AK76" s="172">
        <f>MIN(VLOOKUP($C76,Calc_OppDef!$A$47:$AM$66,AK$2+1,FALSE),VLOOKUP($D76,Calc_OppDef!$A$47:$AM$66,AK$2+1,FALSE))</f>
        <v>1.060903995</v>
      </c>
      <c r="AL76" s="172">
        <f>MIN(VLOOKUP($C76,Calc_OppDef!$A$47:$AM$66,AL$2+1,FALSE),VLOOKUP($D76,Calc_OppDef!$A$47:$AM$66,AL$2+1,FALSE))</f>
        <v>0.6286834896</v>
      </c>
      <c r="AM76" s="172">
        <f>MIN(VLOOKUP($C76,Calc_OppDef!$A$47:$AM$66,AM$2+1,FALSE),VLOOKUP($D76,Calc_OppDef!$A$47:$AM$66,AM$2+1,FALSE))</f>
        <v>1.021610951</v>
      </c>
      <c r="AN76" s="172">
        <f>MIN(VLOOKUP($C76,Calc_OppDef!$A$47:$AM$66,AN$2+1,FALSE),VLOOKUP($D76,Calc_OppDef!$A$47:$AM$66,AN$2+1,FALSE))</f>
        <v>0.4138834951</v>
      </c>
      <c r="AO76" s="172">
        <f>MIN(VLOOKUP($C76,Calc_OppDef!$A$47:$AM$66,AO$2+1,FALSE),VLOOKUP($D76,Calc_OppDef!$A$47:$AM$66,AO$2+1,FALSE))</f>
        <v>0.6286834896</v>
      </c>
      <c r="AP76" s="172">
        <f>MIN(VLOOKUP($C76,Calc_OppDef!$A$47:$AM$66,AP$2+1,FALSE),VLOOKUP($D76,Calc_OppDef!$A$47:$AM$66,AP$2+1,FALSE))</f>
        <v>0.7072688325</v>
      </c>
      <c r="AQ76" s="170"/>
      <c r="AR76" s="170"/>
    </row>
    <row r="77" ht="12.75" customHeight="1">
      <c r="A77" s="170">
        <f t="shared" si="1"/>
        <v>5</v>
      </c>
      <c r="B77" s="170">
        <f t="shared" si="2"/>
        <v>10</v>
      </c>
      <c r="C77" s="140" t="str">
        <f t="array" ref="C77">INDEX(Fixtures!$A$2:$A$21,A77)</f>
        <v>Cardiff</v>
      </c>
      <c r="D77" s="140" t="str">
        <f t="array" ref="D77">INDEX(Fixtures!$A$2:$A$21,B77)</f>
        <v>Huddersfield</v>
      </c>
      <c r="E77" s="172">
        <f>MIN(VLOOKUP($C77,Calc_OppDef!$A$47:$AM$66,E$2+1,FALSE),VLOOKUP($D77,Calc_OppDef!$A$47:$AM$66,E$2+1,FALSE))</f>
        <v>1.021610951</v>
      </c>
      <c r="F77" s="172">
        <f>MIN(VLOOKUP($C77,Calc_OppDef!$A$47:$AM$66,F$2+1,FALSE),VLOOKUP($D77,Calc_OppDef!$A$47:$AM$66,F$2+1,FALSE))</f>
        <v>0.7072688325</v>
      </c>
      <c r="G77" s="172">
        <f>MIN(VLOOKUP($C77,Calc_OppDef!$A$47:$AM$66,G$2+1,FALSE),VLOOKUP($D77,Calc_OppDef!$A$47:$AM$66,G$2+1,FALSE))</f>
        <v>0.4138834951</v>
      </c>
      <c r="H77" s="172">
        <f>MIN(VLOOKUP($C77,Calc_OppDef!$A$47:$AM$66,H$2+1,FALSE),VLOOKUP($D77,Calc_OppDef!$A$47:$AM$66,H$2+1,FALSE))</f>
        <v>0.785854922</v>
      </c>
      <c r="I77" s="172">
        <f>MIN(VLOOKUP($C77,Calc_OppDef!$A$47:$AM$66,I$2+1,FALSE),VLOOKUP($D77,Calc_OppDef!$A$47:$AM$66,I$2+1,FALSE))</f>
        <v>0.6286834896</v>
      </c>
      <c r="J77" s="172">
        <f>MIN(VLOOKUP($C77,Calc_OppDef!$A$47:$AM$66,J$2+1,FALSE),VLOOKUP($D77,Calc_OppDef!$A$47:$AM$66,J$2+1,FALSE))</f>
        <v>0.9823179059</v>
      </c>
      <c r="K77" s="172">
        <f>MIN(VLOOKUP($C77,Calc_OppDef!$A$47:$AM$66,K$2+1,FALSE),VLOOKUP($D77,Calc_OppDef!$A$47:$AM$66,K$2+1,FALSE))</f>
        <v>0.785854922</v>
      </c>
      <c r="L77" s="172">
        <f>MIN(VLOOKUP($C77,Calc_OppDef!$A$47:$AM$66,L$2+1,FALSE),VLOOKUP($D77,Calc_OppDef!$A$47:$AM$66,L$2+1,FALSE))</f>
        <v>0.6286834896</v>
      </c>
      <c r="M77" s="172">
        <f>MIN(VLOOKUP($C77,Calc_OppDef!$A$47:$AM$66,M$2+1,FALSE),VLOOKUP($D77,Calc_OppDef!$A$47:$AM$66,M$2+1,FALSE))</f>
        <v>0.5566019417</v>
      </c>
      <c r="N77" s="172">
        <f>MIN(VLOOKUP($C77,Calc_OppDef!$A$47:$AM$66,N$2+1,FALSE),VLOOKUP($D77,Calc_OppDef!$A$47:$AM$66,N$2+1,FALSE))</f>
        <v>1.060903995</v>
      </c>
      <c r="O77" s="172">
        <f>MIN(VLOOKUP($C77,Calc_OppDef!$A$47:$AM$66,O$2+1,FALSE),VLOOKUP($D77,Calc_OppDef!$A$47:$AM$66,O$2+1,FALSE))</f>
        <v>0.5566019417</v>
      </c>
      <c r="P77" s="172">
        <f>MIN(VLOOKUP($C77,Calc_OppDef!$A$47:$AM$66,P$2+1,FALSE),VLOOKUP($D77,Calc_OppDef!$A$47:$AM$66,P$2+1,FALSE))</f>
        <v>0.392927461</v>
      </c>
      <c r="Q77" s="172">
        <f>MIN(VLOOKUP($C77,Calc_OppDef!$A$47:$AM$66,Q$2+1,FALSE),VLOOKUP($D77,Calc_OppDef!$A$47:$AM$66,Q$2+1,FALSE))</f>
        <v>0.8604330709</v>
      </c>
      <c r="R77" s="172">
        <f>MIN(VLOOKUP($C77,Calc_OppDef!$A$47:$AM$66,R$2+1,FALSE),VLOOKUP($D77,Calc_OppDef!$A$47:$AM$66,R$2+1,FALSE))</f>
        <v>0.392927461</v>
      </c>
      <c r="S77" s="172">
        <f>MIN(VLOOKUP($C77,Calc_OppDef!$A$47:$AM$66,S$2+1,FALSE),VLOOKUP($D77,Calc_OppDef!$A$47:$AM$66,S$2+1,FALSE))</f>
        <v>0.9430256077</v>
      </c>
      <c r="T77" s="172">
        <f>MIN(VLOOKUP($C77,Calc_OppDef!$A$47:$AM$66,T$2+1,FALSE),VLOOKUP($D77,Calc_OppDef!$A$47:$AM$66,T$2+1,FALSE))</f>
        <v>0.6679765344</v>
      </c>
      <c r="U77" s="172">
        <f>MIN(VLOOKUP($C77,Calc_OppDef!$A$47:$AM$66,U$2+1,FALSE),VLOOKUP($D77,Calc_OppDef!$A$47:$AM$66,U$2+1,FALSE))</f>
        <v>0.7072688325</v>
      </c>
      <c r="V77" s="172">
        <f>MIN(VLOOKUP($C77,Calc_OppDef!$A$47:$AM$66,V$2+1,FALSE),VLOOKUP($D77,Calc_OppDef!$A$47:$AM$66,V$2+1,FALSE))</f>
        <v>0.6679765344</v>
      </c>
      <c r="W77" s="172">
        <f>MIN(VLOOKUP($C77,Calc_OppDef!$A$47:$AM$66,W$2+1,FALSE),VLOOKUP($D77,Calc_OppDef!$A$47:$AM$66,W$2+1,FALSE))</f>
        <v>1.139489338</v>
      </c>
      <c r="X77" s="172">
        <f>MIN(VLOOKUP($C77,Calc_OppDef!$A$47:$AM$66,X$2+1,FALSE),VLOOKUP($D77,Calc_OppDef!$A$47:$AM$66,X$2+1,FALSE))</f>
        <v>0.7322834646</v>
      </c>
      <c r="Y77" s="172">
        <f>MIN(VLOOKUP($C77,Calc_OppDef!$A$47:$AM$66,Y$2+1,FALSE),VLOOKUP($D77,Calc_OppDef!$A$47:$AM$66,Y$2+1,FALSE))</f>
        <v>0.785854922</v>
      </c>
      <c r="Z77" s="172">
        <f>MIN(VLOOKUP($C77,Calc_OppDef!$A$47:$AM$66,Z$2+1,FALSE),VLOOKUP($D77,Calc_OppDef!$A$47:$AM$66,Z$2+1,FALSE))</f>
        <v>0.4715128039</v>
      </c>
      <c r="AA77" s="172">
        <f>MIN(VLOOKUP($C77,Calc_OppDef!$A$47:$AM$66,AA$2+1,FALSE),VLOOKUP($D77,Calc_OppDef!$A$47:$AM$66,AA$2+1,FALSE))</f>
        <v>0.8251472201</v>
      </c>
      <c r="AB77" s="172">
        <f>MIN(VLOOKUP($C77,Calc_OppDef!$A$47:$AM$66,AB$2+1,FALSE),VLOOKUP($D77,Calc_OppDef!$A$47:$AM$66,AB$2+1,FALSE))</f>
        <v>0.6286834896</v>
      </c>
      <c r="AC77" s="172">
        <f>MIN(VLOOKUP($C77,Calc_OppDef!$A$47:$AM$66,AC$2+1,FALSE),VLOOKUP($D77,Calc_OppDef!$A$47:$AM$66,AC$2+1,FALSE))</f>
        <v>0.7465618773</v>
      </c>
      <c r="AD77" s="172">
        <f>MIN(VLOOKUP($C77,Calc_OppDef!$A$47:$AM$66,AD$2+1,FALSE),VLOOKUP($D77,Calc_OppDef!$A$47:$AM$66,AD$2+1,FALSE))</f>
        <v>0.785854922</v>
      </c>
      <c r="AE77" s="172">
        <f>MIN(VLOOKUP($C77,Calc_OppDef!$A$47:$AM$66,AE$2+1,FALSE),VLOOKUP($D77,Calc_OppDef!$A$47:$AM$66,AE$2+1,FALSE))</f>
        <v>0.6679765344</v>
      </c>
      <c r="AF77" s="172">
        <f>MIN(VLOOKUP($C77,Calc_OppDef!$A$47:$AM$66,AF$2+1,FALSE),VLOOKUP($D77,Calc_OppDef!$A$47:$AM$66,AF$2+1,FALSE))</f>
        <v>0.4995145631</v>
      </c>
      <c r="AG77" s="172">
        <f>MIN(VLOOKUP($C77,Calc_OppDef!$A$47:$AM$66,AG$2+1,FALSE),VLOOKUP($D77,Calc_OppDef!$A$47:$AM$66,AG$2+1,FALSE))</f>
        <v>0.8604330709</v>
      </c>
      <c r="AH77" s="172">
        <f>MIN(VLOOKUP($C77,Calc_OppDef!$A$47:$AM$66,AH$2+1,FALSE),VLOOKUP($D77,Calc_OppDef!$A$47:$AM$66,AH$2+1,FALSE))</f>
        <v>0.7465618773</v>
      </c>
      <c r="AI77" s="172">
        <f>MIN(VLOOKUP($C77,Calc_OppDef!$A$47:$AM$66,AI$2+1,FALSE),VLOOKUP($D77,Calc_OppDef!$A$47:$AM$66,AI$2+1,FALSE))</f>
        <v>0.9430256077</v>
      </c>
      <c r="AJ77" s="172">
        <f>MIN(VLOOKUP($C77,Calc_OppDef!$A$47:$AM$66,AJ$2+1,FALSE),VLOOKUP($D77,Calc_OppDef!$A$47:$AM$66,AJ$2+1,FALSE))</f>
        <v>1.139489338</v>
      </c>
      <c r="AK77" s="172">
        <f>MIN(VLOOKUP($C77,Calc_OppDef!$A$47:$AM$66,AK$2+1,FALSE),VLOOKUP($D77,Calc_OppDef!$A$47:$AM$66,AK$2+1,FALSE))</f>
        <v>1.218074681</v>
      </c>
      <c r="AL77" s="172">
        <f>MIN(VLOOKUP($C77,Calc_OppDef!$A$47:$AM$66,AL$2+1,FALSE),VLOOKUP($D77,Calc_OppDef!$A$47:$AM$66,AL$2+1,FALSE))</f>
        <v>0.6286834896</v>
      </c>
      <c r="AM77" s="172">
        <f>MIN(VLOOKUP($C77,Calc_OppDef!$A$47:$AM$66,AM$2+1,FALSE),VLOOKUP($D77,Calc_OppDef!$A$47:$AM$66,AM$2+1,FALSE))</f>
        <v>0.6679765344</v>
      </c>
      <c r="AN77" s="172">
        <f>MIN(VLOOKUP($C77,Calc_OppDef!$A$47:$AM$66,AN$2+1,FALSE),VLOOKUP($D77,Calc_OppDef!$A$47:$AM$66,AN$2+1,FALSE))</f>
        <v>0.7322834646</v>
      </c>
      <c r="AO77" s="172">
        <f>MIN(VLOOKUP($C77,Calc_OppDef!$A$47:$AM$66,AO$2+1,FALSE),VLOOKUP($D77,Calc_OppDef!$A$47:$AM$66,AO$2+1,FALSE))</f>
        <v>0.6286834896</v>
      </c>
      <c r="AP77" s="172">
        <f>MIN(VLOOKUP($C77,Calc_OppDef!$A$47:$AM$66,AP$2+1,FALSE),VLOOKUP($D77,Calc_OppDef!$A$47:$AM$66,AP$2+1,FALSE))</f>
        <v>0.785854922</v>
      </c>
      <c r="AQ77" s="170"/>
      <c r="AR77" s="170"/>
    </row>
    <row r="78" ht="12.75" customHeight="1">
      <c r="A78" s="170">
        <f t="shared" si="1"/>
        <v>5</v>
      </c>
      <c r="B78" s="170">
        <f t="shared" si="2"/>
        <v>11</v>
      </c>
      <c r="C78" s="140" t="str">
        <f t="array" ref="C78">INDEX(Fixtures!$A$2:$A$21,A78)</f>
        <v>Cardiff</v>
      </c>
      <c r="D78" s="140" t="str">
        <f t="array" ref="D78">INDEX(Fixtures!$A$2:$A$21,B78)</f>
        <v>Leicester</v>
      </c>
      <c r="E78" s="172">
        <f>MIN(VLOOKUP($C78,Calc_OppDef!$A$47:$AM$66,E$2+1,FALSE),VLOOKUP($D78,Calc_OppDef!$A$47:$AM$66,E$2+1,FALSE))</f>
        <v>1.021610951</v>
      </c>
      <c r="F78" s="172">
        <f>MIN(VLOOKUP($C78,Calc_OppDef!$A$47:$AM$66,F$2+1,FALSE),VLOOKUP($D78,Calc_OppDef!$A$47:$AM$66,F$2+1,FALSE))</f>
        <v>0.4995145631</v>
      </c>
      <c r="G78" s="172">
        <f>MIN(VLOOKUP($C78,Calc_OppDef!$A$47:$AM$66,G$2+1,FALSE),VLOOKUP($D78,Calc_OppDef!$A$47:$AM$66,G$2+1,FALSE))</f>
        <v>0.6286834896</v>
      </c>
      <c r="H78" s="172">
        <f>MIN(VLOOKUP($C78,Calc_OppDef!$A$47:$AM$66,H$2+1,FALSE),VLOOKUP($D78,Calc_OppDef!$A$47:$AM$66,H$2+1,FALSE))</f>
        <v>0.785854922</v>
      </c>
      <c r="I78" s="172">
        <f>MIN(VLOOKUP($C78,Calc_OppDef!$A$47:$AM$66,I$2+1,FALSE),VLOOKUP($D78,Calc_OppDef!$A$47:$AM$66,I$2+1,FALSE))</f>
        <v>1.021610951</v>
      </c>
      <c r="J78" s="172">
        <f>MIN(VLOOKUP($C78,Calc_OppDef!$A$47:$AM$66,J$2+1,FALSE),VLOOKUP($D78,Calc_OppDef!$A$47:$AM$66,J$2+1,FALSE))</f>
        <v>0.4715128039</v>
      </c>
      <c r="K78" s="172">
        <f>MIN(VLOOKUP($C78,Calc_OppDef!$A$47:$AM$66,K$2+1,FALSE),VLOOKUP($D78,Calc_OppDef!$A$47:$AM$66,K$2+1,FALSE))</f>
        <v>0.785854922</v>
      </c>
      <c r="L78" s="172">
        <f>MIN(VLOOKUP($C78,Calc_OppDef!$A$47:$AM$66,L$2+1,FALSE),VLOOKUP($D78,Calc_OppDef!$A$47:$AM$66,L$2+1,FALSE))</f>
        <v>0.6286834896</v>
      </c>
      <c r="M78" s="172">
        <f>MIN(VLOOKUP($C78,Calc_OppDef!$A$47:$AM$66,M$2+1,FALSE),VLOOKUP($D78,Calc_OppDef!$A$47:$AM$66,M$2+1,FALSE))</f>
        <v>0.5566019417</v>
      </c>
      <c r="N78" s="172">
        <f>MIN(VLOOKUP($C78,Calc_OppDef!$A$47:$AM$66,N$2+1,FALSE),VLOOKUP($D78,Calc_OppDef!$A$47:$AM$66,N$2+1,FALSE))</f>
        <v>0.9430256077</v>
      </c>
      <c r="O78" s="172">
        <f>MIN(VLOOKUP($C78,Calc_OppDef!$A$47:$AM$66,O$2+1,FALSE),VLOOKUP($D78,Calc_OppDef!$A$47:$AM$66,O$2+1,FALSE))</f>
        <v>0.7322834646</v>
      </c>
      <c r="P78" s="172">
        <f>MIN(VLOOKUP($C78,Calc_OppDef!$A$47:$AM$66,P$2+1,FALSE),VLOOKUP($D78,Calc_OppDef!$A$47:$AM$66,P$2+1,FALSE))</f>
        <v>0.392927461</v>
      </c>
      <c r="Q78" s="172">
        <f>MIN(VLOOKUP($C78,Calc_OppDef!$A$47:$AM$66,Q$2+1,FALSE),VLOOKUP($D78,Calc_OppDef!$A$47:$AM$66,Q$2+1,FALSE))</f>
        <v>0.9430256077</v>
      </c>
      <c r="R78" s="172">
        <f>MIN(VLOOKUP($C78,Calc_OppDef!$A$47:$AM$66,R$2+1,FALSE),VLOOKUP($D78,Calc_OppDef!$A$47:$AM$66,R$2+1,FALSE))</f>
        <v>0.4995145631</v>
      </c>
      <c r="S78" s="172">
        <f>MIN(VLOOKUP($C78,Calc_OppDef!$A$47:$AM$66,S$2+1,FALSE),VLOOKUP($D78,Calc_OppDef!$A$47:$AM$66,S$2+1,FALSE))</f>
        <v>0.7322834646</v>
      </c>
      <c r="T78" s="172">
        <f>MIN(VLOOKUP($C78,Calc_OppDef!$A$47:$AM$66,T$2+1,FALSE),VLOOKUP($D78,Calc_OppDef!$A$47:$AM$66,T$2+1,FALSE))</f>
        <v>0.6679765344</v>
      </c>
      <c r="U78" s="172">
        <f>MIN(VLOOKUP($C78,Calc_OppDef!$A$47:$AM$66,U$2+1,FALSE),VLOOKUP($D78,Calc_OppDef!$A$47:$AM$66,U$2+1,FALSE))</f>
        <v>1.060903995</v>
      </c>
      <c r="V78" s="172">
        <f>MIN(VLOOKUP($C78,Calc_OppDef!$A$47:$AM$66,V$2+1,FALSE),VLOOKUP($D78,Calc_OppDef!$A$47:$AM$66,V$2+1,FALSE))</f>
        <v>1.178781636</v>
      </c>
      <c r="W78" s="172">
        <f>MIN(VLOOKUP($C78,Calc_OppDef!$A$47:$AM$66,W$2+1,FALSE),VLOOKUP($D78,Calc_OppDef!$A$47:$AM$66,W$2+1,FALSE))</f>
        <v>1.139489338</v>
      </c>
      <c r="X78" s="172">
        <f>MIN(VLOOKUP($C78,Calc_OppDef!$A$47:$AM$66,X$2+1,FALSE),VLOOKUP($D78,Calc_OppDef!$A$47:$AM$66,X$2+1,FALSE))</f>
        <v>0.4138834951</v>
      </c>
      <c r="Y78" s="172">
        <f>MIN(VLOOKUP($C78,Calc_OppDef!$A$47:$AM$66,Y$2+1,FALSE),VLOOKUP($D78,Calc_OppDef!$A$47:$AM$66,Y$2+1,FALSE))</f>
        <v>1.100196294</v>
      </c>
      <c r="Z78" s="172">
        <f>MIN(VLOOKUP($C78,Calc_OppDef!$A$47:$AM$66,Z$2+1,FALSE),VLOOKUP($D78,Calc_OppDef!$A$47:$AM$66,Z$2+1,FALSE))</f>
        <v>0.4715128039</v>
      </c>
      <c r="AA78" s="172">
        <f>MIN(VLOOKUP($C78,Calc_OppDef!$A$47:$AM$66,AA$2+1,FALSE),VLOOKUP($D78,Calc_OppDef!$A$47:$AM$66,AA$2+1,FALSE))</f>
        <v>0.8251472201</v>
      </c>
      <c r="AB78" s="172">
        <f>MIN(VLOOKUP($C78,Calc_OppDef!$A$47:$AM$66,AB$2+1,FALSE),VLOOKUP($D78,Calc_OppDef!$A$47:$AM$66,AB$2+1,FALSE))</f>
        <v>1.768172828</v>
      </c>
      <c r="AC78" s="172">
        <f>MIN(VLOOKUP($C78,Calc_OppDef!$A$47:$AM$66,AC$2+1,FALSE),VLOOKUP($D78,Calc_OppDef!$A$47:$AM$66,AC$2+1,FALSE))</f>
        <v>0.7465618773</v>
      </c>
      <c r="AD78" s="172">
        <f>MIN(VLOOKUP($C78,Calc_OppDef!$A$47:$AM$66,AD$2+1,FALSE),VLOOKUP($D78,Calc_OppDef!$A$47:$AM$66,AD$2+1,FALSE))</f>
        <v>0.785854922</v>
      </c>
      <c r="AE78" s="172">
        <f>MIN(VLOOKUP($C78,Calc_OppDef!$A$47:$AM$66,AE$2+1,FALSE),VLOOKUP($D78,Calc_OppDef!$A$47:$AM$66,AE$2+1,FALSE))</f>
        <v>0.6286834896</v>
      </c>
      <c r="AF78" s="172">
        <f>MIN(VLOOKUP($C78,Calc_OppDef!$A$47:$AM$66,AF$2+1,FALSE),VLOOKUP($D78,Calc_OppDef!$A$47:$AM$66,AF$2+1,FALSE))</f>
        <v>0.392927461</v>
      </c>
      <c r="AG78" s="172">
        <f>MIN(VLOOKUP($C78,Calc_OppDef!$A$47:$AM$66,AG$2+1,FALSE),VLOOKUP($D78,Calc_OppDef!$A$47:$AM$66,AG$2+1,FALSE))</f>
        <v>0.8604330709</v>
      </c>
      <c r="AH78" s="172">
        <f>MIN(VLOOKUP($C78,Calc_OppDef!$A$47:$AM$66,AH$2+1,FALSE),VLOOKUP($D78,Calc_OppDef!$A$47:$AM$66,AH$2+1,FALSE))</f>
        <v>0.5566019417</v>
      </c>
      <c r="AI78" s="172">
        <f>MIN(VLOOKUP($C78,Calc_OppDef!$A$47:$AM$66,AI$2+1,FALSE),VLOOKUP($D78,Calc_OppDef!$A$47:$AM$66,AI$2+1,FALSE))</f>
        <v>0.6286834896</v>
      </c>
      <c r="AJ78" s="172">
        <f>MIN(VLOOKUP($C78,Calc_OppDef!$A$47:$AM$66,AJ$2+1,FALSE),VLOOKUP($D78,Calc_OppDef!$A$47:$AM$66,AJ$2+1,FALSE))</f>
        <v>0.7465618773</v>
      </c>
      <c r="AK78" s="172">
        <f>MIN(VLOOKUP($C78,Calc_OppDef!$A$47:$AM$66,AK$2+1,FALSE),VLOOKUP($D78,Calc_OppDef!$A$47:$AM$66,AK$2+1,FALSE))</f>
        <v>0.6286834896</v>
      </c>
      <c r="AL78" s="172">
        <f>MIN(VLOOKUP($C78,Calc_OppDef!$A$47:$AM$66,AL$2+1,FALSE),VLOOKUP($D78,Calc_OppDef!$A$47:$AM$66,AL$2+1,FALSE))</f>
        <v>0.6286834896</v>
      </c>
      <c r="AM78" s="172">
        <f>MIN(VLOOKUP($C78,Calc_OppDef!$A$47:$AM$66,AM$2+1,FALSE),VLOOKUP($D78,Calc_OppDef!$A$47:$AM$66,AM$2+1,FALSE))</f>
        <v>0.9430256077</v>
      </c>
      <c r="AN78" s="172">
        <f>MIN(VLOOKUP($C78,Calc_OppDef!$A$47:$AM$66,AN$2+1,FALSE),VLOOKUP($D78,Calc_OppDef!$A$47:$AM$66,AN$2+1,FALSE))</f>
        <v>0.7322834646</v>
      </c>
      <c r="AO78" s="172">
        <f>MIN(VLOOKUP($C78,Calc_OppDef!$A$47:$AM$66,AO$2+1,FALSE),VLOOKUP($D78,Calc_OppDef!$A$47:$AM$66,AO$2+1,FALSE))</f>
        <v>0.6286834896</v>
      </c>
      <c r="AP78" s="172">
        <f>MIN(VLOOKUP($C78,Calc_OppDef!$A$47:$AM$66,AP$2+1,FALSE),VLOOKUP($D78,Calc_OppDef!$A$47:$AM$66,AP$2+1,FALSE))</f>
        <v>1.257367726</v>
      </c>
      <c r="AQ78" s="170"/>
      <c r="AR78" s="170"/>
    </row>
    <row r="79" ht="12.75" customHeight="1">
      <c r="A79" s="170">
        <f t="shared" si="1"/>
        <v>5</v>
      </c>
      <c r="B79" s="170">
        <f t="shared" si="2"/>
        <v>12</v>
      </c>
      <c r="C79" s="140" t="str">
        <f t="array" ref="C79">INDEX(Fixtures!$A$2:$A$21,A79)</f>
        <v>Cardiff</v>
      </c>
      <c r="D79" s="140" t="str">
        <f t="array" ref="D79">INDEX(Fixtures!$A$2:$A$21,B79)</f>
        <v>Liverpool</v>
      </c>
      <c r="E79" s="172">
        <f>MIN(VLOOKUP($C79,Calc_OppDef!$A$47:$AM$66,E$2+1,FALSE),VLOOKUP($D79,Calc_OppDef!$A$47:$AM$66,E$2+1,FALSE))</f>
        <v>0.9430256077</v>
      </c>
      <c r="F79" s="172">
        <f>MIN(VLOOKUP($C79,Calc_OppDef!$A$47:$AM$66,F$2+1,FALSE),VLOOKUP($D79,Calc_OppDef!$A$47:$AM$66,F$2+1,FALSE))</f>
        <v>0.7072688325</v>
      </c>
      <c r="G79" s="172">
        <f>MIN(VLOOKUP($C79,Calc_OppDef!$A$47:$AM$66,G$2+1,FALSE),VLOOKUP($D79,Calc_OppDef!$A$47:$AM$66,G$2+1,FALSE))</f>
        <v>0.392927461</v>
      </c>
      <c r="H79" s="172">
        <f>MIN(VLOOKUP($C79,Calc_OppDef!$A$47:$AM$66,H$2+1,FALSE),VLOOKUP($D79,Calc_OppDef!$A$47:$AM$66,H$2+1,FALSE))</f>
        <v>0.785854922</v>
      </c>
      <c r="I79" s="172">
        <f>MIN(VLOOKUP($C79,Calc_OppDef!$A$47:$AM$66,I$2+1,FALSE),VLOOKUP($D79,Calc_OppDef!$A$47:$AM$66,I$2+1,FALSE))</f>
        <v>1.178781636</v>
      </c>
      <c r="J79" s="172">
        <f>MIN(VLOOKUP($C79,Calc_OppDef!$A$47:$AM$66,J$2+1,FALSE),VLOOKUP($D79,Calc_OppDef!$A$47:$AM$66,J$2+1,FALSE))</f>
        <v>0.6679765344</v>
      </c>
      <c r="K79" s="172">
        <f>MIN(VLOOKUP($C79,Calc_OppDef!$A$47:$AM$66,K$2+1,FALSE),VLOOKUP($D79,Calc_OppDef!$A$47:$AM$66,K$2+1,FALSE))</f>
        <v>0.785854922</v>
      </c>
      <c r="L79" s="172">
        <f>MIN(VLOOKUP($C79,Calc_OppDef!$A$47:$AM$66,L$2+1,FALSE),VLOOKUP($D79,Calc_OppDef!$A$47:$AM$66,L$2+1,FALSE))</f>
        <v>1.571709097</v>
      </c>
      <c r="M79" s="172">
        <f>MIN(VLOOKUP($C79,Calc_OppDef!$A$47:$AM$66,M$2+1,FALSE),VLOOKUP($D79,Calc_OppDef!$A$47:$AM$66,M$2+1,FALSE))</f>
        <v>0.5566019417</v>
      </c>
      <c r="N79" s="172">
        <f>MIN(VLOOKUP($C79,Calc_OppDef!$A$47:$AM$66,N$2+1,FALSE),VLOOKUP($D79,Calc_OppDef!$A$47:$AM$66,N$2+1,FALSE))</f>
        <v>0.4138834951</v>
      </c>
      <c r="O79" s="172">
        <f>MIN(VLOOKUP($C79,Calc_OppDef!$A$47:$AM$66,O$2+1,FALSE),VLOOKUP($D79,Calc_OppDef!$A$47:$AM$66,O$2+1,FALSE))</f>
        <v>1.218074681</v>
      </c>
      <c r="P79" s="172">
        <f>MIN(VLOOKUP($C79,Calc_OppDef!$A$47:$AM$66,P$2+1,FALSE),VLOOKUP($D79,Calc_OppDef!$A$47:$AM$66,P$2+1,FALSE))</f>
        <v>0.392927461</v>
      </c>
      <c r="Q79" s="172">
        <f>MIN(VLOOKUP($C79,Calc_OppDef!$A$47:$AM$66,Q$2+1,FALSE),VLOOKUP($D79,Calc_OppDef!$A$47:$AM$66,Q$2+1,FALSE))</f>
        <v>1.060903995</v>
      </c>
      <c r="R79" s="172">
        <f>MIN(VLOOKUP($C79,Calc_OppDef!$A$47:$AM$66,R$2+1,FALSE),VLOOKUP($D79,Calc_OppDef!$A$47:$AM$66,R$2+1,FALSE))</f>
        <v>0.4995145631</v>
      </c>
      <c r="S79" s="172">
        <f>MIN(VLOOKUP($C79,Calc_OppDef!$A$47:$AM$66,S$2+1,FALSE),VLOOKUP($D79,Calc_OppDef!$A$47:$AM$66,S$2+1,FALSE))</f>
        <v>0.6286834896</v>
      </c>
      <c r="T79" s="172">
        <f>MIN(VLOOKUP($C79,Calc_OppDef!$A$47:$AM$66,T$2+1,FALSE),VLOOKUP($D79,Calc_OppDef!$A$47:$AM$66,T$2+1,FALSE))</f>
        <v>0.6679765344</v>
      </c>
      <c r="U79" s="172">
        <f>MIN(VLOOKUP($C79,Calc_OppDef!$A$47:$AM$66,U$2+1,FALSE),VLOOKUP($D79,Calc_OppDef!$A$47:$AM$66,U$2+1,FALSE))</f>
        <v>1.060903995</v>
      </c>
      <c r="V79" s="172">
        <f>MIN(VLOOKUP($C79,Calc_OppDef!$A$47:$AM$66,V$2+1,FALSE),VLOOKUP($D79,Calc_OppDef!$A$47:$AM$66,V$2+1,FALSE))</f>
        <v>0.8604330709</v>
      </c>
      <c r="W79" s="172">
        <f>MIN(VLOOKUP($C79,Calc_OppDef!$A$47:$AM$66,W$2+1,FALSE),VLOOKUP($D79,Calc_OppDef!$A$47:$AM$66,W$2+1,FALSE))</f>
        <v>0.7072688325</v>
      </c>
      <c r="X79" s="172">
        <f>MIN(VLOOKUP($C79,Calc_OppDef!$A$47:$AM$66,X$2+1,FALSE),VLOOKUP($D79,Calc_OppDef!$A$47:$AM$66,X$2+1,FALSE))</f>
        <v>0.785854922</v>
      </c>
      <c r="Y79" s="172">
        <f>MIN(VLOOKUP($C79,Calc_OppDef!$A$47:$AM$66,Y$2+1,FALSE),VLOOKUP($D79,Calc_OppDef!$A$47:$AM$66,Y$2+1,FALSE))</f>
        <v>1.335953069</v>
      </c>
      <c r="Z79" s="172">
        <f>MIN(VLOOKUP($C79,Calc_OppDef!$A$47:$AM$66,Z$2+1,FALSE),VLOOKUP($D79,Calc_OppDef!$A$47:$AM$66,Z$2+1,FALSE))</f>
        <v>0.4715128039</v>
      </c>
      <c r="AA79" s="172">
        <f>MIN(VLOOKUP($C79,Calc_OppDef!$A$47:$AM$66,AA$2+1,FALSE),VLOOKUP($D79,Calc_OppDef!$A$47:$AM$66,AA$2+1,FALSE))</f>
        <v>0.6286834896</v>
      </c>
      <c r="AB79" s="172">
        <f>MIN(VLOOKUP($C79,Calc_OppDef!$A$47:$AM$66,AB$2+1,FALSE),VLOOKUP($D79,Calc_OppDef!$A$47:$AM$66,AB$2+1,FALSE))</f>
        <v>1.218074681</v>
      </c>
      <c r="AC79" s="172">
        <f>MIN(VLOOKUP($C79,Calc_OppDef!$A$47:$AM$66,AC$2+1,FALSE),VLOOKUP($D79,Calc_OppDef!$A$47:$AM$66,AC$2+1,FALSE))</f>
        <v>0.7465618773</v>
      </c>
      <c r="AD79" s="172">
        <f>MIN(VLOOKUP($C79,Calc_OppDef!$A$47:$AM$66,AD$2+1,FALSE),VLOOKUP($D79,Calc_OppDef!$A$47:$AM$66,AD$2+1,FALSE))</f>
        <v>0.7465618773</v>
      </c>
      <c r="AE79" s="172">
        <f>MIN(VLOOKUP($C79,Calc_OppDef!$A$47:$AM$66,AE$2+1,FALSE),VLOOKUP($D79,Calc_OppDef!$A$47:$AM$66,AE$2+1,FALSE))</f>
        <v>0.6679765344</v>
      </c>
      <c r="AF79" s="172">
        <f>MIN(VLOOKUP($C79,Calc_OppDef!$A$47:$AM$66,AF$2+1,FALSE),VLOOKUP($D79,Calc_OppDef!$A$47:$AM$66,AF$2+1,FALSE))</f>
        <v>0.6286834896</v>
      </c>
      <c r="AG79" s="172">
        <f>MIN(VLOOKUP($C79,Calc_OppDef!$A$47:$AM$66,AG$2+1,FALSE),VLOOKUP($D79,Calc_OppDef!$A$47:$AM$66,AG$2+1,FALSE))</f>
        <v>0.8604330709</v>
      </c>
      <c r="AH79" s="172">
        <f>MIN(VLOOKUP($C79,Calc_OppDef!$A$47:$AM$66,AH$2+1,FALSE),VLOOKUP($D79,Calc_OppDef!$A$47:$AM$66,AH$2+1,FALSE))</f>
        <v>0.785854922</v>
      </c>
      <c r="AI79" s="172">
        <f>MIN(VLOOKUP($C79,Calc_OppDef!$A$47:$AM$66,AI$2+1,FALSE),VLOOKUP($D79,Calc_OppDef!$A$47:$AM$66,AI$2+1,FALSE))</f>
        <v>0.7322834646</v>
      </c>
      <c r="AJ79" s="172">
        <f>MIN(VLOOKUP($C79,Calc_OppDef!$A$47:$AM$66,AJ$2+1,FALSE),VLOOKUP($D79,Calc_OppDef!$A$47:$AM$66,AJ$2+1,FALSE))</f>
        <v>1.257367726</v>
      </c>
      <c r="AK79" s="172">
        <f>MIN(VLOOKUP($C79,Calc_OppDef!$A$47:$AM$66,AK$2+1,FALSE),VLOOKUP($D79,Calc_OppDef!$A$47:$AM$66,AK$2+1,FALSE))</f>
        <v>0.785854922</v>
      </c>
      <c r="AL79" s="172">
        <f>MIN(VLOOKUP($C79,Calc_OppDef!$A$47:$AM$66,AL$2+1,FALSE),VLOOKUP($D79,Calc_OppDef!$A$47:$AM$66,AL$2+1,FALSE))</f>
        <v>0.6286834896</v>
      </c>
      <c r="AM79" s="172">
        <f>MIN(VLOOKUP($C79,Calc_OppDef!$A$47:$AM$66,AM$2+1,FALSE),VLOOKUP($D79,Calc_OppDef!$A$47:$AM$66,AM$2+1,FALSE))</f>
        <v>0.7322834646</v>
      </c>
      <c r="AN79" s="172">
        <f>MIN(VLOOKUP($C79,Calc_OppDef!$A$47:$AM$66,AN$2+1,FALSE),VLOOKUP($D79,Calc_OppDef!$A$47:$AM$66,AN$2+1,FALSE))</f>
        <v>0.4715128039</v>
      </c>
      <c r="AO79" s="172">
        <f>MIN(VLOOKUP($C79,Calc_OppDef!$A$47:$AM$66,AO$2+1,FALSE),VLOOKUP($D79,Calc_OppDef!$A$47:$AM$66,AO$2+1,FALSE))</f>
        <v>0.6286834896</v>
      </c>
      <c r="AP79" s="172">
        <f>MIN(VLOOKUP($C79,Calc_OppDef!$A$47:$AM$66,AP$2+1,FALSE),VLOOKUP($D79,Calc_OppDef!$A$47:$AM$66,AP$2+1,FALSE))</f>
        <v>0.4995145631</v>
      </c>
      <c r="AQ79" s="170"/>
      <c r="AR79" s="170"/>
    </row>
    <row r="80" ht="12.75" customHeight="1">
      <c r="A80" s="170">
        <f t="shared" si="1"/>
        <v>5</v>
      </c>
      <c r="B80" s="170">
        <f t="shared" si="2"/>
        <v>13</v>
      </c>
      <c r="C80" s="140" t="str">
        <f t="array" ref="C80">INDEX(Fixtures!$A$2:$A$21,A80)</f>
        <v>Cardiff</v>
      </c>
      <c r="D80" s="140" t="str">
        <f t="array" ref="D80">INDEX(Fixtures!$A$2:$A$21,B80)</f>
        <v>Man City</v>
      </c>
      <c r="E80" s="172">
        <f>MIN(VLOOKUP($C80,Calc_OppDef!$A$47:$AM$66,E$2+1,FALSE),VLOOKUP($D80,Calc_OppDef!$A$47:$AM$66,E$2+1,FALSE))</f>
        <v>1.021610951</v>
      </c>
      <c r="F80" s="172">
        <f>MIN(VLOOKUP($C80,Calc_OppDef!$A$47:$AM$66,F$2+1,FALSE),VLOOKUP($D80,Calc_OppDef!$A$47:$AM$66,F$2+1,FALSE))</f>
        <v>0.4715128039</v>
      </c>
      <c r="G80" s="172">
        <f>MIN(VLOOKUP($C80,Calc_OppDef!$A$47:$AM$66,G$2+1,FALSE),VLOOKUP($D80,Calc_OppDef!$A$47:$AM$66,G$2+1,FALSE))</f>
        <v>0.6286834896</v>
      </c>
      <c r="H80" s="172">
        <f>MIN(VLOOKUP($C80,Calc_OppDef!$A$47:$AM$66,H$2+1,FALSE),VLOOKUP($D80,Calc_OppDef!$A$47:$AM$66,H$2+1,FALSE))</f>
        <v>0.7072688325</v>
      </c>
      <c r="I80" s="172">
        <f>MIN(VLOOKUP($C80,Calc_OppDef!$A$47:$AM$66,I$2+1,FALSE),VLOOKUP($D80,Calc_OppDef!$A$47:$AM$66,I$2+1,FALSE))</f>
        <v>0.5566019417</v>
      </c>
      <c r="J80" s="172">
        <f>MIN(VLOOKUP($C80,Calc_OppDef!$A$47:$AM$66,J$2+1,FALSE),VLOOKUP($D80,Calc_OppDef!$A$47:$AM$66,J$2+1,FALSE))</f>
        <v>0.7322834646</v>
      </c>
      <c r="K80" s="172">
        <f>MIN(VLOOKUP($C80,Calc_OppDef!$A$47:$AM$66,K$2+1,FALSE),VLOOKUP($D80,Calc_OppDef!$A$47:$AM$66,K$2+1,FALSE))</f>
        <v>0.392927461</v>
      </c>
      <c r="L80" s="172">
        <f>MIN(VLOOKUP($C80,Calc_OppDef!$A$47:$AM$66,L$2+1,FALSE),VLOOKUP($D80,Calc_OppDef!$A$47:$AM$66,L$2+1,FALSE))</f>
        <v>1.571709097</v>
      </c>
      <c r="M80" s="172">
        <f>MIN(VLOOKUP($C80,Calc_OppDef!$A$47:$AM$66,M$2+1,FALSE),VLOOKUP($D80,Calc_OppDef!$A$47:$AM$66,M$2+1,FALSE))</f>
        <v>0.5566019417</v>
      </c>
      <c r="N80" s="172">
        <f>MIN(VLOOKUP($C80,Calc_OppDef!$A$47:$AM$66,N$2+1,FALSE),VLOOKUP($D80,Calc_OppDef!$A$47:$AM$66,N$2+1,FALSE))</f>
        <v>1.571709097</v>
      </c>
      <c r="O80" s="172">
        <f>MIN(VLOOKUP($C80,Calc_OppDef!$A$47:$AM$66,O$2+1,FALSE),VLOOKUP($D80,Calc_OppDef!$A$47:$AM$66,O$2+1,FALSE))</f>
        <v>0.6679765344</v>
      </c>
      <c r="P80" s="172">
        <f>MIN(VLOOKUP($C80,Calc_OppDef!$A$47:$AM$66,P$2+1,FALSE),VLOOKUP($D80,Calc_OppDef!$A$47:$AM$66,P$2+1,FALSE))</f>
        <v>0.392927461</v>
      </c>
      <c r="Q80" s="172">
        <f>MIN(VLOOKUP($C80,Calc_OppDef!$A$47:$AM$66,Q$2+1,FALSE),VLOOKUP($D80,Calc_OppDef!$A$47:$AM$66,Q$2+1,FALSE))</f>
        <v>0.9430256077</v>
      </c>
      <c r="R80" s="172">
        <f>MIN(VLOOKUP($C80,Calc_OppDef!$A$47:$AM$66,R$2+1,FALSE),VLOOKUP($D80,Calc_OppDef!$A$47:$AM$66,R$2+1,FALSE))</f>
        <v>0.4995145631</v>
      </c>
      <c r="S80" s="172">
        <f>MIN(VLOOKUP($C80,Calc_OppDef!$A$47:$AM$66,S$2+1,FALSE),VLOOKUP($D80,Calc_OppDef!$A$47:$AM$66,S$2+1,FALSE))</f>
        <v>0.9430256077</v>
      </c>
      <c r="T80" s="172">
        <f>MIN(VLOOKUP($C80,Calc_OppDef!$A$47:$AM$66,T$2+1,FALSE),VLOOKUP($D80,Calc_OppDef!$A$47:$AM$66,T$2+1,FALSE))</f>
        <v>0.6679765344</v>
      </c>
      <c r="U80" s="172">
        <f>MIN(VLOOKUP($C80,Calc_OppDef!$A$47:$AM$66,U$2+1,FALSE),VLOOKUP($D80,Calc_OppDef!$A$47:$AM$66,U$2+1,FALSE))</f>
        <v>0.6286834896</v>
      </c>
      <c r="V80" s="172">
        <f>MIN(VLOOKUP($C80,Calc_OppDef!$A$47:$AM$66,V$2+1,FALSE),VLOOKUP($D80,Calc_OppDef!$A$47:$AM$66,V$2+1,FALSE))</f>
        <v>0.6286834896</v>
      </c>
      <c r="W80" s="172">
        <f>MIN(VLOOKUP($C80,Calc_OppDef!$A$47:$AM$66,W$2+1,FALSE),VLOOKUP($D80,Calc_OppDef!$A$47:$AM$66,W$2+1,FALSE))</f>
        <v>0.9823179059</v>
      </c>
      <c r="X80" s="172">
        <f>MIN(VLOOKUP($C80,Calc_OppDef!$A$47:$AM$66,X$2+1,FALSE),VLOOKUP($D80,Calc_OppDef!$A$47:$AM$66,X$2+1,FALSE))</f>
        <v>0.785854922</v>
      </c>
      <c r="Y80" s="172">
        <f>MIN(VLOOKUP($C80,Calc_OppDef!$A$47:$AM$66,Y$2+1,FALSE),VLOOKUP($D80,Calc_OppDef!$A$47:$AM$66,Y$2+1,FALSE))</f>
        <v>1.335953069</v>
      </c>
      <c r="Z80" s="172">
        <f>MIN(VLOOKUP($C80,Calc_OppDef!$A$47:$AM$66,Z$2+1,FALSE),VLOOKUP($D80,Calc_OppDef!$A$47:$AM$66,Z$2+1,FALSE))</f>
        <v>0.4715128039</v>
      </c>
      <c r="AA80" s="172">
        <f>MIN(VLOOKUP($C80,Calc_OppDef!$A$47:$AM$66,AA$2+1,FALSE),VLOOKUP($D80,Calc_OppDef!$A$47:$AM$66,AA$2+1,FALSE))</f>
        <v>0.6286834896</v>
      </c>
      <c r="AB80" s="172">
        <f>MIN(VLOOKUP($C80,Calc_OppDef!$A$47:$AM$66,AB$2+1,FALSE),VLOOKUP($D80,Calc_OppDef!$A$47:$AM$66,AB$2+1,FALSE))</f>
        <v>0.8251472201</v>
      </c>
      <c r="AC80" s="172">
        <f>MIN(VLOOKUP($C80,Calc_OppDef!$A$47:$AM$66,AC$2+1,FALSE),VLOOKUP($D80,Calc_OppDef!$A$47:$AM$66,AC$2+1,FALSE))</f>
        <v>0.7465618773</v>
      </c>
      <c r="AD80" s="172">
        <f>MIN(VLOOKUP($C80,Calc_OppDef!$A$47:$AM$66,AD$2+1,FALSE),VLOOKUP($D80,Calc_OppDef!$A$47:$AM$66,AD$2+1,FALSE))</f>
        <v>0.785854922</v>
      </c>
      <c r="AE80" s="172">
        <f>MIN(VLOOKUP($C80,Calc_OppDef!$A$47:$AM$66,AE$2+1,FALSE),VLOOKUP($D80,Calc_OppDef!$A$47:$AM$66,AE$2+1,FALSE))</f>
        <v>0.6679765344</v>
      </c>
      <c r="AF80" s="172">
        <f>MIN(VLOOKUP($C80,Calc_OppDef!$A$47:$AM$66,AF$2+1,FALSE),VLOOKUP($D80,Calc_OppDef!$A$47:$AM$66,AF$2+1,FALSE))</f>
        <v>0.6286834896</v>
      </c>
      <c r="AG80" s="172">
        <f>MIN(VLOOKUP($C80,Calc_OppDef!$A$47:$AM$66,AG$2+1,FALSE),VLOOKUP($D80,Calc_OppDef!$A$47:$AM$66,AG$2+1,FALSE))</f>
        <v>0.8604330709</v>
      </c>
      <c r="AH80" s="172">
        <f>MIN(VLOOKUP($C80,Calc_OppDef!$A$47:$AM$66,AH$2+1,FALSE),VLOOKUP($D80,Calc_OppDef!$A$47:$AM$66,AH$2+1,FALSE))</f>
        <v>0.6679765344</v>
      </c>
      <c r="AI80" s="172">
        <f>MIN(VLOOKUP($C80,Calc_OppDef!$A$47:$AM$66,AI$2+1,FALSE),VLOOKUP($D80,Calc_OppDef!$A$47:$AM$66,AI$2+1,FALSE))</f>
        <v>0.9430256077</v>
      </c>
      <c r="AJ80" s="172">
        <f>MIN(VLOOKUP($C80,Calc_OppDef!$A$47:$AM$66,AJ$2+1,FALSE),VLOOKUP($D80,Calc_OppDef!$A$47:$AM$66,AJ$2+1,FALSE))</f>
        <v>0.7322834646</v>
      </c>
      <c r="AK80" s="172">
        <f>MIN(VLOOKUP($C80,Calc_OppDef!$A$47:$AM$66,AK$2+1,FALSE),VLOOKUP($D80,Calc_OppDef!$A$47:$AM$66,AK$2+1,FALSE))</f>
        <v>0.4138834951</v>
      </c>
      <c r="AL80" s="172">
        <f>MIN(VLOOKUP($C80,Calc_OppDef!$A$47:$AM$66,AL$2+1,FALSE),VLOOKUP($D80,Calc_OppDef!$A$47:$AM$66,AL$2+1,FALSE))</f>
        <v>0.6286834896</v>
      </c>
      <c r="AM80" s="172">
        <f>MIN(VLOOKUP($C80,Calc_OppDef!$A$47:$AM$66,AM$2+1,FALSE),VLOOKUP($D80,Calc_OppDef!$A$47:$AM$66,AM$2+1,FALSE))</f>
        <v>1.335953069</v>
      </c>
      <c r="AN80" s="172">
        <f>MIN(VLOOKUP($C80,Calc_OppDef!$A$47:$AM$66,AN$2+1,FALSE),VLOOKUP($D80,Calc_OppDef!$A$47:$AM$66,AN$2+1,FALSE))</f>
        <v>0.6286834896</v>
      </c>
      <c r="AO80" s="172">
        <f>MIN(VLOOKUP($C80,Calc_OppDef!$A$47:$AM$66,AO$2+1,FALSE),VLOOKUP($D80,Calc_OppDef!$A$47:$AM$66,AO$2+1,FALSE))</f>
        <v>0.6286834896</v>
      </c>
      <c r="AP80" s="172">
        <f>MIN(VLOOKUP($C80,Calc_OppDef!$A$47:$AM$66,AP$2+1,FALSE),VLOOKUP($D80,Calc_OppDef!$A$47:$AM$66,AP$2+1,FALSE))</f>
        <v>0.9430256077</v>
      </c>
      <c r="AQ80" s="170"/>
      <c r="AR80" s="170"/>
    </row>
    <row r="81" ht="12.75" customHeight="1">
      <c r="A81" s="170">
        <f t="shared" si="1"/>
        <v>5</v>
      </c>
      <c r="B81" s="170">
        <f t="shared" si="2"/>
        <v>14</v>
      </c>
      <c r="C81" s="140" t="str">
        <f t="array" ref="C81">INDEX(Fixtures!$A$2:$A$21,A81)</f>
        <v>Cardiff</v>
      </c>
      <c r="D81" s="140" t="str">
        <f t="array" ref="D81">INDEX(Fixtures!$A$2:$A$21,B81)</f>
        <v>Man Utd</v>
      </c>
      <c r="E81" s="172">
        <f>MIN(VLOOKUP($C81,Calc_OppDef!$A$47:$AM$66,E$2+1,FALSE),VLOOKUP($D81,Calc_OppDef!$A$47:$AM$66,E$2+1,FALSE))</f>
        <v>1.021610951</v>
      </c>
      <c r="F81" s="172">
        <f>MIN(VLOOKUP($C81,Calc_OppDef!$A$47:$AM$66,F$2+1,FALSE),VLOOKUP($D81,Calc_OppDef!$A$47:$AM$66,F$2+1,FALSE))</f>
        <v>0.7072688325</v>
      </c>
      <c r="G81" s="172">
        <f>MIN(VLOOKUP($C81,Calc_OppDef!$A$47:$AM$66,G$2+1,FALSE),VLOOKUP($D81,Calc_OppDef!$A$47:$AM$66,G$2+1,FALSE))</f>
        <v>0.6286834896</v>
      </c>
      <c r="H81" s="172">
        <f>MIN(VLOOKUP($C81,Calc_OppDef!$A$47:$AM$66,H$2+1,FALSE),VLOOKUP($D81,Calc_OppDef!$A$47:$AM$66,H$2+1,FALSE))</f>
        <v>0.6286834896</v>
      </c>
      <c r="I81" s="172">
        <f>MIN(VLOOKUP($C81,Calc_OppDef!$A$47:$AM$66,I$2+1,FALSE),VLOOKUP($D81,Calc_OppDef!$A$47:$AM$66,I$2+1,FALSE))</f>
        <v>1.060903995</v>
      </c>
      <c r="J81" s="172">
        <f>MIN(VLOOKUP($C81,Calc_OppDef!$A$47:$AM$66,J$2+1,FALSE),VLOOKUP($D81,Calc_OppDef!$A$47:$AM$66,J$2+1,FALSE))</f>
        <v>0.4995145631</v>
      </c>
      <c r="K81" s="172">
        <f>MIN(VLOOKUP($C81,Calc_OppDef!$A$47:$AM$66,K$2+1,FALSE),VLOOKUP($D81,Calc_OppDef!$A$47:$AM$66,K$2+1,FALSE))</f>
        <v>0.785854922</v>
      </c>
      <c r="L81" s="172">
        <f>MIN(VLOOKUP($C81,Calc_OppDef!$A$47:$AM$66,L$2+1,FALSE),VLOOKUP($D81,Calc_OppDef!$A$47:$AM$66,L$2+1,FALSE))</f>
        <v>0.7072688325</v>
      </c>
      <c r="M81" s="172">
        <f>MIN(VLOOKUP($C81,Calc_OppDef!$A$47:$AM$66,M$2+1,FALSE),VLOOKUP($D81,Calc_OppDef!$A$47:$AM$66,M$2+1,FALSE))</f>
        <v>0.5566019417</v>
      </c>
      <c r="N81" s="172">
        <f>MIN(VLOOKUP($C81,Calc_OppDef!$A$47:$AM$66,N$2+1,FALSE),VLOOKUP($D81,Calc_OppDef!$A$47:$AM$66,N$2+1,FALSE))</f>
        <v>0.6286834896</v>
      </c>
      <c r="O81" s="172">
        <f>MIN(VLOOKUP($C81,Calc_OppDef!$A$47:$AM$66,O$2+1,FALSE),VLOOKUP($D81,Calc_OppDef!$A$47:$AM$66,O$2+1,FALSE))</f>
        <v>1.021610951</v>
      </c>
      <c r="P81" s="172">
        <f>MIN(VLOOKUP($C81,Calc_OppDef!$A$47:$AM$66,P$2+1,FALSE),VLOOKUP($D81,Calc_OppDef!$A$47:$AM$66,P$2+1,FALSE))</f>
        <v>0.392927461</v>
      </c>
      <c r="Q81" s="172">
        <f>MIN(VLOOKUP($C81,Calc_OppDef!$A$47:$AM$66,Q$2+1,FALSE),VLOOKUP($D81,Calc_OppDef!$A$47:$AM$66,Q$2+1,FALSE))</f>
        <v>0.6286834896</v>
      </c>
      <c r="R81" s="172">
        <f>MIN(VLOOKUP($C81,Calc_OppDef!$A$47:$AM$66,R$2+1,FALSE),VLOOKUP($D81,Calc_OppDef!$A$47:$AM$66,R$2+1,FALSE))</f>
        <v>0.4995145631</v>
      </c>
      <c r="S81" s="172">
        <f>MIN(VLOOKUP($C81,Calc_OppDef!$A$47:$AM$66,S$2+1,FALSE),VLOOKUP($D81,Calc_OppDef!$A$47:$AM$66,S$2+1,FALSE))</f>
        <v>0.785854922</v>
      </c>
      <c r="T81" s="172">
        <f>MIN(VLOOKUP($C81,Calc_OppDef!$A$47:$AM$66,T$2+1,FALSE),VLOOKUP($D81,Calc_OppDef!$A$47:$AM$66,T$2+1,FALSE))</f>
        <v>0.5566019417</v>
      </c>
      <c r="U81" s="172">
        <f>MIN(VLOOKUP($C81,Calc_OppDef!$A$47:$AM$66,U$2+1,FALSE),VLOOKUP($D81,Calc_OppDef!$A$47:$AM$66,U$2+1,FALSE))</f>
        <v>1.060903995</v>
      </c>
      <c r="V81" s="172">
        <f>MIN(VLOOKUP($C81,Calc_OppDef!$A$47:$AM$66,V$2+1,FALSE),VLOOKUP($D81,Calc_OppDef!$A$47:$AM$66,V$2+1,FALSE))</f>
        <v>0.7322834646</v>
      </c>
      <c r="W81" s="172">
        <f>MIN(VLOOKUP($C81,Calc_OppDef!$A$47:$AM$66,W$2+1,FALSE),VLOOKUP($D81,Calc_OppDef!$A$47:$AM$66,W$2+1,FALSE))</f>
        <v>0.4715128039</v>
      </c>
      <c r="X81" s="172">
        <f>MIN(VLOOKUP($C81,Calc_OppDef!$A$47:$AM$66,X$2+1,FALSE),VLOOKUP($D81,Calc_OppDef!$A$47:$AM$66,X$2+1,FALSE))</f>
        <v>0.7465618773</v>
      </c>
      <c r="Y81" s="172">
        <f>MIN(VLOOKUP($C81,Calc_OppDef!$A$47:$AM$66,Y$2+1,FALSE),VLOOKUP($D81,Calc_OppDef!$A$47:$AM$66,Y$2+1,FALSE))</f>
        <v>0.8251472201</v>
      </c>
      <c r="Z81" s="172">
        <f>MIN(VLOOKUP($C81,Calc_OppDef!$A$47:$AM$66,Z$2+1,FALSE),VLOOKUP($D81,Calc_OppDef!$A$47:$AM$66,Z$2+1,FALSE))</f>
        <v>0.4715128039</v>
      </c>
      <c r="AA81" s="172">
        <f>MIN(VLOOKUP($C81,Calc_OppDef!$A$47:$AM$66,AA$2+1,FALSE),VLOOKUP($D81,Calc_OppDef!$A$47:$AM$66,AA$2+1,FALSE))</f>
        <v>0.392927461</v>
      </c>
      <c r="AB81" s="172">
        <f>MIN(VLOOKUP($C81,Calc_OppDef!$A$47:$AM$66,AB$2+1,FALSE),VLOOKUP($D81,Calc_OppDef!$A$47:$AM$66,AB$2+1,FALSE))</f>
        <v>0.785854922</v>
      </c>
      <c r="AC81" s="172">
        <f>MIN(VLOOKUP($C81,Calc_OppDef!$A$47:$AM$66,AC$2+1,FALSE),VLOOKUP($D81,Calc_OppDef!$A$47:$AM$66,AC$2+1,FALSE))</f>
        <v>0.7465618773</v>
      </c>
      <c r="AD81" s="172">
        <f>MIN(VLOOKUP($C81,Calc_OppDef!$A$47:$AM$66,AD$2+1,FALSE),VLOOKUP($D81,Calc_OppDef!$A$47:$AM$66,AD$2+1,FALSE))</f>
        <v>0.7322834646</v>
      </c>
      <c r="AE81" s="172">
        <f>MIN(VLOOKUP($C81,Calc_OppDef!$A$47:$AM$66,AE$2+1,FALSE),VLOOKUP($D81,Calc_OppDef!$A$47:$AM$66,AE$2+1,FALSE))</f>
        <v>0.6679765344</v>
      </c>
      <c r="AF81" s="172">
        <f>MIN(VLOOKUP($C81,Calc_OppDef!$A$47:$AM$66,AF$2+1,FALSE),VLOOKUP($D81,Calc_OppDef!$A$47:$AM$66,AF$2+1,FALSE))</f>
        <v>0.6286834896</v>
      </c>
      <c r="AG81" s="172">
        <f>MIN(VLOOKUP($C81,Calc_OppDef!$A$47:$AM$66,AG$2+1,FALSE),VLOOKUP($D81,Calc_OppDef!$A$47:$AM$66,AG$2+1,FALSE))</f>
        <v>0.6679765344</v>
      </c>
      <c r="AH81" s="172">
        <f>MIN(VLOOKUP($C81,Calc_OppDef!$A$47:$AM$66,AH$2+1,FALSE),VLOOKUP($D81,Calc_OppDef!$A$47:$AM$66,AH$2+1,FALSE))</f>
        <v>0.9430256077</v>
      </c>
      <c r="AI81" s="172">
        <f>MIN(VLOOKUP($C81,Calc_OppDef!$A$47:$AM$66,AI$2+1,FALSE),VLOOKUP($D81,Calc_OppDef!$A$47:$AM$66,AI$2+1,FALSE))</f>
        <v>0.9430256077</v>
      </c>
      <c r="AJ81" s="172">
        <f>MIN(VLOOKUP($C81,Calc_OppDef!$A$47:$AM$66,AJ$2+1,FALSE),VLOOKUP($D81,Calc_OppDef!$A$47:$AM$66,AJ$2+1,FALSE))</f>
        <v>0.6679765344</v>
      </c>
      <c r="AK81" s="172">
        <f>MIN(VLOOKUP($C81,Calc_OppDef!$A$47:$AM$66,AK$2+1,FALSE),VLOOKUP($D81,Calc_OppDef!$A$47:$AM$66,AK$2+1,FALSE))</f>
        <v>0.8604330709</v>
      </c>
      <c r="AL81" s="172">
        <f>MIN(VLOOKUP($C81,Calc_OppDef!$A$47:$AM$66,AL$2+1,FALSE),VLOOKUP($D81,Calc_OppDef!$A$47:$AM$66,AL$2+1,FALSE))</f>
        <v>0.6286834896</v>
      </c>
      <c r="AM81" s="172">
        <f>MIN(VLOOKUP($C81,Calc_OppDef!$A$47:$AM$66,AM$2+1,FALSE),VLOOKUP($D81,Calc_OppDef!$A$47:$AM$66,AM$2+1,FALSE))</f>
        <v>1.100196294</v>
      </c>
      <c r="AN81" s="172">
        <f>MIN(VLOOKUP($C81,Calc_OppDef!$A$47:$AM$66,AN$2+1,FALSE),VLOOKUP($D81,Calc_OppDef!$A$47:$AM$66,AN$2+1,FALSE))</f>
        <v>0.7322834646</v>
      </c>
      <c r="AO81" s="172">
        <f>MIN(VLOOKUP($C81,Calc_OppDef!$A$47:$AM$66,AO$2+1,FALSE),VLOOKUP($D81,Calc_OppDef!$A$47:$AM$66,AO$2+1,FALSE))</f>
        <v>0.6286834896</v>
      </c>
      <c r="AP81" s="172">
        <f>MIN(VLOOKUP($C81,Calc_OppDef!$A$47:$AM$66,AP$2+1,FALSE),VLOOKUP($D81,Calc_OppDef!$A$47:$AM$66,AP$2+1,FALSE))</f>
        <v>0.4138834951</v>
      </c>
      <c r="AQ81" s="170"/>
      <c r="AR81" s="170"/>
    </row>
    <row r="82" ht="12.75" customHeight="1">
      <c r="A82" s="170">
        <f t="shared" si="1"/>
        <v>5</v>
      </c>
      <c r="B82" s="170">
        <f t="shared" si="2"/>
        <v>15</v>
      </c>
      <c r="C82" s="140" t="str">
        <f t="array" ref="C82">INDEX(Fixtures!$A$2:$A$21,A82)</f>
        <v>Cardiff</v>
      </c>
      <c r="D82" s="140" t="str">
        <f t="array" ref="D82">INDEX(Fixtures!$A$2:$A$21,B82)</f>
        <v>Newcastle</v>
      </c>
      <c r="E82" s="172">
        <f>MIN(VLOOKUP($C82,Calc_OppDef!$A$47:$AM$66,E$2+1,FALSE),VLOOKUP($D82,Calc_OppDef!$A$47:$AM$66,E$2+1,FALSE))</f>
        <v>1.021610951</v>
      </c>
      <c r="F82" s="172">
        <f>MIN(VLOOKUP($C82,Calc_OppDef!$A$47:$AM$66,F$2+1,FALSE),VLOOKUP($D82,Calc_OppDef!$A$47:$AM$66,F$2+1,FALSE))</f>
        <v>0.7072688325</v>
      </c>
      <c r="G82" s="172">
        <f>MIN(VLOOKUP($C82,Calc_OppDef!$A$47:$AM$66,G$2+1,FALSE),VLOOKUP($D82,Calc_OppDef!$A$47:$AM$66,G$2+1,FALSE))</f>
        <v>0.6286834896</v>
      </c>
      <c r="H82" s="172">
        <f>MIN(VLOOKUP($C82,Calc_OppDef!$A$47:$AM$66,H$2+1,FALSE),VLOOKUP($D82,Calc_OppDef!$A$47:$AM$66,H$2+1,FALSE))</f>
        <v>0.785854922</v>
      </c>
      <c r="I82" s="172">
        <f>MIN(VLOOKUP($C82,Calc_OppDef!$A$47:$AM$66,I$2+1,FALSE),VLOOKUP($D82,Calc_OppDef!$A$47:$AM$66,I$2+1,FALSE))</f>
        <v>0.785854922</v>
      </c>
      <c r="J82" s="172">
        <f>MIN(VLOOKUP($C82,Calc_OppDef!$A$47:$AM$66,J$2+1,FALSE),VLOOKUP($D82,Calc_OppDef!$A$47:$AM$66,J$2+1,FALSE))</f>
        <v>1.139489338</v>
      </c>
      <c r="K82" s="172">
        <f>MIN(VLOOKUP($C82,Calc_OppDef!$A$47:$AM$66,K$2+1,FALSE),VLOOKUP($D82,Calc_OppDef!$A$47:$AM$66,K$2+1,FALSE))</f>
        <v>0.785854922</v>
      </c>
      <c r="L82" s="172">
        <f>MIN(VLOOKUP($C82,Calc_OppDef!$A$47:$AM$66,L$2+1,FALSE),VLOOKUP($D82,Calc_OppDef!$A$47:$AM$66,L$2+1,FALSE))</f>
        <v>1.493123755</v>
      </c>
      <c r="M82" s="172">
        <f>MIN(VLOOKUP($C82,Calc_OppDef!$A$47:$AM$66,M$2+1,FALSE),VLOOKUP($D82,Calc_OppDef!$A$47:$AM$66,M$2+1,FALSE))</f>
        <v>0.392927461</v>
      </c>
      <c r="N82" s="172">
        <f>MIN(VLOOKUP($C82,Calc_OppDef!$A$47:$AM$66,N$2+1,FALSE),VLOOKUP($D82,Calc_OppDef!$A$47:$AM$66,N$2+1,FALSE))</f>
        <v>0.785854922</v>
      </c>
      <c r="O82" s="172">
        <f>MIN(VLOOKUP($C82,Calc_OppDef!$A$47:$AM$66,O$2+1,FALSE),VLOOKUP($D82,Calc_OppDef!$A$47:$AM$66,O$2+1,FALSE))</f>
        <v>0.6679765344</v>
      </c>
      <c r="P82" s="172">
        <f>MIN(VLOOKUP($C82,Calc_OppDef!$A$47:$AM$66,P$2+1,FALSE),VLOOKUP($D82,Calc_OppDef!$A$47:$AM$66,P$2+1,FALSE))</f>
        <v>0.392927461</v>
      </c>
      <c r="Q82" s="172">
        <f>MIN(VLOOKUP($C82,Calc_OppDef!$A$47:$AM$66,Q$2+1,FALSE),VLOOKUP($D82,Calc_OppDef!$A$47:$AM$66,Q$2+1,FALSE))</f>
        <v>0.6286834896</v>
      </c>
      <c r="R82" s="172">
        <f>MIN(VLOOKUP($C82,Calc_OppDef!$A$47:$AM$66,R$2+1,FALSE),VLOOKUP($D82,Calc_OppDef!$A$47:$AM$66,R$2+1,FALSE))</f>
        <v>0.4995145631</v>
      </c>
      <c r="S82" s="172">
        <f>MIN(VLOOKUP($C82,Calc_OppDef!$A$47:$AM$66,S$2+1,FALSE),VLOOKUP($D82,Calc_OppDef!$A$47:$AM$66,S$2+1,FALSE))</f>
        <v>0.4995145631</v>
      </c>
      <c r="T82" s="172">
        <f>MIN(VLOOKUP($C82,Calc_OppDef!$A$47:$AM$66,T$2+1,FALSE),VLOOKUP($D82,Calc_OppDef!$A$47:$AM$66,T$2+1,FALSE))</f>
        <v>0.6679765344</v>
      </c>
      <c r="U82" s="172">
        <f>MIN(VLOOKUP($C82,Calc_OppDef!$A$47:$AM$66,U$2+1,FALSE),VLOOKUP($D82,Calc_OppDef!$A$47:$AM$66,U$2+1,FALSE))</f>
        <v>0.6286834896</v>
      </c>
      <c r="V82" s="172">
        <f>MIN(VLOOKUP($C82,Calc_OppDef!$A$47:$AM$66,V$2+1,FALSE),VLOOKUP($D82,Calc_OppDef!$A$47:$AM$66,V$2+1,FALSE))</f>
        <v>0.5566019417</v>
      </c>
      <c r="W82" s="172">
        <f>MIN(VLOOKUP($C82,Calc_OppDef!$A$47:$AM$66,W$2+1,FALSE),VLOOKUP($D82,Calc_OppDef!$A$47:$AM$66,W$2+1,FALSE))</f>
        <v>1.139489338</v>
      </c>
      <c r="X82" s="172">
        <f>MIN(VLOOKUP($C82,Calc_OppDef!$A$47:$AM$66,X$2+1,FALSE),VLOOKUP($D82,Calc_OppDef!$A$47:$AM$66,X$2+1,FALSE))</f>
        <v>0.9823179059</v>
      </c>
      <c r="Y82" s="172">
        <f>MIN(VLOOKUP($C82,Calc_OppDef!$A$47:$AM$66,Y$2+1,FALSE),VLOOKUP($D82,Calc_OppDef!$A$47:$AM$66,Y$2+1,FALSE))</f>
        <v>1.178781636</v>
      </c>
      <c r="Z82" s="172">
        <f>MIN(VLOOKUP($C82,Calc_OppDef!$A$47:$AM$66,Z$2+1,FALSE),VLOOKUP($D82,Calc_OppDef!$A$47:$AM$66,Z$2+1,FALSE))</f>
        <v>0.4715128039</v>
      </c>
      <c r="AA82" s="172">
        <f>MIN(VLOOKUP($C82,Calc_OppDef!$A$47:$AM$66,AA$2+1,FALSE),VLOOKUP($D82,Calc_OppDef!$A$47:$AM$66,AA$2+1,FALSE))</f>
        <v>0.4138834951</v>
      </c>
      <c r="AB82" s="172">
        <f>MIN(VLOOKUP($C82,Calc_OppDef!$A$47:$AM$66,AB$2+1,FALSE),VLOOKUP($D82,Calc_OppDef!$A$47:$AM$66,AB$2+1,FALSE))</f>
        <v>1.768172828</v>
      </c>
      <c r="AC82" s="172">
        <f>MIN(VLOOKUP($C82,Calc_OppDef!$A$47:$AM$66,AC$2+1,FALSE),VLOOKUP($D82,Calc_OppDef!$A$47:$AM$66,AC$2+1,FALSE))</f>
        <v>0.7465618773</v>
      </c>
      <c r="AD82" s="172">
        <f>MIN(VLOOKUP($C82,Calc_OppDef!$A$47:$AM$66,AD$2+1,FALSE),VLOOKUP($D82,Calc_OppDef!$A$47:$AM$66,AD$2+1,FALSE))</f>
        <v>0.785854922</v>
      </c>
      <c r="AE82" s="172">
        <f>MIN(VLOOKUP($C82,Calc_OppDef!$A$47:$AM$66,AE$2+1,FALSE),VLOOKUP($D82,Calc_OppDef!$A$47:$AM$66,AE$2+1,FALSE))</f>
        <v>0.4715128039</v>
      </c>
      <c r="AF82" s="172">
        <f>MIN(VLOOKUP($C82,Calc_OppDef!$A$47:$AM$66,AF$2+1,FALSE),VLOOKUP($D82,Calc_OppDef!$A$47:$AM$66,AF$2+1,FALSE))</f>
        <v>0.6286834896</v>
      </c>
      <c r="AG82" s="172">
        <f>MIN(VLOOKUP($C82,Calc_OppDef!$A$47:$AM$66,AG$2+1,FALSE),VLOOKUP($D82,Calc_OppDef!$A$47:$AM$66,AG$2+1,FALSE))</f>
        <v>0.8604330709</v>
      </c>
      <c r="AH82" s="172">
        <f>MIN(VLOOKUP($C82,Calc_OppDef!$A$47:$AM$66,AH$2+1,FALSE),VLOOKUP($D82,Calc_OppDef!$A$47:$AM$66,AH$2+1,FALSE))</f>
        <v>0.6286834896</v>
      </c>
      <c r="AI82" s="172">
        <f>MIN(VLOOKUP($C82,Calc_OppDef!$A$47:$AM$66,AI$2+1,FALSE),VLOOKUP($D82,Calc_OppDef!$A$47:$AM$66,AI$2+1,FALSE))</f>
        <v>0.9430256077</v>
      </c>
      <c r="AJ82" s="172">
        <f>MIN(VLOOKUP($C82,Calc_OppDef!$A$47:$AM$66,AJ$2+1,FALSE),VLOOKUP($D82,Calc_OppDef!$A$47:$AM$66,AJ$2+1,FALSE))</f>
        <v>1.257367726</v>
      </c>
      <c r="AK82" s="172">
        <f>MIN(VLOOKUP($C82,Calc_OppDef!$A$47:$AM$66,AK$2+1,FALSE),VLOOKUP($D82,Calc_OppDef!$A$47:$AM$66,AK$2+1,FALSE))</f>
        <v>0.6286834896</v>
      </c>
      <c r="AL82" s="172">
        <f>MIN(VLOOKUP($C82,Calc_OppDef!$A$47:$AM$66,AL$2+1,FALSE),VLOOKUP($D82,Calc_OppDef!$A$47:$AM$66,AL$2+1,FALSE))</f>
        <v>0.6286834896</v>
      </c>
      <c r="AM82" s="172">
        <f>MIN(VLOOKUP($C82,Calc_OppDef!$A$47:$AM$66,AM$2+1,FALSE),VLOOKUP($D82,Calc_OppDef!$A$47:$AM$66,AM$2+1,FALSE))</f>
        <v>0.6679765344</v>
      </c>
      <c r="AN82" s="172">
        <f>MIN(VLOOKUP($C82,Calc_OppDef!$A$47:$AM$66,AN$2+1,FALSE),VLOOKUP($D82,Calc_OppDef!$A$47:$AM$66,AN$2+1,FALSE))</f>
        <v>0.7322834646</v>
      </c>
      <c r="AO82" s="172">
        <f>MIN(VLOOKUP($C82,Calc_OppDef!$A$47:$AM$66,AO$2+1,FALSE),VLOOKUP($D82,Calc_OppDef!$A$47:$AM$66,AO$2+1,FALSE))</f>
        <v>0.6286834896</v>
      </c>
      <c r="AP82" s="172">
        <f>MIN(VLOOKUP($C82,Calc_OppDef!$A$47:$AM$66,AP$2+1,FALSE),VLOOKUP($D82,Calc_OppDef!$A$47:$AM$66,AP$2+1,FALSE))</f>
        <v>0.7322834646</v>
      </c>
      <c r="AQ82" s="170"/>
      <c r="AR82" s="170"/>
    </row>
    <row r="83" ht="12.75" customHeight="1">
      <c r="A83" s="170">
        <f t="shared" si="1"/>
        <v>5</v>
      </c>
      <c r="B83" s="170">
        <f t="shared" si="2"/>
        <v>16</v>
      </c>
      <c r="C83" s="140" t="str">
        <f t="array" ref="C83">INDEX(Fixtures!$A$2:$A$21,A83)</f>
        <v>Cardiff</v>
      </c>
      <c r="D83" s="140" t="str">
        <f t="array" ref="D83">INDEX(Fixtures!$A$2:$A$21,B83)</f>
        <v>Southampton</v>
      </c>
      <c r="E83" s="172">
        <f>MIN(VLOOKUP($C83,Calc_OppDef!$A$47:$AM$66,E$2+1,FALSE),VLOOKUP($D83,Calc_OppDef!$A$47:$AM$66,E$2+1,FALSE))</f>
        <v>0.785854922</v>
      </c>
      <c r="F83" s="172">
        <f>MIN(VLOOKUP($C83,Calc_OppDef!$A$47:$AM$66,F$2+1,FALSE),VLOOKUP($D83,Calc_OppDef!$A$47:$AM$66,F$2+1,FALSE))</f>
        <v>0.7072688325</v>
      </c>
      <c r="G83" s="172">
        <f>MIN(VLOOKUP($C83,Calc_OppDef!$A$47:$AM$66,G$2+1,FALSE),VLOOKUP($D83,Calc_OppDef!$A$47:$AM$66,G$2+1,FALSE))</f>
        <v>0.6286834896</v>
      </c>
      <c r="H83" s="172">
        <f>MIN(VLOOKUP($C83,Calc_OppDef!$A$47:$AM$66,H$2+1,FALSE),VLOOKUP($D83,Calc_OppDef!$A$47:$AM$66,H$2+1,FALSE))</f>
        <v>0.785854922</v>
      </c>
      <c r="I83" s="172">
        <f>MIN(VLOOKUP($C83,Calc_OppDef!$A$47:$AM$66,I$2+1,FALSE),VLOOKUP($D83,Calc_OppDef!$A$47:$AM$66,I$2+1,FALSE))</f>
        <v>0.392927461</v>
      </c>
      <c r="J83" s="172">
        <f>MIN(VLOOKUP($C83,Calc_OppDef!$A$47:$AM$66,J$2+1,FALSE),VLOOKUP($D83,Calc_OppDef!$A$47:$AM$66,J$2+1,FALSE))</f>
        <v>1.768172828</v>
      </c>
      <c r="K83" s="172">
        <f>MIN(VLOOKUP($C83,Calc_OppDef!$A$47:$AM$66,K$2+1,FALSE),VLOOKUP($D83,Calc_OppDef!$A$47:$AM$66,K$2+1,FALSE))</f>
        <v>0.785854922</v>
      </c>
      <c r="L83" s="172">
        <f>MIN(VLOOKUP($C83,Calc_OppDef!$A$47:$AM$66,L$2+1,FALSE),VLOOKUP($D83,Calc_OppDef!$A$47:$AM$66,L$2+1,FALSE))</f>
        <v>1.257367726</v>
      </c>
      <c r="M83" s="172">
        <f>MIN(VLOOKUP($C83,Calc_OppDef!$A$47:$AM$66,M$2+1,FALSE),VLOOKUP($D83,Calc_OppDef!$A$47:$AM$66,M$2+1,FALSE))</f>
        <v>0.5566019417</v>
      </c>
      <c r="N83" s="172">
        <f>MIN(VLOOKUP($C83,Calc_OppDef!$A$47:$AM$66,N$2+1,FALSE),VLOOKUP($D83,Calc_OppDef!$A$47:$AM$66,N$2+1,FALSE))</f>
        <v>0.7072688325</v>
      </c>
      <c r="O83" s="172">
        <f>MIN(VLOOKUP($C83,Calc_OppDef!$A$47:$AM$66,O$2+1,FALSE),VLOOKUP($D83,Calc_OppDef!$A$47:$AM$66,O$2+1,FALSE))</f>
        <v>1.218074681</v>
      </c>
      <c r="P83" s="172">
        <f>MIN(VLOOKUP($C83,Calc_OppDef!$A$47:$AM$66,P$2+1,FALSE),VLOOKUP($D83,Calc_OppDef!$A$47:$AM$66,P$2+1,FALSE))</f>
        <v>0.392927461</v>
      </c>
      <c r="Q83" s="172">
        <f>MIN(VLOOKUP($C83,Calc_OppDef!$A$47:$AM$66,Q$2+1,FALSE),VLOOKUP($D83,Calc_OppDef!$A$47:$AM$66,Q$2+1,FALSE))</f>
        <v>0.7322834646</v>
      </c>
      <c r="R83" s="172">
        <f>MIN(VLOOKUP($C83,Calc_OppDef!$A$47:$AM$66,R$2+1,FALSE),VLOOKUP($D83,Calc_OppDef!$A$47:$AM$66,R$2+1,FALSE))</f>
        <v>0.4995145631</v>
      </c>
      <c r="S83" s="172">
        <f>MIN(VLOOKUP($C83,Calc_OppDef!$A$47:$AM$66,S$2+1,FALSE),VLOOKUP($D83,Calc_OppDef!$A$47:$AM$66,S$2+1,FALSE))</f>
        <v>0.9430256077</v>
      </c>
      <c r="T83" s="172">
        <f>MIN(VLOOKUP($C83,Calc_OppDef!$A$47:$AM$66,T$2+1,FALSE),VLOOKUP($D83,Calc_OppDef!$A$47:$AM$66,T$2+1,FALSE))</f>
        <v>0.6679765344</v>
      </c>
      <c r="U83" s="172">
        <f>MIN(VLOOKUP($C83,Calc_OppDef!$A$47:$AM$66,U$2+1,FALSE),VLOOKUP($D83,Calc_OppDef!$A$47:$AM$66,U$2+1,FALSE))</f>
        <v>0.785854922</v>
      </c>
      <c r="V83" s="172">
        <f>MIN(VLOOKUP($C83,Calc_OppDef!$A$47:$AM$66,V$2+1,FALSE),VLOOKUP($D83,Calc_OppDef!$A$47:$AM$66,V$2+1,FALSE))</f>
        <v>0.6286834896</v>
      </c>
      <c r="W83" s="172">
        <f>MIN(VLOOKUP($C83,Calc_OppDef!$A$47:$AM$66,W$2+1,FALSE),VLOOKUP($D83,Calc_OppDef!$A$47:$AM$66,W$2+1,FALSE))</f>
        <v>0.9430256077</v>
      </c>
      <c r="X83" s="172">
        <f>MIN(VLOOKUP($C83,Calc_OppDef!$A$47:$AM$66,X$2+1,FALSE),VLOOKUP($D83,Calc_OppDef!$A$47:$AM$66,X$2+1,FALSE))</f>
        <v>0.9823179059</v>
      </c>
      <c r="Y83" s="172">
        <f>MIN(VLOOKUP($C83,Calc_OppDef!$A$47:$AM$66,Y$2+1,FALSE),VLOOKUP($D83,Calc_OppDef!$A$47:$AM$66,Y$2+1,FALSE))</f>
        <v>1.178781636</v>
      </c>
      <c r="Z83" s="172">
        <f>MIN(VLOOKUP($C83,Calc_OppDef!$A$47:$AM$66,Z$2+1,FALSE),VLOOKUP($D83,Calc_OppDef!$A$47:$AM$66,Z$2+1,FALSE))</f>
        <v>0.4715128039</v>
      </c>
      <c r="AA83" s="172">
        <f>MIN(VLOOKUP($C83,Calc_OppDef!$A$47:$AM$66,AA$2+1,FALSE),VLOOKUP($D83,Calc_OppDef!$A$47:$AM$66,AA$2+1,FALSE))</f>
        <v>0.6286834896</v>
      </c>
      <c r="AB83" s="172">
        <f>MIN(VLOOKUP($C83,Calc_OppDef!$A$47:$AM$66,AB$2+1,FALSE),VLOOKUP($D83,Calc_OppDef!$A$47:$AM$66,AB$2+1,FALSE))</f>
        <v>0.6286834896</v>
      </c>
      <c r="AC83" s="172">
        <f>MIN(VLOOKUP($C83,Calc_OppDef!$A$47:$AM$66,AC$2+1,FALSE),VLOOKUP($D83,Calc_OppDef!$A$47:$AM$66,AC$2+1,FALSE))</f>
        <v>0.6286834896</v>
      </c>
      <c r="AD83" s="172">
        <f>MIN(VLOOKUP($C83,Calc_OppDef!$A$47:$AM$66,AD$2+1,FALSE),VLOOKUP($D83,Calc_OppDef!$A$47:$AM$66,AD$2+1,FALSE))</f>
        <v>0.4138834951</v>
      </c>
      <c r="AE83" s="172">
        <f>MIN(VLOOKUP($C83,Calc_OppDef!$A$47:$AM$66,AE$2+1,FALSE),VLOOKUP($D83,Calc_OppDef!$A$47:$AM$66,AE$2+1,FALSE))</f>
        <v>0.6679765344</v>
      </c>
      <c r="AF83" s="172">
        <f>MIN(VLOOKUP($C83,Calc_OppDef!$A$47:$AM$66,AF$2+1,FALSE),VLOOKUP($D83,Calc_OppDef!$A$47:$AM$66,AF$2+1,FALSE))</f>
        <v>0.5566019417</v>
      </c>
      <c r="AG83" s="172">
        <f>MIN(VLOOKUP($C83,Calc_OppDef!$A$47:$AM$66,AG$2+1,FALSE),VLOOKUP($D83,Calc_OppDef!$A$47:$AM$66,AG$2+1,FALSE))</f>
        <v>0.8604330709</v>
      </c>
      <c r="AH83" s="172">
        <f>MIN(VLOOKUP($C83,Calc_OppDef!$A$47:$AM$66,AH$2+1,FALSE),VLOOKUP($D83,Calc_OppDef!$A$47:$AM$66,AH$2+1,FALSE))</f>
        <v>0.9430256077</v>
      </c>
      <c r="AI83" s="172">
        <f>MIN(VLOOKUP($C83,Calc_OppDef!$A$47:$AM$66,AI$2+1,FALSE),VLOOKUP($D83,Calc_OppDef!$A$47:$AM$66,AI$2+1,FALSE))</f>
        <v>0.9430256077</v>
      </c>
      <c r="AJ83" s="172">
        <f>MIN(VLOOKUP($C83,Calc_OppDef!$A$47:$AM$66,AJ$2+1,FALSE),VLOOKUP($D83,Calc_OppDef!$A$47:$AM$66,AJ$2+1,FALSE))</f>
        <v>0.9430256077</v>
      </c>
      <c r="AK83" s="172">
        <f>MIN(VLOOKUP($C83,Calc_OppDef!$A$47:$AM$66,AK$2+1,FALSE),VLOOKUP($D83,Calc_OppDef!$A$47:$AM$66,AK$2+1,FALSE))</f>
        <v>1.532416799</v>
      </c>
      <c r="AL83" s="172">
        <f>MIN(VLOOKUP($C83,Calc_OppDef!$A$47:$AM$66,AL$2+1,FALSE),VLOOKUP($D83,Calc_OppDef!$A$47:$AM$66,AL$2+1,FALSE))</f>
        <v>0.4995145631</v>
      </c>
      <c r="AM83" s="172">
        <f>MIN(VLOOKUP($C83,Calc_OppDef!$A$47:$AM$66,AM$2+1,FALSE),VLOOKUP($D83,Calc_OppDef!$A$47:$AM$66,AM$2+1,FALSE))</f>
        <v>0.8251472201</v>
      </c>
      <c r="AN83" s="172">
        <f>MIN(VLOOKUP($C83,Calc_OppDef!$A$47:$AM$66,AN$2+1,FALSE),VLOOKUP($D83,Calc_OppDef!$A$47:$AM$66,AN$2+1,FALSE))</f>
        <v>0.7322834646</v>
      </c>
      <c r="AO83" s="172">
        <f>MIN(VLOOKUP($C83,Calc_OppDef!$A$47:$AM$66,AO$2+1,FALSE),VLOOKUP($D83,Calc_OppDef!$A$47:$AM$66,AO$2+1,FALSE))</f>
        <v>0.6286834896</v>
      </c>
      <c r="AP83" s="172">
        <f>MIN(VLOOKUP($C83,Calc_OppDef!$A$47:$AM$66,AP$2+1,FALSE),VLOOKUP($D83,Calc_OppDef!$A$47:$AM$66,AP$2+1,FALSE))</f>
        <v>0.4715128039</v>
      </c>
      <c r="AQ83" s="170"/>
      <c r="AR83" s="170"/>
    </row>
    <row r="84" ht="12.75" customHeight="1">
      <c r="A84" s="170">
        <f t="shared" si="1"/>
        <v>5</v>
      </c>
      <c r="B84" s="170">
        <f t="shared" si="2"/>
        <v>17</v>
      </c>
      <c r="C84" s="140" t="str">
        <f t="array" ref="C84">INDEX(Fixtures!$A$2:$A$21,A84)</f>
        <v>Cardiff</v>
      </c>
      <c r="D84" s="140" t="str">
        <f t="array" ref="D84">INDEX(Fixtures!$A$2:$A$21,B84)</f>
        <v>Tottenham</v>
      </c>
      <c r="E84" s="172">
        <f>MIN(VLOOKUP($C84,Calc_OppDef!$A$47:$AM$66,E$2+1,FALSE),VLOOKUP($D84,Calc_OppDef!$A$47:$AM$66,E$2+1,FALSE))</f>
        <v>0.8251472201</v>
      </c>
      <c r="F84" s="172">
        <f>MIN(VLOOKUP($C84,Calc_OppDef!$A$47:$AM$66,F$2+1,FALSE),VLOOKUP($D84,Calc_OppDef!$A$47:$AM$66,F$2+1,FALSE))</f>
        <v>0.5566019417</v>
      </c>
      <c r="G84" s="172">
        <f>MIN(VLOOKUP($C84,Calc_OppDef!$A$47:$AM$66,G$2+1,FALSE),VLOOKUP($D84,Calc_OppDef!$A$47:$AM$66,G$2+1,FALSE))</f>
        <v>0.6286834896</v>
      </c>
      <c r="H84" s="172">
        <f>MIN(VLOOKUP($C84,Calc_OppDef!$A$47:$AM$66,H$2+1,FALSE),VLOOKUP($D84,Calc_OppDef!$A$47:$AM$66,H$2+1,FALSE))</f>
        <v>0.785854922</v>
      </c>
      <c r="I84" s="172">
        <f>MIN(VLOOKUP($C84,Calc_OppDef!$A$47:$AM$66,I$2+1,FALSE),VLOOKUP($D84,Calc_OppDef!$A$47:$AM$66,I$2+1,FALSE))</f>
        <v>1.178781636</v>
      </c>
      <c r="J84" s="172">
        <f>MIN(VLOOKUP($C84,Calc_OppDef!$A$47:$AM$66,J$2+1,FALSE),VLOOKUP($D84,Calc_OppDef!$A$47:$AM$66,J$2+1,FALSE))</f>
        <v>0.9430256077</v>
      </c>
      <c r="K84" s="172">
        <f>MIN(VLOOKUP($C84,Calc_OppDef!$A$47:$AM$66,K$2+1,FALSE),VLOOKUP($D84,Calc_OppDef!$A$47:$AM$66,K$2+1,FALSE))</f>
        <v>0.6286834896</v>
      </c>
      <c r="L84" s="172">
        <f>MIN(VLOOKUP($C84,Calc_OppDef!$A$47:$AM$66,L$2+1,FALSE),VLOOKUP($D84,Calc_OppDef!$A$47:$AM$66,L$2+1,FALSE))</f>
        <v>0.4138834951</v>
      </c>
      <c r="M84" s="172">
        <f>MIN(VLOOKUP($C84,Calc_OppDef!$A$47:$AM$66,M$2+1,FALSE),VLOOKUP($D84,Calc_OppDef!$A$47:$AM$66,M$2+1,FALSE))</f>
        <v>0.5566019417</v>
      </c>
      <c r="N84" s="172">
        <f>MIN(VLOOKUP($C84,Calc_OppDef!$A$47:$AM$66,N$2+1,FALSE),VLOOKUP($D84,Calc_OppDef!$A$47:$AM$66,N$2+1,FALSE))</f>
        <v>1.768172828</v>
      </c>
      <c r="O84" s="172">
        <f>MIN(VLOOKUP($C84,Calc_OppDef!$A$47:$AM$66,O$2+1,FALSE),VLOOKUP($D84,Calc_OppDef!$A$47:$AM$66,O$2+1,FALSE))</f>
        <v>0.8604330709</v>
      </c>
      <c r="P84" s="172">
        <f>MIN(VLOOKUP($C84,Calc_OppDef!$A$47:$AM$66,P$2+1,FALSE),VLOOKUP($D84,Calc_OppDef!$A$47:$AM$66,P$2+1,FALSE))</f>
        <v>0.392927461</v>
      </c>
      <c r="Q84" s="172">
        <f>MIN(VLOOKUP($C84,Calc_OppDef!$A$47:$AM$66,Q$2+1,FALSE),VLOOKUP($D84,Calc_OppDef!$A$47:$AM$66,Q$2+1,FALSE))</f>
        <v>1.100196294</v>
      </c>
      <c r="R84" s="172">
        <f>MIN(VLOOKUP($C84,Calc_OppDef!$A$47:$AM$66,R$2+1,FALSE),VLOOKUP($D84,Calc_OppDef!$A$47:$AM$66,R$2+1,FALSE))</f>
        <v>0.4995145631</v>
      </c>
      <c r="S84" s="172">
        <f>MIN(VLOOKUP($C84,Calc_OppDef!$A$47:$AM$66,S$2+1,FALSE),VLOOKUP($D84,Calc_OppDef!$A$47:$AM$66,S$2+1,FALSE))</f>
        <v>0.6679765344</v>
      </c>
      <c r="T84" s="172">
        <f>MIN(VLOOKUP($C84,Calc_OppDef!$A$47:$AM$66,T$2+1,FALSE),VLOOKUP($D84,Calc_OppDef!$A$47:$AM$66,T$2+1,FALSE))</f>
        <v>0.6679765344</v>
      </c>
      <c r="U84" s="172">
        <f>MIN(VLOOKUP($C84,Calc_OppDef!$A$47:$AM$66,U$2+1,FALSE),VLOOKUP($D84,Calc_OppDef!$A$47:$AM$66,U$2+1,FALSE))</f>
        <v>0.785854922</v>
      </c>
      <c r="V84" s="172">
        <f>MIN(VLOOKUP($C84,Calc_OppDef!$A$47:$AM$66,V$2+1,FALSE),VLOOKUP($D84,Calc_OppDef!$A$47:$AM$66,V$2+1,FALSE))</f>
        <v>1.100196294</v>
      </c>
      <c r="W84" s="172">
        <f>MIN(VLOOKUP($C84,Calc_OppDef!$A$47:$AM$66,W$2+1,FALSE),VLOOKUP($D84,Calc_OppDef!$A$47:$AM$66,W$2+1,FALSE))</f>
        <v>0.7465618773</v>
      </c>
      <c r="X84" s="172">
        <f>MIN(VLOOKUP($C84,Calc_OppDef!$A$47:$AM$66,X$2+1,FALSE),VLOOKUP($D84,Calc_OppDef!$A$47:$AM$66,X$2+1,FALSE))</f>
        <v>0.4995145631</v>
      </c>
      <c r="Y84" s="172">
        <f>MIN(VLOOKUP($C84,Calc_OppDef!$A$47:$AM$66,Y$2+1,FALSE),VLOOKUP($D84,Calc_OppDef!$A$47:$AM$66,Y$2+1,FALSE))</f>
        <v>0.7322834646</v>
      </c>
      <c r="Z84" s="172">
        <f>MIN(VLOOKUP($C84,Calc_OppDef!$A$47:$AM$66,Z$2+1,FALSE),VLOOKUP($D84,Calc_OppDef!$A$47:$AM$66,Z$2+1,FALSE))</f>
        <v>0.4715128039</v>
      </c>
      <c r="AA84" s="172">
        <f>MIN(VLOOKUP($C84,Calc_OppDef!$A$47:$AM$66,AA$2+1,FALSE),VLOOKUP($D84,Calc_OppDef!$A$47:$AM$66,AA$2+1,FALSE))</f>
        <v>0.7322834646</v>
      </c>
      <c r="AB84" s="172">
        <f>MIN(VLOOKUP($C84,Calc_OppDef!$A$47:$AM$66,AB$2+1,FALSE),VLOOKUP($D84,Calc_OppDef!$A$47:$AM$66,AB$2+1,FALSE))</f>
        <v>0.6679765344</v>
      </c>
      <c r="AC84" s="172">
        <f>MIN(VLOOKUP($C84,Calc_OppDef!$A$47:$AM$66,AC$2+1,FALSE),VLOOKUP($D84,Calc_OppDef!$A$47:$AM$66,AC$2+1,FALSE))</f>
        <v>0.7072688325</v>
      </c>
      <c r="AD84" s="172">
        <f>MIN(VLOOKUP($C84,Calc_OppDef!$A$47:$AM$66,AD$2+1,FALSE),VLOOKUP($D84,Calc_OppDef!$A$47:$AM$66,AD$2+1,FALSE))</f>
        <v>0.785854922</v>
      </c>
      <c r="AE84" s="172">
        <f>MIN(VLOOKUP($C84,Calc_OppDef!$A$47:$AM$66,AE$2+1,FALSE),VLOOKUP($D84,Calc_OppDef!$A$47:$AM$66,AE$2+1,FALSE))</f>
        <v>0.6286834896</v>
      </c>
      <c r="AF84" s="172">
        <f>MIN(VLOOKUP($C84,Calc_OppDef!$A$47:$AM$66,AF$2+1,FALSE),VLOOKUP($D84,Calc_OppDef!$A$47:$AM$66,AF$2+1,FALSE))</f>
        <v>0.6286834896</v>
      </c>
      <c r="AG84" s="172">
        <f>MIN(VLOOKUP($C84,Calc_OppDef!$A$47:$AM$66,AG$2+1,FALSE),VLOOKUP($D84,Calc_OppDef!$A$47:$AM$66,AG$2+1,FALSE))</f>
        <v>0.785854922</v>
      </c>
      <c r="AH84" s="172">
        <f>MIN(VLOOKUP($C84,Calc_OppDef!$A$47:$AM$66,AH$2+1,FALSE),VLOOKUP($D84,Calc_OppDef!$A$47:$AM$66,AH$2+1,FALSE))</f>
        <v>0.785854922</v>
      </c>
      <c r="AI84" s="172">
        <f>MIN(VLOOKUP($C84,Calc_OppDef!$A$47:$AM$66,AI$2+1,FALSE),VLOOKUP($D84,Calc_OppDef!$A$47:$AM$66,AI$2+1,FALSE))</f>
        <v>0.6286834896</v>
      </c>
      <c r="AJ84" s="172">
        <f>MIN(VLOOKUP($C84,Calc_OppDef!$A$47:$AM$66,AJ$2+1,FALSE),VLOOKUP($D84,Calc_OppDef!$A$47:$AM$66,AJ$2+1,FALSE))</f>
        <v>1.257367726</v>
      </c>
      <c r="AK84" s="172">
        <f>MIN(VLOOKUP($C84,Calc_OppDef!$A$47:$AM$66,AK$2+1,FALSE),VLOOKUP($D84,Calc_OppDef!$A$47:$AM$66,AK$2+1,FALSE))</f>
        <v>0.392927461</v>
      </c>
      <c r="AL84" s="172">
        <f>MIN(VLOOKUP($C84,Calc_OppDef!$A$47:$AM$66,AL$2+1,FALSE),VLOOKUP($D84,Calc_OppDef!$A$47:$AM$66,AL$2+1,FALSE))</f>
        <v>0.4715128039</v>
      </c>
      <c r="AM84" s="172">
        <f>MIN(VLOOKUP($C84,Calc_OppDef!$A$47:$AM$66,AM$2+1,FALSE),VLOOKUP($D84,Calc_OppDef!$A$47:$AM$66,AM$2+1,FALSE))</f>
        <v>1.532416799</v>
      </c>
      <c r="AN84" s="172">
        <f>MIN(VLOOKUP($C84,Calc_OppDef!$A$47:$AM$66,AN$2+1,FALSE),VLOOKUP($D84,Calc_OppDef!$A$47:$AM$66,AN$2+1,FALSE))</f>
        <v>0.7322834646</v>
      </c>
      <c r="AO84" s="172">
        <f>MIN(VLOOKUP($C84,Calc_OppDef!$A$47:$AM$66,AO$2+1,FALSE),VLOOKUP($D84,Calc_OppDef!$A$47:$AM$66,AO$2+1,FALSE))</f>
        <v>0.6286834896</v>
      </c>
      <c r="AP84" s="172">
        <f>MIN(VLOOKUP($C84,Calc_OppDef!$A$47:$AM$66,AP$2+1,FALSE),VLOOKUP($D84,Calc_OppDef!$A$47:$AM$66,AP$2+1,FALSE))</f>
        <v>0.6286834896</v>
      </c>
      <c r="AQ84" s="170"/>
      <c r="AR84" s="170"/>
    </row>
    <row r="85" ht="12.75" customHeight="1">
      <c r="A85" s="170">
        <f t="shared" si="1"/>
        <v>5</v>
      </c>
      <c r="B85" s="170">
        <f t="shared" si="2"/>
        <v>18</v>
      </c>
      <c r="C85" s="140" t="str">
        <f t="array" ref="C85">INDEX(Fixtures!$A$2:$A$21,A85)</f>
        <v>Cardiff</v>
      </c>
      <c r="D85" s="140" t="str">
        <f t="array" ref="D85">INDEX(Fixtures!$A$2:$A$21,B85)</f>
        <v>Watford</v>
      </c>
      <c r="E85" s="172">
        <f>MIN(VLOOKUP($C85,Calc_OppDef!$A$47:$AM$66,E$2+1,FALSE),VLOOKUP($D85,Calc_OppDef!$A$47:$AM$66,E$2+1,FALSE))</f>
        <v>0.392927461</v>
      </c>
      <c r="F85" s="172">
        <f>MIN(VLOOKUP($C85,Calc_OppDef!$A$47:$AM$66,F$2+1,FALSE),VLOOKUP($D85,Calc_OppDef!$A$47:$AM$66,F$2+1,FALSE))</f>
        <v>0.6286834896</v>
      </c>
      <c r="G85" s="172">
        <f>MIN(VLOOKUP($C85,Calc_OppDef!$A$47:$AM$66,G$2+1,FALSE),VLOOKUP($D85,Calc_OppDef!$A$47:$AM$66,G$2+1,FALSE))</f>
        <v>0.6286834896</v>
      </c>
      <c r="H85" s="172">
        <f>MIN(VLOOKUP($C85,Calc_OppDef!$A$47:$AM$66,H$2+1,FALSE),VLOOKUP($D85,Calc_OppDef!$A$47:$AM$66,H$2+1,FALSE))</f>
        <v>0.785854922</v>
      </c>
      <c r="I85" s="172">
        <f>MIN(VLOOKUP($C85,Calc_OppDef!$A$47:$AM$66,I$2+1,FALSE),VLOOKUP($D85,Calc_OppDef!$A$47:$AM$66,I$2+1,FALSE))</f>
        <v>1.178781636</v>
      </c>
      <c r="J85" s="172">
        <f>MIN(VLOOKUP($C85,Calc_OppDef!$A$47:$AM$66,J$2+1,FALSE),VLOOKUP($D85,Calc_OppDef!$A$47:$AM$66,J$2+1,FALSE))</f>
        <v>0.7322834646</v>
      </c>
      <c r="K85" s="172">
        <f>MIN(VLOOKUP($C85,Calc_OppDef!$A$47:$AM$66,K$2+1,FALSE),VLOOKUP($D85,Calc_OppDef!$A$47:$AM$66,K$2+1,FALSE))</f>
        <v>0.785854922</v>
      </c>
      <c r="L85" s="172">
        <f>MIN(VLOOKUP($C85,Calc_OppDef!$A$47:$AM$66,L$2+1,FALSE),VLOOKUP($D85,Calc_OppDef!$A$47:$AM$66,L$2+1,FALSE))</f>
        <v>0.7465618773</v>
      </c>
      <c r="M85" s="172">
        <f>MIN(VLOOKUP($C85,Calc_OppDef!$A$47:$AM$66,M$2+1,FALSE),VLOOKUP($D85,Calc_OppDef!$A$47:$AM$66,M$2+1,FALSE))</f>
        <v>0.5566019417</v>
      </c>
      <c r="N85" s="172">
        <f>MIN(VLOOKUP($C85,Calc_OppDef!$A$47:$AM$66,N$2+1,FALSE),VLOOKUP($D85,Calc_OppDef!$A$47:$AM$66,N$2+1,FALSE))</f>
        <v>0.4715128039</v>
      </c>
      <c r="O85" s="172">
        <f>MIN(VLOOKUP($C85,Calc_OppDef!$A$47:$AM$66,O$2+1,FALSE),VLOOKUP($D85,Calc_OppDef!$A$47:$AM$66,O$2+1,FALSE))</f>
        <v>0.8251472201</v>
      </c>
      <c r="P85" s="172">
        <f>MIN(VLOOKUP($C85,Calc_OppDef!$A$47:$AM$66,P$2+1,FALSE),VLOOKUP($D85,Calc_OppDef!$A$47:$AM$66,P$2+1,FALSE))</f>
        <v>0.392927461</v>
      </c>
      <c r="Q85" s="172">
        <f>MIN(VLOOKUP($C85,Calc_OppDef!$A$47:$AM$66,Q$2+1,FALSE),VLOOKUP($D85,Calc_OppDef!$A$47:$AM$66,Q$2+1,FALSE))</f>
        <v>1.100196294</v>
      </c>
      <c r="R85" s="172">
        <f>MIN(VLOOKUP($C85,Calc_OppDef!$A$47:$AM$66,R$2+1,FALSE),VLOOKUP($D85,Calc_OppDef!$A$47:$AM$66,R$2+1,FALSE))</f>
        <v>0.4995145631</v>
      </c>
      <c r="S85" s="172">
        <f>MIN(VLOOKUP($C85,Calc_OppDef!$A$47:$AM$66,S$2+1,FALSE),VLOOKUP($D85,Calc_OppDef!$A$47:$AM$66,S$2+1,FALSE))</f>
        <v>0.9430256077</v>
      </c>
      <c r="T85" s="172">
        <f>MIN(VLOOKUP($C85,Calc_OppDef!$A$47:$AM$66,T$2+1,FALSE),VLOOKUP($D85,Calc_OppDef!$A$47:$AM$66,T$2+1,FALSE))</f>
        <v>0.6679765344</v>
      </c>
      <c r="U85" s="172">
        <f>MIN(VLOOKUP($C85,Calc_OppDef!$A$47:$AM$66,U$2+1,FALSE),VLOOKUP($D85,Calc_OppDef!$A$47:$AM$66,U$2+1,FALSE))</f>
        <v>0.4138834951</v>
      </c>
      <c r="V85" s="172">
        <f>MIN(VLOOKUP($C85,Calc_OppDef!$A$47:$AM$66,V$2+1,FALSE),VLOOKUP($D85,Calc_OppDef!$A$47:$AM$66,V$2+1,FALSE))</f>
        <v>0.9430256077</v>
      </c>
      <c r="W85" s="172">
        <f>MIN(VLOOKUP($C85,Calc_OppDef!$A$47:$AM$66,W$2+1,FALSE),VLOOKUP($D85,Calc_OppDef!$A$47:$AM$66,W$2+1,FALSE))</f>
        <v>1.139489338</v>
      </c>
      <c r="X85" s="172">
        <f>MIN(VLOOKUP($C85,Calc_OppDef!$A$47:$AM$66,X$2+1,FALSE),VLOOKUP($D85,Calc_OppDef!$A$47:$AM$66,X$2+1,FALSE))</f>
        <v>0.7072688325</v>
      </c>
      <c r="Y85" s="172">
        <f>MIN(VLOOKUP($C85,Calc_OppDef!$A$47:$AM$66,Y$2+1,FALSE),VLOOKUP($D85,Calc_OppDef!$A$47:$AM$66,Y$2+1,FALSE))</f>
        <v>1.021610951</v>
      </c>
      <c r="Z85" s="172">
        <f>MIN(VLOOKUP($C85,Calc_OppDef!$A$47:$AM$66,Z$2+1,FALSE),VLOOKUP($D85,Calc_OppDef!$A$47:$AM$66,Z$2+1,FALSE))</f>
        <v>0.4715128039</v>
      </c>
      <c r="AA85" s="172">
        <f>MIN(VLOOKUP($C85,Calc_OppDef!$A$47:$AM$66,AA$2+1,FALSE),VLOOKUP($D85,Calc_OppDef!$A$47:$AM$66,AA$2+1,FALSE))</f>
        <v>0.785854922</v>
      </c>
      <c r="AB85" s="172">
        <f>MIN(VLOOKUP($C85,Calc_OppDef!$A$47:$AM$66,AB$2+1,FALSE),VLOOKUP($D85,Calc_OppDef!$A$47:$AM$66,AB$2+1,FALSE))</f>
        <v>1.571709097</v>
      </c>
      <c r="AC85" s="172">
        <f>MIN(VLOOKUP($C85,Calc_OppDef!$A$47:$AM$66,AC$2+1,FALSE),VLOOKUP($D85,Calc_OppDef!$A$47:$AM$66,AC$2+1,FALSE))</f>
        <v>0.7465618773</v>
      </c>
      <c r="AD85" s="172">
        <f>MIN(VLOOKUP($C85,Calc_OppDef!$A$47:$AM$66,AD$2+1,FALSE),VLOOKUP($D85,Calc_OppDef!$A$47:$AM$66,AD$2+1,FALSE))</f>
        <v>0.6286834896</v>
      </c>
      <c r="AE85" s="172">
        <f>MIN(VLOOKUP($C85,Calc_OppDef!$A$47:$AM$66,AE$2+1,FALSE),VLOOKUP($D85,Calc_OppDef!$A$47:$AM$66,AE$2+1,FALSE))</f>
        <v>0.6679765344</v>
      </c>
      <c r="AF85" s="172">
        <f>MIN(VLOOKUP($C85,Calc_OppDef!$A$47:$AM$66,AF$2+1,FALSE),VLOOKUP($D85,Calc_OppDef!$A$47:$AM$66,AF$2+1,FALSE))</f>
        <v>0.6286834896</v>
      </c>
      <c r="AG85" s="172">
        <f>MIN(VLOOKUP($C85,Calc_OppDef!$A$47:$AM$66,AG$2+1,FALSE),VLOOKUP($D85,Calc_OppDef!$A$47:$AM$66,AG$2+1,FALSE))</f>
        <v>0.8604330709</v>
      </c>
      <c r="AH85" s="172">
        <f>MIN(VLOOKUP($C85,Calc_OppDef!$A$47:$AM$66,AH$2+1,FALSE),VLOOKUP($D85,Calc_OppDef!$A$47:$AM$66,AH$2+1,FALSE))</f>
        <v>0.9430256077</v>
      </c>
      <c r="AI85" s="172">
        <f>MIN(VLOOKUP($C85,Calc_OppDef!$A$47:$AM$66,AI$2+1,FALSE),VLOOKUP($D85,Calc_OppDef!$A$47:$AM$66,AI$2+1,FALSE))</f>
        <v>0.6679765344</v>
      </c>
      <c r="AJ85" s="172">
        <f>MIN(VLOOKUP($C85,Calc_OppDef!$A$47:$AM$66,AJ$2+1,FALSE),VLOOKUP($D85,Calc_OppDef!$A$47:$AM$66,AJ$2+1,FALSE))</f>
        <v>1.257367726</v>
      </c>
      <c r="AK85" s="172">
        <f>MIN(VLOOKUP($C85,Calc_OppDef!$A$47:$AM$66,AK$2+1,FALSE),VLOOKUP($D85,Calc_OppDef!$A$47:$AM$66,AK$2+1,FALSE))</f>
        <v>0.5566019417</v>
      </c>
      <c r="AL85" s="172">
        <f>MIN(VLOOKUP($C85,Calc_OppDef!$A$47:$AM$66,AL$2+1,FALSE),VLOOKUP($D85,Calc_OppDef!$A$47:$AM$66,AL$2+1,FALSE))</f>
        <v>0.6286834896</v>
      </c>
      <c r="AM85" s="172">
        <f>MIN(VLOOKUP($C85,Calc_OppDef!$A$47:$AM$66,AM$2+1,FALSE),VLOOKUP($D85,Calc_OppDef!$A$47:$AM$66,AM$2+1,FALSE))</f>
        <v>0.6286834896</v>
      </c>
      <c r="AN85" s="172">
        <f>MIN(VLOOKUP($C85,Calc_OppDef!$A$47:$AM$66,AN$2+1,FALSE),VLOOKUP($D85,Calc_OppDef!$A$47:$AM$66,AN$2+1,FALSE))</f>
        <v>0.4995145631</v>
      </c>
      <c r="AO85" s="172">
        <f>MIN(VLOOKUP($C85,Calc_OppDef!$A$47:$AM$66,AO$2+1,FALSE),VLOOKUP($D85,Calc_OppDef!$A$47:$AM$66,AO$2+1,FALSE))</f>
        <v>0.6286834896</v>
      </c>
      <c r="AP85" s="172">
        <f>MIN(VLOOKUP($C85,Calc_OppDef!$A$47:$AM$66,AP$2+1,FALSE),VLOOKUP($D85,Calc_OppDef!$A$47:$AM$66,AP$2+1,FALSE))</f>
        <v>0.9430256077</v>
      </c>
      <c r="AQ85" s="170"/>
      <c r="AR85" s="170"/>
    </row>
    <row r="86" ht="12.75" customHeight="1">
      <c r="A86" s="170">
        <f t="shared" si="1"/>
        <v>5</v>
      </c>
      <c r="B86" s="170">
        <f t="shared" si="2"/>
        <v>19</v>
      </c>
      <c r="C86" s="140" t="str">
        <f t="array" ref="C86">INDEX(Fixtures!$A$2:$A$21,A86)</f>
        <v>Cardiff</v>
      </c>
      <c r="D86" s="140" t="str">
        <f t="array" ref="D86">INDEX(Fixtures!$A$2:$A$21,B86)</f>
        <v>West Ham</v>
      </c>
      <c r="E86" s="172">
        <f>MIN(VLOOKUP($C86,Calc_OppDef!$A$47:$AM$66,E$2+1,FALSE),VLOOKUP($D86,Calc_OppDef!$A$47:$AM$66,E$2+1,FALSE))</f>
        <v>1.021610951</v>
      </c>
      <c r="F86" s="172">
        <f>MIN(VLOOKUP($C86,Calc_OppDef!$A$47:$AM$66,F$2+1,FALSE),VLOOKUP($D86,Calc_OppDef!$A$47:$AM$66,F$2+1,FALSE))</f>
        <v>0.7072688325</v>
      </c>
      <c r="G86" s="172">
        <f>MIN(VLOOKUP($C86,Calc_OppDef!$A$47:$AM$66,G$2+1,FALSE),VLOOKUP($D86,Calc_OppDef!$A$47:$AM$66,G$2+1,FALSE))</f>
        <v>0.6286834896</v>
      </c>
      <c r="H86" s="172">
        <f>MIN(VLOOKUP($C86,Calc_OppDef!$A$47:$AM$66,H$2+1,FALSE),VLOOKUP($D86,Calc_OppDef!$A$47:$AM$66,H$2+1,FALSE))</f>
        <v>0.4995145631</v>
      </c>
      <c r="I86" s="172">
        <f>MIN(VLOOKUP($C86,Calc_OppDef!$A$47:$AM$66,I$2+1,FALSE),VLOOKUP($D86,Calc_OppDef!$A$47:$AM$66,I$2+1,FALSE))</f>
        <v>1.100196294</v>
      </c>
      <c r="J86" s="172">
        <f>MIN(VLOOKUP($C86,Calc_OppDef!$A$47:$AM$66,J$2+1,FALSE),VLOOKUP($D86,Calc_OppDef!$A$47:$AM$66,J$2+1,FALSE))</f>
        <v>1.257367726</v>
      </c>
      <c r="K86" s="172">
        <f>MIN(VLOOKUP($C86,Calc_OppDef!$A$47:$AM$66,K$2+1,FALSE),VLOOKUP($D86,Calc_OppDef!$A$47:$AM$66,K$2+1,FALSE))</f>
        <v>0.785854922</v>
      </c>
      <c r="L86" s="172">
        <f>MIN(VLOOKUP($C86,Calc_OppDef!$A$47:$AM$66,L$2+1,FALSE),VLOOKUP($D86,Calc_OppDef!$A$47:$AM$66,L$2+1,FALSE))</f>
        <v>0.9430256077</v>
      </c>
      <c r="M86" s="172">
        <f>MIN(VLOOKUP($C86,Calc_OppDef!$A$47:$AM$66,M$2+1,FALSE),VLOOKUP($D86,Calc_OppDef!$A$47:$AM$66,M$2+1,FALSE))</f>
        <v>0.5566019417</v>
      </c>
      <c r="N86" s="172">
        <f>MIN(VLOOKUP($C86,Calc_OppDef!$A$47:$AM$66,N$2+1,FALSE),VLOOKUP($D86,Calc_OppDef!$A$47:$AM$66,N$2+1,FALSE))</f>
        <v>0.9823179059</v>
      </c>
      <c r="O86" s="172">
        <f>MIN(VLOOKUP($C86,Calc_OppDef!$A$47:$AM$66,O$2+1,FALSE),VLOOKUP($D86,Calc_OppDef!$A$47:$AM$66,O$2+1,FALSE))</f>
        <v>0.785854922</v>
      </c>
      <c r="P86" s="172">
        <f>MIN(VLOOKUP($C86,Calc_OppDef!$A$47:$AM$66,P$2+1,FALSE),VLOOKUP($D86,Calc_OppDef!$A$47:$AM$66,P$2+1,FALSE))</f>
        <v>0.392927461</v>
      </c>
      <c r="Q86" s="172">
        <f>MIN(VLOOKUP($C86,Calc_OppDef!$A$47:$AM$66,Q$2+1,FALSE),VLOOKUP($D86,Calc_OppDef!$A$47:$AM$66,Q$2+1,FALSE))</f>
        <v>1.100196294</v>
      </c>
      <c r="R86" s="172">
        <f>MIN(VLOOKUP($C86,Calc_OppDef!$A$47:$AM$66,R$2+1,FALSE),VLOOKUP($D86,Calc_OppDef!$A$47:$AM$66,R$2+1,FALSE))</f>
        <v>0.4995145631</v>
      </c>
      <c r="S86" s="172">
        <f>MIN(VLOOKUP($C86,Calc_OppDef!$A$47:$AM$66,S$2+1,FALSE),VLOOKUP($D86,Calc_OppDef!$A$47:$AM$66,S$2+1,FALSE))</f>
        <v>0.4138834951</v>
      </c>
      <c r="T86" s="172">
        <f>MIN(VLOOKUP($C86,Calc_OppDef!$A$47:$AM$66,T$2+1,FALSE),VLOOKUP($D86,Calc_OppDef!$A$47:$AM$66,T$2+1,FALSE))</f>
        <v>0.6286834896</v>
      </c>
      <c r="U86" s="172">
        <f>MIN(VLOOKUP($C86,Calc_OppDef!$A$47:$AM$66,U$2+1,FALSE),VLOOKUP($D86,Calc_OppDef!$A$47:$AM$66,U$2+1,FALSE))</f>
        <v>0.7322834646</v>
      </c>
      <c r="V86" s="172">
        <f>MIN(VLOOKUP($C86,Calc_OppDef!$A$47:$AM$66,V$2+1,FALSE),VLOOKUP($D86,Calc_OppDef!$A$47:$AM$66,V$2+1,FALSE))</f>
        <v>0.6679765344</v>
      </c>
      <c r="W86" s="172">
        <f>MIN(VLOOKUP($C86,Calc_OppDef!$A$47:$AM$66,W$2+1,FALSE),VLOOKUP($D86,Calc_OppDef!$A$47:$AM$66,W$2+1,FALSE))</f>
        <v>0.785854922</v>
      </c>
      <c r="X86" s="172">
        <f>MIN(VLOOKUP($C86,Calc_OppDef!$A$47:$AM$66,X$2+1,FALSE),VLOOKUP($D86,Calc_OppDef!$A$47:$AM$66,X$2+1,FALSE))</f>
        <v>0.6286834896</v>
      </c>
      <c r="Y86" s="172">
        <f>MIN(VLOOKUP($C86,Calc_OppDef!$A$47:$AM$66,Y$2+1,FALSE),VLOOKUP($D86,Calc_OppDef!$A$47:$AM$66,Y$2+1,FALSE))</f>
        <v>0.392927461</v>
      </c>
      <c r="Z86" s="172">
        <f>MIN(VLOOKUP($C86,Calc_OppDef!$A$47:$AM$66,Z$2+1,FALSE),VLOOKUP($D86,Calc_OppDef!$A$47:$AM$66,Z$2+1,FALSE))</f>
        <v>0.4715128039</v>
      </c>
      <c r="AA86" s="172">
        <f>MIN(VLOOKUP($C86,Calc_OppDef!$A$47:$AM$66,AA$2+1,FALSE),VLOOKUP($D86,Calc_OppDef!$A$47:$AM$66,AA$2+1,FALSE))</f>
        <v>0.8251472201</v>
      </c>
      <c r="AB86" s="172">
        <f>MIN(VLOOKUP($C86,Calc_OppDef!$A$47:$AM$66,AB$2+1,FALSE),VLOOKUP($D86,Calc_OppDef!$A$47:$AM$66,AB$2+1,FALSE))</f>
        <v>0.8604330709</v>
      </c>
      <c r="AC86" s="172">
        <f>MIN(VLOOKUP($C86,Calc_OppDef!$A$47:$AM$66,AC$2+1,FALSE),VLOOKUP($D86,Calc_OppDef!$A$47:$AM$66,AC$2+1,FALSE))</f>
        <v>0.7465618773</v>
      </c>
      <c r="AD86" s="172">
        <f>MIN(VLOOKUP($C86,Calc_OppDef!$A$47:$AM$66,AD$2+1,FALSE),VLOOKUP($D86,Calc_OppDef!$A$47:$AM$66,AD$2+1,FALSE))</f>
        <v>0.785854922</v>
      </c>
      <c r="AE86" s="172">
        <f>MIN(VLOOKUP($C86,Calc_OppDef!$A$47:$AM$66,AE$2+1,FALSE),VLOOKUP($D86,Calc_OppDef!$A$47:$AM$66,AE$2+1,FALSE))</f>
        <v>0.5566019417</v>
      </c>
      <c r="AF86" s="172">
        <f>MIN(VLOOKUP($C86,Calc_OppDef!$A$47:$AM$66,AF$2+1,FALSE),VLOOKUP($D86,Calc_OppDef!$A$47:$AM$66,AF$2+1,FALSE))</f>
        <v>0.6286834896</v>
      </c>
      <c r="AG86" s="172">
        <f>MIN(VLOOKUP($C86,Calc_OppDef!$A$47:$AM$66,AG$2+1,FALSE),VLOOKUP($D86,Calc_OppDef!$A$47:$AM$66,AG$2+1,FALSE))</f>
        <v>0.7072688325</v>
      </c>
      <c r="AH86" s="172">
        <f>MIN(VLOOKUP($C86,Calc_OppDef!$A$47:$AM$66,AH$2+1,FALSE),VLOOKUP($D86,Calc_OppDef!$A$47:$AM$66,AH$2+1,FALSE))</f>
        <v>0.7322834646</v>
      </c>
      <c r="AI86" s="172">
        <f>MIN(VLOOKUP($C86,Calc_OppDef!$A$47:$AM$66,AI$2+1,FALSE),VLOOKUP($D86,Calc_OppDef!$A$47:$AM$66,AI$2+1,FALSE))</f>
        <v>0.4715128039</v>
      </c>
      <c r="AJ86" s="172">
        <f>MIN(VLOOKUP($C86,Calc_OppDef!$A$47:$AM$66,AJ$2+1,FALSE),VLOOKUP($D86,Calc_OppDef!$A$47:$AM$66,AJ$2+1,FALSE))</f>
        <v>0.6286834896</v>
      </c>
      <c r="AK86" s="172">
        <f>MIN(VLOOKUP($C86,Calc_OppDef!$A$47:$AM$66,AK$2+1,FALSE),VLOOKUP($D86,Calc_OppDef!$A$47:$AM$66,AK$2+1,FALSE))</f>
        <v>1.178781636</v>
      </c>
      <c r="AL86" s="172">
        <f>MIN(VLOOKUP($C86,Calc_OppDef!$A$47:$AM$66,AL$2+1,FALSE),VLOOKUP($D86,Calc_OppDef!$A$47:$AM$66,AL$2+1,FALSE))</f>
        <v>0.6286834896</v>
      </c>
      <c r="AM86" s="172">
        <f>MIN(VLOOKUP($C86,Calc_OppDef!$A$47:$AM$66,AM$2+1,FALSE),VLOOKUP($D86,Calc_OppDef!$A$47:$AM$66,AM$2+1,FALSE))</f>
        <v>1.218074681</v>
      </c>
      <c r="AN86" s="172">
        <f>MIN(VLOOKUP($C86,Calc_OppDef!$A$47:$AM$66,AN$2+1,FALSE),VLOOKUP($D86,Calc_OppDef!$A$47:$AM$66,AN$2+1,FALSE))</f>
        <v>0.7322834646</v>
      </c>
      <c r="AO86" s="172">
        <f>MIN(VLOOKUP($C86,Calc_OppDef!$A$47:$AM$66,AO$2+1,FALSE),VLOOKUP($D86,Calc_OppDef!$A$47:$AM$66,AO$2+1,FALSE))</f>
        <v>0.6286834896</v>
      </c>
      <c r="AP86" s="172">
        <f>MIN(VLOOKUP($C86,Calc_OppDef!$A$47:$AM$66,AP$2+1,FALSE),VLOOKUP($D86,Calc_OppDef!$A$47:$AM$66,AP$2+1,FALSE))</f>
        <v>1.060903995</v>
      </c>
      <c r="AQ86" s="170"/>
      <c r="AR86" s="170"/>
    </row>
    <row r="87" ht="12.75" customHeight="1">
      <c r="A87" s="170">
        <f t="shared" si="1"/>
        <v>5</v>
      </c>
      <c r="B87" s="170">
        <f t="shared" si="2"/>
        <v>20</v>
      </c>
      <c r="C87" s="140" t="str">
        <f t="array" ref="C87">INDEX(Fixtures!$A$2:$A$21,A87)</f>
        <v>Cardiff</v>
      </c>
      <c r="D87" s="140" t="str">
        <f t="array" ref="D87">INDEX(Fixtures!$A$2:$A$21,B87)</f>
        <v>Wolves</v>
      </c>
      <c r="E87" s="172">
        <f>MIN(VLOOKUP($C87,Calc_OppDef!$A$47:$AM$66,E$2+1,FALSE),VLOOKUP($D87,Calc_OppDef!$A$47:$AM$66,E$2+1,FALSE))</f>
        <v>0.6286834896</v>
      </c>
      <c r="F87" s="172">
        <f>MIN(VLOOKUP($C87,Calc_OppDef!$A$47:$AM$66,F$2+1,FALSE),VLOOKUP($D87,Calc_OppDef!$A$47:$AM$66,F$2+1,FALSE))</f>
        <v>0.7072688325</v>
      </c>
      <c r="G87" s="172">
        <f>MIN(VLOOKUP($C87,Calc_OppDef!$A$47:$AM$66,G$2+1,FALSE),VLOOKUP($D87,Calc_OppDef!$A$47:$AM$66,G$2+1,FALSE))</f>
        <v>0.6286834896</v>
      </c>
      <c r="H87" s="172">
        <f>MIN(VLOOKUP($C87,Calc_OppDef!$A$47:$AM$66,H$2+1,FALSE),VLOOKUP($D87,Calc_OppDef!$A$47:$AM$66,H$2+1,FALSE))</f>
        <v>0.785854922</v>
      </c>
      <c r="I87" s="172">
        <f>MIN(VLOOKUP($C87,Calc_OppDef!$A$47:$AM$66,I$2+1,FALSE),VLOOKUP($D87,Calc_OppDef!$A$47:$AM$66,I$2+1,FALSE))</f>
        <v>0.785854922</v>
      </c>
      <c r="J87" s="172">
        <f>MIN(VLOOKUP($C87,Calc_OppDef!$A$47:$AM$66,J$2+1,FALSE),VLOOKUP($D87,Calc_OppDef!$A$47:$AM$66,J$2+1,FALSE))</f>
        <v>1.493123755</v>
      </c>
      <c r="K87" s="172">
        <f>MIN(VLOOKUP($C87,Calc_OppDef!$A$47:$AM$66,K$2+1,FALSE),VLOOKUP($D87,Calc_OppDef!$A$47:$AM$66,K$2+1,FALSE))</f>
        <v>0.6679765344</v>
      </c>
      <c r="L87" s="172">
        <f>MIN(VLOOKUP($C87,Calc_OppDef!$A$47:$AM$66,L$2+1,FALSE),VLOOKUP($D87,Calc_OppDef!$A$47:$AM$66,L$2+1,FALSE))</f>
        <v>1.139489338</v>
      </c>
      <c r="M87" s="172">
        <f>MIN(VLOOKUP($C87,Calc_OppDef!$A$47:$AM$66,M$2+1,FALSE),VLOOKUP($D87,Calc_OppDef!$A$47:$AM$66,M$2+1,FALSE))</f>
        <v>0.5566019417</v>
      </c>
      <c r="N87" s="172">
        <f>MIN(VLOOKUP($C87,Calc_OppDef!$A$47:$AM$66,N$2+1,FALSE),VLOOKUP($D87,Calc_OppDef!$A$47:$AM$66,N$2+1,FALSE))</f>
        <v>0.9430256077</v>
      </c>
      <c r="O87" s="172">
        <f>MIN(VLOOKUP($C87,Calc_OppDef!$A$47:$AM$66,O$2+1,FALSE),VLOOKUP($D87,Calc_OppDef!$A$47:$AM$66,O$2+1,FALSE))</f>
        <v>1.218074681</v>
      </c>
      <c r="P87" s="172">
        <f>MIN(VLOOKUP($C87,Calc_OppDef!$A$47:$AM$66,P$2+1,FALSE),VLOOKUP($D87,Calc_OppDef!$A$47:$AM$66,P$2+1,FALSE))</f>
        <v>0.392927461</v>
      </c>
      <c r="Q87" s="172">
        <f>MIN(VLOOKUP($C87,Calc_OppDef!$A$47:$AM$66,Q$2+1,FALSE),VLOOKUP($D87,Calc_OppDef!$A$47:$AM$66,Q$2+1,FALSE))</f>
        <v>0.4715128039</v>
      </c>
      <c r="R87" s="172">
        <f>MIN(VLOOKUP($C87,Calc_OppDef!$A$47:$AM$66,R$2+1,FALSE),VLOOKUP($D87,Calc_OppDef!$A$47:$AM$66,R$2+1,FALSE))</f>
        <v>0.4995145631</v>
      </c>
      <c r="S87" s="172">
        <f>MIN(VLOOKUP($C87,Calc_OppDef!$A$47:$AM$66,S$2+1,FALSE),VLOOKUP($D87,Calc_OppDef!$A$47:$AM$66,S$2+1,FALSE))</f>
        <v>0.9430256077</v>
      </c>
      <c r="T87" s="172">
        <f>MIN(VLOOKUP($C87,Calc_OppDef!$A$47:$AM$66,T$2+1,FALSE),VLOOKUP($D87,Calc_OppDef!$A$47:$AM$66,T$2+1,FALSE))</f>
        <v>0.6679765344</v>
      </c>
      <c r="U87" s="172">
        <f>MIN(VLOOKUP($C87,Calc_OppDef!$A$47:$AM$66,U$2+1,FALSE),VLOOKUP($D87,Calc_OppDef!$A$47:$AM$66,U$2+1,FALSE))</f>
        <v>0.7465618773</v>
      </c>
      <c r="V87" s="172">
        <f>MIN(VLOOKUP($C87,Calc_OppDef!$A$47:$AM$66,V$2+1,FALSE),VLOOKUP($D87,Calc_OppDef!$A$47:$AM$66,V$2+1,FALSE))</f>
        <v>1.178781636</v>
      </c>
      <c r="W87" s="172">
        <f>MIN(VLOOKUP($C87,Calc_OppDef!$A$47:$AM$66,W$2+1,FALSE),VLOOKUP($D87,Calc_OppDef!$A$47:$AM$66,W$2+1,FALSE))</f>
        <v>0.7322834646</v>
      </c>
      <c r="X87" s="172">
        <f>MIN(VLOOKUP($C87,Calc_OppDef!$A$47:$AM$66,X$2+1,FALSE),VLOOKUP($D87,Calc_OppDef!$A$47:$AM$66,X$2+1,FALSE))</f>
        <v>0.9823179059</v>
      </c>
      <c r="Y87" s="172">
        <f>MIN(VLOOKUP($C87,Calc_OppDef!$A$47:$AM$66,Y$2+1,FALSE),VLOOKUP($D87,Calc_OppDef!$A$47:$AM$66,Y$2+1,FALSE))</f>
        <v>0.6286834896</v>
      </c>
      <c r="Z87" s="172">
        <f>MIN(VLOOKUP($C87,Calc_OppDef!$A$47:$AM$66,Z$2+1,FALSE),VLOOKUP($D87,Calc_OppDef!$A$47:$AM$66,Z$2+1,FALSE))</f>
        <v>0.4715128039</v>
      </c>
      <c r="AA87" s="172">
        <f>MIN(VLOOKUP($C87,Calc_OppDef!$A$47:$AM$66,AA$2+1,FALSE),VLOOKUP($D87,Calc_OppDef!$A$47:$AM$66,AA$2+1,FALSE))</f>
        <v>0.8251472201</v>
      </c>
      <c r="AB87" s="172">
        <f>MIN(VLOOKUP($C87,Calc_OppDef!$A$47:$AM$66,AB$2+1,FALSE),VLOOKUP($D87,Calc_OppDef!$A$47:$AM$66,AB$2+1,FALSE))</f>
        <v>0.9430256077</v>
      </c>
      <c r="AC87" s="172">
        <f>MIN(VLOOKUP($C87,Calc_OppDef!$A$47:$AM$66,AC$2+1,FALSE),VLOOKUP($D87,Calc_OppDef!$A$47:$AM$66,AC$2+1,FALSE))</f>
        <v>0.7465618773</v>
      </c>
      <c r="AD87" s="172">
        <f>MIN(VLOOKUP($C87,Calc_OppDef!$A$47:$AM$66,AD$2+1,FALSE),VLOOKUP($D87,Calc_OppDef!$A$47:$AM$66,AD$2+1,FALSE))</f>
        <v>0.7072688325</v>
      </c>
      <c r="AE87" s="172">
        <f>MIN(VLOOKUP($C87,Calc_OppDef!$A$47:$AM$66,AE$2+1,FALSE),VLOOKUP($D87,Calc_OppDef!$A$47:$AM$66,AE$2+1,FALSE))</f>
        <v>0.6679765344</v>
      </c>
      <c r="AF87" s="172">
        <f>MIN(VLOOKUP($C87,Calc_OppDef!$A$47:$AM$66,AF$2+1,FALSE),VLOOKUP($D87,Calc_OppDef!$A$47:$AM$66,AF$2+1,FALSE))</f>
        <v>0.6286834896</v>
      </c>
      <c r="AG87" s="172">
        <f>MIN(VLOOKUP($C87,Calc_OppDef!$A$47:$AM$66,AG$2+1,FALSE),VLOOKUP($D87,Calc_OppDef!$A$47:$AM$66,AG$2+1,FALSE))</f>
        <v>0.4138834951</v>
      </c>
      <c r="AH87" s="172">
        <f>MIN(VLOOKUP($C87,Calc_OppDef!$A$47:$AM$66,AH$2+1,FALSE),VLOOKUP($D87,Calc_OppDef!$A$47:$AM$66,AH$2+1,FALSE))</f>
        <v>0.9430256077</v>
      </c>
      <c r="AI87" s="172">
        <f>MIN(VLOOKUP($C87,Calc_OppDef!$A$47:$AM$66,AI$2+1,FALSE),VLOOKUP($D87,Calc_OppDef!$A$47:$AM$66,AI$2+1,FALSE))</f>
        <v>0.785854922</v>
      </c>
      <c r="AJ87" s="172">
        <f>MIN(VLOOKUP($C87,Calc_OppDef!$A$47:$AM$66,AJ$2+1,FALSE),VLOOKUP($D87,Calc_OppDef!$A$47:$AM$66,AJ$2+1,FALSE))</f>
        <v>0.6286834896</v>
      </c>
      <c r="AK87" s="172">
        <f>MIN(VLOOKUP($C87,Calc_OppDef!$A$47:$AM$66,AK$2+1,FALSE),VLOOKUP($D87,Calc_OppDef!$A$47:$AM$66,AK$2+1,FALSE))</f>
        <v>1.178781636</v>
      </c>
      <c r="AL87" s="172">
        <f>MIN(VLOOKUP($C87,Calc_OppDef!$A$47:$AM$66,AL$2+1,FALSE),VLOOKUP($D87,Calc_OppDef!$A$47:$AM$66,AL$2+1,FALSE))</f>
        <v>0.6286834896</v>
      </c>
      <c r="AM87" s="172">
        <f>MIN(VLOOKUP($C87,Calc_OppDef!$A$47:$AM$66,AM$2+1,FALSE),VLOOKUP($D87,Calc_OppDef!$A$47:$AM$66,AM$2+1,FALSE))</f>
        <v>0.392927461</v>
      </c>
      <c r="AN87" s="172">
        <f>MIN(VLOOKUP($C87,Calc_OppDef!$A$47:$AM$66,AN$2+1,FALSE),VLOOKUP($D87,Calc_OppDef!$A$47:$AM$66,AN$2+1,FALSE))</f>
        <v>0.7322834646</v>
      </c>
      <c r="AO87" s="172">
        <f>MIN(VLOOKUP($C87,Calc_OppDef!$A$47:$AM$66,AO$2+1,FALSE),VLOOKUP($D87,Calc_OppDef!$A$47:$AM$66,AO$2+1,FALSE))</f>
        <v>0.5566019417</v>
      </c>
      <c r="AP87" s="172">
        <f>MIN(VLOOKUP($C87,Calc_OppDef!$A$47:$AM$66,AP$2+1,FALSE),VLOOKUP($D87,Calc_OppDef!$A$47:$AM$66,AP$2+1,FALSE))</f>
        <v>1.493123755</v>
      </c>
      <c r="AQ87" s="170"/>
      <c r="AR87" s="170"/>
    </row>
    <row r="88" ht="12.75" customHeight="1">
      <c r="A88" s="170">
        <f t="shared" si="1"/>
        <v>6</v>
      </c>
      <c r="B88" s="170">
        <f t="shared" si="2"/>
        <v>7</v>
      </c>
      <c r="C88" s="140" t="str">
        <f t="array" ref="C88">INDEX(Fixtures!$A$2:$A$21,A88)</f>
        <v>Chelsea</v>
      </c>
      <c r="D88" s="140" t="str">
        <f t="array" ref="D88">INDEX(Fixtures!$A$2:$A$21,B88)</f>
        <v>Crystal Palace</v>
      </c>
      <c r="E88" s="172">
        <f>MIN(VLOOKUP($C88,Calc_OppDef!$A$47:$AM$66,E$2+1,FALSE),VLOOKUP($D88,Calc_OppDef!$A$47:$AM$66,E$2+1,FALSE))</f>
        <v>0.6286834896</v>
      </c>
      <c r="F88" s="172">
        <f>MIN(VLOOKUP($C88,Calc_OppDef!$A$47:$AM$66,F$2+1,FALSE),VLOOKUP($D88,Calc_OppDef!$A$47:$AM$66,F$2+1,FALSE))</f>
        <v>0.785854922</v>
      </c>
      <c r="G88" s="172">
        <f>MIN(VLOOKUP($C88,Calc_OppDef!$A$47:$AM$66,G$2+1,FALSE),VLOOKUP($D88,Calc_OppDef!$A$47:$AM$66,G$2+1,FALSE))</f>
        <v>0.8251472201</v>
      </c>
      <c r="H88" s="172">
        <f>MIN(VLOOKUP($C88,Calc_OppDef!$A$47:$AM$66,H$2+1,FALSE),VLOOKUP($D88,Calc_OppDef!$A$47:$AM$66,H$2+1,FALSE))</f>
        <v>0.6679765344</v>
      </c>
      <c r="I88" s="172">
        <f>MIN(VLOOKUP($C88,Calc_OppDef!$A$47:$AM$66,I$2+1,FALSE),VLOOKUP($D88,Calc_OppDef!$A$47:$AM$66,I$2+1,FALSE))</f>
        <v>0.4138834951</v>
      </c>
      <c r="J88" s="172">
        <f>MIN(VLOOKUP($C88,Calc_OppDef!$A$47:$AM$66,J$2+1,FALSE),VLOOKUP($D88,Calc_OppDef!$A$47:$AM$66,J$2+1,FALSE))</f>
        <v>0.7072688325</v>
      </c>
      <c r="K88" s="172">
        <f>MIN(VLOOKUP($C88,Calc_OppDef!$A$47:$AM$66,K$2+1,FALSE),VLOOKUP($D88,Calc_OppDef!$A$47:$AM$66,K$2+1,FALSE))</f>
        <v>1.021610951</v>
      </c>
      <c r="L88" s="172">
        <f>MIN(VLOOKUP($C88,Calc_OppDef!$A$47:$AM$66,L$2+1,FALSE),VLOOKUP($D88,Calc_OppDef!$A$47:$AM$66,L$2+1,FALSE))</f>
        <v>0.4995145631</v>
      </c>
      <c r="M88" s="172">
        <f>MIN(VLOOKUP($C88,Calc_OppDef!$A$47:$AM$66,M$2+1,FALSE),VLOOKUP($D88,Calc_OppDef!$A$47:$AM$66,M$2+1,FALSE))</f>
        <v>1.100196294</v>
      </c>
      <c r="N88" s="172">
        <f>MIN(VLOOKUP($C88,Calc_OppDef!$A$47:$AM$66,N$2+1,FALSE),VLOOKUP($D88,Calc_OppDef!$A$47:$AM$66,N$2+1,FALSE))</f>
        <v>0.6286834896</v>
      </c>
      <c r="O88" s="172">
        <f>MIN(VLOOKUP($C88,Calc_OppDef!$A$47:$AM$66,O$2+1,FALSE),VLOOKUP($D88,Calc_OppDef!$A$47:$AM$66,O$2+1,FALSE))</f>
        <v>0.6286834896</v>
      </c>
      <c r="P88" s="172">
        <f>MIN(VLOOKUP($C88,Calc_OppDef!$A$47:$AM$66,P$2+1,FALSE),VLOOKUP($D88,Calc_OppDef!$A$47:$AM$66,P$2+1,FALSE))</f>
        <v>0.6286834896</v>
      </c>
      <c r="Q88" s="172">
        <f>MIN(VLOOKUP($C88,Calc_OppDef!$A$47:$AM$66,Q$2+1,FALSE),VLOOKUP($D88,Calc_OppDef!$A$47:$AM$66,Q$2+1,FALSE))</f>
        <v>1.493123755</v>
      </c>
      <c r="R88" s="172">
        <f>MIN(VLOOKUP($C88,Calc_OppDef!$A$47:$AM$66,R$2+1,FALSE),VLOOKUP($D88,Calc_OppDef!$A$47:$AM$66,R$2+1,FALSE))</f>
        <v>0.5566019417</v>
      </c>
      <c r="S88" s="172">
        <f>MIN(VLOOKUP($C88,Calc_OppDef!$A$47:$AM$66,S$2+1,FALSE),VLOOKUP($D88,Calc_OppDef!$A$47:$AM$66,S$2+1,FALSE))</f>
        <v>0.8604330709</v>
      </c>
      <c r="T88" s="172">
        <f>MIN(VLOOKUP($C88,Calc_OppDef!$A$47:$AM$66,T$2+1,FALSE),VLOOKUP($D88,Calc_OppDef!$A$47:$AM$66,T$2+1,FALSE))</f>
        <v>0.9430256077</v>
      </c>
      <c r="U88" s="172">
        <f>MIN(VLOOKUP($C88,Calc_OppDef!$A$47:$AM$66,U$2+1,FALSE),VLOOKUP($D88,Calc_OppDef!$A$47:$AM$66,U$2+1,FALSE))</f>
        <v>0.9430256077</v>
      </c>
      <c r="V88" s="172">
        <f>MIN(VLOOKUP($C88,Calc_OppDef!$A$47:$AM$66,V$2+1,FALSE),VLOOKUP($D88,Calc_OppDef!$A$47:$AM$66,V$2+1,FALSE))</f>
        <v>1.218074681</v>
      </c>
      <c r="W88" s="172">
        <f>MIN(VLOOKUP($C88,Calc_OppDef!$A$47:$AM$66,W$2+1,FALSE),VLOOKUP($D88,Calc_OppDef!$A$47:$AM$66,W$2+1,FALSE))</f>
        <v>0.4138834951</v>
      </c>
      <c r="X88" s="172">
        <f>MIN(VLOOKUP($C88,Calc_OppDef!$A$47:$AM$66,X$2+1,FALSE),VLOOKUP($D88,Calc_OppDef!$A$47:$AM$66,X$2+1,FALSE))</f>
        <v>1.139489338</v>
      </c>
      <c r="Y88" s="172">
        <f>MIN(VLOOKUP($C88,Calc_OppDef!$A$47:$AM$66,Y$2+1,FALSE),VLOOKUP($D88,Calc_OppDef!$A$47:$AM$66,Y$2+1,FALSE))</f>
        <v>0.6679765344</v>
      </c>
      <c r="Z88" s="172">
        <f>MIN(VLOOKUP($C88,Calc_OppDef!$A$47:$AM$66,Z$2+1,FALSE),VLOOKUP($D88,Calc_OppDef!$A$47:$AM$66,Z$2+1,FALSE))</f>
        <v>0.6679765344</v>
      </c>
      <c r="AA88" s="172">
        <f>MIN(VLOOKUP($C88,Calc_OppDef!$A$47:$AM$66,AA$2+1,FALSE),VLOOKUP($D88,Calc_OppDef!$A$47:$AM$66,AA$2+1,FALSE))</f>
        <v>1.768172828</v>
      </c>
      <c r="AB88" s="172">
        <f>MIN(VLOOKUP($C88,Calc_OppDef!$A$47:$AM$66,AB$2+1,FALSE),VLOOKUP($D88,Calc_OppDef!$A$47:$AM$66,AB$2+1,FALSE))</f>
        <v>0.785854922</v>
      </c>
      <c r="AC88" s="172">
        <f>MIN(VLOOKUP($C88,Calc_OppDef!$A$47:$AM$66,AC$2+1,FALSE),VLOOKUP($D88,Calc_OppDef!$A$47:$AM$66,AC$2+1,FALSE))</f>
        <v>0.4715128039</v>
      </c>
      <c r="AD88" s="172">
        <f>MIN(VLOOKUP($C88,Calc_OppDef!$A$47:$AM$66,AD$2+1,FALSE),VLOOKUP($D88,Calc_OppDef!$A$47:$AM$66,AD$2+1,FALSE))</f>
        <v>0.9430256077</v>
      </c>
      <c r="AE88" s="172">
        <f>MIN(VLOOKUP($C88,Calc_OppDef!$A$47:$AM$66,AE$2+1,FALSE),VLOOKUP($D88,Calc_OppDef!$A$47:$AM$66,AE$2+1,FALSE))</f>
        <v>0.392927461</v>
      </c>
      <c r="AF88" s="172">
        <f>MIN(VLOOKUP($C88,Calc_OppDef!$A$47:$AM$66,AF$2+1,FALSE),VLOOKUP($D88,Calc_OppDef!$A$47:$AM$66,AF$2+1,FALSE))</f>
        <v>1.178781636</v>
      </c>
      <c r="AG88" s="172">
        <f>MIN(VLOOKUP($C88,Calc_OppDef!$A$47:$AM$66,AG$2+1,FALSE),VLOOKUP($D88,Calc_OppDef!$A$47:$AM$66,AG$2+1,FALSE))</f>
        <v>0.6286834896</v>
      </c>
      <c r="AH88" s="172">
        <f>MIN(VLOOKUP($C88,Calc_OppDef!$A$47:$AM$66,AH$2+1,FALSE),VLOOKUP($D88,Calc_OppDef!$A$47:$AM$66,AH$2+1,FALSE))</f>
        <v>0.392927461</v>
      </c>
      <c r="AI88" s="172">
        <f>MIN(VLOOKUP($C88,Calc_OppDef!$A$47:$AM$66,AI$2+1,FALSE),VLOOKUP($D88,Calc_OppDef!$A$47:$AM$66,AI$2+1,FALSE))</f>
        <v>1.100196294</v>
      </c>
      <c r="AJ88" s="172">
        <f>MIN(VLOOKUP($C88,Calc_OppDef!$A$47:$AM$66,AJ$2+1,FALSE),VLOOKUP($D88,Calc_OppDef!$A$47:$AM$66,AJ$2+1,FALSE))</f>
        <v>0.4715128039</v>
      </c>
      <c r="AK88" s="172">
        <f>MIN(VLOOKUP($C88,Calc_OppDef!$A$47:$AM$66,AK$2+1,FALSE),VLOOKUP($D88,Calc_OppDef!$A$47:$AM$66,AK$2+1,FALSE))</f>
        <v>0.8251472201</v>
      </c>
      <c r="AL88" s="172">
        <f>MIN(VLOOKUP($C88,Calc_OppDef!$A$47:$AM$66,AL$2+1,FALSE),VLOOKUP($D88,Calc_OppDef!$A$47:$AM$66,AL$2+1,FALSE))</f>
        <v>1.768172828</v>
      </c>
      <c r="AM88" s="172">
        <f>MIN(VLOOKUP($C88,Calc_OppDef!$A$47:$AM$66,AM$2+1,FALSE),VLOOKUP($D88,Calc_OppDef!$A$47:$AM$66,AM$2+1,FALSE))</f>
        <v>0.785854922</v>
      </c>
      <c r="AN88" s="172">
        <f>MIN(VLOOKUP($C88,Calc_OppDef!$A$47:$AM$66,AN$2+1,FALSE),VLOOKUP($D88,Calc_OppDef!$A$47:$AM$66,AN$2+1,FALSE))</f>
        <v>0.6286834896</v>
      </c>
      <c r="AO88" s="172">
        <f>MIN(VLOOKUP($C88,Calc_OppDef!$A$47:$AM$66,AO$2+1,FALSE),VLOOKUP($D88,Calc_OppDef!$A$47:$AM$66,AO$2+1,FALSE))</f>
        <v>0.6679765344</v>
      </c>
      <c r="AP88" s="172">
        <f>MIN(VLOOKUP($C88,Calc_OppDef!$A$47:$AM$66,AP$2+1,FALSE),VLOOKUP($D88,Calc_OppDef!$A$47:$AM$66,AP$2+1,FALSE))</f>
        <v>0.7465618773</v>
      </c>
      <c r="AQ88" s="170"/>
      <c r="AR88" s="170"/>
    </row>
    <row r="89" ht="12.75" customHeight="1">
      <c r="A89" s="170">
        <f t="shared" si="1"/>
        <v>6</v>
      </c>
      <c r="B89" s="170">
        <f t="shared" si="2"/>
        <v>8</v>
      </c>
      <c r="C89" s="140" t="str">
        <f t="array" ref="C89">INDEX(Fixtures!$A$2:$A$21,A89)</f>
        <v>Chelsea</v>
      </c>
      <c r="D89" s="140" t="str">
        <f t="array" ref="D89">INDEX(Fixtures!$A$2:$A$21,B89)</f>
        <v>Everton</v>
      </c>
      <c r="E89" s="172">
        <f>MIN(VLOOKUP($C89,Calc_OppDef!$A$47:$AM$66,E$2+1,FALSE),VLOOKUP($D89,Calc_OppDef!$A$47:$AM$66,E$2+1,FALSE))</f>
        <v>0.6286834896</v>
      </c>
      <c r="F89" s="172">
        <f>MIN(VLOOKUP($C89,Calc_OppDef!$A$47:$AM$66,F$2+1,FALSE),VLOOKUP($D89,Calc_OppDef!$A$47:$AM$66,F$2+1,FALSE))</f>
        <v>0.6679765344</v>
      </c>
      <c r="G89" s="172">
        <f>MIN(VLOOKUP($C89,Calc_OppDef!$A$47:$AM$66,G$2+1,FALSE),VLOOKUP($D89,Calc_OppDef!$A$47:$AM$66,G$2+1,FALSE))</f>
        <v>0.8251472201</v>
      </c>
      <c r="H89" s="172">
        <f>MIN(VLOOKUP($C89,Calc_OppDef!$A$47:$AM$66,H$2+1,FALSE),VLOOKUP($D89,Calc_OppDef!$A$47:$AM$66,H$2+1,FALSE))</f>
        <v>0.4715128039</v>
      </c>
      <c r="I89" s="172">
        <f>MIN(VLOOKUP($C89,Calc_OppDef!$A$47:$AM$66,I$2+1,FALSE),VLOOKUP($D89,Calc_OppDef!$A$47:$AM$66,I$2+1,FALSE))</f>
        <v>0.4138834951</v>
      </c>
      <c r="J89" s="172">
        <f>MIN(VLOOKUP($C89,Calc_OppDef!$A$47:$AM$66,J$2+1,FALSE),VLOOKUP($D89,Calc_OppDef!$A$47:$AM$66,J$2+1,FALSE))</f>
        <v>0.9430256077</v>
      </c>
      <c r="K89" s="172">
        <f>MIN(VLOOKUP($C89,Calc_OppDef!$A$47:$AM$66,K$2+1,FALSE),VLOOKUP($D89,Calc_OppDef!$A$47:$AM$66,K$2+1,FALSE))</f>
        <v>0.5566019417</v>
      </c>
      <c r="L89" s="172">
        <f>MIN(VLOOKUP($C89,Calc_OppDef!$A$47:$AM$66,L$2+1,FALSE),VLOOKUP($D89,Calc_OppDef!$A$47:$AM$66,L$2+1,FALSE))</f>
        <v>0.785854922</v>
      </c>
      <c r="M89" s="172">
        <f>MIN(VLOOKUP($C89,Calc_OppDef!$A$47:$AM$66,M$2+1,FALSE),VLOOKUP($D89,Calc_OppDef!$A$47:$AM$66,M$2+1,FALSE))</f>
        <v>0.6286834896</v>
      </c>
      <c r="N89" s="172">
        <f>MIN(VLOOKUP($C89,Calc_OppDef!$A$47:$AM$66,N$2+1,FALSE),VLOOKUP($D89,Calc_OppDef!$A$47:$AM$66,N$2+1,FALSE))</f>
        <v>0.6286834896</v>
      </c>
      <c r="O89" s="172">
        <f>MIN(VLOOKUP($C89,Calc_OppDef!$A$47:$AM$66,O$2+1,FALSE),VLOOKUP($D89,Calc_OppDef!$A$47:$AM$66,O$2+1,FALSE))</f>
        <v>0.392927461</v>
      </c>
      <c r="P89" s="172">
        <f>MIN(VLOOKUP($C89,Calc_OppDef!$A$47:$AM$66,P$2+1,FALSE),VLOOKUP($D89,Calc_OppDef!$A$47:$AM$66,P$2+1,FALSE))</f>
        <v>0.6286834896</v>
      </c>
      <c r="Q89" s="172">
        <f>MIN(VLOOKUP($C89,Calc_OppDef!$A$47:$AM$66,Q$2+1,FALSE),VLOOKUP($D89,Calc_OppDef!$A$47:$AM$66,Q$2+1,FALSE))</f>
        <v>0.4138834951</v>
      </c>
      <c r="R89" s="172">
        <f>MIN(VLOOKUP($C89,Calc_OppDef!$A$47:$AM$66,R$2+1,FALSE),VLOOKUP($D89,Calc_OppDef!$A$47:$AM$66,R$2+1,FALSE))</f>
        <v>0.5566019417</v>
      </c>
      <c r="S89" s="172">
        <f>MIN(VLOOKUP($C89,Calc_OppDef!$A$47:$AM$66,S$2+1,FALSE),VLOOKUP($D89,Calc_OppDef!$A$47:$AM$66,S$2+1,FALSE))</f>
        <v>0.7072688325</v>
      </c>
      <c r="T89" s="172">
        <f>MIN(VLOOKUP($C89,Calc_OppDef!$A$47:$AM$66,T$2+1,FALSE),VLOOKUP($D89,Calc_OppDef!$A$47:$AM$66,T$2+1,FALSE))</f>
        <v>0.6679765344</v>
      </c>
      <c r="U89" s="172">
        <f>MIN(VLOOKUP($C89,Calc_OppDef!$A$47:$AM$66,U$2+1,FALSE),VLOOKUP($D89,Calc_OppDef!$A$47:$AM$66,U$2+1,FALSE))</f>
        <v>0.9430256077</v>
      </c>
      <c r="V89" s="172">
        <f>MIN(VLOOKUP($C89,Calc_OppDef!$A$47:$AM$66,V$2+1,FALSE),VLOOKUP($D89,Calc_OppDef!$A$47:$AM$66,V$2+1,FALSE))</f>
        <v>1.218074681</v>
      </c>
      <c r="W89" s="172">
        <f>MIN(VLOOKUP($C89,Calc_OppDef!$A$47:$AM$66,W$2+1,FALSE),VLOOKUP($D89,Calc_OppDef!$A$47:$AM$66,W$2+1,FALSE))</f>
        <v>0.6286834896</v>
      </c>
      <c r="X89" s="172">
        <f>MIN(VLOOKUP($C89,Calc_OppDef!$A$47:$AM$66,X$2+1,FALSE),VLOOKUP($D89,Calc_OppDef!$A$47:$AM$66,X$2+1,FALSE))</f>
        <v>0.9430256077</v>
      </c>
      <c r="Y89" s="172">
        <f>MIN(VLOOKUP($C89,Calc_OppDef!$A$47:$AM$66,Y$2+1,FALSE),VLOOKUP($D89,Calc_OppDef!$A$47:$AM$66,Y$2+1,FALSE))</f>
        <v>0.6679765344</v>
      </c>
      <c r="Z89" s="172">
        <f>MIN(VLOOKUP($C89,Calc_OppDef!$A$47:$AM$66,Z$2+1,FALSE),VLOOKUP($D89,Calc_OppDef!$A$47:$AM$66,Z$2+1,FALSE))</f>
        <v>0.7072688325</v>
      </c>
      <c r="AA89" s="172">
        <f>MIN(VLOOKUP($C89,Calc_OppDef!$A$47:$AM$66,AA$2+1,FALSE),VLOOKUP($D89,Calc_OppDef!$A$47:$AM$66,AA$2+1,FALSE))</f>
        <v>0.785854922</v>
      </c>
      <c r="AB89" s="172">
        <f>MIN(VLOOKUP($C89,Calc_OppDef!$A$47:$AM$66,AB$2+1,FALSE),VLOOKUP($D89,Calc_OppDef!$A$47:$AM$66,AB$2+1,FALSE))</f>
        <v>0.6286834896</v>
      </c>
      <c r="AC89" s="172">
        <f>MIN(VLOOKUP($C89,Calc_OppDef!$A$47:$AM$66,AC$2+1,FALSE),VLOOKUP($D89,Calc_OppDef!$A$47:$AM$66,AC$2+1,FALSE))</f>
        <v>0.4715128039</v>
      </c>
      <c r="AD89" s="172">
        <f>MIN(VLOOKUP($C89,Calc_OppDef!$A$47:$AM$66,AD$2+1,FALSE),VLOOKUP($D89,Calc_OppDef!$A$47:$AM$66,AD$2+1,FALSE))</f>
        <v>1.060903995</v>
      </c>
      <c r="AE89" s="172">
        <f>MIN(VLOOKUP($C89,Calc_OppDef!$A$47:$AM$66,AE$2+1,FALSE),VLOOKUP($D89,Calc_OppDef!$A$47:$AM$66,AE$2+1,FALSE))</f>
        <v>0.392927461</v>
      </c>
      <c r="AF89" s="172">
        <f>MIN(VLOOKUP($C89,Calc_OppDef!$A$47:$AM$66,AF$2+1,FALSE),VLOOKUP($D89,Calc_OppDef!$A$47:$AM$66,AF$2+1,FALSE))</f>
        <v>0.7322834646</v>
      </c>
      <c r="AG89" s="172">
        <f>MIN(VLOOKUP($C89,Calc_OppDef!$A$47:$AM$66,AG$2+1,FALSE),VLOOKUP($D89,Calc_OppDef!$A$47:$AM$66,AG$2+1,FALSE))</f>
        <v>0.7322834646</v>
      </c>
      <c r="AH89" s="172">
        <f>MIN(VLOOKUP($C89,Calc_OppDef!$A$47:$AM$66,AH$2+1,FALSE),VLOOKUP($D89,Calc_OppDef!$A$47:$AM$66,AH$2+1,FALSE))</f>
        <v>0.4995145631</v>
      </c>
      <c r="AI89" s="172">
        <f>MIN(VLOOKUP($C89,Calc_OppDef!$A$47:$AM$66,AI$2+1,FALSE),VLOOKUP($D89,Calc_OppDef!$A$47:$AM$66,AI$2+1,FALSE))</f>
        <v>1.100196294</v>
      </c>
      <c r="AJ89" s="172">
        <f>MIN(VLOOKUP($C89,Calc_OppDef!$A$47:$AM$66,AJ$2+1,FALSE),VLOOKUP($D89,Calc_OppDef!$A$47:$AM$66,AJ$2+1,FALSE))</f>
        <v>0.7322834646</v>
      </c>
      <c r="AK89" s="172">
        <f>MIN(VLOOKUP($C89,Calc_OppDef!$A$47:$AM$66,AK$2+1,FALSE),VLOOKUP($D89,Calc_OppDef!$A$47:$AM$66,AK$2+1,FALSE))</f>
        <v>0.785854922</v>
      </c>
      <c r="AL89" s="172">
        <f>MIN(VLOOKUP($C89,Calc_OppDef!$A$47:$AM$66,AL$2+1,FALSE),VLOOKUP($D89,Calc_OppDef!$A$47:$AM$66,AL$2+1,FALSE))</f>
        <v>0.7322834646</v>
      </c>
      <c r="AM89" s="172">
        <f>MIN(VLOOKUP($C89,Calc_OppDef!$A$47:$AM$66,AM$2+1,FALSE),VLOOKUP($D89,Calc_OppDef!$A$47:$AM$66,AM$2+1,FALSE))</f>
        <v>0.785854922</v>
      </c>
      <c r="AN89" s="172">
        <f>MIN(VLOOKUP($C89,Calc_OppDef!$A$47:$AM$66,AN$2+1,FALSE),VLOOKUP($D89,Calc_OppDef!$A$47:$AM$66,AN$2+1,FALSE))</f>
        <v>1.139489338</v>
      </c>
      <c r="AO89" s="172">
        <f>MIN(VLOOKUP($C89,Calc_OppDef!$A$47:$AM$66,AO$2+1,FALSE),VLOOKUP($D89,Calc_OppDef!$A$47:$AM$66,AO$2+1,FALSE))</f>
        <v>0.6679765344</v>
      </c>
      <c r="AP89" s="172">
        <f>MIN(VLOOKUP($C89,Calc_OppDef!$A$47:$AM$66,AP$2+1,FALSE),VLOOKUP($D89,Calc_OppDef!$A$47:$AM$66,AP$2+1,FALSE))</f>
        <v>0.9823179059</v>
      </c>
      <c r="AQ89" s="170"/>
      <c r="AR89" s="170"/>
    </row>
    <row r="90" ht="12.75" customHeight="1">
      <c r="A90" s="170">
        <f t="shared" si="1"/>
        <v>6</v>
      </c>
      <c r="B90" s="170">
        <f t="shared" si="2"/>
        <v>9</v>
      </c>
      <c r="C90" s="140" t="str">
        <f t="array" ref="C90">INDEX(Fixtures!$A$2:$A$21,A90)</f>
        <v>Chelsea</v>
      </c>
      <c r="D90" s="140" t="str">
        <f t="array" ref="D90">INDEX(Fixtures!$A$2:$A$21,B90)</f>
        <v>Fulham</v>
      </c>
      <c r="E90" s="172">
        <f>MIN(VLOOKUP($C90,Calc_OppDef!$A$47:$AM$66,E$2+1,FALSE),VLOOKUP($D90,Calc_OppDef!$A$47:$AM$66,E$2+1,FALSE))</f>
        <v>0.6286834896</v>
      </c>
      <c r="F90" s="172">
        <f>MIN(VLOOKUP($C90,Calc_OppDef!$A$47:$AM$66,F$2+1,FALSE),VLOOKUP($D90,Calc_OppDef!$A$47:$AM$66,F$2+1,FALSE))</f>
        <v>0.785854922</v>
      </c>
      <c r="G90" s="172">
        <f>MIN(VLOOKUP($C90,Calc_OppDef!$A$47:$AM$66,G$2+1,FALSE),VLOOKUP($D90,Calc_OppDef!$A$47:$AM$66,G$2+1,FALSE))</f>
        <v>0.785854922</v>
      </c>
      <c r="H90" s="172">
        <f>MIN(VLOOKUP($C90,Calc_OppDef!$A$47:$AM$66,H$2+1,FALSE),VLOOKUP($D90,Calc_OppDef!$A$47:$AM$66,H$2+1,FALSE))</f>
        <v>0.7465618773</v>
      </c>
      <c r="I90" s="172">
        <f>MIN(VLOOKUP($C90,Calc_OppDef!$A$47:$AM$66,I$2+1,FALSE),VLOOKUP($D90,Calc_OppDef!$A$47:$AM$66,I$2+1,FALSE))</f>
        <v>0.4138834951</v>
      </c>
      <c r="J90" s="172">
        <f>MIN(VLOOKUP($C90,Calc_OppDef!$A$47:$AM$66,J$2+1,FALSE),VLOOKUP($D90,Calc_OppDef!$A$47:$AM$66,J$2+1,FALSE))</f>
        <v>0.6679765344</v>
      </c>
      <c r="K90" s="172">
        <f>MIN(VLOOKUP($C90,Calc_OppDef!$A$47:$AM$66,K$2+1,FALSE),VLOOKUP($D90,Calc_OppDef!$A$47:$AM$66,K$2+1,FALSE))</f>
        <v>1.100196294</v>
      </c>
      <c r="L90" s="172">
        <f>MIN(VLOOKUP($C90,Calc_OppDef!$A$47:$AM$66,L$2+1,FALSE),VLOOKUP($D90,Calc_OppDef!$A$47:$AM$66,L$2+1,FALSE))</f>
        <v>0.785854922</v>
      </c>
      <c r="M90" s="172">
        <f>MIN(VLOOKUP($C90,Calc_OppDef!$A$47:$AM$66,M$2+1,FALSE),VLOOKUP($D90,Calc_OppDef!$A$47:$AM$66,M$2+1,FALSE))</f>
        <v>0.7322834646</v>
      </c>
      <c r="N90" s="172">
        <f>MIN(VLOOKUP($C90,Calc_OppDef!$A$47:$AM$66,N$2+1,FALSE),VLOOKUP($D90,Calc_OppDef!$A$47:$AM$66,N$2+1,FALSE))</f>
        <v>0.6286834896</v>
      </c>
      <c r="O90" s="172">
        <f>MIN(VLOOKUP($C90,Calc_OppDef!$A$47:$AM$66,O$2+1,FALSE),VLOOKUP($D90,Calc_OppDef!$A$47:$AM$66,O$2+1,FALSE))</f>
        <v>0.6286834896</v>
      </c>
      <c r="P90" s="172">
        <f>MIN(VLOOKUP($C90,Calc_OppDef!$A$47:$AM$66,P$2+1,FALSE),VLOOKUP($D90,Calc_OppDef!$A$47:$AM$66,P$2+1,FALSE))</f>
        <v>0.6286834896</v>
      </c>
      <c r="Q90" s="172">
        <f>MIN(VLOOKUP($C90,Calc_OppDef!$A$47:$AM$66,Q$2+1,FALSE),VLOOKUP($D90,Calc_OppDef!$A$47:$AM$66,Q$2+1,FALSE))</f>
        <v>0.6679765344</v>
      </c>
      <c r="R90" s="172">
        <f>MIN(VLOOKUP($C90,Calc_OppDef!$A$47:$AM$66,R$2+1,FALSE),VLOOKUP($D90,Calc_OppDef!$A$47:$AM$66,R$2+1,FALSE))</f>
        <v>0.5566019417</v>
      </c>
      <c r="S90" s="172">
        <f>MIN(VLOOKUP($C90,Calc_OppDef!$A$47:$AM$66,S$2+1,FALSE),VLOOKUP($D90,Calc_OppDef!$A$47:$AM$66,S$2+1,FALSE))</f>
        <v>0.8604330709</v>
      </c>
      <c r="T90" s="172">
        <f>MIN(VLOOKUP($C90,Calc_OppDef!$A$47:$AM$66,T$2+1,FALSE),VLOOKUP($D90,Calc_OppDef!$A$47:$AM$66,T$2+1,FALSE))</f>
        <v>1.493123755</v>
      </c>
      <c r="U90" s="172">
        <f>MIN(VLOOKUP($C90,Calc_OppDef!$A$47:$AM$66,U$2+1,FALSE),VLOOKUP($D90,Calc_OppDef!$A$47:$AM$66,U$2+1,FALSE))</f>
        <v>0.9430256077</v>
      </c>
      <c r="V90" s="172">
        <f>MIN(VLOOKUP($C90,Calc_OppDef!$A$47:$AM$66,V$2+1,FALSE),VLOOKUP($D90,Calc_OppDef!$A$47:$AM$66,V$2+1,FALSE))</f>
        <v>0.8251472201</v>
      </c>
      <c r="W90" s="172">
        <f>MIN(VLOOKUP($C90,Calc_OppDef!$A$47:$AM$66,W$2+1,FALSE),VLOOKUP($D90,Calc_OppDef!$A$47:$AM$66,W$2+1,FALSE))</f>
        <v>0.4995145631</v>
      </c>
      <c r="X90" s="172">
        <f>MIN(VLOOKUP($C90,Calc_OppDef!$A$47:$AM$66,X$2+1,FALSE),VLOOKUP($D90,Calc_OppDef!$A$47:$AM$66,X$2+1,FALSE))</f>
        <v>0.4715128039</v>
      </c>
      <c r="Y90" s="172">
        <f>MIN(VLOOKUP($C90,Calc_OppDef!$A$47:$AM$66,Y$2+1,FALSE),VLOOKUP($D90,Calc_OppDef!$A$47:$AM$66,Y$2+1,FALSE))</f>
        <v>0.6679765344</v>
      </c>
      <c r="Z90" s="172">
        <f>MIN(VLOOKUP($C90,Calc_OppDef!$A$47:$AM$66,Z$2+1,FALSE),VLOOKUP($D90,Calc_OppDef!$A$47:$AM$66,Z$2+1,FALSE))</f>
        <v>0.6286834896</v>
      </c>
      <c r="AA90" s="172">
        <f>MIN(VLOOKUP($C90,Calc_OppDef!$A$47:$AM$66,AA$2+1,FALSE),VLOOKUP($D90,Calc_OppDef!$A$47:$AM$66,AA$2+1,FALSE))</f>
        <v>1.335953069</v>
      </c>
      <c r="AB90" s="172">
        <f>MIN(VLOOKUP($C90,Calc_OppDef!$A$47:$AM$66,AB$2+1,FALSE),VLOOKUP($D90,Calc_OppDef!$A$47:$AM$66,AB$2+1,FALSE))</f>
        <v>0.392927461</v>
      </c>
      <c r="AC90" s="172">
        <f>MIN(VLOOKUP($C90,Calc_OppDef!$A$47:$AM$66,AC$2+1,FALSE),VLOOKUP($D90,Calc_OppDef!$A$47:$AM$66,AC$2+1,FALSE))</f>
        <v>0.4715128039</v>
      </c>
      <c r="AD90" s="172">
        <f>MIN(VLOOKUP($C90,Calc_OppDef!$A$47:$AM$66,AD$2+1,FALSE),VLOOKUP($D90,Calc_OppDef!$A$47:$AM$66,AD$2+1,FALSE))</f>
        <v>1.178781636</v>
      </c>
      <c r="AE90" s="172">
        <f>MIN(VLOOKUP($C90,Calc_OppDef!$A$47:$AM$66,AE$2+1,FALSE),VLOOKUP($D90,Calc_OppDef!$A$47:$AM$66,AE$2+1,FALSE))</f>
        <v>0.392927461</v>
      </c>
      <c r="AF90" s="172">
        <f>MIN(VLOOKUP($C90,Calc_OppDef!$A$47:$AM$66,AF$2+1,FALSE),VLOOKUP($D90,Calc_OppDef!$A$47:$AM$66,AF$2+1,FALSE))</f>
        <v>0.785854922</v>
      </c>
      <c r="AG90" s="172">
        <f>MIN(VLOOKUP($C90,Calc_OppDef!$A$47:$AM$66,AG$2+1,FALSE),VLOOKUP($D90,Calc_OppDef!$A$47:$AM$66,AG$2+1,FALSE))</f>
        <v>0.7322834646</v>
      </c>
      <c r="AH90" s="172">
        <f>MIN(VLOOKUP($C90,Calc_OppDef!$A$47:$AM$66,AH$2+1,FALSE),VLOOKUP($D90,Calc_OppDef!$A$47:$AM$66,AH$2+1,FALSE))</f>
        <v>0.4995145631</v>
      </c>
      <c r="AI90" s="172">
        <f>MIN(VLOOKUP($C90,Calc_OppDef!$A$47:$AM$66,AI$2+1,FALSE),VLOOKUP($D90,Calc_OppDef!$A$47:$AM$66,AI$2+1,FALSE))</f>
        <v>1.100196294</v>
      </c>
      <c r="AJ90" s="172">
        <f>MIN(VLOOKUP($C90,Calc_OppDef!$A$47:$AM$66,AJ$2+1,FALSE),VLOOKUP($D90,Calc_OppDef!$A$47:$AM$66,AJ$2+1,FALSE))</f>
        <v>0.7322834646</v>
      </c>
      <c r="AK90" s="172">
        <f>MIN(VLOOKUP($C90,Calc_OppDef!$A$47:$AM$66,AK$2+1,FALSE),VLOOKUP($D90,Calc_OppDef!$A$47:$AM$66,AK$2+1,FALSE))</f>
        <v>0.9430256077</v>
      </c>
      <c r="AL90" s="172">
        <f>MIN(VLOOKUP($C90,Calc_OppDef!$A$47:$AM$66,AL$2+1,FALSE),VLOOKUP($D90,Calc_OppDef!$A$47:$AM$66,AL$2+1,FALSE))</f>
        <v>0.6286834896</v>
      </c>
      <c r="AM90" s="172">
        <f>MIN(VLOOKUP($C90,Calc_OppDef!$A$47:$AM$66,AM$2+1,FALSE),VLOOKUP($D90,Calc_OppDef!$A$47:$AM$66,AM$2+1,FALSE))</f>
        <v>0.785854922</v>
      </c>
      <c r="AN90" s="172">
        <f>MIN(VLOOKUP($C90,Calc_OppDef!$A$47:$AM$66,AN$2+1,FALSE),VLOOKUP($D90,Calc_OppDef!$A$47:$AM$66,AN$2+1,FALSE))</f>
        <v>0.4138834951</v>
      </c>
      <c r="AO90" s="172">
        <f>MIN(VLOOKUP($C90,Calc_OppDef!$A$47:$AM$66,AO$2+1,FALSE),VLOOKUP($D90,Calc_OppDef!$A$47:$AM$66,AO$2+1,FALSE))</f>
        <v>0.6679765344</v>
      </c>
      <c r="AP90" s="172">
        <f>MIN(VLOOKUP($C90,Calc_OppDef!$A$47:$AM$66,AP$2+1,FALSE),VLOOKUP($D90,Calc_OppDef!$A$47:$AM$66,AP$2+1,FALSE))</f>
        <v>0.7072688325</v>
      </c>
      <c r="AQ90" s="170"/>
      <c r="AR90" s="170"/>
    </row>
    <row r="91" ht="12.75" customHeight="1">
      <c r="A91" s="170">
        <f t="shared" si="1"/>
        <v>6</v>
      </c>
      <c r="B91" s="170">
        <f t="shared" si="2"/>
        <v>10</v>
      </c>
      <c r="C91" s="140" t="str">
        <f t="array" ref="C91">INDEX(Fixtures!$A$2:$A$21,A91)</f>
        <v>Chelsea</v>
      </c>
      <c r="D91" s="140" t="str">
        <f t="array" ref="D91">INDEX(Fixtures!$A$2:$A$21,B91)</f>
        <v>Huddersfield</v>
      </c>
      <c r="E91" s="172">
        <f>MIN(VLOOKUP($C91,Calc_OppDef!$A$47:$AM$66,E$2+1,FALSE),VLOOKUP($D91,Calc_OppDef!$A$47:$AM$66,E$2+1,FALSE))</f>
        <v>0.6286834896</v>
      </c>
      <c r="F91" s="172">
        <f>MIN(VLOOKUP($C91,Calc_OppDef!$A$47:$AM$66,F$2+1,FALSE),VLOOKUP($D91,Calc_OppDef!$A$47:$AM$66,F$2+1,FALSE))</f>
        <v>0.785854922</v>
      </c>
      <c r="G91" s="172">
        <f>MIN(VLOOKUP($C91,Calc_OppDef!$A$47:$AM$66,G$2+1,FALSE),VLOOKUP($D91,Calc_OppDef!$A$47:$AM$66,G$2+1,FALSE))</f>
        <v>0.4138834951</v>
      </c>
      <c r="H91" s="172">
        <f>MIN(VLOOKUP($C91,Calc_OppDef!$A$47:$AM$66,H$2+1,FALSE),VLOOKUP($D91,Calc_OppDef!$A$47:$AM$66,H$2+1,FALSE))</f>
        <v>0.7465618773</v>
      </c>
      <c r="I91" s="172">
        <f>MIN(VLOOKUP($C91,Calc_OppDef!$A$47:$AM$66,I$2+1,FALSE),VLOOKUP($D91,Calc_OppDef!$A$47:$AM$66,I$2+1,FALSE))</f>
        <v>0.4138834951</v>
      </c>
      <c r="J91" s="172">
        <f>MIN(VLOOKUP($C91,Calc_OppDef!$A$47:$AM$66,J$2+1,FALSE),VLOOKUP($D91,Calc_OppDef!$A$47:$AM$66,J$2+1,FALSE))</f>
        <v>0.9430256077</v>
      </c>
      <c r="K91" s="172">
        <f>MIN(VLOOKUP($C91,Calc_OppDef!$A$47:$AM$66,K$2+1,FALSE),VLOOKUP($D91,Calc_OppDef!$A$47:$AM$66,K$2+1,FALSE))</f>
        <v>1.335953069</v>
      </c>
      <c r="L91" s="172">
        <f>MIN(VLOOKUP($C91,Calc_OppDef!$A$47:$AM$66,L$2+1,FALSE),VLOOKUP($D91,Calc_OppDef!$A$47:$AM$66,L$2+1,FALSE))</f>
        <v>0.6286834896</v>
      </c>
      <c r="M91" s="172">
        <f>MIN(VLOOKUP($C91,Calc_OppDef!$A$47:$AM$66,M$2+1,FALSE),VLOOKUP($D91,Calc_OppDef!$A$47:$AM$66,M$2+1,FALSE))</f>
        <v>1.178781636</v>
      </c>
      <c r="N91" s="172">
        <f>MIN(VLOOKUP($C91,Calc_OppDef!$A$47:$AM$66,N$2+1,FALSE),VLOOKUP($D91,Calc_OppDef!$A$47:$AM$66,N$2+1,FALSE))</f>
        <v>0.6286834896</v>
      </c>
      <c r="O91" s="172">
        <f>MIN(VLOOKUP($C91,Calc_OppDef!$A$47:$AM$66,O$2+1,FALSE),VLOOKUP($D91,Calc_OppDef!$A$47:$AM$66,O$2+1,FALSE))</f>
        <v>0.5566019417</v>
      </c>
      <c r="P91" s="172">
        <f>MIN(VLOOKUP($C91,Calc_OppDef!$A$47:$AM$66,P$2+1,FALSE),VLOOKUP($D91,Calc_OppDef!$A$47:$AM$66,P$2+1,FALSE))</f>
        <v>0.6286834896</v>
      </c>
      <c r="Q91" s="172">
        <f>MIN(VLOOKUP($C91,Calc_OppDef!$A$47:$AM$66,Q$2+1,FALSE),VLOOKUP($D91,Calc_OppDef!$A$47:$AM$66,Q$2+1,FALSE))</f>
        <v>0.8604330709</v>
      </c>
      <c r="R91" s="172">
        <f>MIN(VLOOKUP($C91,Calc_OppDef!$A$47:$AM$66,R$2+1,FALSE),VLOOKUP($D91,Calc_OppDef!$A$47:$AM$66,R$2+1,FALSE))</f>
        <v>0.392927461</v>
      </c>
      <c r="S91" s="172">
        <f>MIN(VLOOKUP($C91,Calc_OppDef!$A$47:$AM$66,S$2+1,FALSE),VLOOKUP($D91,Calc_OppDef!$A$47:$AM$66,S$2+1,FALSE))</f>
        <v>0.8604330709</v>
      </c>
      <c r="T91" s="172">
        <f>MIN(VLOOKUP($C91,Calc_OppDef!$A$47:$AM$66,T$2+1,FALSE),VLOOKUP($D91,Calc_OppDef!$A$47:$AM$66,T$2+1,FALSE))</f>
        <v>1.768172828</v>
      </c>
      <c r="U91" s="172">
        <f>MIN(VLOOKUP($C91,Calc_OppDef!$A$47:$AM$66,U$2+1,FALSE),VLOOKUP($D91,Calc_OppDef!$A$47:$AM$66,U$2+1,FALSE))</f>
        <v>0.7072688325</v>
      </c>
      <c r="V91" s="172">
        <f>MIN(VLOOKUP($C91,Calc_OppDef!$A$47:$AM$66,V$2+1,FALSE),VLOOKUP($D91,Calc_OppDef!$A$47:$AM$66,V$2+1,FALSE))</f>
        <v>0.6679765344</v>
      </c>
      <c r="W91" s="172">
        <f>MIN(VLOOKUP($C91,Calc_OppDef!$A$47:$AM$66,W$2+1,FALSE),VLOOKUP($D91,Calc_OppDef!$A$47:$AM$66,W$2+1,FALSE))</f>
        <v>1.060903995</v>
      </c>
      <c r="X91" s="172">
        <f>MIN(VLOOKUP($C91,Calc_OppDef!$A$47:$AM$66,X$2+1,FALSE),VLOOKUP($D91,Calc_OppDef!$A$47:$AM$66,X$2+1,FALSE))</f>
        <v>0.7322834646</v>
      </c>
      <c r="Y91" s="172">
        <f>MIN(VLOOKUP($C91,Calc_OppDef!$A$47:$AM$66,Y$2+1,FALSE),VLOOKUP($D91,Calc_OppDef!$A$47:$AM$66,Y$2+1,FALSE))</f>
        <v>0.6679765344</v>
      </c>
      <c r="Z91" s="172">
        <f>MIN(VLOOKUP($C91,Calc_OppDef!$A$47:$AM$66,Z$2+1,FALSE),VLOOKUP($D91,Calc_OppDef!$A$47:$AM$66,Z$2+1,FALSE))</f>
        <v>0.7072688325</v>
      </c>
      <c r="AA91" s="172">
        <f>MIN(VLOOKUP($C91,Calc_OppDef!$A$47:$AM$66,AA$2+1,FALSE),VLOOKUP($D91,Calc_OppDef!$A$47:$AM$66,AA$2+1,FALSE))</f>
        <v>1.768172828</v>
      </c>
      <c r="AB91" s="172">
        <f>MIN(VLOOKUP($C91,Calc_OppDef!$A$47:$AM$66,AB$2+1,FALSE),VLOOKUP($D91,Calc_OppDef!$A$47:$AM$66,AB$2+1,FALSE))</f>
        <v>0.6286834896</v>
      </c>
      <c r="AC91" s="172">
        <f>MIN(VLOOKUP($C91,Calc_OppDef!$A$47:$AM$66,AC$2+1,FALSE),VLOOKUP($D91,Calc_OppDef!$A$47:$AM$66,AC$2+1,FALSE))</f>
        <v>0.4715128039</v>
      </c>
      <c r="AD91" s="172">
        <f>MIN(VLOOKUP($C91,Calc_OppDef!$A$47:$AM$66,AD$2+1,FALSE),VLOOKUP($D91,Calc_OppDef!$A$47:$AM$66,AD$2+1,FALSE))</f>
        <v>0.785854922</v>
      </c>
      <c r="AE91" s="172">
        <f>MIN(VLOOKUP($C91,Calc_OppDef!$A$47:$AM$66,AE$2+1,FALSE),VLOOKUP($D91,Calc_OppDef!$A$47:$AM$66,AE$2+1,FALSE))</f>
        <v>0.392927461</v>
      </c>
      <c r="AF91" s="172">
        <f>MIN(VLOOKUP($C91,Calc_OppDef!$A$47:$AM$66,AF$2+1,FALSE),VLOOKUP($D91,Calc_OppDef!$A$47:$AM$66,AF$2+1,FALSE))</f>
        <v>0.4995145631</v>
      </c>
      <c r="AG91" s="172">
        <f>MIN(VLOOKUP($C91,Calc_OppDef!$A$47:$AM$66,AG$2+1,FALSE),VLOOKUP($D91,Calc_OppDef!$A$47:$AM$66,AG$2+1,FALSE))</f>
        <v>0.7322834646</v>
      </c>
      <c r="AH91" s="172">
        <f>MIN(VLOOKUP($C91,Calc_OppDef!$A$47:$AM$66,AH$2+1,FALSE),VLOOKUP($D91,Calc_OppDef!$A$47:$AM$66,AH$2+1,FALSE))</f>
        <v>0.4995145631</v>
      </c>
      <c r="AI91" s="172">
        <f>MIN(VLOOKUP($C91,Calc_OppDef!$A$47:$AM$66,AI$2+1,FALSE),VLOOKUP($D91,Calc_OppDef!$A$47:$AM$66,AI$2+1,FALSE))</f>
        <v>0.9430256077</v>
      </c>
      <c r="AJ91" s="172">
        <f>MIN(VLOOKUP($C91,Calc_OppDef!$A$47:$AM$66,AJ$2+1,FALSE),VLOOKUP($D91,Calc_OppDef!$A$47:$AM$66,AJ$2+1,FALSE))</f>
        <v>0.7322834646</v>
      </c>
      <c r="AK91" s="172">
        <f>MIN(VLOOKUP($C91,Calc_OppDef!$A$47:$AM$66,AK$2+1,FALSE),VLOOKUP($D91,Calc_OppDef!$A$47:$AM$66,AK$2+1,FALSE))</f>
        <v>0.9430256077</v>
      </c>
      <c r="AL91" s="172">
        <f>MIN(VLOOKUP($C91,Calc_OppDef!$A$47:$AM$66,AL$2+1,FALSE),VLOOKUP($D91,Calc_OppDef!$A$47:$AM$66,AL$2+1,FALSE))</f>
        <v>1.571709097</v>
      </c>
      <c r="AM91" s="172">
        <f>MIN(VLOOKUP($C91,Calc_OppDef!$A$47:$AM$66,AM$2+1,FALSE),VLOOKUP($D91,Calc_OppDef!$A$47:$AM$66,AM$2+1,FALSE))</f>
        <v>0.6679765344</v>
      </c>
      <c r="AN91" s="172">
        <f>MIN(VLOOKUP($C91,Calc_OppDef!$A$47:$AM$66,AN$2+1,FALSE),VLOOKUP($D91,Calc_OppDef!$A$47:$AM$66,AN$2+1,FALSE))</f>
        <v>1.493123755</v>
      </c>
      <c r="AO91" s="172">
        <f>MIN(VLOOKUP($C91,Calc_OppDef!$A$47:$AM$66,AO$2+1,FALSE),VLOOKUP($D91,Calc_OppDef!$A$47:$AM$66,AO$2+1,FALSE))</f>
        <v>0.6679765344</v>
      </c>
      <c r="AP91" s="172">
        <f>MIN(VLOOKUP($C91,Calc_OppDef!$A$47:$AM$66,AP$2+1,FALSE),VLOOKUP($D91,Calc_OppDef!$A$47:$AM$66,AP$2+1,FALSE))</f>
        <v>0.785854922</v>
      </c>
      <c r="AQ91" s="170"/>
      <c r="AR91" s="170"/>
    </row>
    <row r="92" ht="12.75" customHeight="1">
      <c r="A92" s="170">
        <f t="shared" si="1"/>
        <v>6</v>
      </c>
      <c r="B92" s="170">
        <f t="shared" si="2"/>
        <v>11</v>
      </c>
      <c r="C92" s="140" t="str">
        <f t="array" ref="C92">INDEX(Fixtures!$A$2:$A$21,A92)</f>
        <v>Chelsea</v>
      </c>
      <c r="D92" s="140" t="str">
        <f t="array" ref="D92">INDEX(Fixtures!$A$2:$A$21,B92)</f>
        <v>Leicester</v>
      </c>
      <c r="E92" s="172">
        <f>MIN(VLOOKUP($C92,Calc_OppDef!$A$47:$AM$66,E$2+1,FALSE),VLOOKUP($D92,Calc_OppDef!$A$47:$AM$66,E$2+1,FALSE))</f>
        <v>0.6286834896</v>
      </c>
      <c r="F92" s="172">
        <f>MIN(VLOOKUP($C92,Calc_OppDef!$A$47:$AM$66,F$2+1,FALSE),VLOOKUP($D92,Calc_OppDef!$A$47:$AM$66,F$2+1,FALSE))</f>
        <v>0.4995145631</v>
      </c>
      <c r="G92" s="172">
        <f>MIN(VLOOKUP($C92,Calc_OppDef!$A$47:$AM$66,G$2+1,FALSE),VLOOKUP($D92,Calc_OppDef!$A$47:$AM$66,G$2+1,FALSE))</f>
        <v>0.785854922</v>
      </c>
      <c r="H92" s="172">
        <f>MIN(VLOOKUP($C92,Calc_OppDef!$A$47:$AM$66,H$2+1,FALSE),VLOOKUP($D92,Calc_OppDef!$A$47:$AM$66,H$2+1,FALSE))</f>
        <v>0.7465618773</v>
      </c>
      <c r="I92" s="172">
        <f>MIN(VLOOKUP($C92,Calc_OppDef!$A$47:$AM$66,I$2+1,FALSE),VLOOKUP($D92,Calc_OppDef!$A$47:$AM$66,I$2+1,FALSE))</f>
        <v>0.4138834951</v>
      </c>
      <c r="J92" s="172">
        <f>MIN(VLOOKUP($C92,Calc_OppDef!$A$47:$AM$66,J$2+1,FALSE),VLOOKUP($D92,Calc_OppDef!$A$47:$AM$66,J$2+1,FALSE))</f>
        <v>0.4715128039</v>
      </c>
      <c r="K92" s="172">
        <f>MIN(VLOOKUP($C92,Calc_OppDef!$A$47:$AM$66,K$2+1,FALSE),VLOOKUP($D92,Calc_OppDef!$A$47:$AM$66,K$2+1,FALSE))</f>
        <v>0.8251472201</v>
      </c>
      <c r="L92" s="172">
        <f>MIN(VLOOKUP($C92,Calc_OppDef!$A$47:$AM$66,L$2+1,FALSE),VLOOKUP($D92,Calc_OppDef!$A$47:$AM$66,L$2+1,FALSE))</f>
        <v>0.6286834896</v>
      </c>
      <c r="M92" s="172">
        <f>MIN(VLOOKUP($C92,Calc_OppDef!$A$47:$AM$66,M$2+1,FALSE),VLOOKUP($D92,Calc_OppDef!$A$47:$AM$66,M$2+1,FALSE))</f>
        <v>1.178781636</v>
      </c>
      <c r="N92" s="172">
        <f>MIN(VLOOKUP($C92,Calc_OppDef!$A$47:$AM$66,N$2+1,FALSE),VLOOKUP($D92,Calc_OppDef!$A$47:$AM$66,N$2+1,FALSE))</f>
        <v>0.6286834896</v>
      </c>
      <c r="O92" s="172">
        <f>MIN(VLOOKUP($C92,Calc_OppDef!$A$47:$AM$66,O$2+1,FALSE),VLOOKUP($D92,Calc_OppDef!$A$47:$AM$66,O$2+1,FALSE))</f>
        <v>0.6286834896</v>
      </c>
      <c r="P92" s="172">
        <f>MIN(VLOOKUP($C92,Calc_OppDef!$A$47:$AM$66,P$2+1,FALSE),VLOOKUP($D92,Calc_OppDef!$A$47:$AM$66,P$2+1,FALSE))</f>
        <v>0.6286834896</v>
      </c>
      <c r="Q92" s="172">
        <f>MIN(VLOOKUP($C92,Calc_OppDef!$A$47:$AM$66,Q$2+1,FALSE),VLOOKUP($D92,Calc_OppDef!$A$47:$AM$66,Q$2+1,FALSE))</f>
        <v>0.9430256077</v>
      </c>
      <c r="R92" s="172">
        <f>MIN(VLOOKUP($C92,Calc_OppDef!$A$47:$AM$66,R$2+1,FALSE),VLOOKUP($D92,Calc_OppDef!$A$47:$AM$66,R$2+1,FALSE))</f>
        <v>0.5566019417</v>
      </c>
      <c r="S92" s="172">
        <f>MIN(VLOOKUP($C92,Calc_OppDef!$A$47:$AM$66,S$2+1,FALSE),VLOOKUP($D92,Calc_OppDef!$A$47:$AM$66,S$2+1,FALSE))</f>
        <v>0.7322834646</v>
      </c>
      <c r="T92" s="172">
        <f>MIN(VLOOKUP($C92,Calc_OppDef!$A$47:$AM$66,T$2+1,FALSE),VLOOKUP($D92,Calc_OppDef!$A$47:$AM$66,T$2+1,FALSE))</f>
        <v>1.335953069</v>
      </c>
      <c r="U92" s="172">
        <f>MIN(VLOOKUP($C92,Calc_OppDef!$A$47:$AM$66,U$2+1,FALSE),VLOOKUP($D92,Calc_OppDef!$A$47:$AM$66,U$2+1,FALSE))</f>
        <v>0.9430256077</v>
      </c>
      <c r="V92" s="172">
        <f>MIN(VLOOKUP($C92,Calc_OppDef!$A$47:$AM$66,V$2+1,FALSE),VLOOKUP($D92,Calc_OppDef!$A$47:$AM$66,V$2+1,FALSE))</f>
        <v>1.178781636</v>
      </c>
      <c r="W92" s="172">
        <f>MIN(VLOOKUP($C92,Calc_OppDef!$A$47:$AM$66,W$2+1,FALSE),VLOOKUP($D92,Calc_OppDef!$A$47:$AM$66,W$2+1,FALSE))</f>
        <v>1.060903995</v>
      </c>
      <c r="X92" s="172">
        <f>MIN(VLOOKUP($C92,Calc_OppDef!$A$47:$AM$66,X$2+1,FALSE),VLOOKUP($D92,Calc_OppDef!$A$47:$AM$66,X$2+1,FALSE))</f>
        <v>0.4138834951</v>
      </c>
      <c r="Y92" s="172">
        <f>MIN(VLOOKUP($C92,Calc_OppDef!$A$47:$AM$66,Y$2+1,FALSE),VLOOKUP($D92,Calc_OppDef!$A$47:$AM$66,Y$2+1,FALSE))</f>
        <v>0.6679765344</v>
      </c>
      <c r="Z92" s="172">
        <f>MIN(VLOOKUP($C92,Calc_OppDef!$A$47:$AM$66,Z$2+1,FALSE),VLOOKUP($D92,Calc_OppDef!$A$47:$AM$66,Z$2+1,FALSE))</f>
        <v>0.6679765344</v>
      </c>
      <c r="AA92" s="172">
        <f>MIN(VLOOKUP($C92,Calc_OppDef!$A$47:$AM$66,AA$2+1,FALSE),VLOOKUP($D92,Calc_OppDef!$A$47:$AM$66,AA$2+1,FALSE))</f>
        <v>0.8604330709</v>
      </c>
      <c r="AB92" s="172">
        <f>MIN(VLOOKUP($C92,Calc_OppDef!$A$47:$AM$66,AB$2+1,FALSE),VLOOKUP($D92,Calc_OppDef!$A$47:$AM$66,AB$2+1,FALSE))</f>
        <v>1.021610951</v>
      </c>
      <c r="AC92" s="172">
        <f>MIN(VLOOKUP($C92,Calc_OppDef!$A$47:$AM$66,AC$2+1,FALSE),VLOOKUP($D92,Calc_OppDef!$A$47:$AM$66,AC$2+1,FALSE))</f>
        <v>0.4715128039</v>
      </c>
      <c r="AD92" s="172">
        <f>MIN(VLOOKUP($C92,Calc_OppDef!$A$47:$AM$66,AD$2+1,FALSE),VLOOKUP($D92,Calc_OppDef!$A$47:$AM$66,AD$2+1,FALSE))</f>
        <v>1.571709097</v>
      </c>
      <c r="AE92" s="172">
        <f>MIN(VLOOKUP($C92,Calc_OppDef!$A$47:$AM$66,AE$2+1,FALSE),VLOOKUP($D92,Calc_OppDef!$A$47:$AM$66,AE$2+1,FALSE))</f>
        <v>0.392927461</v>
      </c>
      <c r="AF92" s="172">
        <f>MIN(VLOOKUP($C92,Calc_OppDef!$A$47:$AM$66,AF$2+1,FALSE),VLOOKUP($D92,Calc_OppDef!$A$47:$AM$66,AF$2+1,FALSE))</f>
        <v>0.392927461</v>
      </c>
      <c r="AG92" s="172">
        <f>MIN(VLOOKUP($C92,Calc_OppDef!$A$47:$AM$66,AG$2+1,FALSE),VLOOKUP($D92,Calc_OppDef!$A$47:$AM$66,AG$2+1,FALSE))</f>
        <v>0.7322834646</v>
      </c>
      <c r="AH92" s="172">
        <f>MIN(VLOOKUP($C92,Calc_OppDef!$A$47:$AM$66,AH$2+1,FALSE),VLOOKUP($D92,Calc_OppDef!$A$47:$AM$66,AH$2+1,FALSE))</f>
        <v>0.4995145631</v>
      </c>
      <c r="AI92" s="172">
        <f>MIN(VLOOKUP($C92,Calc_OppDef!$A$47:$AM$66,AI$2+1,FALSE),VLOOKUP($D92,Calc_OppDef!$A$47:$AM$66,AI$2+1,FALSE))</f>
        <v>0.6286834896</v>
      </c>
      <c r="AJ92" s="172">
        <f>MIN(VLOOKUP($C92,Calc_OppDef!$A$47:$AM$66,AJ$2+1,FALSE),VLOOKUP($D92,Calc_OppDef!$A$47:$AM$66,AJ$2+1,FALSE))</f>
        <v>0.7322834646</v>
      </c>
      <c r="AK92" s="172">
        <f>MIN(VLOOKUP($C92,Calc_OppDef!$A$47:$AM$66,AK$2+1,FALSE),VLOOKUP($D92,Calc_OppDef!$A$47:$AM$66,AK$2+1,FALSE))</f>
        <v>0.6286834896</v>
      </c>
      <c r="AL92" s="172">
        <f>MIN(VLOOKUP($C92,Calc_OppDef!$A$47:$AM$66,AL$2+1,FALSE),VLOOKUP($D92,Calc_OppDef!$A$47:$AM$66,AL$2+1,FALSE))</f>
        <v>0.7072688325</v>
      </c>
      <c r="AM92" s="172">
        <f>MIN(VLOOKUP($C92,Calc_OppDef!$A$47:$AM$66,AM$2+1,FALSE),VLOOKUP($D92,Calc_OppDef!$A$47:$AM$66,AM$2+1,FALSE))</f>
        <v>0.785854922</v>
      </c>
      <c r="AN92" s="172">
        <f>MIN(VLOOKUP($C92,Calc_OppDef!$A$47:$AM$66,AN$2+1,FALSE),VLOOKUP($D92,Calc_OppDef!$A$47:$AM$66,AN$2+1,FALSE))</f>
        <v>0.785854922</v>
      </c>
      <c r="AO92" s="172">
        <f>MIN(VLOOKUP($C92,Calc_OppDef!$A$47:$AM$66,AO$2+1,FALSE),VLOOKUP($D92,Calc_OppDef!$A$47:$AM$66,AO$2+1,FALSE))</f>
        <v>0.6679765344</v>
      </c>
      <c r="AP92" s="172">
        <f>MIN(VLOOKUP($C92,Calc_OppDef!$A$47:$AM$66,AP$2+1,FALSE),VLOOKUP($D92,Calc_OppDef!$A$47:$AM$66,AP$2+1,FALSE))</f>
        <v>0.9823179059</v>
      </c>
      <c r="AQ92" s="170"/>
      <c r="AR92" s="170"/>
    </row>
    <row r="93" ht="12.75" customHeight="1">
      <c r="A93" s="170">
        <f t="shared" si="1"/>
        <v>6</v>
      </c>
      <c r="B93" s="170">
        <f t="shared" si="2"/>
        <v>12</v>
      </c>
      <c r="C93" s="140" t="str">
        <f t="array" ref="C93">INDEX(Fixtures!$A$2:$A$21,A93)</f>
        <v>Chelsea</v>
      </c>
      <c r="D93" s="140" t="str">
        <f t="array" ref="D93">INDEX(Fixtures!$A$2:$A$21,B93)</f>
        <v>Liverpool</v>
      </c>
      <c r="E93" s="172">
        <f>MIN(VLOOKUP($C93,Calc_OppDef!$A$47:$AM$66,E$2+1,FALSE),VLOOKUP($D93,Calc_OppDef!$A$47:$AM$66,E$2+1,FALSE))</f>
        <v>0.6286834896</v>
      </c>
      <c r="F93" s="172">
        <f>MIN(VLOOKUP($C93,Calc_OppDef!$A$47:$AM$66,F$2+1,FALSE),VLOOKUP($D93,Calc_OppDef!$A$47:$AM$66,F$2+1,FALSE))</f>
        <v>0.785854922</v>
      </c>
      <c r="G93" s="172">
        <f>MIN(VLOOKUP($C93,Calc_OppDef!$A$47:$AM$66,G$2+1,FALSE),VLOOKUP($D93,Calc_OppDef!$A$47:$AM$66,G$2+1,FALSE))</f>
        <v>0.392927461</v>
      </c>
      <c r="H93" s="172">
        <f>MIN(VLOOKUP($C93,Calc_OppDef!$A$47:$AM$66,H$2+1,FALSE),VLOOKUP($D93,Calc_OppDef!$A$47:$AM$66,H$2+1,FALSE))</f>
        <v>0.7465618773</v>
      </c>
      <c r="I93" s="172">
        <f>MIN(VLOOKUP($C93,Calc_OppDef!$A$47:$AM$66,I$2+1,FALSE),VLOOKUP($D93,Calc_OppDef!$A$47:$AM$66,I$2+1,FALSE))</f>
        <v>0.4138834951</v>
      </c>
      <c r="J93" s="172">
        <f>MIN(VLOOKUP($C93,Calc_OppDef!$A$47:$AM$66,J$2+1,FALSE),VLOOKUP($D93,Calc_OppDef!$A$47:$AM$66,J$2+1,FALSE))</f>
        <v>0.6679765344</v>
      </c>
      <c r="K93" s="172">
        <f>MIN(VLOOKUP($C93,Calc_OppDef!$A$47:$AM$66,K$2+1,FALSE),VLOOKUP($D93,Calc_OppDef!$A$47:$AM$66,K$2+1,FALSE))</f>
        <v>1.178781636</v>
      </c>
      <c r="L93" s="172">
        <f>MIN(VLOOKUP($C93,Calc_OppDef!$A$47:$AM$66,L$2+1,FALSE),VLOOKUP($D93,Calc_OppDef!$A$47:$AM$66,L$2+1,FALSE))</f>
        <v>0.785854922</v>
      </c>
      <c r="M93" s="172">
        <f>MIN(VLOOKUP($C93,Calc_OppDef!$A$47:$AM$66,M$2+1,FALSE),VLOOKUP($D93,Calc_OppDef!$A$47:$AM$66,M$2+1,FALSE))</f>
        <v>0.6286834896</v>
      </c>
      <c r="N93" s="172">
        <f>MIN(VLOOKUP($C93,Calc_OppDef!$A$47:$AM$66,N$2+1,FALSE),VLOOKUP($D93,Calc_OppDef!$A$47:$AM$66,N$2+1,FALSE))</f>
        <v>0.4138834951</v>
      </c>
      <c r="O93" s="172">
        <f>MIN(VLOOKUP($C93,Calc_OppDef!$A$47:$AM$66,O$2+1,FALSE),VLOOKUP($D93,Calc_OppDef!$A$47:$AM$66,O$2+1,FALSE))</f>
        <v>0.6286834896</v>
      </c>
      <c r="P93" s="172">
        <f>MIN(VLOOKUP($C93,Calc_OppDef!$A$47:$AM$66,P$2+1,FALSE),VLOOKUP($D93,Calc_OppDef!$A$47:$AM$66,P$2+1,FALSE))</f>
        <v>0.5566019417</v>
      </c>
      <c r="Q93" s="172">
        <f>MIN(VLOOKUP($C93,Calc_OppDef!$A$47:$AM$66,Q$2+1,FALSE),VLOOKUP($D93,Calc_OppDef!$A$47:$AM$66,Q$2+1,FALSE))</f>
        <v>1.060903995</v>
      </c>
      <c r="R93" s="172">
        <f>MIN(VLOOKUP($C93,Calc_OppDef!$A$47:$AM$66,R$2+1,FALSE),VLOOKUP($D93,Calc_OppDef!$A$47:$AM$66,R$2+1,FALSE))</f>
        <v>0.5566019417</v>
      </c>
      <c r="S93" s="172">
        <f>MIN(VLOOKUP($C93,Calc_OppDef!$A$47:$AM$66,S$2+1,FALSE),VLOOKUP($D93,Calc_OppDef!$A$47:$AM$66,S$2+1,FALSE))</f>
        <v>0.6286834896</v>
      </c>
      <c r="T93" s="172">
        <f>MIN(VLOOKUP($C93,Calc_OppDef!$A$47:$AM$66,T$2+1,FALSE),VLOOKUP($D93,Calc_OppDef!$A$47:$AM$66,T$2+1,FALSE))</f>
        <v>1.021610951</v>
      </c>
      <c r="U93" s="172">
        <f>MIN(VLOOKUP($C93,Calc_OppDef!$A$47:$AM$66,U$2+1,FALSE),VLOOKUP($D93,Calc_OppDef!$A$47:$AM$66,U$2+1,FALSE))</f>
        <v>0.9430256077</v>
      </c>
      <c r="V93" s="172">
        <f>MIN(VLOOKUP($C93,Calc_OppDef!$A$47:$AM$66,V$2+1,FALSE),VLOOKUP($D93,Calc_OppDef!$A$47:$AM$66,V$2+1,FALSE))</f>
        <v>0.8604330709</v>
      </c>
      <c r="W93" s="172">
        <f>MIN(VLOOKUP($C93,Calc_OppDef!$A$47:$AM$66,W$2+1,FALSE),VLOOKUP($D93,Calc_OppDef!$A$47:$AM$66,W$2+1,FALSE))</f>
        <v>0.7072688325</v>
      </c>
      <c r="X93" s="172">
        <f>MIN(VLOOKUP($C93,Calc_OppDef!$A$47:$AM$66,X$2+1,FALSE),VLOOKUP($D93,Calc_OppDef!$A$47:$AM$66,X$2+1,FALSE))</f>
        <v>0.785854922</v>
      </c>
      <c r="Y93" s="172">
        <f>MIN(VLOOKUP($C93,Calc_OppDef!$A$47:$AM$66,Y$2+1,FALSE),VLOOKUP($D93,Calc_OppDef!$A$47:$AM$66,Y$2+1,FALSE))</f>
        <v>0.6679765344</v>
      </c>
      <c r="Z93" s="172">
        <f>MIN(VLOOKUP($C93,Calc_OppDef!$A$47:$AM$66,Z$2+1,FALSE),VLOOKUP($D93,Calc_OppDef!$A$47:$AM$66,Z$2+1,FALSE))</f>
        <v>0.7072688325</v>
      </c>
      <c r="AA93" s="172">
        <f>MIN(VLOOKUP($C93,Calc_OppDef!$A$47:$AM$66,AA$2+1,FALSE),VLOOKUP($D93,Calc_OppDef!$A$47:$AM$66,AA$2+1,FALSE))</f>
        <v>0.6286834896</v>
      </c>
      <c r="AB93" s="172">
        <f>MIN(VLOOKUP($C93,Calc_OppDef!$A$47:$AM$66,AB$2+1,FALSE),VLOOKUP($D93,Calc_OppDef!$A$47:$AM$66,AB$2+1,FALSE))</f>
        <v>1.021610951</v>
      </c>
      <c r="AC93" s="172">
        <f>MIN(VLOOKUP($C93,Calc_OppDef!$A$47:$AM$66,AC$2+1,FALSE),VLOOKUP($D93,Calc_OppDef!$A$47:$AM$66,AC$2+1,FALSE))</f>
        <v>0.4715128039</v>
      </c>
      <c r="AD93" s="172">
        <f>MIN(VLOOKUP($C93,Calc_OppDef!$A$47:$AM$66,AD$2+1,FALSE),VLOOKUP($D93,Calc_OppDef!$A$47:$AM$66,AD$2+1,FALSE))</f>
        <v>0.7465618773</v>
      </c>
      <c r="AE93" s="172">
        <f>MIN(VLOOKUP($C93,Calc_OppDef!$A$47:$AM$66,AE$2+1,FALSE),VLOOKUP($D93,Calc_OppDef!$A$47:$AM$66,AE$2+1,FALSE))</f>
        <v>0.392927461</v>
      </c>
      <c r="AF93" s="172">
        <f>MIN(VLOOKUP($C93,Calc_OppDef!$A$47:$AM$66,AF$2+1,FALSE),VLOOKUP($D93,Calc_OppDef!$A$47:$AM$66,AF$2+1,FALSE))</f>
        <v>0.6679765344</v>
      </c>
      <c r="AG93" s="172">
        <f>MIN(VLOOKUP($C93,Calc_OppDef!$A$47:$AM$66,AG$2+1,FALSE),VLOOKUP($D93,Calc_OppDef!$A$47:$AM$66,AG$2+1,FALSE))</f>
        <v>0.7322834646</v>
      </c>
      <c r="AH93" s="172">
        <f>MIN(VLOOKUP($C93,Calc_OppDef!$A$47:$AM$66,AH$2+1,FALSE),VLOOKUP($D93,Calc_OppDef!$A$47:$AM$66,AH$2+1,FALSE))</f>
        <v>0.4995145631</v>
      </c>
      <c r="AI93" s="172">
        <f>MIN(VLOOKUP($C93,Calc_OppDef!$A$47:$AM$66,AI$2+1,FALSE),VLOOKUP($D93,Calc_OppDef!$A$47:$AM$66,AI$2+1,FALSE))</f>
        <v>0.7322834646</v>
      </c>
      <c r="AJ93" s="172">
        <f>MIN(VLOOKUP($C93,Calc_OppDef!$A$47:$AM$66,AJ$2+1,FALSE),VLOOKUP($D93,Calc_OppDef!$A$47:$AM$66,AJ$2+1,FALSE))</f>
        <v>0.7322834646</v>
      </c>
      <c r="AK93" s="172">
        <f>MIN(VLOOKUP($C93,Calc_OppDef!$A$47:$AM$66,AK$2+1,FALSE),VLOOKUP($D93,Calc_OppDef!$A$47:$AM$66,AK$2+1,FALSE))</f>
        <v>0.785854922</v>
      </c>
      <c r="AL93" s="172">
        <f>MIN(VLOOKUP($C93,Calc_OppDef!$A$47:$AM$66,AL$2+1,FALSE),VLOOKUP($D93,Calc_OppDef!$A$47:$AM$66,AL$2+1,FALSE))</f>
        <v>1.257367726</v>
      </c>
      <c r="AM93" s="172">
        <f>MIN(VLOOKUP($C93,Calc_OppDef!$A$47:$AM$66,AM$2+1,FALSE),VLOOKUP($D93,Calc_OppDef!$A$47:$AM$66,AM$2+1,FALSE))</f>
        <v>0.7322834646</v>
      </c>
      <c r="AN93" s="172">
        <f>MIN(VLOOKUP($C93,Calc_OppDef!$A$47:$AM$66,AN$2+1,FALSE),VLOOKUP($D93,Calc_OppDef!$A$47:$AM$66,AN$2+1,FALSE))</f>
        <v>0.4715128039</v>
      </c>
      <c r="AO93" s="172">
        <f>MIN(VLOOKUP($C93,Calc_OppDef!$A$47:$AM$66,AO$2+1,FALSE),VLOOKUP($D93,Calc_OppDef!$A$47:$AM$66,AO$2+1,FALSE))</f>
        <v>0.6679765344</v>
      </c>
      <c r="AP93" s="172">
        <f>MIN(VLOOKUP($C93,Calc_OppDef!$A$47:$AM$66,AP$2+1,FALSE),VLOOKUP($D93,Calc_OppDef!$A$47:$AM$66,AP$2+1,FALSE))</f>
        <v>0.4995145631</v>
      </c>
      <c r="AQ93" s="170"/>
      <c r="AR93" s="170"/>
    </row>
    <row r="94" ht="12.75" customHeight="1">
      <c r="A94" s="170">
        <f t="shared" si="1"/>
        <v>6</v>
      </c>
      <c r="B94" s="170">
        <f t="shared" si="2"/>
        <v>13</v>
      </c>
      <c r="C94" s="140" t="str">
        <f t="array" ref="C94">INDEX(Fixtures!$A$2:$A$21,A94)</f>
        <v>Chelsea</v>
      </c>
      <c r="D94" s="140" t="str">
        <f t="array" ref="D94">INDEX(Fixtures!$A$2:$A$21,B94)</f>
        <v>Man City</v>
      </c>
      <c r="E94" s="172">
        <f>MIN(VLOOKUP($C94,Calc_OppDef!$A$47:$AM$66,E$2+1,FALSE),VLOOKUP($D94,Calc_OppDef!$A$47:$AM$66,E$2+1,FALSE))</f>
        <v>0.6286834896</v>
      </c>
      <c r="F94" s="172">
        <f>MIN(VLOOKUP($C94,Calc_OppDef!$A$47:$AM$66,F$2+1,FALSE),VLOOKUP($D94,Calc_OppDef!$A$47:$AM$66,F$2+1,FALSE))</f>
        <v>0.4715128039</v>
      </c>
      <c r="G94" s="172">
        <f>MIN(VLOOKUP($C94,Calc_OppDef!$A$47:$AM$66,G$2+1,FALSE),VLOOKUP($D94,Calc_OppDef!$A$47:$AM$66,G$2+1,FALSE))</f>
        <v>0.8251472201</v>
      </c>
      <c r="H94" s="172">
        <f>MIN(VLOOKUP($C94,Calc_OppDef!$A$47:$AM$66,H$2+1,FALSE),VLOOKUP($D94,Calc_OppDef!$A$47:$AM$66,H$2+1,FALSE))</f>
        <v>0.7072688325</v>
      </c>
      <c r="I94" s="172">
        <f>MIN(VLOOKUP($C94,Calc_OppDef!$A$47:$AM$66,I$2+1,FALSE),VLOOKUP($D94,Calc_OppDef!$A$47:$AM$66,I$2+1,FALSE))</f>
        <v>0.4138834951</v>
      </c>
      <c r="J94" s="172">
        <f>MIN(VLOOKUP($C94,Calc_OppDef!$A$47:$AM$66,J$2+1,FALSE),VLOOKUP($D94,Calc_OppDef!$A$47:$AM$66,J$2+1,FALSE))</f>
        <v>0.7322834646</v>
      </c>
      <c r="K94" s="172">
        <f>MIN(VLOOKUP($C94,Calc_OppDef!$A$47:$AM$66,K$2+1,FALSE),VLOOKUP($D94,Calc_OppDef!$A$47:$AM$66,K$2+1,FALSE))</f>
        <v>0.392927461</v>
      </c>
      <c r="L94" s="172">
        <f>MIN(VLOOKUP($C94,Calc_OppDef!$A$47:$AM$66,L$2+1,FALSE),VLOOKUP($D94,Calc_OppDef!$A$47:$AM$66,L$2+1,FALSE))</f>
        <v>0.785854922</v>
      </c>
      <c r="M94" s="172">
        <f>MIN(VLOOKUP($C94,Calc_OppDef!$A$47:$AM$66,M$2+1,FALSE),VLOOKUP($D94,Calc_OppDef!$A$47:$AM$66,M$2+1,FALSE))</f>
        <v>0.785854922</v>
      </c>
      <c r="N94" s="172">
        <f>MIN(VLOOKUP($C94,Calc_OppDef!$A$47:$AM$66,N$2+1,FALSE),VLOOKUP($D94,Calc_OppDef!$A$47:$AM$66,N$2+1,FALSE))</f>
        <v>0.6286834896</v>
      </c>
      <c r="O94" s="172">
        <f>MIN(VLOOKUP($C94,Calc_OppDef!$A$47:$AM$66,O$2+1,FALSE),VLOOKUP($D94,Calc_OppDef!$A$47:$AM$66,O$2+1,FALSE))</f>
        <v>0.6286834896</v>
      </c>
      <c r="P94" s="172">
        <f>MIN(VLOOKUP($C94,Calc_OppDef!$A$47:$AM$66,P$2+1,FALSE),VLOOKUP($D94,Calc_OppDef!$A$47:$AM$66,P$2+1,FALSE))</f>
        <v>0.6286834896</v>
      </c>
      <c r="Q94" s="172">
        <f>MIN(VLOOKUP($C94,Calc_OppDef!$A$47:$AM$66,Q$2+1,FALSE),VLOOKUP($D94,Calc_OppDef!$A$47:$AM$66,Q$2+1,FALSE))</f>
        <v>0.9430256077</v>
      </c>
      <c r="R94" s="172">
        <f>MIN(VLOOKUP($C94,Calc_OppDef!$A$47:$AM$66,R$2+1,FALSE),VLOOKUP($D94,Calc_OppDef!$A$47:$AM$66,R$2+1,FALSE))</f>
        <v>0.5566019417</v>
      </c>
      <c r="S94" s="172">
        <f>MIN(VLOOKUP($C94,Calc_OppDef!$A$47:$AM$66,S$2+1,FALSE),VLOOKUP($D94,Calc_OppDef!$A$47:$AM$66,S$2+1,FALSE))</f>
        <v>0.8604330709</v>
      </c>
      <c r="T94" s="172">
        <f>MIN(VLOOKUP($C94,Calc_OppDef!$A$47:$AM$66,T$2+1,FALSE),VLOOKUP($D94,Calc_OppDef!$A$47:$AM$66,T$2+1,FALSE))</f>
        <v>1.178781636</v>
      </c>
      <c r="U94" s="172">
        <f>MIN(VLOOKUP($C94,Calc_OppDef!$A$47:$AM$66,U$2+1,FALSE),VLOOKUP($D94,Calc_OppDef!$A$47:$AM$66,U$2+1,FALSE))</f>
        <v>0.6286834896</v>
      </c>
      <c r="V94" s="172">
        <f>MIN(VLOOKUP($C94,Calc_OppDef!$A$47:$AM$66,V$2+1,FALSE),VLOOKUP($D94,Calc_OppDef!$A$47:$AM$66,V$2+1,FALSE))</f>
        <v>0.6286834896</v>
      </c>
      <c r="W94" s="172">
        <f>MIN(VLOOKUP($C94,Calc_OppDef!$A$47:$AM$66,W$2+1,FALSE),VLOOKUP($D94,Calc_OppDef!$A$47:$AM$66,W$2+1,FALSE))</f>
        <v>0.9823179059</v>
      </c>
      <c r="X94" s="172">
        <f>MIN(VLOOKUP($C94,Calc_OppDef!$A$47:$AM$66,X$2+1,FALSE),VLOOKUP($D94,Calc_OppDef!$A$47:$AM$66,X$2+1,FALSE))</f>
        <v>0.785854922</v>
      </c>
      <c r="Y94" s="172">
        <f>MIN(VLOOKUP($C94,Calc_OppDef!$A$47:$AM$66,Y$2+1,FALSE),VLOOKUP($D94,Calc_OppDef!$A$47:$AM$66,Y$2+1,FALSE))</f>
        <v>0.6679765344</v>
      </c>
      <c r="Z94" s="172">
        <f>MIN(VLOOKUP($C94,Calc_OppDef!$A$47:$AM$66,Z$2+1,FALSE),VLOOKUP($D94,Calc_OppDef!$A$47:$AM$66,Z$2+1,FALSE))</f>
        <v>0.4995145631</v>
      </c>
      <c r="AA94" s="172">
        <f>MIN(VLOOKUP($C94,Calc_OppDef!$A$47:$AM$66,AA$2+1,FALSE),VLOOKUP($D94,Calc_OppDef!$A$47:$AM$66,AA$2+1,FALSE))</f>
        <v>0.6286834896</v>
      </c>
      <c r="AB94" s="172">
        <f>MIN(VLOOKUP($C94,Calc_OppDef!$A$47:$AM$66,AB$2+1,FALSE),VLOOKUP($D94,Calc_OppDef!$A$47:$AM$66,AB$2+1,FALSE))</f>
        <v>0.8251472201</v>
      </c>
      <c r="AC94" s="172">
        <f>MIN(VLOOKUP($C94,Calc_OppDef!$A$47:$AM$66,AC$2+1,FALSE),VLOOKUP($D94,Calc_OppDef!$A$47:$AM$66,AC$2+1,FALSE))</f>
        <v>0.4715128039</v>
      </c>
      <c r="AD94" s="172">
        <f>MIN(VLOOKUP($C94,Calc_OppDef!$A$47:$AM$66,AD$2+1,FALSE),VLOOKUP($D94,Calc_OppDef!$A$47:$AM$66,AD$2+1,FALSE))</f>
        <v>1.257367726</v>
      </c>
      <c r="AE94" s="172">
        <f>MIN(VLOOKUP($C94,Calc_OppDef!$A$47:$AM$66,AE$2+1,FALSE),VLOOKUP($D94,Calc_OppDef!$A$47:$AM$66,AE$2+1,FALSE))</f>
        <v>0.392927461</v>
      </c>
      <c r="AF94" s="172">
        <f>MIN(VLOOKUP($C94,Calc_OppDef!$A$47:$AM$66,AF$2+1,FALSE),VLOOKUP($D94,Calc_OppDef!$A$47:$AM$66,AF$2+1,FALSE))</f>
        <v>0.9430256077</v>
      </c>
      <c r="AG94" s="172">
        <f>MIN(VLOOKUP($C94,Calc_OppDef!$A$47:$AM$66,AG$2+1,FALSE),VLOOKUP($D94,Calc_OppDef!$A$47:$AM$66,AG$2+1,FALSE))</f>
        <v>0.7322834646</v>
      </c>
      <c r="AH94" s="172">
        <f>MIN(VLOOKUP($C94,Calc_OppDef!$A$47:$AM$66,AH$2+1,FALSE),VLOOKUP($D94,Calc_OppDef!$A$47:$AM$66,AH$2+1,FALSE))</f>
        <v>0.4995145631</v>
      </c>
      <c r="AI94" s="172">
        <f>MIN(VLOOKUP($C94,Calc_OppDef!$A$47:$AM$66,AI$2+1,FALSE),VLOOKUP($D94,Calc_OppDef!$A$47:$AM$66,AI$2+1,FALSE))</f>
        <v>1.100196294</v>
      </c>
      <c r="AJ94" s="172">
        <f>MIN(VLOOKUP($C94,Calc_OppDef!$A$47:$AM$66,AJ$2+1,FALSE),VLOOKUP($D94,Calc_OppDef!$A$47:$AM$66,AJ$2+1,FALSE))</f>
        <v>0.7322834646</v>
      </c>
      <c r="AK94" s="172">
        <f>MIN(VLOOKUP($C94,Calc_OppDef!$A$47:$AM$66,AK$2+1,FALSE),VLOOKUP($D94,Calc_OppDef!$A$47:$AM$66,AK$2+1,FALSE))</f>
        <v>0.4138834951</v>
      </c>
      <c r="AL94" s="172">
        <f>MIN(VLOOKUP($C94,Calc_OppDef!$A$47:$AM$66,AL$2+1,FALSE),VLOOKUP($D94,Calc_OppDef!$A$47:$AM$66,AL$2+1,FALSE))</f>
        <v>1.139489338</v>
      </c>
      <c r="AM94" s="172">
        <f>MIN(VLOOKUP($C94,Calc_OppDef!$A$47:$AM$66,AM$2+1,FALSE),VLOOKUP($D94,Calc_OppDef!$A$47:$AM$66,AM$2+1,FALSE))</f>
        <v>0.785854922</v>
      </c>
      <c r="AN94" s="172">
        <f>MIN(VLOOKUP($C94,Calc_OppDef!$A$47:$AM$66,AN$2+1,FALSE),VLOOKUP($D94,Calc_OppDef!$A$47:$AM$66,AN$2+1,FALSE))</f>
        <v>0.6286834896</v>
      </c>
      <c r="AO94" s="172">
        <f>MIN(VLOOKUP($C94,Calc_OppDef!$A$47:$AM$66,AO$2+1,FALSE),VLOOKUP($D94,Calc_OppDef!$A$47:$AM$66,AO$2+1,FALSE))</f>
        <v>0.6679765344</v>
      </c>
      <c r="AP94" s="172">
        <f>MIN(VLOOKUP($C94,Calc_OppDef!$A$47:$AM$66,AP$2+1,FALSE),VLOOKUP($D94,Calc_OppDef!$A$47:$AM$66,AP$2+1,FALSE))</f>
        <v>0.9430256077</v>
      </c>
      <c r="AQ94" s="170"/>
      <c r="AR94" s="170"/>
    </row>
    <row r="95" ht="12.75" customHeight="1">
      <c r="A95" s="170">
        <f t="shared" si="1"/>
        <v>6</v>
      </c>
      <c r="B95" s="170">
        <f t="shared" si="2"/>
        <v>14</v>
      </c>
      <c r="C95" s="140" t="str">
        <f t="array" ref="C95">INDEX(Fixtures!$A$2:$A$21,A95)</f>
        <v>Chelsea</v>
      </c>
      <c r="D95" s="140" t="str">
        <f t="array" ref="D95">INDEX(Fixtures!$A$2:$A$21,B95)</f>
        <v>Man Utd</v>
      </c>
      <c r="E95" s="172">
        <f>MIN(VLOOKUP($C95,Calc_OppDef!$A$47:$AM$66,E$2+1,FALSE),VLOOKUP($D95,Calc_OppDef!$A$47:$AM$66,E$2+1,FALSE))</f>
        <v>0.6286834896</v>
      </c>
      <c r="F95" s="172">
        <f>MIN(VLOOKUP($C95,Calc_OppDef!$A$47:$AM$66,F$2+1,FALSE),VLOOKUP($D95,Calc_OppDef!$A$47:$AM$66,F$2+1,FALSE))</f>
        <v>0.785854922</v>
      </c>
      <c r="G95" s="172">
        <f>MIN(VLOOKUP($C95,Calc_OppDef!$A$47:$AM$66,G$2+1,FALSE),VLOOKUP($D95,Calc_OppDef!$A$47:$AM$66,G$2+1,FALSE))</f>
        <v>0.8251472201</v>
      </c>
      <c r="H95" s="172">
        <f>MIN(VLOOKUP($C95,Calc_OppDef!$A$47:$AM$66,H$2+1,FALSE),VLOOKUP($D95,Calc_OppDef!$A$47:$AM$66,H$2+1,FALSE))</f>
        <v>0.6286834896</v>
      </c>
      <c r="I95" s="172">
        <f>MIN(VLOOKUP($C95,Calc_OppDef!$A$47:$AM$66,I$2+1,FALSE),VLOOKUP($D95,Calc_OppDef!$A$47:$AM$66,I$2+1,FALSE))</f>
        <v>0.4138834951</v>
      </c>
      <c r="J95" s="172">
        <f>MIN(VLOOKUP($C95,Calc_OppDef!$A$47:$AM$66,J$2+1,FALSE),VLOOKUP($D95,Calc_OppDef!$A$47:$AM$66,J$2+1,FALSE))</f>
        <v>0.4995145631</v>
      </c>
      <c r="K95" s="172">
        <f>MIN(VLOOKUP($C95,Calc_OppDef!$A$47:$AM$66,K$2+1,FALSE),VLOOKUP($D95,Calc_OppDef!$A$47:$AM$66,K$2+1,FALSE))</f>
        <v>0.9430256077</v>
      </c>
      <c r="L95" s="172">
        <f>MIN(VLOOKUP($C95,Calc_OppDef!$A$47:$AM$66,L$2+1,FALSE),VLOOKUP($D95,Calc_OppDef!$A$47:$AM$66,L$2+1,FALSE))</f>
        <v>0.7072688325</v>
      </c>
      <c r="M95" s="172">
        <f>MIN(VLOOKUP($C95,Calc_OppDef!$A$47:$AM$66,M$2+1,FALSE),VLOOKUP($D95,Calc_OppDef!$A$47:$AM$66,M$2+1,FALSE))</f>
        <v>1.178781636</v>
      </c>
      <c r="N95" s="172">
        <f>MIN(VLOOKUP($C95,Calc_OppDef!$A$47:$AM$66,N$2+1,FALSE),VLOOKUP($D95,Calc_OppDef!$A$47:$AM$66,N$2+1,FALSE))</f>
        <v>0.6286834896</v>
      </c>
      <c r="O95" s="172">
        <f>MIN(VLOOKUP($C95,Calc_OppDef!$A$47:$AM$66,O$2+1,FALSE),VLOOKUP($D95,Calc_OppDef!$A$47:$AM$66,O$2+1,FALSE))</f>
        <v>0.6286834896</v>
      </c>
      <c r="P95" s="172">
        <f>MIN(VLOOKUP($C95,Calc_OppDef!$A$47:$AM$66,P$2+1,FALSE),VLOOKUP($D95,Calc_OppDef!$A$47:$AM$66,P$2+1,FALSE))</f>
        <v>0.6286834896</v>
      </c>
      <c r="Q95" s="172">
        <f>MIN(VLOOKUP($C95,Calc_OppDef!$A$47:$AM$66,Q$2+1,FALSE),VLOOKUP($D95,Calc_OppDef!$A$47:$AM$66,Q$2+1,FALSE))</f>
        <v>0.6286834896</v>
      </c>
      <c r="R95" s="172">
        <f>MIN(VLOOKUP($C95,Calc_OppDef!$A$47:$AM$66,R$2+1,FALSE),VLOOKUP($D95,Calc_OppDef!$A$47:$AM$66,R$2+1,FALSE))</f>
        <v>0.5566019417</v>
      </c>
      <c r="S95" s="172">
        <f>MIN(VLOOKUP($C95,Calc_OppDef!$A$47:$AM$66,S$2+1,FALSE),VLOOKUP($D95,Calc_OppDef!$A$47:$AM$66,S$2+1,FALSE))</f>
        <v>0.785854922</v>
      </c>
      <c r="T95" s="172">
        <f>MIN(VLOOKUP($C95,Calc_OppDef!$A$47:$AM$66,T$2+1,FALSE),VLOOKUP($D95,Calc_OppDef!$A$47:$AM$66,T$2+1,FALSE))</f>
        <v>0.5566019417</v>
      </c>
      <c r="U95" s="172">
        <f>MIN(VLOOKUP($C95,Calc_OppDef!$A$47:$AM$66,U$2+1,FALSE),VLOOKUP($D95,Calc_OppDef!$A$47:$AM$66,U$2+1,FALSE))</f>
        <v>0.9430256077</v>
      </c>
      <c r="V95" s="172">
        <f>MIN(VLOOKUP($C95,Calc_OppDef!$A$47:$AM$66,V$2+1,FALSE),VLOOKUP($D95,Calc_OppDef!$A$47:$AM$66,V$2+1,FALSE))</f>
        <v>0.7322834646</v>
      </c>
      <c r="W95" s="172">
        <f>MIN(VLOOKUP($C95,Calc_OppDef!$A$47:$AM$66,W$2+1,FALSE),VLOOKUP($D95,Calc_OppDef!$A$47:$AM$66,W$2+1,FALSE))</f>
        <v>0.4715128039</v>
      </c>
      <c r="X95" s="172">
        <f>MIN(VLOOKUP($C95,Calc_OppDef!$A$47:$AM$66,X$2+1,FALSE),VLOOKUP($D95,Calc_OppDef!$A$47:$AM$66,X$2+1,FALSE))</f>
        <v>0.7465618773</v>
      </c>
      <c r="Y95" s="172">
        <f>MIN(VLOOKUP($C95,Calc_OppDef!$A$47:$AM$66,Y$2+1,FALSE),VLOOKUP($D95,Calc_OppDef!$A$47:$AM$66,Y$2+1,FALSE))</f>
        <v>0.6679765344</v>
      </c>
      <c r="Z95" s="172">
        <f>MIN(VLOOKUP($C95,Calc_OppDef!$A$47:$AM$66,Z$2+1,FALSE),VLOOKUP($D95,Calc_OppDef!$A$47:$AM$66,Z$2+1,FALSE))</f>
        <v>0.7072688325</v>
      </c>
      <c r="AA95" s="172">
        <f>MIN(VLOOKUP($C95,Calc_OppDef!$A$47:$AM$66,AA$2+1,FALSE),VLOOKUP($D95,Calc_OppDef!$A$47:$AM$66,AA$2+1,FALSE))</f>
        <v>0.392927461</v>
      </c>
      <c r="AB95" s="172">
        <f>MIN(VLOOKUP($C95,Calc_OppDef!$A$47:$AM$66,AB$2+1,FALSE),VLOOKUP($D95,Calc_OppDef!$A$47:$AM$66,AB$2+1,FALSE))</f>
        <v>0.785854922</v>
      </c>
      <c r="AC95" s="172">
        <f>MIN(VLOOKUP($C95,Calc_OppDef!$A$47:$AM$66,AC$2+1,FALSE),VLOOKUP($D95,Calc_OppDef!$A$47:$AM$66,AC$2+1,FALSE))</f>
        <v>0.4715128039</v>
      </c>
      <c r="AD95" s="172">
        <f>MIN(VLOOKUP($C95,Calc_OppDef!$A$47:$AM$66,AD$2+1,FALSE),VLOOKUP($D95,Calc_OppDef!$A$47:$AM$66,AD$2+1,FALSE))</f>
        <v>0.7322834646</v>
      </c>
      <c r="AE95" s="172">
        <f>MIN(VLOOKUP($C95,Calc_OppDef!$A$47:$AM$66,AE$2+1,FALSE),VLOOKUP($D95,Calc_OppDef!$A$47:$AM$66,AE$2+1,FALSE))</f>
        <v>0.392927461</v>
      </c>
      <c r="AF95" s="172">
        <f>MIN(VLOOKUP($C95,Calc_OppDef!$A$47:$AM$66,AF$2+1,FALSE),VLOOKUP($D95,Calc_OppDef!$A$47:$AM$66,AF$2+1,FALSE))</f>
        <v>1.139489338</v>
      </c>
      <c r="AG95" s="172">
        <f>MIN(VLOOKUP($C95,Calc_OppDef!$A$47:$AM$66,AG$2+1,FALSE),VLOOKUP($D95,Calc_OppDef!$A$47:$AM$66,AG$2+1,FALSE))</f>
        <v>0.6679765344</v>
      </c>
      <c r="AH95" s="172">
        <f>MIN(VLOOKUP($C95,Calc_OppDef!$A$47:$AM$66,AH$2+1,FALSE),VLOOKUP($D95,Calc_OppDef!$A$47:$AM$66,AH$2+1,FALSE))</f>
        <v>0.4995145631</v>
      </c>
      <c r="AI95" s="172">
        <f>MIN(VLOOKUP($C95,Calc_OppDef!$A$47:$AM$66,AI$2+1,FALSE),VLOOKUP($D95,Calc_OppDef!$A$47:$AM$66,AI$2+1,FALSE))</f>
        <v>1.100196294</v>
      </c>
      <c r="AJ95" s="172">
        <f>MIN(VLOOKUP($C95,Calc_OppDef!$A$47:$AM$66,AJ$2+1,FALSE),VLOOKUP($D95,Calc_OppDef!$A$47:$AM$66,AJ$2+1,FALSE))</f>
        <v>0.6679765344</v>
      </c>
      <c r="AK95" s="172">
        <f>MIN(VLOOKUP($C95,Calc_OppDef!$A$47:$AM$66,AK$2+1,FALSE),VLOOKUP($D95,Calc_OppDef!$A$47:$AM$66,AK$2+1,FALSE))</f>
        <v>0.8604330709</v>
      </c>
      <c r="AL95" s="172">
        <f>MIN(VLOOKUP($C95,Calc_OppDef!$A$47:$AM$66,AL$2+1,FALSE),VLOOKUP($D95,Calc_OppDef!$A$47:$AM$66,AL$2+1,FALSE))</f>
        <v>0.9430256077</v>
      </c>
      <c r="AM95" s="172">
        <f>MIN(VLOOKUP($C95,Calc_OppDef!$A$47:$AM$66,AM$2+1,FALSE),VLOOKUP($D95,Calc_OppDef!$A$47:$AM$66,AM$2+1,FALSE))</f>
        <v>0.785854922</v>
      </c>
      <c r="AN95" s="172">
        <f>MIN(VLOOKUP($C95,Calc_OppDef!$A$47:$AM$66,AN$2+1,FALSE),VLOOKUP($D95,Calc_OppDef!$A$47:$AM$66,AN$2+1,FALSE))</f>
        <v>1.257367726</v>
      </c>
      <c r="AO95" s="172">
        <f>MIN(VLOOKUP($C95,Calc_OppDef!$A$47:$AM$66,AO$2+1,FALSE),VLOOKUP($D95,Calc_OppDef!$A$47:$AM$66,AO$2+1,FALSE))</f>
        <v>0.6286834896</v>
      </c>
      <c r="AP95" s="172">
        <f>MIN(VLOOKUP($C95,Calc_OppDef!$A$47:$AM$66,AP$2+1,FALSE),VLOOKUP($D95,Calc_OppDef!$A$47:$AM$66,AP$2+1,FALSE))</f>
        <v>0.4138834951</v>
      </c>
      <c r="AQ95" s="170"/>
      <c r="AR95" s="170"/>
    </row>
    <row r="96" ht="12.75" customHeight="1">
      <c r="A96" s="170">
        <f t="shared" si="1"/>
        <v>6</v>
      </c>
      <c r="B96" s="170">
        <f t="shared" si="2"/>
        <v>15</v>
      </c>
      <c r="C96" s="140" t="str">
        <f t="array" ref="C96">INDEX(Fixtures!$A$2:$A$21,A96)</f>
        <v>Chelsea</v>
      </c>
      <c r="D96" s="140" t="str">
        <f t="array" ref="D96">INDEX(Fixtures!$A$2:$A$21,B96)</f>
        <v>Newcastle</v>
      </c>
      <c r="E96" s="172">
        <f>MIN(VLOOKUP($C96,Calc_OppDef!$A$47:$AM$66,E$2+1,FALSE),VLOOKUP($D96,Calc_OppDef!$A$47:$AM$66,E$2+1,FALSE))</f>
        <v>0.6286834896</v>
      </c>
      <c r="F96" s="172">
        <f>MIN(VLOOKUP($C96,Calc_OppDef!$A$47:$AM$66,F$2+1,FALSE),VLOOKUP($D96,Calc_OppDef!$A$47:$AM$66,F$2+1,FALSE))</f>
        <v>0.7322834646</v>
      </c>
      <c r="G96" s="172">
        <f>MIN(VLOOKUP($C96,Calc_OppDef!$A$47:$AM$66,G$2+1,FALSE),VLOOKUP($D96,Calc_OppDef!$A$47:$AM$66,G$2+1,FALSE))</f>
        <v>0.8251472201</v>
      </c>
      <c r="H96" s="172">
        <f>MIN(VLOOKUP($C96,Calc_OppDef!$A$47:$AM$66,H$2+1,FALSE),VLOOKUP($D96,Calc_OppDef!$A$47:$AM$66,H$2+1,FALSE))</f>
        <v>0.7465618773</v>
      </c>
      <c r="I96" s="172">
        <f>MIN(VLOOKUP($C96,Calc_OppDef!$A$47:$AM$66,I$2+1,FALSE),VLOOKUP($D96,Calc_OppDef!$A$47:$AM$66,I$2+1,FALSE))</f>
        <v>0.4138834951</v>
      </c>
      <c r="J96" s="172">
        <f>MIN(VLOOKUP($C96,Calc_OppDef!$A$47:$AM$66,J$2+1,FALSE),VLOOKUP($D96,Calc_OppDef!$A$47:$AM$66,J$2+1,FALSE))</f>
        <v>0.9430256077</v>
      </c>
      <c r="K96" s="172">
        <f>MIN(VLOOKUP($C96,Calc_OppDef!$A$47:$AM$66,K$2+1,FALSE),VLOOKUP($D96,Calc_OppDef!$A$47:$AM$66,K$2+1,FALSE))</f>
        <v>1.218074681</v>
      </c>
      <c r="L96" s="172">
        <f>MIN(VLOOKUP($C96,Calc_OppDef!$A$47:$AM$66,L$2+1,FALSE),VLOOKUP($D96,Calc_OppDef!$A$47:$AM$66,L$2+1,FALSE))</f>
        <v>0.785854922</v>
      </c>
      <c r="M96" s="172">
        <f>MIN(VLOOKUP($C96,Calc_OppDef!$A$47:$AM$66,M$2+1,FALSE),VLOOKUP($D96,Calc_OppDef!$A$47:$AM$66,M$2+1,FALSE))</f>
        <v>0.392927461</v>
      </c>
      <c r="N96" s="172">
        <f>MIN(VLOOKUP($C96,Calc_OppDef!$A$47:$AM$66,N$2+1,FALSE),VLOOKUP($D96,Calc_OppDef!$A$47:$AM$66,N$2+1,FALSE))</f>
        <v>0.6286834896</v>
      </c>
      <c r="O96" s="172">
        <f>MIN(VLOOKUP($C96,Calc_OppDef!$A$47:$AM$66,O$2+1,FALSE),VLOOKUP($D96,Calc_OppDef!$A$47:$AM$66,O$2+1,FALSE))</f>
        <v>0.6286834896</v>
      </c>
      <c r="P96" s="172">
        <f>MIN(VLOOKUP($C96,Calc_OppDef!$A$47:$AM$66,P$2+1,FALSE),VLOOKUP($D96,Calc_OppDef!$A$47:$AM$66,P$2+1,FALSE))</f>
        <v>0.6286834896</v>
      </c>
      <c r="Q96" s="172">
        <f>MIN(VLOOKUP($C96,Calc_OppDef!$A$47:$AM$66,Q$2+1,FALSE),VLOOKUP($D96,Calc_OppDef!$A$47:$AM$66,Q$2+1,FALSE))</f>
        <v>0.6286834896</v>
      </c>
      <c r="R96" s="172">
        <f>MIN(VLOOKUP($C96,Calc_OppDef!$A$47:$AM$66,R$2+1,FALSE),VLOOKUP($D96,Calc_OppDef!$A$47:$AM$66,R$2+1,FALSE))</f>
        <v>0.5566019417</v>
      </c>
      <c r="S96" s="172">
        <f>MIN(VLOOKUP($C96,Calc_OppDef!$A$47:$AM$66,S$2+1,FALSE),VLOOKUP($D96,Calc_OppDef!$A$47:$AM$66,S$2+1,FALSE))</f>
        <v>0.4995145631</v>
      </c>
      <c r="T96" s="172">
        <f>MIN(VLOOKUP($C96,Calc_OppDef!$A$47:$AM$66,T$2+1,FALSE),VLOOKUP($D96,Calc_OppDef!$A$47:$AM$66,T$2+1,FALSE))</f>
        <v>1.100196294</v>
      </c>
      <c r="U96" s="172">
        <f>MIN(VLOOKUP($C96,Calc_OppDef!$A$47:$AM$66,U$2+1,FALSE),VLOOKUP($D96,Calc_OppDef!$A$47:$AM$66,U$2+1,FALSE))</f>
        <v>0.6286834896</v>
      </c>
      <c r="V96" s="172">
        <f>MIN(VLOOKUP($C96,Calc_OppDef!$A$47:$AM$66,V$2+1,FALSE),VLOOKUP($D96,Calc_OppDef!$A$47:$AM$66,V$2+1,FALSE))</f>
        <v>0.5566019417</v>
      </c>
      <c r="W96" s="172">
        <f>MIN(VLOOKUP($C96,Calc_OppDef!$A$47:$AM$66,W$2+1,FALSE),VLOOKUP($D96,Calc_OppDef!$A$47:$AM$66,W$2+1,FALSE))</f>
        <v>1.060903995</v>
      </c>
      <c r="X96" s="172">
        <f>MIN(VLOOKUP($C96,Calc_OppDef!$A$47:$AM$66,X$2+1,FALSE),VLOOKUP($D96,Calc_OppDef!$A$47:$AM$66,X$2+1,FALSE))</f>
        <v>1.060903995</v>
      </c>
      <c r="Y96" s="172">
        <f>MIN(VLOOKUP($C96,Calc_OppDef!$A$47:$AM$66,Y$2+1,FALSE),VLOOKUP($D96,Calc_OppDef!$A$47:$AM$66,Y$2+1,FALSE))</f>
        <v>0.6679765344</v>
      </c>
      <c r="Z96" s="172">
        <f>MIN(VLOOKUP($C96,Calc_OppDef!$A$47:$AM$66,Z$2+1,FALSE),VLOOKUP($D96,Calc_OppDef!$A$47:$AM$66,Z$2+1,FALSE))</f>
        <v>0.7072688325</v>
      </c>
      <c r="AA96" s="172">
        <f>MIN(VLOOKUP($C96,Calc_OppDef!$A$47:$AM$66,AA$2+1,FALSE),VLOOKUP($D96,Calc_OppDef!$A$47:$AM$66,AA$2+1,FALSE))</f>
        <v>0.4138834951</v>
      </c>
      <c r="AB96" s="172">
        <f>MIN(VLOOKUP($C96,Calc_OppDef!$A$47:$AM$66,AB$2+1,FALSE),VLOOKUP($D96,Calc_OppDef!$A$47:$AM$66,AB$2+1,FALSE))</f>
        <v>1.021610951</v>
      </c>
      <c r="AC96" s="172">
        <f>MIN(VLOOKUP($C96,Calc_OppDef!$A$47:$AM$66,AC$2+1,FALSE),VLOOKUP($D96,Calc_OppDef!$A$47:$AM$66,AC$2+1,FALSE))</f>
        <v>0.4715128039</v>
      </c>
      <c r="AD96" s="172">
        <f>MIN(VLOOKUP($C96,Calc_OppDef!$A$47:$AM$66,AD$2+1,FALSE),VLOOKUP($D96,Calc_OppDef!$A$47:$AM$66,AD$2+1,FALSE))</f>
        <v>0.8604330709</v>
      </c>
      <c r="AE96" s="172">
        <f>MIN(VLOOKUP($C96,Calc_OppDef!$A$47:$AM$66,AE$2+1,FALSE),VLOOKUP($D96,Calc_OppDef!$A$47:$AM$66,AE$2+1,FALSE))</f>
        <v>0.392927461</v>
      </c>
      <c r="AF96" s="172">
        <f>MIN(VLOOKUP($C96,Calc_OppDef!$A$47:$AM$66,AF$2+1,FALSE),VLOOKUP($D96,Calc_OppDef!$A$47:$AM$66,AF$2+1,FALSE))</f>
        <v>0.785854922</v>
      </c>
      <c r="AG96" s="172">
        <f>MIN(VLOOKUP($C96,Calc_OppDef!$A$47:$AM$66,AG$2+1,FALSE),VLOOKUP($D96,Calc_OppDef!$A$47:$AM$66,AG$2+1,FALSE))</f>
        <v>0.7322834646</v>
      </c>
      <c r="AH96" s="172">
        <f>MIN(VLOOKUP($C96,Calc_OppDef!$A$47:$AM$66,AH$2+1,FALSE),VLOOKUP($D96,Calc_OppDef!$A$47:$AM$66,AH$2+1,FALSE))</f>
        <v>0.4995145631</v>
      </c>
      <c r="AI96" s="172">
        <f>MIN(VLOOKUP($C96,Calc_OppDef!$A$47:$AM$66,AI$2+1,FALSE),VLOOKUP($D96,Calc_OppDef!$A$47:$AM$66,AI$2+1,FALSE))</f>
        <v>1.021610951</v>
      </c>
      <c r="AJ96" s="172">
        <f>MIN(VLOOKUP($C96,Calc_OppDef!$A$47:$AM$66,AJ$2+1,FALSE),VLOOKUP($D96,Calc_OppDef!$A$47:$AM$66,AJ$2+1,FALSE))</f>
        <v>0.7322834646</v>
      </c>
      <c r="AK96" s="172">
        <f>MIN(VLOOKUP($C96,Calc_OppDef!$A$47:$AM$66,AK$2+1,FALSE),VLOOKUP($D96,Calc_OppDef!$A$47:$AM$66,AK$2+1,FALSE))</f>
        <v>0.6286834896</v>
      </c>
      <c r="AL96" s="172">
        <f>MIN(VLOOKUP($C96,Calc_OppDef!$A$47:$AM$66,AL$2+1,FALSE),VLOOKUP($D96,Calc_OppDef!$A$47:$AM$66,AL$2+1,FALSE))</f>
        <v>0.9823179059</v>
      </c>
      <c r="AM96" s="172">
        <f>MIN(VLOOKUP($C96,Calc_OppDef!$A$47:$AM$66,AM$2+1,FALSE),VLOOKUP($D96,Calc_OppDef!$A$47:$AM$66,AM$2+1,FALSE))</f>
        <v>0.6679765344</v>
      </c>
      <c r="AN96" s="172">
        <f>MIN(VLOOKUP($C96,Calc_OppDef!$A$47:$AM$66,AN$2+1,FALSE),VLOOKUP($D96,Calc_OppDef!$A$47:$AM$66,AN$2+1,FALSE))</f>
        <v>0.9430256077</v>
      </c>
      <c r="AO96" s="172">
        <f>MIN(VLOOKUP($C96,Calc_OppDef!$A$47:$AM$66,AO$2+1,FALSE),VLOOKUP($D96,Calc_OppDef!$A$47:$AM$66,AO$2+1,FALSE))</f>
        <v>0.6679765344</v>
      </c>
      <c r="AP96" s="172">
        <f>MIN(VLOOKUP($C96,Calc_OppDef!$A$47:$AM$66,AP$2+1,FALSE),VLOOKUP($D96,Calc_OppDef!$A$47:$AM$66,AP$2+1,FALSE))</f>
        <v>0.7322834646</v>
      </c>
      <c r="AQ96" s="170"/>
      <c r="AR96" s="170"/>
    </row>
    <row r="97" ht="12.75" customHeight="1">
      <c r="A97" s="170">
        <f t="shared" si="1"/>
        <v>6</v>
      </c>
      <c r="B97" s="170">
        <f t="shared" si="2"/>
        <v>16</v>
      </c>
      <c r="C97" s="140" t="str">
        <f t="array" ref="C97">INDEX(Fixtures!$A$2:$A$21,A97)</f>
        <v>Chelsea</v>
      </c>
      <c r="D97" s="140" t="str">
        <f t="array" ref="D97">INDEX(Fixtures!$A$2:$A$21,B97)</f>
        <v>Southampton</v>
      </c>
      <c r="E97" s="172">
        <f>MIN(VLOOKUP($C97,Calc_OppDef!$A$47:$AM$66,E$2+1,FALSE),VLOOKUP($D97,Calc_OppDef!$A$47:$AM$66,E$2+1,FALSE))</f>
        <v>0.6286834896</v>
      </c>
      <c r="F97" s="172">
        <f>MIN(VLOOKUP($C97,Calc_OppDef!$A$47:$AM$66,F$2+1,FALSE),VLOOKUP($D97,Calc_OppDef!$A$47:$AM$66,F$2+1,FALSE))</f>
        <v>0.785854922</v>
      </c>
      <c r="G97" s="172">
        <f>MIN(VLOOKUP($C97,Calc_OppDef!$A$47:$AM$66,G$2+1,FALSE),VLOOKUP($D97,Calc_OppDef!$A$47:$AM$66,G$2+1,FALSE))</f>
        <v>0.8251472201</v>
      </c>
      <c r="H97" s="172">
        <f>MIN(VLOOKUP($C97,Calc_OppDef!$A$47:$AM$66,H$2+1,FALSE),VLOOKUP($D97,Calc_OppDef!$A$47:$AM$66,H$2+1,FALSE))</f>
        <v>0.7465618773</v>
      </c>
      <c r="I97" s="172">
        <f>MIN(VLOOKUP($C97,Calc_OppDef!$A$47:$AM$66,I$2+1,FALSE),VLOOKUP($D97,Calc_OppDef!$A$47:$AM$66,I$2+1,FALSE))</f>
        <v>0.392927461</v>
      </c>
      <c r="J97" s="172">
        <f>MIN(VLOOKUP($C97,Calc_OppDef!$A$47:$AM$66,J$2+1,FALSE),VLOOKUP($D97,Calc_OppDef!$A$47:$AM$66,J$2+1,FALSE))</f>
        <v>0.9430256077</v>
      </c>
      <c r="K97" s="172">
        <f>MIN(VLOOKUP($C97,Calc_OppDef!$A$47:$AM$66,K$2+1,FALSE),VLOOKUP($D97,Calc_OppDef!$A$47:$AM$66,K$2+1,FALSE))</f>
        <v>0.8604330709</v>
      </c>
      <c r="L97" s="172">
        <f>MIN(VLOOKUP($C97,Calc_OppDef!$A$47:$AM$66,L$2+1,FALSE),VLOOKUP($D97,Calc_OppDef!$A$47:$AM$66,L$2+1,FALSE))</f>
        <v>0.785854922</v>
      </c>
      <c r="M97" s="172">
        <f>MIN(VLOOKUP($C97,Calc_OppDef!$A$47:$AM$66,M$2+1,FALSE),VLOOKUP($D97,Calc_OppDef!$A$47:$AM$66,M$2+1,FALSE))</f>
        <v>1.021610951</v>
      </c>
      <c r="N97" s="172">
        <f>MIN(VLOOKUP($C97,Calc_OppDef!$A$47:$AM$66,N$2+1,FALSE),VLOOKUP($D97,Calc_OppDef!$A$47:$AM$66,N$2+1,FALSE))</f>
        <v>0.6286834896</v>
      </c>
      <c r="O97" s="172">
        <f>MIN(VLOOKUP($C97,Calc_OppDef!$A$47:$AM$66,O$2+1,FALSE),VLOOKUP($D97,Calc_OppDef!$A$47:$AM$66,O$2+1,FALSE))</f>
        <v>0.6286834896</v>
      </c>
      <c r="P97" s="172">
        <f>MIN(VLOOKUP($C97,Calc_OppDef!$A$47:$AM$66,P$2+1,FALSE),VLOOKUP($D97,Calc_OppDef!$A$47:$AM$66,P$2+1,FALSE))</f>
        <v>0.6286834896</v>
      </c>
      <c r="Q97" s="172">
        <f>MIN(VLOOKUP($C97,Calc_OppDef!$A$47:$AM$66,Q$2+1,FALSE),VLOOKUP($D97,Calc_OppDef!$A$47:$AM$66,Q$2+1,FALSE))</f>
        <v>0.7322834646</v>
      </c>
      <c r="R97" s="172">
        <f>MIN(VLOOKUP($C97,Calc_OppDef!$A$47:$AM$66,R$2+1,FALSE),VLOOKUP($D97,Calc_OppDef!$A$47:$AM$66,R$2+1,FALSE))</f>
        <v>0.5566019417</v>
      </c>
      <c r="S97" s="172">
        <f>MIN(VLOOKUP($C97,Calc_OppDef!$A$47:$AM$66,S$2+1,FALSE),VLOOKUP($D97,Calc_OppDef!$A$47:$AM$66,S$2+1,FALSE))</f>
        <v>0.8604330709</v>
      </c>
      <c r="T97" s="172">
        <f>MIN(VLOOKUP($C97,Calc_OppDef!$A$47:$AM$66,T$2+1,FALSE),VLOOKUP($D97,Calc_OppDef!$A$47:$AM$66,T$2+1,FALSE))</f>
        <v>0.7322834646</v>
      </c>
      <c r="U97" s="172">
        <f>MIN(VLOOKUP($C97,Calc_OppDef!$A$47:$AM$66,U$2+1,FALSE),VLOOKUP($D97,Calc_OppDef!$A$47:$AM$66,U$2+1,FALSE))</f>
        <v>0.785854922</v>
      </c>
      <c r="V97" s="172">
        <f>MIN(VLOOKUP($C97,Calc_OppDef!$A$47:$AM$66,V$2+1,FALSE),VLOOKUP($D97,Calc_OppDef!$A$47:$AM$66,V$2+1,FALSE))</f>
        <v>0.6286834896</v>
      </c>
      <c r="W97" s="172">
        <f>MIN(VLOOKUP($C97,Calc_OppDef!$A$47:$AM$66,W$2+1,FALSE),VLOOKUP($D97,Calc_OppDef!$A$47:$AM$66,W$2+1,FALSE))</f>
        <v>0.9430256077</v>
      </c>
      <c r="X97" s="172">
        <f>MIN(VLOOKUP($C97,Calc_OppDef!$A$47:$AM$66,X$2+1,FALSE),VLOOKUP($D97,Calc_OppDef!$A$47:$AM$66,X$2+1,FALSE))</f>
        <v>1.139489338</v>
      </c>
      <c r="Y97" s="172">
        <f>MIN(VLOOKUP($C97,Calc_OppDef!$A$47:$AM$66,Y$2+1,FALSE),VLOOKUP($D97,Calc_OppDef!$A$47:$AM$66,Y$2+1,FALSE))</f>
        <v>0.6679765344</v>
      </c>
      <c r="Z97" s="172">
        <f>MIN(VLOOKUP($C97,Calc_OppDef!$A$47:$AM$66,Z$2+1,FALSE),VLOOKUP($D97,Calc_OppDef!$A$47:$AM$66,Z$2+1,FALSE))</f>
        <v>0.7072688325</v>
      </c>
      <c r="AA97" s="172">
        <f>MIN(VLOOKUP($C97,Calc_OppDef!$A$47:$AM$66,AA$2+1,FALSE),VLOOKUP($D97,Calc_OppDef!$A$47:$AM$66,AA$2+1,FALSE))</f>
        <v>0.6286834896</v>
      </c>
      <c r="AB97" s="172">
        <f>MIN(VLOOKUP($C97,Calc_OppDef!$A$47:$AM$66,AB$2+1,FALSE),VLOOKUP($D97,Calc_OppDef!$A$47:$AM$66,AB$2+1,FALSE))</f>
        <v>0.6286834896</v>
      </c>
      <c r="AC97" s="172">
        <f>MIN(VLOOKUP($C97,Calc_OppDef!$A$47:$AM$66,AC$2+1,FALSE),VLOOKUP($D97,Calc_OppDef!$A$47:$AM$66,AC$2+1,FALSE))</f>
        <v>0.4715128039</v>
      </c>
      <c r="AD97" s="172">
        <f>MIN(VLOOKUP($C97,Calc_OppDef!$A$47:$AM$66,AD$2+1,FALSE),VLOOKUP($D97,Calc_OppDef!$A$47:$AM$66,AD$2+1,FALSE))</f>
        <v>0.4138834951</v>
      </c>
      <c r="AE97" s="172">
        <f>MIN(VLOOKUP($C97,Calc_OppDef!$A$47:$AM$66,AE$2+1,FALSE),VLOOKUP($D97,Calc_OppDef!$A$47:$AM$66,AE$2+1,FALSE))</f>
        <v>0.392927461</v>
      </c>
      <c r="AF97" s="172">
        <f>MIN(VLOOKUP($C97,Calc_OppDef!$A$47:$AM$66,AF$2+1,FALSE),VLOOKUP($D97,Calc_OppDef!$A$47:$AM$66,AF$2+1,FALSE))</f>
        <v>0.5566019417</v>
      </c>
      <c r="AG97" s="172">
        <f>MIN(VLOOKUP($C97,Calc_OppDef!$A$47:$AM$66,AG$2+1,FALSE),VLOOKUP($D97,Calc_OppDef!$A$47:$AM$66,AG$2+1,FALSE))</f>
        <v>0.7322834646</v>
      </c>
      <c r="AH97" s="172">
        <f>MIN(VLOOKUP($C97,Calc_OppDef!$A$47:$AM$66,AH$2+1,FALSE),VLOOKUP($D97,Calc_OppDef!$A$47:$AM$66,AH$2+1,FALSE))</f>
        <v>0.4995145631</v>
      </c>
      <c r="AI97" s="172">
        <f>MIN(VLOOKUP($C97,Calc_OppDef!$A$47:$AM$66,AI$2+1,FALSE),VLOOKUP($D97,Calc_OppDef!$A$47:$AM$66,AI$2+1,FALSE))</f>
        <v>1.060903995</v>
      </c>
      <c r="AJ97" s="172">
        <f>MIN(VLOOKUP($C97,Calc_OppDef!$A$47:$AM$66,AJ$2+1,FALSE),VLOOKUP($D97,Calc_OppDef!$A$47:$AM$66,AJ$2+1,FALSE))</f>
        <v>0.7322834646</v>
      </c>
      <c r="AK97" s="172">
        <f>MIN(VLOOKUP($C97,Calc_OppDef!$A$47:$AM$66,AK$2+1,FALSE),VLOOKUP($D97,Calc_OppDef!$A$47:$AM$66,AK$2+1,FALSE))</f>
        <v>0.9430256077</v>
      </c>
      <c r="AL97" s="172">
        <f>MIN(VLOOKUP($C97,Calc_OppDef!$A$47:$AM$66,AL$2+1,FALSE),VLOOKUP($D97,Calc_OppDef!$A$47:$AM$66,AL$2+1,FALSE))</f>
        <v>0.4995145631</v>
      </c>
      <c r="AM97" s="172">
        <f>MIN(VLOOKUP($C97,Calc_OppDef!$A$47:$AM$66,AM$2+1,FALSE),VLOOKUP($D97,Calc_OppDef!$A$47:$AM$66,AM$2+1,FALSE))</f>
        <v>0.785854922</v>
      </c>
      <c r="AN97" s="172">
        <f>MIN(VLOOKUP($C97,Calc_OppDef!$A$47:$AM$66,AN$2+1,FALSE),VLOOKUP($D97,Calc_OppDef!$A$47:$AM$66,AN$2+1,FALSE))</f>
        <v>0.7465618773</v>
      </c>
      <c r="AO97" s="172">
        <f>MIN(VLOOKUP($C97,Calc_OppDef!$A$47:$AM$66,AO$2+1,FALSE),VLOOKUP($D97,Calc_OppDef!$A$47:$AM$66,AO$2+1,FALSE))</f>
        <v>0.6679765344</v>
      </c>
      <c r="AP97" s="172">
        <f>MIN(VLOOKUP($C97,Calc_OppDef!$A$47:$AM$66,AP$2+1,FALSE),VLOOKUP($D97,Calc_OppDef!$A$47:$AM$66,AP$2+1,FALSE))</f>
        <v>0.4715128039</v>
      </c>
      <c r="AQ97" s="170"/>
      <c r="AR97" s="170"/>
    </row>
    <row r="98" ht="12.75" customHeight="1">
      <c r="A98" s="170">
        <f t="shared" si="1"/>
        <v>6</v>
      </c>
      <c r="B98" s="170">
        <f t="shared" si="2"/>
        <v>17</v>
      </c>
      <c r="C98" s="140" t="str">
        <f t="array" ref="C98">INDEX(Fixtures!$A$2:$A$21,A98)</f>
        <v>Chelsea</v>
      </c>
      <c r="D98" s="140" t="str">
        <f t="array" ref="D98">INDEX(Fixtures!$A$2:$A$21,B98)</f>
        <v>Tottenham</v>
      </c>
      <c r="E98" s="172">
        <f>MIN(VLOOKUP($C98,Calc_OppDef!$A$47:$AM$66,E$2+1,FALSE),VLOOKUP($D98,Calc_OppDef!$A$47:$AM$66,E$2+1,FALSE))</f>
        <v>0.6286834896</v>
      </c>
      <c r="F98" s="172">
        <f>MIN(VLOOKUP($C98,Calc_OppDef!$A$47:$AM$66,F$2+1,FALSE),VLOOKUP($D98,Calc_OppDef!$A$47:$AM$66,F$2+1,FALSE))</f>
        <v>0.5566019417</v>
      </c>
      <c r="G98" s="172">
        <f>MIN(VLOOKUP($C98,Calc_OppDef!$A$47:$AM$66,G$2+1,FALSE),VLOOKUP($D98,Calc_OppDef!$A$47:$AM$66,G$2+1,FALSE))</f>
        <v>0.8251472201</v>
      </c>
      <c r="H98" s="172">
        <f>MIN(VLOOKUP($C98,Calc_OppDef!$A$47:$AM$66,H$2+1,FALSE),VLOOKUP($D98,Calc_OppDef!$A$47:$AM$66,H$2+1,FALSE))</f>
        <v>0.7465618773</v>
      </c>
      <c r="I98" s="172">
        <f>MIN(VLOOKUP($C98,Calc_OppDef!$A$47:$AM$66,I$2+1,FALSE),VLOOKUP($D98,Calc_OppDef!$A$47:$AM$66,I$2+1,FALSE))</f>
        <v>0.4138834951</v>
      </c>
      <c r="J98" s="172">
        <f>MIN(VLOOKUP($C98,Calc_OppDef!$A$47:$AM$66,J$2+1,FALSE),VLOOKUP($D98,Calc_OppDef!$A$47:$AM$66,J$2+1,FALSE))</f>
        <v>0.9430256077</v>
      </c>
      <c r="K98" s="172">
        <f>MIN(VLOOKUP($C98,Calc_OppDef!$A$47:$AM$66,K$2+1,FALSE),VLOOKUP($D98,Calc_OppDef!$A$47:$AM$66,K$2+1,FALSE))</f>
        <v>0.6286834896</v>
      </c>
      <c r="L98" s="172">
        <f>MIN(VLOOKUP($C98,Calc_OppDef!$A$47:$AM$66,L$2+1,FALSE),VLOOKUP($D98,Calc_OppDef!$A$47:$AM$66,L$2+1,FALSE))</f>
        <v>0.4138834951</v>
      </c>
      <c r="M98" s="172">
        <f>MIN(VLOOKUP($C98,Calc_OppDef!$A$47:$AM$66,M$2+1,FALSE),VLOOKUP($D98,Calc_OppDef!$A$47:$AM$66,M$2+1,FALSE))</f>
        <v>0.9430256077</v>
      </c>
      <c r="N98" s="172">
        <f>MIN(VLOOKUP($C98,Calc_OppDef!$A$47:$AM$66,N$2+1,FALSE),VLOOKUP($D98,Calc_OppDef!$A$47:$AM$66,N$2+1,FALSE))</f>
        <v>0.6286834896</v>
      </c>
      <c r="O98" s="172">
        <f>MIN(VLOOKUP($C98,Calc_OppDef!$A$47:$AM$66,O$2+1,FALSE),VLOOKUP($D98,Calc_OppDef!$A$47:$AM$66,O$2+1,FALSE))</f>
        <v>0.6286834896</v>
      </c>
      <c r="P98" s="172">
        <f>MIN(VLOOKUP($C98,Calc_OppDef!$A$47:$AM$66,P$2+1,FALSE),VLOOKUP($D98,Calc_OppDef!$A$47:$AM$66,P$2+1,FALSE))</f>
        <v>0.6286834896</v>
      </c>
      <c r="Q98" s="172">
        <f>MIN(VLOOKUP($C98,Calc_OppDef!$A$47:$AM$66,Q$2+1,FALSE),VLOOKUP($D98,Calc_OppDef!$A$47:$AM$66,Q$2+1,FALSE))</f>
        <v>1.257367726</v>
      </c>
      <c r="R98" s="172">
        <f>MIN(VLOOKUP($C98,Calc_OppDef!$A$47:$AM$66,R$2+1,FALSE),VLOOKUP($D98,Calc_OppDef!$A$47:$AM$66,R$2+1,FALSE))</f>
        <v>0.5566019417</v>
      </c>
      <c r="S98" s="172">
        <f>MIN(VLOOKUP($C98,Calc_OppDef!$A$47:$AM$66,S$2+1,FALSE),VLOOKUP($D98,Calc_OppDef!$A$47:$AM$66,S$2+1,FALSE))</f>
        <v>0.6679765344</v>
      </c>
      <c r="T98" s="172">
        <f>MIN(VLOOKUP($C98,Calc_OppDef!$A$47:$AM$66,T$2+1,FALSE),VLOOKUP($D98,Calc_OppDef!$A$47:$AM$66,T$2+1,FALSE))</f>
        <v>0.9823179059</v>
      </c>
      <c r="U98" s="172">
        <f>MIN(VLOOKUP($C98,Calc_OppDef!$A$47:$AM$66,U$2+1,FALSE),VLOOKUP($D98,Calc_OppDef!$A$47:$AM$66,U$2+1,FALSE))</f>
        <v>0.785854922</v>
      </c>
      <c r="V98" s="172">
        <f>MIN(VLOOKUP($C98,Calc_OppDef!$A$47:$AM$66,V$2+1,FALSE),VLOOKUP($D98,Calc_OppDef!$A$47:$AM$66,V$2+1,FALSE))</f>
        <v>1.100196294</v>
      </c>
      <c r="W98" s="172">
        <f>MIN(VLOOKUP($C98,Calc_OppDef!$A$47:$AM$66,W$2+1,FALSE),VLOOKUP($D98,Calc_OppDef!$A$47:$AM$66,W$2+1,FALSE))</f>
        <v>0.7465618773</v>
      </c>
      <c r="X98" s="172">
        <f>MIN(VLOOKUP($C98,Calc_OppDef!$A$47:$AM$66,X$2+1,FALSE),VLOOKUP($D98,Calc_OppDef!$A$47:$AM$66,X$2+1,FALSE))</f>
        <v>0.4995145631</v>
      </c>
      <c r="Y98" s="172">
        <f>MIN(VLOOKUP($C98,Calc_OppDef!$A$47:$AM$66,Y$2+1,FALSE),VLOOKUP($D98,Calc_OppDef!$A$47:$AM$66,Y$2+1,FALSE))</f>
        <v>0.6679765344</v>
      </c>
      <c r="Z98" s="172">
        <f>MIN(VLOOKUP($C98,Calc_OppDef!$A$47:$AM$66,Z$2+1,FALSE),VLOOKUP($D98,Calc_OppDef!$A$47:$AM$66,Z$2+1,FALSE))</f>
        <v>0.7072688325</v>
      </c>
      <c r="AA98" s="172">
        <f>MIN(VLOOKUP($C98,Calc_OppDef!$A$47:$AM$66,AA$2+1,FALSE),VLOOKUP($D98,Calc_OppDef!$A$47:$AM$66,AA$2+1,FALSE))</f>
        <v>0.7322834646</v>
      </c>
      <c r="AB98" s="172">
        <f>MIN(VLOOKUP($C98,Calc_OppDef!$A$47:$AM$66,AB$2+1,FALSE),VLOOKUP($D98,Calc_OppDef!$A$47:$AM$66,AB$2+1,FALSE))</f>
        <v>0.6679765344</v>
      </c>
      <c r="AC98" s="172">
        <f>MIN(VLOOKUP($C98,Calc_OppDef!$A$47:$AM$66,AC$2+1,FALSE),VLOOKUP($D98,Calc_OppDef!$A$47:$AM$66,AC$2+1,FALSE))</f>
        <v>0.4715128039</v>
      </c>
      <c r="AD98" s="172">
        <f>MIN(VLOOKUP($C98,Calc_OppDef!$A$47:$AM$66,AD$2+1,FALSE),VLOOKUP($D98,Calc_OppDef!$A$47:$AM$66,AD$2+1,FALSE))</f>
        <v>1.218074681</v>
      </c>
      <c r="AE98" s="172">
        <f>MIN(VLOOKUP($C98,Calc_OppDef!$A$47:$AM$66,AE$2+1,FALSE),VLOOKUP($D98,Calc_OppDef!$A$47:$AM$66,AE$2+1,FALSE))</f>
        <v>0.392927461</v>
      </c>
      <c r="AF98" s="172">
        <f>MIN(VLOOKUP($C98,Calc_OppDef!$A$47:$AM$66,AF$2+1,FALSE),VLOOKUP($D98,Calc_OppDef!$A$47:$AM$66,AF$2+1,FALSE))</f>
        <v>1.178781636</v>
      </c>
      <c r="AG98" s="172">
        <f>MIN(VLOOKUP($C98,Calc_OppDef!$A$47:$AM$66,AG$2+1,FALSE),VLOOKUP($D98,Calc_OppDef!$A$47:$AM$66,AG$2+1,FALSE))</f>
        <v>0.7322834646</v>
      </c>
      <c r="AH98" s="172">
        <f>MIN(VLOOKUP($C98,Calc_OppDef!$A$47:$AM$66,AH$2+1,FALSE),VLOOKUP($D98,Calc_OppDef!$A$47:$AM$66,AH$2+1,FALSE))</f>
        <v>0.4995145631</v>
      </c>
      <c r="AI98" s="172">
        <f>MIN(VLOOKUP($C98,Calc_OppDef!$A$47:$AM$66,AI$2+1,FALSE),VLOOKUP($D98,Calc_OppDef!$A$47:$AM$66,AI$2+1,FALSE))</f>
        <v>0.6286834896</v>
      </c>
      <c r="AJ98" s="172">
        <f>MIN(VLOOKUP($C98,Calc_OppDef!$A$47:$AM$66,AJ$2+1,FALSE),VLOOKUP($D98,Calc_OppDef!$A$47:$AM$66,AJ$2+1,FALSE))</f>
        <v>0.7322834646</v>
      </c>
      <c r="AK98" s="172">
        <f>MIN(VLOOKUP($C98,Calc_OppDef!$A$47:$AM$66,AK$2+1,FALSE),VLOOKUP($D98,Calc_OppDef!$A$47:$AM$66,AK$2+1,FALSE))</f>
        <v>0.392927461</v>
      </c>
      <c r="AL98" s="172">
        <f>MIN(VLOOKUP($C98,Calc_OppDef!$A$47:$AM$66,AL$2+1,FALSE),VLOOKUP($D98,Calc_OppDef!$A$47:$AM$66,AL$2+1,FALSE))</f>
        <v>0.4715128039</v>
      </c>
      <c r="AM98" s="172">
        <f>MIN(VLOOKUP($C98,Calc_OppDef!$A$47:$AM$66,AM$2+1,FALSE),VLOOKUP($D98,Calc_OppDef!$A$47:$AM$66,AM$2+1,FALSE))</f>
        <v>0.785854922</v>
      </c>
      <c r="AN98" s="172">
        <f>MIN(VLOOKUP($C98,Calc_OppDef!$A$47:$AM$66,AN$2+1,FALSE),VLOOKUP($D98,Calc_OppDef!$A$47:$AM$66,AN$2+1,FALSE))</f>
        <v>0.9430256077</v>
      </c>
      <c r="AO98" s="172">
        <f>MIN(VLOOKUP($C98,Calc_OppDef!$A$47:$AM$66,AO$2+1,FALSE),VLOOKUP($D98,Calc_OppDef!$A$47:$AM$66,AO$2+1,FALSE))</f>
        <v>0.6679765344</v>
      </c>
      <c r="AP98" s="172">
        <f>MIN(VLOOKUP($C98,Calc_OppDef!$A$47:$AM$66,AP$2+1,FALSE),VLOOKUP($D98,Calc_OppDef!$A$47:$AM$66,AP$2+1,FALSE))</f>
        <v>0.6286834896</v>
      </c>
      <c r="AQ98" s="170"/>
      <c r="AR98" s="170"/>
    </row>
    <row r="99" ht="12.75" customHeight="1">
      <c r="A99" s="170">
        <f t="shared" si="1"/>
        <v>6</v>
      </c>
      <c r="B99" s="170">
        <f t="shared" si="2"/>
        <v>18</v>
      </c>
      <c r="C99" s="140" t="str">
        <f t="array" ref="C99">INDEX(Fixtures!$A$2:$A$21,A99)</f>
        <v>Chelsea</v>
      </c>
      <c r="D99" s="140" t="str">
        <f t="array" ref="D99">INDEX(Fixtures!$A$2:$A$21,B99)</f>
        <v>Watford</v>
      </c>
      <c r="E99" s="172">
        <f>MIN(VLOOKUP($C99,Calc_OppDef!$A$47:$AM$66,E$2+1,FALSE),VLOOKUP($D99,Calc_OppDef!$A$47:$AM$66,E$2+1,FALSE))</f>
        <v>0.392927461</v>
      </c>
      <c r="F99" s="172">
        <f>MIN(VLOOKUP($C99,Calc_OppDef!$A$47:$AM$66,F$2+1,FALSE),VLOOKUP($D99,Calc_OppDef!$A$47:$AM$66,F$2+1,FALSE))</f>
        <v>0.6286834896</v>
      </c>
      <c r="G99" s="172">
        <f>MIN(VLOOKUP($C99,Calc_OppDef!$A$47:$AM$66,G$2+1,FALSE),VLOOKUP($D99,Calc_OppDef!$A$47:$AM$66,G$2+1,FALSE))</f>
        <v>0.6286834896</v>
      </c>
      <c r="H99" s="172">
        <f>MIN(VLOOKUP($C99,Calc_OppDef!$A$47:$AM$66,H$2+1,FALSE),VLOOKUP($D99,Calc_OppDef!$A$47:$AM$66,H$2+1,FALSE))</f>
        <v>0.7465618773</v>
      </c>
      <c r="I99" s="172">
        <f>MIN(VLOOKUP($C99,Calc_OppDef!$A$47:$AM$66,I$2+1,FALSE),VLOOKUP($D99,Calc_OppDef!$A$47:$AM$66,I$2+1,FALSE))</f>
        <v>0.4138834951</v>
      </c>
      <c r="J99" s="172">
        <f>MIN(VLOOKUP($C99,Calc_OppDef!$A$47:$AM$66,J$2+1,FALSE),VLOOKUP($D99,Calc_OppDef!$A$47:$AM$66,J$2+1,FALSE))</f>
        <v>0.7322834646</v>
      </c>
      <c r="K99" s="172">
        <f>MIN(VLOOKUP($C99,Calc_OppDef!$A$47:$AM$66,K$2+1,FALSE),VLOOKUP($D99,Calc_OppDef!$A$47:$AM$66,K$2+1,FALSE))</f>
        <v>1.532416799</v>
      </c>
      <c r="L99" s="172">
        <f>MIN(VLOOKUP($C99,Calc_OppDef!$A$47:$AM$66,L$2+1,FALSE),VLOOKUP($D99,Calc_OppDef!$A$47:$AM$66,L$2+1,FALSE))</f>
        <v>0.7465618773</v>
      </c>
      <c r="M99" s="172">
        <f>MIN(VLOOKUP($C99,Calc_OppDef!$A$47:$AM$66,M$2+1,FALSE),VLOOKUP($D99,Calc_OppDef!$A$47:$AM$66,M$2+1,FALSE))</f>
        <v>0.8604330709</v>
      </c>
      <c r="N99" s="172">
        <f>MIN(VLOOKUP($C99,Calc_OppDef!$A$47:$AM$66,N$2+1,FALSE),VLOOKUP($D99,Calc_OppDef!$A$47:$AM$66,N$2+1,FALSE))</f>
        <v>0.4715128039</v>
      </c>
      <c r="O99" s="172">
        <f>MIN(VLOOKUP($C99,Calc_OppDef!$A$47:$AM$66,O$2+1,FALSE),VLOOKUP($D99,Calc_OppDef!$A$47:$AM$66,O$2+1,FALSE))</f>
        <v>0.6286834896</v>
      </c>
      <c r="P99" s="172">
        <f>MIN(VLOOKUP($C99,Calc_OppDef!$A$47:$AM$66,P$2+1,FALSE),VLOOKUP($D99,Calc_OppDef!$A$47:$AM$66,P$2+1,FALSE))</f>
        <v>0.6286834896</v>
      </c>
      <c r="Q99" s="172">
        <f>MIN(VLOOKUP($C99,Calc_OppDef!$A$47:$AM$66,Q$2+1,FALSE),VLOOKUP($D99,Calc_OppDef!$A$47:$AM$66,Q$2+1,FALSE))</f>
        <v>1.532416799</v>
      </c>
      <c r="R99" s="172">
        <f>MIN(VLOOKUP($C99,Calc_OppDef!$A$47:$AM$66,R$2+1,FALSE),VLOOKUP($D99,Calc_OppDef!$A$47:$AM$66,R$2+1,FALSE))</f>
        <v>0.5566019417</v>
      </c>
      <c r="S99" s="172">
        <f>MIN(VLOOKUP($C99,Calc_OppDef!$A$47:$AM$66,S$2+1,FALSE),VLOOKUP($D99,Calc_OppDef!$A$47:$AM$66,S$2+1,FALSE))</f>
        <v>0.8604330709</v>
      </c>
      <c r="T99" s="172">
        <f>MIN(VLOOKUP($C99,Calc_OppDef!$A$47:$AM$66,T$2+1,FALSE),VLOOKUP($D99,Calc_OppDef!$A$47:$AM$66,T$2+1,FALSE))</f>
        <v>1.100196294</v>
      </c>
      <c r="U99" s="172">
        <f>MIN(VLOOKUP($C99,Calc_OppDef!$A$47:$AM$66,U$2+1,FALSE),VLOOKUP($D99,Calc_OppDef!$A$47:$AM$66,U$2+1,FALSE))</f>
        <v>0.4138834951</v>
      </c>
      <c r="V99" s="172">
        <f>MIN(VLOOKUP($C99,Calc_OppDef!$A$47:$AM$66,V$2+1,FALSE),VLOOKUP($D99,Calc_OppDef!$A$47:$AM$66,V$2+1,FALSE))</f>
        <v>0.9430256077</v>
      </c>
      <c r="W99" s="172">
        <f>MIN(VLOOKUP($C99,Calc_OppDef!$A$47:$AM$66,W$2+1,FALSE),VLOOKUP($D99,Calc_OppDef!$A$47:$AM$66,W$2+1,FALSE))</f>
        <v>1.060903995</v>
      </c>
      <c r="X99" s="172">
        <f>MIN(VLOOKUP($C99,Calc_OppDef!$A$47:$AM$66,X$2+1,FALSE),VLOOKUP($D99,Calc_OppDef!$A$47:$AM$66,X$2+1,FALSE))</f>
        <v>0.7072688325</v>
      </c>
      <c r="Y99" s="172">
        <f>MIN(VLOOKUP($C99,Calc_OppDef!$A$47:$AM$66,Y$2+1,FALSE),VLOOKUP($D99,Calc_OppDef!$A$47:$AM$66,Y$2+1,FALSE))</f>
        <v>0.6679765344</v>
      </c>
      <c r="Z99" s="172">
        <f>MIN(VLOOKUP($C99,Calc_OppDef!$A$47:$AM$66,Z$2+1,FALSE),VLOOKUP($D99,Calc_OppDef!$A$47:$AM$66,Z$2+1,FALSE))</f>
        <v>0.7072688325</v>
      </c>
      <c r="AA99" s="172">
        <f>MIN(VLOOKUP($C99,Calc_OppDef!$A$47:$AM$66,AA$2+1,FALSE),VLOOKUP($D99,Calc_OppDef!$A$47:$AM$66,AA$2+1,FALSE))</f>
        <v>0.785854922</v>
      </c>
      <c r="AB99" s="172">
        <f>MIN(VLOOKUP($C99,Calc_OppDef!$A$47:$AM$66,AB$2+1,FALSE),VLOOKUP($D99,Calc_OppDef!$A$47:$AM$66,AB$2+1,FALSE))</f>
        <v>1.021610951</v>
      </c>
      <c r="AC99" s="172">
        <f>MIN(VLOOKUP($C99,Calc_OppDef!$A$47:$AM$66,AC$2+1,FALSE),VLOOKUP($D99,Calc_OppDef!$A$47:$AM$66,AC$2+1,FALSE))</f>
        <v>0.4715128039</v>
      </c>
      <c r="AD99" s="172">
        <f>MIN(VLOOKUP($C99,Calc_OppDef!$A$47:$AM$66,AD$2+1,FALSE),VLOOKUP($D99,Calc_OppDef!$A$47:$AM$66,AD$2+1,FALSE))</f>
        <v>0.6286834896</v>
      </c>
      <c r="AE99" s="172">
        <f>MIN(VLOOKUP($C99,Calc_OppDef!$A$47:$AM$66,AE$2+1,FALSE),VLOOKUP($D99,Calc_OppDef!$A$47:$AM$66,AE$2+1,FALSE))</f>
        <v>0.392927461</v>
      </c>
      <c r="AF99" s="172">
        <f>MIN(VLOOKUP($C99,Calc_OppDef!$A$47:$AM$66,AF$2+1,FALSE),VLOOKUP($D99,Calc_OppDef!$A$47:$AM$66,AF$2+1,FALSE))</f>
        <v>1.335953069</v>
      </c>
      <c r="AG99" s="172">
        <f>MIN(VLOOKUP($C99,Calc_OppDef!$A$47:$AM$66,AG$2+1,FALSE),VLOOKUP($D99,Calc_OppDef!$A$47:$AM$66,AG$2+1,FALSE))</f>
        <v>0.7322834646</v>
      </c>
      <c r="AH99" s="172">
        <f>MIN(VLOOKUP($C99,Calc_OppDef!$A$47:$AM$66,AH$2+1,FALSE),VLOOKUP($D99,Calc_OppDef!$A$47:$AM$66,AH$2+1,FALSE))</f>
        <v>0.4995145631</v>
      </c>
      <c r="AI99" s="172">
        <f>MIN(VLOOKUP($C99,Calc_OppDef!$A$47:$AM$66,AI$2+1,FALSE),VLOOKUP($D99,Calc_OppDef!$A$47:$AM$66,AI$2+1,FALSE))</f>
        <v>0.6679765344</v>
      </c>
      <c r="AJ99" s="172">
        <f>MIN(VLOOKUP($C99,Calc_OppDef!$A$47:$AM$66,AJ$2+1,FALSE),VLOOKUP($D99,Calc_OppDef!$A$47:$AM$66,AJ$2+1,FALSE))</f>
        <v>0.7322834646</v>
      </c>
      <c r="AK99" s="172">
        <f>MIN(VLOOKUP($C99,Calc_OppDef!$A$47:$AM$66,AK$2+1,FALSE),VLOOKUP($D99,Calc_OppDef!$A$47:$AM$66,AK$2+1,FALSE))</f>
        <v>0.5566019417</v>
      </c>
      <c r="AL99" s="172">
        <f>MIN(VLOOKUP($C99,Calc_OppDef!$A$47:$AM$66,AL$2+1,FALSE),VLOOKUP($D99,Calc_OppDef!$A$47:$AM$66,AL$2+1,FALSE))</f>
        <v>0.785854922</v>
      </c>
      <c r="AM99" s="172">
        <f>MIN(VLOOKUP($C99,Calc_OppDef!$A$47:$AM$66,AM$2+1,FALSE),VLOOKUP($D99,Calc_OppDef!$A$47:$AM$66,AM$2+1,FALSE))</f>
        <v>0.6286834896</v>
      </c>
      <c r="AN99" s="172">
        <f>MIN(VLOOKUP($C99,Calc_OppDef!$A$47:$AM$66,AN$2+1,FALSE),VLOOKUP($D99,Calc_OppDef!$A$47:$AM$66,AN$2+1,FALSE))</f>
        <v>0.4995145631</v>
      </c>
      <c r="AO99" s="172">
        <f>MIN(VLOOKUP($C99,Calc_OppDef!$A$47:$AM$66,AO$2+1,FALSE),VLOOKUP($D99,Calc_OppDef!$A$47:$AM$66,AO$2+1,FALSE))</f>
        <v>0.6679765344</v>
      </c>
      <c r="AP99" s="172">
        <f>MIN(VLOOKUP($C99,Calc_OppDef!$A$47:$AM$66,AP$2+1,FALSE),VLOOKUP($D99,Calc_OppDef!$A$47:$AM$66,AP$2+1,FALSE))</f>
        <v>0.9430256077</v>
      </c>
      <c r="AQ99" s="170"/>
      <c r="AR99" s="170"/>
    </row>
    <row r="100" ht="12.75" customHeight="1">
      <c r="A100" s="170">
        <f t="shared" si="1"/>
        <v>6</v>
      </c>
      <c r="B100" s="170">
        <f t="shared" si="2"/>
        <v>19</v>
      </c>
      <c r="C100" s="140" t="str">
        <f t="array" ref="C100">INDEX(Fixtures!$A$2:$A$21,A100)</f>
        <v>Chelsea</v>
      </c>
      <c r="D100" s="140" t="str">
        <f t="array" ref="D100">INDEX(Fixtures!$A$2:$A$21,B100)</f>
        <v>West Ham</v>
      </c>
      <c r="E100" s="172">
        <f>MIN(VLOOKUP($C100,Calc_OppDef!$A$47:$AM$66,E$2+1,FALSE),VLOOKUP($D100,Calc_OppDef!$A$47:$AM$66,E$2+1,FALSE))</f>
        <v>0.6286834896</v>
      </c>
      <c r="F100" s="172">
        <f>MIN(VLOOKUP($C100,Calc_OppDef!$A$47:$AM$66,F$2+1,FALSE),VLOOKUP($D100,Calc_OppDef!$A$47:$AM$66,F$2+1,FALSE))</f>
        <v>0.7465618773</v>
      </c>
      <c r="G100" s="172">
        <f>MIN(VLOOKUP($C100,Calc_OppDef!$A$47:$AM$66,G$2+1,FALSE),VLOOKUP($D100,Calc_OppDef!$A$47:$AM$66,G$2+1,FALSE))</f>
        <v>0.8251472201</v>
      </c>
      <c r="H100" s="172">
        <f>MIN(VLOOKUP($C100,Calc_OppDef!$A$47:$AM$66,H$2+1,FALSE),VLOOKUP($D100,Calc_OppDef!$A$47:$AM$66,H$2+1,FALSE))</f>
        <v>0.4995145631</v>
      </c>
      <c r="I100" s="172">
        <f>MIN(VLOOKUP($C100,Calc_OppDef!$A$47:$AM$66,I$2+1,FALSE),VLOOKUP($D100,Calc_OppDef!$A$47:$AM$66,I$2+1,FALSE))</f>
        <v>0.4138834951</v>
      </c>
      <c r="J100" s="172">
        <f>MIN(VLOOKUP($C100,Calc_OppDef!$A$47:$AM$66,J$2+1,FALSE),VLOOKUP($D100,Calc_OppDef!$A$47:$AM$66,J$2+1,FALSE))</f>
        <v>0.9430256077</v>
      </c>
      <c r="K100" s="172">
        <f>MIN(VLOOKUP($C100,Calc_OppDef!$A$47:$AM$66,K$2+1,FALSE),VLOOKUP($D100,Calc_OppDef!$A$47:$AM$66,K$2+1,FALSE))</f>
        <v>1.178781636</v>
      </c>
      <c r="L100" s="172">
        <f>MIN(VLOOKUP($C100,Calc_OppDef!$A$47:$AM$66,L$2+1,FALSE),VLOOKUP($D100,Calc_OppDef!$A$47:$AM$66,L$2+1,FALSE))</f>
        <v>0.785854922</v>
      </c>
      <c r="M100" s="172">
        <f>MIN(VLOOKUP($C100,Calc_OppDef!$A$47:$AM$66,M$2+1,FALSE),VLOOKUP($D100,Calc_OppDef!$A$47:$AM$66,M$2+1,FALSE))</f>
        <v>1.178781636</v>
      </c>
      <c r="N100" s="172">
        <f>MIN(VLOOKUP($C100,Calc_OppDef!$A$47:$AM$66,N$2+1,FALSE),VLOOKUP($D100,Calc_OppDef!$A$47:$AM$66,N$2+1,FALSE))</f>
        <v>0.6286834896</v>
      </c>
      <c r="O100" s="172">
        <f>MIN(VLOOKUP($C100,Calc_OppDef!$A$47:$AM$66,O$2+1,FALSE),VLOOKUP($D100,Calc_OppDef!$A$47:$AM$66,O$2+1,FALSE))</f>
        <v>0.6286834896</v>
      </c>
      <c r="P100" s="172">
        <f>MIN(VLOOKUP($C100,Calc_OppDef!$A$47:$AM$66,P$2+1,FALSE),VLOOKUP($D100,Calc_OppDef!$A$47:$AM$66,P$2+1,FALSE))</f>
        <v>0.6286834896</v>
      </c>
      <c r="Q100" s="172">
        <f>MIN(VLOOKUP($C100,Calc_OppDef!$A$47:$AM$66,Q$2+1,FALSE),VLOOKUP($D100,Calc_OppDef!$A$47:$AM$66,Q$2+1,FALSE))</f>
        <v>1.571709097</v>
      </c>
      <c r="R100" s="172">
        <f>MIN(VLOOKUP($C100,Calc_OppDef!$A$47:$AM$66,R$2+1,FALSE),VLOOKUP($D100,Calc_OppDef!$A$47:$AM$66,R$2+1,FALSE))</f>
        <v>0.5566019417</v>
      </c>
      <c r="S100" s="172">
        <f>MIN(VLOOKUP($C100,Calc_OppDef!$A$47:$AM$66,S$2+1,FALSE),VLOOKUP($D100,Calc_OppDef!$A$47:$AM$66,S$2+1,FALSE))</f>
        <v>0.4138834951</v>
      </c>
      <c r="T100" s="172">
        <f>MIN(VLOOKUP($C100,Calc_OppDef!$A$47:$AM$66,T$2+1,FALSE),VLOOKUP($D100,Calc_OppDef!$A$47:$AM$66,T$2+1,FALSE))</f>
        <v>0.6286834896</v>
      </c>
      <c r="U100" s="172">
        <f>MIN(VLOOKUP($C100,Calc_OppDef!$A$47:$AM$66,U$2+1,FALSE),VLOOKUP($D100,Calc_OppDef!$A$47:$AM$66,U$2+1,FALSE))</f>
        <v>0.7322834646</v>
      </c>
      <c r="V100" s="172">
        <f>MIN(VLOOKUP($C100,Calc_OppDef!$A$47:$AM$66,V$2+1,FALSE),VLOOKUP($D100,Calc_OppDef!$A$47:$AM$66,V$2+1,FALSE))</f>
        <v>0.6679765344</v>
      </c>
      <c r="W100" s="172">
        <f>MIN(VLOOKUP($C100,Calc_OppDef!$A$47:$AM$66,W$2+1,FALSE),VLOOKUP($D100,Calc_OppDef!$A$47:$AM$66,W$2+1,FALSE))</f>
        <v>0.785854922</v>
      </c>
      <c r="X100" s="172">
        <f>MIN(VLOOKUP($C100,Calc_OppDef!$A$47:$AM$66,X$2+1,FALSE),VLOOKUP($D100,Calc_OppDef!$A$47:$AM$66,X$2+1,FALSE))</f>
        <v>0.6286834896</v>
      </c>
      <c r="Y100" s="172">
        <f>MIN(VLOOKUP($C100,Calc_OppDef!$A$47:$AM$66,Y$2+1,FALSE),VLOOKUP($D100,Calc_OppDef!$A$47:$AM$66,Y$2+1,FALSE))</f>
        <v>0.392927461</v>
      </c>
      <c r="Z100" s="172">
        <f>MIN(VLOOKUP($C100,Calc_OppDef!$A$47:$AM$66,Z$2+1,FALSE),VLOOKUP($D100,Calc_OppDef!$A$47:$AM$66,Z$2+1,FALSE))</f>
        <v>0.7072688325</v>
      </c>
      <c r="AA100" s="172">
        <f>MIN(VLOOKUP($C100,Calc_OppDef!$A$47:$AM$66,AA$2+1,FALSE),VLOOKUP($D100,Calc_OppDef!$A$47:$AM$66,AA$2+1,FALSE))</f>
        <v>1.021610951</v>
      </c>
      <c r="AB100" s="172">
        <f>MIN(VLOOKUP($C100,Calc_OppDef!$A$47:$AM$66,AB$2+1,FALSE),VLOOKUP($D100,Calc_OppDef!$A$47:$AM$66,AB$2+1,FALSE))</f>
        <v>0.8604330709</v>
      </c>
      <c r="AC100" s="172">
        <f>MIN(VLOOKUP($C100,Calc_OppDef!$A$47:$AM$66,AC$2+1,FALSE),VLOOKUP($D100,Calc_OppDef!$A$47:$AM$66,AC$2+1,FALSE))</f>
        <v>0.4715128039</v>
      </c>
      <c r="AD100" s="172">
        <f>MIN(VLOOKUP($C100,Calc_OppDef!$A$47:$AM$66,AD$2+1,FALSE),VLOOKUP($D100,Calc_OppDef!$A$47:$AM$66,AD$2+1,FALSE))</f>
        <v>1.139489338</v>
      </c>
      <c r="AE100" s="172">
        <f>MIN(VLOOKUP($C100,Calc_OppDef!$A$47:$AM$66,AE$2+1,FALSE),VLOOKUP($D100,Calc_OppDef!$A$47:$AM$66,AE$2+1,FALSE))</f>
        <v>0.392927461</v>
      </c>
      <c r="AF100" s="172">
        <f>MIN(VLOOKUP($C100,Calc_OppDef!$A$47:$AM$66,AF$2+1,FALSE),VLOOKUP($D100,Calc_OppDef!$A$47:$AM$66,AF$2+1,FALSE))</f>
        <v>1.335953069</v>
      </c>
      <c r="AG100" s="172">
        <f>MIN(VLOOKUP($C100,Calc_OppDef!$A$47:$AM$66,AG$2+1,FALSE),VLOOKUP($D100,Calc_OppDef!$A$47:$AM$66,AG$2+1,FALSE))</f>
        <v>0.7072688325</v>
      </c>
      <c r="AH100" s="172">
        <f>MIN(VLOOKUP($C100,Calc_OppDef!$A$47:$AM$66,AH$2+1,FALSE),VLOOKUP($D100,Calc_OppDef!$A$47:$AM$66,AH$2+1,FALSE))</f>
        <v>0.4995145631</v>
      </c>
      <c r="AI100" s="172">
        <f>MIN(VLOOKUP($C100,Calc_OppDef!$A$47:$AM$66,AI$2+1,FALSE),VLOOKUP($D100,Calc_OppDef!$A$47:$AM$66,AI$2+1,FALSE))</f>
        <v>0.4715128039</v>
      </c>
      <c r="AJ100" s="172">
        <f>MIN(VLOOKUP($C100,Calc_OppDef!$A$47:$AM$66,AJ$2+1,FALSE),VLOOKUP($D100,Calc_OppDef!$A$47:$AM$66,AJ$2+1,FALSE))</f>
        <v>0.6286834896</v>
      </c>
      <c r="AK100" s="172">
        <f>MIN(VLOOKUP($C100,Calc_OppDef!$A$47:$AM$66,AK$2+1,FALSE),VLOOKUP($D100,Calc_OppDef!$A$47:$AM$66,AK$2+1,FALSE))</f>
        <v>0.9430256077</v>
      </c>
      <c r="AL100" s="172">
        <f>MIN(VLOOKUP($C100,Calc_OppDef!$A$47:$AM$66,AL$2+1,FALSE),VLOOKUP($D100,Calc_OppDef!$A$47:$AM$66,AL$2+1,FALSE))</f>
        <v>1.493123755</v>
      </c>
      <c r="AM100" s="172">
        <f>MIN(VLOOKUP($C100,Calc_OppDef!$A$47:$AM$66,AM$2+1,FALSE),VLOOKUP($D100,Calc_OppDef!$A$47:$AM$66,AM$2+1,FALSE))</f>
        <v>0.785854922</v>
      </c>
      <c r="AN100" s="172">
        <f>MIN(VLOOKUP($C100,Calc_OppDef!$A$47:$AM$66,AN$2+1,FALSE),VLOOKUP($D100,Calc_OppDef!$A$47:$AM$66,AN$2+1,FALSE))</f>
        <v>1.493123755</v>
      </c>
      <c r="AO100" s="172">
        <f>MIN(VLOOKUP($C100,Calc_OppDef!$A$47:$AM$66,AO$2+1,FALSE),VLOOKUP($D100,Calc_OppDef!$A$47:$AM$66,AO$2+1,FALSE))</f>
        <v>0.6679765344</v>
      </c>
      <c r="AP100" s="172">
        <f>MIN(VLOOKUP($C100,Calc_OppDef!$A$47:$AM$66,AP$2+1,FALSE),VLOOKUP($D100,Calc_OppDef!$A$47:$AM$66,AP$2+1,FALSE))</f>
        <v>0.9823179059</v>
      </c>
      <c r="AQ100" s="170"/>
      <c r="AR100" s="170"/>
    </row>
    <row r="101" ht="12.75" customHeight="1">
      <c r="A101" s="170">
        <f t="shared" si="1"/>
        <v>6</v>
      </c>
      <c r="B101" s="170">
        <f t="shared" si="2"/>
        <v>20</v>
      </c>
      <c r="C101" s="140" t="str">
        <f t="array" ref="C101">INDEX(Fixtures!$A$2:$A$21,A101)</f>
        <v>Chelsea</v>
      </c>
      <c r="D101" s="140" t="str">
        <f t="array" ref="D101">INDEX(Fixtures!$A$2:$A$21,B101)</f>
        <v>Wolves</v>
      </c>
      <c r="E101" s="172">
        <f>MIN(VLOOKUP($C101,Calc_OppDef!$A$47:$AM$66,E$2+1,FALSE),VLOOKUP($D101,Calc_OppDef!$A$47:$AM$66,E$2+1,FALSE))</f>
        <v>0.6286834896</v>
      </c>
      <c r="F101" s="172">
        <f>MIN(VLOOKUP($C101,Calc_OppDef!$A$47:$AM$66,F$2+1,FALSE),VLOOKUP($D101,Calc_OppDef!$A$47:$AM$66,F$2+1,FALSE))</f>
        <v>0.785854922</v>
      </c>
      <c r="G101" s="172">
        <f>MIN(VLOOKUP($C101,Calc_OppDef!$A$47:$AM$66,G$2+1,FALSE),VLOOKUP($D101,Calc_OppDef!$A$47:$AM$66,G$2+1,FALSE))</f>
        <v>0.8251472201</v>
      </c>
      <c r="H101" s="172">
        <f>MIN(VLOOKUP($C101,Calc_OppDef!$A$47:$AM$66,H$2+1,FALSE),VLOOKUP($D101,Calc_OppDef!$A$47:$AM$66,H$2+1,FALSE))</f>
        <v>0.7465618773</v>
      </c>
      <c r="I101" s="172">
        <f>MIN(VLOOKUP($C101,Calc_OppDef!$A$47:$AM$66,I$2+1,FALSE),VLOOKUP($D101,Calc_OppDef!$A$47:$AM$66,I$2+1,FALSE))</f>
        <v>0.4138834951</v>
      </c>
      <c r="J101" s="172">
        <f>MIN(VLOOKUP($C101,Calc_OppDef!$A$47:$AM$66,J$2+1,FALSE),VLOOKUP($D101,Calc_OppDef!$A$47:$AM$66,J$2+1,FALSE))</f>
        <v>0.9430256077</v>
      </c>
      <c r="K101" s="172">
        <f>MIN(VLOOKUP($C101,Calc_OppDef!$A$47:$AM$66,K$2+1,FALSE),VLOOKUP($D101,Calc_OppDef!$A$47:$AM$66,K$2+1,FALSE))</f>
        <v>0.6679765344</v>
      </c>
      <c r="L101" s="172">
        <f>MIN(VLOOKUP($C101,Calc_OppDef!$A$47:$AM$66,L$2+1,FALSE),VLOOKUP($D101,Calc_OppDef!$A$47:$AM$66,L$2+1,FALSE))</f>
        <v>0.785854922</v>
      </c>
      <c r="M101" s="172">
        <f>MIN(VLOOKUP($C101,Calc_OppDef!$A$47:$AM$66,M$2+1,FALSE),VLOOKUP($D101,Calc_OppDef!$A$47:$AM$66,M$2+1,FALSE))</f>
        <v>0.6679765344</v>
      </c>
      <c r="N101" s="172">
        <f>MIN(VLOOKUP($C101,Calc_OppDef!$A$47:$AM$66,N$2+1,FALSE),VLOOKUP($D101,Calc_OppDef!$A$47:$AM$66,N$2+1,FALSE))</f>
        <v>0.6286834896</v>
      </c>
      <c r="O101" s="172">
        <f>MIN(VLOOKUP($C101,Calc_OppDef!$A$47:$AM$66,O$2+1,FALSE),VLOOKUP($D101,Calc_OppDef!$A$47:$AM$66,O$2+1,FALSE))</f>
        <v>0.6286834896</v>
      </c>
      <c r="P101" s="172">
        <f>MIN(VLOOKUP($C101,Calc_OppDef!$A$47:$AM$66,P$2+1,FALSE),VLOOKUP($D101,Calc_OppDef!$A$47:$AM$66,P$2+1,FALSE))</f>
        <v>0.6286834896</v>
      </c>
      <c r="Q101" s="172">
        <f>MIN(VLOOKUP($C101,Calc_OppDef!$A$47:$AM$66,Q$2+1,FALSE),VLOOKUP($D101,Calc_OppDef!$A$47:$AM$66,Q$2+1,FALSE))</f>
        <v>0.4715128039</v>
      </c>
      <c r="R101" s="172">
        <f>MIN(VLOOKUP($C101,Calc_OppDef!$A$47:$AM$66,R$2+1,FALSE),VLOOKUP($D101,Calc_OppDef!$A$47:$AM$66,R$2+1,FALSE))</f>
        <v>0.5566019417</v>
      </c>
      <c r="S101" s="172">
        <f>MIN(VLOOKUP($C101,Calc_OppDef!$A$47:$AM$66,S$2+1,FALSE),VLOOKUP($D101,Calc_OppDef!$A$47:$AM$66,S$2+1,FALSE))</f>
        <v>0.8604330709</v>
      </c>
      <c r="T101" s="172">
        <f>MIN(VLOOKUP($C101,Calc_OppDef!$A$47:$AM$66,T$2+1,FALSE),VLOOKUP($D101,Calc_OppDef!$A$47:$AM$66,T$2+1,FALSE))</f>
        <v>0.8251472201</v>
      </c>
      <c r="U101" s="172">
        <f>MIN(VLOOKUP($C101,Calc_OppDef!$A$47:$AM$66,U$2+1,FALSE),VLOOKUP($D101,Calc_OppDef!$A$47:$AM$66,U$2+1,FALSE))</f>
        <v>0.7465618773</v>
      </c>
      <c r="V101" s="172">
        <f>MIN(VLOOKUP($C101,Calc_OppDef!$A$47:$AM$66,V$2+1,FALSE),VLOOKUP($D101,Calc_OppDef!$A$47:$AM$66,V$2+1,FALSE))</f>
        <v>1.218074681</v>
      </c>
      <c r="W101" s="172">
        <f>MIN(VLOOKUP($C101,Calc_OppDef!$A$47:$AM$66,W$2+1,FALSE),VLOOKUP($D101,Calc_OppDef!$A$47:$AM$66,W$2+1,FALSE))</f>
        <v>0.7322834646</v>
      </c>
      <c r="X101" s="172">
        <f>MIN(VLOOKUP($C101,Calc_OppDef!$A$47:$AM$66,X$2+1,FALSE),VLOOKUP($D101,Calc_OppDef!$A$47:$AM$66,X$2+1,FALSE))</f>
        <v>1.139489338</v>
      </c>
      <c r="Y101" s="172">
        <f>MIN(VLOOKUP($C101,Calc_OppDef!$A$47:$AM$66,Y$2+1,FALSE),VLOOKUP($D101,Calc_OppDef!$A$47:$AM$66,Y$2+1,FALSE))</f>
        <v>0.6286834896</v>
      </c>
      <c r="Z101" s="172">
        <f>MIN(VLOOKUP($C101,Calc_OppDef!$A$47:$AM$66,Z$2+1,FALSE),VLOOKUP($D101,Calc_OppDef!$A$47:$AM$66,Z$2+1,FALSE))</f>
        <v>0.7072688325</v>
      </c>
      <c r="AA101" s="172">
        <f>MIN(VLOOKUP($C101,Calc_OppDef!$A$47:$AM$66,AA$2+1,FALSE),VLOOKUP($D101,Calc_OppDef!$A$47:$AM$66,AA$2+1,FALSE))</f>
        <v>1.218074681</v>
      </c>
      <c r="AB101" s="172">
        <f>MIN(VLOOKUP($C101,Calc_OppDef!$A$47:$AM$66,AB$2+1,FALSE),VLOOKUP($D101,Calc_OppDef!$A$47:$AM$66,AB$2+1,FALSE))</f>
        <v>0.9430256077</v>
      </c>
      <c r="AC101" s="172">
        <f>MIN(VLOOKUP($C101,Calc_OppDef!$A$47:$AM$66,AC$2+1,FALSE),VLOOKUP($D101,Calc_OppDef!$A$47:$AM$66,AC$2+1,FALSE))</f>
        <v>0.4715128039</v>
      </c>
      <c r="AD101" s="172">
        <f>MIN(VLOOKUP($C101,Calc_OppDef!$A$47:$AM$66,AD$2+1,FALSE),VLOOKUP($D101,Calc_OppDef!$A$47:$AM$66,AD$2+1,FALSE))</f>
        <v>0.7072688325</v>
      </c>
      <c r="AE101" s="172">
        <f>MIN(VLOOKUP($C101,Calc_OppDef!$A$47:$AM$66,AE$2+1,FALSE),VLOOKUP($D101,Calc_OppDef!$A$47:$AM$66,AE$2+1,FALSE))</f>
        <v>0.392927461</v>
      </c>
      <c r="AF101" s="172">
        <f>MIN(VLOOKUP($C101,Calc_OppDef!$A$47:$AM$66,AF$2+1,FALSE),VLOOKUP($D101,Calc_OppDef!$A$47:$AM$66,AF$2+1,FALSE))</f>
        <v>0.6286834896</v>
      </c>
      <c r="AG101" s="172">
        <f>MIN(VLOOKUP($C101,Calc_OppDef!$A$47:$AM$66,AG$2+1,FALSE),VLOOKUP($D101,Calc_OppDef!$A$47:$AM$66,AG$2+1,FALSE))</f>
        <v>0.4138834951</v>
      </c>
      <c r="AH101" s="172">
        <f>MIN(VLOOKUP($C101,Calc_OppDef!$A$47:$AM$66,AH$2+1,FALSE),VLOOKUP($D101,Calc_OppDef!$A$47:$AM$66,AH$2+1,FALSE))</f>
        <v>0.4995145631</v>
      </c>
      <c r="AI101" s="172">
        <f>MIN(VLOOKUP($C101,Calc_OppDef!$A$47:$AM$66,AI$2+1,FALSE),VLOOKUP($D101,Calc_OppDef!$A$47:$AM$66,AI$2+1,FALSE))</f>
        <v>0.785854922</v>
      </c>
      <c r="AJ101" s="172">
        <f>MIN(VLOOKUP($C101,Calc_OppDef!$A$47:$AM$66,AJ$2+1,FALSE),VLOOKUP($D101,Calc_OppDef!$A$47:$AM$66,AJ$2+1,FALSE))</f>
        <v>0.6286834896</v>
      </c>
      <c r="AK101" s="172">
        <f>MIN(VLOOKUP($C101,Calc_OppDef!$A$47:$AM$66,AK$2+1,FALSE),VLOOKUP($D101,Calc_OppDef!$A$47:$AM$66,AK$2+1,FALSE))</f>
        <v>0.9430256077</v>
      </c>
      <c r="AL101" s="172">
        <f>MIN(VLOOKUP($C101,Calc_OppDef!$A$47:$AM$66,AL$2+1,FALSE),VLOOKUP($D101,Calc_OppDef!$A$47:$AM$66,AL$2+1,FALSE))</f>
        <v>0.785854922</v>
      </c>
      <c r="AM101" s="172">
        <f>MIN(VLOOKUP($C101,Calc_OppDef!$A$47:$AM$66,AM$2+1,FALSE),VLOOKUP($D101,Calc_OppDef!$A$47:$AM$66,AM$2+1,FALSE))</f>
        <v>0.392927461</v>
      </c>
      <c r="AN101" s="172">
        <f>MIN(VLOOKUP($C101,Calc_OppDef!$A$47:$AM$66,AN$2+1,FALSE),VLOOKUP($D101,Calc_OppDef!$A$47:$AM$66,AN$2+1,FALSE))</f>
        <v>1.060903995</v>
      </c>
      <c r="AO101" s="172">
        <f>MIN(VLOOKUP($C101,Calc_OppDef!$A$47:$AM$66,AO$2+1,FALSE),VLOOKUP($D101,Calc_OppDef!$A$47:$AM$66,AO$2+1,FALSE))</f>
        <v>0.5566019417</v>
      </c>
      <c r="AP101" s="172">
        <f>MIN(VLOOKUP($C101,Calc_OppDef!$A$47:$AM$66,AP$2+1,FALSE),VLOOKUP($D101,Calc_OppDef!$A$47:$AM$66,AP$2+1,FALSE))</f>
        <v>0.9823179059</v>
      </c>
      <c r="AQ101" s="170"/>
      <c r="AR101" s="170"/>
    </row>
    <row r="102" ht="12.75" customHeight="1">
      <c r="A102" s="170">
        <f t="shared" si="1"/>
        <v>7</v>
      </c>
      <c r="B102" s="170">
        <f t="shared" si="2"/>
        <v>8</v>
      </c>
      <c r="C102" s="140" t="str">
        <f t="array" ref="C102">INDEX(Fixtures!$A$2:$A$21,A102)</f>
        <v>Crystal Palace</v>
      </c>
      <c r="D102" s="140" t="str">
        <f t="array" ref="D102">INDEX(Fixtures!$A$2:$A$21,B102)</f>
        <v>Everton</v>
      </c>
      <c r="E102" s="172">
        <f>MIN(VLOOKUP($C102,Calc_OppDef!$A$47:$AM$66,E$2+1,FALSE),VLOOKUP($D102,Calc_OppDef!$A$47:$AM$66,E$2+1,FALSE))</f>
        <v>0.7322834646</v>
      </c>
      <c r="F102" s="172">
        <f>MIN(VLOOKUP($C102,Calc_OppDef!$A$47:$AM$66,F$2+1,FALSE),VLOOKUP($D102,Calc_OppDef!$A$47:$AM$66,F$2+1,FALSE))</f>
        <v>0.6679765344</v>
      </c>
      <c r="G102" s="172">
        <f>MIN(VLOOKUP($C102,Calc_OppDef!$A$47:$AM$66,G$2+1,FALSE),VLOOKUP($D102,Calc_OppDef!$A$47:$AM$66,G$2+1,FALSE))</f>
        <v>1.021610951</v>
      </c>
      <c r="H102" s="172">
        <f>MIN(VLOOKUP($C102,Calc_OppDef!$A$47:$AM$66,H$2+1,FALSE),VLOOKUP($D102,Calc_OppDef!$A$47:$AM$66,H$2+1,FALSE))</f>
        <v>0.4715128039</v>
      </c>
      <c r="I102" s="172">
        <f>MIN(VLOOKUP($C102,Calc_OppDef!$A$47:$AM$66,I$2+1,FALSE),VLOOKUP($D102,Calc_OppDef!$A$47:$AM$66,I$2+1,FALSE))</f>
        <v>0.6286834896</v>
      </c>
      <c r="J102" s="172">
        <f>MIN(VLOOKUP($C102,Calc_OppDef!$A$47:$AM$66,J$2+1,FALSE),VLOOKUP($D102,Calc_OppDef!$A$47:$AM$66,J$2+1,FALSE))</f>
        <v>0.7072688325</v>
      </c>
      <c r="K102" s="172">
        <f>MIN(VLOOKUP($C102,Calc_OppDef!$A$47:$AM$66,K$2+1,FALSE),VLOOKUP($D102,Calc_OppDef!$A$47:$AM$66,K$2+1,FALSE))</f>
        <v>0.5566019417</v>
      </c>
      <c r="L102" s="172">
        <f>MIN(VLOOKUP($C102,Calc_OppDef!$A$47:$AM$66,L$2+1,FALSE),VLOOKUP($D102,Calc_OppDef!$A$47:$AM$66,L$2+1,FALSE))</f>
        <v>0.4995145631</v>
      </c>
      <c r="M102" s="172">
        <f>MIN(VLOOKUP($C102,Calc_OppDef!$A$47:$AM$66,M$2+1,FALSE),VLOOKUP($D102,Calc_OppDef!$A$47:$AM$66,M$2+1,FALSE))</f>
        <v>0.6286834896</v>
      </c>
      <c r="N102" s="172">
        <f>MIN(VLOOKUP($C102,Calc_OppDef!$A$47:$AM$66,N$2+1,FALSE),VLOOKUP($D102,Calc_OppDef!$A$47:$AM$66,N$2+1,FALSE))</f>
        <v>0.785854922</v>
      </c>
      <c r="O102" s="172">
        <f>MIN(VLOOKUP($C102,Calc_OppDef!$A$47:$AM$66,O$2+1,FALSE),VLOOKUP($D102,Calc_OppDef!$A$47:$AM$66,O$2+1,FALSE))</f>
        <v>0.392927461</v>
      </c>
      <c r="P102" s="172">
        <f>MIN(VLOOKUP($C102,Calc_OppDef!$A$47:$AM$66,P$2+1,FALSE),VLOOKUP($D102,Calc_OppDef!$A$47:$AM$66,P$2+1,FALSE))</f>
        <v>1.178781636</v>
      </c>
      <c r="Q102" s="172">
        <f>MIN(VLOOKUP($C102,Calc_OppDef!$A$47:$AM$66,Q$2+1,FALSE),VLOOKUP($D102,Calc_OppDef!$A$47:$AM$66,Q$2+1,FALSE))</f>
        <v>0.4138834951</v>
      </c>
      <c r="R102" s="172">
        <f>MIN(VLOOKUP($C102,Calc_OppDef!$A$47:$AM$66,R$2+1,FALSE),VLOOKUP($D102,Calc_OppDef!$A$47:$AM$66,R$2+1,FALSE))</f>
        <v>0.785854922</v>
      </c>
      <c r="S102" s="172">
        <f>MIN(VLOOKUP($C102,Calc_OppDef!$A$47:$AM$66,S$2+1,FALSE),VLOOKUP($D102,Calc_OppDef!$A$47:$AM$66,S$2+1,FALSE))</f>
        <v>0.7072688325</v>
      </c>
      <c r="T102" s="172">
        <f>MIN(VLOOKUP($C102,Calc_OppDef!$A$47:$AM$66,T$2+1,FALSE),VLOOKUP($D102,Calc_OppDef!$A$47:$AM$66,T$2+1,FALSE))</f>
        <v>0.6679765344</v>
      </c>
      <c r="U102" s="172">
        <f>MIN(VLOOKUP($C102,Calc_OppDef!$A$47:$AM$66,U$2+1,FALSE),VLOOKUP($D102,Calc_OppDef!$A$47:$AM$66,U$2+1,FALSE))</f>
        <v>1.218074681</v>
      </c>
      <c r="V102" s="172">
        <f>MIN(VLOOKUP($C102,Calc_OppDef!$A$47:$AM$66,V$2+1,FALSE),VLOOKUP($D102,Calc_OppDef!$A$47:$AM$66,V$2+1,FALSE))</f>
        <v>1.335953069</v>
      </c>
      <c r="W102" s="172">
        <f>MIN(VLOOKUP($C102,Calc_OppDef!$A$47:$AM$66,W$2+1,FALSE),VLOOKUP($D102,Calc_OppDef!$A$47:$AM$66,W$2+1,FALSE))</f>
        <v>0.4138834951</v>
      </c>
      <c r="X102" s="172">
        <f>MIN(VLOOKUP($C102,Calc_OppDef!$A$47:$AM$66,X$2+1,FALSE),VLOOKUP($D102,Calc_OppDef!$A$47:$AM$66,X$2+1,FALSE))</f>
        <v>0.9430256077</v>
      </c>
      <c r="Y102" s="172">
        <f>MIN(VLOOKUP($C102,Calc_OppDef!$A$47:$AM$66,Y$2+1,FALSE),VLOOKUP($D102,Calc_OppDef!$A$47:$AM$66,Y$2+1,FALSE))</f>
        <v>0.8604330709</v>
      </c>
      <c r="Z102" s="172">
        <f>MIN(VLOOKUP($C102,Calc_OppDef!$A$47:$AM$66,Z$2+1,FALSE),VLOOKUP($D102,Calc_OppDef!$A$47:$AM$66,Z$2+1,FALSE))</f>
        <v>0.6679765344</v>
      </c>
      <c r="AA102" s="172">
        <f>MIN(VLOOKUP($C102,Calc_OppDef!$A$47:$AM$66,AA$2+1,FALSE),VLOOKUP($D102,Calc_OppDef!$A$47:$AM$66,AA$2+1,FALSE))</f>
        <v>0.785854922</v>
      </c>
      <c r="AB102" s="172">
        <f>MIN(VLOOKUP($C102,Calc_OppDef!$A$47:$AM$66,AB$2+1,FALSE),VLOOKUP($D102,Calc_OppDef!$A$47:$AM$66,AB$2+1,FALSE))</f>
        <v>0.6286834896</v>
      </c>
      <c r="AC102" s="172">
        <f>MIN(VLOOKUP($C102,Calc_OppDef!$A$47:$AM$66,AC$2+1,FALSE),VLOOKUP($D102,Calc_OppDef!$A$47:$AM$66,AC$2+1,FALSE))</f>
        <v>0.4995145631</v>
      </c>
      <c r="AD102" s="172">
        <f>MIN(VLOOKUP($C102,Calc_OppDef!$A$47:$AM$66,AD$2+1,FALSE),VLOOKUP($D102,Calc_OppDef!$A$47:$AM$66,AD$2+1,FALSE))</f>
        <v>0.9430256077</v>
      </c>
      <c r="AE102" s="172">
        <f>MIN(VLOOKUP($C102,Calc_OppDef!$A$47:$AM$66,AE$2+1,FALSE),VLOOKUP($D102,Calc_OppDef!$A$47:$AM$66,AE$2+1,FALSE))</f>
        <v>0.9823179059</v>
      </c>
      <c r="AF102" s="172">
        <f>MIN(VLOOKUP($C102,Calc_OppDef!$A$47:$AM$66,AF$2+1,FALSE),VLOOKUP($D102,Calc_OppDef!$A$47:$AM$66,AF$2+1,FALSE))</f>
        <v>0.7322834646</v>
      </c>
      <c r="AG102" s="172">
        <f>MIN(VLOOKUP($C102,Calc_OppDef!$A$47:$AM$66,AG$2+1,FALSE),VLOOKUP($D102,Calc_OppDef!$A$47:$AM$66,AG$2+1,FALSE))</f>
        <v>0.6286834896</v>
      </c>
      <c r="AH102" s="172">
        <f>MIN(VLOOKUP($C102,Calc_OppDef!$A$47:$AM$66,AH$2+1,FALSE),VLOOKUP($D102,Calc_OppDef!$A$47:$AM$66,AH$2+1,FALSE))</f>
        <v>0.392927461</v>
      </c>
      <c r="AI102" s="172">
        <f>MIN(VLOOKUP($C102,Calc_OppDef!$A$47:$AM$66,AI$2+1,FALSE),VLOOKUP($D102,Calc_OppDef!$A$47:$AM$66,AI$2+1,FALSE))</f>
        <v>1.257367726</v>
      </c>
      <c r="AJ102" s="172">
        <f>MIN(VLOOKUP($C102,Calc_OppDef!$A$47:$AM$66,AJ$2+1,FALSE),VLOOKUP($D102,Calc_OppDef!$A$47:$AM$66,AJ$2+1,FALSE))</f>
        <v>0.4715128039</v>
      </c>
      <c r="AK102" s="172">
        <f>MIN(VLOOKUP($C102,Calc_OppDef!$A$47:$AM$66,AK$2+1,FALSE),VLOOKUP($D102,Calc_OppDef!$A$47:$AM$66,AK$2+1,FALSE))</f>
        <v>0.785854922</v>
      </c>
      <c r="AL102" s="172">
        <f>MIN(VLOOKUP($C102,Calc_OppDef!$A$47:$AM$66,AL$2+1,FALSE),VLOOKUP($D102,Calc_OppDef!$A$47:$AM$66,AL$2+1,FALSE))</f>
        <v>0.7322834646</v>
      </c>
      <c r="AM102" s="172">
        <f>MIN(VLOOKUP($C102,Calc_OppDef!$A$47:$AM$66,AM$2+1,FALSE),VLOOKUP($D102,Calc_OppDef!$A$47:$AM$66,AM$2+1,FALSE))</f>
        <v>1.178781636</v>
      </c>
      <c r="AN102" s="172">
        <f>MIN(VLOOKUP($C102,Calc_OppDef!$A$47:$AM$66,AN$2+1,FALSE),VLOOKUP($D102,Calc_OppDef!$A$47:$AM$66,AN$2+1,FALSE))</f>
        <v>0.6286834896</v>
      </c>
      <c r="AO102" s="172">
        <f>MIN(VLOOKUP($C102,Calc_OppDef!$A$47:$AM$66,AO$2+1,FALSE),VLOOKUP($D102,Calc_OppDef!$A$47:$AM$66,AO$2+1,FALSE))</f>
        <v>0.7322834646</v>
      </c>
      <c r="AP102" s="172">
        <f>MIN(VLOOKUP($C102,Calc_OppDef!$A$47:$AM$66,AP$2+1,FALSE),VLOOKUP($D102,Calc_OppDef!$A$47:$AM$66,AP$2+1,FALSE))</f>
        <v>0.7465618773</v>
      </c>
      <c r="AQ102" s="170"/>
      <c r="AR102" s="170"/>
    </row>
    <row r="103" ht="12.75" customHeight="1">
      <c r="A103" s="170">
        <f t="shared" si="1"/>
        <v>7</v>
      </c>
      <c r="B103" s="170">
        <f t="shared" si="2"/>
        <v>9</v>
      </c>
      <c r="C103" s="140" t="str">
        <f t="array" ref="C103">INDEX(Fixtures!$A$2:$A$21,A103)</f>
        <v>Crystal Palace</v>
      </c>
      <c r="D103" s="140" t="str">
        <f t="array" ref="D103">INDEX(Fixtures!$A$2:$A$21,B103)</f>
        <v>Fulham</v>
      </c>
      <c r="E103" s="172">
        <f>MIN(VLOOKUP($C103,Calc_OppDef!$A$47:$AM$66,E$2+1,FALSE),VLOOKUP($D103,Calc_OppDef!$A$47:$AM$66,E$2+1,FALSE))</f>
        <v>0.6286834896</v>
      </c>
      <c r="F103" s="172">
        <f>MIN(VLOOKUP($C103,Calc_OppDef!$A$47:$AM$66,F$2+1,FALSE),VLOOKUP($D103,Calc_OppDef!$A$47:$AM$66,F$2+1,FALSE))</f>
        <v>1.532416799</v>
      </c>
      <c r="G103" s="172">
        <f>MIN(VLOOKUP($C103,Calc_OppDef!$A$47:$AM$66,G$2+1,FALSE),VLOOKUP($D103,Calc_OppDef!$A$47:$AM$66,G$2+1,FALSE))</f>
        <v>0.785854922</v>
      </c>
      <c r="H103" s="172">
        <f>MIN(VLOOKUP($C103,Calc_OppDef!$A$47:$AM$66,H$2+1,FALSE),VLOOKUP($D103,Calc_OppDef!$A$47:$AM$66,H$2+1,FALSE))</f>
        <v>0.6679765344</v>
      </c>
      <c r="I103" s="172">
        <f>MIN(VLOOKUP($C103,Calc_OppDef!$A$47:$AM$66,I$2+1,FALSE),VLOOKUP($D103,Calc_OppDef!$A$47:$AM$66,I$2+1,FALSE))</f>
        <v>0.6286834896</v>
      </c>
      <c r="J103" s="172">
        <f>MIN(VLOOKUP($C103,Calc_OppDef!$A$47:$AM$66,J$2+1,FALSE),VLOOKUP($D103,Calc_OppDef!$A$47:$AM$66,J$2+1,FALSE))</f>
        <v>0.6679765344</v>
      </c>
      <c r="K103" s="172">
        <f>MIN(VLOOKUP($C103,Calc_OppDef!$A$47:$AM$66,K$2+1,FALSE),VLOOKUP($D103,Calc_OppDef!$A$47:$AM$66,K$2+1,FALSE))</f>
        <v>1.021610951</v>
      </c>
      <c r="L103" s="172">
        <f>MIN(VLOOKUP($C103,Calc_OppDef!$A$47:$AM$66,L$2+1,FALSE),VLOOKUP($D103,Calc_OppDef!$A$47:$AM$66,L$2+1,FALSE))</f>
        <v>0.4995145631</v>
      </c>
      <c r="M103" s="172">
        <f>MIN(VLOOKUP($C103,Calc_OppDef!$A$47:$AM$66,M$2+1,FALSE),VLOOKUP($D103,Calc_OppDef!$A$47:$AM$66,M$2+1,FALSE))</f>
        <v>0.7322834646</v>
      </c>
      <c r="N103" s="172">
        <f>MIN(VLOOKUP($C103,Calc_OppDef!$A$47:$AM$66,N$2+1,FALSE),VLOOKUP($D103,Calc_OppDef!$A$47:$AM$66,N$2+1,FALSE))</f>
        <v>0.7465618773</v>
      </c>
      <c r="O103" s="172">
        <f>MIN(VLOOKUP($C103,Calc_OppDef!$A$47:$AM$66,O$2+1,FALSE),VLOOKUP($D103,Calc_OppDef!$A$47:$AM$66,O$2+1,FALSE))</f>
        <v>0.6286834896</v>
      </c>
      <c r="P103" s="172">
        <f>MIN(VLOOKUP($C103,Calc_OppDef!$A$47:$AM$66,P$2+1,FALSE),VLOOKUP($D103,Calc_OppDef!$A$47:$AM$66,P$2+1,FALSE))</f>
        <v>1.335953069</v>
      </c>
      <c r="Q103" s="172">
        <f>MIN(VLOOKUP($C103,Calc_OppDef!$A$47:$AM$66,Q$2+1,FALSE),VLOOKUP($D103,Calc_OppDef!$A$47:$AM$66,Q$2+1,FALSE))</f>
        <v>0.6679765344</v>
      </c>
      <c r="R103" s="172">
        <f>MIN(VLOOKUP($C103,Calc_OppDef!$A$47:$AM$66,R$2+1,FALSE),VLOOKUP($D103,Calc_OppDef!$A$47:$AM$66,R$2+1,FALSE))</f>
        <v>0.785854922</v>
      </c>
      <c r="S103" s="172">
        <f>MIN(VLOOKUP($C103,Calc_OppDef!$A$47:$AM$66,S$2+1,FALSE),VLOOKUP($D103,Calc_OppDef!$A$47:$AM$66,S$2+1,FALSE))</f>
        <v>0.9430256077</v>
      </c>
      <c r="T103" s="172">
        <f>MIN(VLOOKUP($C103,Calc_OppDef!$A$47:$AM$66,T$2+1,FALSE),VLOOKUP($D103,Calc_OppDef!$A$47:$AM$66,T$2+1,FALSE))</f>
        <v>0.9430256077</v>
      </c>
      <c r="U103" s="172">
        <f>MIN(VLOOKUP($C103,Calc_OppDef!$A$47:$AM$66,U$2+1,FALSE),VLOOKUP($D103,Calc_OppDef!$A$47:$AM$66,U$2+1,FALSE))</f>
        <v>0.9430256077</v>
      </c>
      <c r="V103" s="172">
        <f>MIN(VLOOKUP($C103,Calc_OppDef!$A$47:$AM$66,V$2+1,FALSE),VLOOKUP($D103,Calc_OppDef!$A$47:$AM$66,V$2+1,FALSE))</f>
        <v>0.8251472201</v>
      </c>
      <c r="W103" s="172">
        <f>MIN(VLOOKUP($C103,Calc_OppDef!$A$47:$AM$66,W$2+1,FALSE),VLOOKUP($D103,Calc_OppDef!$A$47:$AM$66,W$2+1,FALSE))</f>
        <v>0.4138834951</v>
      </c>
      <c r="X103" s="172">
        <f>MIN(VLOOKUP($C103,Calc_OppDef!$A$47:$AM$66,X$2+1,FALSE),VLOOKUP($D103,Calc_OppDef!$A$47:$AM$66,X$2+1,FALSE))</f>
        <v>0.4715128039</v>
      </c>
      <c r="Y103" s="172">
        <f>MIN(VLOOKUP($C103,Calc_OppDef!$A$47:$AM$66,Y$2+1,FALSE),VLOOKUP($D103,Calc_OppDef!$A$47:$AM$66,Y$2+1,FALSE))</f>
        <v>0.8604330709</v>
      </c>
      <c r="Z103" s="172">
        <f>MIN(VLOOKUP($C103,Calc_OppDef!$A$47:$AM$66,Z$2+1,FALSE),VLOOKUP($D103,Calc_OppDef!$A$47:$AM$66,Z$2+1,FALSE))</f>
        <v>0.6286834896</v>
      </c>
      <c r="AA103" s="172">
        <f>MIN(VLOOKUP($C103,Calc_OppDef!$A$47:$AM$66,AA$2+1,FALSE),VLOOKUP($D103,Calc_OppDef!$A$47:$AM$66,AA$2+1,FALSE))</f>
        <v>1.335953069</v>
      </c>
      <c r="AB103" s="172">
        <f>MIN(VLOOKUP($C103,Calc_OppDef!$A$47:$AM$66,AB$2+1,FALSE),VLOOKUP($D103,Calc_OppDef!$A$47:$AM$66,AB$2+1,FALSE))</f>
        <v>0.392927461</v>
      </c>
      <c r="AC103" s="172">
        <f>MIN(VLOOKUP($C103,Calc_OppDef!$A$47:$AM$66,AC$2+1,FALSE),VLOOKUP($D103,Calc_OppDef!$A$47:$AM$66,AC$2+1,FALSE))</f>
        <v>0.5566019417</v>
      </c>
      <c r="AD103" s="172">
        <f>MIN(VLOOKUP($C103,Calc_OppDef!$A$47:$AM$66,AD$2+1,FALSE),VLOOKUP($D103,Calc_OppDef!$A$47:$AM$66,AD$2+1,FALSE))</f>
        <v>0.9430256077</v>
      </c>
      <c r="AE103" s="172">
        <f>MIN(VLOOKUP($C103,Calc_OppDef!$A$47:$AM$66,AE$2+1,FALSE),VLOOKUP($D103,Calc_OppDef!$A$47:$AM$66,AE$2+1,FALSE))</f>
        <v>0.9430256077</v>
      </c>
      <c r="AF103" s="172">
        <f>MIN(VLOOKUP($C103,Calc_OppDef!$A$47:$AM$66,AF$2+1,FALSE),VLOOKUP($D103,Calc_OppDef!$A$47:$AM$66,AF$2+1,FALSE))</f>
        <v>0.785854922</v>
      </c>
      <c r="AG103" s="172">
        <f>MIN(VLOOKUP($C103,Calc_OppDef!$A$47:$AM$66,AG$2+1,FALSE),VLOOKUP($D103,Calc_OppDef!$A$47:$AM$66,AG$2+1,FALSE))</f>
        <v>0.6286834896</v>
      </c>
      <c r="AH103" s="172">
        <f>MIN(VLOOKUP($C103,Calc_OppDef!$A$47:$AM$66,AH$2+1,FALSE),VLOOKUP($D103,Calc_OppDef!$A$47:$AM$66,AH$2+1,FALSE))</f>
        <v>0.392927461</v>
      </c>
      <c r="AI103" s="172">
        <f>MIN(VLOOKUP($C103,Calc_OppDef!$A$47:$AM$66,AI$2+1,FALSE),VLOOKUP($D103,Calc_OppDef!$A$47:$AM$66,AI$2+1,FALSE))</f>
        <v>1.532416799</v>
      </c>
      <c r="AJ103" s="172">
        <f>MIN(VLOOKUP($C103,Calc_OppDef!$A$47:$AM$66,AJ$2+1,FALSE),VLOOKUP($D103,Calc_OppDef!$A$47:$AM$66,AJ$2+1,FALSE))</f>
        <v>0.4715128039</v>
      </c>
      <c r="AK103" s="172">
        <f>MIN(VLOOKUP($C103,Calc_OppDef!$A$47:$AM$66,AK$2+1,FALSE),VLOOKUP($D103,Calc_OppDef!$A$47:$AM$66,AK$2+1,FALSE))</f>
        <v>0.8251472201</v>
      </c>
      <c r="AL103" s="172">
        <f>MIN(VLOOKUP($C103,Calc_OppDef!$A$47:$AM$66,AL$2+1,FALSE),VLOOKUP($D103,Calc_OppDef!$A$47:$AM$66,AL$2+1,FALSE))</f>
        <v>0.6286834896</v>
      </c>
      <c r="AM103" s="172">
        <f>MIN(VLOOKUP($C103,Calc_OppDef!$A$47:$AM$66,AM$2+1,FALSE),VLOOKUP($D103,Calc_OppDef!$A$47:$AM$66,AM$2+1,FALSE))</f>
        <v>1.021610951</v>
      </c>
      <c r="AN103" s="172">
        <f>MIN(VLOOKUP($C103,Calc_OppDef!$A$47:$AM$66,AN$2+1,FALSE),VLOOKUP($D103,Calc_OppDef!$A$47:$AM$66,AN$2+1,FALSE))</f>
        <v>0.4138834951</v>
      </c>
      <c r="AO103" s="172">
        <f>MIN(VLOOKUP($C103,Calc_OppDef!$A$47:$AM$66,AO$2+1,FALSE),VLOOKUP($D103,Calc_OppDef!$A$47:$AM$66,AO$2+1,FALSE))</f>
        <v>0.7322834646</v>
      </c>
      <c r="AP103" s="172">
        <f>MIN(VLOOKUP($C103,Calc_OppDef!$A$47:$AM$66,AP$2+1,FALSE),VLOOKUP($D103,Calc_OppDef!$A$47:$AM$66,AP$2+1,FALSE))</f>
        <v>0.7072688325</v>
      </c>
      <c r="AQ103" s="170"/>
      <c r="AR103" s="170"/>
    </row>
    <row r="104" ht="12.75" customHeight="1">
      <c r="A104" s="170">
        <f t="shared" si="1"/>
        <v>7</v>
      </c>
      <c r="B104" s="170">
        <f t="shared" si="2"/>
        <v>10</v>
      </c>
      <c r="C104" s="140" t="str">
        <f t="array" ref="C104">INDEX(Fixtures!$A$2:$A$21,A104)</f>
        <v>Crystal Palace</v>
      </c>
      <c r="D104" s="140" t="str">
        <f t="array" ref="D104">INDEX(Fixtures!$A$2:$A$21,B104)</f>
        <v>Huddersfield</v>
      </c>
      <c r="E104" s="172">
        <f>MIN(VLOOKUP($C104,Calc_OppDef!$A$47:$AM$66,E$2+1,FALSE),VLOOKUP($D104,Calc_OppDef!$A$47:$AM$66,E$2+1,FALSE))</f>
        <v>0.7322834646</v>
      </c>
      <c r="F104" s="172">
        <f>MIN(VLOOKUP($C104,Calc_OppDef!$A$47:$AM$66,F$2+1,FALSE),VLOOKUP($D104,Calc_OppDef!$A$47:$AM$66,F$2+1,FALSE))</f>
        <v>1.532416799</v>
      </c>
      <c r="G104" s="172">
        <f>MIN(VLOOKUP($C104,Calc_OppDef!$A$47:$AM$66,G$2+1,FALSE),VLOOKUP($D104,Calc_OppDef!$A$47:$AM$66,G$2+1,FALSE))</f>
        <v>0.4138834951</v>
      </c>
      <c r="H104" s="172">
        <f>MIN(VLOOKUP($C104,Calc_OppDef!$A$47:$AM$66,H$2+1,FALSE),VLOOKUP($D104,Calc_OppDef!$A$47:$AM$66,H$2+1,FALSE))</f>
        <v>0.6679765344</v>
      </c>
      <c r="I104" s="172">
        <f>MIN(VLOOKUP($C104,Calc_OppDef!$A$47:$AM$66,I$2+1,FALSE),VLOOKUP($D104,Calc_OppDef!$A$47:$AM$66,I$2+1,FALSE))</f>
        <v>0.6286834896</v>
      </c>
      <c r="J104" s="172">
        <f>MIN(VLOOKUP($C104,Calc_OppDef!$A$47:$AM$66,J$2+1,FALSE),VLOOKUP($D104,Calc_OppDef!$A$47:$AM$66,J$2+1,FALSE))</f>
        <v>0.7072688325</v>
      </c>
      <c r="K104" s="172">
        <f>MIN(VLOOKUP($C104,Calc_OppDef!$A$47:$AM$66,K$2+1,FALSE),VLOOKUP($D104,Calc_OppDef!$A$47:$AM$66,K$2+1,FALSE))</f>
        <v>1.021610951</v>
      </c>
      <c r="L104" s="172">
        <f>MIN(VLOOKUP($C104,Calc_OppDef!$A$47:$AM$66,L$2+1,FALSE),VLOOKUP($D104,Calc_OppDef!$A$47:$AM$66,L$2+1,FALSE))</f>
        <v>0.4995145631</v>
      </c>
      <c r="M104" s="172">
        <f>MIN(VLOOKUP($C104,Calc_OppDef!$A$47:$AM$66,M$2+1,FALSE),VLOOKUP($D104,Calc_OppDef!$A$47:$AM$66,M$2+1,FALSE))</f>
        <v>1.100196294</v>
      </c>
      <c r="N104" s="172">
        <f>MIN(VLOOKUP($C104,Calc_OppDef!$A$47:$AM$66,N$2+1,FALSE),VLOOKUP($D104,Calc_OppDef!$A$47:$AM$66,N$2+1,FALSE))</f>
        <v>0.785854922</v>
      </c>
      <c r="O104" s="172">
        <f>MIN(VLOOKUP($C104,Calc_OppDef!$A$47:$AM$66,O$2+1,FALSE),VLOOKUP($D104,Calc_OppDef!$A$47:$AM$66,O$2+1,FALSE))</f>
        <v>0.5566019417</v>
      </c>
      <c r="P104" s="172">
        <f>MIN(VLOOKUP($C104,Calc_OppDef!$A$47:$AM$66,P$2+1,FALSE),VLOOKUP($D104,Calc_OppDef!$A$47:$AM$66,P$2+1,FALSE))</f>
        <v>0.9430256077</v>
      </c>
      <c r="Q104" s="172">
        <f>MIN(VLOOKUP($C104,Calc_OppDef!$A$47:$AM$66,Q$2+1,FALSE),VLOOKUP($D104,Calc_OppDef!$A$47:$AM$66,Q$2+1,FALSE))</f>
        <v>0.8604330709</v>
      </c>
      <c r="R104" s="172">
        <f>MIN(VLOOKUP($C104,Calc_OppDef!$A$47:$AM$66,R$2+1,FALSE),VLOOKUP($D104,Calc_OppDef!$A$47:$AM$66,R$2+1,FALSE))</f>
        <v>0.392927461</v>
      </c>
      <c r="S104" s="172">
        <f>MIN(VLOOKUP($C104,Calc_OppDef!$A$47:$AM$66,S$2+1,FALSE),VLOOKUP($D104,Calc_OppDef!$A$47:$AM$66,S$2+1,FALSE))</f>
        <v>0.9430256077</v>
      </c>
      <c r="T104" s="172">
        <f>MIN(VLOOKUP($C104,Calc_OppDef!$A$47:$AM$66,T$2+1,FALSE),VLOOKUP($D104,Calc_OppDef!$A$47:$AM$66,T$2+1,FALSE))</f>
        <v>0.9430256077</v>
      </c>
      <c r="U104" s="172">
        <f>MIN(VLOOKUP($C104,Calc_OppDef!$A$47:$AM$66,U$2+1,FALSE),VLOOKUP($D104,Calc_OppDef!$A$47:$AM$66,U$2+1,FALSE))</f>
        <v>0.7072688325</v>
      </c>
      <c r="V104" s="172">
        <f>MIN(VLOOKUP($C104,Calc_OppDef!$A$47:$AM$66,V$2+1,FALSE),VLOOKUP($D104,Calc_OppDef!$A$47:$AM$66,V$2+1,FALSE))</f>
        <v>0.6679765344</v>
      </c>
      <c r="W104" s="172">
        <f>MIN(VLOOKUP($C104,Calc_OppDef!$A$47:$AM$66,W$2+1,FALSE),VLOOKUP($D104,Calc_OppDef!$A$47:$AM$66,W$2+1,FALSE))</f>
        <v>0.4138834951</v>
      </c>
      <c r="X104" s="172">
        <f>MIN(VLOOKUP($C104,Calc_OppDef!$A$47:$AM$66,X$2+1,FALSE),VLOOKUP($D104,Calc_OppDef!$A$47:$AM$66,X$2+1,FALSE))</f>
        <v>0.7322834646</v>
      </c>
      <c r="Y104" s="172">
        <f>MIN(VLOOKUP($C104,Calc_OppDef!$A$47:$AM$66,Y$2+1,FALSE),VLOOKUP($D104,Calc_OppDef!$A$47:$AM$66,Y$2+1,FALSE))</f>
        <v>0.785854922</v>
      </c>
      <c r="Z104" s="172">
        <f>MIN(VLOOKUP($C104,Calc_OppDef!$A$47:$AM$66,Z$2+1,FALSE),VLOOKUP($D104,Calc_OppDef!$A$47:$AM$66,Z$2+1,FALSE))</f>
        <v>0.6679765344</v>
      </c>
      <c r="AA104" s="172">
        <f>MIN(VLOOKUP($C104,Calc_OppDef!$A$47:$AM$66,AA$2+1,FALSE),VLOOKUP($D104,Calc_OppDef!$A$47:$AM$66,AA$2+1,FALSE))</f>
        <v>1.768172828</v>
      </c>
      <c r="AB104" s="172">
        <f>MIN(VLOOKUP($C104,Calc_OppDef!$A$47:$AM$66,AB$2+1,FALSE),VLOOKUP($D104,Calc_OppDef!$A$47:$AM$66,AB$2+1,FALSE))</f>
        <v>0.6286834896</v>
      </c>
      <c r="AC104" s="172">
        <f>MIN(VLOOKUP($C104,Calc_OppDef!$A$47:$AM$66,AC$2+1,FALSE),VLOOKUP($D104,Calc_OppDef!$A$47:$AM$66,AC$2+1,FALSE))</f>
        <v>0.5566019417</v>
      </c>
      <c r="AD104" s="172">
        <f>MIN(VLOOKUP($C104,Calc_OppDef!$A$47:$AM$66,AD$2+1,FALSE),VLOOKUP($D104,Calc_OppDef!$A$47:$AM$66,AD$2+1,FALSE))</f>
        <v>0.785854922</v>
      </c>
      <c r="AE104" s="172">
        <f>MIN(VLOOKUP($C104,Calc_OppDef!$A$47:$AM$66,AE$2+1,FALSE),VLOOKUP($D104,Calc_OppDef!$A$47:$AM$66,AE$2+1,FALSE))</f>
        <v>0.8251472201</v>
      </c>
      <c r="AF104" s="172">
        <f>MIN(VLOOKUP($C104,Calc_OppDef!$A$47:$AM$66,AF$2+1,FALSE),VLOOKUP($D104,Calc_OppDef!$A$47:$AM$66,AF$2+1,FALSE))</f>
        <v>0.4995145631</v>
      </c>
      <c r="AG104" s="172">
        <f>MIN(VLOOKUP($C104,Calc_OppDef!$A$47:$AM$66,AG$2+1,FALSE),VLOOKUP($D104,Calc_OppDef!$A$47:$AM$66,AG$2+1,FALSE))</f>
        <v>0.6286834896</v>
      </c>
      <c r="AH104" s="172">
        <f>MIN(VLOOKUP($C104,Calc_OppDef!$A$47:$AM$66,AH$2+1,FALSE),VLOOKUP($D104,Calc_OppDef!$A$47:$AM$66,AH$2+1,FALSE))</f>
        <v>0.392927461</v>
      </c>
      <c r="AI104" s="172">
        <f>MIN(VLOOKUP($C104,Calc_OppDef!$A$47:$AM$66,AI$2+1,FALSE),VLOOKUP($D104,Calc_OppDef!$A$47:$AM$66,AI$2+1,FALSE))</f>
        <v>0.9430256077</v>
      </c>
      <c r="AJ104" s="172">
        <f>MIN(VLOOKUP($C104,Calc_OppDef!$A$47:$AM$66,AJ$2+1,FALSE),VLOOKUP($D104,Calc_OppDef!$A$47:$AM$66,AJ$2+1,FALSE))</f>
        <v>0.4715128039</v>
      </c>
      <c r="AK104" s="172">
        <f>MIN(VLOOKUP($C104,Calc_OppDef!$A$47:$AM$66,AK$2+1,FALSE),VLOOKUP($D104,Calc_OppDef!$A$47:$AM$66,AK$2+1,FALSE))</f>
        <v>0.8251472201</v>
      </c>
      <c r="AL104" s="172">
        <f>MIN(VLOOKUP($C104,Calc_OppDef!$A$47:$AM$66,AL$2+1,FALSE),VLOOKUP($D104,Calc_OppDef!$A$47:$AM$66,AL$2+1,FALSE))</f>
        <v>1.571709097</v>
      </c>
      <c r="AM104" s="172">
        <f>MIN(VLOOKUP($C104,Calc_OppDef!$A$47:$AM$66,AM$2+1,FALSE),VLOOKUP($D104,Calc_OppDef!$A$47:$AM$66,AM$2+1,FALSE))</f>
        <v>0.6679765344</v>
      </c>
      <c r="AN104" s="172">
        <f>MIN(VLOOKUP($C104,Calc_OppDef!$A$47:$AM$66,AN$2+1,FALSE),VLOOKUP($D104,Calc_OppDef!$A$47:$AM$66,AN$2+1,FALSE))</f>
        <v>0.6286834896</v>
      </c>
      <c r="AO104" s="172">
        <f>MIN(VLOOKUP($C104,Calc_OppDef!$A$47:$AM$66,AO$2+1,FALSE),VLOOKUP($D104,Calc_OppDef!$A$47:$AM$66,AO$2+1,FALSE))</f>
        <v>0.7322834646</v>
      </c>
      <c r="AP104" s="172">
        <f>MIN(VLOOKUP($C104,Calc_OppDef!$A$47:$AM$66,AP$2+1,FALSE),VLOOKUP($D104,Calc_OppDef!$A$47:$AM$66,AP$2+1,FALSE))</f>
        <v>0.7465618773</v>
      </c>
      <c r="AQ104" s="170"/>
      <c r="AR104" s="170"/>
    </row>
    <row r="105" ht="12.75" customHeight="1">
      <c r="A105" s="170">
        <f t="shared" si="1"/>
        <v>7</v>
      </c>
      <c r="B105" s="170">
        <f t="shared" si="2"/>
        <v>11</v>
      </c>
      <c r="C105" s="140" t="str">
        <f t="array" ref="C105">INDEX(Fixtures!$A$2:$A$21,A105)</f>
        <v>Crystal Palace</v>
      </c>
      <c r="D105" s="140" t="str">
        <f t="array" ref="D105">INDEX(Fixtures!$A$2:$A$21,B105)</f>
        <v>Leicester</v>
      </c>
      <c r="E105" s="172">
        <f>MIN(VLOOKUP($C105,Calc_OppDef!$A$47:$AM$66,E$2+1,FALSE),VLOOKUP($D105,Calc_OppDef!$A$47:$AM$66,E$2+1,FALSE))</f>
        <v>0.7322834646</v>
      </c>
      <c r="F105" s="172">
        <f>MIN(VLOOKUP($C105,Calc_OppDef!$A$47:$AM$66,F$2+1,FALSE),VLOOKUP($D105,Calc_OppDef!$A$47:$AM$66,F$2+1,FALSE))</f>
        <v>0.4995145631</v>
      </c>
      <c r="G105" s="172">
        <f>MIN(VLOOKUP($C105,Calc_OppDef!$A$47:$AM$66,G$2+1,FALSE),VLOOKUP($D105,Calc_OppDef!$A$47:$AM$66,G$2+1,FALSE))</f>
        <v>0.785854922</v>
      </c>
      <c r="H105" s="172">
        <f>MIN(VLOOKUP($C105,Calc_OppDef!$A$47:$AM$66,H$2+1,FALSE),VLOOKUP($D105,Calc_OppDef!$A$47:$AM$66,H$2+1,FALSE))</f>
        <v>0.6679765344</v>
      </c>
      <c r="I105" s="172">
        <f>MIN(VLOOKUP($C105,Calc_OppDef!$A$47:$AM$66,I$2+1,FALSE),VLOOKUP($D105,Calc_OppDef!$A$47:$AM$66,I$2+1,FALSE))</f>
        <v>0.6286834896</v>
      </c>
      <c r="J105" s="172">
        <f>MIN(VLOOKUP($C105,Calc_OppDef!$A$47:$AM$66,J$2+1,FALSE),VLOOKUP($D105,Calc_OppDef!$A$47:$AM$66,J$2+1,FALSE))</f>
        <v>0.4715128039</v>
      </c>
      <c r="K105" s="172">
        <f>MIN(VLOOKUP($C105,Calc_OppDef!$A$47:$AM$66,K$2+1,FALSE),VLOOKUP($D105,Calc_OppDef!$A$47:$AM$66,K$2+1,FALSE))</f>
        <v>0.8251472201</v>
      </c>
      <c r="L105" s="172">
        <f>MIN(VLOOKUP($C105,Calc_OppDef!$A$47:$AM$66,L$2+1,FALSE),VLOOKUP($D105,Calc_OppDef!$A$47:$AM$66,L$2+1,FALSE))</f>
        <v>0.4995145631</v>
      </c>
      <c r="M105" s="172">
        <f>MIN(VLOOKUP($C105,Calc_OppDef!$A$47:$AM$66,M$2+1,FALSE),VLOOKUP($D105,Calc_OppDef!$A$47:$AM$66,M$2+1,FALSE))</f>
        <v>1.100196294</v>
      </c>
      <c r="N105" s="172">
        <f>MIN(VLOOKUP($C105,Calc_OppDef!$A$47:$AM$66,N$2+1,FALSE),VLOOKUP($D105,Calc_OppDef!$A$47:$AM$66,N$2+1,FALSE))</f>
        <v>0.785854922</v>
      </c>
      <c r="O105" s="172">
        <f>MIN(VLOOKUP($C105,Calc_OppDef!$A$47:$AM$66,O$2+1,FALSE),VLOOKUP($D105,Calc_OppDef!$A$47:$AM$66,O$2+1,FALSE))</f>
        <v>0.7322834646</v>
      </c>
      <c r="P105" s="172">
        <f>MIN(VLOOKUP($C105,Calc_OppDef!$A$47:$AM$66,P$2+1,FALSE),VLOOKUP($D105,Calc_OppDef!$A$47:$AM$66,P$2+1,FALSE))</f>
        <v>0.785854922</v>
      </c>
      <c r="Q105" s="172">
        <f>MIN(VLOOKUP($C105,Calc_OppDef!$A$47:$AM$66,Q$2+1,FALSE),VLOOKUP($D105,Calc_OppDef!$A$47:$AM$66,Q$2+1,FALSE))</f>
        <v>0.9430256077</v>
      </c>
      <c r="R105" s="172">
        <f>MIN(VLOOKUP($C105,Calc_OppDef!$A$47:$AM$66,R$2+1,FALSE),VLOOKUP($D105,Calc_OppDef!$A$47:$AM$66,R$2+1,FALSE))</f>
        <v>0.6679765344</v>
      </c>
      <c r="S105" s="172">
        <f>MIN(VLOOKUP($C105,Calc_OppDef!$A$47:$AM$66,S$2+1,FALSE),VLOOKUP($D105,Calc_OppDef!$A$47:$AM$66,S$2+1,FALSE))</f>
        <v>0.7322834646</v>
      </c>
      <c r="T105" s="172">
        <f>MIN(VLOOKUP($C105,Calc_OppDef!$A$47:$AM$66,T$2+1,FALSE),VLOOKUP($D105,Calc_OppDef!$A$47:$AM$66,T$2+1,FALSE))</f>
        <v>0.9430256077</v>
      </c>
      <c r="U105" s="172">
        <f>MIN(VLOOKUP($C105,Calc_OppDef!$A$47:$AM$66,U$2+1,FALSE),VLOOKUP($D105,Calc_OppDef!$A$47:$AM$66,U$2+1,FALSE))</f>
        <v>1.139489338</v>
      </c>
      <c r="V105" s="172">
        <f>MIN(VLOOKUP($C105,Calc_OppDef!$A$47:$AM$66,V$2+1,FALSE),VLOOKUP($D105,Calc_OppDef!$A$47:$AM$66,V$2+1,FALSE))</f>
        <v>1.178781636</v>
      </c>
      <c r="W105" s="172">
        <f>MIN(VLOOKUP($C105,Calc_OppDef!$A$47:$AM$66,W$2+1,FALSE),VLOOKUP($D105,Calc_OppDef!$A$47:$AM$66,W$2+1,FALSE))</f>
        <v>0.4138834951</v>
      </c>
      <c r="X105" s="172">
        <f>MIN(VLOOKUP($C105,Calc_OppDef!$A$47:$AM$66,X$2+1,FALSE),VLOOKUP($D105,Calc_OppDef!$A$47:$AM$66,X$2+1,FALSE))</f>
        <v>0.4138834951</v>
      </c>
      <c r="Y105" s="172">
        <f>MIN(VLOOKUP($C105,Calc_OppDef!$A$47:$AM$66,Y$2+1,FALSE),VLOOKUP($D105,Calc_OppDef!$A$47:$AM$66,Y$2+1,FALSE))</f>
        <v>0.8604330709</v>
      </c>
      <c r="Z105" s="172">
        <f>MIN(VLOOKUP($C105,Calc_OppDef!$A$47:$AM$66,Z$2+1,FALSE),VLOOKUP($D105,Calc_OppDef!$A$47:$AM$66,Z$2+1,FALSE))</f>
        <v>0.6679765344</v>
      </c>
      <c r="AA105" s="172">
        <f>MIN(VLOOKUP($C105,Calc_OppDef!$A$47:$AM$66,AA$2+1,FALSE),VLOOKUP($D105,Calc_OppDef!$A$47:$AM$66,AA$2+1,FALSE))</f>
        <v>0.8604330709</v>
      </c>
      <c r="AB105" s="172">
        <f>MIN(VLOOKUP($C105,Calc_OppDef!$A$47:$AM$66,AB$2+1,FALSE),VLOOKUP($D105,Calc_OppDef!$A$47:$AM$66,AB$2+1,FALSE))</f>
        <v>0.785854922</v>
      </c>
      <c r="AC105" s="172">
        <f>MIN(VLOOKUP($C105,Calc_OppDef!$A$47:$AM$66,AC$2+1,FALSE),VLOOKUP($D105,Calc_OppDef!$A$47:$AM$66,AC$2+1,FALSE))</f>
        <v>0.5566019417</v>
      </c>
      <c r="AD105" s="172">
        <f>MIN(VLOOKUP($C105,Calc_OppDef!$A$47:$AM$66,AD$2+1,FALSE),VLOOKUP($D105,Calc_OppDef!$A$47:$AM$66,AD$2+1,FALSE))</f>
        <v>0.9430256077</v>
      </c>
      <c r="AE105" s="172">
        <f>MIN(VLOOKUP($C105,Calc_OppDef!$A$47:$AM$66,AE$2+1,FALSE),VLOOKUP($D105,Calc_OppDef!$A$47:$AM$66,AE$2+1,FALSE))</f>
        <v>0.6286834896</v>
      </c>
      <c r="AF105" s="172">
        <f>MIN(VLOOKUP($C105,Calc_OppDef!$A$47:$AM$66,AF$2+1,FALSE),VLOOKUP($D105,Calc_OppDef!$A$47:$AM$66,AF$2+1,FALSE))</f>
        <v>0.392927461</v>
      </c>
      <c r="AG105" s="172">
        <f>MIN(VLOOKUP($C105,Calc_OppDef!$A$47:$AM$66,AG$2+1,FALSE),VLOOKUP($D105,Calc_OppDef!$A$47:$AM$66,AG$2+1,FALSE))</f>
        <v>0.6286834896</v>
      </c>
      <c r="AH105" s="172">
        <f>MIN(VLOOKUP($C105,Calc_OppDef!$A$47:$AM$66,AH$2+1,FALSE),VLOOKUP($D105,Calc_OppDef!$A$47:$AM$66,AH$2+1,FALSE))</f>
        <v>0.392927461</v>
      </c>
      <c r="AI105" s="172">
        <f>MIN(VLOOKUP($C105,Calc_OppDef!$A$47:$AM$66,AI$2+1,FALSE),VLOOKUP($D105,Calc_OppDef!$A$47:$AM$66,AI$2+1,FALSE))</f>
        <v>0.6286834896</v>
      </c>
      <c r="AJ105" s="172">
        <f>MIN(VLOOKUP($C105,Calc_OppDef!$A$47:$AM$66,AJ$2+1,FALSE),VLOOKUP($D105,Calc_OppDef!$A$47:$AM$66,AJ$2+1,FALSE))</f>
        <v>0.4715128039</v>
      </c>
      <c r="AK105" s="172">
        <f>MIN(VLOOKUP($C105,Calc_OppDef!$A$47:$AM$66,AK$2+1,FALSE),VLOOKUP($D105,Calc_OppDef!$A$47:$AM$66,AK$2+1,FALSE))</f>
        <v>0.6286834896</v>
      </c>
      <c r="AL105" s="172">
        <f>MIN(VLOOKUP($C105,Calc_OppDef!$A$47:$AM$66,AL$2+1,FALSE),VLOOKUP($D105,Calc_OppDef!$A$47:$AM$66,AL$2+1,FALSE))</f>
        <v>0.7072688325</v>
      </c>
      <c r="AM105" s="172">
        <f>MIN(VLOOKUP($C105,Calc_OppDef!$A$47:$AM$66,AM$2+1,FALSE),VLOOKUP($D105,Calc_OppDef!$A$47:$AM$66,AM$2+1,FALSE))</f>
        <v>0.9430256077</v>
      </c>
      <c r="AN105" s="172">
        <f>MIN(VLOOKUP($C105,Calc_OppDef!$A$47:$AM$66,AN$2+1,FALSE),VLOOKUP($D105,Calc_OppDef!$A$47:$AM$66,AN$2+1,FALSE))</f>
        <v>0.6286834896</v>
      </c>
      <c r="AO105" s="172">
        <f>MIN(VLOOKUP($C105,Calc_OppDef!$A$47:$AM$66,AO$2+1,FALSE),VLOOKUP($D105,Calc_OppDef!$A$47:$AM$66,AO$2+1,FALSE))</f>
        <v>0.7322834646</v>
      </c>
      <c r="AP105" s="172">
        <f>MIN(VLOOKUP($C105,Calc_OppDef!$A$47:$AM$66,AP$2+1,FALSE),VLOOKUP($D105,Calc_OppDef!$A$47:$AM$66,AP$2+1,FALSE))</f>
        <v>0.7465618773</v>
      </c>
      <c r="AQ105" s="170"/>
      <c r="AR105" s="170"/>
    </row>
    <row r="106" ht="12.75" customHeight="1">
      <c r="A106" s="170">
        <f t="shared" si="1"/>
        <v>7</v>
      </c>
      <c r="B106" s="170">
        <f t="shared" si="2"/>
        <v>12</v>
      </c>
      <c r="C106" s="140" t="str">
        <f t="array" ref="C106">INDEX(Fixtures!$A$2:$A$21,A106)</f>
        <v>Crystal Palace</v>
      </c>
      <c r="D106" s="140" t="str">
        <f t="array" ref="D106">INDEX(Fixtures!$A$2:$A$21,B106)</f>
        <v>Liverpool</v>
      </c>
      <c r="E106" s="172">
        <f>MIN(VLOOKUP($C106,Calc_OppDef!$A$47:$AM$66,E$2+1,FALSE),VLOOKUP($D106,Calc_OppDef!$A$47:$AM$66,E$2+1,FALSE))</f>
        <v>0.7322834646</v>
      </c>
      <c r="F106" s="172">
        <f>MIN(VLOOKUP($C106,Calc_OppDef!$A$47:$AM$66,F$2+1,FALSE),VLOOKUP($D106,Calc_OppDef!$A$47:$AM$66,F$2+1,FALSE))</f>
        <v>1.139489338</v>
      </c>
      <c r="G106" s="172">
        <f>MIN(VLOOKUP($C106,Calc_OppDef!$A$47:$AM$66,G$2+1,FALSE),VLOOKUP($D106,Calc_OppDef!$A$47:$AM$66,G$2+1,FALSE))</f>
        <v>0.392927461</v>
      </c>
      <c r="H106" s="172">
        <f>MIN(VLOOKUP($C106,Calc_OppDef!$A$47:$AM$66,H$2+1,FALSE),VLOOKUP($D106,Calc_OppDef!$A$47:$AM$66,H$2+1,FALSE))</f>
        <v>0.6679765344</v>
      </c>
      <c r="I106" s="172">
        <f>MIN(VLOOKUP($C106,Calc_OppDef!$A$47:$AM$66,I$2+1,FALSE),VLOOKUP($D106,Calc_OppDef!$A$47:$AM$66,I$2+1,FALSE))</f>
        <v>0.6286834896</v>
      </c>
      <c r="J106" s="172">
        <f>MIN(VLOOKUP($C106,Calc_OppDef!$A$47:$AM$66,J$2+1,FALSE),VLOOKUP($D106,Calc_OppDef!$A$47:$AM$66,J$2+1,FALSE))</f>
        <v>0.6679765344</v>
      </c>
      <c r="K106" s="172">
        <f>MIN(VLOOKUP($C106,Calc_OppDef!$A$47:$AM$66,K$2+1,FALSE),VLOOKUP($D106,Calc_OppDef!$A$47:$AM$66,K$2+1,FALSE))</f>
        <v>1.021610951</v>
      </c>
      <c r="L106" s="172">
        <f>MIN(VLOOKUP($C106,Calc_OppDef!$A$47:$AM$66,L$2+1,FALSE),VLOOKUP($D106,Calc_OppDef!$A$47:$AM$66,L$2+1,FALSE))</f>
        <v>0.4995145631</v>
      </c>
      <c r="M106" s="172">
        <f>MIN(VLOOKUP($C106,Calc_OppDef!$A$47:$AM$66,M$2+1,FALSE),VLOOKUP($D106,Calc_OppDef!$A$47:$AM$66,M$2+1,FALSE))</f>
        <v>0.6286834896</v>
      </c>
      <c r="N106" s="172">
        <f>MIN(VLOOKUP($C106,Calc_OppDef!$A$47:$AM$66,N$2+1,FALSE),VLOOKUP($D106,Calc_OppDef!$A$47:$AM$66,N$2+1,FALSE))</f>
        <v>0.4138834951</v>
      </c>
      <c r="O106" s="172">
        <f>MIN(VLOOKUP($C106,Calc_OppDef!$A$47:$AM$66,O$2+1,FALSE),VLOOKUP($D106,Calc_OppDef!$A$47:$AM$66,O$2+1,FALSE))</f>
        <v>1.178781636</v>
      </c>
      <c r="P106" s="172">
        <f>MIN(VLOOKUP($C106,Calc_OppDef!$A$47:$AM$66,P$2+1,FALSE),VLOOKUP($D106,Calc_OppDef!$A$47:$AM$66,P$2+1,FALSE))</f>
        <v>0.5566019417</v>
      </c>
      <c r="Q106" s="172">
        <f>MIN(VLOOKUP($C106,Calc_OppDef!$A$47:$AM$66,Q$2+1,FALSE),VLOOKUP($D106,Calc_OppDef!$A$47:$AM$66,Q$2+1,FALSE))</f>
        <v>1.060903995</v>
      </c>
      <c r="R106" s="172">
        <f>MIN(VLOOKUP($C106,Calc_OppDef!$A$47:$AM$66,R$2+1,FALSE),VLOOKUP($D106,Calc_OppDef!$A$47:$AM$66,R$2+1,FALSE))</f>
        <v>0.6286834896</v>
      </c>
      <c r="S106" s="172">
        <f>MIN(VLOOKUP($C106,Calc_OppDef!$A$47:$AM$66,S$2+1,FALSE),VLOOKUP($D106,Calc_OppDef!$A$47:$AM$66,S$2+1,FALSE))</f>
        <v>0.6286834896</v>
      </c>
      <c r="T106" s="172">
        <f>MIN(VLOOKUP($C106,Calc_OppDef!$A$47:$AM$66,T$2+1,FALSE),VLOOKUP($D106,Calc_OppDef!$A$47:$AM$66,T$2+1,FALSE))</f>
        <v>0.9430256077</v>
      </c>
      <c r="U106" s="172">
        <f>MIN(VLOOKUP($C106,Calc_OppDef!$A$47:$AM$66,U$2+1,FALSE),VLOOKUP($D106,Calc_OppDef!$A$47:$AM$66,U$2+1,FALSE))</f>
        <v>1.178781636</v>
      </c>
      <c r="V106" s="172">
        <f>MIN(VLOOKUP($C106,Calc_OppDef!$A$47:$AM$66,V$2+1,FALSE),VLOOKUP($D106,Calc_OppDef!$A$47:$AM$66,V$2+1,FALSE))</f>
        <v>0.8604330709</v>
      </c>
      <c r="W106" s="172">
        <f>MIN(VLOOKUP($C106,Calc_OppDef!$A$47:$AM$66,W$2+1,FALSE),VLOOKUP($D106,Calc_OppDef!$A$47:$AM$66,W$2+1,FALSE))</f>
        <v>0.4138834951</v>
      </c>
      <c r="X106" s="172">
        <f>MIN(VLOOKUP($C106,Calc_OppDef!$A$47:$AM$66,X$2+1,FALSE),VLOOKUP($D106,Calc_OppDef!$A$47:$AM$66,X$2+1,FALSE))</f>
        <v>0.785854922</v>
      </c>
      <c r="Y106" s="172">
        <f>MIN(VLOOKUP($C106,Calc_OppDef!$A$47:$AM$66,Y$2+1,FALSE),VLOOKUP($D106,Calc_OppDef!$A$47:$AM$66,Y$2+1,FALSE))</f>
        <v>0.8604330709</v>
      </c>
      <c r="Z106" s="172">
        <f>MIN(VLOOKUP($C106,Calc_OppDef!$A$47:$AM$66,Z$2+1,FALSE),VLOOKUP($D106,Calc_OppDef!$A$47:$AM$66,Z$2+1,FALSE))</f>
        <v>0.6679765344</v>
      </c>
      <c r="AA106" s="172">
        <f>MIN(VLOOKUP($C106,Calc_OppDef!$A$47:$AM$66,AA$2+1,FALSE),VLOOKUP($D106,Calc_OppDef!$A$47:$AM$66,AA$2+1,FALSE))</f>
        <v>0.6286834896</v>
      </c>
      <c r="AB106" s="172">
        <f>MIN(VLOOKUP($C106,Calc_OppDef!$A$47:$AM$66,AB$2+1,FALSE),VLOOKUP($D106,Calc_OppDef!$A$47:$AM$66,AB$2+1,FALSE))</f>
        <v>0.785854922</v>
      </c>
      <c r="AC106" s="172">
        <f>MIN(VLOOKUP($C106,Calc_OppDef!$A$47:$AM$66,AC$2+1,FALSE),VLOOKUP($D106,Calc_OppDef!$A$47:$AM$66,AC$2+1,FALSE))</f>
        <v>0.5566019417</v>
      </c>
      <c r="AD106" s="172">
        <f>MIN(VLOOKUP($C106,Calc_OppDef!$A$47:$AM$66,AD$2+1,FALSE),VLOOKUP($D106,Calc_OppDef!$A$47:$AM$66,AD$2+1,FALSE))</f>
        <v>0.7465618773</v>
      </c>
      <c r="AE106" s="172">
        <f>MIN(VLOOKUP($C106,Calc_OppDef!$A$47:$AM$66,AE$2+1,FALSE),VLOOKUP($D106,Calc_OppDef!$A$47:$AM$66,AE$2+1,FALSE))</f>
        <v>0.9823179059</v>
      </c>
      <c r="AF106" s="172">
        <f>MIN(VLOOKUP($C106,Calc_OppDef!$A$47:$AM$66,AF$2+1,FALSE),VLOOKUP($D106,Calc_OppDef!$A$47:$AM$66,AF$2+1,FALSE))</f>
        <v>0.6679765344</v>
      </c>
      <c r="AG106" s="172">
        <f>MIN(VLOOKUP($C106,Calc_OppDef!$A$47:$AM$66,AG$2+1,FALSE),VLOOKUP($D106,Calc_OppDef!$A$47:$AM$66,AG$2+1,FALSE))</f>
        <v>0.6286834896</v>
      </c>
      <c r="AH106" s="172">
        <f>MIN(VLOOKUP($C106,Calc_OppDef!$A$47:$AM$66,AH$2+1,FALSE),VLOOKUP($D106,Calc_OppDef!$A$47:$AM$66,AH$2+1,FALSE))</f>
        <v>0.392927461</v>
      </c>
      <c r="AI106" s="172">
        <f>MIN(VLOOKUP($C106,Calc_OppDef!$A$47:$AM$66,AI$2+1,FALSE),VLOOKUP($D106,Calc_OppDef!$A$47:$AM$66,AI$2+1,FALSE))</f>
        <v>0.7322834646</v>
      </c>
      <c r="AJ106" s="172">
        <f>MIN(VLOOKUP($C106,Calc_OppDef!$A$47:$AM$66,AJ$2+1,FALSE),VLOOKUP($D106,Calc_OppDef!$A$47:$AM$66,AJ$2+1,FALSE))</f>
        <v>0.4715128039</v>
      </c>
      <c r="AK106" s="172">
        <f>MIN(VLOOKUP($C106,Calc_OppDef!$A$47:$AM$66,AK$2+1,FALSE),VLOOKUP($D106,Calc_OppDef!$A$47:$AM$66,AK$2+1,FALSE))</f>
        <v>0.785854922</v>
      </c>
      <c r="AL106" s="172">
        <f>MIN(VLOOKUP($C106,Calc_OppDef!$A$47:$AM$66,AL$2+1,FALSE),VLOOKUP($D106,Calc_OppDef!$A$47:$AM$66,AL$2+1,FALSE))</f>
        <v>1.257367726</v>
      </c>
      <c r="AM106" s="172">
        <f>MIN(VLOOKUP($C106,Calc_OppDef!$A$47:$AM$66,AM$2+1,FALSE),VLOOKUP($D106,Calc_OppDef!$A$47:$AM$66,AM$2+1,FALSE))</f>
        <v>0.7322834646</v>
      </c>
      <c r="AN106" s="172">
        <f>MIN(VLOOKUP($C106,Calc_OppDef!$A$47:$AM$66,AN$2+1,FALSE),VLOOKUP($D106,Calc_OppDef!$A$47:$AM$66,AN$2+1,FALSE))</f>
        <v>0.4715128039</v>
      </c>
      <c r="AO106" s="172">
        <f>MIN(VLOOKUP($C106,Calc_OppDef!$A$47:$AM$66,AO$2+1,FALSE),VLOOKUP($D106,Calc_OppDef!$A$47:$AM$66,AO$2+1,FALSE))</f>
        <v>0.7322834646</v>
      </c>
      <c r="AP106" s="172">
        <f>MIN(VLOOKUP($C106,Calc_OppDef!$A$47:$AM$66,AP$2+1,FALSE),VLOOKUP($D106,Calc_OppDef!$A$47:$AM$66,AP$2+1,FALSE))</f>
        <v>0.4995145631</v>
      </c>
      <c r="AQ106" s="170"/>
      <c r="AR106" s="170"/>
    </row>
    <row r="107" ht="12.75" customHeight="1">
      <c r="A107" s="170">
        <f t="shared" si="1"/>
        <v>7</v>
      </c>
      <c r="B107" s="170">
        <f t="shared" si="2"/>
        <v>13</v>
      </c>
      <c r="C107" s="140" t="str">
        <f t="array" ref="C107">INDEX(Fixtures!$A$2:$A$21,A107)</f>
        <v>Crystal Palace</v>
      </c>
      <c r="D107" s="140" t="str">
        <f t="array" ref="D107">INDEX(Fixtures!$A$2:$A$21,B107)</f>
        <v>Man City</v>
      </c>
      <c r="E107" s="172">
        <f>MIN(VLOOKUP($C107,Calc_OppDef!$A$47:$AM$66,E$2+1,FALSE),VLOOKUP($D107,Calc_OppDef!$A$47:$AM$66,E$2+1,FALSE))</f>
        <v>0.7322834646</v>
      </c>
      <c r="F107" s="172">
        <f>MIN(VLOOKUP($C107,Calc_OppDef!$A$47:$AM$66,F$2+1,FALSE),VLOOKUP($D107,Calc_OppDef!$A$47:$AM$66,F$2+1,FALSE))</f>
        <v>0.4715128039</v>
      </c>
      <c r="G107" s="172">
        <f>MIN(VLOOKUP($C107,Calc_OppDef!$A$47:$AM$66,G$2+1,FALSE),VLOOKUP($D107,Calc_OppDef!$A$47:$AM$66,G$2+1,FALSE))</f>
        <v>0.8604330709</v>
      </c>
      <c r="H107" s="172">
        <f>MIN(VLOOKUP($C107,Calc_OppDef!$A$47:$AM$66,H$2+1,FALSE),VLOOKUP($D107,Calc_OppDef!$A$47:$AM$66,H$2+1,FALSE))</f>
        <v>0.6679765344</v>
      </c>
      <c r="I107" s="172">
        <f>MIN(VLOOKUP($C107,Calc_OppDef!$A$47:$AM$66,I$2+1,FALSE),VLOOKUP($D107,Calc_OppDef!$A$47:$AM$66,I$2+1,FALSE))</f>
        <v>0.5566019417</v>
      </c>
      <c r="J107" s="172">
        <f>MIN(VLOOKUP($C107,Calc_OppDef!$A$47:$AM$66,J$2+1,FALSE),VLOOKUP($D107,Calc_OppDef!$A$47:$AM$66,J$2+1,FALSE))</f>
        <v>0.7072688325</v>
      </c>
      <c r="K107" s="172">
        <f>MIN(VLOOKUP($C107,Calc_OppDef!$A$47:$AM$66,K$2+1,FALSE),VLOOKUP($D107,Calc_OppDef!$A$47:$AM$66,K$2+1,FALSE))</f>
        <v>0.392927461</v>
      </c>
      <c r="L107" s="172">
        <f>MIN(VLOOKUP($C107,Calc_OppDef!$A$47:$AM$66,L$2+1,FALSE),VLOOKUP($D107,Calc_OppDef!$A$47:$AM$66,L$2+1,FALSE))</f>
        <v>0.4995145631</v>
      </c>
      <c r="M107" s="172">
        <f>MIN(VLOOKUP($C107,Calc_OppDef!$A$47:$AM$66,M$2+1,FALSE),VLOOKUP($D107,Calc_OppDef!$A$47:$AM$66,M$2+1,FALSE))</f>
        <v>0.785854922</v>
      </c>
      <c r="N107" s="172">
        <f>MIN(VLOOKUP($C107,Calc_OppDef!$A$47:$AM$66,N$2+1,FALSE),VLOOKUP($D107,Calc_OppDef!$A$47:$AM$66,N$2+1,FALSE))</f>
        <v>0.785854922</v>
      </c>
      <c r="O107" s="172">
        <f>MIN(VLOOKUP($C107,Calc_OppDef!$A$47:$AM$66,O$2+1,FALSE),VLOOKUP($D107,Calc_OppDef!$A$47:$AM$66,O$2+1,FALSE))</f>
        <v>0.6679765344</v>
      </c>
      <c r="P107" s="172">
        <f>MIN(VLOOKUP($C107,Calc_OppDef!$A$47:$AM$66,P$2+1,FALSE),VLOOKUP($D107,Calc_OppDef!$A$47:$AM$66,P$2+1,FALSE))</f>
        <v>1.178781636</v>
      </c>
      <c r="Q107" s="172">
        <f>MIN(VLOOKUP($C107,Calc_OppDef!$A$47:$AM$66,Q$2+1,FALSE),VLOOKUP($D107,Calc_OppDef!$A$47:$AM$66,Q$2+1,FALSE))</f>
        <v>0.9430256077</v>
      </c>
      <c r="R107" s="172">
        <f>MIN(VLOOKUP($C107,Calc_OppDef!$A$47:$AM$66,R$2+1,FALSE),VLOOKUP($D107,Calc_OppDef!$A$47:$AM$66,R$2+1,FALSE))</f>
        <v>0.7465618773</v>
      </c>
      <c r="S107" s="172">
        <f>MIN(VLOOKUP($C107,Calc_OppDef!$A$47:$AM$66,S$2+1,FALSE),VLOOKUP($D107,Calc_OppDef!$A$47:$AM$66,S$2+1,FALSE))</f>
        <v>0.9430256077</v>
      </c>
      <c r="T107" s="172">
        <f>MIN(VLOOKUP($C107,Calc_OppDef!$A$47:$AM$66,T$2+1,FALSE),VLOOKUP($D107,Calc_OppDef!$A$47:$AM$66,T$2+1,FALSE))</f>
        <v>0.9430256077</v>
      </c>
      <c r="U107" s="172">
        <f>MIN(VLOOKUP($C107,Calc_OppDef!$A$47:$AM$66,U$2+1,FALSE),VLOOKUP($D107,Calc_OppDef!$A$47:$AM$66,U$2+1,FALSE))</f>
        <v>0.6286834896</v>
      </c>
      <c r="V107" s="172">
        <f>MIN(VLOOKUP($C107,Calc_OppDef!$A$47:$AM$66,V$2+1,FALSE),VLOOKUP($D107,Calc_OppDef!$A$47:$AM$66,V$2+1,FALSE))</f>
        <v>0.6286834896</v>
      </c>
      <c r="W107" s="172">
        <f>MIN(VLOOKUP($C107,Calc_OppDef!$A$47:$AM$66,W$2+1,FALSE),VLOOKUP($D107,Calc_OppDef!$A$47:$AM$66,W$2+1,FALSE))</f>
        <v>0.4138834951</v>
      </c>
      <c r="X107" s="172">
        <f>MIN(VLOOKUP($C107,Calc_OppDef!$A$47:$AM$66,X$2+1,FALSE),VLOOKUP($D107,Calc_OppDef!$A$47:$AM$66,X$2+1,FALSE))</f>
        <v>0.785854922</v>
      </c>
      <c r="Y107" s="172">
        <f>MIN(VLOOKUP($C107,Calc_OppDef!$A$47:$AM$66,Y$2+1,FALSE),VLOOKUP($D107,Calc_OppDef!$A$47:$AM$66,Y$2+1,FALSE))</f>
        <v>0.8604330709</v>
      </c>
      <c r="Z107" s="172">
        <f>MIN(VLOOKUP($C107,Calc_OppDef!$A$47:$AM$66,Z$2+1,FALSE),VLOOKUP($D107,Calc_OppDef!$A$47:$AM$66,Z$2+1,FALSE))</f>
        <v>0.4995145631</v>
      </c>
      <c r="AA107" s="172">
        <f>MIN(VLOOKUP($C107,Calc_OppDef!$A$47:$AM$66,AA$2+1,FALSE),VLOOKUP($D107,Calc_OppDef!$A$47:$AM$66,AA$2+1,FALSE))</f>
        <v>0.6286834896</v>
      </c>
      <c r="AB107" s="172">
        <f>MIN(VLOOKUP($C107,Calc_OppDef!$A$47:$AM$66,AB$2+1,FALSE),VLOOKUP($D107,Calc_OppDef!$A$47:$AM$66,AB$2+1,FALSE))</f>
        <v>0.785854922</v>
      </c>
      <c r="AC107" s="172">
        <f>MIN(VLOOKUP($C107,Calc_OppDef!$A$47:$AM$66,AC$2+1,FALSE),VLOOKUP($D107,Calc_OppDef!$A$47:$AM$66,AC$2+1,FALSE))</f>
        <v>0.5566019417</v>
      </c>
      <c r="AD107" s="172">
        <f>MIN(VLOOKUP($C107,Calc_OppDef!$A$47:$AM$66,AD$2+1,FALSE),VLOOKUP($D107,Calc_OppDef!$A$47:$AM$66,AD$2+1,FALSE))</f>
        <v>0.9430256077</v>
      </c>
      <c r="AE107" s="172">
        <f>MIN(VLOOKUP($C107,Calc_OppDef!$A$47:$AM$66,AE$2+1,FALSE),VLOOKUP($D107,Calc_OppDef!$A$47:$AM$66,AE$2+1,FALSE))</f>
        <v>0.9823179059</v>
      </c>
      <c r="AF107" s="172">
        <f>MIN(VLOOKUP($C107,Calc_OppDef!$A$47:$AM$66,AF$2+1,FALSE),VLOOKUP($D107,Calc_OppDef!$A$47:$AM$66,AF$2+1,FALSE))</f>
        <v>0.9430256077</v>
      </c>
      <c r="AG107" s="172">
        <f>MIN(VLOOKUP($C107,Calc_OppDef!$A$47:$AM$66,AG$2+1,FALSE),VLOOKUP($D107,Calc_OppDef!$A$47:$AM$66,AG$2+1,FALSE))</f>
        <v>0.6286834896</v>
      </c>
      <c r="AH107" s="172">
        <f>MIN(VLOOKUP($C107,Calc_OppDef!$A$47:$AM$66,AH$2+1,FALSE),VLOOKUP($D107,Calc_OppDef!$A$47:$AM$66,AH$2+1,FALSE))</f>
        <v>0.392927461</v>
      </c>
      <c r="AI107" s="172">
        <f>MIN(VLOOKUP($C107,Calc_OppDef!$A$47:$AM$66,AI$2+1,FALSE),VLOOKUP($D107,Calc_OppDef!$A$47:$AM$66,AI$2+1,FALSE))</f>
        <v>1.493123755</v>
      </c>
      <c r="AJ107" s="172">
        <f>MIN(VLOOKUP($C107,Calc_OppDef!$A$47:$AM$66,AJ$2+1,FALSE),VLOOKUP($D107,Calc_OppDef!$A$47:$AM$66,AJ$2+1,FALSE))</f>
        <v>0.4715128039</v>
      </c>
      <c r="AK107" s="172">
        <f>MIN(VLOOKUP($C107,Calc_OppDef!$A$47:$AM$66,AK$2+1,FALSE),VLOOKUP($D107,Calc_OppDef!$A$47:$AM$66,AK$2+1,FALSE))</f>
        <v>0.4138834951</v>
      </c>
      <c r="AL107" s="172">
        <f>MIN(VLOOKUP($C107,Calc_OppDef!$A$47:$AM$66,AL$2+1,FALSE),VLOOKUP($D107,Calc_OppDef!$A$47:$AM$66,AL$2+1,FALSE))</f>
        <v>1.139489338</v>
      </c>
      <c r="AM107" s="172">
        <f>MIN(VLOOKUP($C107,Calc_OppDef!$A$47:$AM$66,AM$2+1,FALSE),VLOOKUP($D107,Calc_OppDef!$A$47:$AM$66,AM$2+1,FALSE))</f>
        <v>1.335953069</v>
      </c>
      <c r="AN107" s="172">
        <f>MIN(VLOOKUP($C107,Calc_OppDef!$A$47:$AM$66,AN$2+1,FALSE),VLOOKUP($D107,Calc_OppDef!$A$47:$AM$66,AN$2+1,FALSE))</f>
        <v>0.6286834896</v>
      </c>
      <c r="AO107" s="172">
        <f>MIN(VLOOKUP($C107,Calc_OppDef!$A$47:$AM$66,AO$2+1,FALSE),VLOOKUP($D107,Calc_OppDef!$A$47:$AM$66,AO$2+1,FALSE))</f>
        <v>0.7322834646</v>
      </c>
      <c r="AP107" s="172">
        <f>MIN(VLOOKUP($C107,Calc_OppDef!$A$47:$AM$66,AP$2+1,FALSE),VLOOKUP($D107,Calc_OppDef!$A$47:$AM$66,AP$2+1,FALSE))</f>
        <v>0.7465618773</v>
      </c>
      <c r="AQ107" s="170"/>
      <c r="AR107" s="170"/>
    </row>
    <row r="108" ht="12.75" customHeight="1">
      <c r="A108" s="170">
        <f t="shared" si="1"/>
        <v>7</v>
      </c>
      <c r="B108" s="170">
        <f t="shared" si="2"/>
        <v>14</v>
      </c>
      <c r="C108" s="140" t="str">
        <f t="array" ref="C108">INDEX(Fixtures!$A$2:$A$21,A108)</f>
        <v>Crystal Palace</v>
      </c>
      <c r="D108" s="140" t="str">
        <f t="array" ref="D108">INDEX(Fixtures!$A$2:$A$21,B108)</f>
        <v>Man Utd</v>
      </c>
      <c r="E108" s="172">
        <f>MIN(VLOOKUP($C108,Calc_OppDef!$A$47:$AM$66,E$2+1,FALSE),VLOOKUP($D108,Calc_OppDef!$A$47:$AM$66,E$2+1,FALSE))</f>
        <v>0.7322834646</v>
      </c>
      <c r="F108" s="172">
        <f>MIN(VLOOKUP($C108,Calc_OppDef!$A$47:$AM$66,F$2+1,FALSE),VLOOKUP($D108,Calc_OppDef!$A$47:$AM$66,F$2+1,FALSE))</f>
        <v>0.9430256077</v>
      </c>
      <c r="G108" s="172">
        <f>MIN(VLOOKUP($C108,Calc_OppDef!$A$47:$AM$66,G$2+1,FALSE),VLOOKUP($D108,Calc_OppDef!$A$47:$AM$66,G$2+1,FALSE))</f>
        <v>1.060903995</v>
      </c>
      <c r="H108" s="172">
        <f>MIN(VLOOKUP($C108,Calc_OppDef!$A$47:$AM$66,H$2+1,FALSE),VLOOKUP($D108,Calc_OppDef!$A$47:$AM$66,H$2+1,FALSE))</f>
        <v>0.6286834896</v>
      </c>
      <c r="I108" s="172">
        <f>MIN(VLOOKUP($C108,Calc_OppDef!$A$47:$AM$66,I$2+1,FALSE),VLOOKUP($D108,Calc_OppDef!$A$47:$AM$66,I$2+1,FALSE))</f>
        <v>0.6286834896</v>
      </c>
      <c r="J108" s="172">
        <f>MIN(VLOOKUP($C108,Calc_OppDef!$A$47:$AM$66,J$2+1,FALSE),VLOOKUP($D108,Calc_OppDef!$A$47:$AM$66,J$2+1,FALSE))</f>
        <v>0.4995145631</v>
      </c>
      <c r="K108" s="172">
        <f>MIN(VLOOKUP($C108,Calc_OppDef!$A$47:$AM$66,K$2+1,FALSE),VLOOKUP($D108,Calc_OppDef!$A$47:$AM$66,K$2+1,FALSE))</f>
        <v>0.9430256077</v>
      </c>
      <c r="L108" s="172">
        <f>MIN(VLOOKUP($C108,Calc_OppDef!$A$47:$AM$66,L$2+1,FALSE),VLOOKUP($D108,Calc_OppDef!$A$47:$AM$66,L$2+1,FALSE))</f>
        <v>0.4995145631</v>
      </c>
      <c r="M108" s="172">
        <f>MIN(VLOOKUP($C108,Calc_OppDef!$A$47:$AM$66,M$2+1,FALSE),VLOOKUP($D108,Calc_OppDef!$A$47:$AM$66,M$2+1,FALSE))</f>
        <v>1.100196294</v>
      </c>
      <c r="N108" s="172">
        <f>MIN(VLOOKUP($C108,Calc_OppDef!$A$47:$AM$66,N$2+1,FALSE),VLOOKUP($D108,Calc_OppDef!$A$47:$AM$66,N$2+1,FALSE))</f>
        <v>0.6286834896</v>
      </c>
      <c r="O108" s="172">
        <f>MIN(VLOOKUP($C108,Calc_OppDef!$A$47:$AM$66,O$2+1,FALSE),VLOOKUP($D108,Calc_OppDef!$A$47:$AM$66,O$2+1,FALSE))</f>
        <v>1.021610951</v>
      </c>
      <c r="P108" s="172">
        <f>MIN(VLOOKUP($C108,Calc_OppDef!$A$47:$AM$66,P$2+1,FALSE),VLOOKUP($D108,Calc_OppDef!$A$47:$AM$66,P$2+1,FALSE))</f>
        <v>1.335953069</v>
      </c>
      <c r="Q108" s="172">
        <f>MIN(VLOOKUP($C108,Calc_OppDef!$A$47:$AM$66,Q$2+1,FALSE),VLOOKUP($D108,Calc_OppDef!$A$47:$AM$66,Q$2+1,FALSE))</f>
        <v>0.6286834896</v>
      </c>
      <c r="R108" s="172">
        <f>MIN(VLOOKUP($C108,Calc_OppDef!$A$47:$AM$66,R$2+1,FALSE),VLOOKUP($D108,Calc_OppDef!$A$47:$AM$66,R$2+1,FALSE))</f>
        <v>0.785854922</v>
      </c>
      <c r="S108" s="172">
        <f>MIN(VLOOKUP($C108,Calc_OppDef!$A$47:$AM$66,S$2+1,FALSE),VLOOKUP($D108,Calc_OppDef!$A$47:$AM$66,S$2+1,FALSE))</f>
        <v>0.785854922</v>
      </c>
      <c r="T108" s="172">
        <f>MIN(VLOOKUP($C108,Calc_OppDef!$A$47:$AM$66,T$2+1,FALSE),VLOOKUP($D108,Calc_OppDef!$A$47:$AM$66,T$2+1,FALSE))</f>
        <v>0.5566019417</v>
      </c>
      <c r="U108" s="172">
        <f>MIN(VLOOKUP($C108,Calc_OppDef!$A$47:$AM$66,U$2+1,FALSE),VLOOKUP($D108,Calc_OppDef!$A$47:$AM$66,U$2+1,FALSE))</f>
        <v>1.218074681</v>
      </c>
      <c r="V108" s="172">
        <f>MIN(VLOOKUP($C108,Calc_OppDef!$A$47:$AM$66,V$2+1,FALSE),VLOOKUP($D108,Calc_OppDef!$A$47:$AM$66,V$2+1,FALSE))</f>
        <v>0.7322834646</v>
      </c>
      <c r="W108" s="172">
        <f>MIN(VLOOKUP($C108,Calc_OppDef!$A$47:$AM$66,W$2+1,FALSE),VLOOKUP($D108,Calc_OppDef!$A$47:$AM$66,W$2+1,FALSE))</f>
        <v>0.4138834951</v>
      </c>
      <c r="X108" s="172">
        <f>MIN(VLOOKUP($C108,Calc_OppDef!$A$47:$AM$66,X$2+1,FALSE),VLOOKUP($D108,Calc_OppDef!$A$47:$AM$66,X$2+1,FALSE))</f>
        <v>0.7465618773</v>
      </c>
      <c r="Y108" s="172">
        <f>MIN(VLOOKUP($C108,Calc_OppDef!$A$47:$AM$66,Y$2+1,FALSE),VLOOKUP($D108,Calc_OppDef!$A$47:$AM$66,Y$2+1,FALSE))</f>
        <v>0.8251472201</v>
      </c>
      <c r="Z108" s="172">
        <f>MIN(VLOOKUP($C108,Calc_OppDef!$A$47:$AM$66,Z$2+1,FALSE),VLOOKUP($D108,Calc_OppDef!$A$47:$AM$66,Z$2+1,FALSE))</f>
        <v>0.6679765344</v>
      </c>
      <c r="AA108" s="172">
        <f>MIN(VLOOKUP($C108,Calc_OppDef!$A$47:$AM$66,AA$2+1,FALSE),VLOOKUP($D108,Calc_OppDef!$A$47:$AM$66,AA$2+1,FALSE))</f>
        <v>0.392927461</v>
      </c>
      <c r="AB108" s="172">
        <f>MIN(VLOOKUP($C108,Calc_OppDef!$A$47:$AM$66,AB$2+1,FALSE),VLOOKUP($D108,Calc_OppDef!$A$47:$AM$66,AB$2+1,FALSE))</f>
        <v>0.785854922</v>
      </c>
      <c r="AC108" s="172">
        <f>MIN(VLOOKUP($C108,Calc_OppDef!$A$47:$AM$66,AC$2+1,FALSE),VLOOKUP($D108,Calc_OppDef!$A$47:$AM$66,AC$2+1,FALSE))</f>
        <v>0.5566019417</v>
      </c>
      <c r="AD108" s="172">
        <f>MIN(VLOOKUP($C108,Calc_OppDef!$A$47:$AM$66,AD$2+1,FALSE),VLOOKUP($D108,Calc_OppDef!$A$47:$AM$66,AD$2+1,FALSE))</f>
        <v>0.7322834646</v>
      </c>
      <c r="AE108" s="172">
        <f>MIN(VLOOKUP($C108,Calc_OppDef!$A$47:$AM$66,AE$2+1,FALSE),VLOOKUP($D108,Calc_OppDef!$A$47:$AM$66,AE$2+1,FALSE))</f>
        <v>0.9823179059</v>
      </c>
      <c r="AF108" s="172">
        <f>MIN(VLOOKUP($C108,Calc_OppDef!$A$47:$AM$66,AF$2+1,FALSE),VLOOKUP($D108,Calc_OppDef!$A$47:$AM$66,AF$2+1,FALSE))</f>
        <v>1.139489338</v>
      </c>
      <c r="AG108" s="172">
        <f>MIN(VLOOKUP($C108,Calc_OppDef!$A$47:$AM$66,AG$2+1,FALSE),VLOOKUP($D108,Calc_OppDef!$A$47:$AM$66,AG$2+1,FALSE))</f>
        <v>0.6286834896</v>
      </c>
      <c r="AH108" s="172">
        <f>MIN(VLOOKUP($C108,Calc_OppDef!$A$47:$AM$66,AH$2+1,FALSE),VLOOKUP($D108,Calc_OppDef!$A$47:$AM$66,AH$2+1,FALSE))</f>
        <v>0.392927461</v>
      </c>
      <c r="AI108" s="172">
        <f>MIN(VLOOKUP($C108,Calc_OppDef!$A$47:$AM$66,AI$2+1,FALSE),VLOOKUP($D108,Calc_OppDef!$A$47:$AM$66,AI$2+1,FALSE))</f>
        <v>1.571709097</v>
      </c>
      <c r="AJ108" s="172">
        <f>MIN(VLOOKUP($C108,Calc_OppDef!$A$47:$AM$66,AJ$2+1,FALSE),VLOOKUP($D108,Calc_OppDef!$A$47:$AM$66,AJ$2+1,FALSE))</f>
        <v>0.4715128039</v>
      </c>
      <c r="AK108" s="172">
        <f>MIN(VLOOKUP($C108,Calc_OppDef!$A$47:$AM$66,AK$2+1,FALSE),VLOOKUP($D108,Calc_OppDef!$A$47:$AM$66,AK$2+1,FALSE))</f>
        <v>0.8251472201</v>
      </c>
      <c r="AL108" s="172">
        <f>MIN(VLOOKUP($C108,Calc_OppDef!$A$47:$AM$66,AL$2+1,FALSE),VLOOKUP($D108,Calc_OppDef!$A$47:$AM$66,AL$2+1,FALSE))</f>
        <v>0.9430256077</v>
      </c>
      <c r="AM108" s="172">
        <f>MIN(VLOOKUP($C108,Calc_OppDef!$A$47:$AM$66,AM$2+1,FALSE),VLOOKUP($D108,Calc_OppDef!$A$47:$AM$66,AM$2+1,FALSE))</f>
        <v>1.100196294</v>
      </c>
      <c r="AN108" s="172">
        <f>MIN(VLOOKUP($C108,Calc_OppDef!$A$47:$AM$66,AN$2+1,FALSE),VLOOKUP($D108,Calc_OppDef!$A$47:$AM$66,AN$2+1,FALSE))</f>
        <v>0.6286834896</v>
      </c>
      <c r="AO108" s="172">
        <f>MIN(VLOOKUP($C108,Calc_OppDef!$A$47:$AM$66,AO$2+1,FALSE),VLOOKUP($D108,Calc_OppDef!$A$47:$AM$66,AO$2+1,FALSE))</f>
        <v>0.6286834896</v>
      </c>
      <c r="AP108" s="172">
        <f>MIN(VLOOKUP($C108,Calc_OppDef!$A$47:$AM$66,AP$2+1,FALSE),VLOOKUP($D108,Calc_OppDef!$A$47:$AM$66,AP$2+1,FALSE))</f>
        <v>0.4138834951</v>
      </c>
      <c r="AQ108" s="170"/>
      <c r="AR108" s="170"/>
    </row>
    <row r="109" ht="12.75" customHeight="1">
      <c r="A109" s="170">
        <f t="shared" si="1"/>
        <v>7</v>
      </c>
      <c r="B109" s="170">
        <f t="shared" si="2"/>
        <v>15</v>
      </c>
      <c r="C109" s="140" t="str">
        <f t="array" ref="C109">INDEX(Fixtures!$A$2:$A$21,A109)</f>
        <v>Crystal Palace</v>
      </c>
      <c r="D109" s="140" t="str">
        <f t="array" ref="D109">INDEX(Fixtures!$A$2:$A$21,B109)</f>
        <v>Newcastle</v>
      </c>
      <c r="E109" s="172">
        <f>MIN(VLOOKUP($C109,Calc_OppDef!$A$47:$AM$66,E$2+1,FALSE),VLOOKUP($D109,Calc_OppDef!$A$47:$AM$66,E$2+1,FALSE))</f>
        <v>0.7322834646</v>
      </c>
      <c r="F109" s="172">
        <f>MIN(VLOOKUP($C109,Calc_OppDef!$A$47:$AM$66,F$2+1,FALSE),VLOOKUP($D109,Calc_OppDef!$A$47:$AM$66,F$2+1,FALSE))</f>
        <v>0.7322834646</v>
      </c>
      <c r="G109" s="172">
        <f>MIN(VLOOKUP($C109,Calc_OppDef!$A$47:$AM$66,G$2+1,FALSE),VLOOKUP($D109,Calc_OppDef!$A$47:$AM$66,G$2+1,FALSE))</f>
        <v>1.060903995</v>
      </c>
      <c r="H109" s="172">
        <f>MIN(VLOOKUP($C109,Calc_OppDef!$A$47:$AM$66,H$2+1,FALSE),VLOOKUP($D109,Calc_OppDef!$A$47:$AM$66,H$2+1,FALSE))</f>
        <v>0.6679765344</v>
      </c>
      <c r="I109" s="172">
        <f>MIN(VLOOKUP($C109,Calc_OppDef!$A$47:$AM$66,I$2+1,FALSE),VLOOKUP($D109,Calc_OppDef!$A$47:$AM$66,I$2+1,FALSE))</f>
        <v>0.6286834896</v>
      </c>
      <c r="J109" s="172">
        <f>MIN(VLOOKUP($C109,Calc_OppDef!$A$47:$AM$66,J$2+1,FALSE),VLOOKUP($D109,Calc_OppDef!$A$47:$AM$66,J$2+1,FALSE))</f>
        <v>0.7072688325</v>
      </c>
      <c r="K109" s="172">
        <f>MIN(VLOOKUP($C109,Calc_OppDef!$A$47:$AM$66,K$2+1,FALSE),VLOOKUP($D109,Calc_OppDef!$A$47:$AM$66,K$2+1,FALSE))</f>
        <v>1.021610951</v>
      </c>
      <c r="L109" s="172">
        <f>MIN(VLOOKUP($C109,Calc_OppDef!$A$47:$AM$66,L$2+1,FALSE),VLOOKUP($D109,Calc_OppDef!$A$47:$AM$66,L$2+1,FALSE))</f>
        <v>0.4995145631</v>
      </c>
      <c r="M109" s="172">
        <f>MIN(VLOOKUP($C109,Calc_OppDef!$A$47:$AM$66,M$2+1,FALSE),VLOOKUP($D109,Calc_OppDef!$A$47:$AM$66,M$2+1,FALSE))</f>
        <v>0.392927461</v>
      </c>
      <c r="N109" s="172">
        <f>MIN(VLOOKUP($C109,Calc_OppDef!$A$47:$AM$66,N$2+1,FALSE),VLOOKUP($D109,Calc_OppDef!$A$47:$AM$66,N$2+1,FALSE))</f>
        <v>0.785854922</v>
      </c>
      <c r="O109" s="172">
        <f>MIN(VLOOKUP($C109,Calc_OppDef!$A$47:$AM$66,O$2+1,FALSE),VLOOKUP($D109,Calc_OppDef!$A$47:$AM$66,O$2+1,FALSE))</f>
        <v>0.6679765344</v>
      </c>
      <c r="P109" s="172">
        <f>MIN(VLOOKUP($C109,Calc_OppDef!$A$47:$AM$66,P$2+1,FALSE),VLOOKUP($D109,Calc_OppDef!$A$47:$AM$66,P$2+1,FALSE))</f>
        <v>0.7465618773</v>
      </c>
      <c r="Q109" s="172">
        <f>MIN(VLOOKUP($C109,Calc_OppDef!$A$47:$AM$66,Q$2+1,FALSE),VLOOKUP($D109,Calc_OppDef!$A$47:$AM$66,Q$2+1,FALSE))</f>
        <v>0.6286834896</v>
      </c>
      <c r="R109" s="172">
        <f>MIN(VLOOKUP($C109,Calc_OppDef!$A$47:$AM$66,R$2+1,FALSE),VLOOKUP($D109,Calc_OppDef!$A$47:$AM$66,R$2+1,FALSE))</f>
        <v>0.785854922</v>
      </c>
      <c r="S109" s="172">
        <f>MIN(VLOOKUP($C109,Calc_OppDef!$A$47:$AM$66,S$2+1,FALSE),VLOOKUP($D109,Calc_OppDef!$A$47:$AM$66,S$2+1,FALSE))</f>
        <v>0.4995145631</v>
      </c>
      <c r="T109" s="172">
        <f>MIN(VLOOKUP($C109,Calc_OppDef!$A$47:$AM$66,T$2+1,FALSE),VLOOKUP($D109,Calc_OppDef!$A$47:$AM$66,T$2+1,FALSE))</f>
        <v>0.9430256077</v>
      </c>
      <c r="U109" s="172">
        <f>MIN(VLOOKUP($C109,Calc_OppDef!$A$47:$AM$66,U$2+1,FALSE),VLOOKUP($D109,Calc_OppDef!$A$47:$AM$66,U$2+1,FALSE))</f>
        <v>0.6286834896</v>
      </c>
      <c r="V109" s="172">
        <f>MIN(VLOOKUP($C109,Calc_OppDef!$A$47:$AM$66,V$2+1,FALSE),VLOOKUP($D109,Calc_OppDef!$A$47:$AM$66,V$2+1,FALSE))</f>
        <v>0.5566019417</v>
      </c>
      <c r="W109" s="172">
        <f>MIN(VLOOKUP($C109,Calc_OppDef!$A$47:$AM$66,W$2+1,FALSE),VLOOKUP($D109,Calc_OppDef!$A$47:$AM$66,W$2+1,FALSE))</f>
        <v>0.4138834951</v>
      </c>
      <c r="X109" s="172">
        <f>MIN(VLOOKUP($C109,Calc_OppDef!$A$47:$AM$66,X$2+1,FALSE),VLOOKUP($D109,Calc_OppDef!$A$47:$AM$66,X$2+1,FALSE))</f>
        <v>1.060903995</v>
      </c>
      <c r="Y109" s="172">
        <f>MIN(VLOOKUP($C109,Calc_OppDef!$A$47:$AM$66,Y$2+1,FALSE),VLOOKUP($D109,Calc_OppDef!$A$47:$AM$66,Y$2+1,FALSE))</f>
        <v>0.8604330709</v>
      </c>
      <c r="Z109" s="172">
        <f>MIN(VLOOKUP($C109,Calc_OppDef!$A$47:$AM$66,Z$2+1,FALSE),VLOOKUP($D109,Calc_OppDef!$A$47:$AM$66,Z$2+1,FALSE))</f>
        <v>0.6679765344</v>
      </c>
      <c r="AA109" s="172">
        <f>MIN(VLOOKUP($C109,Calc_OppDef!$A$47:$AM$66,AA$2+1,FALSE),VLOOKUP($D109,Calc_OppDef!$A$47:$AM$66,AA$2+1,FALSE))</f>
        <v>0.4138834951</v>
      </c>
      <c r="AB109" s="172">
        <f>MIN(VLOOKUP($C109,Calc_OppDef!$A$47:$AM$66,AB$2+1,FALSE),VLOOKUP($D109,Calc_OppDef!$A$47:$AM$66,AB$2+1,FALSE))</f>
        <v>0.785854922</v>
      </c>
      <c r="AC109" s="172">
        <f>MIN(VLOOKUP($C109,Calc_OppDef!$A$47:$AM$66,AC$2+1,FALSE),VLOOKUP($D109,Calc_OppDef!$A$47:$AM$66,AC$2+1,FALSE))</f>
        <v>0.5566019417</v>
      </c>
      <c r="AD109" s="172">
        <f>MIN(VLOOKUP($C109,Calc_OppDef!$A$47:$AM$66,AD$2+1,FALSE),VLOOKUP($D109,Calc_OppDef!$A$47:$AM$66,AD$2+1,FALSE))</f>
        <v>0.8604330709</v>
      </c>
      <c r="AE109" s="172">
        <f>MIN(VLOOKUP($C109,Calc_OppDef!$A$47:$AM$66,AE$2+1,FALSE),VLOOKUP($D109,Calc_OppDef!$A$47:$AM$66,AE$2+1,FALSE))</f>
        <v>0.4715128039</v>
      </c>
      <c r="AF109" s="172">
        <f>MIN(VLOOKUP($C109,Calc_OppDef!$A$47:$AM$66,AF$2+1,FALSE),VLOOKUP($D109,Calc_OppDef!$A$47:$AM$66,AF$2+1,FALSE))</f>
        <v>0.785854922</v>
      </c>
      <c r="AG109" s="172">
        <f>MIN(VLOOKUP($C109,Calc_OppDef!$A$47:$AM$66,AG$2+1,FALSE),VLOOKUP($D109,Calc_OppDef!$A$47:$AM$66,AG$2+1,FALSE))</f>
        <v>0.6286834896</v>
      </c>
      <c r="AH109" s="172">
        <f>MIN(VLOOKUP($C109,Calc_OppDef!$A$47:$AM$66,AH$2+1,FALSE),VLOOKUP($D109,Calc_OppDef!$A$47:$AM$66,AH$2+1,FALSE))</f>
        <v>0.392927461</v>
      </c>
      <c r="AI109" s="172">
        <f>MIN(VLOOKUP($C109,Calc_OppDef!$A$47:$AM$66,AI$2+1,FALSE),VLOOKUP($D109,Calc_OppDef!$A$47:$AM$66,AI$2+1,FALSE))</f>
        <v>1.021610951</v>
      </c>
      <c r="AJ109" s="172">
        <f>MIN(VLOOKUP($C109,Calc_OppDef!$A$47:$AM$66,AJ$2+1,FALSE),VLOOKUP($D109,Calc_OppDef!$A$47:$AM$66,AJ$2+1,FALSE))</f>
        <v>0.4715128039</v>
      </c>
      <c r="AK109" s="172">
        <f>MIN(VLOOKUP($C109,Calc_OppDef!$A$47:$AM$66,AK$2+1,FALSE),VLOOKUP($D109,Calc_OppDef!$A$47:$AM$66,AK$2+1,FALSE))</f>
        <v>0.6286834896</v>
      </c>
      <c r="AL109" s="172">
        <f>MIN(VLOOKUP($C109,Calc_OppDef!$A$47:$AM$66,AL$2+1,FALSE),VLOOKUP($D109,Calc_OppDef!$A$47:$AM$66,AL$2+1,FALSE))</f>
        <v>0.9823179059</v>
      </c>
      <c r="AM109" s="172">
        <f>MIN(VLOOKUP($C109,Calc_OppDef!$A$47:$AM$66,AM$2+1,FALSE),VLOOKUP($D109,Calc_OppDef!$A$47:$AM$66,AM$2+1,FALSE))</f>
        <v>0.6679765344</v>
      </c>
      <c r="AN109" s="172">
        <f>MIN(VLOOKUP($C109,Calc_OppDef!$A$47:$AM$66,AN$2+1,FALSE),VLOOKUP($D109,Calc_OppDef!$A$47:$AM$66,AN$2+1,FALSE))</f>
        <v>0.6286834896</v>
      </c>
      <c r="AO109" s="172">
        <f>MIN(VLOOKUP($C109,Calc_OppDef!$A$47:$AM$66,AO$2+1,FALSE),VLOOKUP($D109,Calc_OppDef!$A$47:$AM$66,AO$2+1,FALSE))</f>
        <v>0.7322834646</v>
      </c>
      <c r="AP109" s="172">
        <f>MIN(VLOOKUP($C109,Calc_OppDef!$A$47:$AM$66,AP$2+1,FALSE),VLOOKUP($D109,Calc_OppDef!$A$47:$AM$66,AP$2+1,FALSE))</f>
        <v>0.7322834646</v>
      </c>
      <c r="AQ109" s="170"/>
      <c r="AR109" s="170"/>
    </row>
    <row r="110" ht="12.75" customHeight="1">
      <c r="A110" s="170">
        <f t="shared" si="1"/>
        <v>7</v>
      </c>
      <c r="B110" s="170">
        <f t="shared" si="2"/>
        <v>16</v>
      </c>
      <c r="C110" s="140" t="str">
        <f t="array" ref="C110">INDEX(Fixtures!$A$2:$A$21,A110)</f>
        <v>Crystal Palace</v>
      </c>
      <c r="D110" s="140" t="str">
        <f t="array" ref="D110">INDEX(Fixtures!$A$2:$A$21,B110)</f>
        <v>Southampton</v>
      </c>
      <c r="E110" s="172">
        <f>MIN(VLOOKUP($C110,Calc_OppDef!$A$47:$AM$66,E$2+1,FALSE),VLOOKUP($D110,Calc_OppDef!$A$47:$AM$66,E$2+1,FALSE))</f>
        <v>0.7322834646</v>
      </c>
      <c r="F110" s="172">
        <f>MIN(VLOOKUP($C110,Calc_OppDef!$A$47:$AM$66,F$2+1,FALSE),VLOOKUP($D110,Calc_OppDef!$A$47:$AM$66,F$2+1,FALSE))</f>
        <v>1.100196294</v>
      </c>
      <c r="G110" s="172">
        <f>MIN(VLOOKUP($C110,Calc_OppDef!$A$47:$AM$66,G$2+1,FALSE),VLOOKUP($D110,Calc_OppDef!$A$47:$AM$66,G$2+1,FALSE))</f>
        <v>1.060903995</v>
      </c>
      <c r="H110" s="172">
        <f>MIN(VLOOKUP($C110,Calc_OppDef!$A$47:$AM$66,H$2+1,FALSE),VLOOKUP($D110,Calc_OppDef!$A$47:$AM$66,H$2+1,FALSE))</f>
        <v>0.6679765344</v>
      </c>
      <c r="I110" s="172">
        <f>MIN(VLOOKUP($C110,Calc_OppDef!$A$47:$AM$66,I$2+1,FALSE),VLOOKUP($D110,Calc_OppDef!$A$47:$AM$66,I$2+1,FALSE))</f>
        <v>0.392927461</v>
      </c>
      <c r="J110" s="172">
        <f>MIN(VLOOKUP($C110,Calc_OppDef!$A$47:$AM$66,J$2+1,FALSE),VLOOKUP($D110,Calc_OppDef!$A$47:$AM$66,J$2+1,FALSE))</f>
        <v>0.7072688325</v>
      </c>
      <c r="K110" s="172">
        <f>MIN(VLOOKUP($C110,Calc_OppDef!$A$47:$AM$66,K$2+1,FALSE),VLOOKUP($D110,Calc_OppDef!$A$47:$AM$66,K$2+1,FALSE))</f>
        <v>0.8604330709</v>
      </c>
      <c r="L110" s="172">
        <f>MIN(VLOOKUP($C110,Calc_OppDef!$A$47:$AM$66,L$2+1,FALSE),VLOOKUP($D110,Calc_OppDef!$A$47:$AM$66,L$2+1,FALSE))</f>
        <v>0.4995145631</v>
      </c>
      <c r="M110" s="172">
        <f>MIN(VLOOKUP($C110,Calc_OppDef!$A$47:$AM$66,M$2+1,FALSE),VLOOKUP($D110,Calc_OppDef!$A$47:$AM$66,M$2+1,FALSE))</f>
        <v>1.021610951</v>
      </c>
      <c r="N110" s="172">
        <f>MIN(VLOOKUP($C110,Calc_OppDef!$A$47:$AM$66,N$2+1,FALSE),VLOOKUP($D110,Calc_OppDef!$A$47:$AM$66,N$2+1,FALSE))</f>
        <v>0.7072688325</v>
      </c>
      <c r="O110" s="172">
        <f>MIN(VLOOKUP($C110,Calc_OppDef!$A$47:$AM$66,O$2+1,FALSE),VLOOKUP($D110,Calc_OppDef!$A$47:$AM$66,O$2+1,FALSE))</f>
        <v>1.178781636</v>
      </c>
      <c r="P110" s="172">
        <f>MIN(VLOOKUP($C110,Calc_OppDef!$A$47:$AM$66,P$2+1,FALSE),VLOOKUP($D110,Calc_OppDef!$A$47:$AM$66,P$2+1,FALSE))</f>
        <v>0.6679765344</v>
      </c>
      <c r="Q110" s="172">
        <f>MIN(VLOOKUP($C110,Calc_OppDef!$A$47:$AM$66,Q$2+1,FALSE),VLOOKUP($D110,Calc_OppDef!$A$47:$AM$66,Q$2+1,FALSE))</f>
        <v>0.7322834646</v>
      </c>
      <c r="R110" s="172">
        <f>MIN(VLOOKUP($C110,Calc_OppDef!$A$47:$AM$66,R$2+1,FALSE),VLOOKUP($D110,Calc_OppDef!$A$47:$AM$66,R$2+1,FALSE))</f>
        <v>0.785854922</v>
      </c>
      <c r="S110" s="172">
        <f>MIN(VLOOKUP($C110,Calc_OppDef!$A$47:$AM$66,S$2+1,FALSE),VLOOKUP($D110,Calc_OppDef!$A$47:$AM$66,S$2+1,FALSE))</f>
        <v>0.9430256077</v>
      </c>
      <c r="T110" s="172">
        <f>MIN(VLOOKUP($C110,Calc_OppDef!$A$47:$AM$66,T$2+1,FALSE),VLOOKUP($D110,Calc_OppDef!$A$47:$AM$66,T$2+1,FALSE))</f>
        <v>0.7322834646</v>
      </c>
      <c r="U110" s="172">
        <f>MIN(VLOOKUP($C110,Calc_OppDef!$A$47:$AM$66,U$2+1,FALSE),VLOOKUP($D110,Calc_OppDef!$A$47:$AM$66,U$2+1,FALSE))</f>
        <v>0.785854922</v>
      </c>
      <c r="V110" s="172">
        <f>MIN(VLOOKUP($C110,Calc_OppDef!$A$47:$AM$66,V$2+1,FALSE),VLOOKUP($D110,Calc_OppDef!$A$47:$AM$66,V$2+1,FALSE))</f>
        <v>0.6286834896</v>
      </c>
      <c r="W110" s="172">
        <f>MIN(VLOOKUP($C110,Calc_OppDef!$A$47:$AM$66,W$2+1,FALSE),VLOOKUP($D110,Calc_OppDef!$A$47:$AM$66,W$2+1,FALSE))</f>
        <v>0.4138834951</v>
      </c>
      <c r="X110" s="172">
        <f>MIN(VLOOKUP($C110,Calc_OppDef!$A$47:$AM$66,X$2+1,FALSE),VLOOKUP($D110,Calc_OppDef!$A$47:$AM$66,X$2+1,FALSE))</f>
        <v>1.257367726</v>
      </c>
      <c r="Y110" s="172">
        <f>MIN(VLOOKUP($C110,Calc_OppDef!$A$47:$AM$66,Y$2+1,FALSE),VLOOKUP($D110,Calc_OppDef!$A$47:$AM$66,Y$2+1,FALSE))</f>
        <v>0.8604330709</v>
      </c>
      <c r="Z110" s="172">
        <f>MIN(VLOOKUP($C110,Calc_OppDef!$A$47:$AM$66,Z$2+1,FALSE),VLOOKUP($D110,Calc_OppDef!$A$47:$AM$66,Z$2+1,FALSE))</f>
        <v>0.6679765344</v>
      </c>
      <c r="AA110" s="172">
        <f>MIN(VLOOKUP($C110,Calc_OppDef!$A$47:$AM$66,AA$2+1,FALSE),VLOOKUP($D110,Calc_OppDef!$A$47:$AM$66,AA$2+1,FALSE))</f>
        <v>0.6286834896</v>
      </c>
      <c r="AB110" s="172">
        <f>MIN(VLOOKUP($C110,Calc_OppDef!$A$47:$AM$66,AB$2+1,FALSE),VLOOKUP($D110,Calc_OppDef!$A$47:$AM$66,AB$2+1,FALSE))</f>
        <v>0.6286834896</v>
      </c>
      <c r="AC110" s="172">
        <f>MIN(VLOOKUP($C110,Calc_OppDef!$A$47:$AM$66,AC$2+1,FALSE),VLOOKUP($D110,Calc_OppDef!$A$47:$AM$66,AC$2+1,FALSE))</f>
        <v>0.5566019417</v>
      </c>
      <c r="AD110" s="172">
        <f>MIN(VLOOKUP($C110,Calc_OppDef!$A$47:$AM$66,AD$2+1,FALSE),VLOOKUP($D110,Calc_OppDef!$A$47:$AM$66,AD$2+1,FALSE))</f>
        <v>0.4138834951</v>
      </c>
      <c r="AE110" s="172">
        <f>MIN(VLOOKUP($C110,Calc_OppDef!$A$47:$AM$66,AE$2+1,FALSE),VLOOKUP($D110,Calc_OppDef!$A$47:$AM$66,AE$2+1,FALSE))</f>
        <v>0.9823179059</v>
      </c>
      <c r="AF110" s="172">
        <f>MIN(VLOOKUP($C110,Calc_OppDef!$A$47:$AM$66,AF$2+1,FALSE),VLOOKUP($D110,Calc_OppDef!$A$47:$AM$66,AF$2+1,FALSE))</f>
        <v>0.5566019417</v>
      </c>
      <c r="AG110" s="172">
        <f>MIN(VLOOKUP($C110,Calc_OppDef!$A$47:$AM$66,AG$2+1,FALSE),VLOOKUP($D110,Calc_OppDef!$A$47:$AM$66,AG$2+1,FALSE))</f>
        <v>0.6286834896</v>
      </c>
      <c r="AH110" s="172">
        <f>MIN(VLOOKUP($C110,Calc_OppDef!$A$47:$AM$66,AH$2+1,FALSE),VLOOKUP($D110,Calc_OppDef!$A$47:$AM$66,AH$2+1,FALSE))</f>
        <v>0.392927461</v>
      </c>
      <c r="AI110" s="172">
        <f>MIN(VLOOKUP($C110,Calc_OppDef!$A$47:$AM$66,AI$2+1,FALSE),VLOOKUP($D110,Calc_OppDef!$A$47:$AM$66,AI$2+1,FALSE))</f>
        <v>1.060903995</v>
      </c>
      <c r="AJ110" s="172">
        <f>MIN(VLOOKUP($C110,Calc_OppDef!$A$47:$AM$66,AJ$2+1,FALSE),VLOOKUP($D110,Calc_OppDef!$A$47:$AM$66,AJ$2+1,FALSE))</f>
        <v>0.4715128039</v>
      </c>
      <c r="AK110" s="172">
        <f>MIN(VLOOKUP($C110,Calc_OppDef!$A$47:$AM$66,AK$2+1,FALSE),VLOOKUP($D110,Calc_OppDef!$A$47:$AM$66,AK$2+1,FALSE))</f>
        <v>0.8251472201</v>
      </c>
      <c r="AL110" s="172">
        <f>MIN(VLOOKUP($C110,Calc_OppDef!$A$47:$AM$66,AL$2+1,FALSE),VLOOKUP($D110,Calc_OppDef!$A$47:$AM$66,AL$2+1,FALSE))</f>
        <v>0.4995145631</v>
      </c>
      <c r="AM110" s="172">
        <f>MIN(VLOOKUP($C110,Calc_OppDef!$A$47:$AM$66,AM$2+1,FALSE),VLOOKUP($D110,Calc_OppDef!$A$47:$AM$66,AM$2+1,FALSE))</f>
        <v>0.8251472201</v>
      </c>
      <c r="AN110" s="172">
        <f>MIN(VLOOKUP($C110,Calc_OppDef!$A$47:$AM$66,AN$2+1,FALSE),VLOOKUP($D110,Calc_OppDef!$A$47:$AM$66,AN$2+1,FALSE))</f>
        <v>0.6286834896</v>
      </c>
      <c r="AO110" s="172">
        <f>MIN(VLOOKUP($C110,Calc_OppDef!$A$47:$AM$66,AO$2+1,FALSE),VLOOKUP($D110,Calc_OppDef!$A$47:$AM$66,AO$2+1,FALSE))</f>
        <v>0.7322834646</v>
      </c>
      <c r="AP110" s="172">
        <f>MIN(VLOOKUP($C110,Calc_OppDef!$A$47:$AM$66,AP$2+1,FALSE),VLOOKUP($D110,Calc_OppDef!$A$47:$AM$66,AP$2+1,FALSE))</f>
        <v>0.4715128039</v>
      </c>
      <c r="AQ110" s="170"/>
      <c r="AR110" s="170"/>
    </row>
    <row r="111" ht="12.75" customHeight="1">
      <c r="A111" s="170">
        <f t="shared" si="1"/>
        <v>7</v>
      </c>
      <c r="B111" s="170">
        <f t="shared" si="2"/>
        <v>17</v>
      </c>
      <c r="C111" s="140" t="str">
        <f t="array" ref="C111">INDEX(Fixtures!$A$2:$A$21,A111)</f>
        <v>Crystal Palace</v>
      </c>
      <c r="D111" s="140" t="str">
        <f t="array" ref="D111">INDEX(Fixtures!$A$2:$A$21,B111)</f>
        <v>Tottenham</v>
      </c>
      <c r="E111" s="172">
        <f>MIN(VLOOKUP($C111,Calc_OppDef!$A$47:$AM$66,E$2+1,FALSE),VLOOKUP($D111,Calc_OppDef!$A$47:$AM$66,E$2+1,FALSE))</f>
        <v>0.7322834646</v>
      </c>
      <c r="F111" s="172">
        <f>MIN(VLOOKUP($C111,Calc_OppDef!$A$47:$AM$66,F$2+1,FALSE),VLOOKUP($D111,Calc_OppDef!$A$47:$AM$66,F$2+1,FALSE))</f>
        <v>0.5566019417</v>
      </c>
      <c r="G111" s="172">
        <f>MIN(VLOOKUP($C111,Calc_OppDef!$A$47:$AM$66,G$2+1,FALSE),VLOOKUP($D111,Calc_OppDef!$A$47:$AM$66,G$2+1,FALSE))</f>
        <v>1.060903995</v>
      </c>
      <c r="H111" s="172">
        <f>MIN(VLOOKUP($C111,Calc_OppDef!$A$47:$AM$66,H$2+1,FALSE),VLOOKUP($D111,Calc_OppDef!$A$47:$AM$66,H$2+1,FALSE))</f>
        <v>0.6679765344</v>
      </c>
      <c r="I111" s="172">
        <f>MIN(VLOOKUP($C111,Calc_OppDef!$A$47:$AM$66,I$2+1,FALSE),VLOOKUP($D111,Calc_OppDef!$A$47:$AM$66,I$2+1,FALSE))</f>
        <v>0.6286834896</v>
      </c>
      <c r="J111" s="172">
        <f>MIN(VLOOKUP($C111,Calc_OppDef!$A$47:$AM$66,J$2+1,FALSE),VLOOKUP($D111,Calc_OppDef!$A$47:$AM$66,J$2+1,FALSE))</f>
        <v>0.7072688325</v>
      </c>
      <c r="K111" s="172">
        <f>MIN(VLOOKUP($C111,Calc_OppDef!$A$47:$AM$66,K$2+1,FALSE),VLOOKUP($D111,Calc_OppDef!$A$47:$AM$66,K$2+1,FALSE))</f>
        <v>0.6286834896</v>
      </c>
      <c r="L111" s="172">
        <f>MIN(VLOOKUP($C111,Calc_OppDef!$A$47:$AM$66,L$2+1,FALSE),VLOOKUP($D111,Calc_OppDef!$A$47:$AM$66,L$2+1,FALSE))</f>
        <v>0.4138834951</v>
      </c>
      <c r="M111" s="172">
        <f>MIN(VLOOKUP($C111,Calc_OppDef!$A$47:$AM$66,M$2+1,FALSE),VLOOKUP($D111,Calc_OppDef!$A$47:$AM$66,M$2+1,FALSE))</f>
        <v>0.9430256077</v>
      </c>
      <c r="N111" s="172">
        <f>MIN(VLOOKUP($C111,Calc_OppDef!$A$47:$AM$66,N$2+1,FALSE),VLOOKUP($D111,Calc_OppDef!$A$47:$AM$66,N$2+1,FALSE))</f>
        <v>0.785854922</v>
      </c>
      <c r="O111" s="172">
        <f>MIN(VLOOKUP($C111,Calc_OppDef!$A$47:$AM$66,O$2+1,FALSE),VLOOKUP($D111,Calc_OppDef!$A$47:$AM$66,O$2+1,FALSE))</f>
        <v>0.8604330709</v>
      </c>
      <c r="P111" s="172">
        <f>MIN(VLOOKUP($C111,Calc_OppDef!$A$47:$AM$66,P$2+1,FALSE),VLOOKUP($D111,Calc_OppDef!$A$47:$AM$66,P$2+1,FALSE))</f>
        <v>1.139489338</v>
      </c>
      <c r="Q111" s="172">
        <f>MIN(VLOOKUP($C111,Calc_OppDef!$A$47:$AM$66,Q$2+1,FALSE),VLOOKUP($D111,Calc_OppDef!$A$47:$AM$66,Q$2+1,FALSE))</f>
        <v>1.257367726</v>
      </c>
      <c r="R111" s="172">
        <f>MIN(VLOOKUP($C111,Calc_OppDef!$A$47:$AM$66,R$2+1,FALSE),VLOOKUP($D111,Calc_OppDef!$A$47:$AM$66,R$2+1,FALSE))</f>
        <v>0.785854922</v>
      </c>
      <c r="S111" s="172">
        <f>MIN(VLOOKUP($C111,Calc_OppDef!$A$47:$AM$66,S$2+1,FALSE),VLOOKUP($D111,Calc_OppDef!$A$47:$AM$66,S$2+1,FALSE))</f>
        <v>0.6679765344</v>
      </c>
      <c r="T111" s="172">
        <f>MIN(VLOOKUP($C111,Calc_OppDef!$A$47:$AM$66,T$2+1,FALSE),VLOOKUP($D111,Calc_OppDef!$A$47:$AM$66,T$2+1,FALSE))</f>
        <v>0.9430256077</v>
      </c>
      <c r="U111" s="172">
        <f>MIN(VLOOKUP($C111,Calc_OppDef!$A$47:$AM$66,U$2+1,FALSE),VLOOKUP($D111,Calc_OppDef!$A$47:$AM$66,U$2+1,FALSE))</f>
        <v>0.785854922</v>
      </c>
      <c r="V111" s="172">
        <f>MIN(VLOOKUP($C111,Calc_OppDef!$A$47:$AM$66,V$2+1,FALSE),VLOOKUP($D111,Calc_OppDef!$A$47:$AM$66,V$2+1,FALSE))</f>
        <v>1.100196294</v>
      </c>
      <c r="W111" s="172">
        <f>MIN(VLOOKUP($C111,Calc_OppDef!$A$47:$AM$66,W$2+1,FALSE),VLOOKUP($D111,Calc_OppDef!$A$47:$AM$66,W$2+1,FALSE))</f>
        <v>0.4138834951</v>
      </c>
      <c r="X111" s="172">
        <f>MIN(VLOOKUP($C111,Calc_OppDef!$A$47:$AM$66,X$2+1,FALSE),VLOOKUP($D111,Calc_OppDef!$A$47:$AM$66,X$2+1,FALSE))</f>
        <v>0.4995145631</v>
      </c>
      <c r="Y111" s="172">
        <f>MIN(VLOOKUP($C111,Calc_OppDef!$A$47:$AM$66,Y$2+1,FALSE),VLOOKUP($D111,Calc_OppDef!$A$47:$AM$66,Y$2+1,FALSE))</f>
        <v>0.7322834646</v>
      </c>
      <c r="Z111" s="172">
        <f>MIN(VLOOKUP($C111,Calc_OppDef!$A$47:$AM$66,Z$2+1,FALSE),VLOOKUP($D111,Calc_OppDef!$A$47:$AM$66,Z$2+1,FALSE))</f>
        <v>0.6679765344</v>
      </c>
      <c r="AA111" s="172">
        <f>MIN(VLOOKUP($C111,Calc_OppDef!$A$47:$AM$66,AA$2+1,FALSE),VLOOKUP($D111,Calc_OppDef!$A$47:$AM$66,AA$2+1,FALSE))</f>
        <v>0.7322834646</v>
      </c>
      <c r="AB111" s="172">
        <f>MIN(VLOOKUP($C111,Calc_OppDef!$A$47:$AM$66,AB$2+1,FALSE),VLOOKUP($D111,Calc_OppDef!$A$47:$AM$66,AB$2+1,FALSE))</f>
        <v>0.6679765344</v>
      </c>
      <c r="AC111" s="172">
        <f>MIN(VLOOKUP($C111,Calc_OppDef!$A$47:$AM$66,AC$2+1,FALSE),VLOOKUP($D111,Calc_OppDef!$A$47:$AM$66,AC$2+1,FALSE))</f>
        <v>0.5566019417</v>
      </c>
      <c r="AD111" s="172">
        <f>MIN(VLOOKUP($C111,Calc_OppDef!$A$47:$AM$66,AD$2+1,FALSE),VLOOKUP($D111,Calc_OppDef!$A$47:$AM$66,AD$2+1,FALSE))</f>
        <v>0.9430256077</v>
      </c>
      <c r="AE111" s="172">
        <f>MIN(VLOOKUP($C111,Calc_OppDef!$A$47:$AM$66,AE$2+1,FALSE),VLOOKUP($D111,Calc_OppDef!$A$47:$AM$66,AE$2+1,FALSE))</f>
        <v>0.6286834896</v>
      </c>
      <c r="AF111" s="172">
        <f>MIN(VLOOKUP($C111,Calc_OppDef!$A$47:$AM$66,AF$2+1,FALSE),VLOOKUP($D111,Calc_OppDef!$A$47:$AM$66,AF$2+1,FALSE))</f>
        <v>1.178781636</v>
      </c>
      <c r="AG111" s="172">
        <f>MIN(VLOOKUP($C111,Calc_OppDef!$A$47:$AM$66,AG$2+1,FALSE),VLOOKUP($D111,Calc_OppDef!$A$47:$AM$66,AG$2+1,FALSE))</f>
        <v>0.6286834896</v>
      </c>
      <c r="AH111" s="172">
        <f>MIN(VLOOKUP($C111,Calc_OppDef!$A$47:$AM$66,AH$2+1,FALSE),VLOOKUP($D111,Calc_OppDef!$A$47:$AM$66,AH$2+1,FALSE))</f>
        <v>0.392927461</v>
      </c>
      <c r="AI111" s="172">
        <f>MIN(VLOOKUP($C111,Calc_OppDef!$A$47:$AM$66,AI$2+1,FALSE),VLOOKUP($D111,Calc_OppDef!$A$47:$AM$66,AI$2+1,FALSE))</f>
        <v>0.6286834896</v>
      </c>
      <c r="AJ111" s="172">
        <f>MIN(VLOOKUP($C111,Calc_OppDef!$A$47:$AM$66,AJ$2+1,FALSE),VLOOKUP($D111,Calc_OppDef!$A$47:$AM$66,AJ$2+1,FALSE))</f>
        <v>0.4715128039</v>
      </c>
      <c r="AK111" s="172">
        <f>MIN(VLOOKUP($C111,Calc_OppDef!$A$47:$AM$66,AK$2+1,FALSE),VLOOKUP($D111,Calc_OppDef!$A$47:$AM$66,AK$2+1,FALSE))</f>
        <v>0.392927461</v>
      </c>
      <c r="AL111" s="172">
        <f>MIN(VLOOKUP($C111,Calc_OppDef!$A$47:$AM$66,AL$2+1,FALSE),VLOOKUP($D111,Calc_OppDef!$A$47:$AM$66,AL$2+1,FALSE))</f>
        <v>0.4715128039</v>
      </c>
      <c r="AM111" s="172">
        <f>MIN(VLOOKUP($C111,Calc_OppDef!$A$47:$AM$66,AM$2+1,FALSE),VLOOKUP($D111,Calc_OppDef!$A$47:$AM$66,AM$2+1,FALSE))</f>
        <v>2.121807244</v>
      </c>
      <c r="AN111" s="172">
        <f>MIN(VLOOKUP($C111,Calc_OppDef!$A$47:$AM$66,AN$2+1,FALSE),VLOOKUP($D111,Calc_OppDef!$A$47:$AM$66,AN$2+1,FALSE))</f>
        <v>0.6286834896</v>
      </c>
      <c r="AO111" s="172">
        <f>MIN(VLOOKUP($C111,Calc_OppDef!$A$47:$AM$66,AO$2+1,FALSE),VLOOKUP($D111,Calc_OppDef!$A$47:$AM$66,AO$2+1,FALSE))</f>
        <v>0.7322834646</v>
      </c>
      <c r="AP111" s="172">
        <f>MIN(VLOOKUP($C111,Calc_OppDef!$A$47:$AM$66,AP$2+1,FALSE),VLOOKUP($D111,Calc_OppDef!$A$47:$AM$66,AP$2+1,FALSE))</f>
        <v>0.6286834896</v>
      </c>
      <c r="AQ111" s="170"/>
      <c r="AR111" s="170"/>
    </row>
    <row r="112" ht="12.75" customHeight="1">
      <c r="A112" s="170">
        <f t="shared" si="1"/>
        <v>7</v>
      </c>
      <c r="B112" s="170">
        <f t="shared" si="2"/>
        <v>18</v>
      </c>
      <c r="C112" s="140" t="str">
        <f t="array" ref="C112">INDEX(Fixtures!$A$2:$A$21,A112)</f>
        <v>Crystal Palace</v>
      </c>
      <c r="D112" s="140" t="str">
        <f t="array" ref="D112">INDEX(Fixtures!$A$2:$A$21,B112)</f>
        <v>Watford</v>
      </c>
      <c r="E112" s="172">
        <f>MIN(VLOOKUP($C112,Calc_OppDef!$A$47:$AM$66,E$2+1,FALSE),VLOOKUP($D112,Calc_OppDef!$A$47:$AM$66,E$2+1,FALSE))</f>
        <v>0.392927461</v>
      </c>
      <c r="F112" s="172">
        <f>MIN(VLOOKUP($C112,Calc_OppDef!$A$47:$AM$66,F$2+1,FALSE),VLOOKUP($D112,Calc_OppDef!$A$47:$AM$66,F$2+1,FALSE))</f>
        <v>0.6286834896</v>
      </c>
      <c r="G112" s="172">
        <f>MIN(VLOOKUP($C112,Calc_OppDef!$A$47:$AM$66,G$2+1,FALSE),VLOOKUP($D112,Calc_OppDef!$A$47:$AM$66,G$2+1,FALSE))</f>
        <v>0.6286834896</v>
      </c>
      <c r="H112" s="172">
        <f>MIN(VLOOKUP($C112,Calc_OppDef!$A$47:$AM$66,H$2+1,FALSE),VLOOKUP($D112,Calc_OppDef!$A$47:$AM$66,H$2+1,FALSE))</f>
        <v>0.6679765344</v>
      </c>
      <c r="I112" s="172">
        <f>MIN(VLOOKUP($C112,Calc_OppDef!$A$47:$AM$66,I$2+1,FALSE),VLOOKUP($D112,Calc_OppDef!$A$47:$AM$66,I$2+1,FALSE))</f>
        <v>0.6286834896</v>
      </c>
      <c r="J112" s="172">
        <f>MIN(VLOOKUP($C112,Calc_OppDef!$A$47:$AM$66,J$2+1,FALSE),VLOOKUP($D112,Calc_OppDef!$A$47:$AM$66,J$2+1,FALSE))</f>
        <v>0.7072688325</v>
      </c>
      <c r="K112" s="172">
        <f>MIN(VLOOKUP($C112,Calc_OppDef!$A$47:$AM$66,K$2+1,FALSE),VLOOKUP($D112,Calc_OppDef!$A$47:$AM$66,K$2+1,FALSE))</f>
        <v>1.021610951</v>
      </c>
      <c r="L112" s="172">
        <f>MIN(VLOOKUP($C112,Calc_OppDef!$A$47:$AM$66,L$2+1,FALSE),VLOOKUP($D112,Calc_OppDef!$A$47:$AM$66,L$2+1,FALSE))</f>
        <v>0.4995145631</v>
      </c>
      <c r="M112" s="172">
        <f>MIN(VLOOKUP($C112,Calc_OppDef!$A$47:$AM$66,M$2+1,FALSE),VLOOKUP($D112,Calc_OppDef!$A$47:$AM$66,M$2+1,FALSE))</f>
        <v>0.8604330709</v>
      </c>
      <c r="N112" s="172">
        <f>MIN(VLOOKUP($C112,Calc_OppDef!$A$47:$AM$66,N$2+1,FALSE),VLOOKUP($D112,Calc_OppDef!$A$47:$AM$66,N$2+1,FALSE))</f>
        <v>0.4715128039</v>
      </c>
      <c r="O112" s="172">
        <f>MIN(VLOOKUP($C112,Calc_OppDef!$A$47:$AM$66,O$2+1,FALSE),VLOOKUP($D112,Calc_OppDef!$A$47:$AM$66,O$2+1,FALSE))</f>
        <v>0.8251472201</v>
      </c>
      <c r="P112" s="172">
        <f>MIN(VLOOKUP($C112,Calc_OppDef!$A$47:$AM$66,P$2+1,FALSE),VLOOKUP($D112,Calc_OppDef!$A$47:$AM$66,P$2+1,FALSE))</f>
        <v>0.785854922</v>
      </c>
      <c r="Q112" s="172">
        <f>MIN(VLOOKUP($C112,Calc_OppDef!$A$47:$AM$66,Q$2+1,FALSE),VLOOKUP($D112,Calc_OppDef!$A$47:$AM$66,Q$2+1,FALSE))</f>
        <v>1.493123755</v>
      </c>
      <c r="R112" s="172">
        <f>MIN(VLOOKUP($C112,Calc_OppDef!$A$47:$AM$66,R$2+1,FALSE),VLOOKUP($D112,Calc_OppDef!$A$47:$AM$66,R$2+1,FALSE))</f>
        <v>0.785854922</v>
      </c>
      <c r="S112" s="172">
        <f>MIN(VLOOKUP($C112,Calc_OppDef!$A$47:$AM$66,S$2+1,FALSE),VLOOKUP($D112,Calc_OppDef!$A$47:$AM$66,S$2+1,FALSE))</f>
        <v>0.9430256077</v>
      </c>
      <c r="T112" s="172">
        <f>MIN(VLOOKUP($C112,Calc_OppDef!$A$47:$AM$66,T$2+1,FALSE),VLOOKUP($D112,Calc_OppDef!$A$47:$AM$66,T$2+1,FALSE))</f>
        <v>0.9430256077</v>
      </c>
      <c r="U112" s="172">
        <f>MIN(VLOOKUP($C112,Calc_OppDef!$A$47:$AM$66,U$2+1,FALSE),VLOOKUP($D112,Calc_OppDef!$A$47:$AM$66,U$2+1,FALSE))</f>
        <v>0.4138834951</v>
      </c>
      <c r="V112" s="172">
        <f>MIN(VLOOKUP($C112,Calc_OppDef!$A$47:$AM$66,V$2+1,FALSE),VLOOKUP($D112,Calc_OppDef!$A$47:$AM$66,V$2+1,FALSE))</f>
        <v>0.9430256077</v>
      </c>
      <c r="W112" s="172">
        <f>MIN(VLOOKUP($C112,Calc_OppDef!$A$47:$AM$66,W$2+1,FALSE),VLOOKUP($D112,Calc_OppDef!$A$47:$AM$66,W$2+1,FALSE))</f>
        <v>0.4138834951</v>
      </c>
      <c r="X112" s="172">
        <f>MIN(VLOOKUP($C112,Calc_OppDef!$A$47:$AM$66,X$2+1,FALSE),VLOOKUP($D112,Calc_OppDef!$A$47:$AM$66,X$2+1,FALSE))</f>
        <v>0.7072688325</v>
      </c>
      <c r="Y112" s="172">
        <f>MIN(VLOOKUP($C112,Calc_OppDef!$A$47:$AM$66,Y$2+1,FALSE),VLOOKUP($D112,Calc_OppDef!$A$47:$AM$66,Y$2+1,FALSE))</f>
        <v>0.8604330709</v>
      </c>
      <c r="Z112" s="172">
        <f>MIN(VLOOKUP($C112,Calc_OppDef!$A$47:$AM$66,Z$2+1,FALSE),VLOOKUP($D112,Calc_OppDef!$A$47:$AM$66,Z$2+1,FALSE))</f>
        <v>0.6679765344</v>
      </c>
      <c r="AA112" s="172">
        <f>MIN(VLOOKUP($C112,Calc_OppDef!$A$47:$AM$66,AA$2+1,FALSE),VLOOKUP($D112,Calc_OppDef!$A$47:$AM$66,AA$2+1,FALSE))</f>
        <v>0.785854922</v>
      </c>
      <c r="AB112" s="172">
        <f>MIN(VLOOKUP($C112,Calc_OppDef!$A$47:$AM$66,AB$2+1,FALSE),VLOOKUP($D112,Calc_OppDef!$A$47:$AM$66,AB$2+1,FALSE))</f>
        <v>0.785854922</v>
      </c>
      <c r="AC112" s="172">
        <f>MIN(VLOOKUP($C112,Calc_OppDef!$A$47:$AM$66,AC$2+1,FALSE),VLOOKUP($D112,Calc_OppDef!$A$47:$AM$66,AC$2+1,FALSE))</f>
        <v>0.5566019417</v>
      </c>
      <c r="AD112" s="172">
        <f>MIN(VLOOKUP($C112,Calc_OppDef!$A$47:$AM$66,AD$2+1,FALSE),VLOOKUP($D112,Calc_OppDef!$A$47:$AM$66,AD$2+1,FALSE))</f>
        <v>0.6286834896</v>
      </c>
      <c r="AE112" s="172">
        <f>MIN(VLOOKUP($C112,Calc_OppDef!$A$47:$AM$66,AE$2+1,FALSE),VLOOKUP($D112,Calc_OppDef!$A$47:$AM$66,AE$2+1,FALSE))</f>
        <v>0.7322834646</v>
      </c>
      <c r="AF112" s="172">
        <f>MIN(VLOOKUP($C112,Calc_OppDef!$A$47:$AM$66,AF$2+1,FALSE),VLOOKUP($D112,Calc_OppDef!$A$47:$AM$66,AF$2+1,FALSE))</f>
        <v>1.178781636</v>
      </c>
      <c r="AG112" s="172">
        <f>MIN(VLOOKUP($C112,Calc_OppDef!$A$47:$AM$66,AG$2+1,FALSE),VLOOKUP($D112,Calc_OppDef!$A$47:$AM$66,AG$2+1,FALSE))</f>
        <v>0.6286834896</v>
      </c>
      <c r="AH112" s="172">
        <f>MIN(VLOOKUP($C112,Calc_OppDef!$A$47:$AM$66,AH$2+1,FALSE),VLOOKUP($D112,Calc_OppDef!$A$47:$AM$66,AH$2+1,FALSE))</f>
        <v>0.392927461</v>
      </c>
      <c r="AI112" s="172">
        <f>MIN(VLOOKUP($C112,Calc_OppDef!$A$47:$AM$66,AI$2+1,FALSE),VLOOKUP($D112,Calc_OppDef!$A$47:$AM$66,AI$2+1,FALSE))</f>
        <v>0.6679765344</v>
      </c>
      <c r="AJ112" s="172">
        <f>MIN(VLOOKUP($C112,Calc_OppDef!$A$47:$AM$66,AJ$2+1,FALSE),VLOOKUP($D112,Calc_OppDef!$A$47:$AM$66,AJ$2+1,FALSE))</f>
        <v>0.4715128039</v>
      </c>
      <c r="AK112" s="172">
        <f>MIN(VLOOKUP($C112,Calc_OppDef!$A$47:$AM$66,AK$2+1,FALSE),VLOOKUP($D112,Calc_OppDef!$A$47:$AM$66,AK$2+1,FALSE))</f>
        <v>0.5566019417</v>
      </c>
      <c r="AL112" s="172">
        <f>MIN(VLOOKUP($C112,Calc_OppDef!$A$47:$AM$66,AL$2+1,FALSE),VLOOKUP($D112,Calc_OppDef!$A$47:$AM$66,AL$2+1,FALSE))</f>
        <v>0.785854922</v>
      </c>
      <c r="AM112" s="172">
        <f>MIN(VLOOKUP($C112,Calc_OppDef!$A$47:$AM$66,AM$2+1,FALSE),VLOOKUP($D112,Calc_OppDef!$A$47:$AM$66,AM$2+1,FALSE))</f>
        <v>0.6286834896</v>
      </c>
      <c r="AN112" s="172">
        <f>MIN(VLOOKUP($C112,Calc_OppDef!$A$47:$AM$66,AN$2+1,FALSE),VLOOKUP($D112,Calc_OppDef!$A$47:$AM$66,AN$2+1,FALSE))</f>
        <v>0.4995145631</v>
      </c>
      <c r="AO112" s="172">
        <f>MIN(VLOOKUP($C112,Calc_OppDef!$A$47:$AM$66,AO$2+1,FALSE),VLOOKUP($D112,Calc_OppDef!$A$47:$AM$66,AO$2+1,FALSE))</f>
        <v>0.7322834646</v>
      </c>
      <c r="AP112" s="172">
        <f>MIN(VLOOKUP($C112,Calc_OppDef!$A$47:$AM$66,AP$2+1,FALSE),VLOOKUP($D112,Calc_OppDef!$A$47:$AM$66,AP$2+1,FALSE))</f>
        <v>0.7465618773</v>
      </c>
      <c r="AQ112" s="170"/>
      <c r="AR112" s="170"/>
    </row>
    <row r="113" ht="12.75" customHeight="1">
      <c r="A113" s="170">
        <f t="shared" si="1"/>
        <v>7</v>
      </c>
      <c r="B113" s="170">
        <f t="shared" si="2"/>
        <v>19</v>
      </c>
      <c r="C113" s="140" t="str">
        <f t="array" ref="C113">INDEX(Fixtures!$A$2:$A$21,A113)</f>
        <v>Crystal Palace</v>
      </c>
      <c r="D113" s="140" t="str">
        <f t="array" ref="D113">INDEX(Fixtures!$A$2:$A$21,B113)</f>
        <v>West Ham</v>
      </c>
      <c r="E113" s="172">
        <f>MIN(VLOOKUP($C113,Calc_OppDef!$A$47:$AM$66,E$2+1,FALSE),VLOOKUP($D113,Calc_OppDef!$A$47:$AM$66,E$2+1,FALSE))</f>
        <v>0.7322834646</v>
      </c>
      <c r="F113" s="172">
        <f>MIN(VLOOKUP($C113,Calc_OppDef!$A$47:$AM$66,F$2+1,FALSE),VLOOKUP($D113,Calc_OppDef!$A$47:$AM$66,F$2+1,FALSE))</f>
        <v>0.7465618773</v>
      </c>
      <c r="G113" s="172">
        <f>MIN(VLOOKUP($C113,Calc_OppDef!$A$47:$AM$66,G$2+1,FALSE),VLOOKUP($D113,Calc_OppDef!$A$47:$AM$66,G$2+1,FALSE))</f>
        <v>1.060903995</v>
      </c>
      <c r="H113" s="172">
        <f>MIN(VLOOKUP($C113,Calc_OppDef!$A$47:$AM$66,H$2+1,FALSE),VLOOKUP($D113,Calc_OppDef!$A$47:$AM$66,H$2+1,FALSE))</f>
        <v>0.4995145631</v>
      </c>
      <c r="I113" s="172">
        <f>MIN(VLOOKUP($C113,Calc_OppDef!$A$47:$AM$66,I$2+1,FALSE),VLOOKUP($D113,Calc_OppDef!$A$47:$AM$66,I$2+1,FALSE))</f>
        <v>0.6286834896</v>
      </c>
      <c r="J113" s="172">
        <f>MIN(VLOOKUP($C113,Calc_OppDef!$A$47:$AM$66,J$2+1,FALSE),VLOOKUP($D113,Calc_OppDef!$A$47:$AM$66,J$2+1,FALSE))</f>
        <v>0.7072688325</v>
      </c>
      <c r="K113" s="172">
        <f>MIN(VLOOKUP($C113,Calc_OppDef!$A$47:$AM$66,K$2+1,FALSE),VLOOKUP($D113,Calc_OppDef!$A$47:$AM$66,K$2+1,FALSE))</f>
        <v>1.021610951</v>
      </c>
      <c r="L113" s="172">
        <f>MIN(VLOOKUP($C113,Calc_OppDef!$A$47:$AM$66,L$2+1,FALSE),VLOOKUP($D113,Calc_OppDef!$A$47:$AM$66,L$2+1,FALSE))</f>
        <v>0.4995145631</v>
      </c>
      <c r="M113" s="172">
        <f>MIN(VLOOKUP($C113,Calc_OppDef!$A$47:$AM$66,M$2+1,FALSE),VLOOKUP($D113,Calc_OppDef!$A$47:$AM$66,M$2+1,FALSE))</f>
        <v>1.100196294</v>
      </c>
      <c r="N113" s="172">
        <f>MIN(VLOOKUP($C113,Calc_OppDef!$A$47:$AM$66,N$2+1,FALSE),VLOOKUP($D113,Calc_OppDef!$A$47:$AM$66,N$2+1,FALSE))</f>
        <v>0.785854922</v>
      </c>
      <c r="O113" s="172">
        <f>MIN(VLOOKUP($C113,Calc_OppDef!$A$47:$AM$66,O$2+1,FALSE),VLOOKUP($D113,Calc_OppDef!$A$47:$AM$66,O$2+1,FALSE))</f>
        <v>0.785854922</v>
      </c>
      <c r="P113" s="172">
        <f>MIN(VLOOKUP($C113,Calc_OppDef!$A$47:$AM$66,P$2+1,FALSE),VLOOKUP($D113,Calc_OppDef!$A$47:$AM$66,P$2+1,FALSE))</f>
        <v>0.6286834896</v>
      </c>
      <c r="Q113" s="172">
        <f>MIN(VLOOKUP($C113,Calc_OppDef!$A$47:$AM$66,Q$2+1,FALSE),VLOOKUP($D113,Calc_OppDef!$A$47:$AM$66,Q$2+1,FALSE))</f>
        <v>1.493123755</v>
      </c>
      <c r="R113" s="172">
        <f>MIN(VLOOKUP($C113,Calc_OppDef!$A$47:$AM$66,R$2+1,FALSE),VLOOKUP($D113,Calc_OppDef!$A$47:$AM$66,R$2+1,FALSE))</f>
        <v>0.785854922</v>
      </c>
      <c r="S113" s="172">
        <f>MIN(VLOOKUP($C113,Calc_OppDef!$A$47:$AM$66,S$2+1,FALSE),VLOOKUP($D113,Calc_OppDef!$A$47:$AM$66,S$2+1,FALSE))</f>
        <v>0.4138834951</v>
      </c>
      <c r="T113" s="172">
        <f>MIN(VLOOKUP($C113,Calc_OppDef!$A$47:$AM$66,T$2+1,FALSE),VLOOKUP($D113,Calc_OppDef!$A$47:$AM$66,T$2+1,FALSE))</f>
        <v>0.6286834896</v>
      </c>
      <c r="U113" s="172">
        <f>MIN(VLOOKUP($C113,Calc_OppDef!$A$47:$AM$66,U$2+1,FALSE),VLOOKUP($D113,Calc_OppDef!$A$47:$AM$66,U$2+1,FALSE))</f>
        <v>0.7322834646</v>
      </c>
      <c r="V113" s="172">
        <f>MIN(VLOOKUP($C113,Calc_OppDef!$A$47:$AM$66,V$2+1,FALSE),VLOOKUP($D113,Calc_OppDef!$A$47:$AM$66,V$2+1,FALSE))</f>
        <v>0.6679765344</v>
      </c>
      <c r="W113" s="172">
        <f>MIN(VLOOKUP($C113,Calc_OppDef!$A$47:$AM$66,W$2+1,FALSE),VLOOKUP($D113,Calc_OppDef!$A$47:$AM$66,W$2+1,FALSE))</f>
        <v>0.4138834951</v>
      </c>
      <c r="X113" s="172">
        <f>MIN(VLOOKUP($C113,Calc_OppDef!$A$47:$AM$66,X$2+1,FALSE),VLOOKUP($D113,Calc_OppDef!$A$47:$AM$66,X$2+1,FALSE))</f>
        <v>0.6286834896</v>
      </c>
      <c r="Y113" s="172">
        <f>MIN(VLOOKUP($C113,Calc_OppDef!$A$47:$AM$66,Y$2+1,FALSE),VLOOKUP($D113,Calc_OppDef!$A$47:$AM$66,Y$2+1,FALSE))</f>
        <v>0.392927461</v>
      </c>
      <c r="Z113" s="172">
        <f>MIN(VLOOKUP($C113,Calc_OppDef!$A$47:$AM$66,Z$2+1,FALSE),VLOOKUP($D113,Calc_OppDef!$A$47:$AM$66,Z$2+1,FALSE))</f>
        <v>0.6679765344</v>
      </c>
      <c r="AA113" s="172">
        <f>MIN(VLOOKUP($C113,Calc_OppDef!$A$47:$AM$66,AA$2+1,FALSE),VLOOKUP($D113,Calc_OppDef!$A$47:$AM$66,AA$2+1,FALSE))</f>
        <v>1.021610951</v>
      </c>
      <c r="AB113" s="172">
        <f>MIN(VLOOKUP($C113,Calc_OppDef!$A$47:$AM$66,AB$2+1,FALSE),VLOOKUP($D113,Calc_OppDef!$A$47:$AM$66,AB$2+1,FALSE))</f>
        <v>0.785854922</v>
      </c>
      <c r="AC113" s="172">
        <f>MIN(VLOOKUP($C113,Calc_OppDef!$A$47:$AM$66,AC$2+1,FALSE),VLOOKUP($D113,Calc_OppDef!$A$47:$AM$66,AC$2+1,FALSE))</f>
        <v>0.5566019417</v>
      </c>
      <c r="AD113" s="172">
        <f>MIN(VLOOKUP($C113,Calc_OppDef!$A$47:$AM$66,AD$2+1,FALSE),VLOOKUP($D113,Calc_OppDef!$A$47:$AM$66,AD$2+1,FALSE))</f>
        <v>0.9430256077</v>
      </c>
      <c r="AE113" s="172">
        <f>MIN(VLOOKUP($C113,Calc_OppDef!$A$47:$AM$66,AE$2+1,FALSE),VLOOKUP($D113,Calc_OppDef!$A$47:$AM$66,AE$2+1,FALSE))</f>
        <v>0.5566019417</v>
      </c>
      <c r="AF113" s="172">
        <f>MIN(VLOOKUP($C113,Calc_OppDef!$A$47:$AM$66,AF$2+1,FALSE),VLOOKUP($D113,Calc_OppDef!$A$47:$AM$66,AF$2+1,FALSE))</f>
        <v>1.178781636</v>
      </c>
      <c r="AG113" s="172">
        <f>MIN(VLOOKUP($C113,Calc_OppDef!$A$47:$AM$66,AG$2+1,FALSE),VLOOKUP($D113,Calc_OppDef!$A$47:$AM$66,AG$2+1,FALSE))</f>
        <v>0.6286834896</v>
      </c>
      <c r="AH113" s="172">
        <f>MIN(VLOOKUP($C113,Calc_OppDef!$A$47:$AM$66,AH$2+1,FALSE),VLOOKUP($D113,Calc_OppDef!$A$47:$AM$66,AH$2+1,FALSE))</f>
        <v>0.392927461</v>
      </c>
      <c r="AI113" s="172">
        <f>MIN(VLOOKUP($C113,Calc_OppDef!$A$47:$AM$66,AI$2+1,FALSE),VLOOKUP($D113,Calc_OppDef!$A$47:$AM$66,AI$2+1,FALSE))</f>
        <v>0.4715128039</v>
      </c>
      <c r="AJ113" s="172">
        <f>MIN(VLOOKUP($C113,Calc_OppDef!$A$47:$AM$66,AJ$2+1,FALSE),VLOOKUP($D113,Calc_OppDef!$A$47:$AM$66,AJ$2+1,FALSE))</f>
        <v>0.4715128039</v>
      </c>
      <c r="AK113" s="172">
        <f>MIN(VLOOKUP($C113,Calc_OppDef!$A$47:$AM$66,AK$2+1,FALSE),VLOOKUP($D113,Calc_OppDef!$A$47:$AM$66,AK$2+1,FALSE))</f>
        <v>0.8251472201</v>
      </c>
      <c r="AL113" s="172">
        <f>MIN(VLOOKUP($C113,Calc_OppDef!$A$47:$AM$66,AL$2+1,FALSE),VLOOKUP($D113,Calc_OppDef!$A$47:$AM$66,AL$2+1,FALSE))</f>
        <v>1.493123755</v>
      </c>
      <c r="AM113" s="172">
        <f>MIN(VLOOKUP($C113,Calc_OppDef!$A$47:$AM$66,AM$2+1,FALSE),VLOOKUP($D113,Calc_OppDef!$A$47:$AM$66,AM$2+1,FALSE))</f>
        <v>1.218074681</v>
      </c>
      <c r="AN113" s="172">
        <f>MIN(VLOOKUP($C113,Calc_OppDef!$A$47:$AM$66,AN$2+1,FALSE),VLOOKUP($D113,Calc_OppDef!$A$47:$AM$66,AN$2+1,FALSE))</f>
        <v>0.6286834896</v>
      </c>
      <c r="AO113" s="172">
        <f>MIN(VLOOKUP($C113,Calc_OppDef!$A$47:$AM$66,AO$2+1,FALSE),VLOOKUP($D113,Calc_OppDef!$A$47:$AM$66,AO$2+1,FALSE))</f>
        <v>0.6679765344</v>
      </c>
      <c r="AP113" s="172">
        <f>MIN(VLOOKUP($C113,Calc_OppDef!$A$47:$AM$66,AP$2+1,FALSE),VLOOKUP($D113,Calc_OppDef!$A$47:$AM$66,AP$2+1,FALSE))</f>
        <v>0.7465618773</v>
      </c>
      <c r="AQ113" s="170"/>
      <c r="AR113" s="170"/>
    </row>
    <row r="114" ht="12.75" customHeight="1">
      <c r="A114" s="170">
        <f t="shared" si="1"/>
        <v>7</v>
      </c>
      <c r="B114" s="170">
        <f t="shared" si="2"/>
        <v>20</v>
      </c>
      <c r="C114" s="140" t="str">
        <f t="array" ref="C114">INDEX(Fixtures!$A$2:$A$21,A114)</f>
        <v>Crystal Palace</v>
      </c>
      <c r="D114" s="140" t="str">
        <f t="array" ref="D114">INDEX(Fixtures!$A$2:$A$21,B114)</f>
        <v>Wolves</v>
      </c>
      <c r="E114" s="172">
        <f>MIN(VLOOKUP($C114,Calc_OppDef!$A$47:$AM$66,E$2+1,FALSE),VLOOKUP($D114,Calc_OppDef!$A$47:$AM$66,E$2+1,FALSE))</f>
        <v>0.6286834896</v>
      </c>
      <c r="F114" s="172">
        <f>MIN(VLOOKUP($C114,Calc_OppDef!$A$47:$AM$66,F$2+1,FALSE),VLOOKUP($D114,Calc_OppDef!$A$47:$AM$66,F$2+1,FALSE))</f>
        <v>0.9823179059</v>
      </c>
      <c r="G114" s="172">
        <f>MIN(VLOOKUP($C114,Calc_OppDef!$A$47:$AM$66,G$2+1,FALSE),VLOOKUP($D114,Calc_OppDef!$A$47:$AM$66,G$2+1,FALSE))</f>
        <v>1.060903995</v>
      </c>
      <c r="H114" s="172">
        <f>MIN(VLOOKUP($C114,Calc_OppDef!$A$47:$AM$66,H$2+1,FALSE),VLOOKUP($D114,Calc_OppDef!$A$47:$AM$66,H$2+1,FALSE))</f>
        <v>0.6679765344</v>
      </c>
      <c r="I114" s="172">
        <f>MIN(VLOOKUP($C114,Calc_OppDef!$A$47:$AM$66,I$2+1,FALSE),VLOOKUP($D114,Calc_OppDef!$A$47:$AM$66,I$2+1,FALSE))</f>
        <v>0.6286834896</v>
      </c>
      <c r="J114" s="172">
        <f>MIN(VLOOKUP($C114,Calc_OppDef!$A$47:$AM$66,J$2+1,FALSE),VLOOKUP($D114,Calc_OppDef!$A$47:$AM$66,J$2+1,FALSE))</f>
        <v>0.7072688325</v>
      </c>
      <c r="K114" s="172">
        <f>MIN(VLOOKUP($C114,Calc_OppDef!$A$47:$AM$66,K$2+1,FALSE),VLOOKUP($D114,Calc_OppDef!$A$47:$AM$66,K$2+1,FALSE))</f>
        <v>0.6679765344</v>
      </c>
      <c r="L114" s="172">
        <f>MIN(VLOOKUP($C114,Calc_OppDef!$A$47:$AM$66,L$2+1,FALSE),VLOOKUP($D114,Calc_OppDef!$A$47:$AM$66,L$2+1,FALSE))</f>
        <v>0.4995145631</v>
      </c>
      <c r="M114" s="172">
        <f>MIN(VLOOKUP($C114,Calc_OppDef!$A$47:$AM$66,M$2+1,FALSE),VLOOKUP($D114,Calc_OppDef!$A$47:$AM$66,M$2+1,FALSE))</f>
        <v>0.6679765344</v>
      </c>
      <c r="N114" s="172">
        <f>MIN(VLOOKUP($C114,Calc_OppDef!$A$47:$AM$66,N$2+1,FALSE),VLOOKUP($D114,Calc_OppDef!$A$47:$AM$66,N$2+1,FALSE))</f>
        <v>0.785854922</v>
      </c>
      <c r="O114" s="172">
        <f>MIN(VLOOKUP($C114,Calc_OppDef!$A$47:$AM$66,O$2+1,FALSE),VLOOKUP($D114,Calc_OppDef!$A$47:$AM$66,O$2+1,FALSE))</f>
        <v>1.178781636</v>
      </c>
      <c r="P114" s="172">
        <f>MIN(VLOOKUP($C114,Calc_OppDef!$A$47:$AM$66,P$2+1,FALSE),VLOOKUP($D114,Calc_OppDef!$A$47:$AM$66,P$2+1,FALSE))</f>
        <v>1.335953069</v>
      </c>
      <c r="Q114" s="172">
        <f>MIN(VLOOKUP($C114,Calc_OppDef!$A$47:$AM$66,Q$2+1,FALSE),VLOOKUP($D114,Calc_OppDef!$A$47:$AM$66,Q$2+1,FALSE))</f>
        <v>0.4715128039</v>
      </c>
      <c r="R114" s="172">
        <f>MIN(VLOOKUP($C114,Calc_OppDef!$A$47:$AM$66,R$2+1,FALSE),VLOOKUP($D114,Calc_OppDef!$A$47:$AM$66,R$2+1,FALSE))</f>
        <v>0.7322834646</v>
      </c>
      <c r="S114" s="172">
        <f>MIN(VLOOKUP($C114,Calc_OppDef!$A$47:$AM$66,S$2+1,FALSE),VLOOKUP($D114,Calc_OppDef!$A$47:$AM$66,S$2+1,FALSE))</f>
        <v>0.9430256077</v>
      </c>
      <c r="T114" s="172">
        <f>MIN(VLOOKUP($C114,Calc_OppDef!$A$47:$AM$66,T$2+1,FALSE),VLOOKUP($D114,Calc_OppDef!$A$47:$AM$66,T$2+1,FALSE))</f>
        <v>0.8251472201</v>
      </c>
      <c r="U114" s="172">
        <f>MIN(VLOOKUP($C114,Calc_OppDef!$A$47:$AM$66,U$2+1,FALSE),VLOOKUP($D114,Calc_OppDef!$A$47:$AM$66,U$2+1,FALSE))</f>
        <v>0.7465618773</v>
      </c>
      <c r="V114" s="172">
        <f>MIN(VLOOKUP($C114,Calc_OppDef!$A$47:$AM$66,V$2+1,FALSE),VLOOKUP($D114,Calc_OppDef!$A$47:$AM$66,V$2+1,FALSE))</f>
        <v>1.532416799</v>
      </c>
      <c r="W114" s="172">
        <f>MIN(VLOOKUP($C114,Calc_OppDef!$A$47:$AM$66,W$2+1,FALSE),VLOOKUP($D114,Calc_OppDef!$A$47:$AM$66,W$2+1,FALSE))</f>
        <v>0.4138834951</v>
      </c>
      <c r="X114" s="172">
        <f>MIN(VLOOKUP($C114,Calc_OppDef!$A$47:$AM$66,X$2+1,FALSE),VLOOKUP($D114,Calc_OppDef!$A$47:$AM$66,X$2+1,FALSE))</f>
        <v>1.257367726</v>
      </c>
      <c r="Y114" s="172">
        <f>MIN(VLOOKUP($C114,Calc_OppDef!$A$47:$AM$66,Y$2+1,FALSE),VLOOKUP($D114,Calc_OppDef!$A$47:$AM$66,Y$2+1,FALSE))</f>
        <v>0.6286834896</v>
      </c>
      <c r="Z114" s="172">
        <f>MIN(VLOOKUP($C114,Calc_OppDef!$A$47:$AM$66,Z$2+1,FALSE),VLOOKUP($D114,Calc_OppDef!$A$47:$AM$66,Z$2+1,FALSE))</f>
        <v>0.6679765344</v>
      </c>
      <c r="AA114" s="172">
        <f>MIN(VLOOKUP($C114,Calc_OppDef!$A$47:$AM$66,AA$2+1,FALSE),VLOOKUP($D114,Calc_OppDef!$A$47:$AM$66,AA$2+1,FALSE))</f>
        <v>1.218074681</v>
      </c>
      <c r="AB114" s="172">
        <f>MIN(VLOOKUP($C114,Calc_OppDef!$A$47:$AM$66,AB$2+1,FALSE),VLOOKUP($D114,Calc_OppDef!$A$47:$AM$66,AB$2+1,FALSE))</f>
        <v>0.785854922</v>
      </c>
      <c r="AC114" s="172">
        <f>MIN(VLOOKUP($C114,Calc_OppDef!$A$47:$AM$66,AC$2+1,FALSE),VLOOKUP($D114,Calc_OppDef!$A$47:$AM$66,AC$2+1,FALSE))</f>
        <v>0.5566019417</v>
      </c>
      <c r="AD114" s="172">
        <f>MIN(VLOOKUP($C114,Calc_OppDef!$A$47:$AM$66,AD$2+1,FALSE),VLOOKUP($D114,Calc_OppDef!$A$47:$AM$66,AD$2+1,FALSE))</f>
        <v>0.7072688325</v>
      </c>
      <c r="AE114" s="172">
        <f>MIN(VLOOKUP($C114,Calc_OppDef!$A$47:$AM$66,AE$2+1,FALSE),VLOOKUP($D114,Calc_OppDef!$A$47:$AM$66,AE$2+1,FALSE))</f>
        <v>0.9823179059</v>
      </c>
      <c r="AF114" s="172">
        <f>MIN(VLOOKUP($C114,Calc_OppDef!$A$47:$AM$66,AF$2+1,FALSE),VLOOKUP($D114,Calc_OppDef!$A$47:$AM$66,AF$2+1,FALSE))</f>
        <v>0.6286834896</v>
      </c>
      <c r="AG114" s="172">
        <f>MIN(VLOOKUP($C114,Calc_OppDef!$A$47:$AM$66,AG$2+1,FALSE),VLOOKUP($D114,Calc_OppDef!$A$47:$AM$66,AG$2+1,FALSE))</f>
        <v>0.4138834951</v>
      </c>
      <c r="AH114" s="172">
        <f>MIN(VLOOKUP($C114,Calc_OppDef!$A$47:$AM$66,AH$2+1,FALSE),VLOOKUP($D114,Calc_OppDef!$A$47:$AM$66,AH$2+1,FALSE))</f>
        <v>0.392927461</v>
      </c>
      <c r="AI114" s="172">
        <f>MIN(VLOOKUP($C114,Calc_OppDef!$A$47:$AM$66,AI$2+1,FALSE),VLOOKUP($D114,Calc_OppDef!$A$47:$AM$66,AI$2+1,FALSE))</f>
        <v>0.785854922</v>
      </c>
      <c r="AJ114" s="172">
        <f>MIN(VLOOKUP($C114,Calc_OppDef!$A$47:$AM$66,AJ$2+1,FALSE),VLOOKUP($D114,Calc_OppDef!$A$47:$AM$66,AJ$2+1,FALSE))</f>
        <v>0.4715128039</v>
      </c>
      <c r="AK114" s="172">
        <f>MIN(VLOOKUP($C114,Calc_OppDef!$A$47:$AM$66,AK$2+1,FALSE),VLOOKUP($D114,Calc_OppDef!$A$47:$AM$66,AK$2+1,FALSE))</f>
        <v>0.8251472201</v>
      </c>
      <c r="AL114" s="172">
        <f>MIN(VLOOKUP($C114,Calc_OppDef!$A$47:$AM$66,AL$2+1,FALSE),VLOOKUP($D114,Calc_OppDef!$A$47:$AM$66,AL$2+1,FALSE))</f>
        <v>0.785854922</v>
      </c>
      <c r="AM114" s="172">
        <f>MIN(VLOOKUP($C114,Calc_OppDef!$A$47:$AM$66,AM$2+1,FALSE),VLOOKUP($D114,Calc_OppDef!$A$47:$AM$66,AM$2+1,FALSE))</f>
        <v>0.392927461</v>
      </c>
      <c r="AN114" s="172">
        <f>MIN(VLOOKUP($C114,Calc_OppDef!$A$47:$AM$66,AN$2+1,FALSE),VLOOKUP($D114,Calc_OppDef!$A$47:$AM$66,AN$2+1,FALSE))</f>
        <v>0.6286834896</v>
      </c>
      <c r="AO114" s="172">
        <f>MIN(VLOOKUP($C114,Calc_OppDef!$A$47:$AM$66,AO$2+1,FALSE),VLOOKUP($D114,Calc_OppDef!$A$47:$AM$66,AO$2+1,FALSE))</f>
        <v>0.5566019417</v>
      </c>
      <c r="AP114" s="172">
        <f>MIN(VLOOKUP($C114,Calc_OppDef!$A$47:$AM$66,AP$2+1,FALSE),VLOOKUP($D114,Calc_OppDef!$A$47:$AM$66,AP$2+1,FALSE))</f>
        <v>0.7465618773</v>
      </c>
      <c r="AQ114" s="170"/>
      <c r="AR114" s="170"/>
    </row>
    <row r="115" ht="12.75" customHeight="1">
      <c r="A115" s="170">
        <f t="shared" si="1"/>
        <v>8</v>
      </c>
      <c r="B115" s="170">
        <f t="shared" si="2"/>
        <v>9</v>
      </c>
      <c r="C115" s="140" t="str">
        <f t="array" ref="C115">INDEX(Fixtures!$A$2:$A$21,A115)</f>
        <v>Everton</v>
      </c>
      <c r="D115" s="140" t="str">
        <f t="array" ref="D115">INDEX(Fixtures!$A$2:$A$21,B115)</f>
        <v>Fulham</v>
      </c>
      <c r="E115" s="172">
        <f>MIN(VLOOKUP($C115,Calc_OppDef!$A$47:$AM$66,E$2+1,FALSE),VLOOKUP($D115,Calc_OppDef!$A$47:$AM$66,E$2+1,FALSE))</f>
        <v>0.6286834896</v>
      </c>
      <c r="F115" s="172">
        <f>MIN(VLOOKUP($C115,Calc_OppDef!$A$47:$AM$66,F$2+1,FALSE),VLOOKUP($D115,Calc_OppDef!$A$47:$AM$66,F$2+1,FALSE))</f>
        <v>0.6679765344</v>
      </c>
      <c r="G115" s="172">
        <f>MIN(VLOOKUP($C115,Calc_OppDef!$A$47:$AM$66,G$2+1,FALSE),VLOOKUP($D115,Calc_OppDef!$A$47:$AM$66,G$2+1,FALSE))</f>
        <v>0.785854922</v>
      </c>
      <c r="H115" s="172">
        <f>MIN(VLOOKUP($C115,Calc_OppDef!$A$47:$AM$66,H$2+1,FALSE),VLOOKUP($D115,Calc_OppDef!$A$47:$AM$66,H$2+1,FALSE))</f>
        <v>0.4715128039</v>
      </c>
      <c r="I115" s="172">
        <f>MIN(VLOOKUP($C115,Calc_OppDef!$A$47:$AM$66,I$2+1,FALSE),VLOOKUP($D115,Calc_OppDef!$A$47:$AM$66,I$2+1,FALSE))</f>
        <v>0.9430256077</v>
      </c>
      <c r="J115" s="172">
        <f>MIN(VLOOKUP($C115,Calc_OppDef!$A$47:$AM$66,J$2+1,FALSE),VLOOKUP($D115,Calc_OppDef!$A$47:$AM$66,J$2+1,FALSE))</f>
        <v>0.6679765344</v>
      </c>
      <c r="K115" s="172">
        <f>MIN(VLOOKUP($C115,Calc_OppDef!$A$47:$AM$66,K$2+1,FALSE),VLOOKUP($D115,Calc_OppDef!$A$47:$AM$66,K$2+1,FALSE))</f>
        <v>0.5566019417</v>
      </c>
      <c r="L115" s="172">
        <f>MIN(VLOOKUP($C115,Calc_OppDef!$A$47:$AM$66,L$2+1,FALSE),VLOOKUP($D115,Calc_OppDef!$A$47:$AM$66,L$2+1,FALSE))</f>
        <v>0.785854922</v>
      </c>
      <c r="M115" s="172">
        <f>MIN(VLOOKUP($C115,Calc_OppDef!$A$47:$AM$66,M$2+1,FALSE),VLOOKUP($D115,Calc_OppDef!$A$47:$AM$66,M$2+1,FALSE))</f>
        <v>0.6286834896</v>
      </c>
      <c r="N115" s="172">
        <f>MIN(VLOOKUP($C115,Calc_OppDef!$A$47:$AM$66,N$2+1,FALSE),VLOOKUP($D115,Calc_OppDef!$A$47:$AM$66,N$2+1,FALSE))</f>
        <v>0.7465618773</v>
      </c>
      <c r="O115" s="172">
        <f>MIN(VLOOKUP($C115,Calc_OppDef!$A$47:$AM$66,O$2+1,FALSE),VLOOKUP($D115,Calc_OppDef!$A$47:$AM$66,O$2+1,FALSE))</f>
        <v>0.392927461</v>
      </c>
      <c r="P115" s="172">
        <f>MIN(VLOOKUP($C115,Calc_OppDef!$A$47:$AM$66,P$2+1,FALSE),VLOOKUP($D115,Calc_OppDef!$A$47:$AM$66,P$2+1,FALSE))</f>
        <v>1.178781636</v>
      </c>
      <c r="Q115" s="172">
        <f>MIN(VLOOKUP($C115,Calc_OppDef!$A$47:$AM$66,Q$2+1,FALSE),VLOOKUP($D115,Calc_OppDef!$A$47:$AM$66,Q$2+1,FALSE))</f>
        <v>0.4138834951</v>
      </c>
      <c r="R115" s="172">
        <f>MIN(VLOOKUP($C115,Calc_OppDef!$A$47:$AM$66,R$2+1,FALSE),VLOOKUP($D115,Calc_OppDef!$A$47:$AM$66,R$2+1,FALSE))</f>
        <v>1.178781636</v>
      </c>
      <c r="S115" s="172">
        <f>MIN(VLOOKUP($C115,Calc_OppDef!$A$47:$AM$66,S$2+1,FALSE),VLOOKUP($D115,Calc_OppDef!$A$47:$AM$66,S$2+1,FALSE))</f>
        <v>0.7072688325</v>
      </c>
      <c r="T115" s="172">
        <f>MIN(VLOOKUP($C115,Calc_OppDef!$A$47:$AM$66,T$2+1,FALSE),VLOOKUP($D115,Calc_OppDef!$A$47:$AM$66,T$2+1,FALSE))</f>
        <v>0.6679765344</v>
      </c>
      <c r="U115" s="172">
        <f>MIN(VLOOKUP($C115,Calc_OppDef!$A$47:$AM$66,U$2+1,FALSE),VLOOKUP($D115,Calc_OppDef!$A$47:$AM$66,U$2+1,FALSE))</f>
        <v>0.9430256077</v>
      </c>
      <c r="V115" s="172">
        <f>MIN(VLOOKUP($C115,Calc_OppDef!$A$47:$AM$66,V$2+1,FALSE),VLOOKUP($D115,Calc_OppDef!$A$47:$AM$66,V$2+1,FALSE))</f>
        <v>0.8251472201</v>
      </c>
      <c r="W115" s="172">
        <f>MIN(VLOOKUP($C115,Calc_OppDef!$A$47:$AM$66,W$2+1,FALSE),VLOOKUP($D115,Calc_OppDef!$A$47:$AM$66,W$2+1,FALSE))</f>
        <v>0.4995145631</v>
      </c>
      <c r="X115" s="172">
        <f>MIN(VLOOKUP($C115,Calc_OppDef!$A$47:$AM$66,X$2+1,FALSE),VLOOKUP($D115,Calc_OppDef!$A$47:$AM$66,X$2+1,FALSE))</f>
        <v>0.4715128039</v>
      </c>
      <c r="Y115" s="172">
        <f>MIN(VLOOKUP($C115,Calc_OppDef!$A$47:$AM$66,Y$2+1,FALSE),VLOOKUP($D115,Calc_OppDef!$A$47:$AM$66,Y$2+1,FALSE))</f>
        <v>1.218074681</v>
      </c>
      <c r="Z115" s="172">
        <f>MIN(VLOOKUP($C115,Calc_OppDef!$A$47:$AM$66,Z$2+1,FALSE),VLOOKUP($D115,Calc_OppDef!$A$47:$AM$66,Z$2+1,FALSE))</f>
        <v>0.6286834896</v>
      </c>
      <c r="AA115" s="172">
        <f>MIN(VLOOKUP($C115,Calc_OppDef!$A$47:$AM$66,AA$2+1,FALSE),VLOOKUP($D115,Calc_OppDef!$A$47:$AM$66,AA$2+1,FALSE))</f>
        <v>0.785854922</v>
      </c>
      <c r="AB115" s="172">
        <f>MIN(VLOOKUP($C115,Calc_OppDef!$A$47:$AM$66,AB$2+1,FALSE),VLOOKUP($D115,Calc_OppDef!$A$47:$AM$66,AB$2+1,FALSE))</f>
        <v>0.392927461</v>
      </c>
      <c r="AC115" s="172">
        <f>MIN(VLOOKUP($C115,Calc_OppDef!$A$47:$AM$66,AC$2+1,FALSE),VLOOKUP($D115,Calc_OppDef!$A$47:$AM$66,AC$2+1,FALSE))</f>
        <v>0.4995145631</v>
      </c>
      <c r="AD115" s="172">
        <f>MIN(VLOOKUP($C115,Calc_OppDef!$A$47:$AM$66,AD$2+1,FALSE),VLOOKUP($D115,Calc_OppDef!$A$47:$AM$66,AD$2+1,FALSE))</f>
        <v>1.060903995</v>
      </c>
      <c r="AE115" s="172">
        <f>MIN(VLOOKUP($C115,Calc_OppDef!$A$47:$AM$66,AE$2+1,FALSE),VLOOKUP($D115,Calc_OppDef!$A$47:$AM$66,AE$2+1,FALSE))</f>
        <v>0.9430256077</v>
      </c>
      <c r="AF115" s="172">
        <f>MIN(VLOOKUP($C115,Calc_OppDef!$A$47:$AM$66,AF$2+1,FALSE),VLOOKUP($D115,Calc_OppDef!$A$47:$AM$66,AF$2+1,FALSE))</f>
        <v>0.7322834646</v>
      </c>
      <c r="AG115" s="172">
        <f>MIN(VLOOKUP($C115,Calc_OppDef!$A$47:$AM$66,AG$2+1,FALSE),VLOOKUP($D115,Calc_OppDef!$A$47:$AM$66,AG$2+1,FALSE))</f>
        <v>1.257367726</v>
      </c>
      <c r="AH115" s="172">
        <f>MIN(VLOOKUP($C115,Calc_OppDef!$A$47:$AM$66,AH$2+1,FALSE),VLOOKUP($D115,Calc_OppDef!$A$47:$AM$66,AH$2+1,FALSE))</f>
        <v>0.8251472201</v>
      </c>
      <c r="AI115" s="172">
        <f>MIN(VLOOKUP($C115,Calc_OppDef!$A$47:$AM$66,AI$2+1,FALSE),VLOOKUP($D115,Calc_OppDef!$A$47:$AM$66,AI$2+1,FALSE))</f>
        <v>1.257367726</v>
      </c>
      <c r="AJ115" s="172">
        <f>MIN(VLOOKUP($C115,Calc_OppDef!$A$47:$AM$66,AJ$2+1,FALSE),VLOOKUP($D115,Calc_OppDef!$A$47:$AM$66,AJ$2+1,FALSE))</f>
        <v>0.9430256077</v>
      </c>
      <c r="AK115" s="172">
        <f>MIN(VLOOKUP($C115,Calc_OppDef!$A$47:$AM$66,AK$2+1,FALSE),VLOOKUP($D115,Calc_OppDef!$A$47:$AM$66,AK$2+1,FALSE))</f>
        <v>0.785854922</v>
      </c>
      <c r="AL115" s="172">
        <f>MIN(VLOOKUP($C115,Calc_OppDef!$A$47:$AM$66,AL$2+1,FALSE),VLOOKUP($D115,Calc_OppDef!$A$47:$AM$66,AL$2+1,FALSE))</f>
        <v>0.6286834896</v>
      </c>
      <c r="AM115" s="172">
        <f>MIN(VLOOKUP($C115,Calc_OppDef!$A$47:$AM$66,AM$2+1,FALSE),VLOOKUP($D115,Calc_OppDef!$A$47:$AM$66,AM$2+1,FALSE))</f>
        <v>1.021610951</v>
      </c>
      <c r="AN115" s="172">
        <f>MIN(VLOOKUP($C115,Calc_OppDef!$A$47:$AM$66,AN$2+1,FALSE),VLOOKUP($D115,Calc_OppDef!$A$47:$AM$66,AN$2+1,FALSE))</f>
        <v>0.4138834951</v>
      </c>
      <c r="AO115" s="172">
        <f>MIN(VLOOKUP($C115,Calc_OppDef!$A$47:$AM$66,AO$2+1,FALSE),VLOOKUP($D115,Calc_OppDef!$A$47:$AM$66,AO$2+1,FALSE))</f>
        <v>0.785854922</v>
      </c>
      <c r="AP115" s="172">
        <f>MIN(VLOOKUP($C115,Calc_OppDef!$A$47:$AM$66,AP$2+1,FALSE),VLOOKUP($D115,Calc_OppDef!$A$47:$AM$66,AP$2+1,FALSE))</f>
        <v>0.7072688325</v>
      </c>
      <c r="AQ115" s="170"/>
      <c r="AR115" s="170"/>
    </row>
    <row r="116" ht="12.75" customHeight="1">
      <c r="A116" s="170">
        <f t="shared" si="1"/>
        <v>8</v>
      </c>
      <c r="B116" s="170">
        <f t="shared" si="2"/>
        <v>10</v>
      </c>
      <c r="C116" s="140" t="str">
        <f t="array" ref="C116">INDEX(Fixtures!$A$2:$A$21,A116)</f>
        <v>Everton</v>
      </c>
      <c r="D116" s="140" t="str">
        <f t="array" ref="D116">INDEX(Fixtures!$A$2:$A$21,B116)</f>
        <v>Huddersfield</v>
      </c>
      <c r="E116" s="172">
        <f>MIN(VLOOKUP($C116,Calc_OppDef!$A$47:$AM$66,E$2+1,FALSE),VLOOKUP($D116,Calc_OppDef!$A$47:$AM$66,E$2+1,FALSE))</f>
        <v>0.8604330709</v>
      </c>
      <c r="F116" s="172">
        <f>MIN(VLOOKUP($C116,Calc_OppDef!$A$47:$AM$66,F$2+1,FALSE),VLOOKUP($D116,Calc_OppDef!$A$47:$AM$66,F$2+1,FALSE))</f>
        <v>0.6679765344</v>
      </c>
      <c r="G116" s="172">
        <f>MIN(VLOOKUP($C116,Calc_OppDef!$A$47:$AM$66,G$2+1,FALSE),VLOOKUP($D116,Calc_OppDef!$A$47:$AM$66,G$2+1,FALSE))</f>
        <v>0.4138834951</v>
      </c>
      <c r="H116" s="172">
        <f>MIN(VLOOKUP($C116,Calc_OppDef!$A$47:$AM$66,H$2+1,FALSE),VLOOKUP($D116,Calc_OppDef!$A$47:$AM$66,H$2+1,FALSE))</f>
        <v>0.4715128039</v>
      </c>
      <c r="I116" s="172">
        <f>MIN(VLOOKUP($C116,Calc_OppDef!$A$47:$AM$66,I$2+1,FALSE),VLOOKUP($D116,Calc_OppDef!$A$47:$AM$66,I$2+1,FALSE))</f>
        <v>0.6286834896</v>
      </c>
      <c r="J116" s="172">
        <f>MIN(VLOOKUP($C116,Calc_OppDef!$A$47:$AM$66,J$2+1,FALSE),VLOOKUP($D116,Calc_OppDef!$A$47:$AM$66,J$2+1,FALSE))</f>
        <v>0.9823179059</v>
      </c>
      <c r="K116" s="172">
        <f>MIN(VLOOKUP($C116,Calc_OppDef!$A$47:$AM$66,K$2+1,FALSE),VLOOKUP($D116,Calc_OppDef!$A$47:$AM$66,K$2+1,FALSE))</f>
        <v>0.5566019417</v>
      </c>
      <c r="L116" s="172">
        <f>MIN(VLOOKUP($C116,Calc_OppDef!$A$47:$AM$66,L$2+1,FALSE),VLOOKUP($D116,Calc_OppDef!$A$47:$AM$66,L$2+1,FALSE))</f>
        <v>0.6286834896</v>
      </c>
      <c r="M116" s="172">
        <f>MIN(VLOOKUP($C116,Calc_OppDef!$A$47:$AM$66,M$2+1,FALSE),VLOOKUP($D116,Calc_OppDef!$A$47:$AM$66,M$2+1,FALSE))</f>
        <v>0.6286834896</v>
      </c>
      <c r="N116" s="172">
        <f>MIN(VLOOKUP($C116,Calc_OppDef!$A$47:$AM$66,N$2+1,FALSE),VLOOKUP($D116,Calc_OppDef!$A$47:$AM$66,N$2+1,FALSE))</f>
        <v>1.060903995</v>
      </c>
      <c r="O116" s="172">
        <f>MIN(VLOOKUP($C116,Calc_OppDef!$A$47:$AM$66,O$2+1,FALSE),VLOOKUP($D116,Calc_OppDef!$A$47:$AM$66,O$2+1,FALSE))</f>
        <v>0.392927461</v>
      </c>
      <c r="P116" s="172">
        <f>MIN(VLOOKUP($C116,Calc_OppDef!$A$47:$AM$66,P$2+1,FALSE),VLOOKUP($D116,Calc_OppDef!$A$47:$AM$66,P$2+1,FALSE))</f>
        <v>0.9430256077</v>
      </c>
      <c r="Q116" s="172">
        <f>MIN(VLOOKUP($C116,Calc_OppDef!$A$47:$AM$66,Q$2+1,FALSE),VLOOKUP($D116,Calc_OppDef!$A$47:$AM$66,Q$2+1,FALSE))</f>
        <v>0.4138834951</v>
      </c>
      <c r="R116" s="172">
        <f>MIN(VLOOKUP($C116,Calc_OppDef!$A$47:$AM$66,R$2+1,FALSE),VLOOKUP($D116,Calc_OppDef!$A$47:$AM$66,R$2+1,FALSE))</f>
        <v>0.392927461</v>
      </c>
      <c r="S116" s="172">
        <f>MIN(VLOOKUP($C116,Calc_OppDef!$A$47:$AM$66,S$2+1,FALSE),VLOOKUP($D116,Calc_OppDef!$A$47:$AM$66,S$2+1,FALSE))</f>
        <v>0.7072688325</v>
      </c>
      <c r="T116" s="172">
        <f>MIN(VLOOKUP($C116,Calc_OppDef!$A$47:$AM$66,T$2+1,FALSE),VLOOKUP($D116,Calc_OppDef!$A$47:$AM$66,T$2+1,FALSE))</f>
        <v>0.6679765344</v>
      </c>
      <c r="U116" s="172">
        <f>MIN(VLOOKUP($C116,Calc_OppDef!$A$47:$AM$66,U$2+1,FALSE),VLOOKUP($D116,Calc_OppDef!$A$47:$AM$66,U$2+1,FALSE))</f>
        <v>0.7072688325</v>
      </c>
      <c r="V116" s="172">
        <f>MIN(VLOOKUP($C116,Calc_OppDef!$A$47:$AM$66,V$2+1,FALSE),VLOOKUP($D116,Calc_OppDef!$A$47:$AM$66,V$2+1,FALSE))</f>
        <v>0.6679765344</v>
      </c>
      <c r="W116" s="172">
        <f>MIN(VLOOKUP($C116,Calc_OppDef!$A$47:$AM$66,W$2+1,FALSE),VLOOKUP($D116,Calc_OppDef!$A$47:$AM$66,W$2+1,FALSE))</f>
        <v>0.6286834896</v>
      </c>
      <c r="X116" s="172">
        <f>MIN(VLOOKUP($C116,Calc_OppDef!$A$47:$AM$66,X$2+1,FALSE),VLOOKUP($D116,Calc_OppDef!$A$47:$AM$66,X$2+1,FALSE))</f>
        <v>0.7322834646</v>
      </c>
      <c r="Y116" s="172">
        <f>MIN(VLOOKUP($C116,Calc_OppDef!$A$47:$AM$66,Y$2+1,FALSE),VLOOKUP($D116,Calc_OppDef!$A$47:$AM$66,Y$2+1,FALSE))</f>
        <v>0.785854922</v>
      </c>
      <c r="Z116" s="172">
        <f>MIN(VLOOKUP($C116,Calc_OppDef!$A$47:$AM$66,Z$2+1,FALSE),VLOOKUP($D116,Calc_OppDef!$A$47:$AM$66,Z$2+1,FALSE))</f>
        <v>0.7322834646</v>
      </c>
      <c r="AA116" s="172">
        <f>MIN(VLOOKUP($C116,Calc_OppDef!$A$47:$AM$66,AA$2+1,FALSE),VLOOKUP($D116,Calc_OppDef!$A$47:$AM$66,AA$2+1,FALSE))</f>
        <v>0.785854922</v>
      </c>
      <c r="AB116" s="172">
        <f>MIN(VLOOKUP($C116,Calc_OppDef!$A$47:$AM$66,AB$2+1,FALSE),VLOOKUP($D116,Calc_OppDef!$A$47:$AM$66,AB$2+1,FALSE))</f>
        <v>0.6286834896</v>
      </c>
      <c r="AC116" s="172">
        <f>MIN(VLOOKUP($C116,Calc_OppDef!$A$47:$AM$66,AC$2+1,FALSE),VLOOKUP($D116,Calc_OppDef!$A$47:$AM$66,AC$2+1,FALSE))</f>
        <v>0.4995145631</v>
      </c>
      <c r="AD116" s="172">
        <f>MIN(VLOOKUP($C116,Calc_OppDef!$A$47:$AM$66,AD$2+1,FALSE),VLOOKUP($D116,Calc_OppDef!$A$47:$AM$66,AD$2+1,FALSE))</f>
        <v>0.785854922</v>
      </c>
      <c r="AE116" s="172">
        <f>MIN(VLOOKUP($C116,Calc_OppDef!$A$47:$AM$66,AE$2+1,FALSE),VLOOKUP($D116,Calc_OppDef!$A$47:$AM$66,AE$2+1,FALSE))</f>
        <v>0.8251472201</v>
      </c>
      <c r="AF116" s="172">
        <f>MIN(VLOOKUP($C116,Calc_OppDef!$A$47:$AM$66,AF$2+1,FALSE),VLOOKUP($D116,Calc_OppDef!$A$47:$AM$66,AF$2+1,FALSE))</f>
        <v>0.4995145631</v>
      </c>
      <c r="AG116" s="172">
        <f>MIN(VLOOKUP($C116,Calc_OppDef!$A$47:$AM$66,AG$2+1,FALSE),VLOOKUP($D116,Calc_OppDef!$A$47:$AM$66,AG$2+1,FALSE))</f>
        <v>0.9430256077</v>
      </c>
      <c r="AH116" s="172">
        <f>MIN(VLOOKUP($C116,Calc_OppDef!$A$47:$AM$66,AH$2+1,FALSE),VLOOKUP($D116,Calc_OppDef!$A$47:$AM$66,AH$2+1,FALSE))</f>
        <v>0.7465618773</v>
      </c>
      <c r="AI116" s="172">
        <f>MIN(VLOOKUP($C116,Calc_OppDef!$A$47:$AM$66,AI$2+1,FALSE),VLOOKUP($D116,Calc_OppDef!$A$47:$AM$66,AI$2+1,FALSE))</f>
        <v>0.9430256077</v>
      </c>
      <c r="AJ116" s="172">
        <f>MIN(VLOOKUP($C116,Calc_OppDef!$A$47:$AM$66,AJ$2+1,FALSE),VLOOKUP($D116,Calc_OppDef!$A$47:$AM$66,AJ$2+1,FALSE))</f>
        <v>0.9430256077</v>
      </c>
      <c r="AK116" s="172">
        <f>MIN(VLOOKUP($C116,Calc_OppDef!$A$47:$AM$66,AK$2+1,FALSE),VLOOKUP($D116,Calc_OppDef!$A$47:$AM$66,AK$2+1,FALSE))</f>
        <v>0.785854922</v>
      </c>
      <c r="AL116" s="172">
        <f>MIN(VLOOKUP($C116,Calc_OppDef!$A$47:$AM$66,AL$2+1,FALSE),VLOOKUP($D116,Calc_OppDef!$A$47:$AM$66,AL$2+1,FALSE))</f>
        <v>0.7322834646</v>
      </c>
      <c r="AM116" s="172">
        <f>MIN(VLOOKUP($C116,Calc_OppDef!$A$47:$AM$66,AM$2+1,FALSE),VLOOKUP($D116,Calc_OppDef!$A$47:$AM$66,AM$2+1,FALSE))</f>
        <v>0.6679765344</v>
      </c>
      <c r="AN116" s="172">
        <f>MIN(VLOOKUP($C116,Calc_OppDef!$A$47:$AM$66,AN$2+1,FALSE),VLOOKUP($D116,Calc_OppDef!$A$47:$AM$66,AN$2+1,FALSE))</f>
        <v>1.139489338</v>
      </c>
      <c r="AO116" s="172">
        <f>MIN(VLOOKUP($C116,Calc_OppDef!$A$47:$AM$66,AO$2+1,FALSE),VLOOKUP($D116,Calc_OppDef!$A$47:$AM$66,AO$2+1,FALSE))</f>
        <v>0.785854922</v>
      </c>
      <c r="AP116" s="172">
        <f>MIN(VLOOKUP($C116,Calc_OppDef!$A$47:$AM$66,AP$2+1,FALSE),VLOOKUP($D116,Calc_OppDef!$A$47:$AM$66,AP$2+1,FALSE))</f>
        <v>0.785854922</v>
      </c>
      <c r="AQ116" s="170"/>
      <c r="AR116" s="170"/>
    </row>
    <row r="117" ht="12.75" customHeight="1">
      <c r="A117" s="170">
        <f t="shared" si="1"/>
        <v>8</v>
      </c>
      <c r="B117" s="170">
        <f t="shared" si="2"/>
        <v>11</v>
      </c>
      <c r="C117" s="140" t="str">
        <f t="array" ref="C117">INDEX(Fixtures!$A$2:$A$21,A117)</f>
        <v>Everton</v>
      </c>
      <c r="D117" s="140" t="str">
        <f t="array" ref="D117">INDEX(Fixtures!$A$2:$A$21,B117)</f>
        <v>Leicester</v>
      </c>
      <c r="E117" s="172">
        <f>MIN(VLOOKUP($C117,Calc_OppDef!$A$47:$AM$66,E$2+1,FALSE),VLOOKUP($D117,Calc_OppDef!$A$47:$AM$66,E$2+1,FALSE))</f>
        <v>0.8604330709</v>
      </c>
      <c r="F117" s="172">
        <f>MIN(VLOOKUP($C117,Calc_OppDef!$A$47:$AM$66,F$2+1,FALSE),VLOOKUP($D117,Calc_OppDef!$A$47:$AM$66,F$2+1,FALSE))</f>
        <v>0.4995145631</v>
      </c>
      <c r="G117" s="172">
        <f>MIN(VLOOKUP($C117,Calc_OppDef!$A$47:$AM$66,G$2+1,FALSE),VLOOKUP($D117,Calc_OppDef!$A$47:$AM$66,G$2+1,FALSE))</f>
        <v>0.785854922</v>
      </c>
      <c r="H117" s="172">
        <f>MIN(VLOOKUP($C117,Calc_OppDef!$A$47:$AM$66,H$2+1,FALSE),VLOOKUP($D117,Calc_OppDef!$A$47:$AM$66,H$2+1,FALSE))</f>
        <v>0.4715128039</v>
      </c>
      <c r="I117" s="172">
        <f>MIN(VLOOKUP($C117,Calc_OppDef!$A$47:$AM$66,I$2+1,FALSE),VLOOKUP($D117,Calc_OppDef!$A$47:$AM$66,I$2+1,FALSE))</f>
        <v>0.9430256077</v>
      </c>
      <c r="J117" s="172">
        <f>MIN(VLOOKUP($C117,Calc_OppDef!$A$47:$AM$66,J$2+1,FALSE),VLOOKUP($D117,Calc_OppDef!$A$47:$AM$66,J$2+1,FALSE))</f>
        <v>0.4715128039</v>
      </c>
      <c r="K117" s="172">
        <f>MIN(VLOOKUP($C117,Calc_OppDef!$A$47:$AM$66,K$2+1,FALSE),VLOOKUP($D117,Calc_OppDef!$A$47:$AM$66,K$2+1,FALSE))</f>
        <v>0.5566019417</v>
      </c>
      <c r="L117" s="172">
        <f>MIN(VLOOKUP($C117,Calc_OppDef!$A$47:$AM$66,L$2+1,FALSE),VLOOKUP($D117,Calc_OppDef!$A$47:$AM$66,L$2+1,FALSE))</f>
        <v>0.6286834896</v>
      </c>
      <c r="M117" s="172">
        <f>MIN(VLOOKUP($C117,Calc_OppDef!$A$47:$AM$66,M$2+1,FALSE),VLOOKUP($D117,Calc_OppDef!$A$47:$AM$66,M$2+1,FALSE))</f>
        <v>0.6286834896</v>
      </c>
      <c r="N117" s="172">
        <f>MIN(VLOOKUP($C117,Calc_OppDef!$A$47:$AM$66,N$2+1,FALSE),VLOOKUP($D117,Calc_OppDef!$A$47:$AM$66,N$2+1,FALSE))</f>
        <v>0.9430256077</v>
      </c>
      <c r="O117" s="172">
        <f>MIN(VLOOKUP($C117,Calc_OppDef!$A$47:$AM$66,O$2+1,FALSE),VLOOKUP($D117,Calc_OppDef!$A$47:$AM$66,O$2+1,FALSE))</f>
        <v>0.392927461</v>
      </c>
      <c r="P117" s="172">
        <f>MIN(VLOOKUP($C117,Calc_OppDef!$A$47:$AM$66,P$2+1,FALSE),VLOOKUP($D117,Calc_OppDef!$A$47:$AM$66,P$2+1,FALSE))</f>
        <v>0.785854922</v>
      </c>
      <c r="Q117" s="172">
        <f>MIN(VLOOKUP($C117,Calc_OppDef!$A$47:$AM$66,Q$2+1,FALSE),VLOOKUP($D117,Calc_OppDef!$A$47:$AM$66,Q$2+1,FALSE))</f>
        <v>0.4138834951</v>
      </c>
      <c r="R117" s="172">
        <f>MIN(VLOOKUP($C117,Calc_OppDef!$A$47:$AM$66,R$2+1,FALSE),VLOOKUP($D117,Calc_OppDef!$A$47:$AM$66,R$2+1,FALSE))</f>
        <v>0.6679765344</v>
      </c>
      <c r="S117" s="172">
        <f>MIN(VLOOKUP($C117,Calc_OppDef!$A$47:$AM$66,S$2+1,FALSE),VLOOKUP($D117,Calc_OppDef!$A$47:$AM$66,S$2+1,FALSE))</f>
        <v>0.7072688325</v>
      </c>
      <c r="T117" s="172">
        <f>MIN(VLOOKUP($C117,Calc_OppDef!$A$47:$AM$66,T$2+1,FALSE),VLOOKUP($D117,Calc_OppDef!$A$47:$AM$66,T$2+1,FALSE))</f>
        <v>0.6679765344</v>
      </c>
      <c r="U117" s="172">
        <f>MIN(VLOOKUP($C117,Calc_OppDef!$A$47:$AM$66,U$2+1,FALSE),VLOOKUP($D117,Calc_OppDef!$A$47:$AM$66,U$2+1,FALSE))</f>
        <v>1.139489338</v>
      </c>
      <c r="V117" s="172">
        <f>MIN(VLOOKUP($C117,Calc_OppDef!$A$47:$AM$66,V$2+1,FALSE),VLOOKUP($D117,Calc_OppDef!$A$47:$AM$66,V$2+1,FALSE))</f>
        <v>1.178781636</v>
      </c>
      <c r="W117" s="172">
        <f>MIN(VLOOKUP($C117,Calc_OppDef!$A$47:$AM$66,W$2+1,FALSE),VLOOKUP($D117,Calc_OppDef!$A$47:$AM$66,W$2+1,FALSE))</f>
        <v>0.6286834896</v>
      </c>
      <c r="X117" s="172">
        <f>MIN(VLOOKUP($C117,Calc_OppDef!$A$47:$AM$66,X$2+1,FALSE),VLOOKUP($D117,Calc_OppDef!$A$47:$AM$66,X$2+1,FALSE))</f>
        <v>0.4138834951</v>
      </c>
      <c r="Y117" s="172">
        <f>MIN(VLOOKUP($C117,Calc_OppDef!$A$47:$AM$66,Y$2+1,FALSE),VLOOKUP($D117,Calc_OppDef!$A$47:$AM$66,Y$2+1,FALSE))</f>
        <v>1.100196294</v>
      </c>
      <c r="Z117" s="172">
        <f>MIN(VLOOKUP($C117,Calc_OppDef!$A$47:$AM$66,Z$2+1,FALSE),VLOOKUP($D117,Calc_OppDef!$A$47:$AM$66,Z$2+1,FALSE))</f>
        <v>0.6679765344</v>
      </c>
      <c r="AA117" s="172">
        <f>MIN(VLOOKUP($C117,Calc_OppDef!$A$47:$AM$66,AA$2+1,FALSE),VLOOKUP($D117,Calc_OppDef!$A$47:$AM$66,AA$2+1,FALSE))</f>
        <v>0.785854922</v>
      </c>
      <c r="AB117" s="172">
        <f>MIN(VLOOKUP($C117,Calc_OppDef!$A$47:$AM$66,AB$2+1,FALSE),VLOOKUP($D117,Calc_OppDef!$A$47:$AM$66,AB$2+1,FALSE))</f>
        <v>0.6286834896</v>
      </c>
      <c r="AC117" s="172">
        <f>MIN(VLOOKUP($C117,Calc_OppDef!$A$47:$AM$66,AC$2+1,FALSE),VLOOKUP($D117,Calc_OppDef!$A$47:$AM$66,AC$2+1,FALSE))</f>
        <v>0.4995145631</v>
      </c>
      <c r="AD117" s="172">
        <f>MIN(VLOOKUP($C117,Calc_OppDef!$A$47:$AM$66,AD$2+1,FALSE),VLOOKUP($D117,Calc_OppDef!$A$47:$AM$66,AD$2+1,FALSE))</f>
        <v>1.060903995</v>
      </c>
      <c r="AE117" s="172">
        <f>MIN(VLOOKUP($C117,Calc_OppDef!$A$47:$AM$66,AE$2+1,FALSE),VLOOKUP($D117,Calc_OppDef!$A$47:$AM$66,AE$2+1,FALSE))</f>
        <v>0.6286834896</v>
      </c>
      <c r="AF117" s="172">
        <f>MIN(VLOOKUP($C117,Calc_OppDef!$A$47:$AM$66,AF$2+1,FALSE),VLOOKUP($D117,Calc_OppDef!$A$47:$AM$66,AF$2+1,FALSE))</f>
        <v>0.392927461</v>
      </c>
      <c r="AG117" s="172">
        <f>MIN(VLOOKUP($C117,Calc_OppDef!$A$47:$AM$66,AG$2+1,FALSE),VLOOKUP($D117,Calc_OppDef!$A$47:$AM$66,AG$2+1,FALSE))</f>
        <v>1.060903995</v>
      </c>
      <c r="AH117" s="172">
        <f>MIN(VLOOKUP($C117,Calc_OppDef!$A$47:$AM$66,AH$2+1,FALSE),VLOOKUP($D117,Calc_OppDef!$A$47:$AM$66,AH$2+1,FALSE))</f>
        <v>0.5566019417</v>
      </c>
      <c r="AI117" s="172">
        <f>MIN(VLOOKUP($C117,Calc_OppDef!$A$47:$AM$66,AI$2+1,FALSE),VLOOKUP($D117,Calc_OppDef!$A$47:$AM$66,AI$2+1,FALSE))</f>
        <v>0.6286834896</v>
      </c>
      <c r="AJ117" s="172">
        <f>MIN(VLOOKUP($C117,Calc_OppDef!$A$47:$AM$66,AJ$2+1,FALSE),VLOOKUP($D117,Calc_OppDef!$A$47:$AM$66,AJ$2+1,FALSE))</f>
        <v>0.7465618773</v>
      </c>
      <c r="AK117" s="172">
        <f>MIN(VLOOKUP($C117,Calc_OppDef!$A$47:$AM$66,AK$2+1,FALSE),VLOOKUP($D117,Calc_OppDef!$A$47:$AM$66,AK$2+1,FALSE))</f>
        <v>0.6286834896</v>
      </c>
      <c r="AL117" s="172">
        <f>MIN(VLOOKUP($C117,Calc_OppDef!$A$47:$AM$66,AL$2+1,FALSE),VLOOKUP($D117,Calc_OppDef!$A$47:$AM$66,AL$2+1,FALSE))</f>
        <v>0.7072688325</v>
      </c>
      <c r="AM117" s="172">
        <f>MIN(VLOOKUP($C117,Calc_OppDef!$A$47:$AM$66,AM$2+1,FALSE),VLOOKUP($D117,Calc_OppDef!$A$47:$AM$66,AM$2+1,FALSE))</f>
        <v>0.9430256077</v>
      </c>
      <c r="AN117" s="172">
        <f>MIN(VLOOKUP($C117,Calc_OppDef!$A$47:$AM$66,AN$2+1,FALSE),VLOOKUP($D117,Calc_OppDef!$A$47:$AM$66,AN$2+1,FALSE))</f>
        <v>0.785854922</v>
      </c>
      <c r="AO117" s="172">
        <f>MIN(VLOOKUP($C117,Calc_OppDef!$A$47:$AM$66,AO$2+1,FALSE),VLOOKUP($D117,Calc_OppDef!$A$47:$AM$66,AO$2+1,FALSE))</f>
        <v>0.785854922</v>
      </c>
      <c r="AP117" s="172">
        <f>MIN(VLOOKUP($C117,Calc_OppDef!$A$47:$AM$66,AP$2+1,FALSE),VLOOKUP($D117,Calc_OppDef!$A$47:$AM$66,AP$2+1,FALSE))</f>
        <v>1.257367726</v>
      </c>
      <c r="AQ117" s="170"/>
      <c r="AR117" s="170"/>
    </row>
    <row r="118" ht="12.75" customHeight="1">
      <c r="A118" s="170">
        <f t="shared" si="1"/>
        <v>8</v>
      </c>
      <c r="B118" s="170">
        <f t="shared" si="2"/>
        <v>12</v>
      </c>
      <c r="C118" s="140" t="str">
        <f t="array" ref="C118">INDEX(Fixtures!$A$2:$A$21,A118)</f>
        <v>Everton</v>
      </c>
      <c r="D118" s="140" t="str">
        <f t="array" ref="D118">INDEX(Fixtures!$A$2:$A$21,B118)</f>
        <v>Liverpool</v>
      </c>
      <c r="E118" s="172">
        <f>MIN(VLOOKUP($C118,Calc_OppDef!$A$47:$AM$66,E$2+1,FALSE),VLOOKUP($D118,Calc_OppDef!$A$47:$AM$66,E$2+1,FALSE))</f>
        <v>0.8604330709</v>
      </c>
      <c r="F118" s="172">
        <f>MIN(VLOOKUP($C118,Calc_OppDef!$A$47:$AM$66,F$2+1,FALSE),VLOOKUP($D118,Calc_OppDef!$A$47:$AM$66,F$2+1,FALSE))</f>
        <v>0.6679765344</v>
      </c>
      <c r="G118" s="172">
        <f>MIN(VLOOKUP($C118,Calc_OppDef!$A$47:$AM$66,G$2+1,FALSE),VLOOKUP($D118,Calc_OppDef!$A$47:$AM$66,G$2+1,FALSE))</f>
        <v>0.392927461</v>
      </c>
      <c r="H118" s="172">
        <f>MIN(VLOOKUP($C118,Calc_OppDef!$A$47:$AM$66,H$2+1,FALSE),VLOOKUP($D118,Calc_OppDef!$A$47:$AM$66,H$2+1,FALSE))</f>
        <v>0.4715128039</v>
      </c>
      <c r="I118" s="172">
        <f>MIN(VLOOKUP($C118,Calc_OppDef!$A$47:$AM$66,I$2+1,FALSE),VLOOKUP($D118,Calc_OppDef!$A$47:$AM$66,I$2+1,FALSE))</f>
        <v>0.9430256077</v>
      </c>
      <c r="J118" s="172">
        <f>MIN(VLOOKUP($C118,Calc_OppDef!$A$47:$AM$66,J$2+1,FALSE),VLOOKUP($D118,Calc_OppDef!$A$47:$AM$66,J$2+1,FALSE))</f>
        <v>0.6679765344</v>
      </c>
      <c r="K118" s="172">
        <f>MIN(VLOOKUP($C118,Calc_OppDef!$A$47:$AM$66,K$2+1,FALSE),VLOOKUP($D118,Calc_OppDef!$A$47:$AM$66,K$2+1,FALSE))</f>
        <v>0.5566019417</v>
      </c>
      <c r="L118" s="172">
        <f>MIN(VLOOKUP($C118,Calc_OppDef!$A$47:$AM$66,L$2+1,FALSE),VLOOKUP($D118,Calc_OppDef!$A$47:$AM$66,L$2+1,FALSE))</f>
        <v>0.9823179059</v>
      </c>
      <c r="M118" s="172">
        <f>MIN(VLOOKUP($C118,Calc_OppDef!$A$47:$AM$66,M$2+1,FALSE),VLOOKUP($D118,Calc_OppDef!$A$47:$AM$66,M$2+1,FALSE))</f>
        <v>0.6286834896</v>
      </c>
      <c r="N118" s="172">
        <f>MIN(VLOOKUP($C118,Calc_OppDef!$A$47:$AM$66,N$2+1,FALSE),VLOOKUP($D118,Calc_OppDef!$A$47:$AM$66,N$2+1,FALSE))</f>
        <v>0.4138834951</v>
      </c>
      <c r="O118" s="172">
        <f>MIN(VLOOKUP($C118,Calc_OppDef!$A$47:$AM$66,O$2+1,FALSE),VLOOKUP($D118,Calc_OppDef!$A$47:$AM$66,O$2+1,FALSE))</f>
        <v>0.392927461</v>
      </c>
      <c r="P118" s="172">
        <f>MIN(VLOOKUP($C118,Calc_OppDef!$A$47:$AM$66,P$2+1,FALSE),VLOOKUP($D118,Calc_OppDef!$A$47:$AM$66,P$2+1,FALSE))</f>
        <v>0.5566019417</v>
      </c>
      <c r="Q118" s="172">
        <f>MIN(VLOOKUP($C118,Calc_OppDef!$A$47:$AM$66,Q$2+1,FALSE),VLOOKUP($D118,Calc_OppDef!$A$47:$AM$66,Q$2+1,FALSE))</f>
        <v>0.4138834951</v>
      </c>
      <c r="R118" s="172">
        <f>MIN(VLOOKUP($C118,Calc_OppDef!$A$47:$AM$66,R$2+1,FALSE),VLOOKUP($D118,Calc_OppDef!$A$47:$AM$66,R$2+1,FALSE))</f>
        <v>0.6286834896</v>
      </c>
      <c r="S118" s="172">
        <f>MIN(VLOOKUP($C118,Calc_OppDef!$A$47:$AM$66,S$2+1,FALSE),VLOOKUP($D118,Calc_OppDef!$A$47:$AM$66,S$2+1,FALSE))</f>
        <v>0.6286834896</v>
      </c>
      <c r="T118" s="172">
        <f>MIN(VLOOKUP($C118,Calc_OppDef!$A$47:$AM$66,T$2+1,FALSE),VLOOKUP($D118,Calc_OppDef!$A$47:$AM$66,T$2+1,FALSE))</f>
        <v>0.6679765344</v>
      </c>
      <c r="U118" s="172">
        <f>MIN(VLOOKUP($C118,Calc_OppDef!$A$47:$AM$66,U$2+1,FALSE),VLOOKUP($D118,Calc_OppDef!$A$47:$AM$66,U$2+1,FALSE))</f>
        <v>1.178781636</v>
      </c>
      <c r="V118" s="172">
        <f>MIN(VLOOKUP($C118,Calc_OppDef!$A$47:$AM$66,V$2+1,FALSE),VLOOKUP($D118,Calc_OppDef!$A$47:$AM$66,V$2+1,FALSE))</f>
        <v>0.8604330709</v>
      </c>
      <c r="W118" s="172">
        <f>MIN(VLOOKUP($C118,Calc_OppDef!$A$47:$AM$66,W$2+1,FALSE),VLOOKUP($D118,Calc_OppDef!$A$47:$AM$66,W$2+1,FALSE))</f>
        <v>0.6286834896</v>
      </c>
      <c r="X118" s="172">
        <f>MIN(VLOOKUP($C118,Calc_OppDef!$A$47:$AM$66,X$2+1,FALSE),VLOOKUP($D118,Calc_OppDef!$A$47:$AM$66,X$2+1,FALSE))</f>
        <v>0.785854922</v>
      </c>
      <c r="Y118" s="172">
        <f>MIN(VLOOKUP($C118,Calc_OppDef!$A$47:$AM$66,Y$2+1,FALSE),VLOOKUP($D118,Calc_OppDef!$A$47:$AM$66,Y$2+1,FALSE))</f>
        <v>1.218074681</v>
      </c>
      <c r="Z118" s="172">
        <f>MIN(VLOOKUP($C118,Calc_OppDef!$A$47:$AM$66,Z$2+1,FALSE),VLOOKUP($D118,Calc_OppDef!$A$47:$AM$66,Z$2+1,FALSE))</f>
        <v>0.7465618773</v>
      </c>
      <c r="AA118" s="172">
        <f>MIN(VLOOKUP($C118,Calc_OppDef!$A$47:$AM$66,AA$2+1,FALSE),VLOOKUP($D118,Calc_OppDef!$A$47:$AM$66,AA$2+1,FALSE))</f>
        <v>0.6286834896</v>
      </c>
      <c r="AB118" s="172">
        <f>MIN(VLOOKUP($C118,Calc_OppDef!$A$47:$AM$66,AB$2+1,FALSE),VLOOKUP($D118,Calc_OppDef!$A$47:$AM$66,AB$2+1,FALSE))</f>
        <v>0.6286834896</v>
      </c>
      <c r="AC118" s="172">
        <f>MIN(VLOOKUP($C118,Calc_OppDef!$A$47:$AM$66,AC$2+1,FALSE),VLOOKUP($D118,Calc_OppDef!$A$47:$AM$66,AC$2+1,FALSE))</f>
        <v>0.4995145631</v>
      </c>
      <c r="AD118" s="172">
        <f>MIN(VLOOKUP($C118,Calc_OppDef!$A$47:$AM$66,AD$2+1,FALSE),VLOOKUP($D118,Calc_OppDef!$A$47:$AM$66,AD$2+1,FALSE))</f>
        <v>0.7465618773</v>
      </c>
      <c r="AE118" s="172">
        <f>MIN(VLOOKUP($C118,Calc_OppDef!$A$47:$AM$66,AE$2+1,FALSE),VLOOKUP($D118,Calc_OppDef!$A$47:$AM$66,AE$2+1,FALSE))</f>
        <v>1.493123755</v>
      </c>
      <c r="AF118" s="172">
        <f>MIN(VLOOKUP($C118,Calc_OppDef!$A$47:$AM$66,AF$2+1,FALSE),VLOOKUP($D118,Calc_OppDef!$A$47:$AM$66,AF$2+1,FALSE))</f>
        <v>0.6679765344</v>
      </c>
      <c r="AG118" s="172">
        <f>MIN(VLOOKUP($C118,Calc_OppDef!$A$47:$AM$66,AG$2+1,FALSE),VLOOKUP($D118,Calc_OppDef!$A$47:$AM$66,AG$2+1,FALSE))</f>
        <v>1.100196294</v>
      </c>
      <c r="AH118" s="172">
        <f>MIN(VLOOKUP($C118,Calc_OppDef!$A$47:$AM$66,AH$2+1,FALSE),VLOOKUP($D118,Calc_OppDef!$A$47:$AM$66,AH$2+1,FALSE))</f>
        <v>0.785854922</v>
      </c>
      <c r="AI118" s="172">
        <f>MIN(VLOOKUP($C118,Calc_OppDef!$A$47:$AM$66,AI$2+1,FALSE),VLOOKUP($D118,Calc_OppDef!$A$47:$AM$66,AI$2+1,FALSE))</f>
        <v>0.7322834646</v>
      </c>
      <c r="AJ118" s="172">
        <f>MIN(VLOOKUP($C118,Calc_OppDef!$A$47:$AM$66,AJ$2+1,FALSE),VLOOKUP($D118,Calc_OppDef!$A$47:$AM$66,AJ$2+1,FALSE))</f>
        <v>0.9430256077</v>
      </c>
      <c r="AK118" s="172">
        <f>MIN(VLOOKUP($C118,Calc_OppDef!$A$47:$AM$66,AK$2+1,FALSE),VLOOKUP($D118,Calc_OppDef!$A$47:$AM$66,AK$2+1,FALSE))</f>
        <v>0.785854922</v>
      </c>
      <c r="AL118" s="172">
        <f>MIN(VLOOKUP($C118,Calc_OppDef!$A$47:$AM$66,AL$2+1,FALSE),VLOOKUP($D118,Calc_OppDef!$A$47:$AM$66,AL$2+1,FALSE))</f>
        <v>0.7322834646</v>
      </c>
      <c r="AM118" s="172">
        <f>MIN(VLOOKUP($C118,Calc_OppDef!$A$47:$AM$66,AM$2+1,FALSE),VLOOKUP($D118,Calc_OppDef!$A$47:$AM$66,AM$2+1,FALSE))</f>
        <v>0.7322834646</v>
      </c>
      <c r="AN118" s="172">
        <f>MIN(VLOOKUP($C118,Calc_OppDef!$A$47:$AM$66,AN$2+1,FALSE),VLOOKUP($D118,Calc_OppDef!$A$47:$AM$66,AN$2+1,FALSE))</f>
        <v>0.4715128039</v>
      </c>
      <c r="AO118" s="172">
        <f>MIN(VLOOKUP($C118,Calc_OppDef!$A$47:$AM$66,AO$2+1,FALSE),VLOOKUP($D118,Calc_OppDef!$A$47:$AM$66,AO$2+1,FALSE))</f>
        <v>0.785854922</v>
      </c>
      <c r="AP118" s="172">
        <f>MIN(VLOOKUP($C118,Calc_OppDef!$A$47:$AM$66,AP$2+1,FALSE),VLOOKUP($D118,Calc_OppDef!$A$47:$AM$66,AP$2+1,FALSE))</f>
        <v>0.4995145631</v>
      </c>
      <c r="AQ118" s="170"/>
      <c r="AR118" s="170"/>
    </row>
    <row r="119" ht="12.75" customHeight="1">
      <c r="A119" s="170">
        <f t="shared" si="1"/>
        <v>8</v>
      </c>
      <c r="B119" s="170">
        <f t="shared" si="2"/>
        <v>13</v>
      </c>
      <c r="C119" s="140" t="str">
        <f t="array" ref="C119">INDEX(Fixtures!$A$2:$A$21,A119)</f>
        <v>Everton</v>
      </c>
      <c r="D119" s="140" t="str">
        <f t="array" ref="D119">INDEX(Fixtures!$A$2:$A$21,B119)</f>
        <v>Man City</v>
      </c>
      <c r="E119" s="172">
        <f>MIN(VLOOKUP($C119,Calc_OppDef!$A$47:$AM$66,E$2+1,FALSE),VLOOKUP($D119,Calc_OppDef!$A$47:$AM$66,E$2+1,FALSE))</f>
        <v>0.8604330709</v>
      </c>
      <c r="F119" s="172">
        <f>MIN(VLOOKUP($C119,Calc_OppDef!$A$47:$AM$66,F$2+1,FALSE),VLOOKUP($D119,Calc_OppDef!$A$47:$AM$66,F$2+1,FALSE))</f>
        <v>0.4715128039</v>
      </c>
      <c r="G119" s="172">
        <f>MIN(VLOOKUP($C119,Calc_OppDef!$A$47:$AM$66,G$2+1,FALSE),VLOOKUP($D119,Calc_OppDef!$A$47:$AM$66,G$2+1,FALSE))</f>
        <v>0.8604330709</v>
      </c>
      <c r="H119" s="172">
        <f>MIN(VLOOKUP($C119,Calc_OppDef!$A$47:$AM$66,H$2+1,FALSE),VLOOKUP($D119,Calc_OppDef!$A$47:$AM$66,H$2+1,FALSE))</f>
        <v>0.4715128039</v>
      </c>
      <c r="I119" s="172">
        <f>MIN(VLOOKUP($C119,Calc_OppDef!$A$47:$AM$66,I$2+1,FALSE),VLOOKUP($D119,Calc_OppDef!$A$47:$AM$66,I$2+1,FALSE))</f>
        <v>0.5566019417</v>
      </c>
      <c r="J119" s="172">
        <f>MIN(VLOOKUP($C119,Calc_OppDef!$A$47:$AM$66,J$2+1,FALSE),VLOOKUP($D119,Calc_OppDef!$A$47:$AM$66,J$2+1,FALSE))</f>
        <v>0.7322834646</v>
      </c>
      <c r="K119" s="172">
        <f>MIN(VLOOKUP($C119,Calc_OppDef!$A$47:$AM$66,K$2+1,FALSE),VLOOKUP($D119,Calc_OppDef!$A$47:$AM$66,K$2+1,FALSE))</f>
        <v>0.392927461</v>
      </c>
      <c r="L119" s="172">
        <f>MIN(VLOOKUP($C119,Calc_OppDef!$A$47:$AM$66,L$2+1,FALSE),VLOOKUP($D119,Calc_OppDef!$A$47:$AM$66,L$2+1,FALSE))</f>
        <v>0.9823179059</v>
      </c>
      <c r="M119" s="172">
        <f>MIN(VLOOKUP($C119,Calc_OppDef!$A$47:$AM$66,M$2+1,FALSE),VLOOKUP($D119,Calc_OppDef!$A$47:$AM$66,M$2+1,FALSE))</f>
        <v>0.6286834896</v>
      </c>
      <c r="N119" s="172">
        <f>MIN(VLOOKUP($C119,Calc_OppDef!$A$47:$AM$66,N$2+1,FALSE),VLOOKUP($D119,Calc_OppDef!$A$47:$AM$66,N$2+1,FALSE))</f>
        <v>1.493123755</v>
      </c>
      <c r="O119" s="172">
        <f>MIN(VLOOKUP($C119,Calc_OppDef!$A$47:$AM$66,O$2+1,FALSE),VLOOKUP($D119,Calc_OppDef!$A$47:$AM$66,O$2+1,FALSE))</f>
        <v>0.392927461</v>
      </c>
      <c r="P119" s="172">
        <f>MIN(VLOOKUP($C119,Calc_OppDef!$A$47:$AM$66,P$2+1,FALSE),VLOOKUP($D119,Calc_OppDef!$A$47:$AM$66,P$2+1,FALSE))</f>
        <v>1.178781636</v>
      </c>
      <c r="Q119" s="172">
        <f>MIN(VLOOKUP($C119,Calc_OppDef!$A$47:$AM$66,Q$2+1,FALSE),VLOOKUP($D119,Calc_OppDef!$A$47:$AM$66,Q$2+1,FALSE))</f>
        <v>0.4138834951</v>
      </c>
      <c r="R119" s="172">
        <f>MIN(VLOOKUP($C119,Calc_OppDef!$A$47:$AM$66,R$2+1,FALSE),VLOOKUP($D119,Calc_OppDef!$A$47:$AM$66,R$2+1,FALSE))</f>
        <v>0.7465618773</v>
      </c>
      <c r="S119" s="172">
        <f>MIN(VLOOKUP($C119,Calc_OppDef!$A$47:$AM$66,S$2+1,FALSE),VLOOKUP($D119,Calc_OppDef!$A$47:$AM$66,S$2+1,FALSE))</f>
        <v>0.7072688325</v>
      </c>
      <c r="T119" s="172">
        <f>MIN(VLOOKUP($C119,Calc_OppDef!$A$47:$AM$66,T$2+1,FALSE),VLOOKUP($D119,Calc_OppDef!$A$47:$AM$66,T$2+1,FALSE))</f>
        <v>0.6679765344</v>
      </c>
      <c r="U119" s="172">
        <f>MIN(VLOOKUP($C119,Calc_OppDef!$A$47:$AM$66,U$2+1,FALSE),VLOOKUP($D119,Calc_OppDef!$A$47:$AM$66,U$2+1,FALSE))</f>
        <v>0.6286834896</v>
      </c>
      <c r="V119" s="172">
        <f>MIN(VLOOKUP($C119,Calc_OppDef!$A$47:$AM$66,V$2+1,FALSE),VLOOKUP($D119,Calc_OppDef!$A$47:$AM$66,V$2+1,FALSE))</f>
        <v>0.6286834896</v>
      </c>
      <c r="W119" s="172">
        <f>MIN(VLOOKUP($C119,Calc_OppDef!$A$47:$AM$66,W$2+1,FALSE),VLOOKUP($D119,Calc_OppDef!$A$47:$AM$66,W$2+1,FALSE))</f>
        <v>0.6286834896</v>
      </c>
      <c r="X119" s="172">
        <f>MIN(VLOOKUP($C119,Calc_OppDef!$A$47:$AM$66,X$2+1,FALSE),VLOOKUP($D119,Calc_OppDef!$A$47:$AM$66,X$2+1,FALSE))</f>
        <v>0.785854922</v>
      </c>
      <c r="Y119" s="172">
        <f>MIN(VLOOKUP($C119,Calc_OppDef!$A$47:$AM$66,Y$2+1,FALSE),VLOOKUP($D119,Calc_OppDef!$A$47:$AM$66,Y$2+1,FALSE))</f>
        <v>1.218074681</v>
      </c>
      <c r="Z119" s="172">
        <f>MIN(VLOOKUP($C119,Calc_OppDef!$A$47:$AM$66,Z$2+1,FALSE),VLOOKUP($D119,Calc_OppDef!$A$47:$AM$66,Z$2+1,FALSE))</f>
        <v>0.4995145631</v>
      </c>
      <c r="AA119" s="172">
        <f>MIN(VLOOKUP($C119,Calc_OppDef!$A$47:$AM$66,AA$2+1,FALSE),VLOOKUP($D119,Calc_OppDef!$A$47:$AM$66,AA$2+1,FALSE))</f>
        <v>0.6286834896</v>
      </c>
      <c r="AB119" s="172">
        <f>MIN(VLOOKUP($C119,Calc_OppDef!$A$47:$AM$66,AB$2+1,FALSE),VLOOKUP($D119,Calc_OppDef!$A$47:$AM$66,AB$2+1,FALSE))</f>
        <v>0.6286834896</v>
      </c>
      <c r="AC119" s="172">
        <f>MIN(VLOOKUP($C119,Calc_OppDef!$A$47:$AM$66,AC$2+1,FALSE),VLOOKUP($D119,Calc_OppDef!$A$47:$AM$66,AC$2+1,FALSE))</f>
        <v>0.4995145631</v>
      </c>
      <c r="AD119" s="172">
        <f>MIN(VLOOKUP($C119,Calc_OppDef!$A$47:$AM$66,AD$2+1,FALSE),VLOOKUP($D119,Calc_OppDef!$A$47:$AM$66,AD$2+1,FALSE))</f>
        <v>1.060903995</v>
      </c>
      <c r="AE119" s="172">
        <f>MIN(VLOOKUP($C119,Calc_OppDef!$A$47:$AM$66,AE$2+1,FALSE),VLOOKUP($D119,Calc_OppDef!$A$47:$AM$66,AE$2+1,FALSE))</f>
        <v>1.100196294</v>
      </c>
      <c r="AF119" s="172">
        <f>MIN(VLOOKUP($C119,Calc_OppDef!$A$47:$AM$66,AF$2+1,FALSE),VLOOKUP($D119,Calc_OppDef!$A$47:$AM$66,AF$2+1,FALSE))</f>
        <v>0.7322834646</v>
      </c>
      <c r="AG119" s="172">
        <f>MIN(VLOOKUP($C119,Calc_OppDef!$A$47:$AM$66,AG$2+1,FALSE),VLOOKUP($D119,Calc_OppDef!$A$47:$AM$66,AG$2+1,FALSE))</f>
        <v>1.021610951</v>
      </c>
      <c r="AH119" s="172">
        <f>MIN(VLOOKUP($C119,Calc_OppDef!$A$47:$AM$66,AH$2+1,FALSE),VLOOKUP($D119,Calc_OppDef!$A$47:$AM$66,AH$2+1,FALSE))</f>
        <v>0.6679765344</v>
      </c>
      <c r="AI119" s="172">
        <f>MIN(VLOOKUP($C119,Calc_OppDef!$A$47:$AM$66,AI$2+1,FALSE),VLOOKUP($D119,Calc_OppDef!$A$47:$AM$66,AI$2+1,FALSE))</f>
        <v>1.257367726</v>
      </c>
      <c r="AJ119" s="172">
        <f>MIN(VLOOKUP($C119,Calc_OppDef!$A$47:$AM$66,AJ$2+1,FALSE),VLOOKUP($D119,Calc_OppDef!$A$47:$AM$66,AJ$2+1,FALSE))</f>
        <v>0.7322834646</v>
      </c>
      <c r="AK119" s="172">
        <f>MIN(VLOOKUP($C119,Calc_OppDef!$A$47:$AM$66,AK$2+1,FALSE),VLOOKUP($D119,Calc_OppDef!$A$47:$AM$66,AK$2+1,FALSE))</f>
        <v>0.4138834951</v>
      </c>
      <c r="AL119" s="172">
        <f>MIN(VLOOKUP($C119,Calc_OppDef!$A$47:$AM$66,AL$2+1,FALSE),VLOOKUP($D119,Calc_OppDef!$A$47:$AM$66,AL$2+1,FALSE))</f>
        <v>0.7322834646</v>
      </c>
      <c r="AM119" s="172">
        <f>MIN(VLOOKUP($C119,Calc_OppDef!$A$47:$AM$66,AM$2+1,FALSE),VLOOKUP($D119,Calc_OppDef!$A$47:$AM$66,AM$2+1,FALSE))</f>
        <v>1.178781636</v>
      </c>
      <c r="AN119" s="172">
        <f>MIN(VLOOKUP($C119,Calc_OppDef!$A$47:$AM$66,AN$2+1,FALSE),VLOOKUP($D119,Calc_OppDef!$A$47:$AM$66,AN$2+1,FALSE))</f>
        <v>0.6286834896</v>
      </c>
      <c r="AO119" s="172">
        <f>MIN(VLOOKUP($C119,Calc_OppDef!$A$47:$AM$66,AO$2+1,FALSE),VLOOKUP($D119,Calc_OppDef!$A$47:$AM$66,AO$2+1,FALSE))</f>
        <v>0.785854922</v>
      </c>
      <c r="AP119" s="172">
        <f>MIN(VLOOKUP($C119,Calc_OppDef!$A$47:$AM$66,AP$2+1,FALSE),VLOOKUP($D119,Calc_OppDef!$A$47:$AM$66,AP$2+1,FALSE))</f>
        <v>0.9430256077</v>
      </c>
      <c r="AQ119" s="170"/>
      <c r="AR119" s="170"/>
    </row>
    <row r="120" ht="12.75" customHeight="1">
      <c r="A120" s="170">
        <f t="shared" si="1"/>
        <v>8</v>
      </c>
      <c r="B120" s="170">
        <f t="shared" si="2"/>
        <v>14</v>
      </c>
      <c r="C120" s="140" t="str">
        <f t="array" ref="C120">INDEX(Fixtures!$A$2:$A$21,A120)</f>
        <v>Everton</v>
      </c>
      <c r="D120" s="140" t="str">
        <f t="array" ref="D120">INDEX(Fixtures!$A$2:$A$21,B120)</f>
        <v>Man Utd</v>
      </c>
      <c r="E120" s="172">
        <f>MIN(VLOOKUP($C120,Calc_OppDef!$A$47:$AM$66,E$2+1,FALSE),VLOOKUP($D120,Calc_OppDef!$A$47:$AM$66,E$2+1,FALSE))</f>
        <v>0.8604330709</v>
      </c>
      <c r="F120" s="172">
        <f>MIN(VLOOKUP($C120,Calc_OppDef!$A$47:$AM$66,F$2+1,FALSE),VLOOKUP($D120,Calc_OppDef!$A$47:$AM$66,F$2+1,FALSE))</f>
        <v>0.6679765344</v>
      </c>
      <c r="G120" s="172">
        <f>MIN(VLOOKUP($C120,Calc_OppDef!$A$47:$AM$66,G$2+1,FALSE),VLOOKUP($D120,Calc_OppDef!$A$47:$AM$66,G$2+1,FALSE))</f>
        <v>1.021610951</v>
      </c>
      <c r="H120" s="172">
        <f>MIN(VLOOKUP($C120,Calc_OppDef!$A$47:$AM$66,H$2+1,FALSE),VLOOKUP($D120,Calc_OppDef!$A$47:$AM$66,H$2+1,FALSE))</f>
        <v>0.4715128039</v>
      </c>
      <c r="I120" s="172">
        <f>MIN(VLOOKUP($C120,Calc_OppDef!$A$47:$AM$66,I$2+1,FALSE),VLOOKUP($D120,Calc_OppDef!$A$47:$AM$66,I$2+1,FALSE))</f>
        <v>0.9430256077</v>
      </c>
      <c r="J120" s="172">
        <f>MIN(VLOOKUP($C120,Calc_OppDef!$A$47:$AM$66,J$2+1,FALSE),VLOOKUP($D120,Calc_OppDef!$A$47:$AM$66,J$2+1,FALSE))</f>
        <v>0.4995145631</v>
      </c>
      <c r="K120" s="172">
        <f>MIN(VLOOKUP($C120,Calc_OppDef!$A$47:$AM$66,K$2+1,FALSE),VLOOKUP($D120,Calc_OppDef!$A$47:$AM$66,K$2+1,FALSE))</f>
        <v>0.5566019417</v>
      </c>
      <c r="L120" s="172">
        <f>MIN(VLOOKUP($C120,Calc_OppDef!$A$47:$AM$66,L$2+1,FALSE),VLOOKUP($D120,Calc_OppDef!$A$47:$AM$66,L$2+1,FALSE))</f>
        <v>0.7072688325</v>
      </c>
      <c r="M120" s="172">
        <f>MIN(VLOOKUP($C120,Calc_OppDef!$A$47:$AM$66,M$2+1,FALSE),VLOOKUP($D120,Calc_OppDef!$A$47:$AM$66,M$2+1,FALSE))</f>
        <v>0.6286834896</v>
      </c>
      <c r="N120" s="172">
        <f>MIN(VLOOKUP($C120,Calc_OppDef!$A$47:$AM$66,N$2+1,FALSE),VLOOKUP($D120,Calc_OppDef!$A$47:$AM$66,N$2+1,FALSE))</f>
        <v>0.6286834896</v>
      </c>
      <c r="O120" s="172">
        <f>MIN(VLOOKUP($C120,Calc_OppDef!$A$47:$AM$66,O$2+1,FALSE),VLOOKUP($D120,Calc_OppDef!$A$47:$AM$66,O$2+1,FALSE))</f>
        <v>0.392927461</v>
      </c>
      <c r="P120" s="172">
        <f>MIN(VLOOKUP($C120,Calc_OppDef!$A$47:$AM$66,P$2+1,FALSE),VLOOKUP($D120,Calc_OppDef!$A$47:$AM$66,P$2+1,FALSE))</f>
        <v>1.178781636</v>
      </c>
      <c r="Q120" s="172">
        <f>MIN(VLOOKUP($C120,Calc_OppDef!$A$47:$AM$66,Q$2+1,FALSE),VLOOKUP($D120,Calc_OppDef!$A$47:$AM$66,Q$2+1,FALSE))</f>
        <v>0.4138834951</v>
      </c>
      <c r="R120" s="172">
        <f>MIN(VLOOKUP($C120,Calc_OppDef!$A$47:$AM$66,R$2+1,FALSE),VLOOKUP($D120,Calc_OppDef!$A$47:$AM$66,R$2+1,FALSE))</f>
        <v>0.785854922</v>
      </c>
      <c r="S120" s="172">
        <f>MIN(VLOOKUP($C120,Calc_OppDef!$A$47:$AM$66,S$2+1,FALSE),VLOOKUP($D120,Calc_OppDef!$A$47:$AM$66,S$2+1,FALSE))</f>
        <v>0.7072688325</v>
      </c>
      <c r="T120" s="172">
        <f>MIN(VLOOKUP($C120,Calc_OppDef!$A$47:$AM$66,T$2+1,FALSE),VLOOKUP($D120,Calc_OppDef!$A$47:$AM$66,T$2+1,FALSE))</f>
        <v>0.5566019417</v>
      </c>
      <c r="U120" s="172">
        <f>MIN(VLOOKUP($C120,Calc_OppDef!$A$47:$AM$66,U$2+1,FALSE),VLOOKUP($D120,Calc_OppDef!$A$47:$AM$66,U$2+1,FALSE))</f>
        <v>1.768172828</v>
      </c>
      <c r="V120" s="172">
        <f>MIN(VLOOKUP($C120,Calc_OppDef!$A$47:$AM$66,V$2+1,FALSE),VLOOKUP($D120,Calc_OppDef!$A$47:$AM$66,V$2+1,FALSE))</f>
        <v>0.7322834646</v>
      </c>
      <c r="W120" s="172">
        <f>MIN(VLOOKUP($C120,Calc_OppDef!$A$47:$AM$66,W$2+1,FALSE),VLOOKUP($D120,Calc_OppDef!$A$47:$AM$66,W$2+1,FALSE))</f>
        <v>0.4715128039</v>
      </c>
      <c r="X120" s="172">
        <f>MIN(VLOOKUP($C120,Calc_OppDef!$A$47:$AM$66,X$2+1,FALSE),VLOOKUP($D120,Calc_OppDef!$A$47:$AM$66,X$2+1,FALSE))</f>
        <v>0.7465618773</v>
      </c>
      <c r="Y120" s="172">
        <f>MIN(VLOOKUP($C120,Calc_OppDef!$A$47:$AM$66,Y$2+1,FALSE),VLOOKUP($D120,Calc_OppDef!$A$47:$AM$66,Y$2+1,FALSE))</f>
        <v>0.8251472201</v>
      </c>
      <c r="Z120" s="172">
        <f>MIN(VLOOKUP($C120,Calc_OppDef!$A$47:$AM$66,Z$2+1,FALSE),VLOOKUP($D120,Calc_OppDef!$A$47:$AM$66,Z$2+1,FALSE))</f>
        <v>0.7465618773</v>
      </c>
      <c r="AA120" s="172">
        <f>MIN(VLOOKUP($C120,Calc_OppDef!$A$47:$AM$66,AA$2+1,FALSE),VLOOKUP($D120,Calc_OppDef!$A$47:$AM$66,AA$2+1,FALSE))</f>
        <v>0.392927461</v>
      </c>
      <c r="AB120" s="172">
        <f>MIN(VLOOKUP($C120,Calc_OppDef!$A$47:$AM$66,AB$2+1,FALSE),VLOOKUP($D120,Calc_OppDef!$A$47:$AM$66,AB$2+1,FALSE))</f>
        <v>0.6286834896</v>
      </c>
      <c r="AC120" s="172">
        <f>MIN(VLOOKUP($C120,Calc_OppDef!$A$47:$AM$66,AC$2+1,FALSE),VLOOKUP($D120,Calc_OppDef!$A$47:$AM$66,AC$2+1,FALSE))</f>
        <v>0.4995145631</v>
      </c>
      <c r="AD120" s="172">
        <f>MIN(VLOOKUP($C120,Calc_OppDef!$A$47:$AM$66,AD$2+1,FALSE),VLOOKUP($D120,Calc_OppDef!$A$47:$AM$66,AD$2+1,FALSE))</f>
        <v>0.7322834646</v>
      </c>
      <c r="AE120" s="172">
        <f>MIN(VLOOKUP($C120,Calc_OppDef!$A$47:$AM$66,AE$2+1,FALSE),VLOOKUP($D120,Calc_OppDef!$A$47:$AM$66,AE$2+1,FALSE))</f>
        <v>1.532416799</v>
      </c>
      <c r="AF120" s="172">
        <f>MIN(VLOOKUP($C120,Calc_OppDef!$A$47:$AM$66,AF$2+1,FALSE),VLOOKUP($D120,Calc_OppDef!$A$47:$AM$66,AF$2+1,FALSE))</f>
        <v>0.7322834646</v>
      </c>
      <c r="AG120" s="172">
        <f>MIN(VLOOKUP($C120,Calc_OppDef!$A$47:$AM$66,AG$2+1,FALSE),VLOOKUP($D120,Calc_OppDef!$A$47:$AM$66,AG$2+1,FALSE))</f>
        <v>0.6679765344</v>
      </c>
      <c r="AH120" s="172">
        <f>MIN(VLOOKUP($C120,Calc_OppDef!$A$47:$AM$66,AH$2+1,FALSE),VLOOKUP($D120,Calc_OppDef!$A$47:$AM$66,AH$2+1,FALSE))</f>
        <v>0.8251472201</v>
      </c>
      <c r="AI120" s="172">
        <f>MIN(VLOOKUP($C120,Calc_OppDef!$A$47:$AM$66,AI$2+1,FALSE),VLOOKUP($D120,Calc_OppDef!$A$47:$AM$66,AI$2+1,FALSE))</f>
        <v>1.257367726</v>
      </c>
      <c r="AJ120" s="172">
        <f>MIN(VLOOKUP($C120,Calc_OppDef!$A$47:$AM$66,AJ$2+1,FALSE),VLOOKUP($D120,Calc_OppDef!$A$47:$AM$66,AJ$2+1,FALSE))</f>
        <v>0.6679765344</v>
      </c>
      <c r="AK120" s="172">
        <f>MIN(VLOOKUP($C120,Calc_OppDef!$A$47:$AM$66,AK$2+1,FALSE),VLOOKUP($D120,Calc_OppDef!$A$47:$AM$66,AK$2+1,FALSE))</f>
        <v>0.785854922</v>
      </c>
      <c r="AL120" s="172">
        <f>MIN(VLOOKUP($C120,Calc_OppDef!$A$47:$AM$66,AL$2+1,FALSE),VLOOKUP($D120,Calc_OppDef!$A$47:$AM$66,AL$2+1,FALSE))</f>
        <v>0.7322834646</v>
      </c>
      <c r="AM120" s="172">
        <f>MIN(VLOOKUP($C120,Calc_OppDef!$A$47:$AM$66,AM$2+1,FALSE),VLOOKUP($D120,Calc_OppDef!$A$47:$AM$66,AM$2+1,FALSE))</f>
        <v>1.100196294</v>
      </c>
      <c r="AN120" s="172">
        <f>MIN(VLOOKUP($C120,Calc_OppDef!$A$47:$AM$66,AN$2+1,FALSE),VLOOKUP($D120,Calc_OppDef!$A$47:$AM$66,AN$2+1,FALSE))</f>
        <v>1.139489338</v>
      </c>
      <c r="AO120" s="172">
        <f>MIN(VLOOKUP($C120,Calc_OppDef!$A$47:$AM$66,AO$2+1,FALSE),VLOOKUP($D120,Calc_OppDef!$A$47:$AM$66,AO$2+1,FALSE))</f>
        <v>0.6286834896</v>
      </c>
      <c r="AP120" s="172">
        <f>MIN(VLOOKUP($C120,Calc_OppDef!$A$47:$AM$66,AP$2+1,FALSE),VLOOKUP($D120,Calc_OppDef!$A$47:$AM$66,AP$2+1,FALSE))</f>
        <v>0.4138834951</v>
      </c>
      <c r="AQ120" s="170"/>
      <c r="AR120" s="170"/>
    </row>
    <row r="121" ht="12.75" customHeight="1">
      <c r="A121" s="170">
        <f t="shared" si="1"/>
        <v>8</v>
      </c>
      <c r="B121" s="170">
        <f t="shared" si="2"/>
        <v>15</v>
      </c>
      <c r="C121" s="140" t="str">
        <f t="array" ref="C121">INDEX(Fixtures!$A$2:$A$21,A121)</f>
        <v>Everton</v>
      </c>
      <c r="D121" s="140" t="str">
        <f t="array" ref="D121">INDEX(Fixtures!$A$2:$A$21,B121)</f>
        <v>Newcastle</v>
      </c>
      <c r="E121" s="172">
        <f>MIN(VLOOKUP($C121,Calc_OppDef!$A$47:$AM$66,E$2+1,FALSE),VLOOKUP($D121,Calc_OppDef!$A$47:$AM$66,E$2+1,FALSE))</f>
        <v>0.8604330709</v>
      </c>
      <c r="F121" s="172">
        <f>MIN(VLOOKUP($C121,Calc_OppDef!$A$47:$AM$66,F$2+1,FALSE),VLOOKUP($D121,Calc_OppDef!$A$47:$AM$66,F$2+1,FALSE))</f>
        <v>0.6679765344</v>
      </c>
      <c r="G121" s="172">
        <f>MIN(VLOOKUP($C121,Calc_OppDef!$A$47:$AM$66,G$2+1,FALSE),VLOOKUP($D121,Calc_OppDef!$A$47:$AM$66,G$2+1,FALSE))</f>
        <v>1.021610951</v>
      </c>
      <c r="H121" s="172">
        <f>MIN(VLOOKUP($C121,Calc_OppDef!$A$47:$AM$66,H$2+1,FALSE),VLOOKUP($D121,Calc_OppDef!$A$47:$AM$66,H$2+1,FALSE))</f>
        <v>0.4715128039</v>
      </c>
      <c r="I121" s="172">
        <f>MIN(VLOOKUP($C121,Calc_OppDef!$A$47:$AM$66,I$2+1,FALSE),VLOOKUP($D121,Calc_OppDef!$A$47:$AM$66,I$2+1,FALSE))</f>
        <v>0.785854922</v>
      </c>
      <c r="J121" s="172">
        <f>MIN(VLOOKUP($C121,Calc_OppDef!$A$47:$AM$66,J$2+1,FALSE),VLOOKUP($D121,Calc_OppDef!$A$47:$AM$66,J$2+1,FALSE))</f>
        <v>1.139489338</v>
      </c>
      <c r="K121" s="172">
        <f>MIN(VLOOKUP($C121,Calc_OppDef!$A$47:$AM$66,K$2+1,FALSE),VLOOKUP($D121,Calc_OppDef!$A$47:$AM$66,K$2+1,FALSE))</f>
        <v>0.5566019417</v>
      </c>
      <c r="L121" s="172">
        <f>MIN(VLOOKUP($C121,Calc_OppDef!$A$47:$AM$66,L$2+1,FALSE),VLOOKUP($D121,Calc_OppDef!$A$47:$AM$66,L$2+1,FALSE))</f>
        <v>0.9823179059</v>
      </c>
      <c r="M121" s="172">
        <f>MIN(VLOOKUP($C121,Calc_OppDef!$A$47:$AM$66,M$2+1,FALSE),VLOOKUP($D121,Calc_OppDef!$A$47:$AM$66,M$2+1,FALSE))</f>
        <v>0.392927461</v>
      </c>
      <c r="N121" s="172">
        <f>MIN(VLOOKUP($C121,Calc_OppDef!$A$47:$AM$66,N$2+1,FALSE),VLOOKUP($D121,Calc_OppDef!$A$47:$AM$66,N$2+1,FALSE))</f>
        <v>0.785854922</v>
      </c>
      <c r="O121" s="172">
        <f>MIN(VLOOKUP($C121,Calc_OppDef!$A$47:$AM$66,O$2+1,FALSE),VLOOKUP($D121,Calc_OppDef!$A$47:$AM$66,O$2+1,FALSE))</f>
        <v>0.392927461</v>
      </c>
      <c r="P121" s="172">
        <f>MIN(VLOOKUP($C121,Calc_OppDef!$A$47:$AM$66,P$2+1,FALSE),VLOOKUP($D121,Calc_OppDef!$A$47:$AM$66,P$2+1,FALSE))</f>
        <v>0.7465618773</v>
      </c>
      <c r="Q121" s="172">
        <f>MIN(VLOOKUP($C121,Calc_OppDef!$A$47:$AM$66,Q$2+1,FALSE),VLOOKUP($D121,Calc_OppDef!$A$47:$AM$66,Q$2+1,FALSE))</f>
        <v>0.4138834951</v>
      </c>
      <c r="R121" s="172">
        <f>MIN(VLOOKUP($C121,Calc_OppDef!$A$47:$AM$66,R$2+1,FALSE),VLOOKUP($D121,Calc_OppDef!$A$47:$AM$66,R$2+1,FALSE))</f>
        <v>0.9430256077</v>
      </c>
      <c r="S121" s="172">
        <f>MIN(VLOOKUP($C121,Calc_OppDef!$A$47:$AM$66,S$2+1,FALSE),VLOOKUP($D121,Calc_OppDef!$A$47:$AM$66,S$2+1,FALSE))</f>
        <v>0.4995145631</v>
      </c>
      <c r="T121" s="172">
        <f>MIN(VLOOKUP($C121,Calc_OppDef!$A$47:$AM$66,T$2+1,FALSE),VLOOKUP($D121,Calc_OppDef!$A$47:$AM$66,T$2+1,FALSE))</f>
        <v>0.6679765344</v>
      </c>
      <c r="U121" s="172">
        <f>MIN(VLOOKUP($C121,Calc_OppDef!$A$47:$AM$66,U$2+1,FALSE),VLOOKUP($D121,Calc_OppDef!$A$47:$AM$66,U$2+1,FALSE))</f>
        <v>0.6286834896</v>
      </c>
      <c r="V121" s="172">
        <f>MIN(VLOOKUP($C121,Calc_OppDef!$A$47:$AM$66,V$2+1,FALSE),VLOOKUP($D121,Calc_OppDef!$A$47:$AM$66,V$2+1,FALSE))</f>
        <v>0.5566019417</v>
      </c>
      <c r="W121" s="172">
        <f>MIN(VLOOKUP($C121,Calc_OppDef!$A$47:$AM$66,W$2+1,FALSE),VLOOKUP($D121,Calc_OppDef!$A$47:$AM$66,W$2+1,FALSE))</f>
        <v>0.6286834896</v>
      </c>
      <c r="X121" s="172">
        <f>MIN(VLOOKUP($C121,Calc_OppDef!$A$47:$AM$66,X$2+1,FALSE),VLOOKUP($D121,Calc_OppDef!$A$47:$AM$66,X$2+1,FALSE))</f>
        <v>0.9430256077</v>
      </c>
      <c r="Y121" s="172">
        <f>MIN(VLOOKUP($C121,Calc_OppDef!$A$47:$AM$66,Y$2+1,FALSE),VLOOKUP($D121,Calc_OppDef!$A$47:$AM$66,Y$2+1,FALSE))</f>
        <v>1.178781636</v>
      </c>
      <c r="Z121" s="172">
        <f>MIN(VLOOKUP($C121,Calc_OppDef!$A$47:$AM$66,Z$2+1,FALSE),VLOOKUP($D121,Calc_OppDef!$A$47:$AM$66,Z$2+1,FALSE))</f>
        <v>0.7465618773</v>
      </c>
      <c r="AA121" s="172">
        <f>MIN(VLOOKUP($C121,Calc_OppDef!$A$47:$AM$66,AA$2+1,FALSE),VLOOKUP($D121,Calc_OppDef!$A$47:$AM$66,AA$2+1,FALSE))</f>
        <v>0.4138834951</v>
      </c>
      <c r="AB121" s="172">
        <f>MIN(VLOOKUP($C121,Calc_OppDef!$A$47:$AM$66,AB$2+1,FALSE),VLOOKUP($D121,Calc_OppDef!$A$47:$AM$66,AB$2+1,FALSE))</f>
        <v>0.6286834896</v>
      </c>
      <c r="AC121" s="172">
        <f>MIN(VLOOKUP($C121,Calc_OppDef!$A$47:$AM$66,AC$2+1,FALSE),VLOOKUP($D121,Calc_OppDef!$A$47:$AM$66,AC$2+1,FALSE))</f>
        <v>0.4995145631</v>
      </c>
      <c r="AD121" s="172">
        <f>MIN(VLOOKUP($C121,Calc_OppDef!$A$47:$AM$66,AD$2+1,FALSE),VLOOKUP($D121,Calc_OppDef!$A$47:$AM$66,AD$2+1,FALSE))</f>
        <v>0.8604330709</v>
      </c>
      <c r="AE121" s="172">
        <f>MIN(VLOOKUP($C121,Calc_OppDef!$A$47:$AM$66,AE$2+1,FALSE),VLOOKUP($D121,Calc_OppDef!$A$47:$AM$66,AE$2+1,FALSE))</f>
        <v>0.4715128039</v>
      </c>
      <c r="AF121" s="172">
        <f>MIN(VLOOKUP($C121,Calc_OppDef!$A$47:$AM$66,AF$2+1,FALSE),VLOOKUP($D121,Calc_OppDef!$A$47:$AM$66,AF$2+1,FALSE))</f>
        <v>0.7322834646</v>
      </c>
      <c r="AG121" s="172">
        <f>MIN(VLOOKUP($C121,Calc_OppDef!$A$47:$AM$66,AG$2+1,FALSE),VLOOKUP($D121,Calc_OppDef!$A$47:$AM$66,AG$2+1,FALSE))</f>
        <v>0.9430256077</v>
      </c>
      <c r="AH121" s="172">
        <f>MIN(VLOOKUP($C121,Calc_OppDef!$A$47:$AM$66,AH$2+1,FALSE),VLOOKUP($D121,Calc_OppDef!$A$47:$AM$66,AH$2+1,FALSE))</f>
        <v>0.6286834896</v>
      </c>
      <c r="AI121" s="172">
        <f>MIN(VLOOKUP($C121,Calc_OppDef!$A$47:$AM$66,AI$2+1,FALSE),VLOOKUP($D121,Calc_OppDef!$A$47:$AM$66,AI$2+1,FALSE))</f>
        <v>1.021610951</v>
      </c>
      <c r="AJ121" s="172">
        <f>MIN(VLOOKUP($C121,Calc_OppDef!$A$47:$AM$66,AJ$2+1,FALSE),VLOOKUP($D121,Calc_OppDef!$A$47:$AM$66,AJ$2+1,FALSE))</f>
        <v>0.9430256077</v>
      </c>
      <c r="AK121" s="172">
        <f>MIN(VLOOKUP($C121,Calc_OppDef!$A$47:$AM$66,AK$2+1,FALSE),VLOOKUP($D121,Calc_OppDef!$A$47:$AM$66,AK$2+1,FALSE))</f>
        <v>0.6286834896</v>
      </c>
      <c r="AL121" s="172">
        <f>MIN(VLOOKUP($C121,Calc_OppDef!$A$47:$AM$66,AL$2+1,FALSE),VLOOKUP($D121,Calc_OppDef!$A$47:$AM$66,AL$2+1,FALSE))</f>
        <v>0.7322834646</v>
      </c>
      <c r="AM121" s="172">
        <f>MIN(VLOOKUP($C121,Calc_OppDef!$A$47:$AM$66,AM$2+1,FALSE),VLOOKUP($D121,Calc_OppDef!$A$47:$AM$66,AM$2+1,FALSE))</f>
        <v>0.6679765344</v>
      </c>
      <c r="AN121" s="172">
        <f>MIN(VLOOKUP($C121,Calc_OppDef!$A$47:$AM$66,AN$2+1,FALSE),VLOOKUP($D121,Calc_OppDef!$A$47:$AM$66,AN$2+1,FALSE))</f>
        <v>0.9430256077</v>
      </c>
      <c r="AO121" s="172">
        <f>MIN(VLOOKUP($C121,Calc_OppDef!$A$47:$AM$66,AO$2+1,FALSE),VLOOKUP($D121,Calc_OppDef!$A$47:$AM$66,AO$2+1,FALSE))</f>
        <v>0.785854922</v>
      </c>
      <c r="AP121" s="172">
        <f>MIN(VLOOKUP($C121,Calc_OppDef!$A$47:$AM$66,AP$2+1,FALSE),VLOOKUP($D121,Calc_OppDef!$A$47:$AM$66,AP$2+1,FALSE))</f>
        <v>0.7322834646</v>
      </c>
      <c r="AQ121" s="170"/>
      <c r="AR121" s="170"/>
    </row>
    <row r="122" ht="12.75" customHeight="1">
      <c r="A122" s="170">
        <f t="shared" si="1"/>
        <v>8</v>
      </c>
      <c r="B122" s="170">
        <f t="shared" si="2"/>
        <v>16</v>
      </c>
      <c r="C122" s="140" t="str">
        <f t="array" ref="C122">INDEX(Fixtures!$A$2:$A$21,A122)</f>
        <v>Everton</v>
      </c>
      <c r="D122" s="140" t="str">
        <f t="array" ref="D122">INDEX(Fixtures!$A$2:$A$21,B122)</f>
        <v>Southampton</v>
      </c>
      <c r="E122" s="172">
        <f>MIN(VLOOKUP($C122,Calc_OppDef!$A$47:$AM$66,E$2+1,FALSE),VLOOKUP($D122,Calc_OppDef!$A$47:$AM$66,E$2+1,FALSE))</f>
        <v>0.785854922</v>
      </c>
      <c r="F122" s="172">
        <f>MIN(VLOOKUP($C122,Calc_OppDef!$A$47:$AM$66,F$2+1,FALSE),VLOOKUP($D122,Calc_OppDef!$A$47:$AM$66,F$2+1,FALSE))</f>
        <v>0.6679765344</v>
      </c>
      <c r="G122" s="172">
        <f>MIN(VLOOKUP($C122,Calc_OppDef!$A$47:$AM$66,G$2+1,FALSE),VLOOKUP($D122,Calc_OppDef!$A$47:$AM$66,G$2+1,FALSE))</f>
        <v>1.021610951</v>
      </c>
      <c r="H122" s="172">
        <f>MIN(VLOOKUP($C122,Calc_OppDef!$A$47:$AM$66,H$2+1,FALSE),VLOOKUP($D122,Calc_OppDef!$A$47:$AM$66,H$2+1,FALSE))</f>
        <v>0.4715128039</v>
      </c>
      <c r="I122" s="172">
        <f>MIN(VLOOKUP($C122,Calc_OppDef!$A$47:$AM$66,I$2+1,FALSE),VLOOKUP($D122,Calc_OppDef!$A$47:$AM$66,I$2+1,FALSE))</f>
        <v>0.392927461</v>
      </c>
      <c r="J122" s="172">
        <f>MIN(VLOOKUP($C122,Calc_OppDef!$A$47:$AM$66,J$2+1,FALSE),VLOOKUP($D122,Calc_OppDef!$A$47:$AM$66,J$2+1,FALSE))</f>
        <v>1.768172828</v>
      </c>
      <c r="K122" s="172">
        <f>MIN(VLOOKUP($C122,Calc_OppDef!$A$47:$AM$66,K$2+1,FALSE),VLOOKUP($D122,Calc_OppDef!$A$47:$AM$66,K$2+1,FALSE))</f>
        <v>0.5566019417</v>
      </c>
      <c r="L122" s="172">
        <f>MIN(VLOOKUP($C122,Calc_OppDef!$A$47:$AM$66,L$2+1,FALSE),VLOOKUP($D122,Calc_OppDef!$A$47:$AM$66,L$2+1,FALSE))</f>
        <v>0.9823179059</v>
      </c>
      <c r="M122" s="172">
        <f>MIN(VLOOKUP($C122,Calc_OppDef!$A$47:$AM$66,M$2+1,FALSE),VLOOKUP($D122,Calc_OppDef!$A$47:$AM$66,M$2+1,FALSE))</f>
        <v>0.6286834896</v>
      </c>
      <c r="N122" s="172">
        <f>MIN(VLOOKUP($C122,Calc_OppDef!$A$47:$AM$66,N$2+1,FALSE),VLOOKUP($D122,Calc_OppDef!$A$47:$AM$66,N$2+1,FALSE))</f>
        <v>0.7072688325</v>
      </c>
      <c r="O122" s="172">
        <f>MIN(VLOOKUP($C122,Calc_OppDef!$A$47:$AM$66,O$2+1,FALSE),VLOOKUP($D122,Calc_OppDef!$A$47:$AM$66,O$2+1,FALSE))</f>
        <v>0.392927461</v>
      </c>
      <c r="P122" s="172">
        <f>MIN(VLOOKUP($C122,Calc_OppDef!$A$47:$AM$66,P$2+1,FALSE),VLOOKUP($D122,Calc_OppDef!$A$47:$AM$66,P$2+1,FALSE))</f>
        <v>0.6679765344</v>
      </c>
      <c r="Q122" s="172">
        <f>MIN(VLOOKUP($C122,Calc_OppDef!$A$47:$AM$66,Q$2+1,FALSE),VLOOKUP($D122,Calc_OppDef!$A$47:$AM$66,Q$2+1,FALSE))</f>
        <v>0.4138834951</v>
      </c>
      <c r="R122" s="172">
        <f>MIN(VLOOKUP($C122,Calc_OppDef!$A$47:$AM$66,R$2+1,FALSE),VLOOKUP($D122,Calc_OppDef!$A$47:$AM$66,R$2+1,FALSE))</f>
        <v>1.178781636</v>
      </c>
      <c r="S122" s="172">
        <f>MIN(VLOOKUP($C122,Calc_OppDef!$A$47:$AM$66,S$2+1,FALSE),VLOOKUP($D122,Calc_OppDef!$A$47:$AM$66,S$2+1,FALSE))</f>
        <v>0.7072688325</v>
      </c>
      <c r="T122" s="172">
        <f>MIN(VLOOKUP($C122,Calc_OppDef!$A$47:$AM$66,T$2+1,FALSE),VLOOKUP($D122,Calc_OppDef!$A$47:$AM$66,T$2+1,FALSE))</f>
        <v>0.6679765344</v>
      </c>
      <c r="U122" s="172">
        <f>MIN(VLOOKUP($C122,Calc_OppDef!$A$47:$AM$66,U$2+1,FALSE),VLOOKUP($D122,Calc_OppDef!$A$47:$AM$66,U$2+1,FALSE))</f>
        <v>0.785854922</v>
      </c>
      <c r="V122" s="172">
        <f>MIN(VLOOKUP($C122,Calc_OppDef!$A$47:$AM$66,V$2+1,FALSE),VLOOKUP($D122,Calc_OppDef!$A$47:$AM$66,V$2+1,FALSE))</f>
        <v>0.6286834896</v>
      </c>
      <c r="W122" s="172">
        <f>MIN(VLOOKUP($C122,Calc_OppDef!$A$47:$AM$66,W$2+1,FALSE),VLOOKUP($D122,Calc_OppDef!$A$47:$AM$66,W$2+1,FALSE))</f>
        <v>0.6286834896</v>
      </c>
      <c r="X122" s="172">
        <f>MIN(VLOOKUP($C122,Calc_OppDef!$A$47:$AM$66,X$2+1,FALSE),VLOOKUP($D122,Calc_OppDef!$A$47:$AM$66,X$2+1,FALSE))</f>
        <v>0.9430256077</v>
      </c>
      <c r="Y122" s="172">
        <f>MIN(VLOOKUP($C122,Calc_OppDef!$A$47:$AM$66,Y$2+1,FALSE),VLOOKUP($D122,Calc_OppDef!$A$47:$AM$66,Y$2+1,FALSE))</f>
        <v>1.178781636</v>
      </c>
      <c r="Z122" s="172">
        <f>MIN(VLOOKUP($C122,Calc_OppDef!$A$47:$AM$66,Z$2+1,FALSE),VLOOKUP($D122,Calc_OppDef!$A$47:$AM$66,Z$2+1,FALSE))</f>
        <v>0.7465618773</v>
      </c>
      <c r="AA122" s="172">
        <f>MIN(VLOOKUP($C122,Calc_OppDef!$A$47:$AM$66,AA$2+1,FALSE),VLOOKUP($D122,Calc_OppDef!$A$47:$AM$66,AA$2+1,FALSE))</f>
        <v>0.6286834896</v>
      </c>
      <c r="AB122" s="172">
        <f>MIN(VLOOKUP($C122,Calc_OppDef!$A$47:$AM$66,AB$2+1,FALSE),VLOOKUP($D122,Calc_OppDef!$A$47:$AM$66,AB$2+1,FALSE))</f>
        <v>0.6286834896</v>
      </c>
      <c r="AC122" s="172">
        <f>MIN(VLOOKUP($C122,Calc_OppDef!$A$47:$AM$66,AC$2+1,FALSE),VLOOKUP($D122,Calc_OppDef!$A$47:$AM$66,AC$2+1,FALSE))</f>
        <v>0.4995145631</v>
      </c>
      <c r="AD122" s="172">
        <f>MIN(VLOOKUP($C122,Calc_OppDef!$A$47:$AM$66,AD$2+1,FALSE),VLOOKUP($D122,Calc_OppDef!$A$47:$AM$66,AD$2+1,FALSE))</f>
        <v>0.4138834951</v>
      </c>
      <c r="AE122" s="172">
        <f>MIN(VLOOKUP($C122,Calc_OppDef!$A$47:$AM$66,AE$2+1,FALSE),VLOOKUP($D122,Calc_OppDef!$A$47:$AM$66,AE$2+1,FALSE))</f>
        <v>1.768172828</v>
      </c>
      <c r="AF122" s="172">
        <f>MIN(VLOOKUP($C122,Calc_OppDef!$A$47:$AM$66,AF$2+1,FALSE),VLOOKUP($D122,Calc_OppDef!$A$47:$AM$66,AF$2+1,FALSE))</f>
        <v>0.5566019417</v>
      </c>
      <c r="AG122" s="172">
        <f>MIN(VLOOKUP($C122,Calc_OppDef!$A$47:$AM$66,AG$2+1,FALSE),VLOOKUP($D122,Calc_OppDef!$A$47:$AM$66,AG$2+1,FALSE))</f>
        <v>1.493123755</v>
      </c>
      <c r="AH122" s="172">
        <f>MIN(VLOOKUP($C122,Calc_OppDef!$A$47:$AM$66,AH$2+1,FALSE),VLOOKUP($D122,Calc_OppDef!$A$47:$AM$66,AH$2+1,FALSE))</f>
        <v>0.8251472201</v>
      </c>
      <c r="AI122" s="172">
        <f>MIN(VLOOKUP($C122,Calc_OppDef!$A$47:$AM$66,AI$2+1,FALSE),VLOOKUP($D122,Calc_OppDef!$A$47:$AM$66,AI$2+1,FALSE))</f>
        <v>1.060903995</v>
      </c>
      <c r="AJ122" s="172">
        <f>MIN(VLOOKUP($C122,Calc_OppDef!$A$47:$AM$66,AJ$2+1,FALSE),VLOOKUP($D122,Calc_OppDef!$A$47:$AM$66,AJ$2+1,FALSE))</f>
        <v>0.9430256077</v>
      </c>
      <c r="AK122" s="172">
        <f>MIN(VLOOKUP($C122,Calc_OppDef!$A$47:$AM$66,AK$2+1,FALSE),VLOOKUP($D122,Calc_OppDef!$A$47:$AM$66,AK$2+1,FALSE))</f>
        <v>0.785854922</v>
      </c>
      <c r="AL122" s="172">
        <f>MIN(VLOOKUP($C122,Calc_OppDef!$A$47:$AM$66,AL$2+1,FALSE),VLOOKUP($D122,Calc_OppDef!$A$47:$AM$66,AL$2+1,FALSE))</f>
        <v>0.4995145631</v>
      </c>
      <c r="AM122" s="172">
        <f>MIN(VLOOKUP($C122,Calc_OppDef!$A$47:$AM$66,AM$2+1,FALSE),VLOOKUP($D122,Calc_OppDef!$A$47:$AM$66,AM$2+1,FALSE))</f>
        <v>0.8251472201</v>
      </c>
      <c r="AN122" s="172">
        <f>MIN(VLOOKUP($C122,Calc_OppDef!$A$47:$AM$66,AN$2+1,FALSE),VLOOKUP($D122,Calc_OppDef!$A$47:$AM$66,AN$2+1,FALSE))</f>
        <v>0.7465618773</v>
      </c>
      <c r="AO122" s="172">
        <f>MIN(VLOOKUP($C122,Calc_OppDef!$A$47:$AM$66,AO$2+1,FALSE),VLOOKUP($D122,Calc_OppDef!$A$47:$AM$66,AO$2+1,FALSE))</f>
        <v>0.785854922</v>
      </c>
      <c r="AP122" s="172">
        <f>MIN(VLOOKUP($C122,Calc_OppDef!$A$47:$AM$66,AP$2+1,FALSE),VLOOKUP($D122,Calc_OppDef!$A$47:$AM$66,AP$2+1,FALSE))</f>
        <v>0.4715128039</v>
      </c>
      <c r="AQ122" s="170"/>
      <c r="AR122" s="170"/>
    </row>
    <row r="123" ht="12.75" customHeight="1">
      <c r="A123" s="170">
        <f t="shared" si="1"/>
        <v>8</v>
      </c>
      <c r="B123" s="170">
        <f t="shared" si="2"/>
        <v>17</v>
      </c>
      <c r="C123" s="140" t="str">
        <f t="array" ref="C123">INDEX(Fixtures!$A$2:$A$21,A123)</f>
        <v>Everton</v>
      </c>
      <c r="D123" s="140" t="str">
        <f t="array" ref="D123">INDEX(Fixtures!$A$2:$A$21,B123)</f>
        <v>Tottenham</v>
      </c>
      <c r="E123" s="172">
        <f>MIN(VLOOKUP($C123,Calc_OppDef!$A$47:$AM$66,E$2+1,FALSE),VLOOKUP($D123,Calc_OppDef!$A$47:$AM$66,E$2+1,FALSE))</f>
        <v>0.8251472201</v>
      </c>
      <c r="F123" s="172">
        <f>MIN(VLOOKUP($C123,Calc_OppDef!$A$47:$AM$66,F$2+1,FALSE),VLOOKUP($D123,Calc_OppDef!$A$47:$AM$66,F$2+1,FALSE))</f>
        <v>0.5566019417</v>
      </c>
      <c r="G123" s="172">
        <f>MIN(VLOOKUP($C123,Calc_OppDef!$A$47:$AM$66,G$2+1,FALSE),VLOOKUP($D123,Calc_OppDef!$A$47:$AM$66,G$2+1,FALSE))</f>
        <v>1.021610951</v>
      </c>
      <c r="H123" s="172">
        <f>MIN(VLOOKUP($C123,Calc_OppDef!$A$47:$AM$66,H$2+1,FALSE),VLOOKUP($D123,Calc_OppDef!$A$47:$AM$66,H$2+1,FALSE))</f>
        <v>0.4715128039</v>
      </c>
      <c r="I123" s="172">
        <f>MIN(VLOOKUP($C123,Calc_OppDef!$A$47:$AM$66,I$2+1,FALSE),VLOOKUP($D123,Calc_OppDef!$A$47:$AM$66,I$2+1,FALSE))</f>
        <v>0.9430256077</v>
      </c>
      <c r="J123" s="172">
        <f>MIN(VLOOKUP($C123,Calc_OppDef!$A$47:$AM$66,J$2+1,FALSE),VLOOKUP($D123,Calc_OppDef!$A$47:$AM$66,J$2+1,FALSE))</f>
        <v>0.9430256077</v>
      </c>
      <c r="K123" s="172">
        <f>MIN(VLOOKUP($C123,Calc_OppDef!$A$47:$AM$66,K$2+1,FALSE),VLOOKUP($D123,Calc_OppDef!$A$47:$AM$66,K$2+1,FALSE))</f>
        <v>0.5566019417</v>
      </c>
      <c r="L123" s="172">
        <f>MIN(VLOOKUP($C123,Calc_OppDef!$A$47:$AM$66,L$2+1,FALSE),VLOOKUP($D123,Calc_OppDef!$A$47:$AM$66,L$2+1,FALSE))</f>
        <v>0.4138834951</v>
      </c>
      <c r="M123" s="172">
        <f>MIN(VLOOKUP($C123,Calc_OppDef!$A$47:$AM$66,M$2+1,FALSE),VLOOKUP($D123,Calc_OppDef!$A$47:$AM$66,M$2+1,FALSE))</f>
        <v>0.6286834896</v>
      </c>
      <c r="N123" s="172">
        <f>MIN(VLOOKUP($C123,Calc_OppDef!$A$47:$AM$66,N$2+1,FALSE),VLOOKUP($D123,Calc_OppDef!$A$47:$AM$66,N$2+1,FALSE))</f>
        <v>1.493123755</v>
      </c>
      <c r="O123" s="172">
        <f>MIN(VLOOKUP($C123,Calc_OppDef!$A$47:$AM$66,O$2+1,FALSE),VLOOKUP($D123,Calc_OppDef!$A$47:$AM$66,O$2+1,FALSE))</f>
        <v>0.392927461</v>
      </c>
      <c r="P123" s="172">
        <f>MIN(VLOOKUP($C123,Calc_OppDef!$A$47:$AM$66,P$2+1,FALSE),VLOOKUP($D123,Calc_OppDef!$A$47:$AM$66,P$2+1,FALSE))</f>
        <v>1.139489338</v>
      </c>
      <c r="Q123" s="172">
        <f>MIN(VLOOKUP($C123,Calc_OppDef!$A$47:$AM$66,Q$2+1,FALSE),VLOOKUP($D123,Calc_OppDef!$A$47:$AM$66,Q$2+1,FALSE))</f>
        <v>0.4138834951</v>
      </c>
      <c r="R123" s="172">
        <f>MIN(VLOOKUP($C123,Calc_OppDef!$A$47:$AM$66,R$2+1,FALSE),VLOOKUP($D123,Calc_OppDef!$A$47:$AM$66,R$2+1,FALSE))</f>
        <v>1.768172828</v>
      </c>
      <c r="S123" s="172">
        <f>MIN(VLOOKUP($C123,Calc_OppDef!$A$47:$AM$66,S$2+1,FALSE),VLOOKUP($D123,Calc_OppDef!$A$47:$AM$66,S$2+1,FALSE))</f>
        <v>0.6679765344</v>
      </c>
      <c r="T123" s="172">
        <f>MIN(VLOOKUP($C123,Calc_OppDef!$A$47:$AM$66,T$2+1,FALSE),VLOOKUP($D123,Calc_OppDef!$A$47:$AM$66,T$2+1,FALSE))</f>
        <v>0.6679765344</v>
      </c>
      <c r="U123" s="172">
        <f>MIN(VLOOKUP($C123,Calc_OppDef!$A$47:$AM$66,U$2+1,FALSE),VLOOKUP($D123,Calc_OppDef!$A$47:$AM$66,U$2+1,FALSE))</f>
        <v>0.785854922</v>
      </c>
      <c r="V123" s="172">
        <f>MIN(VLOOKUP($C123,Calc_OppDef!$A$47:$AM$66,V$2+1,FALSE),VLOOKUP($D123,Calc_OppDef!$A$47:$AM$66,V$2+1,FALSE))</f>
        <v>1.100196294</v>
      </c>
      <c r="W123" s="172">
        <f>MIN(VLOOKUP($C123,Calc_OppDef!$A$47:$AM$66,W$2+1,FALSE),VLOOKUP($D123,Calc_OppDef!$A$47:$AM$66,W$2+1,FALSE))</f>
        <v>0.6286834896</v>
      </c>
      <c r="X123" s="172">
        <f>MIN(VLOOKUP($C123,Calc_OppDef!$A$47:$AM$66,X$2+1,FALSE),VLOOKUP($D123,Calc_OppDef!$A$47:$AM$66,X$2+1,FALSE))</f>
        <v>0.4995145631</v>
      </c>
      <c r="Y123" s="172">
        <f>MIN(VLOOKUP($C123,Calc_OppDef!$A$47:$AM$66,Y$2+1,FALSE),VLOOKUP($D123,Calc_OppDef!$A$47:$AM$66,Y$2+1,FALSE))</f>
        <v>0.7322834646</v>
      </c>
      <c r="Z123" s="172">
        <f>MIN(VLOOKUP($C123,Calc_OppDef!$A$47:$AM$66,Z$2+1,FALSE),VLOOKUP($D123,Calc_OppDef!$A$47:$AM$66,Z$2+1,FALSE))</f>
        <v>0.7465618773</v>
      </c>
      <c r="AA123" s="172">
        <f>MIN(VLOOKUP($C123,Calc_OppDef!$A$47:$AM$66,AA$2+1,FALSE),VLOOKUP($D123,Calc_OppDef!$A$47:$AM$66,AA$2+1,FALSE))</f>
        <v>0.7322834646</v>
      </c>
      <c r="AB123" s="172">
        <f>MIN(VLOOKUP($C123,Calc_OppDef!$A$47:$AM$66,AB$2+1,FALSE),VLOOKUP($D123,Calc_OppDef!$A$47:$AM$66,AB$2+1,FALSE))</f>
        <v>0.6286834896</v>
      </c>
      <c r="AC123" s="172">
        <f>MIN(VLOOKUP($C123,Calc_OppDef!$A$47:$AM$66,AC$2+1,FALSE),VLOOKUP($D123,Calc_OppDef!$A$47:$AM$66,AC$2+1,FALSE))</f>
        <v>0.4995145631</v>
      </c>
      <c r="AD123" s="172">
        <f>MIN(VLOOKUP($C123,Calc_OppDef!$A$47:$AM$66,AD$2+1,FALSE),VLOOKUP($D123,Calc_OppDef!$A$47:$AM$66,AD$2+1,FALSE))</f>
        <v>1.060903995</v>
      </c>
      <c r="AE123" s="172">
        <f>MIN(VLOOKUP($C123,Calc_OppDef!$A$47:$AM$66,AE$2+1,FALSE),VLOOKUP($D123,Calc_OppDef!$A$47:$AM$66,AE$2+1,FALSE))</f>
        <v>0.6286834896</v>
      </c>
      <c r="AF123" s="172">
        <f>MIN(VLOOKUP($C123,Calc_OppDef!$A$47:$AM$66,AF$2+1,FALSE),VLOOKUP($D123,Calc_OppDef!$A$47:$AM$66,AF$2+1,FALSE))</f>
        <v>0.7322834646</v>
      </c>
      <c r="AG123" s="172">
        <f>MIN(VLOOKUP($C123,Calc_OppDef!$A$47:$AM$66,AG$2+1,FALSE),VLOOKUP($D123,Calc_OppDef!$A$47:$AM$66,AG$2+1,FALSE))</f>
        <v>0.785854922</v>
      </c>
      <c r="AH123" s="172">
        <f>MIN(VLOOKUP($C123,Calc_OppDef!$A$47:$AM$66,AH$2+1,FALSE),VLOOKUP($D123,Calc_OppDef!$A$47:$AM$66,AH$2+1,FALSE))</f>
        <v>0.785854922</v>
      </c>
      <c r="AI123" s="172">
        <f>MIN(VLOOKUP($C123,Calc_OppDef!$A$47:$AM$66,AI$2+1,FALSE),VLOOKUP($D123,Calc_OppDef!$A$47:$AM$66,AI$2+1,FALSE))</f>
        <v>0.6286834896</v>
      </c>
      <c r="AJ123" s="172">
        <f>MIN(VLOOKUP($C123,Calc_OppDef!$A$47:$AM$66,AJ$2+1,FALSE),VLOOKUP($D123,Calc_OppDef!$A$47:$AM$66,AJ$2+1,FALSE))</f>
        <v>0.9430256077</v>
      </c>
      <c r="AK123" s="172">
        <f>MIN(VLOOKUP($C123,Calc_OppDef!$A$47:$AM$66,AK$2+1,FALSE),VLOOKUP($D123,Calc_OppDef!$A$47:$AM$66,AK$2+1,FALSE))</f>
        <v>0.392927461</v>
      </c>
      <c r="AL123" s="172">
        <f>MIN(VLOOKUP($C123,Calc_OppDef!$A$47:$AM$66,AL$2+1,FALSE),VLOOKUP($D123,Calc_OppDef!$A$47:$AM$66,AL$2+1,FALSE))</f>
        <v>0.4715128039</v>
      </c>
      <c r="AM123" s="172">
        <f>MIN(VLOOKUP($C123,Calc_OppDef!$A$47:$AM$66,AM$2+1,FALSE),VLOOKUP($D123,Calc_OppDef!$A$47:$AM$66,AM$2+1,FALSE))</f>
        <v>1.178781636</v>
      </c>
      <c r="AN123" s="172">
        <f>MIN(VLOOKUP($C123,Calc_OppDef!$A$47:$AM$66,AN$2+1,FALSE),VLOOKUP($D123,Calc_OppDef!$A$47:$AM$66,AN$2+1,FALSE))</f>
        <v>0.9430256077</v>
      </c>
      <c r="AO123" s="172">
        <f>MIN(VLOOKUP($C123,Calc_OppDef!$A$47:$AM$66,AO$2+1,FALSE),VLOOKUP($D123,Calc_OppDef!$A$47:$AM$66,AO$2+1,FALSE))</f>
        <v>0.785854922</v>
      </c>
      <c r="AP123" s="172">
        <f>MIN(VLOOKUP($C123,Calc_OppDef!$A$47:$AM$66,AP$2+1,FALSE),VLOOKUP($D123,Calc_OppDef!$A$47:$AM$66,AP$2+1,FALSE))</f>
        <v>0.6286834896</v>
      </c>
      <c r="AQ123" s="170"/>
      <c r="AR123" s="170"/>
    </row>
    <row r="124" ht="12.75" customHeight="1">
      <c r="A124" s="170">
        <f t="shared" si="1"/>
        <v>8</v>
      </c>
      <c r="B124" s="170">
        <f t="shared" si="2"/>
        <v>18</v>
      </c>
      <c r="C124" s="140" t="str">
        <f t="array" ref="C124">INDEX(Fixtures!$A$2:$A$21,A124)</f>
        <v>Everton</v>
      </c>
      <c r="D124" s="140" t="str">
        <f t="array" ref="D124">INDEX(Fixtures!$A$2:$A$21,B124)</f>
        <v>Watford</v>
      </c>
      <c r="E124" s="172">
        <f>MIN(VLOOKUP($C124,Calc_OppDef!$A$47:$AM$66,E$2+1,FALSE),VLOOKUP($D124,Calc_OppDef!$A$47:$AM$66,E$2+1,FALSE))</f>
        <v>0.392927461</v>
      </c>
      <c r="F124" s="172">
        <f>MIN(VLOOKUP($C124,Calc_OppDef!$A$47:$AM$66,F$2+1,FALSE),VLOOKUP($D124,Calc_OppDef!$A$47:$AM$66,F$2+1,FALSE))</f>
        <v>0.6286834896</v>
      </c>
      <c r="G124" s="172">
        <f>MIN(VLOOKUP($C124,Calc_OppDef!$A$47:$AM$66,G$2+1,FALSE),VLOOKUP($D124,Calc_OppDef!$A$47:$AM$66,G$2+1,FALSE))</f>
        <v>0.6286834896</v>
      </c>
      <c r="H124" s="172">
        <f>MIN(VLOOKUP($C124,Calc_OppDef!$A$47:$AM$66,H$2+1,FALSE),VLOOKUP($D124,Calc_OppDef!$A$47:$AM$66,H$2+1,FALSE))</f>
        <v>0.4715128039</v>
      </c>
      <c r="I124" s="172">
        <f>MIN(VLOOKUP($C124,Calc_OppDef!$A$47:$AM$66,I$2+1,FALSE),VLOOKUP($D124,Calc_OppDef!$A$47:$AM$66,I$2+1,FALSE))</f>
        <v>0.9430256077</v>
      </c>
      <c r="J124" s="172">
        <f>MIN(VLOOKUP($C124,Calc_OppDef!$A$47:$AM$66,J$2+1,FALSE),VLOOKUP($D124,Calc_OppDef!$A$47:$AM$66,J$2+1,FALSE))</f>
        <v>0.7322834646</v>
      </c>
      <c r="K124" s="172">
        <f>MIN(VLOOKUP($C124,Calc_OppDef!$A$47:$AM$66,K$2+1,FALSE),VLOOKUP($D124,Calc_OppDef!$A$47:$AM$66,K$2+1,FALSE))</f>
        <v>0.5566019417</v>
      </c>
      <c r="L124" s="172">
        <f>MIN(VLOOKUP($C124,Calc_OppDef!$A$47:$AM$66,L$2+1,FALSE),VLOOKUP($D124,Calc_OppDef!$A$47:$AM$66,L$2+1,FALSE))</f>
        <v>0.7465618773</v>
      </c>
      <c r="M124" s="172">
        <f>MIN(VLOOKUP($C124,Calc_OppDef!$A$47:$AM$66,M$2+1,FALSE),VLOOKUP($D124,Calc_OppDef!$A$47:$AM$66,M$2+1,FALSE))</f>
        <v>0.6286834896</v>
      </c>
      <c r="N124" s="172">
        <f>MIN(VLOOKUP($C124,Calc_OppDef!$A$47:$AM$66,N$2+1,FALSE),VLOOKUP($D124,Calc_OppDef!$A$47:$AM$66,N$2+1,FALSE))</f>
        <v>0.4715128039</v>
      </c>
      <c r="O124" s="172">
        <f>MIN(VLOOKUP($C124,Calc_OppDef!$A$47:$AM$66,O$2+1,FALSE),VLOOKUP($D124,Calc_OppDef!$A$47:$AM$66,O$2+1,FALSE))</f>
        <v>0.392927461</v>
      </c>
      <c r="P124" s="172">
        <f>MIN(VLOOKUP($C124,Calc_OppDef!$A$47:$AM$66,P$2+1,FALSE),VLOOKUP($D124,Calc_OppDef!$A$47:$AM$66,P$2+1,FALSE))</f>
        <v>0.785854922</v>
      </c>
      <c r="Q124" s="172">
        <f>MIN(VLOOKUP($C124,Calc_OppDef!$A$47:$AM$66,Q$2+1,FALSE),VLOOKUP($D124,Calc_OppDef!$A$47:$AM$66,Q$2+1,FALSE))</f>
        <v>0.4138834951</v>
      </c>
      <c r="R124" s="172">
        <f>MIN(VLOOKUP($C124,Calc_OppDef!$A$47:$AM$66,R$2+1,FALSE),VLOOKUP($D124,Calc_OppDef!$A$47:$AM$66,R$2+1,FALSE))</f>
        <v>0.9823179059</v>
      </c>
      <c r="S124" s="172">
        <f>MIN(VLOOKUP($C124,Calc_OppDef!$A$47:$AM$66,S$2+1,FALSE),VLOOKUP($D124,Calc_OppDef!$A$47:$AM$66,S$2+1,FALSE))</f>
        <v>0.7072688325</v>
      </c>
      <c r="T124" s="172">
        <f>MIN(VLOOKUP($C124,Calc_OppDef!$A$47:$AM$66,T$2+1,FALSE),VLOOKUP($D124,Calc_OppDef!$A$47:$AM$66,T$2+1,FALSE))</f>
        <v>0.6679765344</v>
      </c>
      <c r="U124" s="172">
        <f>MIN(VLOOKUP($C124,Calc_OppDef!$A$47:$AM$66,U$2+1,FALSE),VLOOKUP($D124,Calc_OppDef!$A$47:$AM$66,U$2+1,FALSE))</f>
        <v>0.4138834951</v>
      </c>
      <c r="V124" s="172">
        <f>MIN(VLOOKUP($C124,Calc_OppDef!$A$47:$AM$66,V$2+1,FALSE),VLOOKUP($D124,Calc_OppDef!$A$47:$AM$66,V$2+1,FALSE))</f>
        <v>0.9430256077</v>
      </c>
      <c r="W124" s="172">
        <f>MIN(VLOOKUP($C124,Calc_OppDef!$A$47:$AM$66,W$2+1,FALSE),VLOOKUP($D124,Calc_OppDef!$A$47:$AM$66,W$2+1,FALSE))</f>
        <v>0.6286834896</v>
      </c>
      <c r="X124" s="172">
        <f>MIN(VLOOKUP($C124,Calc_OppDef!$A$47:$AM$66,X$2+1,FALSE),VLOOKUP($D124,Calc_OppDef!$A$47:$AM$66,X$2+1,FALSE))</f>
        <v>0.7072688325</v>
      </c>
      <c r="Y124" s="172">
        <f>MIN(VLOOKUP($C124,Calc_OppDef!$A$47:$AM$66,Y$2+1,FALSE),VLOOKUP($D124,Calc_OppDef!$A$47:$AM$66,Y$2+1,FALSE))</f>
        <v>1.021610951</v>
      </c>
      <c r="Z124" s="172">
        <f>MIN(VLOOKUP($C124,Calc_OppDef!$A$47:$AM$66,Z$2+1,FALSE),VLOOKUP($D124,Calc_OppDef!$A$47:$AM$66,Z$2+1,FALSE))</f>
        <v>0.7465618773</v>
      </c>
      <c r="AA124" s="172">
        <f>MIN(VLOOKUP($C124,Calc_OppDef!$A$47:$AM$66,AA$2+1,FALSE),VLOOKUP($D124,Calc_OppDef!$A$47:$AM$66,AA$2+1,FALSE))</f>
        <v>0.785854922</v>
      </c>
      <c r="AB124" s="172">
        <f>MIN(VLOOKUP($C124,Calc_OppDef!$A$47:$AM$66,AB$2+1,FALSE),VLOOKUP($D124,Calc_OppDef!$A$47:$AM$66,AB$2+1,FALSE))</f>
        <v>0.6286834896</v>
      </c>
      <c r="AC124" s="172">
        <f>MIN(VLOOKUP($C124,Calc_OppDef!$A$47:$AM$66,AC$2+1,FALSE),VLOOKUP($D124,Calc_OppDef!$A$47:$AM$66,AC$2+1,FALSE))</f>
        <v>0.4995145631</v>
      </c>
      <c r="AD124" s="172">
        <f>MIN(VLOOKUP($C124,Calc_OppDef!$A$47:$AM$66,AD$2+1,FALSE),VLOOKUP($D124,Calc_OppDef!$A$47:$AM$66,AD$2+1,FALSE))</f>
        <v>0.6286834896</v>
      </c>
      <c r="AE124" s="172">
        <f>MIN(VLOOKUP($C124,Calc_OppDef!$A$47:$AM$66,AE$2+1,FALSE),VLOOKUP($D124,Calc_OppDef!$A$47:$AM$66,AE$2+1,FALSE))</f>
        <v>0.7322834646</v>
      </c>
      <c r="AF124" s="172">
        <f>MIN(VLOOKUP($C124,Calc_OppDef!$A$47:$AM$66,AF$2+1,FALSE),VLOOKUP($D124,Calc_OppDef!$A$47:$AM$66,AF$2+1,FALSE))</f>
        <v>0.7322834646</v>
      </c>
      <c r="AG124" s="172">
        <f>MIN(VLOOKUP($C124,Calc_OppDef!$A$47:$AM$66,AG$2+1,FALSE),VLOOKUP($D124,Calc_OppDef!$A$47:$AM$66,AG$2+1,FALSE))</f>
        <v>1.218074681</v>
      </c>
      <c r="AH124" s="172">
        <f>MIN(VLOOKUP($C124,Calc_OppDef!$A$47:$AM$66,AH$2+1,FALSE),VLOOKUP($D124,Calc_OppDef!$A$47:$AM$66,AH$2+1,FALSE))</f>
        <v>0.8251472201</v>
      </c>
      <c r="AI124" s="172">
        <f>MIN(VLOOKUP($C124,Calc_OppDef!$A$47:$AM$66,AI$2+1,FALSE),VLOOKUP($D124,Calc_OppDef!$A$47:$AM$66,AI$2+1,FALSE))</f>
        <v>0.6679765344</v>
      </c>
      <c r="AJ124" s="172">
        <f>MIN(VLOOKUP($C124,Calc_OppDef!$A$47:$AM$66,AJ$2+1,FALSE),VLOOKUP($D124,Calc_OppDef!$A$47:$AM$66,AJ$2+1,FALSE))</f>
        <v>0.9430256077</v>
      </c>
      <c r="AK124" s="172">
        <f>MIN(VLOOKUP($C124,Calc_OppDef!$A$47:$AM$66,AK$2+1,FALSE),VLOOKUP($D124,Calc_OppDef!$A$47:$AM$66,AK$2+1,FALSE))</f>
        <v>0.5566019417</v>
      </c>
      <c r="AL124" s="172">
        <f>MIN(VLOOKUP($C124,Calc_OppDef!$A$47:$AM$66,AL$2+1,FALSE),VLOOKUP($D124,Calc_OppDef!$A$47:$AM$66,AL$2+1,FALSE))</f>
        <v>0.7322834646</v>
      </c>
      <c r="AM124" s="172">
        <f>MIN(VLOOKUP($C124,Calc_OppDef!$A$47:$AM$66,AM$2+1,FALSE),VLOOKUP($D124,Calc_OppDef!$A$47:$AM$66,AM$2+1,FALSE))</f>
        <v>0.6286834896</v>
      </c>
      <c r="AN124" s="172">
        <f>MIN(VLOOKUP($C124,Calc_OppDef!$A$47:$AM$66,AN$2+1,FALSE),VLOOKUP($D124,Calc_OppDef!$A$47:$AM$66,AN$2+1,FALSE))</f>
        <v>0.4995145631</v>
      </c>
      <c r="AO124" s="172">
        <f>MIN(VLOOKUP($C124,Calc_OppDef!$A$47:$AM$66,AO$2+1,FALSE),VLOOKUP($D124,Calc_OppDef!$A$47:$AM$66,AO$2+1,FALSE))</f>
        <v>0.785854922</v>
      </c>
      <c r="AP124" s="172">
        <f>MIN(VLOOKUP($C124,Calc_OppDef!$A$47:$AM$66,AP$2+1,FALSE),VLOOKUP($D124,Calc_OppDef!$A$47:$AM$66,AP$2+1,FALSE))</f>
        <v>0.9430256077</v>
      </c>
      <c r="AQ124" s="170"/>
      <c r="AR124" s="170"/>
    </row>
    <row r="125" ht="12.75" customHeight="1">
      <c r="A125" s="170">
        <f t="shared" si="1"/>
        <v>8</v>
      </c>
      <c r="B125" s="170">
        <f t="shared" si="2"/>
        <v>19</v>
      </c>
      <c r="C125" s="140" t="str">
        <f t="array" ref="C125">INDEX(Fixtures!$A$2:$A$21,A125)</f>
        <v>Everton</v>
      </c>
      <c r="D125" s="140" t="str">
        <f t="array" ref="D125">INDEX(Fixtures!$A$2:$A$21,B125)</f>
        <v>West Ham</v>
      </c>
      <c r="E125" s="172">
        <f>MIN(VLOOKUP($C125,Calc_OppDef!$A$47:$AM$66,E$2+1,FALSE),VLOOKUP($D125,Calc_OppDef!$A$47:$AM$66,E$2+1,FALSE))</f>
        <v>0.8604330709</v>
      </c>
      <c r="F125" s="172">
        <f>MIN(VLOOKUP($C125,Calc_OppDef!$A$47:$AM$66,F$2+1,FALSE),VLOOKUP($D125,Calc_OppDef!$A$47:$AM$66,F$2+1,FALSE))</f>
        <v>0.6679765344</v>
      </c>
      <c r="G125" s="172">
        <f>MIN(VLOOKUP($C125,Calc_OppDef!$A$47:$AM$66,G$2+1,FALSE),VLOOKUP($D125,Calc_OppDef!$A$47:$AM$66,G$2+1,FALSE))</f>
        <v>1.021610951</v>
      </c>
      <c r="H125" s="172">
        <f>MIN(VLOOKUP($C125,Calc_OppDef!$A$47:$AM$66,H$2+1,FALSE),VLOOKUP($D125,Calc_OppDef!$A$47:$AM$66,H$2+1,FALSE))</f>
        <v>0.4715128039</v>
      </c>
      <c r="I125" s="172">
        <f>MIN(VLOOKUP($C125,Calc_OppDef!$A$47:$AM$66,I$2+1,FALSE),VLOOKUP($D125,Calc_OppDef!$A$47:$AM$66,I$2+1,FALSE))</f>
        <v>0.9430256077</v>
      </c>
      <c r="J125" s="172">
        <f>MIN(VLOOKUP($C125,Calc_OppDef!$A$47:$AM$66,J$2+1,FALSE),VLOOKUP($D125,Calc_OppDef!$A$47:$AM$66,J$2+1,FALSE))</f>
        <v>1.257367726</v>
      </c>
      <c r="K125" s="172">
        <f>MIN(VLOOKUP($C125,Calc_OppDef!$A$47:$AM$66,K$2+1,FALSE),VLOOKUP($D125,Calc_OppDef!$A$47:$AM$66,K$2+1,FALSE))</f>
        <v>0.5566019417</v>
      </c>
      <c r="L125" s="172">
        <f>MIN(VLOOKUP($C125,Calc_OppDef!$A$47:$AM$66,L$2+1,FALSE),VLOOKUP($D125,Calc_OppDef!$A$47:$AM$66,L$2+1,FALSE))</f>
        <v>0.9430256077</v>
      </c>
      <c r="M125" s="172">
        <f>MIN(VLOOKUP($C125,Calc_OppDef!$A$47:$AM$66,M$2+1,FALSE),VLOOKUP($D125,Calc_OppDef!$A$47:$AM$66,M$2+1,FALSE))</f>
        <v>0.6286834896</v>
      </c>
      <c r="N125" s="172">
        <f>MIN(VLOOKUP($C125,Calc_OppDef!$A$47:$AM$66,N$2+1,FALSE),VLOOKUP($D125,Calc_OppDef!$A$47:$AM$66,N$2+1,FALSE))</f>
        <v>0.9823179059</v>
      </c>
      <c r="O125" s="172">
        <f>MIN(VLOOKUP($C125,Calc_OppDef!$A$47:$AM$66,O$2+1,FALSE),VLOOKUP($D125,Calc_OppDef!$A$47:$AM$66,O$2+1,FALSE))</f>
        <v>0.392927461</v>
      </c>
      <c r="P125" s="172">
        <f>MIN(VLOOKUP($C125,Calc_OppDef!$A$47:$AM$66,P$2+1,FALSE),VLOOKUP($D125,Calc_OppDef!$A$47:$AM$66,P$2+1,FALSE))</f>
        <v>0.6286834896</v>
      </c>
      <c r="Q125" s="172">
        <f>MIN(VLOOKUP($C125,Calc_OppDef!$A$47:$AM$66,Q$2+1,FALSE),VLOOKUP($D125,Calc_OppDef!$A$47:$AM$66,Q$2+1,FALSE))</f>
        <v>0.4138834951</v>
      </c>
      <c r="R125" s="172">
        <f>MIN(VLOOKUP($C125,Calc_OppDef!$A$47:$AM$66,R$2+1,FALSE),VLOOKUP($D125,Calc_OppDef!$A$47:$AM$66,R$2+1,FALSE))</f>
        <v>0.8251472201</v>
      </c>
      <c r="S125" s="172">
        <f>MIN(VLOOKUP($C125,Calc_OppDef!$A$47:$AM$66,S$2+1,FALSE),VLOOKUP($D125,Calc_OppDef!$A$47:$AM$66,S$2+1,FALSE))</f>
        <v>0.4138834951</v>
      </c>
      <c r="T125" s="172">
        <f>MIN(VLOOKUP($C125,Calc_OppDef!$A$47:$AM$66,T$2+1,FALSE),VLOOKUP($D125,Calc_OppDef!$A$47:$AM$66,T$2+1,FALSE))</f>
        <v>0.6286834896</v>
      </c>
      <c r="U125" s="172">
        <f>MIN(VLOOKUP($C125,Calc_OppDef!$A$47:$AM$66,U$2+1,FALSE),VLOOKUP($D125,Calc_OppDef!$A$47:$AM$66,U$2+1,FALSE))</f>
        <v>0.7322834646</v>
      </c>
      <c r="V125" s="172">
        <f>MIN(VLOOKUP($C125,Calc_OppDef!$A$47:$AM$66,V$2+1,FALSE),VLOOKUP($D125,Calc_OppDef!$A$47:$AM$66,V$2+1,FALSE))</f>
        <v>0.6679765344</v>
      </c>
      <c r="W125" s="172">
        <f>MIN(VLOOKUP($C125,Calc_OppDef!$A$47:$AM$66,W$2+1,FALSE),VLOOKUP($D125,Calc_OppDef!$A$47:$AM$66,W$2+1,FALSE))</f>
        <v>0.6286834896</v>
      </c>
      <c r="X125" s="172">
        <f>MIN(VLOOKUP($C125,Calc_OppDef!$A$47:$AM$66,X$2+1,FALSE),VLOOKUP($D125,Calc_OppDef!$A$47:$AM$66,X$2+1,FALSE))</f>
        <v>0.6286834896</v>
      </c>
      <c r="Y125" s="172">
        <f>MIN(VLOOKUP($C125,Calc_OppDef!$A$47:$AM$66,Y$2+1,FALSE),VLOOKUP($D125,Calc_OppDef!$A$47:$AM$66,Y$2+1,FALSE))</f>
        <v>0.392927461</v>
      </c>
      <c r="Z125" s="172">
        <f>MIN(VLOOKUP($C125,Calc_OppDef!$A$47:$AM$66,Z$2+1,FALSE),VLOOKUP($D125,Calc_OppDef!$A$47:$AM$66,Z$2+1,FALSE))</f>
        <v>0.7465618773</v>
      </c>
      <c r="AA125" s="172">
        <f>MIN(VLOOKUP($C125,Calc_OppDef!$A$47:$AM$66,AA$2+1,FALSE),VLOOKUP($D125,Calc_OppDef!$A$47:$AM$66,AA$2+1,FALSE))</f>
        <v>0.785854922</v>
      </c>
      <c r="AB125" s="172">
        <f>MIN(VLOOKUP($C125,Calc_OppDef!$A$47:$AM$66,AB$2+1,FALSE),VLOOKUP($D125,Calc_OppDef!$A$47:$AM$66,AB$2+1,FALSE))</f>
        <v>0.6286834896</v>
      </c>
      <c r="AC125" s="172">
        <f>MIN(VLOOKUP($C125,Calc_OppDef!$A$47:$AM$66,AC$2+1,FALSE),VLOOKUP($D125,Calc_OppDef!$A$47:$AM$66,AC$2+1,FALSE))</f>
        <v>0.4995145631</v>
      </c>
      <c r="AD125" s="172">
        <f>MIN(VLOOKUP($C125,Calc_OppDef!$A$47:$AM$66,AD$2+1,FALSE),VLOOKUP($D125,Calc_OppDef!$A$47:$AM$66,AD$2+1,FALSE))</f>
        <v>1.060903995</v>
      </c>
      <c r="AE125" s="172">
        <f>MIN(VLOOKUP($C125,Calc_OppDef!$A$47:$AM$66,AE$2+1,FALSE),VLOOKUP($D125,Calc_OppDef!$A$47:$AM$66,AE$2+1,FALSE))</f>
        <v>0.5566019417</v>
      </c>
      <c r="AF125" s="172">
        <f>MIN(VLOOKUP($C125,Calc_OppDef!$A$47:$AM$66,AF$2+1,FALSE),VLOOKUP($D125,Calc_OppDef!$A$47:$AM$66,AF$2+1,FALSE))</f>
        <v>0.7322834646</v>
      </c>
      <c r="AG125" s="172">
        <f>MIN(VLOOKUP($C125,Calc_OppDef!$A$47:$AM$66,AG$2+1,FALSE),VLOOKUP($D125,Calc_OppDef!$A$47:$AM$66,AG$2+1,FALSE))</f>
        <v>0.7072688325</v>
      </c>
      <c r="AH125" s="172">
        <f>MIN(VLOOKUP($C125,Calc_OppDef!$A$47:$AM$66,AH$2+1,FALSE),VLOOKUP($D125,Calc_OppDef!$A$47:$AM$66,AH$2+1,FALSE))</f>
        <v>0.7322834646</v>
      </c>
      <c r="AI125" s="172">
        <f>MIN(VLOOKUP($C125,Calc_OppDef!$A$47:$AM$66,AI$2+1,FALSE),VLOOKUP($D125,Calc_OppDef!$A$47:$AM$66,AI$2+1,FALSE))</f>
        <v>0.4715128039</v>
      </c>
      <c r="AJ125" s="172">
        <f>MIN(VLOOKUP($C125,Calc_OppDef!$A$47:$AM$66,AJ$2+1,FALSE),VLOOKUP($D125,Calc_OppDef!$A$47:$AM$66,AJ$2+1,FALSE))</f>
        <v>0.6286834896</v>
      </c>
      <c r="AK125" s="172">
        <f>MIN(VLOOKUP($C125,Calc_OppDef!$A$47:$AM$66,AK$2+1,FALSE),VLOOKUP($D125,Calc_OppDef!$A$47:$AM$66,AK$2+1,FALSE))</f>
        <v>0.785854922</v>
      </c>
      <c r="AL125" s="172">
        <f>MIN(VLOOKUP($C125,Calc_OppDef!$A$47:$AM$66,AL$2+1,FALSE),VLOOKUP($D125,Calc_OppDef!$A$47:$AM$66,AL$2+1,FALSE))</f>
        <v>0.7322834646</v>
      </c>
      <c r="AM125" s="172">
        <f>MIN(VLOOKUP($C125,Calc_OppDef!$A$47:$AM$66,AM$2+1,FALSE),VLOOKUP($D125,Calc_OppDef!$A$47:$AM$66,AM$2+1,FALSE))</f>
        <v>1.178781636</v>
      </c>
      <c r="AN125" s="172">
        <f>MIN(VLOOKUP($C125,Calc_OppDef!$A$47:$AM$66,AN$2+1,FALSE),VLOOKUP($D125,Calc_OppDef!$A$47:$AM$66,AN$2+1,FALSE))</f>
        <v>1.139489338</v>
      </c>
      <c r="AO125" s="172">
        <f>MIN(VLOOKUP($C125,Calc_OppDef!$A$47:$AM$66,AO$2+1,FALSE),VLOOKUP($D125,Calc_OppDef!$A$47:$AM$66,AO$2+1,FALSE))</f>
        <v>0.6679765344</v>
      </c>
      <c r="AP125" s="172">
        <f>MIN(VLOOKUP($C125,Calc_OppDef!$A$47:$AM$66,AP$2+1,FALSE),VLOOKUP($D125,Calc_OppDef!$A$47:$AM$66,AP$2+1,FALSE))</f>
        <v>1.060903995</v>
      </c>
      <c r="AQ125" s="170"/>
      <c r="AR125" s="170"/>
    </row>
    <row r="126" ht="12.75" customHeight="1">
      <c r="A126" s="170">
        <f t="shared" si="1"/>
        <v>8</v>
      </c>
      <c r="B126" s="170">
        <f t="shared" si="2"/>
        <v>20</v>
      </c>
      <c r="C126" s="140" t="str">
        <f t="array" ref="C126">INDEX(Fixtures!$A$2:$A$21,A126)</f>
        <v>Everton</v>
      </c>
      <c r="D126" s="140" t="str">
        <f t="array" ref="D126">INDEX(Fixtures!$A$2:$A$21,B126)</f>
        <v>Wolves</v>
      </c>
      <c r="E126" s="172">
        <f>MIN(VLOOKUP($C126,Calc_OppDef!$A$47:$AM$66,E$2+1,FALSE),VLOOKUP($D126,Calc_OppDef!$A$47:$AM$66,E$2+1,FALSE))</f>
        <v>0.6286834896</v>
      </c>
      <c r="F126" s="172">
        <f>MIN(VLOOKUP($C126,Calc_OppDef!$A$47:$AM$66,F$2+1,FALSE),VLOOKUP($D126,Calc_OppDef!$A$47:$AM$66,F$2+1,FALSE))</f>
        <v>0.6679765344</v>
      </c>
      <c r="G126" s="172">
        <f>MIN(VLOOKUP($C126,Calc_OppDef!$A$47:$AM$66,G$2+1,FALSE),VLOOKUP($D126,Calc_OppDef!$A$47:$AM$66,G$2+1,FALSE))</f>
        <v>1.021610951</v>
      </c>
      <c r="H126" s="172">
        <f>MIN(VLOOKUP($C126,Calc_OppDef!$A$47:$AM$66,H$2+1,FALSE),VLOOKUP($D126,Calc_OppDef!$A$47:$AM$66,H$2+1,FALSE))</f>
        <v>0.4715128039</v>
      </c>
      <c r="I126" s="172">
        <f>MIN(VLOOKUP($C126,Calc_OppDef!$A$47:$AM$66,I$2+1,FALSE),VLOOKUP($D126,Calc_OppDef!$A$47:$AM$66,I$2+1,FALSE))</f>
        <v>0.785854922</v>
      </c>
      <c r="J126" s="172">
        <f>MIN(VLOOKUP($C126,Calc_OppDef!$A$47:$AM$66,J$2+1,FALSE),VLOOKUP($D126,Calc_OppDef!$A$47:$AM$66,J$2+1,FALSE))</f>
        <v>1.493123755</v>
      </c>
      <c r="K126" s="172">
        <f>MIN(VLOOKUP($C126,Calc_OppDef!$A$47:$AM$66,K$2+1,FALSE),VLOOKUP($D126,Calc_OppDef!$A$47:$AM$66,K$2+1,FALSE))</f>
        <v>0.5566019417</v>
      </c>
      <c r="L126" s="172">
        <f>MIN(VLOOKUP($C126,Calc_OppDef!$A$47:$AM$66,L$2+1,FALSE),VLOOKUP($D126,Calc_OppDef!$A$47:$AM$66,L$2+1,FALSE))</f>
        <v>0.9823179059</v>
      </c>
      <c r="M126" s="172">
        <f>MIN(VLOOKUP($C126,Calc_OppDef!$A$47:$AM$66,M$2+1,FALSE),VLOOKUP($D126,Calc_OppDef!$A$47:$AM$66,M$2+1,FALSE))</f>
        <v>0.6286834896</v>
      </c>
      <c r="N126" s="172">
        <f>MIN(VLOOKUP($C126,Calc_OppDef!$A$47:$AM$66,N$2+1,FALSE),VLOOKUP($D126,Calc_OppDef!$A$47:$AM$66,N$2+1,FALSE))</f>
        <v>0.9430256077</v>
      </c>
      <c r="O126" s="172">
        <f>MIN(VLOOKUP($C126,Calc_OppDef!$A$47:$AM$66,O$2+1,FALSE),VLOOKUP($D126,Calc_OppDef!$A$47:$AM$66,O$2+1,FALSE))</f>
        <v>0.392927461</v>
      </c>
      <c r="P126" s="172">
        <f>MIN(VLOOKUP($C126,Calc_OppDef!$A$47:$AM$66,P$2+1,FALSE),VLOOKUP($D126,Calc_OppDef!$A$47:$AM$66,P$2+1,FALSE))</f>
        <v>1.178781636</v>
      </c>
      <c r="Q126" s="172">
        <f>MIN(VLOOKUP($C126,Calc_OppDef!$A$47:$AM$66,Q$2+1,FALSE),VLOOKUP($D126,Calc_OppDef!$A$47:$AM$66,Q$2+1,FALSE))</f>
        <v>0.4138834951</v>
      </c>
      <c r="R126" s="172">
        <f>MIN(VLOOKUP($C126,Calc_OppDef!$A$47:$AM$66,R$2+1,FALSE),VLOOKUP($D126,Calc_OppDef!$A$47:$AM$66,R$2+1,FALSE))</f>
        <v>0.7322834646</v>
      </c>
      <c r="S126" s="172">
        <f>MIN(VLOOKUP($C126,Calc_OppDef!$A$47:$AM$66,S$2+1,FALSE),VLOOKUP($D126,Calc_OppDef!$A$47:$AM$66,S$2+1,FALSE))</f>
        <v>0.7072688325</v>
      </c>
      <c r="T126" s="172">
        <f>MIN(VLOOKUP($C126,Calc_OppDef!$A$47:$AM$66,T$2+1,FALSE),VLOOKUP($D126,Calc_OppDef!$A$47:$AM$66,T$2+1,FALSE))</f>
        <v>0.6679765344</v>
      </c>
      <c r="U126" s="172">
        <f>MIN(VLOOKUP($C126,Calc_OppDef!$A$47:$AM$66,U$2+1,FALSE),VLOOKUP($D126,Calc_OppDef!$A$47:$AM$66,U$2+1,FALSE))</f>
        <v>0.7465618773</v>
      </c>
      <c r="V126" s="172">
        <f>MIN(VLOOKUP($C126,Calc_OppDef!$A$47:$AM$66,V$2+1,FALSE),VLOOKUP($D126,Calc_OppDef!$A$47:$AM$66,V$2+1,FALSE))</f>
        <v>1.335953069</v>
      </c>
      <c r="W126" s="172">
        <f>MIN(VLOOKUP($C126,Calc_OppDef!$A$47:$AM$66,W$2+1,FALSE),VLOOKUP($D126,Calc_OppDef!$A$47:$AM$66,W$2+1,FALSE))</f>
        <v>0.6286834896</v>
      </c>
      <c r="X126" s="172">
        <f>MIN(VLOOKUP($C126,Calc_OppDef!$A$47:$AM$66,X$2+1,FALSE),VLOOKUP($D126,Calc_OppDef!$A$47:$AM$66,X$2+1,FALSE))</f>
        <v>0.9430256077</v>
      </c>
      <c r="Y126" s="172">
        <f>MIN(VLOOKUP($C126,Calc_OppDef!$A$47:$AM$66,Y$2+1,FALSE),VLOOKUP($D126,Calc_OppDef!$A$47:$AM$66,Y$2+1,FALSE))</f>
        <v>0.6286834896</v>
      </c>
      <c r="Z126" s="172">
        <f>MIN(VLOOKUP($C126,Calc_OppDef!$A$47:$AM$66,Z$2+1,FALSE),VLOOKUP($D126,Calc_OppDef!$A$47:$AM$66,Z$2+1,FALSE))</f>
        <v>0.7465618773</v>
      </c>
      <c r="AA126" s="172">
        <f>MIN(VLOOKUP($C126,Calc_OppDef!$A$47:$AM$66,AA$2+1,FALSE),VLOOKUP($D126,Calc_OppDef!$A$47:$AM$66,AA$2+1,FALSE))</f>
        <v>0.785854922</v>
      </c>
      <c r="AB126" s="172">
        <f>MIN(VLOOKUP($C126,Calc_OppDef!$A$47:$AM$66,AB$2+1,FALSE),VLOOKUP($D126,Calc_OppDef!$A$47:$AM$66,AB$2+1,FALSE))</f>
        <v>0.6286834896</v>
      </c>
      <c r="AC126" s="172">
        <f>MIN(VLOOKUP($C126,Calc_OppDef!$A$47:$AM$66,AC$2+1,FALSE),VLOOKUP($D126,Calc_OppDef!$A$47:$AM$66,AC$2+1,FALSE))</f>
        <v>0.4995145631</v>
      </c>
      <c r="AD126" s="172">
        <f>MIN(VLOOKUP($C126,Calc_OppDef!$A$47:$AM$66,AD$2+1,FALSE),VLOOKUP($D126,Calc_OppDef!$A$47:$AM$66,AD$2+1,FALSE))</f>
        <v>0.7072688325</v>
      </c>
      <c r="AE126" s="172">
        <f>MIN(VLOOKUP($C126,Calc_OppDef!$A$47:$AM$66,AE$2+1,FALSE),VLOOKUP($D126,Calc_OppDef!$A$47:$AM$66,AE$2+1,FALSE))</f>
        <v>1.021610951</v>
      </c>
      <c r="AF126" s="172">
        <f>MIN(VLOOKUP($C126,Calc_OppDef!$A$47:$AM$66,AF$2+1,FALSE),VLOOKUP($D126,Calc_OppDef!$A$47:$AM$66,AF$2+1,FALSE))</f>
        <v>0.6286834896</v>
      </c>
      <c r="AG126" s="172">
        <f>MIN(VLOOKUP($C126,Calc_OppDef!$A$47:$AM$66,AG$2+1,FALSE),VLOOKUP($D126,Calc_OppDef!$A$47:$AM$66,AG$2+1,FALSE))</f>
        <v>0.4138834951</v>
      </c>
      <c r="AH126" s="172">
        <f>MIN(VLOOKUP($C126,Calc_OppDef!$A$47:$AM$66,AH$2+1,FALSE),VLOOKUP($D126,Calc_OppDef!$A$47:$AM$66,AH$2+1,FALSE))</f>
        <v>0.8251472201</v>
      </c>
      <c r="AI126" s="172">
        <f>MIN(VLOOKUP($C126,Calc_OppDef!$A$47:$AM$66,AI$2+1,FALSE),VLOOKUP($D126,Calc_OppDef!$A$47:$AM$66,AI$2+1,FALSE))</f>
        <v>0.785854922</v>
      </c>
      <c r="AJ126" s="172">
        <f>MIN(VLOOKUP($C126,Calc_OppDef!$A$47:$AM$66,AJ$2+1,FALSE),VLOOKUP($D126,Calc_OppDef!$A$47:$AM$66,AJ$2+1,FALSE))</f>
        <v>0.6286834896</v>
      </c>
      <c r="AK126" s="172">
        <f>MIN(VLOOKUP($C126,Calc_OppDef!$A$47:$AM$66,AK$2+1,FALSE),VLOOKUP($D126,Calc_OppDef!$A$47:$AM$66,AK$2+1,FALSE))</f>
        <v>0.785854922</v>
      </c>
      <c r="AL126" s="172">
        <f>MIN(VLOOKUP($C126,Calc_OppDef!$A$47:$AM$66,AL$2+1,FALSE),VLOOKUP($D126,Calc_OppDef!$A$47:$AM$66,AL$2+1,FALSE))</f>
        <v>0.7322834646</v>
      </c>
      <c r="AM126" s="172">
        <f>MIN(VLOOKUP($C126,Calc_OppDef!$A$47:$AM$66,AM$2+1,FALSE),VLOOKUP($D126,Calc_OppDef!$A$47:$AM$66,AM$2+1,FALSE))</f>
        <v>0.392927461</v>
      </c>
      <c r="AN126" s="172">
        <f>MIN(VLOOKUP($C126,Calc_OppDef!$A$47:$AM$66,AN$2+1,FALSE),VLOOKUP($D126,Calc_OppDef!$A$47:$AM$66,AN$2+1,FALSE))</f>
        <v>1.060903995</v>
      </c>
      <c r="AO126" s="172">
        <f>MIN(VLOOKUP($C126,Calc_OppDef!$A$47:$AM$66,AO$2+1,FALSE),VLOOKUP($D126,Calc_OppDef!$A$47:$AM$66,AO$2+1,FALSE))</f>
        <v>0.5566019417</v>
      </c>
      <c r="AP126" s="172">
        <f>MIN(VLOOKUP($C126,Calc_OppDef!$A$47:$AM$66,AP$2+1,FALSE),VLOOKUP($D126,Calc_OppDef!$A$47:$AM$66,AP$2+1,FALSE))</f>
        <v>1.571709097</v>
      </c>
      <c r="AQ126" s="170"/>
      <c r="AR126" s="170"/>
    </row>
    <row r="127" ht="12.75" customHeight="1">
      <c r="A127" s="170">
        <f t="shared" si="1"/>
        <v>9</v>
      </c>
      <c r="B127" s="170">
        <f t="shared" si="2"/>
        <v>10</v>
      </c>
      <c r="C127" s="140" t="str">
        <f t="array" ref="C127">INDEX(Fixtures!$A$2:$A$21,A127)</f>
        <v>Fulham</v>
      </c>
      <c r="D127" s="140" t="str">
        <f t="array" ref="D127">INDEX(Fixtures!$A$2:$A$21,B127)</f>
        <v>Huddersfield</v>
      </c>
      <c r="E127" s="172">
        <f>MIN(VLOOKUP($C127,Calc_OppDef!$A$47:$AM$66,E$2+1,FALSE),VLOOKUP($D127,Calc_OppDef!$A$47:$AM$66,E$2+1,FALSE))</f>
        <v>0.6286834896</v>
      </c>
      <c r="F127" s="172">
        <f>MIN(VLOOKUP($C127,Calc_OppDef!$A$47:$AM$66,F$2+1,FALSE),VLOOKUP($D127,Calc_OppDef!$A$47:$AM$66,F$2+1,FALSE))</f>
        <v>1.571709097</v>
      </c>
      <c r="G127" s="172">
        <f>MIN(VLOOKUP($C127,Calc_OppDef!$A$47:$AM$66,G$2+1,FALSE),VLOOKUP($D127,Calc_OppDef!$A$47:$AM$66,G$2+1,FALSE))</f>
        <v>0.4138834951</v>
      </c>
      <c r="H127" s="172">
        <f>MIN(VLOOKUP($C127,Calc_OppDef!$A$47:$AM$66,H$2+1,FALSE),VLOOKUP($D127,Calc_OppDef!$A$47:$AM$66,H$2+1,FALSE))</f>
        <v>0.9430256077</v>
      </c>
      <c r="I127" s="172">
        <f>MIN(VLOOKUP($C127,Calc_OppDef!$A$47:$AM$66,I$2+1,FALSE),VLOOKUP($D127,Calc_OppDef!$A$47:$AM$66,I$2+1,FALSE))</f>
        <v>0.6286834896</v>
      </c>
      <c r="J127" s="172">
        <f>MIN(VLOOKUP($C127,Calc_OppDef!$A$47:$AM$66,J$2+1,FALSE),VLOOKUP($D127,Calc_OppDef!$A$47:$AM$66,J$2+1,FALSE))</f>
        <v>0.6679765344</v>
      </c>
      <c r="K127" s="172">
        <f>MIN(VLOOKUP($C127,Calc_OppDef!$A$47:$AM$66,K$2+1,FALSE),VLOOKUP($D127,Calc_OppDef!$A$47:$AM$66,K$2+1,FALSE))</f>
        <v>1.100196294</v>
      </c>
      <c r="L127" s="172">
        <f>MIN(VLOOKUP($C127,Calc_OppDef!$A$47:$AM$66,L$2+1,FALSE),VLOOKUP($D127,Calc_OppDef!$A$47:$AM$66,L$2+1,FALSE))</f>
        <v>0.6286834896</v>
      </c>
      <c r="M127" s="172">
        <f>MIN(VLOOKUP($C127,Calc_OppDef!$A$47:$AM$66,M$2+1,FALSE),VLOOKUP($D127,Calc_OppDef!$A$47:$AM$66,M$2+1,FALSE))</f>
        <v>0.7322834646</v>
      </c>
      <c r="N127" s="172">
        <f>MIN(VLOOKUP($C127,Calc_OppDef!$A$47:$AM$66,N$2+1,FALSE),VLOOKUP($D127,Calc_OppDef!$A$47:$AM$66,N$2+1,FALSE))</f>
        <v>0.7465618773</v>
      </c>
      <c r="O127" s="172">
        <f>MIN(VLOOKUP($C127,Calc_OppDef!$A$47:$AM$66,O$2+1,FALSE),VLOOKUP($D127,Calc_OppDef!$A$47:$AM$66,O$2+1,FALSE))</f>
        <v>0.5566019417</v>
      </c>
      <c r="P127" s="172">
        <f>MIN(VLOOKUP($C127,Calc_OppDef!$A$47:$AM$66,P$2+1,FALSE),VLOOKUP($D127,Calc_OppDef!$A$47:$AM$66,P$2+1,FALSE))</f>
        <v>0.9430256077</v>
      </c>
      <c r="Q127" s="172">
        <f>MIN(VLOOKUP($C127,Calc_OppDef!$A$47:$AM$66,Q$2+1,FALSE),VLOOKUP($D127,Calc_OppDef!$A$47:$AM$66,Q$2+1,FALSE))</f>
        <v>0.6679765344</v>
      </c>
      <c r="R127" s="172">
        <f>MIN(VLOOKUP($C127,Calc_OppDef!$A$47:$AM$66,R$2+1,FALSE),VLOOKUP($D127,Calc_OppDef!$A$47:$AM$66,R$2+1,FALSE))</f>
        <v>0.392927461</v>
      </c>
      <c r="S127" s="172">
        <f>MIN(VLOOKUP($C127,Calc_OppDef!$A$47:$AM$66,S$2+1,FALSE),VLOOKUP($D127,Calc_OppDef!$A$47:$AM$66,S$2+1,FALSE))</f>
        <v>1.021610951</v>
      </c>
      <c r="T127" s="172">
        <f>MIN(VLOOKUP($C127,Calc_OppDef!$A$47:$AM$66,T$2+1,FALSE),VLOOKUP($D127,Calc_OppDef!$A$47:$AM$66,T$2+1,FALSE))</f>
        <v>1.493123755</v>
      </c>
      <c r="U127" s="172">
        <f>MIN(VLOOKUP($C127,Calc_OppDef!$A$47:$AM$66,U$2+1,FALSE),VLOOKUP($D127,Calc_OppDef!$A$47:$AM$66,U$2+1,FALSE))</f>
        <v>0.7072688325</v>
      </c>
      <c r="V127" s="172">
        <f>MIN(VLOOKUP($C127,Calc_OppDef!$A$47:$AM$66,V$2+1,FALSE),VLOOKUP($D127,Calc_OppDef!$A$47:$AM$66,V$2+1,FALSE))</f>
        <v>0.6679765344</v>
      </c>
      <c r="W127" s="172">
        <f>MIN(VLOOKUP($C127,Calc_OppDef!$A$47:$AM$66,W$2+1,FALSE),VLOOKUP($D127,Calc_OppDef!$A$47:$AM$66,W$2+1,FALSE))</f>
        <v>0.4995145631</v>
      </c>
      <c r="X127" s="172">
        <f>MIN(VLOOKUP($C127,Calc_OppDef!$A$47:$AM$66,X$2+1,FALSE),VLOOKUP($D127,Calc_OppDef!$A$47:$AM$66,X$2+1,FALSE))</f>
        <v>0.4715128039</v>
      </c>
      <c r="Y127" s="172">
        <f>MIN(VLOOKUP($C127,Calc_OppDef!$A$47:$AM$66,Y$2+1,FALSE),VLOOKUP($D127,Calc_OppDef!$A$47:$AM$66,Y$2+1,FALSE))</f>
        <v>0.785854922</v>
      </c>
      <c r="Z127" s="172">
        <f>MIN(VLOOKUP($C127,Calc_OppDef!$A$47:$AM$66,Z$2+1,FALSE),VLOOKUP($D127,Calc_OppDef!$A$47:$AM$66,Z$2+1,FALSE))</f>
        <v>0.6286834896</v>
      </c>
      <c r="AA127" s="172">
        <f>MIN(VLOOKUP($C127,Calc_OppDef!$A$47:$AM$66,AA$2+1,FALSE),VLOOKUP($D127,Calc_OppDef!$A$47:$AM$66,AA$2+1,FALSE))</f>
        <v>1.335953069</v>
      </c>
      <c r="AB127" s="172">
        <f>MIN(VLOOKUP($C127,Calc_OppDef!$A$47:$AM$66,AB$2+1,FALSE),VLOOKUP($D127,Calc_OppDef!$A$47:$AM$66,AB$2+1,FALSE))</f>
        <v>0.392927461</v>
      </c>
      <c r="AC127" s="172">
        <f>MIN(VLOOKUP($C127,Calc_OppDef!$A$47:$AM$66,AC$2+1,FALSE),VLOOKUP($D127,Calc_OppDef!$A$47:$AM$66,AC$2+1,FALSE))</f>
        <v>1.139489338</v>
      </c>
      <c r="AD127" s="172">
        <f>MIN(VLOOKUP($C127,Calc_OppDef!$A$47:$AM$66,AD$2+1,FALSE),VLOOKUP($D127,Calc_OppDef!$A$47:$AM$66,AD$2+1,FALSE))</f>
        <v>0.785854922</v>
      </c>
      <c r="AE127" s="172">
        <f>MIN(VLOOKUP($C127,Calc_OppDef!$A$47:$AM$66,AE$2+1,FALSE),VLOOKUP($D127,Calc_OppDef!$A$47:$AM$66,AE$2+1,FALSE))</f>
        <v>0.8251472201</v>
      </c>
      <c r="AF127" s="172">
        <f>MIN(VLOOKUP($C127,Calc_OppDef!$A$47:$AM$66,AF$2+1,FALSE),VLOOKUP($D127,Calc_OppDef!$A$47:$AM$66,AF$2+1,FALSE))</f>
        <v>0.4995145631</v>
      </c>
      <c r="AG127" s="172">
        <f>MIN(VLOOKUP($C127,Calc_OppDef!$A$47:$AM$66,AG$2+1,FALSE),VLOOKUP($D127,Calc_OppDef!$A$47:$AM$66,AG$2+1,FALSE))</f>
        <v>0.9430256077</v>
      </c>
      <c r="AH127" s="172">
        <f>MIN(VLOOKUP($C127,Calc_OppDef!$A$47:$AM$66,AH$2+1,FALSE),VLOOKUP($D127,Calc_OppDef!$A$47:$AM$66,AH$2+1,FALSE))</f>
        <v>0.7465618773</v>
      </c>
      <c r="AI127" s="172">
        <f>MIN(VLOOKUP($C127,Calc_OppDef!$A$47:$AM$66,AI$2+1,FALSE),VLOOKUP($D127,Calc_OppDef!$A$47:$AM$66,AI$2+1,FALSE))</f>
        <v>0.9430256077</v>
      </c>
      <c r="AJ127" s="172">
        <f>MIN(VLOOKUP($C127,Calc_OppDef!$A$47:$AM$66,AJ$2+1,FALSE),VLOOKUP($D127,Calc_OppDef!$A$47:$AM$66,AJ$2+1,FALSE))</f>
        <v>1.139489338</v>
      </c>
      <c r="AK127" s="172">
        <f>MIN(VLOOKUP($C127,Calc_OppDef!$A$47:$AM$66,AK$2+1,FALSE),VLOOKUP($D127,Calc_OppDef!$A$47:$AM$66,AK$2+1,FALSE))</f>
        <v>1.060903995</v>
      </c>
      <c r="AL127" s="172">
        <f>MIN(VLOOKUP($C127,Calc_OppDef!$A$47:$AM$66,AL$2+1,FALSE),VLOOKUP($D127,Calc_OppDef!$A$47:$AM$66,AL$2+1,FALSE))</f>
        <v>0.6286834896</v>
      </c>
      <c r="AM127" s="172">
        <f>MIN(VLOOKUP($C127,Calc_OppDef!$A$47:$AM$66,AM$2+1,FALSE),VLOOKUP($D127,Calc_OppDef!$A$47:$AM$66,AM$2+1,FALSE))</f>
        <v>0.6679765344</v>
      </c>
      <c r="AN127" s="172">
        <f>MIN(VLOOKUP($C127,Calc_OppDef!$A$47:$AM$66,AN$2+1,FALSE),VLOOKUP($D127,Calc_OppDef!$A$47:$AM$66,AN$2+1,FALSE))</f>
        <v>0.4138834951</v>
      </c>
      <c r="AO127" s="172">
        <f>MIN(VLOOKUP($C127,Calc_OppDef!$A$47:$AM$66,AO$2+1,FALSE),VLOOKUP($D127,Calc_OppDef!$A$47:$AM$66,AO$2+1,FALSE))</f>
        <v>0.8604330709</v>
      </c>
      <c r="AP127" s="172">
        <f>MIN(VLOOKUP($C127,Calc_OppDef!$A$47:$AM$66,AP$2+1,FALSE),VLOOKUP($D127,Calc_OppDef!$A$47:$AM$66,AP$2+1,FALSE))</f>
        <v>0.7072688325</v>
      </c>
      <c r="AQ127" s="170"/>
      <c r="AR127" s="170"/>
    </row>
    <row r="128" ht="12.75" customHeight="1">
      <c r="A128" s="170">
        <f t="shared" si="1"/>
        <v>9</v>
      </c>
      <c r="B128" s="170">
        <f t="shared" si="2"/>
        <v>11</v>
      </c>
      <c r="C128" s="140" t="str">
        <f t="array" ref="C128">INDEX(Fixtures!$A$2:$A$21,A128)</f>
        <v>Fulham</v>
      </c>
      <c r="D128" s="140" t="str">
        <f t="array" ref="D128">INDEX(Fixtures!$A$2:$A$21,B128)</f>
        <v>Leicester</v>
      </c>
      <c r="E128" s="172">
        <f>MIN(VLOOKUP($C128,Calc_OppDef!$A$47:$AM$66,E$2+1,FALSE),VLOOKUP($D128,Calc_OppDef!$A$47:$AM$66,E$2+1,FALSE))</f>
        <v>0.6286834896</v>
      </c>
      <c r="F128" s="172">
        <f>MIN(VLOOKUP($C128,Calc_OppDef!$A$47:$AM$66,F$2+1,FALSE),VLOOKUP($D128,Calc_OppDef!$A$47:$AM$66,F$2+1,FALSE))</f>
        <v>0.4995145631</v>
      </c>
      <c r="G128" s="172">
        <f>MIN(VLOOKUP($C128,Calc_OppDef!$A$47:$AM$66,G$2+1,FALSE),VLOOKUP($D128,Calc_OppDef!$A$47:$AM$66,G$2+1,FALSE))</f>
        <v>0.785854922</v>
      </c>
      <c r="H128" s="172">
        <f>MIN(VLOOKUP($C128,Calc_OppDef!$A$47:$AM$66,H$2+1,FALSE),VLOOKUP($D128,Calc_OppDef!$A$47:$AM$66,H$2+1,FALSE))</f>
        <v>0.9430256077</v>
      </c>
      <c r="I128" s="172">
        <f>MIN(VLOOKUP($C128,Calc_OppDef!$A$47:$AM$66,I$2+1,FALSE),VLOOKUP($D128,Calc_OppDef!$A$47:$AM$66,I$2+1,FALSE))</f>
        <v>1.021610951</v>
      </c>
      <c r="J128" s="172">
        <f>MIN(VLOOKUP($C128,Calc_OppDef!$A$47:$AM$66,J$2+1,FALSE),VLOOKUP($D128,Calc_OppDef!$A$47:$AM$66,J$2+1,FALSE))</f>
        <v>0.4715128039</v>
      </c>
      <c r="K128" s="172">
        <f>MIN(VLOOKUP($C128,Calc_OppDef!$A$47:$AM$66,K$2+1,FALSE),VLOOKUP($D128,Calc_OppDef!$A$47:$AM$66,K$2+1,FALSE))</f>
        <v>0.8251472201</v>
      </c>
      <c r="L128" s="172">
        <f>MIN(VLOOKUP($C128,Calc_OppDef!$A$47:$AM$66,L$2+1,FALSE),VLOOKUP($D128,Calc_OppDef!$A$47:$AM$66,L$2+1,FALSE))</f>
        <v>0.6286834896</v>
      </c>
      <c r="M128" s="172">
        <f>MIN(VLOOKUP($C128,Calc_OppDef!$A$47:$AM$66,M$2+1,FALSE),VLOOKUP($D128,Calc_OppDef!$A$47:$AM$66,M$2+1,FALSE))</f>
        <v>0.7322834646</v>
      </c>
      <c r="N128" s="172">
        <f>MIN(VLOOKUP($C128,Calc_OppDef!$A$47:$AM$66,N$2+1,FALSE),VLOOKUP($D128,Calc_OppDef!$A$47:$AM$66,N$2+1,FALSE))</f>
        <v>0.7465618773</v>
      </c>
      <c r="O128" s="172">
        <f>MIN(VLOOKUP($C128,Calc_OppDef!$A$47:$AM$66,O$2+1,FALSE),VLOOKUP($D128,Calc_OppDef!$A$47:$AM$66,O$2+1,FALSE))</f>
        <v>0.6286834896</v>
      </c>
      <c r="P128" s="172">
        <f>MIN(VLOOKUP($C128,Calc_OppDef!$A$47:$AM$66,P$2+1,FALSE),VLOOKUP($D128,Calc_OppDef!$A$47:$AM$66,P$2+1,FALSE))</f>
        <v>0.785854922</v>
      </c>
      <c r="Q128" s="172">
        <f>MIN(VLOOKUP($C128,Calc_OppDef!$A$47:$AM$66,Q$2+1,FALSE),VLOOKUP($D128,Calc_OppDef!$A$47:$AM$66,Q$2+1,FALSE))</f>
        <v>0.6679765344</v>
      </c>
      <c r="R128" s="172">
        <f>MIN(VLOOKUP($C128,Calc_OppDef!$A$47:$AM$66,R$2+1,FALSE),VLOOKUP($D128,Calc_OppDef!$A$47:$AM$66,R$2+1,FALSE))</f>
        <v>0.6679765344</v>
      </c>
      <c r="S128" s="172">
        <f>MIN(VLOOKUP($C128,Calc_OppDef!$A$47:$AM$66,S$2+1,FALSE),VLOOKUP($D128,Calc_OppDef!$A$47:$AM$66,S$2+1,FALSE))</f>
        <v>0.7322834646</v>
      </c>
      <c r="T128" s="172">
        <f>MIN(VLOOKUP($C128,Calc_OppDef!$A$47:$AM$66,T$2+1,FALSE),VLOOKUP($D128,Calc_OppDef!$A$47:$AM$66,T$2+1,FALSE))</f>
        <v>1.335953069</v>
      </c>
      <c r="U128" s="172">
        <f>MIN(VLOOKUP($C128,Calc_OppDef!$A$47:$AM$66,U$2+1,FALSE),VLOOKUP($D128,Calc_OppDef!$A$47:$AM$66,U$2+1,FALSE))</f>
        <v>0.9430256077</v>
      </c>
      <c r="V128" s="172">
        <f>MIN(VLOOKUP($C128,Calc_OppDef!$A$47:$AM$66,V$2+1,FALSE),VLOOKUP($D128,Calc_OppDef!$A$47:$AM$66,V$2+1,FALSE))</f>
        <v>0.8251472201</v>
      </c>
      <c r="W128" s="172">
        <f>MIN(VLOOKUP($C128,Calc_OppDef!$A$47:$AM$66,W$2+1,FALSE),VLOOKUP($D128,Calc_OppDef!$A$47:$AM$66,W$2+1,FALSE))</f>
        <v>0.4995145631</v>
      </c>
      <c r="X128" s="172">
        <f>MIN(VLOOKUP($C128,Calc_OppDef!$A$47:$AM$66,X$2+1,FALSE),VLOOKUP($D128,Calc_OppDef!$A$47:$AM$66,X$2+1,FALSE))</f>
        <v>0.4138834951</v>
      </c>
      <c r="Y128" s="172">
        <f>MIN(VLOOKUP($C128,Calc_OppDef!$A$47:$AM$66,Y$2+1,FALSE),VLOOKUP($D128,Calc_OppDef!$A$47:$AM$66,Y$2+1,FALSE))</f>
        <v>1.100196294</v>
      </c>
      <c r="Z128" s="172">
        <f>MIN(VLOOKUP($C128,Calc_OppDef!$A$47:$AM$66,Z$2+1,FALSE),VLOOKUP($D128,Calc_OppDef!$A$47:$AM$66,Z$2+1,FALSE))</f>
        <v>0.6286834896</v>
      </c>
      <c r="AA128" s="172">
        <f>MIN(VLOOKUP($C128,Calc_OppDef!$A$47:$AM$66,AA$2+1,FALSE),VLOOKUP($D128,Calc_OppDef!$A$47:$AM$66,AA$2+1,FALSE))</f>
        <v>0.8604330709</v>
      </c>
      <c r="AB128" s="172">
        <f>MIN(VLOOKUP($C128,Calc_OppDef!$A$47:$AM$66,AB$2+1,FALSE),VLOOKUP($D128,Calc_OppDef!$A$47:$AM$66,AB$2+1,FALSE))</f>
        <v>0.392927461</v>
      </c>
      <c r="AC128" s="172">
        <f>MIN(VLOOKUP($C128,Calc_OppDef!$A$47:$AM$66,AC$2+1,FALSE),VLOOKUP($D128,Calc_OppDef!$A$47:$AM$66,AC$2+1,FALSE))</f>
        <v>1.139489338</v>
      </c>
      <c r="AD128" s="172">
        <f>MIN(VLOOKUP($C128,Calc_OppDef!$A$47:$AM$66,AD$2+1,FALSE),VLOOKUP($D128,Calc_OppDef!$A$47:$AM$66,AD$2+1,FALSE))</f>
        <v>1.178781636</v>
      </c>
      <c r="AE128" s="172">
        <f>MIN(VLOOKUP($C128,Calc_OppDef!$A$47:$AM$66,AE$2+1,FALSE),VLOOKUP($D128,Calc_OppDef!$A$47:$AM$66,AE$2+1,FALSE))</f>
        <v>0.6286834896</v>
      </c>
      <c r="AF128" s="172">
        <f>MIN(VLOOKUP($C128,Calc_OppDef!$A$47:$AM$66,AF$2+1,FALSE),VLOOKUP($D128,Calc_OppDef!$A$47:$AM$66,AF$2+1,FALSE))</f>
        <v>0.392927461</v>
      </c>
      <c r="AG128" s="172">
        <f>MIN(VLOOKUP($C128,Calc_OppDef!$A$47:$AM$66,AG$2+1,FALSE),VLOOKUP($D128,Calc_OppDef!$A$47:$AM$66,AG$2+1,FALSE))</f>
        <v>1.060903995</v>
      </c>
      <c r="AH128" s="172">
        <f>MIN(VLOOKUP($C128,Calc_OppDef!$A$47:$AM$66,AH$2+1,FALSE),VLOOKUP($D128,Calc_OppDef!$A$47:$AM$66,AH$2+1,FALSE))</f>
        <v>0.5566019417</v>
      </c>
      <c r="AI128" s="172">
        <f>MIN(VLOOKUP($C128,Calc_OppDef!$A$47:$AM$66,AI$2+1,FALSE),VLOOKUP($D128,Calc_OppDef!$A$47:$AM$66,AI$2+1,FALSE))</f>
        <v>0.6286834896</v>
      </c>
      <c r="AJ128" s="172">
        <f>MIN(VLOOKUP($C128,Calc_OppDef!$A$47:$AM$66,AJ$2+1,FALSE),VLOOKUP($D128,Calc_OppDef!$A$47:$AM$66,AJ$2+1,FALSE))</f>
        <v>0.7465618773</v>
      </c>
      <c r="AK128" s="172">
        <f>MIN(VLOOKUP($C128,Calc_OppDef!$A$47:$AM$66,AK$2+1,FALSE),VLOOKUP($D128,Calc_OppDef!$A$47:$AM$66,AK$2+1,FALSE))</f>
        <v>0.6286834896</v>
      </c>
      <c r="AL128" s="172">
        <f>MIN(VLOOKUP($C128,Calc_OppDef!$A$47:$AM$66,AL$2+1,FALSE),VLOOKUP($D128,Calc_OppDef!$A$47:$AM$66,AL$2+1,FALSE))</f>
        <v>0.6286834896</v>
      </c>
      <c r="AM128" s="172">
        <f>MIN(VLOOKUP($C128,Calc_OppDef!$A$47:$AM$66,AM$2+1,FALSE),VLOOKUP($D128,Calc_OppDef!$A$47:$AM$66,AM$2+1,FALSE))</f>
        <v>0.9430256077</v>
      </c>
      <c r="AN128" s="172">
        <f>MIN(VLOOKUP($C128,Calc_OppDef!$A$47:$AM$66,AN$2+1,FALSE),VLOOKUP($D128,Calc_OppDef!$A$47:$AM$66,AN$2+1,FALSE))</f>
        <v>0.4138834951</v>
      </c>
      <c r="AO128" s="172">
        <f>MIN(VLOOKUP($C128,Calc_OppDef!$A$47:$AM$66,AO$2+1,FALSE),VLOOKUP($D128,Calc_OppDef!$A$47:$AM$66,AO$2+1,FALSE))</f>
        <v>0.8604330709</v>
      </c>
      <c r="AP128" s="172">
        <f>MIN(VLOOKUP($C128,Calc_OppDef!$A$47:$AM$66,AP$2+1,FALSE),VLOOKUP($D128,Calc_OppDef!$A$47:$AM$66,AP$2+1,FALSE))</f>
        <v>0.7072688325</v>
      </c>
      <c r="AQ128" s="170"/>
      <c r="AR128" s="170"/>
    </row>
    <row r="129" ht="12.75" customHeight="1">
      <c r="A129" s="170">
        <f t="shared" si="1"/>
        <v>9</v>
      </c>
      <c r="B129" s="170">
        <f t="shared" si="2"/>
        <v>12</v>
      </c>
      <c r="C129" s="140" t="str">
        <f t="array" ref="C129">INDEX(Fixtures!$A$2:$A$21,A129)</f>
        <v>Fulham</v>
      </c>
      <c r="D129" s="140" t="str">
        <f t="array" ref="D129">INDEX(Fixtures!$A$2:$A$21,B129)</f>
        <v>Liverpool</v>
      </c>
      <c r="E129" s="172">
        <f>MIN(VLOOKUP($C129,Calc_OppDef!$A$47:$AM$66,E$2+1,FALSE),VLOOKUP($D129,Calc_OppDef!$A$47:$AM$66,E$2+1,FALSE))</f>
        <v>0.6286834896</v>
      </c>
      <c r="F129" s="172">
        <f>MIN(VLOOKUP($C129,Calc_OppDef!$A$47:$AM$66,F$2+1,FALSE),VLOOKUP($D129,Calc_OppDef!$A$47:$AM$66,F$2+1,FALSE))</f>
        <v>1.139489338</v>
      </c>
      <c r="G129" s="172">
        <f>MIN(VLOOKUP($C129,Calc_OppDef!$A$47:$AM$66,G$2+1,FALSE),VLOOKUP($D129,Calc_OppDef!$A$47:$AM$66,G$2+1,FALSE))</f>
        <v>0.392927461</v>
      </c>
      <c r="H129" s="172">
        <f>MIN(VLOOKUP($C129,Calc_OppDef!$A$47:$AM$66,H$2+1,FALSE),VLOOKUP($D129,Calc_OppDef!$A$47:$AM$66,H$2+1,FALSE))</f>
        <v>0.9430256077</v>
      </c>
      <c r="I129" s="172">
        <f>MIN(VLOOKUP($C129,Calc_OppDef!$A$47:$AM$66,I$2+1,FALSE),VLOOKUP($D129,Calc_OppDef!$A$47:$AM$66,I$2+1,FALSE))</f>
        <v>1.571709097</v>
      </c>
      <c r="J129" s="172">
        <f>MIN(VLOOKUP($C129,Calc_OppDef!$A$47:$AM$66,J$2+1,FALSE),VLOOKUP($D129,Calc_OppDef!$A$47:$AM$66,J$2+1,FALSE))</f>
        <v>0.6679765344</v>
      </c>
      <c r="K129" s="172">
        <f>MIN(VLOOKUP($C129,Calc_OppDef!$A$47:$AM$66,K$2+1,FALSE),VLOOKUP($D129,Calc_OppDef!$A$47:$AM$66,K$2+1,FALSE))</f>
        <v>1.100196294</v>
      </c>
      <c r="L129" s="172">
        <f>MIN(VLOOKUP($C129,Calc_OppDef!$A$47:$AM$66,L$2+1,FALSE),VLOOKUP($D129,Calc_OppDef!$A$47:$AM$66,L$2+1,FALSE))</f>
        <v>0.785854922</v>
      </c>
      <c r="M129" s="172">
        <f>MIN(VLOOKUP($C129,Calc_OppDef!$A$47:$AM$66,M$2+1,FALSE),VLOOKUP($D129,Calc_OppDef!$A$47:$AM$66,M$2+1,FALSE))</f>
        <v>0.6286834896</v>
      </c>
      <c r="N129" s="172">
        <f>MIN(VLOOKUP($C129,Calc_OppDef!$A$47:$AM$66,N$2+1,FALSE),VLOOKUP($D129,Calc_OppDef!$A$47:$AM$66,N$2+1,FALSE))</f>
        <v>0.4138834951</v>
      </c>
      <c r="O129" s="172">
        <f>MIN(VLOOKUP($C129,Calc_OppDef!$A$47:$AM$66,O$2+1,FALSE),VLOOKUP($D129,Calc_OppDef!$A$47:$AM$66,O$2+1,FALSE))</f>
        <v>0.6286834896</v>
      </c>
      <c r="P129" s="172">
        <f>MIN(VLOOKUP($C129,Calc_OppDef!$A$47:$AM$66,P$2+1,FALSE),VLOOKUP($D129,Calc_OppDef!$A$47:$AM$66,P$2+1,FALSE))</f>
        <v>0.5566019417</v>
      </c>
      <c r="Q129" s="172">
        <f>MIN(VLOOKUP($C129,Calc_OppDef!$A$47:$AM$66,Q$2+1,FALSE),VLOOKUP($D129,Calc_OppDef!$A$47:$AM$66,Q$2+1,FALSE))</f>
        <v>0.6679765344</v>
      </c>
      <c r="R129" s="172">
        <f>MIN(VLOOKUP($C129,Calc_OppDef!$A$47:$AM$66,R$2+1,FALSE),VLOOKUP($D129,Calc_OppDef!$A$47:$AM$66,R$2+1,FALSE))</f>
        <v>0.6286834896</v>
      </c>
      <c r="S129" s="172">
        <f>MIN(VLOOKUP($C129,Calc_OppDef!$A$47:$AM$66,S$2+1,FALSE),VLOOKUP($D129,Calc_OppDef!$A$47:$AM$66,S$2+1,FALSE))</f>
        <v>0.6286834896</v>
      </c>
      <c r="T129" s="172">
        <f>MIN(VLOOKUP($C129,Calc_OppDef!$A$47:$AM$66,T$2+1,FALSE),VLOOKUP($D129,Calc_OppDef!$A$47:$AM$66,T$2+1,FALSE))</f>
        <v>1.021610951</v>
      </c>
      <c r="U129" s="172">
        <f>MIN(VLOOKUP($C129,Calc_OppDef!$A$47:$AM$66,U$2+1,FALSE),VLOOKUP($D129,Calc_OppDef!$A$47:$AM$66,U$2+1,FALSE))</f>
        <v>0.9430256077</v>
      </c>
      <c r="V129" s="172">
        <f>MIN(VLOOKUP($C129,Calc_OppDef!$A$47:$AM$66,V$2+1,FALSE),VLOOKUP($D129,Calc_OppDef!$A$47:$AM$66,V$2+1,FALSE))</f>
        <v>0.8251472201</v>
      </c>
      <c r="W129" s="172">
        <f>MIN(VLOOKUP($C129,Calc_OppDef!$A$47:$AM$66,W$2+1,FALSE),VLOOKUP($D129,Calc_OppDef!$A$47:$AM$66,W$2+1,FALSE))</f>
        <v>0.4995145631</v>
      </c>
      <c r="X129" s="172">
        <f>MIN(VLOOKUP($C129,Calc_OppDef!$A$47:$AM$66,X$2+1,FALSE),VLOOKUP($D129,Calc_OppDef!$A$47:$AM$66,X$2+1,FALSE))</f>
        <v>0.4715128039</v>
      </c>
      <c r="Y129" s="172">
        <f>MIN(VLOOKUP($C129,Calc_OppDef!$A$47:$AM$66,Y$2+1,FALSE),VLOOKUP($D129,Calc_OppDef!$A$47:$AM$66,Y$2+1,FALSE))</f>
        <v>2.121807244</v>
      </c>
      <c r="Z129" s="172">
        <f>MIN(VLOOKUP($C129,Calc_OppDef!$A$47:$AM$66,Z$2+1,FALSE),VLOOKUP($D129,Calc_OppDef!$A$47:$AM$66,Z$2+1,FALSE))</f>
        <v>0.6286834896</v>
      </c>
      <c r="AA129" s="172">
        <f>MIN(VLOOKUP($C129,Calc_OppDef!$A$47:$AM$66,AA$2+1,FALSE),VLOOKUP($D129,Calc_OppDef!$A$47:$AM$66,AA$2+1,FALSE))</f>
        <v>0.6286834896</v>
      </c>
      <c r="AB129" s="172">
        <f>MIN(VLOOKUP($C129,Calc_OppDef!$A$47:$AM$66,AB$2+1,FALSE),VLOOKUP($D129,Calc_OppDef!$A$47:$AM$66,AB$2+1,FALSE))</f>
        <v>0.392927461</v>
      </c>
      <c r="AC129" s="172">
        <f>MIN(VLOOKUP($C129,Calc_OppDef!$A$47:$AM$66,AC$2+1,FALSE),VLOOKUP($D129,Calc_OppDef!$A$47:$AM$66,AC$2+1,FALSE))</f>
        <v>0.9430256077</v>
      </c>
      <c r="AD129" s="172">
        <f>MIN(VLOOKUP($C129,Calc_OppDef!$A$47:$AM$66,AD$2+1,FALSE),VLOOKUP($D129,Calc_OppDef!$A$47:$AM$66,AD$2+1,FALSE))</f>
        <v>0.7465618773</v>
      </c>
      <c r="AE129" s="172">
        <f>MIN(VLOOKUP($C129,Calc_OppDef!$A$47:$AM$66,AE$2+1,FALSE),VLOOKUP($D129,Calc_OppDef!$A$47:$AM$66,AE$2+1,FALSE))</f>
        <v>0.9430256077</v>
      </c>
      <c r="AF129" s="172">
        <f>MIN(VLOOKUP($C129,Calc_OppDef!$A$47:$AM$66,AF$2+1,FALSE),VLOOKUP($D129,Calc_OppDef!$A$47:$AM$66,AF$2+1,FALSE))</f>
        <v>0.6679765344</v>
      </c>
      <c r="AG129" s="172">
        <f>MIN(VLOOKUP($C129,Calc_OppDef!$A$47:$AM$66,AG$2+1,FALSE),VLOOKUP($D129,Calc_OppDef!$A$47:$AM$66,AG$2+1,FALSE))</f>
        <v>1.100196294</v>
      </c>
      <c r="AH129" s="172">
        <f>MIN(VLOOKUP($C129,Calc_OppDef!$A$47:$AM$66,AH$2+1,FALSE),VLOOKUP($D129,Calc_OppDef!$A$47:$AM$66,AH$2+1,FALSE))</f>
        <v>0.785854922</v>
      </c>
      <c r="AI129" s="172">
        <f>MIN(VLOOKUP($C129,Calc_OppDef!$A$47:$AM$66,AI$2+1,FALSE),VLOOKUP($D129,Calc_OppDef!$A$47:$AM$66,AI$2+1,FALSE))</f>
        <v>0.7322834646</v>
      </c>
      <c r="AJ129" s="172">
        <f>MIN(VLOOKUP($C129,Calc_OppDef!$A$47:$AM$66,AJ$2+1,FALSE),VLOOKUP($D129,Calc_OppDef!$A$47:$AM$66,AJ$2+1,FALSE))</f>
        <v>1.335953069</v>
      </c>
      <c r="AK129" s="172">
        <f>MIN(VLOOKUP($C129,Calc_OppDef!$A$47:$AM$66,AK$2+1,FALSE),VLOOKUP($D129,Calc_OppDef!$A$47:$AM$66,AK$2+1,FALSE))</f>
        <v>0.785854922</v>
      </c>
      <c r="AL129" s="172">
        <f>MIN(VLOOKUP($C129,Calc_OppDef!$A$47:$AM$66,AL$2+1,FALSE),VLOOKUP($D129,Calc_OppDef!$A$47:$AM$66,AL$2+1,FALSE))</f>
        <v>0.6286834896</v>
      </c>
      <c r="AM129" s="172">
        <f>MIN(VLOOKUP($C129,Calc_OppDef!$A$47:$AM$66,AM$2+1,FALSE),VLOOKUP($D129,Calc_OppDef!$A$47:$AM$66,AM$2+1,FALSE))</f>
        <v>0.7322834646</v>
      </c>
      <c r="AN129" s="172">
        <f>MIN(VLOOKUP($C129,Calc_OppDef!$A$47:$AM$66,AN$2+1,FALSE),VLOOKUP($D129,Calc_OppDef!$A$47:$AM$66,AN$2+1,FALSE))</f>
        <v>0.4138834951</v>
      </c>
      <c r="AO129" s="172">
        <f>MIN(VLOOKUP($C129,Calc_OppDef!$A$47:$AM$66,AO$2+1,FALSE),VLOOKUP($D129,Calc_OppDef!$A$47:$AM$66,AO$2+1,FALSE))</f>
        <v>0.8251472201</v>
      </c>
      <c r="AP129" s="172">
        <f>MIN(VLOOKUP($C129,Calc_OppDef!$A$47:$AM$66,AP$2+1,FALSE),VLOOKUP($D129,Calc_OppDef!$A$47:$AM$66,AP$2+1,FALSE))</f>
        <v>0.4995145631</v>
      </c>
      <c r="AQ129" s="170"/>
      <c r="AR129" s="170"/>
    </row>
    <row r="130" ht="12.75" customHeight="1">
      <c r="A130" s="170">
        <f t="shared" si="1"/>
        <v>9</v>
      </c>
      <c r="B130" s="170">
        <f t="shared" si="2"/>
        <v>13</v>
      </c>
      <c r="C130" s="140" t="str">
        <f t="array" ref="C130">INDEX(Fixtures!$A$2:$A$21,A130)</f>
        <v>Fulham</v>
      </c>
      <c r="D130" s="140" t="str">
        <f t="array" ref="D130">INDEX(Fixtures!$A$2:$A$21,B130)</f>
        <v>Man City</v>
      </c>
      <c r="E130" s="172">
        <f>MIN(VLOOKUP($C130,Calc_OppDef!$A$47:$AM$66,E$2+1,FALSE),VLOOKUP($D130,Calc_OppDef!$A$47:$AM$66,E$2+1,FALSE))</f>
        <v>0.6286834896</v>
      </c>
      <c r="F130" s="172">
        <f>MIN(VLOOKUP($C130,Calc_OppDef!$A$47:$AM$66,F$2+1,FALSE),VLOOKUP($D130,Calc_OppDef!$A$47:$AM$66,F$2+1,FALSE))</f>
        <v>0.4715128039</v>
      </c>
      <c r="G130" s="172">
        <f>MIN(VLOOKUP($C130,Calc_OppDef!$A$47:$AM$66,G$2+1,FALSE),VLOOKUP($D130,Calc_OppDef!$A$47:$AM$66,G$2+1,FALSE))</f>
        <v>0.785854922</v>
      </c>
      <c r="H130" s="172">
        <f>MIN(VLOOKUP($C130,Calc_OppDef!$A$47:$AM$66,H$2+1,FALSE),VLOOKUP($D130,Calc_OppDef!$A$47:$AM$66,H$2+1,FALSE))</f>
        <v>0.7072688325</v>
      </c>
      <c r="I130" s="172">
        <f>MIN(VLOOKUP($C130,Calc_OppDef!$A$47:$AM$66,I$2+1,FALSE),VLOOKUP($D130,Calc_OppDef!$A$47:$AM$66,I$2+1,FALSE))</f>
        <v>0.5566019417</v>
      </c>
      <c r="J130" s="172">
        <f>MIN(VLOOKUP($C130,Calc_OppDef!$A$47:$AM$66,J$2+1,FALSE),VLOOKUP($D130,Calc_OppDef!$A$47:$AM$66,J$2+1,FALSE))</f>
        <v>0.6679765344</v>
      </c>
      <c r="K130" s="172">
        <f>MIN(VLOOKUP($C130,Calc_OppDef!$A$47:$AM$66,K$2+1,FALSE),VLOOKUP($D130,Calc_OppDef!$A$47:$AM$66,K$2+1,FALSE))</f>
        <v>0.392927461</v>
      </c>
      <c r="L130" s="172">
        <f>MIN(VLOOKUP($C130,Calc_OppDef!$A$47:$AM$66,L$2+1,FALSE),VLOOKUP($D130,Calc_OppDef!$A$47:$AM$66,L$2+1,FALSE))</f>
        <v>0.785854922</v>
      </c>
      <c r="M130" s="172">
        <f>MIN(VLOOKUP($C130,Calc_OppDef!$A$47:$AM$66,M$2+1,FALSE),VLOOKUP($D130,Calc_OppDef!$A$47:$AM$66,M$2+1,FALSE))</f>
        <v>0.7322834646</v>
      </c>
      <c r="N130" s="172">
        <f>MIN(VLOOKUP($C130,Calc_OppDef!$A$47:$AM$66,N$2+1,FALSE),VLOOKUP($D130,Calc_OppDef!$A$47:$AM$66,N$2+1,FALSE))</f>
        <v>0.7465618773</v>
      </c>
      <c r="O130" s="172">
        <f>MIN(VLOOKUP($C130,Calc_OppDef!$A$47:$AM$66,O$2+1,FALSE),VLOOKUP($D130,Calc_OppDef!$A$47:$AM$66,O$2+1,FALSE))</f>
        <v>0.6286834896</v>
      </c>
      <c r="P130" s="172">
        <f>MIN(VLOOKUP($C130,Calc_OppDef!$A$47:$AM$66,P$2+1,FALSE),VLOOKUP($D130,Calc_OppDef!$A$47:$AM$66,P$2+1,FALSE))</f>
        <v>1.178781636</v>
      </c>
      <c r="Q130" s="172">
        <f>MIN(VLOOKUP($C130,Calc_OppDef!$A$47:$AM$66,Q$2+1,FALSE),VLOOKUP($D130,Calc_OppDef!$A$47:$AM$66,Q$2+1,FALSE))</f>
        <v>0.6679765344</v>
      </c>
      <c r="R130" s="172">
        <f>MIN(VLOOKUP($C130,Calc_OppDef!$A$47:$AM$66,R$2+1,FALSE),VLOOKUP($D130,Calc_OppDef!$A$47:$AM$66,R$2+1,FALSE))</f>
        <v>0.7465618773</v>
      </c>
      <c r="S130" s="172">
        <f>MIN(VLOOKUP($C130,Calc_OppDef!$A$47:$AM$66,S$2+1,FALSE),VLOOKUP($D130,Calc_OppDef!$A$47:$AM$66,S$2+1,FALSE))</f>
        <v>1.060903995</v>
      </c>
      <c r="T130" s="172">
        <f>MIN(VLOOKUP($C130,Calc_OppDef!$A$47:$AM$66,T$2+1,FALSE),VLOOKUP($D130,Calc_OppDef!$A$47:$AM$66,T$2+1,FALSE))</f>
        <v>1.178781636</v>
      </c>
      <c r="U130" s="172">
        <f>MIN(VLOOKUP($C130,Calc_OppDef!$A$47:$AM$66,U$2+1,FALSE),VLOOKUP($D130,Calc_OppDef!$A$47:$AM$66,U$2+1,FALSE))</f>
        <v>0.6286834896</v>
      </c>
      <c r="V130" s="172">
        <f>MIN(VLOOKUP($C130,Calc_OppDef!$A$47:$AM$66,V$2+1,FALSE),VLOOKUP($D130,Calc_OppDef!$A$47:$AM$66,V$2+1,FALSE))</f>
        <v>0.6286834896</v>
      </c>
      <c r="W130" s="172">
        <f>MIN(VLOOKUP($C130,Calc_OppDef!$A$47:$AM$66,W$2+1,FALSE),VLOOKUP($D130,Calc_OppDef!$A$47:$AM$66,W$2+1,FALSE))</f>
        <v>0.4995145631</v>
      </c>
      <c r="X130" s="172">
        <f>MIN(VLOOKUP($C130,Calc_OppDef!$A$47:$AM$66,X$2+1,FALSE),VLOOKUP($D130,Calc_OppDef!$A$47:$AM$66,X$2+1,FALSE))</f>
        <v>0.4715128039</v>
      </c>
      <c r="Y130" s="172">
        <f>MIN(VLOOKUP($C130,Calc_OppDef!$A$47:$AM$66,Y$2+1,FALSE),VLOOKUP($D130,Calc_OppDef!$A$47:$AM$66,Y$2+1,FALSE))</f>
        <v>1.532416799</v>
      </c>
      <c r="Z130" s="172">
        <f>MIN(VLOOKUP($C130,Calc_OppDef!$A$47:$AM$66,Z$2+1,FALSE),VLOOKUP($D130,Calc_OppDef!$A$47:$AM$66,Z$2+1,FALSE))</f>
        <v>0.4995145631</v>
      </c>
      <c r="AA130" s="172">
        <f>MIN(VLOOKUP($C130,Calc_OppDef!$A$47:$AM$66,AA$2+1,FALSE),VLOOKUP($D130,Calc_OppDef!$A$47:$AM$66,AA$2+1,FALSE))</f>
        <v>0.6286834896</v>
      </c>
      <c r="AB130" s="172">
        <f>MIN(VLOOKUP($C130,Calc_OppDef!$A$47:$AM$66,AB$2+1,FALSE),VLOOKUP($D130,Calc_OppDef!$A$47:$AM$66,AB$2+1,FALSE))</f>
        <v>0.392927461</v>
      </c>
      <c r="AC130" s="172">
        <f>MIN(VLOOKUP($C130,Calc_OppDef!$A$47:$AM$66,AC$2+1,FALSE),VLOOKUP($D130,Calc_OppDef!$A$47:$AM$66,AC$2+1,FALSE))</f>
        <v>0.785854922</v>
      </c>
      <c r="AD130" s="172">
        <f>MIN(VLOOKUP($C130,Calc_OppDef!$A$47:$AM$66,AD$2+1,FALSE),VLOOKUP($D130,Calc_OppDef!$A$47:$AM$66,AD$2+1,FALSE))</f>
        <v>1.178781636</v>
      </c>
      <c r="AE130" s="172">
        <f>MIN(VLOOKUP($C130,Calc_OppDef!$A$47:$AM$66,AE$2+1,FALSE),VLOOKUP($D130,Calc_OppDef!$A$47:$AM$66,AE$2+1,FALSE))</f>
        <v>0.9430256077</v>
      </c>
      <c r="AF130" s="172">
        <f>MIN(VLOOKUP($C130,Calc_OppDef!$A$47:$AM$66,AF$2+1,FALSE),VLOOKUP($D130,Calc_OppDef!$A$47:$AM$66,AF$2+1,FALSE))</f>
        <v>0.785854922</v>
      </c>
      <c r="AG130" s="172">
        <f>MIN(VLOOKUP($C130,Calc_OppDef!$A$47:$AM$66,AG$2+1,FALSE),VLOOKUP($D130,Calc_OppDef!$A$47:$AM$66,AG$2+1,FALSE))</f>
        <v>1.021610951</v>
      </c>
      <c r="AH130" s="172">
        <f>MIN(VLOOKUP($C130,Calc_OppDef!$A$47:$AM$66,AH$2+1,FALSE),VLOOKUP($D130,Calc_OppDef!$A$47:$AM$66,AH$2+1,FALSE))</f>
        <v>0.6679765344</v>
      </c>
      <c r="AI130" s="172">
        <f>MIN(VLOOKUP($C130,Calc_OppDef!$A$47:$AM$66,AI$2+1,FALSE),VLOOKUP($D130,Calc_OppDef!$A$47:$AM$66,AI$2+1,FALSE))</f>
        <v>1.493123755</v>
      </c>
      <c r="AJ130" s="172">
        <f>MIN(VLOOKUP($C130,Calc_OppDef!$A$47:$AM$66,AJ$2+1,FALSE),VLOOKUP($D130,Calc_OppDef!$A$47:$AM$66,AJ$2+1,FALSE))</f>
        <v>0.7322834646</v>
      </c>
      <c r="AK130" s="172">
        <f>MIN(VLOOKUP($C130,Calc_OppDef!$A$47:$AM$66,AK$2+1,FALSE),VLOOKUP($D130,Calc_OppDef!$A$47:$AM$66,AK$2+1,FALSE))</f>
        <v>0.4138834951</v>
      </c>
      <c r="AL130" s="172">
        <f>MIN(VLOOKUP($C130,Calc_OppDef!$A$47:$AM$66,AL$2+1,FALSE),VLOOKUP($D130,Calc_OppDef!$A$47:$AM$66,AL$2+1,FALSE))</f>
        <v>0.6286834896</v>
      </c>
      <c r="AM130" s="172">
        <f>MIN(VLOOKUP($C130,Calc_OppDef!$A$47:$AM$66,AM$2+1,FALSE),VLOOKUP($D130,Calc_OppDef!$A$47:$AM$66,AM$2+1,FALSE))</f>
        <v>1.021610951</v>
      </c>
      <c r="AN130" s="172">
        <f>MIN(VLOOKUP($C130,Calc_OppDef!$A$47:$AM$66,AN$2+1,FALSE),VLOOKUP($D130,Calc_OppDef!$A$47:$AM$66,AN$2+1,FALSE))</f>
        <v>0.4138834951</v>
      </c>
      <c r="AO130" s="172">
        <f>MIN(VLOOKUP($C130,Calc_OppDef!$A$47:$AM$66,AO$2+1,FALSE),VLOOKUP($D130,Calc_OppDef!$A$47:$AM$66,AO$2+1,FALSE))</f>
        <v>0.8604330709</v>
      </c>
      <c r="AP130" s="172">
        <f>MIN(VLOOKUP($C130,Calc_OppDef!$A$47:$AM$66,AP$2+1,FALSE),VLOOKUP($D130,Calc_OppDef!$A$47:$AM$66,AP$2+1,FALSE))</f>
        <v>0.7072688325</v>
      </c>
      <c r="AQ130" s="170"/>
      <c r="AR130" s="170"/>
    </row>
    <row r="131" ht="12.75" customHeight="1">
      <c r="A131" s="170">
        <f t="shared" si="1"/>
        <v>9</v>
      </c>
      <c r="B131" s="170">
        <f t="shared" si="2"/>
        <v>14</v>
      </c>
      <c r="C131" s="140" t="str">
        <f t="array" ref="C131">INDEX(Fixtures!$A$2:$A$21,A131)</f>
        <v>Fulham</v>
      </c>
      <c r="D131" s="140" t="str">
        <f t="array" ref="D131">INDEX(Fixtures!$A$2:$A$21,B131)</f>
        <v>Man Utd</v>
      </c>
      <c r="E131" s="172">
        <f>MIN(VLOOKUP($C131,Calc_OppDef!$A$47:$AM$66,E$2+1,FALSE),VLOOKUP($D131,Calc_OppDef!$A$47:$AM$66,E$2+1,FALSE))</f>
        <v>0.6286834896</v>
      </c>
      <c r="F131" s="172">
        <f>MIN(VLOOKUP($C131,Calc_OppDef!$A$47:$AM$66,F$2+1,FALSE),VLOOKUP($D131,Calc_OppDef!$A$47:$AM$66,F$2+1,FALSE))</f>
        <v>0.9430256077</v>
      </c>
      <c r="G131" s="172">
        <f>MIN(VLOOKUP($C131,Calc_OppDef!$A$47:$AM$66,G$2+1,FALSE),VLOOKUP($D131,Calc_OppDef!$A$47:$AM$66,G$2+1,FALSE))</f>
        <v>0.785854922</v>
      </c>
      <c r="H131" s="172">
        <f>MIN(VLOOKUP($C131,Calc_OppDef!$A$47:$AM$66,H$2+1,FALSE),VLOOKUP($D131,Calc_OppDef!$A$47:$AM$66,H$2+1,FALSE))</f>
        <v>0.6286834896</v>
      </c>
      <c r="I131" s="172">
        <f>MIN(VLOOKUP($C131,Calc_OppDef!$A$47:$AM$66,I$2+1,FALSE),VLOOKUP($D131,Calc_OppDef!$A$47:$AM$66,I$2+1,FALSE))</f>
        <v>1.060903995</v>
      </c>
      <c r="J131" s="172">
        <f>MIN(VLOOKUP($C131,Calc_OppDef!$A$47:$AM$66,J$2+1,FALSE),VLOOKUP($D131,Calc_OppDef!$A$47:$AM$66,J$2+1,FALSE))</f>
        <v>0.4995145631</v>
      </c>
      <c r="K131" s="172">
        <f>MIN(VLOOKUP($C131,Calc_OppDef!$A$47:$AM$66,K$2+1,FALSE),VLOOKUP($D131,Calc_OppDef!$A$47:$AM$66,K$2+1,FALSE))</f>
        <v>0.9430256077</v>
      </c>
      <c r="L131" s="172">
        <f>MIN(VLOOKUP($C131,Calc_OppDef!$A$47:$AM$66,L$2+1,FALSE),VLOOKUP($D131,Calc_OppDef!$A$47:$AM$66,L$2+1,FALSE))</f>
        <v>0.7072688325</v>
      </c>
      <c r="M131" s="172">
        <f>MIN(VLOOKUP($C131,Calc_OppDef!$A$47:$AM$66,M$2+1,FALSE),VLOOKUP($D131,Calc_OppDef!$A$47:$AM$66,M$2+1,FALSE))</f>
        <v>0.7322834646</v>
      </c>
      <c r="N131" s="172">
        <f>MIN(VLOOKUP($C131,Calc_OppDef!$A$47:$AM$66,N$2+1,FALSE),VLOOKUP($D131,Calc_OppDef!$A$47:$AM$66,N$2+1,FALSE))</f>
        <v>0.6286834896</v>
      </c>
      <c r="O131" s="172">
        <f>MIN(VLOOKUP($C131,Calc_OppDef!$A$47:$AM$66,O$2+1,FALSE),VLOOKUP($D131,Calc_OppDef!$A$47:$AM$66,O$2+1,FALSE))</f>
        <v>0.6286834896</v>
      </c>
      <c r="P131" s="172">
        <f>MIN(VLOOKUP($C131,Calc_OppDef!$A$47:$AM$66,P$2+1,FALSE),VLOOKUP($D131,Calc_OppDef!$A$47:$AM$66,P$2+1,FALSE))</f>
        <v>1.768172828</v>
      </c>
      <c r="Q131" s="172">
        <f>MIN(VLOOKUP($C131,Calc_OppDef!$A$47:$AM$66,Q$2+1,FALSE),VLOOKUP($D131,Calc_OppDef!$A$47:$AM$66,Q$2+1,FALSE))</f>
        <v>0.6286834896</v>
      </c>
      <c r="R131" s="172">
        <f>MIN(VLOOKUP($C131,Calc_OppDef!$A$47:$AM$66,R$2+1,FALSE),VLOOKUP($D131,Calc_OppDef!$A$47:$AM$66,R$2+1,FALSE))</f>
        <v>0.785854922</v>
      </c>
      <c r="S131" s="172">
        <f>MIN(VLOOKUP($C131,Calc_OppDef!$A$47:$AM$66,S$2+1,FALSE),VLOOKUP($D131,Calc_OppDef!$A$47:$AM$66,S$2+1,FALSE))</f>
        <v>0.785854922</v>
      </c>
      <c r="T131" s="172">
        <f>MIN(VLOOKUP($C131,Calc_OppDef!$A$47:$AM$66,T$2+1,FALSE),VLOOKUP($D131,Calc_OppDef!$A$47:$AM$66,T$2+1,FALSE))</f>
        <v>0.5566019417</v>
      </c>
      <c r="U131" s="172">
        <f>MIN(VLOOKUP($C131,Calc_OppDef!$A$47:$AM$66,U$2+1,FALSE),VLOOKUP($D131,Calc_OppDef!$A$47:$AM$66,U$2+1,FALSE))</f>
        <v>0.9430256077</v>
      </c>
      <c r="V131" s="172">
        <f>MIN(VLOOKUP($C131,Calc_OppDef!$A$47:$AM$66,V$2+1,FALSE),VLOOKUP($D131,Calc_OppDef!$A$47:$AM$66,V$2+1,FALSE))</f>
        <v>0.7322834646</v>
      </c>
      <c r="W131" s="172">
        <f>MIN(VLOOKUP($C131,Calc_OppDef!$A$47:$AM$66,W$2+1,FALSE),VLOOKUP($D131,Calc_OppDef!$A$47:$AM$66,W$2+1,FALSE))</f>
        <v>0.4715128039</v>
      </c>
      <c r="X131" s="172">
        <f>MIN(VLOOKUP($C131,Calc_OppDef!$A$47:$AM$66,X$2+1,FALSE),VLOOKUP($D131,Calc_OppDef!$A$47:$AM$66,X$2+1,FALSE))</f>
        <v>0.4715128039</v>
      </c>
      <c r="Y131" s="172">
        <f>MIN(VLOOKUP($C131,Calc_OppDef!$A$47:$AM$66,Y$2+1,FALSE),VLOOKUP($D131,Calc_OppDef!$A$47:$AM$66,Y$2+1,FALSE))</f>
        <v>0.8251472201</v>
      </c>
      <c r="Z131" s="172">
        <f>MIN(VLOOKUP($C131,Calc_OppDef!$A$47:$AM$66,Z$2+1,FALSE),VLOOKUP($D131,Calc_OppDef!$A$47:$AM$66,Z$2+1,FALSE))</f>
        <v>0.6286834896</v>
      </c>
      <c r="AA131" s="172">
        <f>MIN(VLOOKUP($C131,Calc_OppDef!$A$47:$AM$66,AA$2+1,FALSE),VLOOKUP($D131,Calc_OppDef!$A$47:$AM$66,AA$2+1,FALSE))</f>
        <v>0.392927461</v>
      </c>
      <c r="AB131" s="172">
        <f>MIN(VLOOKUP($C131,Calc_OppDef!$A$47:$AM$66,AB$2+1,FALSE),VLOOKUP($D131,Calc_OppDef!$A$47:$AM$66,AB$2+1,FALSE))</f>
        <v>0.392927461</v>
      </c>
      <c r="AC131" s="172">
        <f>MIN(VLOOKUP($C131,Calc_OppDef!$A$47:$AM$66,AC$2+1,FALSE),VLOOKUP($D131,Calc_OppDef!$A$47:$AM$66,AC$2+1,FALSE))</f>
        <v>0.9823179059</v>
      </c>
      <c r="AD131" s="172">
        <f>MIN(VLOOKUP($C131,Calc_OppDef!$A$47:$AM$66,AD$2+1,FALSE),VLOOKUP($D131,Calc_OppDef!$A$47:$AM$66,AD$2+1,FALSE))</f>
        <v>0.7322834646</v>
      </c>
      <c r="AE131" s="172">
        <f>MIN(VLOOKUP($C131,Calc_OppDef!$A$47:$AM$66,AE$2+1,FALSE),VLOOKUP($D131,Calc_OppDef!$A$47:$AM$66,AE$2+1,FALSE))</f>
        <v>0.9430256077</v>
      </c>
      <c r="AF131" s="172">
        <f>MIN(VLOOKUP($C131,Calc_OppDef!$A$47:$AM$66,AF$2+1,FALSE),VLOOKUP($D131,Calc_OppDef!$A$47:$AM$66,AF$2+1,FALSE))</f>
        <v>0.785854922</v>
      </c>
      <c r="AG131" s="172">
        <f>MIN(VLOOKUP($C131,Calc_OppDef!$A$47:$AM$66,AG$2+1,FALSE),VLOOKUP($D131,Calc_OppDef!$A$47:$AM$66,AG$2+1,FALSE))</f>
        <v>0.6679765344</v>
      </c>
      <c r="AH131" s="172">
        <f>MIN(VLOOKUP($C131,Calc_OppDef!$A$47:$AM$66,AH$2+1,FALSE),VLOOKUP($D131,Calc_OppDef!$A$47:$AM$66,AH$2+1,FALSE))</f>
        <v>0.9823179059</v>
      </c>
      <c r="AI131" s="172">
        <f>MIN(VLOOKUP($C131,Calc_OppDef!$A$47:$AM$66,AI$2+1,FALSE),VLOOKUP($D131,Calc_OppDef!$A$47:$AM$66,AI$2+1,FALSE))</f>
        <v>1.532416799</v>
      </c>
      <c r="AJ131" s="172">
        <f>MIN(VLOOKUP($C131,Calc_OppDef!$A$47:$AM$66,AJ$2+1,FALSE),VLOOKUP($D131,Calc_OppDef!$A$47:$AM$66,AJ$2+1,FALSE))</f>
        <v>0.6679765344</v>
      </c>
      <c r="AK131" s="172">
        <f>MIN(VLOOKUP($C131,Calc_OppDef!$A$47:$AM$66,AK$2+1,FALSE),VLOOKUP($D131,Calc_OppDef!$A$47:$AM$66,AK$2+1,FALSE))</f>
        <v>0.8604330709</v>
      </c>
      <c r="AL131" s="172">
        <f>MIN(VLOOKUP($C131,Calc_OppDef!$A$47:$AM$66,AL$2+1,FALSE),VLOOKUP($D131,Calc_OppDef!$A$47:$AM$66,AL$2+1,FALSE))</f>
        <v>0.6286834896</v>
      </c>
      <c r="AM131" s="172">
        <f>MIN(VLOOKUP($C131,Calc_OppDef!$A$47:$AM$66,AM$2+1,FALSE),VLOOKUP($D131,Calc_OppDef!$A$47:$AM$66,AM$2+1,FALSE))</f>
        <v>1.021610951</v>
      </c>
      <c r="AN131" s="172">
        <f>MIN(VLOOKUP($C131,Calc_OppDef!$A$47:$AM$66,AN$2+1,FALSE),VLOOKUP($D131,Calc_OppDef!$A$47:$AM$66,AN$2+1,FALSE))</f>
        <v>0.4138834951</v>
      </c>
      <c r="AO131" s="172">
        <f>MIN(VLOOKUP($C131,Calc_OppDef!$A$47:$AM$66,AO$2+1,FALSE),VLOOKUP($D131,Calc_OppDef!$A$47:$AM$66,AO$2+1,FALSE))</f>
        <v>0.6286834896</v>
      </c>
      <c r="AP131" s="172">
        <f>MIN(VLOOKUP($C131,Calc_OppDef!$A$47:$AM$66,AP$2+1,FALSE),VLOOKUP($D131,Calc_OppDef!$A$47:$AM$66,AP$2+1,FALSE))</f>
        <v>0.4138834951</v>
      </c>
      <c r="AQ131" s="170"/>
      <c r="AR131" s="170"/>
    </row>
    <row r="132" ht="12.75" customHeight="1">
      <c r="A132" s="170">
        <f t="shared" si="1"/>
        <v>9</v>
      </c>
      <c r="B132" s="170">
        <f t="shared" si="2"/>
        <v>15</v>
      </c>
      <c r="C132" s="140" t="str">
        <f t="array" ref="C132">INDEX(Fixtures!$A$2:$A$21,A132)</f>
        <v>Fulham</v>
      </c>
      <c r="D132" s="140" t="str">
        <f t="array" ref="D132">INDEX(Fixtures!$A$2:$A$21,B132)</f>
        <v>Newcastle</v>
      </c>
      <c r="E132" s="172">
        <f>MIN(VLOOKUP($C132,Calc_OppDef!$A$47:$AM$66,E$2+1,FALSE),VLOOKUP($D132,Calc_OppDef!$A$47:$AM$66,E$2+1,FALSE))</f>
        <v>0.6286834896</v>
      </c>
      <c r="F132" s="172">
        <f>MIN(VLOOKUP($C132,Calc_OppDef!$A$47:$AM$66,F$2+1,FALSE),VLOOKUP($D132,Calc_OppDef!$A$47:$AM$66,F$2+1,FALSE))</f>
        <v>0.7322834646</v>
      </c>
      <c r="G132" s="172">
        <f>MIN(VLOOKUP($C132,Calc_OppDef!$A$47:$AM$66,G$2+1,FALSE),VLOOKUP($D132,Calc_OppDef!$A$47:$AM$66,G$2+1,FALSE))</f>
        <v>0.785854922</v>
      </c>
      <c r="H132" s="172">
        <f>MIN(VLOOKUP($C132,Calc_OppDef!$A$47:$AM$66,H$2+1,FALSE),VLOOKUP($D132,Calc_OppDef!$A$47:$AM$66,H$2+1,FALSE))</f>
        <v>0.9430256077</v>
      </c>
      <c r="I132" s="172">
        <f>MIN(VLOOKUP($C132,Calc_OppDef!$A$47:$AM$66,I$2+1,FALSE),VLOOKUP($D132,Calc_OppDef!$A$47:$AM$66,I$2+1,FALSE))</f>
        <v>0.785854922</v>
      </c>
      <c r="J132" s="172">
        <f>MIN(VLOOKUP($C132,Calc_OppDef!$A$47:$AM$66,J$2+1,FALSE),VLOOKUP($D132,Calc_OppDef!$A$47:$AM$66,J$2+1,FALSE))</f>
        <v>0.6679765344</v>
      </c>
      <c r="K132" s="172">
        <f>MIN(VLOOKUP($C132,Calc_OppDef!$A$47:$AM$66,K$2+1,FALSE),VLOOKUP($D132,Calc_OppDef!$A$47:$AM$66,K$2+1,FALSE))</f>
        <v>1.100196294</v>
      </c>
      <c r="L132" s="172">
        <f>MIN(VLOOKUP($C132,Calc_OppDef!$A$47:$AM$66,L$2+1,FALSE),VLOOKUP($D132,Calc_OppDef!$A$47:$AM$66,L$2+1,FALSE))</f>
        <v>0.785854922</v>
      </c>
      <c r="M132" s="172">
        <f>MIN(VLOOKUP($C132,Calc_OppDef!$A$47:$AM$66,M$2+1,FALSE),VLOOKUP($D132,Calc_OppDef!$A$47:$AM$66,M$2+1,FALSE))</f>
        <v>0.392927461</v>
      </c>
      <c r="N132" s="172">
        <f>MIN(VLOOKUP($C132,Calc_OppDef!$A$47:$AM$66,N$2+1,FALSE),VLOOKUP($D132,Calc_OppDef!$A$47:$AM$66,N$2+1,FALSE))</f>
        <v>0.7465618773</v>
      </c>
      <c r="O132" s="172">
        <f>MIN(VLOOKUP($C132,Calc_OppDef!$A$47:$AM$66,O$2+1,FALSE),VLOOKUP($D132,Calc_OppDef!$A$47:$AM$66,O$2+1,FALSE))</f>
        <v>0.6286834896</v>
      </c>
      <c r="P132" s="172">
        <f>MIN(VLOOKUP($C132,Calc_OppDef!$A$47:$AM$66,P$2+1,FALSE),VLOOKUP($D132,Calc_OppDef!$A$47:$AM$66,P$2+1,FALSE))</f>
        <v>0.7465618773</v>
      </c>
      <c r="Q132" s="172">
        <f>MIN(VLOOKUP($C132,Calc_OppDef!$A$47:$AM$66,Q$2+1,FALSE),VLOOKUP($D132,Calc_OppDef!$A$47:$AM$66,Q$2+1,FALSE))</f>
        <v>0.6286834896</v>
      </c>
      <c r="R132" s="172">
        <f>MIN(VLOOKUP($C132,Calc_OppDef!$A$47:$AM$66,R$2+1,FALSE),VLOOKUP($D132,Calc_OppDef!$A$47:$AM$66,R$2+1,FALSE))</f>
        <v>0.9430256077</v>
      </c>
      <c r="S132" s="172">
        <f>MIN(VLOOKUP($C132,Calc_OppDef!$A$47:$AM$66,S$2+1,FALSE),VLOOKUP($D132,Calc_OppDef!$A$47:$AM$66,S$2+1,FALSE))</f>
        <v>0.4995145631</v>
      </c>
      <c r="T132" s="172">
        <f>MIN(VLOOKUP($C132,Calc_OppDef!$A$47:$AM$66,T$2+1,FALSE),VLOOKUP($D132,Calc_OppDef!$A$47:$AM$66,T$2+1,FALSE))</f>
        <v>1.100196294</v>
      </c>
      <c r="U132" s="172">
        <f>MIN(VLOOKUP($C132,Calc_OppDef!$A$47:$AM$66,U$2+1,FALSE),VLOOKUP($D132,Calc_OppDef!$A$47:$AM$66,U$2+1,FALSE))</f>
        <v>0.6286834896</v>
      </c>
      <c r="V132" s="172">
        <f>MIN(VLOOKUP($C132,Calc_OppDef!$A$47:$AM$66,V$2+1,FALSE),VLOOKUP($D132,Calc_OppDef!$A$47:$AM$66,V$2+1,FALSE))</f>
        <v>0.5566019417</v>
      </c>
      <c r="W132" s="172">
        <f>MIN(VLOOKUP($C132,Calc_OppDef!$A$47:$AM$66,W$2+1,FALSE),VLOOKUP($D132,Calc_OppDef!$A$47:$AM$66,W$2+1,FALSE))</f>
        <v>0.4995145631</v>
      </c>
      <c r="X132" s="172">
        <f>MIN(VLOOKUP($C132,Calc_OppDef!$A$47:$AM$66,X$2+1,FALSE),VLOOKUP($D132,Calc_OppDef!$A$47:$AM$66,X$2+1,FALSE))</f>
        <v>0.4715128039</v>
      </c>
      <c r="Y132" s="172">
        <f>MIN(VLOOKUP($C132,Calc_OppDef!$A$47:$AM$66,Y$2+1,FALSE),VLOOKUP($D132,Calc_OppDef!$A$47:$AM$66,Y$2+1,FALSE))</f>
        <v>1.178781636</v>
      </c>
      <c r="Z132" s="172">
        <f>MIN(VLOOKUP($C132,Calc_OppDef!$A$47:$AM$66,Z$2+1,FALSE),VLOOKUP($D132,Calc_OppDef!$A$47:$AM$66,Z$2+1,FALSE))</f>
        <v>0.6286834896</v>
      </c>
      <c r="AA132" s="172">
        <f>MIN(VLOOKUP($C132,Calc_OppDef!$A$47:$AM$66,AA$2+1,FALSE),VLOOKUP($D132,Calc_OppDef!$A$47:$AM$66,AA$2+1,FALSE))</f>
        <v>0.4138834951</v>
      </c>
      <c r="AB132" s="172">
        <f>MIN(VLOOKUP($C132,Calc_OppDef!$A$47:$AM$66,AB$2+1,FALSE),VLOOKUP($D132,Calc_OppDef!$A$47:$AM$66,AB$2+1,FALSE))</f>
        <v>0.392927461</v>
      </c>
      <c r="AC132" s="172">
        <f>MIN(VLOOKUP($C132,Calc_OppDef!$A$47:$AM$66,AC$2+1,FALSE),VLOOKUP($D132,Calc_OppDef!$A$47:$AM$66,AC$2+1,FALSE))</f>
        <v>1.139489338</v>
      </c>
      <c r="AD132" s="172">
        <f>MIN(VLOOKUP($C132,Calc_OppDef!$A$47:$AM$66,AD$2+1,FALSE),VLOOKUP($D132,Calc_OppDef!$A$47:$AM$66,AD$2+1,FALSE))</f>
        <v>0.8604330709</v>
      </c>
      <c r="AE132" s="172">
        <f>MIN(VLOOKUP($C132,Calc_OppDef!$A$47:$AM$66,AE$2+1,FALSE),VLOOKUP($D132,Calc_OppDef!$A$47:$AM$66,AE$2+1,FALSE))</f>
        <v>0.4715128039</v>
      </c>
      <c r="AF132" s="172">
        <f>MIN(VLOOKUP($C132,Calc_OppDef!$A$47:$AM$66,AF$2+1,FALSE),VLOOKUP($D132,Calc_OppDef!$A$47:$AM$66,AF$2+1,FALSE))</f>
        <v>0.785854922</v>
      </c>
      <c r="AG132" s="172">
        <f>MIN(VLOOKUP($C132,Calc_OppDef!$A$47:$AM$66,AG$2+1,FALSE),VLOOKUP($D132,Calc_OppDef!$A$47:$AM$66,AG$2+1,FALSE))</f>
        <v>0.9430256077</v>
      </c>
      <c r="AH132" s="172">
        <f>MIN(VLOOKUP($C132,Calc_OppDef!$A$47:$AM$66,AH$2+1,FALSE),VLOOKUP($D132,Calc_OppDef!$A$47:$AM$66,AH$2+1,FALSE))</f>
        <v>0.6286834896</v>
      </c>
      <c r="AI132" s="172">
        <f>MIN(VLOOKUP($C132,Calc_OppDef!$A$47:$AM$66,AI$2+1,FALSE),VLOOKUP($D132,Calc_OppDef!$A$47:$AM$66,AI$2+1,FALSE))</f>
        <v>1.021610951</v>
      </c>
      <c r="AJ132" s="172">
        <f>MIN(VLOOKUP($C132,Calc_OppDef!$A$47:$AM$66,AJ$2+1,FALSE),VLOOKUP($D132,Calc_OppDef!$A$47:$AM$66,AJ$2+1,FALSE))</f>
        <v>1.768172828</v>
      </c>
      <c r="AK132" s="172">
        <f>MIN(VLOOKUP($C132,Calc_OppDef!$A$47:$AM$66,AK$2+1,FALSE),VLOOKUP($D132,Calc_OppDef!$A$47:$AM$66,AK$2+1,FALSE))</f>
        <v>0.6286834896</v>
      </c>
      <c r="AL132" s="172">
        <f>MIN(VLOOKUP($C132,Calc_OppDef!$A$47:$AM$66,AL$2+1,FALSE),VLOOKUP($D132,Calc_OppDef!$A$47:$AM$66,AL$2+1,FALSE))</f>
        <v>0.6286834896</v>
      </c>
      <c r="AM132" s="172">
        <f>MIN(VLOOKUP($C132,Calc_OppDef!$A$47:$AM$66,AM$2+1,FALSE),VLOOKUP($D132,Calc_OppDef!$A$47:$AM$66,AM$2+1,FALSE))</f>
        <v>0.6679765344</v>
      </c>
      <c r="AN132" s="172">
        <f>MIN(VLOOKUP($C132,Calc_OppDef!$A$47:$AM$66,AN$2+1,FALSE),VLOOKUP($D132,Calc_OppDef!$A$47:$AM$66,AN$2+1,FALSE))</f>
        <v>0.4138834951</v>
      </c>
      <c r="AO132" s="172">
        <f>MIN(VLOOKUP($C132,Calc_OppDef!$A$47:$AM$66,AO$2+1,FALSE),VLOOKUP($D132,Calc_OppDef!$A$47:$AM$66,AO$2+1,FALSE))</f>
        <v>0.8604330709</v>
      </c>
      <c r="AP132" s="172">
        <f>MIN(VLOOKUP($C132,Calc_OppDef!$A$47:$AM$66,AP$2+1,FALSE),VLOOKUP($D132,Calc_OppDef!$A$47:$AM$66,AP$2+1,FALSE))</f>
        <v>0.7072688325</v>
      </c>
      <c r="AQ132" s="170"/>
      <c r="AR132" s="170"/>
    </row>
    <row r="133" ht="12.75" customHeight="1">
      <c r="A133" s="170">
        <f t="shared" si="1"/>
        <v>9</v>
      </c>
      <c r="B133" s="170">
        <f t="shared" si="2"/>
        <v>16</v>
      </c>
      <c r="C133" s="140" t="str">
        <f t="array" ref="C133">INDEX(Fixtures!$A$2:$A$21,A133)</f>
        <v>Fulham</v>
      </c>
      <c r="D133" s="140" t="str">
        <f t="array" ref="D133">INDEX(Fixtures!$A$2:$A$21,B133)</f>
        <v>Southampton</v>
      </c>
      <c r="E133" s="172">
        <f>MIN(VLOOKUP($C133,Calc_OppDef!$A$47:$AM$66,E$2+1,FALSE),VLOOKUP($D133,Calc_OppDef!$A$47:$AM$66,E$2+1,FALSE))</f>
        <v>0.6286834896</v>
      </c>
      <c r="F133" s="172">
        <f>MIN(VLOOKUP($C133,Calc_OppDef!$A$47:$AM$66,F$2+1,FALSE),VLOOKUP($D133,Calc_OppDef!$A$47:$AM$66,F$2+1,FALSE))</f>
        <v>1.100196294</v>
      </c>
      <c r="G133" s="172">
        <f>MIN(VLOOKUP($C133,Calc_OppDef!$A$47:$AM$66,G$2+1,FALSE),VLOOKUP($D133,Calc_OppDef!$A$47:$AM$66,G$2+1,FALSE))</f>
        <v>0.785854922</v>
      </c>
      <c r="H133" s="172">
        <f>MIN(VLOOKUP($C133,Calc_OppDef!$A$47:$AM$66,H$2+1,FALSE),VLOOKUP($D133,Calc_OppDef!$A$47:$AM$66,H$2+1,FALSE))</f>
        <v>0.9430256077</v>
      </c>
      <c r="I133" s="172">
        <f>MIN(VLOOKUP($C133,Calc_OppDef!$A$47:$AM$66,I$2+1,FALSE),VLOOKUP($D133,Calc_OppDef!$A$47:$AM$66,I$2+1,FALSE))</f>
        <v>0.392927461</v>
      </c>
      <c r="J133" s="172">
        <f>MIN(VLOOKUP($C133,Calc_OppDef!$A$47:$AM$66,J$2+1,FALSE),VLOOKUP($D133,Calc_OppDef!$A$47:$AM$66,J$2+1,FALSE))</f>
        <v>0.6679765344</v>
      </c>
      <c r="K133" s="172">
        <f>MIN(VLOOKUP($C133,Calc_OppDef!$A$47:$AM$66,K$2+1,FALSE),VLOOKUP($D133,Calc_OppDef!$A$47:$AM$66,K$2+1,FALSE))</f>
        <v>0.8604330709</v>
      </c>
      <c r="L133" s="172">
        <f>MIN(VLOOKUP($C133,Calc_OppDef!$A$47:$AM$66,L$2+1,FALSE),VLOOKUP($D133,Calc_OppDef!$A$47:$AM$66,L$2+1,FALSE))</f>
        <v>0.785854922</v>
      </c>
      <c r="M133" s="172">
        <f>MIN(VLOOKUP($C133,Calc_OppDef!$A$47:$AM$66,M$2+1,FALSE),VLOOKUP($D133,Calc_OppDef!$A$47:$AM$66,M$2+1,FALSE))</f>
        <v>0.7322834646</v>
      </c>
      <c r="N133" s="172">
        <f>MIN(VLOOKUP($C133,Calc_OppDef!$A$47:$AM$66,N$2+1,FALSE),VLOOKUP($D133,Calc_OppDef!$A$47:$AM$66,N$2+1,FALSE))</f>
        <v>0.7072688325</v>
      </c>
      <c r="O133" s="172">
        <f>MIN(VLOOKUP($C133,Calc_OppDef!$A$47:$AM$66,O$2+1,FALSE),VLOOKUP($D133,Calc_OppDef!$A$47:$AM$66,O$2+1,FALSE))</f>
        <v>0.6286834896</v>
      </c>
      <c r="P133" s="172">
        <f>MIN(VLOOKUP($C133,Calc_OppDef!$A$47:$AM$66,P$2+1,FALSE),VLOOKUP($D133,Calc_OppDef!$A$47:$AM$66,P$2+1,FALSE))</f>
        <v>0.6679765344</v>
      </c>
      <c r="Q133" s="172">
        <f>MIN(VLOOKUP($C133,Calc_OppDef!$A$47:$AM$66,Q$2+1,FALSE),VLOOKUP($D133,Calc_OppDef!$A$47:$AM$66,Q$2+1,FALSE))</f>
        <v>0.6679765344</v>
      </c>
      <c r="R133" s="172">
        <f>MIN(VLOOKUP($C133,Calc_OppDef!$A$47:$AM$66,R$2+1,FALSE),VLOOKUP($D133,Calc_OppDef!$A$47:$AM$66,R$2+1,FALSE))</f>
        <v>1.178781636</v>
      </c>
      <c r="S133" s="172">
        <f>MIN(VLOOKUP($C133,Calc_OppDef!$A$47:$AM$66,S$2+1,FALSE),VLOOKUP($D133,Calc_OppDef!$A$47:$AM$66,S$2+1,FALSE))</f>
        <v>1.218074681</v>
      </c>
      <c r="T133" s="172">
        <f>MIN(VLOOKUP($C133,Calc_OppDef!$A$47:$AM$66,T$2+1,FALSE),VLOOKUP($D133,Calc_OppDef!$A$47:$AM$66,T$2+1,FALSE))</f>
        <v>0.7322834646</v>
      </c>
      <c r="U133" s="172">
        <f>MIN(VLOOKUP($C133,Calc_OppDef!$A$47:$AM$66,U$2+1,FALSE),VLOOKUP($D133,Calc_OppDef!$A$47:$AM$66,U$2+1,FALSE))</f>
        <v>0.785854922</v>
      </c>
      <c r="V133" s="172">
        <f>MIN(VLOOKUP($C133,Calc_OppDef!$A$47:$AM$66,V$2+1,FALSE),VLOOKUP($D133,Calc_OppDef!$A$47:$AM$66,V$2+1,FALSE))</f>
        <v>0.6286834896</v>
      </c>
      <c r="W133" s="172">
        <f>MIN(VLOOKUP($C133,Calc_OppDef!$A$47:$AM$66,W$2+1,FALSE),VLOOKUP($D133,Calc_OppDef!$A$47:$AM$66,W$2+1,FALSE))</f>
        <v>0.4995145631</v>
      </c>
      <c r="X133" s="172">
        <f>MIN(VLOOKUP($C133,Calc_OppDef!$A$47:$AM$66,X$2+1,FALSE),VLOOKUP($D133,Calc_OppDef!$A$47:$AM$66,X$2+1,FALSE))</f>
        <v>0.4715128039</v>
      </c>
      <c r="Y133" s="172">
        <f>MIN(VLOOKUP($C133,Calc_OppDef!$A$47:$AM$66,Y$2+1,FALSE),VLOOKUP($D133,Calc_OppDef!$A$47:$AM$66,Y$2+1,FALSE))</f>
        <v>1.178781636</v>
      </c>
      <c r="Z133" s="172">
        <f>MIN(VLOOKUP($C133,Calc_OppDef!$A$47:$AM$66,Z$2+1,FALSE),VLOOKUP($D133,Calc_OppDef!$A$47:$AM$66,Z$2+1,FALSE))</f>
        <v>0.6286834896</v>
      </c>
      <c r="AA133" s="172">
        <f>MIN(VLOOKUP($C133,Calc_OppDef!$A$47:$AM$66,AA$2+1,FALSE),VLOOKUP($D133,Calc_OppDef!$A$47:$AM$66,AA$2+1,FALSE))</f>
        <v>0.6286834896</v>
      </c>
      <c r="AB133" s="172">
        <f>MIN(VLOOKUP($C133,Calc_OppDef!$A$47:$AM$66,AB$2+1,FALSE),VLOOKUP($D133,Calc_OppDef!$A$47:$AM$66,AB$2+1,FALSE))</f>
        <v>0.392927461</v>
      </c>
      <c r="AC133" s="172">
        <f>MIN(VLOOKUP($C133,Calc_OppDef!$A$47:$AM$66,AC$2+1,FALSE),VLOOKUP($D133,Calc_OppDef!$A$47:$AM$66,AC$2+1,FALSE))</f>
        <v>0.6286834896</v>
      </c>
      <c r="AD133" s="172">
        <f>MIN(VLOOKUP($C133,Calc_OppDef!$A$47:$AM$66,AD$2+1,FALSE),VLOOKUP($D133,Calc_OppDef!$A$47:$AM$66,AD$2+1,FALSE))</f>
        <v>0.4138834951</v>
      </c>
      <c r="AE133" s="172">
        <f>MIN(VLOOKUP($C133,Calc_OppDef!$A$47:$AM$66,AE$2+1,FALSE),VLOOKUP($D133,Calc_OppDef!$A$47:$AM$66,AE$2+1,FALSE))</f>
        <v>0.9430256077</v>
      </c>
      <c r="AF133" s="172">
        <f>MIN(VLOOKUP($C133,Calc_OppDef!$A$47:$AM$66,AF$2+1,FALSE),VLOOKUP($D133,Calc_OppDef!$A$47:$AM$66,AF$2+1,FALSE))</f>
        <v>0.5566019417</v>
      </c>
      <c r="AG133" s="172">
        <f>MIN(VLOOKUP($C133,Calc_OppDef!$A$47:$AM$66,AG$2+1,FALSE),VLOOKUP($D133,Calc_OppDef!$A$47:$AM$66,AG$2+1,FALSE))</f>
        <v>1.257367726</v>
      </c>
      <c r="AH133" s="172">
        <f>MIN(VLOOKUP($C133,Calc_OppDef!$A$47:$AM$66,AH$2+1,FALSE),VLOOKUP($D133,Calc_OppDef!$A$47:$AM$66,AH$2+1,FALSE))</f>
        <v>0.9823179059</v>
      </c>
      <c r="AI133" s="172">
        <f>MIN(VLOOKUP($C133,Calc_OppDef!$A$47:$AM$66,AI$2+1,FALSE),VLOOKUP($D133,Calc_OppDef!$A$47:$AM$66,AI$2+1,FALSE))</f>
        <v>1.060903995</v>
      </c>
      <c r="AJ133" s="172">
        <f>MIN(VLOOKUP($C133,Calc_OppDef!$A$47:$AM$66,AJ$2+1,FALSE),VLOOKUP($D133,Calc_OppDef!$A$47:$AM$66,AJ$2+1,FALSE))</f>
        <v>0.9430256077</v>
      </c>
      <c r="AK133" s="172">
        <f>MIN(VLOOKUP($C133,Calc_OppDef!$A$47:$AM$66,AK$2+1,FALSE),VLOOKUP($D133,Calc_OppDef!$A$47:$AM$66,AK$2+1,FALSE))</f>
        <v>1.060903995</v>
      </c>
      <c r="AL133" s="172">
        <f>MIN(VLOOKUP($C133,Calc_OppDef!$A$47:$AM$66,AL$2+1,FALSE),VLOOKUP($D133,Calc_OppDef!$A$47:$AM$66,AL$2+1,FALSE))</f>
        <v>0.4995145631</v>
      </c>
      <c r="AM133" s="172">
        <f>MIN(VLOOKUP($C133,Calc_OppDef!$A$47:$AM$66,AM$2+1,FALSE),VLOOKUP($D133,Calc_OppDef!$A$47:$AM$66,AM$2+1,FALSE))</f>
        <v>0.8251472201</v>
      </c>
      <c r="AN133" s="172">
        <f>MIN(VLOOKUP($C133,Calc_OppDef!$A$47:$AM$66,AN$2+1,FALSE),VLOOKUP($D133,Calc_OppDef!$A$47:$AM$66,AN$2+1,FALSE))</f>
        <v>0.4138834951</v>
      </c>
      <c r="AO133" s="172">
        <f>MIN(VLOOKUP($C133,Calc_OppDef!$A$47:$AM$66,AO$2+1,FALSE),VLOOKUP($D133,Calc_OppDef!$A$47:$AM$66,AO$2+1,FALSE))</f>
        <v>0.8604330709</v>
      </c>
      <c r="AP133" s="172">
        <f>MIN(VLOOKUP($C133,Calc_OppDef!$A$47:$AM$66,AP$2+1,FALSE),VLOOKUP($D133,Calc_OppDef!$A$47:$AM$66,AP$2+1,FALSE))</f>
        <v>0.4715128039</v>
      </c>
      <c r="AQ133" s="170"/>
      <c r="AR133" s="170"/>
    </row>
    <row r="134" ht="12.75" customHeight="1">
      <c r="A134" s="170">
        <f t="shared" si="1"/>
        <v>9</v>
      </c>
      <c r="B134" s="170">
        <f t="shared" si="2"/>
        <v>17</v>
      </c>
      <c r="C134" s="140" t="str">
        <f t="array" ref="C134">INDEX(Fixtures!$A$2:$A$21,A134)</f>
        <v>Fulham</v>
      </c>
      <c r="D134" s="140" t="str">
        <f t="array" ref="D134">INDEX(Fixtures!$A$2:$A$21,B134)</f>
        <v>Tottenham</v>
      </c>
      <c r="E134" s="172">
        <f>MIN(VLOOKUP($C134,Calc_OppDef!$A$47:$AM$66,E$2+1,FALSE),VLOOKUP($D134,Calc_OppDef!$A$47:$AM$66,E$2+1,FALSE))</f>
        <v>0.6286834896</v>
      </c>
      <c r="F134" s="172">
        <f>MIN(VLOOKUP($C134,Calc_OppDef!$A$47:$AM$66,F$2+1,FALSE),VLOOKUP($D134,Calc_OppDef!$A$47:$AM$66,F$2+1,FALSE))</f>
        <v>0.5566019417</v>
      </c>
      <c r="G134" s="172">
        <f>MIN(VLOOKUP($C134,Calc_OppDef!$A$47:$AM$66,G$2+1,FALSE),VLOOKUP($D134,Calc_OppDef!$A$47:$AM$66,G$2+1,FALSE))</f>
        <v>0.785854922</v>
      </c>
      <c r="H134" s="172">
        <f>MIN(VLOOKUP($C134,Calc_OppDef!$A$47:$AM$66,H$2+1,FALSE),VLOOKUP($D134,Calc_OppDef!$A$47:$AM$66,H$2+1,FALSE))</f>
        <v>0.9430256077</v>
      </c>
      <c r="I134" s="172">
        <f>MIN(VLOOKUP($C134,Calc_OppDef!$A$47:$AM$66,I$2+1,FALSE),VLOOKUP($D134,Calc_OppDef!$A$47:$AM$66,I$2+1,FALSE))</f>
        <v>1.532416799</v>
      </c>
      <c r="J134" s="172">
        <f>MIN(VLOOKUP($C134,Calc_OppDef!$A$47:$AM$66,J$2+1,FALSE),VLOOKUP($D134,Calc_OppDef!$A$47:$AM$66,J$2+1,FALSE))</f>
        <v>0.6679765344</v>
      </c>
      <c r="K134" s="172">
        <f>MIN(VLOOKUP($C134,Calc_OppDef!$A$47:$AM$66,K$2+1,FALSE),VLOOKUP($D134,Calc_OppDef!$A$47:$AM$66,K$2+1,FALSE))</f>
        <v>0.6286834896</v>
      </c>
      <c r="L134" s="172">
        <f>MIN(VLOOKUP($C134,Calc_OppDef!$A$47:$AM$66,L$2+1,FALSE),VLOOKUP($D134,Calc_OppDef!$A$47:$AM$66,L$2+1,FALSE))</f>
        <v>0.4138834951</v>
      </c>
      <c r="M134" s="172">
        <f>MIN(VLOOKUP($C134,Calc_OppDef!$A$47:$AM$66,M$2+1,FALSE),VLOOKUP($D134,Calc_OppDef!$A$47:$AM$66,M$2+1,FALSE))</f>
        <v>0.7322834646</v>
      </c>
      <c r="N134" s="172">
        <f>MIN(VLOOKUP($C134,Calc_OppDef!$A$47:$AM$66,N$2+1,FALSE),VLOOKUP($D134,Calc_OppDef!$A$47:$AM$66,N$2+1,FALSE))</f>
        <v>0.7465618773</v>
      </c>
      <c r="O134" s="172">
        <f>MIN(VLOOKUP($C134,Calc_OppDef!$A$47:$AM$66,O$2+1,FALSE),VLOOKUP($D134,Calc_OppDef!$A$47:$AM$66,O$2+1,FALSE))</f>
        <v>0.6286834896</v>
      </c>
      <c r="P134" s="172">
        <f>MIN(VLOOKUP($C134,Calc_OppDef!$A$47:$AM$66,P$2+1,FALSE),VLOOKUP($D134,Calc_OppDef!$A$47:$AM$66,P$2+1,FALSE))</f>
        <v>1.139489338</v>
      </c>
      <c r="Q134" s="172">
        <f>MIN(VLOOKUP($C134,Calc_OppDef!$A$47:$AM$66,Q$2+1,FALSE),VLOOKUP($D134,Calc_OppDef!$A$47:$AM$66,Q$2+1,FALSE))</f>
        <v>0.6679765344</v>
      </c>
      <c r="R134" s="172">
        <f>MIN(VLOOKUP($C134,Calc_OppDef!$A$47:$AM$66,R$2+1,FALSE),VLOOKUP($D134,Calc_OppDef!$A$47:$AM$66,R$2+1,FALSE))</f>
        <v>1.178781636</v>
      </c>
      <c r="S134" s="172">
        <f>MIN(VLOOKUP($C134,Calc_OppDef!$A$47:$AM$66,S$2+1,FALSE),VLOOKUP($D134,Calc_OppDef!$A$47:$AM$66,S$2+1,FALSE))</f>
        <v>0.6679765344</v>
      </c>
      <c r="T134" s="172">
        <f>MIN(VLOOKUP($C134,Calc_OppDef!$A$47:$AM$66,T$2+1,FALSE),VLOOKUP($D134,Calc_OppDef!$A$47:$AM$66,T$2+1,FALSE))</f>
        <v>0.9823179059</v>
      </c>
      <c r="U134" s="172">
        <f>MIN(VLOOKUP($C134,Calc_OppDef!$A$47:$AM$66,U$2+1,FALSE),VLOOKUP($D134,Calc_OppDef!$A$47:$AM$66,U$2+1,FALSE))</f>
        <v>0.785854922</v>
      </c>
      <c r="V134" s="172">
        <f>MIN(VLOOKUP($C134,Calc_OppDef!$A$47:$AM$66,V$2+1,FALSE),VLOOKUP($D134,Calc_OppDef!$A$47:$AM$66,V$2+1,FALSE))</f>
        <v>0.8251472201</v>
      </c>
      <c r="W134" s="172">
        <f>MIN(VLOOKUP($C134,Calc_OppDef!$A$47:$AM$66,W$2+1,FALSE),VLOOKUP($D134,Calc_OppDef!$A$47:$AM$66,W$2+1,FALSE))</f>
        <v>0.4995145631</v>
      </c>
      <c r="X134" s="172">
        <f>MIN(VLOOKUP($C134,Calc_OppDef!$A$47:$AM$66,X$2+1,FALSE),VLOOKUP($D134,Calc_OppDef!$A$47:$AM$66,X$2+1,FALSE))</f>
        <v>0.4715128039</v>
      </c>
      <c r="Y134" s="172">
        <f>MIN(VLOOKUP($C134,Calc_OppDef!$A$47:$AM$66,Y$2+1,FALSE),VLOOKUP($D134,Calc_OppDef!$A$47:$AM$66,Y$2+1,FALSE))</f>
        <v>0.7322834646</v>
      </c>
      <c r="Z134" s="172">
        <f>MIN(VLOOKUP($C134,Calc_OppDef!$A$47:$AM$66,Z$2+1,FALSE),VLOOKUP($D134,Calc_OppDef!$A$47:$AM$66,Z$2+1,FALSE))</f>
        <v>0.6286834896</v>
      </c>
      <c r="AA134" s="172">
        <f>MIN(VLOOKUP($C134,Calc_OppDef!$A$47:$AM$66,AA$2+1,FALSE),VLOOKUP($D134,Calc_OppDef!$A$47:$AM$66,AA$2+1,FALSE))</f>
        <v>0.7322834646</v>
      </c>
      <c r="AB134" s="172">
        <f>MIN(VLOOKUP($C134,Calc_OppDef!$A$47:$AM$66,AB$2+1,FALSE),VLOOKUP($D134,Calc_OppDef!$A$47:$AM$66,AB$2+1,FALSE))</f>
        <v>0.392927461</v>
      </c>
      <c r="AC134" s="172">
        <f>MIN(VLOOKUP($C134,Calc_OppDef!$A$47:$AM$66,AC$2+1,FALSE),VLOOKUP($D134,Calc_OppDef!$A$47:$AM$66,AC$2+1,FALSE))</f>
        <v>0.7072688325</v>
      </c>
      <c r="AD134" s="172">
        <f>MIN(VLOOKUP($C134,Calc_OppDef!$A$47:$AM$66,AD$2+1,FALSE),VLOOKUP($D134,Calc_OppDef!$A$47:$AM$66,AD$2+1,FALSE))</f>
        <v>1.178781636</v>
      </c>
      <c r="AE134" s="172">
        <f>MIN(VLOOKUP($C134,Calc_OppDef!$A$47:$AM$66,AE$2+1,FALSE),VLOOKUP($D134,Calc_OppDef!$A$47:$AM$66,AE$2+1,FALSE))</f>
        <v>0.6286834896</v>
      </c>
      <c r="AF134" s="172">
        <f>MIN(VLOOKUP($C134,Calc_OppDef!$A$47:$AM$66,AF$2+1,FALSE),VLOOKUP($D134,Calc_OppDef!$A$47:$AM$66,AF$2+1,FALSE))</f>
        <v>0.785854922</v>
      </c>
      <c r="AG134" s="172">
        <f>MIN(VLOOKUP($C134,Calc_OppDef!$A$47:$AM$66,AG$2+1,FALSE),VLOOKUP($D134,Calc_OppDef!$A$47:$AM$66,AG$2+1,FALSE))</f>
        <v>0.785854922</v>
      </c>
      <c r="AH134" s="172">
        <f>MIN(VLOOKUP($C134,Calc_OppDef!$A$47:$AM$66,AH$2+1,FALSE),VLOOKUP($D134,Calc_OppDef!$A$47:$AM$66,AH$2+1,FALSE))</f>
        <v>0.785854922</v>
      </c>
      <c r="AI134" s="172">
        <f>MIN(VLOOKUP($C134,Calc_OppDef!$A$47:$AM$66,AI$2+1,FALSE),VLOOKUP($D134,Calc_OppDef!$A$47:$AM$66,AI$2+1,FALSE))</f>
        <v>0.6286834896</v>
      </c>
      <c r="AJ134" s="172">
        <f>MIN(VLOOKUP($C134,Calc_OppDef!$A$47:$AM$66,AJ$2+1,FALSE),VLOOKUP($D134,Calc_OppDef!$A$47:$AM$66,AJ$2+1,FALSE))</f>
        <v>1.768172828</v>
      </c>
      <c r="AK134" s="172">
        <f>MIN(VLOOKUP($C134,Calc_OppDef!$A$47:$AM$66,AK$2+1,FALSE),VLOOKUP($D134,Calc_OppDef!$A$47:$AM$66,AK$2+1,FALSE))</f>
        <v>0.392927461</v>
      </c>
      <c r="AL134" s="172">
        <f>MIN(VLOOKUP($C134,Calc_OppDef!$A$47:$AM$66,AL$2+1,FALSE),VLOOKUP($D134,Calc_OppDef!$A$47:$AM$66,AL$2+1,FALSE))</f>
        <v>0.4715128039</v>
      </c>
      <c r="AM134" s="172">
        <f>MIN(VLOOKUP($C134,Calc_OppDef!$A$47:$AM$66,AM$2+1,FALSE),VLOOKUP($D134,Calc_OppDef!$A$47:$AM$66,AM$2+1,FALSE))</f>
        <v>1.021610951</v>
      </c>
      <c r="AN134" s="172">
        <f>MIN(VLOOKUP($C134,Calc_OppDef!$A$47:$AM$66,AN$2+1,FALSE),VLOOKUP($D134,Calc_OppDef!$A$47:$AM$66,AN$2+1,FALSE))</f>
        <v>0.4138834951</v>
      </c>
      <c r="AO134" s="172">
        <f>MIN(VLOOKUP($C134,Calc_OppDef!$A$47:$AM$66,AO$2+1,FALSE),VLOOKUP($D134,Calc_OppDef!$A$47:$AM$66,AO$2+1,FALSE))</f>
        <v>0.8604330709</v>
      </c>
      <c r="AP134" s="172">
        <f>MIN(VLOOKUP($C134,Calc_OppDef!$A$47:$AM$66,AP$2+1,FALSE),VLOOKUP($D134,Calc_OppDef!$A$47:$AM$66,AP$2+1,FALSE))</f>
        <v>0.6286834896</v>
      </c>
      <c r="AQ134" s="170"/>
      <c r="AR134" s="170"/>
    </row>
    <row r="135" ht="12.75" customHeight="1">
      <c r="A135" s="170">
        <f t="shared" si="1"/>
        <v>9</v>
      </c>
      <c r="B135" s="170">
        <f t="shared" si="2"/>
        <v>18</v>
      </c>
      <c r="C135" s="140" t="str">
        <f t="array" ref="C135">INDEX(Fixtures!$A$2:$A$21,A135)</f>
        <v>Fulham</v>
      </c>
      <c r="D135" s="140" t="str">
        <f t="array" ref="D135">INDEX(Fixtures!$A$2:$A$21,B135)</f>
        <v>Watford</v>
      </c>
      <c r="E135" s="172">
        <f>MIN(VLOOKUP($C135,Calc_OppDef!$A$47:$AM$66,E$2+1,FALSE),VLOOKUP($D135,Calc_OppDef!$A$47:$AM$66,E$2+1,FALSE))</f>
        <v>0.392927461</v>
      </c>
      <c r="F135" s="172">
        <f>MIN(VLOOKUP($C135,Calc_OppDef!$A$47:$AM$66,F$2+1,FALSE),VLOOKUP($D135,Calc_OppDef!$A$47:$AM$66,F$2+1,FALSE))</f>
        <v>0.6286834896</v>
      </c>
      <c r="G135" s="172">
        <f>MIN(VLOOKUP($C135,Calc_OppDef!$A$47:$AM$66,G$2+1,FALSE),VLOOKUP($D135,Calc_OppDef!$A$47:$AM$66,G$2+1,FALSE))</f>
        <v>0.6286834896</v>
      </c>
      <c r="H135" s="172">
        <f>MIN(VLOOKUP($C135,Calc_OppDef!$A$47:$AM$66,H$2+1,FALSE),VLOOKUP($D135,Calc_OppDef!$A$47:$AM$66,H$2+1,FALSE))</f>
        <v>0.9430256077</v>
      </c>
      <c r="I135" s="172">
        <f>MIN(VLOOKUP($C135,Calc_OppDef!$A$47:$AM$66,I$2+1,FALSE),VLOOKUP($D135,Calc_OppDef!$A$47:$AM$66,I$2+1,FALSE))</f>
        <v>1.178781636</v>
      </c>
      <c r="J135" s="172">
        <f>MIN(VLOOKUP($C135,Calc_OppDef!$A$47:$AM$66,J$2+1,FALSE),VLOOKUP($D135,Calc_OppDef!$A$47:$AM$66,J$2+1,FALSE))</f>
        <v>0.6679765344</v>
      </c>
      <c r="K135" s="172">
        <f>MIN(VLOOKUP($C135,Calc_OppDef!$A$47:$AM$66,K$2+1,FALSE),VLOOKUP($D135,Calc_OppDef!$A$47:$AM$66,K$2+1,FALSE))</f>
        <v>1.100196294</v>
      </c>
      <c r="L135" s="172">
        <f>MIN(VLOOKUP($C135,Calc_OppDef!$A$47:$AM$66,L$2+1,FALSE),VLOOKUP($D135,Calc_OppDef!$A$47:$AM$66,L$2+1,FALSE))</f>
        <v>0.7465618773</v>
      </c>
      <c r="M135" s="172">
        <f>MIN(VLOOKUP($C135,Calc_OppDef!$A$47:$AM$66,M$2+1,FALSE),VLOOKUP($D135,Calc_OppDef!$A$47:$AM$66,M$2+1,FALSE))</f>
        <v>0.7322834646</v>
      </c>
      <c r="N135" s="172">
        <f>MIN(VLOOKUP($C135,Calc_OppDef!$A$47:$AM$66,N$2+1,FALSE),VLOOKUP($D135,Calc_OppDef!$A$47:$AM$66,N$2+1,FALSE))</f>
        <v>0.4715128039</v>
      </c>
      <c r="O135" s="172">
        <f>MIN(VLOOKUP($C135,Calc_OppDef!$A$47:$AM$66,O$2+1,FALSE),VLOOKUP($D135,Calc_OppDef!$A$47:$AM$66,O$2+1,FALSE))</f>
        <v>0.6286834896</v>
      </c>
      <c r="P135" s="172">
        <f>MIN(VLOOKUP($C135,Calc_OppDef!$A$47:$AM$66,P$2+1,FALSE),VLOOKUP($D135,Calc_OppDef!$A$47:$AM$66,P$2+1,FALSE))</f>
        <v>0.785854922</v>
      </c>
      <c r="Q135" s="172">
        <f>MIN(VLOOKUP($C135,Calc_OppDef!$A$47:$AM$66,Q$2+1,FALSE),VLOOKUP($D135,Calc_OppDef!$A$47:$AM$66,Q$2+1,FALSE))</f>
        <v>0.6679765344</v>
      </c>
      <c r="R135" s="172">
        <f>MIN(VLOOKUP($C135,Calc_OppDef!$A$47:$AM$66,R$2+1,FALSE),VLOOKUP($D135,Calc_OppDef!$A$47:$AM$66,R$2+1,FALSE))</f>
        <v>0.9823179059</v>
      </c>
      <c r="S135" s="172">
        <f>MIN(VLOOKUP($C135,Calc_OppDef!$A$47:$AM$66,S$2+1,FALSE),VLOOKUP($D135,Calc_OppDef!$A$47:$AM$66,S$2+1,FALSE))</f>
        <v>1.218074681</v>
      </c>
      <c r="T135" s="172">
        <f>MIN(VLOOKUP($C135,Calc_OppDef!$A$47:$AM$66,T$2+1,FALSE),VLOOKUP($D135,Calc_OppDef!$A$47:$AM$66,T$2+1,FALSE))</f>
        <v>1.100196294</v>
      </c>
      <c r="U135" s="172">
        <f>MIN(VLOOKUP($C135,Calc_OppDef!$A$47:$AM$66,U$2+1,FALSE),VLOOKUP($D135,Calc_OppDef!$A$47:$AM$66,U$2+1,FALSE))</f>
        <v>0.4138834951</v>
      </c>
      <c r="V135" s="172">
        <f>MIN(VLOOKUP($C135,Calc_OppDef!$A$47:$AM$66,V$2+1,FALSE),VLOOKUP($D135,Calc_OppDef!$A$47:$AM$66,V$2+1,FALSE))</f>
        <v>0.8251472201</v>
      </c>
      <c r="W135" s="172">
        <f>MIN(VLOOKUP($C135,Calc_OppDef!$A$47:$AM$66,W$2+1,FALSE),VLOOKUP($D135,Calc_OppDef!$A$47:$AM$66,W$2+1,FALSE))</f>
        <v>0.4995145631</v>
      </c>
      <c r="X135" s="172">
        <f>MIN(VLOOKUP($C135,Calc_OppDef!$A$47:$AM$66,X$2+1,FALSE),VLOOKUP($D135,Calc_OppDef!$A$47:$AM$66,X$2+1,FALSE))</f>
        <v>0.4715128039</v>
      </c>
      <c r="Y135" s="172">
        <f>MIN(VLOOKUP($C135,Calc_OppDef!$A$47:$AM$66,Y$2+1,FALSE),VLOOKUP($D135,Calc_OppDef!$A$47:$AM$66,Y$2+1,FALSE))</f>
        <v>1.021610951</v>
      </c>
      <c r="Z135" s="172">
        <f>MIN(VLOOKUP($C135,Calc_OppDef!$A$47:$AM$66,Z$2+1,FALSE),VLOOKUP($D135,Calc_OppDef!$A$47:$AM$66,Z$2+1,FALSE))</f>
        <v>0.6286834896</v>
      </c>
      <c r="AA135" s="172">
        <f>MIN(VLOOKUP($C135,Calc_OppDef!$A$47:$AM$66,AA$2+1,FALSE),VLOOKUP($D135,Calc_OppDef!$A$47:$AM$66,AA$2+1,FALSE))</f>
        <v>0.785854922</v>
      </c>
      <c r="AB135" s="172">
        <f>MIN(VLOOKUP($C135,Calc_OppDef!$A$47:$AM$66,AB$2+1,FALSE),VLOOKUP($D135,Calc_OppDef!$A$47:$AM$66,AB$2+1,FALSE))</f>
        <v>0.392927461</v>
      </c>
      <c r="AC135" s="172">
        <f>MIN(VLOOKUP($C135,Calc_OppDef!$A$47:$AM$66,AC$2+1,FALSE),VLOOKUP($D135,Calc_OppDef!$A$47:$AM$66,AC$2+1,FALSE))</f>
        <v>0.9430256077</v>
      </c>
      <c r="AD135" s="172">
        <f>MIN(VLOOKUP($C135,Calc_OppDef!$A$47:$AM$66,AD$2+1,FALSE),VLOOKUP($D135,Calc_OppDef!$A$47:$AM$66,AD$2+1,FALSE))</f>
        <v>0.6286834896</v>
      </c>
      <c r="AE135" s="172">
        <f>MIN(VLOOKUP($C135,Calc_OppDef!$A$47:$AM$66,AE$2+1,FALSE),VLOOKUP($D135,Calc_OppDef!$A$47:$AM$66,AE$2+1,FALSE))</f>
        <v>0.7322834646</v>
      </c>
      <c r="AF135" s="172">
        <f>MIN(VLOOKUP($C135,Calc_OppDef!$A$47:$AM$66,AF$2+1,FALSE),VLOOKUP($D135,Calc_OppDef!$A$47:$AM$66,AF$2+1,FALSE))</f>
        <v>0.785854922</v>
      </c>
      <c r="AG135" s="172">
        <f>MIN(VLOOKUP($C135,Calc_OppDef!$A$47:$AM$66,AG$2+1,FALSE),VLOOKUP($D135,Calc_OppDef!$A$47:$AM$66,AG$2+1,FALSE))</f>
        <v>1.218074681</v>
      </c>
      <c r="AH135" s="172">
        <f>MIN(VLOOKUP($C135,Calc_OppDef!$A$47:$AM$66,AH$2+1,FALSE),VLOOKUP($D135,Calc_OppDef!$A$47:$AM$66,AH$2+1,FALSE))</f>
        <v>0.9823179059</v>
      </c>
      <c r="AI135" s="172">
        <f>MIN(VLOOKUP($C135,Calc_OppDef!$A$47:$AM$66,AI$2+1,FALSE),VLOOKUP($D135,Calc_OppDef!$A$47:$AM$66,AI$2+1,FALSE))</f>
        <v>0.6679765344</v>
      </c>
      <c r="AJ135" s="172">
        <f>MIN(VLOOKUP($C135,Calc_OppDef!$A$47:$AM$66,AJ$2+1,FALSE),VLOOKUP($D135,Calc_OppDef!$A$47:$AM$66,AJ$2+1,FALSE))</f>
        <v>1.493123755</v>
      </c>
      <c r="AK135" s="172">
        <f>MIN(VLOOKUP($C135,Calc_OppDef!$A$47:$AM$66,AK$2+1,FALSE),VLOOKUP($D135,Calc_OppDef!$A$47:$AM$66,AK$2+1,FALSE))</f>
        <v>0.5566019417</v>
      </c>
      <c r="AL135" s="172">
        <f>MIN(VLOOKUP($C135,Calc_OppDef!$A$47:$AM$66,AL$2+1,FALSE),VLOOKUP($D135,Calc_OppDef!$A$47:$AM$66,AL$2+1,FALSE))</f>
        <v>0.6286834896</v>
      </c>
      <c r="AM135" s="172">
        <f>MIN(VLOOKUP($C135,Calc_OppDef!$A$47:$AM$66,AM$2+1,FALSE),VLOOKUP($D135,Calc_OppDef!$A$47:$AM$66,AM$2+1,FALSE))</f>
        <v>0.6286834896</v>
      </c>
      <c r="AN135" s="172">
        <f>MIN(VLOOKUP($C135,Calc_OppDef!$A$47:$AM$66,AN$2+1,FALSE),VLOOKUP($D135,Calc_OppDef!$A$47:$AM$66,AN$2+1,FALSE))</f>
        <v>0.4138834951</v>
      </c>
      <c r="AO135" s="172">
        <f>MIN(VLOOKUP($C135,Calc_OppDef!$A$47:$AM$66,AO$2+1,FALSE),VLOOKUP($D135,Calc_OppDef!$A$47:$AM$66,AO$2+1,FALSE))</f>
        <v>0.8604330709</v>
      </c>
      <c r="AP135" s="172">
        <f>MIN(VLOOKUP($C135,Calc_OppDef!$A$47:$AM$66,AP$2+1,FALSE),VLOOKUP($D135,Calc_OppDef!$A$47:$AM$66,AP$2+1,FALSE))</f>
        <v>0.7072688325</v>
      </c>
      <c r="AQ135" s="170"/>
      <c r="AR135" s="170"/>
    </row>
    <row r="136" ht="12.75" customHeight="1">
      <c r="A136" s="170">
        <f t="shared" si="1"/>
        <v>9</v>
      </c>
      <c r="B136" s="170">
        <f t="shared" si="2"/>
        <v>19</v>
      </c>
      <c r="C136" s="140" t="str">
        <f t="array" ref="C136">INDEX(Fixtures!$A$2:$A$21,A136)</f>
        <v>Fulham</v>
      </c>
      <c r="D136" s="140" t="str">
        <f t="array" ref="D136">INDEX(Fixtures!$A$2:$A$21,B136)</f>
        <v>West Ham</v>
      </c>
      <c r="E136" s="172">
        <f>MIN(VLOOKUP($C136,Calc_OppDef!$A$47:$AM$66,E$2+1,FALSE),VLOOKUP($D136,Calc_OppDef!$A$47:$AM$66,E$2+1,FALSE))</f>
        <v>0.6286834896</v>
      </c>
      <c r="F136" s="172">
        <f>MIN(VLOOKUP($C136,Calc_OppDef!$A$47:$AM$66,F$2+1,FALSE),VLOOKUP($D136,Calc_OppDef!$A$47:$AM$66,F$2+1,FALSE))</f>
        <v>0.7465618773</v>
      </c>
      <c r="G136" s="172">
        <f>MIN(VLOOKUP($C136,Calc_OppDef!$A$47:$AM$66,G$2+1,FALSE),VLOOKUP($D136,Calc_OppDef!$A$47:$AM$66,G$2+1,FALSE))</f>
        <v>0.785854922</v>
      </c>
      <c r="H136" s="172">
        <f>MIN(VLOOKUP($C136,Calc_OppDef!$A$47:$AM$66,H$2+1,FALSE),VLOOKUP($D136,Calc_OppDef!$A$47:$AM$66,H$2+1,FALSE))</f>
        <v>0.4995145631</v>
      </c>
      <c r="I136" s="172">
        <f>MIN(VLOOKUP($C136,Calc_OppDef!$A$47:$AM$66,I$2+1,FALSE),VLOOKUP($D136,Calc_OppDef!$A$47:$AM$66,I$2+1,FALSE))</f>
        <v>1.100196294</v>
      </c>
      <c r="J136" s="172">
        <f>MIN(VLOOKUP($C136,Calc_OppDef!$A$47:$AM$66,J$2+1,FALSE),VLOOKUP($D136,Calc_OppDef!$A$47:$AM$66,J$2+1,FALSE))</f>
        <v>0.6679765344</v>
      </c>
      <c r="K136" s="172">
        <f>MIN(VLOOKUP($C136,Calc_OppDef!$A$47:$AM$66,K$2+1,FALSE),VLOOKUP($D136,Calc_OppDef!$A$47:$AM$66,K$2+1,FALSE))</f>
        <v>1.100196294</v>
      </c>
      <c r="L136" s="172">
        <f>MIN(VLOOKUP($C136,Calc_OppDef!$A$47:$AM$66,L$2+1,FALSE),VLOOKUP($D136,Calc_OppDef!$A$47:$AM$66,L$2+1,FALSE))</f>
        <v>0.785854922</v>
      </c>
      <c r="M136" s="172">
        <f>MIN(VLOOKUP($C136,Calc_OppDef!$A$47:$AM$66,M$2+1,FALSE),VLOOKUP($D136,Calc_OppDef!$A$47:$AM$66,M$2+1,FALSE))</f>
        <v>0.7322834646</v>
      </c>
      <c r="N136" s="172">
        <f>MIN(VLOOKUP($C136,Calc_OppDef!$A$47:$AM$66,N$2+1,FALSE),VLOOKUP($D136,Calc_OppDef!$A$47:$AM$66,N$2+1,FALSE))</f>
        <v>0.7465618773</v>
      </c>
      <c r="O136" s="172">
        <f>MIN(VLOOKUP($C136,Calc_OppDef!$A$47:$AM$66,O$2+1,FALSE),VLOOKUP($D136,Calc_OppDef!$A$47:$AM$66,O$2+1,FALSE))</f>
        <v>0.6286834896</v>
      </c>
      <c r="P136" s="172">
        <f>MIN(VLOOKUP($C136,Calc_OppDef!$A$47:$AM$66,P$2+1,FALSE),VLOOKUP($D136,Calc_OppDef!$A$47:$AM$66,P$2+1,FALSE))</f>
        <v>0.6286834896</v>
      </c>
      <c r="Q136" s="172">
        <f>MIN(VLOOKUP($C136,Calc_OppDef!$A$47:$AM$66,Q$2+1,FALSE),VLOOKUP($D136,Calc_OppDef!$A$47:$AM$66,Q$2+1,FALSE))</f>
        <v>0.6679765344</v>
      </c>
      <c r="R136" s="172">
        <f>MIN(VLOOKUP($C136,Calc_OppDef!$A$47:$AM$66,R$2+1,FALSE),VLOOKUP($D136,Calc_OppDef!$A$47:$AM$66,R$2+1,FALSE))</f>
        <v>0.8251472201</v>
      </c>
      <c r="S136" s="172">
        <f>MIN(VLOOKUP($C136,Calc_OppDef!$A$47:$AM$66,S$2+1,FALSE),VLOOKUP($D136,Calc_OppDef!$A$47:$AM$66,S$2+1,FALSE))</f>
        <v>0.4138834951</v>
      </c>
      <c r="T136" s="172">
        <f>MIN(VLOOKUP($C136,Calc_OppDef!$A$47:$AM$66,T$2+1,FALSE),VLOOKUP($D136,Calc_OppDef!$A$47:$AM$66,T$2+1,FALSE))</f>
        <v>0.6286834896</v>
      </c>
      <c r="U136" s="172">
        <f>MIN(VLOOKUP($C136,Calc_OppDef!$A$47:$AM$66,U$2+1,FALSE),VLOOKUP($D136,Calc_OppDef!$A$47:$AM$66,U$2+1,FALSE))</f>
        <v>0.7322834646</v>
      </c>
      <c r="V136" s="172">
        <f>MIN(VLOOKUP($C136,Calc_OppDef!$A$47:$AM$66,V$2+1,FALSE),VLOOKUP($D136,Calc_OppDef!$A$47:$AM$66,V$2+1,FALSE))</f>
        <v>0.6679765344</v>
      </c>
      <c r="W136" s="172">
        <f>MIN(VLOOKUP($C136,Calc_OppDef!$A$47:$AM$66,W$2+1,FALSE),VLOOKUP($D136,Calc_OppDef!$A$47:$AM$66,W$2+1,FALSE))</f>
        <v>0.4995145631</v>
      </c>
      <c r="X136" s="172">
        <f>MIN(VLOOKUP($C136,Calc_OppDef!$A$47:$AM$66,X$2+1,FALSE),VLOOKUP($D136,Calc_OppDef!$A$47:$AM$66,X$2+1,FALSE))</f>
        <v>0.4715128039</v>
      </c>
      <c r="Y136" s="172">
        <f>MIN(VLOOKUP($C136,Calc_OppDef!$A$47:$AM$66,Y$2+1,FALSE),VLOOKUP($D136,Calc_OppDef!$A$47:$AM$66,Y$2+1,FALSE))</f>
        <v>0.392927461</v>
      </c>
      <c r="Z136" s="172">
        <f>MIN(VLOOKUP($C136,Calc_OppDef!$A$47:$AM$66,Z$2+1,FALSE),VLOOKUP($D136,Calc_OppDef!$A$47:$AM$66,Z$2+1,FALSE))</f>
        <v>0.6286834896</v>
      </c>
      <c r="AA136" s="172">
        <f>MIN(VLOOKUP($C136,Calc_OppDef!$A$47:$AM$66,AA$2+1,FALSE),VLOOKUP($D136,Calc_OppDef!$A$47:$AM$66,AA$2+1,FALSE))</f>
        <v>1.021610951</v>
      </c>
      <c r="AB136" s="172">
        <f>MIN(VLOOKUP($C136,Calc_OppDef!$A$47:$AM$66,AB$2+1,FALSE),VLOOKUP($D136,Calc_OppDef!$A$47:$AM$66,AB$2+1,FALSE))</f>
        <v>0.392927461</v>
      </c>
      <c r="AC136" s="172">
        <f>MIN(VLOOKUP($C136,Calc_OppDef!$A$47:$AM$66,AC$2+1,FALSE),VLOOKUP($D136,Calc_OppDef!$A$47:$AM$66,AC$2+1,FALSE))</f>
        <v>1.139489338</v>
      </c>
      <c r="AD136" s="172">
        <f>MIN(VLOOKUP($C136,Calc_OppDef!$A$47:$AM$66,AD$2+1,FALSE),VLOOKUP($D136,Calc_OppDef!$A$47:$AM$66,AD$2+1,FALSE))</f>
        <v>1.139489338</v>
      </c>
      <c r="AE136" s="172">
        <f>MIN(VLOOKUP($C136,Calc_OppDef!$A$47:$AM$66,AE$2+1,FALSE),VLOOKUP($D136,Calc_OppDef!$A$47:$AM$66,AE$2+1,FALSE))</f>
        <v>0.5566019417</v>
      </c>
      <c r="AF136" s="172">
        <f>MIN(VLOOKUP($C136,Calc_OppDef!$A$47:$AM$66,AF$2+1,FALSE),VLOOKUP($D136,Calc_OppDef!$A$47:$AM$66,AF$2+1,FALSE))</f>
        <v>0.785854922</v>
      </c>
      <c r="AG136" s="172">
        <f>MIN(VLOOKUP($C136,Calc_OppDef!$A$47:$AM$66,AG$2+1,FALSE),VLOOKUP($D136,Calc_OppDef!$A$47:$AM$66,AG$2+1,FALSE))</f>
        <v>0.7072688325</v>
      </c>
      <c r="AH136" s="172">
        <f>MIN(VLOOKUP($C136,Calc_OppDef!$A$47:$AM$66,AH$2+1,FALSE),VLOOKUP($D136,Calc_OppDef!$A$47:$AM$66,AH$2+1,FALSE))</f>
        <v>0.7322834646</v>
      </c>
      <c r="AI136" s="172">
        <f>MIN(VLOOKUP($C136,Calc_OppDef!$A$47:$AM$66,AI$2+1,FALSE),VLOOKUP($D136,Calc_OppDef!$A$47:$AM$66,AI$2+1,FALSE))</f>
        <v>0.4715128039</v>
      </c>
      <c r="AJ136" s="172">
        <f>MIN(VLOOKUP($C136,Calc_OppDef!$A$47:$AM$66,AJ$2+1,FALSE),VLOOKUP($D136,Calc_OppDef!$A$47:$AM$66,AJ$2+1,FALSE))</f>
        <v>0.6286834896</v>
      </c>
      <c r="AK136" s="172">
        <f>MIN(VLOOKUP($C136,Calc_OppDef!$A$47:$AM$66,AK$2+1,FALSE),VLOOKUP($D136,Calc_OppDef!$A$47:$AM$66,AK$2+1,FALSE))</f>
        <v>1.060903995</v>
      </c>
      <c r="AL136" s="172">
        <f>MIN(VLOOKUP($C136,Calc_OppDef!$A$47:$AM$66,AL$2+1,FALSE),VLOOKUP($D136,Calc_OppDef!$A$47:$AM$66,AL$2+1,FALSE))</f>
        <v>0.6286834896</v>
      </c>
      <c r="AM136" s="172">
        <f>MIN(VLOOKUP($C136,Calc_OppDef!$A$47:$AM$66,AM$2+1,FALSE),VLOOKUP($D136,Calc_OppDef!$A$47:$AM$66,AM$2+1,FALSE))</f>
        <v>1.021610951</v>
      </c>
      <c r="AN136" s="172">
        <f>MIN(VLOOKUP($C136,Calc_OppDef!$A$47:$AM$66,AN$2+1,FALSE),VLOOKUP($D136,Calc_OppDef!$A$47:$AM$66,AN$2+1,FALSE))</f>
        <v>0.4138834951</v>
      </c>
      <c r="AO136" s="172">
        <f>MIN(VLOOKUP($C136,Calc_OppDef!$A$47:$AM$66,AO$2+1,FALSE),VLOOKUP($D136,Calc_OppDef!$A$47:$AM$66,AO$2+1,FALSE))</f>
        <v>0.6679765344</v>
      </c>
      <c r="AP136" s="172">
        <f>MIN(VLOOKUP($C136,Calc_OppDef!$A$47:$AM$66,AP$2+1,FALSE),VLOOKUP($D136,Calc_OppDef!$A$47:$AM$66,AP$2+1,FALSE))</f>
        <v>0.7072688325</v>
      </c>
      <c r="AQ136" s="170"/>
      <c r="AR136" s="170"/>
    </row>
    <row r="137" ht="12.75" customHeight="1">
      <c r="A137" s="170">
        <f t="shared" si="1"/>
        <v>9</v>
      </c>
      <c r="B137" s="170">
        <f t="shared" si="2"/>
        <v>20</v>
      </c>
      <c r="C137" s="140" t="str">
        <f t="array" ref="C137">INDEX(Fixtures!$A$2:$A$21,A137)</f>
        <v>Fulham</v>
      </c>
      <c r="D137" s="140" t="str">
        <f t="array" ref="D137">INDEX(Fixtures!$A$2:$A$21,B137)</f>
        <v>Wolves</v>
      </c>
      <c r="E137" s="172">
        <f>MIN(VLOOKUP($C137,Calc_OppDef!$A$47:$AM$66,E$2+1,FALSE),VLOOKUP($D137,Calc_OppDef!$A$47:$AM$66,E$2+1,FALSE))</f>
        <v>0.6286834896</v>
      </c>
      <c r="F137" s="172">
        <f>MIN(VLOOKUP($C137,Calc_OppDef!$A$47:$AM$66,F$2+1,FALSE),VLOOKUP($D137,Calc_OppDef!$A$47:$AM$66,F$2+1,FALSE))</f>
        <v>0.9823179059</v>
      </c>
      <c r="G137" s="172">
        <f>MIN(VLOOKUP($C137,Calc_OppDef!$A$47:$AM$66,G$2+1,FALSE),VLOOKUP($D137,Calc_OppDef!$A$47:$AM$66,G$2+1,FALSE))</f>
        <v>0.785854922</v>
      </c>
      <c r="H137" s="172">
        <f>MIN(VLOOKUP($C137,Calc_OppDef!$A$47:$AM$66,H$2+1,FALSE),VLOOKUP($D137,Calc_OppDef!$A$47:$AM$66,H$2+1,FALSE))</f>
        <v>0.9430256077</v>
      </c>
      <c r="I137" s="172">
        <f>MIN(VLOOKUP($C137,Calc_OppDef!$A$47:$AM$66,I$2+1,FALSE),VLOOKUP($D137,Calc_OppDef!$A$47:$AM$66,I$2+1,FALSE))</f>
        <v>0.785854922</v>
      </c>
      <c r="J137" s="172">
        <f>MIN(VLOOKUP($C137,Calc_OppDef!$A$47:$AM$66,J$2+1,FALSE),VLOOKUP($D137,Calc_OppDef!$A$47:$AM$66,J$2+1,FALSE))</f>
        <v>0.6679765344</v>
      </c>
      <c r="K137" s="172">
        <f>MIN(VLOOKUP($C137,Calc_OppDef!$A$47:$AM$66,K$2+1,FALSE),VLOOKUP($D137,Calc_OppDef!$A$47:$AM$66,K$2+1,FALSE))</f>
        <v>0.6679765344</v>
      </c>
      <c r="L137" s="172">
        <f>MIN(VLOOKUP($C137,Calc_OppDef!$A$47:$AM$66,L$2+1,FALSE),VLOOKUP($D137,Calc_OppDef!$A$47:$AM$66,L$2+1,FALSE))</f>
        <v>0.785854922</v>
      </c>
      <c r="M137" s="172">
        <f>MIN(VLOOKUP($C137,Calc_OppDef!$A$47:$AM$66,M$2+1,FALSE),VLOOKUP($D137,Calc_OppDef!$A$47:$AM$66,M$2+1,FALSE))</f>
        <v>0.6679765344</v>
      </c>
      <c r="N137" s="172">
        <f>MIN(VLOOKUP($C137,Calc_OppDef!$A$47:$AM$66,N$2+1,FALSE),VLOOKUP($D137,Calc_OppDef!$A$47:$AM$66,N$2+1,FALSE))</f>
        <v>0.7465618773</v>
      </c>
      <c r="O137" s="172">
        <f>MIN(VLOOKUP($C137,Calc_OppDef!$A$47:$AM$66,O$2+1,FALSE),VLOOKUP($D137,Calc_OppDef!$A$47:$AM$66,O$2+1,FALSE))</f>
        <v>0.6286834896</v>
      </c>
      <c r="P137" s="172">
        <f>MIN(VLOOKUP($C137,Calc_OppDef!$A$47:$AM$66,P$2+1,FALSE),VLOOKUP($D137,Calc_OppDef!$A$47:$AM$66,P$2+1,FALSE))</f>
        <v>1.768172828</v>
      </c>
      <c r="Q137" s="172">
        <f>MIN(VLOOKUP($C137,Calc_OppDef!$A$47:$AM$66,Q$2+1,FALSE),VLOOKUP($D137,Calc_OppDef!$A$47:$AM$66,Q$2+1,FALSE))</f>
        <v>0.4715128039</v>
      </c>
      <c r="R137" s="172">
        <f>MIN(VLOOKUP($C137,Calc_OppDef!$A$47:$AM$66,R$2+1,FALSE),VLOOKUP($D137,Calc_OppDef!$A$47:$AM$66,R$2+1,FALSE))</f>
        <v>0.7322834646</v>
      </c>
      <c r="S137" s="172">
        <f>MIN(VLOOKUP($C137,Calc_OppDef!$A$47:$AM$66,S$2+1,FALSE),VLOOKUP($D137,Calc_OppDef!$A$47:$AM$66,S$2+1,FALSE))</f>
        <v>1.218074681</v>
      </c>
      <c r="T137" s="172">
        <f>MIN(VLOOKUP($C137,Calc_OppDef!$A$47:$AM$66,T$2+1,FALSE),VLOOKUP($D137,Calc_OppDef!$A$47:$AM$66,T$2+1,FALSE))</f>
        <v>0.8251472201</v>
      </c>
      <c r="U137" s="172">
        <f>MIN(VLOOKUP($C137,Calc_OppDef!$A$47:$AM$66,U$2+1,FALSE),VLOOKUP($D137,Calc_OppDef!$A$47:$AM$66,U$2+1,FALSE))</f>
        <v>0.7465618773</v>
      </c>
      <c r="V137" s="172">
        <f>MIN(VLOOKUP($C137,Calc_OppDef!$A$47:$AM$66,V$2+1,FALSE),VLOOKUP($D137,Calc_OppDef!$A$47:$AM$66,V$2+1,FALSE))</f>
        <v>0.8251472201</v>
      </c>
      <c r="W137" s="172">
        <f>MIN(VLOOKUP($C137,Calc_OppDef!$A$47:$AM$66,W$2+1,FALSE),VLOOKUP($D137,Calc_OppDef!$A$47:$AM$66,W$2+1,FALSE))</f>
        <v>0.4995145631</v>
      </c>
      <c r="X137" s="172">
        <f>MIN(VLOOKUP($C137,Calc_OppDef!$A$47:$AM$66,X$2+1,FALSE),VLOOKUP($D137,Calc_OppDef!$A$47:$AM$66,X$2+1,FALSE))</f>
        <v>0.4715128039</v>
      </c>
      <c r="Y137" s="172">
        <f>MIN(VLOOKUP($C137,Calc_OppDef!$A$47:$AM$66,Y$2+1,FALSE),VLOOKUP($D137,Calc_OppDef!$A$47:$AM$66,Y$2+1,FALSE))</f>
        <v>0.6286834896</v>
      </c>
      <c r="Z137" s="172">
        <f>MIN(VLOOKUP($C137,Calc_OppDef!$A$47:$AM$66,Z$2+1,FALSE),VLOOKUP($D137,Calc_OppDef!$A$47:$AM$66,Z$2+1,FALSE))</f>
        <v>0.6286834896</v>
      </c>
      <c r="AA137" s="172">
        <f>MIN(VLOOKUP($C137,Calc_OppDef!$A$47:$AM$66,AA$2+1,FALSE),VLOOKUP($D137,Calc_OppDef!$A$47:$AM$66,AA$2+1,FALSE))</f>
        <v>1.218074681</v>
      </c>
      <c r="AB137" s="172">
        <f>MIN(VLOOKUP($C137,Calc_OppDef!$A$47:$AM$66,AB$2+1,FALSE),VLOOKUP($D137,Calc_OppDef!$A$47:$AM$66,AB$2+1,FALSE))</f>
        <v>0.392927461</v>
      </c>
      <c r="AC137" s="172">
        <f>MIN(VLOOKUP($C137,Calc_OppDef!$A$47:$AM$66,AC$2+1,FALSE),VLOOKUP($D137,Calc_OppDef!$A$47:$AM$66,AC$2+1,FALSE))</f>
        <v>1.100196294</v>
      </c>
      <c r="AD137" s="172">
        <f>MIN(VLOOKUP($C137,Calc_OppDef!$A$47:$AM$66,AD$2+1,FALSE),VLOOKUP($D137,Calc_OppDef!$A$47:$AM$66,AD$2+1,FALSE))</f>
        <v>0.7072688325</v>
      </c>
      <c r="AE137" s="172">
        <f>MIN(VLOOKUP($C137,Calc_OppDef!$A$47:$AM$66,AE$2+1,FALSE),VLOOKUP($D137,Calc_OppDef!$A$47:$AM$66,AE$2+1,FALSE))</f>
        <v>0.9430256077</v>
      </c>
      <c r="AF137" s="172">
        <f>MIN(VLOOKUP($C137,Calc_OppDef!$A$47:$AM$66,AF$2+1,FALSE),VLOOKUP($D137,Calc_OppDef!$A$47:$AM$66,AF$2+1,FALSE))</f>
        <v>0.6286834896</v>
      </c>
      <c r="AG137" s="172">
        <f>MIN(VLOOKUP($C137,Calc_OppDef!$A$47:$AM$66,AG$2+1,FALSE),VLOOKUP($D137,Calc_OppDef!$A$47:$AM$66,AG$2+1,FALSE))</f>
        <v>0.4138834951</v>
      </c>
      <c r="AH137" s="172">
        <f>MIN(VLOOKUP($C137,Calc_OppDef!$A$47:$AM$66,AH$2+1,FALSE),VLOOKUP($D137,Calc_OppDef!$A$47:$AM$66,AH$2+1,FALSE))</f>
        <v>0.9823179059</v>
      </c>
      <c r="AI137" s="172">
        <f>MIN(VLOOKUP($C137,Calc_OppDef!$A$47:$AM$66,AI$2+1,FALSE),VLOOKUP($D137,Calc_OppDef!$A$47:$AM$66,AI$2+1,FALSE))</f>
        <v>0.785854922</v>
      </c>
      <c r="AJ137" s="172">
        <f>MIN(VLOOKUP($C137,Calc_OppDef!$A$47:$AM$66,AJ$2+1,FALSE),VLOOKUP($D137,Calc_OppDef!$A$47:$AM$66,AJ$2+1,FALSE))</f>
        <v>0.6286834896</v>
      </c>
      <c r="AK137" s="172">
        <f>MIN(VLOOKUP($C137,Calc_OppDef!$A$47:$AM$66,AK$2+1,FALSE),VLOOKUP($D137,Calc_OppDef!$A$47:$AM$66,AK$2+1,FALSE))</f>
        <v>1.060903995</v>
      </c>
      <c r="AL137" s="172">
        <f>MIN(VLOOKUP($C137,Calc_OppDef!$A$47:$AM$66,AL$2+1,FALSE),VLOOKUP($D137,Calc_OppDef!$A$47:$AM$66,AL$2+1,FALSE))</f>
        <v>0.6286834896</v>
      </c>
      <c r="AM137" s="172">
        <f>MIN(VLOOKUP($C137,Calc_OppDef!$A$47:$AM$66,AM$2+1,FALSE),VLOOKUP($D137,Calc_OppDef!$A$47:$AM$66,AM$2+1,FALSE))</f>
        <v>0.392927461</v>
      </c>
      <c r="AN137" s="172">
        <f>MIN(VLOOKUP($C137,Calc_OppDef!$A$47:$AM$66,AN$2+1,FALSE),VLOOKUP($D137,Calc_OppDef!$A$47:$AM$66,AN$2+1,FALSE))</f>
        <v>0.4138834951</v>
      </c>
      <c r="AO137" s="172">
        <f>MIN(VLOOKUP($C137,Calc_OppDef!$A$47:$AM$66,AO$2+1,FALSE),VLOOKUP($D137,Calc_OppDef!$A$47:$AM$66,AO$2+1,FALSE))</f>
        <v>0.5566019417</v>
      </c>
      <c r="AP137" s="172">
        <f>MIN(VLOOKUP($C137,Calc_OppDef!$A$47:$AM$66,AP$2+1,FALSE),VLOOKUP($D137,Calc_OppDef!$A$47:$AM$66,AP$2+1,FALSE))</f>
        <v>0.7072688325</v>
      </c>
      <c r="AQ137" s="170"/>
      <c r="AR137" s="170"/>
    </row>
    <row r="138" ht="12.75" customHeight="1">
      <c r="A138" s="170">
        <f t="shared" si="1"/>
        <v>10</v>
      </c>
      <c r="B138" s="170">
        <f t="shared" si="2"/>
        <v>11</v>
      </c>
      <c r="C138" s="140" t="str">
        <f t="array" ref="C138">INDEX(Fixtures!$A$2:$A$21,A138)</f>
        <v>Huddersfield</v>
      </c>
      <c r="D138" s="140" t="str">
        <f t="array" ref="D138">INDEX(Fixtures!$A$2:$A$21,B138)</f>
        <v>Leicester</v>
      </c>
      <c r="E138" s="172">
        <f>MIN(VLOOKUP($C138,Calc_OppDef!$A$47:$AM$66,E$2+1,FALSE),VLOOKUP($D138,Calc_OppDef!$A$47:$AM$66,E$2+1,FALSE))</f>
        <v>1.257367726</v>
      </c>
      <c r="F138" s="172">
        <f>MIN(VLOOKUP($C138,Calc_OppDef!$A$47:$AM$66,F$2+1,FALSE),VLOOKUP($D138,Calc_OppDef!$A$47:$AM$66,F$2+1,FALSE))</f>
        <v>0.4995145631</v>
      </c>
      <c r="G138" s="172">
        <f>MIN(VLOOKUP($C138,Calc_OppDef!$A$47:$AM$66,G$2+1,FALSE),VLOOKUP($D138,Calc_OppDef!$A$47:$AM$66,G$2+1,FALSE))</f>
        <v>0.4138834951</v>
      </c>
      <c r="H138" s="172">
        <f>MIN(VLOOKUP($C138,Calc_OppDef!$A$47:$AM$66,H$2+1,FALSE),VLOOKUP($D138,Calc_OppDef!$A$47:$AM$66,H$2+1,FALSE))</f>
        <v>1.100196294</v>
      </c>
      <c r="I138" s="172">
        <f>MIN(VLOOKUP($C138,Calc_OppDef!$A$47:$AM$66,I$2+1,FALSE),VLOOKUP($D138,Calc_OppDef!$A$47:$AM$66,I$2+1,FALSE))</f>
        <v>0.6286834896</v>
      </c>
      <c r="J138" s="172">
        <f>MIN(VLOOKUP($C138,Calc_OppDef!$A$47:$AM$66,J$2+1,FALSE),VLOOKUP($D138,Calc_OppDef!$A$47:$AM$66,J$2+1,FALSE))</f>
        <v>0.4715128039</v>
      </c>
      <c r="K138" s="172">
        <f>MIN(VLOOKUP($C138,Calc_OppDef!$A$47:$AM$66,K$2+1,FALSE),VLOOKUP($D138,Calc_OppDef!$A$47:$AM$66,K$2+1,FALSE))</f>
        <v>0.8251472201</v>
      </c>
      <c r="L138" s="172">
        <f>MIN(VLOOKUP($C138,Calc_OppDef!$A$47:$AM$66,L$2+1,FALSE),VLOOKUP($D138,Calc_OppDef!$A$47:$AM$66,L$2+1,FALSE))</f>
        <v>0.6286834896</v>
      </c>
      <c r="M138" s="172">
        <f>MIN(VLOOKUP($C138,Calc_OppDef!$A$47:$AM$66,M$2+1,FALSE),VLOOKUP($D138,Calc_OppDef!$A$47:$AM$66,M$2+1,FALSE))</f>
        <v>1.532416799</v>
      </c>
      <c r="N138" s="172">
        <f>MIN(VLOOKUP($C138,Calc_OppDef!$A$47:$AM$66,N$2+1,FALSE),VLOOKUP($D138,Calc_OppDef!$A$47:$AM$66,N$2+1,FALSE))</f>
        <v>0.9430256077</v>
      </c>
      <c r="O138" s="172">
        <f>MIN(VLOOKUP($C138,Calc_OppDef!$A$47:$AM$66,O$2+1,FALSE),VLOOKUP($D138,Calc_OppDef!$A$47:$AM$66,O$2+1,FALSE))</f>
        <v>0.5566019417</v>
      </c>
      <c r="P138" s="172">
        <f>MIN(VLOOKUP($C138,Calc_OppDef!$A$47:$AM$66,P$2+1,FALSE),VLOOKUP($D138,Calc_OppDef!$A$47:$AM$66,P$2+1,FALSE))</f>
        <v>0.785854922</v>
      </c>
      <c r="Q138" s="172">
        <f>MIN(VLOOKUP($C138,Calc_OppDef!$A$47:$AM$66,Q$2+1,FALSE),VLOOKUP($D138,Calc_OppDef!$A$47:$AM$66,Q$2+1,FALSE))</f>
        <v>0.8604330709</v>
      </c>
      <c r="R138" s="172">
        <f>MIN(VLOOKUP($C138,Calc_OppDef!$A$47:$AM$66,R$2+1,FALSE),VLOOKUP($D138,Calc_OppDef!$A$47:$AM$66,R$2+1,FALSE))</f>
        <v>0.392927461</v>
      </c>
      <c r="S138" s="172">
        <f>MIN(VLOOKUP($C138,Calc_OppDef!$A$47:$AM$66,S$2+1,FALSE),VLOOKUP($D138,Calc_OppDef!$A$47:$AM$66,S$2+1,FALSE))</f>
        <v>0.7322834646</v>
      </c>
      <c r="T138" s="172">
        <f>MIN(VLOOKUP($C138,Calc_OppDef!$A$47:$AM$66,T$2+1,FALSE),VLOOKUP($D138,Calc_OppDef!$A$47:$AM$66,T$2+1,FALSE))</f>
        <v>1.335953069</v>
      </c>
      <c r="U138" s="172">
        <f>MIN(VLOOKUP($C138,Calc_OppDef!$A$47:$AM$66,U$2+1,FALSE),VLOOKUP($D138,Calc_OppDef!$A$47:$AM$66,U$2+1,FALSE))</f>
        <v>0.7072688325</v>
      </c>
      <c r="V138" s="172">
        <f>MIN(VLOOKUP($C138,Calc_OppDef!$A$47:$AM$66,V$2+1,FALSE),VLOOKUP($D138,Calc_OppDef!$A$47:$AM$66,V$2+1,FALSE))</f>
        <v>0.6679765344</v>
      </c>
      <c r="W138" s="172">
        <f>MIN(VLOOKUP($C138,Calc_OppDef!$A$47:$AM$66,W$2+1,FALSE),VLOOKUP($D138,Calc_OppDef!$A$47:$AM$66,W$2+1,FALSE))</f>
        <v>1.493123755</v>
      </c>
      <c r="X138" s="172">
        <f>MIN(VLOOKUP($C138,Calc_OppDef!$A$47:$AM$66,X$2+1,FALSE),VLOOKUP($D138,Calc_OppDef!$A$47:$AM$66,X$2+1,FALSE))</f>
        <v>0.4138834951</v>
      </c>
      <c r="Y138" s="172">
        <f>MIN(VLOOKUP($C138,Calc_OppDef!$A$47:$AM$66,Y$2+1,FALSE),VLOOKUP($D138,Calc_OppDef!$A$47:$AM$66,Y$2+1,FALSE))</f>
        <v>0.785854922</v>
      </c>
      <c r="Z138" s="172">
        <f>MIN(VLOOKUP($C138,Calc_OppDef!$A$47:$AM$66,Z$2+1,FALSE),VLOOKUP($D138,Calc_OppDef!$A$47:$AM$66,Z$2+1,FALSE))</f>
        <v>0.6679765344</v>
      </c>
      <c r="AA138" s="172">
        <f>MIN(VLOOKUP($C138,Calc_OppDef!$A$47:$AM$66,AA$2+1,FALSE),VLOOKUP($D138,Calc_OppDef!$A$47:$AM$66,AA$2+1,FALSE))</f>
        <v>0.8604330709</v>
      </c>
      <c r="AB138" s="172">
        <f>MIN(VLOOKUP($C138,Calc_OppDef!$A$47:$AM$66,AB$2+1,FALSE),VLOOKUP($D138,Calc_OppDef!$A$47:$AM$66,AB$2+1,FALSE))</f>
        <v>0.6286834896</v>
      </c>
      <c r="AC138" s="172">
        <f>MIN(VLOOKUP($C138,Calc_OppDef!$A$47:$AM$66,AC$2+1,FALSE),VLOOKUP($D138,Calc_OppDef!$A$47:$AM$66,AC$2+1,FALSE))</f>
        <v>1.178781636</v>
      </c>
      <c r="AD138" s="172">
        <f>MIN(VLOOKUP($C138,Calc_OppDef!$A$47:$AM$66,AD$2+1,FALSE),VLOOKUP($D138,Calc_OppDef!$A$47:$AM$66,AD$2+1,FALSE))</f>
        <v>0.785854922</v>
      </c>
      <c r="AE138" s="172">
        <f>MIN(VLOOKUP($C138,Calc_OppDef!$A$47:$AM$66,AE$2+1,FALSE),VLOOKUP($D138,Calc_OppDef!$A$47:$AM$66,AE$2+1,FALSE))</f>
        <v>0.6286834896</v>
      </c>
      <c r="AF138" s="172">
        <f>MIN(VLOOKUP($C138,Calc_OppDef!$A$47:$AM$66,AF$2+1,FALSE),VLOOKUP($D138,Calc_OppDef!$A$47:$AM$66,AF$2+1,FALSE))</f>
        <v>0.392927461</v>
      </c>
      <c r="AG138" s="172">
        <f>MIN(VLOOKUP($C138,Calc_OppDef!$A$47:$AM$66,AG$2+1,FALSE),VLOOKUP($D138,Calc_OppDef!$A$47:$AM$66,AG$2+1,FALSE))</f>
        <v>0.9430256077</v>
      </c>
      <c r="AH138" s="172">
        <f>MIN(VLOOKUP($C138,Calc_OppDef!$A$47:$AM$66,AH$2+1,FALSE),VLOOKUP($D138,Calc_OppDef!$A$47:$AM$66,AH$2+1,FALSE))</f>
        <v>0.5566019417</v>
      </c>
      <c r="AI138" s="172">
        <f>MIN(VLOOKUP($C138,Calc_OppDef!$A$47:$AM$66,AI$2+1,FALSE),VLOOKUP($D138,Calc_OppDef!$A$47:$AM$66,AI$2+1,FALSE))</f>
        <v>0.6286834896</v>
      </c>
      <c r="AJ138" s="172">
        <f>MIN(VLOOKUP($C138,Calc_OppDef!$A$47:$AM$66,AJ$2+1,FALSE),VLOOKUP($D138,Calc_OppDef!$A$47:$AM$66,AJ$2+1,FALSE))</f>
        <v>0.7465618773</v>
      </c>
      <c r="AK138" s="172">
        <f>MIN(VLOOKUP($C138,Calc_OppDef!$A$47:$AM$66,AK$2+1,FALSE),VLOOKUP($D138,Calc_OppDef!$A$47:$AM$66,AK$2+1,FALSE))</f>
        <v>0.6286834896</v>
      </c>
      <c r="AL138" s="172">
        <f>MIN(VLOOKUP($C138,Calc_OppDef!$A$47:$AM$66,AL$2+1,FALSE),VLOOKUP($D138,Calc_OppDef!$A$47:$AM$66,AL$2+1,FALSE))</f>
        <v>0.7072688325</v>
      </c>
      <c r="AM138" s="172">
        <f>MIN(VLOOKUP($C138,Calc_OppDef!$A$47:$AM$66,AM$2+1,FALSE),VLOOKUP($D138,Calc_OppDef!$A$47:$AM$66,AM$2+1,FALSE))</f>
        <v>0.6679765344</v>
      </c>
      <c r="AN138" s="172">
        <f>MIN(VLOOKUP($C138,Calc_OppDef!$A$47:$AM$66,AN$2+1,FALSE),VLOOKUP($D138,Calc_OppDef!$A$47:$AM$66,AN$2+1,FALSE))</f>
        <v>0.785854922</v>
      </c>
      <c r="AO138" s="172">
        <f>MIN(VLOOKUP($C138,Calc_OppDef!$A$47:$AM$66,AO$2+1,FALSE),VLOOKUP($D138,Calc_OppDef!$A$47:$AM$66,AO$2+1,FALSE))</f>
        <v>1.178781636</v>
      </c>
      <c r="AP138" s="172">
        <f>MIN(VLOOKUP($C138,Calc_OppDef!$A$47:$AM$66,AP$2+1,FALSE),VLOOKUP($D138,Calc_OppDef!$A$47:$AM$66,AP$2+1,FALSE))</f>
        <v>0.785854922</v>
      </c>
      <c r="AQ138" s="170"/>
      <c r="AR138" s="170"/>
    </row>
    <row r="139" ht="12.75" customHeight="1">
      <c r="A139" s="170">
        <f t="shared" si="1"/>
        <v>10</v>
      </c>
      <c r="B139" s="170">
        <f t="shared" si="2"/>
        <v>12</v>
      </c>
      <c r="C139" s="140" t="str">
        <f t="array" ref="C139">INDEX(Fixtures!$A$2:$A$21,A139)</f>
        <v>Huddersfield</v>
      </c>
      <c r="D139" s="140" t="str">
        <f t="array" ref="D139">INDEX(Fixtures!$A$2:$A$21,B139)</f>
        <v>Liverpool</v>
      </c>
      <c r="E139" s="172">
        <f>MIN(VLOOKUP($C139,Calc_OppDef!$A$47:$AM$66,E$2+1,FALSE),VLOOKUP($D139,Calc_OppDef!$A$47:$AM$66,E$2+1,FALSE))</f>
        <v>0.9430256077</v>
      </c>
      <c r="F139" s="172">
        <f>MIN(VLOOKUP($C139,Calc_OppDef!$A$47:$AM$66,F$2+1,FALSE),VLOOKUP($D139,Calc_OppDef!$A$47:$AM$66,F$2+1,FALSE))</f>
        <v>1.139489338</v>
      </c>
      <c r="G139" s="172">
        <f>MIN(VLOOKUP($C139,Calc_OppDef!$A$47:$AM$66,G$2+1,FALSE),VLOOKUP($D139,Calc_OppDef!$A$47:$AM$66,G$2+1,FALSE))</f>
        <v>0.392927461</v>
      </c>
      <c r="H139" s="172">
        <f>MIN(VLOOKUP($C139,Calc_OppDef!$A$47:$AM$66,H$2+1,FALSE),VLOOKUP($D139,Calc_OppDef!$A$47:$AM$66,H$2+1,FALSE))</f>
        <v>0.9823179059</v>
      </c>
      <c r="I139" s="172">
        <f>MIN(VLOOKUP($C139,Calc_OppDef!$A$47:$AM$66,I$2+1,FALSE),VLOOKUP($D139,Calc_OppDef!$A$47:$AM$66,I$2+1,FALSE))</f>
        <v>0.6286834896</v>
      </c>
      <c r="J139" s="172">
        <f>MIN(VLOOKUP($C139,Calc_OppDef!$A$47:$AM$66,J$2+1,FALSE),VLOOKUP($D139,Calc_OppDef!$A$47:$AM$66,J$2+1,FALSE))</f>
        <v>0.6679765344</v>
      </c>
      <c r="K139" s="172">
        <f>MIN(VLOOKUP($C139,Calc_OppDef!$A$47:$AM$66,K$2+1,FALSE),VLOOKUP($D139,Calc_OppDef!$A$47:$AM$66,K$2+1,FALSE))</f>
        <v>1.178781636</v>
      </c>
      <c r="L139" s="172">
        <f>MIN(VLOOKUP($C139,Calc_OppDef!$A$47:$AM$66,L$2+1,FALSE),VLOOKUP($D139,Calc_OppDef!$A$47:$AM$66,L$2+1,FALSE))</f>
        <v>0.6286834896</v>
      </c>
      <c r="M139" s="172">
        <f>MIN(VLOOKUP($C139,Calc_OppDef!$A$47:$AM$66,M$2+1,FALSE),VLOOKUP($D139,Calc_OppDef!$A$47:$AM$66,M$2+1,FALSE))</f>
        <v>0.6286834896</v>
      </c>
      <c r="N139" s="172">
        <f>MIN(VLOOKUP($C139,Calc_OppDef!$A$47:$AM$66,N$2+1,FALSE),VLOOKUP($D139,Calc_OppDef!$A$47:$AM$66,N$2+1,FALSE))</f>
        <v>0.4138834951</v>
      </c>
      <c r="O139" s="172">
        <f>MIN(VLOOKUP($C139,Calc_OppDef!$A$47:$AM$66,O$2+1,FALSE),VLOOKUP($D139,Calc_OppDef!$A$47:$AM$66,O$2+1,FALSE))</f>
        <v>0.5566019417</v>
      </c>
      <c r="P139" s="172">
        <f>MIN(VLOOKUP($C139,Calc_OppDef!$A$47:$AM$66,P$2+1,FALSE),VLOOKUP($D139,Calc_OppDef!$A$47:$AM$66,P$2+1,FALSE))</f>
        <v>0.5566019417</v>
      </c>
      <c r="Q139" s="172">
        <f>MIN(VLOOKUP($C139,Calc_OppDef!$A$47:$AM$66,Q$2+1,FALSE),VLOOKUP($D139,Calc_OppDef!$A$47:$AM$66,Q$2+1,FALSE))</f>
        <v>0.8604330709</v>
      </c>
      <c r="R139" s="172">
        <f>MIN(VLOOKUP($C139,Calc_OppDef!$A$47:$AM$66,R$2+1,FALSE),VLOOKUP($D139,Calc_OppDef!$A$47:$AM$66,R$2+1,FALSE))</f>
        <v>0.392927461</v>
      </c>
      <c r="S139" s="172">
        <f>MIN(VLOOKUP($C139,Calc_OppDef!$A$47:$AM$66,S$2+1,FALSE),VLOOKUP($D139,Calc_OppDef!$A$47:$AM$66,S$2+1,FALSE))</f>
        <v>0.6286834896</v>
      </c>
      <c r="T139" s="172">
        <f>MIN(VLOOKUP($C139,Calc_OppDef!$A$47:$AM$66,T$2+1,FALSE),VLOOKUP($D139,Calc_OppDef!$A$47:$AM$66,T$2+1,FALSE))</f>
        <v>1.021610951</v>
      </c>
      <c r="U139" s="172">
        <f>MIN(VLOOKUP($C139,Calc_OppDef!$A$47:$AM$66,U$2+1,FALSE),VLOOKUP($D139,Calc_OppDef!$A$47:$AM$66,U$2+1,FALSE))</f>
        <v>0.7072688325</v>
      </c>
      <c r="V139" s="172">
        <f>MIN(VLOOKUP($C139,Calc_OppDef!$A$47:$AM$66,V$2+1,FALSE),VLOOKUP($D139,Calc_OppDef!$A$47:$AM$66,V$2+1,FALSE))</f>
        <v>0.6679765344</v>
      </c>
      <c r="W139" s="172">
        <f>MIN(VLOOKUP($C139,Calc_OppDef!$A$47:$AM$66,W$2+1,FALSE),VLOOKUP($D139,Calc_OppDef!$A$47:$AM$66,W$2+1,FALSE))</f>
        <v>0.7072688325</v>
      </c>
      <c r="X139" s="172">
        <f>MIN(VLOOKUP($C139,Calc_OppDef!$A$47:$AM$66,X$2+1,FALSE),VLOOKUP($D139,Calc_OppDef!$A$47:$AM$66,X$2+1,FALSE))</f>
        <v>0.7322834646</v>
      </c>
      <c r="Y139" s="172">
        <f>MIN(VLOOKUP($C139,Calc_OppDef!$A$47:$AM$66,Y$2+1,FALSE),VLOOKUP($D139,Calc_OppDef!$A$47:$AM$66,Y$2+1,FALSE))</f>
        <v>0.785854922</v>
      </c>
      <c r="Z139" s="172">
        <f>MIN(VLOOKUP($C139,Calc_OppDef!$A$47:$AM$66,Z$2+1,FALSE),VLOOKUP($D139,Calc_OppDef!$A$47:$AM$66,Z$2+1,FALSE))</f>
        <v>0.7322834646</v>
      </c>
      <c r="AA139" s="172">
        <f>MIN(VLOOKUP($C139,Calc_OppDef!$A$47:$AM$66,AA$2+1,FALSE),VLOOKUP($D139,Calc_OppDef!$A$47:$AM$66,AA$2+1,FALSE))</f>
        <v>0.6286834896</v>
      </c>
      <c r="AB139" s="172">
        <f>MIN(VLOOKUP($C139,Calc_OppDef!$A$47:$AM$66,AB$2+1,FALSE),VLOOKUP($D139,Calc_OppDef!$A$47:$AM$66,AB$2+1,FALSE))</f>
        <v>0.6286834896</v>
      </c>
      <c r="AC139" s="172">
        <f>MIN(VLOOKUP($C139,Calc_OppDef!$A$47:$AM$66,AC$2+1,FALSE),VLOOKUP($D139,Calc_OppDef!$A$47:$AM$66,AC$2+1,FALSE))</f>
        <v>0.9430256077</v>
      </c>
      <c r="AD139" s="172">
        <f>MIN(VLOOKUP($C139,Calc_OppDef!$A$47:$AM$66,AD$2+1,FALSE),VLOOKUP($D139,Calc_OppDef!$A$47:$AM$66,AD$2+1,FALSE))</f>
        <v>0.7465618773</v>
      </c>
      <c r="AE139" s="172">
        <f>MIN(VLOOKUP($C139,Calc_OppDef!$A$47:$AM$66,AE$2+1,FALSE),VLOOKUP($D139,Calc_OppDef!$A$47:$AM$66,AE$2+1,FALSE))</f>
        <v>0.8251472201</v>
      </c>
      <c r="AF139" s="172">
        <f>MIN(VLOOKUP($C139,Calc_OppDef!$A$47:$AM$66,AF$2+1,FALSE),VLOOKUP($D139,Calc_OppDef!$A$47:$AM$66,AF$2+1,FALSE))</f>
        <v>0.4995145631</v>
      </c>
      <c r="AG139" s="172">
        <f>MIN(VLOOKUP($C139,Calc_OppDef!$A$47:$AM$66,AG$2+1,FALSE),VLOOKUP($D139,Calc_OppDef!$A$47:$AM$66,AG$2+1,FALSE))</f>
        <v>0.9430256077</v>
      </c>
      <c r="AH139" s="172">
        <f>MIN(VLOOKUP($C139,Calc_OppDef!$A$47:$AM$66,AH$2+1,FALSE),VLOOKUP($D139,Calc_OppDef!$A$47:$AM$66,AH$2+1,FALSE))</f>
        <v>0.7465618773</v>
      </c>
      <c r="AI139" s="172">
        <f>MIN(VLOOKUP($C139,Calc_OppDef!$A$47:$AM$66,AI$2+1,FALSE),VLOOKUP($D139,Calc_OppDef!$A$47:$AM$66,AI$2+1,FALSE))</f>
        <v>0.7322834646</v>
      </c>
      <c r="AJ139" s="172">
        <f>MIN(VLOOKUP($C139,Calc_OppDef!$A$47:$AM$66,AJ$2+1,FALSE),VLOOKUP($D139,Calc_OppDef!$A$47:$AM$66,AJ$2+1,FALSE))</f>
        <v>1.139489338</v>
      </c>
      <c r="AK139" s="172">
        <f>MIN(VLOOKUP($C139,Calc_OppDef!$A$47:$AM$66,AK$2+1,FALSE),VLOOKUP($D139,Calc_OppDef!$A$47:$AM$66,AK$2+1,FALSE))</f>
        <v>0.785854922</v>
      </c>
      <c r="AL139" s="172">
        <f>MIN(VLOOKUP($C139,Calc_OppDef!$A$47:$AM$66,AL$2+1,FALSE),VLOOKUP($D139,Calc_OppDef!$A$47:$AM$66,AL$2+1,FALSE))</f>
        <v>1.257367726</v>
      </c>
      <c r="AM139" s="172">
        <f>MIN(VLOOKUP($C139,Calc_OppDef!$A$47:$AM$66,AM$2+1,FALSE),VLOOKUP($D139,Calc_OppDef!$A$47:$AM$66,AM$2+1,FALSE))</f>
        <v>0.6679765344</v>
      </c>
      <c r="AN139" s="172">
        <f>MIN(VLOOKUP($C139,Calc_OppDef!$A$47:$AM$66,AN$2+1,FALSE),VLOOKUP($D139,Calc_OppDef!$A$47:$AM$66,AN$2+1,FALSE))</f>
        <v>0.4715128039</v>
      </c>
      <c r="AO139" s="172">
        <f>MIN(VLOOKUP($C139,Calc_OppDef!$A$47:$AM$66,AO$2+1,FALSE),VLOOKUP($D139,Calc_OppDef!$A$47:$AM$66,AO$2+1,FALSE))</f>
        <v>0.8251472201</v>
      </c>
      <c r="AP139" s="172">
        <f>MIN(VLOOKUP($C139,Calc_OppDef!$A$47:$AM$66,AP$2+1,FALSE),VLOOKUP($D139,Calc_OppDef!$A$47:$AM$66,AP$2+1,FALSE))</f>
        <v>0.4995145631</v>
      </c>
      <c r="AQ139" s="170"/>
      <c r="AR139" s="170"/>
    </row>
    <row r="140" ht="12.75" customHeight="1">
      <c r="A140" s="170">
        <f t="shared" si="1"/>
        <v>10</v>
      </c>
      <c r="B140" s="170">
        <f t="shared" si="2"/>
        <v>13</v>
      </c>
      <c r="C140" s="140" t="str">
        <f t="array" ref="C140">INDEX(Fixtures!$A$2:$A$21,A140)</f>
        <v>Huddersfield</v>
      </c>
      <c r="D140" s="140" t="str">
        <f t="array" ref="D140">INDEX(Fixtures!$A$2:$A$21,B140)</f>
        <v>Man City</v>
      </c>
      <c r="E140" s="172">
        <f>MIN(VLOOKUP($C140,Calc_OppDef!$A$47:$AM$66,E$2+1,FALSE),VLOOKUP($D140,Calc_OppDef!$A$47:$AM$66,E$2+1,FALSE))</f>
        <v>1.257367726</v>
      </c>
      <c r="F140" s="172">
        <f>MIN(VLOOKUP($C140,Calc_OppDef!$A$47:$AM$66,F$2+1,FALSE),VLOOKUP($D140,Calc_OppDef!$A$47:$AM$66,F$2+1,FALSE))</f>
        <v>0.4715128039</v>
      </c>
      <c r="G140" s="172">
        <f>MIN(VLOOKUP($C140,Calc_OppDef!$A$47:$AM$66,G$2+1,FALSE),VLOOKUP($D140,Calc_OppDef!$A$47:$AM$66,G$2+1,FALSE))</f>
        <v>0.4138834951</v>
      </c>
      <c r="H140" s="172">
        <f>MIN(VLOOKUP($C140,Calc_OppDef!$A$47:$AM$66,H$2+1,FALSE),VLOOKUP($D140,Calc_OppDef!$A$47:$AM$66,H$2+1,FALSE))</f>
        <v>0.7072688325</v>
      </c>
      <c r="I140" s="172">
        <f>MIN(VLOOKUP($C140,Calc_OppDef!$A$47:$AM$66,I$2+1,FALSE),VLOOKUP($D140,Calc_OppDef!$A$47:$AM$66,I$2+1,FALSE))</f>
        <v>0.5566019417</v>
      </c>
      <c r="J140" s="172">
        <f>MIN(VLOOKUP($C140,Calc_OppDef!$A$47:$AM$66,J$2+1,FALSE),VLOOKUP($D140,Calc_OppDef!$A$47:$AM$66,J$2+1,FALSE))</f>
        <v>0.7322834646</v>
      </c>
      <c r="K140" s="172">
        <f>MIN(VLOOKUP($C140,Calc_OppDef!$A$47:$AM$66,K$2+1,FALSE),VLOOKUP($D140,Calc_OppDef!$A$47:$AM$66,K$2+1,FALSE))</f>
        <v>0.392927461</v>
      </c>
      <c r="L140" s="172">
        <f>MIN(VLOOKUP($C140,Calc_OppDef!$A$47:$AM$66,L$2+1,FALSE),VLOOKUP($D140,Calc_OppDef!$A$47:$AM$66,L$2+1,FALSE))</f>
        <v>0.6286834896</v>
      </c>
      <c r="M140" s="172">
        <f>MIN(VLOOKUP($C140,Calc_OppDef!$A$47:$AM$66,M$2+1,FALSE),VLOOKUP($D140,Calc_OppDef!$A$47:$AM$66,M$2+1,FALSE))</f>
        <v>0.785854922</v>
      </c>
      <c r="N140" s="172">
        <f>MIN(VLOOKUP($C140,Calc_OppDef!$A$47:$AM$66,N$2+1,FALSE),VLOOKUP($D140,Calc_OppDef!$A$47:$AM$66,N$2+1,FALSE))</f>
        <v>1.060903995</v>
      </c>
      <c r="O140" s="172">
        <f>MIN(VLOOKUP($C140,Calc_OppDef!$A$47:$AM$66,O$2+1,FALSE),VLOOKUP($D140,Calc_OppDef!$A$47:$AM$66,O$2+1,FALSE))</f>
        <v>0.5566019417</v>
      </c>
      <c r="P140" s="172">
        <f>MIN(VLOOKUP($C140,Calc_OppDef!$A$47:$AM$66,P$2+1,FALSE),VLOOKUP($D140,Calc_OppDef!$A$47:$AM$66,P$2+1,FALSE))</f>
        <v>0.9430256077</v>
      </c>
      <c r="Q140" s="172">
        <f>MIN(VLOOKUP($C140,Calc_OppDef!$A$47:$AM$66,Q$2+1,FALSE),VLOOKUP($D140,Calc_OppDef!$A$47:$AM$66,Q$2+1,FALSE))</f>
        <v>0.8604330709</v>
      </c>
      <c r="R140" s="172">
        <f>MIN(VLOOKUP($C140,Calc_OppDef!$A$47:$AM$66,R$2+1,FALSE),VLOOKUP($D140,Calc_OppDef!$A$47:$AM$66,R$2+1,FALSE))</f>
        <v>0.392927461</v>
      </c>
      <c r="S140" s="172">
        <f>MIN(VLOOKUP($C140,Calc_OppDef!$A$47:$AM$66,S$2+1,FALSE),VLOOKUP($D140,Calc_OppDef!$A$47:$AM$66,S$2+1,FALSE))</f>
        <v>1.021610951</v>
      </c>
      <c r="T140" s="172">
        <f>MIN(VLOOKUP($C140,Calc_OppDef!$A$47:$AM$66,T$2+1,FALSE),VLOOKUP($D140,Calc_OppDef!$A$47:$AM$66,T$2+1,FALSE))</f>
        <v>1.178781636</v>
      </c>
      <c r="U140" s="172">
        <f>MIN(VLOOKUP($C140,Calc_OppDef!$A$47:$AM$66,U$2+1,FALSE),VLOOKUP($D140,Calc_OppDef!$A$47:$AM$66,U$2+1,FALSE))</f>
        <v>0.6286834896</v>
      </c>
      <c r="V140" s="172">
        <f>MIN(VLOOKUP($C140,Calc_OppDef!$A$47:$AM$66,V$2+1,FALSE),VLOOKUP($D140,Calc_OppDef!$A$47:$AM$66,V$2+1,FALSE))</f>
        <v>0.6286834896</v>
      </c>
      <c r="W140" s="172">
        <f>MIN(VLOOKUP($C140,Calc_OppDef!$A$47:$AM$66,W$2+1,FALSE),VLOOKUP($D140,Calc_OppDef!$A$47:$AM$66,W$2+1,FALSE))</f>
        <v>0.9823179059</v>
      </c>
      <c r="X140" s="172">
        <f>MIN(VLOOKUP($C140,Calc_OppDef!$A$47:$AM$66,X$2+1,FALSE),VLOOKUP($D140,Calc_OppDef!$A$47:$AM$66,X$2+1,FALSE))</f>
        <v>0.7322834646</v>
      </c>
      <c r="Y140" s="172">
        <f>MIN(VLOOKUP($C140,Calc_OppDef!$A$47:$AM$66,Y$2+1,FALSE),VLOOKUP($D140,Calc_OppDef!$A$47:$AM$66,Y$2+1,FALSE))</f>
        <v>0.785854922</v>
      </c>
      <c r="Z140" s="172">
        <f>MIN(VLOOKUP($C140,Calc_OppDef!$A$47:$AM$66,Z$2+1,FALSE),VLOOKUP($D140,Calc_OppDef!$A$47:$AM$66,Z$2+1,FALSE))</f>
        <v>0.4995145631</v>
      </c>
      <c r="AA140" s="172">
        <f>MIN(VLOOKUP($C140,Calc_OppDef!$A$47:$AM$66,AA$2+1,FALSE),VLOOKUP($D140,Calc_OppDef!$A$47:$AM$66,AA$2+1,FALSE))</f>
        <v>0.6286834896</v>
      </c>
      <c r="AB140" s="172">
        <f>MIN(VLOOKUP($C140,Calc_OppDef!$A$47:$AM$66,AB$2+1,FALSE),VLOOKUP($D140,Calc_OppDef!$A$47:$AM$66,AB$2+1,FALSE))</f>
        <v>0.6286834896</v>
      </c>
      <c r="AC140" s="172">
        <f>MIN(VLOOKUP($C140,Calc_OppDef!$A$47:$AM$66,AC$2+1,FALSE),VLOOKUP($D140,Calc_OppDef!$A$47:$AM$66,AC$2+1,FALSE))</f>
        <v>0.785854922</v>
      </c>
      <c r="AD140" s="172">
        <f>MIN(VLOOKUP($C140,Calc_OppDef!$A$47:$AM$66,AD$2+1,FALSE),VLOOKUP($D140,Calc_OppDef!$A$47:$AM$66,AD$2+1,FALSE))</f>
        <v>0.785854922</v>
      </c>
      <c r="AE140" s="172">
        <f>MIN(VLOOKUP($C140,Calc_OppDef!$A$47:$AM$66,AE$2+1,FALSE),VLOOKUP($D140,Calc_OppDef!$A$47:$AM$66,AE$2+1,FALSE))</f>
        <v>0.8251472201</v>
      </c>
      <c r="AF140" s="172">
        <f>MIN(VLOOKUP($C140,Calc_OppDef!$A$47:$AM$66,AF$2+1,FALSE),VLOOKUP($D140,Calc_OppDef!$A$47:$AM$66,AF$2+1,FALSE))</f>
        <v>0.4995145631</v>
      </c>
      <c r="AG140" s="172">
        <f>MIN(VLOOKUP($C140,Calc_OppDef!$A$47:$AM$66,AG$2+1,FALSE),VLOOKUP($D140,Calc_OppDef!$A$47:$AM$66,AG$2+1,FALSE))</f>
        <v>0.9430256077</v>
      </c>
      <c r="AH140" s="172">
        <f>MIN(VLOOKUP($C140,Calc_OppDef!$A$47:$AM$66,AH$2+1,FALSE),VLOOKUP($D140,Calc_OppDef!$A$47:$AM$66,AH$2+1,FALSE))</f>
        <v>0.6679765344</v>
      </c>
      <c r="AI140" s="172">
        <f>MIN(VLOOKUP($C140,Calc_OppDef!$A$47:$AM$66,AI$2+1,FALSE),VLOOKUP($D140,Calc_OppDef!$A$47:$AM$66,AI$2+1,FALSE))</f>
        <v>0.9430256077</v>
      </c>
      <c r="AJ140" s="172">
        <f>MIN(VLOOKUP($C140,Calc_OppDef!$A$47:$AM$66,AJ$2+1,FALSE),VLOOKUP($D140,Calc_OppDef!$A$47:$AM$66,AJ$2+1,FALSE))</f>
        <v>0.7322834646</v>
      </c>
      <c r="AK140" s="172">
        <f>MIN(VLOOKUP($C140,Calc_OppDef!$A$47:$AM$66,AK$2+1,FALSE),VLOOKUP($D140,Calc_OppDef!$A$47:$AM$66,AK$2+1,FALSE))</f>
        <v>0.4138834951</v>
      </c>
      <c r="AL140" s="172">
        <f>MIN(VLOOKUP($C140,Calc_OppDef!$A$47:$AM$66,AL$2+1,FALSE),VLOOKUP($D140,Calc_OppDef!$A$47:$AM$66,AL$2+1,FALSE))</f>
        <v>1.139489338</v>
      </c>
      <c r="AM140" s="172">
        <f>MIN(VLOOKUP($C140,Calc_OppDef!$A$47:$AM$66,AM$2+1,FALSE),VLOOKUP($D140,Calc_OppDef!$A$47:$AM$66,AM$2+1,FALSE))</f>
        <v>0.6679765344</v>
      </c>
      <c r="AN140" s="172">
        <f>MIN(VLOOKUP($C140,Calc_OppDef!$A$47:$AM$66,AN$2+1,FALSE),VLOOKUP($D140,Calc_OppDef!$A$47:$AM$66,AN$2+1,FALSE))</f>
        <v>0.6286834896</v>
      </c>
      <c r="AO140" s="172">
        <f>MIN(VLOOKUP($C140,Calc_OppDef!$A$47:$AM$66,AO$2+1,FALSE),VLOOKUP($D140,Calc_OppDef!$A$47:$AM$66,AO$2+1,FALSE))</f>
        <v>1.178781636</v>
      </c>
      <c r="AP140" s="172">
        <f>MIN(VLOOKUP($C140,Calc_OppDef!$A$47:$AM$66,AP$2+1,FALSE),VLOOKUP($D140,Calc_OppDef!$A$47:$AM$66,AP$2+1,FALSE))</f>
        <v>0.785854922</v>
      </c>
      <c r="AQ140" s="170"/>
      <c r="AR140" s="170"/>
    </row>
    <row r="141" ht="12.75" customHeight="1">
      <c r="A141" s="170">
        <f t="shared" si="1"/>
        <v>10</v>
      </c>
      <c r="B141" s="170">
        <f t="shared" si="2"/>
        <v>14</v>
      </c>
      <c r="C141" s="140" t="str">
        <f t="array" ref="C141">INDEX(Fixtures!$A$2:$A$21,A141)</f>
        <v>Huddersfield</v>
      </c>
      <c r="D141" s="140" t="str">
        <f t="array" ref="D141">INDEX(Fixtures!$A$2:$A$21,B141)</f>
        <v>Man Utd</v>
      </c>
      <c r="E141" s="172">
        <f>MIN(VLOOKUP($C141,Calc_OppDef!$A$47:$AM$66,E$2+1,FALSE),VLOOKUP($D141,Calc_OppDef!$A$47:$AM$66,E$2+1,FALSE))</f>
        <v>1.218074681</v>
      </c>
      <c r="F141" s="172">
        <f>MIN(VLOOKUP($C141,Calc_OppDef!$A$47:$AM$66,F$2+1,FALSE),VLOOKUP($D141,Calc_OppDef!$A$47:$AM$66,F$2+1,FALSE))</f>
        <v>0.9430256077</v>
      </c>
      <c r="G141" s="172">
        <f>MIN(VLOOKUP($C141,Calc_OppDef!$A$47:$AM$66,G$2+1,FALSE),VLOOKUP($D141,Calc_OppDef!$A$47:$AM$66,G$2+1,FALSE))</f>
        <v>0.4138834951</v>
      </c>
      <c r="H141" s="172">
        <f>MIN(VLOOKUP($C141,Calc_OppDef!$A$47:$AM$66,H$2+1,FALSE),VLOOKUP($D141,Calc_OppDef!$A$47:$AM$66,H$2+1,FALSE))</f>
        <v>0.6286834896</v>
      </c>
      <c r="I141" s="172">
        <f>MIN(VLOOKUP($C141,Calc_OppDef!$A$47:$AM$66,I$2+1,FALSE),VLOOKUP($D141,Calc_OppDef!$A$47:$AM$66,I$2+1,FALSE))</f>
        <v>0.6286834896</v>
      </c>
      <c r="J141" s="172">
        <f>MIN(VLOOKUP($C141,Calc_OppDef!$A$47:$AM$66,J$2+1,FALSE),VLOOKUP($D141,Calc_OppDef!$A$47:$AM$66,J$2+1,FALSE))</f>
        <v>0.4995145631</v>
      </c>
      <c r="K141" s="172">
        <f>MIN(VLOOKUP($C141,Calc_OppDef!$A$47:$AM$66,K$2+1,FALSE),VLOOKUP($D141,Calc_OppDef!$A$47:$AM$66,K$2+1,FALSE))</f>
        <v>0.9430256077</v>
      </c>
      <c r="L141" s="172">
        <f>MIN(VLOOKUP($C141,Calc_OppDef!$A$47:$AM$66,L$2+1,FALSE),VLOOKUP($D141,Calc_OppDef!$A$47:$AM$66,L$2+1,FALSE))</f>
        <v>0.6286834896</v>
      </c>
      <c r="M141" s="172">
        <f>MIN(VLOOKUP($C141,Calc_OppDef!$A$47:$AM$66,M$2+1,FALSE),VLOOKUP($D141,Calc_OppDef!$A$47:$AM$66,M$2+1,FALSE))</f>
        <v>1.178781636</v>
      </c>
      <c r="N141" s="172">
        <f>MIN(VLOOKUP($C141,Calc_OppDef!$A$47:$AM$66,N$2+1,FALSE),VLOOKUP($D141,Calc_OppDef!$A$47:$AM$66,N$2+1,FALSE))</f>
        <v>0.6286834896</v>
      </c>
      <c r="O141" s="172">
        <f>MIN(VLOOKUP($C141,Calc_OppDef!$A$47:$AM$66,O$2+1,FALSE),VLOOKUP($D141,Calc_OppDef!$A$47:$AM$66,O$2+1,FALSE))</f>
        <v>0.5566019417</v>
      </c>
      <c r="P141" s="172">
        <f>MIN(VLOOKUP($C141,Calc_OppDef!$A$47:$AM$66,P$2+1,FALSE),VLOOKUP($D141,Calc_OppDef!$A$47:$AM$66,P$2+1,FALSE))</f>
        <v>0.9430256077</v>
      </c>
      <c r="Q141" s="172">
        <f>MIN(VLOOKUP($C141,Calc_OppDef!$A$47:$AM$66,Q$2+1,FALSE),VLOOKUP($D141,Calc_OppDef!$A$47:$AM$66,Q$2+1,FALSE))</f>
        <v>0.6286834896</v>
      </c>
      <c r="R141" s="172">
        <f>MIN(VLOOKUP($C141,Calc_OppDef!$A$47:$AM$66,R$2+1,FALSE),VLOOKUP($D141,Calc_OppDef!$A$47:$AM$66,R$2+1,FALSE))</f>
        <v>0.392927461</v>
      </c>
      <c r="S141" s="172">
        <f>MIN(VLOOKUP($C141,Calc_OppDef!$A$47:$AM$66,S$2+1,FALSE),VLOOKUP($D141,Calc_OppDef!$A$47:$AM$66,S$2+1,FALSE))</f>
        <v>0.785854922</v>
      </c>
      <c r="T141" s="172">
        <f>MIN(VLOOKUP($C141,Calc_OppDef!$A$47:$AM$66,T$2+1,FALSE),VLOOKUP($D141,Calc_OppDef!$A$47:$AM$66,T$2+1,FALSE))</f>
        <v>0.5566019417</v>
      </c>
      <c r="U141" s="172">
        <f>MIN(VLOOKUP($C141,Calc_OppDef!$A$47:$AM$66,U$2+1,FALSE),VLOOKUP($D141,Calc_OppDef!$A$47:$AM$66,U$2+1,FALSE))</f>
        <v>0.7072688325</v>
      </c>
      <c r="V141" s="172">
        <f>MIN(VLOOKUP($C141,Calc_OppDef!$A$47:$AM$66,V$2+1,FALSE),VLOOKUP($D141,Calc_OppDef!$A$47:$AM$66,V$2+1,FALSE))</f>
        <v>0.6679765344</v>
      </c>
      <c r="W141" s="172">
        <f>MIN(VLOOKUP($C141,Calc_OppDef!$A$47:$AM$66,W$2+1,FALSE),VLOOKUP($D141,Calc_OppDef!$A$47:$AM$66,W$2+1,FALSE))</f>
        <v>0.4715128039</v>
      </c>
      <c r="X141" s="172">
        <f>MIN(VLOOKUP($C141,Calc_OppDef!$A$47:$AM$66,X$2+1,FALSE),VLOOKUP($D141,Calc_OppDef!$A$47:$AM$66,X$2+1,FALSE))</f>
        <v>0.7322834646</v>
      </c>
      <c r="Y141" s="172">
        <f>MIN(VLOOKUP($C141,Calc_OppDef!$A$47:$AM$66,Y$2+1,FALSE),VLOOKUP($D141,Calc_OppDef!$A$47:$AM$66,Y$2+1,FALSE))</f>
        <v>0.785854922</v>
      </c>
      <c r="Z141" s="172">
        <f>MIN(VLOOKUP($C141,Calc_OppDef!$A$47:$AM$66,Z$2+1,FALSE),VLOOKUP($D141,Calc_OppDef!$A$47:$AM$66,Z$2+1,FALSE))</f>
        <v>0.7322834646</v>
      </c>
      <c r="AA141" s="172">
        <f>MIN(VLOOKUP($C141,Calc_OppDef!$A$47:$AM$66,AA$2+1,FALSE),VLOOKUP($D141,Calc_OppDef!$A$47:$AM$66,AA$2+1,FALSE))</f>
        <v>0.392927461</v>
      </c>
      <c r="AB141" s="172">
        <f>MIN(VLOOKUP($C141,Calc_OppDef!$A$47:$AM$66,AB$2+1,FALSE),VLOOKUP($D141,Calc_OppDef!$A$47:$AM$66,AB$2+1,FALSE))</f>
        <v>0.6286834896</v>
      </c>
      <c r="AC141" s="172">
        <f>MIN(VLOOKUP($C141,Calc_OppDef!$A$47:$AM$66,AC$2+1,FALSE),VLOOKUP($D141,Calc_OppDef!$A$47:$AM$66,AC$2+1,FALSE))</f>
        <v>0.9823179059</v>
      </c>
      <c r="AD141" s="172">
        <f>MIN(VLOOKUP($C141,Calc_OppDef!$A$47:$AM$66,AD$2+1,FALSE),VLOOKUP($D141,Calc_OppDef!$A$47:$AM$66,AD$2+1,FALSE))</f>
        <v>0.7322834646</v>
      </c>
      <c r="AE141" s="172">
        <f>MIN(VLOOKUP($C141,Calc_OppDef!$A$47:$AM$66,AE$2+1,FALSE),VLOOKUP($D141,Calc_OppDef!$A$47:$AM$66,AE$2+1,FALSE))</f>
        <v>0.8251472201</v>
      </c>
      <c r="AF141" s="172">
        <f>MIN(VLOOKUP($C141,Calc_OppDef!$A$47:$AM$66,AF$2+1,FALSE),VLOOKUP($D141,Calc_OppDef!$A$47:$AM$66,AF$2+1,FALSE))</f>
        <v>0.4995145631</v>
      </c>
      <c r="AG141" s="172">
        <f>MIN(VLOOKUP($C141,Calc_OppDef!$A$47:$AM$66,AG$2+1,FALSE),VLOOKUP($D141,Calc_OppDef!$A$47:$AM$66,AG$2+1,FALSE))</f>
        <v>0.6679765344</v>
      </c>
      <c r="AH141" s="172">
        <f>MIN(VLOOKUP($C141,Calc_OppDef!$A$47:$AM$66,AH$2+1,FALSE),VLOOKUP($D141,Calc_OppDef!$A$47:$AM$66,AH$2+1,FALSE))</f>
        <v>0.7465618773</v>
      </c>
      <c r="AI141" s="172">
        <f>MIN(VLOOKUP($C141,Calc_OppDef!$A$47:$AM$66,AI$2+1,FALSE),VLOOKUP($D141,Calc_OppDef!$A$47:$AM$66,AI$2+1,FALSE))</f>
        <v>0.9430256077</v>
      </c>
      <c r="AJ141" s="172">
        <f>MIN(VLOOKUP($C141,Calc_OppDef!$A$47:$AM$66,AJ$2+1,FALSE),VLOOKUP($D141,Calc_OppDef!$A$47:$AM$66,AJ$2+1,FALSE))</f>
        <v>0.6679765344</v>
      </c>
      <c r="AK141" s="172">
        <f>MIN(VLOOKUP($C141,Calc_OppDef!$A$47:$AM$66,AK$2+1,FALSE),VLOOKUP($D141,Calc_OppDef!$A$47:$AM$66,AK$2+1,FALSE))</f>
        <v>0.8604330709</v>
      </c>
      <c r="AL141" s="172">
        <f>MIN(VLOOKUP($C141,Calc_OppDef!$A$47:$AM$66,AL$2+1,FALSE),VLOOKUP($D141,Calc_OppDef!$A$47:$AM$66,AL$2+1,FALSE))</f>
        <v>0.9430256077</v>
      </c>
      <c r="AM141" s="172">
        <f>MIN(VLOOKUP($C141,Calc_OppDef!$A$47:$AM$66,AM$2+1,FALSE),VLOOKUP($D141,Calc_OppDef!$A$47:$AM$66,AM$2+1,FALSE))</f>
        <v>0.6679765344</v>
      </c>
      <c r="AN141" s="172">
        <f>MIN(VLOOKUP($C141,Calc_OppDef!$A$47:$AM$66,AN$2+1,FALSE),VLOOKUP($D141,Calc_OppDef!$A$47:$AM$66,AN$2+1,FALSE))</f>
        <v>1.257367726</v>
      </c>
      <c r="AO141" s="172">
        <f>MIN(VLOOKUP($C141,Calc_OppDef!$A$47:$AM$66,AO$2+1,FALSE),VLOOKUP($D141,Calc_OppDef!$A$47:$AM$66,AO$2+1,FALSE))</f>
        <v>0.6286834896</v>
      </c>
      <c r="AP141" s="172">
        <f>MIN(VLOOKUP($C141,Calc_OppDef!$A$47:$AM$66,AP$2+1,FALSE),VLOOKUP($D141,Calc_OppDef!$A$47:$AM$66,AP$2+1,FALSE))</f>
        <v>0.4138834951</v>
      </c>
      <c r="AQ141" s="170"/>
      <c r="AR141" s="170"/>
    </row>
    <row r="142" ht="12.75" customHeight="1">
      <c r="A142" s="170">
        <f t="shared" si="1"/>
        <v>10</v>
      </c>
      <c r="B142" s="170">
        <f t="shared" si="2"/>
        <v>15</v>
      </c>
      <c r="C142" s="140" t="str">
        <f t="array" ref="C142">INDEX(Fixtures!$A$2:$A$21,A142)</f>
        <v>Huddersfield</v>
      </c>
      <c r="D142" s="140" t="str">
        <f t="array" ref="D142">INDEX(Fixtures!$A$2:$A$21,B142)</f>
        <v>Newcastle</v>
      </c>
      <c r="E142" s="172">
        <f>MIN(VLOOKUP($C142,Calc_OppDef!$A$47:$AM$66,E$2+1,FALSE),VLOOKUP($D142,Calc_OppDef!$A$47:$AM$66,E$2+1,FALSE))</f>
        <v>1.257367726</v>
      </c>
      <c r="F142" s="172">
        <f>MIN(VLOOKUP($C142,Calc_OppDef!$A$47:$AM$66,F$2+1,FALSE),VLOOKUP($D142,Calc_OppDef!$A$47:$AM$66,F$2+1,FALSE))</f>
        <v>0.7322834646</v>
      </c>
      <c r="G142" s="172">
        <f>MIN(VLOOKUP($C142,Calc_OppDef!$A$47:$AM$66,G$2+1,FALSE),VLOOKUP($D142,Calc_OppDef!$A$47:$AM$66,G$2+1,FALSE))</f>
        <v>0.4138834951</v>
      </c>
      <c r="H142" s="172">
        <f>MIN(VLOOKUP($C142,Calc_OppDef!$A$47:$AM$66,H$2+1,FALSE),VLOOKUP($D142,Calc_OppDef!$A$47:$AM$66,H$2+1,FALSE))</f>
        <v>1.100196294</v>
      </c>
      <c r="I142" s="172">
        <f>MIN(VLOOKUP($C142,Calc_OppDef!$A$47:$AM$66,I$2+1,FALSE),VLOOKUP($D142,Calc_OppDef!$A$47:$AM$66,I$2+1,FALSE))</f>
        <v>0.6286834896</v>
      </c>
      <c r="J142" s="172">
        <f>MIN(VLOOKUP($C142,Calc_OppDef!$A$47:$AM$66,J$2+1,FALSE),VLOOKUP($D142,Calc_OppDef!$A$47:$AM$66,J$2+1,FALSE))</f>
        <v>0.9823179059</v>
      </c>
      <c r="K142" s="172">
        <f>MIN(VLOOKUP($C142,Calc_OppDef!$A$47:$AM$66,K$2+1,FALSE),VLOOKUP($D142,Calc_OppDef!$A$47:$AM$66,K$2+1,FALSE))</f>
        <v>1.218074681</v>
      </c>
      <c r="L142" s="172">
        <f>MIN(VLOOKUP($C142,Calc_OppDef!$A$47:$AM$66,L$2+1,FALSE),VLOOKUP($D142,Calc_OppDef!$A$47:$AM$66,L$2+1,FALSE))</f>
        <v>0.6286834896</v>
      </c>
      <c r="M142" s="172">
        <f>MIN(VLOOKUP($C142,Calc_OppDef!$A$47:$AM$66,M$2+1,FALSE),VLOOKUP($D142,Calc_OppDef!$A$47:$AM$66,M$2+1,FALSE))</f>
        <v>0.392927461</v>
      </c>
      <c r="N142" s="172">
        <f>MIN(VLOOKUP($C142,Calc_OppDef!$A$47:$AM$66,N$2+1,FALSE),VLOOKUP($D142,Calc_OppDef!$A$47:$AM$66,N$2+1,FALSE))</f>
        <v>0.785854922</v>
      </c>
      <c r="O142" s="172">
        <f>MIN(VLOOKUP($C142,Calc_OppDef!$A$47:$AM$66,O$2+1,FALSE),VLOOKUP($D142,Calc_OppDef!$A$47:$AM$66,O$2+1,FALSE))</f>
        <v>0.5566019417</v>
      </c>
      <c r="P142" s="172">
        <f>MIN(VLOOKUP($C142,Calc_OppDef!$A$47:$AM$66,P$2+1,FALSE),VLOOKUP($D142,Calc_OppDef!$A$47:$AM$66,P$2+1,FALSE))</f>
        <v>0.7465618773</v>
      </c>
      <c r="Q142" s="172">
        <f>MIN(VLOOKUP($C142,Calc_OppDef!$A$47:$AM$66,Q$2+1,FALSE),VLOOKUP($D142,Calc_OppDef!$A$47:$AM$66,Q$2+1,FALSE))</f>
        <v>0.6286834896</v>
      </c>
      <c r="R142" s="172">
        <f>MIN(VLOOKUP($C142,Calc_OppDef!$A$47:$AM$66,R$2+1,FALSE),VLOOKUP($D142,Calc_OppDef!$A$47:$AM$66,R$2+1,FALSE))</f>
        <v>0.392927461</v>
      </c>
      <c r="S142" s="172">
        <f>MIN(VLOOKUP($C142,Calc_OppDef!$A$47:$AM$66,S$2+1,FALSE),VLOOKUP($D142,Calc_OppDef!$A$47:$AM$66,S$2+1,FALSE))</f>
        <v>0.4995145631</v>
      </c>
      <c r="T142" s="172">
        <f>MIN(VLOOKUP($C142,Calc_OppDef!$A$47:$AM$66,T$2+1,FALSE),VLOOKUP($D142,Calc_OppDef!$A$47:$AM$66,T$2+1,FALSE))</f>
        <v>1.100196294</v>
      </c>
      <c r="U142" s="172">
        <f>MIN(VLOOKUP($C142,Calc_OppDef!$A$47:$AM$66,U$2+1,FALSE),VLOOKUP($D142,Calc_OppDef!$A$47:$AM$66,U$2+1,FALSE))</f>
        <v>0.6286834896</v>
      </c>
      <c r="V142" s="172">
        <f>MIN(VLOOKUP($C142,Calc_OppDef!$A$47:$AM$66,V$2+1,FALSE),VLOOKUP($D142,Calc_OppDef!$A$47:$AM$66,V$2+1,FALSE))</f>
        <v>0.5566019417</v>
      </c>
      <c r="W142" s="172">
        <f>MIN(VLOOKUP($C142,Calc_OppDef!$A$47:$AM$66,W$2+1,FALSE),VLOOKUP($D142,Calc_OppDef!$A$47:$AM$66,W$2+1,FALSE))</f>
        <v>1.493123755</v>
      </c>
      <c r="X142" s="172">
        <f>MIN(VLOOKUP($C142,Calc_OppDef!$A$47:$AM$66,X$2+1,FALSE),VLOOKUP($D142,Calc_OppDef!$A$47:$AM$66,X$2+1,FALSE))</f>
        <v>0.7322834646</v>
      </c>
      <c r="Y142" s="172">
        <f>MIN(VLOOKUP($C142,Calc_OppDef!$A$47:$AM$66,Y$2+1,FALSE),VLOOKUP($D142,Calc_OppDef!$A$47:$AM$66,Y$2+1,FALSE))</f>
        <v>0.785854922</v>
      </c>
      <c r="Z142" s="172">
        <f>MIN(VLOOKUP($C142,Calc_OppDef!$A$47:$AM$66,Z$2+1,FALSE),VLOOKUP($D142,Calc_OppDef!$A$47:$AM$66,Z$2+1,FALSE))</f>
        <v>0.7322834646</v>
      </c>
      <c r="AA142" s="172">
        <f>MIN(VLOOKUP($C142,Calc_OppDef!$A$47:$AM$66,AA$2+1,FALSE),VLOOKUP($D142,Calc_OppDef!$A$47:$AM$66,AA$2+1,FALSE))</f>
        <v>0.4138834951</v>
      </c>
      <c r="AB142" s="172">
        <f>MIN(VLOOKUP($C142,Calc_OppDef!$A$47:$AM$66,AB$2+1,FALSE),VLOOKUP($D142,Calc_OppDef!$A$47:$AM$66,AB$2+1,FALSE))</f>
        <v>0.6286834896</v>
      </c>
      <c r="AC142" s="172">
        <f>MIN(VLOOKUP($C142,Calc_OppDef!$A$47:$AM$66,AC$2+1,FALSE),VLOOKUP($D142,Calc_OppDef!$A$47:$AM$66,AC$2+1,FALSE))</f>
        <v>1.178781636</v>
      </c>
      <c r="AD142" s="172">
        <f>MIN(VLOOKUP($C142,Calc_OppDef!$A$47:$AM$66,AD$2+1,FALSE),VLOOKUP($D142,Calc_OppDef!$A$47:$AM$66,AD$2+1,FALSE))</f>
        <v>0.785854922</v>
      </c>
      <c r="AE142" s="172">
        <f>MIN(VLOOKUP($C142,Calc_OppDef!$A$47:$AM$66,AE$2+1,FALSE),VLOOKUP($D142,Calc_OppDef!$A$47:$AM$66,AE$2+1,FALSE))</f>
        <v>0.4715128039</v>
      </c>
      <c r="AF142" s="172">
        <f>MIN(VLOOKUP($C142,Calc_OppDef!$A$47:$AM$66,AF$2+1,FALSE),VLOOKUP($D142,Calc_OppDef!$A$47:$AM$66,AF$2+1,FALSE))</f>
        <v>0.4995145631</v>
      </c>
      <c r="AG142" s="172">
        <f>MIN(VLOOKUP($C142,Calc_OppDef!$A$47:$AM$66,AG$2+1,FALSE),VLOOKUP($D142,Calc_OppDef!$A$47:$AM$66,AG$2+1,FALSE))</f>
        <v>0.9430256077</v>
      </c>
      <c r="AH142" s="172">
        <f>MIN(VLOOKUP($C142,Calc_OppDef!$A$47:$AM$66,AH$2+1,FALSE),VLOOKUP($D142,Calc_OppDef!$A$47:$AM$66,AH$2+1,FALSE))</f>
        <v>0.6286834896</v>
      </c>
      <c r="AI142" s="172">
        <f>MIN(VLOOKUP($C142,Calc_OppDef!$A$47:$AM$66,AI$2+1,FALSE),VLOOKUP($D142,Calc_OppDef!$A$47:$AM$66,AI$2+1,FALSE))</f>
        <v>0.9430256077</v>
      </c>
      <c r="AJ142" s="172">
        <f>MIN(VLOOKUP($C142,Calc_OppDef!$A$47:$AM$66,AJ$2+1,FALSE),VLOOKUP($D142,Calc_OppDef!$A$47:$AM$66,AJ$2+1,FALSE))</f>
        <v>1.139489338</v>
      </c>
      <c r="AK142" s="172">
        <f>MIN(VLOOKUP($C142,Calc_OppDef!$A$47:$AM$66,AK$2+1,FALSE),VLOOKUP($D142,Calc_OppDef!$A$47:$AM$66,AK$2+1,FALSE))</f>
        <v>0.6286834896</v>
      </c>
      <c r="AL142" s="172">
        <f>MIN(VLOOKUP($C142,Calc_OppDef!$A$47:$AM$66,AL$2+1,FALSE),VLOOKUP($D142,Calc_OppDef!$A$47:$AM$66,AL$2+1,FALSE))</f>
        <v>0.9823179059</v>
      </c>
      <c r="AM142" s="172">
        <f>MIN(VLOOKUP($C142,Calc_OppDef!$A$47:$AM$66,AM$2+1,FALSE),VLOOKUP($D142,Calc_OppDef!$A$47:$AM$66,AM$2+1,FALSE))</f>
        <v>0.6679765344</v>
      </c>
      <c r="AN142" s="172">
        <f>MIN(VLOOKUP($C142,Calc_OppDef!$A$47:$AM$66,AN$2+1,FALSE),VLOOKUP($D142,Calc_OppDef!$A$47:$AM$66,AN$2+1,FALSE))</f>
        <v>0.9430256077</v>
      </c>
      <c r="AO142" s="172">
        <f>MIN(VLOOKUP($C142,Calc_OppDef!$A$47:$AM$66,AO$2+1,FALSE),VLOOKUP($D142,Calc_OppDef!$A$47:$AM$66,AO$2+1,FALSE))</f>
        <v>1.178781636</v>
      </c>
      <c r="AP142" s="172">
        <f>MIN(VLOOKUP($C142,Calc_OppDef!$A$47:$AM$66,AP$2+1,FALSE),VLOOKUP($D142,Calc_OppDef!$A$47:$AM$66,AP$2+1,FALSE))</f>
        <v>0.7322834646</v>
      </c>
      <c r="AQ142" s="170"/>
      <c r="AR142" s="170"/>
    </row>
    <row r="143" ht="12.75" customHeight="1">
      <c r="A143" s="170">
        <f t="shared" si="1"/>
        <v>10</v>
      </c>
      <c r="B143" s="170">
        <f t="shared" si="2"/>
        <v>16</v>
      </c>
      <c r="C143" s="140" t="str">
        <f t="array" ref="C143">INDEX(Fixtures!$A$2:$A$21,A143)</f>
        <v>Huddersfield</v>
      </c>
      <c r="D143" s="140" t="str">
        <f t="array" ref="D143">INDEX(Fixtures!$A$2:$A$21,B143)</f>
        <v>Southampton</v>
      </c>
      <c r="E143" s="172">
        <f>MIN(VLOOKUP($C143,Calc_OppDef!$A$47:$AM$66,E$2+1,FALSE),VLOOKUP($D143,Calc_OppDef!$A$47:$AM$66,E$2+1,FALSE))</f>
        <v>0.785854922</v>
      </c>
      <c r="F143" s="172">
        <f>MIN(VLOOKUP($C143,Calc_OppDef!$A$47:$AM$66,F$2+1,FALSE),VLOOKUP($D143,Calc_OppDef!$A$47:$AM$66,F$2+1,FALSE))</f>
        <v>1.100196294</v>
      </c>
      <c r="G143" s="172">
        <f>MIN(VLOOKUP($C143,Calc_OppDef!$A$47:$AM$66,G$2+1,FALSE),VLOOKUP($D143,Calc_OppDef!$A$47:$AM$66,G$2+1,FALSE))</f>
        <v>0.4138834951</v>
      </c>
      <c r="H143" s="172">
        <f>MIN(VLOOKUP($C143,Calc_OppDef!$A$47:$AM$66,H$2+1,FALSE),VLOOKUP($D143,Calc_OppDef!$A$47:$AM$66,H$2+1,FALSE))</f>
        <v>1.100196294</v>
      </c>
      <c r="I143" s="172">
        <f>MIN(VLOOKUP($C143,Calc_OppDef!$A$47:$AM$66,I$2+1,FALSE),VLOOKUP($D143,Calc_OppDef!$A$47:$AM$66,I$2+1,FALSE))</f>
        <v>0.392927461</v>
      </c>
      <c r="J143" s="172">
        <f>MIN(VLOOKUP($C143,Calc_OppDef!$A$47:$AM$66,J$2+1,FALSE),VLOOKUP($D143,Calc_OppDef!$A$47:$AM$66,J$2+1,FALSE))</f>
        <v>0.9823179059</v>
      </c>
      <c r="K143" s="172">
        <f>MIN(VLOOKUP($C143,Calc_OppDef!$A$47:$AM$66,K$2+1,FALSE),VLOOKUP($D143,Calc_OppDef!$A$47:$AM$66,K$2+1,FALSE))</f>
        <v>0.8604330709</v>
      </c>
      <c r="L143" s="172">
        <f>MIN(VLOOKUP($C143,Calc_OppDef!$A$47:$AM$66,L$2+1,FALSE),VLOOKUP($D143,Calc_OppDef!$A$47:$AM$66,L$2+1,FALSE))</f>
        <v>0.6286834896</v>
      </c>
      <c r="M143" s="172">
        <f>MIN(VLOOKUP($C143,Calc_OppDef!$A$47:$AM$66,M$2+1,FALSE),VLOOKUP($D143,Calc_OppDef!$A$47:$AM$66,M$2+1,FALSE))</f>
        <v>1.021610951</v>
      </c>
      <c r="N143" s="172">
        <f>MIN(VLOOKUP($C143,Calc_OppDef!$A$47:$AM$66,N$2+1,FALSE),VLOOKUP($D143,Calc_OppDef!$A$47:$AM$66,N$2+1,FALSE))</f>
        <v>0.7072688325</v>
      </c>
      <c r="O143" s="172">
        <f>MIN(VLOOKUP($C143,Calc_OppDef!$A$47:$AM$66,O$2+1,FALSE),VLOOKUP($D143,Calc_OppDef!$A$47:$AM$66,O$2+1,FALSE))</f>
        <v>0.5566019417</v>
      </c>
      <c r="P143" s="172">
        <f>MIN(VLOOKUP($C143,Calc_OppDef!$A$47:$AM$66,P$2+1,FALSE),VLOOKUP($D143,Calc_OppDef!$A$47:$AM$66,P$2+1,FALSE))</f>
        <v>0.6679765344</v>
      </c>
      <c r="Q143" s="172">
        <f>MIN(VLOOKUP($C143,Calc_OppDef!$A$47:$AM$66,Q$2+1,FALSE),VLOOKUP($D143,Calc_OppDef!$A$47:$AM$66,Q$2+1,FALSE))</f>
        <v>0.7322834646</v>
      </c>
      <c r="R143" s="172">
        <f>MIN(VLOOKUP($C143,Calc_OppDef!$A$47:$AM$66,R$2+1,FALSE),VLOOKUP($D143,Calc_OppDef!$A$47:$AM$66,R$2+1,FALSE))</f>
        <v>0.392927461</v>
      </c>
      <c r="S143" s="172">
        <f>MIN(VLOOKUP($C143,Calc_OppDef!$A$47:$AM$66,S$2+1,FALSE),VLOOKUP($D143,Calc_OppDef!$A$47:$AM$66,S$2+1,FALSE))</f>
        <v>1.021610951</v>
      </c>
      <c r="T143" s="172">
        <f>MIN(VLOOKUP($C143,Calc_OppDef!$A$47:$AM$66,T$2+1,FALSE),VLOOKUP($D143,Calc_OppDef!$A$47:$AM$66,T$2+1,FALSE))</f>
        <v>0.7322834646</v>
      </c>
      <c r="U143" s="172">
        <f>MIN(VLOOKUP($C143,Calc_OppDef!$A$47:$AM$66,U$2+1,FALSE),VLOOKUP($D143,Calc_OppDef!$A$47:$AM$66,U$2+1,FALSE))</f>
        <v>0.7072688325</v>
      </c>
      <c r="V143" s="172">
        <f>MIN(VLOOKUP($C143,Calc_OppDef!$A$47:$AM$66,V$2+1,FALSE),VLOOKUP($D143,Calc_OppDef!$A$47:$AM$66,V$2+1,FALSE))</f>
        <v>0.6286834896</v>
      </c>
      <c r="W143" s="172">
        <f>MIN(VLOOKUP($C143,Calc_OppDef!$A$47:$AM$66,W$2+1,FALSE),VLOOKUP($D143,Calc_OppDef!$A$47:$AM$66,W$2+1,FALSE))</f>
        <v>0.9430256077</v>
      </c>
      <c r="X143" s="172">
        <f>MIN(VLOOKUP($C143,Calc_OppDef!$A$47:$AM$66,X$2+1,FALSE),VLOOKUP($D143,Calc_OppDef!$A$47:$AM$66,X$2+1,FALSE))</f>
        <v>0.7322834646</v>
      </c>
      <c r="Y143" s="172">
        <f>MIN(VLOOKUP($C143,Calc_OppDef!$A$47:$AM$66,Y$2+1,FALSE),VLOOKUP($D143,Calc_OppDef!$A$47:$AM$66,Y$2+1,FALSE))</f>
        <v>0.785854922</v>
      </c>
      <c r="Z143" s="172">
        <f>MIN(VLOOKUP($C143,Calc_OppDef!$A$47:$AM$66,Z$2+1,FALSE),VLOOKUP($D143,Calc_OppDef!$A$47:$AM$66,Z$2+1,FALSE))</f>
        <v>0.7322834646</v>
      </c>
      <c r="AA143" s="172">
        <f>MIN(VLOOKUP($C143,Calc_OppDef!$A$47:$AM$66,AA$2+1,FALSE),VLOOKUP($D143,Calc_OppDef!$A$47:$AM$66,AA$2+1,FALSE))</f>
        <v>0.6286834896</v>
      </c>
      <c r="AB143" s="172">
        <f>MIN(VLOOKUP($C143,Calc_OppDef!$A$47:$AM$66,AB$2+1,FALSE),VLOOKUP($D143,Calc_OppDef!$A$47:$AM$66,AB$2+1,FALSE))</f>
        <v>0.6286834896</v>
      </c>
      <c r="AC143" s="172">
        <f>MIN(VLOOKUP($C143,Calc_OppDef!$A$47:$AM$66,AC$2+1,FALSE),VLOOKUP($D143,Calc_OppDef!$A$47:$AM$66,AC$2+1,FALSE))</f>
        <v>0.6286834896</v>
      </c>
      <c r="AD143" s="172">
        <f>MIN(VLOOKUP($C143,Calc_OppDef!$A$47:$AM$66,AD$2+1,FALSE),VLOOKUP($D143,Calc_OppDef!$A$47:$AM$66,AD$2+1,FALSE))</f>
        <v>0.4138834951</v>
      </c>
      <c r="AE143" s="172">
        <f>MIN(VLOOKUP($C143,Calc_OppDef!$A$47:$AM$66,AE$2+1,FALSE),VLOOKUP($D143,Calc_OppDef!$A$47:$AM$66,AE$2+1,FALSE))</f>
        <v>0.8251472201</v>
      </c>
      <c r="AF143" s="172">
        <f>MIN(VLOOKUP($C143,Calc_OppDef!$A$47:$AM$66,AF$2+1,FALSE),VLOOKUP($D143,Calc_OppDef!$A$47:$AM$66,AF$2+1,FALSE))</f>
        <v>0.4995145631</v>
      </c>
      <c r="AG143" s="172">
        <f>MIN(VLOOKUP($C143,Calc_OppDef!$A$47:$AM$66,AG$2+1,FALSE),VLOOKUP($D143,Calc_OppDef!$A$47:$AM$66,AG$2+1,FALSE))</f>
        <v>0.9430256077</v>
      </c>
      <c r="AH143" s="172">
        <f>MIN(VLOOKUP($C143,Calc_OppDef!$A$47:$AM$66,AH$2+1,FALSE),VLOOKUP($D143,Calc_OppDef!$A$47:$AM$66,AH$2+1,FALSE))</f>
        <v>0.7465618773</v>
      </c>
      <c r="AI143" s="172">
        <f>MIN(VLOOKUP($C143,Calc_OppDef!$A$47:$AM$66,AI$2+1,FALSE),VLOOKUP($D143,Calc_OppDef!$A$47:$AM$66,AI$2+1,FALSE))</f>
        <v>0.9430256077</v>
      </c>
      <c r="AJ143" s="172">
        <f>MIN(VLOOKUP($C143,Calc_OppDef!$A$47:$AM$66,AJ$2+1,FALSE),VLOOKUP($D143,Calc_OppDef!$A$47:$AM$66,AJ$2+1,FALSE))</f>
        <v>0.9430256077</v>
      </c>
      <c r="AK143" s="172">
        <f>MIN(VLOOKUP($C143,Calc_OppDef!$A$47:$AM$66,AK$2+1,FALSE),VLOOKUP($D143,Calc_OppDef!$A$47:$AM$66,AK$2+1,FALSE))</f>
        <v>1.218074681</v>
      </c>
      <c r="AL143" s="172">
        <f>MIN(VLOOKUP($C143,Calc_OppDef!$A$47:$AM$66,AL$2+1,FALSE),VLOOKUP($D143,Calc_OppDef!$A$47:$AM$66,AL$2+1,FALSE))</f>
        <v>0.4995145631</v>
      </c>
      <c r="AM143" s="172">
        <f>MIN(VLOOKUP($C143,Calc_OppDef!$A$47:$AM$66,AM$2+1,FALSE),VLOOKUP($D143,Calc_OppDef!$A$47:$AM$66,AM$2+1,FALSE))</f>
        <v>0.6679765344</v>
      </c>
      <c r="AN143" s="172">
        <f>MIN(VLOOKUP($C143,Calc_OppDef!$A$47:$AM$66,AN$2+1,FALSE),VLOOKUP($D143,Calc_OppDef!$A$47:$AM$66,AN$2+1,FALSE))</f>
        <v>0.7465618773</v>
      </c>
      <c r="AO143" s="172">
        <f>MIN(VLOOKUP($C143,Calc_OppDef!$A$47:$AM$66,AO$2+1,FALSE),VLOOKUP($D143,Calc_OppDef!$A$47:$AM$66,AO$2+1,FALSE))</f>
        <v>0.9430256077</v>
      </c>
      <c r="AP143" s="172">
        <f>MIN(VLOOKUP($C143,Calc_OppDef!$A$47:$AM$66,AP$2+1,FALSE),VLOOKUP($D143,Calc_OppDef!$A$47:$AM$66,AP$2+1,FALSE))</f>
        <v>0.4715128039</v>
      </c>
      <c r="AQ143" s="170"/>
      <c r="AR143" s="170"/>
    </row>
    <row r="144" ht="12.75" customHeight="1">
      <c r="A144" s="170">
        <f t="shared" si="1"/>
        <v>10</v>
      </c>
      <c r="B144" s="170">
        <f t="shared" si="2"/>
        <v>17</v>
      </c>
      <c r="C144" s="140" t="str">
        <f t="array" ref="C144">INDEX(Fixtures!$A$2:$A$21,A144)</f>
        <v>Huddersfield</v>
      </c>
      <c r="D144" s="140" t="str">
        <f t="array" ref="D144">INDEX(Fixtures!$A$2:$A$21,B144)</f>
        <v>Tottenham</v>
      </c>
      <c r="E144" s="172">
        <f>MIN(VLOOKUP($C144,Calc_OppDef!$A$47:$AM$66,E$2+1,FALSE),VLOOKUP($D144,Calc_OppDef!$A$47:$AM$66,E$2+1,FALSE))</f>
        <v>0.8251472201</v>
      </c>
      <c r="F144" s="172">
        <f>MIN(VLOOKUP($C144,Calc_OppDef!$A$47:$AM$66,F$2+1,FALSE),VLOOKUP($D144,Calc_OppDef!$A$47:$AM$66,F$2+1,FALSE))</f>
        <v>0.5566019417</v>
      </c>
      <c r="G144" s="172">
        <f>MIN(VLOOKUP($C144,Calc_OppDef!$A$47:$AM$66,G$2+1,FALSE),VLOOKUP($D144,Calc_OppDef!$A$47:$AM$66,G$2+1,FALSE))</f>
        <v>0.4138834951</v>
      </c>
      <c r="H144" s="172">
        <f>MIN(VLOOKUP($C144,Calc_OppDef!$A$47:$AM$66,H$2+1,FALSE),VLOOKUP($D144,Calc_OppDef!$A$47:$AM$66,H$2+1,FALSE))</f>
        <v>1.060903995</v>
      </c>
      <c r="I144" s="172">
        <f>MIN(VLOOKUP($C144,Calc_OppDef!$A$47:$AM$66,I$2+1,FALSE),VLOOKUP($D144,Calc_OppDef!$A$47:$AM$66,I$2+1,FALSE))</f>
        <v>0.6286834896</v>
      </c>
      <c r="J144" s="172">
        <f>MIN(VLOOKUP($C144,Calc_OppDef!$A$47:$AM$66,J$2+1,FALSE),VLOOKUP($D144,Calc_OppDef!$A$47:$AM$66,J$2+1,FALSE))</f>
        <v>0.9430256077</v>
      </c>
      <c r="K144" s="172">
        <f>MIN(VLOOKUP($C144,Calc_OppDef!$A$47:$AM$66,K$2+1,FALSE),VLOOKUP($D144,Calc_OppDef!$A$47:$AM$66,K$2+1,FALSE))</f>
        <v>0.6286834896</v>
      </c>
      <c r="L144" s="172">
        <f>MIN(VLOOKUP($C144,Calc_OppDef!$A$47:$AM$66,L$2+1,FALSE),VLOOKUP($D144,Calc_OppDef!$A$47:$AM$66,L$2+1,FALSE))</f>
        <v>0.4138834951</v>
      </c>
      <c r="M144" s="172">
        <f>MIN(VLOOKUP($C144,Calc_OppDef!$A$47:$AM$66,M$2+1,FALSE),VLOOKUP($D144,Calc_OppDef!$A$47:$AM$66,M$2+1,FALSE))</f>
        <v>0.9430256077</v>
      </c>
      <c r="N144" s="172">
        <f>MIN(VLOOKUP($C144,Calc_OppDef!$A$47:$AM$66,N$2+1,FALSE),VLOOKUP($D144,Calc_OppDef!$A$47:$AM$66,N$2+1,FALSE))</f>
        <v>1.060903995</v>
      </c>
      <c r="O144" s="172">
        <f>MIN(VLOOKUP($C144,Calc_OppDef!$A$47:$AM$66,O$2+1,FALSE),VLOOKUP($D144,Calc_OppDef!$A$47:$AM$66,O$2+1,FALSE))</f>
        <v>0.5566019417</v>
      </c>
      <c r="P144" s="172">
        <f>MIN(VLOOKUP($C144,Calc_OppDef!$A$47:$AM$66,P$2+1,FALSE),VLOOKUP($D144,Calc_OppDef!$A$47:$AM$66,P$2+1,FALSE))</f>
        <v>0.9430256077</v>
      </c>
      <c r="Q144" s="172">
        <f>MIN(VLOOKUP($C144,Calc_OppDef!$A$47:$AM$66,Q$2+1,FALSE),VLOOKUP($D144,Calc_OppDef!$A$47:$AM$66,Q$2+1,FALSE))</f>
        <v>0.8604330709</v>
      </c>
      <c r="R144" s="172">
        <f>MIN(VLOOKUP($C144,Calc_OppDef!$A$47:$AM$66,R$2+1,FALSE),VLOOKUP($D144,Calc_OppDef!$A$47:$AM$66,R$2+1,FALSE))</f>
        <v>0.392927461</v>
      </c>
      <c r="S144" s="172">
        <f>MIN(VLOOKUP($C144,Calc_OppDef!$A$47:$AM$66,S$2+1,FALSE),VLOOKUP($D144,Calc_OppDef!$A$47:$AM$66,S$2+1,FALSE))</f>
        <v>0.6679765344</v>
      </c>
      <c r="T144" s="172">
        <f>MIN(VLOOKUP($C144,Calc_OppDef!$A$47:$AM$66,T$2+1,FALSE),VLOOKUP($D144,Calc_OppDef!$A$47:$AM$66,T$2+1,FALSE))</f>
        <v>0.9823179059</v>
      </c>
      <c r="U144" s="172">
        <f>MIN(VLOOKUP($C144,Calc_OppDef!$A$47:$AM$66,U$2+1,FALSE),VLOOKUP($D144,Calc_OppDef!$A$47:$AM$66,U$2+1,FALSE))</f>
        <v>0.7072688325</v>
      </c>
      <c r="V144" s="172">
        <f>MIN(VLOOKUP($C144,Calc_OppDef!$A$47:$AM$66,V$2+1,FALSE),VLOOKUP($D144,Calc_OppDef!$A$47:$AM$66,V$2+1,FALSE))</f>
        <v>0.6679765344</v>
      </c>
      <c r="W144" s="172">
        <f>MIN(VLOOKUP($C144,Calc_OppDef!$A$47:$AM$66,W$2+1,FALSE),VLOOKUP($D144,Calc_OppDef!$A$47:$AM$66,W$2+1,FALSE))</f>
        <v>0.7465618773</v>
      </c>
      <c r="X144" s="172">
        <f>MIN(VLOOKUP($C144,Calc_OppDef!$A$47:$AM$66,X$2+1,FALSE),VLOOKUP($D144,Calc_OppDef!$A$47:$AM$66,X$2+1,FALSE))</f>
        <v>0.4995145631</v>
      </c>
      <c r="Y144" s="172">
        <f>MIN(VLOOKUP($C144,Calc_OppDef!$A$47:$AM$66,Y$2+1,FALSE),VLOOKUP($D144,Calc_OppDef!$A$47:$AM$66,Y$2+1,FALSE))</f>
        <v>0.7322834646</v>
      </c>
      <c r="Z144" s="172">
        <f>MIN(VLOOKUP($C144,Calc_OppDef!$A$47:$AM$66,Z$2+1,FALSE),VLOOKUP($D144,Calc_OppDef!$A$47:$AM$66,Z$2+1,FALSE))</f>
        <v>0.7322834646</v>
      </c>
      <c r="AA144" s="172">
        <f>MIN(VLOOKUP($C144,Calc_OppDef!$A$47:$AM$66,AA$2+1,FALSE),VLOOKUP($D144,Calc_OppDef!$A$47:$AM$66,AA$2+1,FALSE))</f>
        <v>0.7322834646</v>
      </c>
      <c r="AB144" s="172">
        <f>MIN(VLOOKUP($C144,Calc_OppDef!$A$47:$AM$66,AB$2+1,FALSE),VLOOKUP($D144,Calc_OppDef!$A$47:$AM$66,AB$2+1,FALSE))</f>
        <v>0.6286834896</v>
      </c>
      <c r="AC144" s="172">
        <f>MIN(VLOOKUP($C144,Calc_OppDef!$A$47:$AM$66,AC$2+1,FALSE),VLOOKUP($D144,Calc_OppDef!$A$47:$AM$66,AC$2+1,FALSE))</f>
        <v>0.7072688325</v>
      </c>
      <c r="AD144" s="172">
        <f>MIN(VLOOKUP($C144,Calc_OppDef!$A$47:$AM$66,AD$2+1,FALSE),VLOOKUP($D144,Calc_OppDef!$A$47:$AM$66,AD$2+1,FALSE))</f>
        <v>0.785854922</v>
      </c>
      <c r="AE144" s="172">
        <f>MIN(VLOOKUP($C144,Calc_OppDef!$A$47:$AM$66,AE$2+1,FALSE),VLOOKUP($D144,Calc_OppDef!$A$47:$AM$66,AE$2+1,FALSE))</f>
        <v>0.6286834896</v>
      </c>
      <c r="AF144" s="172">
        <f>MIN(VLOOKUP($C144,Calc_OppDef!$A$47:$AM$66,AF$2+1,FALSE),VLOOKUP($D144,Calc_OppDef!$A$47:$AM$66,AF$2+1,FALSE))</f>
        <v>0.4995145631</v>
      </c>
      <c r="AG144" s="172">
        <f>MIN(VLOOKUP($C144,Calc_OppDef!$A$47:$AM$66,AG$2+1,FALSE),VLOOKUP($D144,Calc_OppDef!$A$47:$AM$66,AG$2+1,FALSE))</f>
        <v>0.785854922</v>
      </c>
      <c r="AH144" s="172">
        <f>MIN(VLOOKUP($C144,Calc_OppDef!$A$47:$AM$66,AH$2+1,FALSE),VLOOKUP($D144,Calc_OppDef!$A$47:$AM$66,AH$2+1,FALSE))</f>
        <v>0.7465618773</v>
      </c>
      <c r="AI144" s="172">
        <f>MIN(VLOOKUP($C144,Calc_OppDef!$A$47:$AM$66,AI$2+1,FALSE),VLOOKUP($D144,Calc_OppDef!$A$47:$AM$66,AI$2+1,FALSE))</f>
        <v>0.6286834896</v>
      </c>
      <c r="AJ144" s="172">
        <f>MIN(VLOOKUP($C144,Calc_OppDef!$A$47:$AM$66,AJ$2+1,FALSE),VLOOKUP($D144,Calc_OppDef!$A$47:$AM$66,AJ$2+1,FALSE))</f>
        <v>1.139489338</v>
      </c>
      <c r="AK144" s="172">
        <f>MIN(VLOOKUP($C144,Calc_OppDef!$A$47:$AM$66,AK$2+1,FALSE),VLOOKUP($D144,Calc_OppDef!$A$47:$AM$66,AK$2+1,FALSE))</f>
        <v>0.392927461</v>
      </c>
      <c r="AL144" s="172">
        <f>MIN(VLOOKUP($C144,Calc_OppDef!$A$47:$AM$66,AL$2+1,FALSE),VLOOKUP($D144,Calc_OppDef!$A$47:$AM$66,AL$2+1,FALSE))</f>
        <v>0.4715128039</v>
      </c>
      <c r="AM144" s="172">
        <f>MIN(VLOOKUP($C144,Calc_OppDef!$A$47:$AM$66,AM$2+1,FALSE),VLOOKUP($D144,Calc_OppDef!$A$47:$AM$66,AM$2+1,FALSE))</f>
        <v>0.6679765344</v>
      </c>
      <c r="AN144" s="172">
        <f>MIN(VLOOKUP($C144,Calc_OppDef!$A$47:$AM$66,AN$2+1,FALSE),VLOOKUP($D144,Calc_OppDef!$A$47:$AM$66,AN$2+1,FALSE))</f>
        <v>0.9430256077</v>
      </c>
      <c r="AO144" s="172">
        <f>MIN(VLOOKUP($C144,Calc_OppDef!$A$47:$AM$66,AO$2+1,FALSE),VLOOKUP($D144,Calc_OppDef!$A$47:$AM$66,AO$2+1,FALSE))</f>
        <v>1.021610951</v>
      </c>
      <c r="AP144" s="172">
        <f>MIN(VLOOKUP($C144,Calc_OppDef!$A$47:$AM$66,AP$2+1,FALSE),VLOOKUP($D144,Calc_OppDef!$A$47:$AM$66,AP$2+1,FALSE))</f>
        <v>0.6286834896</v>
      </c>
      <c r="AQ144" s="170"/>
      <c r="AR144" s="170"/>
    </row>
    <row r="145" ht="12.75" customHeight="1">
      <c r="A145" s="170">
        <f t="shared" si="1"/>
        <v>10</v>
      </c>
      <c r="B145" s="170">
        <f t="shared" si="2"/>
        <v>18</v>
      </c>
      <c r="C145" s="140" t="str">
        <f t="array" ref="C145">INDEX(Fixtures!$A$2:$A$21,A145)</f>
        <v>Huddersfield</v>
      </c>
      <c r="D145" s="140" t="str">
        <f t="array" ref="D145">INDEX(Fixtures!$A$2:$A$21,B145)</f>
        <v>Watford</v>
      </c>
      <c r="E145" s="172">
        <f>MIN(VLOOKUP($C145,Calc_OppDef!$A$47:$AM$66,E$2+1,FALSE),VLOOKUP($D145,Calc_OppDef!$A$47:$AM$66,E$2+1,FALSE))</f>
        <v>0.392927461</v>
      </c>
      <c r="F145" s="172">
        <f>MIN(VLOOKUP($C145,Calc_OppDef!$A$47:$AM$66,F$2+1,FALSE),VLOOKUP($D145,Calc_OppDef!$A$47:$AM$66,F$2+1,FALSE))</f>
        <v>0.6286834896</v>
      </c>
      <c r="G145" s="172">
        <f>MIN(VLOOKUP($C145,Calc_OppDef!$A$47:$AM$66,G$2+1,FALSE),VLOOKUP($D145,Calc_OppDef!$A$47:$AM$66,G$2+1,FALSE))</f>
        <v>0.4138834951</v>
      </c>
      <c r="H145" s="172">
        <f>MIN(VLOOKUP($C145,Calc_OppDef!$A$47:$AM$66,H$2+1,FALSE),VLOOKUP($D145,Calc_OppDef!$A$47:$AM$66,H$2+1,FALSE))</f>
        <v>1.100196294</v>
      </c>
      <c r="I145" s="172">
        <f>MIN(VLOOKUP($C145,Calc_OppDef!$A$47:$AM$66,I$2+1,FALSE),VLOOKUP($D145,Calc_OppDef!$A$47:$AM$66,I$2+1,FALSE))</f>
        <v>0.6286834896</v>
      </c>
      <c r="J145" s="172">
        <f>MIN(VLOOKUP($C145,Calc_OppDef!$A$47:$AM$66,J$2+1,FALSE),VLOOKUP($D145,Calc_OppDef!$A$47:$AM$66,J$2+1,FALSE))</f>
        <v>0.7322834646</v>
      </c>
      <c r="K145" s="172">
        <f>MIN(VLOOKUP($C145,Calc_OppDef!$A$47:$AM$66,K$2+1,FALSE),VLOOKUP($D145,Calc_OppDef!$A$47:$AM$66,K$2+1,FALSE))</f>
        <v>1.335953069</v>
      </c>
      <c r="L145" s="172">
        <f>MIN(VLOOKUP($C145,Calc_OppDef!$A$47:$AM$66,L$2+1,FALSE),VLOOKUP($D145,Calc_OppDef!$A$47:$AM$66,L$2+1,FALSE))</f>
        <v>0.6286834896</v>
      </c>
      <c r="M145" s="172">
        <f>MIN(VLOOKUP($C145,Calc_OppDef!$A$47:$AM$66,M$2+1,FALSE),VLOOKUP($D145,Calc_OppDef!$A$47:$AM$66,M$2+1,FALSE))</f>
        <v>0.8604330709</v>
      </c>
      <c r="N145" s="172">
        <f>MIN(VLOOKUP($C145,Calc_OppDef!$A$47:$AM$66,N$2+1,FALSE),VLOOKUP($D145,Calc_OppDef!$A$47:$AM$66,N$2+1,FALSE))</f>
        <v>0.4715128039</v>
      </c>
      <c r="O145" s="172">
        <f>MIN(VLOOKUP($C145,Calc_OppDef!$A$47:$AM$66,O$2+1,FALSE),VLOOKUP($D145,Calc_OppDef!$A$47:$AM$66,O$2+1,FALSE))</f>
        <v>0.5566019417</v>
      </c>
      <c r="P145" s="172">
        <f>MIN(VLOOKUP($C145,Calc_OppDef!$A$47:$AM$66,P$2+1,FALSE),VLOOKUP($D145,Calc_OppDef!$A$47:$AM$66,P$2+1,FALSE))</f>
        <v>0.785854922</v>
      </c>
      <c r="Q145" s="172">
        <f>MIN(VLOOKUP($C145,Calc_OppDef!$A$47:$AM$66,Q$2+1,FALSE),VLOOKUP($D145,Calc_OppDef!$A$47:$AM$66,Q$2+1,FALSE))</f>
        <v>0.8604330709</v>
      </c>
      <c r="R145" s="172">
        <f>MIN(VLOOKUP($C145,Calc_OppDef!$A$47:$AM$66,R$2+1,FALSE),VLOOKUP($D145,Calc_OppDef!$A$47:$AM$66,R$2+1,FALSE))</f>
        <v>0.392927461</v>
      </c>
      <c r="S145" s="172">
        <f>MIN(VLOOKUP($C145,Calc_OppDef!$A$47:$AM$66,S$2+1,FALSE),VLOOKUP($D145,Calc_OppDef!$A$47:$AM$66,S$2+1,FALSE))</f>
        <v>1.021610951</v>
      </c>
      <c r="T145" s="172">
        <f>MIN(VLOOKUP($C145,Calc_OppDef!$A$47:$AM$66,T$2+1,FALSE),VLOOKUP($D145,Calc_OppDef!$A$47:$AM$66,T$2+1,FALSE))</f>
        <v>1.100196294</v>
      </c>
      <c r="U145" s="172">
        <f>MIN(VLOOKUP($C145,Calc_OppDef!$A$47:$AM$66,U$2+1,FALSE),VLOOKUP($D145,Calc_OppDef!$A$47:$AM$66,U$2+1,FALSE))</f>
        <v>0.4138834951</v>
      </c>
      <c r="V145" s="172">
        <f>MIN(VLOOKUP($C145,Calc_OppDef!$A$47:$AM$66,V$2+1,FALSE),VLOOKUP($D145,Calc_OppDef!$A$47:$AM$66,V$2+1,FALSE))</f>
        <v>0.6679765344</v>
      </c>
      <c r="W145" s="172">
        <f>MIN(VLOOKUP($C145,Calc_OppDef!$A$47:$AM$66,W$2+1,FALSE),VLOOKUP($D145,Calc_OppDef!$A$47:$AM$66,W$2+1,FALSE))</f>
        <v>1.257367726</v>
      </c>
      <c r="X145" s="172">
        <f>MIN(VLOOKUP($C145,Calc_OppDef!$A$47:$AM$66,X$2+1,FALSE),VLOOKUP($D145,Calc_OppDef!$A$47:$AM$66,X$2+1,FALSE))</f>
        <v>0.7072688325</v>
      </c>
      <c r="Y145" s="172">
        <f>MIN(VLOOKUP($C145,Calc_OppDef!$A$47:$AM$66,Y$2+1,FALSE),VLOOKUP($D145,Calc_OppDef!$A$47:$AM$66,Y$2+1,FALSE))</f>
        <v>0.785854922</v>
      </c>
      <c r="Z145" s="172">
        <f>MIN(VLOOKUP($C145,Calc_OppDef!$A$47:$AM$66,Z$2+1,FALSE),VLOOKUP($D145,Calc_OppDef!$A$47:$AM$66,Z$2+1,FALSE))</f>
        <v>0.7322834646</v>
      </c>
      <c r="AA145" s="172">
        <f>MIN(VLOOKUP($C145,Calc_OppDef!$A$47:$AM$66,AA$2+1,FALSE),VLOOKUP($D145,Calc_OppDef!$A$47:$AM$66,AA$2+1,FALSE))</f>
        <v>0.785854922</v>
      </c>
      <c r="AB145" s="172">
        <f>MIN(VLOOKUP($C145,Calc_OppDef!$A$47:$AM$66,AB$2+1,FALSE),VLOOKUP($D145,Calc_OppDef!$A$47:$AM$66,AB$2+1,FALSE))</f>
        <v>0.6286834896</v>
      </c>
      <c r="AC145" s="172">
        <f>MIN(VLOOKUP($C145,Calc_OppDef!$A$47:$AM$66,AC$2+1,FALSE),VLOOKUP($D145,Calc_OppDef!$A$47:$AM$66,AC$2+1,FALSE))</f>
        <v>0.9430256077</v>
      </c>
      <c r="AD145" s="172">
        <f>MIN(VLOOKUP($C145,Calc_OppDef!$A$47:$AM$66,AD$2+1,FALSE),VLOOKUP($D145,Calc_OppDef!$A$47:$AM$66,AD$2+1,FALSE))</f>
        <v>0.6286834896</v>
      </c>
      <c r="AE145" s="172">
        <f>MIN(VLOOKUP($C145,Calc_OppDef!$A$47:$AM$66,AE$2+1,FALSE),VLOOKUP($D145,Calc_OppDef!$A$47:$AM$66,AE$2+1,FALSE))</f>
        <v>0.7322834646</v>
      </c>
      <c r="AF145" s="172">
        <f>MIN(VLOOKUP($C145,Calc_OppDef!$A$47:$AM$66,AF$2+1,FALSE),VLOOKUP($D145,Calc_OppDef!$A$47:$AM$66,AF$2+1,FALSE))</f>
        <v>0.4995145631</v>
      </c>
      <c r="AG145" s="172">
        <f>MIN(VLOOKUP($C145,Calc_OppDef!$A$47:$AM$66,AG$2+1,FALSE),VLOOKUP($D145,Calc_OppDef!$A$47:$AM$66,AG$2+1,FALSE))</f>
        <v>0.9430256077</v>
      </c>
      <c r="AH145" s="172">
        <f>MIN(VLOOKUP($C145,Calc_OppDef!$A$47:$AM$66,AH$2+1,FALSE),VLOOKUP($D145,Calc_OppDef!$A$47:$AM$66,AH$2+1,FALSE))</f>
        <v>0.7465618773</v>
      </c>
      <c r="AI145" s="172">
        <f>MIN(VLOOKUP($C145,Calc_OppDef!$A$47:$AM$66,AI$2+1,FALSE),VLOOKUP($D145,Calc_OppDef!$A$47:$AM$66,AI$2+1,FALSE))</f>
        <v>0.6679765344</v>
      </c>
      <c r="AJ145" s="172">
        <f>MIN(VLOOKUP($C145,Calc_OppDef!$A$47:$AM$66,AJ$2+1,FALSE),VLOOKUP($D145,Calc_OppDef!$A$47:$AM$66,AJ$2+1,FALSE))</f>
        <v>1.139489338</v>
      </c>
      <c r="AK145" s="172">
        <f>MIN(VLOOKUP($C145,Calc_OppDef!$A$47:$AM$66,AK$2+1,FALSE),VLOOKUP($D145,Calc_OppDef!$A$47:$AM$66,AK$2+1,FALSE))</f>
        <v>0.5566019417</v>
      </c>
      <c r="AL145" s="172">
        <f>MIN(VLOOKUP($C145,Calc_OppDef!$A$47:$AM$66,AL$2+1,FALSE),VLOOKUP($D145,Calc_OppDef!$A$47:$AM$66,AL$2+1,FALSE))</f>
        <v>0.785854922</v>
      </c>
      <c r="AM145" s="172">
        <f>MIN(VLOOKUP($C145,Calc_OppDef!$A$47:$AM$66,AM$2+1,FALSE),VLOOKUP($D145,Calc_OppDef!$A$47:$AM$66,AM$2+1,FALSE))</f>
        <v>0.6286834896</v>
      </c>
      <c r="AN145" s="172">
        <f>MIN(VLOOKUP($C145,Calc_OppDef!$A$47:$AM$66,AN$2+1,FALSE),VLOOKUP($D145,Calc_OppDef!$A$47:$AM$66,AN$2+1,FALSE))</f>
        <v>0.4995145631</v>
      </c>
      <c r="AO145" s="172">
        <f>MIN(VLOOKUP($C145,Calc_OppDef!$A$47:$AM$66,AO$2+1,FALSE),VLOOKUP($D145,Calc_OppDef!$A$47:$AM$66,AO$2+1,FALSE))</f>
        <v>1.178781636</v>
      </c>
      <c r="AP145" s="172">
        <f>MIN(VLOOKUP($C145,Calc_OppDef!$A$47:$AM$66,AP$2+1,FALSE),VLOOKUP($D145,Calc_OppDef!$A$47:$AM$66,AP$2+1,FALSE))</f>
        <v>0.785854922</v>
      </c>
      <c r="AQ145" s="170"/>
      <c r="AR145" s="170"/>
    </row>
    <row r="146" ht="12.75" customHeight="1">
      <c r="A146" s="170">
        <f t="shared" si="1"/>
        <v>10</v>
      </c>
      <c r="B146" s="170">
        <f t="shared" si="2"/>
        <v>19</v>
      </c>
      <c r="C146" s="140" t="str">
        <f t="array" ref="C146">INDEX(Fixtures!$A$2:$A$21,A146)</f>
        <v>Huddersfield</v>
      </c>
      <c r="D146" s="140" t="str">
        <f t="array" ref="D146">INDEX(Fixtures!$A$2:$A$21,B146)</f>
        <v>West Ham</v>
      </c>
      <c r="E146" s="172">
        <f>MIN(VLOOKUP($C146,Calc_OppDef!$A$47:$AM$66,E$2+1,FALSE),VLOOKUP($D146,Calc_OppDef!$A$47:$AM$66,E$2+1,FALSE))</f>
        <v>1.257367726</v>
      </c>
      <c r="F146" s="172">
        <f>MIN(VLOOKUP($C146,Calc_OppDef!$A$47:$AM$66,F$2+1,FALSE),VLOOKUP($D146,Calc_OppDef!$A$47:$AM$66,F$2+1,FALSE))</f>
        <v>0.7465618773</v>
      </c>
      <c r="G146" s="172">
        <f>MIN(VLOOKUP($C146,Calc_OppDef!$A$47:$AM$66,G$2+1,FALSE),VLOOKUP($D146,Calc_OppDef!$A$47:$AM$66,G$2+1,FALSE))</f>
        <v>0.4138834951</v>
      </c>
      <c r="H146" s="172">
        <f>MIN(VLOOKUP($C146,Calc_OppDef!$A$47:$AM$66,H$2+1,FALSE),VLOOKUP($D146,Calc_OppDef!$A$47:$AM$66,H$2+1,FALSE))</f>
        <v>0.4995145631</v>
      </c>
      <c r="I146" s="172">
        <f>MIN(VLOOKUP($C146,Calc_OppDef!$A$47:$AM$66,I$2+1,FALSE),VLOOKUP($D146,Calc_OppDef!$A$47:$AM$66,I$2+1,FALSE))</f>
        <v>0.6286834896</v>
      </c>
      <c r="J146" s="172">
        <f>MIN(VLOOKUP($C146,Calc_OppDef!$A$47:$AM$66,J$2+1,FALSE),VLOOKUP($D146,Calc_OppDef!$A$47:$AM$66,J$2+1,FALSE))</f>
        <v>0.9823179059</v>
      </c>
      <c r="K146" s="172">
        <f>MIN(VLOOKUP($C146,Calc_OppDef!$A$47:$AM$66,K$2+1,FALSE),VLOOKUP($D146,Calc_OppDef!$A$47:$AM$66,K$2+1,FALSE))</f>
        <v>1.178781636</v>
      </c>
      <c r="L146" s="172">
        <f>MIN(VLOOKUP($C146,Calc_OppDef!$A$47:$AM$66,L$2+1,FALSE),VLOOKUP($D146,Calc_OppDef!$A$47:$AM$66,L$2+1,FALSE))</f>
        <v>0.6286834896</v>
      </c>
      <c r="M146" s="172">
        <f>MIN(VLOOKUP($C146,Calc_OppDef!$A$47:$AM$66,M$2+1,FALSE),VLOOKUP($D146,Calc_OppDef!$A$47:$AM$66,M$2+1,FALSE))</f>
        <v>1.335953069</v>
      </c>
      <c r="N146" s="172">
        <f>MIN(VLOOKUP($C146,Calc_OppDef!$A$47:$AM$66,N$2+1,FALSE),VLOOKUP($D146,Calc_OppDef!$A$47:$AM$66,N$2+1,FALSE))</f>
        <v>0.9823179059</v>
      </c>
      <c r="O146" s="172">
        <f>MIN(VLOOKUP($C146,Calc_OppDef!$A$47:$AM$66,O$2+1,FALSE),VLOOKUP($D146,Calc_OppDef!$A$47:$AM$66,O$2+1,FALSE))</f>
        <v>0.5566019417</v>
      </c>
      <c r="P146" s="172">
        <f>MIN(VLOOKUP($C146,Calc_OppDef!$A$47:$AM$66,P$2+1,FALSE),VLOOKUP($D146,Calc_OppDef!$A$47:$AM$66,P$2+1,FALSE))</f>
        <v>0.6286834896</v>
      </c>
      <c r="Q146" s="172">
        <f>MIN(VLOOKUP($C146,Calc_OppDef!$A$47:$AM$66,Q$2+1,FALSE),VLOOKUP($D146,Calc_OppDef!$A$47:$AM$66,Q$2+1,FALSE))</f>
        <v>0.8604330709</v>
      </c>
      <c r="R146" s="172">
        <f>MIN(VLOOKUP($C146,Calc_OppDef!$A$47:$AM$66,R$2+1,FALSE),VLOOKUP($D146,Calc_OppDef!$A$47:$AM$66,R$2+1,FALSE))</f>
        <v>0.392927461</v>
      </c>
      <c r="S146" s="172">
        <f>MIN(VLOOKUP($C146,Calc_OppDef!$A$47:$AM$66,S$2+1,FALSE),VLOOKUP($D146,Calc_OppDef!$A$47:$AM$66,S$2+1,FALSE))</f>
        <v>0.4138834951</v>
      </c>
      <c r="T146" s="172">
        <f>MIN(VLOOKUP($C146,Calc_OppDef!$A$47:$AM$66,T$2+1,FALSE),VLOOKUP($D146,Calc_OppDef!$A$47:$AM$66,T$2+1,FALSE))</f>
        <v>0.6286834896</v>
      </c>
      <c r="U146" s="172">
        <f>MIN(VLOOKUP($C146,Calc_OppDef!$A$47:$AM$66,U$2+1,FALSE),VLOOKUP($D146,Calc_OppDef!$A$47:$AM$66,U$2+1,FALSE))</f>
        <v>0.7072688325</v>
      </c>
      <c r="V146" s="172">
        <f>MIN(VLOOKUP($C146,Calc_OppDef!$A$47:$AM$66,V$2+1,FALSE),VLOOKUP($D146,Calc_OppDef!$A$47:$AM$66,V$2+1,FALSE))</f>
        <v>0.6679765344</v>
      </c>
      <c r="W146" s="172">
        <f>MIN(VLOOKUP($C146,Calc_OppDef!$A$47:$AM$66,W$2+1,FALSE),VLOOKUP($D146,Calc_OppDef!$A$47:$AM$66,W$2+1,FALSE))</f>
        <v>0.785854922</v>
      </c>
      <c r="X146" s="172">
        <f>MIN(VLOOKUP($C146,Calc_OppDef!$A$47:$AM$66,X$2+1,FALSE),VLOOKUP($D146,Calc_OppDef!$A$47:$AM$66,X$2+1,FALSE))</f>
        <v>0.6286834896</v>
      </c>
      <c r="Y146" s="172">
        <f>MIN(VLOOKUP($C146,Calc_OppDef!$A$47:$AM$66,Y$2+1,FALSE),VLOOKUP($D146,Calc_OppDef!$A$47:$AM$66,Y$2+1,FALSE))</f>
        <v>0.392927461</v>
      </c>
      <c r="Z146" s="172">
        <f>MIN(VLOOKUP($C146,Calc_OppDef!$A$47:$AM$66,Z$2+1,FALSE),VLOOKUP($D146,Calc_OppDef!$A$47:$AM$66,Z$2+1,FALSE))</f>
        <v>0.7322834646</v>
      </c>
      <c r="AA146" s="172">
        <f>MIN(VLOOKUP($C146,Calc_OppDef!$A$47:$AM$66,AA$2+1,FALSE),VLOOKUP($D146,Calc_OppDef!$A$47:$AM$66,AA$2+1,FALSE))</f>
        <v>1.021610951</v>
      </c>
      <c r="AB146" s="172">
        <f>MIN(VLOOKUP($C146,Calc_OppDef!$A$47:$AM$66,AB$2+1,FALSE),VLOOKUP($D146,Calc_OppDef!$A$47:$AM$66,AB$2+1,FALSE))</f>
        <v>0.6286834896</v>
      </c>
      <c r="AC146" s="172">
        <f>MIN(VLOOKUP($C146,Calc_OppDef!$A$47:$AM$66,AC$2+1,FALSE),VLOOKUP($D146,Calc_OppDef!$A$47:$AM$66,AC$2+1,FALSE))</f>
        <v>1.178781636</v>
      </c>
      <c r="AD146" s="172">
        <f>MIN(VLOOKUP($C146,Calc_OppDef!$A$47:$AM$66,AD$2+1,FALSE),VLOOKUP($D146,Calc_OppDef!$A$47:$AM$66,AD$2+1,FALSE))</f>
        <v>0.785854922</v>
      </c>
      <c r="AE146" s="172">
        <f>MIN(VLOOKUP($C146,Calc_OppDef!$A$47:$AM$66,AE$2+1,FALSE),VLOOKUP($D146,Calc_OppDef!$A$47:$AM$66,AE$2+1,FALSE))</f>
        <v>0.5566019417</v>
      </c>
      <c r="AF146" s="172">
        <f>MIN(VLOOKUP($C146,Calc_OppDef!$A$47:$AM$66,AF$2+1,FALSE),VLOOKUP($D146,Calc_OppDef!$A$47:$AM$66,AF$2+1,FALSE))</f>
        <v>0.4995145631</v>
      </c>
      <c r="AG146" s="172">
        <f>MIN(VLOOKUP($C146,Calc_OppDef!$A$47:$AM$66,AG$2+1,FALSE),VLOOKUP($D146,Calc_OppDef!$A$47:$AM$66,AG$2+1,FALSE))</f>
        <v>0.7072688325</v>
      </c>
      <c r="AH146" s="172">
        <f>MIN(VLOOKUP($C146,Calc_OppDef!$A$47:$AM$66,AH$2+1,FALSE),VLOOKUP($D146,Calc_OppDef!$A$47:$AM$66,AH$2+1,FALSE))</f>
        <v>0.7322834646</v>
      </c>
      <c r="AI146" s="172">
        <f>MIN(VLOOKUP($C146,Calc_OppDef!$A$47:$AM$66,AI$2+1,FALSE),VLOOKUP($D146,Calc_OppDef!$A$47:$AM$66,AI$2+1,FALSE))</f>
        <v>0.4715128039</v>
      </c>
      <c r="AJ146" s="172">
        <f>MIN(VLOOKUP($C146,Calc_OppDef!$A$47:$AM$66,AJ$2+1,FALSE),VLOOKUP($D146,Calc_OppDef!$A$47:$AM$66,AJ$2+1,FALSE))</f>
        <v>0.6286834896</v>
      </c>
      <c r="AK146" s="172">
        <f>MIN(VLOOKUP($C146,Calc_OppDef!$A$47:$AM$66,AK$2+1,FALSE),VLOOKUP($D146,Calc_OppDef!$A$47:$AM$66,AK$2+1,FALSE))</f>
        <v>1.178781636</v>
      </c>
      <c r="AL146" s="172">
        <f>MIN(VLOOKUP($C146,Calc_OppDef!$A$47:$AM$66,AL$2+1,FALSE),VLOOKUP($D146,Calc_OppDef!$A$47:$AM$66,AL$2+1,FALSE))</f>
        <v>1.493123755</v>
      </c>
      <c r="AM146" s="172">
        <f>MIN(VLOOKUP($C146,Calc_OppDef!$A$47:$AM$66,AM$2+1,FALSE),VLOOKUP($D146,Calc_OppDef!$A$47:$AM$66,AM$2+1,FALSE))</f>
        <v>0.6679765344</v>
      </c>
      <c r="AN146" s="172">
        <f>MIN(VLOOKUP($C146,Calc_OppDef!$A$47:$AM$66,AN$2+1,FALSE),VLOOKUP($D146,Calc_OppDef!$A$47:$AM$66,AN$2+1,FALSE))</f>
        <v>1.571709097</v>
      </c>
      <c r="AO146" s="172">
        <f>MIN(VLOOKUP($C146,Calc_OppDef!$A$47:$AM$66,AO$2+1,FALSE),VLOOKUP($D146,Calc_OppDef!$A$47:$AM$66,AO$2+1,FALSE))</f>
        <v>0.6679765344</v>
      </c>
      <c r="AP146" s="172">
        <f>MIN(VLOOKUP($C146,Calc_OppDef!$A$47:$AM$66,AP$2+1,FALSE),VLOOKUP($D146,Calc_OppDef!$A$47:$AM$66,AP$2+1,FALSE))</f>
        <v>0.785854922</v>
      </c>
      <c r="AQ146" s="170"/>
      <c r="AR146" s="170"/>
    </row>
    <row r="147" ht="12.75" customHeight="1">
      <c r="A147" s="170">
        <f t="shared" si="1"/>
        <v>10</v>
      </c>
      <c r="B147" s="170">
        <f t="shared" si="2"/>
        <v>20</v>
      </c>
      <c r="C147" s="140" t="str">
        <f t="array" ref="C147">INDEX(Fixtures!$A$2:$A$21,A147)</f>
        <v>Huddersfield</v>
      </c>
      <c r="D147" s="140" t="str">
        <f t="array" ref="D147">INDEX(Fixtures!$A$2:$A$21,B147)</f>
        <v>Wolves</v>
      </c>
      <c r="E147" s="172">
        <f>MIN(VLOOKUP($C147,Calc_OppDef!$A$47:$AM$66,E$2+1,FALSE),VLOOKUP($D147,Calc_OppDef!$A$47:$AM$66,E$2+1,FALSE))</f>
        <v>0.6286834896</v>
      </c>
      <c r="F147" s="172">
        <f>MIN(VLOOKUP($C147,Calc_OppDef!$A$47:$AM$66,F$2+1,FALSE),VLOOKUP($D147,Calc_OppDef!$A$47:$AM$66,F$2+1,FALSE))</f>
        <v>0.9823179059</v>
      </c>
      <c r="G147" s="172">
        <f>MIN(VLOOKUP($C147,Calc_OppDef!$A$47:$AM$66,G$2+1,FALSE),VLOOKUP($D147,Calc_OppDef!$A$47:$AM$66,G$2+1,FALSE))</f>
        <v>0.4138834951</v>
      </c>
      <c r="H147" s="172">
        <f>MIN(VLOOKUP($C147,Calc_OppDef!$A$47:$AM$66,H$2+1,FALSE),VLOOKUP($D147,Calc_OppDef!$A$47:$AM$66,H$2+1,FALSE))</f>
        <v>0.9430256077</v>
      </c>
      <c r="I147" s="172">
        <f>MIN(VLOOKUP($C147,Calc_OppDef!$A$47:$AM$66,I$2+1,FALSE),VLOOKUP($D147,Calc_OppDef!$A$47:$AM$66,I$2+1,FALSE))</f>
        <v>0.6286834896</v>
      </c>
      <c r="J147" s="172">
        <f>MIN(VLOOKUP($C147,Calc_OppDef!$A$47:$AM$66,J$2+1,FALSE),VLOOKUP($D147,Calc_OppDef!$A$47:$AM$66,J$2+1,FALSE))</f>
        <v>0.9823179059</v>
      </c>
      <c r="K147" s="172">
        <f>MIN(VLOOKUP($C147,Calc_OppDef!$A$47:$AM$66,K$2+1,FALSE),VLOOKUP($D147,Calc_OppDef!$A$47:$AM$66,K$2+1,FALSE))</f>
        <v>0.6679765344</v>
      </c>
      <c r="L147" s="172">
        <f>MIN(VLOOKUP($C147,Calc_OppDef!$A$47:$AM$66,L$2+1,FALSE),VLOOKUP($D147,Calc_OppDef!$A$47:$AM$66,L$2+1,FALSE))</f>
        <v>0.6286834896</v>
      </c>
      <c r="M147" s="172">
        <f>MIN(VLOOKUP($C147,Calc_OppDef!$A$47:$AM$66,M$2+1,FALSE),VLOOKUP($D147,Calc_OppDef!$A$47:$AM$66,M$2+1,FALSE))</f>
        <v>0.6679765344</v>
      </c>
      <c r="N147" s="172">
        <f>MIN(VLOOKUP($C147,Calc_OppDef!$A$47:$AM$66,N$2+1,FALSE),VLOOKUP($D147,Calc_OppDef!$A$47:$AM$66,N$2+1,FALSE))</f>
        <v>0.9430256077</v>
      </c>
      <c r="O147" s="172">
        <f>MIN(VLOOKUP($C147,Calc_OppDef!$A$47:$AM$66,O$2+1,FALSE),VLOOKUP($D147,Calc_OppDef!$A$47:$AM$66,O$2+1,FALSE))</f>
        <v>0.5566019417</v>
      </c>
      <c r="P147" s="172">
        <f>MIN(VLOOKUP($C147,Calc_OppDef!$A$47:$AM$66,P$2+1,FALSE),VLOOKUP($D147,Calc_OppDef!$A$47:$AM$66,P$2+1,FALSE))</f>
        <v>0.9430256077</v>
      </c>
      <c r="Q147" s="172">
        <f>MIN(VLOOKUP($C147,Calc_OppDef!$A$47:$AM$66,Q$2+1,FALSE),VLOOKUP($D147,Calc_OppDef!$A$47:$AM$66,Q$2+1,FALSE))</f>
        <v>0.4715128039</v>
      </c>
      <c r="R147" s="172">
        <f>MIN(VLOOKUP($C147,Calc_OppDef!$A$47:$AM$66,R$2+1,FALSE),VLOOKUP($D147,Calc_OppDef!$A$47:$AM$66,R$2+1,FALSE))</f>
        <v>0.392927461</v>
      </c>
      <c r="S147" s="172">
        <f>MIN(VLOOKUP($C147,Calc_OppDef!$A$47:$AM$66,S$2+1,FALSE),VLOOKUP($D147,Calc_OppDef!$A$47:$AM$66,S$2+1,FALSE))</f>
        <v>1.021610951</v>
      </c>
      <c r="T147" s="172">
        <f>MIN(VLOOKUP($C147,Calc_OppDef!$A$47:$AM$66,T$2+1,FALSE),VLOOKUP($D147,Calc_OppDef!$A$47:$AM$66,T$2+1,FALSE))</f>
        <v>0.8251472201</v>
      </c>
      <c r="U147" s="172">
        <f>MIN(VLOOKUP($C147,Calc_OppDef!$A$47:$AM$66,U$2+1,FALSE),VLOOKUP($D147,Calc_OppDef!$A$47:$AM$66,U$2+1,FALSE))</f>
        <v>0.7072688325</v>
      </c>
      <c r="V147" s="172">
        <f>MIN(VLOOKUP($C147,Calc_OppDef!$A$47:$AM$66,V$2+1,FALSE),VLOOKUP($D147,Calc_OppDef!$A$47:$AM$66,V$2+1,FALSE))</f>
        <v>0.6679765344</v>
      </c>
      <c r="W147" s="172">
        <f>MIN(VLOOKUP($C147,Calc_OppDef!$A$47:$AM$66,W$2+1,FALSE),VLOOKUP($D147,Calc_OppDef!$A$47:$AM$66,W$2+1,FALSE))</f>
        <v>0.7322834646</v>
      </c>
      <c r="X147" s="172">
        <f>MIN(VLOOKUP($C147,Calc_OppDef!$A$47:$AM$66,X$2+1,FALSE),VLOOKUP($D147,Calc_OppDef!$A$47:$AM$66,X$2+1,FALSE))</f>
        <v>0.7322834646</v>
      </c>
      <c r="Y147" s="172">
        <f>MIN(VLOOKUP($C147,Calc_OppDef!$A$47:$AM$66,Y$2+1,FALSE),VLOOKUP($D147,Calc_OppDef!$A$47:$AM$66,Y$2+1,FALSE))</f>
        <v>0.6286834896</v>
      </c>
      <c r="Z147" s="172">
        <f>MIN(VLOOKUP($C147,Calc_OppDef!$A$47:$AM$66,Z$2+1,FALSE),VLOOKUP($D147,Calc_OppDef!$A$47:$AM$66,Z$2+1,FALSE))</f>
        <v>0.7322834646</v>
      </c>
      <c r="AA147" s="172">
        <f>MIN(VLOOKUP($C147,Calc_OppDef!$A$47:$AM$66,AA$2+1,FALSE),VLOOKUP($D147,Calc_OppDef!$A$47:$AM$66,AA$2+1,FALSE))</f>
        <v>1.218074681</v>
      </c>
      <c r="AB147" s="172">
        <f>MIN(VLOOKUP($C147,Calc_OppDef!$A$47:$AM$66,AB$2+1,FALSE),VLOOKUP($D147,Calc_OppDef!$A$47:$AM$66,AB$2+1,FALSE))</f>
        <v>0.6286834896</v>
      </c>
      <c r="AC147" s="172">
        <f>MIN(VLOOKUP($C147,Calc_OppDef!$A$47:$AM$66,AC$2+1,FALSE),VLOOKUP($D147,Calc_OppDef!$A$47:$AM$66,AC$2+1,FALSE))</f>
        <v>1.100196294</v>
      </c>
      <c r="AD147" s="172">
        <f>MIN(VLOOKUP($C147,Calc_OppDef!$A$47:$AM$66,AD$2+1,FALSE),VLOOKUP($D147,Calc_OppDef!$A$47:$AM$66,AD$2+1,FALSE))</f>
        <v>0.7072688325</v>
      </c>
      <c r="AE147" s="172">
        <f>MIN(VLOOKUP($C147,Calc_OppDef!$A$47:$AM$66,AE$2+1,FALSE),VLOOKUP($D147,Calc_OppDef!$A$47:$AM$66,AE$2+1,FALSE))</f>
        <v>0.8251472201</v>
      </c>
      <c r="AF147" s="172">
        <f>MIN(VLOOKUP($C147,Calc_OppDef!$A$47:$AM$66,AF$2+1,FALSE),VLOOKUP($D147,Calc_OppDef!$A$47:$AM$66,AF$2+1,FALSE))</f>
        <v>0.4995145631</v>
      </c>
      <c r="AG147" s="172">
        <f>MIN(VLOOKUP($C147,Calc_OppDef!$A$47:$AM$66,AG$2+1,FALSE),VLOOKUP($D147,Calc_OppDef!$A$47:$AM$66,AG$2+1,FALSE))</f>
        <v>0.4138834951</v>
      </c>
      <c r="AH147" s="172">
        <f>MIN(VLOOKUP($C147,Calc_OppDef!$A$47:$AM$66,AH$2+1,FALSE),VLOOKUP($D147,Calc_OppDef!$A$47:$AM$66,AH$2+1,FALSE))</f>
        <v>0.7465618773</v>
      </c>
      <c r="AI147" s="172">
        <f>MIN(VLOOKUP($C147,Calc_OppDef!$A$47:$AM$66,AI$2+1,FALSE),VLOOKUP($D147,Calc_OppDef!$A$47:$AM$66,AI$2+1,FALSE))</f>
        <v>0.785854922</v>
      </c>
      <c r="AJ147" s="172">
        <f>MIN(VLOOKUP($C147,Calc_OppDef!$A$47:$AM$66,AJ$2+1,FALSE),VLOOKUP($D147,Calc_OppDef!$A$47:$AM$66,AJ$2+1,FALSE))</f>
        <v>0.6286834896</v>
      </c>
      <c r="AK147" s="172">
        <f>MIN(VLOOKUP($C147,Calc_OppDef!$A$47:$AM$66,AK$2+1,FALSE),VLOOKUP($D147,Calc_OppDef!$A$47:$AM$66,AK$2+1,FALSE))</f>
        <v>1.178781636</v>
      </c>
      <c r="AL147" s="172">
        <f>MIN(VLOOKUP($C147,Calc_OppDef!$A$47:$AM$66,AL$2+1,FALSE),VLOOKUP($D147,Calc_OppDef!$A$47:$AM$66,AL$2+1,FALSE))</f>
        <v>0.785854922</v>
      </c>
      <c r="AM147" s="172">
        <f>MIN(VLOOKUP($C147,Calc_OppDef!$A$47:$AM$66,AM$2+1,FALSE),VLOOKUP($D147,Calc_OppDef!$A$47:$AM$66,AM$2+1,FALSE))</f>
        <v>0.392927461</v>
      </c>
      <c r="AN147" s="172">
        <f>MIN(VLOOKUP($C147,Calc_OppDef!$A$47:$AM$66,AN$2+1,FALSE),VLOOKUP($D147,Calc_OppDef!$A$47:$AM$66,AN$2+1,FALSE))</f>
        <v>1.060903995</v>
      </c>
      <c r="AO147" s="172">
        <f>MIN(VLOOKUP($C147,Calc_OppDef!$A$47:$AM$66,AO$2+1,FALSE),VLOOKUP($D147,Calc_OppDef!$A$47:$AM$66,AO$2+1,FALSE))</f>
        <v>0.5566019417</v>
      </c>
      <c r="AP147" s="172">
        <f>MIN(VLOOKUP($C147,Calc_OppDef!$A$47:$AM$66,AP$2+1,FALSE),VLOOKUP($D147,Calc_OppDef!$A$47:$AM$66,AP$2+1,FALSE))</f>
        <v>0.785854922</v>
      </c>
      <c r="AQ147" s="170"/>
      <c r="AR147" s="170"/>
    </row>
    <row r="148" ht="12.75" customHeight="1">
      <c r="A148" s="170">
        <f t="shared" si="1"/>
        <v>11</v>
      </c>
      <c r="B148" s="170">
        <f t="shared" si="2"/>
        <v>12</v>
      </c>
      <c r="C148" s="140" t="str">
        <f t="array" ref="C148">INDEX(Fixtures!$A$2:$A$21,A148)</f>
        <v>Leicester</v>
      </c>
      <c r="D148" s="140" t="str">
        <f t="array" ref="D148">INDEX(Fixtures!$A$2:$A$21,B148)</f>
        <v>Liverpool</v>
      </c>
      <c r="E148" s="172">
        <f>MIN(VLOOKUP($C148,Calc_OppDef!$A$47:$AM$66,E$2+1,FALSE),VLOOKUP($D148,Calc_OppDef!$A$47:$AM$66,E$2+1,FALSE))</f>
        <v>0.9430256077</v>
      </c>
      <c r="F148" s="172">
        <f>MIN(VLOOKUP($C148,Calc_OppDef!$A$47:$AM$66,F$2+1,FALSE),VLOOKUP($D148,Calc_OppDef!$A$47:$AM$66,F$2+1,FALSE))</f>
        <v>0.4995145631</v>
      </c>
      <c r="G148" s="172">
        <f>MIN(VLOOKUP($C148,Calc_OppDef!$A$47:$AM$66,G$2+1,FALSE),VLOOKUP($D148,Calc_OppDef!$A$47:$AM$66,G$2+1,FALSE))</f>
        <v>0.392927461</v>
      </c>
      <c r="H148" s="172">
        <f>MIN(VLOOKUP($C148,Calc_OppDef!$A$47:$AM$66,H$2+1,FALSE),VLOOKUP($D148,Calc_OppDef!$A$47:$AM$66,H$2+1,FALSE))</f>
        <v>0.9823179059</v>
      </c>
      <c r="I148" s="172">
        <f>MIN(VLOOKUP($C148,Calc_OppDef!$A$47:$AM$66,I$2+1,FALSE),VLOOKUP($D148,Calc_OppDef!$A$47:$AM$66,I$2+1,FALSE))</f>
        <v>1.021610951</v>
      </c>
      <c r="J148" s="172">
        <f>MIN(VLOOKUP($C148,Calc_OppDef!$A$47:$AM$66,J$2+1,FALSE),VLOOKUP($D148,Calc_OppDef!$A$47:$AM$66,J$2+1,FALSE))</f>
        <v>0.4715128039</v>
      </c>
      <c r="K148" s="172">
        <f>MIN(VLOOKUP($C148,Calc_OppDef!$A$47:$AM$66,K$2+1,FALSE),VLOOKUP($D148,Calc_OppDef!$A$47:$AM$66,K$2+1,FALSE))</f>
        <v>0.8251472201</v>
      </c>
      <c r="L148" s="172">
        <f>MIN(VLOOKUP($C148,Calc_OppDef!$A$47:$AM$66,L$2+1,FALSE),VLOOKUP($D148,Calc_OppDef!$A$47:$AM$66,L$2+1,FALSE))</f>
        <v>0.6286834896</v>
      </c>
      <c r="M148" s="172">
        <f>MIN(VLOOKUP($C148,Calc_OppDef!$A$47:$AM$66,M$2+1,FALSE),VLOOKUP($D148,Calc_OppDef!$A$47:$AM$66,M$2+1,FALSE))</f>
        <v>0.6286834896</v>
      </c>
      <c r="N148" s="172">
        <f>MIN(VLOOKUP($C148,Calc_OppDef!$A$47:$AM$66,N$2+1,FALSE),VLOOKUP($D148,Calc_OppDef!$A$47:$AM$66,N$2+1,FALSE))</f>
        <v>0.4138834951</v>
      </c>
      <c r="O148" s="172">
        <f>MIN(VLOOKUP($C148,Calc_OppDef!$A$47:$AM$66,O$2+1,FALSE),VLOOKUP($D148,Calc_OppDef!$A$47:$AM$66,O$2+1,FALSE))</f>
        <v>0.7322834646</v>
      </c>
      <c r="P148" s="172">
        <f>MIN(VLOOKUP($C148,Calc_OppDef!$A$47:$AM$66,P$2+1,FALSE),VLOOKUP($D148,Calc_OppDef!$A$47:$AM$66,P$2+1,FALSE))</f>
        <v>0.5566019417</v>
      </c>
      <c r="Q148" s="172">
        <f>MIN(VLOOKUP($C148,Calc_OppDef!$A$47:$AM$66,Q$2+1,FALSE),VLOOKUP($D148,Calc_OppDef!$A$47:$AM$66,Q$2+1,FALSE))</f>
        <v>0.9430256077</v>
      </c>
      <c r="R148" s="172">
        <f>MIN(VLOOKUP($C148,Calc_OppDef!$A$47:$AM$66,R$2+1,FALSE),VLOOKUP($D148,Calc_OppDef!$A$47:$AM$66,R$2+1,FALSE))</f>
        <v>0.6286834896</v>
      </c>
      <c r="S148" s="172">
        <f>MIN(VLOOKUP($C148,Calc_OppDef!$A$47:$AM$66,S$2+1,FALSE),VLOOKUP($D148,Calc_OppDef!$A$47:$AM$66,S$2+1,FALSE))</f>
        <v>0.6286834896</v>
      </c>
      <c r="T148" s="172">
        <f>MIN(VLOOKUP($C148,Calc_OppDef!$A$47:$AM$66,T$2+1,FALSE),VLOOKUP($D148,Calc_OppDef!$A$47:$AM$66,T$2+1,FALSE))</f>
        <v>1.021610951</v>
      </c>
      <c r="U148" s="172">
        <f>MIN(VLOOKUP($C148,Calc_OppDef!$A$47:$AM$66,U$2+1,FALSE),VLOOKUP($D148,Calc_OppDef!$A$47:$AM$66,U$2+1,FALSE))</f>
        <v>1.139489338</v>
      </c>
      <c r="V148" s="172">
        <f>MIN(VLOOKUP($C148,Calc_OppDef!$A$47:$AM$66,V$2+1,FALSE),VLOOKUP($D148,Calc_OppDef!$A$47:$AM$66,V$2+1,FALSE))</f>
        <v>0.8604330709</v>
      </c>
      <c r="W148" s="172">
        <f>MIN(VLOOKUP($C148,Calc_OppDef!$A$47:$AM$66,W$2+1,FALSE),VLOOKUP($D148,Calc_OppDef!$A$47:$AM$66,W$2+1,FALSE))</f>
        <v>0.7072688325</v>
      </c>
      <c r="X148" s="172">
        <f>MIN(VLOOKUP($C148,Calc_OppDef!$A$47:$AM$66,X$2+1,FALSE),VLOOKUP($D148,Calc_OppDef!$A$47:$AM$66,X$2+1,FALSE))</f>
        <v>0.4138834951</v>
      </c>
      <c r="Y148" s="172">
        <f>MIN(VLOOKUP($C148,Calc_OppDef!$A$47:$AM$66,Y$2+1,FALSE),VLOOKUP($D148,Calc_OppDef!$A$47:$AM$66,Y$2+1,FALSE))</f>
        <v>1.100196294</v>
      </c>
      <c r="Z148" s="172">
        <f>MIN(VLOOKUP($C148,Calc_OppDef!$A$47:$AM$66,Z$2+1,FALSE),VLOOKUP($D148,Calc_OppDef!$A$47:$AM$66,Z$2+1,FALSE))</f>
        <v>0.6679765344</v>
      </c>
      <c r="AA148" s="172">
        <f>MIN(VLOOKUP($C148,Calc_OppDef!$A$47:$AM$66,AA$2+1,FALSE),VLOOKUP($D148,Calc_OppDef!$A$47:$AM$66,AA$2+1,FALSE))</f>
        <v>0.6286834896</v>
      </c>
      <c r="AB148" s="172">
        <f>MIN(VLOOKUP($C148,Calc_OppDef!$A$47:$AM$66,AB$2+1,FALSE),VLOOKUP($D148,Calc_OppDef!$A$47:$AM$66,AB$2+1,FALSE))</f>
        <v>1.218074681</v>
      </c>
      <c r="AC148" s="172">
        <f>MIN(VLOOKUP($C148,Calc_OppDef!$A$47:$AM$66,AC$2+1,FALSE),VLOOKUP($D148,Calc_OppDef!$A$47:$AM$66,AC$2+1,FALSE))</f>
        <v>0.9430256077</v>
      </c>
      <c r="AD148" s="172">
        <f>MIN(VLOOKUP($C148,Calc_OppDef!$A$47:$AM$66,AD$2+1,FALSE),VLOOKUP($D148,Calc_OppDef!$A$47:$AM$66,AD$2+1,FALSE))</f>
        <v>0.7465618773</v>
      </c>
      <c r="AE148" s="172">
        <f>MIN(VLOOKUP($C148,Calc_OppDef!$A$47:$AM$66,AE$2+1,FALSE),VLOOKUP($D148,Calc_OppDef!$A$47:$AM$66,AE$2+1,FALSE))</f>
        <v>0.6286834896</v>
      </c>
      <c r="AF148" s="172">
        <f>MIN(VLOOKUP($C148,Calc_OppDef!$A$47:$AM$66,AF$2+1,FALSE),VLOOKUP($D148,Calc_OppDef!$A$47:$AM$66,AF$2+1,FALSE))</f>
        <v>0.392927461</v>
      </c>
      <c r="AG148" s="172">
        <f>MIN(VLOOKUP($C148,Calc_OppDef!$A$47:$AM$66,AG$2+1,FALSE),VLOOKUP($D148,Calc_OppDef!$A$47:$AM$66,AG$2+1,FALSE))</f>
        <v>1.060903995</v>
      </c>
      <c r="AH148" s="172">
        <f>MIN(VLOOKUP($C148,Calc_OppDef!$A$47:$AM$66,AH$2+1,FALSE),VLOOKUP($D148,Calc_OppDef!$A$47:$AM$66,AH$2+1,FALSE))</f>
        <v>0.5566019417</v>
      </c>
      <c r="AI148" s="172">
        <f>MIN(VLOOKUP($C148,Calc_OppDef!$A$47:$AM$66,AI$2+1,FALSE),VLOOKUP($D148,Calc_OppDef!$A$47:$AM$66,AI$2+1,FALSE))</f>
        <v>0.6286834896</v>
      </c>
      <c r="AJ148" s="172">
        <f>MIN(VLOOKUP($C148,Calc_OppDef!$A$47:$AM$66,AJ$2+1,FALSE),VLOOKUP($D148,Calc_OppDef!$A$47:$AM$66,AJ$2+1,FALSE))</f>
        <v>0.7465618773</v>
      </c>
      <c r="AK148" s="172">
        <f>MIN(VLOOKUP($C148,Calc_OppDef!$A$47:$AM$66,AK$2+1,FALSE),VLOOKUP($D148,Calc_OppDef!$A$47:$AM$66,AK$2+1,FALSE))</f>
        <v>0.6286834896</v>
      </c>
      <c r="AL148" s="172">
        <f>MIN(VLOOKUP($C148,Calc_OppDef!$A$47:$AM$66,AL$2+1,FALSE),VLOOKUP($D148,Calc_OppDef!$A$47:$AM$66,AL$2+1,FALSE))</f>
        <v>0.7072688325</v>
      </c>
      <c r="AM148" s="172">
        <f>MIN(VLOOKUP($C148,Calc_OppDef!$A$47:$AM$66,AM$2+1,FALSE),VLOOKUP($D148,Calc_OppDef!$A$47:$AM$66,AM$2+1,FALSE))</f>
        <v>0.7322834646</v>
      </c>
      <c r="AN148" s="172">
        <f>MIN(VLOOKUP($C148,Calc_OppDef!$A$47:$AM$66,AN$2+1,FALSE),VLOOKUP($D148,Calc_OppDef!$A$47:$AM$66,AN$2+1,FALSE))</f>
        <v>0.4715128039</v>
      </c>
      <c r="AO148" s="172">
        <f>MIN(VLOOKUP($C148,Calc_OppDef!$A$47:$AM$66,AO$2+1,FALSE),VLOOKUP($D148,Calc_OppDef!$A$47:$AM$66,AO$2+1,FALSE))</f>
        <v>0.8251472201</v>
      </c>
      <c r="AP148" s="172">
        <f>MIN(VLOOKUP($C148,Calc_OppDef!$A$47:$AM$66,AP$2+1,FALSE),VLOOKUP($D148,Calc_OppDef!$A$47:$AM$66,AP$2+1,FALSE))</f>
        <v>0.4995145631</v>
      </c>
      <c r="AQ148" s="170"/>
      <c r="AR148" s="170"/>
    </row>
    <row r="149" ht="12.75" customHeight="1">
      <c r="A149" s="170">
        <f t="shared" si="1"/>
        <v>11</v>
      </c>
      <c r="B149" s="170">
        <f t="shared" si="2"/>
        <v>13</v>
      </c>
      <c r="C149" s="140" t="str">
        <f t="array" ref="C149">INDEX(Fixtures!$A$2:$A$21,A149)</f>
        <v>Leicester</v>
      </c>
      <c r="D149" s="140" t="str">
        <f t="array" ref="D149">INDEX(Fixtures!$A$2:$A$21,B149)</f>
        <v>Man City</v>
      </c>
      <c r="E149" s="172">
        <f>MIN(VLOOKUP($C149,Calc_OppDef!$A$47:$AM$66,E$2+1,FALSE),VLOOKUP($D149,Calc_OppDef!$A$47:$AM$66,E$2+1,FALSE))</f>
        <v>1.493123755</v>
      </c>
      <c r="F149" s="172">
        <f>MIN(VLOOKUP($C149,Calc_OppDef!$A$47:$AM$66,F$2+1,FALSE),VLOOKUP($D149,Calc_OppDef!$A$47:$AM$66,F$2+1,FALSE))</f>
        <v>0.4715128039</v>
      </c>
      <c r="G149" s="172">
        <f>MIN(VLOOKUP($C149,Calc_OppDef!$A$47:$AM$66,G$2+1,FALSE),VLOOKUP($D149,Calc_OppDef!$A$47:$AM$66,G$2+1,FALSE))</f>
        <v>0.785854922</v>
      </c>
      <c r="H149" s="172">
        <f>MIN(VLOOKUP($C149,Calc_OppDef!$A$47:$AM$66,H$2+1,FALSE),VLOOKUP($D149,Calc_OppDef!$A$47:$AM$66,H$2+1,FALSE))</f>
        <v>0.7072688325</v>
      </c>
      <c r="I149" s="172">
        <f>MIN(VLOOKUP($C149,Calc_OppDef!$A$47:$AM$66,I$2+1,FALSE),VLOOKUP($D149,Calc_OppDef!$A$47:$AM$66,I$2+1,FALSE))</f>
        <v>0.5566019417</v>
      </c>
      <c r="J149" s="172">
        <f>MIN(VLOOKUP($C149,Calc_OppDef!$A$47:$AM$66,J$2+1,FALSE),VLOOKUP($D149,Calc_OppDef!$A$47:$AM$66,J$2+1,FALSE))</f>
        <v>0.4715128039</v>
      </c>
      <c r="K149" s="172">
        <f>MIN(VLOOKUP($C149,Calc_OppDef!$A$47:$AM$66,K$2+1,FALSE),VLOOKUP($D149,Calc_OppDef!$A$47:$AM$66,K$2+1,FALSE))</f>
        <v>0.392927461</v>
      </c>
      <c r="L149" s="172">
        <f>MIN(VLOOKUP($C149,Calc_OppDef!$A$47:$AM$66,L$2+1,FALSE),VLOOKUP($D149,Calc_OppDef!$A$47:$AM$66,L$2+1,FALSE))</f>
        <v>0.6286834896</v>
      </c>
      <c r="M149" s="172">
        <f>MIN(VLOOKUP($C149,Calc_OppDef!$A$47:$AM$66,M$2+1,FALSE),VLOOKUP($D149,Calc_OppDef!$A$47:$AM$66,M$2+1,FALSE))</f>
        <v>0.785854922</v>
      </c>
      <c r="N149" s="172">
        <f>MIN(VLOOKUP($C149,Calc_OppDef!$A$47:$AM$66,N$2+1,FALSE),VLOOKUP($D149,Calc_OppDef!$A$47:$AM$66,N$2+1,FALSE))</f>
        <v>0.9430256077</v>
      </c>
      <c r="O149" s="172">
        <f>MIN(VLOOKUP($C149,Calc_OppDef!$A$47:$AM$66,O$2+1,FALSE),VLOOKUP($D149,Calc_OppDef!$A$47:$AM$66,O$2+1,FALSE))</f>
        <v>0.6679765344</v>
      </c>
      <c r="P149" s="172">
        <f>MIN(VLOOKUP($C149,Calc_OppDef!$A$47:$AM$66,P$2+1,FALSE),VLOOKUP($D149,Calc_OppDef!$A$47:$AM$66,P$2+1,FALSE))</f>
        <v>0.785854922</v>
      </c>
      <c r="Q149" s="172">
        <f>MIN(VLOOKUP($C149,Calc_OppDef!$A$47:$AM$66,Q$2+1,FALSE),VLOOKUP($D149,Calc_OppDef!$A$47:$AM$66,Q$2+1,FALSE))</f>
        <v>0.9430256077</v>
      </c>
      <c r="R149" s="172">
        <f>MIN(VLOOKUP($C149,Calc_OppDef!$A$47:$AM$66,R$2+1,FALSE),VLOOKUP($D149,Calc_OppDef!$A$47:$AM$66,R$2+1,FALSE))</f>
        <v>0.6679765344</v>
      </c>
      <c r="S149" s="172">
        <f>MIN(VLOOKUP($C149,Calc_OppDef!$A$47:$AM$66,S$2+1,FALSE),VLOOKUP($D149,Calc_OppDef!$A$47:$AM$66,S$2+1,FALSE))</f>
        <v>0.7322834646</v>
      </c>
      <c r="T149" s="172">
        <f>MIN(VLOOKUP($C149,Calc_OppDef!$A$47:$AM$66,T$2+1,FALSE),VLOOKUP($D149,Calc_OppDef!$A$47:$AM$66,T$2+1,FALSE))</f>
        <v>1.178781636</v>
      </c>
      <c r="U149" s="172">
        <f>MIN(VLOOKUP($C149,Calc_OppDef!$A$47:$AM$66,U$2+1,FALSE),VLOOKUP($D149,Calc_OppDef!$A$47:$AM$66,U$2+1,FALSE))</f>
        <v>0.6286834896</v>
      </c>
      <c r="V149" s="172">
        <f>MIN(VLOOKUP($C149,Calc_OppDef!$A$47:$AM$66,V$2+1,FALSE),VLOOKUP($D149,Calc_OppDef!$A$47:$AM$66,V$2+1,FALSE))</f>
        <v>0.6286834896</v>
      </c>
      <c r="W149" s="172">
        <f>MIN(VLOOKUP($C149,Calc_OppDef!$A$47:$AM$66,W$2+1,FALSE),VLOOKUP($D149,Calc_OppDef!$A$47:$AM$66,W$2+1,FALSE))</f>
        <v>0.9823179059</v>
      </c>
      <c r="X149" s="172">
        <f>MIN(VLOOKUP($C149,Calc_OppDef!$A$47:$AM$66,X$2+1,FALSE),VLOOKUP($D149,Calc_OppDef!$A$47:$AM$66,X$2+1,FALSE))</f>
        <v>0.4138834951</v>
      </c>
      <c r="Y149" s="172">
        <f>MIN(VLOOKUP($C149,Calc_OppDef!$A$47:$AM$66,Y$2+1,FALSE),VLOOKUP($D149,Calc_OppDef!$A$47:$AM$66,Y$2+1,FALSE))</f>
        <v>1.100196294</v>
      </c>
      <c r="Z149" s="172">
        <f>MIN(VLOOKUP($C149,Calc_OppDef!$A$47:$AM$66,Z$2+1,FALSE),VLOOKUP($D149,Calc_OppDef!$A$47:$AM$66,Z$2+1,FALSE))</f>
        <v>0.4995145631</v>
      </c>
      <c r="AA149" s="172">
        <f>MIN(VLOOKUP($C149,Calc_OppDef!$A$47:$AM$66,AA$2+1,FALSE),VLOOKUP($D149,Calc_OppDef!$A$47:$AM$66,AA$2+1,FALSE))</f>
        <v>0.6286834896</v>
      </c>
      <c r="AB149" s="172">
        <f>MIN(VLOOKUP($C149,Calc_OppDef!$A$47:$AM$66,AB$2+1,FALSE),VLOOKUP($D149,Calc_OppDef!$A$47:$AM$66,AB$2+1,FALSE))</f>
        <v>0.8251472201</v>
      </c>
      <c r="AC149" s="172">
        <f>MIN(VLOOKUP($C149,Calc_OppDef!$A$47:$AM$66,AC$2+1,FALSE),VLOOKUP($D149,Calc_OppDef!$A$47:$AM$66,AC$2+1,FALSE))</f>
        <v>0.785854922</v>
      </c>
      <c r="AD149" s="172">
        <f>MIN(VLOOKUP($C149,Calc_OppDef!$A$47:$AM$66,AD$2+1,FALSE),VLOOKUP($D149,Calc_OppDef!$A$47:$AM$66,AD$2+1,FALSE))</f>
        <v>1.257367726</v>
      </c>
      <c r="AE149" s="172">
        <f>MIN(VLOOKUP($C149,Calc_OppDef!$A$47:$AM$66,AE$2+1,FALSE),VLOOKUP($D149,Calc_OppDef!$A$47:$AM$66,AE$2+1,FALSE))</f>
        <v>0.6286834896</v>
      </c>
      <c r="AF149" s="172">
        <f>MIN(VLOOKUP($C149,Calc_OppDef!$A$47:$AM$66,AF$2+1,FALSE),VLOOKUP($D149,Calc_OppDef!$A$47:$AM$66,AF$2+1,FALSE))</f>
        <v>0.392927461</v>
      </c>
      <c r="AG149" s="172">
        <f>MIN(VLOOKUP($C149,Calc_OppDef!$A$47:$AM$66,AG$2+1,FALSE),VLOOKUP($D149,Calc_OppDef!$A$47:$AM$66,AG$2+1,FALSE))</f>
        <v>1.021610951</v>
      </c>
      <c r="AH149" s="172">
        <f>MIN(VLOOKUP($C149,Calc_OppDef!$A$47:$AM$66,AH$2+1,FALSE),VLOOKUP($D149,Calc_OppDef!$A$47:$AM$66,AH$2+1,FALSE))</f>
        <v>0.5566019417</v>
      </c>
      <c r="AI149" s="172">
        <f>MIN(VLOOKUP($C149,Calc_OppDef!$A$47:$AM$66,AI$2+1,FALSE),VLOOKUP($D149,Calc_OppDef!$A$47:$AM$66,AI$2+1,FALSE))</f>
        <v>0.6286834896</v>
      </c>
      <c r="AJ149" s="172">
        <f>MIN(VLOOKUP($C149,Calc_OppDef!$A$47:$AM$66,AJ$2+1,FALSE),VLOOKUP($D149,Calc_OppDef!$A$47:$AM$66,AJ$2+1,FALSE))</f>
        <v>0.7322834646</v>
      </c>
      <c r="AK149" s="172">
        <f>MIN(VLOOKUP($C149,Calc_OppDef!$A$47:$AM$66,AK$2+1,FALSE),VLOOKUP($D149,Calc_OppDef!$A$47:$AM$66,AK$2+1,FALSE))</f>
        <v>0.4138834951</v>
      </c>
      <c r="AL149" s="172">
        <f>MIN(VLOOKUP($C149,Calc_OppDef!$A$47:$AM$66,AL$2+1,FALSE),VLOOKUP($D149,Calc_OppDef!$A$47:$AM$66,AL$2+1,FALSE))</f>
        <v>0.7072688325</v>
      </c>
      <c r="AM149" s="172">
        <f>MIN(VLOOKUP($C149,Calc_OppDef!$A$47:$AM$66,AM$2+1,FALSE),VLOOKUP($D149,Calc_OppDef!$A$47:$AM$66,AM$2+1,FALSE))</f>
        <v>0.9430256077</v>
      </c>
      <c r="AN149" s="172">
        <f>MIN(VLOOKUP($C149,Calc_OppDef!$A$47:$AM$66,AN$2+1,FALSE),VLOOKUP($D149,Calc_OppDef!$A$47:$AM$66,AN$2+1,FALSE))</f>
        <v>0.6286834896</v>
      </c>
      <c r="AO149" s="172">
        <f>MIN(VLOOKUP($C149,Calc_OppDef!$A$47:$AM$66,AO$2+1,FALSE),VLOOKUP($D149,Calc_OppDef!$A$47:$AM$66,AO$2+1,FALSE))</f>
        <v>1.218074681</v>
      </c>
      <c r="AP149" s="172">
        <f>MIN(VLOOKUP($C149,Calc_OppDef!$A$47:$AM$66,AP$2+1,FALSE),VLOOKUP($D149,Calc_OppDef!$A$47:$AM$66,AP$2+1,FALSE))</f>
        <v>0.9430256077</v>
      </c>
      <c r="AQ149" s="170"/>
      <c r="AR149" s="170"/>
    </row>
    <row r="150" ht="12.75" customHeight="1">
      <c r="A150" s="170">
        <f t="shared" si="1"/>
        <v>11</v>
      </c>
      <c r="B150" s="170">
        <f t="shared" si="2"/>
        <v>14</v>
      </c>
      <c r="C150" s="140" t="str">
        <f t="array" ref="C150">INDEX(Fixtures!$A$2:$A$21,A150)</f>
        <v>Leicester</v>
      </c>
      <c r="D150" s="140" t="str">
        <f t="array" ref="D150">INDEX(Fixtures!$A$2:$A$21,B150)</f>
        <v>Man Utd</v>
      </c>
      <c r="E150" s="172">
        <f>MIN(VLOOKUP($C150,Calc_OppDef!$A$47:$AM$66,E$2+1,FALSE),VLOOKUP($D150,Calc_OppDef!$A$47:$AM$66,E$2+1,FALSE))</f>
        <v>1.218074681</v>
      </c>
      <c r="F150" s="172">
        <f>MIN(VLOOKUP($C150,Calc_OppDef!$A$47:$AM$66,F$2+1,FALSE),VLOOKUP($D150,Calc_OppDef!$A$47:$AM$66,F$2+1,FALSE))</f>
        <v>0.4995145631</v>
      </c>
      <c r="G150" s="172">
        <f>MIN(VLOOKUP($C150,Calc_OppDef!$A$47:$AM$66,G$2+1,FALSE),VLOOKUP($D150,Calc_OppDef!$A$47:$AM$66,G$2+1,FALSE))</f>
        <v>0.785854922</v>
      </c>
      <c r="H150" s="172">
        <f>MIN(VLOOKUP($C150,Calc_OppDef!$A$47:$AM$66,H$2+1,FALSE),VLOOKUP($D150,Calc_OppDef!$A$47:$AM$66,H$2+1,FALSE))</f>
        <v>0.6286834896</v>
      </c>
      <c r="I150" s="172">
        <f>MIN(VLOOKUP($C150,Calc_OppDef!$A$47:$AM$66,I$2+1,FALSE),VLOOKUP($D150,Calc_OppDef!$A$47:$AM$66,I$2+1,FALSE))</f>
        <v>1.021610951</v>
      </c>
      <c r="J150" s="172">
        <f>MIN(VLOOKUP($C150,Calc_OppDef!$A$47:$AM$66,J$2+1,FALSE),VLOOKUP($D150,Calc_OppDef!$A$47:$AM$66,J$2+1,FALSE))</f>
        <v>0.4715128039</v>
      </c>
      <c r="K150" s="172">
        <f>MIN(VLOOKUP($C150,Calc_OppDef!$A$47:$AM$66,K$2+1,FALSE),VLOOKUP($D150,Calc_OppDef!$A$47:$AM$66,K$2+1,FALSE))</f>
        <v>0.8251472201</v>
      </c>
      <c r="L150" s="172">
        <f>MIN(VLOOKUP($C150,Calc_OppDef!$A$47:$AM$66,L$2+1,FALSE),VLOOKUP($D150,Calc_OppDef!$A$47:$AM$66,L$2+1,FALSE))</f>
        <v>0.6286834896</v>
      </c>
      <c r="M150" s="172">
        <f>MIN(VLOOKUP($C150,Calc_OppDef!$A$47:$AM$66,M$2+1,FALSE),VLOOKUP($D150,Calc_OppDef!$A$47:$AM$66,M$2+1,FALSE))</f>
        <v>1.178781636</v>
      </c>
      <c r="N150" s="172">
        <f>MIN(VLOOKUP($C150,Calc_OppDef!$A$47:$AM$66,N$2+1,FALSE),VLOOKUP($D150,Calc_OppDef!$A$47:$AM$66,N$2+1,FALSE))</f>
        <v>0.6286834896</v>
      </c>
      <c r="O150" s="172">
        <f>MIN(VLOOKUP($C150,Calc_OppDef!$A$47:$AM$66,O$2+1,FALSE),VLOOKUP($D150,Calc_OppDef!$A$47:$AM$66,O$2+1,FALSE))</f>
        <v>0.7322834646</v>
      </c>
      <c r="P150" s="172">
        <f>MIN(VLOOKUP($C150,Calc_OppDef!$A$47:$AM$66,P$2+1,FALSE),VLOOKUP($D150,Calc_OppDef!$A$47:$AM$66,P$2+1,FALSE))</f>
        <v>0.785854922</v>
      </c>
      <c r="Q150" s="172">
        <f>MIN(VLOOKUP($C150,Calc_OppDef!$A$47:$AM$66,Q$2+1,FALSE),VLOOKUP($D150,Calc_OppDef!$A$47:$AM$66,Q$2+1,FALSE))</f>
        <v>0.6286834896</v>
      </c>
      <c r="R150" s="172">
        <f>MIN(VLOOKUP($C150,Calc_OppDef!$A$47:$AM$66,R$2+1,FALSE),VLOOKUP($D150,Calc_OppDef!$A$47:$AM$66,R$2+1,FALSE))</f>
        <v>0.6679765344</v>
      </c>
      <c r="S150" s="172">
        <f>MIN(VLOOKUP($C150,Calc_OppDef!$A$47:$AM$66,S$2+1,FALSE),VLOOKUP($D150,Calc_OppDef!$A$47:$AM$66,S$2+1,FALSE))</f>
        <v>0.7322834646</v>
      </c>
      <c r="T150" s="172">
        <f>MIN(VLOOKUP($C150,Calc_OppDef!$A$47:$AM$66,T$2+1,FALSE),VLOOKUP($D150,Calc_OppDef!$A$47:$AM$66,T$2+1,FALSE))</f>
        <v>0.5566019417</v>
      </c>
      <c r="U150" s="172">
        <f>MIN(VLOOKUP($C150,Calc_OppDef!$A$47:$AM$66,U$2+1,FALSE),VLOOKUP($D150,Calc_OppDef!$A$47:$AM$66,U$2+1,FALSE))</f>
        <v>1.139489338</v>
      </c>
      <c r="V150" s="172">
        <f>MIN(VLOOKUP($C150,Calc_OppDef!$A$47:$AM$66,V$2+1,FALSE),VLOOKUP($D150,Calc_OppDef!$A$47:$AM$66,V$2+1,FALSE))</f>
        <v>0.7322834646</v>
      </c>
      <c r="W150" s="172">
        <f>MIN(VLOOKUP($C150,Calc_OppDef!$A$47:$AM$66,W$2+1,FALSE),VLOOKUP($D150,Calc_OppDef!$A$47:$AM$66,W$2+1,FALSE))</f>
        <v>0.4715128039</v>
      </c>
      <c r="X150" s="172">
        <f>MIN(VLOOKUP($C150,Calc_OppDef!$A$47:$AM$66,X$2+1,FALSE),VLOOKUP($D150,Calc_OppDef!$A$47:$AM$66,X$2+1,FALSE))</f>
        <v>0.4138834951</v>
      </c>
      <c r="Y150" s="172">
        <f>MIN(VLOOKUP($C150,Calc_OppDef!$A$47:$AM$66,Y$2+1,FALSE),VLOOKUP($D150,Calc_OppDef!$A$47:$AM$66,Y$2+1,FALSE))</f>
        <v>0.8251472201</v>
      </c>
      <c r="Z150" s="172">
        <f>MIN(VLOOKUP($C150,Calc_OppDef!$A$47:$AM$66,Z$2+1,FALSE),VLOOKUP($D150,Calc_OppDef!$A$47:$AM$66,Z$2+1,FALSE))</f>
        <v>0.6679765344</v>
      </c>
      <c r="AA150" s="172">
        <f>MIN(VLOOKUP($C150,Calc_OppDef!$A$47:$AM$66,AA$2+1,FALSE),VLOOKUP($D150,Calc_OppDef!$A$47:$AM$66,AA$2+1,FALSE))</f>
        <v>0.392927461</v>
      </c>
      <c r="AB150" s="172">
        <f>MIN(VLOOKUP($C150,Calc_OppDef!$A$47:$AM$66,AB$2+1,FALSE),VLOOKUP($D150,Calc_OppDef!$A$47:$AM$66,AB$2+1,FALSE))</f>
        <v>0.785854922</v>
      </c>
      <c r="AC150" s="172">
        <f>MIN(VLOOKUP($C150,Calc_OppDef!$A$47:$AM$66,AC$2+1,FALSE),VLOOKUP($D150,Calc_OppDef!$A$47:$AM$66,AC$2+1,FALSE))</f>
        <v>0.9823179059</v>
      </c>
      <c r="AD150" s="172">
        <f>MIN(VLOOKUP($C150,Calc_OppDef!$A$47:$AM$66,AD$2+1,FALSE),VLOOKUP($D150,Calc_OppDef!$A$47:$AM$66,AD$2+1,FALSE))</f>
        <v>0.7322834646</v>
      </c>
      <c r="AE150" s="172">
        <f>MIN(VLOOKUP($C150,Calc_OppDef!$A$47:$AM$66,AE$2+1,FALSE),VLOOKUP($D150,Calc_OppDef!$A$47:$AM$66,AE$2+1,FALSE))</f>
        <v>0.6286834896</v>
      </c>
      <c r="AF150" s="172">
        <f>MIN(VLOOKUP($C150,Calc_OppDef!$A$47:$AM$66,AF$2+1,FALSE),VLOOKUP($D150,Calc_OppDef!$A$47:$AM$66,AF$2+1,FALSE))</f>
        <v>0.392927461</v>
      </c>
      <c r="AG150" s="172">
        <f>MIN(VLOOKUP($C150,Calc_OppDef!$A$47:$AM$66,AG$2+1,FALSE),VLOOKUP($D150,Calc_OppDef!$A$47:$AM$66,AG$2+1,FALSE))</f>
        <v>0.6679765344</v>
      </c>
      <c r="AH150" s="172">
        <f>MIN(VLOOKUP($C150,Calc_OppDef!$A$47:$AM$66,AH$2+1,FALSE),VLOOKUP($D150,Calc_OppDef!$A$47:$AM$66,AH$2+1,FALSE))</f>
        <v>0.5566019417</v>
      </c>
      <c r="AI150" s="172">
        <f>MIN(VLOOKUP($C150,Calc_OppDef!$A$47:$AM$66,AI$2+1,FALSE),VLOOKUP($D150,Calc_OppDef!$A$47:$AM$66,AI$2+1,FALSE))</f>
        <v>0.6286834896</v>
      </c>
      <c r="AJ150" s="172">
        <f>MIN(VLOOKUP($C150,Calc_OppDef!$A$47:$AM$66,AJ$2+1,FALSE),VLOOKUP($D150,Calc_OppDef!$A$47:$AM$66,AJ$2+1,FALSE))</f>
        <v>0.6679765344</v>
      </c>
      <c r="AK150" s="172">
        <f>MIN(VLOOKUP($C150,Calc_OppDef!$A$47:$AM$66,AK$2+1,FALSE),VLOOKUP($D150,Calc_OppDef!$A$47:$AM$66,AK$2+1,FALSE))</f>
        <v>0.6286834896</v>
      </c>
      <c r="AL150" s="172">
        <f>MIN(VLOOKUP($C150,Calc_OppDef!$A$47:$AM$66,AL$2+1,FALSE),VLOOKUP($D150,Calc_OppDef!$A$47:$AM$66,AL$2+1,FALSE))</f>
        <v>0.7072688325</v>
      </c>
      <c r="AM150" s="172">
        <f>MIN(VLOOKUP($C150,Calc_OppDef!$A$47:$AM$66,AM$2+1,FALSE),VLOOKUP($D150,Calc_OppDef!$A$47:$AM$66,AM$2+1,FALSE))</f>
        <v>0.9430256077</v>
      </c>
      <c r="AN150" s="172">
        <f>MIN(VLOOKUP($C150,Calc_OppDef!$A$47:$AM$66,AN$2+1,FALSE),VLOOKUP($D150,Calc_OppDef!$A$47:$AM$66,AN$2+1,FALSE))</f>
        <v>0.785854922</v>
      </c>
      <c r="AO150" s="172">
        <f>MIN(VLOOKUP($C150,Calc_OppDef!$A$47:$AM$66,AO$2+1,FALSE),VLOOKUP($D150,Calc_OppDef!$A$47:$AM$66,AO$2+1,FALSE))</f>
        <v>0.6286834896</v>
      </c>
      <c r="AP150" s="172">
        <f>MIN(VLOOKUP($C150,Calc_OppDef!$A$47:$AM$66,AP$2+1,FALSE),VLOOKUP($D150,Calc_OppDef!$A$47:$AM$66,AP$2+1,FALSE))</f>
        <v>0.4138834951</v>
      </c>
      <c r="AQ150" s="170"/>
      <c r="AR150" s="170"/>
    </row>
    <row r="151" ht="12.75" customHeight="1">
      <c r="A151" s="170">
        <f t="shared" si="1"/>
        <v>11</v>
      </c>
      <c r="B151" s="170">
        <f t="shared" si="2"/>
        <v>15</v>
      </c>
      <c r="C151" s="140" t="str">
        <f t="array" ref="C151">INDEX(Fixtures!$A$2:$A$21,A151)</f>
        <v>Leicester</v>
      </c>
      <c r="D151" s="140" t="str">
        <f t="array" ref="D151">INDEX(Fixtures!$A$2:$A$21,B151)</f>
        <v>Newcastle</v>
      </c>
      <c r="E151" s="172">
        <f>MIN(VLOOKUP($C151,Calc_OppDef!$A$47:$AM$66,E$2+1,FALSE),VLOOKUP($D151,Calc_OppDef!$A$47:$AM$66,E$2+1,FALSE))</f>
        <v>1.335953069</v>
      </c>
      <c r="F151" s="172">
        <f>MIN(VLOOKUP($C151,Calc_OppDef!$A$47:$AM$66,F$2+1,FALSE),VLOOKUP($D151,Calc_OppDef!$A$47:$AM$66,F$2+1,FALSE))</f>
        <v>0.4995145631</v>
      </c>
      <c r="G151" s="172">
        <f>MIN(VLOOKUP($C151,Calc_OppDef!$A$47:$AM$66,G$2+1,FALSE),VLOOKUP($D151,Calc_OppDef!$A$47:$AM$66,G$2+1,FALSE))</f>
        <v>0.785854922</v>
      </c>
      <c r="H151" s="172">
        <f>MIN(VLOOKUP($C151,Calc_OppDef!$A$47:$AM$66,H$2+1,FALSE),VLOOKUP($D151,Calc_OppDef!$A$47:$AM$66,H$2+1,FALSE))</f>
        <v>1.532416799</v>
      </c>
      <c r="I151" s="172">
        <f>MIN(VLOOKUP($C151,Calc_OppDef!$A$47:$AM$66,I$2+1,FALSE),VLOOKUP($D151,Calc_OppDef!$A$47:$AM$66,I$2+1,FALSE))</f>
        <v>0.785854922</v>
      </c>
      <c r="J151" s="172">
        <f>MIN(VLOOKUP($C151,Calc_OppDef!$A$47:$AM$66,J$2+1,FALSE),VLOOKUP($D151,Calc_OppDef!$A$47:$AM$66,J$2+1,FALSE))</f>
        <v>0.4715128039</v>
      </c>
      <c r="K151" s="172">
        <f>MIN(VLOOKUP($C151,Calc_OppDef!$A$47:$AM$66,K$2+1,FALSE),VLOOKUP($D151,Calc_OppDef!$A$47:$AM$66,K$2+1,FALSE))</f>
        <v>0.8251472201</v>
      </c>
      <c r="L151" s="172">
        <f>MIN(VLOOKUP($C151,Calc_OppDef!$A$47:$AM$66,L$2+1,FALSE),VLOOKUP($D151,Calc_OppDef!$A$47:$AM$66,L$2+1,FALSE))</f>
        <v>0.6286834896</v>
      </c>
      <c r="M151" s="172">
        <f>MIN(VLOOKUP($C151,Calc_OppDef!$A$47:$AM$66,M$2+1,FALSE),VLOOKUP($D151,Calc_OppDef!$A$47:$AM$66,M$2+1,FALSE))</f>
        <v>0.392927461</v>
      </c>
      <c r="N151" s="172">
        <f>MIN(VLOOKUP($C151,Calc_OppDef!$A$47:$AM$66,N$2+1,FALSE),VLOOKUP($D151,Calc_OppDef!$A$47:$AM$66,N$2+1,FALSE))</f>
        <v>0.785854922</v>
      </c>
      <c r="O151" s="172">
        <f>MIN(VLOOKUP($C151,Calc_OppDef!$A$47:$AM$66,O$2+1,FALSE),VLOOKUP($D151,Calc_OppDef!$A$47:$AM$66,O$2+1,FALSE))</f>
        <v>0.6679765344</v>
      </c>
      <c r="P151" s="172">
        <f>MIN(VLOOKUP($C151,Calc_OppDef!$A$47:$AM$66,P$2+1,FALSE),VLOOKUP($D151,Calc_OppDef!$A$47:$AM$66,P$2+1,FALSE))</f>
        <v>0.7465618773</v>
      </c>
      <c r="Q151" s="172">
        <f>MIN(VLOOKUP($C151,Calc_OppDef!$A$47:$AM$66,Q$2+1,FALSE),VLOOKUP($D151,Calc_OppDef!$A$47:$AM$66,Q$2+1,FALSE))</f>
        <v>0.6286834896</v>
      </c>
      <c r="R151" s="172">
        <f>MIN(VLOOKUP($C151,Calc_OppDef!$A$47:$AM$66,R$2+1,FALSE),VLOOKUP($D151,Calc_OppDef!$A$47:$AM$66,R$2+1,FALSE))</f>
        <v>0.6679765344</v>
      </c>
      <c r="S151" s="172">
        <f>MIN(VLOOKUP($C151,Calc_OppDef!$A$47:$AM$66,S$2+1,FALSE),VLOOKUP($D151,Calc_OppDef!$A$47:$AM$66,S$2+1,FALSE))</f>
        <v>0.4995145631</v>
      </c>
      <c r="T151" s="172">
        <f>MIN(VLOOKUP($C151,Calc_OppDef!$A$47:$AM$66,T$2+1,FALSE),VLOOKUP($D151,Calc_OppDef!$A$47:$AM$66,T$2+1,FALSE))</f>
        <v>1.100196294</v>
      </c>
      <c r="U151" s="172">
        <f>MIN(VLOOKUP($C151,Calc_OppDef!$A$47:$AM$66,U$2+1,FALSE),VLOOKUP($D151,Calc_OppDef!$A$47:$AM$66,U$2+1,FALSE))</f>
        <v>0.6286834896</v>
      </c>
      <c r="V151" s="172">
        <f>MIN(VLOOKUP($C151,Calc_OppDef!$A$47:$AM$66,V$2+1,FALSE),VLOOKUP($D151,Calc_OppDef!$A$47:$AM$66,V$2+1,FALSE))</f>
        <v>0.5566019417</v>
      </c>
      <c r="W151" s="172">
        <f>MIN(VLOOKUP($C151,Calc_OppDef!$A$47:$AM$66,W$2+1,FALSE),VLOOKUP($D151,Calc_OppDef!$A$47:$AM$66,W$2+1,FALSE))</f>
        <v>1.768172828</v>
      </c>
      <c r="X151" s="172">
        <f>MIN(VLOOKUP($C151,Calc_OppDef!$A$47:$AM$66,X$2+1,FALSE),VLOOKUP($D151,Calc_OppDef!$A$47:$AM$66,X$2+1,FALSE))</f>
        <v>0.4138834951</v>
      </c>
      <c r="Y151" s="172">
        <f>MIN(VLOOKUP($C151,Calc_OppDef!$A$47:$AM$66,Y$2+1,FALSE),VLOOKUP($D151,Calc_OppDef!$A$47:$AM$66,Y$2+1,FALSE))</f>
        <v>1.100196294</v>
      </c>
      <c r="Z151" s="172">
        <f>MIN(VLOOKUP($C151,Calc_OppDef!$A$47:$AM$66,Z$2+1,FALSE),VLOOKUP($D151,Calc_OppDef!$A$47:$AM$66,Z$2+1,FALSE))</f>
        <v>0.6679765344</v>
      </c>
      <c r="AA151" s="172">
        <f>MIN(VLOOKUP($C151,Calc_OppDef!$A$47:$AM$66,AA$2+1,FALSE),VLOOKUP($D151,Calc_OppDef!$A$47:$AM$66,AA$2+1,FALSE))</f>
        <v>0.4138834951</v>
      </c>
      <c r="AB151" s="172">
        <f>MIN(VLOOKUP($C151,Calc_OppDef!$A$47:$AM$66,AB$2+1,FALSE),VLOOKUP($D151,Calc_OppDef!$A$47:$AM$66,AB$2+1,FALSE))</f>
        <v>1.768172828</v>
      </c>
      <c r="AC151" s="172">
        <f>MIN(VLOOKUP($C151,Calc_OppDef!$A$47:$AM$66,AC$2+1,FALSE),VLOOKUP($D151,Calc_OppDef!$A$47:$AM$66,AC$2+1,FALSE))</f>
        <v>1.178781636</v>
      </c>
      <c r="AD151" s="172">
        <f>MIN(VLOOKUP($C151,Calc_OppDef!$A$47:$AM$66,AD$2+1,FALSE),VLOOKUP($D151,Calc_OppDef!$A$47:$AM$66,AD$2+1,FALSE))</f>
        <v>0.8604330709</v>
      </c>
      <c r="AE151" s="172">
        <f>MIN(VLOOKUP($C151,Calc_OppDef!$A$47:$AM$66,AE$2+1,FALSE),VLOOKUP($D151,Calc_OppDef!$A$47:$AM$66,AE$2+1,FALSE))</f>
        <v>0.4715128039</v>
      </c>
      <c r="AF151" s="172">
        <f>MIN(VLOOKUP($C151,Calc_OppDef!$A$47:$AM$66,AF$2+1,FALSE),VLOOKUP($D151,Calc_OppDef!$A$47:$AM$66,AF$2+1,FALSE))</f>
        <v>0.392927461</v>
      </c>
      <c r="AG151" s="172">
        <f>MIN(VLOOKUP($C151,Calc_OppDef!$A$47:$AM$66,AG$2+1,FALSE),VLOOKUP($D151,Calc_OppDef!$A$47:$AM$66,AG$2+1,FALSE))</f>
        <v>0.9430256077</v>
      </c>
      <c r="AH151" s="172">
        <f>MIN(VLOOKUP($C151,Calc_OppDef!$A$47:$AM$66,AH$2+1,FALSE),VLOOKUP($D151,Calc_OppDef!$A$47:$AM$66,AH$2+1,FALSE))</f>
        <v>0.5566019417</v>
      </c>
      <c r="AI151" s="172">
        <f>MIN(VLOOKUP($C151,Calc_OppDef!$A$47:$AM$66,AI$2+1,FALSE),VLOOKUP($D151,Calc_OppDef!$A$47:$AM$66,AI$2+1,FALSE))</f>
        <v>0.6286834896</v>
      </c>
      <c r="AJ151" s="172">
        <f>MIN(VLOOKUP($C151,Calc_OppDef!$A$47:$AM$66,AJ$2+1,FALSE),VLOOKUP($D151,Calc_OppDef!$A$47:$AM$66,AJ$2+1,FALSE))</f>
        <v>0.7465618773</v>
      </c>
      <c r="AK151" s="172">
        <f>MIN(VLOOKUP($C151,Calc_OppDef!$A$47:$AM$66,AK$2+1,FALSE),VLOOKUP($D151,Calc_OppDef!$A$47:$AM$66,AK$2+1,FALSE))</f>
        <v>0.6286834896</v>
      </c>
      <c r="AL151" s="172">
        <f>MIN(VLOOKUP($C151,Calc_OppDef!$A$47:$AM$66,AL$2+1,FALSE),VLOOKUP($D151,Calc_OppDef!$A$47:$AM$66,AL$2+1,FALSE))</f>
        <v>0.7072688325</v>
      </c>
      <c r="AM151" s="172">
        <f>MIN(VLOOKUP($C151,Calc_OppDef!$A$47:$AM$66,AM$2+1,FALSE),VLOOKUP($D151,Calc_OppDef!$A$47:$AM$66,AM$2+1,FALSE))</f>
        <v>0.6679765344</v>
      </c>
      <c r="AN151" s="172">
        <f>MIN(VLOOKUP($C151,Calc_OppDef!$A$47:$AM$66,AN$2+1,FALSE),VLOOKUP($D151,Calc_OppDef!$A$47:$AM$66,AN$2+1,FALSE))</f>
        <v>0.785854922</v>
      </c>
      <c r="AO151" s="172">
        <f>MIN(VLOOKUP($C151,Calc_OppDef!$A$47:$AM$66,AO$2+1,FALSE),VLOOKUP($D151,Calc_OppDef!$A$47:$AM$66,AO$2+1,FALSE))</f>
        <v>1.532416799</v>
      </c>
      <c r="AP151" s="172">
        <f>MIN(VLOOKUP($C151,Calc_OppDef!$A$47:$AM$66,AP$2+1,FALSE),VLOOKUP($D151,Calc_OppDef!$A$47:$AM$66,AP$2+1,FALSE))</f>
        <v>0.7322834646</v>
      </c>
      <c r="AQ151" s="170"/>
      <c r="AR151" s="170"/>
    </row>
    <row r="152" ht="12.75" customHeight="1">
      <c r="A152" s="170">
        <f t="shared" si="1"/>
        <v>11</v>
      </c>
      <c r="B152" s="170">
        <f t="shared" si="2"/>
        <v>16</v>
      </c>
      <c r="C152" s="140" t="str">
        <f t="array" ref="C152">INDEX(Fixtures!$A$2:$A$21,A152)</f>
        <v>Leicester</v>
      </c>
      <c r="D152" s="140" t="str">
        <f t="array" ref="D152">INDEX(Fixtures!$A$2:$A$21,B152)</f>
        <v>Southampton</v>
      </c>
      <c r="E152" s="172">
        <f>MIN(VLOOKUP($C152,Calc_OppDef!$A$47:$AM$66,E$2+1,FALSE),VLOOKUP($D152,Calc_OppDef!$A$47:$AM$66,E$2+1,FALSE))</f>
        <v>0.785854922</v>
      </c>
      <c r="F152" s="172">
        <f>MIN(VLOOKUP($C152,Calc_OppDef!$A$47:$AM$66,F$2+1,FALSE),VLOOKUP($D152,Calc_OppDef!$A$47:$AM$66,F$2+1,FALSE))</f>
        <v>0.4995145631</v>
      </c>
      <c r="G152" s="172">
        <f>MIN(VLOOKUP($C152,Calc_OppDef!$A$47:$AM$66,G$2+1,FALSE),VLOOKUP($D152,Calc_OppDef!$A$47:$AM$66,G$2+1,FALSE))</f>
        <v>0.785854922</v>
      </c>
      <c r="H152" s="172">
        <f>MIN(VLOOKUP($C152,Calc_OppDef!$A$47:$AM$66,H$2+1,FALSE),VLOOKUP($D152,Calc_OppDef!$A$47:$AM$66,H$2+1,FALSE))</f>
        <v>1.139489338</v>
      </c>
      <c r="I152" s="172">
        <f>MIN(VLOOKUP($C152,Calc_OppDef!$A$47:$AM$66,I$2+1,FALSE),VLOOKUP($D152,Calc_OppDef!$A$47:$AM$66,I$2+1,FALSE))</f>
        <v>0.392927461</v>
      </c>
      <c r="J152" s="172">
        <f>MIN(VLOOKUP($C152,Calc_OppDef!$A$47:$AM$66,J$2+1,FALSE),VLOOKUP($D152,Calc_OppDef!$A$47:$AM$66,J$2+1,FALSE))</f>
        <v>0.4715128039</v>
      </c>
      <c r="K152" s="172">
        <f>MIN(VLOOKUP($C152,Calc_OppDef!$A$47:$AM$66,K$2+1,FALSE),VLOOKUP($D152,Calc_OppDef!$A$47:$AM$66,K$2+1,FALSE))</f>
        <v>0.8251472201</v>
      </c>
      <c r="L152" s="172">
        <f>MIN(VLOOKUP($C152,Calc_OppDef!$A$47:$AM$66,L$2+1,FALSE),VLOOKUP($D152,Calc_OppDef!$A$47:$AM$66,L$2+1,FALSE))</f>
        <v>0.6286834896</v>
      </c>
      <c r="M152" s="172">
        <f>MIN(VLOOKUP($C152,Calc_OppDef!$A$47:$AM$66,M$2+1,FALSE),VLOOKUP($D152,Calc_OppDef!$A$47:$AM$66,M$2+1,FALSE))</f>
        <v>1.021610951</v>
      </c>
      <c r="N152" s="172">
        <f>MIN(VLOOKUP($C152,Calc_OppDef!$A$47:$AM$66,N$2+1,FALSE),VLOOKUP($D152,Calc_OppDef!$A$47:$AM$66,N$2+1,FALSE))</f>
        <v>0.7072688325</v>
      </c>
      <c r="O152" s="172">
        <f>MIN(VLOOKUP($C152,Calc_OppDef!$A$47:$AM$66,O$2+1,FALSE),VLOOKUP($D152,Calc_OppDef!$A$47:$AM$66,O$2+1,FALSE))</f>
        <v>0.7322834646</v>
      </c>
      <c r="P152" s="172">
        <f>MIN(VLOOKUP($C152,Calc_OppDef!$A$47:$AM$66,P$2+1,FALSE),VLOOKUP($D152,Calc_OppDef!$A$47:$AM$66,P$2+1,FALSE))</f>
        <v>0.6679765344</v>
      </c>
      <c r="Q152" s="172">
        <f>MIN(VLOOKUP($C152,Calc_OppDef!$A$47:$AM$66,Q$2+1,FALSE),VLOOKUP($D152,Calc_OppDef!$A$47:$AM$66,Q$2+1,FALSE))</f>
        <v>0.7322834646</v>
      </c>
      <c r="R152" s="172">
        <f>MIN(VLOOKUP($C152,Calc_OppDef!$A$47:$AM$66,R$2+1,FALSE),VLOOKUP($D152,Calc_OppDef!$A$47:$AM$66,R$2+1,FALSE))</f>
        <v>0.6679765344</v>
      </c>
      <c r="S152" s="172">
        <f>MIN(VLOOKUP($C152,Calc_OppDef!$A$47:$AM$66,S$2+1,FALSE),VLOOKUP($D152,Calc_OppDef!$A$47:$AM$66,S$2+1,FALSE))</f>
        <v>0.7322834646</v>
      </c>
      <c r="T152" s="172">
        <f>MIN(VLOOKUP($C152,Calc_OppDef!$A$47:$AM$66,T$2+1,FALSE),VLOOKUP($D152,Calc_OppDef!$A$47:$AM$66,T$2+1,FALSE))</f>
        <v>0.7322834646</v>
      </c>
      <c r="U152" s="172">
        <f>MIN(VLOOKUP($C152,Calc_OppDef!$A$47:$AM$66,U$2+1,FALSE),VLOOKUP($D152,Calc_OppDef!$A$47:$AM$66,U$2+1,FALSE))</f>
        <v>0.785854922</v>
      </c>
      <c r="V152" s="172">
        <f>MIN(VLOOKUP($C152,Calc_OppDef!$A$47:$AM$66,V$2+1,FALSE),VLOOKUP($D152,Calc_OppDef!$A$47:$AM$66,V$2+1,FALSE))</f>
        <v>0.6286834896</v>
      </c>
      <c r="W152" s="172">
        <f>MIN(VLOOKUP($C152,Calc_OppDef!$A$47:$AM$66,W$2+1,FALSE),VLOOKUP($D152,Calc_OppDef!$A$47:$AM$66,W$2+1,FALSE))</f>
        <v>0.9430256077</v>
      </c>
      <c r="X152" s="172">
        <f>MIN(VLOOKUP($C152,Calc_OppDef!$A$47:$AM$66,X$2+1,FALSE),VLOOKUP($D152,Calc_OppDef!$A$47:$AM$66,X$2+1,FALSE))</f>
        <v>0.4138834951</v>
      </c>
      <c r="Y152" s="172">
        <f>MIN(VLOOKUP($C152,Calc_OppDef!$A$47:$AM$66,Y$2+1,FALSE),VLOOKUP($D152,Calc_OppDef!$A$47:$AM$66,Y$2+1,FALSE))</f>
        <v>1.100196294</v>
      </c>
      <c r="Z152" s="172">
        <f>MIN(VLOOKUP($C152,Calc_OppDef!$A$47:$AM$66,Z$2+1,FALSE),VLOOKUP($D152,Calc_OppDef!$A$47:$AM$66,Z$2+1,FALSE))</f>
        <v>0.6679765344</v>
      </c>
      <c r="AA152" s="172">
        <f>MIN(VLOOKUP($C152,Calc_OppDef!$A$47:$AM$66,AA$2+1,FALSE),VLOOKUP($D152,Calc_OppDef!$A$47:$AM$66,AA$2+1,FALSE))</f>
        <v>0.6286834896</v>
      </c>
      <c r="AB152" s="172">
        <f>MIN(VLOOKUP($C152,Calc_OppDef!$A$47:$AM$66,AB$2+1,FALSE),VLOOKUP($D152,Calc_OppDef!$A$47:$AM$66,AB$2+1,FALSE))</f>
        <v>0.6286834896</v>
      </c>
      <c r="AC152" s="172">
        <f>MIN(VLOOKUP($C152,Calc_OppDef!$A$47:$AM$66,AC$2+1,FALSE),VLOOKUP($D152,Calc_OppDef!$A$47:$AM$66,AC$2+1,FALSE))</f>
        <v>0.6286834896</v>
      </c>
      <c r="AD152" s="172">
        <f>MIN(VLOOKUP($C152,Calc_OppDef!$A$47:$AM$66,AD$2+1,FALSE),VLOOKUP($D152,Calc_OppDef!$A$47:$AM$66,AD$2+1,FALSE))</f>
        <v>0.4138834951</v>
      </c>
      <c r="AE152" s="172">
        <f>MIN(VLOOKUP($C152,Calc_OppDef!$A$47:$AM$66,AE$2+1,FALSE),VLOOKUP($D152,Calc_OppDef!$A$47:$AM$66,AE$2+1,FALSE))</f>
        <v>0.6286834896</v>
      </c>
      <c r="AF152" s="172">
        <f>MIN(VLOOKUP($C152,Calc_OppDef!$A$47:$AM$66,AF$2+1,FALSE),VLOOKUP($D152,Calc_OppDef!$A$47:$AM$66,AF$2+1,FALSE))</f>
        <v>0.392927461</v>
      </c>
      <c r="AG152" s="172">
        <f>MIN(VLOOKUP($C152,Calc_OppDef!$A$47:$AM$66,AG$2+1,FALSE),VLOOKUP($D152,Calc_OppDef!$A$47:$AM$66,AG$2+1,FALSE))</f>
        <v>1.060903995</v>
      </c>
      <c r="AH152" s="172">
        <f>MIN(VLOOKUP($C152,Calc_OppDef!$A$47:$AM$66,AH$2+1,FALSE),VLOOKUP($D152,Calc_OppDef!$A$47:$AM$66,AH$2+1,FALSE))</f>
        <v>0.5566019417</v>
      </c>
      <c r="AI152" s="172">
        <f>MIN(VLOOKUP($C152,Calc_OppDef!$A$47:$AM$66,AI$2+1,FALSE),VLOOKUP($D152,Calc_OppDef!$A$47:$AM$66,AI$2+1,FALSE))</f>
        <v>0.6286834896</v>
      </c>
      <c r="AJ152" s="172">
        <f>MIN(VLOOKUP($C152,Calc_OppDef!$A$47:$AM$66,AJ$2+1,FALSE),VLOOKUP($D152,Calc_OppDef!$A$47:$AM$66,AJ$2+1,FALSE))</f>
        <v>0.7465618773</v>
      </c>
      <c r="AK152" s="172">
        <f>MIN(VLOOKUP($C152,Calc_OppDef!$A$47:$AM$66,AK$2+1,FALSE),VLOOKUP($D152,Calc_OppDef!$A$47:$AM$66,AK$2+1,FALSE))</f>
        <v>0.6286834896</v>
      </c>
      <c r="AL152" s="172">
        <f>MIN(VLOOKUP($C152,Calc_OppDef!$A$47:$AM$66,AL$2+1,FALSE),VLOOKUP($D152,Calc_OppDef!$A$47:$AM$66,AL$2+1,FALSE))</f>
        <v>0.4995145631</v>
      </c>
      <c r="AM152" s="172">
        <f>MIN(VLOOKUP($C152,Calc_OppDef!$A$47:$AM$66,AM$2+1,FALSE),VLOOKUP($D152,Calc_OppDef!$A$47:$AM$66,AM$2+1,FALSE))</f>
        <v>0.8251472201</v>
      </c>
      <c r="AN152" s="172">
        <f>MIN(VLOOKUP($C152,Calc_OppDef!$A$47:$AM$66,AN$2+1,FALSE),VLOOKUP($D152,Calc_OppDef!$A$47:$AM$66,AN$2+1,FALSE))</f>
        <v>0.7465618773</v>
      </c>
      <c r="AO152" s="172">
        <f>MIN(VLOOKUP($C152,Calc_OppDef!$A$47:$AM$66,AO$2+1,FALSE),VLOOKUP($D152,Calc_OppDef!$A$47:$AM$66,AO$2+1,FALSE))</f>
        <v>0.9430256077</v>
      </c>
      <c r="AP152" s="172">
        <f>MIN(VLOOKUP($C152,Calc_OppDef!$A$47:$AM$66,AP$2+1,FALSE),VLOOKUP($D152,Calc_OppDef!$A$47:$AM$66,AP$2+1,FALSE))</f>
        <v>0.4715128039</v>
      </c>
      <c r="AQ152" s="170"/>
      <c r="AR152" s="170"/>
    </row>
    <row r="153" ht="12.75" customHeight="1">
      <c r="A153" s="170">
        <f t="shared" si="1"/>
        <v>11</v>
      </c>
      <c r="B153" s="170">
        <f t="shared" si="2"/>
        <v>17</v>
      </c>
      <c r="C153" s="140" t="str">
        <f t="array" ref="C153">INDEX(Fixtures!$A$2:$A$21,A153)</f>
        <v>Leicester</v>
      </c>
      <c r="D153" s="140" t="str">
        <f t="array" ref="D153">INDEX(Fixtures!$A$2:$A$21,B153)</f>
        <v>Tottenham</v>
      </c>
      <c r="E153" s="172">
        <f>MIN(VLOOKUP($C153,Calc_OppDef!$A$47:$AM$66,E$2+1,FALSE),VLOOKUP($D153,Calc_OppDef!$A$47:$AM$66,E$2+1,FALSE))</f>
        <v>0.8251472201</v>
      </c>
      <c r="F153" s="172">
        <f>MIN(VLOOKUP($C153,Calc_OppDef!$A$47:$AM$66,F$2+1,FALSE),VLOOKUP($D153,Calc_OppDef!$A$47:$AM$66,F$2+1,FALSE))</f>
        <v>0.4995145631</v>
      </c>
      <c r="G153" s="172">
        <f>MIN(VLOOKUP($C153,Calc_OppDef!$A$47:$AM$66,G$2+1,FALSE),VLOOKUP($D153,Calc_OppDef!$A$47:$AM$66,G$2+1,FALSE))</f>
        <v>0.785854922</v>
      </c>
      <c r="H153" s="172">
        <f>MIN(VLOOKUP($C153,Calc_OppDef!$A$47:$AM$66,H$2+1,FALSE),VLOOKUP($D153,Calc_OppDef!$A$47:$AM$66,H$2+1,FALSE))</f>
        <v>1.060903995</v>
      </c>
      <c r="I153" s="172">
        <f>MIN(VLOOKUP($C153,Calc_OppDef!$A$47:$AM$66,I$2+1,FALSE),VLOOKUP($D153,Calc_OppDef!$A$47:$AM$66,I$2+1,FALSE))</f>
        <v>1.021610951</v>
      </c>
      <c r="J153" s="172">
        <f>MIN(VLOOKUP($C153,Calc_OppDef!$A$47:$AM$66,J$2+1,FALSE),VLOOKUP($D153,Calc_OppDef!$A$47:$AM$66,J$2+1,FALSE))</f>
        <v>0.4715128039</v>
      </c>
      <c r="K153" s="172">
        <f>MIN(VLOOKUP($C153,Calc_OppDef!$A$47:$AM$66,K$2+1,FALSE),VLOOKUP($D153,Calc_OppDef!$A$47:$AM$66,K$2+1,FALSE))</f>
        <v>0.6286834896</v>
      </c>
      <c r="L153" s="172">
        <f>MIN(VLOOKUP($C153,Calc_OppDef!$A$47:$AM$66,L$2+1,FALSE),VLOOKUP($D153,Calc_OppDef!$A$47:$AM$66,L$2+1,FALSE))</f>
        <v>0.4138834951</v>
      </c>
      <c r="M153" s="172">
        <f>MIN(VLOOKUP($C153,Calc_OppDef!$A$47:$AM$66,M$2+1,FALSE),VLOOKUP($D153,Calc_OppDef!$A$47:$AM$66,M$2+1,FALSE))</f>
        <v>0.9430256077</v>
      </c>
      <c r="N153" s="172">
        <f>MIN(VLOOKUP($C153,Calc_OppDef!$A$47:$AM$66,N$2+1,FALSE),VLOOKUP($D153,Calc_OppDef!$A$47:$AM$66,N$2+1,FALSE))</f>
        <v>0.9430256077</v>
      </c>
      <c r="O153" s="172">
        <f>MIN(VLOOKUP($C153,Calc_OppDef!$A$47:$AM$66,O$2+1,FALSE),VLOOKUP($D153,Calc_OppDef!$A$47:$AM$66,O$2+1,FALSE))</f>
        <v>0.7322834646</v>
      </c>
      <c r="P153" s="172">
        <f>MIN(VLOOKUP($C153,Calc_OppDef!$A$47:$AM$66,P$2+1,FALSE),VLOOKUP($D153,Calc_OppDef!$A$47:$AM$66,P$2+1,FALSE))</f>
        <v>0.785854922</v>
      </c>
      <c r="Q153" s="172">
        <f>MIN(VLOOKUP($C153,Calc_OppDef!$A$47:$AM$66,Q$2+1,FALSE),VLOOKUP($D153,Calc_OppDef!$A$47:$AM$66,Q$2+1,FALSE))</f>
        <v>0.9430256077</v>
      </c>
      <c r="R153" s="172">
        <f>MIN(VLOOKUP($C153,Calc_OppDef!$A$47:$AM$66,R$2+1,FALSE),VLOOKUP($D153,Calc_OppDef!$A$47:$AM$66,R$2+1,FALSE))</f>
        <v>0.6679765344</v>
      </c>
      <c r="S153" s="172">
        <f>MIN(VLOOKUP($C153,Calc_OppDef!$A$47:$AM$66,S$2+1,FALSE),VLOOKUP($D153,Calc_OppDef!$A$47:$AM$66,S$2+1,FALSE))</f>
        <v>0.6679765344</v>
      </c>
      <c r="T153" s="172">
        <f>MIN(VLOOKUP($C153,Calc_OppDef!$A$47:$AM$66,T$2+1,FALSE),VLOOKUP($D153,Calc_OppDef!$A$47:$AM$66,T$2+1,FALSE))</f>
        <v>0.9823179059</v>
      </c>
      <c r="U153" s="172">
        <f>MIN(VLOOKUP($C153,Calc_OppDef!$A$47:$AM$66,U$2+1,FALSE),VLOOKUP($D153,Calc_OppDef!$A$47:$AM$66,U$2+1,FALSE))</f>
        <v>0.785854922</v>
      </c>
      <c r="V153" s="172">
        <f>MIN(VLOOKUP($C153,Calc_OppDef!$A$47:$AM$66,V$2+1,FALSE),VLOOKUP($D153,Calc_OppDef!$A$47:$AM$66,V$2+1,FALSE))</f>
        <v>1.100196294</v>
      </c>
      <c r="W153" s="172">
        <f>MIN(VLOOKUP($C153,Calc_OppDef!$A$47:$AM$66,W$2+1,FALSE),VLOOKUP($D153,Calc_OppDef!$A$47:$AM$66,W$2+1,FALSE))</f>
        <v>0.7465618773</v>
      </c>
      <c r="X153" s="172">
        <f>MIN(VLOOKUP($C153,Calc_OppDef!$A$47:$AM$66,X$2+1,FALSE),VLOOKUP($D153,Calc_OppDef!$A$47:$AM$66,X$2+1,FALSE))</f>
        <v>0.4138834951</v>
      </c>
      <c r="Y153" s="172">
        <f>MIN(VLOOKUP($C153,Calc_OppDef!$A$47:$AM$66,Y$2+1,FALSE),VLOOKUP($D153,Calc_OppDef!$A$47:$AM$66,Y$2+1,FALSE))</f>
        <v>0.7322834646</v>
      </c>
      <c r="Z153" s="172">
        <f>MIN(VLOOKUP($C153,Calc_OppDef!$A$47:$AM$66,Z$2+1,FALSE),VLOOKUP($D153,Calc_OppDef!$A$47:$AM$66,Z$2+1,FALSE))</f>
        <v>0.6679765344</v>
      </c>
      <c r="AA153" s="172">
        <f>MIN(VLOOKUP($C153,Calc_OppDef!$A$47:$AM$66,AA$2+1,FALSE),VLOOKUP($D153,Calc_OppDef!$A$47:$AM$66,AA$2+1,FALSE))</f>
        <v>0.7322834646</v>
      </c>
      <c r="AB153" s="172">
        <f>MIN(VLOOKUP($C153,Calc_OppDef!$A$47:$AM$66,AB$2+1,FALSE),VLOOKUP($D153,Calc_OppDef!$A$47:$AM$66,AB$2+1,FALSE))</f>
        <v>0.6679765344</v>
      </c>
      <c r="AC153" s="172">
        <f>MIN(VLOOKUP($C153,Calc_OppDef!$A$47:$AM$66,AC$2+1,FALSE),VLOOKUP($D153,Calc_OppDef!$A$47:$AM$66,AC$2+1,FALSE))</f>
        <v>0.7072688325</v>
      </c>
      <c r="AD153" s="172">
        <f>MIN(VLOOKUP($C153,Calc_OppDef!$A$47:$AM$66,AD$2+1,FALSE),VLOOKUP($D153,Calc_OppDef!$A$47:$AM$66,AD$2+1,FALSE))</f>
        <v>1.218074681</v>
      </c>
      <c r="AE153" s="172">
        <f>MIN(VLOOKUP($C153,Calc_OppDef!$A$47:$AM$66,AE$2+1,FALSE),VLOOKUP($D153,Calc_OppDef!$A$47:$AM$66,AE$2+1,FALSE))</f>
        <v>0.6286834896</v>
      </c>
      <c r="AF153" s="172">
        <f>MIN(VLOOKUP($C153,Calc_OppDef!$A$47:$AM$66,AF$2+1,FALSE),VLOOKUP($D153,Calc_OppDef!$A$47:$AM$66,AF$2+1,FALSE))</f>
        <v>0.392927461</v>
      </c>
      <c r="AG153" s="172">
        <f>MIN(VLOOKUP($C153,Calc_OppDef!$A$47:$AM$66,AG$2+1,FALSE),VLOOKUP($D153,Calc_OppDef!$A$47:$AM$66,AG$2+1,FALSE))</f>
        <v>0.785854922</v>
      </c>
      <c r="AH153" s="172">
        <f>MIN(VLOOKUP($C153,Calc_OppDef!$A$47:$AM$66,AH$2+1,FALSE),VLOOKUP($D153,Calc_OppDef!$A$47:$AM$66,AH$2+1,FALSE))</f>
        <v>0.5566019417</v>
      </c>
      <c r="AI153" s="172">
        <f>MIN(VLOOKUP($C153,Calc_OppDef!$A$47:$AM$66,AI$2+1,FALSE),VLOOKUP($D153,Calc_OppDef!$A$47:$AM$66,AI$2+1,FALSE))</f>
        <v>0.6286834896</v>
      </c>
      <c r="AJ153" s="172">
        <f>MIN(VLOOKUP($C153,Calc_OppDef!$A$47:$AM$66,AJ$2+1,FALSE),VLOOKUP($D153,Calc_OppDef!$A$47:$AM$66,AJ$2+1,FALSE))</f>
        <v>0.7465618773</v>
      </c>
      <c r="AK153" s="172">
        <f>MIN(VLOOKUP($C153,Calc_OppDef!$A$47:$AM$66,AK$2+1,FALSE),VLOOKUP($D153,Calc_OppDef!$A$47:$AM$66,AK$2+1,FALSE))</f>
        <v>0.392927461</v>
      </c>
      <c r="AL153" s="172">
        <f>MIN(VLOOKUP($C153,Calc_OppDef!$A$47:$AM$66,AL$2+1,FALSE),VLOOKUP($D153,Calc_OppDef!$A$47:$AM$66,AL$2+1,FALSE))</f>
        <v>0.4715128039</v>
      </c>
      <c r="AM153" s="172">
        <f>MIN(VLOOKUP($C153,Calc_OppDef!$A$47:$AM$66,AM$2+1,FALSE),VLOOKUP($D153,Calc_OppDef!$A$47:$AM$66,AM$2+1,FALSE))</f>
        <v>0.9430256077</v>
      </c>
      <c r="AN153" s="172">
        <f>MIN(VLOOKUP($C153,Calc_OppDef!$A$47:$AM$66,AN$2+1,FALSE),VLOOKUP($D153,Calc_OppDef!$A$47:$AM$66,AN$2+1,FALSE))</f>
        <v>0.785854922</v>
      </c>
      <c r="AO153" s="172">
        <f>MIN(VLOOKUP($C153,Calc_OppDef!$A$47:$AM$66,AO$2+1,FALSE),VLOOKUP($D153,Calc_OppDef!$A$47:$AM$66,AO$2+1,FALSE))</f>
        <v>1.021610951</v>
      </c>
      <c r="AP153" s="172">
        <f>MIN(VLOOKUP($C153,Calc_OppDef!$A$47:$AM$66,AP$2+1,FALSE),VLOOKUP($D153,Calc_OppDef!$A$47:$AM$66,AP$2+1,FALSE))</f>
        <v>0.6286834896</v>
      </c>
      <c r="AQ153" s="170"/>
      <c r="AR153" s="170"/>
    </row>
    <row r="154" ht="12.75" customHeight="1">
      <c r="A154" s="170">
        <f t="shared" si="1"/>
        <v>11</v>
      </c>
      <c r="B154" s="170">
        <f t="shared" si="2"/>
        <v>18</v>
      </c>
      <c r="C154" s="140" t="str">
        <f t="array" ref="C154">INDEX(Fixtures!$A$2:$A$21,A154)</f>
        <v>Leicester</v>
      </c>
      <c r="D154" s="140" t="str">
        <f t="array" ref="D154">INDEX(Fixtures!$A$2:$A$21,B154)</f>
        <v>Watford</v>
      </c>
      <c r="E154" s="172">
        <f>MIN(VLOOKUP($C154,Calc_OppDef!$A$47:$AM$66,E$2+1,FALSE),VLOOKUP($D154,Calc_OppDef!$A$47:$AM$66,E$2+1,FALSE))</f>
        <v>0.392927461</v>
      </c>
      <c r="F154" s="172">
        <f>MIN(VLOOKUP($C154,Calc_OppDef!$A$47:$AM$66,F$2+1,FALSE),VLOOKUP($D154,Calc_OppDef!$A$47:$AM$66,F$2+1,FALSE))</f>
        <v>0.4995145631</v>
      </c>
      <c r="G154" s="172">
        <f>MIN(VLOOKUP($C154,Calc_OppDef!$A$47:$AM$66,G$2+1,FALSE),VLOOKUP($D154,Calc_OppDef!$A$47:$AM$66,G$2+1,FALSE))</f>
        <v>0.6286834896</v>
      </c>
      <c r="H154" s="172">
        <f>MIN(VLOOKUP($C154,Calc_OppDef!$A$47:$AM$66,H$2+1,FALSE),VLOOKUP($D154,Calc_OppDef!$A$47:$AM$66,H$2+1,FALSE))</f>
        <v>1.335953069</v>
      </c>
      <c r="I154" s="172">
        <f>MIN(VLOOKUP($C154,Calc_OppDef!$A$47:$AM$66,I$2+1,FALSE),VLOOKUP($D154,Calc_OppDef!$A$47:$AM$66,I$2+1,FALSE))</f>
        <v>1.021610951</v>
      </c>
      <c r="J154" s="172">
        <f>MIN(VLOOKUP($C154,Calc_OppDef!$A$47:$AM$66,J$2+1,FALSE),VLOOKUP($D154,Calc_OppDef!$A$47:$AM$66,J$2+1,FALSE))</f>
        <v>0.4715128039</v>
      </c>
      <c r="K154" s="172">
        <f>MIN(VLOOKUP($C154,Calc_OppDef!$A$47:$AM$66,K$2+1,FALSE),VLOOKUP($D154,Calc_OppDef!$A$47:$AM$66,K$2+1,FALSE))</f>
        <v>0.8251472201</v>
      </c>
      <c r="L154" s="172">
        <f>MIN(VLOOKUP($C154,Calc_OppDef!$A$47:$AM$66,L$2+1,FALSE),VLOOKUP($D154,Calc_OppDef!$A$47:$AM$66,L$2+1,FALSE))</f>
        <v>0.6286834896</v>
      </c>
      <c r="M154" s="172">
        <f>MIN(VLOOKUP($C154,Calc_OppDef!$A$47:$AM$66,M$2+1,FALSE),VLOOKUP($D154,Calc_OppDef!$A$47:$AM$66,M$2+1,FALSE))</f>
        <v>0.8604330709</v>
      </c>
      <c r="N154" s="172">
        <f>MIN(VLOOKUP($C154,Calc_OppDef!$A$47:$AM$66,N$2+1,FALSE),VLOOKUP($D154,Calc_OppDef!$A$47:$AM$66,N$2+1,FALSE))</f>
        <v>0.4715128039</v>
      </c>
      <c r="O154" s="172">
        <f>MIN(VLOOKUP($C154,Calc_OppDef!$A$47:$AM$66,O$2+1,FALSE),VLOOKUP($D154,Calc_OppDef!$A$47:$AM$66,O$2+1,FALSE))</f>
        <v>0.7322834646</v>
      </c>
      <c r="P154" s="172">
        <f>MIN(VLOOKUP($C154,Calc_OppDef!$A$47:$AM$66,P$2+1,FALSE),VLOOKUP($D154,Calc_OppDef!$A$47:$AM$66,P$2+1,FALSE))</f>
        <v>0.785854922</v>
      </c>
      <c r="Q154" s="172">
        <f>MIN(VLOOKUP($C154,Calc_OppDef!$A$47:$AM$66,Q$2+1,FALSE),VLOOKUP($D154,Calc_OppDef!$A$47:$AM$66,Q$2+1,FALSE))</f>
        <v>0.9430256077</v>
      </c>
      <c r="R154" s="172">
        <f>MIN(VLOOKUP($C154,Calc_OppDef!$A$47:$AM$66,R$2+1,FALSE),VLOOKUP($D154,Calc_OppDef!$A$47:$AM$66,R$2+1,FALSE))</f>
        <v>0.6679765344</v>
      </c>
      <c r="S154" s="172">
        <f>MIN(VLOOKUP($C154,Calc_OppDef!$A$47:$AM$66,S$2+1,FALSE),VLOOKUP($D154,Calc_OppDef!$A$47:$AM$66,S$2+1,FALSE))</f>
        <v>0.7322834646</v>
      </c>
      <c r="T154" s="172">
        <f>MIN(VLOOKUP($C154,Calc_OppDef!$A$47:$AM$66,T$2+1,FALSE),VLOOKUP($D154,Calc_OppDef!$A$47:$AM$66,T$2+1,FALSE))</f>
        <v>1.100196294</v>
      </c>
      <c r="U154" s="172">
        <f>MIN(VLOOKUP($C154,Calc_OppDef!$A$47:$AM$66,U$2+1,FALSE),VLOOKUP($D154,Calc_OppDef!$A$47:$AM$66,U$2+1,FALSE))</f>
        <v>0.4138834951</v>
      </c>
      <c r="V154" s="172">
        <f>MIN(VLOOKUP($C154,Calc_OppDef!$A$47:$AM$66,V$2+1,FALSE),VLOOKUP($D154,Calc_OppDef!$A$47:$AM$66,V$2+1,FALSE))</f>
        <v>0.9430256077</v>
      </c>
      <c r="W154" s="172">
        <f>MIN(VLOOKUP($C154,Calc_OppDef!$A$47:$AM$66,W$2+1,FALSE),VLOOKUP($D154,Calc_OppDef!$A$47:$AM$66,W$2+1,FALSE))</f>
        <v>1.257367726</v>
      </c>
      <c r="X154" s="172">
        <f>MIN(VLOOKUP($C154,Calc_OppDef!$A$47:$AM$66,X$2+1,FALSE),VLOOKUP($D154,Calc_OppDef!$A$47:$AM$66,X$2+1,FALSE))</f>
        <v>0.4138834951</v>
      </c>
      <c r="Y154" s="172">
        <f>MIN(VLOOKUP($C154,Calc_OppDef!$A$47:$AM$66,Y$2+1,FALSE),VLOOKUP($D154,Calc_OppDef!$A$47:$AM$66,Y$2+1,FALSE))</f>
        <v>1.021610951</v>
      </c>
      <c r="Z154" s="172">
        <f>MIN(VLOOKUP($C154,Calc_OppDef!$A$47:$AM$66,Z$2+1,FALSE),VLOOKUP($D154,Calc_OppDef!$A$47:$AM$66,Z$2+1,FALSE))</f>
        <v>0.6679765344</v>
      </c>
      <c r="AA154" s="172">
        <f>MIN(VLOOKUP($C154,Calc_OppDef!$A$47:$AM$66,AA$2+1,FALSE),VLOOKUP($D154,Calc_OppDef!$A$47:$AM$66,AA$2+1,FALSE))</f>
        <v>0.785854922</v>
      </c>
      <c r="AB154" s="172">
        <f>MIN(VLOOKUP($C154,Calc_OppDef!$A$47:$AM$66,AB$2+1,FALSE),VLOOKUP($D154,Calc_OppDef!$A$47:$AM$66,AB$2+1,FALSE))</f>
        <v>1.571709097</v>
      </c>
      <c r="AC154" s="172">
        <f>MIN(VLOOKUP($C154,Calc_OppDef!$A$47:$AM$66,AC$2+1,FALSE),VLOOKUP($D154,Calc_OppDef!$A$47:$AM$66,AC$2+1,FALSE))</f>
        <v>0.9430256077</v>
      </c>
      <c r="AD154" s="172">
        <f>MIN(VLOOKUP($C154,Calc_OppDef!$A$47:$AM$66,AD$2+1,FALSE),VLOOKUP($D154,Calc_OppDef!$A$47:$AM$66,AD$2+1,FALSE))</f>
        <v>0.6286834896</v>
      </c>
      <c r="AE154" s="172">
        <f>MIN(VLOOKUP($C154,Calc_OppDef!$A$47:$AM$66,AE$2+1,FALSE),VLOOKUP($D154,Calc_OppDef!$A$47:$AM$66,AE$2+1,FALSE))</f>
        <v>0.6286834896</v>
      </c>
      <c r="AF154" s="172">
        <f>MIN(VLOOKUP($C154,Calc_OppDef!$A$47:$AM$66,AF$2+1,FALSE),VLOOKUP($D154,Calc_OppDef!$A$47:$AM$66,AF$2+1,FALSE))</f>
        <v>0.392927461</v>
      </c>
      <c r="AG154" s="172">
        <f>MIN(VLOOKUP($C154,Calc_OppDef!$A$47:$AM$66,AG$2+1,FALSE),VLOOKUP($D154,Calc_OppDef!$A$47:$AM$66,AG$2+1,FALSE))</f>
        <v>1.060903995</v>
      </c>
      <c r="AH154" s="172">
        <f>MIN(VLOOKUP($C154,Calc_OppDef!$A$47:$AM$66,AH$2+1,FALSE),VLOOKUP($D154,Calc_OppDef!$A$47:$AM$66,AH$2+1,FALSE))</f>
        <v>0.5566019417</v>
      </c>
      <c r="AI154" s="172">
        <f>MIN(VLOOKUP($C154,Calc_OppDef!$A$47:$AM$66,AI$2+1,FALSE),VLOOKUP($D154,Calc_OppDef!$A$47:$AM$66,AI$2+1,FALSE))</f>
        <v>0.6286834896</v>
      </c>
      <c r="AJ154" s="172">
        <f>MIN(VLOOKUP($C154,Calc_OppDef!$A$47:$AM$66,AJ$2+1,FALSE),VLOOKUP($D154,Calc_OppDef!$A$47:$AM$66,AJ$2+1,FALSE))</f>
        <v>0.7465618773</v>
      </c>
      <c r="AK154" s="172">
        <f>MIN(VLOOKUP($C154,Calc_OppDef!$A$47:$AM$66,AK$2+1,FALSE),VLOOKUP($D154,Calc_OppDef!$A$47:$AM$66,AK$2+1,FALSE))</f>
        <v>0.5566019417</v>
      </c>
      <c r="AL154" s="172">
        <f>MIN(VLOOKUP($C154,Calc_OppDef!$A$47:$AM$66,AL$2+1,FALSE),VLOOKUP($D154,Calc_OppDef!$A$47:$AM$66,AL$2+1,FALSE))</f>
        <v>0.7072688325</v>
      </c>
      <c r="AM154" s="172">
        <f>MIN(VLOOKUP($C154,Calc_OppDef!$A$47:$AM$66,AM$2+1,FALSE),VLOOKUP($D154,Calc_OppDef!$A$47:$AM$66,AM$2+1,FALSE))</f>
        <v>0.6286834896</v>
      </c>
      <c r="AN154" s="172">
        <f>MIN(VLOOKUP($C154,Calc_OppDef!$A$47:$AM$66,AN$2+1,FALSE),VLOOKUP($D154,Calc_OppDef!$A$47:$AM$66,AN$2+1,FALSE))</f>
        <v>0.4995145631</v>
      </c>
      <c r="AO154" s="172">
        <f>MIN(VLOOKUP($C154,Calc_OppDef!$A$47:$AM$66,AO$2+1,FALSE),VLOOKUP($D154,Calc_OppDef!$A$47:$AM$66,AO$2+1,FALSE))</f>
        <v>1.178781636</v>
      </c>
      <c r="AP154" s="172">
        <f>MIN(VLOOKUP($C154,Calc_OppDef!$A$47:$AM$66,AP$2+1,FALSE),VLOOKUP($D154,Calc_OppDef!$A$47:$AM$66,AP$2+1,FALSE))</f>
        <v>0.9430256077</v>
      </c>
      <c r="AQ154" s="170"/>
      <c r="AR154" s="170"/>
    </row>
    <row r="155" ht="12.75" customHeight="1">
      <c r="A155" s="170">
        <f t="shared" si="1"/>
        <v>11</v>
      </c>
      <c r="B155" s="170">
        <f t="shared" si="2"/>
        <v>19</v>
      </c>
      <c r="C155" s="140" t="str">
        <f t="array" ref="C155">INDEX(Fixtures!$A$2:$A$21,A155)</f>
        <v>Leicester</v>
      </c>
      <c r="D155" s="140" t="str">
        <f t="array" ref="D155">INDEX(Fixtures!$A$2:$A$21,B155)</f>
        <v>West Ham</v>
      </c>
      <c r="E155" s="172">
        <f>MIN(VLOOKUP($C155,Calc_OppDef!$A$47:$AM$66,E$2+1,FALSE),VLOOKUP($D155,Calc_OppDef!$A$47:$AM$66,E$2+1,FALSE))</f>
        <v>1.493123755</v>
      </c>
      <c r="F155" s="172">
        <f>MIN(VLOOKUP($C155,Calc_OppDef!$A$47:$AM$66,F$2+1,FALSE),VLOOKUP($D155,Calc_OppDef!$A$47:$AM$66,F$2+1,FALSE))</f>
        <v>0.4995145631</v>
      </c>
      <c r="G155" s="172">
        <f>MIN(VLOOKUP($C155,Calc_OppDef!$A$47:$AM$66,G$2+1,FALSE),VLOOKUP($D155,Calc_OppDef!$A$47:$AM$66,G$2+1,FALSE))</f>
        <v>0.785854922</v>
      </c>
      <c r="H155" s="172">
        <f>MIN(VLOOKUP($C155,Calc_OppDef!$A$47:$AM$66,H$2+1,FALSE),VLOOKUP($D155,Calc_OppDef!$A$47:$AM$66,H$2+1,FALSE))</f>
        <v>0.4995145631</v>
      </c>
      <c r="I155" s="172">
        <f>MIN(VLOOKUP($C155,Calc_OppDef!$A$47:$AM$66,I$2+1,FALSE),VLOOKUP($D155,Calc_OppDef!$A$47:$AM$66,I$2+1,FALSE))</f>
        <v>1.021610951</v>
      </c>
      <c r="J155" s="172">
        <f>MIN(VLOOKUP($C155,Calc_OppDef!$A$47:$AM$66,J$2+1,FALSE),VLOOKUP($D155,Calc_OppDef!$A$47:$AM$66,J$2+1,FALSE))</f>
        <v>0.4715128039</v>
      </c>
      <c r="K155" s="172">
        <f>MIN(VLOOKUP($C155,Calc_OppDef!$A$47:$AM$66,K$2+1,FALSE),VLOOKUP($D155,Calc_OppDef!$A$47:$AM$66,K$2+1,FALSE))</f>
        <v>0.8251472201</v>
      </c>
      <c r="L155" s="172">
        <f>MIN(VLOOKUP($C155,Calc_OppDef!$A$47:$AM$66,L$2+1,FALSE),VLOOKUP($D155,Calc_OppDef!$A$47:$AM$66,L$2+1,FALSE))</f>
        <v>0.6286834896</v>
      </c>
      <c r="M155" s="172">
        <f>MIN(VLOOKUP($C155,Calc_OppDef!$A$47:$AM$66,M$2+1,FALSE),VLOOKUP($D155,Calc_OppDef!$A$47:$AM$66,M$2+1,FALSE))</f>
        <v>1.335953069</v>
      </c>
      <c r="N155" s="172">
        <f>MIN(VLOOKUP($C155,Calc_OppDef!$A$47:$AM$66,N$2+1,FALSE),VLOOKUP($D155,Calc_OppDef!$A$47:$AM$66,N$2+1,FALSE))</f>
        <v>0.9430256077</v>
      </c>
      <c r="O155" s="172">
        <f>MIN(VLOOKUP($C155,Calc_OppDef!$A$47:$AM$66,O$2+1,FALSE),VLOOKUP($D155,Calc_OppDef!$A$47:$AM$66,O$2+1,FALSE))</f>
        <v>0.7322834646</v>
      </c>
      <c r="P155" s="172">
        <f>MIN(VLOOKUP($C155,Calc_OppDef!$A$47:$AM$66,P$2+1,FALSE),VLOOKUP($D155,Calc_OppDef!$A$47:$AM$66,P$2+1,FALSE))</f>
        <v>0.6286834896</v>
      </c>
      <c r="Q155" s="172">
        <f>MIN(VLOOKUP($C155,Calc_OppDef!$A$47:$AM$66,Q$2+1,FALSE),VLOOKUP($D155,Calc_OppDef!$A$47:$AM$66,Q$2+1,FALSE))</f>
        <v>0.9430256077</v>
      </c>
      <c r="R155" s="172">
        <f>MIN(VLOOKUP($C155,Calc_OppDef!$A$47:$AM$66,R$2+1,FALSE),VLOOKUP($D155,Calc_OppDef!$A$47:$AM$66,R$2+1,FALSE))</f>
        <v>0.6679765344</v>
      </c>
      <c r="S155" s="172">
        <f>MIN(VLOOKUP($C155,Calc_OppDef!$A$47:$AM$66,S$2+1,FALSE),VLOOKUP($D155,Calc_OppDef!$A$47:$AM$66,S$2+1,FALSE))</f>
        <v>0.4138834951</v>
      </c>
      <c r="T155" s="172">
        <f>MIN(VLOOKUP($C155,Calc_OppDef!$A$47:$AM$66,T$2+1,FALSE),VLOOKUP($D155,Calc_OppDef!$A$47:$AM$66,T$2+1,FALSE))</f>
        <v>0.6286834896</v>
      </c>
      <c r="U155" s="172">
        <f>MIN(VLOOKUP($C155,Calc_OppDef!$A$47:$AM$66,U$2+1,FALSE),VLOOKUP($D155,Calc_OppDef!$A$47:$AM$66,U$2+1,FALSE))</f>
        <v>0.7322834646</v>
      </c>
      <c r="V155" s="172">
        <f>MIN(VLOOKUP($C155,Calc_OppDef!$A$47:$AM$66,V$2+1,FALSE),VLOOKUP($D155,Calc_OppDef!$A$47:$AM$66,V$2+1,FALSE))</f>
        <v>0.6679765344</v>
      </c>
      <c r="W155" s="172">
        <f>MIN(VLOOKUP($C155,Calc_OppDef!$A$47:$AM$66,W$2+1,FALSE),VLOOKUP($D155,Calc_OppDef!$A$47:$AM$66,W$2+1,FALSE))</f>
        <v>0.785854922</v>
      </c>
      <c r="X155" s="172">
        <f>MIN(VLOOKUP($C155,Calc_OppDef!$A$47:$AM$66,X$2+1,FALSE),VLOOKUP($D155,Calc_OppDef!$A$47:$AM$66,X$2+1,FALSE))</f>
        <v>0.4138834951</v>
      </c>
      <c r="Y155" s="172">
        <f>MIN(VLOOKUP($C155,Calc_OppDef!$A$47:$AM$66,Y$2+1,FALSE),VLOOKUP($D155,Calc_OppDef!$A$47:$AM$66,Y$2+1,FALSE))</f>
        <v>0.392927461</v>
      </c>
      <c r="Z155" s="172">
        <f>MIN(VLOOKUP($C155,Calc_OppDef!$A$47:$AM$66,Z$2+1,FALSE),VLOOKUP($D155,Calc_OppDef!$A$47:$AM$66,Z$2+1,FALSE))</f>
        <v>0.6679765344</v>
      </c>
      <c r="AA155" s="172">
        <f>MIN(VLOOKUP($C155,Calc_OppDef!$A$47:$AM$66,AA$2+1,FALSE),VLOOKUP($D155,Calc_OppDef!$A$47:$AM$66,AA$2+1,FALSE))</f>
        <v>0.8604330709</v>
      </c>
      <c r="AB155" s="172">
        <f>MIN(VLOOKUP($C155,Calc_OppDef!$A$47:$AM$66,AB$2+1,FALSE),VLOOKUP($D155,Calc_OppDef!$A$47:$AM$66,AB$2+1,FALSE))</f>
        <v>0.8604330709</v>
      </c>
      <c r="AC155" s="172">
        <f>MIN(VLOOKUP($C155,Calc_OppDef!$A$47:$AM$66,AC$2+1,FALSE),VLOOKUP($D155,Calc_OppDef!$A$47:$AM$66,AC$2+1,FALSE))</f>
        <v>1.178781636</v>
      </c>
      <c r="AD155" s="172">
        <f>MIN(VLOOKUP($C155,Calc_OppDef!$A$47:$AM$66,AD$2+1,FALSE),VLOOKUP($D155,Calc_OppDef!$A$47:$AM$66,AD$2+1,FALSE))</f>
        <v>1.139489338</v>
      </c>
      <c r="AE155" s="172">
        <f>MIN(VLOOKUP($C155,Calc_OppDef!$A$47:$AM$66,AE$2+1,FALSE),VLOOKUP($D155,Calc_OppDef!$A$47:$AM$66,AE$2+1,FALSE))</f>
        <v>0.5566019417</v>
      </c>
      <c r="AF155" s="172">
        <f>MIN(VLOOKUP($C155,Calc_OppDef!$A$47:$AM$66,AF$2+1,FALSE),VLOOKUP($D155,Calc_OppDef!$A$47:$AM$66,AF$2+1,FALSE))</f>
        <v>0.392927461</v>
      </c>
      <c r="AG155" s="172">
        <f>MIN(VLOOKUP($C155,Calc_OppDef!$A$47:$AM$66,AG$2+1,FALSE),VLOOKUP($D155,Calc_OppDef!$A$47:$AM$66,AG$2+1,FALSE))</f>
        <v>0.7072688325</v>
      </c>
      <c r="AH155" s="172">
        <f>MIN(VLOOKUP($C155,Calc_OppDef!$A$47:$AM$66,AH$2+1,FALSE),VLOOKUP($D155,Calc_OppDef!$A$47:$AM$66,AH$2+1,FALSE))</f>
        <v>0.5566019417</v>
      </c>
      <c r="AI155" s="172">
        <f>MIN(VLOOKUP($C155,Calc_OppDef!$A$47:$AM$66,AI$2+1,FALSE),VLOOKUP($D155,Calc_OppDef!$A$47:$AM$66,AI$2+1,FALSE))</f>
        <v>0.4715128039</v>
      </c>
      <c r="AJ155" s="172">
        <f>MIN(VLOOKUP($C155,Calc_OppDef!$A$47:$AM$66,AJ$2+1,FALSE),VLOOKUP($D155,Calc_OppDef!$A$47:$AM$66,AJ$2+1,FALSE))</f>
        <v>0.6286834896</v>
      </c>
      <c r="AK155" s="172">
        <f>MIN(VLOOKUP($C155,Calc_OppDef!$A$47:$AM$66,AK$2+1,FALSE),VLOOKUP($D155,Calc_OppDef!$A$47:$AM$66,AK$2+1,FALSE))</f>
        <v>0.6286834896</v>
      </c>
      <c r="AL155" s="172">
        <f>MIN(VLOOKUP($C155,Calc_OppDef!$A$47:$AM$66,AL$2+1,FALSE),VLOOKUP($D155,Calc_OppDef!$A$47:$AM$66,AL$2+1,FALSE))</f>
        <v>0.7072688325</v>
      </c>
      <c r="AM155" s="172">
        <f>MIN(VLOOKUP($C155,Calc_OppDef!$A$47:$AM$66,AM$2+1,FALSE),VLOOKUP($D155,Calc_OppDef!$A$47:$AM$66,AM$2+1,FALSE))</f>
        <v>0.9430256077</v>
      </c>
      <c r="AN155" s="172">
        <f>MIN(VLOOKUP($C155,Calc_OppDef!$A$47:$AM$66,AN$2+1,FALSE),VLOOKUP($D155,Calc_OppDef!$A$47:$AM$66,AN$2+1,FALSE))</f>
        <v>0.785854922</v>
      </c>
      <c r="AO155" s="172">
        <f>MIN(VLOOKUP($C155,Calc_OppDef!$A$47:$AM$66,AO$2+1,FALSE),VLOOKUP($D155,Calc_OppDef!$A$47:$AM$66,AO$2+1,FALSE))</f>
        <v>0.6679765344</v>
      </c>
      <c r="AP155" s="172">
        <f>MIN(VLOOKUP($C155,Calc_OppDef!$A$47:$AM$66,AP$2+1,FALSE),VLOOKUP($D155,Calc_OppDef!$A$47:$AM$66,AP$2+1,FALSE))</f>
        <v>1.060903995</v>
      </c>
      <c r="AQ155" s="170"/>
      <c r="AR155" s="170"/>
    </row>
    <row r="156" ht="12.75" customHeight="1">
      <c r="A156" s="170">
        <f t="shared" si="1"/>
        <v>11</v>
      </c>
      <c r="B156" s="170">
        <f t="shared" si="2"/>
        <v>20</v>
      </c>
      <c r="C156" s="140" t="str">
        <f t="array" ref="C156">INDEX(Fixtures!$A$2:$A$21,A156)</f>
        <v>Leicester</v>
      </c>
      <c r="D156" s="140" t="str">
        <f t="array" ref="D156">INDEX(Fixtures!$A$2:$A$21,B156)</f>
        <v>Wolves</v>
      </c>
      <c r="E156" s="172">
        <f>MIN(VLOOKUP($C156,Calc_OppDef!$A$47:$AM$66,E$2+1,FALSE),VLOOKUP($D156,Calc_OppDef!$A$47:$AM$66,E$2+1,FALSE))</f>
        <v>0.6286834896</v>
      </c>
      <c r="F156" s="172">
        <f>MIN(VLOOKUP($C156,Calc_OppDef!$A$47:$AM$66,F$2+1,FALSE),VLOOKUP($D156,Calc_OppDef!$A$47:$AM$66,F$2+1,FALSE))</f>
        <v>0.4995145631</v>
      </c>
      <c r="G156" s="172">
        <f>MIN(VLOOKUP($C156,Calc_OppDef!$A$47:$AM$66,G$2+1,FALSE),VLOOKUP($D156,Calc_OppDef!$A$47:$AM$66,G$2+1,FALSE))</f>
        <v>0.785854922</v>
      </c>
      <c r="H156" s="172">
        <f>MIN(VLOOKUP($C156,Calc_OppDef!$A$47:$AM$66,H$2+1,FALSE),VLOOKUP($D156,Calc_OppDef!$A$47:$AM$66,H$2+1,FALSE))</f>
        <v>0.9430256077</v>
      </c>
      <c r="I156" s="172">
        <f>MIN(VLOOKUP($C156,Calc_OppDef!$A$47:$AM$66,I$2+1,FALSE),VLOOKUP($D156,Calc_OppDef!$A$47:$AM$66,I$2+1,FALSE))</f>
        <v>0.785854922</v>
      </c>
      <c r="J156" s="172">
        <f>MIN(VLOOKUP($C156,Calc_OppDef!$A$47:$AM$66,J$2+1,FALSE),VLOOKUP($D156,Calc_OppDef!$A$47:$AM$66,J$2+1,FALSE))</f>
        <v>0.4715128039</v>
      </c>
      <c r="K156" s="172">
        <f>MIN(VLOOKUP($C156,Calc_OppDef!$A$47:$AM$66,K$2+1,FALSE),VLOOKUP($D156,Calc_OppDef!$A$47:$AM$66,K$2+1,FALSE))</f>
        <v>0.6679765344</v>
      </c>
      <c r="L156" s="172">
        <f>MIN(VLOOKUP($C156,Calc_OppDef!$A$47:$AM$66,L$2+1,FALSE),VLOOKUP($D156,Calc_OppDef!$A$47:$AM$66,L$2+1,FALSE))</f>
        <v>0.6286834896</v>
      </c>
      <c r="M156" s="172">
        <f>MIN(VLOOKUP($C156,Calc_OppDef!$A$47:$AM$66,M$2+1,FALSE),VLOOKUP($D156,Calc_OppDef!$A$47:$AM$66,M$2+1,FALSE))</f>
        <v>0.6679765344</v>
      </c>
      <c r="N156" s="172">
        <f>MIN(VLOOKUP($C156,Calc_OppDef!$A$47:$AM$66,N$2+1,FALSE),VLOOKUP($D156,Calc_OppDef!$A$47:$AM$66,N$2+1,FALSE))</f>
        <v>0.9430256077</v>
      </c>
      <c r="O156" s="172">
        <f>MIN(VLOOKUP($C156,Calc_OppDef!$A$47:$AM$66,O$2+1,FALSE),VLOOKUP($D156,Calc_OppDef!$A$47:$AM$66,O$2+1,FALSE))</f>
        <v>0.7322834646</v>
      </c>
      <c r="P156" s="172">
        <f>MIN(VLOOKUP($C156,Calc_OppDef!$A$47:$AM$66,P$2+1,FALSE),VLOOKUP($D156,Calc_OppDef!$A$47:$AM$66,P$2+1,FALSE))</f>
        <v>0.785854922</v>
      </c>
      <c r="Q156" s="172">
        <f>MIN(VLOOKUP($C156,Calc_OppDef!$A$47:$AM$66,Q$2+1,FALSE),VLOOKUP($D156,Calc_OppDef!$A$47:$AM$66,Q$2+1,FALSE))</f>
        <v>0.4715128039</v>
      </c>
      <c r="R156" s="172">
        <f>MIN(VLOOKUP($C156,Calc_OppDef!$A$47:$AM$66,R$2+1,FALSE),VLOOKUP($D156,Calc_OppDef!$A$47:$AM$66,R$2+1,FALSE))</f>
        <v>0.6679765344</v>
      </c>
      <c r="S156" s="172">
        <f>MIN(VLOOKUP($C156,Calc_OppDef!$A$47:$AM$66,S$2+1,FALSE),VLOOKUP($D156,Calc_OppDef!$A$47:$AM$66,S$2+1,FALSE))</f>
        <v>0.7322834646</v>
      </c>
      <c r="T156" s="172">
        <f>MIN(VLOOKUP($C156,Calc_OppDef!$A$47:$AM$66,T$2+1,FALSE),VLOOKUP($D156,Calc_OppDef!$A$47:$AM$66,T$2+1,FALSE))</f>
        <v>0.8251472201</v>
      </c>
      <c r="U156" s="172">
        <f>MIN(VLOOKUP($C156,Calc_OppDef!$A$47:$AM$66,U$2+1,FALSE),VLOOKUP($D156,Calc_OppDef!$A$47:$AM$66,U$2+1,FALSE))</f>
        <v>0.7465618773</v>
      </c>
      <c r="V156" s="172">
        <f>MIN(VLOOKUP($C156,Calc_OppDef!$A$47:$AM$66,V$2+1,FALSE),VLOOKUP($D156,Calc_OppDef!$A$47:$AM$66,V$2+1,FALSE))</f>
        <v>1.178781636</v>
      </c>
      <c r="W156" s="172">
        <f>MIN(VLOOKUP($C156,Calc_OppDef!$A$47:$AM$66,W$2+1,FALSE),VLOOKUP($D156,Calc_OppDef!$A$47:$AM$66,W$2+1,FALSE))</f>
        <v>0.7322834646</v>
      </c>
      <c r="X156" s="172">
        <f>MIN(VLOOKUP($C156,Calc_OppDef!$A$47:$AM$66,X$2+1,FALSE),VLOOKUP($D156,Calc_OppDef!$A$47:$AM$66,X$2+1,FALSE))</f>
        <v>0.4138834951</v>
      </c>
      <c r="Y156" s="172">
        <f>MIN(VLOOKUP($C156,Calc_OppDef!$A$47:$AM$66,Y$2+1,FALSE),VLOOKUP($D156,Calc_OppDef!$A$47:$AM$66,Y$2+1,FALSE))</f>
        <v>0.6286834896</v>
      </c>
      <c r="Z156" s="172">
        <f>MIN(VLOOKUP($C156,Calc_OppDef!$A$47:$AM$66,Z$2+1,FALSE),VLOOKUP($D156,Calc_OppDef!$A$47:$AM$66,Z$2+1,FALSE))</f>
        <v>0.6679765344</v>
      </c>
      <c r="AA156" s="172">
        <f>MIN(VLOOKUP($C156,Calc_OppDef!$A$47:$AM$66,AA$2+1,FALSE),VLOOKUP($D156,Calc_OppDef!$A$47:$AM$66,AA$2+1,FALSE))</f>
        <v>0.8604330709</v>
      </c>
      <c r="AB156" s="172">
        <f>MIN(VLOOKUP($C156,Calc_OppDef!$A$47:$AM$66,AB$2+1,FALSE),VLOOKUP($D156,Calc_OppDef!$A$47:$AM$66,AB$2+1,FALSE))</f>
        <v>0.9430256077</v>
      </c>
      <c r="AC156" s="172">
        <f>MIN(VLOOKUP($C156,Calc_OppDef!$A$47:$AM$66,AC$2+1,FALSE),VLOOKUP($D156,Calc_OppDef!$A$47:$AM$66,AC$2+1,FALSE))</f>
        <v>1.100196294</v>
      </c>
      <c r="AD156" s="172">
        <f>MIN(VLOOKUP($C156,Calc_OppDef!$A$47:$AM$66,AD$2+1,FALSE),VLOOKUP($D156,Calc_OppDef!$A$47:$AM$66,AD$2+1,FALSE))</f>
        <v>0.7072688325</v>
      </c>
      <c r="AE156" s="172">
        <f>MIN(VLOOKUP($C156,Calc_OppDef!$A$47:$AM$66,AE$2+1,FALSE),VLOOKUP($D156,Calc_OppDef!$A$47:$AM$66,AE$2+1,FALSE))</f>
        <v>0.6286834896</v>
      </c>
      <c r="AF156" s="172">
        <f>MIN(VLOOKUP($C156,Calc_OppDef!$A$47:$AM$66,AF$2+1,FALSE),VLOOKUP($D156,Calc_OppDef!$A$47:$AM$66,AF$2+1,FALSE))</f>
        <v>0.392927461</v>
      </c>
      <c r="AG156" s="172">
        <f>MIN(VLOOKUP($C156,Calc_OppDef!$A$47:$AM$66,AG$2+1,FALSE),VLOOKUP($D156,Calc_OppDef!$A$47:$AM$66,AG$2+1,FALSE))</f>
        <v>0.4138834951</v>
      </c>
      <c r="AH156" s="172">
        <f>MIN(VLOOKUP($C156,Calc_OppDef!$A$47:$AM$66,AH$2+1,FALSE),VLOOKUP($D156,Calc_OppDef!$A$47:$AM$66,AH$2+1,FALSE))</f>
        <v>0.5566019417</v>
      </c>
      <c r="AI156" s="172">
        <f>MIN(VLOOKUP($C156,Calc_OppDef!$A$47:$AM$66,AI$2+1,FALSE),VLOOKUP($D156,Calc_OppDef!$A$47:$AM$66,AI$2+1,FALSE))</f>
        <v>0.6286834896</v>
      </c>
      <c r="AJ156" s="172">
        <f>MIN(VLOOKUP($C156,Calc_OppDef!$A$47:$AM$66,AJ$2+1,FALSE),VLOOKUP($D156,Calc_OppDef!$A$47:$AM$66,AJ$2+1,FALSE))</f>
        <v>0.6286834896</v>
      </c>
      <c r="AK156" s="172">
        <f>MIN(VLOOKUP($C156,Calc_OppDef!$A$47:$AM$66,AK$2+1,FALSE),VLOOKUP($D156,Calc_OppDef!$A$47:$AM$66,AK$2+1,FALSE))</f>
        <v>0.6286834896</v>
      </c>
      <c r="AL156" s="172">
        <f>MIN(VLOOKUP($C156,Calc_OppDef!$A$47:$AM$66,AL$2+1,FALSE),VLOOKUP($D156,Calc_OppDef!$A$47:$AM$66,AL$2+1,FALSE))</f>
        <v>0.7072688325</v>
      </c>
      <c r="AM156" s="172">
        <f>MIN(VLOOKUP($C156,Calc_OppDef!$A$47:$AM$66,AM$2+1,FALSE),VLOOKUP($D156,Calc_OppDef!$A$47:$AM$66,AM$2+1,FALSE))</f>
        <v>0.392927461</v>
      </c>
      <c r="AN156" s="172">
        <f>MIN(VLOOKUP($C156,Calc_OppDef!$A$47:$AM$66,AN$2+1,FALSE),VLOOKUP($D156,Calc_OppDef!$A$47:$AM$66,AN$2+1,FALSE))</f>
        <v>0.785854922</v>
      </c>
      <c r="AO156" s="172">
        <f>MIN(VLOOKUP($C156,Calc_OppDef!$A$47:$AM$66,AO$2+1,FALSE),VLOOKUP($D156,Calc_OppDef!$A$47:$AM$66,AO$2+1,FALSE))</f>
        <v>0.5566019417</v>
      </c>
      <c r="AP156" s="172">
        <f>MIN(VLOOKUP($C156,Calc_OppDef!$A$47:$AM$66,AP$2+1,FALSE),VLOOKUP($D156,Calc_OppDef!$A$47:$AM$66,AP$2+1,FALSE))</f>
        <v>1.257367726</v>
      </c>
      <c r="AQ156" s="170"/>
      <c r="AR156" s="170"/>
    </row>
    <row r="157" ht="12.75" customHeight="1">
      <c r="A157" s="170">
        <f t="shared" si="1"/>
        <v>12</v>
      </c>
      <c r="B157" s="170">
        <f t="shared" si="2"/>
        <v>13</v>
      </c>
      <c r="C157" s="140" t="str">
        <f t="array" ref="C157">INDEX(Fixtures!$A$2:$A$21,A157)</f>
        <v>Liverpool</v>
      </c>
      <c r="D157" s="140" t="str">
        <f t="array" ref="D157">INDEX(Fixtures!$A$2:$A$21,B157)</f>
        <v>Man City</v>
      </c>
      <c r="E157" s="172">
        <f>MIN(VLOOKUP($C157,Calc_OppDef!$A$47:$AM$66,E$2+1,FALSE),VLOOKUP($D157,Calc_OppDef!$A$47:$AM$66,E$2+1,FALSE))</f>
        <v>0.9430256077</v>
      </c>
      <c r="F157" s="172">
        <f>MIN(VLOOKUP($C157,Calc_OppDef!$A$47:$AM$66,F$2+1,FALSE),VLOOKUP($D157,Calc_OppDef!$A$47:$AM$66,F$2+1,FALSE))</f>
        <v>0.4715128039</v>
      </c>
      <c r="G157" s="172">
        <f>MIN(VLOOKUP($C157,Calc_OppDef!$A$47:$AM$66,G$2+1,FALSE),VLOOKUP($D157,Calc_OppDef!$A$47:$AM$66,G$2+1,FALSE))</f>
        <v>0.392927461</v>
      </c>
      <c r="H157" s="172">
        <f>MIN(VLOOKUP($C157,Calc_OppDef!$A$47:$AM$66,H$2+1,FALSE),VLOOKUP($D157,Calc_OppDef!$A$47:$AM$66,H$2+1,FALSE))</f>
        <v>0.7072688325</v>
      </c>
      <c r="I157" s="172">
        <f>MIN(VLOOKUP($C157,Calc_OppDef!$A$47:$AM$66,I$2+1,FALSE),VLOOKUP($D157,Calc_OppDef!$A$47:$AM$66,I$2+1,FALSE))</f>
        <v>0.5566019417</v>
      </c>
      <c r="J157" s="172">
        <f>MIN(VLOOKUP($C157,Calc_OppDef!$A$47:$AM$66,J$2+1,FALSE),VLOOKUP($D157,Calc_OppDef!$A$47:$AM$66,J$2+1,FALSE))</f>
        <v>0.6679765344</v>
      </c>
      <c r="K157" s="172">
        <f>MIN(VLOOKUP($C157,Calc_OppDef!$A$47:$AM$66,K$2+1,FALSE),VLOOKUP($D157,Calc_OppDef!$A$47:$AM$66,K$2+1,FALSE))</f>
        <v>0.392927461</v>
      </c>
      <c r="L157" s="172">
        <f>MIN(VLOOKUP($C157,Calc_OppDef!$A$47:$AM$66,L$2+1,FALSE),VLOOKUP($D157,Calc_OppDef!$A$47:$AM$66,L$2+1,FALSE))</f>
        <v>1.768172828</v>
      </c>
      <c r="M157" s="172">
        <f>MIN(VLOOKUP($C157,Calc_OppDef!$A$47:$AM$66,M$2+1,FALSE),VLOOKUP($D157,Calc_OppDef!$A$47:$AM$66,M$2+1,FALSE))</f>
        <v>0.6286834896</v>
      </c>
      <c r="N157" s="172">
        <f>MIN(VLOOKUP($C157,Calc_OppDef!$A$47:$AM$66,N$2+1,FALSE),VLOOKUP($D157,Calc_OppDef!$A$47:$AM$66,N$2+1,FALSE))</f>
        <v>0.4138834951</v>
      </c>
      <c r="O157" s="172">
        <f>MIN(VLOOKUP($C157,Calc_OppDef!$A$47:$AM$66,O$2+1,FALSE),VLOOKUP($D157,Calc_OppDef!$A$47:$AM$66,O$2+1,FALSE))</f>
        <v>0.6679765344</v>
      </c>
      <c r="P157" s="172">
        <f>MIN(VLOOKUP($C157,Calc_OppDef!$A$47:$AM$66,P$2+1,FALSE),VLOOKUP($D157,Calc_OppDef!$A$47:$AM$66,P$2+1,FALSE))</f>
        <v>0.5566019417</v>
      </c>
      <c r="Q157" s="172">
        <f>MIN(VLOOKUP($C157,Calc_OppDef!$A$47:$AM$66,Q$2+1,FALSE),VLOOKUP($D157,Calc_OppDef!$A$47:$AM$66,Q$2+1,FALSE))</f>
        <v>0.9430256077</v>
      </c>
      <c r="R157" s="172">
        <f>MIN(VLOOKUP($C157,Calc_OppDef!$A$47:$AM$66,R$2+1,FALSE),VLOOKUP($D157,Calc_OppDef!$A$47:$AM$66,R$2+1,FALSE))</f>
        <v>0.6286834896</v>
      </c>
      <c r="S157" s="172">
        <f>MIN(VLOOKUP($C157,Calc_OppDef!$A$47:$AM$66,S$2+1,FALSE),VLOOKUP($D157,Calc_OppDef!$A$47:$AM$66,S$2+1,FALSE))</f>
        <v>0.6286834896</v>
      </c>
      <c r="T157" s="172">
        <f>MIN(VLOOKUP($C157,Calc_OppDef!$A$47:$AM$66,T$2+1,FALSE),VLOOKUP($D157,Calc_OppDef!$A$47:$AM$66,T$2+1,FALSE))</f>
        <v>1.021610951</v>
      </c>
      <c r="U157" s="172">
        <f>MIN(VLOOKUP($C157,Calc_OppDef!$A$47:$AM$66,U$2+1,FALSE),VLOOKUP($D157,Calc_OppDef!$A$47:$AM$66,U$2+1,FALSE))</f>
        <v>0.6286834896</v>
      </c>
      <c r="V157" s="172">
        <f>MIN(VLOOKUP($C157,Calc_OppDef!$A$47:$AM$66,V$2+1,FALSE),VLOOKUP($D157,Calc_OppDef!$A$47:$AM$66,V$2+1,FALSE))</f>
        <v>0.6286834896</v>
      </c>
      <c r="W157" s="172">
        <f>MIN(VLOOKUP($C157,Calc_OppDef!$A$47:$AM$66,W$2+1,FALSE),VLOOKUP($D157,Calc_OppDef!$A$47:$AM$66,W$2+1,FALSE))</f>
        <v>0.7072688325</v>
      </c>
      <c r="X157" s="172">
        <f>MIN(VLOOKUP($C157,Calc_OppDef!$A$47:$AM$66,X$2+1,FALSE),VLOOKUP($D157,Calc_OppDef!$A$47:$AM$66,X$2+1,FALSE))</f>
        <v>0.785854922</v>
      </c>
      <c r="Y157" s="172">
        <f>MIN(VLOOKUP($C157,Calc_OppDef!$A$47:$AM$66,Y$2+1,FALSE),VLOOKUP($D157,Calc_OppDef!$A$47:$AM$66,Y$2+1,FALSE))</f>
        <v>1.532416799</v>
      </c>
      <c r="Z157" s="172">
        <f>MIN(VLOOKUP($C157,Calc_OppDef!$A$47:$AM$66,Z$2+1,FALSE),VLOOKUP($D157,Calc_OppDef!$A$47:$AM$66,Z$2+1,FALSE))</f>
        <v>0.4995145631</v>
      </c>
      <c r="AA157" s="172">
        <f>MIN(VLOOKUP($C157,Calc_OppDef!$A$47:$AM$66,AA$2+1,FALSE),VLOOKUP($D157,Calc_OppDef!$A$47:$AM$66,AA$2+1,FALSE))</f>
        <v>0.6286834896</v>
      </c>
      <c r="AB157" s="172">
        <f>MIN(VLOOKUP($C157,Calc_OppDef!$A$47:$AM$66,AB$2+1,FALSE),VLOOKUP($D157,Calc_OppDef!$A$47:$AM$66,AB$2+1,FALSE))</f>
        <v>0.8251472201</v>
      </c>
      <c r="AC157" s="172">
        <f>MIN(VLOOKUP($C157,Calc_OppDef!$A$47:$AM$66,AC$2+1,FALSE),VLOOKUP($D157,Calc_OppDef!$A$47:$AM$66,AC$2+1,FALSE))</f>
        <v>0.785854922</v>
      </c>
      <c r="AD157" s="172">
        <f>MIN(VLOOKUP($C157,Calc_OppDef!$A$47:$AM$66,AD$2+1,FALSE),VLOOKUP($D157,Calc_OppDef!$A$47:$AM$66,AD$2+1,FALSE))</f>
        <v>0.7465618773</v>
      </c>
      <c r="AE157" s="172">
        <f>MIN(VLOOKUP($C157,Calc_OppDef!$A$47:$AM$66,AE$2+1,FALSE),VLOOKUP($D157,Calc_OppDef!$A$47:$AM$66,AE$2+1,FALSE))</f>
        <v>1.100196294</v>
      </c>
      <c r="AF157" s="172">
        <f>MIN(VLOOKUP($C157,Calc_OppDef!$A$47:$AM$66,AF$2+1,FALSE),VLOOKUP($D157,Calc_OppDef!$A$47:$AM$66,AF$2+1,FALSE))</f>
        <v>0.6679765344</v>
      </c>
      <c r="AG157" s="172">
        <f>MIN(VLOOKUP($C157,Calc_OppDef!$A$47:$AM$66,AG$2+1,FALSE),VLOOKUP($D157,Calc_OppDef!$A$47:$AM$66,AG$2+1,FALSE))</f>
        <v>1.021610951</v>
      </c>
      <c r="AH157" s="172">
        <f>MIN(VLOOKUP($C157,Calc_OppDef!$A$47:$AM$66,AH$2+1,FALSE),VLOOKUP($D157,Calc_OppDef!$A$47:$AM$66,AH$2+1,FALSE))</f>
        <v>0.6679765344</v>
      </c>
      <c r="AI157" s="172">
        <f>MIN(VLOOKUP($C157,Calc_OppDef!$A$47:$AM$66,AI$2+1,FALSE),VLOOKUP($D157,Calc_OppDef!$A$47:$AM$66,AI$2+1,FALSE))</f>
        <v>0.7322834646</v>
      </c>
      <c r="AJ157" s="172">
        <f>MIN(VLOOKUP($C157,Calc_OppDef!$A$47:$AM$66,AJ$2+1,FALSE),VLOOKUP($D157,Calc_OppDef!$A$47:$AM$66,AJ$2+1,FALSE))</f>
        <v>0.7322834646</v>
      </c>
      <c r="AK157" s="172">
        <f>MIN(VLOOKUP($C157,Calc_OppDef!$A$47:$AM$66,AK$2+1,FALSE),VLOOKUP($D157,Calc_OppDef!$A$47:$AM$66,AK$2+1,FALSE))</f>
        <v>0.4138834951</v>
      </c>
      <c r="AL157" s="172">
        <f>MIN(VLOOKUP($C157,Calc_OppDef!$A$47:$AM$66,AL$2+1,FALSE),VLOOKUP($D157,Calc_OppDef!$A$47:$AM$66,AL$2+1,FALSE))</f>
        <v>1.139489338</v>
      </c>
      <c r="AM157" s="172">
        <f>MIN(VLOOKUP($C157,Calc_OppDef!$A$47:$AM$66,AM$2+1,FALSE),VLOOKUP($D157,Calc_OppDef!$A$47:$AM$66,AM$2+1,FALSE))</f>
        <v>0.7322834646</v>
      </c>
      <c r="AN157" s="172">
        <f>MIN(VLOOKUP($C157,Calc_OppDef!$A$47:$AM$66,AN$2+1,FALSE),VLOOKUP($D157,Calc_OppDef!$A$47:$AM$66,AN$2+1,FALSE))</f>
        <v>0.4715128039</v>
      </c>
      <c r="AO157" s="172">
        <f>MIN(VLOOKUP($C157,Calc_OppDef!$A$47:$AM$66,AO$2+1,FALSE),VLOOKUP($D157,Calc_OppDef!$A$47:$AM$66,AO$2+1,FALSE))</f>
        <v>0.8251472201</v>
      </c>
      <c r="AP157" s="172">
        <f>MIN(VLOOKUP($C157,Calc_OppDef!$A$47:$AM$66,AP$2+1,FALSE),VLOOKUP($D157,Calc_OppDef!$A$47:$AM$66,AP$2+1,FALSE))</f>
        <v>0.4995145631</v>
      </c>
      <c r="AQ157" s="170"/>
      <c r="AR157" s="170"/>
    </row>
    <row r="158" ht="12.75" customHeight="1">
      <c r="A158" s="170">
        <f t="shared" si="1"/>
        <v>12</v>
      </c>
      <c r="B158" s="170">
        <f t="shared" si="2"/>
        <v>14</v>
      </c>
      <c r="C158" s="140" t="str">
        <f t="array" ref="C158">INDEX(Fixtures!$A$2:$A$21,A158)</f>
        <v>Liverpool</v>
      </c>
      <c r="D158" s="140" t="str">
        <f t="array" ref="D158">INDEX(Fixtures!$A$2:$A$21,B158)</f>
        <v>Man Utd</v>
      </c>
      <c r="E158" s="172">
        <f>MIN(VLOOKUP($C158,Calc_OppDef!$A$47:$AM$66,E$2+1,FALSE),VLOOKUP($D158,Calc_OppDef!$A$47:$AM$66,E$2+1,FALSE))</f>
        <v>0.9430256077</v>
      </c>
      <c r="F158" s="172">
        <f>MIN(VLOOKUP($C158,Calc_OppDef!$A$47:$AM$66,F$2+1,FALSE),VLOOKUP($D158,Calc_OppDef!$A$47:$AM$66,F$2+1,FALSE))</f>
        <v>0.9430256077</v>
      </c>
      <c r="G158" s="172">
        <f>MIN(VLOOKUP($C158,Calc_OppDef!$A$47:$AM$66,G$2+1,FALSE),VLOOKUP($D158,Calc_OppDef!$A$47:$AM$66,G$2+1,FALSE))</f>
        <v>0.392927461</v>
      </c>
      <c r="H158" s="172">
        <f>MIN(VLOOKUP($C158,Calc_OppDef!$A$47:$AM$66,H$2+1,FALSE),VLOOKUP($D158,Calc_OppDef!$A$47:$AM$66,H$2+1,FALSE))</f>
        <v>0.6286834896</v>
      </c>
      <c r="I158" s="172">
        <f>MIN(VLOOKUP($C158,Calc_OppDef!$A$47:$AM$66,I$2+1,FALSE),VLOOKUP($D158,Calc_OppDef!$A$47:$AM$66,I$2+1,FALSE))</f>
        <v>1.060903995</v>
      </c>
      <c r="J158" s="172">
        <f>MIN(VLOOKUP($C158,Calc_OppDef!$A$47:$AM$66,J$2+1,FALSE),VLOOKUP($D158,Calc_OppDef!$A$47:$AM$66,J$2+1,FALSE))</f>
        <v>0.4995145631</v>
      </c>
      <c r="K158" s="172">
        <f>MIN(VLOOKUP($C158,Calc_OppDef!$A$47:$AM$66,K$2+1,FALSE),VLOOKUP($D158,Calc_OppDef!$A$47:$AM$66,K$2+1,FALSE))</f>
        <v>0.9430256077</v>
      </c>
      <c r="L158" s="172">
        <f>MIN(VLOOKUP($C158,Calc_OppDef!$A$47:$AM$66,L$2+1,FALSE),VLOOKUP($D158,Calc_OppDef!$A$47:$AM$66,L$2+1,FALSE))</f>
        <v>0.7072688325</v>
      </c>
      <c r="M158" s="172">
        <f>MIN(VLOOKUP($C158,Calc_OppDef!$A$47:$AM$66,M$2+1,FALSE),VLOOKUP($D158,Calc_OppDef!$A$47:$AM$66,M$2+1,FALSE))</f>
        <v>0.6286834896</v>
      </c>
      <c r="N158" s="172">
        <f>MIN(VLOOKUP($C158,Calc_OppDef!$A$47:$AM$66,N$2+1,FALSE),VLOOKUP($D158,Calc_OppDef!$A$47:$AM$66,N$2+1,FALSE))</f>
        <v>0.4138834951</v>
      </c>
      <c r="O158" s="172">
        <f>MIN(VLOOKUP($C158,Calc_OppDef!$A$47:$AM$66,O$2+1,FALSE),VLOOKUP($D158,Calc_OppDef!$A$47:$AM$66,O$2+1,FALSE))</f>
        <v>1.021610951</v>
      </c>
      <c r="P158" s="172">
        <f>MIN(VLOOKUP($C158,Calc_OppDef!$A$47:$AM$66,P$2+1,FALSE),VLOOKUP($D158,Calc_OppDef!$A$47:$AM$66,P$2+1,FALSE))</f>
        <v>0.5566019417</v>
      </c>
      <c r="Q158" s="172">
        <f>MIN(VLOOKUP($C158,Calc_OppDef!$A$47:$AM$66,Q$2+1,FALSE),VLOOKUP($D158,Calc_OppDef!$A$47:$AM$66,Q$2+1,FALSE))</f>
        <v>0.6286834896</v>
      </c>
      <c r="R158" s="172">
        <f>MIN(VLOOKUP($C158,Calc_OppDef!$A$47:$AM$66,R$2+1,FALSE),VLOOKUP($D158,Calc_OppDef!$A$47:$AM$66,R$2+1,FALSE))</f>
        <v>0.6286834896</v>
      </c>
      <c r="S158" s="172">
        <f>MIN(VLOOKUP($C158,Calc_OppDef!$A$47:$AM$66,S$2+1,FALSE),VLOOKUP($D158,Calc_OppDef!$A$47:$AM$66,S$2+1,FALSE))</f>
        <v>0.6286834896</v>
      </c>
      <c r="T158" s="172">
        <f>MIN(VLOOKUP($C158,Calc_OppDef!$A$47:$AM$66,T$2+1,FALSE),VLOOKUP($D158,Calc_OppDef!$A$47:$AM$66,T$2+1,FALSE))</f>
        <v>0.5566019417</v>
      </c>
      <c r="U158" s="172">
        <f>MIN(VLOOKUP($C158,Calc_OppDef!$A$47:$AM$66,U$2+1,FALSE),VLOOKUP($D158,Calc_OppDef!$A$47:$AM$66,U$2+1,FALSE))</f>
        <v>1.178781636</v>
      </c>
      <c r="V158" s="172">
        <f>MIN(VLOOKUP($C158,Calc_OppDef!$A$47:$AM$66,V$2+1,FALSE),VLOOKUP($D158,Calc_OppDef!$A$47:$AM$66,V$2+1,FALSE))</f>
        <v>0.7322834646</v>
      </c>
      <c r="W158" s="172">
        <f>MIN(VLOOKUP($C158,Calc_OppDef!$A$47:$AM$66,W$2+1,FALSE),VLOOKUP($D158,Calc_OppDef!$A$47:$AM$66,W$2+1,FALSE))</f>
        <v>0.4715128039</v>
      </c>
      <c r="X158" s="172">
        <f>MIN(VLOOKUP($C158,Calc_OppDef!$A$47:$AM$66,X$2+1,FALSE),VLOOKUP($D158,Calc_OppDef!$A$47:$AM$66,X$2+1,FALSE))</f>
        <v>0.7465618773</v>
      </c>
      <c r="Y158" s="172">
        <f>MIN(VLOOKUP($C158,Calc_OppDef!$A$47:$AM$66,Y$2+1,FALSE),VLOOKUP($D158,Calc_OppDef!$A$47:$AM$66,Y$2+1,FALSE))</f>
        <v>0.8251472201</v>
      </c>
      <c r="Z158" s="172">
        <f>MIN(VLOOKUP($C158,Calc_OppDef!$A$47:$AM$66,Z$2+1,FALSE),VLOOKUP($D158,Calc_OppDef!$A$47:$AM$66,Z$2+1,FALSE))</f>
        <v>0.9430256077</v>
      </c>
      <c r="AA158" s="172">
        <f>MIN(VLOOKUP($C158,Calc_OppDef!$A$47:$AM$66,AA$2+1,FALSE),VLOOKUP($D158,Calc_OppDef!$A$47:$AM$66,AA$2+1,FALSE))</f>
        <v>0.392927461</v>
      </c>
      <c r="AB158" s="172">
        <f>MIN(VLOOKUP($C158,Calc_OppDef!$A$47:$AM$66,AB$2+1,FALSE),VLOOKUP($D158,Calc_OppDef!$A$47:$AM$66,AB$2+1,FALSE))</f>
        <v>0.785854922</v>
      </c>
      <c r="AC158" s="172">
        <f>MIN(VLOOKUP($C158,Calc_OppDef!$A$47:$AM$66,AC$2+1,FALSE),VLOOKUP($D158,Calc_OppDef!$A$47:$AM$66,AC$2+1,FALSE))</f>
        <v>0.9430256077</v>
      </c>
      <c r="AD158" s="172">
        <f>MIN(VLOOKUP($C158,Calc_OppDef!$A$47:$AM$66,AD$2+1,FALSE),VLOOKUP($D158,Calc_OppDef!$A$47:$AM$66,AD$2+1,FALSE))</f>
        <v>0.7322834646</v>
      </c>
      <c r="AE158" s="172">
        <f>MIN(VLOOKUP($C158,Calc_OppDef!$A$47:$AM$66,AE$2+1,FALSE),VLOOKUP($D158,Calc_OppDef!$A$47:$AM$66,AE$2+1,FALSE))</f>
        <v>1.493123755</v>
      </c>
      <c r="AF158" s="172">
        <f>MIN(VLOOKUP($C158,Calc_OppDef!$A$47:$AM$66,AF$2+1,FALSE),VLOOKUP($D158,Calc_OppDef!$A$47:$AM$66,AF$2+1,FALSE))</f>
        <v>0.6679765344</v>
      </c>
      <c r="AG158" s="172">
        <f>MIN(VLOOKUP($C158,Calc_OppDef!$A$47:$AM$66,AG$2+1,FALSE),VLOOKUP($D158,Calc_OppDef!$A$47:$AM$66,AG$2+1,FALSE))</f>
        <v>0.6679765344</v>
      </c>
      <c r="AH158" s="172">
        <f>MIN(VLOOKUP($C158,Calc_OppDef!$A$47:$AM$66,AH$2+1,FALSE),VLOOKUP($D158,Calc_OppDef!$A$47:$AM$66,AH$2+1,FALSE))</f>
        <v>0.785854922</v>
      </c>
      <c r="AI158" s="172">
        <f>MIN(VLOOKUP($C158,Calc_OppDef!$A$47:$AM$66,AI$2+1,FALSE),VLOOKUP($D158,Calc_OppDef!$A$47:$AM$66,AI$2+1,FALSE))</f>
        <v>0.7322834646</v>
      </c>
      <c r="AJ158" s="172">
        <f>MIN(VLOOKUP($C158,Calc_OppDef!$A$47:$AM$66,AJ$2+1,FALSE),VLOOKUP($D158,Calc_OppDef!$A$47:$AM$66,AJ$2+1,FALSE))</f>
        <v>0.6679765344</v>
      </c>
      <c r="AK158" s="172">
        <f>MIN(VLOOKUP($C158,Calc_OppDef!$A$47:$AM$66,AK$2+1,FALSE),VLOOKUP($D158,Calc_OppDef!$A$47:$AM$66,AK$2+1,FALSE))</f>
        <v>0.785854922</v>
      </c>
      <c r="AL158" s="172">
        <f>MIN(VLOOKUP($C158,Calc_OppDef!$A$47:$AM$66,AL$2+1,FALSE),VLOOKUP($D158,Calc_OppDef!$A$47:$AM$66,AL$2+1,FALSE))</f>
        <v>0.9430256077</v>
      </c>
      <c r="AM158" s="172">
        <f>MIN(VLOOKUP($C158,Calc_OppDef!$A$47:$AM$66,AM$2+1,FALSE),VLOOKUP($D158,Calc_OppDef!$A$47:$AM$66,AM$2+1,FALSE))</f>
        <v>0.7322834646</v>
      </c>
      <c r="AN158" s="172">
        <f>MIN(VLOOKUP($C158,Calc_OppDef!$A$47:$AM$66,AN$2+1,FALSE),VLOOKUP($D158,Calc_OppDef!$A$47:$AM$66,AN$2+1,FALSE))</f>
        <v>0.4715128039</v>
      </c>
      <c r="AO158" s="172">
        <f>MIN(VLOOKUP($C158,Calc_OppDef!$A$47:$AM$66,AO$2+1,FALSE),VLOOKUP($D158,Calc_OppDef!$A$47:$AM$66,AO$2+1,FALSE))</f>
        <v>0.6286834896</v>
      </c>
      <c r="AP158" s="172">
        <f>MIN(VLOOKUP($C158,Calc_OppDef!$A$47:$AM$66,AP$2+1,FALSE),VLOOKUP($D158,Calc_OppDef!$A$47:$AM$66,AP$2+1,FALSE))</f>
        <v>0.4138834951</v>
      </c>
      <c r="AQ158" s="170"/>
      <c r="AR158" s="170"/>
    </row>
    <row r="159" ht="12.75" customHeight="1">
      <c r="A159" s="170">
        <f t="shared" si="1"/>
        <v>12</v>
      </c>
      <c r="B159" s="170">
        <f t="shared" si="2"/>
        <v>15</v>
      </c>
      <c r="C159" s="140" t="str">
        <f t="array" ref="C159">INDEX(Fixtures!$A$2:$A$21,A159)</f>
        <v>Liverpool</v>
      </c>
      <c r="D159" s="140" t="str">
        <f t="array" ref="D159">INDEX(Fixtures!$A$2:$A$21,B159)</f>
        <v>Newcastle</v>
      </c>
      <c r="E159" s="172">
        <f>MIN(VLOOKUP($C159,Calc_OppDef!$A$47:$AM$66,E$2+1,FALSE),VLOOKUP($D159,Calc_OppDef!$A$47:$AM$66,E$2+1,FALSE))</f>
        <v>0.9430256077</v>
      </c>
      <c r="F159" s="172">
        <f>MIN(VLOOKUP($C159,Calc_OppDef!$A$47:$AM$66,F$2+1,FALSE),VLOOKUP($D159,Calc_OppDef!$A$47:$AM$66,F$2+1,FALSE))</f>
        <v>0.7322834646</v>
      </c>
      <c r="G159" s="172">
        <f>MIN(VLOOKUP($C159,Calc_OppDef!$A$47:$AM$66,G$2+1,FALSE),VLOOKUP($D159,Calc_OppDef!$A$47:$AM$66,G$2+1,FALSE))</f>
        <v>0.392927461</v>
      </c>
      <c r="H159" s="172">
        <f>MIN(VLOOKUP($C159,Calc_OppDef!$A$47:$AM$66,H$2+1,FALSE),VLOOKUP($D159,Calc_OppDef!$A$47:$AM$66,H$2+1,FALSE))</f>
        <v>0.9823179059</v>
      </c>
      <c r="I159" s="172">
        <f>MIN(VLOOKUP($C159,Calc_OppDef!$A$47:$AM$66,I$2+1,FALSE),VLOOKUP($D159,Calc_OppDef!$A$47:$AM$66,I$2+1,FALSE))</f>
        <v>0.785854922</v>
      </c>
      <c r="J159" s="172">
        <f>MIN(VLOOKUP($C159,Calc_OppDef!$A$47:$AM$66,J$2+1,FALSE),VLOOKUP($D159,Calc_OppDef!$A$47:$AM$66,J$2+1,FALSE))</f>
        <v>0.6679765344</v>
      </c>
      <c r="K159" s="172">
        <f>MIN(VLOOKUP($C159,Calc_OppDef!$A$47:$AM$66,K$2+1,FALSE),VLOOKUP($D159,Calc_OppDef!$A$47:$AM$66,K$2+1,FALSE))</f>
        <v>1.178781636</v>
      </c>
      <c r="L159" s="172">
        <f>MIN(VLOOKUP($C159,Calc_OppDef!$A$47:$AM$66,L$2+1,FALSE),VLOOKUP($D159,Calc_OppDef!$A$47:$AM$66,L$2+1,FALSE))</f>
        <v>1.493123755</v>
      </c>
      <c r="M159" s="172">
        <f>MIN(VLOOKUP($C159,Calc_OppDef!$A$47:$AM$66,M$2+1,FALSE),VLOOKUP($D159,Calc_OppDef!$A$47:$AM$66,M$2+1,FALSE))</f>
        <v>0.392927461</v>
      </c>
      <c r="N159" s="172">
        <f>MIN(VLOOKUP($C159,Calc_OppDef!$A$47:$AM$66,N$2+1,FALSE),VLOOKUP($D159,Calc_OppDef!$A$47:$AM$66,N$2+1,FALSE))</f>
        <v>0.4138834951</v>
      </c>
      <c r="O159" s="172">
        <f>MIN(VLOOKUP($C159,Calc_OppDef!$A$47:$AM$66,O$2+1,FALSE),VLOOKUP($D159,Calc_OppDef!$A$47:$AM$66,O$2+1,FALSE))</f>
        <v>0.6679765344</v>
      </c>
      <c r="P159" s="172">
        <f>MIN(VLOOKUP($C159,Calc_OppDef!$A$47:$AM$66,P$2+1,FALSE),VLOOKUP($D159,Calc_OppDef!$A$47:$AM$66,P$2+1,FALSE))</f>
        <v>0.5566019417</v>
      </c>
      <c r="Q159" s="172">
        <f>MIN(VLOOKUP($C159,Calc_OppDef!$A$47:$AM$66,Q$2+1,FALSE),VLOOKUP($D159,Calc_OppDef!$A$47:$AM$66,Q$2+1,FALSE))</f>
        <v>0.6286834896</v>
      </c>
      <c r="R159" s="172">
        <f>MIN(VLOOKUP($C159,Calc_OppDef!$A$47:$AM$66,R$2+1,FALSE),VLOOKUP($D159,Calc_OppDef!$A$47:$AM$66,R$2+1,FALSE))</f>
        <v>0.6286834896</v>
      </c>
      <c r="S159" s="172">
        <f>MIN(VLOOKUP($C159,Calc_OppDef!$A$47:$AM$66,S$2+1,FALSE),VLOOKUP($D159,Calc_OppDef!$A$47:$AM$66,S$2+1,FALSE))</f>
        <v>0.4995145631</v>
      </c>
      <c r="T159" s="172">
        <f>MIN(VLOOKUP($C159,Calc_OppDef!$A$47:$AM$66,T$2+1,FALSE),VLOOKUP($D159,Calc_OppDef!$A$47:$AM$66,T$2+1,FALSE))</f>
        <v>1.021610951</v>
      </c>
      <c r="U159" s="172">
        <f>MIN(VLOOKUP($C159,Calc_OppDef!$A$47:$AM$66,U$2+1,FALSE),VLOOKUP($D159,Calc_OppDef!$A$47:$AM$66,U$2+1,FALSE))</f>
        <v>0.6286834896</v>
      </c>
      <c r="V159" s="172">
        <f>MIN(VLOOKUP($C159,Calc_OppDef!$A$47:$AM$66,V$2+1,FALSE),VLOOKUP($D159,Calc_OppDef!$A$47:$AM$66,V$2+1,FALSE))</f>
        <v>0.5566019417</v>
      </c>
      <c r="W159" s="172">
        <f>MIN(VLOOKUP($C159,Calc_OppDef!$A$47:$AM$66,W$2+1,FALSE),VLOOKUP($D159,Calc_OppDef!$A$47:$AM$66,W$2+1,FALSE))</f>
        <v>0.7072688325</v>
      </c>
      <c r="X159" s="172">
        <f>MIN(VLOOKUP($C159,Calc_OppDef!$A$47:$AM$66,X$2+1,FALSE),VLOOKUP($D159,Calc_OppDef!$A$47:$AM$66,X$2+1,FALSE))</f>
        <v>0.785854922</v>
      </c>
      <c r="Y159" s="172">
        <f>MIN(VLOOKUP($C159,Calc_OppDef!$A$47:$AM$66,Y$2+1,FALSE),VLOOKUP($D159,Calc_OppDef!$A$47:$AM$66,Y$2+1,FALSE))</f>
        <v>1.178781636</v>
      </c>
      <c r="Z159" s="172">
        <f>MIN(VLOOKUP($C159,Calc_OppDef!$A$47:$AM$66,Z$2+1,FALSE),VLOOKUP($D159,Calc_OppDef!$A$47:$AM$66,Z$2+1,FALSE))</f>
        <v>0.9430256077</v>
      </c>
      <c r="AA159" s="172">
        <f>MIN(VLOOKUP($C159,Calc_OppDef!$A$47:$AM$66,AA$2+1,FALSE),VLOOKUP($D159,Calc_OppDef!$A$47:$AM$66,AA$2+1,FALSE))</f>
        <v>0.4138834951</v>
      </c>
      <c r="AB159" s="172">
        <f>MIN(VLOOKUP($C159,Calc_OppDef!$A$47:$AM$66,AB$2+1,FALSE),VLOOKUP($D159,Calc_OppDef!$A$47:$AM$66,AB$2+1,FALSE))</f>
        <v>1.218074681</v>
      </c>
      <c r="AC159" s="172">
        <f>MIN(VLOOKUP($C159,Calc_OppDef!$A$47:$AM$66,AC$2+1,FALSE),VLOOKUP($D159,Calc_OppDef!$A$47:$AM$66,AC$2+1,FALSE))</f>
        <v>0.9430256077</v>
      </c>
      <c r="AD159" s="172">
        <f>MIN(VLOOKUP($C159,Calc_OppDef!$A$47:$AM$66,AD$2+1,FALSE),VLOOKUP($D159,Calc_OppDef!$A$47:$AM$66,AD$2+1,FALSE))</f>
        <v>0.7465618773</v>
      </c>
      <c r="AE159" s="172">
        <f>MIN(VLOOKUP($C159,Calc_OppDef!$A$47:$AM$66,AE$2+1,FALSE),VLOOKUP($D159,Calc_OppDef!$A$47:$AM$66,AE$2+1,FALSE))</f>
        <v>0.4715128039</v>
      </c>
      <c r="AF159" s="172">
        <f>MIN(VLOOKUP($C159,Calc_OppDef!$A$47:$AM$66,AF$2+1,FALSE),VLOOKUP($D159,Calc_OppDef!$A$47:$AM$66,AF$2+1,FALSE))</f>
        <v>0.6679765344</v>
      </c>
      <c r="AG159" s="172">
        <f>MIN(VLOOKUP($C159,Calc_OppDef!$A$47:$AM$66,AG$2+1,FALSE),VLOOKUP($D159,Calc_OppDef!$A$47:$AM$66,AG$2+1,FALSE))</f>
        <v>0.9430256077</v>
      </c>
      <c r="AH159" s="172">
        <f>MIN(VLOOKUP($C159,Calc_OppDef!$A$47:$AM$66,AH$2+1,FALSE),VLOOKUP($D159,Calc_OppDef!$A$47:$AM$66,AH$2+1,FALSE))</f>
        <v>0.6286834896</v>
      </c>
      <c r="AI159" s="172">
        <f>MIN(VLOOKUP($C159,Calc_OppDef!$A$47:$AM$66,AI$2+1,FALSE),VLOOKUP($D159,Calc_OppDef!$A$47:$AM$66,AI$2+1,FALSE))</f>
        <v>0.7322834646</v>
      </c>
      <c r="AJ159" s="172">
        <f>MIN(VLOOKUP($C159,Calc_OppDef!$A$47:$AM$66,AJ$2+1,FALSE),VLOOKUP($D159,Calc_OppDef!$A$47:$AM$66,AJ$2+1,FALSE))</f>
        <v>1.335953069</v>
      </c>
      <c r="AK159" s="172">
        <f>MIN(VLOOKUP($C159,Calc_OppDef!$A$47:$AM$66,AK$2+1,FALSE),VLOOKUP($D159,Calc_OppDef!$A$47:$AM$66,AK$2+1,FALSE))</f>
        <v>0.6286834896</v>
      </c>
      <c r="AL159" s="172">
        <f>MIN(VLOOKUP($C159,Calc_OppDef!$A$47:$AM$66,AL$2+1,FALSE),VLOOKUP($D159,Calc_OppDef!$A$47:$AM$66,AL$2+1,FALSE))</f>
        <v>0.9823179059</v>
      </c>
      <c r="AM159" s="172">
        <f>MIN(VLOOKUP($C159,Calc_OppDef!$A$47:$AM$66,AM$2+1,FALSE),VLOOKUP($D159,Calc_OppDef!$A$47:$AM$66,AM$2+1,FALSE))</f>
        <v>0.6679765344</v>
      </c>
      <c r="AN159" s="172">
        <f>MIN(VLOOKUP($C159,Calc_OppDef!$A$47:$AM$66,AN$2+1,FALSE),VLOOKUP($D159,Calc_OppDef!$A$47:$AM$66,AN$2+1,FALSE))</f>
        <v>0.4715128039</v>
      </c>
      <c r="AO159" s="172">
        <f>MIN(VLOOKUP($C159,Calc_OppDef!$A$47:$AM$66,AO$2+1,FALSE),VLOOKUP($D159,Calc_OppDef!$A$47:$AM$66,AO$2+1,FALSE))</f>
        <v>0.8251472201</v>
      </c>
      <c r="AP159" s="172">
        <f>MIN(VLOOKUP($C159,Calc_OppDef!$A$47:$AM$66,AP$2+1,FALSE),VLOOKUP($D159,Calc_OppDef!$A$47:$AM$66,AP$2+1,FALSE))</f>
        <v>0.4995145631</v>
      </c>
      <c r="AQ159" s="170"/>
      <c r="AR159" s="170"/>
    </row>
    <row r="160" ht="12.75" customHeight="1">
      <c r="A160" s="170">
        <f t="shared" si="1"/>
        <v>12</v>
      </c>
      <c r="B160" s="170">
        <f t="shared" si="2"/>
        <v>16</v>
      </c>
      <c r="C160" s="140" t="str">
        <f t="array" ref="C160">INDEX(Fixtures!$A$2:$A$21,A160)</f>
        <v>Liverpool</v>
      </c>
      <c r="D160" s="140" t="str">
        <f t="array" ref="D160">INDEX(Fixtures!$A$2:$A$21,B160)</f>
        <v>Southampton</v>
      </c>
      <c r="E160" s="172">
        <f>MIN(VLOOKUP($C160,Calc_OppDef!$A$47:$AM$66,E$2+1,FALSE),VLOOKUP($D160,Calc_OppDef!$A$47:$AM$66,E$2+1,FALSE))</f>
        <v>0.785854922</v>
      </c>
      <c r="F160" s="172">
        <f>MIN(VLOOKUP($C160,Calc_OppDef!$A$47:$AM$66,F$2+1,FALSE),VLOOKUP($D160,Calc_OppDef!$A$47:$AM$66,F$2+1,FALSE))</f>
        <v>1.100196294</v>
      </c>
      <c r="G160" s="172">
        <f>MIN(VLOOKUP($C160,Calc_OppDef!$A$47:$AM$66,G$2+1,FALSE),VLOOKUP($D160,Calc_OppDef!$A$47:$AM$66,G$2+1,FALSE))</f>
        <v>0.392927461</v>
      </c>
      <c r="H160" s="172">
        <f>MIN(VLOOKUP($C160,Calc_OppDef!$A$47:$AM$66,H$2+1,FALSE),VLOOKUP($D160,Calc_OppDef!$A$47:$AM$66,H$2+1,FALSE))</f>
        <v>0.9823179059</v>
      </c>
      <c r="I160" s="172">
        <f>MIN(VLOOKUP($C160,Calc_OppDef!$A$47:$AM$66,I$2+1,FALSE),VLOOKUP($D160,Calc_OppDef!$A$47:$AM$66,I$2+1,FALSE))</f>
        <v>0.392927461</v>
      </c>
      <c r="J160" s="172">
        <f>MIN(VLOOKUP($C160,Calc_OppDef!$A$47:$AM$66,J$2+1,FALSE),VLOOKUP($D160,Calc_OppDef!$A$47:$AM$66,J$2+1,FALSE))</f>
        <v>0.6679765344</v>
      </c>
      <c r="K160" s="172">
        <f>MIN(VLOOKUP($C160,Calc_OppDef!$A$47:$AM$66,K$2+1,FALSE),VLOOKUP($D160,Calc_OppDef!$A$47:$AM$66,K$2+1,FALSE))</f>
        <v>0.8604330709</v>
      </c>
      <c r="L160" s="172">
        <f>MIN(VLOOKUP($C160,Calc_OppDef!$A$47:$AM$66,L$2+1,FALSE),VLOOKUP($D160,Calc_OppDef!$A$47:$AM$66,L$2+1,FALSE))</f>
        <v>1.257367726</v>
      </c>
      <c r="M160" s="172">
        <f>MIN(VLOOKUP($C160,Calc_OppDef!$A$47:$AM$66,M$2+1,FALSE),VLOOKUP($D160,Calc_OppDef!$A$47:$AM$66,M$2+1,FALSE))</f>
        <v>0.6286834896</v>
      </c>
      <c r="N160" s="172">
        <f>MIN(VLOOKUP($C160,Calc_OppDef!$A$47:$AM$66,N$2+1,FALSE),VLOOKUP($D160,Calc_OppDef!$A$47:$AM$66,N$2+1,FALSE))</f>
        <v>0.4138834951</v>
      </c>
      <c r="O160" s="172">
        <f>MIN(VLOOKUP($C160,Calc_OppDef!$A$47:$AM$66,O$2+1,FALSE),VLOOKUP($D160,Calc_OppDef!$A$47:$AM$66,O$2+1,FALSE))</f>
        <v>2.121807244</v>
      </c>
      <c r="P160" s="172">
        <f>MIN(VLOOKUP($C160,Calc_OppDef!$A$47:$AM$66,P$2+1,FALSE),VLOOKUP($D160,Calc_OppDef!$A$47:$AM$66,P$2+1,FALSE))</f>
        <v>0.5566019417</v>
      </c>
      <c r="Q160" s="172">
        <f>MIN(VLOOKUP($C160,Calc_OppDef!$A$47:$AM$66,Q$2+1,FALSE),VLOOKUP($D160,Calc_OppDef!$A$47:$AM$66,Q$2+1,FALSE))</f>
        <v>0.7322834646</v>
      </c>
      <c r="R160" s="172">
        <f>MIN(VLOOKUP($C160,Calc_OppDef!$A$47:$AM$66,R$2+1,FALSE),VLOOKUP($D160,Calc_OppDef!$A$47:$AM$66,R$2+1,FALSE))</f>
        <v>0.6286834896</v>
      </c>
      <c r="S160" s="172">
        <f>MIN(VLOOKUP($C160,Calc_OppDef!$A$47:$AM$66,S$2+1,FALSE),VLOOKUP($D160,Calc_OppDef!$A$47:$AM$66,S$2+1,FALSE))</f>
        <v>0.6286834896</v>
      </c>
      <c r="T160" s="172">
        <f>MIN(VLOOKUP($C160,Calc_OppDef!$A$47:$AM$66,T$2+1,FALSE),VLOOKUP($D160,Calc_OppDef!$A$47:$AM$66,T$2+1,FALSE))</f>
        <v>0.7322834646</v>
      </c>
      <c r="U160" s="172">
        <f>MIN(VLOOKUP($C160,Calc_OppDef!$A$47:$AM$66,U$2+1,FALSE),VLOOKUP($D160,Calc_OppDef!$A$47:$AM$66,U$2+1,FALSE))</f>
        <v>0.785854922</v>
      </c>
      <c r="V160" s="172">
        <f>MIN(VLOOKUP($C160,Calc_OppDef!$A$47:$AM$66,V$2+1,FALSE),VLOOKUP($D160,Calc_OppDef!$A$47:$AM$66,V$2+1,FALSE))</f>
        <v>0.6286834896</v>
      </c>
      <c r="W160" s="172">
        <f>MIN(VLOOKUP($C160,Calc_OppDef!$A$47:$AM$66,W$2+1,FALSE),VLOOKUP($D160,Calc_OppDef!$A$47:$AM$66,W$2+1,FALSE))</f>
        <v>0.7072688325</v>
      </c>
      <c r="X160" s="172">
        <f>MIN(VLOOKUP($C160,Calc_OppDef!$A$47:$AM$66,X$2+1,FALSE),VLOOKUP($D160,Calc_OppDef!$A$47:$AM$66,X$2+1,FALSE))</f>
        <v>0.785854922</v>
      </c>
      <c r="Y160" s="172">
        <f>MIN(VLOOKUP($C160,Calc_OppDef!$A$47:$AM$66,Y$2+1,FALSE),VLOOKUP($D160,Calc_OppDef!$A$47:$AM$66,Y$2+1,FALSE))</f>
        <v>1.178781636</v>
      </c>
      <c r="Z160" s="172">
        <f>MIN(VLOOKUP($C160,Calc_OppDef!$A$47:$AM$66,Z$2+1,FALSE),VLOOKUP($D160,Calc_OppDef!$A$47:$AM$66,Z$2+1,FALSE))</f>
        <v>0.9430256077</v>
      </c>
      <c r="AA160" s="172">
        <f>MIN(VLOOKUP($C160,Calc_OppDef!$A$47:$AM$66,AA$2+1,FALSE),VLOOKUP($D160,Calc_OppDef!$A$47:$AM$66,AA$2+1,FALSE))</f>
        <v>0.6286834896</v>
      </c>
      <c r="AB160" s="172">
        <f>MIN(VLOOKUP($C160,Calc_OppDef!$A$47:$AM$66,AB$2+1,FALSE),VLOOKUP($D160,Calc_OppDef!$A$47:$AM$66,AB$2+1,FALSE))</f>
        <v>0.6286834896</v>
      </c>
      <c r="AC160" s="172">
        <f>MIN(VLOOKUP($C160,Calc_OppDef!$A$47:$AM$66,AC$2+1,FALSE),VLOOKUP($D160,Calc_OppDef!$A$47:$AM$66,AC$2+1,FALSE))</f>
        <v>0.6286834896</v>
      </c>
      <c r="AD160" s="172">
        <f>MIN(VLOOKUP($C160,Calc_OppDef!$A$47:$AM$66,AD$2+1,FALSE),VLOOKUP($D160,Calc_OppDef!$A$47:$AM$66,AD$2+1,FALSE))</f>
        <v>0.4138834951</v>
      </c>
      <c r="AE160" s="172">
        <f>MIN(VLOOKUP($C160,Calc_OppDef!$A$47:$AM$66,AE$2+1,FALSE),VLOOKUP($D160,Calc_OppDef!$A$47:$AM$66,AE$2+1,FALSE))</f>
        <v>1.493123755</v>
      </c>
      <c r="AF160" s="172">
        <f>MIN(VLOOKUP($C160,Calc_OppDef!$A$47:$AM$66,AF$2+1,FALSE),VLOOKUP($D160,Calc_OppDef!$A$47:$AM$66,AF$2+1,FALSE))</f>
        <v>0.5566019417</v>
      </c>
      <c r="AG160" s="172">
        <f>MIN(VLOOKUP($C160,Calc_OppDef!$A$47:$AM$66,AG$2+1,FALSE),VLOOKUP($D160,Calc_OppDef!$A$47:$AM$66,AG$2+1,FALSE))</f>
        <v>1.100196294</v>
      </c>
      <c r="AH160" s="172">
        <f>MIN(VLOOKUP($C160,Calc_OppDef!$A$47:$AM$66,AH$2+1,FALSE),VLOOKUP($D160,Calc_OppDef!$A$47:$AM$66,AH$2+1,FALSE))</f>
        <v>0.785854922</v>
      </c>
      <c r="AI160" s="172">
        <f>MIN(VLOOKUP($C160,Calc_OppDef!$A$47:$AM$66,AI$2+1,FALSE),VLOOKUP($D160,Calc_OppDef!$A$47:$AM$66,AI$2+1,FALSE))</f>
        <v>0.7322834646</v>
      </c>
      <c r="AJ160" s="172">
        <f>MIN(VLOOKUP($C160,Calc_OppDef!$A$47:$AM$66,AJ$2+1,FALSE),VLOOKUP($D160,Calc_OppDef!$A$47:$AM$66,AJ$2+1,FALSE))</f>
        <v>0.9430256077</v>
      </c>
      <c r="AK160" s="172">
        <f>MIN(VLOOKUP($C160,Calc_OppDef!$A$47:$AM$66,AK$2+1,FALSE),VLOOKUP($D160,Calc_OppDef!$A$47:$AM$66,AK$2+1,FALSE))</f>
        <v>0.785854922</v>
      </c>
      <c r="AL160" s="172">
        <f>MIN(VLOOKUP($C160,Calc_OppDef!$A$47:$AM$66,AL$2+1,FALSE),VLOOKUP($D160,Calc_OppDef!$A$47:$AM$66,AL$2+1,FALSE))</f>
        <v>0.4995145631</v>
      </c>
      <c r="AM160" s="172">
        <f>MIN(VLOOKUP($C160,Calc_OppDef!$A$47:$AM$66,AM$2+1,FALSE),VLOOKUP($D160,Calc_OppDef!$A$47:$AM$66,AM$2+1,FALSE))</f>
        <v>0.7322834646</v>
      </c>
      <c r="AN160" s="172">
        <f>MIN(VLOOKUP($C160,Calc_OppDef!$A$47:$AM$66,AN$2+1,FALSE),VLOOKUP($D160,Calc_OppDef!$A$47:$AM$66,AN$2+1,FALSE))</f>
        <v>0.4715128039</v>
      </c>
      <c r="AO160" s="172">
        <f>MIN(VLOOKUP($C160,Calc_OppDef!$A$47:$AM$66,AO$2+1,FALSE),VLOOKUP($D160,Calc_OppDef!$A$47:$AM$66,AO$2+1,FALSE))</f>
        <v>0.8251472201</v>
      </c>
      <c r="AP160" s="172">
        <f>MIN(VLOOKUP($C160,Calc_OppDef!$A$47:$AM$66,AP$2+1,FALSE),VLOOKUP($D160,Calc_OppDef!$A$47:$AM$66,AP$2+1,FALSE))</f>
        <v>0.4715128039</v>
      </c>
      <c r="AQ160" s="170"/>
      <c r="AR160" s="170"/>
    </row>
    <row r="161" ht="12.75" customHeight="1">
      <c r="A161" s="170">
        <f t="shared" si="1"/>
        <v>12</v>
      </c>
      <c r="B161" s="170">
        <f t="shared" si="2"/>
        <v>17</v>
      </c>
      <c r="C161" s="140" t="str">
        <f t="array" ref="C161">INDEX(Fixtures!$A$2:$A$21,A161)</f>
        <v>Liverpool</v>
      </c>
      <c r="D161" s="140" t="str">
        <f t="array" ref="D161">INDEX(Fixtures!$A$2:$A$21,B161)</f>
        <v>Tottenham</v>
      </c>
      <c r="E161" s="172">
        <f>MIN(VLOOKUP($C161,Calc_OppDef!$A$47:$AM$66,E$2+1,FALSE),VLOOKUP($D161,Calc_OppDef!$A$47:$AM$66,E$2+1,FALSE))</f>
        <v>0.8251472201</v>
      </c>
      <c r="F161" s="172">
        <f>MIN(VLOOKUP($C161,Calc_OppDef!$A$47:$AM$66,F$2+1,FALSE),VLOOKUP($D161,Calc_OppDef!$A$47:$AM$66,F$2+1,FALSE))</f>
        <v>0.5566019417</v>
      </c>
      <c r="G161" s="172">
        <f>MIN(VLOOKUP($C161,Calc_OppDef!$A$47:$AM$66,G$2+1,FALSE),VLOOKUP($D161,Calc_OppDef!$A$47:$AM$66,G$2+1,FALSE))</f>
        <v>0.392927461</v>
      </c>
      <c r="H161" s="172">
        <f>MIN(VLOOKUP($C161,Calc_OppDef!$A$47:$AM$66,H$2+1,FALSE),VLOOKUP($D161,Calc_OppDef!$A$47:$AM$66,H$2+1,FALSE))</f>
        <v>0.9823179059</v>
      </c>
      <c r="I161" s="172">
        <f>MIN(VLOOKUP($C161,Calc_OppDef!$A$47:$AM$66,I$2+1,FALSE),VLOOKUP($D161,Calc_OppDef!$A$47:$AM$66,I$2+1,FALSE))</f>
        <v>1.532416799</v>
      </c>
      <c r="J161" s="172">
        <f>MIN(VLOOKUP($C161,Calc_OppDef!$A$47:$AM$66,J$2+1,FALSE),VLOOKUP($D161,Calc_OppDef!$A$47:$AM$66,J$2+1,FALSE))</f>
        <v>0.6679765344</v>
      </c>
      <c r="K161" s="172">
        <f>MIN(VLOOKUP($C161,Calc_OppDef!$A$47:$AM$66,K$2+1,FALSE),VLOOKUP($D161,Calc_OppDef!$A$47:$AM$66,K$2+1,FALSE))</f>
        <v>0.6286834896</v>
      </c>
      <c r="L161" s="172">
        <f>MIN(VLOOKUP($C161,Calc_OppDef!$A$47:$AM$66,L$2+1,FALSE),VLOOKUP($D161,Calc_OppDef!$A$47:$AM$66,L$2+1,FALSE))</f>
        <v>0.4138834951</v>
      </c>
      <c r="M161" s="172">
        <f>MIN(VLOOKUP($C161,Calc_OppDef!$A$47:$AM$66,M$2+1,FALSE),VLOOKUP($D161,Calc_OppDef!$A$47:$AM$66,M$2+1,FALSE))</f>
        <v>0.6286834896</v>
      </c>
      <c r="N161" s="172">
        <f>MIN(VLOOKUP($C161,Calc_OppDef!$A$47:$AM$66,N$2+1,FALSE),VLOOKUP($D161,Calc_OppDef!$A$47:$AM$66,N$2+1,FALSE))</f>
        <v>0.4138834951</v>
      </c>
      <c r="O161" s="172">
        <f>MIN(VLOOKUP($C161,Calc_OppDef!$A$47:$AM$66,O$2+1,FALSE),VLOOKUP($D161,Calc_OppDef!$A$47:$AM$66,O$2+1,FALSE))</f>
        <v>0.8604330709</v>
      </c>
      <c r="P161" s="172">
        <f>MIN(VLOOKUP($C161,Calc_OppDef!$A$47:$AM$66,P$2+1,FALSE),VLOOKUP($D161,Calc_OppDef!$A$47:$AM$66,P$2+1,FALSE))</f>
        <v>0.5566019417</v>
      </c>
      <c r="Q161" s="172">
        <f>MIN(VLOOKUP($C161,Calc_OppDef!$A$47:$AM$66,Q$2+1,FALSE),VLOOKUP($D161,Calc_OppDef!$A$47:$AM$66,Q$2+1,FALSE))</f>
        <v>1.060903995</v>
      </c>
      <c r="R161" s="172">
        <f>MIN(VLOOKUP($C161,Calc_OppDef!$A$47:$AM$66,R$2+1,FALSE),VLOOKUP($D161,Calc_OppDef!$A$47:$AM$66,R$2+1,FALSE))</f>
        <v>0.6286834896</v>
      </c>
      <c r="S161" s="172">
        <f>MIN(VLOOKUP($C161,Calc_OppDef!$A$47:$AM$66,S$2+1,FALSE),VLOOKUP($D161,Calc_OppDef!$A$47:$AM$66,S$2+1,FALSE))</f>
        <v>0.6286834896</v>
      </c>
      <c r="T161" s="172">
        <f>MIN(VLOOKUP($C161,Calc_OppDef!$A$47:$AM$66,T$2+1,FALSE),VLOOKUP($D161,Calc_OppDef!$A$47:$AM$66,T$2+1,FALSE))</f>
        <v>0.9823179059</v>
      </c>
      <c r="U161" s="172">
        <f>MIN(VLOOKUP($C161,Calc_OppDef!$A$47:$AM$66,U$2+1,FALSE),VLOOKUP($D161,Calc_OppDef!$A$47:$AM$66,U$2+1,FALSE))</f>
        <v>0.785854922</v>
      </c>
      <c r="V161" s="172">
        <f>MIN(VLOOKUP($C161,Calc_OppDef!$A$47:$AM$66,V$2+1,FALSE),VLOOKUP($D161,Calc_OppDef!$A$47:$AM$66,V$2+1,FALSE))</f>
        <v>0.8604330709</v>
      </c>
      <c r="W161" s="172">
        <f>MIN(VLOOKUP($C161,Calc_OppDef!$A$47:$AM$66,W$2+1,FALSE),VLOOKUP($D161,Calc_OppDef!$A$47:$AM$66,W$2+1,FALSE))</f>
        <v>0.7072688325</v>
      </c>
      <c r="X161" s="172">
        <f>MIN(VLOOKUP($C161,Calc_OppDef!$A$47:$AM$66,X$2+1,FALSE),VLOOKUP($D161,Calc_OppDef!$A$47:$AM$66,X$2+1,FALSE))</f>
        <v>0.4995145631</v>
      </c>
      <c r="Y161" s="172">
        <f>MIN(VLOOKUP($C161,Calc_OppDef!$A$47:$AM$66,Y$2+1,FALSE),VLOOKUP($D161,Calc_OppDef!$A$47:$AM$66,Y$2+1,FALSE))</f>
        <v>0.7322834646</v>
      </c>
      <c r="Z161" s="172">
        <f>MIN(VLOOKUP($C161,Calc_OppDef!$A$47:$AM$66,Z$2+1,FALSE),VLOOKUP($D161,Calc_OppDef!$A$47:$AM$66,Z$2+1,FALSE))</f>
        <v>0.9430256077</v>
      </c>
      <c r="AA161" s="172">
        <f>MIN(VLOOKUP($C161,Calc_OppDef!$A$47:$AM$66,AA$2+1,FALSE),VLOOKUP($D161,Calc_OppDef!$A$47:$AM$66,AA$2+1,FALSE))</f>
        <v>0.6286834896</v>
      </c>
      <c r="AB161" s="172">
        <f>MIN(VLOOKUP($C161,Calc_OppDef!$A$47:$AM$66,AB$2+1,FALSE),VLOOKUP($D161,Calc_OppDef!$A$47:$AM$66,AB$2+1,FALSE))</f>
        <v>0.6679765344</v>
      </c>
      <c r="AC161" s="172">
        <f>MIN(VLOOKUP($C161,Calc_OppDef!$A$47:$AM$66,AC$2+1,FALSE),VLOOKUP($D161,Calc_OppDef!$A$47:$AM$66,AC$2+1,FALSE))</f>
        <v>0.7072688325</v>
      </c>
      <c r="AD161" s="172">
        <f>MIN(VLOOKUP($C161,Calc_OppDef!$A$47:$AM$66,AD$2+1,FALSE),VLOOKUP($D161,Calc_OppDef!$A$47:$AM$66,AD$2+1,FALSE))</f>
        <v>0.7465618773</v>
      </c>
      <c r="AE161" s="172">
        <f>MIN(VLOOKUP($C161,Calc_OppDef!$A$47:$AM$66,AE$2+1,FALSE),VLOOKUP($D161,Calc_OppDef!$A$47:$AM$66,AE$2+1,FALSE))</f>
        <v>0.6286834896</v>
      </c>
      <c r="AF161" s="172">
        <f>MIN(VLOOKUP($C161,Calc_OppDef!$A$47:$AM$66,AF$2+1,FALSE),VLOOKUP($D161,Calc_OppDef!$A$47:$AM$66,AF$2+1,FALSE))</f>
        <v>0.6679765344</v>
      </c>
      <c r="AG161" s="172">
        <f>MIN(VLOOKUP($C161,Calc_OppDef!$A$47:$AM$66,AG$2+1,FALSE),VLOOKUP($D161,Calc_OppDef!$A$47:$AM$66,AG$2+1,FALSE))</f>
        <v>0.785854922</v>
      </c>
      <c r="AH161" s="172">
        <f>MIN(VLOOKUP($C161,Calc_OppDef!$A$47:$AM$66,AH$2+1,FALSE),VLOOKUP($D161,Calc_OppDef!$A$47:$AM$66,AH$2+1,FALSE))</f>
        <v>0.785854922</v>
      </c>
      <c r="AI161" s="172">
        <f>MIN(VLOOKUP($C161,Calc_OppDef!$A$47:$AM$66,AI$2+1,FALSE),VLOOKUP($D161,Calc_OppDef!$A$47:$AM$66,AI$2+1,FALSE))</f>
        <v>0.6286834896</v>
      </c>
      <c r="AJ161" s="172">
        <f>MIN(VLOOKUP($C161,Calc_OppDef!$A$47:$AM$66,AJ$2+1,FALSE),VLOOKUP($D161,Calc_OppDef!$A$47:$AM$66,AJ$2+1,FALSE))</f>
        <v>1.335953069</v>
      </c>
      <c r="AK161" s="172">
        <f>MIN(VLOOKUP($C161,Calc_OppDef!$A$47:$AM$66,AK$2+1,FALSE),VLOOKUP($D161,Calc_OppDef!$A$47:$AM$66,AK$2+1,FALSE))</f>
        <v>0.392927461</v>
      </c>
      <c r="AL161" s="172">
        <f>MIN(VLOOKUP($C161,Calc_OppDef!$A$47:$AM$66,AL$2+1,FALSE),VLOOKUP($D161,Calc_OppDef!$A$47:$AM$66,AL$2+1,FALSE))</f>
        <v>0.4715128039</v>
      </c>
      <c r="AM161" s="172">
        <f>MIN(VLOOKUP($C161,Calc_OppDef!$A$47:$AM$66,AM$2+1,FALSE),VLOOKUP($D161,Calc_OppDef!$A$47:$AM$66,AM$2+1,FALSE))</f>
        <v>0.7322834646</v>
      </c>
      <c r="AN161" s="172">
        <f>MIN(VLOOKUP($C161,Calc_OppDef!$A$47:$AM$66,AN$2+1,FALSE),VLOOKUP($D161,Calc_OppDef!$A$47:$AM$66,AN$2+1,FALSE))</f>
        <v>0.4715128039</v>
      </c>
      <c r="AO161" s="172">
        <f>MIN(VLOOKUP($C161,Calc_OppDef!$A$47:$AM$66,AO$2+1,FALSE),VLOOKUP($D161,Calc_OppDef!$A$47:$AM$66,AO$2+1,FALSE))</f>
        <v>0.8251472201</v>
      </c>
      <c r="AP161" s="172">
        <f>MIN(VLOOKUP($C161,Calc_OppDef!$A$47:$AM$66,AP$2+1,FALSE),VLOOKUP($D161,Calc_OppDef!$A$47:$AM$66,AP$2+1,FALSE))</f>
        <v>0.4995145631</v>
      </c>
      <c r="AQ161" s="170"/>
      <c r="AR161" s="170"/>
    </row>
    <row r="162" ht="12.75" customHeight="1">
      <c r="A162" s="170">
        <f t="shared" si="1"/>
        <v>12</v>
      </c>
      <c r="B162" s="170">
        <f t="shared" si="2"/>
        <v>18</v>
      </c>
      <c r="C162" s="140" t="str">
        <f t="array" ref="C162">INDEX(Fixtures!$A$2:$A$21,A162)</f>
        <v>Liverpool</v>
      </c>
      <c r="D162" s="140" t="str">
        <f t="array" ref="D162">INDEX(Fixtures!$A$2:$A$21,B162)</f>
        <v>Watford</v>
      </c>
      <c r="E162" s="172">
        <f>MIN(VLOOKUP($C162,Calc_OppDef!$A$47:$AM$66,E$2+1,FALSE),VLOOKUP($D162,Calc_OppDef!$A$47:$AM$66,E$2+1,FALSE))</f>
        <v>0.392927461</v>
      </c>
      <c r="F162" s="172">
        <f>MIN(VLOOKUP($C162,Calc_OppDef!$A$47:$AM$66,F$2+1,FALSE),VLOOKUP($D162,Calc_OppDef!$A$47:$AM$66,F$2+1,FALSE))</f>
        <v>0.6286834896</v>
      </c>
      <c r="G162" s="172">
        <f>MIN(VLOOKUP($C162,Calc_OppDef!$A$47:$AM$66,G$2+1,FALSE),VLOOKUP($D162,Calc_OppDef!$A$47:$AM$66,G$2+1,FALSE))</f>
        <v>0.392927461</v>
      </c>
      <c r="H162" s="172">
        <f>MIN(VLOOKUP($C162,Calc_OppDef!$A$47:$AM$66,H$2+1,FALSE),VLOOKUP($D162,Calc_OppDef!$A$47:$AM$66,H$2+1,FALSE))</f>
        <v>0.9823179059</v>
      </c>
      <c r="I162" s="172">
        <f>MIN(VLOOKUP($C162,Calc_OppDef!$A$47:$AM$66,I$2+1,FALSE),VLOOKUP($D162,Calc_OppDef!$A$47:$AM$66,I$2+1,FALSE))</f>
        <v>1.178781636</v>
      </c>
      <c r="J162" s="172">
        <f>MIN(VLOOKUP($C162,Calc_OppDef!$A$47:$AM$66,J$2+1,FALSE),VLOOKUP($D162,Calc_OppDef!$A$47:$AM$66,J$2+1,FALSE))</f>
        <v>0.6679765344</v>
      </c>
      <c r="K162" s="172">
        <f>MIN(VLOOKUP($C162,Calc_OppDef!$A$47:$AM$66,K$2+1,FALSE),VLOOKUP($D162,Calc_OppDef!$A$47:$AM$66,K$2+1,FALSE))</f>
        <v>1.178781636</v>
      </c>
      <c r="L162" s="172">
        <f>MIN(VLOOKUP($C162,Calc_OppDef!$A$47:$AM$66,L$2+1,FALSE),VLOOKUP($D162,Calc_OppDef!$A$47:$AM$66,L$2+1,FALSE))</f>
        <v>0.7465618773</v>
      </c>
      <c r="M162" s="172">
        <f>MIN(VLOOKUP($C162,Calc_OppDef!$A$47:$AM$66,M$2+1,FALSE),VLOOKUP($D162,Calc_OppDef!$A$47:$AM$66,M$2+1,FALSE))</f>
        <v>0.6286834896</v>
      </c>
      <c r="N162" s="172">
        <f>MIN(VLOOKUP($C162,Calc_OppDef!$A$47:$AM$66,N$2+1,FALSE),VLOOKUP($D162,Calc_OppDef!$A$47:$AM$66,N$2+1,FALSE))</f>
        <v>0.4138834951</v>
      </c>
      <c r="O162" s="172">
        <f>MIN(VLOOKUP($C162,Calc_OppDef!$A$47:$AM$66,O$2+1,FALSE),VLOOKUP($D162,Calc_OppDef!$A$47:$AM$66,O$2+1,FALSE))</f>
        <v>0.8251472201</v>
      </c>
      <c r="P162" s="172">
        <f>MIN(VLOOKUP($C162,Calc_OppDef!$A$47:$AM$66,P$2+1,FALSE),VLOOKUP($D162,Calc_OppDef!$A$47:$AM$66,P$2+1,FALSE))</f>
        <v>0.5566019417</v>
      </c>
      <c r="Q162" s="172">
        <f>MIN(VLOOKUP($C162,Calc_OppDef!$A$47:$AM$66,Q$2+1,FALSE),VLOOKUP($D162,Calc_OppDef!$A$47:$AM$66,Q$2+1,FALSE))</f>
        <v>1.060903995</v>
      </c>
      <c r="R162" s="172">
        <f>MIN(VLOOKUP($C162,Calc_OppDef!$A$47:$AM$66,R$2+1,FALSE),VLOOKUP($D162,Calc_OppDef!$A$47:$AM$66,R$2+1,FALSE))</f>
        <v>0.6286834896</v>
      </c>
      <c r="S162" s="172">
        <f>MIN(VLOOKUP($C162,Calc_OppDef!$A$47:$AM$66,S$2+1,FALSE),VLOOKUP($D162,Calc_OppDef!$A$47:$AM$66,S$2+1,FALSE))</f>
        <v>0.6286834896</v>
      </c>
      <c r="T162" s="172">
        <f>MIN(VLOOKUP($C162,Calc_OppDef!$A$47:$AM$66,T$2+1,FALSE),VLOOKUP($D162,Calc_OppDef!$A$47:$AM$66,T$2+1,FALSE))</f>
        <v>1.021610951</v>
      </c>
      <c r="U162" s="172">
        <f>MIN(VLOOKUP($C162,Calc_OppDef!$A$47:$AM$66,U$2+1,FALSE),VLOOKUP($D162,Calc_OppDef!$A$47:$AM$66,U$2+1,FALSE))</f>
        <v>0.4138834951</v>
      </c>
      <c r="V162" s="172">
        <f>MIN(VLOOKUP($C162,Calc_OppDef!$A$47:$AM$66,V$2+1,FALSE),VLOOKUP($D162,Calc_OppDef!$A$47:$AM$66,V$2+1,FALSE))</f>
        <v>0.8604330709</v>
      </c>
      <c r="W162" s="172">
        <f>MIN(VLOOKUP($C162,Calc_OppDef!$A$47:$AM$66,W$2+1,FALSE),VLOOKUP($D162,Calc_OppDef!$A$47:$AM$66,W$2+1,FALSE))</f>
        <v>0.7072688325</v>
      </c>
      <c r="X162" s="172">
        <f>MIN(VLOOKUP($C162,Calc_OppDef!$A$47:$AM$66,X$2+1,FALSE),VLOOKUP($D162,Calc_OppDef!$A$47:$AM$66,X$2+1,FALSE))</f>
        <v>0.7072688325</v>
      </c>
      <c r="Y162" s="172">
        <f>MIN(VLOOKUP($C162,Calc_OppDef!$A$47:$AM$66,Y$2+1,FALSE),VLOOKUP($D162,Calc_OppDef!$A$47:$AM$66,Y$2+1,FALSE))</f>
        <v>1.021610951</v>
      </c>
      <c r="Z162" s="172">
        <f>MIN(VLOOKUP($C162,Calc_OppDef!$A$47:$AM$66,Z$2+1,FALSE),VLOOKUP($D162,Calc_OppDef!$A$47:$AM$66,Z$2+1,FALSE))</f>
        <v>0.9430256077</v>
      </c>
      <c r="AA162" s="172">
        <f>MIN(VLOOKUP($C162,Calc_OppDef!$A$47:$AM$66,AA$2+1,FALSE),VLOOKUP($D162,Calc_OppDef!$A$47:$AM$66,AA$2+1,FALSE))</f>
        <v>0.6286834896</v>
      </c>
      <c r="AB162" s="172">
        <f>MIN(VLOOKUP($C162,Calc_OppDef!$A$47:$AM$66,AB$2+1,FALSE),VLOOKUP($D162,Calc_OppDef!$A$47:$AM$66,AB$2+1,FALSE))</f>
        <v>1.218074681</v>
      </c>
      <c r="AC162" s="172">
        <f>MIN(VLOOKUP($C162,Calc_OppDef!$A$47:$AM$66,AC$2+1,FALSE),VLOOKUP($D162,Calc_OppDef!$A$47:$AM$66,AC$2+1,FALSE))</f>
        <v>0.9430256077</v>
      </c>
      <c r="AD162" s="172">
        <f>MIN(VLOOKUP($C162,Calc_OppDef!$A$47:$AM$66,AD$2+1,FALSE),VLOOKUP($D162,Calc_OppDef!$A$47:$AM$66,AD$2+1,FALSE))</f>
        <v>0.6286834896</v>
      </c>
      <c r="AE162" s="172">
        <f>MIN(VLOOKUP($C162,Calc_OppDef!$A$47:$AM$66,AE$2+1,FALSE),VLOOKUP($D162,Calc_OppDef!$A$47:$AM$66,AE$2+1,FALSE))</f>
        <v>0.7322834646</v>
      </c>
      <c r="AF162" s="172">
        <f>MIN(VLOOKUP($C162,Calc_OppDef!$A$47:$AM$66,AF$2+1,FALSE),VLOOKUP($D162,Calc_OppDef!$A$47:$AM$66,AF$2+1,FALSE))</f>
        <v>0.6679765344</v>
      </c>
      <c r="AG162" s="172">
        <f>MIN(VLOOKUP($C162,Calc_OppDef!$A$47:$AM$66,AG$2+1,FALSE),VLOOKUP($D162,Calc_OppDef!$A$47:$AM$66,AG$2+1,FALSE))</f>
        <v>1.100196294</v>
      </c>
      <c r="AH162" s="172">
        <f>MIN(VLOOKUP($C162,Calc_OppDef!$A$47:$AM$66,AH$2+1,FALSE),VLOOKUP($D162,Calc_OppDef!$A$47:$AM$66,AH$2+1,FALSE))</f>
        <v>0.785854922</v>
      </c>
      <c r="AI162" s="172">
        <f>MIN(VLOOKUP($C162,Calc_OppDef!$A$47:$AM$66,AI$2+1,FALSE),VLOOKUP($D162,Calc_OppDef!$A$47:$AM$66,AI$2+1,FALSE))</f>
        <v>0.6679765344</v>
      </c>
      <c r="AJ162" s="172">
        <f>MIN(VLOOKUP($C162,Calc_OppDef!$A$47:$AM$66,AJ$2+1,FALSE),VLOOKUP($D162,Calc_OppDef!$A$47:$AM$66,AJ$2+1,FALSE))</f>
        <v>1.335953069</v>
      </c>
      <c r="AK162" s="172">
        <f>MIN(VLOOKUP($C162,Calc_OppDef!$A$47:$AM$66,AK$2+1,FALSE),VLOOKUP($D162,Calc_OppDef!$A$47:$AM$66,AK$2+1,FALSE))</f>
        <v>0.5566019417</v>
      </c>
      <c r="AL162" s="172">
        <f>MIN(VLOOKUP($C162,Calc_OppDef!$A$47:$AM$66,AL$2+1,FALSE),VLOOKUP($D162,Calc_OppDef!$A$47:$AM$66,AL$2+1,FALSE))</f>
        <v>0.785854922</v>
      </c>
      <c r="AM162" s="172">
        <f>MIN(VLOOKUP($C162,Calc_OppDef!$A$47:$AM$66,AM$2+1,FALSE),VLOOKUP($D162,Calc_OppDef!$A$47:$AM$66,AM$2+1,FALSE))</f>
        <v>0.6286834896</v>
      </c>
      <c r="AN162" s="172">
        <f>MIN(VLOOKUP($C162,Calc_OppDef!$A$47:$AM$66,AN$2+1,FALSE),VLOOKUP($D162,Calc_OppDef!$A$47:$AM$66,AN$2+1,FALSE))</f>
        <v>0.4715128039</v>
      </c>
      <c r="AO162" s="172">
        <f>MIN(VLOOKUP($C162,Calc_OppDef!$A$47:$AM$66,AO$2+1,FALSE),VLOOKUP($D162,Calc_OppDef!$A$47:$AM$66,AO$2+1,FALSE))</f>
        <v>0.8251472201</v>
      </c>
      <c r="AP162" s="172">
        <f>MIN(VLOOKUP($C162,Calc_OppDef!$A$47:$AM$66,AP$2+1,FALSE),VLOOKUP($D162,Calc_OppDef!$A$47:$AM$66,AP$2+1,FALSE))</f>
        <v>0.4995145631</v>
      </c>
      <c r="AQ162" s="170"/>
      <c r="AR162" s="170"/>
    </row>
    <row r="163" ht="12.75" customHeight="1">
      <c r="A163" s="170">
        <f t="shared" si="1"/>
        <v>12</v>
      </c>
      <c r="B163" s="170">
        <f t="shared" si="2"/>
        <v>19</v>
      </c>
      <c r="C163" s="140" t="str">
        <f t="array" ref="C163">INDEX(Fixtures!$A$2:$A$21,A163)</f>
        <v>Liverpool</v>
      </c>
      <c r="D163" s="140" t="str">
        <f t="array" ref="D163">INDEX(Fixtures!$A$2:$A$21,B163)</f>
        <v>West Ham</v>
      </c>
      <c r="E163" s="172">
        <f>MIN(VLOOKUP($C163,Calc_OppDef!$A$47:$AM$66,E$2+1,FALSE),VLOOKUP($D163,Calc_OppDef!$A$47:$AM$66,E$2+1,FALSE))</f>
        <v>0.9430256077</v>
      </c>
      <c r="F163" s="172">
        <f>MIN(VLOOKUP($C163,Calc_OppDef!$A$47:$AM$66,F$2+1,FALSE),VLOOKUP($D163,Calc_OppDef!$A$47:$AM$66,F$2+1,FALSE))</f>
        <v>0.7465618773</v>
      </c>
      <c r="G163" s="172">
        <f>MIN(VLOOKUP($C163,Calc_OppDef!$A$47:$AM$66,G$2+1,FALSE),VLOOKUP($D163,Calc_OppDef!$A$47:$AM$66,G$2+1,FALSE))</f>
        <v>0.392927461</v>
      </c>
      <c r="H163" s="172">
        <f>MIN(VLOOKUP($C163,Calc_OppDef!$A$47:$AM$66,H$2+1,FALSE),VLOOKUP($D163,Calc_OppDef!$A$47:$AM$66,H$2+1,FALSE))</f>
        <v>0.4995145631</v>
      </c>
      <c r="I163" s="172">
        <f>MIN(VLOOKUP($C163,Calc_OppDef!$A$47:$AM$66,I$2+1,FALSE),VLOOKUP($D163,Calc_OppDef!$A$47:$AM$66,I$2+1,FALSE))</f>
        <v>1.100196294</v>
      </c>
      <c r="J163" s="172">
        <f>MIN(VLOOKUP($C163,Calc_OppDef!$A$47:$AM$66,J$2+1,FALSE),VLOOKUP($D163,Calc_OppDef!$A$47:$AM$66,J$2+1,FALSE))</f>
        <v>0.6679765344</v>
      </c>
      <c r="K163" s="172">
        <f>MIN(VLOOKUP($C163,Calc_OppDef!$A$47:$AM$66,K$2+1,FALSE),VLOOKUP($D163,Calc_OppDef!$A$47:$AM$66,K$2+1,FALSE))</f>
        <v>1.178781636</v>
      </c>
      <c r="L163" s="172">
        <f>MIN(VLOOKUP($C163,Calc_OppDef!$A$47:$AM$66,L$2+1,FALSE),VLOOKUP($D163,Calc_OppDef!$A$47:$AM$66,L$2+1,FALSE))</f>
        <v>0.9430256077</v>
      </c>
      <c r="M163" s="172">
        <f>MIN(VLOOKUP($C163,Calc_OppDef!$A$47:$AM$66,M$2+1,FALSE),VLOOKUP($D163,Calc_OppDef!$A$47:$AM$66,M$2+1,FALSE))</f>
        <v>0.6286834896</v>
      </c>
      <c r="N163" s="172">
        <f>MIN(VLOOKUP($C163,Calc_OppDef!$A$47:$AM$66,N$2+1,FALSE),VLOOKUP($D163,Calc_OppDef!$A$47:$AM$66,N$2+1,FALSE))</f>
        <v>0.4138834951</v>
      </c>
      <c r="O163" s="172">
        <f>MIN(VLOOKUP($C163,Calc_OppDef!$A$47:$AM$66,O$2+1,FALSE),VLOOKUP($D163,Calc_OppDef!$A$47:$AM$66,O$2+1,FALSE))</f>
        <v>0.785854922</v>
      </c>
      <c r="P163" s="172">
        <f>MIN(VLOOKUP($C163,Calc_OppDef!$A$47:$AM$66,P$2+1,FALSE),VLOOKUP($D163,Calc_OppDef!$A$47:$AM$66,P$2+1,FALSE))</f>
        <v>0.5566019417</v>
      </c>
      <c r="Q163" s="172">
        <f>MIN(VLOOKUP($C163,Calc_OppDef!$A$47:$AM$66,Q$2+1,FALSE),VLOOKUP($D163,Calc_OppDef!$A$47:$AM$66,Q$2+1,FALSE))</f>
        <v>1.060903995</v>
      </c>
      <c r="R163" s="172">
        <f>MIN(VLOOKUP($C163,Calc_OppDef!$A$47:$AM$66,R$2+1,FALSE),VLOOKUP($D163,Calc_OppDef!$A$47:$AM$66,R$2+1,FALSE))</f>
        <v>0.6286834896</v>
      </c>
      <c r="S163" s="172">
        <f>MIN(VLOOKUP($C163,Calc_OppDef!$A$47:$AM$66,S$2+1,FALSE),VLOOKUP($D163,Calc_OppDef!$A$47:$AM$66,S$2+1,FALSE))</f>
        <v>0.4138834951</v>
      </c>
      <c r="T163" s="172">
        <f>MIN(VLOOKUP($C163,Calc_OppDef!$A$47:$AM$66,T$2+1,FALSE),VLOOKUP($D163,Calc_OppDef!$A$47:$AM$66,T$2+1,FALSE))</f>
        <v>0.6286834896</v>
      </c>
      <c r="U163" s="172">
        <f>MIN(VLOOKUP($C163,Calc_OppDef!$A$47:$AM$66,U$2+1,FALSE),VLOOKUP($D163,Calc_OppDef!$A$47:$AM$66,U$2+1,FALSE))</f>
        <v>0.7322834646</v>
      </c>
      <c r="V163" s="172">
        <f>MIN(VLOOKUP($C163,Calc_OppDef!$A$47:$AM$66,V$2+1,FALSE),VLOOKUP($D163,Calc_OppDef!$A$47:$AM$66,V$2+1,FALSE))</f>
        <v>0.6679765344</v>
      </c>
      <c r="W163" s="172">
        <f>MIN(VLOOKUP($C163,Calc_OppDef!$A$47:$AM$66,W$2+1,FALSE),VLOOKUP($D163,Calc_OppDef!$A$47:$AM$66,W$2+1,FALSE))</f>
        <v>0.7072688325</v>
      </c>
      <c r="X163" s="172">
        <f>MIN(VLOOKUP($C163,Calc_OppDef!$A$47:$AM$66,X$2+1,FALSE),VLOOKUP($D163,Calc_OppDef!$A$47:$AM$66,X$2+1,FALSE))</f>
        <v>0.6286834896</v>
      </c>
      <c r="Y163" s="172">
        <f>MIN(VLOOKUP($C163,Calc_OppDef!$A$47:$AM$66,Y$2+1,FALSE),VLOOKUP($D163,Calc_OppDef!$A$47:$AM$66,Y$2+1,FALSE))</f>
        <v>0.392927461</v>
      </c>
      <c r="Z163" s="172">
        <f>MIN(VLOOKUP($C163,Calc_OppDef!$A$47:$AM$66,Z$2+1,FALSE),VLOOKUP($D163,Calc_OppDef!$A$47:$AM$66,Z$2+1,FALSE))</f>
        <v>0.785854922</v>
      </c>
      <c r="AA163" s="172">
        <f>MIN(VLOOKUP($C163,Calc_OppDef!$A$47:$AM$66,AA$2+1,FALSE),VLOOKUP($D163,Calc_OppDef!$A$47:$AM$66,AA$2+1,FALSE))</f>
        <v>0.6286834896</v>
      </c>
      <c r="AB163" s="172">
        <f>MIN(VLOOKUP($C163,Calc_OppDef!$A$47:$AM$66,AB$2+1,FALSE),VLOOKUP($D163,Calc_OppDef!$A$47:$AM$66,AB$2+1,FALSE))</f>
        <v>0.8604330709</v>
      </c>
      <c r="AC163" s="172">
        <f>MIN(VLOOKUP($C163,Calc_OppDef!$A$47:$AM$66,AC$2+1,FALSE),VLOOKUP($D163,Calc_OppDef!$A$47:$AM$66,AC$2+1,FALSE))</f>
        <v>0.9430256077</v>
      </c>
      <c r="AD163" s="172">
        <f>MIN(VLOOKUP($C163,Calc_OppDef!$A$47:$AM$66,AD$2+1,FALSE),VLOOKUP($D163,Calc_OppDef!$A$47:$AM$66,AD$2+1,FALSE))</f>
        <v>0.7465618773</v>
      </c>
      <c r="AE163" s="172">
        <f>MIN(VLOOKUP($C163,Calc_OppDef!$A$47:$AM$66,AE$2+1,FALSE),VLOOKUP($D163,Calc_OppDef!$A$47:$AM$66,AE$2+1,FALSE))</f>
        <v>0.5566019417</v>
      </c>
      <c r="AF163" s="172">
        <f>MIN(VLOOKUP($C163,Calc_OppDef!$A$47:$AM$66,AF$2+1,FALSE),VLOOKUP($D163,Calc_OppDef!$A$47:$AM$66,AF$2+1,FALSE))</f>
        <v>0.6679765344</v>
      </c>
      <c r="AG163" s="172">
        <f>MIN(VLOOKUP($C163,Calc_OppDef!$A$47:$AM$66,AG$2+1,FALSE),VLOOKUP($D163,Calc_OppDef!$A$47:$AM$66,AG$2+1,FALSE))</f>
        <v>0.7072688325</v>
      </c>
      <c r="AH163" s="172">
        <f>MIN(VLOOKUP($C163,Calc_OppDef!$A$47:$AM$66,AH$2+1,FALSE),VLOOKUP($D163,Calc_OppDef!$A$47:$AM$66,AH$2+1,FALSE))</f>
        <v>0.7322834646</v>
      </c>
      <c r="AI163" s="172">
        <f>MIN(VLOOKUP($C163,Calc_OppDef!$A$47:$AM$66,AI$2+1,FALSE),VLOOKUP($D163,Calc_OppDef!$A$47:$AM$66,AI$2+1,FALSE))</f>
        <v>0.4715128039</v>
      </c>
      <c r="AJ163" s="172">
        <f>MIN(VLOOKUP($C163,Calc_OppDef!$A$47:$AM$66,AJ$2+1,FALSE),VLOOKUP($D163,Calc_OppDef!$A$47:$AM$66,AJ$2+1,FALSE))</f>
        <v>0.6286834896</v>
      </c>
      <c r="AK163" s="172">
        <f>MIN(VLOOKUP($C163,Calc_OppDef!$A$47:$AM$66,AK$2+1,FALSE),VLOOKUP($D163,Calc_OppDef!$A$47:$AM$66,AK$2+1,FALSE))</f>
        <v>0.785854922</v>
      </c>
      <c r="AL163" s="172">
        <f>MIN(VLOOKUP($C163,Calc_OppDef!$A$47:$AM$66,AL$2+1,FALSE),VLOOKUP($D163,Calc_OppDef!$A$47:$AM$66,AL$2+1,FALSE))</f>
        <v>1.257367726</v>
      </c>
      <c r="AM163" s="172">
        <f>MIN(VLOOKUP($C163,Calc_OppDef!$A$47:$AM$66,AM$2+1,FALSE),VLOOKUP($D163,Calc_OppDef!$A$47:$AM$66,AM$2+1,FALSE))</f>
        <v>0.7322834646</v>
      </c>
      <c r="AN163" s="172">
        <f>MIN(VLOOKUP($C163,Calc_OppDef!$A$47:$AM$66,AN$2+1,FALSE),VLOOKUP($D163,Calc_OppDef!$A$47:$AM$66,AN$2+1,FALSE))</f>
        <v>0.4715128039</v>
      </c>
      <c r="AO163" s="172">
        <f>MIN(VLOOKUP($C163,Calc_OppDef!$A$47:$AM$66,AO$2+1,FALSE),VLOOKUP($D163,Calc_OppDef!$A$47:$AM$66,AO$2+1,FALSE))</f>
        <v>0.6679765344</v>
      </c>
      <c r="AP163" s="172">
        <f>MIN(VLOOKUP($C163,Calc_OppDef!$A$47:$AM$66,AP$2+1,FALSE),VLOOKUP($D163,Calc_OppDef!$A$47:$AM$66,AP$2+1,FALSE))</f>
        <v>0.4995145631</v>
      </c>
      <c r="AQ163" s="170"/>
      <c r="AR163" s="170"/>
    </row>
    <row r="164" ht="12.75" customHeight="1">
      <c r="A164" s="170">
        <f t="shared" si="1"/>
        <v>12</v>
      </c>
      <c r="B164" s="170">
        <f t="shared" si="2"/>
        <v>20</v>
      </c>
      <c r="C164" s="140" t="str">
        <f t="array" ref="C164">INDEX(Fixtures!$A$2:$A$21,A164)</f>
        <v>Liverpool</v>
      </c>
      <c r="D164" s="140" t="str">
        <f t="array" ref="D164">INDEX(Fixtures!$A$2:$A$21,B164)</f>
        <v>Wolves</v>
      </c>
      <c r="E164" s="172">
        <f>MIN(VLOOKUP($C164,Calc_OppDef!$A$47:$AM$66,E$2+1,FALSE),VLOOKUP($D164,Calc_OppDef!$A$47:$AM$66,E$2+1,FALSE))</f>
        <v>0.6286834896</v>
      </c>
      <c r="F164" s="172">
        <f>MIN(VLOOKUP($C164,Calc_OppDef!$A$47:$AM$66,F$2+1,FALSE),VLOOKUP($D164,Calc_OppDef!$A$47:$AM$66,F$2+1,FALSE))</f>
        <v>0.9823179059</v>
      </c>
      <c r="G164" s="172">
        <f>MIN(VLOOKUP($C164,Calc_OppDef!$A$47:$AM$66,G$2+1,FALSE),VLOOKUP($D164,Calc_OppDef!$A$47:$AM$66,G$2+1,FALSE))</f>
        <v>0.392927461</v>
      </c>
      <c r="H164" s="172">
        <f>MIN(VLOOKUP($C164,Calc_OppDef!$A$47:$AM$66,H$2+1,FALSE),VLOOKUP($D164,Calc_OppDef!$A$47:$AM$66,H$2+1,FALSE))</f>
        <v>0.9430256077</v>
      </c>
      <c r="I164" s="172">
        <f>MIN(VLOOKUP($C164,Calc_OppDef!$A$47:$AM$66,I$2+1,FALSE),VLOOKUP($D164,Calc_OppDef!$A$47:$AM$66,I$2+1,FALSE))</f>
        <v>0.785854922</v>
      </c>
      <c r="J164" s="172">
        <f>MIN(VLOOKUP($C164,Calc_OppDef!$A$47:$AM$66,J$2+1,FALSE),VLOOKUP($D164,Calc_OppDef!$A$47:$AM$66,J$2+1,FALSE))</f>
        <v>0.6679765344</v>
      </c>
      <c r="K164" s="172">
        <f>MIN(VLOOKUP($C164,Calc_OppDef!$A$47:$AM$66,K$2+1,FALSE),VLOOKUP($D164,Calc_OppDef!$A$47:$AM$66,K$2+1,FALSE))</f>
        <v>0.6679765344</v>
      </c>
      <c r="L164" s="172">
        <f>MIN(VLOOKUP($C164,Calc_OppDef!$A$47:$AM$66,L$2+1,FALSE),VLOOKUP($D164,Calc_OppDef!$A$47:$AM$66,L$2+1,FALSE))</f>
        <v>1.139489338</v>
      </c>
      <c r="M164" s="172">
        <f>MIN(VLOOKUP($C164,Calc_OppDef!$A$47:$AM$66,M$2+1,FALSE),VLOOKUP($D164,Calc_OppDef!$A$47:$AM$66,M$2+1,FALSE))</f>
        <v>0.6286834896</v>
      </c>
      <c r="N164" s="172">
        <f>MIN(VLOOKUP($C164,Calc_OppDef!$A$47:$AM$66,N$2+1,FALSE),VLOOKUP($D164,Calc_OppDef!$A$47:$AM$66,N$2+1,FALSE))</f>
        <v>0.4138834951</v>
      </c>
      <c r="O164" s="172">
        <f>MIN(VLOOKUP($C164,Calc_OppDef!$A$47:$AM$66,O$2+1,FALSE),VLOOKUP($D164,Calc_OppDef!$A$47:$AM$66,O$2+1,FALSE))</f>
        <v>1.335953069</v>
      </c>
      <c r="P164" s="172">
        <f>MIN(VLOOKUP($C164,Calc_OppDef!$A$47:$AM$66,P$2+1,FALSE),VLOOKUP($D164,Calc_OppDef!$A$47:$AM$66,P$2+1,FALSE))</f>
        <v>0.5566019417</v>
      </c>
      <c r="Q164" s="172">
        <f>MIN(VLOOKUP($C164,Calc_OppDef!$A$47:$AM$66,Q$2+1,FALSE),VLOOKUP($D164,Calc_OppDef!$A$47:$AM$66,Q$2+1,FALSE))</f>
        <v>0.4715128039</v>
      </c>
      <c r="R164" s="172">
        <f>MIN(VLOOKUP($C164,Calc_OppDef!$A$47:$AM$66,R$2+1,FALSE),VLOOKUP($D164,Calc_OppDef!$A$47:$AM$66,R$2+1,FALSE))</f>
        <v>0.6286834896</v>
      </c>
      <c r="S164" s="172">
        <f>MIN(VLOOKUP($C164,Calc_OppDef!$A$47:$AM$66,S$2+1,FALSE),VLOOKUP($D164,Calc_OppDef!$A$47:$AM$66,S$2+1,FALSE))</f>
        <v>0.6286834896</v>
      </c>
      <c r="T164" s="172">
        <f>MIN(VLOOKUP($C164,Calc_OppDef!$A$47:$AM$66,T$2+1,FALSE),VLOOKUP($D164,Calc_OppDef!$A$47:$AM$66,T$2+1,FALSE))</f>
        <v>0.8251472201</v>
      </c>
      <c r="U164" s="172">
        <f>MIN(VLOOKUP($C164,Calc_OppDef!$A$47:$AM$66,U$2+1,FALSE),VLOOKUP($D164,Calc_OppDef!$A$47:$AM$66,U$2+1,FALSE))</f>
        <v>0.7465618773</v>
      </c>
      <c r="V164" s="172">
        <f>MIN(VLOOKUP($C164,Calc_OppDef!$A$47:$AM$66,V$2+1,FALSE),VLOOKUP($D164,Calc_OppDef!$A$47:$AM$66,V$2+1,FALSE))</f>
        <v>0.8604330709</v>
      </c>
      <c r="W164" s="172">
        <f>MIN(VLOOKUP($C164,Calc_OppDef!$A$47:$AM$66,W$2+1,FALSE),VLOOKUP($D164,Calc_OppDef!$A$47:$AM$66,W$2+1,FALSE))</f>
        <v>0.7072688325</v>
      </c>
      <c r="X164" s="172">
        <f>MIN(VLOOKUP($C164,Calc_OppDef!$A$47:$AM$66,X$2+1,FALSE),VLOOKUP($D164,Calc_OppDef!$A$47:$AM$66,X$2+1,FALSE))</f>
        <v>0.785854922</v>
      </c>
      <c r="Y164" s="172">
        <f>MIN(VLOOKUP($C164,Calc_OppDef!$A$47:$AM$66,Y$2+1,FALSE),VLOOKUP($D164,Calc_OppDef!$A$47:$AM$66,Y$2+1,FALSE))</f>
        <v>0.6286834896</v>
      </c>
      <c r="Z164" s="172">
        <f>MIN(VLOOKUP($C164,Calc_OppDef!$A$47:$AM$66,Z$2+1,FALSE),VLOOKUP($D164,Calc_OppDef!$A$47:$AM$66,Z$2+1,FALSE))</f>
        <v>0.9430256077</v>
      </c>
      <c r="AA164" s="172">
        <f>MIN(VLOOKUP($C164,Calc_OppDef!$A$47:$AM$66,AA$2+1,FALSE),VLOOKUP($D164,Calc_OppDef!$A$47:$AM$66,AA$2+1,FALSE))</f>
        <v>0.6286834896</v>
      </c>
      <c r="AB164" s="172">
        <f>MIN(VLOOKUP($C164,Calc_OppDef!$A$47:$AM$66,AB$2+1,FALSE),VLOOKUP($D164,Calc_OppDef!$A$47:$AM$66,AB$2+1,FALSE))</f>
        <v>0.9430256077</v>
      </c>
      <c r="AC164" s="172">
        <f>MIN(VLOOKUP($C164,Calc_OppDef!$A$47:$AM$66,AC$2+1,FALSE),VLOOKUP($D164,Calc_OppDef!$A$47:$AM$66,AC$2+1,FALSE))</f>
        <v>0.9430256077</v>
      </c>
      <c r="AD164" s="172">
        <f>MIN(VLOOKUP($C164,Calc_OppDef!$A$47:$AM$66,AD$2+1,FALSE),VLOOKUP($D164,Calc_OppDef!$A$47:$AM$66,AD$2+1,FALSE))</f>
        <v>0.7072688325</v>
      </c>
      <c r="AE164" s="172">
        <f>MIN(VLOOKUP($C164,Calc_OppDef!$A$47:$AM$66,AE$2+1,FALSE),VLOOKUP($D164,Calc_OppDef!$A$47:$AM$66,AE$2+1,FALSE))</f>
        <v>1.021610951</v>
      </c>
      <c r="AF164" s="172">
        <f>MIN(VLOOKUP($C164,Calc_OppDef!$A$47:$AM$66,AF$2+1,FALSE),VLOOKUP($D164,Calc_OppDef!$A$47:$AM$66,AF$2+1,FALSE))</f>
        <v>0.6286834896</v>
      </c>
      <c r="AG164" s="172">
        <f>MIN(VLOOKUP($C164,Calc_OppDef!$A$47:$AM$66,AG$2+1,FALSE),VLOOKUP($D164,Calc_OppDef!$A$47:$AM$66,AG$2+1,FALSE))</f>
        <v>0.4138834951</v>
      </c>
      <c r="AH164" s="172">
        <f>MIN(VLOOKUP($C164,Calc_OppDef!$A$47:$AM$66,AH$2+1,FALSE),VLOOKUP($D164,Calc_OppDef!$A$47:$AM$66,AH$2+1,FALSE))</f>
        <v>0.785854922</v>
      </c>
      <c r="AI164" s="172">
        <f>MIN(VLOOKUP($C164,Calc_OppDef!$A$47:$AM$66,AI$2+1,FALSE),VLOOKUP($D164,Calc_OppDef!$A$47:$AM$66,AI$2+1,FALSE))</f>
        <v>0.7322834646</v>
      </c>
      <c r="AJ164" s="172">
        <f>MIN(VLOOKUP($C164,Calc_OppDef!$A$47:$AM$66,AJ$2+1,FALSE),VLOOKUP($D164,Calc_OppDef!$A$47:$AM$66,AJ$2+1,FALSE))</f>
        <v>0.6286834896</v>
      </c>
      <c r="AK164" s="172">
        <f>MIN(VLOOKUP($C164,Calc_OppDef!$A$47:$AM$66,AK$2+1,FALSE),VLOOKUP($D164,Calc_OppDef!$A$47:$AM$66,AK$2+1,FALSE))</f>
        <v>0.785854922</v>
      </c>
      <c r="AL164" s="172">
        <f>MIN(VLOOKUP($C164,Calc_OppDef!$A$47:$AM$66,AL$2+1,FALSE),VLOOKUP($D164,Calc_OppDef!$A$47:$AM$66,AL$2+1,FALSE))</f>
        <v>0.785854922</v>
      </c>
      <c r="AM164" s="172">
        <f>MIN(VLOOKUP($C164,Calc_OppDef!$A$47:$AM$66,AM$2+1,FALSE),VLOOKUP($D164,Calc_OppDef!$A$47:$AM$66,AM$2+1,FALSE))</f>
        <v>0.392927461</v>
      </c>
      <c r="AN164" s="172">
        <f>MIN(VLOOKUP($C164,Calc_OppDef!$A$47:$AM$66,AN$2+1,FALSE),VLOOKUP($D164,Calc_OppDef!$A$47:$AM$66,AN$2+1,FALSE))</f>
        <v>0.4715128039</v>
      </c>
      <c r="AO164" s="172">
        <f>MIN(VLOOKUP($C164,Calc_OppDef!$A$47:$AM$66,AO$2+1,FALSE),VLOOKUP($D164,Calc_OppDef!$A$47:$AM$66,AO$2+1,FALSE))</f>
        <v>0.5566019417</v>
      </c>
      <c r="AP164" s="172">
        <f>MIN(VLOOKUP($C164,Calc_OppDef!$A$47:$AM$66,AP$2+1,FALSE),VLOOKUP($D164,Calc_OppDef!$A$47:$AM$66,AP$2+1,FALSE))</f>
        <v>0.4995145631</v>
      </c>
      <c r="AQ164" s="170"/>
      <c r="AR164" s="170"/>
    </row>
    <row r="165" ht="12.75" customHeight="1">
      <c r="A165" s="170">
        <f t="shared" si="1"/>
        <v>13</v>
      </c>
      <c r="B165" s="170">
        <f t="shared" si="2"/>
        <v>14</v>
      </c>
      <c r="C165" s="140" t="str">
        <f t="array" ref="C165">INDEX(Fixtures!$A$2:$A$21,A165)</f>
        <v>Man City</v>
      </c>
      <c r="D165" s="140" t="str">
        <f t="array" ref="D165">INDEX(Fixtures!$A$2:$A$21,B165)</f>
        <v>Man Utd</v>
      </c>
      <c r="E165" s="172">
        <f>MIN(VLOOKUP($C165,Calc_OppDef!$A$47:$AM$66,E$2+1,FALSE),VLOOKUP($D165,Calc_OppDef!$A$47:$AM$66,E$2+1,FALSE))</f>
        <v>1.218074681</v>
      </c>
      <c r="F165" s="172">
        <f>MIN(VLOOKUP($C165,Calc_OppDef!$A$47:$AM$66,F$2+1,FALSE),VLOOKUP($D165,Calc_OppDef!$A$47:$AM$66,F$2+1,FALSE))</f>
        <v>0.4715128039</v>
      </c>
      <c r="G165" s="172">
        <f>MIN(VLOOKUP($C165,Calc_OppDef!$A$47:$AM$66,G$2+1,FALSE),VLOOKUP($D165,Calc_OppDef!$A$47:$AM$66,G$2+1,FALSE))</f>
        <v>0.8604330709</v>
      </c>
      <c r="H165" s="172">
        <f>MIN(VLOOKUP($C165,Calc_OppDef!$A$47:$AM$66,H$2+1,FALSE),VLOOKUP($D165,Calc_OppDef!$A$47:$AM$66,H$2+1,FALSE))</f>
        <v>0.6286834896</v>
      </c>
      <c r="I165" s="172">
        <f>MIN(VLOOKUP($C165,Calc_OppDef!$A$47:$AM$66,I$2+1,FALSE),VLOOKUP($D165,Calc_OppDef!$A$47:$AM$66,I$2+1,FALSE))</f>
        <v>0.5566019417</v>
      </c>
      <c r="J165" s="172">
        <f>MIN(VLOOKUP($C165,Calc_OppDef!$A$47:$AM$66,J$2+1,FALSE),VLOOKUP($D165,Calc_OppDef!$A$47:$AM$66,J$2+1,FALSE))</f>
        <v>0.4995145631</v>
      </c>
      <c r="K165" s="172">
        <f>MIN(VLOOKUP($C165,Calc_OppDef!$A$47:$AM$66,K$2+1,FALSE),VLOOKUP($D165,Calc_OppDef!$A$47:$AM$66,K$2+1,FALSE))</f>
        <v>0.392927461</v>
      </c>
      <c r="L165" s="172">
        <f>MIN(VLOOKUP($C165,Calc_OppDef!$A$47:$AM$66,L$2+1,FALSE),VLOOKUP($D165,Calc_OppDef!$A$47:$AM$66,L$2+1,FALSE))</f>
        <v>0.7072688325</v>
      </c>
      <c r="M165" s="172">
        <f>MIN(VLOOKUP($C165,Calc_OppDef!$A$47:$AM$66,M$2+1,FALSE),VLOOKUP($D165,Calc_OppDef!$A$47:$AM$66,M$2+1,FALSE))</f>
        <v>0.785854922</v>
      </c>
      <c r="N165" s="172">
        <f>MIN(VLOOKUP($C165,Calc_OppDef!$A$47:$AM$66,N$2+1,FALSE),VLOOKUP($D165,Calc_OppDef!$A$47:$AM$66,N$2+1,FALSE))</f>
        <v>0.6286834896</v>
      </c>
      <c r="O165" s="172">
        <f>MIN(VLOOKUP($C165,Calc_OppDef!$A$47:$AM$66,O$2+1,FALSE),VLOOKUP($D165,Calc_OppDef!$A$47:$AM$66,O$2+1,FALSE))</f>
        <v>0.6679765344</v>
      </c>
      <c r="P165" s="172">
        <f>MIN(VLOOKUP($C165,Calc_OppDef!$A$47:$AM$66,P$2+1,FALSE),VLOOKUP($D165,Calc_OppDef!$A$47:$AM$66,P$2+1,FALSE))</f>
        <v>1.178781636</v>
      </c>
      <c r="Q165" s="172">
        <f>MIN(VLOOKUP($C165,Calc_OppDef!$A$47:$AM$66,Q$2+1,FALSE),VLOOKUP($D165,Calc_OppDef!$A$47:$AM$66,Q$2+1,FALSE))</f>
        <v>0.6286834896</v>
      </c>
      <c r="R165" s="172">
        <f>MIN(VLOOKUP($C165,Calc_OppDef!$A$47:$AM$66,R$2+1,FALSE),VLOOKUP($D165,Calc_OppDef!$A$47:$AM$66,R$2+1,FALSE))</f>
        <v>0.7465618773</v>
      </c>
      <c r="S165" s="172">
        <f>MIN(VLOOKUP($C165,Calc_OppDef!$A$47:$AM$66,S$2+1,FALSE),VLOOKUP($D165,Calc_OppDef!$A$47:$AM$66,S$2+1,FALSE))</f>
        <v>0.785854922</v>
      </c>
      <c r="T165" s="172">
        <f>MIN(VLOOKUP($C165,Calc_OppDef!$A$47:$AM$66,T$2+1,FALSE),VLOOKUP($D165,Calc_OppDef!$A$47:$AM$66,T$2+1,FALSE))</f>
        <v>0.5566019417</v>
      </c>
      <c r="U165" s="172">
        <f>MIN(VLOOKUP($C165,Calc_OppDef!$A$47:$AM$66,U$2+1,FALSE),VLOOKUP($D165,Calc_OppDef!$A$47:$AM$66,U$2+1,FALSE))</f>
        <v>0.6286834896</v>
      </c>
      <c r="V165" s="172">
        <f>MIN(VLOOKUP($C165,Calc_OppDef!$A$47:$AM$66,V$2+1,FALSE),VLOOKUP($D165,Calc_OppDef!$A$47:$AM$66,V$2+1,FALSE))</f>
        <v>0.6286834896</v>
      </c>
      <c r="W165" s="172">
        <f>MIN(VLOOKUP($C165,Calc_OppDef!$A$47:$AM$66,W$2+1,FALSE),VLOOKUP($D165,Calc_OppDef!$A$47:$AM$66,W$2+1,FALSE))</f>
        <v>0.4715128039</v>
      </c>
      <c r="X165" s="172">
        <f>MIN(VLOOKUP($C165,Calc_OppDef!$A$47:$AM$66,X$2+1,FALSE),VLOOKUP($D165,Calc_OppDef!$A$47:$AM$66,X$2+1,FALSE))</f>
        <v>0.7465618773</v>
      </c>
      <c r="Y165" s="172">
        <f>MIN(VLOOKUP($C165,Calc_OppDef!$A$47:$AM$66,Y$2+1,FALSE),VLOOKUP($D165,Calc_OppDef!$A$47:$AM$66,Y$2+1,FALSE))</f>
        <v>0.8251472201</v>
      </c>
      <c r="Z165" s="172">
        <f>MIN(VLOOKUP($C165,Calc_OppDef!$A$47:$AM$66,Z$2+1,FALSE),VLOOKUP($D165,Calc_OppDef!$A$47:$AM$66,Z$2+1,FALSE))</f>
        <v>0.4995145631</v>
      </c>
      <c r="AA165" s="172">
        <f>MIN(VLOOKUP($C165,Calc_OppDef!$A$47:$AM$66,AA$2+1,FALSE),VLOOKUP($D165,Calc_OppDef!$A$47:$AM$66,AA$2+1,FALSE))</f>
        <v>0.392927461</v>
      </c>
      <c r="AB165" s="172">
        <f>MIN(VLOOKUP($C165,Calc_OppDef!$A$47:$AM$66,AB$2+1,FALSE),VLOOKUP($D165,Calc_OppDef!$A$47:$AM$66,AB$2+1,FALSE))</f>
        <v>0.785854922</v>
      </c>
      <c r="AC165" s="172">
        <f>MIN(VLOOKUP($C165,Calc_OppDef!$A$47:$AM$66,AC$2+1,FALSE),VLOOKUP($D165,Calc_OppDef!$A$47:$AM$66,AC$2+1,FALSE))</f>
        <v>0.785854922</v>
      </c>
      <c r="AD165" s="172">
        <f>MIN(VLOOKUP($C165,Calc_OppDef!$A$47:$AM$66,AD$2+1,FALSE),VLOOKUP($D165,Calc_OppDef!$A$47:$AM$66,AD$2+1,FALSE))</f>
        <v>0.7322834646</v>
      </c>
      <c r="AE165" s="172">
        <f>MIN(VLOOKUP($C165,Calc_OppDef!$A$47:$AM$66,AE$2+1,FALSE),VLOOKUP($D165,Calc_OppDef!$A$47:$AM$66,AE$2+1,FALSE))</f>
        <v>1.100196294</v>
      </c>
      <c r="AF165" s="172">
        <f>MIN(VLOOKUP($C165,Calc_OppDef!$A$47:$AM$66,AF$2+1,FALSE),VLOOKUP($D165,Calc_OppDef!$A$47:$AM$66,AF$2+1,FALSE))</f>
        <v>0.9430256077</v>
      </c>
      <c r="AG165" s="172">
        <f>MIN(VLOOKUP($C165,Calc_OppDef!$A$47:$AM$66,AG$2+1,FALSE),VLOOKUP($D165,Calc_OppDef!$A$47:$AM$66,AG$2+1,FALSE))</f>
        <v>0.6679765344</v>
      </c>
      <c r="AH165" s="172">
        <f>MIN(VLOOKUP($C165,Calc_OppDef!$A$47:$AM$66,AH$2+1,FALSE),VLOOKUP($D165,Calc_OppDef!$A$47:$AM$66,AH$2+1,FALSE))</f>
        <v>0.6679765344</v>
      </c>
      <c r="AI165" s="172">
        <f>MIN(VLOOKUP($C165,Calc_OppDef!$A$47:$AM$66,AI$2+1,FALSE),VLOOKUP($D165,Calc_OppDef!$A$47:$AM$66,AI$2+1,FALSE))</f>
        <v>1.493123755</v>
      </c>
      <c r="AJ165" s="172">
        <f>MIN(VLOOKUP($C165,Calc_OppDef!$A$47:$AM$66,AJ$2+1,FALSE),VLOOKUP($D165,Calc_OppDef!$A$47:$AM$66,AJ$2+1,FALSE))</f>
        <v>0.6679765344</v>
      </c>
      <c r="AK165" s="172">
        <f>MIN(VLOOKUP($C165,Calc_OppDef!$A$47:$AM$66,AK$2+1,FALSE),VLOOKUP($D165,Calc_OppDef!$A$47:$AM$66,AK$2+1,FALSE))</f>
        <v>0.4138834951</v>
      </c>
      <c r="AL165" s="172">
        <f>MIN(VLOOKUP($C165,Calc_OppDef!$A$47:$AM$66,AL$2+1,FALSE),VLOOKUP($D165,Calc_OppDef!$A$47:$AM$66,AL$2+1,FALSE))</f>
        <v>0.9430256077</v>
      </c>
      <c r="AM165" s="172">
        <f>MIN(VLOOKUP($C165,Calc_OppDef!$A$47:$AM$66,AM$2+1,FALSE),VLOOKUP($D165,Calc_OppDef!$A$47:$AM$66,AM$2+1,FALSE))</f>
        <v>1.100196294</v>
      </c>
      <c r="AN165" s="172">
        <f>MIN(VLOOKUP($C165,Calc_OppDef!$A$47:$AM$66,AN$2+1,FALSE),VLOOKUP($D165,Calc_OppDef!$A$47:$AM$66,AN$2+1,FALSE))</f>
        <v>0.6286834896</v>
      </c>
      <c r="AO165" s="172">
        <f>MIN(VLOOKUP($C165,Calc_OppDef!$A$47:$AM$66,AO$2+1,FALSE),VLOOKUP($D165,Calc_OppDef!$A$47:$AM$66,AO$2+1,FALSE))</f>
        <v>0.6286834896</v>
      </c>
      <c r="AP165" s="172">
        <f>MIN(VLOOKUP($C165,Calc_OppDef!$A$47:$AM$66,AP$2+1,FALSE),VLOOKUP($D165,Calc_OppDef!$A$47:$AM$66,AP$2+1,FALSE))</f>
        <v>0.4138834951</v>
      </c>
      <c r="AQ165" s="170"/>
      <c r="AR165" s="170"/>
    </row>
    <row r="166" ht="12.75" customHeight="1">
      <c r="A166" s="170">
        <f t="shared" si="1"/>
        <v>13</v>
      </c>
      <c r="B166" s="170">
        <f t="shared" si="2"/>
        <v>15</v>
      </c>
      <c r="C166" s="140" t="str">
        <f t="array" ref="C166">INDEX(Fixtures!$A$2:$A$21,A166)</f>
        <v>Man City</v>
      </c>
      <c r="D166" s="140" t="str">
        <f t="array" ref="D166">INDEX(Fixtures!$A$2:$A$21,B166)</f>
        <v>Newcastle</v>
      </c>
      <c r="E166" s="172">
        <f>MIN(VLOOKUP($C166,Calc_OppDef!$A$47:$AM$66,E$2+1,FALSE),VLOOKUP($D166,Calc_OppDef!$A$47:$AM$66,E$2+1,FALSE))</f>
        <v>1.335953069</v>
      </c>
      <c r="F166" s="172">
        <f>MIN(VLOOKUP($C166,Calc_OppDef!$A$47:$AM$66,F$2+1,FALSE),VLOOKUP($D166,Calc_OppDef!$A$47:$AM$66,F$2+1,FALSE))</f>
        <v>0.4715128039</v>
      </c>
      <c r="G166" s="172">
        <f>MIN(VLOOKUP($C166,Calc_OppDef!$A$47:$AM$66,G$2+1,FALSE),VLOOKUP($D166,Calc_OppDef!$A$47:$AM$66,G$2+1,FALSE))</f>
        <v>0.8604330709</v>
      </c>
      <c r="H166" s="172">
        <f>MIN(VLOOKUP($C166,Calc_OppDef!$A$47:$AM$66,H$2+1,FALSE),VLOOKUP($D166,Calc_OppDef!$A$47:$AM$66,H$2+1,FALSE))</f>
        <v>0.7072688325</v>
      </c>
      <c r="I166" s="172">
        <f>MIN(VLOOKUP($C166,Calc_OppDef!$A$47:$AM$66,I$2+1,FALSE),VLOOKUP($D166,Calc_OppDef!$A$47:$AM$66,I$2+1,FALSE))</f>
        <v>0.5566019417</v>
      </c>
      <c r="J166" s="172">
        <f>MIN(VLOOKUP($C166,Calc_OppDef!$A$47:$AM$66,J$2+1,FALSE),VLOOKUP($D166,Calc_OppDef!$A$47:$AM$66,J$2+1,FALSE))</f>
        <v>0.7322834646</v>
      </c>
      <c r="K166" s="172">
        <f>MIN(VLOOKUP($C166,Calc_OppDef!$A$47:$AM$66,K$2+1,FALSE),VLOOKUP($D166,Calc_OppDef!$A$47:$AM$66,K$2+1,FALSE))</f>
        <v>0.392927461</v>
      </c>
      <c r="L166" s="172">
        <f>MIN(VLOOKUP($C166,Calc_OppDef!$A$47:$AM$66,L$2+1,FALSE),VLOOKUP($D166,Calc_OppDef!$A$47:$AM$66,L$2+1,FALSE))</f>
        <v>1.493123755</v>
      </c>
      <c r="M166" s="172">
        <f>MIN(VLOOKUP($C166,Calc_OppDef!$A$47:$AM$66,M$2+1,FALSE),VLOOKUP($D166,Calc_OppDef!$A$47:$AM$66,M$2+1,FALSE))</f>
        <v>0.392927461</v>
      </c>
      <c r="N166" s="172">
        <f>MIN(VLOOKUP($C166,Calc_OppDef!$A$47:$AM$66,N$2+1,FALSE),VLOOKUP($D166,Calc_OppDef!$A$47:$AM$66,N$2+1,FALSE))</f>
        <v>0.785854922</v>
      </c>
      <c r="O166" s="172">
        <f>MIN(VLOOKUP($C166,Calc_OppDef!$A$47:$AM$66,O$2+1,FALSE),VLOOKUP($D166,Calc_OppDef!$A$47:$AM$66,O$2+1,FALSE))</f>
        <v>0.6679765344</v>
      </c>
      <c r="P166" s="172">
        <f>MIN(VLOOKUP($C166,Calc_OppDef!$A$47:$AM$66,P$2+1,FALSE),VLOOKUP($D166,Calc_OppDef!$A$47:$AM$66,P$2+1,FALSE))</f>
        <v>0.7465618773</v>
      </c>
      <c r="Q166" s="172">
        <f>MIN(VLOOKUP($C166,Calc_OppDef!$A$47:$AM$66,Q$2+1,FALSE),VLOOKUP($D166,Calc_OppDef!$A$47:$AM$66,Q$2+1,FALSE))</f>
        <v>0.6286834896</v>
      </c>
      <c r="R166" s="172">
        <f>MIN(VLOOKUP($C166,Calc_OppDef!$A$47:$AM$66,R$2+1,FALSE),VLOOKUP($D166,Calc_OppDef!$A$47:$AM$66,R$2+1,FALSE))</f>
        <v>0.7465618773</v>
      </c>
      <c r="S166" s="172">
        <f>MIN(VLOOKUP($C166,Calc_OppDef!$A$47:$AM$66,S$2+1,FALSE),VLOOKUP($D166,Calc_OppDef!$A$47:$AM$66,S$2+1,FALSE))</f>
        <v>0.4995145631</v>
      </c>
      <c r="T166" s="172">
        <f>MIN(VLOOKUP($C166,Calc_OppDef!$A$47:$AM$66,T$2+1,FALSE),VLOOKUP($D166,Calc_OppDef!$A$47:$AM$66,T$2+1,FALSE))</f>
        <v>1.100196294</v>
      </c>
      <c r="U166" s="172">
        <f>MIN(VLOOKUP($C166,Calc_OppDef!$A$47:$AM$66,U$2+1,FALSE),VLOOKUP($D166,Calc_OppDef!$A$47:$AM$66,U$2+1,FALSE))</f>
        <v>0.6286834896</v>
      </c>
      <c r="V166" s="172">
        <f>MIN(VLOOKUP($C166,Calc_OppDef!$A$47:$AM$66,V$2+1,FALSE),VLOOKUP($D166,Calc_OppDef!$A$47:$AM$66,V$2+1,FALSE))</f>
        <v>0.5566019417</v>
      </c>
      <c r="W166" s="172">
        <f>MIN(VLOOKUP($C166,Calc_OppDef!$A$47:$AM$66,W$2+1,FALSE),VLOOKUP($D166,Calc_OppDef!$A$47:$AM$66,W$2+1,FALSE))</f>
        <v>0.9823179059</v>
      </c>
      <c r="X166" s="172">
        <f>MIN(VLOOKUP($C166,Calc_OppDef!$A$47:$AM$66,X$2+1,FALSE),VLOOKUP($D166,Calc_OppDef!$A$47:$AM$66,X$2+1,FALSE))</f>
        <v>0.785854922</v>
      </c>
      <c r="Y166" s="172">
        <f>MIN(VLOOKUP($C166,Calc_OppDef!$A$47:$AM$66,Y$2+1,FALSE),VLOOKUP($D166,Calc_OppDef!$A$47:$AM$66,Y$2+1,FALSE))</f>
        <v>1.178781636</v>
      </c>
      <c r="Z166" s="172">
        <f>MIN(VLOOKUP($C166,Calc_OppDef!$A$47:$AM$66,Z$2+1,FALSE),VLOOKUP($D166,Calc_OppDef!$A$47:$AM$66,Z$2+1,FALSE))</f>
        <v>0.4995145631</v>
      </c>
      <c r="AA166" s="172">
        <f>MIN(VLOOKUP($C166,Calc_OppDef!$A$47:$AM$66,AA$2+1,FALSE),VLOOKUP($D166,Calc_OppDef!$A$47:$AM$66,AA$2+1,FALSE))</f>
        <v>0.4138834951</v>
      </c>
      <c r="AB166" s="172">
        <f>MIN(VLOOKUP($C166,Calc_OppDef!$A$47:$AM$66,AB$2+1,FALSE),VLOOKUP($D166,Calc_OppDef!$A$47:$AM$66,AB$2+1,FALSE))</f>
        <v>0.8251472201</v>
      </c>
      <c r="AC166" s="172">
        <f>MIN(VLOOKUP($C166,Calc_OppDef!$A$47:$AM$66,AC$2+1,FALSE),VLOOKUP($D166,Calc_OppDef!$A$47:$AM$66,AC$2+1,FALSE))</f>
        <v>0.785854922</v>
      </c>
      <c r="AD166" s="172">
        <f>MIN(VLOOKUP($C166,Calc_OppDef!$A$47:$AM$66,AD$2+1,FALSE),VLOOKUP($D166,Calc_OppDef!$A$47:$AM$66,AD$2+1,FALSE))</f>
        <v>0.8604330709</v>
      </c>
      <c r="AE166" s="172">
        <f>MIN(VLOOKUP($C166,Calc_OppDef!$A$47:$AM$66,AE$2+1,FALSE),VLOOKUP($D166,Calc_OppDef!$A$47:$AM$66,AE$2+1,FALSE))</f>
        <v>0.4715128039</v>
      </c>
      <c r="AF166" s="172">
        <f>MIN(VLOOKUP($C166,Calc_OppDef!$A$47:$AM$66,AF$2+1,FALSE),VLOOKUP($D166,Calc_OppDef!$A$47:$AM$66,AF$2+1,FALSE))</f>
        <v>0.785854922</v>
      </c>
      <c r="AG166" s="172">
        <f>MIN(VLOOKUP($C166,Calc_OppDef!$A$47:$AM$66,AG$2+1,FALSE),VLOOKUP($D166,Calc_OppDef!$A$47:$AM$66,AG$2+1,FALSE))</f>
        <v>0.9430256077</v>
      </c>
      <c r="AH166" s="172">
        <f>MIN(VLOOKUP($C166,Calc_OppDef!$A$47:$AM$66,AH$2+1,FALSE),VLOOKUP($D166,Calc_OppDef!$A$47:$AM$66,AH$2+1,FALSE))</f>
        <v>0.6286834896</v>
      </c>
      <c r="AI166" s="172">
        <f>MIN(VLOOKUP($C166,Calc_OppDef!$A$47:$AM$66,AI$2+1,FALSE),VLOOKUP($D166,Calc_OppDef!$A$47:$AM$66,AI$2+1,FALSE))</f>
        <v>1.021610951</v>
      </c>
      <c r="AJ166" s="172">
        <f>MIN(VLOOKUP($C166,Calc_OppDef!$A$47:$AM$66,AJ$2+1,FALSE),VLOOKUP($D166,Calc_OppDef!$A$47:$AM$66,AJ$2+1,FALSE))</f>
        <v>0.7322834646</v>
      </c>
      <c r="AK166" s="172">
        <f>MIN(VLOOKUP($C166,Calc_OppDef!$A$47:$AM$66,AK$2+1,FALSE),VLOOKUP($D166,Calc_OppDef!$A$47:$AM$66,AK$2+1,FALSE))</f>
        <v>0.4138834951</v>
      </c>
      <c r="AL166" s="172">
        <f>MIN(VLOOKUP($C166,Calc_OppDef!$A$47:$AM$66,AL$2+1,FALSE),VLOOKUP($D166,Calc_OppDef!$A$47:$AM$66,AL$2+1,FALSE))</f>
        <v>0.9823179059</v>
      </c>
      <c r="AM166" s="172">
        <f>MIN(VLOOKUP($C166,Calc_OppDef!$A$47:$AM$66,AM$2+1,FALSE),VLOOKUP($D166,Calc_OppDef!$A$47:$AM$66,AM$2+1,FALSE))</f>
        <v>0.6679765344</v>
      </c>
      <c r="AN166" s="172">
        <f>MIN(VLOOKUP($C166,Calc_OppDef!$A$47:$AM$66,AN$2+1,FALSE),VLOOKUP($D166,Calc_OppDef!$A$47:$AM$66,AN$2+1,FALSE))</f>
        <v>0.6286834896</v>
      </c>
      <c r="AO166" s="172">
        <f>MIN(VLOOKUP($C166,Calc_OppDef!$A$47:$AM$66,AO$2+1,FALSE),VLOOKUP($D166,Calc_OppDef!$A$47:$AM$66,AO$2+1,FALSE))</f>
        <v>1.218074681</v>
      </c>
      <c r="AP166" s="172">
        <f>MIN(VLOOKUP($C166,Calc_OppDef!$A$47:$AM$66,AP$2+1,FALSE),VLOOKUP($D166,Calc_OppDef!$A$47:$AM$66,AP$2+1,FALSE))</f>
        <v>0.7322834646</v>
      </c>
      <c r="AQ166" s="170"/>
      <c r="AR166" s="170"/>
    </row>
    <row r="167" ht="12.75" customHeight="1">
      <c r="A167" s="170">
        <f t="shared" si="1"/>
        <v>13</v>
      </c>
      <c r="B167" s="170">
        <f t="shared" si="2"/>
        <v>16</v>
      </c>
      <c r="C167" s="140" t="str">
        <f t="array" ref="C167">INDEX(Fixtures!$A$2:$A$21,A167)</f>
        <v>Man City</v>
      </c>
      <c r="D167" s="140" t="str">
        <f t="array" ref="D167">INDEX(Fixtures!$A$2:$A$21,B167)</f>
        <v>Southampton</v>
      </c>
      <c r="E167" s="172">
        <f>MIN(VLOOKUP($C167,Calc_OppDef!$A$47:$AM$66,E$2+1,FALSE),VLOOKUP($D167,Calc_OppDef!$A$47:$AM$66,E$2+1,FALSE))</f>
        <v>0.785854922</v>
      </c>
      <c r="F167" s="172">
        <f>MIN(VLOOKUP($C167,Calc_OppDef!$A$47:$AM$66,F$2+1,FALSE),VLOOKUP($D167,Calc_OppDef!$A$47:$AM$66,F$2+1,FALSE))</f>
        <v>0.4715128039</v>
      </c>
      <c r="G167" s="172">
        <f>MIN(VLOOKUP($C167,Calc_OppDef!$A$47:$AM$66,G$2+1,FALSE),VLOOKUP($D167,Calc_OppDef!$A$47:$AM$66,G$2+1,FALSE))</f>
        <v>0.8604330709</v>
      </c>
      <c r="H167" s="172">
        <f>MIN(VLOOKUP($C167,Calc_OppDef!$A$47:$AM$66,H$2+1,FALSE),VLOOKUP($D167,Calc_OppDef!$A$47:$AM$66,H$2+1,FALSE))</f>
        <v>0.7072688325</v>
      </c>
      <c r="I167" s="172">
        <f>MIN(VLOOKUP($C167,Calc_OppDef!$A$47:$AM$66,I$2+1,FALSE),VLOOKUP($D167,Calc_OppDef!$A$47:$AM$66,I$2+1,FALSE))</f>
        <v>0.392927461</v>
      </c>
      <c r="J167" s="172">
        <f>MIN(VLOOKUP($C167,Calc_OppDef!$A$47:$AM$66,J$2+1,FALSE),VLOOKUP($D167,Calc_OppDef!$A$47:$AM$66,J$2+1,FALSE))</f>
        <v>0.7322834646</v>
      </c>
      <c r="K167" s="172">
        <f>MIN(VLOOKUP($C167,Calc_OppDef!$A$47:$AM$66,K$2+1,FALSE),VLOOKUP($D167,Calc_OppDef!$A$47:$AM$66,K$2+1,FALSE))</f>
        <v>0.392927461</v>
      </c>
      <c r="L167" s="172">
        <f>MIN(VLOOKUP($C167,Calc_OppDef!$A$47:$AM$66,L$2+1,FALSE),VLOOKUP($D167,Calc_OppDef!$A$47:$AM$66,L$2+1,FALSE))</f>
        <v>1.257367726</v>
      </c>
      <c r="M167" s="172">
        <f>MIN(VLOOKUP($C167,Calc_OppDef!$A$47:$AM$66,M$2+1,FALSE),VLOOKUP($D167,Calc_OppDef!$A$47:$AM$66,M$2+1,FALSE))</f>
        <v>0.785854922</v>
      </c>
      <c r="N167" s="172">
        <f>MIN(VLOOKUP($C167,Calc_OppDef!$A$47:$AM$66,N$2+1,FALSE),VLOOKUP($D167,Calc_OppDef!$A$47:$AM$66,N$2+1,FALSE))</f>
        <v>0.7072688325</v>
      </c>
      <c r="O167" s="172">
        <f>MIN(VLOOKUP($C167,Calc_OppDef!$A$47:$AM$66,O$2+1,FALSE),VLOOKUP($D167,Calc_OppDef!$A$47:$AM$66,O$2+1,FALSE))</f>
        <v>0.6679765344</v>
      </c>
      <c r="P167" s="172">
        <f>MIN(VLOOKUP($C167,Calc_OppDef!$A$47:$AM$66,P$2+1,FALSE),VLOOKUP($D167,Calc_OppDef!$A$47:$AM$66,P$2+1,FALSE))</f>
        <v>0.6679765344</v>
      </c>
      <c r="Q167" s="172">
        <f>MIN(VLOOKUP($C167,Calc_OppDef!$A$47:$AM$66,Q$2+1,FALSE),VLOOKUP($D167,Calc_OppDef!$A$47:$AM$66,Q$2+1,FALSE))</f>
        <v>0.7322834646</v>
      </c>
      <c r="R167" s="172">
        <f>MIN(VLOOKUP($C167,Calc_OppDef!$A$47:$AM$66,R$2+1,FALSE),VLOOKUP($D167,Calc_OppDef!$A$47:$AM$66,R$2+1,FALSE))</f>
        <v>0.7465618773</v>
      </c>
      <c r="S167" s="172">
        <f>MIN(VLOOKUP($C167,Calc_OppDef!$A$47:$AM$66,S$2+1,FALSE),VLOOKUP($D167,Calc_OppDef!$A$47:$AM$66,S$2+1,FALSE))</f>
        <v>1.060903995</v>
      </c>
      <c r="T167" s="172">
        <f>MIN(VLOOKUP($C167,Calc_OppDef!$A$47:$AM$66,T$2+1,FALSE),VLOOKUP($D167,Calc_OppDef!$A$47:$AM$66,T$2+1,FALSE))</f>
        <v>0.7322834646</v>
      </c>
      <c r="U167" s="172">
        <f>MIN(VLOOKUP($C167,Calc_OppDef!$A$47:$AM$66,U$2+1,FALSE),VLOOKUP($D167,Calc_OppDef!$A$47:$AM$66,U$2+1,FALSE))</f>
        <v>0.6286834896</v>
      </c>
      <c r="V167" s="172">
        <f>MIN(VLOOKUP($C167,Calc_OppDef!$A$47:$AM$66,V$2+1,FALSE),VLOOKUP($D167,Calc_OppDef!$A$47:$AM$66,V$2+1,FALSE))</f>
        <v>0.6286834896</v>
      </c>
      <c r="W167" s="172">
        <f>MIN(VLOOKUP($C167,Calc_OppDef!$A$47:$AM$66,W$2+1,FALSE),VLOOKUP($D167,Calc_OppDef!$A$47:$AM$66,W$2+1,FALSE))</f>
        <v>0.9430256077</v>
      </c>
      <c r="X167" s="172">
        <f>MIN(VLOOKUP($C167,Calc_OppDef!$A$47:$AM$66,X$2+1,FALSE),VLOOKUP($D167,Calc_OppDef!$A$47:$AM$66,X$2+1,FALSE))</f>
        <v>0.785854922</v>
      </c>
      <c r="Y167" s="172">
        <f>MIN(VLOOKUP($C167,Calc_OppDef!$A$47:$AM$66,Y$2+1,FALSE),VLOOKUP($D167,Calc_OppDef!$A$47:$AM$66,Y$2+1,FALSE))</f>
        <v>1.178781636</v>
      </c>
      <c r="Z167" s="172">
        <f>MIN(VLOOKUP($C167,Calc_OppDef!$A$47:$AM$66,Z$2+1,FALSE),VLOOKUP($D167,Calc_OppDef!$A$47:$AM$66,Z$2+1,FALSE))</f>
        <v>0.4995145631</v>
      </c>
      <c r="AA167" s="172">
        <f>MIN(VLOOKUP($C167,Calc_OppDef!$A$47:$AM$66,AA$2+1,FALSE),VLOOKUP($D167,Calc_OppDef!$A$47:$AM$66,AA$2+1,FALSE))</f>
        <v>0.6286834896</v>
      </c>
      <c r="AB167" s="172">
        <f>MIN(VLOOKUP($C167,Calc_OppDef!$A$47:$AM$66,AB$2+1,FALSE),VLOOKUP($D167,Calc_OppDef!$A$47:$AM$66,AB$2+1,FALSE))</f>
        <v>0.6286834896</v>
      </c>
      <c r="AC167" s="172">
        <f>MIN(VLOOKUP($C167,Calc_OppDef!$A$47:$AM$66,AC$2+1,FALSE),VLOOKUP($D167,Calc_OppDef!$A$47:$AM$66,AC$2+1,FALSE))</f>
        <v>0.6286834896</v>
      </c>
      <c r="AD167" s="172">
        <f>MIN(VLOOKUP($C167,Calc_OppDef!$A$47:$AM$66,AD$2+1,FALSE),VLOOKUP($D167,Calc_OppDef!$A$47:$AM$66,AD$2+1,FALSE))</f>
        <v>0.4138834951</v>
      </c>
      <c r="AE167" s="172">
        <f>MIN(VLOOKUP($C167,Calc_OppDef!$A$47:$AM$66,AE$2+1,FALSE),VLOOKUP($D167,Calc_OppDef!$A$47:$AM$66,AE$2+1,FALSE))</f>
        <v>1.100196294</v>
      </c>
      <c r="AF167" s="172">
        <f>MIN(VLOOKUP($C167,Calc_OppDef!$A$47:$AM$66,AF$2+1,FALSE),VLOOKUP($D167,Calc_OppDef!$A$47:$AM$66,AF$2+1,FALSE))</f>
        <v>0.5566019417</v>
      </c>
      <c r="AG167" s="172">
        <f>MIN(VLOOKUP($C167,Calc_OppDef!$A$47:$AM$66,AG$2+1,FALSE),VLOOKUP($D167,Calc_OppDef!$A$47:$AM$66,AG$2+1,FALSE))</f>
        <v>1.021610951</v>
      </c>
      <c r="AH167" s="172">
        <f>MIN(VLOOKUP($C167,Calc_OppDef!$A$47:$AM$66,AH$2+1,FALSE),VLOOKUP($D167,Calc_OppDef!$A$47:$AM$66,AH$2+1,FALSE))</f>
        <v>0.6679765344</v>
      </c>
      <c r="AI167" s="172">
        <f>MIN(VLOOKUP($C167,Calc_OppDef!$A$47:$AM$66,AI$2+1,FALSE),VLOOKUP($D167,Calc_OppDef!$A$47:$AM$66,AI$2+1,FALSE))</f>
        <v>1.060903995</v>
      </c>
      <c r="AJ167" s="172">
        <f>MIN(VLOOKUP($C167,Calc_OppDef!$A$47:$AM$66,AJ$2+1,FALSE),VLOOKUP($D167,Calc_OppDef!$A$47:$AM$66,AJ$2+1,FALSE))</f>
        <v>0.7322834646</v>
      </c>
      <c r="AK167" s="172">
        <f>MIN(VLOOKUP($C167,Calc_OppDef!$A$47:$AM$66,AK$2+1,FALSE),VLOOKUP($D167,Calc_OppDef!$A$47:$AM$66,AK$2+1,FALSE))</f>
        <v>0.4138834951</v>
      </c>
      <c r="AL167" s="172">
        <f>MIN(VLOOKUP($C167,Calc_OppDef!$A$47:$AM$66,AL$2+1,FALSE),VLOOKUP($D167,Calc_OppDef!$A$47:$AM$66,AL$2+1,FALSE))</f>
        <v>0.4995145631</v>
      </c>
      <c r="AM167" s="172">
        <f>MIN(VLOOKUP($C167,Calc_OppDef!$A$47:$AM$66,AM$2+1,FALSE),VLOOKUP($D167,Calc_OppDef!$A$47:$AM$66,AM$2+1,FALSE))</f>
        <v>0.8251472201</v>
      </c>
      <c r="AN167" s="172">
        <f>MIN(VLOOKUP($C167,Calc_OppDef!$A$47:$AM$66,AN$2+1,FALSE),VLOOKUP($D167,Calc_OppDef!$A$47:$AM$66,AN$2+1,FALSE))</f>
        <v>0.6286834896</v>
      </c>
      <c r="AO167" s="172">
        <f>MIN(VLOOKUP($C167,Calc_OppDef!$A$47:$AM$66,AO$2+1,FALSE),VLOOKUP($D167,Calc_OppDef!$A$47:$AM$66,AO$2+1,FALSE))</f>
        <v>0.9430256077</v>
      </c>
      <c r="AP167" s="172">
        <f>MIN(VLOOKUP($C167,Calc_OppDef!$A$47:$AM$66,AP$2+1,FALSE),VLOOKUP($D167,Calc_OppDef!$A$47:$AM$66,AP$2+1,FALSE))</f>
        <v>0.4715128039</v>
      </c>
      <c r="AQ167" s="170"/>
      <c r="AR167" s="170"/>
    </row>
    <row r="168" ht="12.75" customHeight="1">
      <c r="A168" s="170">
        <f t="shared" si="1"/>
        <v>13</v>
      </c>
      <c r="B168" s="170">
        <f t="shared" si="2"/>
        <v>17</v>
      </c>
      <c r="C168" s="140" t="str">
        <f t="array" ref="C168">INDEX(Fixtures!$A$2:$A$21,A168)</f>
        <v>Man City</v>
      </c>
      <c r="D168" s="140" t="str">
        <f t="array" ref="D168">INDEX(Fixtures!$A$2:$A$21,B168)</f>
        <v>Tottenham</v>
      </c>
      <c r="E168" s="172">
        <f>MIN(VLOOKUP($C168,Calc_OppDef!$A$47:$AM$66,E$2+1,FALSE),VLOOKUP($D168,Calc_OppDef!$A$47:$AM$66,E$2+1,FALSE))</f>
        <v>0.8251472201</v>
      </c>
      <c r="F168" s="172">
        <f>MIN(VLOOKUP($C168,Calc_OppDef!$A$47:$AM$66,F$2+1,FALSE),VLOOKUP($D168,Calc_OppDef!$A$47:$AM$66,F$2+1,FALSE))</f>
        <v>0.4715128039</v>
      </c>
      <c r="G168" s="172">
        <f>MIN(VLOOKUP($C168,Calc_OppDef!$A$47:$AM$66,G$2+1,FALSE),VLOOKUP($D168,Calc_OppDef!$A$47:$AM$66,G$2+1,FALSE))</f>
        <v>0.8604330709</v>
      </c>
      <c r="H168" s="172">
        <f>MIN(VLOOKUP($C168,Calc_OppDef!$A$47:$AM$66,H$2+1,FALSE),VLOOKUP($D168,Calc_OppDef!$A$47:$AM$66,H$2+1,FALSE))</f>
        <v>0.7072688325</v>
      </c>
      <c r="I168" s="172">
        <f>MIN(VLOOKUP($C168,Calc_OppDef!$A$47:$AM$66,I$2+1,FALSE),VLOOKUP($D168,Calc_OppDef!$A$47:$AM$66,I$2+1,FALSE))</f>
        <v>0.5566019417</v>
      </c>
      <c r="J168" s="172">
        <f>MIN(VLOOKUP($C168,Calc_OppDef!$A$47:$AM$66,J$2+1,FALSE),VLOOKUP($D168,Calc_OppDef!$A$47:$AM$66,J$2+1,FALSE))</f>
        <v>0.7322834646</v>
      </c>
      <c r="K168" s="172">
        <f>MIN(VLOOKUP($C168,Calc_OppDef!$A$47:$AM$66,K$2+1,FALSE),VLOOKUP($D168,Calc_OppDef!$A$47:$AM$66,K$2+1,FALSE))</f>
        <v>0.392927461</v>
      </c>
      <c r="L168" s="172">
        <f>MIN(VLOOKUP($C168,Calc_OppDef!$A$47:$AM$66,L$2+1,FALSE),VLOOKUP($D168,Calc_OppDef!$A$47:$AM$66,L$2+1,FALSE))</f>
        <v>0.4138834951</v>
      </c>
      <c r="M168" s="172">
        <f>MIN(VLOOKUP($C168,Calc_OppDef!$A$47:$AM$66,M$2+1,FALSE),VLOOKUP($D168,Calc_OppDef!$A$47:$AM$66,M$2+1,FALSE))</f>
        <v>0.785854922</v>
      </c>
      <c r="N168" s="172">
        <f>MIN(VLOOKUP($C168,Calc_OppDef!$A$47:$AM$66,N$2+1,FALSE),VLOOKUP($D168,Calc_OppDef!$A$47:$AM$66,N$2+1,FALSE))</f>
        <v>1.571709097</v>
      </c>
      <c r="O168" s="172">
        <f>MIN(VLOOKUP($C168,Calc_OppDef!$A$47:$AM$66,O$2+1,FALSE),VLOOKUP($D168,Calc_OppDef!$A$47:$AM$66,O$2+1,FALSE))</f>
        <v>0.6679765344</v>
      </c>
      <c r="P168" s="172">
        <f>MIN(VLOOKUP($C168,Calc_OppDef!$A$47:$AM$66,P$2+1,FALSE),VLOOKUP($D168,Calc_OppDef!$A$47:$AM$66,P$2+1,FALSE))</f>
        <v>1.139489338</v>
      </c>
      <c r="Q168" s="172">
        <f>MIN(VLOOKUP($C168,Calc_OppDef!$A$47:$AM$66,Q$2+1,FALSE),VLOOKUP($D168,Calc_OppDef!$A$47:$AM$66,Q$2+1,FALSE))</f>
        <v>0.9430256077</v>
      </c>
      <c r="R168" s="172">
        <f>MIN(VLOOKUP($C168,Calc_OppDef!$A$47:$AM$66,R$2+1,FALSE),VLOOKUP($D168,Calc_OppDef!$A$47:$AM$66,R$2+1,FALSE))</f>
        <v>0.7465618773</v>
      </c>
      <c r="S168" s="172">
        <f>MIN(VLOOKUP($C168,Calc_OppDef!$A$47:$AM$66,S$2+1,FALSE),VLOOKUP($D168,Calc_OppDef!$A$47:$AM$66,S$2+1,FALSE))</f>
        <v>0.6679765344</v>
      </c>
      <c r="T168" s="172">
        <f>MIN(VLOOKUP($C168,Calc_OppDef!$A$47:$AM$66,T$2+1,FALSE),VLOOKUP($D168,Calc_OppDef!$A$47:$AM$66,T$2+1,FALSE))</f>
        <v>0.9823179059</v>
      </c>
      <c r="U168" s="172">
        <f>MIN(VLOOKUP($C168,Calc_OppDef!$A$47:$AM$66,U$2+1,FALSE),VLOOKUP($D168,Calc_OppDef!$A$47:$AM$66,U$2+1,FALSE))</f>
        <v>0.6286834896</v>
      </c>
      <c r="V168" s="172">
        <f>MIN(VLOOKUP($C168,Calc_OppDef!$A$47:$AM$66,V$2+1,FALSE),VLOOKUP($D168,Calc_OppDef!$A$47:$AM$66,V$2+1,FALSE))</f>
        <v>0.6286834896</v>
      </c>
      <c r="W168" s="172">
        <f>MIN(VLOOKUP($C168,Calc_OppDef!$A$47:$AM$66,W$2+1,FALSE),VLOOKUP($D168,Calc_OppDef!$A$47:$AM$66,W$2+1,FALSE))</f>
        <v>0.7465618773</v>
      </c>
      <c r="X168" s="172">
        <f>MIN(VLOOKUP($C168,Calc_OppDef!$A$47:$AM$66,X$2+1,FALSE),VLOOKUP($D168,Calc_OppDef!$A$47:$AM$66,X$2+1,FALSE))</f>
        <v>0.4995145631</v>
      </c>
      <c r="Y168" s="172">
        <f>MIN(VLOOKUP($C168,Calc_OppDef!$A$47:$AM$66,Y$2+1,FALSE),VLOOKUP($D168,Calc_OppDef!$A$47:$AM$66,Y$2+1,FALSE))</f>
        <v>0.7322834646</v>
      </c>
      <c r="Z168" s="172">
        <f>MIN(VLOOKUP($C168,Calc_OppDef!$A$47:$AM$66,Z$2+1,FALSE),VLOOKUP($D168,Calc_OppDef!$A$47:$AM$66,Z$2+1,FALSE))</f>
        <v>0.4995145631</v>
      </c>
      <c r="AA168" s="172">
        <f>MIN(VLOOKUP($C168,Calc_OppDef!$A$47:$AM$66,AA$2+1,FALSE),VLOOKUP($D168,Calc_OppDef!$A$47:$AM$66,AA$2+1,FALSE))</f>
        <v>0.6286834896</v>
      </c>
      <c r="AB168" s="172">
        <f>MIN(VLOOKUP($C168,Calc_OppDef!$A$47:$AM$66,AB$2+1,FALSE),VLOOKUP($D168,Calc_OppDef!$A$47:$AM$66,AB$2+1,FALSE))</f>
        <v>0.6679765344</v>
      </c>
      <c r="AC168" s="172">
        <f>MIN(VLOOKUP($C168,Calc_OppDef!$A$47:$AM$66,AC$2+1,FALSE),VLOOKUP($D168,Calc_OppDef!$A$47:$AM$66,AC$2+1,FALSE))</f>
        <v>0.7072688325</v>
      </c>
      <c r="AD168" s="172">
        <f>MIN(VLOOKUP($C168,Calc_OppDef!$A$47:$AM$66,AD$2+1,FALSE),VLOOKUP($D168,Calc_OppDef!$A$47:$AM$66,AD$2+1,FALSE))</f>
        <v>1.218074681</v>
      </c>
      <c r="AE168" s="172">
        <f>MIN(VLOOKUP($C168,Calc_OppDef!$A$47:$AM$66,AE$2+1,FALSE),VLOOKUP($D168,Calc_OppDef!$A$47:$AM$66,AE$2+1,FALSE))</f>
        <v>0.6286834896</v>
      </c>
      <c r="AF168" s="172">
        <f>MIN(VLOOKUP($C168,Calc_OppDef!$A$47:$AM$66,AF$2+1,FALSE),VLOOKUP($D168,Calc_OppDef!$A$47:$AM$66,AF$2+1,FALSE))</f>
        <v>0.9430256077</v>
      </c>
      <c r="AG168" s="172">
        <f>MIN(VLOOKUP($C168,Calc_OppDef!$A$47:$AM$66,AG$2+1,FALSE),VLOOKUP($D168,Calc_OppDef!$A$47:$AM$66,AG$2+1,FALSE))</f>
        <v>0.785854922</v>
      </c>
      <c r="AH168" s="172">
        <f>MIN(VLOOKUP($C168,Calc_OppDef!$A$47:$AM$66,AH$2+1,FALSE),VLOOKUP($D168,Calc_OppDef!$A$47:$AM$66,AH$2+1,FALSE))</f>
        <v>0.6679765344</v>
      </c>
      <c r="AI168" s="172">
        <f>MIN(VLOOKUP($C168,Calc_OppDef!$A$47:$AM$66,AI$2+1,FALSE),VLOOKUP($D168,Calc_OppDef!$A$47:$AM$66,AI$2+1,FALSE))</f>
        <v>0.6286834896</v>
      </c>
      <c r="AJ168" s="172">
        <f>MIN(VLOOKUP($C168,Calc_OppDef!$A$47:$AM$66,AJ$2+1,FALSE),VLOOKUP($D168,Calc_OppDef!$A$47:$AM$66,AJ$2+1,FALSE))</f>
        <v>0.7322834646</v>
      </c>
      <c r="AK168" s="172">
        <f>MIN(VLOOKUP($C168,Calc_OppDef!$A$47:$AM$66,AK$2+1,FALSE),VLOOKUP($D168,Calc_OppDef!$A$47:$AM$66,AK$2+1,FALSE))</f>
        <v>0.392927461</v>
      </c>
      <c r="AL168" s="172">
        <f>MIN(VLOOKUP($C168,Calc_OppDef!$A$47:$AM$66,AL$2+1,FALSE),VLOOKUP($D168,Calc_OppDef!$A$47:$AM$66,AL$2+1,FALSE))</f>
        <v>0.4715128039</v>
      </c>
      <c r="AM168" s="172">
        <f>MIN(VLOOKUP($C168,Calc_OppDef!$A$47:$AM$66,AM$2+1,FALSE),VLOOKUP($D168,Calc_OppDef!$A$47:$AM$66,AM$2+1,FALSE))</f>
        <v>1.335953069</v>
      </c>
      <c r="AN168" s="172">
        <f>MIN(VLOOKUP($C168,Calc_OppDef!$A$47:$AM$66,AN$2+1,FALSE),VLOOKUP($D168,Calc_OppDef!$A$47:$AM$66,AN$2+1,FALSE))</f>
        <v>0.6286834896</v>
      </c>
      <c r="AO168" s="172">
        <f>MIN(VLOOKUP($C168,Calc_OppDef!$A$47:$AM$66,AO$2+1,FALSE),VLOOKUP($D168,Calc_OppDef!$A$47:$AM$66,AO$2+1,FALSE))</f>
        <v>1.021610951</v>
      </c>
      <c r="AP168" s="172">
        <f>MIN(VLOOKUP($C168,Calc_OppDef!$A$47:$AM$66,AP$2+1,FALSE),VLOOKUP($D168,Calc_OppDef!$A$47:$AM$66,AP$2+1,FALSE))</f>
        <v>0.6286834896</v>
      </c>
      <c r="AQ168" s="170"/>
      <c r="AR168" s="170"/>
    </row>
    <row r="169" ht="12.75" customHeight="1">
      <c r="A169" s="170">
        <f t="shared" si="1"/>
        <v>13</v>
      </c>
      <c r="B169" s="170">
        <f t="shared" si="2"/>
        <v>18</v>
      </c>
      <c r="C169" s="140" t="str">
        <f t="array" ref="C169">INDEX(Fixtures!$A$2:$A$21,A169)</f>
        <v>Man City</v>
      </c>
      <c r="D169" s="140" t="str">
        <f t="array" ref="D169">INDEX(Fixtures!$A$2:$A$21,B169)</f>
        <v>Watford</v>
      </c>
      <c r="E169" s="172">
        <f>MIN(VLOOKUP($C169,Calc_OppDef!$A$47:$AM$66,E$2+1,FALSE),VLOOKUP($D169,Calc_OppDef!$A$47:$AM$66,E$2+1,FALSE))</f>
        <v>0.392927461</v>
      </c>
      <c r="F169" s="172">
        <f>MIN(VLOOKUP($C169,Calc_OppDef!$A$47:$AM$66,F$2+1,FALSE),VLOOKUP($D169,Calc_OppDef!$A$47:$AM$66,F$2+1,FALSE))</f>
        <v>0.4715128039</v>
      </c>
      <c r="G169" s="172">
        <f>MIN(VLOOKUP($C169,Calc_OppDef!$A$47:$AM$66,G$2+1,FALSE),VLOOKUP($D169,Calc_OppDef!$A$47:$AM$66,G$2+1,FALSE))</f>
        <v>0.6286834896</v>
      </c>
      <c r="H169" s="172">
        <f>MIN(VLOOKUP($C169,Calc_OppDef!$A$47:$AM$66,H$2+1,FALSE),VLOOKUP($D169,Calc_OppDef!$A$47:$AM$66,H$2+1,FALSE))</f>
        <v>0.7072688325</v>
      </c>
      <c r="I169" s="172">
        <f>MIN(VLOOKUP($C169,Calc_OppDef!$A$47:$AM$66,I$2+1,FALSE),VLOOKUP($D169,Calc_OppDef!$A$47:$AM$66,I$2+1,FALSE))</f>
        <v>0.5566019417</v>
      </c>
      <c r="J169" s="172">
        <f>MIN(VLOOKUP($C169,Calc_OppDef!$A$47:$AM$66,J$2+1,FALSE),VLOOKUP($D169,Calc_OppDef!$A$47:$AM$66,J$2+1,FALSE))</f>
        <v>0.7322834646</v>
      </c>
      <c r="K169" s="172">
        <f>MIN(VLOOKUP($C169,Calc_OppDef!$A$47:$AM$66,K$2+1,FALSE),VLOOKUP($D169,Calc_OppDef!$A$47:$AM$66,K$2+1,FALSE))</f>
        <v>0.392927461</v>
      </c>
      <c r="L169" s="172">
        <f>MIN(VLOOKUP($C169,Calc_OppDef!$A$47:$AM$66,L$2+1,FALSE),VLOOKUP($D169,Calc_OppDef!$A$47:$AM$66,L$2+1,FALSE))</f>
        <v>0.7465618773</v>
      </c>
      <c r="M169" s="172">
        <f>MIN(VLOOKUP($C169,Calc_OppDef!$A$47:$AM$66,M$2+1,FALSE),VLOOKUP($D169,Calc_OppDef!$A$47:$AM$66,M$2+1,FALSE))</f>
        <v>0.785854922</v>
      </c>
      <c r="N169" s="172">
        <f>MIN(VLOOKUP($C169,Calc_OppDef!$A$47:$AM$66,N$2+1,FALSE),VLOOKUP($D169,Calc_OppDef!$A$47:$AM$66,N$2+1,FALSE))</f>
        <v>0.4715128039</v>
      </c>
      <c r="O169" s="172">
        <f>MIN(VLOOKUP($C169,Calc_OppDef!$A$47:$AM$66,O$2+1,FALSE),VLOOKUP($D169,Calc_OppDef!$A$47:$AM$66,O$2+1,FALSE))</f>
        <v>0.6679765344</v>
      </c>
      <c r="P169" s="172">
        <f>MIN(VLOOKUP($C169,Calc_OppDef!$A$47:$AM$66,P$2+1,FALSE),VLOOKUP($D169,Calc_OppDef!$A$47:$AM$66,P$2+1,FALSE))</f>
        <v>0.785854922</v>
      </c>
      <c r="Q169" s="172">
        <f>MIN(VLOOKUP($C169,Calc_OppDef!$A$47:$AM$66,Q$2+1,FALSE),VLOOKUP($D169,Calc_OppDef!$A$47:$AM$66,Q$2+1,FALSE))</f>
        <v>0.9430256077</v>
      </c>
      <c r="R169" s="172">
        <f>MIN(VLOOKUP($C169,Calc_OppDef!$A$47:$AM$66,R$2+1,FALSE),VLOOKUP($D169,Calc_OppDef!$A$47:$AM$66,R$2+1,FALSE))</f>
        <v>0.7465618773</v>
      </c>
      <c r="S169" s="172">
        <f>MIN(VLOOKUP($C169,Calc_OppDef!$A$47:$AM$66,S$2+1,FALSE),VLOOKUP($D169,Calc_OppDef!$A$47:$AM$66,S$2+1,FALSE))</f>
        <v>1.060903995</v>
      </c>
      <c r="T169" s="172">
        <f>MIN(VLOOKUP($C169,Calc_OppDef!$A$47:$AM$66,T$2+1,FALSE),VLOOKUP($D169,Calc_OppDef!$A$47:$AM$66,T$2+1,FALSE))</f>
        <v>1.100196294</v>
      </c>
      <c r="U169" s="172">
        <f>MIN(VLOOKUP($C169,Calc_OppDef!$A$47:$AM$66,U$2+1,FALSE),VLOOKUP($D169,Calc_OppDef!$A$47:$AM$66,U$2+1,FALSE))</f>
        <v>0.4138834951</v>
      </c>
      <c r="V169" s="172">
        <f>MIN(VLOOKUP($C169,Calc_OppDef!$A$47:$AM$66,V$2+1,FALSE),VLOOKUP($D169,Calc_OppDef!$A$47:$AM$66,V$2+1,FALSE))</f>
        <v>0.6286834896</v>
      </c>
      <c r="W169" s="172">
        <f>MIN(VLOOKUP($C169,Calc_OppDef!$A$47:$AM$66,W$2+1,FALSE),VLOOKUP($D169,Calc_OppDef!$A$47:$AM$66,W$2+1,FALSE))</f>
        <v>0.9823179059</v>
      </c>
      <c r="X169" s="172">
        <f>MIN(VLOOKUP($C169,Calc_OppDef!$A$47:$AM$66,X$2+1,FALSE),VLOOKUP($D169,Calc_OppDef!$A$47:$AM$66,X$2+1,FALSE))</f>
        <v>0.7072688325</v>
      </c>
      <c r="Y169" s="172">
        <f>MIN(VLOOKUP($C169,Calc_OppDef!$A$47:$AM$66,Y$2+1,FALSE),VLOOKUP($D169,Calc_OppDef!$A$47:$AM$66,Y$2+1,FALSE))</f>
        <v>1.021610951</v>
      </c>
      <c r="Z169" s="172">
        <f>MIN(VLOOKUP($C169,Calc_OppDef!$A$47:$AM$66,Z$2+1,FALSE),VLOOKUP($D169,Calc_OppDef!$A$47:$AM$66,Z$2+1,FALSE))</f>
        <v>0.4995145631</v>
      </c>
      <c r="AA169" s="172">
        <f>MIN(VLOOKUP($C169,Calc_OppDef!$A$47:$AM$66,AA$2+1,FALSE),VLOOKUP($D169,Calc_OppDef!$A$47:$AM$66,AA$2+1,FALSE))</f>
        <v>0.6286834896</v>
      </c>
      <c r="AB169" s="172">
        <f>MIN(VLOOKUP($C169,Calc_OppDef!$A$47:$AM$66,AB$2+1,FALSE),VLOOKUP($D169,Calc_OppDef!$A$47:$AM$66,AB$2+1,FALSE))</f>
        <v>0.8251472201</v>
      </c>
      <c r="AC169" s="172">
        <f>MIN(VLOOKUP($C169,Calc_OppDef!$A$47:$AM$66,AC$2+1,FALSE),VLOOKUP($D169,Calc_OppDef!$A$47:$AM$66,AC$2+1,FALSE))</f>
        <v>0.785854922</v>
      </c>
      <c r="AD169" s="172">
        <f>MIN(VLOOKUP($C169,Calc_OppDef!$A$47:$AM$66,AD$2+1,FALSE),VLOOKUP($D169,Calc_OppDef!$A$47:$AM$66,AD$2+1,FALSE))</f>
        <v>0.6286834896</v>
      </c>
      <c r="AE169" s="172">
        <f>MIN(VLOOKUP($C169,Calc_OppDef!$A$47:$AM$66,AE$2+1,FALSE),VLOOKUP($D169,Calc_OppDef!$A$47:$AM$66,AE$2+1,FALSE))</f>
        <v>0.7322834646</v>
      </c>
      <c r="AF169" s="172">
        <f>MIN(VLOOKUP($C169,Calc_OppDef!$A$47:$AM$66,AF$2+1,FALSE),VLOOKUP($D169,Calc_OppDef!$A$47:$AM$66,AF$2+1,FALSE))</f>
        <v>0.9430256077</v>
      </c>
      <c r="AG169" s="172">
        <f>MIN(VLOOKUP($C169,Calc_OppDef!$A$47:$AM$66,AG$2+1,FALSE),VLOOKUP($D169,Calc_OppDef!$A$47:$AM$66,AG$2+1,FALSE))</f>
        <v>1.021610951</v>
      </c>
      <c r="AH169" s="172">
        <f>MIN(VLOOKUP($C169,Calc_OppDef!$A$47:$AM$66,AH$2+1,FALSE),VLOOKUP($D169,Calc_OppDef!$A$47:$AM$66,AH$2+1,FALSE))</f>
        <v>0.6679765344</v>
      </c>
      <c r="AI169" s="172">
        <f>MIN(VLOOKUP($C169,Calc_OppDef!$A$47:$AM$66,AI$2+1,FALSE),VLOOKUP($D169,Calc_OppDef!$A$47:$AM$66,AI$2+1,FALSE))</f>
        <v>0.6679765344</v>
      </c>
      <c r="AJ169" s="172">
        <f>MIN(VLOOKUP($C169,Calc_OppDef!$A$47:$AM$66,AJ$2+1,FALSE),VLOOKUP($D169,Calc_OppDef!$A$47:$AM$66,AJ$2+1,FALSE))</f>
        <v>0.7322834646</v>
      </c>
      <c r="AK169" s="172">
        <f>MIN(VLOOKUP($C169,Calc_OppDef!$A$47:$AM$66,AK$2+1,FALSE),VLOOKUP($D169,Calc_OppDef!$A$47:$AM$66,AK$2+1,FALSE))</f>
        <v>0.4138834951</v>
      </c>
      <c r="AL169" s="172">
        <f>MIN(VLOOKUP($C169,Calc_OppDef!$A$47:$AM$66,AL$2+1,FALSE),VLOOKUP($D169,Calc_OppDef!$A$47:$AM$66,AL$2+1,FALSE))</f>
        <v>0.785854922</v>
      </c>
      <c r="AM169" s="172">
        <f>MIN(VLOOKUP($C169,Calc_OppDef!$A$47:$AM$66,AM$2+1,FALSE),VLOOKUP($D169,Calc_OppDef!$A$47:$AM$66,AM$2+1,FALSE))</f>
        <v>0.6286834896</v>
      </c>
      <c r="AN169" s="172">
        <f>MIN(VLOOKUP($C169,Calc_OppDef!$A$47:$AM$66,AN$2+1,FALSE),VLOOKUP($D169,Calc_OppDef!$A$47:$AM$66,AN$2+1,FALSE))</f>
        <v>0.4995145631</v>
      </c>
      <c r="AO169" s="172">
        <f>MIN(VLOOKUP($C169,Calc_OppDef!$A$47:$AM$66,AO$2+1,FALSE),VLOOKUP($D169,Calc_OppDef!$A$47:$AM$66,AO$2+1,FALSE))</f>
        <v>1.178781636</v>
      </c>
      <c r="AP169" s="172">
        <f>MIN(VLOOKUP($C169,Calc_OppDef!$A$47:$AM$66,AP$2+1,FALSE),VLOOKUP($D169,Calc_OppDef!$A$47:$AM$66,AP$2+1,FALSE))</f>
        <v>0.9430256077</v>
      </c>
      <c r="AQ169" s="170"/>
      <c r="AR169" s="170"/>
    </row>
    <row r="170" ht="12.75" customHeight="1">
      <c r="A170" s="170">
        <f t="shared" si="1"/>
        <v>13</v>
      </c>
      <c r="B170" s="170">
        <f t="shared" si="2"/>
        <v>19</v>
      </c>
      <c r="C170" s="140" t="str">
        <f t="array" ref="C170">INDEX(Fixtures!$A$2:$A$21,A170)</f>
        <v>Man City</v>
      </c>
      <c r="D170" s="140" t="str">
        <f t="array" ref="D170">INDEX(Fixtures!$A$2:$A$21,B170)</f>
        <v>West Ham</v>
      </c>
      <c r="E170" s="172">
        <f>MIN(VLOOKUP($C170,Calc_OppDef!$A$47:$AM$66,E$2+1,FALSE),VLOOKUP($D170,Calc_OppDef!$A$47:$AM$66,E$2+1,FALSE))</f>
        <v>1.768172828</v>
      </c>
      <c r="F170" s="172">
        <f>MIN(VLOOKUP($C170,Calc_OppDef!$A$47:$AM$66,F$2+1,FALSE),VLOOKUP($D170,Calc_OppDef!$A$47:$AM$66,F$2+1,FALSE))</f>
        <v>0.4715128039</v>
      </c>
      <c r="G170" s="172">
        <f>MIN(VLOOKUP($C170,Calc_OppDef!$A$47:$AM$66,G$2+1,FALSE),VLOOKUP($D170,Calc_OppDef!$A$47:$AM$66,G$2+1,FALSE))</f>
        <v>0.8604330709</v>
      </c>
      <c r="H170" s="172">
        <f>MIN(VLOOKUP($C170,Calc_OppDef!$A$47:$AM$66,H$2+1,FALSE),VLOOKUP($D170,Calc_OppDef!$A$47:$AM$66,H$2+1,FALSE))</f>
        <v>0.4995145631</v>
      </c>
      <c r="I170" s="172">
        <f>MIN(VLOOKUP($C170,Calc_OppDef!$A$47:$AM$66,I$2+1,FALSE),VLOOKUP($D170,Calc_OppDef!$A$47:$AM$66,I$2+1,FALSE))</f>
        <v>0.5566019417</v>
      </c>
      <c r="J170" s="172">
        <f>MIN(VLOOKUP($C170,Calc_OppDef!$A$47:$AM$66,J$2+1,FALSE),VLOOKUP($D170,Calc_OppDef!$A$47:$AM$66,J$2+1,FALSE))</f>
        <v>0.7322834646</v>
      </c>
      <c r="K170" s="172">
        <f>MIN(VLOOKUP($C170,Calc_OppDef!$A$47:$AM$66,K$2+1,FALSE),VLOOKUP($D170,Calc_OppDef!$A$47:$AM$66,K$2+1,FALSE))</f>
        <v>0.392927461</v>
      </c>
      <c r="L170" s="172">
        <f>MIN(VLOOKUP($C170,Calc_OppDef!$A$47:$AM$66,L$2+1,FALSE),VLOOKUP($D170,Calc_OppDef!$A$47:$AM$66,L$2+1,FALSE))</f>
        <v>0.9430256077</v>
      </c>
      <c r="M170" s="172">
        <f>MIN(VLOOKUP($C170,Calc_OppDef!$A$47:$AM$66,M$2+1,FALSE),VLOOKUP($D170,Calc_OppDef!$A$47:$AM$66,M$2+1,FALSE))</f>
        <v>0.785854922</v>
      </c>
      <c r="N170" s="172">
        <f>MIN(VLOOKUP($C170,Calc_OppDef!$A$47:$AM$66,N$2+1,FALSE),VLOOKUP($D170,Calc_OppDef!$A$47:$AM$66,N$2+1,FALSE))</f>
        <v>0.9823179059</v>
      </c>
      <c r="O170" s="172">
        <f>MIN(VLOOKUP($C170,Calc_OppDef!$A$47:$AM$66,O$2+1,FALSE),VLOOKUP($D170,Calc_OppDef!$A$47:$AM$66,O$2+1,FALSE))</f>
        <v>0.6679765344</v>
      </c>
      <c r="P170" s="172">
        <f>MIN(VLOOKUP($C170,Calc_OppDef!$A$47:$AM$66,P$2+1,FALSE),VLOOKUP($D170,Calc_OppDef!$A$47:$AM$66,P$2+1,FALSE))</f>
        <v>0.6286834896</v>
      </c>
      <c r="Q170" s="172">
        <f>MIN(VLOOKUP($C170,Calc_OppDef!$A$47:$AM$66,Q$2+1,FALSE),VLOOKUP($D170,Calc_OppDef!$A$47:$AM$66,Q$2+1,FALSE))</f>
        <v>0.9430256077</v>
      </c>
      <c r="R170" s="172">
        <f>MIN(VLOOKUP($C170,Calc_OppDef!$A$47:$AM$66,R$2+1,FALSE),VLOOKUP($D170,Calc_OppDef!$A$47:$AM$66,R$2+1,FALSE))</f>
        <v>0.7465618773</v>
      </c>
      <c r="S170" s="172">
        <f>MIN(VLOOKUP($C170,Calc_OppDef!$A$47:$AM$66,S$2+1,FALSE),VLOOKUP($D170,Calc_OppDef!$A$47:$AM$66,S$2+1,FALSE))</f>
        <v>0.4138834951</v>
      </c>
      <c r="T170" s="172">
        <f>MIN(VLOOKUP($C170,Calc_OppDef!$A$47:$AM$66,T$2+1,FALSE),VLOOKUP($D170,Calc_OppDef!$A$47:$AM$66,T$2+1,FALSE))</f>
        <v>0.6286834896</v>
      </c>
      <c r="U170" s="172">
        <f>MIN(VLOOKUP($C170,Calc_OppDef!$A$47:$AM$66,U$2+1,FALSE),VLOOKUP($D170,Calc_OppDef!$A$47:$AM$66,U$2+1,FALSE))</f>
        <v>0.6286834896</v>
      </c>
      <c r="V170" s="172">
        <f>MIN(VLOOKUP($C170,Calc_OppDef!$A$47:$AM$66,V$2+1,FALSE),VLOOKUP($D170,Calc_OppDef!$A$47:$AM$66,V$2+1,FALSE))</f>
        <v>0.6286834896</v>
      </c>
      <c r="W170" s="172">
        <f>MIN(VLOOKUP($C170,Calc_OppDef!$A$47:$AM$66,W$2+1,FALSE),VLOOKUP($D170,Calc_OppDef!$A$47:$AM$66,W$2+1,FALSE))</f>
        <v>0.785854922</v>
      </c>
      <c r="X170" s="172">
        <f>MIN(VLOOKUP($C170,Calc_OppDef!$A$47:$AM$66,X$2+1,FALSE),VLOOKUP($D170,Calc_OppDef!$A$47:$AM$66,X$2+1,FALSE))</f>
        <v>0.6286834896</v>
      </c>
      <c r="Y170" s="172">
        <f>MIN(VLOOKUP($C170,Calc_OppDef!$A$47:$AM$66,Y$2+1,FALSE),VLOOKUP($D170,Calc_OppDef!$A$47:$AM$66,Y$2+1,FALSE))</f>
        <v>0.392927461</v>
      </c>
      <c r="Z170" s="172">
        <f>MIN(VLOOKUP($C170,Calc_OppDef!$A$47:$AM$66,Z$2+1,FALSE),VLOOKUP($D170,Calc_OppDef!$A$47:$AM$66,Z$2+1,FALSE))</f>
        <v>0.4995145631</v>
      </c>
      <c r="AA170" s="172">
        <f>MIN(VLOOKUP($C170,Calc_OppDef!$A$47:$AM$66,AA$2+1,FALSE),VLOOKUP($D170,Calc_OppDef!$A$47:$AM$66,AA$2+1,FALSE))</f>
        <v>0.6286834896</v>
      </c>
      <c r="AB170" s="172">
        <f>MIN(VLOOKUP($C170,Calc_OppDef!$A$47:$AM$66,AB$2+1,FALSE),VLOOKUP($D170,Calc_OppDef!$A$47:$AM$66,AB$2+1,FALSE))</f>
        <v>0.8251472201</v>
      </c>
      <c r="AC170" s="172">
        <f>MIN(VLOOKUP($C170,Calc_OppDef!$A$47:$AM$66,AC$2+1,FALSE),VLOOKUP($D170,Calc_OppDef!$A$47:$AM$66,AC$2+1,FALSE))</f>
        <v>0.785854922</v>
      </c>
      <c r="AD170" s="172">
        <f>MIN(VLOOKUP($C170,Calc_OppDef!$A$47:$AM$66,AD$2+1,FALSE),VLOOKUP($D170,Calc_OppDef!$A$47:$AM$66,AD$2+1,FALSE))</f>
        <v>1.139489338</v>
      </c>
      <c r="AE170" s="172">
        <f>MIN(VLOOKUP($C170,Calc_OppDef!$A$47:$AM$66,AE$2+1,FALSE),VLOOKUP($D170,Calc_OppDef!$A$47:$AM$66,AE$2+1,FALSE))</f>
        <v>0.5566019417</v>
      </c>
      <c r="AF170" s="172">
        <f>MIN(VLOOKUP($C170,Calc_OppDef!$A$47:$AM$66,AF$2+1,FALSE),VLOOKUP($D170,Calc_OppDef!$A$47:$AM$66,AF$2+1,FALSE))</f>
        <v>0.9430256077</v>
      </c>
      <c r="AG170" s="172">
        <f>MIN(VLOOKUP($C170,Calc_OppDef!$A$47:$AM$66,AG$2+1,FALSE),VLOOKUP($D170,Calc_OppDef!$A$47:$AM$66,AG$2+1,FALSE))</f>
        <v>0.7072688325</v>
      </c>
      <c r="AH170" s="172">
        <f>MIN(VLOOKUP($C170,Calc_OppDef!$A$47:$AM$66,AH$2+1,FALSE),VLOOKUP($D170,Calc_OppDef!$A$47:$AM$66,AH$2+1,FALSE))</f>
        <v>0.6679765344</v>
      </c>
      <c r="AI170" s="172">
        <f>MIN(VLOOKUP($C170,Calc_OppDef!$A$47:$AM$66,AI$2+1,FALSE),VLOOKUP($D170,Calc_OppDef!$A$47:$AM$66,AI$2+1,FALSE))</f>
        <v>0.4715128039</v>
      </c>
      <c r="AJ170" s="172">
        <f>MIN(VLOOKUP($C170,Calc_OppDef!$A$47:$AM$66,AJ$2+1,FALSE),VLOOKUP($D170,Calc_OppDef!$A$47:$AM$66,AJ$2+1,FALSE))</f>
        <v>0.6286834896</v>
      </c>
      <c r="AK170" s="172">
        <f>MIN(VLOOKUP($C170,Calc_OppDef!$A$47:$AM$66,AK$2+1,FALSE),VLOOKUP($D170,Calc_OppDef!$A$47:$AM$66,AK$2+1,FALSE))</f>
        <v>0.4138834951</v>
      </c>
      <c r="AL170" s="172">
        <f>MIN(VLOOKUP($C170,Calc_OppDef!$A$47:$AM$66,AL$2+1,FALSE),VLOOKUP($D170,Calc_OppDef!$A$47:$AM$66,AL$2+1,FALSE))</f>
        <v>1.139489338</v>
      </c>
      <c r="AM170" s="172">
        <f>MIN(VLOOKUP($C170,Calc_OppDef!$A$47:$AM$66,AM$2+1,FALSE),VLOOKUP($D170,Calc_OppDef!$A$47:$AM$66,AM$2+1,FALSE))</f>
        <v>1.218074681</v>
      </c>
      <c r="AN170" s="172">
        <f>MIN(VLOOKUP($C170,Calc_OppDef!$A$47:$AM$66,AN$2+1,FALSE),VLOOKUP($D170,Calc_OppDef!$A$47:$AM$66,AN$2+1,FALSE))</f>
        <v>0.6286834896</v>
      </c>
      <c r="AO170" s="172">
        <f>MIN(VLOOKUP($C170,Calc_OppDef!$A$47:$AM$66,AO$2+1,FALSE),VLOOKUP($D170,Calc_OppDef!$A$47:$AM$66,AO$2+1,FALSE))</f>
        <v>0.6679765344</v>
      </c>
      <c r="AP170" s="172">
        <f>MIN(VLOOKUP($C170,Calc_OppDef!$A$47:$AM$66,AP$2+1,FALSE),VLOOKUP($D170,Calc_OppDef!$A$47:$AM$66,AP$2+1,FALSE))</f>
        <v>0.9430256077</v>
      </c>
      <c r="AQ170" s="170"/>
      <c r="AR170" s="170"/>
    </row>
    <row r="171" ht="12.75" customHeight="1">
      <c r="A171" s="170">
        <f t="shared" si="1"/>
        <v>13</v>
      </c>
      <c r="B171" s="170">
        <f t="shared" si="2"/>
        <v>20</v>
      </c>
      <c r="C171" s="140" t="str">
        <f t="array" ref="C171">INDEX(Fixtures!$A$2:$A$21,A171)</f>
        <v>Man City</v>
      </c>
      <c r="D171" s="140" t="str">
        <f t="array" ref="D171">INDEX(Fixtures!$A$2:$A$21,B171)</f>
        <v>Wolves</v>
      </c>
      <c r="E171" s="172">
        <f>MIN(VLOOKUP($C171,Calc_OppDef!$A$47:$AM$66,E$2+1,FALSE),VLOOKUP($D171,Calc_OppDef!$A$47:$AM$66,E$2+1,FALSE))</f>
        <v>0.6286834896</v>
      </c>
      <c r="F171" s="172">
        <f>MIN(VLOOKUP($C171,Calc_OppDef!$A$47:$AM$66,F$2+1,FALSE),VLOOKUP($D171,Calc_OppDef!$A$47:$AM$66,F$2+1,FALSE))</f>
        <v>0.4715128039</v>
      </c>
      <c r="G171" s="172">
        <f>MIN(VLOOKUP($C171,Calc_OppDef!$A$47:$AM$66,G$2+1,FALSE),VLOOKUP($D171,Calc_OppDef!$A$47:$AM$66,G$2+1,FALSE))</f>
        <v>0.8604330709</v>
      </c>
      <c r="H171" s="172">
        <f>MIN(VLOOKUP($C171,Calc_OppDef!$A$47:$AM$66,H$2+1,FALSE),VLOOKUP($D171,Calc_OppDef!$A$47:$AM$66,H$2+1,FALSE))</f>
        <v>0.7072688325</v>
      </c>
      <c r="I171" s="172">
        <f>MIN(VLOOKUP($C171,Calc_OppDef!$A$47:$AM$66,I$2+1,FALSE),VLOOKUP($D171,Calc_OppDef!$A$47:$AM$66,I$2+1,FALSE))</f>
        <v>0.5566019417</v>
      </c>
      <c r="J171" s="172">
        <f>MIN(VLOOKUP($C171,Calc_OppDef!$A$47:$AM$66,J$2+1,FALSE),VLOOKUP($D171,Calc_OppDef!$A$47:$AM$66,J$2+1,FALSE))</f>
        <v>0.7322834646</v>
      </c>
      <c r="K171" s="172">
        <f>MIN(VLOOKUP($C171,Calc_OppDef!$A$47:$AM$66,K$2+1,FALSE),VLOOKUP($D171,Calc_OppDef!$A$47:$AM$66,K$2+1,FALSE))</f>
        <v>0.392927461</v>
      </c>
      <c r="L171" s="172">
        <f>MIN(VLOOKUP($C171,Calc_OppDef!$A$47:$AM$66,L$2+1,FALSE),VLOOKUP($D171,Calc_OppDef!$A$47:$AM$66,L$2+1,FALSE))</f>
        <v>1.139489338</v>
      </c>
      <c r="M171" s="172">
        <f>MIN(VLOOKUP($C171,Calc_OppDef!$A$47:$AM$66,M$2+1,FALSE),VLOOKUP($D171,Calc_OppDef!$A$47:$AM$66,M$2+1,FALSE))</f>
        <v>0.6679765344</v>
      </c>
      <c r="N171" s="172">
        <f>MIN(VLOOKUP($C171,Calc_OppDef!$A$47:$AM$66,N$2+1,FALSE),VLOOKUP($D171,Calc_OppDef!$A$47:$AM$66,N$2+1,FALSE))</f>
        <v>0.9430256077</v>
      </c>
      <c r="O171" s="172">
        <f>MIN(VLOOKUP($C171,Calc_OppDef!$A$47:$AM$66,O$2+1,FALSE),VLOOKUP($D171,Calc_OppDef!$A$47:$AM$66,O$2+1,FALSE))</f>
        <v>0.6679765344</v>
      </c>
      <c r="P171" s="172">
        <f>MIN(VLOOKUP($C171,Calc_OppDef!$A$47:$AM$66,P$2+1,FALSE),VLOOKUP($D171,Calc_OppDef!$A$47:$AM$66,P$2+1,FALSE))</f>
        <v>1.178781636</v>
      </c>
      <c r="Q171" s="172">
        <f>MIN(VLOOKUP($C171,Calc_OppDef!$A$47:$AM$66,Q$2+1,FALSE),VLOOKUP($D171,Calc_OppDef!$A$47:$AM$66,Q$2+1,FALSE))</f>
        <v>0.4715128039</v>
      </c>
      <c r="R171" s="172">
        <f>MIN(VLOOKUP($C171,Calc_OppDef!$A$47:$AM$66,R$2+1,FALSE),VLOOKUP($D171,Calc_OppDef!$A$47:$AM$66,R$2+1,FALSE))</f>
        <v>0.7322834646</v>
      </c>
      <c r="S171" s="172">
        <f>MIN(VLOOKUP($C171,Calc_OppDef!$A$47:$AM$66,S$2+1,FALSE),VLOOKUP($D171,Calc_OppDef!$A$47:$AM$66,S$2+1,FALSE))</f>
        <v>1.060903995</v>
      </c>
      <c r="T171" s="172">
        <f>MIN(VLOOKUP($C171,Calc_OppDef!$A$47:$AM$66,T$2+1,FALSE),VLOOKUP($D171,Calc_OppDef!$A$47:$AM$66,T$2+1,FALSE))</f>
        <v>0.8251472201</v>
      </c>
      <c r="U171" s="172">
        <f>MIN(VLOOKUP($C171,Calc_OppDef!$A$47:$AM$66,U$2+1,FALSE),VLOOKUP($D171,Calc_OppDef!$A$47:$AM$66,U$2+1,FALSE))</f>
        <v>0.6286834896</v>
      </c>
      <c r="V171" s="172">
        <f>MIN(VLOOKUP($C171,Calc_OppDef!$A$47:$AM$66,V$2+1,FALSE),VLOOKUP($D171,Calc_OppDef!$A$47:$AM$66,V$2+1,FALSE))</f>
        <v>0.6286834896</v>
      </c>
      <c r="W171" s="172">
        <f>MIN(VLOOKUP($C171,Calc_OppDef!$A$47:$AM$66,W$2+1,FALSE),VLOOKUP($D171,Calc_OppDef!$A$47:$AM$66,W$2+1,FALSE))</f>
        <v>0.7322834646</v>
      </c>
      <c r="X171" s="172">
        <f>MIN(VLOOKUP($C171,Calc_OppDef!$A$47:$AM$66,X$2+1,FALSE),VLOOKUP($D171,Calc_OppDef!$A$47:$AM$66,X$2+1,FALSE))</f>
        <v>0.785854922</v>
      </c>
      <c r="Y171" s="172">
        <f>MIN(VLOOKUP($C171,Calc_OppDef!$A$47:$AM$66,Y$2+1,FALSE),VLOOKUP($D171,Calc_OppDef!$A$47:$AM$66,Y$2+1,FALSE))</f>
        <v>0.6286834896</v>
      </c>
      <c r="Z171" s="172">
        <f>MIN(VLOOKUP($C171,Calc_OppDef!$A$47:$AM$66,Z$2+1,FALSE),VLOOKUP($D171,Calc_OppDef!$A$47:$AM$66,Z$2+1,FALSE))</f>
        <v>0.4995145631</v>
      </c>
      <c r="AA171" s="172">
        <f>MIN(VLOOKUP($C171,Calc_OppDef!$A$47:$AM$66,AA$2+1,FALSE),VLOOKUP($D171,Calc_OppDef!$A$47:$AM$66,AA$2+1,FALSE))</f>
        <v>0.6286834896</v>
      </c>
      <c r="AB171" s="172">
        <f>MIN(VLOOKUP($C171,Calc_OppDef!$A$47:$AM$66,AB$2+1,FALSE),VLOOKUP($D171,Calc_OppDef!$A$47:$AM$66,AB$2+1,FALSE))</f>
        <v>0.8251472201</v>
      </c>
      <c r="AC171" s="172">
        <f>MIN(VLOOKUP($C171,Calc_OppDef!$A$47:$AM$66,AC$2+1,FALSE),VLOOKUP($D171,Calc_OppDef!$A$47:$AM$66,AC$2+1,FALSE))</f>
        <v>0.785854922</v>
      </c>
      <c r="AD171" s="172">
        <f>MIN(VLOOKUP($C171,Calc_OppDef!$A$47:$AM$66,AD$2+1,FALSE),VLOOKUP($D171,Calc_OppDef!$A$47:$AM$66,AD$2+1,FALSE))</f>
        <v>0.7072688325</v>
      </c>
      <c r="AE171" s="172">
        <f>MIN(VLOOKUP($C171,Calc_OppDef!$A$47:$AM$66,AE$2+1,FALSE),VLOOKUP($D171,Calc_OppDef!$A$47:$AM$66,AE$2+1,FALSE))</f>
        <v>1.021610951</v>
      </c>
      <c r="AF171" s="172">
        <f>MIN(VLOOKUP($C171,Calc_OppDef!$A$47:$AM$66,AF$2+1,FALSE),VLOOKUP($D171,Calc_OppDef!$A$47:$AM$66,AF$2+1,FALSE))</f>
        <v>0.6286834896</v>
      </c>
      <c r="AG171" s="172">
        <f>MIN(VLOOKUP($C171,Calc_OppDef!$A$47:$AM$66,AG$2+1,FALSE),VLOOKUP($D171,Calc_OppDef!$A$47:$AM$66,AG$2+1,FALSE))</f>
        <v>0.4138834951</v>
      </c>
      <c r="AH171" s="172">
        <f>MIN(VLOOKUP($C171,Calc_OppDef!$A$47:$AM$66,AH$2+1,FALSE),VLOOKUP($D171,Calc_OppDef!$A$47:$AM$66,AH$2+1,FALSE))</f>
        <v>0.6679765344</v>
      </c>
      <c r="AI171" s="172">
        <f>MIN(VLOOKUP($C171,Calc_OppDef!$A$47:$AM$66,AI$2+1,FALSE),VLOOKUP($D171,Calc_OppDef!$A$47:$AM$66,AI$2+1,FALSE))</f>
        <v>0.785854922</v>
      </c>
      <c r="AJ171" s="172">
        <f>MIN(VLOOKUP($C171,Calc_OppDef!$A$47:$AM$66,AJ$2+1,FALSE),VLOOKUP($D171,Calc_OppDef!$A$47:$AM$66,AJ$2+1,FALSE))</f>
        <v>0.6286834896</v>
      </c>
      <c r="AK171" s="172">
        <f>MIN(VLOOKUP($C171,Calc_OppDef!$A$47:$AM$66,AK$2+1,FALSE),VLOOKUP($D171,Calc_OppDef!$A$47:$AM$66,AK$2+1,FALSE))</f>
        <v>0.4138834951</v>
      </c>
      <c r="AL171" s="172">
        <f>MIN(VLOOKUP($C171,Calc_OppDef!$A$47:$AM$66,AL$2+1,FALSE),VLOOKUP($D171,Calc_OppDef!$A$47:$AM$66,AL$2+1,FALSE))</f>
        <v>0.785854922</v>
      </c>
      <c r="AM171" s="172">
        <f>MIN(VLOOKUP($C171,Calc_OppDef!$A$47:$AM$66,AM$2+1,FALSE),VLOOKUP($D171,Calc_OppDef!$A$47:$AM$66,AM$2+1,FALSE))</f>
        <v>0.392927461</v>
      </c>
      <c r="AN171" s="172">
        <f>MIN(VLOOKUP($C171,Calc_OppDef!$A$47:$AM$66,AN$2+1,FALSE),VLOOKUP($D171,Calc_OppDef!$A$47:$AM$66,AN$2+1,FALSE))</f>
        <v>0.6286834896</v>
      </c>
      <c r="AO171" s="172">
        <f>MIN(VLOOKUP($C171,Calc_OppDef!$A$47:$AM$66,AO$2+1,FALSE),VLOOKUP($D171,Calc_OppDef!$A$47:$AM$66,AO$2+1,FALSE))</f>
        <v>0.5566019417</v>
      </c>
      <c r="AP171" s="172">
        <f>MIN(VLOOKUP($C171,Calc_OppDef!$A$47:$AM$66,AP$2+1,FALSE),VLOOKUP($D171,Calc_OppDef!$A$47:$AM$66,AP$2+1,FALSE))</f>
        <v>0.9430256077</v>
      </c>
      <c r="AQ171" s="170"/>
      <c r="AR171" s="170"/>
    </row>
    <row r="172" ht="12.75" customHeight="1">
      <c r="A172" s="170">
        <f t="shared" si="1"/>
        <v>14</v>
      </c>
      <c r="B172" s="170">
        <f t="shared" si="2"/>
        <v>15</v>
      </c>
      <c r="C172" s="140" t="str">
        <f t="array" ref="C172">INDEX(Fixtures!$A$2:$A$21,A172)</f>
        <v>Man Utd</v>
      </c>
      <c r="D172" s="140" t="str">
        <f t="array" ref="D172">INDEX(Fixtures!$A$2:$A$21,B172)</f>
        <v>Newcastle</v>
      </c>
      <c r="E172" s="172">
        <f>MIN(VLOOKUP($C172,Calc_OppDef!$A$47:$AM$66,E$2+1,FALSE),VLOOKUP($D172,Calc_OppDef!$A$47:$AM$66,E$2+1,FALSE))</f>
        <v>1.218074681</v>
      </c>
      <c r="F172" s="172">
        <f>MIN(VLOOKUP($C172,Calc_OppDef!$A$47:$AM$66,F$2+1,FALSE),VLOOKUP($D172,Calc_OppDef!$A$47:$AM$66,F$2+1,FALSE))</f>
        <v>0.7322834646</v>
      </c>
      <c r="G172" s="172">
        <f>MIN(VLOOKUP($C172,Calc_OppDef!$A$47:$AM$66,G$2+1,FALSE),VLOOKUP($D172,Calc_OppDef!$A$47:$AM$66,G$2+1,FALSE))</f>
        <v>1.257367726</v>
      </c>
      <c r="H172" s="172">
        <f>MIN(VLOOKUP($C172,Calc_OppDef!$A$47:$AM$66,H$2+1,FALSE),VLOOKUP($D172,Calc_OppDef!$A$47:$AM$66,H$2+1,FALSE))</f>
        <v>0.6286834896</v>
      </c>
      <c r="I172" s="172">
        <f>MIN(VLOOKUP($C172,Calc_OppDef!$A$47:$AM$66,I$2+1,FALSE),VLOOKUP($D172,Calc_OppDef!$A$47:$AM$66,I$2+1,FALSE))</f>
        <v>0.785854922</v>
      </c>
      <c r="J172" s="172">
        <f>MIN(VLOOKUP($C172,Calc_OppDef!$A$47:$AM$66,J$2+1,FALSE),VLOOKUP($D172,Calc_OppDef!$A$47:$AM$66,J$2+1,FALSE))</f>
        <v>0.4995145631</v>
      </c>
      <c r="K172" s="172">
        <f>MIN(VLOOKUP($C172,Calc_OppDef!$A$47:$AM$66,K$2+1,FALSE),VLOOKUP($D172,Calc_OppDef!$A$47:$AM$66,K$2+1,FALSE))</f>
        <v>0.9430256077</v>
      </c>
      <c r="L172" s="172">
        <f>MIN(VLOOKUP($C172,Calc_OppDef!$A$47:$AM$66,L$2+1,FALSE),VLOOKUP($D172,Calc_OppDef!$A$47:$AM$66,L$2+1,FALSE))</f>
        <v>0.7072688325</v>
      </c>
      <c r="M172" s="172">
        <f>MIN(VLOOKUP($C172,Calc_OppDef!$A$47:$AM$66,M$2+1,FALSE),VLOOKUP($D172,Calc_OppDef!$A$47:$AM$66,M$2+1,FALSE))</f>
        <v>0.392927461</v>
      </c>
      <c r="N172" s="172">
        <f>MIN(VLOOKUP($C172,Calc_OppDef!$A$47:$AM$66,N$2+1,FALSE),VLOOKUP($D172,Calc_OppDef!$A$47:$AM$66,N$2+1,FALSE))</f>
        <v>0.6286834896</v>
      </c>
      <c r="O172" s="172">
        <f>MIN(VLOOKUP($C172,Calc_OppDef!$A$47:$AM$66,O$2+1,FALSE),VLOOKUP($D172,Calc_OppDef!$A$47:$AM$66,O$2+1,FALSE))</f>
        <v>0.6679765344</v>
      </c>
      <c r="P172" s="172">
        <f>MIN(VLOOKUP($C172,Calc_OppDef!$A$47:$AM$66,P$2+1,FALSE),VLOOKUP($D172,Calc_OppDef!$A$47:$AM$66,P$2+1,FALSE))</f>
        <v>0.7465618773</v>
      </c>
      <c r="Q172" s="172">
        <f>MIN(VLOOKUP($C172,Calc_OppDef!$A$47:$AM$66,Q$2+1,FALSE),VLOOKUP($D172,Calc_OppDef!$A$47:$AM$66,Q$2+1,FALSE))</f>
        <v>0.6286834896</v>
      </c>
      <c r="R172" s="172">
        <f>MIN(VLOOKUP($C172,Calc_OppDef!$A$47:$AM$66,R$2+1,FALSE),VLOOKUP($D172,Calc_OppDef!$A$47:$AM$66,R$2+1,FALSE))</f>
        <v>0.785854922</v>
      </c>
      <c r="S172" s="172">
        <f>MIN(VLOOKUP($C172,Calc_OppDef!$A$47:$AM$66,S$2+1,FALSE),VLOOKUP($D172,Calc_OppDef!$A$47:$AM$66,S$2+1,FALSE))</f>
        <v>0.4995145631</v>
      </c>
      <c r="T172" s="172">
        <f>MIN(VLOOKUP($C172,Calc_OppDef!$A$47:$AM$66,T$2+1,FALSE),VLOOKUP($D172,Calc_OppDef!$A$47:$AM$66,T$2+1,FALSE))</f>
        <v>0.5566019417</v>
      </c>
      <c r="U172" s="172">
        <f>MIN(VLOOKUP($C172,Calc_OppDef!$A$47:$AM$66,U$2+1,FALSE),VLOOKUP($D172,Calc_OppDef!$A$47:$AM$66,U$2+1,FALSE))</f>
        <v>0.6286834896</v>
      </c>
      <c r="V172" s="172">
        <f>MIN(VLOOKUP($C172,Calc_OppDef!$A$47:$AM$66,V$2+1,FALSE),VLOOKUP($D172,Calc_OppDef!$A$47:$AM$66,V$2+1,FALSE))</f>
        <v>0.5566019417</v>
      </c>
      <c r="W172" s="172">
        <f>MIN(VLOOKUP($C172,Calc_OppDef!$A$47:$AM$66,W$2+1,FALSE),VLOOKUP($D172,Calc_OppDef!$A$47:$AM$66,W$2+1,FALSE))</f>
        <v>0.4715128039</v>
      </c>
      <c r="X172" s="172">
        <f>MIN(VLOOKUP($C172,Calc_OppDef!$A$47:$AM$66,X$2+1,FALSE),VLOOKUP($D172,Calc_OppDef!$A$47:$AM$66,X$2+1,FALSE))</f>
        <v>0.7465618773</v>
      </c>
      <c r="Y172" s="172">
        <f>MIN(VLOOKUP($C172,Calc_OppDef!$A$47:$AM$66,Y$2+1,FALSE),VLOOKUP($D172,Calc_OppDef!$A$47:$AM$66,Y$2+1,FALSE))</f>
        <v>0.8251472201</v>
      </c>
      <c r="Z172" s="172">
        <f>MIN(VLOOKUP($C172,Calc_OppDef!$A$47:$AM$66,Z$2+1,FALSE),VLOOKUP($D172,Calc_OppDef!$A$47:$AM$66,Z$2+1,FALSE))</f>
        <v>1.178781636</v>
      </c>
      <c r="AA172" s="172">
        <f>MIN(VLOOKUP($C172,Calc_OppDef!$A$47:$AM$66,AA$2+1,FALSE),VLOOKUP($D172,Calc_OppDef!$A$47:$AM$66,AA$2+1,FALSE))</f>
        <v>0.392927461</v>
      </c>
      <c r="AB172" s="172">
        <f>MIN(VLOOKUP($C172,Calc_OppDef!$A$47:$AM$66,AB$2+1,FALSE),VLOOKUP($D172,Calc_OppDef!$A$47:$AM$66,AB$2+1,FALSE))</f>
        <v>0.785854922</v>
      </c>
      <c r="AC172" s="172">
        <f>MIN(VLOOKUP($C172,Calc_OppDef!$A$47:$AM$66,AC$2+1,FALSE),VLOOKUP($D172,Calc_OppDef!$A$47:$AM$66,AC$2+1,FALSE))</f>
        <v>0.9823179059</v>
      </c>
      <c r="AD172" s="172">
        <f>MIN(VLOOKUP($C172,Calc_OppDef!$A$47:$AM$66,AD$2+1,FALSE),VLOOKUP($D172,Calc_OppDef!$A$47:$AM$66,AD$2+1,FALSE))</f>
        <v>0.7322834646</v>
      </c>
      <c r="AE172" s="172">
        <f>MIN(VLOOKUP($C172,Calc_OppDef!$A$47:$AM$66,AE$2+1,FALSE),VLOOKUP($D172,Calc_OppDef!$A$47:$AM$66,AE$2+1,FALSE))</f>
        <v>0.4715128039</v>
      </c>
      <c r="AF172" s="172">
        <f>MIN(VLOOKUP($C172,Calc_OppDef!$A$47:$AM$66,AF$2+1,FALSE),VLOOKUP($D172,Calc_OppDef!$A$47:$AM$66,AF$2+1,FALSE))</f>
        <v>0.785854922</v>
      </c>
      <c r="AG172" s="172">
        <f>MIN(VLOOKUP($C172,Calc_OppDef!$A$47:$AM$66,AG$2+1,FALSE),VLOOKUP($D172,Calc_OppDef!$A$47:$AM$66,AG$2+1,FALSE))</f>
        <v>0.6679765344</v>
      </c>
      <c r="AH172" s="172">
        <f>MIN(VLOOKUP($C172,Calc_OppDef!$A$47:$AM$66,AH$2+1,FALSE),VLOOKUP($D172,Calc_OppDef!$A$47:$AM$66,AH$2+1,FALSE))</f>
        <v>0.6286834896</v>
      </c>
      <c r="AI172" s="172">
        <f>MIN(VLOOKUP($C172,Calc_OppDef!$A$47:$AM$66,AI$2+1,FALSE),VLOOKUP($D172,Calc_OppDef!$A$47:$AM$66,AI$2+1,FALSE))</f>
        <v>1.021610951</v>
      </c>
      <c r="AJ172" s="172">
        <f>MIN(VLOOKUP($C172,Calc_OppDef!$A$47:$AM$66,AJ$2+1,FALSE),VLOOKUP($D172,Calc_OppDef!$A$47:$AM$66,AJ$2+1,FALSE))</f>
        <v>0.6679765344</v>
      </c>
      <c r="AK172" s="172">
        <f>MIN(VLOOKUP($C172,Calc_OppDef!$A$47:$AM$66,AK$2+1,FALSE),VLOOKUP($D172,Calc_OppDef!$A$47:$AM$66,AK$2+1,FALSE))</f>
        <v>0.6286834896</v>
      </c>
      <c r="AL172" s="172">
        <f>MIN(VLOOKUP($C172,Calc_OppDef!$A$47:$AM$66,AL$2+1,FALSE),VLOOKUP($D172,Calc_OppDef!$A$47:$AM$66,AL$2+1,FALSE))</f>
        <v>0.9430256077</v>
      </c>
      <c r="AM172" s="172">
        <f>MIN(VLOOKUP($C172,Calc_OppDef!$A$47:$AM$66,AM$2+1,FALSE),VLOOKUP($D172,Calc_OppDef!$A$47:$AM$66,AM$2+1,FALSE))</f>
        <v>0.6679765344</v>
      </c>
      <c r="AN172" s="172">
        <f>MIN(VLOOKUP($C172,Calc_OppDef!$A$47:$AM$66,AN$2+1,FALSE),VLOOKUP($D172,Calc_OppDef!$A$47:$AM$66,AN$2+1,FALSE))</f>
        <v>0.9430256077</v>
      </c>
      <c r="AO172" s="172">
        <f>MIN(VLOOKUP($C172,Calc_OppDef!$A$47:$AM$66,AO$2+1,FALSE),VLOOKUP($D172,Calc_OppDef!$A$47:$AM$66,AO$2+1,FALSE))</f>
        <v>0.6286834896</v>
      </c>
      <c r="AP172" s="172">
        <f>MIN(VLOOKUP($C172,Calc_OppDef!$A$47:$AM$66,AP$2+1,FALSE),VLOOKUP($D172,Calc_OppDef!$A$47:$AM$66,AP$2+1,FALSE))</f>
        <v>0.4138834951</v>
      </c>
      <c r="AQ172" s="170"/>
      <c r="AR172" s="170"/>
    </row>
    <row r="173" ht="12.75" customHeight="1">
      <c r="A173" s="170">
        <f t="shared" si="1"/>
        <v>14</v>
      </c>
      <c r="B173" s="170">
        <f t="shared" si="2"/>
        <v>16</v>
      </c>
      <c r="C173" s="140" t="str">
        <f t="array" ref="C173">INDEX(Fixtures!$A$2:$A$21,A173)</f>
        <v>Man Utd</v>
      </c>
      <c r="D173" s="140" t="str">
        <f t="array" ref="D173">INDEX(Fixtures!$A$2:$A$21,B173)</f>
        <v>Southampton</v>
      </c>
      <c r="E173" s="172">
        <f>MIN(VLOOKUP($C173,Calc_OppDef!$A$47:$AM$66,E$2+1,FALSE),VLOOKUP($D173,Calc_OppDef!$A$47:$AM$66,E$2+1,FALSE))</f>
        <v>0.785854922</v>
      </c>
      <c r="F173" s="172">
        <f>MIN(VLOOKUP($C173,Calc_OppDef!$A$47:$AM$66,F$2+1,FALSE),VLOOKUP($D173,Calc_OppDef!$A$47:$AM$66,F$2+1,FALSE))</f>
        <v>0.9430256077</v>
      </c>
      <c r="G173" s="172">
        <f>MIN(VLOOKUP($C173,Calc_OppDef!$A$47:$AM$66,G$2+1,FALSE),VLOOKUP($D173,Calc_OppDef!$A$47:$AM$66,G$2+1,FALSE))</f>
        <v>1.218074681</v>
      </c>
      <c r="H173" s="172">
        <f>MIN(VLOOKUP($C173,Calc_OppDef!$A$47:$AM$66,H$2+1,FALSE),VLOOKUP($D173,Calc_OppDef!$A$47:$AM$66,H$2+1,FALSE))</f>
        <v>0.6286834896</v>
      </c>
      <c r="I173" s="172">
        <f>MIN(VLOOKUP($C173,Calc_OppDef!$A$47:$AM$66,I$2+1,FALSE),VLOOKUP($D173,Calc_OppDef!$A$47:$AM$66,I$2+1,FALSE))</f>
        <v>0.392927461</v>
      </c>
      <c r="J173" s="172">
        <f>MIN(VLOOKUP($C173,Calc_OppDef!$A$47:$AM$66,J$2+1,FALSE),VLOOKUP($D173,Calc_OppDef!$A$47:$AM$66,J$2+1,FALSE))</f>
        <v>0.4995145631</v>
      </c>
      <c r="K173" s="172">
        <f>MIN(VLOOKUP($C173,Calc_OppDef!$A$47:$AM$66,K$2+1,FALSE),VLOOKUP($D173,Calc_OppDef!$A$47:$AM$66,K$2+1,FALSE))</f>
        <v>0.8604330709</v>
      </c>
      <c r="L173" s="172">
        <f>MIN(VLOOKUP($C173,Calc_OppDef!$A$47:$AM$66,L$2+1,FALSE),VLOOKUP($D173,Calc_OppDef!$A$47:$AM$66,L$2+1,FALSE))</f>
        <v>0.7072688325</v>
      </c>
      <c r="M173" s="172">
        <f>MIN(VLOOKUP($C173,Calc_OppDef!$A$47:$AM$66,M$2+1,FALSE),VLOOKUP($D173,Calc_OppDef!$A$47:$AM$66,M$2+1,FALSE))</f>
        <v>1.021610951</v>
      </c>
      <c r="N173" s="172">
        <f>MIN(VLOOKUP($C173,Calc_OppDef!$A$47:$AM$66,N$2+1,FALSE),VLOOKUP($D173,Calc_OppDef!$A$47:$AM$66,N$2+1,FALSE))</f>
        <v>0.6286834896</v>
      </c>
      <c r="O173" s="172">
        <f>MIN(VLOOKUP($C173,Calc_OppDef!$A$47:$AM$66,O$2+1,FALSE),VLOOKUP($D173,Calc_OppDef!$A$47:$AM$66,O$2+1,FALSE))</f>
        <v>1.021610951</v>
      </c>
      <c r="P173" s="172">
        <f>MIN(VLOOKUP($C173,Calc_OppDef!$A$47:$AM$66,P$2+1,FALSE),VLOOKUP($D173,Calc_OppDef!$A$47:$AM$66,P$2+1,FALSE))</f>
        <v>0.6679765344</v>
      </c>
      <c r="Q173" s="172">
        <f>MIN(VLOOKUP($C173,Calc_OppDef!$A$47:$AM$66,Q$2+1,FALSE),VLOOKUP($D173,Calc_OppDef!$A$47:$AM$66,Q$2+1,FALSE))</f>
        <v>0.6286834896</v>
      </c>
      <c r="R173" s="172">
        <f>MIN(VLOOKUP($C173,Calc_OppDef!$A$47:$AM$66,R$2+1,FALSE),VLOOKUP($D173,Calc_OppDef!$A$47:$AM$66,R$2+1,FALSE))</f>
        <v>0.785854922</v>
      </c>
      <c r="S173" s="172">
        <f>MIN(VLOOKUP($C173,Calc_OppDef!$A$47:$AM$66,S$2+1,FALSE),VLOOKUP($D173,Calc_OppDef!$A$47:$AM$66,S$2+1,FALSE))</f>
        <v>0.785854922</v>
      </c>
      <c r="T173" s="172">
        <f>MIN(VLOOKUP($C173,Calc_OppDef!$A$47:$AM$66,T$2+1,FALSE),VLOOKUP($D173,Calc_OppDef!$A$47:$AM$66,T$2+1,FALSE))</f>
        <v>0.5566019417</v>
      </c>
      <c r="U173" s="172">
        <f>MIN(VLOOKUP($C173,Calc_OppDef!$A$47:$AM$66,U$2+1,FALSE),VLOOKUP($D173,Calc_OppDef!$A$47:$AM$66,U$2+1,FALSE))</f>
        <v>0.785854922</v>
      </c>
      <c r="V173" s="172">
        <f>MIN(VLOOKUP($C173,Calc_OppDef!$A$47:$AM$66,V$2+1,FALSE),VLOOKUP($D173,Calc_OppDef!$A$47:$AM$66,V$2+1,FALSE))</f>
        <v>0.6286834896</v>
      </c>
      <c r="W173" s="172">
        <f>MIN(VLOOKUP($C173,Calc_OppDef!$A$47:$AM$66,W$2+1,FALSE),VLOOKUP($D173,Calc_OppDef!$A$47:$AM$66,W$2+1,FALSE))</f>
        <v>0.4715128039</v>
      </c>
      <c r="X173" s="172">
        <f>MIN(VLOOKUP($C173,Calc_OppDef!$A$47:$AM$66,X$2+1,FALSE),VLOOKUP($D173,Calc_OppDef!$A$47:$AM$66,X$2+1,FALSE))</f>
        <v>0.7465618773</v>
      </c>
      <c r="Y173" s="172">
        <f>MIN(VLOOKUP($C173,Calc_OppDef!$A$47:$AM$66,Y$2+1,FALSE),VLOOKUP($D173,Calc_OppDef!$A$47:$AM$66,Y$2+1,FALSE))</f>
        <v>0.8251472201</v>
      </c>
      <c r="Z173" s="172">
        <f>MIN(VLOOKUP($C173,Calc_OppDef!$A$47:$AM$66,Z$2+1,FALSE),VLOOKUP($D173,Calc_OppDef!$A$47:$AM$66,Z$2+1,FALSE))</f>
        <v>0.9823179059</v>
      </c>
      <c r="AA173" s="172">
        <f>MIN(VLOOKUP($C173,Calc_OppDef!$A$47:$AM$66,AA$2+1,FALSE),VLOOKUP($D173,Calc_OppDef!$A$47:$AM$66,AA$2+1,FALSE))</f>
        <v>0.392927461</v>
      </c>
      <c r="AB173" s="172">
        <f>MIN(VLOOKUP($C173,Calc_OppDef!$A$47:$AM$66,AB$2+1,FALSE),VLOOKUP($D173,Calc_OppDef!$A$47:$AM$66,AB$2+1,FALSE))</f>
        <v>0.6286834896</v>
      </c>
      <c r="AC173" s="172">
        <f>MIN(VLOOKUP($C173,Calc_OppDef!$A$47:$AM$66,AC$2+1,FALSE),VLOOKUP($D173,Calc_OppDef!$A$47:$AM$66,AC$2+1,FALSE))</f>
        <v>0.6286834896</v>
      </c>
      <c r="AD173" s="172">
        <f>MIN(VLOOKUP($C173,Calc_OppDef!$A$47:$AM$66,AD$2+1,FALSE),VLOOKUP($D173,Calc_OppDef!$A$47:$AM$66,AD$2+1,FALSE))</f>
        <v>0.4138834951</v>
      </c>
      <c r="AE173" s="172">
        <f>MIN(VLOOKUP($C173,Calc_OppDef!$A$47:$AM$66,AE$2+1,FALSE),VLOOKUP($D173,Calc_OppDef!$A$47:$AM$66,AE$2+1,FALSE))</f>
        <v>1.532416799</v>
      </c>
      <c r="AF173" s="172">
        <f>MIN(VLOOKUP($C173,Calc_OppDef!$A$47:$AM$66,AF$2+1,FALSE),VLOOKUP($D173,Calc_OppDef!$A$47:$AM$66,AF$2+1,FALSE))</f>
        <v>0.5566019417</v>
      </c>
      <c r="AG173" s="172">
        <f>MIN(VLOOKUP($C173,Calc_OppDef!$A$47:$AM$66,AG$2+1,FALSE),VLOOKUP($D173,Calc_OppDef!$A$47:$AM$66,AG$2+1,FALSE))</f>
        <v>0.6679765344</v>
      </c>
      <c r="AH173" s="172">
        <f>MIN(VLOOKUP($C173,Calc_OppDef!$A$47:$AM$66,AH$2+1,FALSE),VLOOKUP($D173,Calc_OppDef!$A$47:$AM$66,AH$2+1,FALSE))</f>
        <v>1.335953069</v>
      </c>
      <c r="AI173" s="172">
        <f>MIN(VLOOKUP($C173,Calc_OppDef!$A$47:$AM$66,AI$2+1,FALSE),VLOOKUP($D173,Calc_OppDef!$A$47:$AM$66,AI$2+1,FALSE))</f>
        <v>1.060903995</v>
      </c>
      <c r="AJ173" s="172">
        <f>MIN(VLOOKUP($C173,Calc_OppDef!$A$47:$AM$66,AJ$2+1,FALSE),VLOOKUP($D173,Calc_OppDef!$A$47:$AM$66,AJ$2+1,FALSE))</f>
        <v>0.6679765344</v>
      </c>
      <c r="AK173" s="172">
        <f>MIN(VLOOKUP($C173,Calc_OppDef!$A$47:$AM$66,AK$2+1,FALSE),VLOOKUP($D173,Calc_OppDef!$A$47:$AM$66,AK$2+1,FALSE))</f>
        <v>0.8604330709</v>
      </c>
      <c r="AL173" s="172">
        <f>MIN(VLOOKUP($C173,Calc_OppDef!$A$47:$AM$66,AL$2+1,FALSE),VLOOKUP($D173,Calc_OppDef!$A$47:$AM$66,AL$2+1,FALSE))</f>
        <v>0.4995145631</v>
      </c>
      <c r="AM173" s="172">
        <f>MIN(VLOOKUP($C173,Calc_OppDef!$A$47:$AM$66,AM$2+1,FALSE),VLOOKUP($D173,Calc_OppDef!$A$47:$AM$66,AM$2+1,FALSE))</f>
        <v>0.8251472201</v>
      </c>
      <c r="AN173" s="172">
        <f>MIN(VLOOKUP($C173,Calc_OppDef!$A$47:$AM$66,AN$2+1,FALSE),VLOOKUP($D173,Calc_OppDef!$A$47:$AM$66,AN$2+1,FALSE))</f>
        <v>0.7465618773</v>
      </c>
      <c r="AO173" s="172">
        <f>MIN(VLOOKUP($C173,Calc_OppDef!$A$47:$AM$66,AO$2+1,FALSE),VLOOKUP($D173,Calc_OppDef!$A$47:$AM$66,AO$2+1,FALSE))</f>
        <v>0.6286834896</v>
      </c>
      <c r="AP173" s="172">
        <f>MIN(VLOOKUP($C173,Calc_OppDef!$A$47:$AM$66,AP$2+1,FALSE),VLOOKUP($D173,Calc_OppDef!$A$47:$AM$66,AP$2+1,FALSE))</f>
        <v>0.4138834951</v>
      </c>
      <c r="AQ173" s="170"/>
      <c r="AR173" s="170"/>
    </row>
    <row r="174" ht="12.75" customHeight="1">
      <c r="A174" s="170">
        <f t="shared" si="1"/>
        <v>14</v>
      </c>
      <c r="B174" s="170">
        <f t="shared" si="2"/>
        <v>17</v>
      </c>
      <c r="C174" s="140" t="str">
        <f t="array" ref="C174">INDEX(Fixtures!$A$2:$A$21,A174)</f>
        <v>Man Utd</v>
      </c>
      <c r="D174" s="140" t="str">
        <f t="array" ref="D174">INDEX(Fixtures!$A$2:$A$21,B174)</f>
        <v>Tottenham</v>
      </c>
      <c r="E174" s="172">
        <f>MIN(VLOOKUP($C174,Calc_OppDef!$A$47:$AM$66,E$2+1,FALSE),VLOOKUP($D174,Calc_OppDef!$A$47:$AM$66,E$2+1,FALSE))</f>
        <v>0.8251472201</v>
      </c>
      <c r="F174" s="172">
        <f>MIN(VLOOKUP($C174,Calc_OppDef!$A$47:$AM$66,F$2+1,FALSE),VLOOKUP($D174,Calc_OppDef!$A$47:$AM$66,F$2+1,FALSE))</f>
        <v>0.5566019417</v>
      </c>
      <c r="G174" s="172">
        <f>MIN(VLOOKUP($C174,Calc_OppDef!$A$47:$AM$66,G$2+1,FALSE),VLOOKUP($D174,Calc_OppDef!$A$47:$AM$66,G$2+1,FALSE))</f>
        <v>1.335953069</v>
      </c>
      <c r="H174" s="172">
        <f>MIN(VLOOKUP($C174,Calc_OppDef!$A$47:$AM$66,H$2+1,FALSE),VLOOKUP($D174,Calc_OppDef!$A$47:$AM$66,H$2+1,FALSE))</f>
        <v>0.6286834896</v>
      </c>
      <c r="I174" s="172">
        <f>MIN(VLOOKUP($C174,Calc_OppDef!$A$47:$AM$66,I$2+1,FALSE),VLOOKUP($D174,Calc_OppDef!$A$47:$AM$66,I$2+1,FALSE))</f>
        <v>1.060903995</v>
      </c>
      <c r="J174" s="172">
        <f>MIN(VLOOKUP($C174,Calc_OppDef!$A$47:$AM$66,J$2+1,FALSE),VLOOKUP($D174,Calc_OppDef!$A$47:$AM$66,J$2+1,FALSE))</f>
        <v>0.4995145631</v>
      </c>
      <c r="K174" s="172">
        <f>MIN(VLOOKUP($C174,Calc_OppDef!$A$47:$AM$66,K$2+1,FALSE),VLOOKUP($D174,Calc_OppDef!$A$47:$AM$66,K$2+1,FALSE))</f>
        <v>0.6286834896</v>
      </c>
      <c r="L174" s="172">
        <f>MIN(VLOOKUP($C174,Calc_OppDef!$A$47:$AM$66,L$2+1,FALSE),VLOOKUP($D174,Calc_OppDef!$A$47:$AM$66,L$2+1,FALSE))</f>
        <v>0.4138834951</v>
      </c>
      <c r="M174" s="172">
        <f>MIN(VLOOKUP($C174,Calc_OppDef!$A$47:$AM$66,M$2+1,FALSE),VLOOKUP($D174,Calc_OppDef!$A$47:$AM$66,M$2+1,FALSE))</f>
        <v>0.9430256077</v>
      </c>
      <c r="N174" s="172">
        <f>MIN(VLOOKUP($C174,Calc_OppDef!$A$47:$AM$66,N$2+1,FALSE),VLOOKUP($D174,Calc_OppDef!$A$47:$AM$66,N$2+1,FALSE))</f>
        <v>0.6286834896</v>
      </c>
      <c r="O174" s="172">
        <f>MIN(VLOOKUP($C174,Calc_OppDef!$A$47:$AM$66,O$2+1,FALSE),VLOOKUP($D174,Calc_OppDef!$A$47:$AM$66,O$2+1,FALSE))</f>
        <v>0.8604330709</v>
      </c>
      <c r="P174" s="172">
        <f>MIN(VLOOKUP($C174,Calc_OppDef!$A$47:$AM$66,P$2+1,FALSE),VLOOKUP($D174,Calc_OppDef!$A$47:$AM$66,P$2+1,FALSE))</f>
        <v>1.139489338</v>
      </c>
      <c r="Q174" s="172">
        <f>MIN(VLOOKUP($C174,Calc_OppDef!$A$47:$AM$66,Q$2+1,FALSE),VLOOKUP($D174,Calc_OppDef!$A$47:$AM$66,Q$2+1,FALSE))</f>
        <v>0.6286834896</v>
      </c>
      <c r="R174" s="172">
        <f>MIN(VLOOKUP($C174,Calc_OppDef!$A$47:$AM$66,R$2+1,FALSE),VLOOKUP($D174,Calc_OppDef!$A$47:$AM$66,R$2+1,FALSE))</f>
        <v>0.785854922</v>
      </c>
      <c r="S174" s="172">
        <f>MIN(VLOOKUP($C174,Calc_OppDef!$A$47:$AM$66,S$2+1,FALSE),VLOOKUP($D174,Calc_OppDef!$A$47:$AM$66,S$2+1,FALSE))</f>
        <v>0.6679765344</v>
      </c>
      <c r="T174" s="172">
        <f>MIN(VLOOKUP($C174,Calc_OppDef!$A$47:$AM$66,T$2+1,FALSE),VLOOKUP($D174,Calc_OppDef!$A$47:$AM$66,T$2+1,FALSE))</f>
        <v>0.5566019417</v>
      </c>
      <c r="U174" s="172">
        <f>MIN(VLOOKUP($C174,Calc_OppDef!$A$47:$AM$66,U$2+1,FALSE),VLOOKUP($D174,Calc_OppDef!$A$47:$AM$66,U$2+1,FALSE))</f>
        <v>0.785854922</v>
      </c>
      <c r="V174" s="172">
        <f>MIN(VLOOKUP($C174,Calc_OppDef!$A$47:$AM$66,V$2+1,FALSE),VLOOKUP($D174,Calc_OppDef!$A$47:$AM$66,V$2+1,FALSE))</f>
        <v>0.7322834646</v>
      </c>
      <c r="W174" s="172">
        <f>MIN(VLOOKUP($C174,Calc_OppDef!$A$47:$AM$66,W$2+1,FALSE),VLOOKUP($D174,Calc_OppDef!$A$47:$AM$66,W$2+1,FALSE))</f>
        <v>0.4715128039</v>
      </c>
      <c r="X174" s="172">
        <f>MIN(VLOOKUP($C174,Calc_OppDef!$A$47:$AM$66,X$2+1,FALSE),VLOOKUP($D174,Calc_OppDef!$A$47:$AM$66,X$2+1,FALSE))</f>
        <v>0.4995145631</v>
      </c>
      <c r="Y174" s="172">
        <f>MIN(VLOOKUP($C174,Calc_OppDef!$A$47:$AM$66,Y$2+1,FALSE),VLOOKUP($D174,Calc_OppDef!$A$47:$AM$66,Y$2+1,FALSE))</f>
        <v>0.7322834646</v>
      </c>
      <c r="Z174" s="172">
        <f>MIN(VLOOKUP($C174,Calc_OppDef!$A$47:$AM$66,Z$2+1,FALSE),VLOOKUP($D174,Calc_OppDef!$A$47:$AM$66,Z$2+1,FALSE))</f>
        <v>1.178781636</v>
      </c>
      <c r="AA174" s="172">
        <f>MIN(VLOOKUP($C174,Calc_OppDef!$A$47:$AM$66,AA$2+1,FALSE),VLOOKUP($D174,Calc_OppDef!$A$47:$AM$66,AA$2+1,FALSE))</f>
        <v>0.392927461</v>
      </c>
      <c r="AB174" s="172">
        <f>MIN(VLOOKUP($C174,Calc_OppDef!$A$47:$AM$66,AB$2+1,FALSE),VLOOKUP($D174,Calc_OppDef!$A$47:$AM$66,AB$2+1,FALSE))</f>
        <v>0.6679765344</v>
      </c>
      <c r="AC174" s="172">
        <f>MIN(VLOOKUP($C174,Calc_OppDef!$A$47:$AM$66,AC$2+1,FALSE),VLOOKUP($D174,Calc_OppDef!$A$47:$AM$66,AC$2+1,FALSE))</f>
        <v>0.7072688325</v>
      </c>
      <c r="AD174" s="172">
        <f>MIN(VLOOKUP($C174,Calc_OppDef!$A$47:$AM$66,AD$2+1,FALSE),VLOOKUP($D174,Calc_OppDef!$A$47:$AM$66,AD$2+1,FALSE))</f>
        <v>0.7322834646</v>
      </c>
      <c r="AE174" s="172">
        <f>MIN(VLOOKUP($C174,Calc_OppDef!$A$47:$AM$66,AE$2+1,FALSE),VLOOKUP($D174,Calc_OppDef!$A$47:$AM$66,AE$2+1,FALSE))</f>
        <v>0.6286834896</v>
      </c>
      <c r="AF174" s="172">
        <f>MIN(VLOOKUP($C174,Calc_OppDef!$A$47:$AM$66,AF$2+1,FALSE),VLOOKUP($D174,Calc_OppDef!$A$47:$AM$66,AF$2+1,FALSE))</f>
        <v>1.139489338</v>
      </c>
      <c r="AG174" s="172">
        <f>MIN(VLOOKUP($C174,Calc_OppDef!$A$47:$AM$66,AG$2+1,FALSE),VLOOKUP($D174,Calc_OppDef!$A$47:$AM$66,AG$2+1,FALSE))</f>
        <v>0.6679765344</v>
      </c>
      <c r="AH174" s="172">
        <f>MIN(VLOOKUP($C174,Calc_OppDef!$A$47:$AM$66,AH$2+1,FALSE),VLOOKUP($D174,Calc_OppDef!$A$47:$AM$66,AH$2+1,FALSE))</f>
        <v>0.785854922</v>
      </c>
      <c r="AI174" s="172">
        <f>MIN(VLOOKUP($C174,Calc_OppDef!$A$47:$AM$66,AI$2+1,FALSE),VLOOKUP($D174,Calc_OppDef!$A$47:$AM$66,AI$2+1,FALSE))</f>
        <v>0.6286834896</v>
      </c>
      <c r="AJ174" s="172">
        <f>MIN(VLOOKUP($C174,Calc_OppDef!$A$47:$AM$66,AJ$2+1,FALSE),VLOOKUP($D174,Calc_OppDef!$A$47:$AM$66,AJ$2+1,FALSE))</f>
        <v>0.6679765344</v>
      </c>
      <c r="AK174" s="172">
        <f>MIN(VLOOKUP($C174,Calc_OppDef!$A$47:$AM$66,AK$2+1,FALSE),VLOOKUP($D174,Calc_OppDef!$A$47:$AM$66,AK$2+1,FALSE))</f>
        <v>0.392927461</v>
      </c>
      <c r="AL174" s="172">
        <f>MIN(VLOOKUP($C174,Calc_OppDef!$A$47:$AM$66,AL$2+1,FALSE),VLOOKUP($D174,Calc_OppDef!$A$47:$AM$66,AL$2+1,FALSE))</f>
        <v>0.4715128039</v>
      </c>
      <c r="AM174" s="172">
        <f>MIN(VLOOKUP($C174,Calc_OppDef!$A$47:$AM$66,AM$2+1,FALSE),VLOOKUP($D174,Calc_OppDef!$A$47:$AM$66,AM$2+1,FALSE))</f>
        <v>1.100196294</v>
      </c>
      <c r="AN174" s="172">
        <f>MIN(VLOOKUP($C174,Calc_OppDef!$A$47:$AM$66,AN$2+1,FALSE),VLOOKUP($D174,Calc_OppDef!$A$47:$AM$66,AN$2+1,FALSE))</f>
        <v>0.9430256077</v>
      </c>
      <c r="AO174" s="172">
        <f>MIN(VLOOKUP($C174,Calc_OppDef!$A$47:$AM$66,AO$2+1,FALSE),VLOOKUP($D174,Calc_OppDef!$A$47:$AM$66,AO$2+1,FALSE))</f>
        <v>0.6286834896</v>
      </c>
      <c r="AP174" s="172">
        <f>MIN(VLOOKUP($C174,Calc_OppDef!$A$47:$AM$66,AP$2+1,FALSE),VLOOKUP($D174,Calc_OppDef!$A$47:$AM$66,AP$2+1,FALSE))</f>
        <v>0.4138834951</v>
      </c>
      <c r="AQ174" s="170"/>
      <c r="AR174" s="170"/>
    </row>
    <row r="175" ht="12.75" customHeight="1">
      <c r="A175" s="170">
        <f t="shared" si="1"/>
        <v>14</v>
      </c>
      <c r="B175" s="170">
        <f t="shared" si="2"/>
        <v>18</v>
      </c>
      <c r="C175" s="140" t="str">
        <f t="array" ref="C175">INDEX(Fixtures!$A$2:$A$21,A175)</f>
        <v>Man Utd</v>
      </c>
      <c r="D175" s="140" t="str">
        <f t="array" ref="D175">INDEX(Fixtures!$A$2:$A$21,B175)</f>
        <v>Watford</v>
      </c>
      <c r="E175" s="172">
        <f>MIN(VLOOKUP($C175,Calc_OppDef!$A$47:$AM$66,E$2+1,FALSE),VLOOKUP($D175,Calc_OppDef!$A$47:$AM$66,E$2+1,FALSE))</f>
        <v>0.392927461</v>
      </c>
      <c r="F175" s="172">
        <f>MIN(VLOOKUP($C175,Calc_OppDef!$A$47:$AM$66,F$2+1,FALSE),VLOOKUP($D175,Calc_OppDef!$A$47:$AM$66,F$2+1,FALSE))</f>
        <v>0.6286834896</v>
      </c>
      <c r="G175" s="172">
        <f>MIN(VLOOKUP($C175,Calc_OppDef!$A$47:$AM$66,G$2+1,FALSE),VLOOKUP($D175,Calc_OppDef!$A$47:$AM$66,G$2+1,FALSE))</f>
        <v>0.6286834896</v>
      </c>
      <c r="H175" s="172">
        <f>MIN(VLOOKUP($C175,Calc_OppDef!$A$47:$AM$66,H$2+1,FALSE),VLOOKUP($D175,Calc_OppDef!$A$47:$AM$66,H$2+1,FALSE))</f>
        <v>0.6286834896</v>
      </c>
      <c r="I175" s="172">
        <f>MIN(VLOOKUP($C175,Calc_OppDef!$A$47:$AM$66,I$2+1,FALSE),VLOOKUP($D175,Calc_OppDef!$A$47:$AM$66,I$2+1,FALSE))</f>
        <v>1.060903995</v>
      </c>
      <c r="J175" s="172">
        <f>MIN(VLOOKUP($C175,Calc_OppDef!$A$47:$AM$66,J$2+1,FALSE),VLOOKUP($D175,Calc_OppDef!$A$47:$AM$66,J$2+1,FALSE))</f>
        <v>0.4995145631</v>
      </c>
      <c r="K175" s="172">
        <f>MIN(VLOOKUP($C175,Calc_OppDef!$A$47:$AM$66,K$2+1,FALSE),VLOOKUP($D175,Calc_OppDef!$A$47:$AM$66,K$2+1,FALSE))</f>
        <v>0.9430256077</v>
      </c>
      <c r="L175" s="172">
        <f>MIN(VLOOKUP($C175,Calc_OppDef!$A$47:$AM$66,L$2+1,FALSE),VLOOKUP($D175,Calc_OppDef!$A$47:$AM$66,L$2+1,FALSE))</f>
        <v>0.7072688325</v>
      </c>
      <c r="M175" s="172">
        <f>MIN(VLOOKUP($C175,Calc_OppDef!$A$47:$AM$66,M$2+1,FALSE),VLOOKUP($D175,Calc_OppDef!$A$47:$AM$66,M$2+1,FALSE))</f>
        <v>0.8604330709</v>
      </c>
      <c r="N175" s="172">
        <f>MIN(VLOOKUP($C175,Calc_OppDef!$A$47:$AM$66,N$2+1,FALSE),VLOOKUP($D175,Calc_OppDef!$A$47:$AM$66,N$2+1,FALSE))</f>
        <v>0.4715128039</v>
      </c>
      <c r="O175" s="172">
        <f>MIN(VLOOKUP($C175,Calc_OppDef!$A$47:$AM$66,O$2+1,FALSE),VLOOKUP($D175,Calc_OppDef!$A$47:$AM$66,O$2+1,FALSE))</f>
        <v>0.8251472201</v>
      </c>
      <c r="P175" s="172">
        <f>MIN(VLOOKUP($C175,Calc_OppDef!$A$47:$AM$66,P$2+1,FALSE),VLOOKUP($D175,Calc_OppDef!$A$47:$AM$66,P$2+1,FALSE))</f>
        <v>0.785854922</v>
      </c>
      <c r="Q175" s="172">
        <f>MIN(VLOOKUP($C175,Calc_OppDef!$A$47:$AM$66,Q$2+1,FALSE),VLOOKUP($D175,Calc_OppDef!$A$47:$AM$66,Q$2+1,FALSE))</f>
        <v>0.6286834896</v>
      </c>
      <c r="R175" s="172">
        <f>MIN(VLOOKUP($C175,Calc_OppDef!$A$47:$AM$66,R$2+1,FALSE),VLOOKUP($D175,Calc_OppDef!$A$47:$AM$66,R$2+1,FALSE))</f>
        <v>0.785854922</v>
      </c>
      <c r="S175" s="172">
        <f>MIN(VLOOKUP($C175,Calc_OppDef!$A$47:$AM$66,S$2+1,FALSE),VLOOKUP($D175,Calc_OppDef!$A$47:$AM$66,S$2+1,FALSE))</f>
        <v>0.785854922</v>
      </c>
      <c r="T175" s="172">
        <f>MIN(VLOOKUP($C175,Calc_OppDef!$A$47:$AM$66,T$2+1,FALSE),VLOOKUP($D175,Calc_OppDef!$A$47:$AM$66,T$2+1,FALSE))</f>
        <v>0.5566019417</v>
      </c>
      <c r="U175" s="172">
        <f>MIN(VLOOKUP($C175,Calc_OppDef!$A$47:$AM$66,U$2+1,FALSE),VLOOKUP($D175,Calc_OppDef!$A$47:$AM$66,U$2+1,FALSE))</f>
        <v>0.4138834951</v>
      </c>
      <c r="V175" s="172">
        <f>MIN(VLOOKUP($C175,Calc_OppDef!$A$47:$AM$66,V$2+1,FALSE),VLOOKUP($D175,Calc_OppDef!$A$47:$AM$66,V$2+1,FALSE))</f>
        <v>0.7322834646</v>
      </c>
      <c r="W175" s="172">
        <f>MIN(VLOOKUP($C175,Calc_OppDef!$A$47:$AM$66,W$2+1,FALSE),VLOOKUP($D175,Calc_OppDef!$A$47:$AM$66,W$2+1,FALSE))</f>
        <v>0.4715128039</v>
      </c>
      <c r="X175" s="172">
        <f>MIN(VLOOKUP($C175,Calc_OppDef!$A$47:$AM$66,X$2+1,FALSE),VLOOKUP($D175,Calc_OppDef!$A$47:$AM$66,X$2+1,FALSE))</f>
        <v>0.7072688325</v>
      </c>
      <c r="Y175" s="172">
        <f>MIN(VLOOKUP($C175,Calc_OppDef!$A$47:$AM$66,Y$2+1,FALSE),VLOOKUP($D175,Calc_OppDef!$A$47:$AM$66,Y$2+1,FALSE))</f>
        <v>0.8251472201</v>
      </c>
      <c r="Z175" s="172">
        <f>MIN(VLOOKUP($C175,Calc_OppDef!$A$47:$AM$66,Z$2+1,FALSE),VLOOKUP($D175,Calc_OppDef!$A$47:$AM$66,Z$2+1,FALSE))</f>
        <v>1.139489338</v>
      </c>
      <c r="AA175" s="172">
        <f>MIN(VLOOKUP($C175,Calc_OppDef!$A$47:$AM$66,AA$2+1,FALSE),VLOOKUP($D175,Calc_OppDef!$A$47:$AM$66,AA$2+1,FALSE))</f>
        <v>0.392927461</v>
      </c>
      <c r="AB175" s="172">
        <f>MIN(VLOOKUP($C175,Calc_OppDef!$A$47:$AM$66,AB$2+1,FALSE),VLOOKUP($D175,Calc_OppDef!$A$47:$AM$66,AB$2+1,FALSE))</f>
        <v>0.785854922</v>
      </c>
      <c r="AC175" s="172">
        <f>MIN(VLOOKUP($C175,Calc_OppDef!$A$47:$AM$66,AC$2+1,FALSE),VLOOKUP($D175,Calc_OppDef!$A$47:$AM$66,AC$2+1,FALSE))</f>
        <v>0.9430256077</v>
      </c>
      <c r="AD175" s="172">
        <f>MIN(VLOOKUP($C175,Calc_OppDef!$A$47:$AM$66,AD$2+1,FALSE),VLOOKUP($D175,Calc_OppDef!$A$47:$AM$66,AD$2+1,FALSE))</f>
        <v>0.6286834896</v>
      </c>
      <c r="AE175" s="172">
        <f>MIN(VLOOKUP($C175,Calc_OppDef!$A$47:$AM$66,AE$2+1,FALSE),VLOOKUP($D175,Calc_OppDef!$A$47:$AM$66,AE$2+1,FALSE))</f>
        <v>0.7322834646</v>
      </c>
      <c r="AF175" s="172">
        <f>MIN(VLOOKUP($C175,Calc_OppDef!$A$47:$AM$66,AF$2+1,FALSE),VLOOKUP($D175,Calc_OppDef!$A$47:$AM$66,AF$2+1,FALSE))</f>
        <v>1.139489338</v>
      </c>
      <c r="AG175" s="172">
        <f>MIN(VLOOKUP($C175,Calc_OppDef!$A$47:$AM$66,AG$2+1,FALSE),VLOOKUP($D175,Calc_OppDef!$A$47:$AM$66,AG$2+1,FALSE))</f>
        <v>0.6679765344</v>
      </c>
      <c r="AH175" s="172">
        <f>MIN(VLOOKUP($C175,Calc_OppDef!$A$47:$AM$66,AH$2+1,FALSE),VLOOKUP($D175,Calc_OppDef!$A$47:$AM$66,AH$2+1,FALSE))</f>
        <v>2.121807244</v>
      </c>
      <c r="AI175" s="172">
        <f>MIN(VLOOKUP($C175,Calc_OppDef!$A$47:$AM$66,AI$2+1,FALSE),VLOOKUP($D175,Calc_OppDef!$A$47:$AM$66,AI$2+1,FALSE))</f>
        <v>0.6679765344</v>
      </c>
      <c r="AJ175" s="172">
        <f>MIN(VLOOKUP($C175,Calc_OppDef!$A$47:$AM$66,AJ$2+1,FALSE),VLOOKUP($D175,Calc_OppDef!$A$47:$AM$66,AJ$2+1,FALSE))</f>
        <v>0.6679765344</v>
      </c>
      <c r="AK175" s="172">
        <f>MIN(VLOOKUP($C175,Calc_OppDef!$A$47:$AM$66,AK$2+1,FALSE),VLOOKUP($D175,Calc_OppDef!$A$47:$AM$66,AK$2+1,FALSE))</f>
        <v>0.5566019417</v>
      </c>
      <c r="AL175" s="172">
        <f>MIN(VLOOKUP($C175,Calc_OppDef!$A$47:$AM$66,AL$2+1,FALSE),VLOOKUP($D175,Calc_OppDef!$A$47:$AM$66,AL$2+1,FALSE))</f>
        <v>0.785854922</v>
      </c>
      <c r="AM175" s="172">
        <f>MIN(VLOOKUP($C175,Calc_OppDef!$A$47:$AM$66,AM$2+1,FALSE),VLOOKUP($D175,Calc_OppDef!$A$47:$AM$66,AM$2+1,FALSE))</f>
        <v>0.6286834896</v>
      </c>
      <c r="AN175" s="172">
        <f>MIN(VLOOKUP($C175,Calc_OppDef!$A$47:$AM$66,AN$2+1,FALSE),VLOOKUP($D175,Calc_OppDef!$A$47:$AM$66,AN$2+1,FALSE))</f>
        <v>0.4995145631</v>
      </c>
      <c r="AO175" s="172">
        <f>MIN(VLOOKUP($C175,Calc_OppDef!$A$47:$AM$66,AO$2+1,FALSE),VLOOKUP($D175,Calc_OppDef!$A$47:$AM$66,AO$2+1,FALSE))</f>
        <v>0.6286834896</v>
      </c>
      <c r="AP175" s="172">
        <f>MIN(VLOOKUP($C175,Calc_OppDef!$A$47:$AM$66,AP$2+1,FALSE),VLOOKUP($D175,Calc_OppDef!$A$47:$AM$66,AP$2+1,FALSE))</f>
        <v>0.4138834951</v>
      </c>
      <c r="AQ175" s="170"/>
      <c r="AR175" s="170"/>
    </row>
    <row r="176" ht="12.75" customHeight="1">
      <c r="A176" s="170">
        <f t="shared" si="1"/>
        <v>14</v>
      </c>
      <c r="B176" s="170">
        <f t="shared" si="2"/>
        <v>19</v>
      </c>
      <c r="C176" s="140" t="str">
        <f t="array" ref="C176">INDEX(Fixtures!$A$2:$A$21,A176)</f>
        <v>Man Utd</v>
      </c>
      <c r="D176" s="140" t="str">
        <f t="array" ref="D176">INDEX(Fixtures!$A$2:$A$21,B176)</f>
        <v>West Ham</v>
      </c>
      <c r="E176" s="172">
        <f>MIN(VLOOKUP($C176,Calc_OppDef!$A$47:$AM$66,E$2+1,FALSE),VLOOKUP($D176,Calc_OppDef!$A$47:$AM$66,E$2+1,FALSE))</f>
        <v>1.218074681</v>
      </c>
      <c r="F176" s="172">
        <f>MIN(VLOOKUP($C176,Calc_OppDef!$A$47:$AM$66,F$2+1,FALSE),VLOOKUP($D176,Calc_OppDef!$A$47:$AM$66,F$2+1,FALSE))</f>
        <v>0.7465618773</v>
      </c>
      <c r="G176" s="172">
        <f>MIN(VLOOKUP($C176,Calc_OppDef!$A$47:$AM$66,G$2+1,FALSE),VLOOKUP($D176,Calc_OppDef!$A$47:$AM$66,G$2+1,FALSE))</f>
        <v>1.335953069</v>
      </c>
      <c r="H176" s="172">
        <f>MIN(VLOOKUP($C176,Calc_OppDef!$A$47:$AM$66,H$2+1,FALSE),VLOOKUP($D176,Calc_OppDef!$A$47:$AM$66,H$2+1,FALSE))</f>
        <v>0.4995145631</v>
      </c>
      <c r="I176" s="172">
        <f>MIN(VLOOKUP($C176,Calc_OppDef!$A$47:$AM$66,I$2+1,FALSE),VLOOKUP($D176,Calc_OppDef!$A$47:$AM$66,I$2+1,FALSE))</f>
        <v>1.060903995</v>
      </c>
      <c r="J176" s="172">
        <f>MIN(VLOOKUP($C176,Calc_OppDef!$A$47:$AM$66,J$2+1,FALSE),VLOOKUP($D176,Calc_OppDef!$A$47:$AM$66,J$2+1,FALSE))</f>
        <v>0.4995145631</v>
      </c>
      <c r="K176" s="172">
        <f>MIN(VLOOKUP($C176,Calc_OppDef!$A$47:$AM$66,K$2+1,FALSE),VLOOKUP($D176,Calc_OppDef!$A$47:$AM$66,K$2+1,FALSE))</f>
        <v>0.9430256077</v>
      </c>
      <c r="L176" s="172">
        <f>MIN(VLOOKUP($C176,Calc_OppDef!$A$47:$AM$66,L$2+1,FALSE),VLOOKUP($D176,Calc_OppDef!$A$47:$AM$66,L$2+1,FALSE))</f>
        <v>0.7072688325</v>
      </c>
      <c r="M176" s="172">
        <f>MIN(VLOOKUP($C176,Calc_OppDef!$A$47:$AM$66,M$2+1,FALSE),VLOOKUP($D176,Calc_OppDef!$A$47:$AM$66,M$2+1,FALSE))</f>
        <v>1.178781636</v>
      </c>
      <c r="N176" s="172">
        <f>MIN(VLOOKUP($C176,Calc_OppDef!$A$47:$AM$66,N$2+1,FALSE),VLOOKUP($D176,Calc_OppDef!$A$47:$AM$66,N$2+1,FALSE))</f>
        <v>0.6286834896</v>
      </c>
      <c r="O176" s="172">
        <f>MIN(VLOOKUP($C176,Calc_OppDef!$A$47:$AM$66,O$2+1,FALSE),VLOOKUP($D176,Calc_OppDef!$A$47:$AM$66,O$2+1,FALSE))</f>
        <v>0.785854922</v>
      </c>
      <c r="P176" s="172">
        <f>MIN(VLOOKUP($C176,Calc_OppDef!$A$47:$AM$66,P$2+1,FALSE),VLOOKUP($D176,Calc_OppDef!$A$47:$AM$66,P$2+1,FALSE))</f>
        <v>0.6286834896</v>
      </c>
      <c r="Q176" s="172">
        <f>MIN(VLOOKUP($C176,Calc_OppDef!$A$47:$AM$66,Q$2+1,FALSE),VLOOKUP($D176,Calc_OppDef!$A$47:$AM$66,Q$2+1,FALSE))</f>
        <v>0.6286834896</v>
      </c>
      <c r="R176" s="172">
        <f>MIN(VLOOKUP($C176,Calc_OppDef!$A$47:$AM$66,R$2+1,FALSE),VLOOKUP($D176,Calc_OppDef!$A$47:$AM$66,R$2+1,FALSE))</f>
        <v>0.785854922</v>
      </c>
      <c r="S176" s="172">
        <f>MIN(VLOOKUP($C176,Calc_OppDef!$A$47:$AM$66,S$2+1,FALSE),VLOOKUP($D176,Calc_OppDef!$A$47:$AM$66,S$2+1,FALSE))</f>
        <v>0.4138834951</v>
      </c>
      <c r="T176" s="172">
        <f>MIN(VLOOKUP($C176,Calc_OppDef!$A$47:$AM$66,T$2+1,FALSE),VLOOKUP($D176,Calc_OppDef!$A$47:$AM$66,T$2+1,FALSE))</f>
        <v>0.5566019417</v>
      </c>
      <c r="U176" s="172">
        <f>MIN(VLOOKUP($C176,Calc_OppDef!$A$47:$AM$66,U$2+1,FALSE),VLOOKUP($D176,Calc_OppDef!$A$47:$AM$66,U$2+1,FALSE))</f>
        <v>0.7322834646</v>
      </c>
      <c r="V176" s="172">
        <f>MIN(VLOOKUP($C176,Calc_OppDef!$A$47:$AM$66,V$2+1,FALSE),VLOOKUP($D176,Calc_OppDef!$A$47:$AM$66,V$2+1,FALSE))</f>
        <v>0.6679765344</v>
      </c>
      <c r="W176" s="172">
        <f>MIN(VLOOKUP($C176,Calc_OppDef!$A$47:$AM$66,W$2+1,FALSE),VLOOKUP($D176,Calc_OppDef!$A$47:$AM$66,W$2+1,FALSE))</f>
        <v>0.4715128039</v>
      </c>
      <c r="X176" s="172">
        <f>MIN(VLOOKUP($C176,Calc_OppDef!$A$47:$AM$66,X$2+1,FALSE),VLOOKUP($D176,Calc_OppDef!$A$47:$AM$66,X$2+1,FALSE))</f>
        <v>0.6286834896</v>
      </c>
      <c r="Y176" s="172">
        <f>MIN(VLOOKUP($C176,Calc_OppDef!$A$47:$AM$66,Y$2+1,FALSE),VLOOKUP($D176,Calc_OppDef!$A$47:$AM$66,Y$2+1,FALSE))</f>
        <v>0.392927461</v>
      </c>
      <c r="Z176" s="172">
        <f>MIN(VLOOKUP($C176,Calc_OppDef!$A$47:$AM$66,Z$2+1,FALSE),VLOOKUP($D176,Calc_OppDef!$A$47:$AM$66,Z$2+1,FALSE))</f>
        <v>0.785854922</v>
      </c>
      <c r="AA176" s="172">
        <f>MIN(VLOOKUP($C176,Calc_OppDef!$A$47:$AM$66,AA$2+1,FALSE),VLOOKUP($D176,Calc_OppDef!$A$47:$AM$66,AA$2+1,FALSE))</f>
        <v>0.392927461</v>
      </c>
      <c r="AB176" s="172">
        <f>MIN(VLOOKUP($C176,Calc_OppDef!$A$47:$AM$66,AB$2+1,FALSE),VLOOKUP($D176,Calc_OppDef!$A$47:$AM$66,AB$2+1,FALSE))</f>
        <v>0.785854922</v>
      </c>
      <c r="AC176" s="172">
        <f>MIN(VLOOKUP($C176,Calc_OppDef!$A$47:$AM$66,AC$2+1,FALSE),VLOOKUP($D176,Calc_OppDef!$A$47:$AM$66,AC$2+1,FALSE))</f>
        <v>0.9823179059</v>
      </c>
      <c r="AD176" s="172">
        <f>MIN(VLOOKUP($C176,Calc_OppDef!$A$47:$AM$66,AD$2+1,FALSE),VLOOKUP($D176,Calc_OppDef!$A$47:$AM$66,AD$2+1,FALSE))</f>
        <v>0.7322834646</v>
      </c>
      <c r="AE176" s="172">
        <f>MIN(VLOOKUP($C176,Calc_OppDef!$A$47:$AM$66,AE$2+1,FALSE),VLOOKUP($D176,Calc_OppDef!$A$47:$AM$66,AE$2+1,FALSE))</f>
        <v>0.5566019417</v>
      </c>
      <c r="AF176" s="172">
        <f>MIN(VLOOKUP($C176,Calc_OppDef!$A$47:$AM$66,AF$2+1,FALSE),VLOOKUP($D176,Calc_OppDef!$A$47:$AM$66,AF$2+1,FALSE))</f>
        <v>1.139489338</v>
      </c>
      <c r="AG176" s="172">
        <f>MIN(VLOOKUP($C176,Calc_OppDef!$A$47:$AM$66,AG$2+1,FALSE),VLOOKUP($D176,Calc_OppDef!$A$47:$AM$66,AG$2+1,FALSE))</f>
        <v>0.6679765344</v>
      </c>
      <c r="AH176" s="172">
        <f>MIN(VLOOKUP($C176,Calc_OppDef!$A$47:$AM$66,AH$2+1,FALSE),VLOOKUP($D176,Calc_OppDef!$A$47:$AM$66,AH$2+1,FALSE))</f>
        <v>0.7322834646</v>
      </c>
      <c r="AI176" s="172">
        <f>MIN(VLOOKUP($C176,Calc_OppDef!$A$47:$AM$66,AI$2+1,FALSE),VLOOKUP($D176,Calc_OppDef!$A$47:$AM$66,AI$2+1,FALSE))</f>
        <v>0.4715128039</v>
      </c>
      <c r="AJ176" s="172">
        <f>MIN(VLOOKUP($C176,Calc_OppDef!$A$47:$AM$66,AJ$2+1,FALSE),VLOOKUP($D176,Calc_OppDef!$A$47:$AM$66,AJ$2+1,FALSE))</f>
        <v>0.6286834896</v>
      </c>
      <c r="AK176" s="172">
        <f>MIN(VLOOKUP($C176,Calc_OppDef!$A$47:$AM$66,AK$2+1,FALSE),VLOOKUP($D176,Calc_OppDef!$A$47:$AM$66,AK$2+1,FALSE))</f>
        <v>0.8604330709</v>
      </c>
      <c r="AL176" s="172">
        <f>MIN(VLOOKUP($C176,Calc_OppDef!$A$47:$AM$66,AL$2+1,FALSE),VLOOKUP($D176,Calc_OppDef!$A$47:$AM$66,AL$2+1,FALSE))</f>
        <v>0.9430256077</v>
      </c>
      <c r="AM176" s="172">
        <f>MIN(VLOOKUP($C176,Calc_OppDef!$A$47:$AM$66,AM$2+1,FALSE),VLOOKUP($D176,Calc_OppDef!$A$47:$AM$66,AM$2+1,FALSE))</f>
        <v>1.100196294</v>
      </c>
      <c r="AN176" s="172">
        <f>MIN(VLOOKUP($C176,Calc_OppDef!$A$47:$AM$66,AN$2+1,FALSE),VLOOKUP($D176,Calc_OppDef!$A$47:$AM$66,AN$2+1,FALSE))</f>
        <v>1.257367726</v>
      </c>
      <c r="AO176" s="172">
        <f>MIN(VLOOKUP($C176,Calc_OppDef!$A$47:$AM$66,AO$2+1,FALSE),VLOOKUP($D176,Calc_OppDef!$A$47:$AM$66,AO$2+1,FALSE))</f>
        <v>0.6286834896</v>
      </c>
      <c r="AP176" s="172">
        <f>MIN(VLOOKUP($C176,Calc_OppDef!$A$47:$AM$66,AP$2+1,FALSE),VLOOKUP($D176,Calc_OppDef!$A$47:$AM$66,AP$2+1,FALSE))</f>
        <v>0.4138834951</v>
      </c>
      <c r="AQ176" s="170"/>
      <c r="AR176" s="170"/>
    </row>
    <row r="177" ht="12.75" customHeight="1">
      <c r="A177" s="170">
        <f t="shared" si="1"/>
        <v>14</v>
      </c>
      <c r="B177" s="170">
        <f t="shared" si="2"/>
        <v>20</v>
      </c>
      <c r="C177" s="140" t="str">
        <f t="array" ref="C177">INDEX(Fixtures!$A$2:$A$21,A177)</f>
        <v>Man Utd</v>
      </c>
      <c r="D177" s="140" t="str">
        <f t="array" ref="D177">INDEX(Fixtures!$A$2:$A$21,B177)</f>
        <v>Wolves</v>
      </c>
      <c r="E177" s="172">
        <f>MIN(VLOOKUP($C177,Calc_OppDef!$A$47:$AM$66,E$2+1,FALSE),VLOOKUP($D177,Calc_OppDef!$A$47:$AM$66,E$2+1,FALSE))</f>
        <v>0.6286834896</v>
      </c>
      <c r="F177" s="172">
        <f>MIN(VLOOKUP($C177,Calc_OppDef!$A$47:$AM$66,F$2+1,FALSE),VLOOKUP($D177,Calc_OppDef!$A$47:$AM$66,F$2+1,FALSE))</f>
        <v>0.9430256077</v>
      </c>
      <c r="G177" s="172">
        <f>MIN(VLOOKUP($C177,Calc_OppDef!$A$47:$AM$66,G$2+1,FALSE),VLOOKUP($D177,Calc_OppDef!$A$47:$AM$66,G$2+1,FALSE))</f>
        <v>1.335953069</v>
      </c>
      <c r="H177" s="172">
        <f>MIN(VLOOKUP($C177,Calc_OppDef!$A$47:$AM$66,H$2+1,FALSE),VLOOKUP($D177,Calc_OppDef!$A$47:$AM$66,H$2+1,FALSE))</f>
        <v>0.6286834896</v>
      </c>
      <c r="I177" s="172">
        <f>MIN(VLOOKUP($C177,Calc_OppDef!$A$47:$AM$66,I$2+1,FALSE),VLOOKUP($D177,Calc_OppDef!$A$47:$AM$66,I$2+1,FALSE))</f>
        <v>0.785854922</v>
      </c>
      <c r="J177" s="172">
        <f>MIN(VLOOKUP($C177,Calc_OppDef!$A$47:$AM$66,J$2+1,FALSE),VLOOKUP($D177,Calc_OppDef!$A$47:$AM$66,J$2+1,FALSE))</f>
        <v>0.4995145631</v>
      </c>
      <c r="K177" s="172">
        <f>MIN(VLOOKUP($C177,Calc_OppDef!$A$47:$AM$66,K$2+1,FALSE),VLOOKUP($D177,Calc_OppDef!$A$47:$AM$66,K$2+1,FALSE))</f>
        <v>0.6679765344</v>
      </c>
      <c r="L177" s="172">
        <f>MIN(VLOOKUP($C177,Calc_OppDef!$A$47:$AM$66,L$2+1,FALSE),VLOOKUP($D177,Calc_OppDef!$A$47:$AM$66,L$2+1,FALSE))</f>
        <v>0.7072688325</v>
      </c>
      <c r="M177" s="172">
        <f>MIN(VLOOKUP($C177,Calc_OppDef!$A$47:$AM$66,M$2+1,FALSE),VLOOKUP($D177,Calc_OppDef!$A$47:$AM$66,M$2+1,FALSE))</f>
        <v>0.6679765344</v>
      </c>
      <c r="N177" s="172">
        <f>MIN(VLOOKUP($C177,Calc_OppDef!$A$47:$AM$66,N$2+1,FALSE),VLOOKUP($D177,Calc_OppDef!$A$47:$AM$66,N$2+1,FALSE))</f>
        <v>0.6286834896</v>
      </c>
      <c r="O177" s="172">
        <f>MIN(VLOOKUP($C177,Calc_OppDef!$A$47:$AM$66,O$2+1,FALSE),VLOOKUP($D177,Calc_OppDef!$A$47:$AM$66,O$2+1,FALSE))</f>
        <v>1.021610951</v>
      </c>
      <c r="P177" s="172">
        <f>MIN(VLOOKUP($C177,Calc_OppDef!$A$47:$AM$66,P$2+1,FALSE),VLOOKUP($D177,Calc_OppDef!$A$47:$AM$66,P$2+1,FALSE))</f>
        <v>2.121807244</v>
      </c>
      <c r="Q177" s="172">
        <f>MIN(VLOOKUP($C177,Calc_OppDef!$A$47:$AM$66,Q$2+1,FALSE),VLOOKUP($D177,Calc_OppDef!$A$47:$AM$66,Q$2+1,FALSE))</f>
        <v>0.4715128039</v>
      </c>
      <c r="R177" s="172">
        <f>MIN(VLOOKUP($C177,Calc_OppDef!$A$47:$AM$66,R$2+1,FALSE),VLOOKUP($D177,Calc_OppDef!$A$47:$AM$66,R$2+1,FALSE))</f>
        <v>0.7322834646</v>
      </c>
      <c r="S177" s="172">
        <f>MIN(VLOOKUP($C177,Calc_OppDef!$A$47:$AM$66,S$2+1,FALSE),VLOOKUP($D177,Calc_OppDef!$A$47:$AM$66,S$2+1,FALSE))</f>
        <v>0.785854922</v>
      </c>
      <c r="T177" s="172">
        <f>MIN(VLOOKUP($C177,Calc_OppDef!$A$47:$AM$66,T$2+1,FALSE),VLOOKUP($D177,Calc_OppDef!$A$47:$AM$66,T$2+1,FALSE))</f>
        <v>0.5566019417</v>
      </c>
      <c r="U177" s="172">
        <f>MIN(VLOOKUP($C177,Calc_OppDef!$A$47:$AM$66,U$2+1,FALSE),VLOOKUP($D177,Calc_OppDef!$A$47:$AM$66,U$2+1,FALSE))</f>
        <v>0.7465618773</v>
      </c>
      <c r="V177" s="172">
        <f>MIN(VLOOKUP($C177,Calc_OppDef!$A$47:$AM$66,V$2+1,FALSE),VLOOKUP($D177,Calc_OppDef!$A$47:$AM$66,V$2+1,FALSE))</f>
        <v>0.7322834646</v>
      </c>
      <c r="W177" s="172">
        <f>MIN(VLOOKUP($C177,Calc_OppDef!$A$47:$AM$66,W$2+1,FALSE),VLOOKUP($D177,Calc_OppDef!$A$47:$AM$66,W$2+1,FALSE))</f>
        <v>0.4715128039</v>
      </c>
      <c r="X177" s="172">
        <f>MIN(VLOOKUP($C177,Calc_OppDef!$A$47:$AM$66,X$2+1,FALSE),VLOOKUP($D177,Calc_OppDef!$A$47:$AM$66,X$2+1,FALSE))</f>
        <v>0.7465618773</v>
      </c>
      <c r="Y177" s="172">
        <f>MIN(VLOOKUP($C177,Calc_OppDef!$A$47:$AM$66,Y$2+1,FALSE),VLOOKUP($D177,Calc_OppDef!$A$47:$AM$66,Y$2+1,FALSE))</f>
        <v>0.6286834896</v>
      </c>
      <c r="Z177" s="172">
        <f>MIN(VLOOKUP($C177,Calc_OppDef!$A$47:$AM$66,Z$2+1,FALSE),VLOOKUP($D177,Calc_OppDef!$A$47:$AM$66,Z$2+1,FALSE))</f>
        <v>1.571709097</v>
      </c>
      <c r="AA177" s="172">
        <f>MIN(VLOOKUP($C177,Calc_OppDef!$A$47:$AM$66,AA$2+1,FALSE),VLOOKUP($D177,Calc_OppDef!$A$47:$AM$66,AA$2+1,FALSE))</f>
        <v>0.392927461</v>
      </c>
      <c r="AB177" s="172">
        <f>MIN(VLOOKUP($C177,Calc_OppDef!$A$47:$AM$66,AB$2+1,FALSE),VLOOKUP($D177,Calc_OppDef!$A$47:$AM$66,AB$2+1,FALSE))</f>
        <v>0.785854922</v>
      </c>
      <c r="AC177" s="172">
        <f>MIN(VLOOKUP($C177,Calc_OppDef!$A$47:$AM$66,AC$2+1,FALSE),VLOOKUP($D177,Calc_OppDef!$A$47:$AM$66,AC$2+1,FALSE))</f>
        <v>0.9823179059</v>
      </c>
      <c r="AD177" s="172">
        <f>MIN(VLOOKUP($C177,Calc_OppDef!$A$47:$AM$66,AD$2+1,FALSE),VLOOKUP($D177,Calc_OppDef!$A$47:$AM$66,AD$2+1,FALSE))</f>
        <v>0.7072688325</v>
      </c>
      <c r="AE177" s="172">
        <f>MIN(VLOOKUP($C177,Calc_OppDef!$A$47:$AM$66,AE$2+1,FALSE),VLOOKUP($D177,Calc_OppDef!$A$47:$AM$66,AE$2+1,FALSE))</f>
        <v>1.021610951</v>
      </c>
      <c r="AF177" s="172">
        <f>MIN(VLOOKUP($C177,Calc_OppDef!$A$47:$AM$66,AF$2+1,FALSE),VLOOKUP($D177,Calc_OppDef!$A$47:$AM$66,AF$2+1,FALSE))</f>
        <v>0.6286834896</v>
      </c>
      <c r="AG177" s="172">
        <f>MIN(VLOOKUP($C177,Calc_OppDef!$A$47:$AM$66,AG$2+1,FALSE),VLOOKUP($D177,Calc_OppDef!$A$47:$AM$66,AG$2+1,FALSE))</f>
        <v>0.4138834951</v>
      </c>
      <c r="AH177" s="172">
        <f>MIN(VLOOKUP($C177,Calc_OppDef!$A$47:$AM$66,AH$2+1,FALSE),VLOOKUP($D177,Calc_OppDef!$A$47:$AM$66,AH$2+1,FALSE))</f>
        <v>1.178781636</v>
      </c>
      <c r="AI177" s="172">
        <f>MIN(VLOOKUP($C177,Calc_OppDef!$A$47:$AM$66,AI$2+1,FALSE),VLOOKUP($D177,Calc_OppDef!$A$47:$AM$66,AI$2+1,FALSE))</f>
        <v>0.785854922</v>
      </c>
      <c r="AJ177" s="172">
        <f>MIN(VLOOKUP($C177,Calc_OppDef!$A$47:$AM$66,AJ$2+1,FALSE),VLOOKUP($D177,Calc_OppDef!$A$47:$AM$66,AJ$2+1,FALSE))</f>
        <v>0.6286834896</v>
      </c>
      <c r="AK177" s="172">
        <f>MIN(VLOOKUP($C177,Calc_OppDef!$A$47:$AM$66,AK$2+1,FALSE),VLOOKUP($D177,Calc_OppDef!$A$47:$AM$66,AK$2+1,FALSE))</f>
        <v>0.8604330709</v>
      </c>
      <c r="AL177" s="172">
        <f>MIN(VLOOKUP($C177,Calc_OppDef!$A$47:$AM$66,AL$2+1,FALSE),VLOOKUP($D177,Calc_OppDef!$A$47:$AM$66,AL$2+1,FALSE))</f>
        <v>0.785854922</v>
      </c>
      <c r="AM177" s="172">
        <f>MIN(VLOOKUP($C177,Calc_OppDef!$A$47:$AM$66,AM$2+1,FALSE),VLOOKUP($D177,Calc_OppDef!$A$47:$AM$66,AM$2+1,FALSE))</f>
        <v>0.392927461</v>
      </c>
      <c r="AN177" s="172">
        <f>MIN(VLOOKUP($C177,Calc_OppDef!$A$47:$AM$66,AN$2+1,FALSE),VLOOKUP($D177,Calc_OppDef!$A$47:$AM$66,AN$2+1,FALSE))</f>
        <v>1.060903995</v>
      </c>
      <c r="AO177" s="172">
        <f>MIN(VLOOKUP($C177,Calc_OppDef!$A$47:$AM$66,AO$2+1,FALSE),VLOOKUP($D177,Calc_OppDef!$A$47:$AM$66,AO$2+1,FALSE))</f>
        <v>0.5566019417</v>
      </c>
      <c r="AP177" s="172">
        <f>MIN(VLOOKUP($C177,Calc_OppDef!$A$47:$AM$66,AP$2+1,FALSE),VLOOKUP($D177,Calc_OppDef!$A$47:$AM$66,AP$2+1,FALSE))</f>
        <v>0.4138834951</v>
      </c>
      <c r="AQ177" s="170"/>
      <c r="AR177" s="170"/>
    </row>
    <row r="178" ht="12.75" customHeight="1">
      <c r="A178" s="170">
        <f t="shared" si="1"/>
        <v>15</v>
      </c>
      <c r="B178" s="170">
        <f t="shared" si="2"/>
        <v>16</v>
      </c>
      <c r="C178" s="140" t="str">
        <f t="array" ref="C178">INDEX(Fixtures!$A$2:$A$21,A178)</f>
        <v>Newcastle</v>
      </c>
      <c r="D178" s="140" t="str">
        <f t="array" ref="D178">INDEX(Fixtures!$A$2:$A$21,B178)</f>
        <v>Southampton</v>
      </c>
      <c r="E178" s="172">
        <f>MIN(VLOOKUP($C178,Calc_OppDef!$A$47:$AM$66,E$2+1,FALSE),VLOOKUP($D178,Calc_OppDef!$A$47:$AM$66,E$2+1,FALSE))</f>
        <v>0.785854922</v>
      </c>
      <c r="F178" s="172">
        <f>MIN(VLOOKUP($C178,Calc_OppDef!$A$47:$AM$66,F$2+1,FALSE),VLOOKUP($D178,Calc_OppDef!$A$47:$AM$66,F$2+1,FALSE))</f>
        <v>0.7322834646</v>
      </c>
      <c r="G178" s="172">
        <f>MIN(VLOOKUP($C178,Calc_OppDef!$A$47:$AM$66,G$2+1,FALSE),VLOOKUP($D178,Calc_OppDef!$A$47:$AM$66,G$2+1,FALSE))</f>
        <v>1.218074681</v>
      </c>
      <c r="H178" s="172">
        <f>MIN(VLOOKUP($C178,Calc_OppDef!$A$47:$AM$66,H$2+1,FALSE),VLOOKUP($D178,Calc_OppDef!$A$47:$AM$66,H$2+1,FALSE))</f>
        <v>1.139489338</v>
      </c>
      <c r="I178" s="172">
        <f>MIN(VLOOKUP($C178,Calc_OppDef!$A$47:$AM$66,I$2+1,FALSE),VLOOKUP($D178,Calc_OppDef!$A$47:$AM$66,I$2+1,FALSE))</f>
        <v>0.392927461</v>
      </c>
      <c r="J178" s="172">
        <f>MIN(VLOOKUP($C178,Calc_OppDef!$A$47:$AM$66,J$2+1,FALSE),VLOOKUP($D178,Calc_OppDef!$A$47:$AM$66,J$2+1,FALSE))</f>
        <v>1.139489338</v>
      </c>
      <c r="K178" s="172">
        <f>MIN(VLOOKUP($C178,Calc_OppDef!$A$47:$AM$66,K$2+1,FALSE),VLOOKUP($D178,Calc_OppDef!$A$47:$AM$66,K$2+1,FALSE))</f>
        <v>0.8604330709</v>
      </c>
      <c r="L178" s="172">
        <f>MIN(VLOOKUP($C178,Calc_OppDef!$A$47:$AM$66,L$2+1,FALSE),VLOOKUP($D178,Calc_OppDef!$A$47:$AM$66,L$2+1,FALSE))</f>
        <v>1.257367726</v>
      </c>
      <c r="M178" s="172">
        <f>MIN(VLOOKUP($C178,Calc_OppDef!$A$47:$AM$66,M$2+1,FALSE),VLOOKUP($D178,Calc_OppDef!$A$47:$AM$66,M$2+1,FALSE))</f>
        <v>0.392927461</v>
      </c>
      <c r="N178" s="172">
        <f>MIN(VLOOKUP($C178,Calc_OppDef!$A$47:$AM$66,N$2+1,FALSE),VLOOKUP($D178,Calc_OppDef!$A$47:$AM$66,N$2+1,FALSE))</f>
        <v>0.7072688325</v>
      </c>
      <c r="O178" s="172">
        <f>MIN(VLOOKUP($C178,Calc_OppDef!$A$47:$AM$66,O$2+1,FALSE),VLOOKUP($D178,Calc_OppDef!$A$47:$AM$66,O$2+1,FALSE))</f>
        <v>0.6679765344</v>
      </c>
      <c r="P178" s="172">
        <f>MIN(VLOOKUP($C178,Calc_OppDef!$A$47:$AM$66,P$2+1,FALSE),VLOOKUP($D178,Calc_OppDef!$A$47:$AM$66,P$2+1,FALSE))</f>
        <v>0.6679765344</v>
      </c>
      <c r="Q178" s="172">
        <f>MIN(VLOOKUP($C178,Calc_OppDef!$A$47:$AM$66,Q$2+1,FALSE),VLOOKUP($D178,Calc_OppDef!$A$47:$AM$66,Q$2+1,FALSE))</f>
        <v>0.6286834896</v>
      </c>
      <c r="R178" s="172">
        <f>MIN(VLOOKUP($C178,Calc_OppDef!$A$47:$AM$66,R$2+1,FALSE),VLOOKUP($D178,Calc_OppDef!$A$47:$AM$66,R$2+1,FALSE))</f>
        <v>0.9430256077</v>
      </c>
      <c r="S178" s="172">
        <f>MIN(VLOOKUP($C178,Calc_OppDef!$A$47:$AM$66,S$2+1,FALSE),VLOOKUP($D178,Calc_OppDef!$A$47:$AM$66,S$2+1,FALSE))</f>
        <v>0.4995145631</v>
      </c>
      <c r="T178" s="172">
        <f>MIN(VLOOKUP($C178,Calc_OppDef!$A$47:$AM$66,T$2+1,FALSE),VLOOKUP($D178,Calc_OppDef!$A$47:$AM$66,T$2+1,FALSE))</f>
        <v>0.7322834646</v>
      </c>
      <c r="U178" s="172">
        <f>MIN(VLOOKUP($C178,Calc_OppDef!$A$47:$AM$66,U$2+1,FALSE),VLOOKUP($D178,Calc_OppDef!$A$47:$AM$66,U$2+1,FALSE))</f>
        <v>0.6286834896</v>
      </c>
      <c r="V178" s="172">
        <f>MIN(VLOOKUP($C178,Calc_OppDef!$A$47:$AM$66,V$2+1,FALSE),VLOOKUP($D178,Calc_OppDef!$A$47:$AM$66,V$2+1,FALSE))</f>
        <v>0.5566019417</v>
      </c>
      <c r="W178" s="172">
        <f>MIN(VLOOKUP($C178,Calc_OppDef!$A$47:$AM$66,W$2+1,FALSE),VLOOKUP($D178,Calc_OppDef!$A$47:$AM$66,W$2+1,FALSE))</f>
        <v>0.9430256077</v>
      </c>
      <c r="X178" s="172">
        <f>MIN(VLOOKUP($C178,Calc_OppDef!$A$47:$AM$66,X$2+1,FALSE),VLOOKUP($D178,Calc_OppDef!$A$47:$AM$66,X$2+1,FALSE))</f>
        <v>1.060903995</v>
      </c>
      <c r="Y178" s="172">
        <f>MIN(VLOOKUP($C178,Calc_OppDef!$A$47:$AM$66,Y$2+1,FALSE),VLOOKUP($D178,Calc_OppDef!$A$47:$AM$66,Y$2+1,FALSE))</f>
        <v>1.178781636</v>
      </c>
      <c r="Z178" s="172">
        <f>MIN(VLOOKUP($C178,Calc_OppDef!$A$47:$AM$66,Z$2+1,FALSE),VLOOKUP($D178,Calc_OppDef!$A$47:$AM$66,Z$2+1,FALSE))</f>
        <v>0.9823179059</v>
      </c>
      <c r="AA178" s="172">
        <f>MIN(VLOOKUP($C178,Calc_OppDef!$A$47:$AM$66,AA$2+1,FALSE),VLOOKUP($D178,Calc_OppDef!$A$47:$AM$66,AA$2+1,FALSE))</f>
        <v>0.4138834951</v>
      </c>
      <c r="AB178" s="172">
        <f>MIN(VLOOKUP($C178,Calc_OppDef!$A$47:$AM$66,AB$2+1,FALSE),VLOOKUP($D178,Calc_OppDef!$A$47:$AM$66,AB$2+1,FALSE))</f>
        <v>0.6286834896</v>
      </c>
      <c r="AC178" s="172">
        <f>MIN(VLOOKUP($C178,Calc_OppDef!$A$47:$AM$66,AC$2+1,FALSE),VLOOKUP($D178,Calc_OppDef!$A$47:$AM$66,AC$2+1,FALSE))</f>
        <v>0.6286834896</v>
      </c>
      <c r="AD178" s="172">
        <f>MIN(VLOOKUP($C178,Calc_OppDef!$A$47:$AM$66,AD$2+1,FALSE),VLOOKUP($D178,Calc_OppDef!$A$47:$AM$66,AD$2+1,FALSE))</f>
        <v>0.4138834951</v>
      </c>
      <c r="AE178" s="172">
        <f>MIN(VLOOKUP($C178,Calc_OppDef!$A$47:$AM$66,AE$2+1,FALSE),VLOOKUP($D178,Calc_OppDef!$A$47:$AM$66,AE$2+1,FALSE))</f>
        <v>0.4715128039</v>
      </c>
      <c r="AF178" s="172">
        <f>MIN(VLOOKUP($C178,Calc_OppDef!$A$47:$AM$66,AF$2+1,FALSE),VLOOKUP($D178,Calc_OppDef!$A$47:$AM$66,AF$2+1,FALSE))</f>
        <v>0.5566019417</v>
      </c>
      <c r="AG178" s="172">
        <f>MIN(VLOOKUP($C178,Calc_OppDef!$A$47:$AM$66,AG$2+1,FALSE),VLOOKUP($D178,Calc_OppDef!$A$47:$AM$66,AG$2+1,FALSE))</f>
        <v>0.9430256077</v>
      </c>
      <c r="AH178" s="172">
        <f>MIN(VLOOKUP($C178,Calc_OppDef!$A$47:$AM$66,AH$2+1,FALSE),VLOOKUP($D178,Calc_OppDef!$A$47:$AM$66,AH$2+1,FALSE))</f>
        <v>0.6286834896</v>
      </c>
      <c r="AI178" s="172">
        <f>MIN(VLOOKUP($C178,Calc_OppDef!$A$47:$AM$66,AI$2+1,FALSE),VLOOKUP($D178,Calc_OppDef!$A$47:$AM$66,AI$2+1,FALSE))</f>
        <v>1.021610951</v>
      </c>
      <c r="AJ178" s="172">
        <f>MIN(VLOOKUP($C178,Calc_OppDef!$A$47:$AM$66,AJ$2+1,FALSE),VLOOKUP($D178,Calc_OppDef!$A$47:$AM$66,AJ$2+1,FALSE))</f>
        <v>0.9430256077</v>
      </c>
      <c r="AK178" s="172">
        <f>MIN(VLOOKUP($C178,Calc_OppDef!$A$47:$AM$66,AK$2+1,FALSE),VLOOKUP($D178,Calc_OppDef!$A$47:$AM$66,AK$2+1,FALSE))</f>
        <v>0.6286834896</v>
      </c>
      <c r="AL178" s="172">
        <f>MIN(VLOOKUP($C178,Calc_OppDef!$A$47:$AM$66,AL$2+1,FALSE),VLOOKUP($D178,Calc_OppDef!$A$47:$AM$66,AL$2+1,FALSE))</f>
        <v>0.4995145631</v>
      </c>
      <c r="AM178" s="172">
        <f>MIN(VLOOKUP($C178,Calc_OppDef!$A$47:$AM$66,AM$2+1,FALSE),VLOOKUP($D178,Calc_OppDef!$A$47:$AM$66,AM$2+1,FALSE))</f>
        <v>0.6679765344</v>
      </c>
      <c r="AN178" s="172">
        <f>MIN(VLOOKUP($C178,Calc_OppDef!$A$47:$AM$66,AN$2+1,FALSE),VLOOKUP($D178,Calc_OppDef!$A$47:$AM$66,AN$2+1,FALSE))</f>
        <v>0.7465618773</v>
      </c>
      <c r="AO178" s="172">
        <f>MIN(VLOOKUP($C178,Calc_OppDef!$A$47:$AM$66,AO$2+1,FALSE),VLOOKUP($D178,Calc_OppDef!$A$47:$AM$66,AO$2+1,FALSE))</f>
        <v>0.9430256077</v>
      </c>
      <c r="AP178" s="172">
        <f>MIN(VLOOKUP($C178,Calc_OppDef!$A$47:$AM$66,AP$2+1,FALSE),VLOOKUP($D178,Calc_OppDef!$A$47:$AM$66,AP$2+1,FALSE))</f>
        <v>0.4715128039</v>
      </c>
      <c r="AQ178" s="170"/>
      <c r="AR178" s="170"/>
    </row>
    <row r="179" ht="12.75" customHeight="1">
      <c r="A179" s="170">
        <f t="shared" si="1"/>
        <v>15</v>
      </c>
      <c r="B179" s="170">
        <f t="shared" si="2"/>
        <v>17</v>
      </c>
      <c r="C179" s="140" t="str">
        <f t="array" ref="C179">INDEX(Fixtures!$A$2:$A$21,A179)</f>
        <v>Newcastle</v>
      </c>
      <c r="D179" s="140" t="str">
        <f t="array" ref="D179">INDEX(Fixtures!$A$2:$A$21,B179)</f>
        <v>Tottenham</v>
      </c>
      <c r="E179" s="172">
        <f>MIN(VLOOKUP($C179,Calc_OppDef!$A$47:$AM$66,E$2+1,FALSE),VLOOKUP($D179,Calc_OppDef!$A$47:$AM$66,E$2+1,FALSE))</f>
        <v>0.8251472201</v>
      </c>
      <c r="F179" s="172">
        <f>MIN(VLOOKUP($C179,Calc_OppDef!$A$47:$AM$66,F$2+1,FALSE),VLOOKUP($D179,Calc_OppDef!$A$47:$AM$66,F$2+1,FALSE))</f>
        <v>0.5566019417</v>
      </c>
      <c r="G179" s="172">
        <f>MIN(VLOOKUP($C179,Calc_OppDef!$A$47:$AM$66,G$2+1,FALSE),VLOOKUP($D179,Calc_OppDef!$A$47:$AM$66,G$2+1,FALSE))</f>
        <v>1.257367726</v>
      </c>
      <c r="H179" s="172">
        <f>MIN(VLOOKUP($C179,Calc_OppDef!$A$47:$AM$66,H$2+1,FALSE),VLOOKUP($D179,Calc_OppDef!$A$47:$AM$66,H$2+1,FALSE))</f>
        <v>1.060903995</v>
      </c>
      <c r="I179" s="172">
        <f>MIN(VLOOKUP($C179,Calc_OppDef!$A$47:$AM$66,I$2+1,FALSE),VLOOKUP($D179,Calc_OppDef!$A$47:$AM$66,I$2+1,FALSE))</f>
        <v>0.785854922</v>
      </c>
      <c r="J179" s="172">
        <f>MIN(VLOOKUP($C179,Calc_OppDef!$A$47:$AM$66,J$2+1,FALSE),VLOOKUP($D179,Calc_OppDef!$A$47:$AM$66,J$2+1,FALSE))</f>
        <v>0.9430256077</v>
      </c>
      <c r="K179" s="172">
        <f>MIN(VLOOKUP($C179,Calc_OppDef!$A$47:$AM$66,K$2+1,FALSE),VLOOKUP($D179,Calc_OppDef!$A$47:$AM$66,K$2+1,FALSE))</f>
        <v>0.6286834896</v>
      </c>
      <c r="L179" s="172">
        <f>MIN(VLOOKUP($C179,Calc_OppDef!$A$47:$AM$66,L$2+1,FALSE),VLOOKUP($D179,Calc_OppDef!$A$47:$AM$66,L$2+1,FALSE))</f>
        <v>0.4138834951</v>
      </c>
      <c r="M179" s="172">
        <f>MIN(VLOOKUP($C179,Calc_OppDef!$A$47:$AM$66,M$2+1,FALSE),VLOOKUP($D179,Calc_OppDef!$A$47:$AM$66,M$2+1,FALSE))</f>
        <v>0.392927461</v>
      </c>
      <c r="N179" s="172">
        <f>MIN(VLOOKUP($C179,Calc_OppDef!$A$47:$AM$66,N$2+1,FALSE),VLOOKUP($D179,Calc_OppDef!$A$47:$AM$66,N$2+1,FALSE))</f>
        <v>0.785854922</v>
      </c>
      <c r="O179" s="172">
        <f>MIN(VLOOKUP($C179,Calc_OppDef!$A$47:$AM$66,O$2+1,FALSE),VLOOKUP($D179,Calc_OppDef!$A$47:$AM$66,O$2+1,FALSE))</f>
        <v>0.6679765344</v>
      </c>
      <c r="P179" s="172">
        <f>MIN(VLOOKUP($C179,Calc_OppDef!$A$47:$AM$66,P$2+1,FALSE),VLOOKUP($D179,Calc_OppDef!$A$47:$AM$66,P$2+1,FALSE))</f>
        <v>0.7465618773</v>
      </c>
      <c r="Q179" s="172">
        <f>MIN(VLOOKUP($C179,Calc_OppDef!$A$47:$AM$66,Q$2+1,FALSE),VLOOKUP($D179,Calc_OppDef!$A$47:$AM$66,Q$2+1,FALSE))</f>
        <v>0.6286834896</v>
      </c>
      <c r="R179" s="172">
        <f>MIN(VLOOKUP($C179,Calc_OppDef!$A$47:$AM$66,R$2+1,FALSE),VLOOKUP($D179,Calc_OppDef!$A$47:$AM$66,R$2+1,FALSE))</f>
        <v>0.9430256077</v>
      </c>
      <c r="S179" s="172">
        <f>MIN(VLOOKUP($C179,Calc_OppDef!$A$47:$AM$66,S$2+1,FALSE),VLOOKUP($D179,Calc_OppDef!$A$47:$AM$66,S$2+1,FALSE))</f>
        <v>0.4995145631</v>
      </c>
      <c r="T179" s="172">
        <f>MIN(VLOOKUP($C179,Calc_OppDef!$A$47:$AM$66,T$2+1,FALSE),VLOOKUP($D179,Calc_OppDef!$A$47:$AM$66,T$2+1,FALSE))</f>
        <v>0.9823179059</v>
      </c>
      <c r="U179" s="172">
        <f>MIN(VLOOKUP($C179,Calc_OppDef!$A$47:$AM$66,U$2+1,FALSE),VLOOKUP($D179,Calc_OppDef!$A$47:$AM$66,U$2+1,FALSE))</f>
        <v>0.6286834896</v>
      </c>
      <c r="V179" s="172">
        <f>MIN(VLOOKUP($C179,Calc_OppDef!$A$47:$AM$66,V$2+1,FALSE),VLOOKUP($D179,Calc_OppDef!$A$47:$AM$66,V$2+1,FALSE))</f>
        <v>0.5566019417</v>
      </c>
      <c r="W179" s="172">
        <f>MIN(VLOOKUP($C179,Calc_OppDef!$A$47:$AM$66,W$2+1,FALSE),VLOOKUP($D179,Calc_OppDef!$A$47:$AM$66,W$2+1,FALSE))</f>
        <v>0.7465618773</v>
      </c>
      <c r="X179" s="172">
        <f>MIN(VLOOKUP($C179,Calc_OppDef!$A$47:$AM$66,X$2+1,FALSE),VLOOKUP($D179,Calc_OppDef!$A$47:$AM$66,X$2+1,FALSE))</f>
        <v>0.4995145631</v>
      </c>
      <c r="Y179" s="172">
        <f>MIN(VLOOKUP($C179,Calc_OppDef!$A$47:$AM$66,Y$2+1,FALSE),VLOOKUP($D179,Calc_OppDef!$A$47:$AM$66,Y$2+1,FALSE))</f>
        <v>0.7322834646</v>
      </c>
      <c r="Z179" s="172">
        <f>MIN(VLOOKUP($C179,Calc_OppDef!$A$47:$AM$66,Z$2+1,FALSE),VLOOKUP($D179,Calc_OppDef!$A$47:$AM$66,Z$2+1,FALSE))</f>
        <v>1.178781636</v>
      </c>
      <c r="AA179" s="172">
        <f>MIN(VLOOKUP($C179,Calc_OppDef!$A$47:$AM$66,AA$2+1,FALSE),VLOOKUP($D179,Calc_OppDef!$A$47:$AM$66,AA$2+1,FALSE))</f>
        <v>0.4138834951</v>
      </c>
      <c r="AB179" s="172">
        <f>MIN(VLOOKUP($C179,Calc_OppDef!$A$47:$AM$66,AB$2+1,FALSE),VLOOKUP($D179,Calc_OppDef!$A$47:$AM$66,AB$2+1,FALSE))</f>
        <v>0.6679765344</v>
      </c>
      <c r="AC179" s="172">
        <f>MIN(VLOOKUP($C179,Calc_OppDef!$A$47:$AM$66,AC$2+1,FALSE),VLOOKUP($D179,Calc_OppDef!$A$47:$AM$66,AC$2+1,FALSE))</f>
        <v>0.7072688325</v>
      </c>
      <c r="AD179" s="172">
        <f>MIN(VLOOKUP($C179,Calc_OppDef!$A$47:$AM$66,AD$2+1,FALSE),VLOOKUP($D179,Calc_OppDef!$A$47:$AM$66,AD$2+1,FALSE))</f>
        <v>0.8604330709</v>
      </c>
      <c r="AE179" s="172">
        <f>MIN(VLOOKUP($C179,Calc_OppDef!$A$47:$AM$66,AE$2+1,FALSE),VLOOKUP($D179,Calc_OppDef!$A$47:$AM$66,AE$2+1,FALSE))</f>
        <v>0.4715128039</v>
      </c>
      <c r="AF179" s="172">
        <f>MIN(VLOOKUP($C179,Calc_OppDef!$A$47:$AM$66,AF$2+1,FALSE),VLOOKUP($D179,Calc_OppDef!$A$47:$AM$66,AF$2+1,FALSE))</f>
        <v>0.785854922</v>
      </c>
      <c r="AG179" s="172">
        <f>MIN(VLOOKUP($C179,Calc_OppDef!$A$47:$AM$66,AG$2+1,FALSE),VLOOKUP($D179,Calc_OppDef!$A$47:$AM$66,AG$2+1,FALSE))</f>
        <v>0.785854922</v>
      </c>
      <c r="AH179" s="172">
        <f>MIN(VLOOKUP($C179,Calc_OppDef!$A$47:$AM$66,AH$2+1,FALSE),VLOOKUP($D179,Calc_OppDef!$A$47:$AM$66,AH$2+1,FALSE))</f>
        <v>0.6286834896</v>
      </c>
      <c r="AI179" s="172">
        <f>MIN(VLOOKUP($C179,Calc_OppDef!$A$47:$AM$66,AI$2+1,FALSE),VLOOKUP($D179,Calc_OppDef!$A$47:$AM$66,AI$2+1,FALSE))</f>
        <v>0.6286834896</v>
      </c>
      <c r="AJ179" s="172">
        <f>MIN(VLOOKUP($C179,Calc_OppDef!$A$47:$AM$66,AJ$2+1,FALSE),VLOOKUP($D179,Calc_OppDef!$A$47:$AM$66,AJ$2+1,FALSE))</f>
        <v>1.768172828</v>
      </c>
      <c r="AK179" s="172">
        <f>MIN(VLOOKUP($C179,Calc_OppDef!$A$47:$AM$66,AK$2+1,FALSE),VLOOKUP($D179,Calc_OppDef!$A$47:$AM$66,AK$2+1,FALSE))</f>
        <v>0.392927461</v>
      </c>
      <c r="AL179" s="172">
        <f>MIN(VLOOKUP($C179,Calc_OppDef!$A$47:$AM$66,AL$2+1,FALSE),VLOOKUP($D179,Calc_OppDef!$A$47:$AM$66,AL$2+1,FALSE))</f>
        <v>0.4715128039</v>
      </c>
      <c r="AM179" s="172">
        <f>MIN(VLOOKUP($C179,Calc_OppDef!$A$47:$AM$66,AM$2+1,FALSE),VLOOKUP($D179,Calc_OppDef!$A$47:$AM$66,AM$2+1,FALSE))</f>
        <v>0.6679765344</v>
      </c>
      <c r="AN179" s="172">
        <f>MIN(VLOOKUP($C179,Calc_OppDef!$A$47:$AM$66,AN$2+1,FALSE),VLOOKUP($D179,Calc_OppDef!$A$47:$AM$66,AN$2+1,FALSE))</f>
        <v>0.9430256077</v>
      </c>
      <c r="AO179" s="172">
        <f>MIN(VLOOKUP($C179,Calc_OppDef!$A$47:$AM$66,AO$2+1,FALSE),VLOOKUP($D179,Calc_OppDef!$A$47:$AM$66,AO$2+1,FALSE))</f>
        <v>1.021610951</v>
      </c>
      <c r="AP179" s="172">
        <f>MIN(VLOOKUP($C179,Calc_OppDef!$A$47:$AM$66,AP$2+1,FALSE),VLOOKUP($D179,Calc_OppDef!$A$47:$AM$66,AP$2+1,FALSE))</f>
        <v>0.6286834896</v>
      </c>
      <c r="AQ179" s="170"/>
      <c r="AR179" s="170"/>
    </row>
    <row r="180" ht="12.75" customHeight="1">
      <c r="A180" s="170">
        <f t="shared" si="1"/>
        <v>15</v>
      </c>
      <c r="B180" s="170">
        <f t="shared" si="2"/>
        <v>18</v>
      </c>
      <c r="C180" s="140" t="str">
        <f t="array" ref="C180">INDEX(Fixtures!$A$2:$A$21,A180)</f>
        <v>Newcastle</v>
      </c>
      <c r="D180" s="140" t="str">
        <f t="array" ref="D180">INDEX(Fixtures!$A$2:$A$21,B180)</f>
        <v>Watford</v>
      </c>
      <c r="E180" s="172">
        <f>MIN(VLOOKUP($C180,Calc_OppDef!$A$47:$AM$66,E$2+1,FALSE),VLOOKUP($D180,Calc_OppDef!$A$47:$AM$66,E$2+1,FALSE))</f>
        <v>0.392927461</v>
      </c>
      <c r="F180" s="172">
        <f>MIN(VLOOKUP($C180,Calc_OppDef!$A$47:$AM$66,F$2+1,FALSE),VLOOKUP($D180,Calc_OppDef!$A$47:$AM$66,F$2+1,FALSE))</f>
        <v>0.6286834896</v>
      </c>
      <c r="G180" s="172">
        <f>MIN(VLOOKUP($C180,Calc_OppDef!$A$47:$AM$66,G$2+1,FALSE),VLOOKUP($D180,Calc_OppDef!$A$47:$AM$66,G$2+1,FALSE))</f>
        <v>0.6286834896</v>
      </c>
      <c r="H180" s="172">
        <f>MIN(VLOOKUP($C180,Calc_OppDef!$A$47:$AM$66,H$2+1,FALSE),VLOOKUP($D180,Calc_OppDef!$A$47:$AM$66,H$2+1,FALSE))</f>
        <v>1.335953069</v>
      </c>
      <c r="I180" s="172">
        <f>MIN(VLOOKUP($C180,Calc_OppDef!$A$47:$AM$66,I$2+1,FALSE),VLOOKUP($D180,Calc_OppDef!$A$47:$AM$66,I$2+1,FALSE))</f>
        <v>0.785854922</v>
      </c>
      <c r="J180" s="172">
        <f>MIN(VLOOKUP($C180,Calc_OppDef!$A$47:$AM$66,J$2+1,FALSE),VLOOKUP($D180,Calc_OppDef!$A$47:$AM$66,J$2+1,FALSE))</f>
        <v>0.7322834646</v>
      </c>
      <c r="K180" s="172">
        <f>MIN(VLOOKUP($C180,Calc_OppDef!$A$47:$AM$66,K$2+1,FALSE),VLOOKUP($D180,Calc_OppDef!$A$47:$AM$66,K$2+1,FALSE))</f>
        <v>1.218074681</v>
      </c>
      <c r="L180" s="172">
        <f>MIN(VLOOKUP($C180,Calc_OppDef!$A$47:$AM$66,L$2+1,FALSE),VLOOKUP($D180,Calc_OppDef!$A$47:$AM$66,L$2+1,FALSE))</f>
        <v>0.7465618773</v>
      </c>
      <c r="M180" s="172">
        <f>MIN(VLOOKUP($C180,Calc_OppDef!$A$47:$AM$66,M$2+1,FALSE),VLOOKUP($D180,Calc_OppDef!$A$47:$AM$66,M$2+1,FALSE))</f>
        <v>0.392927461</v>
      </c>
      <c r="N180" s="172">
        <f>MIN(VLOOKUP($C180,Calc_OppDef!$A$47:$AM$66,N$2+1,FALSE),VLOOKUP($D180,Calc_OppDef!$A$47:$AM$66,N$2+1,FALSE))</f>
        <v>0.4715128039</v>
      </c>
      <c r="O180" s="172">
        <f>MIN(VLOOKUP($C180,Calc_OppDef!$A$47:$AM$66,O$2+1,FALSE),VLOOKUP($D180,Calc_OppDef!$A$47:$AM$66,O$2+1,FALSE))</f>
        <v>0.6679765344</v>
      </c>
      <c r="P180" s="172">
        <f>MIN(VLOOKUP($C180,Calc_OppDef!$A$47:$AM$66,P$2+1,FALSE),VLOOKUP($D180,Calc_OppDef!$A$47:$AM$66,P$2+1,FALSE))</f>
        <v>0.7465618773</v>
      </c>
      <c r="Q180" s="172">
        <f>MIN(VLOOKUP($C180,Calc_OppDef!$A$47:$AM$66,Q$2+1,FALSE),VLOOKUP($D180,Calc_OppDef!$A$47:$AM$66,Q$2+1,FALSE))</f>
        <v>0.6286834896</v>
      </c>
      <c r="R180" s="172">
        <f>MIN(VLOOKUP($C180,Calc_OppDef!$A$47:$AM$66,R$2+1,FALSE),VLOOKUP($D180,Calc_OppDef!$A$47:$AM$66,R$2+1,FALSE))</f>
        <v>0.9430256077</v>
      </c>
      <c r="S180" s="172">
        <f>MIN(VLOOKUP($C180,Calc_OppDef!$A$47:$AM$66,S$2+1,FALSE),VLOOKUP($D180,Calc_OppDef!$A$47:$AM$66,S$2+1,FALSE))</f>
        <v>0.4995145631</v>
      </c>
      <c r="T180" s="172">
        <f>MIN(VLOOKUP($C180,Calc_OppDef!$A$47:$AM$66,T$2+1,FALSE),VLOOKUP($D180,Calc_OppDef!$A$47:$AM$66,T$2+1,FALSE))</f>
        <v>1.100196294</v>
      </c>
      <c r="U180" s="172">
        <f>MIN(VLOOKUP($C180,Calc_OppDef!$A$47:$AM$66,U$2+1,FALSE),VLOOKUP($D180,Calc_OppDef!$A$47:$AM$66,U$2+1,FALSE))</f>
        <v>0.4138834951</v>
      </c>
      <c r="V180" s="172">
        <f>MIN(VLOOKUP($C180,Calc_OppDef!$A$47:$AM$66,V$2+1,FALSE),VLOOKUP($D180,Calc_OppDef!$A$47:$AM$66,V$2+1,FALSE))</f>
        <v>0.5566019417</v>
      </c>
      <c r="W180" s="172">
        <f>MIN(VLOOKUP($C180,Calc_OppDef!$A$47:$AM$66,W$2+1,FALSE),VLOOKUP($D180,Calc_OppDef!$A$47:$AM$66,W$2+1,FALSE))</f>
        <v>1.257367726</v>
      </c>
      <c r="X180" s="172">
        <f>MIN(VLOOKUP($C180,Calc_OppDef!$A$47:$AM$66,X$2+1,FALSE),VLOOKUP($D180,Calc_OppDef!$A$47:$AM$66,X$2+1,FALSE))</f>
        <v>0.7072688325</v>
      </c>
      <c r="Y180" s="172">
        <f>MIN(VLOOKUP($C180,Calc_OppDef!$A$47:$AM$66,Y$2+1,FALSE),VLOOKUP($D180,Calc_OppDef!$A$47:$AM$66,Y$2+1,FALSE))</f>
        <v>1.021610951</v>
      </c>
      <c r="Z180" s="172">
        <f>MIN(VLOOKUP($C180,Calc_OppDef!$A$47:$AM$66,Z$2+1,FALSE),VLOOKUP($D180,Calc_OppDef!$A$47:$AM$66,Z$2+1,FALSE))</f>
        <v>1.139489338</v>
      </c>
      <c r="AA180" s="172">
        <f>MIN(VLOOKUP($C180,Calc_OppDef!$A$47:$AM$66,AA$2+1,FALSE),VLOOKUP($D180,Calc_OppDef!$A$47:$AM$66,AA$2+1,FALSE))</f>
        <v>0.4138834951</v>
      </c>
      <c r="AB180" s="172">
        <f>MIN(VLOOKUP($C180,Calc_OppDef!$A$47:$AM$66,AB$2+1,FALSE),VLOOKUP($D180,Calc_OppDef!$A$47:$AM$66,AB$2+1,FALSE))</f>
        <v>1.571709097</v>
      </c>
      <c r="AC180" s="172">
        <f>MIN(VLOOKUP($C180,Calc_OppDef!$A$47:$AM$66,AC$2+1,FALSE),VLOOKUP($D180,Calc_OppDef!$A$47:$AM$66,AC$2+1,FALSE))</f>
        <v>0.9430256077</v>
      </c>
      <c r="AD180" s="172">
        <f>MIN(VLOOKUP($C180,Calc_OppDef!$A$47:$AM$66,AD$2+1,FALSE),VLOOKUP($D180,Calc_OppDef!$A$47:$AM$66,AD$2+1,FALSE))</f>
        <v>0.6286834896</v>
      </c>
      <c r="AE180" s="172">
        <f>MIN(VLOOKUP($C180,Calc_OppDef!$A$47:$AM$66,AE$2+1,FALSE),VLOOKUP($D180,Calc_OppDef!$A$47:$AM$66,AE$2+1,FALSE))</f>
        <v>0.4715128039</v>
      </c>
      <c r="AF180" s="172">
        <f>MIN(VLOOKUP($C180,Calc_OppDef!$A$47:$AM$66,AF$2+1,FALSE),VLOOKUP($D180,Calc_OppDef!$A$47:$AM$66,AF$2+1,FALSE))</f>
        <v>0.785854922</v>
      </c>
      <c r="AG180" s="172">
        <f>MIN(VLOOKUP($C180,Calc_OppDef!$A$47:$AM$66,AG$2+1,FALSE),VLOOKUP($D180,Calc_OppDef!$A$47:$AM$66,AG$2+1,FALSE))</f>
        <v>0.9430256077</v>
      </c>
      <c r="AH180" s="172">
        <f>MIN(VLOOKUP($C180,Calc_OppDef!$A$47:$AM$66,AH$2+1,FALSE),VLOOKUP($D180,Calc_OppDef!$A$47:$AM$66,AH$2+1,FALSE))</f>
        <v>0.6286834896</v>
      </c>
      <c r="AI180" s="172">
        <f>MIN(VLOOKUP($C180,Calc_OppDef!$A$47:$AM$66,AI$2+1,FALSE),VLOOKUP($D180,Calc_OppDef!$A$47:$AM$66,AI$2+1,FALSE))</f>
        <v>0.6679765344</v>
      </c>
      <c r="AJ180" s="172">
        <f>MIN(VLOOKUP($C180,Calc_OppDef!$A$47:$AM$66,AJ$2+1,FALSE),VLOOKUP($D180,Calc_OppDef!$A$47:$AM$66,AJ$2+1,FALSE))</f>
        <v>1.493123755</v>
      </c>
      <c r="AK180" s="172">
        <f>MIN(VLOOKUP($C180,Calc_OppDef!$A$47:$AM$66,AK$2+1,FALSE),VLOOKUP($D180,Calc_OppDef!$A$47:$AM$66,AK$2+1,FALSE))</f>
        <v>0.5566019417</v>
      </c>
      <c r="AL180" s="172">
        <f>MIN(VLOOKUP($C180,Calc_OppDef!$A$47:$AM$66,AL$2+1,FALSE),VLOOKUP($D180,Calc_OppDef!$A$47:$AM$66,AL$2+1,FALSE))</f>
        <v>0.785854922</v>
      </c>
      <c r="AM180" s="172">
        <f>MIN(VLOOKUP($C180,Calc_OppDef!$A$47:$AM$66,AM$2+1,FALSE),VLOOKUP($D180,Calc_OppDef!$A$47:$AM$66,AM$2+1,FALSE))</f>
        <v>0.6286834896</v>
      </c>
      <c r="AN180" s="172">
        <f>MIN(VLOOKUP($C180,Calc_OppDef!$A$47:$AM$66,AN$2+1,FALSE),VLOOKUP($D180,Calc_OppDef!$A$47:$AM$66,AN$2+1,FALSE))</f>
        <v>0.4995145631</v>
      </c>
      <c r="AO180" s="172">
        <f>MIN(VLOOKUP($C180,Calc_OppDef!$A$47:$AM$66,AO$2+1,FALSE),VLOOKUP($D180,Calc_OppDef!$A$47:$AM$66,AO$2+1,FALSE))</f>
        <v>1.178781636</v>
      </c>
      <c r="AP180" s="172">
        <f>MIN(VLOOKUP($C180,Calc_OppDef!$A$47:$AM$66,AP$2+1,FALSE),VLOOKUP($D180,Calc_OppDef!$A$47:$AM$66,AP$2+1,FALSE))</f>
        <v>0.7322834646</v>
      </c>
      <c r="AQ180" s="170"/>
      <c r="AR180" s="170"/>
    </row>
    <row r="181" ht="12.75" customHeight="1">
      <c r="A181" s="170">
        <f t="shared" si="1"/>
        <v>15</v>
      </c>
      <c r="B181" s="170">
        <f t="shared" si="2"/>
        <v>19</v>
      </c>
      <c r="C181" s="140" t="str">
        <f t="array" ref="C181">INDEX(Fixtures!$A$2:$A$21,A181)</f>
        <v>Newcastle</v>
      </c>
      <c r="D181" s="140" t="str">
        <f t="array" ref="D181">INDEX(Fixtures!$A$2:$A$21,B181)</f>
        <v>West Ham</v>
      </c>
      <c r="E181" s="172">
        <f>MIN(VLOOKUP($C181,Calc_OppDef!$A$47:$AM$66,E$2+1,FALSE),VLOOKUP($D181,Calc_OppDef!$A$47:$AM$66,E$2+1,FALSE))</f>
        <v>1.335953069</v>
      </c>
      <c r="F181" s="172">
        <f>MIN(VLOOKUP($C181,Calc_OppDef!$A$47:$AM$66,F$2+1,FALSE),VLOOKUP($D181,Calc_OppDef!$A$47:$AM$66,F$2+1,FALSE))</f>
        <v>0.7322834646</v>
      </c>
      <c r="G181" s="172">
        <f>MIN(VLOOKUP($C181,Calc_OppDef!$A$47:$AM$66,G$2+1,FALSE),VLOOKUP($D181,Calc_OppDef!$A$47:$AM$66,G$2+1,FALSE))</f>
        <v>1.257367726</v>
      </c>
      <c r="H181" s="172">
        <f>MIN(VLOOKUP($C181,Calc_OppDef!$A$47:$AM$66,H$2+1,FALSE),VLOOKUP($D181,Calc_OppDef!$A$47:$AM$66,H$2+1,FALSE))</f>
        <v>0.4995145631</v>
      </c>
      <c r="I181" s="172">
        <f>MIN(VLOOKUP($C181,Calc_OppDef!$A$47:$AM$66,I$2+1,FALSE),VLOOKUP($D181,Calc_OppDef!$A$47:$AM$66,I$2+1,FALSE))</f>
        <v>0.785854922</v>
      </c>
      <c r="J181" s="172">
        <f>MIN(VLOOKUP($C181,Calc_OppDef!$A$47:$AM$66,J$2+1,FALSE),VLOOKUP($D181,Calc_OppDef!$A$47:$AM$66,J$2+1,FALSE))</f>
        <v>1.139489338</v>
      </c>
      <c r="K181" s="172">
        <f>MIN(VLOOKUP($C181,Calc_OppDef!$A$47:$AM$66,K$2+1,FALSE),VLOOKUP($D181,Calc_OppDef!$A$47:$AM$66,K$2+1,FALSE))</f>
        <v>1.178781636</v>
      </c>
      <c r="L181" s="172">
        <f>MIN(VLOOKUP($C181,Calc_OppDef!$A$47:$AM$66,L$2+1,FALSE),VLOOKUP($D181,Calc_OppDef!$A$47:$AM$66,L$2+1,FALSE))</f>
        <v>0.9430256077</v>
      </c>
      <c r="M181" s="172">
        <f>MIN(VLOOKUP($C181,Calc_OppDef!$A$47:$AM$66,M$2+1,FALSE),VLOOKUP($D181,Calc_OppDef!$A$47:$AM$66,M$2+1,FALSE))</f>
        <v>0.392927461</v>
      </c>
      <c r="N181" s="172">
        <f>MIN(VLOOKUP($C181,Calc_OppDef!$A$47:$AM$66,N$2+1,FALSE),VLOOKUP($D181,Calc_OppDef!$A$47:$AM$66,N$2+1,FALSE))</f>
        <v>0.785854922</v>
      </c>
      <c r="O181" s="172">
        <f>MIN(VLOOKUP($C181,Calc_OppDef!$A$47:$AM$66,O$2+1,FALSE),VLOOKUP($D181,Calc_OppDef!$A$47:$AM$66,O$2+1,FALSE))</f>
        <v>0.6679765344</v>
      </c>
      <c r="P181" s="172">
        <f>MIN(VLOOKUP($C181,Calc_OppDef!$A$47:$AM$66,P$2+1,FALSE),VLOOKUP($D181,Calc_OppDef!$A$47:$AM$66,P$2+1,FALSE))</f>
        <v>0.6286834896</v>
      </c>
      <c r="Q181" s="172">
        <f>MIN(VLOOKUP($C181,Calc_OppDef!$A$47:$AM$66,Q$2+1,FALSE),VLOOKUP($D181,Calc_OppDef!$A$47:$AM$66,Q$2+1,FALSE))</f>
        <v>0.6286834896</v>
      </c>
      <c r="R181" s="172">
        <f>MIN(VLOOKUP($C181,Calc_OppDef!$A$47:$AM$66,R$2+1,FALSE),VLOOKUP($D181,Calc_OppDef!$A$47:$AM$66,R$2+1,FALSE))</f>
        <v>0.8251472201</v>
      </c>
      <c r="S181" s="172">
        <f>MIN(VLOOKUP($C181,Calc_OppDef!$A$47:$AM$66,S$2+1,FALSE),VLOOKUP($D181,Calc_OppDef!$A$47:$AM$66,S$2+1,FALSE))</f>
        <v>0.4138834951</v>
      </c>
      <c r="T181" s="172">
        <f>MIN(VLOOKUP($C181,Calc_OppDef!$A$47:$AM$66,T$2+1,FALSE),VLOOKUP($D181,Calc_OppDef!$A$47:$AM$66,T$2+1,FALSE))</f>
        <v>0.6286834896</v>
      </c>
      <c r="U181" s="172">
        <f>MIN(VLOOKUP($C181,Calc_OppDef!$A$47:$AM$66,U$2+1,FALSE),VLOOKUP($D181,Calc_OppDef!$A$47:$AM$66,U$2+1,FALSE))</f>
        <v>0.6286834896</v>
      </c>
      <c r="V181" s="172">
        <f>MIN(VLOOKUP($C181,Calc_OppDef!$A$47:$AM$66,V$2+1,FALSE),VLOOKUP($D181,Calc_OppDef!$A$47:$AM$66,V$2+1,FALSE))</f>
        <v>0.5566019417</v>
      </c>
      <c r="W181" s="172">
        <f>MIN(VLOOKUP($C181,Calc_OppDef!$A$47:$AM$66,W$2+1,FALSE),VLOOKUP($D181,Calc_OppDef!$A$47:$AM$66,W$2+1,FALSE))</f>
        <v>0.785854922</v>
      </c>
      <c r="X181" s="172">
        <f>MIN(VLOOKUP($C181,Calc_OppDef!$A$47:$AM$66,X$2+1,FALSE),VLOOKUP($D181,Calc_OppDef!$A$47:$AM$66,X$2+1,FALSE))</f>
        <v>0.6286834896</v>
      </c>
      <c r="Y181" s="172">
        <f>MIN(VLOOKUP($C181,Calc_OppDef!$A$47:$AM$66,Y$2+1,FALSE),VLOOKUP($D181,Calc_OppDef!$A$47:$AM$66,Y$2+1,FALSE))</f>
        <v>0.392927461</v>
      </c>
      <c r="Z181" s="172">
        <f>MIN(VLOOKUP($C181,Calc_OppDef!$A$47:$AM$66,Z$2+1,FALSE),VLOOKUP($D181,Calc_OppDef!$A$47:$AM$66,Z$2+1,FALSE))</f>
        <v>0.785854922</v>
      </c>
      <c r="AA181" s="172">
        <f>MIN(VLOOKUP($C181,Calc_OppDef!$A$47:$AM$66,AA$2+1,FALSE),VLOOKUP($D181,Calc_OppDef!$A$47:$AM$66,AA$2+1,FALSE))</f>
        <v>0.4138834951</v>
      </c>
      <c r="AB181" s="172">
        <f>MIN(VLOOKUP($C181,Calc_OppDef!$A$47:$AM$66,AB$2+1,FALSE),VLOOKUP($D181,Calc_OppDef!$A$47:$AM$66,AB$2+1,FALSE))</f>
        <v>0.8604330709</v>
      </c>
      <c r="AC181" s="172">
        <f>MIN(VLOOKUP($C181,Calc_OppDef!$A$47:$AM$66,AC$2+1,FALSE),VLOOKUP($D181,Calc_OppDef!$A$47:$AM$66,AC$2+1,FALSE))</f>
        <v>1.532416799</v>
      </c>
      <c r="AD181" s="172">
        <f>MIN(VLOOKUP($C181,Calc_OppDef!$A$47:$AM$66,AD$2+1,FALSE),VLOOKUP($D181,Calc_OppDef!$A$47:$AM$66,AD$2+1,FALSE))</f>
        <v>0.8604330709</v>
      </c>
      <c r="AE181" s="172">
        <f>MIN(VLOOKUP($C181,Calc_OppDef!$A$47:$AM$66,AE$2+1,FALSE),VLOOKUP($D181,Calc_OppDef!$A$47:$AM$66,AE$2+1,FALSE))</f>
        <v>0.4715128039</v>
      </c>
      <c r="AF181" s="172">
        <f>MIN(VLOOKUP($C181,Calc_OppDef!$A$47:$AM$66,AF$2+1,FALSE),VLOOKUP($D181,Calc_OppDef!$A$47:$AM$66,AF$2+1,FALSE))</f>
        <v>0.785854922</v>
      </c>
      <c r="AG181" s="172">
        <f>MIN(VLOOKUP($C181,Calc_OppDef!$A$47:$AM$66,AG$2+1,FALSE),VLOOKUP($D181,Calc_OppDef!$A$47:$AM$66,AG$2+1,FALSE))</f>
        <v>0.7072688325</v>
      </c>
      <c r="AH181" s="172">
        <f>MIN(VLOOKUP($C181,Calc_OppDef!$A$47:$AM$66,AH$2+1,FALSE),VLOOKUP($D181,Calc_OppDef!$A$47:$AM$66,AH$2+1,FALSE))</f>
        <v>0.6286834896</v>
      </c>
      <c r="AI181" s="172">
        <f>MIN(VLOOKUP($C181,Calc_OppDef!$A$47:$AM$66,AI$2+1,FALSE),VLOOKUP($D181,Calc_OppDef!$A$47:$AM$66,AI$2+1,FALSE))</f>
        <v>0.4715128039</v>
      </c>
      <c r="AJ181" s="172">
        <f>MIN(VLOOKUP($C181,Calc_OppDef!$A$47:$AM$66,AJ$2+1,FALSE),VLOOKUP($D181,Calc_OppDef!$A$47:$AM$66,AJ$2+1,FALSE))</f>
        <v>0.6286834896</v>
      </c>
      <c r="AK181" s="172">
        <f>MIN(VLOOKUP($C181,Calc_OppDef!$A$47:$AM$66,AK$2+1,FALSE),VLOOKUP($D181,Calc_OppDef!$A$47:$AM$66,AK$2+1,FALSE))</f>
        <v>0.6286834896</v>
      </c>
      <c r="AL181" s="172">
        <f>MIN(VLOOKUP($C181,Calc_OppDef!$A$47:$AM$66,AL$2+1,FALSE),VLOOKUP($D181,Calc_OppDef!$A$47:$AM$66,AL$2+1,FALSE))</f>
        <v>0.9823179059</v>
      </c>
      <c r="AM181" s="172">
        <f>MIN(VLOOKUP($C181,Calc_OppDef!$A$47:$AM$66,AM$2+1,FALSE),VLOOKUP($D181,Calc_OppDef!$A$47:$AM$66,AM$2+1,FALSE))</f>
        <v>0.6679765344</v>
      </c>
      <c r="AN181" s="172">
        <f>MIN(VLOOKUP($C181,Calc_OppDef!$A$47:$AM$66,AN$2+1,FALSE),VLOOKUP($D181,Calc_OppDef!$A$47:$AM$66,AN$2+1,FALSE))</f>
        <v>0.9430256077</v>
      </c>
      <c r="AO181" s="172">
        <f>MIN(VLOOKUP($C181,Calc_OppDef!$A$47:$AM$66,AO$2+1,FALSE),VLOOKUP($D181,Calc_OppDef!$A$47:$AM$66,AO$2+1,FALSE))</f>
        <v>0.6679765344</v>
      </c>
      <c r="AP181" s="172">
        <f>MIN(VLOOKUP($C181,Calc_OppDef!$A$47:$AM$66,AP$2+1,FALSE),VLOOKUP($D181,Calc_OppDef!$A$47:$AM$66,AP$2+1,FALSE))</f>
        <v>0.7322834646</v>
      </c>
      <c r="AQ181" s="170"/>
      <c r="AR181" s="170"/>
    </row>
    <row r="182" ht="12.75" customHeight="1">
      <c r="A182" s="170">
        <f t="shared" si="1"/>
        <v>15</v>
      </c>
      <c r="B182" s="170">
        <f t="shared" si="2"/>
        <v>20</v>
      </c>
      <c r="C182" s="140" t="str">
        <f t="array" ref="C182">INDEX(Fixtures!$A$2:$A$21,A182)</f>
        <v>Newcastle</v>
      </c>
      <c r="D182" s="140" t="str">
        <f t="array" ref="D182">INDEX(Fixtures!$A$2:$A$21,B182)</f>
        <v>Wolves</v>
      </c>
      <c r="E182" s="172">
        <f>MIN(VLOOKUP($C182,Calc_OppDef!$A$47:$AM$66,E$2+1,FALSE),VLOOKUP($D182,Calc_OppDef!$A$47:$AM$66,E$2+1,FALSE))</f>
        <v>0.6286834896</v>
      </c>
      <c r="F182" s="172">
        <f>MIN(VLOOKUP($C182,Calc_OppDef!$A$47:$AM$66,F$2+1,FALSE),VLOOKUP($D182,Calc_OppDef!$A$47:$AM$66,F$2+1,FALSE))</f>
        <v>0.7322834646</v>
      </c>
      <c r="G182" s="172">
        <f>MIN(VLOOKUP($C182,Calc_OppDef!$A$47:$AM$66,G$2+1,FALSE),VLOOKUP($D182,Calc_OppDef!$A$47:$AM$66,G$2+1,FALSE))</f>
        <v>1.257367726</v>
      </c>
      <c r="H182" s="172">
        <f>MIN(VLOOKUP($C182,Calc_OppDef!$A$47:$AM$66,H$2+1,FALSE),VLOOKUP($D182,Calc_OppDef!$A$47:$AM$66,H$2+1,FALSE))</f>
        <v>0.9430256077</v>
      </c>
      <c r="I182" s="172">
        <f>MIN(VLOOKUP($C182,Calc_OppDef!$A$47:$AM$66,I$2+1,FALSE),VLOOKUP($D182,Calc_OppDef!$A$47:$AM$66,I$2+1,FALSE))</f>
        <v>0.785854922</v>
      </c>
      <c r="J182" s="172">
        <f>MIN(VLOOKUP($C182,Calc_OppDef!$A$47:$AM$66,J$2+1,FALSE),VLOOKUP($D182,Calc_OppDef!$A$47:$AM$66,J$2+1,FALSE))</f>
        <v>1.139489338</v>
      </c>
      <c r="K182" s="172">
        <f>MIN(VLOOKUP($C182,Calc_OppDef!$A$47:$AM$66,K$2+1,FALSE),VLOOKUP($D182,Calc_OppDef!$A$47:$AM$66,K$2+1,FALSE))</f>
        <v>0.6679765344</v>
      </c>
      <c r="L182" s="172">
        <f>MIN(VLOOKUP($C182,Calc_OppDef!$A$47:$AM$66,L$2+1,FALSE),VLOOKUP($D182,Calc_OppDef!$A$47:$AM$66,L$2+1,FALSE))</f>
        <v>1.139489338</v>
      </c>
      <c r="M182" s="172">
        <f>MIN(VLOOKUP($C182,Calc_OppDef!$A$47:$AM$66,M$2+1,FALSE),VLOOKUP($D182,Calc_OppDef!$A$47:$AM$66,M$2+1,FALSE))</f>
        <v>0.392927461</v>
      </c>
      <c r="N182" s="172">
        <f>MIN(VLOOKUP($C182,Calc_OppDef!$A$47:$AM$66,N$2+1,FALSE),VLOOKUP($D182,Calc_OppDef!$A$47:$AM$66,N$2+1,FALSE))</f>
        <v>0.785854922</v>
      </c>
      <c r="O182" s="172">
        <f>MIN(VLOOKUP($C182,Calc_OppDef!$A$47:$AM$66,O$2+1,FALSE),VLOOKUP($D182,Calc_OppDef!$A$47:$AM$66,O$2+1,FALSE))</f>
        <v>0.6679765344</v>
      </c>
      <c r="P182" s="172">
        <f>MIN(VLOOKUP($C182,Calc_OppDef!$A$47:$AM$66,P$2+1,FALSE),VLOOKUP($D182,Calc_OppDef!$A$47:$AM$66,P$2+1,FALSE))</f>
        <v>0.7465618773</v>
      </c>
      <c r="Q182" s="172">
        <f>MIN(VLOOKUP($C182,Calc_OppDef!$A$47:$AM$66,Q$2+1,FALSE),VLOOKUP($D182,Calc_OppDef!$A$47:$AM$66,Q$2+1,FALSE))</f>
        <v>0.4715128039</v>
      </c>
      <c r="R182" s="172">
        <f>MIN(VLOOKUP($C182,Calc_OppDef!$A$47:$AM$66,R$2+1,FALSE),VLOOKUP($D182,Calc_OppDef!$A$47:$AM$66,R$2+1,FALSE))</f>
        <v>0.7322834646</v>
      </c>
      <c r="S182" s="172">
        <f>MIN(VLOOKUP($C182,Calc_OppDef!$A$47:$AM$66,S$2+1,FALSE),VLOOKUP($D182,Calc_OppDef!$A$47:$AM$66,S$2+1,FALSE))</f>
        <v>0.4995145631</v>
      </c>
      <c r="T182" s="172">
        <f>MIN(VLOOKUP($C182,Calc_OppDef!$A$47:$AM$66,T$2+1,FALSE),VLOOKUP($D182,Calc_OppDef!$A$47:$AM$66,T$2+1,FALSE))</f>
        <v>0.8251472201</v>
      </c>
      <c r="U182" s="172">
        <f>MIN(VLOOKUP($C182,Calc_OppDef!$A$47:$AM$66,U$2+1,FALSE),VLOOKUP($D182,Calc_OppDef!$A$47:$AM$66,U$2+1,FALSE))</f>
        <v>0.6286834896</v>
      </c>
      <c r="V182" s="172">
        <f>MIN(VLOOKUP($C182,Calc_OppDef!$A$47:$AM$66,V$2+1,FALSE),VLOOKUP($D182,Calc_OppDef!$A$47:$AM$66,V$2+1,FALSE))</f>
        <v>0.5566019417</v>
      </c>
      <c r="W182" s="172">
        <f>MIN(VLOOKUP($C182,Calc_OppDef!$A$47:$AM$66,W$2+1,FALSE),VLOOKUP($D182,Calc_OppDef!$A$47:$AM$66,W$2+1,FALSE))</f>
        <v>0.7322834646</v>
      </c>
      <c r="X182" s="172">
        <f>MIN(VLOOKUP($C182,Calc_OppDef!$A$47:$AM$66,X$2+1,FALSE),VLOOKUP($D182,Calc_OppDef!$A$47:$AM$66,X$2+1,FALSE))</f>
        <v>1.060903995</v>
      </c>
      <c r="Y182" s="172">
        <f>MIN(VLOOKUP($C182,Calc_OppDef!$A$47:$AM$66,Y$2+1,FALSE),VLOOKUP($D182,Calc_OppDef!$A$47:$AM$66,Y$2+1,FALSE))</f>
        <v>0.6286834896</v>
      </c>
      <c r="Z182" s="172">
        <f>MIN(VLOOKUP($C182,Calc_OppDef!$A$47:$AM$66,Z$2+1,FALSE),VLOOKUP($D182,Calc_OppDef!$A$47:$AM$66,Z$2+1,FALSE))</f>
        <v>1.178781636</v>
      </c>
      <c r="AA182" s="172">
        <f>MIN(VLOOKUP($C182,Calc_OppDef!$A$47:$AM$66,AA$2+1,FALSE),VLOOKUP($D182,Calc_OppDef!$A$47:$AM$66,AA$2+1,FALSE))</f>
        <v>0.4138834951</v>
      </c>
      <c r="AB182" s="172">
        <f>MIN(VLOOKUP($C182,Calc_OppDef!$A$47:$AM$66,AB$2+1,FALSE),VLOOKUP($D182,Calc_OppDef!$A$47:$AM$66,AB$2+1,FALSE))</f>
        <v>0.9430256077</v>
      </c>
      <c r="AC182" s="172">
        <f>MIN(VLOOKUP($C182,Calc_OppDef!$A$47:$AM$66,AC$2+1,FALSE),VLOOKUP($D182,Calc_OppDef!$A$47:$AM$66,AC$2+1,FALSE))</f>
        <v>1.100196294</v>
      </c>
      <c r="AD182" s="172">
        <f>MIN(VLOOKUP($C182,Calc_OppDef!$A$47:$AM$66,AD$2+1,FALSE),VLOOKUP($D182,Calc_OppDef!$A$47:$AM$66,AD$2+1,FALSE))</f>
        <v>0.7072688325</v>
      </c>
      <c r="AE182" s="172">
        <f>MIN(VLOOKUP($C182,Calc_OppDef!$A$47:$AM$66,AE$2+1,FALSE),VLOOKUP($D182,Calc_OppDef!$A$47:$AM$66,AE$2+1,FALSE))</f>
        <v>0.4715128039</v>
      </c>
      <c r="AF182" s="172">
        <f>MIN(VLOOKUP($C182,Calc_OppDef!$A$47:$AM$66,AF$2+1,FALSE),VLOOKUP($D182,Calc_OppDef!$A$47:$AM$66,AF$2+1,FALSE))</f>
        <v>0.6286834896</v>
      </c>
      <c r="AG182" s="172">
        <f>MIN(VLOOKUP($C182,Calc_OppDef!$A$47:$AM$66,AG$2+1,FALSE),VLOOKUP($D182,Calc_OppDef!$A$47:$AM$66,AG$2+1,FALSE))</f>
        <v>0.4138834951</v>
      </c>
      <c r="AH182" s="172">
        <f>MIN(VLOOKUP($C182,Calc_OppDef!$A$47:$AM$66,AH$2+1,FALSE),VLOOKUP($D182,Calc_OppDef!$A$47:$AM$66,AH$2+1,FALSE))</f>
        <v>0.6286834896</v>
      </c>
      <c r="AI182" s="172">
        <f>MIN(VLOOKUP($C182,Calc_OppDef!$A$47:$AM$66,AI$2+1,FALSE),VLOOKUP($D182,Calc_OppDef!$A$47:$AM$66,AI$2+1,FALSE))</f>
        <v>0.785854922</v>
      </c>
      <c r="AJ182" s="172">
        <f>MIN(VLOOKUP($C182,Calc_OppDef!$A$47:$AM$66,AJ$2+1,FALSE),VLOOKUP($D182,Calc_OppDef!$A$47:$AM$66,AJ$2+1,FALSE))</f>
        <v>0.6286834896</v>
      </c>
      <c r="AK182" s="172">
        <f>MIN(VLOOKUP($C182,Calc_OppDef!$A$47:$AM$66,AK$2+1,FALSE),VLOOKUP($D182,Calc_OppDef!$A$47:$AM$66,AK$2+1,FALSE))</f>
        <v>0.6286834896</v>
      </c>
      <c r="AL182" s="172">
        <f>MIN(VLOOKUP($C182,Calc_OppDef!$A$47:$AM$66,AL$2+1,FALSE),VLOOKUP($D182,Calc_OppDef!$A$47:$AM$66,AL$2+1,FALSE))</f>
        <v>0.785854922</v>
      </c>
      <c r="AM182" s="172">
        <f>MIN(VLOOKUP($C182,Calc_OppDef!$A$47:$AM$66,AM$2+1,FALSE),VLOOKUP($D182,Calc_OppDef!$A$47:$AM$66,AM$2+1,FALSE))</f>
        <v>0.392927461</v>
      </c>
      <c r="AN182" s="172">
        <f>MIN(VLOOKUP($C182,Calc_OppDef!$A$47:$AM$66,AN$2+1,FALSE),VLOOKUP($D182,Calc_OppDef!$A$47:$AM$66,AN$2+1,FALSE))</f>
        <v>0.9430256077</v>
      </c>
      <c r="AO182" s="172">
        <f>MIN(VLOOKUP($C182,Calc_OppDef!$A$47:$AM$66,AO$2+1,FALSE),VLOOKUP($D182,Calc_OppDef!$A$47:$AM$66,AO$2+1,FALSE))</f>
        <v>0.5566019417</v>
      </c>
      <c r="AP182" s="172">
        <f>MIN(VLOOKUP($C182,Calc_OppDef!$A$47:$AM$66,AP$2+1,FALSE),VLOOKUP($D182,Calc_OppDef!$A$47:$AM$66,AP$2+1,FALSE))</f>
        <v>0.7322834646</v>
      </c>
      <c r="AQ182" s="170"/>
      <c r="AR182" s="170"/>
    </row>
    <row r="183" ht="12.75" customHeight="1">
      <c r="A183" s="170">
        <f t="shared" si="1"/>
        <v>16</v>
      </c>
      <c r="B183" s="170">
        <f t="shared" si="2"/>
        <v>17</v>
      </c>
      <c r="C183" s="140" t="str">
        <f t="array" ref="C183">INDEX(Fixtures!$A$2:$A$21,A183)</f>
        <v>Southampton</v>
      </c>
      <c r="D183" s="140" t="str">
        <f t="array" ref="D183">INDEX(Fixtures!$A$2:$A$21,B183)</f>
        <v>Tottenham</v>
      </c>
      <c r="E183" s="172">
        <f>MIN(VLOOKUP($C183,Calc_OppDef!$A$47:$AM$66,E$2+1,FALSE),VLOOKUP($D183,Calc_OppDef!$A$47:$AM$66,E$2+1,FALSE))</f>
        <v>0.785854922</v>
      </c>
      <c r="F183" s="172">
        <f>MIN(VLOOKUP($C183,Calc_OppDef!$A$47:$AM$66,F$2+1,FALSE),VLOOKUP($D183,Calc_OppDef!$A$47:$AM$66,F$2+1,FALSE))</f>
        <v>0.5566019417</v>
      </c>
      <c r="G183" s="172">
        <f>MIN(VLOOKUP($C183,Calc_OppDef!$A$47:$AM$66,G$2+1,FALSE),VLOOKUP($D183,Calc_OppDef!$A$47:$AM$66,G$2+1,FALSE))</f>
        <v>1.218074681</v>
      </c>
      <c r="H183" s="172">
        <f>MIN(VLOOKUP($C183,Calc_OppDef!$A$47:$AM$66,H$2+1,FALSE),VLOOKUP($D183,Calc_OppDef!$A$47:$AM$66,H$2+1,FALSE))</f>
        <v>1.060903995</v>
      </c>
      <c r="I183" s="172">
        <f>MIN(VLOOKUP($C183,Calc_OppDef!$A$47:$AM$66,I$2+1,FALSE),VLOOKUP($D183,Calc_OppDef!$A$47:$AM$66,I$2+1,FALSE))</f>
        <v>0.392927461</v>
      </c>
      <c r="J183" s="172">
        <f>MIN(VLOOKUP($C183,Calc_OppDef!$A$47:$AM$66,J$2+1,FALSE),VLOOKUP($D183,Calc_OppDef!$A$47:$AM$66,J$2+1,FALSE))</f>
        <v>0.9430256077</v>
      </c>
      <c r="K183" s="172">
        <f>MIN(VLOOKUP($C183,Calc_OppDef!$A$47:$AM$66,K$2+1,FALSE),VLOOKUP($D183,Calc_OppDef!$A$47:$AM$66,K$2+1,FALSE))</f>
        <v>0.6286834896</v>
      </c>
      <c r="L183" s="172">
        <f>MIN(VLOOKUP($C183,Calc_OppDef!$A$47:$AM$66,L$2+1,FALSE),VLOOKUP($D183,Calc_OppDef!$A$47:$AM$66,L$2+1,FALSE))</f>
        <v>0.4138834951</v>
      </c>
      <c r="M183" s="172">
        <f>MIN(VLOOKUP($C183,Calc_OppDef!$A$47:$AM$66,M$2+1,FALSE),VLOOKUP($D183,Calc_OppDef!$A$47:$AM$66,M$2+1,FALSE))</f>
        <v>0.9430256077</v>
      </c>
      <c r="N183" s="172">
        <f>MIN(VLOOKUP($C183,Calc_OppDef!$A$47:$AM$66,N$2+1,FALSE),VLOOKUP($D183,Calc_OppDef!$A$47:$AM$66,N$2+1,FALSE))</f>
        <v>0.7072688325</v>
      </c>
      <c r="O183" s="172">
        <f>MIN(VLOOKUP($C183,Calc_OppDef!$A$47:$AM$66,O$2+1,FALSE),VLOOKUP($D183,Calc_OppDef!$A$47:$AM$66,O$2+1,FALSE))</f>
        <v>0.8604330709</v>
      </c>
      <c r="P183" s="172">
        <f>MIN(VLOOKUP($C183,Calc_OppDef!$A$47:$AM$66,P$2+1,FALSE),VLOOKUP($D183,Calc_OppDef!$A$47:$AM$66,P$2+1,FALSE))</f>
        <v>0.6679765344</v>
      </c>
      <c r="Q183" s="172">
        <f>MIN(VLOOKUP($C183,Calc_OppDef!$A$47:$AM$66,Q$2+1,FALSE),VLOOKUP($D183,Calc_OppDef!$A$47:$AM$66,Q$2+1,FALSE))</f>
        <v>0.7322834646</v>
      </c>
      <c r="R183" s="172">
        <f>MIN(VLOOKUP($C183,Calc_OppDef!$A$47:$AM$66,R$2+1,FALSE),VLOOKUP($D183,Calc_OppDef!$A$47:$AM$66,R$2+1,FALSE))</f>
        <v>1.178781636</v>
      </c>
      <c r="S183" s="172">
        <f>MIN(VLOOKUP($C183,Calc_OppDef!$A$47:$AM$66,S$2+1,FALSE),VLOOKUP($D183,Calc_OppDef!$A$47:$AM$66,S$2+1,FALSE))</f>
        <v>0.6679765344</v>
      </c>
      <c r="T183" s="172">
        <f>MIN(VLOOKUP($C183,Calc_OppDef!$A$47:$AM$66,T$2+1,FALSE),VLOOKUP($D183,Calc_OppDef!$A$47:$AM$66,T$2+1,FALSE))</f>
        <v>0.7322834646</v>
      </c>
      <c r="U183" s="172">
        <f>MIN(VLOOKUP($C183,Calc_OppDef!$A$47:$AM$66,U$2+1,FALSE),VLOOKUP($D183,Calc_OppDef!$A$47:$AM$66,U$2+1,FALSE))</f>
        <v>0.785854922</v>
      </c>
      <c r="V183" s="172">
        <f>MIN(VLOOKUP($C183,Calc_OppDef!$A$47:$AM$66,V$2+1,FALSE),VLOOKUP($D183,Calc_OppDef!$A$47:$AM$66,V$2+1,FALSE))</f>
        <v>0.6286834896</v>
      </c>
      <c r="W183" s="172">
        <f>MIN(VLOOKUP($C183,Calc_OppDef!$A$47:$AM$66,W$2+1,FALSE),VLOOKUP($D183,Calc_OppDef!$A$47:$AM$66,W$2+1,FALSE))</f>
        <v>0.7465618773</v>
      </c>
      <c r="X183" s="172">
        <f>MIN(VLOOKUP($C183,Calc_OppDef!$A$47:$AM$66,X$2+1,FALSE),VLOOKUP($D183,Calc_OppDef!$A$47:$AM$66,X$2+1,FALSE))</f>
        <v>0.4995145631</v>
      </c>
      <c r="Y183" s="172">
        <f>MIN(VLOOKUP($C183,Calc_OppDef!$A$47:$AM$66,Y$2+1,FALSE),VLOOKUP($D183,Calc_OppDef!$A$47:$AM$66,Y$2+1,FALSE))</f>
        <v>0.7322834646</v>
      </c>
      <c r="Z183" s="172">
        <f>MIN(VLOOKUP($C183,Calc_OppDef!$A$47:$AM$66,Z$2+1,FALSE),VLOOKUP($D183,Calc_OppDef!$A$47:$AM$66,Z$2+1,FALSE))</f>
        <v>0.9823179059</v>
      </c>
      <c r="AA183" s="172">
        <f>MIN(VLOOKUP($C183,Calc_OppDef!$A$47:$AM$66,AA$2+1,FALSE),VLOOKUP($D183,Calc_OppDef!$A$47:$AM$66,AA$2+1,FALSE))</f>
        <v>0.6286834896</v>
      </c>
      <c r="AB183" s="172">
        <f>MIN(VLOOKUP($C183,Calc_OppDef!$A$47:$AM$66,AB$2+1,FALSE),VLOOKUP($D183,Calc_OppDef!$A$47:$AM$66,AB$2+1,FALSE))</f>
        <v>0.6286834896</v>
      </c>
      <c r="AC183" s="172">
        <f>MIN(VLOOKUP($C183,Calc_OppDef!$A$47:$AM$66,AC$2+1,FALSE),VLOOKUP($D183,Calc_OppDef!$A$47:$AM$66,AC$2+1,FALSE))</f>
        <v>0.6286834896</v>
      </c>
      <c r="AD183" s="172">
        <f>MIN(VLOOKUP($C183,Calc_OppDef!$A$47:$AM$66,AD$2+1,FALSE),VLOOKUP($D183,Calc_OppDef!$A$47:$AM$66,AD$2+1,FALSE))</f>
        <v>0.4138834951</v>
      </c>
      <c r="AE183" s="172">
        <f>MIN(VLOOKUP($C183,Calc_OppDef!$A$47:$AM$66,AE$2+1,FALSE),VLOOKUP($D183,Calc_OppDef!$A$47:$AM$66,AE$2+1,FALSE))</f>
        <v>0.6286834896</v>
      </c>
      <c r="AF183" s="172">
        <f>MIN(VLOOKUP($C183,Calc_OppDef!$A$47:$AM$66,AF$2+1,FALSE),VLOOKUP($D183,Calc_OppDef!$A$47:$AM$66,AF$2+1,FALSE))</f>
        <v>0.5566019417</v>
      </c>
      <c r="AG183" s="172">
        <f>MIN(VLOOKUP($C183,Calc_OppDef!$A$47:$AM$66,AG$2+1,FALSE),VLOOKUP($D183,Calc_OppDef!$A$47:$AM$66,AG$2+1,FALSE))</f>
        <v>0.785854922</v>
      </c>
      <c r="AH183" s="172">
        <f>MIN(VLOOKUP($C183,Calc_OppDef!$A$47:$AM$66,AH$2+1,FALSE),VLOOKUP($D183,Calc_OppDef!$A$47:$AM$66,AH$2+1,FALSE))</f>
        <v>0.785854922</v>
      </c>
      <c r="AI183" s="172">
        <f>MIN(VLOOKUP($C183,Calc_OppDef!$A$47:$AM$66,AI$2+1,FALSE),VLOOKUP($D183,Calc_OppDef!$A$47:$AM$66,AI$2+1,FALSE))</f>
        <v>0.6286834896</v>
      </c>
      <c r="AJ183" s="172">
        <f>MIN(VLOOKUP($C183,Calc_OppDef!$A$47:$AM$66,AJ$2+1,FALSE),VLOOKUP($D183,Calc_OppDef!$A$47:$AM$66,AJ$2+1,FALSE))</f>
        <v>0.9430256077</v>
      </c>
      <c r="AK183" s="172">
        <f>MIN(VLOOKUP($C183,Calc_OppDef!$A$47:$AM$66,AK$2+1,FALSE),VLOOKUP($D183,Calc_OppDef!$A$47:$AM$66,AK$2+1,FALSE))</f>
        <v>0.392927461</v>
      </c>
      <c r="AL183" s="172">
        <f>MIN(VLOOKUP($C183,Calc_OppDef!$A$47:$AM$66,AL$2+1,FALSE),VLOOKUP($D183,Calc_OppDef!$A$47:$AM$66,AL$2+1,FALSE))</f>
        <v>0.4715128039</v>
      </c>
      <c r="AM183" s="172">
        <f>MIN(VLOOKUP($C183,Calc_OppDef!$A$47:$AM$66,AM$2+1,FALSE),VLOOKUP($D183,Calc_OppDef!$A$47:$AM$66,AM$2+1,FALSE))</f>
        <v>0.8251472201</v>
      </c>
      <c r="AN183" s="172">
        <f>MIN(VLOOKUP($C183,Calc_OppDef!$A$47:$AM$66,AN$2+1,FALSE),VLOOKUP($D183,Calc_OppDef!$A$47:$AM$66,AN$2+1,FALSE))</f>
        <v>0.7465618773</v>
      </c>
      <c r="AO183" s="172">
        <f>MIN(VLOOKUP($C183,Calc_OppDef!$A$47:$AM$66,AO$2+1,FALSE),VLOOKUP($D183,Calc_OppDef!$A$47:$AM$66,AO$2+1,FALSE))</f>
        <v>0.9430256077</v>
      </c>
      <c r="AP183" s="172">
        <f>MIN(VLOOKUP($C183,Calc_OppDef!$A$47:$AM$66,AP$2+1,FALSE),VLOOKUP($D183,Calc_OppDef!$A$47:$AM$66,AP$2+1,FALSE))</f>
        <v>0.4715128039</v>
      </c>
      <c r="AQ183" s="170"/>
      <c r="AR183" s="170"/>
    </row>
    <row r="184" ht="12.75" customHeight="1">
      <c r="A184" s="170">
        <f t="shared" si="1"/>
        <v>16</v>
      </c>
      <c r="B184" s="170">
        <f t="shared" si="2"/>
        <v>18</v>
      </c>
      <c r="C184" s="140" t="str">
        <f t="array" ref="C184">INDEX(Fixtures!$A$2:$A$21,A184)</f>
        <v>Southampton</v>
      </c>
      <c r="D184" s="140" t="str">
        <f t="array" ref="D184">INDEX(Fixtures!$A$2:$A$21,B184)</f>
        <v>Watford</v>
      </c>
      <c r="E184" s="172">
        <f>MIN(VLOOKUP($C184,Calc_OppDef!$A$47:$AM$66,E$2+1,FALSE),VLOOKUP($D184,Calc_OppDef!$A$47:$AM$66,E$2+1,FALSE))</f>
        <v>0.392927461</v>
      </c>
      <c r="F184" s="172">
        <f>MIN(VLOOKUP($C184,Calc_OppDef!$A$47:$AM$66,F$2+1,FALSE),VLOOKUP($D184,Calc_OppDef!$A$47:$AM$66,F$2+1,FALSE))</f>
        <v>0.6286834896</v>
      </c>
      <c r="G184" s="172">
        <f>MIN(VLOOKUP($C184,Calc_OppDef!$A$47:$AM$66,G$2+1,FALSE),VLOOKUP($D184,Calc_OppDef!$A$47:$AM$66,G$2+1,FALSE))</f>
        <v>0.6286834896</v>
      </c>
      <c r="H184" s="172">
        <f>MIN(VLOOKUP($C184,Calc_OppDef!$A$47:$AM$66,H$2+1,FALSE),VLOOKUP($D184,Calc_OppDef!$A$47:$AM$66,H$2+1,FALSE))</f>
        <v>1.139489338</v>
      </c>
      <c r="I184" s="172">
        <f>MIN(VLOOKUP($C184,Calc_OppDef!$A$47:$AM$66,I$2+1,FALSE),VLOOKUP($D184,Calc_OppDef!$A$47:$AM$66,I$2+1,FALSE))</f>
        <v>0.392927461</v>
      </c>
      <c r="J184" s="172">
        <f>MIN(VLOOKUP($C184,Calc_OppDef!$A$47:$AM$66,J$2+1,FALSE),VLOOKUP($D184,Calc_OppDef!$A$47:$AM$66,J$2+1,FALSE))</f>
        <v>0.7322834646</v>
      </c>
      <c r="K184" s="172">
        <f>MIN(VLOOKUP($C184,Calc_OppDef!$A$47:$AM$66,K$2+1,FALSE),VLOOKUP($D184,Calc_OppDef!$A$47:$AM$66,K$2+1,FALSE))</f>
        <v>0.8604330709</v>
      </c>
      <c r="L184" s="172">
        <f>MIN(VLOOKUP($C184,Calc_OppDef!$A$47:$AM$66,L$2+1,FALSE),VLOOKUP($D184,Calc_OppDef!$A$47:$AM$66,L$2+1,FALSE))</f>
        <v>0.7465618773</v>
      </c>
      <c r="M184" s="172">
        <f>MIN(VLOOKUP($C184,Calc_OppDef!$A$47:$AM$66,M$2+1,FALSE),VLOOKUP($D184,Calc_OppDef!$A$47:$AM$66,M$2+1,FALSE))</f>
        <v>0.8604330709</v>
      </c>
      <c r="N184" s="172">
        <f>MIN(VLOOKUP($C184,Calc_OppDef!$A$47:$AM$66,N$2+1,FALSE),VLOOKUP($D184,Calc_OppDef!$A$47:$AM$66,N$2+1,FALSE))</f>
        <v>0.4715128039</v>
      </c>
      <c r="O184" s="172">
        <f>MIN(VLOOKUP($C184,Calc_OppDef!$A$47:$AM$66,O$2+1,FALSE),VLOOKUP($D184,Calc_OppDef!$A$47:$AM$66,O$2+1,FALSE))</f>
        <v>0.8251472201</v>
      </c>
      <c r="P184" s="172">
        <f>MIN(VLOOKUP($C184,Calc_OppDef!$A$47:$AM$66,P$2+1,FALSE),VLOOKUP($D184,Calc_OppDef!$A$47:$AM$66,P$2+1,FALSE))</f>
        <v>0.6679765344</v>
      </c>
      <c r="Q184" s="172">
        <f>MIN(VLOOKUP($C184,Calc_OppDef!$A$47:$AM$66,Q$2+1,FALSE),VLOOKUP($D184,Calc_OppDef!$A$47:$AM$66,Q$2+1,FALSE))</f>
        <v>0.7322834646</v>
      </c>
      <c r="R184" s="172">
        <f>MIN(VLOOKUP($C184,Calc_OppDef!$A$47:$AM$66,R$2+1,FALSE),VLOOKUP($D184,Calc_OppDef!$A$47:$AM$66,R$2+1,FALSE))</f>
        <v>0.9823179059</v>
      </c>
      <c r="S184" s="172">
        <f>MIN(VLOOKUP($C184,Calc_OppDef!$A$47:$AM$66,S$2+1,FALSE),VLOOKUP($D184,Calc_OppDef!$A$47:$AM$66,S$2+1,FALSE))</f>
        <v>1.571709097</v>
      </c>
      <c r="T184" s="172">
        <f>MIN(VLOOKUP($C184,Calc_OppDef!$A$47:$AM$66,T$2+1,FALSE),VLOOKUP($D184,Calc_OppDef!$A$47:$AM$66,T$2+1,FALSE))</f>
        <v>0.7322834646</v>
      </c>
      <c r="U184" s="172">
        <f>MIN(VLOOKUP($C184,Calc_OppDef!$A$47:$AM$66,U$2+1,FALSE),VLOOKUP($D184,Calc_OppDef!$A$47:$AM$66,U$2+1,FALSE))</f>
        <v>0.4138834951</v>
      </c>
      <c r="V184" s="172">
        <f>MIN(VLOOKUP($C184,Calc_OppDef!$A$47:$AM$66,V$2+1,FALSE),VLOOKUP($D184,Calc_OppDef!$A$47:$AM$66,V$2+1,FALSE))</f>
        <v>0.6286834896</v>
      </c>
      <c r="W184" s="172">
        <f>MIN(VLOOKUP($C184,Calc_OppDef!$A$47:$AM$66,W$2+1,FALSE),VLOOKUP($D184,Calc_OppDef!$A$47:$AM$66,W$2+1,FALSE))</f>
        <v>0.9430256077</v>
      </c>
      <c r="X184" s="172">
        <f>MIN(VLOOKUP($C184,Calc_OppDef!$A$47:$AM$66,X$2+1,FALSE),VLOOKUP($D184,Calc_OppDef!$A$47:$AM$66,X$2+1,FALSE))</f>
        <v>0.7072688325</v>
      </c>
      <c r="Y184" s="172">
        <f>MIN(VLOOKUP($C184,Calc_OppDef!$A$47:$AM$66,Y$2+1,FALSE),VLOOKUP($D184,Calc_OppDef!$A$47:$AM$66,Y$2+1,FALSE))</f>
        <v>1.021610951</v>
      </c>
      <c r="Z184" s="172">
        <f>MIN(VLOOKUP($C184,Calc_OppDef!$A$47:$AM$66,Z$2+1,FALSE),VLOOKUP($D184,Calc_OppDef!$A$47:$AM$66,Z$2+1,FALSE))</f>
        <v>0.9823179059</v>
      </c>
      <c r="AA184" s="172">
        <f>MIN(VLOOKUP($C184,Calc_OppDef!$A$47:$AM$66,AA$2+1,FALSE),VLOOKUP($D184,Calc_OppDef!$A$47:$AM$66,AA$2+1,FALSE))</f>
        <v>0.6286834896</v>
      </c>
      <c r="AB184" s="172">
        <f>MIN(VLOOKUP($C184,Calc_OppDef!$A$47:$AM$66,AB$2+1,FALSE),VLOOKUP($D184,Calc_OppDef!$A$47:$AM$66,AB$2+1,FALSE))</f>
        <v>0.6286834896</v>
      </c>
      <c r="AC184" s="172">
        <f>MIN(VLOOKUP($C184,Calc_OppDef!$A$47:$AM$66,AC$2+1,FALSE),VLOOKUP($D184,Calc_OppDef!$A$47:$AM$66,AC$2+1,FALSE))</f>
        <v>0.6286834896</v>
      </c>
      <c r="AD184" s="172">
        <f>MIN(VLOOKUP($C184,Calc_OppDef!$A$47:$AM$66,AD$2+1,FALSE),VLOOKUP($D184,Calc_OppDef!$A$47:$AM$66,AD$2+1,FALSE))</f>
        <v>0.4138834951</v>
      </c>
      <c r="AE184" s="172">
        <f>MIN(VLOOKUP($C184,Calc_OppDef!$A$47:$AM$66,AE$2+1,FALSE),VLOOKUP($D184,Calc_OppDef!$A$47:$AM$66,AE$2+1,FALSE))</f>
        <v>0.7322834646</v>
      </c>
      <c r="AF184" s="172">
        <f>MIN(VLOOKUP($C184,Calc_OppDef!$A$47:$AM$66,AF$2+1,FALSE),VLOOKUP($D184,Calc_OppDef!$A$47:$AM$66,AF$2+1,FALSE))</f>
        <v>0.5566019417</v>
      </c>
      <c r="AG184" s="172">
        <f>MIN(VLOOKUP($C184,Calc_OppDef!$A$47:$AM$66,AG$2+1,FALSE),VLOOKUP($D184,Calc_OppDef!$A$47:$AM$66,AG$2+1,FALSE))</f>
        <v>1.218074681</v>
      </c>
      <c r="AH184" s="172">
        <f>MIN(VLOOKUP($C184,Calc_OppDef!$A$47:$AM$66,AH$2+1,FALSE),VLOOKUP($D184,Calc_OppDef!$A$47:$AM$66,AH$2+1,FALSE))</f>
        <v>1.335953069</v>
      </c>
      <c r="AI184" s="172">
        <f>MIN(VLOOKUP($C184,Calc_OppDef!$A$47:$AM$66,AI$2+1,FALSE),VLOOKUP($D184,Calc_OppDef!$A$47:$AM$66,AI$2+1,FALSE))</f>
        <v>0.6679765344</v>
      </c>
      <c r="AJ184" s="172">
        <f>MIN(VLOOKUP($C184,Calc_OppDef!$A$47:$AM$66,AJ$2+1,FALSE),VLOOKUP($D184,Calc_OppDef!$A$47:$AM$66,AJ$2+1,FALSE))</f>
        <v>0.9430256077</v>
      </c>
      <c r="AK184" s="172">
        <f>MIN(VLOOKUP($C184,Calc_OppDef!$A$47:$AM$66,AK$2+1,FALSE),VLOOKUP($D184,Calc_OppDef!$A$47:$AM$66,AK$2+1,FALSE))</f>
        <v>0.5566019417</v>
      </c>
      <c r="AL184" s="172">
        <f>MIN(VLOOKUP($C184,Calc_OppDef!$A$47:$AM$66,AL$2+1,FALSE),VLOOKUP($D184,Calc_OppDef!$A$47:$AM$66,AL$2+1,FALSE))</f>
        <v>0.4995145631</v>
      </c>
      <c r="AM184" s="172">
        <f>MIN(VLOOKUP($C184,Calc_OppDef!$A$47:$AM$66,AM$2+1,FALSE),VLOOKUP($D184,Calc_OppDef!$A$47:$AM$66,AM$2+1,FALSE))</f>
        <v>0.6286834896</v>
      </c>
      <c r="AN184" s="172">
        <f>MIN(VLOOKUP($C184,Calc_OppDef!$A$47:$AM$66,AN$2+1,FALSE),VLOOKUP($D184,Calc_OppDef!$A$47:$AM$66,AN$2+1,FALSE))</f>
        <v>0.4995145631</v>
      </c>
      <c r="AO184" s="172">
        <f>MIN(VLOOKUP($C184,Calc_OppDef!$A$47:$AM$66,AO$2+1,FALSE),VLOOKUP($D184,Calc_OppDef!$A$47:$AM$66,AO$2+1,FALSE))</f>
        <v>0.9430256077</v>
      </c>
      <c r="AP184" s="172">
        <f>MIN(VLOOKUP($C184,Calc_OppDef!$A$47:$AM$66,AP$2+1,FALSE),VLOOKUP($D184,Calc_OppDef!$A$47:$AM$66,AP$2+1,FALSE))</f>
        <v>0.4715128039</v>
      </c>
      <c r="AQ184" s="170"/>
      <c r="AR184" s="170"/>
    </row>
    <row r="185" ht="12.75" customHeight="1">
      <c r="A185" s="170">
        <f t="shared" si="1"/>
        <v>16</v>
      </c>
      <c r="B185" s="170">
        <f t="shared" si="2"/>
        <v>19</v>
      </c>
      <c r="C185" s="140" t="str">
        <f t="array" ref="C185">INDEX(Fixtures!$A$2:$A$21,A185)</f>
        <v>Southampton</v>
      </c>
      <c r="D185" s="140" t="str">
        <f t="array" ref="D185">INDEX(Fixtures!$A$2:$A$21,B185)</f>
        <v>West Ham</v>
      </c>
      <c r="E185" s="172">
        <f>MIN(VLOOKUP($C185,Calc_OppDef!$A$47:$AM$66,E$2+1,FALSE),VLOOKUP($D185,Calc_OppDef!$A$47:$AM$66,E$2+1,FALSE))</f>
        <v>0.785854922</v>
      </c>
      <c r="F185" s="172">
        <f>MIN(VLOOKUP($C185,Calc_OppDef!$A$47:$AM$66,F$2+1,FALSE),VLOOKUP($D185,Calc_OppDef!$A$47:$AM$66,F$2+1,FALSE))</f>
        <v>0.7465618773</v>
      </c>
      <c r="G185" s="172">
        <f>MIN(VLOOKUP($C185,Calc_OppDef!$A$47:$AM$66,G$2+1,FALSE),VLOOKUP($D185,Calc_OppDef!$A$47:$AM$66,G$2+1,FALSE))</f>
        <v>1.218074681</v>
      </c>
      <c r="H185" s="172">
        <f>MIN(VLOOKUP($C185,Calc_OppDef!$A$47:$AM$66,H$2+1,FALSE),VLOOKUP($D185,Calc_OppDef!$A$47:$AM$66,H$2+1,FALSE))</f>
        <v>0.4995145631</v>
      </c>
      <c r="I185" s="172">
        <f>MIN(VLOOKUP($C185,Calc_OppDef!$A$47:$AM$66,I$2+1,FALSE),VLOOKUP($D185,Calc_OppDef!$A$47:$AM$66,I$2+1,FALSE))</f>
        <v>0.392927461</v>
      </c>
      <c r="J185" s="172">
        <f>MIN(VLOOKUP($C185,Calc_OppDef!$A$47:$AM$66,J$2+1,FALSE),VLOOKUP($D185,Calc_OppDef!$A$47:$AM$66,J$2+1,FALSE))</f>
        <v>1.257367726</v>
      </c>
      <c r="K185" s="172">
        <f>MIN(VLOOKUP($C185,Calc_OppDef!$A$47:$AM$66,K$2+1,FALSE),VLOOKUP($D185,Calc_OppDef!$A$47:$AM$66,K$2+1,FALSE))</f>
        <v>0.8604330709</v>
      </c>
      <c r="L185" s="172">
        <f>MIN(VLOOKUP($C185,Calc_OppDef!$A$47:$AM$66,L$2+1,FALSE),VLOOKUP($D185,Calc_OppDef!$A$47:$AM$66,L$2+1,FALSE))</f>
        <v>0.9430256077</v>
      </c>
      <c r="M185" s="172">
        <f>MIN(VLOOKUP($C185,Calc_OppDef!$A$47:$AM$66,M$2+1,FALSE),VLOOKUP($D185,Calc_OppDef!$A$47:$AM$66,M$2+1,FALSE))</f>
        <v>1.021610951</v>
      </c>
      <c r="N185" s="172">
        <f>MIN(VLOOKUP($C185,Calc_OppDef!$A$47:$AM$66,N$2+1,FALSE),VLOOKUP($D185,Calc_OppDef!$A$47:$AM$66,N$2+1,FALSE))</f>
        <v>0.7072688325</v>
      </c>
      <c r="O185" s="172">
        <f>MIN(VLOOKUP($C185,Calc_OppDef!$A$47:$AM$66,O$2+1,FALSE),VLOOKUP($D185,Calc_OppDef!$A$47:$AM$66,O$2+1,FALSE))</f>
        <v>0.785854922</v>
      </c>
      <c r="P185" s="172">
        <f>MIN(VLOOKUP($C185,Calc_OppDef!$A$47:$AM$66,P$2+1,FALSE),VLOOKUP($D185,Calc_OppDef!$A$47:$AM$66,P$2+1,FALSE))</f>
        <v>0.6286834896</v>
      </c>
      <c r="Q185" s="172">
        <f>MIN(VLOOKUP($C185,Calc_OppDef!$A$47:$AM$66,Q$2+1,FALSE),VLOOKUP($D185,Calc_OppDef!$A$47:$AM$66,Q$2+1,FALSE))</f>
        <v>0.7322834646</v>
      </c>
      <c r="R185" s="172">
        <f>MIN(VLOOKUP($C185,Calc_OppDef!$A$47:$AM$66,R$2+1,FALSE),VLOOKUP($D185,Calc_OppDef!$A$47:$AM$66,R$2+1,FALSE))</f>
        <v>0.8251472201</v>
      </c>
      <c r="S185" s="172">
        <f>MIN(VLOOKUP($C185,Calc_OppDef!$A$47:$AM$66,S$2+1,FALSE),VLOOKUP($D185,Calc_OppDef!$A$47:$AM$66,S$2+1,FALSE))</f>
        <v>0.4138834951</v>
      </c>
      <c r="T185" s="172">
        <f>MIN(VLOOKUP($C185,Calc_OppDef!$A$47:$AM$66,T$2+1,FALSE),VLOOKUP($D185,Calc_OppDef!$A$47:$AM$66,T$2+1,FALSE))</f>
        <v>0.6286834896</v>
      </c>
      <c r="U185" s="172">
        <f>MIN(VLOOKUP($C185,Calc_OppDef!$A$47:$AM$66,U$2+1,FALSE),VLOOKUP($D185,Calc_OppDef!$A$47:$AM$66,U$2+1,FALSE))</f>
        <v>0.7322834646</v>
      </c>
      <c r="V185" s="172">
        <f>MIN(VLOOKUP($C185,Calc_OppDef!$A$47:$AM$66,V$2+1,FALSE),VLOOKUP($D185,Calc_OppDef!$A$47:$AM$66,V$2+1,FALSE))</f>
        <v>0.6286834896</v>
      </c>
      <c r="W185" s="172">
        <f>MIN(VLOOKUP($C185,Calc_OppDef!$A$47:$AM$66,W$2+1,FALSE),VLOOKUP($D185,Calc_OppDef!$A$47:$AM$66,W$2+1,FALSE))</f>
        <v>0.785854922</v>
      </c>
      <c r="X185" s="172">
        <f>MIN(VLOOKUP($C185,Calc_OppDef!$A$47:$AM$66,X$2+1,FALSE),VLOOKUP($D185,Calc_OppDef!$A$47:$AM$66,X$2+1,FALSE))</f>
        <v>0.6286834896</v>
      </c>
      <c r="Y185" s="172">
        <f>MIN(VLOOKUP($C185,Calc_OppDef!$A$47:$AM$66,Y$2+1,FALSE),VLOOKUP($D185,Calc_OppDef!$A$47:$AM$66,Y$2+1,FALSE))</f>
        <v>0.392927461</v>
      </c>
      <c r="Z185" s="172">
        <f>MIN(VLOOKUP($C185,Calc_OppDef!$A$47:$AM$66,Z$2+1,FALSE),VLOOKUP($D185,Calc_OppDef!$A$47:$AM$66,Z$2+1,FALSE))</f>
        <v>0.785854922</v>
      </c>
      <c r="AA185" s="172">
        <f>MIN(VLOOKUP($C185,Calc_OppDef!$A$47:$AM$66,AA$2+1,FALSE),VLOOKUP($D185,Calc_OppDef!$A$47:$AM$66,AA$2+1,FALSE))</f>
        <v>0.6286834896</v>
      </c>
      <c r="AB185" s="172">
        <f>MIN(VLOOKUP($C185,Calc_OppDef!$A$47:$AM$66,AB$2+1,FALSE),VLOOKUP($D185,Calc_OppDef!$A$47:$AM$66,AB$2+1,FALSE))</f>
        <v>0.6286834896</v>
      </c>
      <c r="AC185" s="172">
        <f>MIN(VLOOKUP($C185,Calc_OppDef!$A$47:$AM$66,AC$2+1,FALSE),VLOOKUP($D185,Calc_OppDef!$A$47:$AM$66,AC$2+1,FALSE))</f>
        <v>0.6286834896</v>
      </c>
      <c r="AD185" s="172">
        <f>MIN(VLOOKUP($C185,Calc_OppDef!$A$47:$AM$66,AD$2+1,FALSE),VLOOKUP($D185,Calc_OppDef!$A$47:$AM$66,AD$2+1,FALSE))</f>
        <v>0.4138834951</v>
      </c>
      <c r="AE185" s="172">
        <f>MIN(VLOOKUP($C185,Calc_OppDef!$A$47:$AM$66,AE$2+1,FALSE),VLOOKUP($D185,Calc_OppDef!$A$47:$AM$66,AE$2+1,FALSE))</f>
        <v>0.5566019417</v>
      </c>
      <c r="AF185" s="172">
        <f>MIN(VLOOKUP($C185,Calc_OppDef!$A$47:$AM$66,AF$2+1,FALSE),VLOOKUP($D185,Calc_OppDef!$A$47:$AM$66,AF$2+1,FALSE))</f>
        <v>0.5566019417</v>
      </c>
      <c r="AG185" s="172">
        <f>MIN(VLOOKUP($C185,Calc_OppDef!$A$47:$AM$66,AG$2+1,FALSE),VLOOKUP($D185,Calc_OppDef!$A$47:$AM$66,AG$2+1,FALSE))</f>
        <v>0.7072688325</v>
      </c>
      <c r="AH185" s="172">
        <f>MIN(VLOOKUP($C185,Calc_OppDef!$A$47:$AM$66,AH$2+1,FALSE),VLOOKUP($D185,Calc_OppDef!$A$47:$AM$66,AH$2+1,FALSE))</f>
        <v>0.7322834646</v>
      </c>
      <c r="AI185" s="172">
        <f>MIN(VLOOKUP($C185,Calc_OppDef!$A$47:$AM$66,AI$2+1,FALSE),VLOOKUP($D185,Calc_OppDef!$A$47:$AM$66,AI$2+1,FALSE))</f>
        <v>0.4715128039</v>
      </c>
      <c r="AJ185" s="172">
        <f>MIN(VLOOKUP($C185,Calc_OppDef!$A$47:$AM$66,AJ$2+1,FALSE),VLOOKUP($D185,Calc_OppDef!$A$47:$AM$66,AJ$2+1,FALSE))</f>
        <v>0.6286834896</v>
      </c>
      <c r="AK185" s="172">
        <f>MIN(VLOOKUP($C185,Calc_OppDef!$A$47:$AM$66,AK$2+1,FALSE),VLOOKUP($D185,Calc_OppDef!$A$47:$AM$66,AK$2+1,FALSE))</f>
        <v>1.178781636</v>
      </c>
      <c r="AL185" s="172">
        <f>MIN(VLOOKUP($C185,Calc_OppDef!$A$47:$AM$66,AL$2+1,FALSE),VLOOKUP($D185,Calc_OppDef!$A$47:$AM$66,AL$2+1,FALSE))</f>
        <v>0.4995145631</v>
      </c>
      <c r="AM185" s="172">
        <f>MIN(VLOOKUP($C185,Calc_OppDef!$A$47:$AM$66,AM$2+1,FALSE),VLOOKUP($D185,Calc_OppDef!$A$47:$AM$66,AM$2+1,FALSE))</f>
        <v>0.8251472201</v>
      </c>
      <c r="AN185" s="172">
        <f>MIN(VLOOKUP($C185,Calc_OppDef!$A$47:$AM$66,AN$2+1,FALSE),VLOOKUP($D185,Calc_OppDef!$A$47:$AM$66,AN$2+1,FALSE))</f>
        <v>0.7465618773</v>
      </c>
      <c r="AO185" s="172">
        <f>MIN(VLOOKUP($C185,Calc_OppDef!$A$47:$AM$66,AO$2+1,FALSE),VLOOKUP($D185,Calc_OppDef!$A$47:$AM$66,AO$2+1,FALSE))</f>
        <v>0.6679765344</v>
      </c>
      <c r="AP185" s="172">
        <f>MIN(VLOOKUP($C185,Calc_OppDef!$A$47:$AM$66,AP$2+1,FALSE),VLOOKUP($D185,Calc_OppDef!$A$47:$AM$66,AP$2+1,FALSE))</f>
        <v>0.4715128039</v>
      </c>
      <c r="AQ185" s="170"/>
      <c r="AR185" s="170"/>
    </row>
    <row r="186" ht="12.75" customHeight="1">
      <c r="A186" s="170">
        <f t="shared" si="1"/>
        <v>16</v>
      </c>
      <c r="B186" s="170">
        <f t="shared" si="2"/>
        <v>20</v>
      </c>
      <c r="C186" s="140" t="str">
        <f t="array" ref="C186">INDEX(Fixtures!$A$2:$A$21,A186)</f>
        <v>Southampton</v>
      </c>
      <c r="D186" s="140" t="str">
        <f t="array" ref="D186">INDEX(Fixtures!$A$2:$A$21,B186)</f>
        <v>Wolves</v>
      </c>
      <c r="E186" s="172">
        <f>MIN(VLOOKUP($C186,Calc_OppDef!$A$47:$AM$66,E$2+1,FALSE),VLOOKUP($D186,Calc_OppDef!$A$47:$AM$66,E$2+1,FALSE))</f>
        <v>0.6286834896</v>
      </c>
      <c r="F186" s="172">
        <f>MIN(VLOOKUP($C186,Calc_OppDef!$A$47:$AM$66,F$2+1,FALSE),VLOOKUP($D186,Calc_OppDef!$A$47:$AM$66,F$2+1,FALSE))</f>
        <v>0.9823179059</v>
      </c>
      <c r="G186" s="172">
        <f>MIN(VLOOKUP($C186,Calc_OppDef!$A$47:$AM$66,G$2+1,FALSE),VLOOKUP($D186,Calc_OppDef!$A$47:$AM$66,G$2+1,FALSE))</f>
        <v>1.218074681</v>
      </c>
      <c r="H186" s="172">
        <f>MIN(VLOOKUP($C186,Calc_OppDef!$A$47:$AM$66,H$2+1,FALSE),VLOOKUP($D186,Calc_OppDef!$A$47:$AM$66,H$2+1,FALSE))</f>
        <v>0.9430256077</v>
      </c>
      <c r="I186" s="172">
        <f>MIN(VLOOKUP($C186,Calc_OppDef!$A$47:$AM$66,I$2+1,FALSE),VLOOKUP($D186,Calc_OppDef!$A$47:$AM$66,I$2+1,FALSE))</f>
        <v>0.392927461</v>
      </c>
      <c r="J186" s="172">
        <f>MIN(VLOOKUP($C186,Calc_OppDef!$A$47:$AM$66,J$2+1,FALSE),VLOOKUP($D186,Calc_OppDef!$A$47:$AM$66,J$2+1,FALSE))</f>
        <v>1.493123755</v>
      </c>
      <c r="K186" s="172">
        <f>MIN(VLOOKUP($C186,Calc_OppDef!$A$47:$AM$66,K$2+1,FALSE),VLOOKUP($D186,Calc_OppDef!$A$47:$AM$66,K$2+1,FALSE))</f>
        <v>0.6679765344</v>
      </c>
      <c r="L186" s="172">
        <f>MIN(VLOOKUP($C186,Calc_OppDef!$A$47:$AM$66,L$2+1,FALSE),VLOOKUP($D186,Calc_OppDef!$A$47:$AM$66,L$2+1,FALSE))</f>
        <v>1.139489338</v>
      </c>
      <c r="M186" s="172">
        <f>MIN(VLOOKUP($C186,Calc_OppDef!$A$47:$AM$66,M$2+1,FALSE),VLOOKUP($D186,Calc_OppDef!$A$47:$AM$66,M$2+1,FALSE))</f>
        <v>0.6679765344</v>
      </c>
      <c r="N186" s="172">
        <f>MIN(VLOOKUP($C186,Calc_OppDef!$A$47:$AM$66,N$2+1,FALSE),VLOOKUP($D186,Calc_OppDef!$A$47:$AM$66,N$2+1,FALSE))</f>
        <v>0.7072688325</v>
      </c>
      <c r="O186" s="172">
        <f>MIN(VLOOKUP($C186,Calc_OppDef!$A$47:$AM$66,O$2+1,FALSE),VLOOKUP($D186,Calc_OppDef!$A$47:$AM$66,O$2+1,FALSE))</f>
        <v>1.335953069</v>
      </c>
      <c r="P186" s="172">
        <f>MIN(VLOOKUP($C186,Calc_OppDef!$A$47:$AM$66,P$2+1,FALSE),VLOOKUP($D186,Calc_OppDef!$A$47:$AM$66,P$2+1,FALSE))</f>
        <v>0.6679765344</v>
      </c>
      <c r="Q186" s="172">
        <f>MIN(VLOOKUP($C186,Calc_OppDef!$A$47:$AM$66,Q$2+1,FALSE),VLOOKUP($D186,Calc_OppDef!$A$47:$AM$66,Q$2+1,FALSE))</f>
        <v>0.4715128039</v>
      </c>
      <c r="R186" s="172">
        <f>MIN(VLOOKUP($C186,Calc_OppDef!$A$47:$AM$66,R$2+1,FALSE),VLOOKUP($D186,Calc_OppDef!$A$47:$AM$66,R$2+1,FALSE))</f>
        <v>0.7322834646</v>
      </c>
      <c r="S186" s="172">
        <f>MIN(VLOOKUP($C186,Calc_OppDef!$A$47:$AM$66,S$2+1,FALSE),VLOOKUP($D186,Calc_OppDef!$A$47:$AM$66,S$2+1,FALSE))</f>
        <v>1.257367726</v>
      </c>
      <c r="T186" s="172">
        <f>MIN(VLOOKUP($C186,Calc_OppDef!$A$47:$AM$66,T$2+1,FALSE),VLOOKUP($D186,Calc_OppDef!$A$47:$AM$66,T$2+1,FALSE))</f>
        <v>0.7322834646</v>
      </c>
      <c r="U186" s="172">
        <f>MIN(VLOOKUP($C186,Calc_OppDef!$A$47:$AM$66,U$2+1,FALSE),VLOOKUP($D186,Calc_OppDef!$A$47:$AM$66,U$2+1,FALSE))</f>
        <v>0.7465618773</v>
      </c>
      <c r="V186" s="172">
        <f>MIN(VLOOKUP($C186,Calc_OppDef!$A$47:$AM$66,V$2+1,FALSE),VLOOKUP($D186,Calc_OppDef!$A$47:$AM$66,V$2+1,FALSE))</f>
        <v>0.6286834896</v>
      </c>
      <c r="W186" s="172">
        <f>MIN(VLOOKUP($C186,Calc_OppDef!$A$47:$AM$66,W$2+1,FALSE),VLOOKUP($D186,Calc_OppDef!$A$47:$AM$66,W$2+1,FALSE))</f>
        <v>0.7322834646</v>
      </c>
      <c r="X186" s="172">
        <f>MIN(VLOOKUP($C186,Calc_OppDef!$A$47:$AM$66,X$2+1,FALSE),VLOOKUP($D186,Calc_OppDef!$A$47:$AM$66,X$2+1,FALSE))</f>
        <v>1.571709097</v>
      </c>
      <c r="Y186" s="172">
        <f>MIN(VLOOKUP($C186,Calc_OppDef!$A$47:$AM$66,Y$2+1,FALSE),VLOOKUP($D186,Calc_OppDef!$A$47:$AM$66,Y$2+1,FALSE))</f>
        <v>0.6286834896</v>
      </c>
      <c r="Z186" s="172">
        <f>MIN(VLOOKUP($C186,Calc_OppDef!$A$47:$AM$66,Z$2+1,FALSE),VLOOKUP($D186,Calc_OppDef!$A$47:$AM$66,Z$2+1,FALSE))</f>
        <v>0.9823179059</v>
      </c>
      <c r="AA186" s="172">
        <f>MIN(VLOOKUP($C186,Calc_OppDef!$A$47:$AM$66,AA$2+1,FALSE),VLOOKUP($D186,Calc_OppDef!$A$47:$AM$66,AA$2+1,FALSE))</f>
        <v>0.6286834896</v>
      </c>
      <c r="AB186" s="172">
        <f>MIN(VLOOKUP($C186,Calc_OppDef!$A$47:$AM$66,AB$2+1,FALSE),VLOOKUP($D186,Calc_OppDef!$A$47:$AM$66,AB$2+1,FALSE))</f>
        <v>0.6286834896</v>
      </c>
      <c r="AC186" s="172">
        <f>MIN(VLOOKUP($C186,Calc_OppDef!$A$47:$AM$66,AC$2+1,FALSE),VLOOKUP($D186,Calc_OppDef!$A$47:$AM$66,AC$2+1,FALSE))</f>
        <v>0.6286834896</v>
      </c>
      <c r="AD186" s="172">
        <f>MIN(VLOOKUP($C186,Calc_OppDef!$A$47:$AM$66,AD$2+1,FALSE),VLOOKUP($D186,Calc_OppDef!$A$47:$AM$66,AD$2+1,FALSE))</f>
        <v>0.4138834951</v>
      </c>
      <c r="AE186" s="172">
        <f>MIN(VLOOKUP($C186,Calc_OppDef!$A$47:$AM$66,AE$2+1,FALSE),VLOOKUP($D186,Calc_OppDef!$A$47:$AM$66,AE$2+1,FALSE))</f>
        <v>1.021610951</v>
      </c>
      <c r="AF186" s="172">
        <f>MIN(VLOOKUP($C186,Calc_OppDef!$A$47:$AM$66,AF$2+1,FALSE),VLOOKUP($D186,Calc_OppDef!$A$47:$AM$66,AF$2+1,FALSE))</f>
        <v>0.5566019417</v>
      </c>
      <c r="AG186" s="172">
        <f>MIN(VLOOKUP($C186,Calc_OppDef!$A$47:$AM$66,AG$2+1,FALSE),VLOOKUP($D186,Calc_OppDef!$A$47:$AM$66,AG$2+1,FALSE))</f>
        <v>0.4138834951</v>
      </c>
      <c r="AH186" s="172">
        <f>MIN(VLOOKUP($C186,Calc_OppDef!$A$47:$AM$66,AH$2+1,FALSE),VLOOKUP($D186,Calc_OppDef!$A$47:$AM$66,AH$2+1,FALSE))</f>
        <v>1.178781636</v>
      </c>
      <c r="AI186" s="172">
        <f>MIN(VLOOKUP($C186,Calc_OppDef!$A$47:$AM$66,AI$2+1,FALSE),VLOOKUP($D186,Calc_OppDef!$A$47:$AM$66,AI$2+1,FALSE))</f>
        <v>0.785854922</v>
      </c>
      <c r="AJ186" s="172">
        <f>MIN(VLOOKUP($C186,Calc_OppDef!$A$47:$AM$66,AJ$2+1,FALSE),VLOOKUP($D186,Calc_OppDef!$A$47:$AM$66,AJ$2+1,FALSE))</f>
        <v>0.6286834896</v>
      </c>
      <c r="AK186" s="172">
        <f>MIN(VLOOKUP($C186,Calc_OppDef!$A$47:$AM$66,AK$2+1,FALSE),VLOOKUP($D186,Calc_OppDef!$A$47:$AM$66,AK$2+1,FALSE))</f>
        <v>1.178781636</v>
      </c>
      <c r="AL186" s="172">
        <f>MIN(VLOOKUP($C186,Calc_OppDef!$A$47:$AM$66,AL$2+1,FALSE),VLOOKUP($D186,Calc_OppDef!$A$47:$AM$66,AL$2+1,FALSE))</f>
        <v>0.4995145631</v>
      </c>
      <c r="AM186" s="172">
        <f>MIN(VLOOKUP($C186,Calc_OppDef!$A$47:$AM$66,AM$2+1,FALSE),VLOOKUP($D186,Calc_OppDef!$A$47:$AM$66,AM$2+1,FALSE))</f>
        <v>0.392927461</v>
      </c>
      <c r="AN186" s="172">
        <f>MIN(VLOOKUP($C186,Calc_OppDef!$A$47:$AM$66,AN$2+1,FALSE),VLOOKUP($D186,Calc_OppDef!$A$47:$AM$66,AN$2+1,FALSE))</f>
        <v>0.7465618773</v>
      </c>
      <c r="AO186" s="172">
        <f>MIN(VLOOKUP($C186,Calc_OppDef!$A$47:$AM$66,AO$2+1,FALSE),VLOOKUP($D186,Calc_OppDef!$A$47:$AM$66,AO$2+1,FALSE))</f>
        <v>0.5566019417</v>
      </c>
      <c r="AP186" s="172">
        <f>MIN(VLOOKUP($C186,Calc_OppDef!$A$47:$AM$66,AP$2+1,FALSE),VLOOKUP($D186,Calc_OppDef!$A$47:$AM$66,AP$2+1,FALSE))</f>
        <v>0.4715128039</v>
      </c>
      <c r="AQ186" s="170"/>
      <c r="AR186" s="170"/>
    </row>
    <row r="187" ht="12.75" customHeight="1">
      <c r="A187" s="170">
        <f t="shared" si="1"/>
        <v>17</v>
      </c>
      <c r="B187" s="170">
        <f t="shared" si="2"/>
        <v>18</v>
      </c>
      <c r="C187" s="140" t="str">
        <f t="array" ref="C187">INDEX(Fixtures!$A$2:$A$21,A187)</f>
        <v>Tottenham</v>
      </c>
      <c r="D187" s="140" t="str">
        <f t="array" ref="D187">INDEX(Fixtures!$A$2:$A$21,B187)</f>
        <v>Watford</v>
      </c>
      <c r="E187" s="172">
        <f>MIN(VLOOKUP($C187,Calc_OppDef!$A$47:$AM$66,E$2+1,FALSE),VLOOKUP($D187,Calc_OppDef!$A$47:$AM$66,E$2+1,FALSE))</f>
        <v>0.392927461</v>
      </c>
      <c r="F187" s="172">
        <f>MIN(VLOOKUP($C187,Calc_OppDef!$A$47:$AM$66,F$2+1,FALSE),VLOOKUP($D187,Calc_OppDef!$A$47:$AM$66,F$2+1,FALSE))</f>
        <v>0.5566019417</v>
      </c>
      <c r="G187" s="172">
        <f>MIN(VLOOKUP($C187,Calc_OppDef!$A$47:$AM$66,G$2+1,FALSE),VLOOKUP($D187,Calc_OppDef!$A$47:$AM$66,G$2+1,FALSE))</f>
        <v>0.6286834896</v>
      </c>
      <c r="H187" s="172">
        <f>MIN(VLOOKUP($C187,Calc_OppDef!$A$47:$AM$66,H$2+1,FALSE),VLOOKUP($D187,Calc_OppDef!$A$47:$AM$66,H$2+1,FALSE))</f>
        <v>1.060903995</v>
      </c>
      <c r="I187" s="172">
        <f>MIN(VLOOKUP($C187,Calc_OppDef!$A$47:$AM$66,I$2+1,FALSE),VLOOKUP($D187,Calc_OppDef!$A$47:$AM$66,I$2+1,FALSE))</f>
        <v>1.178781636</v>
      </c>
      <c r="J187" s="172">
        <f>MIN(VLOOKUP($C187,Calc_OppDef!$A$47:$AM$66,J$2+1,FALSE),VLOOKUP($D187,Calc_OppDef!$A$47:$AM$66,J$2+1,FALSE))</f>
        <v>0.7322834646</v>
      </c>
      <c r="K187" s="172">
        <f>MIN(VLOOKUP($C187,Calc_OppDef!$A$47:$AM$66,K$2+1,FALSE),VLOOKUP($D187,Calc_OppDef!$A$47:$AM$66,K$2+1,FALSE))</f>
        <v>0.6286834896</v>
      </c>
      <c r="L187" s="172">
        <f>MIN(VLOOKUP($C187,Calc_OppDef!$A$47:$AM$66,L$2+1,FALSE),VLOOKUP($D187,Calc_OppDef!$A$47:$AM$66,L$2+1,FALSE))</f>
        <v>0.4138834951</v>
      </c>
      <c r="M187" s="172">
        <f>MIN(VLOOKUP($C187,Calc_OppDef!$A$47:$AM$66,M$2+1,FALSE),VLOOKUP($D187,Calc_OppDef!$A$47:$AM$66,M$2+1,FALSE))</f>
        <v>0.8604330709</v>
      </c>
      <c r="N187" s="172">
        <f>MIN(VLOOKUP($C187,Calc_OppDef!$A$47:$AM$66,N$2+1,FALSE),VLOOKUP($D187,Calc_OppDef!$A$47:$AM$66,N$2+1,FALSE))</f>
        <v>0.4715128039</v>
      </c>
      <c r="O187" s="172">
        <f>MIN(VLOOKUP($C187,Calc_OppDef!$A$47:$AM$66,O$2+1,FALSE),VLOOKUP($D187,Calc_OppDef!$A$47:$AM$66,O$2+1,FALSE))</f>
        <v>0.8251472201</v>
      </c>
      <c r="P187" s="172">
        <f>MIN(VLOOKUP($C187,Calc_OppDef!$A$47:$AM$66,P$2+1,FALSE),VLOOKUP($D187,Calc_OppDef!$A$47:$AM$66,P$2+1,FALSE))</f>
        <v>0.785854922</v>
      </c>
      <c r="Q187" s="172">
        <f>MIN(VLOOKUP($C187,Calc_OppDef!$A$47:$AM$66,Q$2+1,FALSE),VLOOKUP($D187,Calc_OppDef!$A$47:$AM$66,Q$2+1,FALSE))</f>
        <v>1.257367726</v>
      </c>
      <c r="R187" s="172">
        <f>MIN(VLOOKUP($C187,Calc_OppDef!$A$47:$AM$66,R$2+1,FALSE),VLOOKUP($D187,Calc_OppDef!$A$47:$AM$66,R$2+1,FALSE))</f>
        <v>0.9823179059</v>
      </c>
      <c r="S187" s="172">
        <f>MIN(VLOOKUP($C187,Calc_OppDef!$A$47:$AM$66,S$2+1,FALSE),VLOOKUP($D187,Calc_OppDef!$A$47:$AM$66,S$2+1,FALSE))</f>
        <v>0.6679765344</v>
      </c>
      <c r="T187" s="172">
        <f>MIN(VLOOKUP($C187,Calc_OppDef!$A$47:$AM$66,T$2+1,FALSE),VLOOKUP($D187,Calc_OppDef!$A$47:$AM$66,T$2+1,FALSE))</f>
        <v>0.9823179059</v>
      </c>
      <c r="U187" s="172">
        <f>MIN(VLOOKUP($C187,Calc_OppDef!$A$47:$AM$66,U$2+1,FALSE),VLOOKUP($D187,Calc_OppDef!$A$47:$AM$66,U$2+1,FALSE))</f>
        <v>0.4138834951</v>
      </c>
      <c r="V187" s="172">
        <f>MIN(VLOOKUP($C187,Calc_OppDef!$A$47:$AM$66,V$2+1,FALSE),VLOOKUP($D187,Calc_OppDef!$A$47:$AM$66,V$2+1,FALSE))</f>
        <v>0.9430256077</v>
      </c>
      <c r="W187" s="172">
        <f>MIN(VLOOKUP($C187,Calc_OppDef!$A$47:$AM$66,W$2+1,FALSE),VLOOKUP($D187,Calc_OppDef!$A$47:$AM$66,W$2+1,FALSE))</f>
        <v>0.7465618773</v>
      </c>
      <c r="X187" s="172">
        <f>MIN(VLOOKUP($C187,Calc_OppDef!$A$47:$AM$66,X$2+1,FALSE),VLOOKUP($D187,Calc_OppDef!$A$47:$AM$66,X$2+1,FALSE))</f>
        <v>0.4995145631</v>
      </c>
      <c r="Y187" s="172">
        <f>MIN(VLOOKUP($C187,Calc_OppDef!$A$47:$AM$66,Y$2+1,FALSE),VLOOKUP($D187,Calc_OppDef!$A$47:$AM$66,Y$2+1,FALSE))</f>
        <v>0.7322834646</v>
      </c>
      <c r="Z187" s="172">
        <f>MIN(VLOOKUP($C187,Calc_OppDef!$A$47:$AM$66,Z$2+1,FALSE),VLOOKUP($D187,Calc_OppDef!$A$47:$AM$66,Z$2+1,FALSE))</f>
        <v>1.139489338</v>
      </c>
      <c r="AA187" s="172">
        <f>MIN(VLOOKUP($C187,Calc_OppDef!$A$47:$AM$66,AA$2+1,FALSE),VLOOKUP($D187,Calc_OppDef!$A$47:$AM$66,AA$2+1,FALSE))</f>
        <v>0.7322834646</v>
      </c>
      <c r="AB187" s="172">
        <f>MIN(VLOOKUP($C187,Calc_OppDef!$A$47:$AM$66,AB$2+1,FALSE),VLOOKUP($D187,Calc_OppDef!$A$47:$AM$66,AB$2+1,FALSE))</f>
        <v>0.6679765344</v>
      </c>
      <c r="AC187" s="172">
        <f>MIN(VLOOKUP($C187,Calc_OppDef!$A$47:$AM$66,AC$2+1,FALSE),VLOOKUP($D187,Calc_OppDef!$A$47:$AM$66,AC$2+1,FALSE))</f>
        <v>0.7072688325</v>
      </c>
      <c r="AD187" s="172">
        <f>MIN(VLOOKUP($C187,Calc_OppDef!$A$47:$AM$66,AD$2+1,FALSE),VLOOKUP($D187,Calc_OppDef!$A$47:$AM$66,AD$2+1,FALSE))</f>
        <v>0.6286834896</v>
      </c>
      <c r="AE187" s="172">
        <f>MIN(VLOOKUP($C187,Calc_OppDef!$A$47:$AM$66,AE$2+1,FALSE),VLOOKUP($D187,Calc_OppDef!$A$47:$AM$66,AE$2+1,FALSE))</f>
        <v>0.6286834896</v>
      </c>
      <c r="AF187" s="172">
        <f>MIN(VLOOKUP($C187,Calc_OppDef!$A$47:$AM$66,AF$2+1,FALSE),VLOOKUP($D187,Calc_OppDef!$A$47:$AM$66,AF$2+1,FALSE))</f>
        <v>1.178781636</v>
      </c>
      <c r="AG187" s="172">
        <f>MIN(VLOOKUP($C187,Calc_OppDef!$A$47:$AM$66,AG$2+1,FALSE),VLOOKUP($D187,Calc_OppDef!$A$47:$AM$66,AG$2+1,FALSE))</f>
        <v>0.785854922</v>
      </c>
      <c r="AH187" s="172">
        <f>MIN(VLOOKUP($C187,Calc_OppDef!$A$47:$AM$66,AH$2+1,FALSE),VLOOKUP($D187,Calc_OppDef!$A$47:$AM$66,AH$2+1,FALSE))</f>
        <v>0.785854922</v>
      </c>
      <c r="AI187" s="172">
        <f>MIN(VLOOKUP($C187,Calc_OppDef!$A$47:$AM$66,AI$2+1,FALSE),VLOOKUP($D187,Calc_OppDef!$A$47:$AM$66,AI$2+1,FALSE))</f>
        <v>0.6286834896</v>
      </c>
      <c r="AJ187" s="172">
        <f>MIN(VLOOKUP($C187,Calc_OppDef!$A$47:$AM$66,AJ$2+1,FALSE),VLOOKUP($D187,Calc_OppDef!$A$47:$AM$66,AJ$2+1,FALSE))</f>
        <v>1.493123755</v>
      </c>
      <c r="AK187" s="172">
        <f>MIN(VLOOKUP($C187,Calc_OppDef!$A$47:$AM$66,AK$2+1,FALSE),VLOOKUP($D187,Calc_OppDef!$A$47:$AM$66,AK$2+1,FALSE))</f>
        <v>0.392927461</v>
      </c>
      <c r="AL187" s="172">
        <f>MIN(VLOOKUP($C187,Calc_OppDef!$A$47:$AM$66,AL$2+1,FALSE),VLOOKUP($D187,Calc_OppDef!$A$47:$AM$66,AL$2+1,FALSE))</f>
        <v>0.4715128039</v>
      </c>
      <c r="AM187" s="172">
        <f>MIN(VLOOKUP($C187,Calc_OppDef!$A$47:$AM$66,AM$2+1,FALSE),VLOOKUP($D187,Calc_OppDef!$A$47:$AM$66,AM$2+1,FALSE))</f>
        <v>0.6286834896</v>
      </c>
      <c r="AN187" s="172">
        <f>MIN(VLOOKUP($C187,Calc_OppDef!$A$47:$AM$66,AN$2+1,FALSE),VLOOKUP($D187,Calc_OppDef!$A$47:$AM$66,AN$2+1,FALSE))</f>
        <v>0.4995145631</v>
      </c>
      <c r="AO187" s="172">
        <f>MIN(VLOOKUP($C187,Calc_OppDef!$A$47:$AM$66,AO$2+1,FALSE),VLOOKUP($D187,Calc_OppDef!$A$47:$AM$66,AO$2+1,FALSE))</f>
        <v>1.021610951</v>
      </c>
      <c r="AP187" s="172">
        <f>MIN(VLOOKUP($C187,Calc_OppDef!$A$47:$AM$66,AP$2+1,FALSE),VLOOKUP($D187,Calc_OppDef!$A$47:$AM$66,AP$2+1,FALSE))</f>
        <v>0.6286834896</v>
      </c>
      <c r="AQ187" s="170"/>
      <c r="AR187" s="170"/>
    </row>
    <row r="188" ht="12.75" customHeight="1">
      <c r="A188" s="170">
        <f t="shared" si="1"/>
        <v>17</v>
      </c>
      <c r="B188" s="170">
        <f t="shared" si="2"/>
        <v>19</v>
      </c>
      <c r="C188" s="140" t="str">
        <f t="array" ref="C188">INDEX(Fixtures!$A$2:$A$21,A188)</f>
        <v>Tottenham</v>
      </c>
      <c r="D188" s="140" t="str">
        <f t="array" ref="D188">INDEX(Fixtures!$A$2:$A$21,B188)</f>
        <v>West Ham</v>
      </c>
      <c r="E188" s="172">
        <f>MIN(VLOOKUP($C188,Calc_OppDef!$A$47:$AM$66,E$2+1,FALSE),VLOOKUP($D188,Calc_OppDef!$A$47:$AM$66,E$2+1,FALSE))</f>
        <v>0.8251472201</v>
      </c>
      <c r="F188" s="172">
        <f>MIN(VLOOKUP($C188,Calc_OppDef!$A$47:$AM$66,F$2+1,FALSE),VLOOKUP($D188,Calc_OppDef!$A$47:$AM$66,F$2+1,FALSE))</f>
        <v>0.5566019417</v>
      </c>
      <c r="G188" s="172">
        <f>MIN(VLOOKUP($C188,Calc_OppDef!$A$47:$AM$66,G$2+1,FALSE),VLOOKUP($D188,Calc_OppDef!$A$47:$AM$66,G$2+1,FALSE))</f>
        <v>1.493123755</v>
      </c>
      <c r="H188" s="172">
        <f>MIN(VLOOKUP($C188,Calc_OppDef!$A$47:$AM$66,H$2+1,FALSE),VLOOKUP($D188,Calc_OppDef!$A$47:$AM$66,H$2+1,FALSE))</f>
        <v>0.4995145631</v>
      </c>
      <c r="I188" s="172">
        <f>MIN(VLOOKUP($C188,Calc_OppDef!$A$47:$AM$66,I$2+1,FALSE),VLOOKUP($D188,Calc_OppDef!$A$47:$AM$66,I$2+1,FALSE))</f>
        <v>1.100196294</v>
      </c>
      <c r="J188" s="172">
        <f>MIN(VLOOKUP($C188,Calc_OppDef!$A$47:$AM$66,J$2+1,FALSE),VLOOKUP($D188,Calc_OppDef!$A$47:$AM$66,J$2+1,FALSE))</f>
        <v>0.9430256077</v>
      </c>
      <c r="K188" s="172">
        <f>MIN(VLOOKUP($C188,Calc_OppDef!$A$47:$AM$66,K$2+1,FALSE),VLOOKUP($D188,Calc_OppDef!$A$47:$AM$66,K$2+1,FALSE))</f>
        <v>0.6286834896</v>
      </c>
      <c r="L188" s="172">
        <f>MIN(VLOOKUP($C188,Calc_OppDef!$A$47:$AM$66,L$2+1,FALSE),VLOOKUP($D188,Calc_OppDef!$A$47:$AM$66,L$2+1,FALSE))</f>
        <v>0.4138834951</v>
      </c>
      <c r="M188" s="172">
        <f>MIN(VLOOKUP($C188,Calc_OppDef!$A$47:$AM$66,M$2+1,FALSE),VLOOKUP($D188,Calc_OppDef!$A$47:$AM$66,M$2+1,FALSE))</f>
        <v>0.9430256077</v>
      </c>
      <c r="N188" s="172">
        <f>MIN(VLOOKUP($C188,Calc_OppDef!$A$47:$AM$66,N$2+1,FALSE),VLOOKUP($D188,Calc_OppDef!$A$47:$AM$66,N$2+1,FALSE))</f>
        <v>0.9823179059</v>
      </c>
      <c r="O188" s="172">
        <f>MIN(VLOOKUP($C188,Calc_OppDef!$A$47:$AM$66,O$2+1,FALSE),VLOOKUP($D188,Calc_OppDef!$A$47:$AM$66,O$2+1,FALSE))</f>
        <v>0.785854922</v>
      </c>
      <c r="P188" s="172">
        <f>MIN(VLOOKUP($C188,Calc_OppDef!$A$47:$AM$66,P$2+1,FALSE),VLOOKUP($D188,Calc_OppDef!$A$47:$AM$66,P$2+1,FALSE))</f>
        <v>0.6286834896</v>
      </c>
      <c r="Q188" s="172">
        <f>MIN(VLOOKUP($C188,Calc_OppDef!$A$47:$AM$66,Q$2+1,FALSE),VLOOKUP($D188,Calc_OppDef!$A$47:$AM$66,Q$2+1,FALSE))</f>
        <v>1.257367726</v>
      </c>
      <c r="R188" s="172">
        <f>MIN(VLOOKUP($C188,Calc_OppDef!$A$47:$AM$66,R$2+1,FALSE),VLOOKUP($D188,Calc_OppDef!$A$47:$AM$66,R$2+1,FALSE))</f>
        <v>0.8251472201</v>
      </c>
      <c r="S188" s="172">
        <f>MIN(VLOOKUP($C188,Calc_OppDef!$A$47:$AM$66,S$2+1,FALSE),VLOOKUP($D188,Calc_OppDef!$A$47:$AM$66,S$2+1,FALSE))</f>
        <v>0.4138834951</v>
      </c>
      <c r="T188" s="172">
        <f>MIN(VLOOKUP($C188,Calc_OppDef!$A$47:$AM$66,T$2+1,FALSE),VLOOKUP($D188,Calc_OppDef!$A$47:$AM$66,T$2+1,FALSE))</f>
        <v>0.6286834896</v>
      </c>
      <c r="U188" s="172">
        <f>MIN(VLOOKUP($C188,Calc_OppDef!$A$47:$AM$66,U$2+1,FALSE),VLOOKUP($D188,Calc_OppDef!$A$47:$AM$66,U$2+1,FALSE))</f>
        <v>0.7322834646</v>
      </c>
      <c r="V188" s="172">
        <f>MIN(VLOOKUP($C188,Calc_OppDef!$A$47:$AM$66,V$2+1,FALSE),VLOOKUP($D188,Calc_OppDef!$A$47:$AM$66,V$2+1,FALSE))</f>
        <v>0.6679765344</v>
      </c>
      <c r="W188" s="172">
        <f>MIN(VLOOKUP($C188,Calc_OppDef!$A$47:$AM$66,W$2+1,FALSE),VLOOKUP($D188,Calc_OppDef!$A$47:$AM$66,W$2+1,FALSE))</f>
        <v>0.7465618773</v>
      </c>
      <c r="X188" s="172">
        <f>MIN(VLOOKUP($C188,Calc_OppDef!$A$47:$AM$66,X$2+1,FALSE),VLOOKUP($D188,Calc_OppDef!$A$47:$AM$66,X$2+1,FALSE))</f>
        <v>0.4995145631</v>
      </c>
      <c r="Y188" s="172">
        <f>MIN(VLOOKUP($C188,Calc_OppDef!$A$47:$AM$66,Y$2+1,FALSE),VLOOKUP($D188,Calc_OppDef!$A$47:$AM$66,Y$2+1,FALSE))</f>
        <v>0.392927461</v>
      </c>
      <c r="Z188" s="172">
        <f>MIN(VLOOKUP($C188,Calc_OppDef!$A$47:$AM$66,Z$2+1,FALSE),VLOOKUP($D188,Calc_OppDef!$A$47:$AM$66,Z$2+1,FALSE))</f>
        <v>0.785854922</v>
      </c>
      <c r="AA188" s="172">
        <f>MIN(VLOOKUP($C188,Calc_OppDef!$A$47:$AM$66,AA$2+1,FALSE),VLOOKUP($D188,Calc_OppDef!$A$47:$AM$66,AA$2+1,FALSE))</f>
        <v>0.7322834646</v>
      </c>
      <c r="AB188" s="172">
        <f>MIN(VLOOKUP($C188,Calc_OppDef!$A$47:$AM$66,AB$2+1,FALSE),VLOOKUP($D188,Calc_OppDef!$A$47:$AM$66,AB$2+1,FALSE))</f>
        <v>0.6679765344</v>
      </c>
      <c r="AC188" s="172">
        <f>MIN(VLOOKUP($C188,Calc_OppDef!$A$47:$AM$66,AC$2+1,FALSE),VLOOKUP($D188,Calc_OppDef!$A$47:$AM$66,AC$2+1,FALSE))</f>
        <v>0.7072688325</v>
      </c>
      <c r="AD188" s="172">
        <f>MIN(VLOOKUP($C188,Calc_OppDef!$A$47:$AM$66,AD$2+1,FALSE),VLOOKUP($D188,Calc_OppDef!$A$47:$AM$66,AD$2+1,FALSE))</f>
        <v>1.139489338</v>
      </c>
      <c r="AE188" s="172">
        <f>MIN(VLOOKUP($C188,Calc_OppDef!$A$47:$AM$66,AE$2+1,FALSE),VLOOKUP($D188,Calc_OppDef!$A$47:$AM$66,AE$2+1,FALSE))</f>
        <v>0.5566019417</v>
      </c>
      <c r="AF188" s="172">
        <f>MIN(VLOOKUP($C188,Calc_OppDef!$A$47:$AM$66,AF$2+1,FALSE),VLOOKUP($D188,Calc_OppDef!$A$47:$AM$66,AF$2+1,FALSE))</f>
        <v>1.178781636</v>
      </c>
      <c r="AG188" s="172">
        <f>MIN(VLOOKUP($C188,Calc_OppDef!$A$47:$AM$66,AG$2+1,FALSE),VLOOKUP($D188,Calc_OppDef!$A$47:$AM$66,AG$2+1,FALSE))</f>
        <v>0.7072688325</v>
      </c>
      <c r="AH188" s="172">
        <f>MIN(VLOOKUP($C188,Calc_OppDef!$A$47:$AM$66,AH$2+1,FALSE),VLOOKUP($D188,Calc_OppDef!$A$47:$AM$66,AH$2+1,FALSE))</f>
        <v>0.7322834646</v>
      </c>
      <c r="AI188" s="172">
        <f>MIN(VLOOKUP($C188,Calc_OppDef!$A$47:$AM$66,AI$2+1,FALSE),VLOOKUP($D188,Calc_OppDef!$A$47:$AM$66,AI$2+1,FALSE))</f>
        <v>0.4715128039</v>
      </c>
      <c r="AJ188" s="172">
        <f>MIN(VLOOKUP($C188,Calc_OppDef!$A$47:$AM$66,AJ$2+1,FALSE),VLOOKUP($D188,Calc_OppDef!$A$47:$AM$66,AJ$2+1,FALSE))</f>
        <v>0.6286834896</v>
      </c>
      <c r="AK188" s="172">
        <f>MIN(VLOOKUP($C188,Calc_OppDef!$A$47:$AM$66,AK$2+1,FALSE),VLOOKUP($D188,Calc_OppDef!$A$47:$AM$66,AK$2+1,FALSE))</f>
        <v>0.392927461</v>
      </c>
      <c r="AL188" s="172">
        <f>MIN(VLOOKUP($C188,Calc_OppDef!$A$47:$AM$66,AL$2+1,FALSE),VLOOKUP($D188,Calc_OppDef!$A$47:$AM$66,AL$2+1,FALSE))</f>
        <v>0.4715128039</v>
      </c>
      <c r="AM188" s="172">
        <f>MIN(VLOOKUP($C188,Calc_OppDef!$A$47:$AM$66,AM$2+1,FALSE),VLOOKUP($D188,Calc_OppDef!$A$47:$AM$66,AM$2+1,FALSE))</f>
        <v>1.218074681</v>
      </c>
      <c r="AN188" s="172">
        <f>MIN(VLOOKUP($C188,Calc_OppDef!$A$47:$AM$66,AN$2+1,FALSE),VLOOKUP($D188,Calc_OppDef!$A$47:$AM$66,AN$2+1,FALSE))</f>
        <v>0.9430256077</v>
      </c>
      <c r="AO188" s="172">
        <f>MIN(VLOOKUP($C188,Calc_OppDef!$A$47:$AM$66,AO$2+1,FALSE),VLOOKUP($D188,Calc_OppDef!$A$47:$AM$66,AO$2+1,FALSE))</f>
        <v>0.6679765344</v>
      </c>
      <c r="AP188" s="172">
        <f>MIN(VLOOKUP($C188,Calc_OppDef!$A$47:$AM$66,AP$2+1,FALSE),VLOOKUP($D188,Calc_OppDef!$A$47:$AM$66,AP$2+1,FALSE))</f>
        <v>0.6286834896</v>
      </c>
      <c r="AQ188" s="170"/>
      <c r="AR188" s="170"/>
    </row>
    <row r="189" ht="12.75" customHeight="1">
      <c r="A189" s="170">
        <f t="shared" si="1"/>
        <v>17</v>
      </c>
      <c r="B189" s="170">
        <f t="shared" si="2"/>
        <v>20</v>
      </c>
      <c r="C189" s="140" t="str">
        <f t="array" ref="C189">INDEX(Fixtures!$A$2:$A$21,A189)</f>
        <v>Tottenham</v>
      </c>
      <c r="D189" s="140" t="str">
        <f t="array" ref="D189">INDEX(Fixtures!$A$2:$A$21,B189)</f>
        <v>Wolves</v>
      </c>
      <c r="E189" s="172">
        <f>MIN(VLOOKUP($C189,Calc_OppDef!$A$47:$AM$66,E$2+1,FALSE),VLOOKUP($D189,Calc_OppDef!$A$47:$AM$66,E$2+1,FALSE))</f>
        <v>0.6286834896</v>
      </c>
      <c r="F189" s="172">
        <f>MIN(VLOOKUP($C189,Calc_OppDef!$A$47:$AM$66,F$2+1,FALSE),VLOOKUP($D189,Calc_OppDef!$A$47:$AM$66,F$2+1,FALSE))</f>
        <v>0.5566019417</v>
      </c>
      <c r="G189" s="172">
        <f>MIN(VLOOKUP($C189,Calc_OppDef!$A$47:$AM$66,G$2+1,FALSE),VLOOKUP($D189,Calc_OppDef!$A$47:$AM$66,G$2+1,FALSE))</f>
        <v>1.493123755</v>
      </c>
      <c r="H189" s="172">
        <f>MIN(VLOOKUP($C189,Calc_OppDef!$A$47:$AM$66,H$2+1,FALSE),VLOOKUP($D189,Calc_OppDef!$A$47:$AM$66,H$2+1,FALSE))</f>
        <v>0.9430256077</v>
      </c>
      <c r="I189" s="172">
        <f>MIN(VLOOKUP($C189,Calc_OppDef!$A$47:$AM$66,I$2+1,FALSE),VLOOKUP($D189,Calc_OppDef!$A$47:$AM$66,I$2+1,FALSE))</f>
        <v>0.785854922</v>
      </c>
      <c r="J189" s="172">
        <f>MIN(VLOOKUP($C189,Calc_OppDef!$A$47:$AM$66,J$2+1,FALSE),VLOOKUP($D189,Calc_OppDef!$A$47:$AM$66,J$2+1,FALSE))</f>
        <v>0.9430256077</v>
      </c>
      <c r="K189" s="172">
        <f>MIN(VLOOKUP($C189,Calc_OppDef!$A$47:$AM$66,K$2+1,FALSE),VLOOKUP($D189,Calc_OppDef!$A$47:$AM$66,K$2+1,FALSE))</f>
        <v>0.6286834896</v>
      </c>
      <c r="L189" s="172">
        <f>MIN(VLOOKUP($C189,Calc_OppDef!$A$47:$AM$66,L$2+1,FALSE),VLOOKUP($D189,Calc_OppDef!$A$47:$AM$66,L$2+1,FALSE))</f>
        <v>0.4138834951</v>
      </c>
      <c r="M189" s="172">
        <f>MIN(VLOOKUP($C189,Calc_OppDef!$A$47:$AM$66,M$2+1,FALSE),VLOOKUP($D189,Calc_OppDef!$A$47:$AM$66,M$2+1,FALSE))</f>
        <v>0.6679765344</v>
      </c>
      <c r="N189" s="172">
        <f>MIN(VLOOKUP($C189,Calc_OppDef!$A$47:$AM$66,N$2+1,FALSE),VLOOKUP($D189,Calc_OppDef!$A$47:$AM$66,N$2+1,FALSE))</f>
        <v>0.9430256077</v>
      </c>
      <c r="O189" s="172">
        <f>MIN(VLOOKUP($C189,Calc_OppDef!$A$47:$AM$66,O$2+1,FALSE),VLOOKUP($D189,Calc_OppDef!$A$47:$AM$66,O$2+1,FALSE))</f>
        <v>0.8604330709</v>
      </c>
      <c r="P189" s="172">
        <f>MIN(VLOOKUP($C189,Calc_OppDef!$A$47:$AM$66,P$2+1,FALSE),VLOOKUP($D189,Calc_OppDef!$A$47:$AM$66,P$2+1,FALSE))</f>
        <v>1.139489338</v>
      </c>
      <c r="Q189" s="172">
        <f>MIN(VLOOKUP($C189,Calc_OppDef!$A$47:$AM$66,Q$2+1,FALSE),VLOOKUP($D189,Calc_OppDef!$A$47:$AM$66,Q$2+1,FALSE))</f>
        <v>0.4715128039</v>
      </c>
      <c r="R189" s="172">
        <f>MIN(VLOOKUP($C189,Calc_OppDef!$A$47:$AM$66,R$2+1,FALSE),VLOOKUP($D189,Calc_OppDef!$A$47:$AM$66,R$2+1,FALSE))</f>
        <v>0.7322834646</v>
      </c>
      <c r="S189" s="172">
        <f>MIN(VLOOKUP($C189,Calc_OppDef!$A$47:$AM$66,S$2+1,FALSE),VLOOKUP($D189,Calc_OppDef!$A$47:$AM$66,S$2+1,FALSE))</f>
        <v>0.6679765344</v>
      </c>
      <c r="T189" s="172">
        <f>MIN(VLOOKUP($C189,Calc_OppDef!$A$47:$AM$66,T$2+1,FALSE),VLOOKUP($D189,Calc_OppDef!$A$47:$AM$66,T$2+1,FALSE))</f>
        <v>0.8251472201</v>
      </c>
      <c r="U189" s="172">
        <f>MIN(VLOOKUP($C189,Calc_OppDef!$A$47:$AM$66,U$2+1,FALSE),VLOOKUP($D189,Calc_OppDef!$A$47:$AM$66,U$2+1,FALSE))</f>
        <v>0.7465618773</v>
      </c>
      <c r="V189" s="172">
        <f>MIN(VLOOKUP($C189,Calc_OppDef!$A$47:$AM$66,V$2+1,FALSE),VLOOKUP($D189,Calc_OppDef!$A$47:$AM$66,V$2+1,FALSE))</f>
        <v>1.100196294</v>
      </c>
      <c r="W189" s="172">
        <f>MIN(VLOOKUP($C189,Calc_OppDef!$A$47:$AM$66,W$2+1,FALSE),VLOOKUP($D189,Calc_OppDef!$A$47:$AM$66,W$2+1,FALSE))</f>
        <v>0.7322834646</v>
      </c>
      <c r="X189" s="172">
        <f>MIN(VLOOKUP($C189,Calc_OppDef!$A$47:$AM$66,X$2+1,FALSE),VLOOKUP($D189,Calc_OppDef!$A$47:$AM$66,X$2+1,FALSE))</f>
        <v>0.4995145631</v>
      </c>
      <c r="Y189" s="172">
        <f>MIN(VLOOKUP($C189,Calc_OppDef!$A$47:$AM$66,Y$2+1,FALSE),VLOOKUP($D189,Calc_OppDef!$A$47:$AM$66,Y$2+1,FALSE))</f>
        <v>0.6286834896</v>
      </c>
      <c r="Z189" s="172">
        <f>MIN(VLOOKUP($C189,Calc_OppDef!$A$47:$AM$66,Z$2+1,FALSE),VLOOKUP($D189,Calc_OppDef!$A$47:$AM$66,Z$2+1,FALSE))</f>
        <v>1.178781636</v>
      </c>
      <c r="AA189" s="172">
        <f>MIN(VLOOKUP($C189,Calc_OppDef!$A$47:$AM$66,AA$2+1,FALSE),VLOOKUP($D189,Calc_OppDef!$A$47:$AM$66,AA$2+1,FALSE))</f>
        <v>0.7322834646</v>
      </c>
      <c r="AB189" s="172">
        <f>MIN(VLOOKUP($C189,Calc_OppDef!$A$47:$AM$66,AB$2+1,FALSE),VLOOKUP($D189,Calc_OppDef!$A$47:$AM$66,AB$2+1,FALSE))</f>
        <v>0.6679765344</v>
      </c>
      <c r="AC189" s="172">
        <f>MIN(VLOOKUP($C189,Calc_OppDef!$A$47:$AM$66,AC$2+1,FALSE),VLOOKUP($D189,Calc_OppDef!$A$47:$AM$66,AC$2+1,FALSE))</f>
        <v>0.7072688325</v>
      </c>
      <c r="AD189" s="172">
        <f>MIN(VLOOKUP($C189,Calc_OppDef!$A$47:$AM$66,AD$2+1,FALSE),VLOOKUP($D189,Calc_OppDef!$A$47:$AM$66,AD$2+1,FALSE))</f>
        <v>0.7072688325</v>
      </c>
      <c r="AE189" s="172">
        <f>MIN(VLOOKUP($C189,Calc_OppDef!$A$47:$AM$66,AE$2+1,FALSE),VLOOKUP($D189,Calc_OppDef!$A$47:$AM$66,AE$2+1,FALSE))</f>
        <v>0.6286834896</v>
      </c>
      <c r="AF189" s="172">
        <f>MIN(VLOOKUP($C189,Calc_OppDef!$A$47:$AM$66,AF$2+1,FALSE),VLOOKUP($D189,Calc_OppDef!$A$47:$AM$66,AF$2+1,FALSE))</f>
        <v>0.6286834896</v>
      </c>
      <c r="AG189" s="172">
        <f>MIN(VLOOKUP($C189,Calc_OppDef!$A$47:$AM$66,AG$2+1,FALSE),VLOOKUP($D189,Calc_OppDef!$A$47:$AM$66,AG$2+1,FALSE))</f>
        <v>0.4138834951</v>
      </c>
      <c r="AH189" s="172">
        <f>MIN(VLOOKUP($C189,Calc_OppDef!$A$47:$AM$66,AH$2+1,FALSE),VLOOKUP($D189,Calc_OppDef!$A$47:$AM$66,AH$2+1,FALSE))</f>
        <v>0.785854922</v>
      </c>
      <c r="AI189" s="172">
        <f>MIN(VLOOKUP($C189,Calc_OppDef!$A$47:$AM$66,AI$2+1,FALSE),VLOOKUP($D189,Calc_OppDef!$A$47:$AM$66,AI$2+1,FALSE))</f>
        <v>0.6286834896</v>
      </c>
      <c r="AJ189" s="172">
        <f>MIN(VLOOKUP($C189,Calc_OppDef!$A$47:$AM$66,AJ$2+1,FALSE),VLOOKUP($D189,Calc_OppDef!$A$47:$AM$66,AJ$2+1,FALSE))</f>
        <v>0.6286834896</v>
      </c>
      <c r="AK189" s="172">
        <f>MIN(VLOOKUP($C189,Calc_OppDef!$A$47:$AM$66,AK$2+1,FALSE),VLOOKUP($D189,Calc_OppDef!$A$47:$AM$66,AK$2+1,FALSE))</f>
        <v>0.392927461</v>
      </c>
      <c r="AL189" s="172">
        <f>MIN(VLOOKUP($C189,Calc_OppDef!$A$47:$AM$66,AL$2+1,FALSE),VLOOKUP($D189,Calc_OppDef!$A$47:$AM$66,AL$2+1,FALSE))</f>
        <v>0.4715128039</v>
      </c>
      <c r="AM189" s="172">
        <f>MIN(VLOOKUP($C189,Calc_OppDef!$A$47:$AM$66,AM$2+1,FALSE),VLOOKUP($D189,Calc_OppDef!$A$47:$AM$66,AM$2+1,FALSE))</f>
        <v>0.392927461</v>
      </c>
      <c r="AN189" s="172">
        <f>MIN(VLOOKUP($C189,Calc_OppDef!$A$47:$AM$66,AN$2+1,FALSE),VLOOKUP($D189,Calc_OppDef!$A$47:$AM$66,AN$2+1,FALSE))</f>
        <v>0.9430256077</v>
      </c>
      <c r="AO189" s="172">
        <f>MIN(VLOOKUP($C189,Calc_OppDef!$A$47:$AM$66,AO$2+1,FALSE),VLOOKUP($D189,Calc_OppDef!$A$47:$AM$66,AO$2+1,FALSE))</f>
        <v>0.5566019417</v>
      </c>
      <c r="AP189" s="172">
        <f>MIN(VLOOKUP($C189,Calc_OppDef!$A$47:$AM$66,AP$2+1,FALSE),VLOOKUP($D189,Calc_OppDef!$A$47:$AM$66,AP$2+1,FALSE))</f>
        <v>0.6286834896</v>
      </c>
      <c r="AQ189" s="170"/>
      <c r="AR189" s="170"/>
    </row>
    <row r="190" ht="12.75" customHeight="1">
      <c r="A190" s="170">
        <f t="shared" si="1"/>
        <v>18</v>
      </c>
      <c r="B190" s="170">
        <f t="shared" si="2"/>
        <v>19</v>
      </c>
      <c r="C190" s="140" t="str">
        <f t="array" ref="C190">INDEX(Fixtures!$A$2:$A$21,A190)</f>
        <v>Watford</v>
      </c>
      <c r="D190" s="140" t="str">
        <f t="array" ref="D190">INDEX(Fixtures!$A$2:$A$21,B190)</f>
        <v>West Ham</v>
      </c>
      <c r="E190" s="172">
        <f>MIN(VLOOKUP($C190,Calc_OppDef!$A$47:$AM$66,E$2+1,FALSE),VLOOKUP($D190,Calc_OppDef!$A$47:$AM$66,E$2+1,FALSE))</f>
        <v>0.392927461</v>
      </c>
      <c r="F190" s="172">
        <f>MIN(VLOOKUP($C190,Calc_OppDef!$A$47:$AM$66,F$2+1,FALSE),VLOOKUP($D190,Calc_OppDef!$A$47:$AM$66,F$2+1,FALSE))</f>
        <v>0.6286834896</v>
      </c>
      <c r="G190" s="172">
        <f>MIN(VLOOKUP($C190,Calc_OppDef!$A$47:$AM$66,G$2+1,FALSE),VLOOKUP($D190,Calc_OppDef!$A$47:$AM$66,G$2+1,FALSE))</f>
        <v>0.6286834896</v>
      </c>
      <c r="H190" s="172">
        <f>MIN(VLOOKUP($C190,Calc_OppDef!$A$47:$AM$66,H$2+1,FALSE),VLOOKUP($D190,Calc_OppDef!$A$47:$AM$66,H$2+1,FALSE))</f>
        <v>0.4995145631</v>
      </c>
      <c r="I190" s="172">
        <f>MIN(VLOOKUP($C190,Calc_OppDef!$A$47:$AM$66,I$2+1,FALSE),VLOOKUP($D190,Calc_OppDef!$A$47:$AM$66,I$2+1,FALSE))</f>
        <v>1.100196294</v>
      </c>
      <c r="J190" s="172">
        <f>MIN(VLOOKUP($C190,Calc_OppDef!$A$47:$AM$66,J$2+1,FALSE),VLOOKUP($D190,Calc_OppDef!$A$47:$AM$66,J$2+1,FALSE))</f>
        <v>0.7322834646</v>
      </c>
      <c r="K190" s="172">
        <f>MIN(VLOOKUP($C190,Calc_OppDef!$A$47:$AM$66,K$2+1,FALSE),VLOOKUP($D190,Calc_OppDef!$A$47:$AM$66,K$2+1,FALSE))</f>
        <v>1.178781636</v>
      </c>
      <c r="L190" s="172">
        <f>MIN(VLOOKUP($C190,Calc_OppDef!$A$47:$AM$66,L$2+1,FALSE),VLOOKUP($D190,Calc_OppDef!$A$47:$AM$66,L$2+1,FALSE))</f>
        <v>0.7465618773</v>
      </c>
      <c r="M190" s="172">
        <f>MIN(VLOOKUP($C190,Calc_OppDef!$A$47:$AM$66,M$2+1,FALSE),VLOOKUP($D190,Calc_OppDef!$A$47:$AM$66,M$2+1,FALSE))</f>
        <v>0.8604330709</v>
      </c>
      <c r="N190" s="172">
        <f>MIN(VLOOKUP($C190,Calc_OppDef!$A$47:$AM$66,N$2+1,FALSE),VLOOKUP($D190,Calc_OppDef!$A$47:$AM$66,N$2+1,FALSE))</f>
        <v>0.4715128039</v>
      </c>
      <c r="O190" s="172">
        <f>MIN(VLOOKUP($C190,Calc_OppDef!$A$47:$AM$66,O$2+1,FALSE),VLOOKUP($D190,Calc_OppDef!$A$47:$AM$66,O$2+1,FALSE))</f>
        <v>0.785854922</v>
      </c>
      <c r="P190" s="172">
        <f>MIN(VLOOKUP($C190,Calc_OppDef!$A$47:$AM$66,P$2+1,FALSE),VLOOKUP($D190,Calc_OppDef!$A$47:$AM$66,P$2+1,FALSE))</f>
        <v>0.6286834896</v>
      </c>
      <c r="Q190" s="172">
        <f>MIN(VLOOKUP($C190,Calc_OppDef!$A$47:$AM$66,Q$2+1,FALSE),VLOOKUP($D190,Calc_OppDef!$A$47:$AM$66,Q$2+1,FALSE))</f>
        <v>1.532416799</v>
      </c>
      <c r="R190" s="172">
        <f>MIN(VLOOKUP($C190,Calc_OppDef!$A$47:$AM$66,R$2+1,FALSE),VLOOKUP($D190,Calc_OppDef!$A$47:$AM$66,R$2+1,FALSE))</f>
        <v>0.8251472201</v>
      </c>
      <c r="S190" s="172">
        <f>MIN(VLOOKUP($C190,Calc_OppDef!$A$47:$AM$66,S$2+1,FALSE),VLOOKUP($D190,Calc_OppDef!$A$47:$AM$66,S$2+1,FALSE))</f>
        <v>0.4138834951</v>
      </c>
      <c r="T190" s="172">
        <f>MIN(VLOOKUP($C190,Calc_OppDef!$A$47:$AM$66,T$2+1,FALSE),VLOOKUP($D190,Calc_OppDef!$A$47:$AM$66,T$2+1,FALSE))</f>
        <v>0.6286834896</v>
      </c>
      <c r="U190" s="172">
        <f>MIN(VLOOKUP($C190,Calc_OppDef!$A$47:$AM$66,U$2+1,FALSE),VLOOKUP($D190,Calc_OppDef!$A$47:$AM$66,U$2+1,FALSE))</f>
        <v>0.4138834951</v>
      </c>
      <c r="V190" s="172">
        <f>MIN(VLOOKUP($C190,Calc_OppDef!$A$47:$AM$66,V$2+1,FALSE),VLOOKUP($D190,Calc_OppDef!$A$47:$AM$66,V$2+1,FALSE))</f>
        <v>0.6679765344</v>
      </c>
      <c r="W190" s="172">
        <f>MIN(VLOOKUP($C190,Calc_OppDef!$A$47:$AM$66,W$2+1,FALSE),VLOOKUP($D190,Calc_OppDef!$A$47:$AM$66,W$2+1,FALSE))</f>
        <v>0.785854922</v>
      </c>
      <c r="X190" s="172">
        <f>MIN(VLOOKUP($C190,Calc_OppDef!$A$47:$AM$66,X$2+1,FALSE),VLOOKUP($D190,Calc_OppDef!$A$47:$AM$66,X$2+1,FALSE))</f>
        <v>0.6286834896</v>
      </c>
      <c r="Y190" s="172">
        <f>MIN(VLOOKUP($C190,Calc_OppDef!$A$47:$AM$66,Y$2+1,FALSE),VLOOKUP($D190,Calc_OppDef!$A$47:$AM$66,Y$2+1,FALSE))</f>
        <v>0.392927461</v>
      </c>
      <c r="Z190" s="172">
        <f>MIN(VLOOKUP($C190,Calc_OppDef!$A$47:$AM$66,Z$2+1,FALSE),VLOOKUP($D190,Calc_OppDef!$A$47:$AM$66,Z$2+1,FALSE))</f>
        <v>0.785854922</v>
      </c>
      <c r="AA190" s="172">
        <f>MIN(VLOOKUP($C190,Calc_OppDef!$A$47:$AM$66,AA$2+1,FALSE),VLOOKUP($D190,Calc_OppDef!$A$47:$AM$66,AA$2+1,FALSE))</f>
        <v>0.785854922</v>
      </c>
      <c r="AB190" s="172">
        <f>MIN(VLOOKUP($C190,Calc_OppDef!$A$47:$AM$66,AB$2+1,FALSE),VLOOKUP($D190,Calc_OppDef!$A$47:$AM$66,AB$2+1,FALSE))</f>
        <v>0.8604330709</v>
      </c>
      <c r="AC190" s="172">
        <f>MIN(VLOOKUP($C190,Calc_OppDef!$A$47:$AM$66,AC$2+1,FALSE),VLOOKUP($D190,Calc_OppDef!$A$47:$AM$66,AC$2+1,FALSE))</f>
        <v>0.9430256077</v>
      </c>
      <c r="AD190" s="172">
        <f>MIN(VLOOKUP($C190,Calc_OppDef!$A$47:$AM$66,AD$2+1,FALSE),VLOOKUP($D190,Calc_OppDef!$A$47:$AM$66,AD$2+1,FALSE))</f>
        <v>0.6286834896</v>
      </c>
      <c r="AE190" s="172">
        <f>MIN(VLOOKUP($C190,Calc_OppDef!$A$47:$AM$66,AE$2+1,FALSE),VLOOKUP($D190,Calc_OppDef!$A$47:$AM$66,AE$2+1,FALSE))</f>
        <v>0.5566019417</v>
      </c>
      <c r="AF190" s="172">
        <f>MIN(VLOOKUP($C190,Calc_OppDef!$A$47:$AM$66,AF$2+1,FALSE),VLOOKUP($D190,Calc_OppDef!$A$47:$AM$66,AF$2+1,FALSE))</f>
        <v>1.768172828</v>
      </c>
      <c r="AG190" s="172">
        <f>MIN(VLOOKUP($C190,Calc_OppDef!$A$47:$AM$66,AG$2+1,FALSE),VLOOKUP($D190,Calc_OppDef!$A$47:$AM$66,AG$2+1,FALSE))</f>
        <v>0.7072688325</v>
      </c>
      <c r="AH190" s="172">
        <f>MIN(VLOOKUP($C190,Calc_OppDef!$A$47:$AM$66,AH$2+1,FALSE),VLOOKUP($D190,Calc_OppDef!$A$47:$AM$66,AH$2+1,FALSE))</f>
        <v>0.7322834646</v>
      </c>
      <c r="AI190" s="172">
        <f>MIN(VLOOKUP($C190,Calc_OppDef!$A$47:$AM$66,AI$2+1,FALSE),VLOOKUP($D190,Calc_OppDef!$A$47:$AM$66,AI$2+1,FALSE))</f>
        <v>0.4715128039</v>
      </c>
      <c r="AJ190" s="172">
        <f>MIN(VLOOKUP($C190,Calc_OppDef!$A$47:$AM$66,AJ$2+1,FALSE),VLOOKUP($D190,Calc_OppDef!$A$47:$AM$66,AJ$2+1,FALSE))</f>
        <v>0.6286834896</v>
      </c>
      <c r="AK190" s="172">
        <f>MIN(VLOOKUP($C190,Calc_OppDef!$A$47:$AM$66,AK$2+1,FALSE),VLOOKUP($D190,Calc_OppDef!$A$47:$AM$66,AK$2+1,FALSE))</f>
        <v>0.5566019417</v>
      </c>
      <c r="AL190" s="172">
        <f>MIN(VLOOKUP($C190,Calc_OppDef!$A$47:$AM$66,AL$2+1,FALSE),VLOOKUP($D190,Calc_OppDef!$A$47:$AM$66,AL$2+1,FALSE))</f>
        <v>0.785854922</v>
      </c>
      <c r="AM190" s="172">
        <f>MIN(VLOOKUP($C190,Calc_OppDef!$A$47:$AM$66,AM$2+1,FALSE),VLOOKUP($D190,Calc_OppDef!$A$47:$AM$66,AM$2+1,FALSE))</f>
        <v>0.6286834896</v>
      </c>
      <c r="AN190" s="172">
        <f>MIN(VLOOKUP($C190,Calc_OppDef!$A$47:$AM$66,AN$2+1,FALSE),VLOOKUP($D190,Calc_OppDef!$A$47:$AM$66,AN$2+1,FALSE))</f>
        <v>0.4995145631</v>
      </c>
      <c r="AO190" s="172">
        <f>MIN(VLOOKUP($C190,Calc_OppDef!$A$47:$AM$66,AO$2+1,FALSE),VLOOKUP($D190,Calc_OppDef!$A$47:$AM$66,AO$2+1,FALSE))</f>
        <v>0.6679765344</v>
      </c>
      <c r="AP190" s="172">
        <f>MIN(VLOOKUP($C190,Calc_OppDef!$A$47:$AM$66,AP$2+1,FALSE),VLOOKUP($D190,Calc_OppDef!$A$47:$AM$66,AP$2+1,FALSE))</f>
        <v>0.9430256077</v>
      </c>
      <c r="AQ190" s="170"/>
      <c r="AR190" s="170"/>
    </row>
    <row r="191" ht="12.75" customHeight="1">
      <c r="A191" s="170">
        <f t="shared" si="1"/>
        <v>18</v>
      </c>
      <c r="B191" s="170">
        <f t="shared" si="2"/>
        <v>20</v>
      </c>
      <c r="C191" s="140" t="str">
        <f t="array" ref="C191">INDEX(Fixtures!$A$2:$A$21,A191)</f>
        <v>Watford</v>
      </c>
      <c r="D191" s="140" t="str">
        <f t="array" ref="D191">INDEX(Fixtures!$A$2:$A$21,B191)</f>
        <v>Wolves</v>
      </c>
      <c r="E191" s="172">
        <f>MIN(VLOOKUP($C191,Calc_OppDef!$A$47:$AM$66,E$2+1,FALSE),VLOOKUP($D191,Calc_OppDef!$A$47:$AM$66,E$2+1,FALSE))</f>
        <v>0.392927461</v>
      </c>
      <c r="F191" s="172">
        <f>MIN(VLOOKUP($C191,Calc_OppDef!$A$47:$AM$66,F$2+1,FALSE),VLOOKUP($D191,Calc_OppDef!$A$47:$AM$66,F$2+1,FALSE))</f>
        <v>0.6286834896</v>
      </c>
      <c r="G191" s="172">
        <f>MIN(VLOOKUP($C191,Calc_OppDef!$A$47:$AM$66,G$2+1,FALSE),VLOOKUP($D191,Calc_OppDef!$A$47:$AM$66,G$2+1,FALSE))</f>
        <v>0.6286834896</v>
      </c>
      <c r="H191" s="172">
        <f>MIN(VLOOKUP($C191,Calc_OppDef!$A$47:$AM$66,H$2+1,FALSE),VLOOKUP($D191,Calc_OppDef!$A$47:$AM$66,H$2+1,FALSE))</f>
        <v>0.9430256077</v>
      </c>
      <c r="I191" s="172">
        <f>MIN(VLOOKUP($C191,Calc_OppDef!$A$47:$AM$66,I$2+1,FALSE),VLOOKUP($D191,Calc_OppDef!$A$47:$AM$66,I$2+1,FALSE))</f>
        <v>0.785854922</v>
      </c>
      <c r="J191" s="172">
        <f>MIN(VLOOKUP($C191,Calc_OppDef!$A$47:$AM$66,J$2+1,FALSE),VLOOKUP($D191,Calc_OppDef!$A$47:$AM$66,J$2+1,FALSE))</f>
        <v>0.7322834646</v>
      </c>
      <c r="K191" s="172">
        <f>MIN(VLOOKUP($C191,Calc_OppDef!$A$47:$AM$66,K$2+1,FALSE),VLOOKUP($D191,Calc_OppDef!$A$47:$AM$66,K$2+1,FALSE))</f>
        <v>0.6679765344</v>
      </c>
      <c r="L191" s="172">
        <f>MIN(VLOOKUP($C191,Calc_OppDef!$A$47:$AM$66,L$2+1,FALSE),VLOOKUP($D191,Calc_OppDef!$A$47:$AM$66,L$2+1,FALSE))</f>
        <v>0.7465618773</v>
      </c>
      <c r="M191" s="172">
        <f>MIN(VLOOKUP($C191,Calc_OppDef!$A$47:$AM$66,M$2+1,FALSE),VLOOKUP($D191,Calc_OppDef!$A$47:$AM$66,M$2+1,FALSE))</f>
        <v>0.6679765344</v>
      </c>
      <c r="N191" s="172">
        <f>MIN(VLOOKUP($C191,Calc_OppDef!$A$47:$AM$66,N$2+1,FALSE),VLOOKUP($D191,Calc_OppDef!$A$47:$AM$66,N$2+1,FALSE))</f>
        <v>0.4715128039</v>
      </c>
      <c r="O191" s="172">
        <f>MIN(VLOOKUP($C191,Calc_OppDef!$A$47:$AM$66,O$2+1,FALSE),VLOOKUP($D191,Calc_OppDef!$A$47:$AM$66,O$2+1,FALSE))</f>
        <v>0.8251472201</v>
      </c>
      <c r="P191" s="172">
        <f>MIN(VLOOKUP($C191,Calc_OppDef!$A$47:$AM$66,P$2+1,FALSE),VLOOKUP($D191,Calc_OppDef!$A$47:$AM$66,P$2+1,FALSE))</f>
        <v>0.785854922</v>
      </c>
      <c r="Q191" s="172">
        <f>MIN(VLOOKUP($C191,Calc_OppDef!$A$47:$AM$66,Q$2+1,FALSE),VLOOKUP($D191,Calc_OppDef!$A$47:$AM$66,Q$2+1,FALSE))</f>
        <v>0.4715128039</v>
      </c>
      <c r="R191" s="172">
        <f>MIN(VLOOKUP($C191,Calc_OppDef!$A$47:$AM$66,R$2+1,FALSE),VLOOKUP($D191,Calc_OppDef!$A$47:$AM$66,R$2+1,FALSE))</f>
        <v>0.7322834646</v>
      </c>
      <c r="S191" s="172">
        <f>MIN(VLOOKUP($C191,Calc_OppDef!$A$47:$AM$66,S$2+1,FALSE),VLOOKUP($D191,Calc_OppDef!$A$47:$AM$66,S$2+1,FALSE))</f>
        <v>1.257367726</v>
      </c>
      <c r="T191" s="172">
        <f>MIN(VLOOKUP($C191,Calc_OppDef!$A$47:$AM$66,T$2+1,FALSE),VLOOKUP($D191,Calc_OppDef!$A$47:$AM$66,T$2+1,FALSE))</f>
        <v>0.8251472201</v>
      </c>
      <c r="U191" s="172">
        <f>MIN(VLOOKUP($C191,Calc_OppDef!$A$47:$AM$66,U$2+1,FALSE),VLOOKUP($D191,Calc_OppDef!$A$47:$AM$66,U$2+1,FALSE))</f>
        <v>0.4138834951</v>
      </c>
      <c r="V191" s="172">
        <f>MIN(VLOOKUP($C191,Calc_OppDef!$A$47:$AM$66,V$2+1,FALSE),VLOOKUP($D191,Calc_OppDef!$A$47:$AM$66,V$2+1,FALSE))</f>
        <v>0.9430256077</v>
      </c>
      <c r="W191" s="172">
        <f>MIN(VLOOKUP($C191,Calc_OppDef!$A$47:$AM$66,W$2+1,FALSE),VLOOKUP($D191,Calc_OppDef!$A$47:$AM$66,W$2+1,FALSE))</f>
        <v>0.7322834646</v>
      </c>
      <c r="X191" s="172">
        <f>MIN(VLOOKUP($C191,Calc_OppDef!$A$47:$AM$66,X$2+1,FALSE),VLOOKUP($D191,Calc_OppDef!$A$47:$AM$66,X$2+1,FALSE))</f>
        <v>0.7072688325</v>
      </c>
      <c r="Y191" s="172">
        <f>MIN(VLOOKUP($C191,Calc_OppDef!$A$47:$AM$66,Y$2+1,FALSE),VLOOKUP($D191,Calc_OppDef!$A$47:$AM$66,Y$2+1,FALSE))</f>
        <v>0.6286834896</v>
      </c>
      <c r="Z191" s="172">
        <f>MIN(VLOOKUP($C191,Calc_OppDef!$A$47:$AM$66,Z$2+1,FALSE),VLOOKUP($D191,Calc_OppDef!$A$47:$AM$66,Z$2+1,FALSE))</f>
        <v>1.139489338</v>
      </c>
      <c r="AA191" s="172">
        <f>MIN(VLOOKUP($C191,Calc_OppDef!$A$47:$AM$66,AA$2+1,FALSE),VLOOKUP($D191,Calc_OppDef!$A$47:$AM$66,AA$2+1,FALSE))</f>
        <v>0.785854922</v>
      </c>
      <c r="AB191" s="172">
        <f>MIN(VLOOKUP($C191,Calc_OppDef!$A$47:$AM$66,AB$2+1,FALSE),VLOOKUP($D191,Calc_OppDef!$A$47:$AM$66,AB$2+1,FALSE))</f>
        <v>0.9430256077</v>
      </c>
      <c r="AC191" s="172">
        <f>MIN(VLOOKUP($C191,Calc_OppDef!$A$47:$AM$66,AC$2+1,FALSE),VLOOKUP($D191,Calc_OppDef!$A$47:$AM$66,AC$2+1,FALSE))</f>
        <v>0.9430256077</v>
      </c>
      <c r="AD191" s="172">
        <f>MIN(VLOOKUP($C191,Calc_OppDef!$A$47:$AM$66,AD$2+1,FALSE),VLOOKUP($D191,Calc_OppDef!$A$47:$AM$66,AD$2+1,FALSE))</f>
        <v>0.6286834896</v>
      </c>
      <c r="AE191" s="172">
        <f>MIN(VLOOKUP($C191,Calc_OppDef!$A$47:$AM$66,AE$2+1,FALSE),VLOOKUP($D191,Calc_OppDef!$A$47:$AM$66,AE$2+1,FALSE))</f>
        <v>0.7322834646</v>
      </c>
      <c r="AF191" s="172">
        <f>MIN(VLOOKUP($C191,Calc_OppDef!$A$47:$AM$66,AF$2+1,FALSE),VLOOKUP($D191,Calc_OppDef!$A$47:$AM$66,AF$2+1,FALSE))</f>
        <v>0.6286834896</v>
      </c>
      <c r="AG191" s="172">
        <f>MIN(VLOOKUP($C191,Calc_OppDef!$A$47:$AM$66,AG$2+1,FALSE),VLOOKUP($D191,Calc_OppDef!$A$47:$AM$66,AG$2+1,FALSE))</f>
        <v>0.4138834951</v>
      </c>
      <c r="AH191" s="172">
        <f>MIN(VLOOKUP($C191,Calc_OppDef!$A$47:$AM$66,AH$2+1,FALSE),VLOOKUP($D191,Calc_OppDef!$A$47:$AM$66,AH$2+1,FALSE))</f>
        <v>1.178781636</v>
      </c>
      <c r="AI191" s="172">
        <f>MIN(VLOOKUP($C191,Calc_OppDef!$A$47:$AM$66,AI$2+1,FALSE),VLOOKUP($D191,Calc_OppDef!$A$47:$AM$66,AI$2+1,FALSE))</f>
        <v>0.6679765344</v>
      </c>
      <c r="AJ191" s="172">
        <f>MIN(VLOOKUP($C191,Calc_OppDef!$A$47:$AM$66,AJ$2+1,FALSE),VLOOKUP($D191,Calc_OppDef!$A$47:$AM$66,AJ$2+1,FALSE))</f>
        <v>0.6286834896</v>
      </c>
      <c r="AK191" s="172">
        <f>MIN(VLOOKUP($C191,Calc_OppDef!$A$47:$AM$66,AK$2+1,FALSE),VLOOKUP($D191,Calc_OppDef!$A$47:$AM$66,AK$2+1,FALSE))</f>
        <v>0.5566019417</v>
      </c>
      <c r="AL191" s="172">
        <f>MIN(VLOOKUP($C191,Calc_OppDef!$A$47:$AM$66,AL$2+1,FALSE),VLOOKUP($D191,Calc_OppDef!$A$47:$AM$66,AL$2+1,FALSE))</f>
        <v>0.785854922</v>
      </c>
      <c r="AM191" s="172">
        <f>MIN(VLOOKUP($C191,Calc_OppDef!$A$47:$AM$66,AM$2+1,FALSE),VLOOKUP($D191,Calc_OppDef!$A$47:$AM$66,AM$2+1,FALSE))</f>
        <v>0.392927461</v>
      </c>
      <c r="AN191" s="172">
        <f>MIN(VLOOKUP($C191,Calc_OppDef!$A$47:$AM$66,AN$2+1,FALSE),VLOOKUP($D191,Calc_OppDef!$A$47:$AM$66,AN$2+1,FALSE))</f>
        <v>0.4995145631</v>
      </c>
      <c r="AO191" s="172">
        <f>MIN(VLOOKUP($C191,Calc_OppDef!$A$47:$AM$66,AO$2+1,FALSE),VLOOKUP($D191,Calc_OppDef!$A$47:$AM$66,AO$2+1,FALSE))</f>
        <v>0.5566019417</v>
      </c>
      <c r="AP191" s="172">
        <f>MIN(VLOOKUP($C191,Calc_OppDef!$A$47:$AM$66,AP$2+1,FALSE),VLOOKUP($D191,Calc_OppDef!$A$47:$AM$66,AP$2+1,FALSE))</f>
        <v>0.9430256077</v>
      </c>
      <c r="AQ191" s="170"/>
      <c r="AR191" s="170"/>
    </row>
    <row r="192" ht="12.75" customHeight="1">
      <c r="A192" s="170">
        <f t="shared" si="1"/>
        <v>19</v>
      </c>
      <c r="B192" s="170">
        <f t="shared" si="2"/>
        <v>20</v>
      </c>
      <c r="C192" s="140" t="str">
        <f t="array" ref="C192">INDEX(Fixtures!$A$2:$A$21,A192)</f>
        <v>West Ham</v>
      </c>
      <c r="D192" s="140" t="str">
        <f t="array" ref="D192">INDEX(Fixtures!$A$2:$A$21,B192)</f>
        <v>Wolves</v>
      </c>
      <c r="E192" s="172">
        <f>MIN(VLOOKUP($C192,Calc_OppDef!$A$47:$AM$66,E$2+1,FALSE),VLOOKUP($D192,Calc_OppDef!$A$47:$AM$66,E$2+1,FALSE))</f>
        <v>0.6286834896</v>
      </c>
      <c r="F192" s="172">
        <f>MIN(VLOOKUP($C192,Calc_OppDef!$A$47:$AM$66,F$2+1,FALSE),VLOOKUP($D192,Calc_OppDef!$A$47:$AM$66,F$2+1,FALSE))</f>
        <v>0.7465618773</v>
      </c>
      <c r="G192" s="172">
        <f>MIN(VLOOKUP($C192,Calc_OppDef!$A$47:$AM$66,G$2+1,FALSE),VLOOKUP($D192,Calc_OppDef!$A$47:$AM$66,G$2+1,FALSE))</f>
        <v>1.768172828</v>
      </c>
      <c r="H192" s="172">
        <f>MIN(VLOOKUP($C192,Calc_OppDef!$A$47:$AM$66,H$2+1,FALSE),VLOOKUP($D192,Calc_OppDef!$A$47:$AM$66,H$2+1,FALSE))</f>
        <v>0.4995145631</v>
      </c>
      <c r="I192" s="172">
        <f>MIN(VLOOKUP($C192,Calc_OppDef!$A$47:$AM$66,I$2+1,FALSE),VLOOKUP($D192,Calc_OppDef!$A$47:$AM$66,I$2+1,FALSE))</f>
        <v>0.785854922</v>
      </c>
      <c r="J192" s="172">
        <f>MIN(VLOOKUP($C192,Calc_OppDef!$A$47:$AM$66,J$2+1,FALSE),VLOOKUP($D192,Calc_OppDef!$A$47:$AM$66,J$2+1,FALSE))</f>
        <v>1.257367726</v>
      </c>
      <c r="K192" s="172">
        <f>MIN(VLOOKUP($C192,Calc_OppDef!$A$47:$AM$66,K$2+1,FALSE),VLOOKUP($D192,Calc_OppDef!$A$47:$AM$66,K$2+1,FALSE))</f>
        <v>0.6679765344</v>
      </c>
      <c r="L192" s="172">
        <f>MIN(VLOOKUP($C192,Calc_OppDef!$A$47:$AM$66,L$2+1,FALSE),VLOOKUP($D192,Calc_OppDef!$A$47:$AM$66,L$2+1,FALSE))</f>
        <v>0.9430256077</v>
      </c>
      <c r="M192" s="172">
        <f>MIN(VLOOKUP($C192,Calc_OppDef!$A$47:$AM$66,M$2+1,FALSE),VLOOKUP($D192,Calc_OppDef!$A$47:$AM$66,M$2+1,FALSE))</f>
        <v>0.6679765344</v>
      </c>
      <c r="N192" s="172">
        <f>MIN(VLOOKUP($C192,Calc_OppDef!$A$47:$AM$66,N$2+1,FALSE),VLOOKUP($D192,Calc_OppDef!$A$47:$AM$66,N$2+1,FALSE))</f>
        <v>0.9430256077</v>
      </c>
      <c r="O192" s="172">
        <f>MIN(VLOOKUP($C192,Calc_OppDef!$A$47:$AM$66,O$2+1,FALSE),VLOOKUP($D192,Calc_OppDef!$A$47:$AM$66,O$2+1,FALSE))</f>
        <v>0.785854922</v>
      </c>
      <c r="P192" s="172">
        <f>MIN(VLOOKUP($C192,Calc_OppDef!$A$47:$AM$66,P$2+1,FALSE),VLOOKUP($D192,Calc_OppDef!$A$47:$AM$66,P$2+1,FALSE))</f>
        <v>0.6286834896</v>
      </c>
      <c r="Q192" s="172">
        <f>MIN(VLOOKUP($C192,Calc_OppDef!$A$47:$AM$66,Q$2+1,FALSE),VLOOKUP($D192,Calc_OppDef!$A$47:$AM$66,Q$2+1,FALSE))</f>
        <v>0.4715128039</v>
      </c>
      <c r="R192" s="172">
        <f>MIN(VLOOKUP($C192,Calc_OppDef!$A$47:$AM$66,R$2+1,FALSE),VLOOKUP($D192,Calc_OppDef!$A$47:$AM$66,R$2+1,FALSE))</f>
        <v>0.7322834646</v>
      </c>
      <c r="S192" s="172">
        <f>MIN(VLOOKUP($C192,Calc_OppDef!$A$47:$AM$66,S$2+1,FALSE),VLOOKUP($D192,Calc_OppDef!$A$47:$AM$66,S$2+1,FALSE))</f>
        <v>0.4138834951</v>
      </c>
      <c r="T192" s="172">
        <f>MIN(VLOOKUP($C192,Calc_OppDef!$A$47:$AM$66,T$2+1,FALSE),VLOOKUP($D192,Calc_OppDef!$A$47:$AM$66,T$2+1,FALSE))</f>
        <v>0.6286834896</v>
      </c>
      <c r="U192" s="172">
        <f>MIN(VLOOKUP($C192,Calc_OppDef!$A$47:$AM$66,U$2+1,FALSE),VLOOKUP($D192,Calc_OppDef!$A$47:$AM$66,U$2+1,FALSE))</f>
        <v>0.7322834646</v>
      </c>
      <c r="V192" s="172">
        <f>MIN(VLOOKUP($C192,Calc_OppDef!$A$47:$AM$66,V$2+1,FALSE),VLOOKUP($D192,Calc_OppDef!$A$47:$AM$66,V$2+1,FALSE))</f>
        <v>0.6679765344</v>
      </c>
      <c r="W192" s="172">
        <f>MIN(VLOOKUP($C192,Calc_OppDef!$A$47:$AM$66,W$2+1,FALSE),VLOOKUP($D192,Calc_OppDef!$A$47:$AM$66,W$2+1,FALSE))</f>
        <v>0.7322834646</v>
      </c>
      <c r="X192" s="172">
        <f>MIN(VLOOKUP($C192,Calc_OppDef!$A$47:$AM$66,X$2+1,FALSE),VLOOKUP($D192,Calc_OppDef!$A$47:$AM$66,X$2+1,FALSE))</f>
        <v>0.6286834896</v>
      </c>
      <c r="Y192" s="172">
        <f>MIN(VLOOKUP($C192,Calc_OppDef!$A$47:$AM$66,Y$2+1,FALSE),VLOOKUP($D192,Calc_OppDef!$A$47:$AM$66,Y$2+1,FALSE))</f>
        <v>0.392927461</v>
      </c>
      <c r="Z192" s="172">
        <f>MIN(VLOOKUP($C192,Calc_OppDef!$A$47:$AM$66,Z$2+1,FALSE),VLOOKUP($D192,Calc_OppDef!$A$47:$AM$66,Z$2+1,FALSE))</f>
        <v>0.785854922</v>
      </c>
      <c r="AA192" s="172">
        <f>MIN(VLOOKUP($C192,Calc_OppDef!$A$47:$AM$66,AA$2+1,FALSE),VLOOKUP($D192,Calc_OppDef!$A$47:$AM$66,AA$2+1,FALSE))</f>
        <v>1.021610951</v>
      </c>
      <c r="AB192" s="172">
        <f>MIN(VLOOKUP($C192,Calc_OppDef!$A$47:$AM$66,AB$2+1,FALSE),VLOOKUP($D192,Calc_OppDef!$A$47:$AM$66,AB$2+1,FALSE))</f>
        <v>0.8604330709</v>
      </c>
      <c r="AC192" s="172">
        <f>MIN(VLOOKUP($C192,Calc_OppDef!$A$47:$AM$66,AC$2+1,FALSE),VLOOKUP($D192,Calc_OppDef!$A$47:$AM$66,AC$2+1,FALSE))</f>
        <v>1.100196294</v>
      </c>
      <c r="AD192" s="172">
        <f>MIN(VLOOKUP($C192,Calc_OppDef!$A$47:$AM$66,AD$2+1,FALSE),VLOOKUP($D192,Calc_OppDef!$A$47:$AM$66,AD$2+1,FALSE))</f>
        <v>0.7072688325</v>
      </c>
      <c r="AE192" s="172">
        <f>MIN(VLOOKUP($C192,Calc_OppDef!$A$47:$AM$66,AE$2+1,FALSE),VLOOKUP($D192,Calc_OppDef!$A$47:$AM$66,AE$2+1,FALSE))</f>
        <v>0.5566019417</v>
      </c>
      <c r="AF192" s="172">
        <f>MIN(VLOOKUP($C192,Calc_OppDef!$A$47:$AM$66,AF$2+1,FALSE),VLOOKUP($D192,Calc_OppDef!$A$47:$AM$66,AF$2+1,FALSE))</f>
        <v>0.6286834896</v>
      </c>
      <c r="AG192" s="172">
        <f>MIN(VLOOKUP($C192,Calc_OppDef!$A$47:$AM$66,AG$2+1,FALSE),VLOOKUP($D192,Calc_OppDef!$A$47:$AM$66,AG$2+1,FALSE))</f>
        <v>0.4138834951</v>
      </c>
      <c r="AH192" s="172">
        <f>MIN(VLOOKUP($C192,Calc_OppDef!$A$47:$AM$66,AH$2+1,FALSE),VLOOKUP($D192,Calc_OppDef!$A$47:$AM$66,AH$2+1,FALSE))</f>
        <v>0.7322834646</v>
      </c>
      <c r="AI192" s="172">
        <f>MIN(VLOOKUP($C192,Calc_OppDef!$A$47:$AM$66,AI$2+1,FALSE),VLOOKUP($D192,Calc_OppDef!$A$47:$AM$66,AI$2+1,FALSE))</f>
        <v>0.4715128039</v>
      </c>
      <c r="AJ192" s="172">
        <f>MIN(VLOOKUP($C192,Calc_OppDef!$A$47:$AM$66,AJ$2+1,FALSE),VLOOKUP($D192,Calc_OppDef!$A$47:$AM$66,AJ$2+1,FALSE))</f>
        <v>0.6286834896</v>
      </c>
      <c r="AK192" s="172">
        <f>MIN(VLOOKUP($C192,Calc_OppDef!$A$47:$AM$66,AK$2+1,FALSE),VLOOKUP($D192,Calc_OppDef!$A$47:$AM$66,AK$2+1,FALSE))</f>
        <v>1.178781636</v>
      </c>
      <c r="AL192" s="172">
        <f>MIN(VLOOKUP($C192,Calc_OppDef!$A$47:$AM$66,AL$2+1,FALSE),VLOOKUP($D192,Calc_OppDef!$A$47:$AM$66,AL$2+1,FALSE))</f>
        <v>0.785854922</v>
      </c>
      <c r="AM192" s="172">
        <f>MIN(VLOOKUP($C192,Calc_OppDef!$A$47:$AM$66,AM$2+1,FALSE),VLOOKUP($D192,Calc_OppDef!$A$47:$AM$66,AM$2+1,FALSE))</f>
        <v>0.392927461</v>
      </c>
      <c r="AN192" s="172">
        <f>MIN(VLOOKUP($C192,Calc_OppDef!$A$47:$AM$66,AN$2+1,FALSE),VLOOKUP($D192,Calc_OppDef!$A$47:$AM$66,AN$2+1,FALSE))</f>
        <v>1.060903995</v>
      </c>
      <c r="AO192" s="172">
        <f>MIN(VLOOKUP($C192,Calc_OppDef!$A$47:$AM$66,AO$2+1,FALSE),VLOOKUP($D192,Calc_OppDef!$A$47:$AM$66,AO$2+1,FALSE))</f>
        <v>0.5566019417</v>
      </c>
      <c r="AP192" s="172">
        <f>MIN(VLOOKUP($C192,Calc_OppDef!$A$47:$AM$66,AP$2+1,FALSE),VLOOKUP($D192,Calc_OppDef!$A$47:$AM$66,AP$2+1,FALSE))</f>
        <v>1.060903995</v>
      </c>
      <c r="AQ192" s="170"/>
      <c r="AR192" s="170"/>
    </row>
    <row r="193" ht="12.75" customHeight="1">
      <c r="A193" s="168"/>
      <c r="B193" s="168"/>
      <c r="C193" s="169" t="s">
        <v>171</v>
      </c>
      <c r="D193" s="168"/>
      <c r="E193" s="168"/>
      <c r="F193" s="168"/>
      <c r="G193" s="168"/>
      <c r="H193" s="168"/>
      <c r="I193" s="168"/>
      <c r="J193" s="168"/>
      <c r="K193" s="168"/>
      <c r="L193" s="168"/>
      <c r="M193" s="168"/>
      <c r="N193" s="168"/>
      <c r="O193" s="168"/>
      <c r="P193" s="168"/>
      <c r="Q193" s="168"/>
      <c r="R193" s="168"/>
      <c r="S193" s="168"/>
      <c r="T193" s="168"/>
      <c r="U193" s="168"/>
      <c r="V193" s="168"/>
      <c r="W193" s="168"/>
      <c r="X193" s="168"/>
      <c r="Y193" s="168"/>
      <c r="Z193" s="168"/>
      <c r="AA193" s="168"/>
      <c r="AB193" s="168"/>
      <c r="AC193" s="168"/>
      <c r="AD193" s="168"/>
      <c r="AE193" s="168"/>
      <c r="AF193" s="168"/>
      <c r="AG193" s="168"/>
      <c r="AH193" s="168"/>
      <c r="AI193" s="168"/>
      <c r="AJ193" s="168"/>
      <c r="AK193" s="168"/>
      <c r="AL193" s="168"/>
      <c r="AM193" s="168"/>
      <c r="AN193" s="168"/>
      <c r="AO193" s="168"/>
      <c r="AP193" s="168"/>
      <c r="AQ193" s="168"/>
      <c r="AR193" s="168"/>
    </row>
    <row r="194" ht="12.75" customHeight="1">
      <c r="A194" s="170"/>
      <c r="B194" s="170"/>
      <c r="C194" s="168"/>
      <c r="D194" s="139" t="s">
        <v>163</v>
      </c>
      <c r="E194" s="139">
        <v>1.0</v>
      </c>
      <c r="F194" s="139">
        <v>2.0</v>
      </c>
      <c r="G194" s="139">
        <v>3.0</v>
      </c>
      <c r="H194" s="139">
        <v>4.0</v>
      </c>
      <c r="I194" s="139">
        <v>5.0</v>
      </c>
      <c r="J194" s="139">
        <v>6.0</v>
      </c>
      <c r="K194" s="139">
        <v>7.0</v>
      </c>
      <c r="L194" s="139">
        <v>8.0</v>
      </c>
      <c r="M194" s="139">
        <v>9.0</v>
      </c>
      <c r="N194" s="139">
        <v>10.0</v>
      </c>
      <c r="O194" s="139">
        <v>11.0</v>
      </c>
      <c r="P194" s="139">
        <v>12.0</v>
      </c>
      <c r="Q194" s="139">
        <v>13.0</v>
      </c>
      <c r="R194" s="139">
        <v>14.0</v>
      </c>
      <c r="S194" s="139">
        <v>15.0</v>
      </c>
      <c r="T194" s="139">
        <v>16.0</v>
      </c>
      <c r="U194" s="139">
        <v>17.0</v>
      </c>
      <c r="V194" s="139">
        <v>18.0</v>
      </c>
      <c r="W194" s="139">
        <v>19.0</v>
      </c>
      <c r="X194" s="139">
        <v>20.0</v>
      </c>
      <c r="Y194" s="139">
        <v>21.0</v>
      </c>
      <c r="Z194" s="139">
        <v>22.0</v>
      </c>
      <c r="AA194" s="139">
        <v>23.0</v>
      </c>
      <c r="AB194" s="139">
        <v>24.0</v>
      </c>
      <c r="AC194" s="139">
        <v>25.0</v>
      </c>
      <c r="AD194" s="139">
        <v>26.0</v>
      </c>
      <c r="AE194" s="139">
        <v>27.0</v>
      </c>
      <c r="AF194" s="139">
        <v>28.0</v>
      </c>
      <c r="AG194" s="139">
        <v>29.0</v>
      </c>
      <c r="AH194" s="139">
        <v>30.0</v>
      </c>
      <c r="AI194" s="139">
        <v>31.0</v>
      </c>
      <c r="AJ194" s="139">
        <v>32.0</v>
      </c>
      <c r="AK194" s="139">
        <v>33.0</v>
      </c>
      <c r="AL194" s="139">
        <v>34.0</v>
      </c>
      <c r="AM194" s="139">
        <v>35.0</v>
      </c>
      <c r="AN194" s="139">
        <v>36.0</v>
      </c>
      <c r="AO194" s="139">
        <v>37.0</v>
      </c>
      <c r="AP194" s="139">
        <v>38.0</v>
      </c>
      <c r="AQ194" s="170"/>
      <c r="AR194" s="170"/>
    </row>
    <row r="195" ht="12.75" customHeight="1">
      <c r="A195" s="170"/>
      <c r="B195" s="170"/>
      <c r="C195" s="139" t="s">
        <v>172</v>
      </c>
      <c r="D195" s="139" t="s">
        <v>173</v>
      </c>
      <c r="E195" s="139">
        <f>E194+Intro!$C$13-1</f>
        <v>6</v>
      </c>
      <c r="F195" s="139">
        <f>F194+Intro!$C$13-1</f>
        <v>7</v>
      </c>
      <c r="G195" s="139">
        <f>G194+Intro!$C$13-1</f>
        <v>8</v>
      </c>
      <c r="H195" s="139">
        <f>H194+Intro!$C$13-1</f>
        <v>9</v>
      </c>
      <c r="I195" s="139">
        <f>I194+Intro!$C$13-1</f>
        <v>10</v>
      </c>
      <c r="J195" s="139">
        <f>J194+Intro!$C$13-1</f>
        <v>11</v>
      </c>
      <c r="K195" s="139">
        <f>K194+Intro!$C$13-1</f>
        <v>12</v>
      </c>
      <c r="L195" s="139">
        <f>L194+Intro!$C$13-1</f>
        <v>13</v>
      </c>
      <c r="M195" s="139">
        <f>M194+Intro!$C$13-1</f>
        <v>14</v>
      </c>
      <c r="N195" s="139">
        <f>N194+Intro!$C$13-1</f>
        <v>15</v>
      </c>
      <c r="O195" s="139">
        <f>O194+Intro!$C$13-1</f>
        <v>16</v>
      </c>
      <c r="P195" s="139">
        <f>P194+Intro!$C$13-1</f>
        <v>17</v>
      </c>
      <c r="Q195" s="139">
        <f>Q194+Intro!$C$13-1</f>
        <v>18</v>
      </c>
      <c r="R195" s="139">
        <f>R194+Intro!$C$13-1</f>
        <v>19</v>
      </c>
      <c r="S195" s="139">
        <f>S194+Intro!$C$13-1</f>
        <v>20</v>
      </c>
      <c r="T195" s="139">
        <f>T194+Intro!$C$13-1</f>
        <v>21</v>
      </c>
      <c r="U195" s="139">
        <f>U194+Intro!$C$13-1</f>
        <v>22</v>
      </c>
      <c r="V195" s="139">
        <f>V194+Intro!$C$13-1</f>
        <v>23</v>
      </c>
      <c r="W195" s="139">
        <f>W194+Intro!$C$13-1</f>
        <v>24</v>
      </c>
      <c r="X195" s="139">
        <f>X194+Intro!$C$13-1</f>
        <v>25</v>
      </c>
      <c r="Y195" s="139">
        <f>Y194+Intro!$C$13-1</f>
        <v>26</v>
      </c>
      <c r="Z195" s="139">
        <f>Z194+Intro!$C$13-1</f>
        <v>27</v>
      </c>
      <c r="AA195" s="139">
        <f>AA194+Intro!$C$13-1</f>
        <v>28</v>
      </c>
      <c r="AB195" s="139">
        <f>AB194+Intro!$C$13-1</f>
        <v>29</v>
      </c>
      <c r="AC195" s="139">
        <f>AC194+Intro!$C$13-1</f>
        <v>30</v>
      </c>
      <c r="AD195" s="139">
        <f>AD194+Intro!$C$13-1</f>
        <v>31</v>
      </c>
      <c r="AE195" s="139">
        <f>AE194+Intro!$C$13-1</f>
        <v>32</v>
      </c>
      <c r="AF195" s="139">
        <f>AF194+Intro!$C$13-1</f>
        <v>33</v>
      </c>
      <c r="AG195" s="139">
        <f>AG194+Intro!$C$13-1</f>
        <v>34</v>
      </c>
      <c r="AH195" s="139">
        <f>AH194+Intro!$C$13-1</f>
        <v>35</v>
      </c>
      <c r="AI195" s="139">
        <f>AI194+Intro!$C$13-1</f>
        <v>36</v>
      </c>
      <c r="AJ195" s="139">
        <f>AJ194+Intro!$C$13-1</f>
        <v>37</v>
      </c>
      <c r="AK195" s="139">
        <f>AK194+Intro!$C$13-1</f>
        <v>38</v>
      </c>
      <c r="AL195" s="139">
        <f>AL194+Intro!$C$13-1</f>
        <v>39</v>
      </c>
      <c r="AM195" s="139">
        <f>AM194+Intro!$C$13-1</f>
        <v>40</v>
      </c>
      <c r="AN195" s="139">
        <f>AN194+Intro!$C$13-1</f>
        <v>41</v>
      </c>
      <c r="AO195" s="139">
        <f>AO194+Intro!$C$13-1</f>
        <v>42</v>
      </c>
      <c r="AP195" s="139">
        <f>AP194+Intro!$C$13-1</f>
        <v>43</v>
      </c>
      <c r="AQ195" s="170"/>
      <c r="AR195" s="170"/>
    </row>
    <row r="196" ht="12.75" customHeight="1">
      <c r="A196" s="170"/>
      <c r="B196" s="170"/>
      <c r="C196" s="140" t="str">
        <f t="shared" ref="C196:D196" si="3">C3</f>
        <v>Arsenal</v>
      </c>
      <c r="D196" s="140" t="str">
        <f t="shared" si="3"/>
        <v>Bournemouth</v>
      </c>
      <c r="E196" s="173">
        <f t="shared" ref="E196:AP196" si="4">IF(E$195&lt;=38,ROUND(SUMIFS($E3:$AP3,$E$2:$AP$2,"&lt;="&amp;E$195,$E$2:$AP$2,"&gt;="&amp;E$194),2),"")</f>
        <v>4.17</v>
      </c>
      <c r="F196" s="173">
        <f t="shared" si="4"/>
        <v>4.39</v>
      </c>
      <c r="G196" s="173">
        <f t="shared" si="4"/>
        <v>4.18</v>
      </c>
      <c r="H196" s="173">
        <f t="shared" si="4"/>
        <v>4.22</v>
      </c>
      <c r="I196" s="173">
        <f t="shared" si="4"/>
        <v>4.22</v>
      </c>
      <c r="J196" s="173">
        <f t="shared" si="4"/>
        <v>4.57</v>
      </c>
      <c r="K196" s="173">
        <f t="shared" si="4"/>
        <v>4.44</v>
      </c>
      <c r="L196" s="173">
        <f t="shared" si="4"/>
        <v>4.6</v>
      </c>
      <c r="M196" s="173">
        <f t="shared" si="4"/>
        <v>5.2</v>
      </c>
      <c r="N196" s="173">
        <f t="shared" si="4"/>
        <v>5</v>
      </c>
      <c r="O196" s="173">
        <f t="shared" si="4"/>
        <v>4.74</v>
      </c>
      <c r="P196" s="173">
        <f t="shared" si="4"/>
        <v>4.35</v>
      </c>
      <c r="Q196" s="173">
        <f t="shared" si="4"/>
        <v>4.24</v>
      </c>
      <c r="R196" s="173">
        <f t="shared" si="4"/>
        <v>4.4</v>
      </c>
      <c r="S196" s="173">
        <f t="shared" si="4"/>
        <v>4.56</v>
      </c>
      <c r="T196" s="173">
        <f t="shared" si="4"/>
        <v>4.64</v>
      </c>
      <c r="U196" s="173">
        <f t="shared" si="4"/>
        <v>5.11</v>
      </c>
      <c r="V196" s="173">
        <f t="shared" si="4"/>
        <v>5.27</v>
      </c>
      <c r="W196" s="173">
        <f t="shared" si="4"/>
        <v>5.29</v>
      </c>
      <c r="X196" s="173">
        <f t="shared" si="4"/>
        <v>5.08</v>
      </c>
      <c r="Y196" s="173">
        <f t="shared" si="4"/>
        <v>4.22</v>
      </c>
      <c r="Z196" s="173">
        <f t="shared" si="4"/>
        <v>4.16</v>
      </c>
      <c r="AA196" s="173">
        <f t="shared" si="4"/>
        <v>3.96</v>
      </c>
      <c r="AB196" s="173">
        <f t="shared" si="4"/>
        <v>4.59</v>
      </c>
      <c r="AC196" s="173">
        <f t="shared" si="4"/>
        <v>4.81</v>
      </c>
      <c r="AD196" s="173">
        <f t="shared" si="4"/>
        <v>4.78</v>
      </c>
      <c r="AE196" s="173">
        <f t="shared" si="4"/>
        <v>4.86</v>
      </c>
      <c r="AF196" s="173">
        <f t="shared" si="4"/>
        <v>5.15</v>
      </c>
      <c r="AG196" s="173">
        <f t="shared" si="4"/>
        <v>5.34</v>
      </c>
      <c r="AH196" s="173">
        <f t="shared" si="4"/>
        <v>4.33</v>
      </c>
      <c r="AI196" s="173">
        <f t="shared" si="4"/>
        <v>4.49</v>
      </c>
      <c r="AJ196" s="173">
        <f t="shared" si="4"/>
        <v>4.17</v>
      </c>
      <c r="AK196" s="173">
        <f t="shared" si="4"/>
        <v>4.09</v>
      </c>
      <c r="AL196" s="173" t="str">
        <f t="shared" si="4"/>
        <v/>
      </c>
      <c r="AM196" s="173" t="str">
        <f t="shared" si="4"/>
        <v/>
      </c>
      <c r="AN196" s="173" t="str">
        <f t="shared" si="4"/>
        <v/>
      </c>
      <c r="AO196" s="173" t="str">
        <f t="shared" si="4"/>
        <v/>
      </c>
      <c r="AP196" s="173" t="str">
        <f t="shared" si="4"/>
        <v/>
      </c>
      <c r="AQ196" s="170"/>
      <c r="AR196" s="170"/>
    </row>
    <row r="197" ht="12.75" customHeight="1">
      <c r="A197" s="170"/>
      <c r="B197" s="170"/>
      <c r="C197" s="140" t="str">
        <f t="shared" ref="C197:D197" si="5">C4</f>
        <v>Arsenal</v>
      </c>
      <c r="D197" s="140" t="str">
        <f t="shared" si="5"/>
        <v>Brighton</v>
      </c>
      <c r="E197" s="173">
        <f t="shared" ref="E197:AP197" si="6">IF(E$195&lt;=38,ROUND(SUMIFS($E4:$AP4,$E$2:$AP$2,"&lt;="&amp;E$195,$E$2:$AP$2,"&gt;="&amp;E$194),2),"")</f>
        <v>5.15</v>
      </c>
      <c r="F197" s="173">
        <f t="shared" si="6"/>
        <v>4.76</v>
      </c>
      <c r="G197" s="173">
        <f t="shared" si="6"/>
        <v>4.31</v>
      </c>
      <c r="H197" s="173">
        <f t="shared" si="6"/>
        <v>4.2</v>
      </c>
      <c r="I197" s="173">
        <f t="shared" si="6"/>
        <v>4.14</v>
      </c>
      <c r="J197" s="173">
        <f t="shared" si="6"/>
        <v>4.45</v>
      </c>
      <c r="K197" s="173">
        <f t="shared" si="6"/>
        <v>4.32</v>
      </c>
      <c r="L197" s="173">
        <f t="shared" si="6"/>
        <v>4.68</v>
      </c>
      <c r="M197" s="173">
        <f t="shared" si="6"/>
        <v>4.57</v>
      </c>
      <c r="N197" s="173">
        <f t="shared" si="6"/>
        <v>4.38</v>
      </c>
      <c r="O197" s="173">
        <f t="shared" si="6"/>
        <v>4.35</v>
      </c>
      <c r="P197" s="173">
        <f t="shared" si="6"/>
        <v>4.04</v>
      </c>
      <c r="Q197" s="173">
        <f t="shared" si="6"/>
        <v>4.32</v>
      </c>
      <c r="R197" s="173">
        <f t="shared" si="6"/>
        <v>4.09</v>
      </c>
      <c r="S197" s="173">
        <f t="shared" si="6"/>
        <v>4.09</v>
      </c>
      <c r="T197" s="173">
        <f t="shared" si="6"/>
        <v>4.01</v>
      </c>
      <c r="U197" s="173">
        <f t="shared" si="6"/>
        <v>4.49</v>
      </c>
      <c r="V197" s="173">
        <f t="shared" si="6"/>
        <v>4.96</v>
      </c>
      <c r="W197" s="173">
        <f t="shared" si="6"/>
        <v>4.59</v>
      </c>
      <c r="X197" s="173">
        <f t="shared" si="6"/>
        <v>4.47</v>
      </c>
      <c r="Y197" s="173">
        <f t="shared" si="6"/>
        <v>4.47</v>
      </c>
      <c r="Z197" s="173">
        <f t="shared" si="6"/>
        <v>4.58</v>
      </c>
      <c r="AA197" s="173">
        <f t="shared" si="6"/>
        <v>4.38</v>
      </c>
      <c r="AB197" s="173">
        <f t="shared" si="6"/>
        <v>3.6</v>
      </c>
      <c r="AC197" s="173">
        <f t="shared" si="6"/>
        <v>4.32</v>
      </c>
      <c r="AD197" s="173">
        <f t="shared" si="6"/>
        <v>4.07</v>
      </c>
      <c r="AE197" s="173">
        <f t="shared" si="6"/>
        <v>4.11</v>
      </c>
      <c r="AF197" s="173">
        <f t="shared" si="6"/>
        <v>4.54</v>
      </c>
      <c r="AG197" s="173">
        <f t="shared" si="6"/>
        <v>4.54</v>
      </c>
      <c r="AH197" s="173">
        <f t="shared" si="6"/>
        <v>4.7</v>
      </c>
      <c r="AI197" s="173">
        <f t="shared" si="6"/>
        <v>4.26</v>
      </c>
      <c r="AJ197" s="173">
        <f t="shared" si="6"/>
        <v>4.24</v>
      </c>
      <c r="AK197" s="173">
        <f t="shared" si="6"/>
        <v>4.2</v>
      </c>
      <c r="AL197" s="173" t="str">
        <f t="shared" si="6"/>
        <v/>
      </c>
      <c r="AM197" s="173" t="str">
        <f t="shared" si="6"/>
        <v/>
      </c>
      <c r="AN197" s="173" t="str">
        <f t="shared" si="6"/>
        <v/>
      </c>
      <c r="AO197" s="173" t="str">
        <f t="shared" si="6"/>
        <v/>
      </c>
      <c r="AP197" s="173" t="str">
        <f t="shared" si="6"/>
        <v/>
      </c>
      <c r="AQ197" s="170"/>
      <c r="AR197" s="170"/>
    </row>
    <row r="198" ht="12.75" customHeight="1">
      <c r="A198" s="170"/>
      <c r="B198" s="170"/>
      <c r="C198" s="140" t="str">
        <f t="shared" ref="C198:D198" si="7">C5</f>
        <v>Arsenal</v>
      </c>
      <c r="D198" s="140" t="str">
        <f t="shared" si="7"/>
        <v>Burnley</v>
      </c>
      <c r="E198" s="173">
        <f t="shared" ref="E198:AP198" si="8">IF(E$195&lt;=38,ROUND(SUMIFS($E5:$AP5,$E$2:$AP$2,"&lt;="&amp;E$195,$E$2:$AP$2,"&gt;="&amp;E$194),2),"")</f>
        <v>4.37</v>
      </c>
      <c r="F198" s="173">
        <f t="shared" si="8"/>
        <v>4.25</v>
      </c>
      <c r="G198" s="173">
        <f t="shared" si="8"/>
        <v>4.06</v>
      </c>
      <c r="H198" s="173">
        <f t="shared" si="8"/>
        <v>4.54</v>
      </c>
      <c r="I198" s="173">
        <f t="shared" si="8"/>
        <v>4.95</v>
      </c>
      <c r="J198" s="173">
        <f t="shared" si="8"/>
        <v>5.07</v>
      </c>
      <c r="K198" s="173">
        <f t="shared" si="8"/>
        <v>4.94</v>
      </c>
      <c r="L198" s="173">
        <f t="shared" si="8"/>
        <v>4.98</v>
      </c>
      <c r="M198" s="173">
        <f t="shared" si="8"/>
        <v>5.65</v>
      </c>
      <c r="N198" s="173">
        <f t="shared" si="8"/>
        <v>5.92</v>
      </c>
      <c r="O198" s="173">
        <f t="shared" si="8"/>
        <v>5.18</v>
      </c>
      <c r="P198" s="173">
        <f t="shared" si="8"/>
        <v>5.02</v>
      </c>
      <c r="Q198" s="173">
        <f t="shared" si="8"/>
        <v>5.3</v>
      </c>
      <c r="R198" s="173">
        <f t="shared" si="8"/>
        <v>5.23</v>
      </c>
      <c r="S198" s="173">
        <f t="shared" si="8"/>
        <v>5.03</v>
      </c>
      <c r="T198" s="173">
        <f t="shared" si="8"/>
        <v>4.09</v>
      </c>
      <c r="U198" s="173">
        <f t="shared" si="8"/>
        <v>4.26</v>
      </c>
      <c r="V198" s="173">
        <f t="shared" si="8"/>
        <v>4.53</v>
      </c>
      <c r="W198" s="173">
        <f t="shared" si="8"/>
        <v>4.16</v>
      </c>
      <c r="X198" s="173">
        <f t="shared" si="8"/>
        <v>4.2</v>
      </c>
      <c r="Y198" s="173">
        <f t="shared" si="8"/>
        <v>3.88</v>
      </c>
      <c r="Z198" s="173">
        <f t="shared" si="8"/>
        <v>4</v>
      </c>
      <c r="AA198" s="173">
        <f t="shared" si="8"/>
        <v>4.19</v>
      </c>
      <c r="AB198" s="173">
        <f t="shared" si="8"/>
        <v>3.75</v>
      </c>
      <c r="AC198" s="173">
        <f t="shared" si="8"/>
        <v>4.52</v>
      </c>
      <c r="AD198" s="173">
        <f t="shared" si="8"/>
        <v>4.71</v>
      </c>
      <c r="AE198" s="173">
        <f t="shared" si="8"/>
        <v>4.58</v>
      </c>
      <c r="AF198" s="173">
        <f t="shared" si="8"/>
        <v>4.94</v>
      </c>
      <c r="AG198" s="173">
        <f t="shared" si="8"/>
        <v>4.6</v>
      </c>
      <c r="AH198" s="173">
        <f t="shared" si="8"/>
        <v>4.6</v>
      </c>
      <c r="AI198" s="173">
        <f t="shared" si="8"/>
        <v>4.41</v>
      </c>
      <c r="AJ198" s="173">
        <f t="shared" si="8"/>
        <v>3.94</v>
      </c>
      <c r="AK198" s="173">
        <f t="shared" si="8"/>
        <v>4.07</v>
      </c>
      <c r="AL198" s="173" t="str">
        <f t="shared" si="8"/>
        <v/>
      </c>
      <c r="AM198" s="173" t="str">
        <f t="shared" si="8"/>
        <v/>
      </c>
      <c r="AN198" s="173" t="str">
        <f t="shared" si="8"/>
        <v/>
      </c>
      <c r="AO198" s="173" t="str">
        <f t="shared" si="8"/>
        <v/>
      </c>
      <c r="AP198" s="173" t="str">
        <f t="shared" si="8"/>
        <v/>
      </c>
      <c r="AQ198" s="170"/>
      <c r="AR198" s="170"/>
    </row>
    <row r="199" ht="12.75" customHeight="1">
      <c r="A199" s="170"/>
      <c r="B199" s="170"/>
      <c r="C199" s="140" t="str">
        <f t="shared" ref="C199:D199" si="9">C6</f>
        <v>Arsenal</v>
      </c>
      <c r="D199" s="140" t="str">
        <f t="shared" si="9"/>
        <v>Cardiff</v>
      </c>
      <c r="E199" s="173">
        <f t="shared" ref="E199:AP199" si="10">IF(E$195&lt;=38,ROUND(SUMIFS($E6:$AP6,$E$2:$AP$2,"&lt;="&amp;E$195,$E$2:$AP$2,"&gt;="&amp;E$194),2),"")</f>
        <v>4.54</v>
      </c>
      <c r="F199" s="173">
        <f t="shared" si="10"/>
        <v>4.19</v>
      </c>
      <c r="G199" s="173">
        <f t="shared" si="10"/>
        <v>4.22</v>
      </c>
      <c r="H199" s="173">
        <f t="shared" si="10"/>
        <v>4.14</v>
      </c>
      <c r="I199" s="173">
        <f t="shared" si="10"/>
        <v>4.55</v>
      </c>
      <c r="J199" s="173">
        <f t="shared" si="10"/>
        <v>4.94</v>
      </c>
      <c r="K199" s="173">
        <f t="shared" si="10"/>
        <v>4.71</v>
      </c>
      <c r="L199" s="173">
        <f t="shared" si="10"/>
        <v>5.06</v>
      </c>
      <c r="M199" s="173">
        <f t="shared" si="10"/>
        <v>4.83</v>
      </c>
      <c r="N199" s="173">
        <f t="shared" si="10"/>
        <v>5.21</v>
      </c>
      <c r="O199" s="173">
        <f t="shared" si="10"/>
        <v>4.55</v>
      </c>
      <c r="P199" s="173">
        <f t="shared" si="10"/>
        <v>4.11</v>
      </c>
      <c r="Q199" s="173">
        <f t="shared" si="10"/>
        <v>4.51</v>
      </c>
      <c r="R199" s="173">
        <f t="shared" si="10"/>
        <v>4.43</v>
      </c>
      <c r="S199" s="173">
        <f t="shared" si="10"/>
        <v>4.91</v>
      </c>
      <c r="T199" s="173">
        <f t="shared" si="10"/>
        <v>4.53</v>
      </c>
      <c r="U199" s="173">
        <f t="shared" si="10"/>
        <v>4.53</v>
      </c>
      <c r="V199" s="173">
        <f t="shared" si="10"/>
        <v>4.56</v>
      </c>
      <c r="W199" s="173">
        <f t="shared" si="10"/>
        <v>4.19</v>
      </c>
      <c r="X199" s="173">
        <f t="shared" si="10"/>
        <v>4</v>
      </c>
      <c r="Y199" s="173">
        <f t="shared" si="10"/>
        <v>3.64</v>
      </c>
      <c r="Z199" s="173">
        <f t="shared" si="10"/>
        <v>3.75</v>
      </c>
      <c r="AA199" s="173">
        <f t="shared" si="10"/>
        <v>3.91</v>
      </c>
      <c r="AB199" s="173">
        <f t="shared" si="10"/>
        <v>3.95</v>
      </c>
      <c r="AC199" s="173">
        <f t="shared" si="10"/>
        <v>4.48</v>
      </c>
      <c r="AD199" s="173">
        <f t="shared" si="10"/>
        <v>4.59</v>
      </c>
      <c r="AE199" s="173">
        <f t="shared" si="10"/>
        <v>4.67</v>
      </c>
      <c r="AF199" s="173">
        <f t="shared" si="10"/>
        <v>5.1</v>
      </c>
      <c r="AG199" s="173">
        <f t="shared" si="10"/>
        <v>5.1</v>
      </c>
      <c r="AH199" s="173">
        <f t="shared" si="10"/>
        <v>4.87</v>
      </c>
      <c r="AI199" s="173">
        <f t="shared" si="10"/>
        <v>4.66</v>
      </c>
      <c r="AJ199" s="173">
        <f t="shared" si="10"/>
        <v>4.19</v>
      </c>
      <c r="AK199" s="173">
        <f t="shared" si="10"/>
        <v>4.11</v>
      </c>
      <c r="AL199" s="173" t="str">
        <f t="shared" si="10"/>
        <v/>
      </c>
      <c r="AM199" s="173" t="str">
        <f t="shared" si="10"/>
        <v/>
      </c>
      <c r="AN199" s="173" t="str">
        <f t="shared" si="10"/>
        <v/>
      </c>
      <c r="AO199" s="173" t="str">
        <f t="shared" si="10"/>
        <v/>
      </c>
      <c r="AP199" s="173" t="str">
        <f t="shared" si="10"/>
        <v/>
      </c>
      <c r="AQ199" s="170"/>
      <c r="AR199" s="170"/>
    </row>
    <row r="200" ht="12.75" customHeight="1">
      <c r="A200" s="170"/>
      <c r="B200" s="170"/>
      <c r="C200" s="140" t="str">
        <f t="shared" ref="C200:D200" si="11">C7</f>
        <v>Arsenal</v>
      </c>
      <c r="D200" s="140" t="str">
        <f t="shared" si="11"/>
        <v>Chelsea</v>
      </c>
      <c r="E200" s="173">
        <f t="shared" ref="E200:AP200" si="12">IF(E$195&lt;=38,ROUND(SUMIFS($E7:$AP7,$E$2:$AP$2,"&lt;="&amp;E$195,$E$2:$AP$2,"&gt;="&amp;E$194),2),"")</f>
        <v>4.01</v>
      </c>
      <c r="F200" s="173">
        <f t="shared" si="12"/>
        <v>4.05</v>
      </c>
      <c r="G200" s="173">
        <f t="shared" si="12"/>
        <v>4</v>
      </c>
      <c r="H200" s="173">
        <f t="shared" si="12"/>
        <v>4.35</v>
      </c>
      <c r="I200" s="173">
        <f t="shared" si="12"/>
        <v>4.25</v>
      </c>
      <c r="J200" s="173">
        <f t="shared" si="12"/>
        <v>4.47</v>
      </c>
      <c r="K200" s="173">
        <f t="shared" si="12"/>
        <v>4.34</v>
      </c>
      <c r="L200" s="173">
        <f t="shared" si="12"/>
        <v>4.69</v>
      </c>
      <c r="M200" s="173">
        <f t="shared" si="12"/>
        <v>4.51</v>
      </c>
      <c r="N200" s="173">
        <f t="shared" si="12"/>
        <v>4.2</v>
      </c>
      <c r="O200" s="173">
        <f t="shared" si="12"/>
        <v>4.04</v>
      </c>
      <c r="P200" s="173">
        <f t="shared" si="12"/>
        <v>4.2</v>
      </c>
      <c r="Q200" s="173">
        <f t="shared" si="12"/>
        <v>4.48</v>
      </c>
      <c r="R200" s="173">
        <f t="shared" si="12"/>
        <v>4.4</v>
      </c>
      <c r="S200" s="173">
        <f t="shared" si="12"/>
        <v>4.99</v>
      </c>
      <c r="T200" s="173">
        <f t="shared" si="12"/>
        <v>4.68</v>
      </c>
      <c r="U200" s="173">
        <f t="shared" si="12"/>
        <v>4.92</v>
      </c>
      <c r="V200" s="173">
        <f t="shared" si="12"/>
        <v>5.39</v>
      </c>
      <c r="W200" s="173">
        <f t="shared" si="12"/>
        <v>5.02</v>
      </c>
      <c r="X200" s="173">
        <f t="shared" si="12"/>
        <v>4.55</v>
      </c>
      <c r="Y200" s="173">
        <f t="shared" si="12"/>
        <v>4.04</v>
      </c>
      <c r="Z200" s="173">
        <f t="shared" si="12"/>
        <v>3.87</v>
      </c>
      <c r="AA200" s="173">
        <f t="shared" si="12"/>
        <v>3.91</v>
      </c>
      <c r="AB200" s="173">
        <f t="shared" si="12"/>
        <v>3.39</v>
      </c>
      <c r="AC200" s="173">
        <f t="shared" si="12"/>
        <v>3.47</v>
      </c>
      <c r="AD200" s="173">
        <f t="shared" si="12"/>
        <v>3.86</v>
      </c>
      <c r="AE200" s="173">
        <f t="shared" si="12"/>
        <v>3.94</v>
      </c>
      <c r="AF200" s="173">
        <f t="shared" si="12"/>
        <v>4.49</v>
      </c>
      <c r="AG200" s="173">
        <f t="shared" si="12"/>
        <v>4.8</v>
      </c>
      <c r="AH200" s="173">
        <f t="shared" si="12"/>
        <v>4.7</v>
      </c>
      <c r="AI200" s="173">
        <f t="shared" si="12"/>
        <v>5.18</v>
      </c>
      <c r="AJ200" s="173">
        <f t="shared" si="12"/>
        <v>4.72</v>
      </c>
      <c r="AK200" s="173">
        <f t="shared" si="12"/>
        <v>4.64</v>
      </c>
      <c r="AL200" s="173" t="str">
        <f t="shared" si="12"/>
        <v/>
      </c>
      <c r="AM200" s="173" t="str">
        <f t="shared" si="12"/>
        <v/>
      </c>
      <c r="AN200" s="173" t="str">
        <f t="shared" si="12"/>
        <v/>
      </c>
      <c r="AO200" s="173" t="str">
        <f t="shared" si="12"/>
        <v/>
      </c>
      <c r="AP200" s="173" t="str">
        <f t="shared" si="12"/>
        <v/>
      </c>
      <c r="AQ200" s="170"/>
      <c r="AR200" s="170"/>
    </row>
    <row r="201" ht="12.75" customHeight="1">
      <c r="A201" s="170"/>
      <c r="B201" s="170"/>
      <c r="C201" s="140" t="str">
        <f t="shared" ref="C201:D201" si="13">C8</f>
        <v>Arsenal</v>
      </c>
      <c r="D201" s="140" t="str">
        <f t="shared" si="13"/>
        <v>Crystal Palace</v>
      </c>
      <c r="E201" s="173">
        <f t="shared" ref="E201:AP201" si="14">IF(E$195&lt;=38,ROUND(SUMIFS($E8:$AP8,$E$2:$AP$2,"&lt;="&amp;E$195,$E$2:$AP$2,"&gt;="&amp;E$194),2),"")</f>
        <v>4.78</v>
      </c>
      <c r="F201" s="173">
        <f t="shared" si="14"/>
        <v>4.72</v>
      </c>
      <c r="G201" s="173">
        <f t="shared" si="14"/>
        <v>4.04</v>
      </c>
      <c r="H201" s="173">
        <f t="shared" si="14"/>
        <v>4.19</v>
      </c>
      <c r="I201" s="173">
        <f t="shared" si="14"/>
        <v>4.31</v>
      </c>
      <c r="J201" s="173">
        <f t="shared" si="14"/>
        <v>4.86</v>
      </c>
      <c r="K201" s="173">
        <f t="shared" si="14"/>
        <v>4.73</v>
      </c>
      <c r="L201" s="173">
        <f t="shared" si="14"/>
        <v>5.09</v>
      </c>
      <c r="M201" s="173">
        <f t="shared" si="14"/>
        <v>5.37</v>
      </c>
      <c r="N201" s="173">
        <f t="shared" si="14"/>
        <v>5.21</v>
      </c>
      <c r="O201" s="173">
        <f t="shared" si="14"/>
        <v>4.9</v>
      </c>
      <c r="P201" s="173">
        <f t="shared" si="14"/>
        <v>4.51</v>
      </c>
      <c r="Q201" s="173">
        <f t="shared" si="14"/>
        <v>4.79</v>
      </c>
      <c r="R201" s="173">
        <f t="shared" si="14"/>
        <v>4.19</v>
      </c>
      <c r="S201" s="173">
        <f t="shared" si="14"/>
        <v>4.66</v>
      </c>
      <c r="T201" s="173">
        <f t="shared" si="14"/>
        <v>4.27</v>
      </c>
      <c r="U201" s="173">
        <f t="shared" si="14"/>
        <v>4.47</v>
      </c>
      <c r="V201" s="173">
        <f t="shared" si="14"/>
        <v>4.94</v>
      </c>
      <c r="W201" s="173">
        <f t="shared" si="14"/>
        <v>4.57</v>
      </c>
      <c r="X201" s="173">
        <f t="shared" si="14"/>
        <v>4.71</v>
      </c>
      <c r="Y201" s="173">
        <f t="shared" si="14"/>
        <v>4.08</v>
      </c>
      <c r="Z201" s="173">
        <f t="shared" si="14"/>
        <v>4.19</v>
      </c>
      <c r="AA201" s="173">
        <f t="shared" si="14"/>
        <v>4.27</v>
      </c>
      <c r="AB201" s="173">
        <f t="shared" si="14"/>
        <v>3.64</v>
      </c>
      <c r="AC201" s="173">
        <f t="shared" si="14"/>
        <v>3.62</v>
      </c>
      <c r="AD201" s="173">
        <f t="shared" si="14"/>
        <v>3.93</v>
      </c>
      <c r="AE201" s="173">
        <f t="shared" si="14"/>
        <v>3.77</v>
      </c>
      <c r="AF201" s="173">
        <f t="shared" si="14"/>
        <v>3.93</v>
      </c>
      <c r="AG201" s="173">
        <f t="shared" si="14"/>
        <v>4.24</v>
      </c>
      <c r="AH201" s="173">
        <f t="shared" si="14"/>
        <v>4.24</v>
      </c>
      <c r="AI201" s="173">
        <f t="shared" si="14"/>
        <v>4.48</v>
      </c>
      <c r="AJ201" s="173">
        <f t="shared" si="14"/>
        <v>4.01</v>
      </c>
      <c r="AK201" s="173">
        <f t="shared" si="14"/>
        <v>4.17</v>
      </c>
      <c r="AL201" s="173" t="str">
        <f t="shared" si="14"/>
        <v/>
      </c>
      <c r="AM201" s="173" t="str">
        <f t="shared" si="14"/>
        <v/>
      </c>
      <c r="AN201" s="173" t="str">
        <f t="shared" si="14"/>
        <v/>
      </c>
      <c r="AO201" s="173" t="str">
        <f t="shared" si="14"/>
        <v/>
      </c>
      <c r="AP201" s="173" t="str">
        <f t="shared" si="14"/>
        <v/>
      </c>
      <c r="AQ201" s="170"/>
      <c r="AR201" s="170"/>
    </row>
    <row r="202" ht="12.75" customHeight="1">
      <c r="A202" s="170"/>
      <c r="B202" s="170"/>
      <c r="C202" s="140" t="str">
        <f t="shared" ref="C202:D202" si="15">C9</f>
        <v>Arsenal</v>
      </c>
      <c r="D202" s="140" t="str">
        <f t="shared" si="15"/>
        <v>Everton</v>
      </c>
      <c r="E202" s="173">
        <f t="shared" ref="E202:AP202" si="16">IF(E$195&lt;=38,ROUND(SUMIFS($E9:$AP9,$E$2:$AP$2,"&lt;="&amp;E$195,$E$2:$AP$2,"&gt;="&amp;E$194),2),"")</f>
        <v>4.4</v>
      </c>
      <c r="F202" s="173">
        <f t="shared" si="16"/>
        <v>4.09</v>
      </c>
      <c r="G202" s="173">
        <f t="shared" si="16"/>
        <v>4.16</v>
      </c>
      <c r="H202" s="173">
        <f t="shared" si="16"/>
        <v>3.84</v>
      </c>
      <c r="I202" s="173">
        <f t="shared" si="16"/>
        <v>4.51</v>
      </c>
      <c r="J202" s="173">
        <f t="shared" si="16"/>
        <v>4.08</v>
      </c>
      <c r="K202" s="173">
        <f t="shared" si="16"/>
        <v>3.95</v>
      </c>
      <c r="L202" s="173">
        <f t="shared" si="16"/>
        <v>3.81</v>
      </c>
      <c r="M202" s="173">
        <f t="shared" si="16"/>
        <v>4.41</v>
      </c>
      <c r="N202" s="173">
        <f t="shared" si="16"/>
        <v>4.49</v>
      </c>
      <c r="O202" s="173">
        <f t="shared" si="16"/>
        <v>3.82</v>
      </c>
      <c r="P202" s="173">
        <f t="shared" si="16"/>
        <v>4.21</v>
      </c>
      <c r="Q202" s="173">
        <f t="shared" si="16"/>
        <v>4.5</v>
      </c>
      <c r="R202" s="173">
        <f t="shared" si="16"/>
        <v>4.72</v>
      </c>
      <c r="S202" s="173">
        <f t="shared" si="16"/>
        <v>4.32</v>
      </c>
      <c r="T202" s="173">
        <f t="shared" si="16"/>
        <v>4.17</v>
      </c>
      <c r="U202" s="173">
        <f t="shared" si="16"/>
        <v>4.45</v>
      </c>
      <c r="V202" s="173">
        <f t="shared" si="16"/>
        <v>4.45</v>
      </c>
      <c r="W202" s="173">
        <f t="shared" si="16"/>
        <v>4.07</v>
      </c>
      <c r="X202" s="173">
        <f t="shared" si="16"/>
        <v>3.95</v>
      </c>
      <c r="Y202" s="173">
        <f t="shared" si="16"/>
        <v>3.63</v>
      </c>
      <c r="Z202" s="173">
        <f t="shared" si="16"/>
        <v>3.74</v>
      </c>
      <c r="AA202" s="173">
        <f t="shared" si="16"/>
        <v>3.73</v>
      </c>
      <c r="AB202" s="173">
        <f t="shared" si="16"/>
        <v>4.47</v>
      </c>
      <c r="AC202" s="173">
        <f t="shared" si="16"/>
        <v>4.89</v>
      </c>
      <c r="AD202" s="173">
        <f t="shared" si="16"/>
        <v>5.25</v>
      </c>
      <c r="AE202" s="173">
        <f t="shared" si="16"/>
        <v>5.33</v>
      </c>
      <c r="AF202" s="173">
        <f t="shared" si="16"/>
        <v>5.44</v>
      </c>
      <c r="AG202" s="173">
        <f t="shared" si="16"/>
        <v>5.44</v>
      </c>
      <c r="AH202" s="173">
        <f t="shared" si="16"/>
        <v>4.54</v>
      </c>
      <c r="AI202" s="173">
        <f t="shared" si="16"/>
        <v>4.7</v>
      </c>
      <c r="AJ202" s="173">
        <f t="shared" si="16"/>
        <v>4.23</v>
      </c>
      <c r="AK202" s="173">
        <f t="shared" si="16"/>
        <v>4.15</v>
      </c>
      <c r="AL202" s="173" t="str">
        <f t="shared" si="16"/>
        <v/>
      </c>
      <c r="AM202" s="173" t="str">
        <f t="shared" si="16"/>
        <v/>
      </c>
      <c r="AN202" s="173" t="str">
        <f t="shared" si="16"/>
        <v/>
      </c>
      <c r="AO202" s="173" t="str">
        <f t="shared" si="16"/>
        <v/>
      </c>
      <c r="AP202" s="173" t="str">
        <f t="shared" si="16"/>
        <v/>
      </c>
      <c r="AQ202" s="170"/>
      <c r="AR202" s="170"/>
    </row>
    <row r="203" ht="12.75" customHeight="1">
      <c r="A203" s="170"/>
      <c r="B203" s="170"/>
      <c r="C203" s="140" t="str">
        <f t="shared" ref="C203:D203" si="17">C10</f>
        <v>Arsenal</v>
      </c>
      <c r="D203" s="140" t="str">
        <f t="shared" si="17"/>
        <v>Fulham</v>
      </c>
      <c r="E203" s="173">
        <f t="shared" ref="E203:AP203" si="18">IF(E$195&lt;=38,ROUND(SUMIFS($E10:$AP10,$E$2:$AP$2,"&lt;="&amp;E$195,$E$2:$AP$2,"&gt;="&amp;E$194),2),"")</f>
        <v>4.78</v>
      </c>
      <c r="F203" s="173">
        <f t="shared" si="18"/>
        <v>4.82</v>
      </c>
      <c r="G203" s="173">
        <f t="shared" si="18"/>
        <v>4.37</v>
      </c>
      <c r="H203" s="173">
        <f t="shared" si="18"/>
        <v>4.32</v>
      </c>
      <c r="I203" s="173">
        <f t="shared" si="18"/>
        <v>4.33</v>
      </c>
      <c r="J203" s="173">
        <f t="shared" si="18"/>
        <v>4.14</v>
      </c>
      <c r="K203" s="173">
        <f t="shared" si="18"/>
        <v>4.01</v>
      </c>
      <c r="L203" s="173">
        <f t="shared" si="18"/>
        <v>4.01</v>
      </c>
      <c r="M203" s="173">
        <f t="shared" si="18"/>
        <v>4.45</v>
      </c>
      <c r="N203" s="173">
        <f t="shared" si="18"/>
        <v>4.94</v>
      </c>
      <c r="O203" s="173">
        <f t="shared" si="18"/>
        <v>4.66</v>
      </c>
      <c r="P203" s="173">
        <f t="shared" si="18"/>
        <v>4.82</v>
      </c>
      <c r="Q203" s="173">
        <f t="shared" si="18"/>
        <v>5.11</v>
      </c>
      <c r="R203" s="173">
        <f t="shared" si="18"/>
        <v>4.94</v>
      </c>
      <c r="S203" s="173">
        <f t="shared" si="18"/>
        <v>4.23</v>
      </c>
      <c r="T203" s="173">
        <f t="shared" si="18"/>
        <v>3.57</v>
      </c>
      <c r="U203" s="173">
        <f t="shared" si="18"/>
        <v>3.73</v>
      </c>
      <c r="V203" s="173">
        <f t="shared" si="18"/>
        <v>4.2</v>
      </c>
      <c r="W203" s="173">
        <f t="shared" si="18"/>
        <v>3.81</v>
      </c>
      <c r="X203" s="173">
        <f t="shared" si="18"/>
        <v>4.45</v>
      </c>
      <c r="Y203" s="173">
        <f t="shared" si="18"/>
        <v>4.6</v>
      </c>
      <c r="Z203" s="173">
        <f t="shared" si="18"/>
        <v>4.72</v>
      </c>
      <c r="AA203" s="173">
        <f t="shared" si="18"/>
        <v>4.83</v>
      </c>
      <c r="AB203" s="173">
        <f t="shared" si="18"/>
        <v>4.83</v>
      </c>
      <c r="AC203" s="173">
        <f t="shared" si="18"/>
        <v>5.42</v>
      </c>
      <c r="AD203" s="173">
        <f t="shared" si="18"/>
        <v>5.14</v>
      </c>
      <c r="AE203" s="173">
        <f t="shared" si="18"/>
        <v>5.22</v>
      </c>
      <c r="AF203" s="173">
        <f t="shared" si="18"/>
        <v>5.61</v>
      </c>
      <c r="AG203" s="173">
        <f t="shared" si="18"/>
        <v>5.5</v>
      </c>
      <c r="AH203" s="173">
        <f t="shared" si="18"/>
        <v>4.87</v>
      </c>
      <c r="AI203" s="173">
        <f t="shared" si="18"/>
        <v>4.3</v>
      </c>
      <c r="AJ203" s="173">
        <f t="shared" si="18"/>
        <v>3.83</v>
      </c>
      <c r="AK203" s="173">
        <f t="shared" si="18"/>
        <v>3.75</v>
      </c>
      <c r="AL203" s="173" t="str">
        <f t="shared" si="18"/>
        <v/>
      </c>
      <c r="AM203" s="173" t="str">
        <f t="shared" si="18"/>
        <v/>
      </c>
      <c r="AN203" s="173" t="str">
        <f t="shared" si="18"/>
        <v/>
      </c>
      <c r="AO203" s="173" t="str">
        <f t="shared" si="18"/>
        <v/>
      </c>
      <c r="AP203" s="173" t="str">
        <f t="shared" si="18"/>
        <v/>
      </c>
      <c r="AQ203" s="170"/>
      <c r="AR203" s="170"/>
    </row>
    <row r="204" ht="12.75" customHeight="1">
      <c r="A204" s="170"/>
      <c r="B204" s="170"/>
      <c r="C204" s="140" t="str">
        <f t="shared" ref="C204:D204" si="19">C11</f>
        <v>Arsenal</v>
      </c>
      <c r="D204" s="140" t="str">
        <f t="shared" si="19"/>
        <v>Huddersfield</v>
      </c>
      <c r="E204" s="173">
        <f t="shared" ref="E204:AP204" si="20">IF(E$195&lt;=38,ROUND(SUMIFS($E11:$AP11,$E$2:$AP$2,"&lt;="&amp;E$195,$E$2:$AP$2,"&gt;="&amp;E$194),2),"")</f>
        <v>4.84</v>
      </c>
      <c r="F204" s="173">
        <f t="shared" si="20"/>
        <v>4.25</v>
      </c>
      <c r="G204" s="173">
        <f t="shared" si="20"/>
        <v>3.7</v>
      </c>
      <c r="H204" s="173">
        <f t="shared" si="20"/>
        <v>4.5</v>
      </c>
      <c r="I204" s="173">
        <f t="shared" si="20"/>
        <v>4.83</v>
      </c>
      <c r="J204" s="173">
        <f t="shared" si="20"/>
        <v>4.76</v>
      </c>
      <c r="K204" s="173">
        <f t="shared" si="20"/>
        <v>4.63</v>
      </c>
      <c r="L204" s="173">
        <f t="shared" si="20"/>
        <v>4.82</v>
      </c>
      <c r="M204" s="173">
        <f t="shared" si="20"/>
        <v>4.59</v>
      </c>
      <c r="N204" s="173">
        <f t="shared" si="20"/>
        <v>4.39</v>
      </c>
      <c r="O204" s="173">
        <f t="shared" si="20"/>
        <v>3.8</v>
      </c>
      <c r="P204" s="173">
        <f t="shared" si="20"/>
        <v>3.95</v>
      </c>
      <c r="Q204" s="173">
        <f t="shared" si="20"/>
        <v>4.12</v>
      </c>
      <c r="R204" s="173">
        <f t="shared" si="20"/>
        <v>4.2</v>
      </c>
      <c r="S204" s="173">
        <f t="shared" si="20"/>
        <v>4.54</v>
      </c>
      <c r="T204" s="173">
        <f t="shared" si="20"/>
        <v>4.08</v>
      </c>
      <c r="U204" s="173">
        <f t="shared" si="20"/>
        <v>4.34</v>
      </c>
      <c r="V204" s="173">
        <f t="shared" si="20"/>
        <v>4.89</v>
      </c>
      <c r="W204" s="173">
        <f t="shared" si="20"/>
        <v>4.64</v>
      </c>
      <c r="X204" s="173">
        <f t="shared" si="20"/>
        <v>4.87</v>
      </c>
      <c r="Y204" s="173">
        <f t="shared" si="20"/>
        <v>4.77</v>
      </c>
      <c r="Z204" s="173">
        <f t="shared" si="20"/>
        <v>4.88</v>
      </c>
      <c r="AA204" s="173">
        <f t="shared" si="20"/>
        <v>4.65</v>
      </c>
      <c r="AB204" s="173">
        <f t="shared" si="20"/>
        <v>4.33</v>
      </c>
      <c r="AC204" s="173">
        <f t="shared" si="20"/>
        <v>4.66</v>
      </c>
      <c r="AD204" s="173">
        <f t="shared" si="20"/>
        <v>4.35</v>
      </c>
      <c r="AE204" s="173">
        <f t="shared" si="20"/>
        <v>4.42</v>
      </c>
      <c r="AF204" s="173">
        <f t="shared" si="20"/>
        <v>4.86</v>
      </c>
      <c r="AG204" s="173">
        <f t="shared" si="20"/>
        <v>5.42</v>
      </c>
      <c r="AH204" s="173">
        <f t="shared" si="20"/>
        <v>5.1</v>
      </c>
      <c r="AI204" s="173">
        <f t="shared" si="20"/>
        <v>5.34</v>
      </c>
      <c r="AJ204" s="173">
        <f t="shared" si="20"/>
        <v>4.87</v>
      </c>
      <c r="AK204" s="173">
        <f t="shared" si="20"/>
        <v>4.79</v>
      </c>
      <c r="AL204" s="173" t="str">
        <f t="shared" si="20"/>
        <v/>
      </c>
      <c r="AM204" s="173" t="str">
        <f t="shared" si="20"/>
        <v/>
      </c>
      <c r="AN204" s="173" t="str">
        <f t="shared" si="20"/>
        <v/>
      </c>
      <c r="AO204" s="173" t="str">
        <f t="shared" si="20"/>
        <v/>
      </c>
      <c r="AP204" s="173" t="str">
        <f t="shared" si="20"/>
        <v/>
      </c>
      <c r="AQ204" s="170"/>
      <c r="AR204" s="170"/>
    </row>
    <row r="205" ht="12.75" customHeight="1">
      <c r="A205" s="170"/>
      <c r="B205" s="170"/>
      <c r="C205" s="140" t="str">
        <f t="shared" ref="C205:D205" si="21">C12</f>
        <v>Arsenal</v>
      </c>
      <c r="D205" s="140" t="str">
        <f t="shared" si="21"/>
        <v>Leicester</v>
      </c>
      <c r="E205" s="173">
        <f t="shared" ref="E205:AP205" si="22">IF(E$195&lt;=38,ROUND(SUMIFS($E12:$AP12,$E$2:$AP$2,"&lt;="&amp;E$195,$E$2:$AP$2,"&gt;="&amp;E$194),2),"")</f>
        <v>4.81</v>
      </c>
      <c r="F205" s="173">
        <f t="shared" si="22"/>
        <v>3.98</v>
      </c>
      <c r="G205" s="173">
        <f t="shared" si="22"/>
        <v>4.11</v>
      </c>
      <c r="H205" s="173">
        <f t="shared" si="22"/>
        <v>4.54</v>
      </c>
      <c r="I205" s="173">
        <f t="shared" si="22"/>
        <v>4.75</v>
      </c>
      <c r="J205" s="173">
        <f t="shared" si="22"/>
        <v>4.66</v>
      </c>
      <c r="K205" s="173">
        <f t="shared" si="22"/>
        <v>4.69</v>
      </c>
      <c r="L205" s="173">
        <f t="shared" si="22"/>
        <v>4.96</v>
      </c>
      <c r="M205" s="173">
        <f t="shared" si="22"/>
        <v>5</v>
      </c>
      <c r="N205" s="173">
        <f t="shared" si="22"/>
        <v>4.52</v>
      </c>
      <c r="O205" s="173">
        <f t="shared" si="22"/>
        <v>4.05</v>
      </c>
      <c r="P205" s="173">
        <f t="shared" si="22"/>
        <v>4.1</v>
      </c>
      <c r="Q205" s="173">
        <f t="shared" si="22"/>
        <v>4.39</v>
      </c>
      <c r="R205" s="173">
        <f t="shared" si="22"/>
        <v>4.39</v>
      </c>
      <c r="S205" s="173">
        <f t="shared" si="22"/>
        <v>4.13</v>
      </c>
      <c r="T205" s="173">
        <f t="shared" si="22"/>
        <v>3.96</v>
      </c>
      <c r="U205" s="173">
        <f t="shared" si="22"/>
        <v>4.15</v>
      </c>
      <c r="V205" s="173">
        <f t="shared" si="22"/>
        <v>4.23</v>
      </c>
      <c r="W205" s="173">
        <f t="shared" si="22"/>
        <v>3.86</v>
      </c>
      <c r="X205" s="173">
        <f t="shared" si="22"/>
        <v>4.09</v>
      </c>
      <c r="Y205" s="173">
        <f t="shared" si="22"/>
        <v>4.31</v>
      </c>
      <c r="Z205" s="173">
        <f t="shared" si="22"/>
        <v>4.38</v>
      </c>
      <c r="AA205" s="173">
        <f t="shared" si="22"/>
        <v>4.1</v>
      </c>
      <c r="AB205" s="173">
        <f t="shared" si="22"/>
        <v>4.3</v>
      </c>
      <c r="AC205" s="173">
        <f t="shared" si="22"/>
        <v>4.45</v>
      </c>
      <c r="AD205" s="173">
        <f t="shared" si="22"/>
        <v>3.9</v>
      </c>
      <c r="AE205" s="173">
        <f t="shared" si="22"/>
        <v>3.98</v>
      </c>
      <c r="AF205" s="173">
        <f t="shared" si="22"/>
        <v>3.98</v>
      </c>
      <c r="AG205" s="173">
        <f t="shared" si="22"/>
        <v>4.29</v>
      </c>
      <c r="AH205" s="173">
        <f t="shared" si="22"/>
        <v>3.86</v>
      </c>
      <c r="AI205" s="173">
        <f t="shared" si="22"/>
        <v>4.09</v>
      </c>
      <c r="AJ205" s="173">
        <f t="shared" si="22"/>
        <v>3.85</v>
      </c>
      <c r="AK205" s="173">
        <f t="shared" si="22"/>
        <v>3.77</v>
      </c>
      <c r="AL205" s="173" t="str">
        <f t="shared" si="22"/>
        <v/>
      </c>
      <c r="AM205" s="173" t="str">
        <f t="shared" si="22"/>
        <v/>
      </c>
      <c r="AN205" s="173" t="str">
        <f t="shared" si="22"/>
        <v/>
      </c>
      <c r="AO205" s="173" t="str">
        <f t="shared" si="22"/>
        <v/>
      </c>
      <c r="AP205" s="173" t="str">
        <f t="shared" si="22"/>
        <v/>
      </c>
      <c r="AQ205" s="170"/>
      <c r="AR205" s="170"/>
    </row>
    <row r="206" ht="12.75" customHeight="1">
      <c r="A206" s="170"/>
      <c r="B206" s="170"/>
      <c r="C206" s="140" t="str">
        <f t="shared" ref="C206:D206" si="23">C13</f>
        <v>Arsenal</v>
      </c>
      <c r="D206" s="140" t="str">
        <f t="shared" si="23"/>
        <v>Liverpool</v>
      </c>
      <c r="E206" s="173">
        <f t="shared" ref="E206:AP206" si="24">IF(E$195&lt;=38,ROUND(SUMIFS($E13:$AP13,$E$2:$AP$2,"&lt;="&amp;E$195,$E$2:$AP$2,"&gt;="&amp;E$194),2),"")</f>
        <v>4.66</v>
      </c>
      <c r="F206" s="173">
        <f t="shared" si="24"/>
        <v>4.39</v>
      </c>
      <c r="G206" s="173">
        <f t="shared" si="24"/>
        <v>3.98</v>
      </c>
      <c r="H206" s="173">
        <f t="shared" si="24"/>
        <v>4.22</v>
      </c>
      <c r="I206" s="173">
        <f t="shared" si="24"/>
        <v>3.9</v>
      </c>
      <c r="J206" s="173">
        <f t="shared" si="24"/>
        <v>4.6</v>
      </c>
      <c r="K206" s="173">
        <f t="shared" si="24"/>
        <v>4.47</v>
      </c>
      <c r="L206" s="173">
        <f t="shared" si="24"/>
        <v>4.83</v>
      </c>
      <c r="M206" s="173">
        <f t="shared" si="24"/>
        <v>4.72</v>
      </c>
      <c r="N206" s="173">
        <f t="shared" si="24"/>
        <v>4.72</v>
      </c>
      <c r="O206" s="173">
        <f t="shared" si="24"/>
        <v>4.78</v>
      </c>
      <c r="P206" s="173">
        <f t="shared" si="24"/>
        <v>4.04</v>
      </c>
      <c r="Q206" s="173">
        <f t="shared" si="24"/>
        <v>4.32</v>
      </c>
      <c r="R206" s="173">
        <f t="shared" si="24"/>
        <v>4.01</v>
      </c>
      <c r="S206" s="173">
        <f t="shared" si="24"/>
        <v>4.17</v>
      </c>
      <c r="T206" s="173">
        <f t="shared" si="24"/>
        <v>4.09</v>
      </c>
      <c r="U206" s="173">
        <f t="shared" si="24"/>
        <v>4.56</v>
      </c>
      <c r="V206" s="173">
        <f t="shared" si="24"/>
        <v>4.41</v>
      </c>
      <c r="W206" s="173">
        <f t="shared" si="24"/>
        <v>4.04</v>
      </c>
      <c r="X206" s="173">
        <f t="shared" si="24"/>
        <v>4.27</v>
      </c>
      <c r="Y206" s="173">
        <f t="shared" si="24"/>
        <v>4.11</v>
      </c>
      <c r="Z206" s="173">
        <f t="shared" si="24"/>
        <v>4.23</v>
      </c>
      <c r="AA206" s="173">
        <f t="shared" si="24"/>
        <v>3.95</v>
      </c>
      <c r="AB206" s="173">
        <f t="shared" si="24"/>
        <v>4.42</v>
      </c>
      <c r="AC206" s="173">
        <f t="shared" si="24"/>
        <v>4.79</v>
      </c>
      <c r="AD206" s="173">
        <f t="shared" si="24"/>
        <v>4.58</v>
      </c>
      <c r="AE206" s="173">
        <f t="shared" si="24"/>
        <v>4.66</v>
      </c>
      <c r="AF206" s="173">
        <f t="shared" si="24"/>
        <v>4.78</v>
      </c>
      <c r="AG206" s="173">
        <f t="shared" si="24"/>
        <v>5.17</v>
      </c>
      <c r="AH206" s="173">
        <f t="shared" si="24"/>
        <v>4.7</v>
      </c>
      <c r="AI206" s="173">
        <f t="shared" si="24"/>
        <v>4.39</v>
      </c>
      <c r="AJ206" s="173">
        <f t="shared" si="24"/>
        <v>4.05</v>
      </c>
      <c r="AK206" s="173">
        <f t="shared" si="24"/>
        <v>3.84</v>
      </c>
      <c r="AL206" s="173" t="str">
        <f t="shared" si="24"/>
        <v/>
      </c>
      <c r="AM206" s="173" t="str">
        <f t="shared" si="24"/>
        <v/>
      </c>
      <c r="AN206" s="173" t="str">
        <f t="shared" si="24"/>
        <v/>
      </c>
      <c r="AO206" s="173" t="str">
        <f t="shared" si="24"/>
        <v/>
      </c>
      <c r="AP206" s="173" t="str">
        <f t="shared" si="24"/>
        <v/>
      </c>
      <c r="AQ206" s="170"/>
      <c r="AR206" s="170"/>
    </row>
    <row r="207" ht="12.75" customHeight="1">
      <c r="A207" s="170"/>
      <c r="B207" s="170"/>
      <c r="C207" s="140" t="str">
        <f t="shared" ref="C207:D207" si="25">C14</f>
        <v>Arsenal</v>
      </c>
      <c r="D207" s="140" t="str">
        <f t="shared" si="25"/>
        <v>Man City</v>
      </c>
      <c r="E207" s="173">
        <f t="shared" ref="E207:AP207" si="26">IF(E$195&lt;=38,ROUND(SUMIFS($E14:$AP14,$E$2:$AP$2,"&lt;="&amp;E$195,$E$2:$AP$2,"&gt;="&amp;E$194),2),"")</f>
        <v>4.99</v>
      </c>
      <c r="F207" s="173">
        <f t="shared" si="26"/>
        <v>3.62</v>
      </c>
      <c r="G207" s="173">
        <f t="shared" si="26"/>
        <v>3.88</v>
      </c>
      <c r="H207" s="173">
        <f t="shared" si="26"/>
        <v>3.8</v>
      </c>
      <c r="I207" s="173">
        <f t="shared" si="26"/>
        <v>4.24</v>
      </c>
      <c r="J207" s="173">
        <f t="shared" si="26"/>
        <v>4.35</v>
      </c>
      <c r="K207" s="173">
        <f t="shared" si="26"/>
        <v>4.22</v>
      </c>
      <c r="L207" s="173">
        <f t="shared" si="26"/>
        <v>4.77</v>
      </c>
      <c r="M207" s="173">
        <f t="shared" si="26"/>
        <v>4.78</v>
      </c>
      <c r="N207" s="173">
        <f t="shared" si="26"/>
        <v>5.06</v>
      </c>
      <c r="O207" s="173">
        <f t="shared" si="26"/>
        <v>4.39</v>
      </c>
      <c r="P207" s="173">
        <f t="shared" si="26"/>
        <v>4.35</v>
      </c>
      <c r="Q207" s="173">
        <f t="shared" si="26"/>
        <v>4.48</v>
      </c>
      <c r="R207" s="173">
        <f t="shared" si="26"/>
        <v>4.48</v>
      </c>
      <c r="S207" s="173">
        <f t="shared" si="26"/>
        <v>4.52</v>
      </c>
      <c r="T207" s="173">
        <f t="shared" si="26"/>
        <v>4.01</v>
      </c>
      <c r="U207" s="173">
        <f t="shared" si="26"/>
        <v>4.04</v>
      </c>
      <c r="V207" s="173">
        <f t="shared" si="26"/>
        <v>4.04</v>
      </c>
      <c r="W207" s="173">
        <f t="shared" si="26"/>
        <v>3.83</v>
      </c>
      <c r="X207" s="173">
        <f t="shared" si="26"/>
        <v>3.67</v>
      </c>
      <c r="Y207" s="173">
        <f t="shared" si="26"/>
        <v>3.51</v>
      </c>
      <c r="Z207" s="173">
        <f t="shared" si="26"/>
        <v>3.62</v>
      </c>
      <c r="AA207" s="173">
        <f t="shared" si="26"/>
        <v>3.87</v>
      </c>
      <c r="AB207" s="173">
        <f t="shared" si="26"/>
        <v>4.26</v>
      </c>
      <c r="AC207" s="173">
        <f t="shared" si="26"/>
        <v>4.52</v>
      </c>
      <c r="AD207" s="173">
        <f t="shared" si="26"/>
        <v>4.59</v>
      </c>
      <c r="AE207" s="173">
        <f t="shared" si="26"/>
        <v>4.67</v>
      </c>
      <c r="AF207" s="173">
        <f t="shared" si="26"/>
        <v>4.42</v>
      </c>
      <c r="AG207" s="173">
        <f t="shared" si="26"/>
        <v>4.73</v>
      </c>
      <c r="AH207" s="173">
        <f t="shared" si="26"/>
        <v>4.34</v>
      </c>
      <c r="AI207" s="173">
        <f t="shared" si="26"/>
        <v>4.3</v>
      </c>
      <c r="AJ207" s="173">
        <f t="shared" si="26"/>
        <v>3.83</v>
      </c>
      <c r="AK207" s="173">
        <f t="shared" si="26"/>
        <v>3.75</v>
      </c>
      <c r="AL207" s="173" t="str">
        <f t="shared" si="26"/>
        <v/>
      </c>
      <c r="AM207" s="173" t="str">
        <f t="shared" si="26"/>
        <v/>
      </c>
      <c r="AN207" s="173" t="str">
        <f t="shared" si="26"/>
        <v/>
      </c>
      <c r="AO207" s="173" t="str">
        <f t="shared" si="26"/>
        <v/>
      </c>
      <c r="AP207" s="173" t="str">
        <f t="shared" si="26"/>
        <v/>
      </c>
      <c r="AQ207" s="170"/>
      <c r="AR207" s="170"/>
    </row>
    <row r="208" ht="12.75" customHeight="1">
      <c r="A208" s="170"/>
      <c r="B208" s="170"/>
      <c r="C208" s="140" t="str">
        <f t="shared" ref="C208:D208" si="27">C15</f>
        <v>Arsenal</v>
      </c>
      <c r="D208" s="140" t="str">
        <f t="shared" si="27"/>
        <v>Man Utd</v>
      </c>
      <c r="E208" s="173">
        <f t="shared" ref="E208:AP208" si="28">IF(E$195&lt;=38,ROUND(SUMIFS($E15:$AP15,$E$2:$AP$2,"&lt;="&amp;E$195,$E$2:$AP$2,"&gt;="&amp;E$194),2),"")</f>
        <v>5.06</v>
      </c>
      <c r="F208" s="173">
        <f t="shared" si="28"/>
        <v>4.51</v>
      </c>
      <c r="G208" s="173">
        <f t="shared" si="28"/>
        <v>4.27</v>
      </c>
      <c r="H208" s="173">
        <f t="shared" si="28"/>
        <v>4.51</v>
      </c>
      <c r="I208" s="173">
        <f t="shared" si="28"/>
        <v>4.51</v>
      </c>
      <c r="J208" s="173">
        <f t="shared" si="28"/>
        <v>4.7</v>
      </c>
      <c r="K208" s="173">
        <f t="shared" si="28"/>
        <v>4.7</v>
      </c>
      <c r="L208" s="173">
        <f t="shared" si="28"/>
        <v>4.66</v>
      </c>
      <c r="M208" s="173">
        <f t="shared" si="28"/>
        <v>4.74</v>
      </c>
      <c r="N208" s="173">
        <f t="shared" si="28"/>
        <v>4.35</v>
      </c>
      <c r="O208" s="173">
        <f t="shared" si="28"/>
        <v>4.19</v>
      </c>
      <c r="P208" s="173">
        <f t="shared" si="28"/>
        <v>3.96</v>
      </c>
      <c r="Q208" s="173">
        <f t="shared" si="28"/>
        <v>4.19</v>
      </c>
      <c r="R208" s="173">
        <f t="shared" si="28"/>
        <v>4.03</v>
      </c>
      <c r="S208" s="173">
        <f t="shared" si="28"/>
        <v>3.99</v>
      </c>
      <c r="T208" s="173">
        <f t="shared" si="28"/>
        <v>3.76</v>
      </c>
      <c r="U208" s="173">
        <f t="shared" si="28"/>
        <v>4.24</v>
      </c>
      <c r="V208" s="173">
        <f t="shared" si="28"/>
        <v>3.84</v>
      </c>
      <c r="W208" s="173">
        <f t="shared" si="28"/>
        <v>3.52</v>
      </c>
      <c r="X208" s="173">
        <f t="shared" si="28"/>
        <v>4.04</v>
      </c>
      <c r="Y208" s="173">
        <f t="shared" si="28"/>
        <v>3.92</v>
      </c>
      <c r="Z208" s="173">
        <f t="shared" si="28"/>
        <v>4.03</v>
      </c>
      <c r="AA208" s="173">
        <f t="shared" si="28"/>
        <v>3.83</v>
      </c>
      <c r="AB208" s="173">
        <f t="shared" si="28"/>
        <v>4.11</v>
      </c>
      <c r="AC208" s="173">
        <f t="shared" si="28"/>
        <v>4.87</v>
      </c>
      <c r="AD208" s="173">
        <f t="shared" si="28"/>
        <v>4.75</v>
      </c>
      <c r="AE208" s="173">
        <f t="shared" si="28"/>
        <v>4.79</v>
      </c>
      <c r="AF208" s="173">
        <f t="shared" si="28"/>
        <v>4.98</v>
      </c>
      <c r="AG208" s="173">
        <f t="shared" si="28"/>
        <v>5.18</v>
      </c>
      <c r="AH208" s="173">
        <f t="shared" si="28"/>
        <v>5.14</v>
      </c>
      <c r="AI208" s="173">
        <f t="shared" si="28"/>
        <v>4.94</v>
      </c>
      <c r="AJ208" s="173">
        <f t="shared" si="28"/>
        <v>4.48</v>
      </c>
      <c r="AK208" s="173">
        <f t="shared" si="28"/>
        <v>4.22</v>
      </c>
      <c r="AL208" s="173" t="str">
        <f t="shared" si="28"/>
        <v/>
      </c>
      <c r="AM208" s="173" t="str">
        <f t="shared" si="28"/>
        <v/>
      </c>
      <c r="AN208" s="173" t="str">
        <f t="shared" si="28"/>
        <v/>
      </c>
      <c r="AO208" s="173" t="str">
        <f t="shared" si="28"/>
        <v/>
      </c>
      <c r="AP208" s="173" t="str">
        <f t="shared" si="28"/>
        <v/>
      </c>
      <c r="AQ208" s="170"/>
      <c r="AR208" s="170"/>
    </row>
    <row r="209" ht="12.75" customHeight="1">
      <c r="A209" s="170"/>
      <c r="B209" s="170"/>
      <c r="C209" s="140" t="str">
        <f t="shared" ref="C209:D209" si="29">C16</f>
        <v>Arsenal</v>
      </c>
      <c r="D209" s="140" t="str">
        <f t="shared" si="29"/>
        <v>Newcastle</v>
      </c>
      <c r="E209" s="173">
        <f t="shared" ref="E209:AP209" si="30">IF(E$195&lt;=38,ROUND(SUMIFS($E16:$AP16,$E$2:$AP$2,"&lt;="&amp;E$195,$E$2:$AP$2,"&gt;="&amp;E$194),2),"")</f>
        <v>5.16</v>
      </c>
      <c r="F209" s="173">
        <f t="shared" si="30"/>
        <v>4.49</v>
      </c>
      <c r="G209" s="173">
        <f t="shared" si="30"/>
        <v>4.49</v>
      </c>
      <c r="H209" s="173">
        <f t="shared" si="30"/>
        <v>3.94</v>
      </c>
      <c r="I209" s="173">
        <f t="shared" si="30"/>
        <v>3.99</v>
      </c>
      <c r="J209" s="173">
        <f t="shared" si="30"/>
        <v>3.88</v>
      </c>
      <c r="K209" s="173">
        <f t="shared" si="30"/>
        <v>3.75</v>
      </c>
      <c r="L209" s="173">
        <f t="shared" si="30"/>
        <v>3.71</v>
      </c>
      <c r="M209" s="173">
        <f t="shared" si="30"/>
        <v>3.92</v>
      </c>
      <c r="N209" s="173">
        <f t="shared" si="30"/>
        <v>4.02</v>
      </c>
      <c r="O209" s="173">
        <f t="shared" si="30"/>
        <v>3.71</v>
      </c>
      <c r="P209" s="173">
        <f t="shared" si="30"/>
        <v>3.67</v>
      </c>
      <c r="Q209" s="173">
        <f t="shared" si="30"/>
        <v>3.73</v>
      </c>
      <c r="R209" s="173">
        <f t="shared" si="30"/>
        <v>4.04</v>
      </c>
      <c r="S209" s="173">
        <f t="shared" si="30"/>
        <v>4.16</v>
      </c>
      <c r="T209" s="173">
        <f t="shared" si="30"/>
        <v>4.22</v>
      </c>
      <c r="U209" s="173">
        <f t="shared" si="30"/>
        <v>4.69</v>
      </c>
      <c r="V209" s="173">
        <f t="shared" si="30"/>
        <v>4.47</v>
      </c>
      <c r="W209" s="173">
        <f t="shared" si="30"/>
        <v>4.33</v>
      </c>
      <c r="X209" s="173">
        <f t="shared" si="30"/>
        <v>4.96</v>
      </c>
      <c r="Y209" s="173">
        <f t="shared" si="30"/>
        <v>4.53</v>
      </c>
      <c r="Z209" s="173">
        <f t="shared" si="30"/>
        <v>4.44</v>
      </c>
      <c r="AA209" s="173">
        <f t="shared" si="30"/>
        <v>4.25</v>
      </c>
      <c r="AB209" s="173">
        <f t="shared" si="30"/>
        <v>4.78</v>
      </c>
      <c r="AC209" s="173">
        <f t="shared" si="30"/>
        <v>4.99</v>
      </c>
      <c r="AD209" s="173">
        <f t="shared" si="30"/>
        <v>4.28</v>
      </c>
      <c r="AE209" s="173">
        <f t="shared" si="30"/>
        <v>4.36</v>
      </c>
      <c r="AF209" s="173">
        <f t="shared" si="30"/>
        <v>4.51</v>
      </c>
      <c r="AG209" s="173">
        <f t="shared" si="30"/>
        <v>4.75</v>
      </c>
      <c r="AH209" s="173">
        <f t="shared" si="30"/>
        <v>4.44</v>
      </c>
      <c r="AI209" s="173">
        <f t="shared" si="30"/>
        <v>4.75</v>
      </c>
      <c r="AJ209" s="173">
        <f t="shared" si="30"/>
        <v>4.28</v>
      </c>
      <c r="AK209" s="173">
        <f t="shared" si="30"/>
        <v>4.2</v>
      </c>
      <c r="AL209" s="173" t="str">
        <f t="shared" si="30"/>
        <v/>
      </c>
      <c r="AM209" s="173" t="str">
        <f t="shared" si="30"/>
        <v/>
      </c>
      <c r="AN209" s="173" t="str">
        <f t="shared" si="30"/>
        <v/>
      </c>
      <c r="AO209" s="173" t="str">
        <f t="shared" si="30"/>
        <v/>
      </c>
      <c r="AP209" s="173" t="str">
        <f t="shared" si="30"/>
        <v/>
      </c>
      <c r="AQ209" s="170"/>
      <c r="AR209" s="170"/>
    </row>
    <row r="210" ht="12.75" customHeight="1">
      <c r="A210" s="170"/>
      <c r="B210" s="170"/>
      <c r="C210" s="140" t="str">
        <f t="shared" ref="C210:D210" si="31">C17</f>
        <v>Arsenal</v>
      </c>
      <c r="D210" s="140" t="str">
        <f t="shared" si="31"/>
        <v>Southampton</v>
      </c>
      <c r="E210" s="173">
        <f t="shared" ref="E210:AP210" si="32">IF(E$195&lt;=38,ROUND(SUMIFS($E17:$AP17,$E$2:$AP$2,"&lt;="&amp;E$195,$E$2:$AP$2,"&gt;="&amp;E$194),2),"")</f>
        <v>4.58</v>
      </c>
      <c r="F210" s="173">
        <f t="shared" si="32"/>
        <v>4.47</v>
      </c>
      <c r="G210" s="173">
        <f t="shared" si="32"/>
        <v>4.1</v>
      </c>
      <c r="H210" s="173">
        <f t="shared" si="32"/>
        <v>4.18</v>
      </c>
      <c r="I210" s="173">
        <f t="shared" si="32"/>
        <v>4.15</v>
      </c>
      <c r="J210" s="173">
        <f t="shared" si="32"/>
        <v>5.29</v>
      </c>
      <c r="K210" s="173">
        <f t="shared" si="32"/>
        <v>5.16</v>
      </c>
      <c r="L210" s="173">
        <f t="shared" si="32"/>
        <v>5.23</v>
      </c>
      <c r="M210" s="173">
        <f t="shared" si="32"/>
        <v>5.67</v>
      </c>
      <c r="N210" s="173">
        <f t="shared" si="32"/>
        <v>6.14</v>
      </c>
      <c r="O210" s="173">
        <f t="shared" si="32"/>
        <v>5.91</v>
      </c>
      <c r="P210" s="173">
        <f t="shared" si="32"/>
        <v>5.16</v>
      </c>
      <c r="Q210" s="173">
        <f t="shared" si="32"/>
        <v>5.29</v>
      </c>
      <c r="R210" s="173">
        <f t="shared" si="32"/>
        <v>5.5</v>
      </c>
      <c r="S210" s="173">
        <f t="shared" si="32"/>
        <v>6.09</v>
      </c>
      <c r="T210" s="173">
        <f t="shared" si="32"/>
        <v>5.15</v>
      </c>
      <c r="U210" s="173">
        <f t="shared" si="32"/>
        <v>5.63</v>
      </c>
      <c r="V210" s="173">
        <f t="shared" si="32"/>
        <v>5.47</v>
      </c>
      <c r="W210" s="173">
        <f t="shared" si="32"/>
        <v>5.25</v>
      </c>
      <c r="X210" s="173">
        <f t="shared" si="32"/>
        <v>4.94</v>
      </c>
      <c r="Y210" s="173">
        <f t="shared" si="32"/>
        <v>3.58</v>
      </c>
      <c r="Z210" s="173">
        <f t="shared" si="32"/>
        <v>3.7</v>
      </c>
      <c r="AA210" s="173">
        <f t="shared" si="32"/>
        <v>3.31</v>
      </c>
      <c r="AB210" s="173">
        <f t="shared" si="32"/>
        <v>4.17</v>
      </c>
      <c r="AC210" s="173">
        <f t="shared" si="32"/>
        <v>4.94</v>
      </c>
      <c r="AD210" s="173">
        <f t="shared" si="32"/>
        <v>5.17</v>
      </c>
      <c r="AE210" s="173">
        <f t="shared" si="32"/>
        <v>5.46</v>
      </c>
      <c r="AF210" s="173">
        <f t="shared" si="32"/>
        <v>5.9</v>
      </c>
      <c r="AG210" s="173">
        <f t="shared" si="32"/>
        <v>5.84</v>
      </c>
      <c r="AH210" s="173">
        <f t="shared" si="32"/>
        <v>4.97</v>
      </c>
      <c r="AI210" s="173">
        <f t="shared" si="32"/>
        <v>4.54</v>
      </c>
      <c r="AJ210" s="173">
        <f t="shared" si="32"/>
        <v>4.08</v>
      </c>
      <c r="AK210" s="173">
        <f t="shared" si="32"/>
        <v>3.84</v>
      </c>
      <c r="AL210" s="173" t="str">
        <f t="shared" si="32"/>
        <v/>
      </c>
      <c r="AM210" s="173" t="str">
        <f t="shared" si="32"/>
        <v/>
      </c>
      <c r="AN210" s="173" t="str">
        <f t="shared" si="32"/>
        <v/>
      </c>
      <c r="AO210" s="173" t="str">
        <f t="shared" si="32"/>
        <v/>
      </c>
      <c r="AP210" s="173" t="str">
        <f t="shared" si="32"/>
        <v/>
      </c>
      <c r="AQ210" s="170"/>
      <c r="AR210" s="170"/>
    </row>
    <row r="211" ht="12.75" customHeight="1">
      <c r="A211" s="170"/>
      <c r="B211" s="170"/>
      <c r="C211" s="140" t="str">
        <f t="shared" ref="C211:D211" si="33">C18</f>
        <v>Arsenal</v>
      </c>
      <c r="D211" s="140" t="str">
        <f t="shared" si="33"/>
        <v>Tottenham</v>
      </c>
      <c r="E211" s="173">
        <f t="shared" ref="E211:AP211" si="34">IF(E$195&lt;=38,ROUND(SUMIFS($E18:$AP18,$E$2:$AP$2,"&lt;="&amp;E$195,$E$2:$AP$2,"&gt;="&amp;E$194),2),"")</f>
        <v>4.51</v>
      </c>
      <c r="F211" s="173">
        <f t="shared" si="34"/>
        <v>4.31</v>
      </c>
      <c r="G211" s="173">
        <f t="shared" si="34"/>
        <v>4.17</v>
      </c>
      <c r="H211" s="173">
        <f t="shared" si="34"/>
        <v>4.17</v>
      </c>
      <c r="I211" s="173">
        <f t="shared" si="34"/>
        <v>4.58</v>
      </c>
      <c r="J211" s="173">
        <f t="shared" si="34"/>
        <v>4.61</v>
      </c>
      <c r="K211" s="173">
        <f t="shared" si="34"/>
        <v>4.49</v>
      </c>
      <c r="L211" s="173">
        <f t="shared" si="34"/>
        <v>4.88</v>
      </c>
      <c r="M211" s="173">
        <f t="shared" si="34"/>
        <v>5.8</v>
      </c>
      <c r="N211" s="173">
        <f t="shared" si="34"/>
        <v>5.52</v>
      </c>
      <c r="O211" s="173">
        <f t="shared" si="34"/>
        <v>4.86</v>
      </c>
      <c r="P211" s="173">
        <f t="shared" si="34"/>
        <v>4.78</v>
      </c>
      <c r="Q211" s="173">
        <f t="shared" si="34"/>
        <v>5.07</v>
      </c>
      <c r="R211" s="173">
        <f t="shared" si="34"/>
        <v>4.79</v>
      </c>
      <c r="S211" s="173">
        <f t="shared" si="34"/>
        <v>3.96</v>
      </c>
      <c r="T211" s="173">
        <f t="shared" si="34"/>
        <v>3.85</v>
      </c>
      <c r="U211" s="173">
        <f t="shared" si="34"/>
        <v>4.32</v>
      </c>
      <c r="V211" s="173">
        <f t="shared" si="34"/>
        <v>4.26</v>
      </c>
      <c r="W211" s="173">
        <f t="shared" si="34"/>
        <v>3.89</v>
      </c>
      <c r="X211" s="173">
        <f t="shared" si="34"/>
        <v>3.85</v>
      </c>
      <c r="Y211" s="173">
        <f t="shared" si="34"/>
        <v>3.98</v>
      </c>
      <c r="Z211" s="173">
        <f t="shared" si="34"/>
        <v>4.05</v>
      </c>
      <c r="AA211" s="173">
        <f t="shared" si="34"/>
        <v>3.86</v>
      </c>
      <c r="AB211" s="173">
        <f t="shared" si="34"/>
        <v>3.91</v>
      </c>
      <c r="AC211" s="173">
        <f t="shared" si="34"/>
        <v>4.28</v>
      </c>
      <c r="AD211" s="173">
        <f t="shared" si="34"/>
        <v>4.2</v>
      </c>
      <c r="AE211" s="173">
        <f t="shared" si="34"/>
        <v>4.28</v>
      </c>
      <c r="AF211" s="173">
        <f t="shared" si="34"/>
        <v>4.05</v>
      </c>
      <c r="AG211" s="173">
        <f t="shared" si="34"/>
        <v>3.77</v>
      </c>
      <c r="AH211" s="173">
        <f t="shared" si="34"/>
        <v>3.61</v>
      </c>
      <c r="AI211" s="173">
        <f t="shared" si="34"/>
        <v>3.77</v>
      </c>
      <c r="AJ211" s="173">
        <f t="shared" si="34"/>
        <v>3.54</v>
      </c>
      <c r="AK211" s="173">
        <f t="shared" si="34"/>
        <v>3.46</v>
      </c>
      <c r="AL211" s="173" t="str">
        <f t="shared" si="34"/>
        <v/>
      </c>
      <c r="AM211" s="173" t="str">
        <f t="shared" si="34"/>
        <v/>
      </c>
      <c r="AN211" s="173" t="str">
        <f t="shared" si="34"/>
        <v/>
      </c>
      <c r="AO211" s="173" t="str">
        <f t="shared" si="34"/>
        <v/>
      </c>
      <c r="AP211" s="173" t="str">
        <f t="shared" si="34"/>
        <v/>
      </c>
      <c r="AQ211" s="170"/>
      <c r="AR211" s="170"/>
    </row>
    <row r="212" ht="12.75" customHeight="1">
      <c r="A212" s="170"/>
      <c r="B212" s="170"/>
      <c r="C212" s="140" t="str">
        <f t="shared" ref="C212:D212" si="35">C19</f>
        <v>Arsenal</v>
      </c>
      <c r="D212" s="140" t="str">
        <f t="shared" si="35"/>
        <v>Watford</v>
      </c>
      <c r="E212" s="173">
        <f t="shared" ref="E212:AP212" si="36">IF(E$195&lt;=38,ROUND(SUMIFS($E19:$AP19,$E$2:$AP$2,"&lt;="&amp;E$195,$E$2:$AP$2,"&gt;="&amp;E$194),2),"")</f>
        <v>3.84</v>
      </c>
      <c r="F212" s="173">
        <f t="shared" si="36"/>
        <v>4.11</v>
      </c>
      <c r="G212" s="173">
        <f t="shared" si="36"/>
        <v>4.22</v>
      </c>
      <c r="H212" s="173">
        <f t="shared" si="36"/>
        <v>4.45</v>
      </c>
      <c r="I212" s="173">
        <f t="shared" si="36"/>
        <v>4.19</v>
      </c>
      <c r="J212" s="173">
        <f t="shared" si="36"/>
        <v>4.19</v>
      </c>
      <c r="K212" s="173">
        <f t="shared" si="36"/>
        <v>4.06</v>
      </c>
      <c r="L212" s="173">
        <f t="shared" si="36"/>
        <v>4.41</v>
      </c>
      <c r="M212" s="173">
        <f t="shared" si="36"/>
        <v>4.66</v>
      </c>
      <c r="N212" s="173">
        <f t="shared" si="36"/>
        <v>5.29</v>
      </c>
      <c r="O212" s="173">
        <f t="shared" si="36"/>
        <v>5.29</v>
      </c>
      <c r="P212" s="173">
        <f t="shared" si="36"/>
        <v>4.88</v>
      </c>
      <c r="Q212" s="173">
        <f t="shared" si="36"/>
        <v>5.17</v>
      </c>
      <c r="R212" s="173">
        <f t="shared" si="36"/>
        <v>5.09</v>
      </c>
      <c r="S212" s="173">
        <f t="shared" si="36"/>
        <v>4.81</v>
      </c>
      <c r="T212" s="173">
        <f t="shared" si="36"/>
        <v>3.88</v>
      </c>
      <c r="U212" s="173">
        <f t="shared" si="36"/>
        <v>4.35</v>
      </c>
      <c r="V212" s="173">
        <f t="shared" si="36"/>
        <v>4.72</v>
      </c>
      <c r="W212" s="173">
        <f t="shared" si="36"/>
        <v>4.35</v>
      </c>
      <c r="X212" s="173">
        <f t="shared" si="36"/>
        <v>4.35</v>
      </c>
      <c r="Y212" s="173">
        <f t="shared" si="36"/>
        <v>4.27</v>
      </c>
      <c r="Z212" s="173">
        <f t="shared" si="36"/>
        <v>4.38</v>
      </c>
      <c r="AA212" s="173">
        <f t="shared" si="36"/>
        <v>4.19</v>
      </c>
      <c r="AB212" s="173">
        <f t="shared" si="36"/>
        <v>4.62</v>
      </c>
      <c r="AC212" s="173">
        <f t="shared" si="36"/>
        <v>5.38</v>
      </c>
      <c r="AD212" s="173">
        <f t="shared" si="36"/>
        <v>5.11</v>
      </c>
      <c r="AE212" s="173">
        <f t="shared" si="36"/>
        <v>5.19</v>
      </c>
      <c r="AF212" s="173">
        <f t="shared" si="36"/>
        <v>5.08</v>
      </c>
      <c r="AG212" s="173">
        <f t="shared" si="36"/>
        <v>5.11</v>
      </c>
      <c r="AH212" s="173">
        <f t="shared" si="36"/>
        <v>4.53</v>
      </c>
      <c r="AI212" s="173">
        <f t="shared" si="36"/>
        <v>3.85</v>
      </c>
      <c r="AJ212" s="173">
        <f t="shared" si="36"/>
        <v>3.57</v>
      </c>
      <c r="AK212" s="173">
        <f t="shared" si="36"/>
        <v>3.49</v>
      </c>
      <c r="AL212" s="173" t="str">
        <f t="shared" si="36"/>
        <v/>
      </c>
      <c r="AM212" s="173" t="str">
        <f t="shared" si="36"/>
        <v/>
      </c>
      <c r="AN212" s="173" t="str">
        <f t="shared" si="36"/>
        <v/>
      </c>
      <c r="AO212" s="173" t="str">
        <f t="shared" si="36"/>
        <v/>
      </c>
      <c r="AP212" s="173" t="str">
        <f t="shared" si="36"/>
        <v/>
      </c>
      <c r="AQ212" s="170"/>
      <c r="AR212" s="170"/>
    </row>
    <row r="213" ht="12.75" customHeight="1">
      <c r="A213" s="170"/>
      <c r="B213" s="170"/>
      <c r="C213" s="140" t="str">
        <f t="shared" ref="C213:D213" si="37">C20</f>
        <v>Arsenal</v>
      </c>
      <c r="D213" s="140" t="str">
        <f t="shared" si="37"/>
        <v>West Ham</v>
      </c>
      <c r="E213" s="173">
        <f t="shared" ref="E213:AP213" si="38">IF(E$195&lt;=38,ROUND(SUMIFS($E20:$AP20,$E$2:$AP$2,"&lt;="&amp;E$195,$E$2:$AP$2,"&gt;="&amp;E$194),2),"")</f>
        <v>5.41</v>
      </c>
      <c r="F213" s="173">
        <f t="shared" si="38"/>
        <v>4.31</v>
      </c>
      <c r="G213" s="173">
        <f t="shared" si="38"/>
        <v>4.3</v>
      </c>
      <c r="H213" s="173">
        <f t="shared" si="38"/>
        <v>4.57</v>
      </c>
      <c r="I213" s="173">
        <f t="shared" si="38"/>
        <v>5.05</v>
      </c>
      <c r="J213" s="173">
        <f t="shared" si="38"/>
        <v>5.02</v>
      </c>
      <c r="K213" s="173">
        <f t="shared" si="38"/>
        <v>4.89</v>
      </c>
      <c r="L213" s="173">
        <f t="shared" si="38"/>
        <v>5.24</v>
      </c>
      <c r="M213" s="173">
        <f t="shared" si="38"/>
        <v>5.33</v>
      </c>
      <c r="N213" s="173">
        <f t="shared" si="38"/>
        <v>4.53</v>
      </c>
      <c r="O213" s="173">
        <f t="shared" si="38"/>
        <v>4.02</v>
      </c>
      <c r="P213" s="173">
        <f t="shared" si="38"/>
        <v>3.96</v>
      </c>
      <c r="Q213" s="173">
        <f t="shared" si="38"/>
        <v>4.13</v>
      </c>
      <c r="R213" s="173">
        <f t="shared" si="38"/>
        <v>3.9</v>
      </c>
      <c r="S213" s="173">
        <f t="shared" si="38"/>
        <v>3.7</v>
      </c>
      <c r="T213" s="173">
        <f t="shared" si="38"/>
        <v>3.68</v>
      </c>
      <c r="U213" s="173">
        <f t="shared" si="38"/>
        <v>3.99</v>
      </c>
      <c r="V213" s="173">
        <f t="shared" si="38"/>
        <v>4.28</v>
      </c>
      <c r="W213" s="173">
        <f t="shared" si="38"/>
        <v>4.03</v>
      </c>
      <c r="X213" s="173">
        <f t="shared" si="38"/>
        <v>4.78</v>
      </c>
      <c r="Y213" s="173">
        <f t="shared" si="38"/>
        <v>4.78</v>
      </c>
      <c r="Z213" s="173">
        <f t="shared" si="38"/>
        <v>4.94</v>
      </c>
      <c r="AA213" s="173">
        <f t="shared" si="38"/>
        <v>4.9</v>
      </c>
      <c r="AB213" s="173">
        <f t="shared" si="38"/>
        <v>4.59</v>
      </c>
      <c r="AC213" s="173">
        <f t="shared" si="38"/>
        <v>4.9</v>
      </c>
      <c r="AD213" s="173">
        <f t="shared" si="38"/>
        <v>3.84</v>
      </c>
      <c r="AE213" s="173">
        <f t="shared" si="38"/>
        <v>3.84</v>
      </c>
      <c r="AF213" s="173">
        <f t="shared" si="38"/>
        <v>4.39</v>
      </c>
      <c r="AG213" s="173">
        <f t="shared" si="38"/>
        <v>4.7</v>
      </c>
      <c r="AH213" s="173">
        <f t="shared" si="38"/>
        <v>4.62</v>
      </c>
      <c r="AI213" s="173">
        <f t="shared" si="38"/>
        <v>4.87</v>
      </c>
      <c r="AJ213" s="173">
        <f t="shared" si="38"/>
        <v>4.79</v>
      </c>
      <c r="AK213" s="173">
        <f t="shared" si="38"/>
        <v>4.79</v>
      </c>
      <c r="AL213" s="173" t="str">
        <f t="shared" si="38"/>
        <v/>
      </c>
      <c r="AM213" s="173" t="str">
        <f t="shared" si="38"/>
        <v/>
      </c>
      <c r="AN213" s="173" t="str">
        <f t="shared" si="38"/>
        <v/>
      </c>
      <c r="AO213" s="173" t="str">
        <f t="shared" si="38"/>
        <v/>
      </c>
      <c r="AP213" s="173" t="str">
        <f t="shared" si="38"/>
        <v/>
      </c>
      <c r="AQ213" s="170"/>
      <c r="AR213" s="170"/>
    </row>
    <row r="214" ht="12.75" customHeight="1">
      <c r="A214" s="170"/>
      <c r="B214" s="170"/>
      <c r="C214" s="140" t="str">
        <f t="shared" ref="C214:D214" si="39">C21</f>
        <v>Arsenal</v>
      </c>
      <c r="D214" s="140" t="str">
        <f t="shared" si="39"/>
        <v>Wolves</v>
      </c>
      <c r="E214" s="173">
        <f t="shared" ref="E214:AP214" si="40">IF(E$195&lt;=38,ROUND(SUMIFS($E21:$AP21,$E$2:$AP$2,"&lt;="&amp;E$195,$E$2:$AP$2,"&gt;="&amp;E$194),2),"")</f>
        <v>4.7</v>
      </c>
      <c r="F214" s="173">
        <f t="shared" si="40"/>
        <v>4.74</v>
      </c>
      <c r="G214" s="173">
        <f t="shared" si="40"/>
        <v>4.49</v>
      </c>
      <c r="H214" s="173">
        <f t="shared" si="40"/>
        <v>4.22</v>
      </c>
      <c r="I214" s="173">
        <f t="shared" si="40"/>
        <v>4.43</v>
      </c>
      <c r="J214" s="173">
        <f t="shared" si="40"/>
        <v>4.98</v>
      </c>
      <c r="K214" s="173">
        <f t="shared" si="40"/>
        <v>4.85</v>
      </c>
      <c r="L214" s="173">
        <f t="shared" si="40"/>
        <v>4.65</v>
      </c>
      <c r="M214" s="173">
        <f t="shared" si="40"/>
        <v>4.65</v>
      </c>
      <c r="N214" s="173">
        <f t="shared" si="40"/>
        <v>5.24</v>
      </c>
      <c r="O214" s="173">
        <f t="shared" si="40"/>
        <v>4.77</v>
      </c>
      <c r="P214" s="173">
        <f t="shared" si="40"/>
        <v>4.18</v>
      </c>
      <c r="Q214" s="173">
        <f t="shared" si="40"/>
        <v>4.47</v>
      </c>
      <c r="R214" s="173">
        <f t="shared" si="40"/>
        <v>4.73</v>
      </c>
      <c r="S214" s="173">
        <f t="shared" si="40"/>
        <v>5.57</v>
      </c>
      <c r="T214" s="173">
        <f t="shared" si="40"/>
        <v>4.86</v>
      </c>
      <c r="U214" s="173">
        <f t="shared" si="40"/>
        <v>5.34</v>
      </c>
      <c r="V214" s="173">
        <f t="shared" si="40"/>
        <v>5.81</v>
      </c>
      <c r="W214" s="173">
        <f t="shared" si="40"/>
        <v>5.44</v>
      </c>
      <c r="X214" s="173">
        <f t="shared" si="40"/>
        <v>5.8</v>
      </c>
      <c r="Y214" s="173">
        <f t="shared" si="40"/>
        <v>4.86</v>
      </c>
      <c r="Z214" s="173">
        <f t="shared" si="40"/>
        <v>4.97</v>
      </c>
      <c r="AA214" s="173">
        <f t="shared" si="40"/>
        <v>4.66</v>
      </c>
      <c r="AB214" s="173">
        <f t="shared" si="40"/>
        <v>3.85</v>
      </c>
      <c r="AC214" s="173">
        <f t="shared" si="40"/>
        <v>4.62</v>
      </c>
      <c r="AD214" s="173">
        <f t="shared" si="40"/>
        <v>4.3</v>
      </c>
      <c r="AE214" s="173">
        <f t="shared" si="40"/>
        <v>4.3</v>
      </c>
      <c r="AF214" s="173">
        <f t="shared" si="40"/>
        <v>4.74</v>
      </c>
      <c r="AG214" s="173">
        <f t="shared" si="40"/>
        <v>4.89</v>
      </c>
      <c r="AH214" s="173">
        <f t="shared" si="40"/>
        <v>4.87</v>
      </c>
      <c r="AI214" s="173">
        <f t="shared" si="40"/>
        <v>4.68</v>
      </c>
      <c r="AJ214" s="173">
        <f t="shared" si="40"/>
        <v>4.28</v>
      </c>
      <c r="AK214" s="173">
        <f t="shared" si="40"/>
        <v>4.28</v>
      </c>
      <c r="AL214" s="173" t="str">
        <f t="shared" si="40"/>
        <v/>
      </c>
      <c r="AM214" s="173" t="str">
        <f t="shared" si="40"/>
        <v/>
      </c>
      <c r="AN214" s="173" t="str">
        <f t="shared" si="40"/>
        <v/>
      </c>
      <c r="AO214" s="173" t="str">
        <f t="shared" si="40"/>
        <v/>
      </c>
      <c r="AP214" s="173" t="str">
        <f t="shared" si="40"/>
        <v/>
      </c>
      <c r="AQ214" s="170"/>
      <c r="AR214" s="170"/>
    </row>
    <row r="215" ht="12.75" customHeight="1">
      <c r="A215" s="170"/>
      <c r="B215" s="170"/>
      <c r="C215" s="140" t="str">
        <f t="shared" ref="C215:D215" si="41">C22</f>
        <v>Bournemouth</v>
      </c>
      <c r="D215" s="140" t="str">
        <f t="shared" si="41"/>
        <v>Brighton</v>
      </c>
      <c r="E215" s="173">
        <f t="shared" ref="E215:AP215" si="42">IF(E$195&lt;=38,ROUND(SUMIFS($E22:$AP22,$E$2:$AP$2,"&lt;="&amp;E$195,$E$2:$AP$2,"&gt;="&amp;E$194),2),"")</f>
        <v>3.96</v>
      </c>
      <c r="F215" s="173">
        <f t="shared" si="42"/>
        <v>4.17</v>
      </c>
      <c r="G215" s="173">
        <f t="shared" si="42"/>
        <v>4.17</v>
      </c>
      <c r="H215" s="173">
        <f t="shared" si="42"/>
        <v>4.21</v>
      </c>
      <c r="I215" s="173">
        <f t="shared" si="42"/>
        <v>4.15</v>
      </c>
      <c r="J215" s="173">
        <f t="shared" si="42"/>
        <v>4.47</v>
      </c>
      <c r="K215" s="173">
        <f t="shared" si="42"/>
        <v>4.57</v>
      </c>
      <c r="L215" s="173">
        <f t="shared" si="42"/>
        <v>4.73</v>
      </c>
      <c r="M215" s="173">
        <f t="shared" si="42"/>
        <v>4.41</v>
      </c>
      <c r="N215" s="173">
        <f t="shared" si="42"/>
        <v>4.22</v>
      </c>
      <c r="O215" s="173">
        <f t="shared" si="42"/>
        <v>4.35</v>
      </c>
      <c r="P215" s="173">
        <f t="shared" si="42"/>
        <v>4.11</v>
      </c>
      <c r="Q215" s="173">
        <f t="shared" si="42"/>
        <v>3.77</v>
      </c>
      <c r="R215" s="173">
        <f t="shared" si="42"/>
        <v>3.77</v>
      </c>
      <c r="S215" s="173">
        <f t="shared" si="42"/>
        <v>3.77</v>
      </c>
      <c r="T215" s="173">
        <f t="shared" si="42"/>
        <v>3.96</v>
      </c>
      <c r="U215" s="173">
        <f t="shared" si="42"/>
        <v>4.44</v>
      </c>
      <c r="V215" s="173">
        <f t="shared" si="42"/>
        <v>4.52</v>
      </c>
      <c r="W215" s="173">
        <f t="shared" si="42"/>
        <v>4.86</v>
      </c>
      <c r="X215" s="173">
        <f t="shared" si="42"/>
        <v>4.74</v>
      </c>
      <c r="Y215" s="173">
        <f t="shared" si="42"/>
        <v>4.9</v>
      </c>
      <c r="Z215" s="173">
        <f t="shared" si="42"/>
        <v>4.73</v>
      </c>
      <c r="AA215" s="173">
        <f t="shared" si="42"/>
        <v>4.61</v>
      </c>
      <c r="AB215" s="173">
        <f t="shared" si="42"/>
        <v>4.14</v>
      </c>
      <c r="AC215" s="173">
        <f t="shared" si="42"/>
        <v>4.04</v>
      </c>
      <c r="AD215" s="173">
        <f t="shared" si="42"/>
        <v>3.78</v>
      </c>
      <c r="AE215" s="173">
        <f t="shared" si="42"/>
        <v>3.66</v>
      </c>
      <c r="AF215" s="173">
        <f t="shared" si="42"/>
        <v>3.95</v>
      </c>
      <c r="AG215" s="173">
        <f t="shared" si="42"/>
        <v>3.71</v>
      </c>
      <c r="AH215" s="173">
        <f t="shared" si="42"/>
        <v>3.8</v>
      </c>
      <c r="AI215" s="173">
        <f t="shared" si="42"/>
        <v>3.88</v>
      </c>
      <c r="AJ215" s="173">
        <f t="shared" si="42"/>
        <v>4.8</v>
      </c>
      <c r="AK215" s="173">
        <f t="shared" si="42"/>
        <v>5.27</v>
      </c>
      <c r="AL215" s="173" t="str">
        <f t="shared" si="42"/>
        <v/>
      </c>
      <c r="AM215" s="173" t="str">
        <f t="shared" si="42"/>
        <v/>
      </c>
      <c r="AN215" s="173" t="str">
        <f t="shared" si="42"/>
        <v/>
      </c>
      <c r="AO215" s="173" t="str">
        <f t="shared" si="42"/>
        <v/>
      </c>
      <c r="AP215" s="173" t="str">
        <f t="shared" si="42"/>
        <v/>
      </c>
      <c r="AQ215" s="170"/>
      <c r="AR215" s="170"/>
    </row>
    <row r="216" ht="12.75" customHeight="1">
      <c r="A216" s="170"/>
      <c r="B216" s="170"/>
      <c r="C216" s="140" t="str">
        <f t="shared" ref="C216:D216" si="43">C23</f>
        <v>Bournemouth</v>
      </c>
      <c r="D216" s="140" t="str">
        <f t="shared" si="43"/>
        <v>Burnley</v>
      </c>
      <c r="E216" s="173">
        <f t="shared" ref="E216:AP216" si="44">IF(E$195&lt;=38,ROUND(SUMIFS($E23:$AP23,$E$2:$AP$2,"&lt;="&amp;E$195,$E$2:$AP$2,"&gt;="&amp;E$194),2),"")</f>
        <v>4.38</v>
      </c>
      <c r="F216" s="173">
        <f t="shared" si="44"/>
        <v>4.59</v>
      </c>
      <c r="G216" s="173">
        <f t="shared" si="44"/>
        <v>4.4</v>
      </c>
      <c r="H216" s="173">
        <f t="shared" si="44"/>
        <v>4.44</v>
      </c>
      <c r="I216" s="173">
        <f t="shared" si="44"/>
        <v>3.99</v>
      </c>
      <c r="J216" s="173">
        <f t="shared" si="44"/>
        <v>4.07</v>
      </c>
      <c r="K216" s="173">
        <f t="shared" si="44"/>
        <v>4.27</v>
      </c>
      <c r="L216" s="173">
        <f t="shared" si="44"/>
        <v>4.35</v>
      </c>
      <c r="M216" s="173">
        <f t="shared" si="44"/>
        <v>5.02</v>
      </c>
      <c r="N216" s="173">
        <f t="shared" si="44"/>
        <v>4.82</v>
      </c>
      <c r="O216" s="173">
        <f t="shared" si="44"/>
        <v>4.48</v>
      </c>
      <c r="P216" s="173">
        <f t="shared" si="44"/>
        <v>4.4</v>
      </c>
      <c r="Q216" s="173">
        <f t="shared" si="44"/>
        <v>3.96</v>
      </c>
      <c r="R216" s="173">
        <f t="shared" si="44"/>
        <v>3.89</v>
      </c>
      <c r="S216" s="173">
        <f t="shared" si="44"/>
        <v>3.69</v>
      </c>
      <c r="T216" s="173">
        <f t="shared" si="44"/>
        <v>3.85</v>
      </c>
      <c r="U216" s="173">
        <f t="shared" si="44"/>
        <v>4.01</v>
      </c>
      <c r="V216" s="173">
        <f t="shared" si="44"/>
        <v>4.09</v>
      </c>
      <c r="W216" s="173">
        <f t="shared" si="44"/>
        <v>4.96</v>
      </c>
      <c r="X216" s="173">
        <f t="shared" si="44"/>
        <v>5</v>
      </c>
      <c r="Y216" s="173">
        <f t="shared" si="44"/>
        <v>5</v>
      </c>
      <c r="Z216" s="173">
        <f t="shared" si="44"/>
        <v>4.87</v>
      </c>
      <c r="AA216" s="173">
        <f t="shared" si="44"/>
        <v>5.14</v>
      </c>
      <c r="AB216" s="173">
        <f t="shared" si="44"/>
        <v>4.82</v>
      </c>
      <c r="AC216" s="173">
        <f t="shared" si="44"/>
        <v>4.19</v>
      </c>
      <c r="AD216" s="173">
        <f t="shared" si="44"/>
        <v>4.23</v>
      </c>
      <c r="AE216" s="173">
        <f t="shared" si="44"/>
        <v>3.79</v>
      </c>
      <c r="AF216" s="173">
        <f t="shared" si="44"/>
        <v>4.08</v>
      </c>
      <c r="AG216" s="173">
        <f t="shared" si="44"/>
        <v>3.66</v>
      </c>
      <c r="AH216" s="173">
        <f t="shared" si="44"/>
        <v>3.59</v>
      </c>
      <c r="AI216" s="173">
        <f t="shared" si="44"/>
        <v>3.75</v>
      </c>
      <c r="AJ216" s="173">
        <f t="shared" si="44"/>
        <v>4.14</v>
      </c>
      <c r="AK216" s="173">
        <f t="shared" si="44"/>
        <v>4.43</v>
      </c>
      <c r="AL216" s="173" t="str">
        <f t="shared" si="44"/>
        <v/>
      </c>
      <c r="AM216" s="173" t="str">
        <f t="shared" si="44"/>
        <v/>
      </c>
      <c r="AN216" s="173" t="str">
        <f t="shared" si="44"/>
        <v/>
      </c>
      <c r="AO216" s="173" t="str">
        <f t="shared" si="44"/>
        <v/>
      </c>
      <c r="AP216" s="173" t="str">
        <f t="shared" si="44"/>
        <v/>
      </c>
      <c r="AQ216" s="170"/>
      <c r="AR216" s="170"/>
    </row>
    <row r="217" ht="12.75" customHeight="1">
      <c r="A217" s="170"/>
      <c r="B217" s="170"/>
      <c r="C217" s="140" t="str">
        <f t="shared" ref="C217:D217" si="45">C24</f>
        <v>Bournemouth</v>
      </c>
      <c r="D217" s="140" t="str">
        <f t="shared" si="45"/>
        <v>Cardiff</v>
      </c>
      <c r="E217" s="173">
        <f t="shared" ref="E217:AP217" si="46">IF(E$195&lt;=38,ROUND(SUMIFS($E24:$AP24,$E$2:$AP$2,"&lt;="&amp;E$195,$E$2:$AP$2,"&gt;="&amp;E$194),2),"")</f>
        <v>4.34</v>
      </c>
      <c r="F217" s="173">
        <f t="shared" si="46"/>
        <v>4.56</v>
      </c>
      <c r="G217" s="173">
        <f t="shared" si="46"/>
        <v>4.91</v>
      </c>
      <c r="H217" s="173">
        <f t="shared" si="46"/>
        <v>4.84</v>
      </c>
      <c r="I217" s="173">
        <f t="shared" si="46"/>
        <v>4.79</v>
      </c>
      <c r="J217" s="173">
        <f t="shared" si="46"/>
        <v>4.79</v>
      </c>
      <c r="K217" s="173">
        <f t="shared" si="46"/>
        <v>4.55</v>
      </c>
      <c r="L217" s="173">
        <f t="shared" si="46"/>
        <v>4.71</v>
      </c>
      <c r="M217" s="173">
        <f t="shared" si="46"/>
        <v>4.15</v>
      </c>
      <c r="N217" s="173">
        <f t="shared" si="46"/>
        <v>4.06</v>
      </c>
      <c r="O217" s="173">
        <f t="shared" si="46"/>
        <v>4</v>
      </c>
      <c r="P217" s="173">
        <f t="shared" si="46"/>
        <v>3.68</v>
      </c>
      <c r="Q217" s="173">
        <f t="shared" si="46"/>
        <v>3.68</v>
      </c>
      <c r="R217" s="173">
        <f t="shared" si="46"/>
        <v>4.03</v>
      </c>
      <c r="S217" s="173">
        <f t="shared" si="46"/>
        <v>4.51</v>
      </c>
      <c r="T217" s="173">
        <f t="shared" si="46"/>
        <v>4.71</v>
      </c>
      <c r="U217" s="173">
        <f t="shared" si="46"/>
        <v>4.51</v>
      </c>
      <c r="V217" s="173">
        <f t="shared" si="46"/>
        <v>4.48</v>
      </c>
      <c r="W217" s="173">
        <f t="shared" si="46"/>
        <v>5.34</v>
      </c>
      <c r="X217" s="173">
        <f t="shared" si="46"/>
        <v>4.94</v>
      </c>
      <c r="Y217" s="173">
        <f t="shared" si="46"/>
        <v>4.74</v>
      </c>
      <c r="Z217" s="173">
        <f t="shared" si="46"/>
        <v>4.57</v>
      </c>
      <c r="AA217" s="173">
        <f t="shared" si="46"/>
        <v>4.73</v>
      </c>
      <c r="AB217" s="173">
        <f t="shared" si="46"/>
        <v>4.76</v>
      </c>
      <c r="AC217" s="173">
        <f t="shared" si="46"/>
        <v>4.14</v>
      </c>
      <c r="AD217" s="173">
        <f t="shared" si="46"/>
        <v>4.11</v>
      </c>
      <c r="AE217" s="173">
        <f t="shared" si="46"/>
        <v>4.31</v>
      </c>
      <c r="AF217" s="173">
        <f t="shared" si="46"/>
        <v>4.59</v>
      </c>
      <c r="AG217" s="173">
        <f t="shared" si="46"/>
        <v>4.59</v>
      </c>
      <c r="AH217" s="173">
        <f t="shared" si="46"/>
        <v>4.29</v>
      </c>
      <c r="AI217" s="173">
        <f t="shared" si="46"/>
        <v>4.39</v>
      </c>
      <c r="AJ217" s="173">
        <f t="shared" si="46"/>
        <v>4.31</v>
      </c>
      <c r="AK217" s="173">
        <f t="shared" si="46"/>
        <v>4.47</v>
      </c>
      <c r="AL217" s="173" t="str">
        <f t="shared" si="46"/>
        <v/>
      </c>
      <c r="AM217" s="173" t="str">
        <f t="shared" si="46"/>
        <v/>
      </c>
      <c r="AN217" s="173" t="str">
        <f t="shared" si="46"/>
        <v/>
      </c>
      <c r="AO217" s="173" t="str">
        <f t="shared" si="46"/>
        <v/>
      </c>
      <c r="AP217" s="173" t="str">
        <f t="shared" si="46"/>
        <v/>
      </c>
      <c r="AQ217" s="170"/>
      <c r="AR217" s="170"/>
    </row>
    <row r="218" ht="12.75" customHeight="1">
      <c r="A218" s="170"/>
      <c r="B218" s="170"/>
      <c r="C218" s="140" t="str">
        <f t="shared" ref="C218:D218" si="47">C25</f>
        <v>Bournemouth</v>
      </c>
      <c r="D218" s="140" t="str">
        <f t="shared" si="47"/>
        <v>Chelsea</v>
      </c>
      <c r="E218" s="173">
        <f t="shared" ref="E218:AP218" si="48">IF(E$195&lt;=38,ROUND(SUMIFS($E25:$AP25,$E$2:$AP$2,"&lt;="&amp;E$195,$E$2:$AP$2,"&gt;="&amp;E$194),2),"")</f>
        <v>3.62</v>
      </c>
      <c r="F218" s="173">
        <f t="shared" si="48"/>
        <v>3.83</v>
      </c>
      <c r="G218" s="173">
        <f t="shared" si="48"/>
        <v>3.83</v>
      </c>
      <c r="H218" s="173">
        <f t="shared" si="48"/>
        <v>3.87</v>
      </c>
      <c r="I218" s="173">
        <f t="shared" si="48"/>
        <v>3.75</v>
      </c>
      <c r="J218" s="173">
        <f t="shared" si="48"/>
        <v>3.97</v>
      </c>
      <c r="K218" s="173">
        <f t="shared" si="48"/>
        <v>3.97</v>
      </c>
      <c r="L218" s="173">
        <f t="shared" si="48"/>
        <v>4.13</v>
      </c>
      <c r="M218" s="173">
        <f t="shared" si="48"/>
        <v>3.9</v>
      </c>
      <c r="N218" s="173">
        <f t="shared" si="48"/>
        <v>3.7</v>
      </c>
      <c r="O218" s="173">
        <f t="shared" si="48"/>
        <v>4.6</v>
      </c>
      <c r="P218" s="173">
        <f t="shared" si="48"/>
        <v>4.84</v>
      </c>
      <c r="Q218" s="173">
        <f t="shared" si="48"/>
        <v>4.6</v>
      </c>
      <c r="R218" s="173">
        <f t="shared" si="48"/>
        <v>4.87</v>
      </c>
      <c r="S218" s="173">
        <f t="shared" si="48"/>
        <v>5.46</v>
      </c>
      <c r="T218" s="173">
        <f t="shared" si="48"/>
        <v>5.65</v>
      </c>
      <c r="U218" s="173">
        <f t="shared" si="48"/>
        <v>4.83</v>
      </c>
      <c r="V218" s="173">
        <f t="shared" si="48"/>
        <v>4.91</v>
      </c>
      <c r="W218" s="173">
        <f t="shared" si="48"/>
        <v>5.54</v>
      </c>
      <c r="X218" s="173">
        <f t="shared" si="48"/>
        <v>4.95</v>
      </c>
      <c r="Y218" s="173">
        <f t="shared" si="48"/>
        <v>5.58</v>
      </c>
      <c r="Z218" s="173">
        <f t="shared" si="48"/>
        <v>5.3</v>
      </c>
      <c r="AA218" s="173">
        <f t="shared" si="48"/>
        <v>5.93</v>
      </c>
      <c r="AB218" s="173">
        <f t="shared" si="48"/>
        <v>5.72</v>
      </c>
      <c r="AC218" s="173">
        <f t="shared" si="48"/>
        <v>5.2</v>
      </c>
      <c r="AD218" s="173">
        <f t="shared" si="48"/>
        <v>5.44</v>
      </c>
      <c r="AE218" s="173">
        <f t="shared" si="48"/>
        <v>4.4</v>
      </c>
      <c r="AF218" s="173">
        <f t="shared" si="48"/>
        <v>4.79</v>
      </c>
      <c r="AG218" s="173">
        <f t="shared" si="48"/>
        <v>4.4</v>
      </c>
      <c r="AH218" s="173">
        <f t="shared" si="48"/>
        <v>4.22</v>
      </c>
      <c r="AI218" s="173">
        <f t="shared" si="48"/>
        <v>4.51</v>
      </c>
      <c r="AJ218" s="173">
        <f t="shared" si="48"/>
        <v>4.47</v>
      </c>
      <c r="AK218" s="173">
        <f t="shared" si="48"/>
        <v>4.72</v>
      </c>
      <c r="AL218" s="173" t="str">
        <f t="shared" si="48"/>
        <v/>
      </c>
      <c r="AM218" s="173" t="str">
        <f t="shared" si="48"/>
        <v/>
      </c>
      <c r="AN218" s="173" t="str">
        <f t="shared" si="48"/>
        <v/>
      </c>
      <c r="AO218" s="173" t="str">
        <f t="shared" si="48"/>
        <v/>
      </c>
      <c r="AP218" s="173" t="str">
        <f t="shared" si="48"/>
        <v/>
      </c>
      <c r="AQ218" s="170"/>
      <c r="AR218" s="170"/>
    </row>
    <row r="219" ht="12.75" customHeight="1">
      <c r="A219" s="170"/>
      <c r="B219" s="170"/>
      <c r="C219" s="140" t="str">
        <f t="shared" ref="C219:D219" si="49">C26</f>
        <v>Bournemouth</v>
      </c>
      <c r="D219" s="140" t="str">
        <f t="shared" si="49"/>
        <v>Crystal Palace</v>
      </c>
      <c r="E219" s="173">
        <f t="shared" ref="E219:AP219" si="50">IF(E$195&lt;=38,ROUND(SUMIFS($E26:$AP26,$E$2:$AP$2,"&lt;="&amp;E$195,$E$2:$AP$2,"&gt;="&amp;E$194),2),"")</f>
        <v>3.91</v>
      </c>
      <c r="F219" s="173">
        <f t="shared" si="50"/>
        <v>4.13</v>
      </c>
      <c r="G219" s="173">
        <f t="shared" si="50"/>
        <v>3.68</v>
      </c>
      <c r="H219" s="173">
        <f t="shared" si="50"/>
        <v>3.72</v>
      </c>
      <c r="I219" s="173">
        <f t="shared" si="50"/>
        <v>3.79</v>
      </c>
      <c r="J219" s="173">
        <f t="shared" si="50"/>
        <v>4.34</v>
      </c>
      <c r="K219" s="173">
        <f t="shared" si="50"/>
        <v>4.53</v>
      </c>
      <c r="L219" s="173">
        <f t="shared" si="50"/>
        <v>4.69</v>
      </c>
      <c r="M219" s="173">
        <f t="shared" si="50"/>
        <v>4.98</v>
      </c>
      <c r="N219" s="173">
        <f t="shared" si="50"/>
        <v>4.78</v>
      </c>
      <c r="O219" s="173">
        <f t="shared" si="50"/>
        <v>4.99</v>
      </c>
      <c r="P219" s="173">
        <f t="shared" si="50"/>
        <v>4.67</v>
      </c>
      <c r="Q219" s="173">
        <f t="shared" si="50"/>
        <v>4.24</v>
      </c>
      <c r="R219" s="173">
        <f t="shared" si="50"/>
        <v>3.87</v>
      </c>
      <c r="S219" s="173">
        <f t="shared" si="50"/>
        <v>4.34</v>
      </c>
      <c r="T219" s="173">
        <f t="shared" si="50"/>
        <v>4.54</v>
      </c>
      <c r="U219" s="173">
        <f t="shared" si="50"/>
        <v>4.26</v>
      </c>
      <c r="V219" s="173">
        <f t="shared" si="50"/>
        <v>4.34</v>
      </c>
      <c r="W219" s="173">
        <f t="shared" si="50"/>
        <v>4.74</v>
      </c>
      <c r="X219" s="173">
        <f t="shared" si="50"/>
        <v>4.88</v>
      </c>
      <c r="Y219" s="173">
        <f t="shared" si="50"/>
        <v>4.56</v>
      </c>
      <c r="Z219" s="173">
        <f t="shared" si="50"/>
        <v>4.4</v>
      </c>
      <c r="AA219" s="173">
        <f t="shared" si="50"/>
        <v>4.91</v>
      </c>
      <c r="AB219" s="173">
        <f t="shared" si="50"/>
        <v>4.59</v>
      </c>
      <c r="AC219" s="173">
        <f t="shared" si="50"/>
        <v>4.2</v>
      </c>
      <c r="AD219" s="173">
        <f t="shared" si="50"/>
        <v>4.35</v>
      </c>
      <c r="AE219" s="173">
        <f t="shared" si="50"/>
        <v>3.88</v>
      </c>
      <c r="AF219" s="173">
        <f t="shared" si="50"/>
        <v>4.17</v>
      </c>
      <c r="AG219" s="173">
        <f t="shared" si="50"/>
        <v>3.93</v>
      </c>
      <c r="AH219" s="173">
        <f t="shared" si="50"/>
        <v>3.86</v>
      </c>
      <c r="AI219" s="173">
        <f t="shared" si="50"/>
        <v>4.09</v>
      </c>
      <c r="AJ219" s="173">
        <f t="shared" si="50"/>
        <v>4.12</v>
      </c>
      <c r="AK219" s="173">
        <f t="shared" si="50"/>
        <v>4.39</v>
      </c>
      <c r="AL219" s="173" t="str">
        <f t="shared" si="50"/>
        <v/>
      </c>
      <c r="AM219" s="173" t="str">
        <f t="shared" si="50"/>
        <v/>
      </c>
      <c r="AN219" s="173" t="str">
        <f t="shared" si="50"/>
        <v/>
      </c>
      <c r="AO219" s="173" t="str">
        <f t="shared" si="50"/>
        <v/>
      </c>
      <c r="AP219" s="173" t="str">
        <f t="shared" si="50"/>
        <v/>
      </c>
      <c r="AQ219" s="170"/>
      <c r="AR219" s="170"/>
    </row>
    <row r="220" ht="12.75" customHeight="1">
      <c r="A220" s="170"/>
      <c r="B220" s="170"/>
      <c r="C220" s="140" t="str">
        <f t="shared" ref="C220:D220" si="51">C27</f>
        <v>Bournemouth</v>
      </c>
      <c r="D220" s="140" t="str">
        <f t="shared" si="51"/>
        <v>Everton</v>
      </c>
      <c r="E220" s="173">
        <f t="shared" ref="E220:AP220" si="52">IF(E$195&lt;=38,ROUND(SUMIFS($E27:$AP27,$E$2:$AP$2,"&lt;="&amp;E$195,$E$2:$AP$2,"&gt;="&amp;E$194),2),"")</f>
        <v>3.75</v>
      </c>
      <c r="F220" s="173">
        <f t="shared" si="52"/>
        <v>3.9</v>
      </c>
      <c r="G220" s="173">
        <f t="shared" si="52"/>
        <v>4.21</v>
      </c>
      <c r="H220" s="173">
        <f t="shared" si="52"/>
        <v>4.21</v>
      </c>
      <c r="I220" s="173">
        <f t="shared" si="52"/>
        <v>4.47</v>
      </c>
      <c r="J220" s="173">
        <f t="shared" si="52"/>
        <v>3.92</v>
      </c>
      <c r="K220" s="173">
        <f t="shared" si="52"/>
        <v>4.12</v>
      </c>
      <c r="L220" s="173">
        <f t="shared" si="52"/>
        <v>3.98</v>
      </c>
      <c r="M220" s="173">
        <f t="shared" si="52"/>
        <v>4.76</v>
      </c>
      <c r="N220" s="173">
        <f t="shared" si="52"/>
        <v>4.6</v>
      </c>
      <c r="O220" s="173">
        <f t="shared" si="52"/>
        <v>4.54</v>
      </c>
      <c r="P220" s="173">
        <f t="shared" si="52"/>
        <v>5.01</v>
      </c>
      <c r="Q220" s="173">
        <f t="shared" si="52"/>
        <v>4.57</v>
      </c>
      <c r="R220" s="173">
        <f t="shared" si="52"/>
        <v>4.79</v>
      </c>
      <c r="S220" s="173">
        <f t="shared" si="52"/>
        <v>3.96</v>
      </c>
      <c r="T220" s="173">
        <f t="shared" si="52"/>
        <v>4.16</v>
      </c>
      <c r="U220" s="173">
        <f t="shared" si="52"/>
        <v>4.24</v>
      </c>
      <c r="V220" s="173">
        <f t="shared" si="52"/>
        <v>4.17</v>
      </c>
      <c r="W220" s="173">
        <f t="shared" si="52"/>
        <v>4.4</v>
      </c>
      <c r="X220" s="173">
        <f t="shared" si="52"/>
        <v>4.27</v>
      </c>
      <c r="Y220" s="173">
        <f t="shared" si="52"/>
        <v>4.39</v>
      </c>
      <c r="Z220" s="173">
        <f t="shared" si="52"/>
        <v>4.22</v>
      </c>
      <c r="AA220" s="173">
        <f t="shared" si="52"/>
        <v>4.21</v>
      </c>
      <c r="AB220" s="173">
        <f t="shared" si="52"/>
        <v>4.95</v>
      </c>
      <c r="AC220" s="173">
        <f t="shared" si="52"/>
        <v>4.95</v>
      </c>
      <c r="AD220" s="173">
        <f t="shared" si="52"/>
        <v>5.16</v>
      </c>
      <c r="AE220" s="173">
        <f t="shared" si="52"/>
        <v>5.04</v>
      </c>
      <c r="AF220" s="173">
        <f t="shared" si="52"/>
        <v>5.33</v>
      </c>
      <c r="AG220" s="173">
        <f t="shared" si="52"/>
        <v>5.33</v>
      </c>
      <c r="AH220" s="173">
        <f t="shared" si="52"/>
        <v>4.35</v>
      </c>
      <c r="AI220" s="173">
        <f t="shared" si="52"/>
        <v>4.51</v>
      </c>
      <c r="AJ220" s="173">
        <f t="shared" si="52"/>
        <v>4.59</v>
      </c>
      <c r="AK220" s="173">
        <f t="shared" si="52"/>
        <v>4.79</v>
      </c>
      <c r="AL220" s="173" t="str">
        <f t="shared" si="52"/>
        <v/>
      </c>
      <c r="AM220" s="173" t="str">
        <f t="shared" si="52"/>
        <v/>
      </c>
      <c r="AN220" s="173" t="str">
        <f t="shared" si="52"/>
        <v/>
      </c>
      <c r="AO220" s="173" t="str">
        <f t="shared" si="52"/>
        <v/>
      </c>
      <c r="AP220" s="173" t="str">
        <f t="shared" si="52"/>
        <v/>
      </c>
      <c r="AQ220" s="170"/>
      <c r="AR220" s="170"/>
    </row>
    <row r="221" ht="12.75" customHeight="1">
      <c r="A221" s="170"/>
      <c r="B221" s="170"/>
      <c r="C221" s="140" t="str">
        <f t="shared" ref="C221:D221" si="53">C28</f>
        <v>Bournemouth</v>
      </c>
      <c r="D221" s="140" t="str">
        <f t="shared" si="53"/>
        <v>Fulham</v>
      </c>
      <c r="E221" s="173">
        <f t="shared" ref="E221:AP221" si="54">IF(E$195&lt;=38,ROUND(SUMIFS($E28:$AP28,$E$2:$AP$2,"&lt;="&amp;E$195,$E$2:$AP$2,"&gt;="&amp;E$194),2),"")</f>
        <v>4.78</v>
      </c>
      <c r="F221" s="173">
        <f t="shared" si="54"/>
        <v>4.99</v>
      </c>
      <c r="G221" s="173">
        <f t="shared" si="54"/>
        <v>4.83</v>
      </c>
      <c r="H221" s="173">
        <f t="shared" si="54"/>
        <v>4.87</v>
      </c>
      <c r="I221" s="173">
        <f t="shared" si="54"/>
        <v>4.66</v>
      </c>
      <c r="J221" s="173">
        <f t="shared" si="54"/>
        <v>4.07</v>
      </c>
      <c r="K221" s="173">
        <f t="shared" si="54"/>
        <v>4.27</v>
      </c>
      <c r="L221" s="173">
        <f t="shared" si="54"/>
        <v>4.31</v>
      </c>
      <c r="M221" s="173">
        <f t="shared" si="54"/>
        <v>4.7</v>
      </c>
      <c r="N221" s="173">
        <f t="shared" si="54"/>
        <v>4.5</v>
      </c>
      <c r="O221" s="173">
        <f t="shared" si="54"/>
        <v>5.27</v>
      </c>
      <c r="P221" s="173">
        <f t="shared" si="54"/>
        <v>5.5</v>
      </c>
      <c r="Q221" s="173">
        <f t="shared" si="54"/>
        <v>5.06</v>
      </c>
      <c r="R221" s="173">
        <f t="shared" si="54"/>
        <v>4.9</v>
      </c>
      <c r="S221" s="173">
        <f t="shared" si="54"/>
        <v>4.19</v>
      </c>
      <c r="T221" s="173">
        <f t="shared" si="54"/>
        <v>4.39</v>
      </c>
      <c r="U221" s="173">
        <f t="shared" si="54"/>
        <v>3.52</v>
      </c>
      <c r="V221" s="173">
        <f t="shared" si="54"/>
        <v>3.6</v>
      </c>
      <c r="W221" s="173">
        <f t="shared" si="54"/>
        <v>3.6</v>
      </c>
      <c r="X221" s="173">
        <f t="shared" si="54"/>
        <v>3.84</v>
      </c>
      <c r="Y221" s="173">
        <f t="shared" si="54"/>
        <v>4.54</v>
      </c>
      <c r="Z221" s="173">
        <f t="shared" si="54"/>
        <v>4.38</v>
      </c>
      <c r="AA221" s="173">
        <f t="shared" si="54"/>
        <v>4.53</v>
      </c>
      <c r="AB221" s="173">
        <f t="shared" si="54"/>
        <v>4.85</v>
      </c>
      <c r="AC221" s="173">
        <f t="shared" si="54"/>
        <v>5.08</v>
      </c>
      <c r="AD221" s="173">
        <f t="shared" si="54"/>
        <v>5.06</v>
      </c>
      <c r="AE221" s="173">
        <f t="shared" si="54"/>
        <v>4.86</v>
      </c>
      <c r="AF221" s="173">
        <f t="shared" si="54"/>
        <v>5.15</v>
      </c>
      <c r="AG221" s="173">
        <f t="shared" si="54"/>
        <v>4.99</v>
      </c>
      <c r="AH221" s="173">
        <f t="shared" si="54"/>
        <v>4.29</v>
      </c>
      <c r="AI221" s="173">
        <f t="shared" si="54"/>
        <v>4.07</v>
      </c>
      <c r="AJ221" s="173">
        <f t="shared" si="54"/>
        <v>4.23</v>
      </c>
      <c r="AK221" s="173">
        <f t="shared" si="54"/>
        <v>3.95</v>
      </c>
      <c r="AL221" s="173" t="str">
        <f t="shared" si="54"/>
        <v/>
      </c>
      <c r="AM221" s="173" t="str">
        <f t="shared" si="54"/>
        <v/>
      </c>
      <c r="AN221" s="173" t="str">
        <f t="shared" si="54"/>
        <v/>
      </c>
      <c r="AO221" s="173" t="str">
        <f t="shared" si="54"/>
        <v/>
      </c>
      <c r="AP221" s="173" t="str">
        <f t="shared" si="54"/>
        <v/>
      </c>
      <c r="AQ221" s="170"/>
      <c r="AR221" s="170"/>
    </row>
    <row r="222" ht="12.75" customHeight="1">
      <c r="A222" s="170"/>
      <c r="B222" s="170"/>
      <c r="C222" s="140" t="str">
        <f t="shared" ref="C222:D222" si="55">C29</f>
        <v>Bournemouth</v>
      </c>
      <c r="D222" s="140" t="str">
        <f t="shared" si="55"/>
        <v>Huddersfield</v>
      </c>
      <c r="E222" s="173">
        <f t="shared" ref="E222:AP222" si="56">IF(E$195&lt;=38,ROUND(SUMIFS($E29:$AP29,$E$2:$AP$2,"&lt;="&amp;E$195,$E$2:$AP$2,"&gt;="&amp;E$194),2),"")</f>
        <v>4.13</v>
      </c>
      <c r="F222" s="173">
        <f t="shared" si="56"/>
        <v>4.34</v>
      </c>
      <c r="G222" s="173">
        <f t="shared" si="56"/>
        <v>4.03</v>
      </c>
      <c r="H222" s="173">
        <f t="shared" si="56"/>
        <v>4.28</v>
      </c>
      <c r="I222" s="173">
        <f t="shared" si="56"/>
        <v>3.91</v>
      </c>
      <c r="J222" s="173">
        <f t="shared" si="56"/>
        <v>3.84</v>
      </c>
      <c r="K222" s="173">
        <f t="shared" si="56"/>
        <v>4.04</v>
      </c>
      <c r="L222" s="173">
        <f t="shared" si="56"/>
        <v>4.2</v>
      </c>
      <c r="M222" s="173">
        <f t="shared" si="56"/>
        <v>3.96</v>
      </c>
      <c r="N222" s="173">
        <f t="shared" si="56"/>
        <v>3.76</v>
      </c>
      <c r="O222" s="173">
        <f t="shared" si="56"/>
        <v>4.56</v>
      </c>
      <c r="P222" s="173">
        <f t="shared" si="56"/>
        <v>4.72</v>
      </c>
      <c r="Q222" s="173">
        <f t="shared" si="56"/>
        <v>4.28</v>
      </c>
      <c r="R222" s="173">
        <f t="shared" si="56"/>
        <v>4.99</v>
      </c>
      <c r="S222" s="173">
        <f t="shared" si="56"/>
        <v>5.33</v>
      </c>
      <c r="T222" s="173">
        <f t="shared" si="56"/>
        <v>5.53</v>
      </c>
      <c r="U222" s="173">
        <f t="shared" si="56"/>
        <v>4.73</v>
      </c>
      <c r="V222" s="173">
        <f t="shared" si="56"/>
        <v>4.96</v>
      </c>
      <c r="W222" s="173">
        <f t="shared" si="56"/>
        <v>5.2</v>
      </c>
      <c r="X222" s="173">
        <f t="shared" si="56"/>
        <v>4.44</v>
      </c>
      <c r="Y222" s="173">
        <f t="shared" si="56"/>
        <v>4.49</v>
      </c>
      <c r="Z222" s="173">
        <f t="shared" si="56"/>
        <v>4.32</v>
      </c>
      <c r="AA222" s="173">
        <f t="shared" si="56"/>
        <v>4.09</v>
      </c>
      <c r="AB222" s="173">
        <f t="shared" si="56"/>
        <v>4.09</v>
      </c>
      <c r="AC222" s="173">
        <f t="shared" si="56"/>
        <v>4.09</v>
      </c>
      <c r="AD222" s="173">
        <f t="shared" si="56"/>
        <v>4.06</v>
      </c>
      <c r="AE222" s="173">
        <f t="shared" si="56"/>
        <v>4.26</v>
      </c>
      <c r="AF222" s="173">
        <f t="shared" si="56"/>
        <v>4.55</v>
      </c>
      <c r="AG222" s="173">
        <f t="shared" si="56"/>
        <v>4.99</v>
      </c>
      <c r="AH222" s="173">
        <f t="shared" si="56"/>
        <v>4.6</v>
      </c>
      <c r="AI222" s="173">
        <f t="shared" si="56"/>
        <v>4.76</v>
      </c>
      <c r="AJ222" s="173">
        <f t="shared" si="56"/>
        <v>5.23</v>
      </c>
      <c r="AK222" s="173">
        <f t="shared" si="56"/>
        <v>5.04</v>
      </c>
      <c r="AL222" s="173" t="str">
        <f t="shared" si="56"/>
        <v/>
      </c>
      <c r="AM222" s="173" t="str">
        <f t="shared" si="56"/>
        <v/>
      </c>
      <c r="AN222" s="173" t="str">
        <f t="shared" si="56"/>
        <v/>
      </c>
      <c r="AO222" s="173" t="str">
        <f t="shared" si="56"/>
        <v/>
      </c>
      <c r="AP222" s="173" t="str">
        <f t="shared" si="56"/>
        <v/>
      </c>
      <c r="AQ222" s="170"/>
      <c r="AR222" s="170"/>
    </row>
    <row r="223" ht="12.75" customHeight="1">
      <c r="A223" s="170"/>
      <c r="B223" s="170"/>
      <c r="C223" s="140" t="str">
        <f t="shared" ref="C223:D223" si="57">C30</f>
        <v>Bournemouth</v>
      </c>
      <c r="D223" s="140" t="str">
        <f t="shared" si="57"/>
        <v>Leicester</v>
      </c>
      <c r="E223" s="173">
        <f t="shared" ref="E223:AP223" si="58">IF(E$195&lt;=38,ROUND(SUMIFS($E30:$AP30,$E$2:$AP$2,"&lt;="&amp;E$195,$E$2:$AP$2,"&gt;="&amp;E$194),2),"")</f>
        <v>4.21</v>
      </c>
      <c r="F223" s="173">
        <f t="shared" si="58"/>
        <v>4.43</v>
      </c>
      <c r="G223" s="173">
        <f t="shared" si="58"/>
        <v>4.56</v>
      </c>
      <c r="H223" s="173">
        <f t="shared" si="58"/>
        <v>4.6</v>
      </c>
      <c r="I223" s="173">
        <f t="shared" si="58"/>
        <v>4.15</v>
      </c>
      <c r="J223" s="173">
        <f t="shared" si="58"/>
        <v>3.86</v>
      </c>
      <c r="K223" s="173">
        <f t="shared" si="58"/>
        <v>4.18</v>
      </c>
      <c r="L223" s="173">
        <f t="shared" si="58"/>
        <v>4.33</v>
      </c>
      <c r="M223" s="173">
        <f t="shared" si="58"/>
        <v>4.37</v>
      </c>
      <c r="N223" s="173">
        <f t="shared" si="58"/>
        <v>4.18</v>
      </c>
      <c r="O223" s="173">
        <f t="shared" si="58"/>
        <v>4.78</v>
      </c>
      <c r="P223" s="173">
        <f t="shared" si="58"/>
        <v>4.91</v>
      </c>
      <c r="Q223" s="173">
        <f t="shared" si="58"/>
        <v>4.51</v>
      </c>
      <c r="R223" s="173">
        <f t="shared" si="58"/>
        <v>5.3</v>
      </c>
      <c r="S223" s="173">
        <f t="shared" si="58"/>
        <v>5.05</v>
      </c>
      <c r="T223" s="173">
        <f t="shared" si="58"/>
        <v>5.24</v>
      </c>
      <c r="U223" s="173">
        <f t="shared" si="58"/>
        <v>4.57</v>
      </c>
      <c r="V223" s="173">
        <f t="shared" si="58"/>
        <v>4.57</v>
      </c>
      <c r="W223" s="173">
        <f t="shared" si="58"/>
        <v>5.44</v>
      </c>
      <c r="X223" s="173">
        <f t="shared" si="58"/>
        <v>4.6</v>
      </c>
      <c r="Y223" s="173">
        <f t="shared" si="58"/>
        <v>5.76</v>
      </c>
      <c r="Z223" s="173">
        <f t="shared" si="58"/>
        <v>5.59</v>
      </c>
      <c r="AA223" s="173">
        <f t="shared" si="58"/>
        <v>5.31</v>
      </c>
      <c r="AB223" s="173">
        <f t="shared" si="58"/>
        <v>5.51</v>
      </c>
      <c r="AC223" s="173">
        <f t="shared" si="58"/>
        <v>4.81</v>
      </c>
      <c r="AD223" s="173">
        <f t="shared" si="58"/>
        <v>4.71</v>
      </c>
      <c r="AE223" s="173">
        <f t="shared" si="58"/>
        <v>3.89</v>
      </c>
      <c r="AF223" s="173">
        <f t="shared" si="58"/>
        <v>4.01</v>
      </c>
      <c r="AG223" s="173">
        <f t="shared" si="58"/>
        <v>4.33</v>
      </c>
      <c r="AH223" s="173">
        <f t="shared" si="58"/>
        <v>3.82</v>
      </c>
      <c r="AI223" s="173">
        <f t="shared" si="58"/>
        <v>4.05</v>
      </c>
      <c r="AJ223" s="173">
        <f t="shared" si="58"/>
        <v>4.76</v>
      </c>
      <c r="AK223" s="173">
        <f t="shared" si="58"/>
        <v>5.15</v>
      </c>
      <c r="AL223" s="173" t="str">
        <f t="shared" si="58"/>
        <v/>
      </c>
      <c r="AM223" s="173" t="str">
        <f t="shared" si="58"/>
        <v/>
      </c>
      <c r="AN223" s="173" t="str">
        <f t="shared" si="58"/>
        <v/>
      </c>
      <c r="AO223" s="173" t="str">
        <f t="shared" si="58"/>
        <v/>
      </c>
      <c r="AP223" s="173" t="str">
        <f t="shared" si="58"/>
        <v/>
      </c>
      <c r="AQ223" s="170"/>
      <c r="AR223" s="170"/>
    </row>
    <row r="224" ht="12.75" customHeight="1">
      <c r="A224" s="170"/>
      <c r="B224" s="170"/>
      <c r="C224" s="140" t="str">
        <f t="shared" ref="C224:D224" si="59">C31</f>
        <v>Bournemouth</v>
      </c>
      <c r="D224" s="140" t="str">
        <f t="shared" si="59"/>
        <v>Liverpool</v>
      </c>
      <c r="E224" s="173">
        <f t="shared" ref="E224:AP224" si="60">IF(E$195&lt;=38,ROUND(SUMIFS($E31:$AP31,$E$2:$AP$2,"&lt;="&amp;E$195,$E$2:$AP$2,"&gt;="&amp;E$194),2),"")</f>
        <v>4.58</v>
      </c>
      <c r="F224" s="173">
        <f t="shared" si="60"/>
        <v>4.79</v>
      </c>
      <c r="G224" s="173">
        <f t="shared" si="60"/>
        <v>4.91</v>
      </c>
      <c r="H224" s="173">
        <f t="shared" si="60"/>
        <v>5.15</v>
      </c>
      <c r="I224" s="173">
        <f t="shared" si="60"/>
        <v>4.58</v>
      </c>
      <c r="J224" s="173">
        <f t="shared" si="60"/>
        <v>4.54</v>
      </c>
      <c r="K224" s="173">
        <f t="shared" si="60"/>
        <v>4.47</v>
      </c>
      <c r="L224" s="173">
        <f t="shared" si="60"/>
        <v>4.62</v>
      </c>
      <c r="M224" s="173">
        <f t="shared" si="60"/>
        <v>4.19</v>
      </c>
      <c r="N224" s="173">
        <f t="shared" si="60"/>
        <v>4.04</v>
      </c>
      <c r="O224" s="173">
        <f t="shared" si="60"/>
        <v>4.64</v>
      </c>
      <c r="P224" s="173">
        <f t="shared" si="60"/>
        <v>4.32</v>
      </c>
      <c r="Q224" s="173">
        <f t="shared" si="60"/>
        <v>4.16</v>
      </c>
      <c r="R224" s="173">
        <f t="shared" si="60"/>
        <v>4.08</v>
      </c>
      <c r="S224" s="173">
        <f t="shared" si="60"/>
        <v>4.24</v>
      </c>
      <c r="T224" s="173">
        <f t="shared" si="60"/>
        <v>4.44</v>
      </c>
      <c r="U224" s="173">
        <f t="shared" si="60"/>
        <v>4.36</v>
      </c>
      <c r="V224" s="173">
        <f t="shared" si="60"/>
        <v>4.13</v>
      </c>
      <c r="W224" s="173">
        <f t="shared" si="60"/>
        <v>4.95</v>
      </c>
      <c r="X224" s="173">
        <f t="shared" si="60"/>
        <v>4.98</v>
      </c>
      <c r="Y224" s="173">
        <f t="shared" si="60"/>
        <v>4.94</v>
      </c>
      <c r="Z224" s="173">
        <f t="shared" si="60"/>
        <v>4.77</v>
      </c>
      <c r="AA224" s="173">
        <f t="shared" si="60"/>
        <v>4.49</v>
      </c>
      <c r="AB224" s="173">
        <f t="shared" si="60"/>
        <v>4.96</v>
      </c>
      <c r="AC224" s="173">
        <f t="shared" si="60"/>
        <v>4.38</v>
      </c>
      <c r="AD224" s="173">
        <f t="shared" si="60"/>
        <v>4.35</v>
      </c>
      <c r="AE224" s="173">
        <f t="shared" si="60"/>
        <v>4.59</v>
      </c>
      <c r="AF224" s="173">
        <f t="shared" si="60"/>
        <v>4.87</v>
      </c>
      <c r="AG224" s="173">
        <f t="shared" si="60"/>
        <v>5.15</v>
      </c>
      <c r="AH224" s="173">
        <f t="shared" si="60"/>
        <v>4.6</v>
      </c>
      <c r="AI224" s="173">
        <f t="shared" si="60"/>
        <v>4.45</v>
      </c>
      <c r="AJ224" s="173">
        <f t="shared" si="60"/>
        <v>4.56</v>
      </c>
      <c r="AK224" s="173">
        <f t="shared" si="60"/>
        <v>4.08</v>
      </c>
      <c r="AL224" s="173" t="str">
        <f t="shared" si="60"/>
        <v/>
      </c>
      <c r="AM224" s="173" t="str">
        <f t="shared" si="60"/>
        <v/>
      </c>
      <c r="AN224" s="173" t="str">
        <f t="shared" si="60"/>
        <v/>
      </c>
      <c r="AO224" s="173" t="str">
        <f t="shared" si="60"/>
        <v/>
      </c>
      <c r="AP224" s="173" t="str">
        <f t="shared" si="60"/>
        <v/>
      </c>
      <c r="AQ224" s="170"/>
      <c r="AR224" s="170"/>
    </row>
    <row r="225" ht="12.75" customHeight="1">
      <c r="A225" s="170"/>
      <c r="B225" s="170"/>
      <c r="C225" s="140" t="str">
        <f t="shared" ref="C225:D225" si="61">C32</f>
        <v>Bournemouth</v>
      </c>
      <c r="D225" s="140" t="str">
        <f t="shared" si="61"/>
        <v>Man City</v>
      </c>
      <c r="E225" s="173">
        <f t="shared" ref="E225:AP225" si="62">IF(E$195&lt;=38,ROUND(SUMIFS($E32:$AP32,$E$2:$AP$2,"&lt;="&amp;E$195,$E$2:$AP$2,"&gt;="&amp;E$194),2),"")</f>
        <v>3.41</v>
      </c>
      <c r="F225" s="173">
        <f t="shared" si="62"/>
        <v>3.39</v>
      </c>
      <c r="G225" s="173">
        <f t="shared" si="62"/>
        <v>3.98</v>
      </c>
      <c r="H225" s="173">
        <f t="shared" si="62"/>
        <v>4.01</v>
      </c>
      <c r="I225" s="173">
        <f t="shared" si="62"/>
        <v>4.04</v>
      </c>
      <c r="J225" s="173">
        <f t="shared" si="62"/>
        <v>4.15</v>
      </c>
      <c r="K225" s="173">
        <f t="shared" si="62"/>
        <v>4.35</v>
      </c>
      <c r="L225" s="173">
        <f t="shared" si="62"/>
        <v>4.74</v>
      </c>
      <c r="M225" s="173">
        <f t="shared" si="62"/>
        <v>4.43</v>
      </c>
      <c r="N225" s="173">
        <f t="shared" si="62"/>
        <v>4.23</v>
      </c>
      <c r="O225" s="173">
        <f t="shared" si="62"/>
        <v>4.68</v>
      </c>
      <c r="P225" s="173">
        <f t="shared" si="62"/>
        <v>4.64</v>
      </c>
      <c r="Q225" s="173">
        <f t="shared" si="62"/>
        <v>4.2</v>
      </c>
      <c r="R225" s="173">
        <f t="shared" si="62"/>
        <v>4.4</v>
      </c>
      <c r="S225" s="173">
        <f t="shared" si="62"/>
        <v>4.44</v>
      </c>
      <c r="T225" s="173">
        <f t="shared" si="62"/>
        <v>4.64</v>
      </c>
      <c r="U225" s="173">
        <f t="shared" si="62"/>
        <v>3.96</v>
      </c>
      <c r="V225" s="173">
        <f t="shared" si="62"/>
        <v>3.96</v>
      </c>
      <c r="W225" s="173">
        <f t="shared" si="62"/>
        <v>4.39</v>
      </c>
      <c r="X225" s="173">
        <f t="shared" si="62"/>
        <v>4.14</v>
      </c>
      <c r="Y225" s="173">
        <f t="shared" si="62"/>
        <v>4.61</v>
      </c>
      <c r="Z225" s="173">
        <f t="shared" si="62"/>
        <v>4.44</v>
      </c>
      <c r="AA225" s="173">
        <f t="shared" si="62"/>
        <v>4.89</v>
      </c>
      <c r="AB225" s="173">
        <f t="shared" si="62"/>
        <v>5.28</v>
      </c>
      <c r="AC225" s="173">
        <f t="shared" si="62"/>
        <v>5.08</v>
      </c>
      <c r="AD225" s="173">
        <f t="shared" si="62"/>
        <v>5.06</v>
      </c>
      <c r="AE225" s="173">
        <f t="shared" si="62"/>
        <v>4.53</v>
      </c>
      <c r="AF225" s="173">
        <f t="shared" si="62"/>
        <v>4.45</v>
      </c>
      <c r="AG225" s="173">
        <f t="shared" si="62"/>
        <v>4.45</v>
      </c>
      <c r="AH225" s="173">
        <f t="shared" si="62"/>
        <v>3.98</v>
      </c>
      <c r="AI225" s="173">
        <f t="shared" si="62"/>
        <v>3.98</v>
      </c>
      <c r="AJ225" s="173">
        <f t="shared" si="62"/>
        <v>4.49</v>
      </c>
      <c r="AK225" s="173">
        <f t="shared" si="62"/>
        <v>4.7</v>
      </c>
      <c r="AL225" s="173" t="str">
        <f t="shared" si="62"/>
        <v/>
      </c>
      <c r="AM225" s="173" t="str">
        <f t="shared" si="62"/>
        <v/>
      </c>
      <c r="AN225" s="173" t="str">
        <f t="shared" si="62"/>
        <v/>
      </c>
      <c r="AO225" s="173" t="str">
        <f t="shared" si="62"/>
        <v/>
      </c>
      <c r="AP225" s="173" t="str">
        <f t="shared" si="62"/>
        <v/>
      </c>
      <c r="AQ225" s="170"/>
      <c r="AR225" s="170"/>
    </row>
    <row r="226" ht="12.75" customHeight="1">
      <c r="A226" s="170"/>
      <c r="B226" s="170"/>
      <c r="C226" s="140" t="str">
        <f t="shared" ref="C226:D226" si="63">C33</f>
        <v>Bournemouth</v>
      </c>
      <c r="D226" s="140" t="str">
        <f t="shared" si="63"/>
        <v>Man Utd</v>
      </c>
      <c r="E226" s="173">
        <f t="shared" ref="E226:AP226" si="64">IF(E$195&lt;=38,ROUND(SUMIFS($E33:$AP33,$E$2:$AP$2,"&lt;="&amp;E$195,$E$2:$AP$2,"&gt;="&amp;E$194),2),"")</f>
        <v>4.17</v>
      </c>
      <c r="F226" s="173">
        <f t="shared" si="64"/>
        <v>4.39</v>
      </c>
      <c r="G226" s="173">
        <f t="shared" si="64"/>
        <v>4.15</v>
      </c>
      <c r="H226" s="173">
        <f t="shared" si="64"/>
        <v>4.19</v>
      </c>
      <c r="I226" s="173">
        <f t="shared" si="64"/>
        <v>4.19</v>
      </c>
      <c r="J226" s="173">
        <f t="shared" si="64"/>
        <v>4.15</v>
      </c>
      <c r="K226" s="173">
        <f t="shared" si="64"/>
        <v>4.48</v>
      </c>
      <c r="L226" s="173">
        <f t="shared" si="64"/>
        <v>4.48</v>
      </c>
      <c r="M226" s="173">
        <f t="shared" si="64"/>
        <v>4.56</v>
      </c>
      <c r="N226" s="173">
        <f t="shared" si="64"/>
        <v>4.36</v>
      </c>
      <c r="O226" s="173">
        <f t="shared" si="64"/>
        <v>4.29</v>
      </c>
      <c r="P226" s="173">
        <f t="shared" si="64"/>
        <v>4.13</v>
      </c>
      <c r="Q226" s="173">
        <f t="shared" si="64"/>
        <v>3.7</v>
      </c>
      <c r="R226" s="173">
        <f t="shared" si="64"/>
        <v>3.54</v>
      </c>
      <c r="S226" s="173">
        <f t="shared" si="64"/>
        <v>3.5</v>
      </c>
      <c r="T226" s="173">
        <f t="shared" si="64"/>
        <v>3.7</v>
      </c>
      <c r="U226" s="173">
        <f t="shared" si="64"/>
        <v>4.24</v>
      </c>
      <c r="V226" s="173">
        <f t="shared" si="64"/>
        <v>3.77</v>
      </c>
      <c r="W226" s="173">
        <f t="shared" si="64"/>
        <v>4.17</v>
      </c>
      <c r="X226" s="173">
        <f t="shared" si="64"/>
        <v>4.43</v>
      </c>
      <c r="Y226" s="173">
        <f t="shared" si="64"/>
        <v>4.41</v>
      </c>
      <c r="Z226" s="173">
        <f t="shared" si="64"/>
        <v>4.24</v>
      </c>
      <c r="AA226" s="173">
        <f t="shared" si="64"/>
        <v>4.28</v>
      </c>
      <c r="AB226" s="173">
        <f t="shared" si="64"/>
        <v>4.56</v>
      </c>
      <c r="AC226" s="173">
        <f t="shared" si="64"/>
        <v>4.4</v>
      </c>
      <c r="AD226" s="173">
        <f t="shared" si="64"/>
        <v>4.38</v>
      </c>
      <c r="AE226" s="173">
        <f t="shared" si="64"/>
        <v>4.31</v>
      </c>
      <c r="AF226" s="173">
        <f t="shared" si="64"/>
        <v>4.6</v>
      </c>
      <c r="AG226" s="173">
        <f t="shared" si="64"/>
        <v>4.4</v>
      </c>
      <c r="AH226" s="173">
        <f t="shared" si="64"/>
        <v>4.29</v>
      </c>
      <c r="AI226" s="173">
        <f t="shared" si="64"/>
        <v>4.45</v>
      </c>
      <c r="AJ226" s="173">
        <f t="shared" si="64"/>
        <v>4.37</v>
      </c>
      <c r="AK226" s="173">
        <f t="shared" si="64"/>
        <v>4.11</v>
      </c>
      <c r="AL226" s="173" t="str">
        <f t="shared" si="64"/>
        <v/>
      </c>
      <c r="AM226" s="173" t="str">
        <f t="shared" si="64"/>
        <v/>
      </c>
      <c r="AN226" s="173" t="str">
        <f t="shared" si="64"/>
        <v/>
      </c>
      <c r="AO226" s="173" t="str">
        <f t="shared" si="64"/>
        <v/>
      </c>
      <c r="AP226" s="173" t="str">
        <f t="shared" si="64"/>
        <v/>
      </c>
      <c r="AQ226" s="170"/>
      <c r="AR226" s="170"/>
    </row>
    <row r="227" ht="12.75" customHeight="1">
      <c r="A227" s="170"/>
      <c r="B227" s="170"/>
      <c r="C227" s="140" t="str">
        <f t="shared" ref="C227:D227" si="65">C34</f>
        <v>Bournemouth</v>
      </c>
      <c r="D227" s="140" t="str">
        <f t="shared" si="65"/>
        <v>Newcastle</v>
      </c>
      <c r="E227" s="173">
        <f t="shared" ref="E227:AP227" si="66">IF(E$195&lt;=38,ROUND(SUMIFS($E34:$AP34,$E$2:$AP$2,"&lt;="&amp;E$195,$E$2:$AP$2,"&gt;="&amp;E$194),2),"")</f>
        <v>4.37</v>
      </c>
      <c r="F227" s="173">
        <f t="shared" si="66"/>
        <v>4.58</v>
      </c>
      <c r="G227" s="173">
        <f t="shared" si="66"/>
        <v>4.91</v>
      </c>
      <c r="H227" s="173">
        <f t="shared" si="66"/>
        <v>4.68</v>
      </c>
      <c r="I227" s="173">
        <f t="shared" si="66"/>
        <v>4.23</v>
      </c>
      <c r="J227" s="173">
        <f t="shared" si="66"/>
        <v>4.11</v>
      </c>
      <c r="K227" s="173">
        <f t="shared" si="66"/>
        <v>4.23</v>
      </c>
      <c r="L227" s="173">
        <f t="shared" si="66"/>
        <v>4.23</v>
      </c>
      <c r="M227" s="173">
        <f t="shared" si="66"/>
        <v>4.11</v>
      </c>
      <c r="N227" s="173">
        <f t="shared" si="66"/>
        <v>4.19</v>
      </c>
      <c r="O227" s="173">
        <f t="shared" si="66"/>
        <v>4.56</v>
      </c>
      <c r="P227" s="173">
        <f t="shared" si="66"/>
        <v>4.52</v>
      </c>
      <c r="Q227" s="173">
        <f t="shared" si="66"/>
        <v>4.17</v>
      </c>
      <c r="R227" s="173">
        <f t="shared" si="66"/>
        <v>5.11</v>
      </c>
      <c r="S227" s="173">
        <f t="shared" si="66"/>
        <v>5.23</v>
      </c>
      <c r="T227" s="173">
        <f t="shared" si="66"/>
        <v>5.42</v>
      </c>
      <c r="U227" s="173">
        <f t="shared" si="66"/>
        <v>5.42</v>
      </c>
      <c r="V227" s="173">
        <f t="shared" si="66"/>
        <v>5.21</v>
      </c>
      <c r="W227" s="173">
        <f t="shared" si="66"/>
        <v>6.07</v>
      </c>
      <c r="X227" s="173">
        <f t="shared" si="66"/>
        <v>5.23</v>
      </c>
      <c r="Y227" s="173">
        <f t="shared" si="66"/>
        <v>5.03</v>
      </c>
      <c r="Z227" s="173">
        <f t="shared" si="66"/>
        <v>4.84</v>
      </c>
      <c r="AA227" s="173">
        <f t="shared" si="66"/>
        <v>4.52</v>
      </c>
      <c r="AB227" s="173">
        <f t="shared" si="66"/>
        <v>5.05</v>
      </c>
      <c r="AC227" s="173">
        <f t="shared" si="66"/>
        <v>4.42</v>
      </c>
      <c r="AD227" s="173">
        <f t="shared" si="66"/>
        <v>4.4</v>
      </c>
      <c r="AE227" s="173">
        <f t="shared" si="66"/>
        <v>4.52</v>
      </c>
      <c r="AF227" s="173">
        <f t="shared" si="66"/>
        <v>4.68</v>
      </c>
      <c r="AG227" s="173">
        <f t="shared" si="66"/>
        <v>4.83</v>
      </c>
      <c r="AH227" s="173">
        <f t="shared" si="66"/>
        <v>4.45</v>
      </c>
      <c r="AI227" s="173">
        <f t="shared" si="66"/>
        <v>4.6</v>
      </c>
      <c r="AJ227" s="173">
        <f t="shared" si="66"/>
        <v>5.23</v>
      </c>
      <c r="AK227" s="173">
        <f t="shared" si="66"/>
        <v>4.98</v>
      </c>
      <c r="AL227" s="173" t="str">
        <f t="shared" si="66"/>
        <v/>
      </c>
      <c r="AM227" s="173" t="str">
        <f t="shared" si="66"/>
        <v/>
      </c>
      <c r="AN227" s="173" t="str">
        <f t="shared" si="66"/>
        <v/>
      </c>
      <c r="AO227" s="173" t="str">
        <f t="shared" si="66"/>
        <v/>
      </c>
      <c r="AP227" s="173" t="str">
        <f t="shared" si="66"/>
        <v/>
      </c>
      <c r="AQ227" s="170"/>
      <c r="AR227" s="170"/>
    </row>
    <row r="228" ht="12.75" customHeight="1">
      <c r="A228" s="170"/>
      <c r="B228" s="170"/>
      <c r="C228" s="140" t="str">
        <f t="shared" ref="C228:D228" si="67">C35</f>
        <v>Bournemouth</v>
      </c>
      <c r="D228" s="140" t="str">
        <f t="shared" si="67"/>
        <v>Southampton</v>
      </c>
      <c r="E228" s="173">
        <f t="shared" ref="E228:AP228" si="68">IF(E$195&lt;=38,ROUND(SUMIFS($E35:$AP35,$E$2:$AP$2,"&lt;="&amp;E$195,$E$2:$AP$2,"&gt;="&amp;E$194),2),"")</f>
        <v>4.15</v>
      </c>
      <c r="F228" s="173">
        <f t="shared" si="68"/>
        <v>4.36</v>
      </c>
      <c r="G228" s="173">
        <f t="shared" si="68"/>
        <v>4.48</v>
      </c>
      <c r="H228" s="173">
        <f t="shared" si="68"/>
        <v>4.52</v>
      </c>
      <c r="I228" s="173">
        <f t="shared" si="68"/>
        <v>4.09</v>
      </c>
      <c r="J228" s="173">
        <f t="shared" si="68"/>
        <v>4.87</v>
      </c>
      <c r="K228" s="173">
        <f t="shared" si="68"/>
        <v>4.91</v>
      </c>
      <c r="L228" s="173">
        <f t="shared" si="68"/>
        <v>5.02</v>
      </c>
      <c r="M228" s="173">
        <f t="shared" si="68"/>
        <v>5.13</v>
      </c>
      <c r="N228" s="173">
        <f t="shared" si="68"/>
        <v>4.94</v>
      </c>
      <c r="O228" s="173">
        <f t="shared" si="68"/>
        <v>4.96</v>
      </c>
      <c r="P228" s="173">
        <f t="shared" si="68"/>
        <v>4.57</v>
      </c>
      <c r="Q228" s="173">
        <f t="shared" si="68"/>
        <v>4.29</v>
      </c>
      <c r="R228" s="173">
        <f t="shared" si="68"/>
        <v>4.5</v>
      </c>
      <c r="S228" s="173">
        <f t="shared" si="68"/>
        <v>4.82</v>
      </c>
      <c r="T228" s="173">
        <f t="shared" si="68"/>
        <v>5.02</v>
      </c>
      <c r="U228" s="173">
        <f t="shared" si="68"/>
        <v>5.27</v>
      </c>
      <c r="V228" s="173">
        <f t="shared" si="68"/>
        <v>5.11</v>
      </c>
      <c r="W228" s="173">
        <f t="shared" si="68"/>
        <v>5.34</v>
      </c>
      <c r="X228" s="173">
        <f t="shared" si="68"/>
        <v>5.03</v>
      </c>
      <c r="Y228" s="173">
        <f t="shared" si="68"/>
        <v>3.95</v>
      </c>
      <c r="Z228" s="173">
        <f t="shared" si="68"/>
        <v>3.78</v>
      </c>
      <c r="AA228" s="173">
        <f t="shared" si="68"/>
        <v>3.36</v>
      </c>
      <c r="AB228" s="173">
        <f t="shared" si="68"/>
        <v>4.22</v>
      </c>
      <c r="AC228" s="173">
        <f t="shared" si="68"/>
        <v>4.22</v>
      </c>
      <c r="AD228" s="173">
        <f t="shared" si="68"/>
        <v>4.3</v>
      </c>
      <c r="AE228" s="173">
        <f t="shared" si="68"/>
        <v>4.83</v>
      </c>
      <c r="AF228" s="173">
        <f t="shared" si="68"/>
        <v>5.11</v>
      </c>
      <c r="AG228" s="173">
        <f t="shared" si="68"/>
        <v>5.06</v>
      </c>
      <c r="AH228" s="173">
        <f t="shared" si="68"/>
        <v>4.12</v>
      </c>
      <c r="AI228" s="173">
        <f t="shared" si="68"/>
        <v>4.24</v>
      </c>
      <c r="AJ228" s="173">
        <f t="shared" si="68"/>
        <v>4.47</v>
      </c>
      <c r="AK228" s="173">
        <f t="shared" si="68"/>
        <v>4</v>
      </c>
      <c r="AL228" s="173" t="str">
        <f t="shared" si="68"/>
        <v/>
      </c>
      <c r="AM228" s="173" t="str">
        <f t="shared" si="68"/>
        <v/>
      </c>
      <c r="AN228" s="173" t="str">
        <f t="shared" si="68"/>
        <v/>
      </c>
      <c r="AO228" s="173" t="str">
        <f t="shared" si="68"/>
        <v/>
      </c>
      <c r="AP228" s="173" t="str">
        <f t="shared" si="68"/>
        <v/>
      </c>
      <c r="AQ228" s="170"/>
      <c r="AR228" s="170"/>
    </row>
    <row r="229" ht="12.75" customHeight="1">
      <c r="A229" s="170"/>
      <c r="B229" s="170"/>
      <c r="C229" s="140" t="str">
        <f t="shared" ref="C229:D229" si="69">C36</f>
        <v>Bournemouth</v>
      </c>
      <c r="D229" s="140" t="str">
        <f t="shared" si="69"/>
        <v>Tottenham</v>
      </c>
      <c r="E229" s="173">
        <f t="shared" ref="E229:AP229" si="70">IF(E$195&lt;=38,ROUND(SUMIFS($E36:$AP36,$E$2:$AP$2,"&lt;="&amp;E$195,$E$2:$AP$2,"&gt;="&amp;E$194),2),"")</f>
        <v>4.51</v>
      </c>
      <c r="F229" s="173">
        <f t="shared" si="70"/>
        <v>4.72</v>
      </c>
      <c r="G229" s="173">
        <f t="shared" si="70"/>
        <v>4.58</v>
      </c>
      <c r="H229" s="173">
        <f t="shared" si="70"/>
        <v>4.62</v>
      </c>
      <c r="I229" s="173">
        <f t="shared" si="70"/>
        <v>4.29</v>
      </c>
      <c r="J229" s="173">
        <f t="shared" si="70"/>
        <v>3.93</v>
      </c>
      <c r="K229" s="173">
        <f t="shared" si="70"/>
        <v>4.13</v>
      </c>
      <c r="L229" s="173">
        <f t="shared" si="70"/>
        <v>4.29</v>
      </c>
      <c r="M229" s="173">
        <f t="shared" si="70"/>
        <v>5.99</v>
      </c>
      <c r="N229" s="173">
        <f t="shared" si="70"/>
        <v>5.8</v>
      </c>
      <c r="O229" s="173">
        <f t="shared" si="70"/>
        <v>6.05</v>
      </c>
      <c r="P229" s="173">
        <f t="shared" si="70"/>
        <v>5.97</v>
      </c>
      <c r="Q229" s="173">
        <f t="shared" si="70"/>
        <v>5.54</v>
      </c>
      <c r="R229" s="173">
        <f t="shared" si="70"/>
        <v>5.5</v>
      </c>
      <c r="S229" s="173">
        <f t="shared" si="70"/>
        <v>3.88</v>
      </c>
      <c r="T229" s="173">
        <f t="shared" si="70"/>
        <v>4.08</v>
      </c>
      <c r="U229" s="173">
        <f t="shared" si="70"/>
        <v>4.19</v>
      </c>
      <c r="V229" s="173">
        <f t="shared" si="70"/>
        <v>4.14</v>
      </c>
      <c r="W229" s="173">
        <f t="shared" si="70"/>
        <v>4.41</v>
      </c>
      <c r="X229" s="173">
        <f t="shared" si="70"/>
        <v>4.38</v>
      </c>
      <c r="Y229" s="173">
        <f t="shared" si="70"/>
        <v>5.09</v>
      </c>
      <c r="Z229" s="173">
        <f t="shared" si="70"/>
        <v>4.93</v>
      </c>
      <c r="AA229" s="173">
        <f t="shared" si="70"/>
        <v>5</v>
      </c>
      <c r="AB229" s="173">
        <f t="shared" si="70"/>
        <v>5.06</v>
      </c>
      <c r="AC229" s="173">
        <f t="shared" si="70"/>
        <v>5.02</v>
      </c>
      <c r="AD229" s="173">
        <f t="shared" si="70"/>
        <v>4.94</v>
      </c>
      <c r="AE229" s="173">
        <f t="shared" si="70"/>
        <v>4.7</v>
      </c>
      <c r="AF229" s="173">
        <f t="shared" si="70"/>
        <v>4.6</v>
      </c>
      <c r="AG229" s="173">
        <f t="shared" si="70"/>
        <v>3.89</v>
      </c>
      <c r="AH229" s="173">
        <f t="shared" si="70"/>
        <v>3.66</v>
      </c>
      <c r="AI229" s="173">
        <f t="shared" si="70"/>
        <v>3.82</v>
      </c>
      <c r="AJ229" s="173">
        <f t="shared" si="70"/>
        <v>4.21</v>
      </c>
      <c r="AK229" s="173">
        <f t="shared" si="70"/>
        <v>3.86</v>
      </c>
      <c r="AL229" s="173" t="str">
        <f t="shared" si="70"/>
        <v/>
      </c>
      <c r="AM229" s="173" t="str">
        <f t="shared" si="70"/>
        <v/>
      </c>
      <c r="AN229" s="173" t="str">
        <f t="shared" si="70"/>
        <v/>
      </c>
      <c r="AO229" s="173" t="str">
        <f t="shared" si="70"/>
        <v/>
      </c>
      <c r="AP229" s="173" t="str">
        <f t="shared" si="70"/>
        <v/>
      </c>
      <c r="AQ229" s="170"/>
      <c r="AR229" s="170"/>
    </row>
    <row r="230" ht="12.75" customHeight="1">
      <c r="A230" s="170"/>
      <c r="B230" s="170"/>
      <c r="C230" s="140" t="str">
        <f t="shared" ref="C230:D230" si="71">C37</f>
        <v>Bournemouth</v>
      </c>
      <c r="D230" s="140" t="str">
        <f t="shared" si="71"/>
        <v>Watford</v>
      </c>
      <c r="E230" s="173">
        <f t="shared" ref="E230:AP230" si="72">IF(E$195&lt;=38,ROUND(SUMIFS($E37:$AP37,$E$2:$AP$2,"&lt;="&amp;E$195,$E$2:$AP$2,"&gt;="&amp;E$194),2),"")</f>
        <v>4.64</v>
      </c>
      <c r="F230" s="173">
        <f t="shared" si="72"/>
        <v>4.87</v>
      </c>
      <c r="G230" s="173">
        <f t="shared" si="72"/>
        <v>4.99</v>
      </c>
      <c r="H230" s="173">
        <f t="shared" si="72"/>
        <v>5.03</v>
      </c>
      <c r="I230" s="173">
        <f t="shared" si="72"/>
        <v>4.32</v>
      </c>
      <c r="J230" s="173">
        <f t="shared" si="72"/>
        <v>3.97</v>
      </c>
      <c r="K230" s="173">
        <f t="shared" si="72"/>
        <v>4.13</v>
      </c>
      <c r="L230" s="173">
        <f t="shared" si="72"/>
        <v>4.28</v>
      </c>
      <c r="M230" s="173">
        <f t="shared" si="72"/>
        <v>4.52</v>
      </c>
      <c r="N230" s="173">
        <f t="shared" si="72"/>
        <v>4.32</v>
      </c>
      <c r="O230" s="173">
        <f t="shared" si="72"/>
        <v>4.95</v>
      </c>
      <c r="P230" s="173">
        <f t="shared" si="72"/>
        <v>4.54</v>
      </c>
      <c r="Q230" s="173">
        <f t="shared" si="72"/>
        <v>4.15</v>
      </c>
      <c r="R230" s="173">
        <f t="shared" si="72"/>
        <v>4.62</v>
      </c>
      <c r="S230" s="173">
        <f t="shared" si="72"/>
        <v>4.34</v>
      </c>
      <c r="T230" s="173">
        <f t="shared" si="72"/>
        <v>4.54</v>
      </c>
      <c r="U230" s="173">
        <f t="shared" si="72"/>
        <v>4.54</v>
      </c>
      <c r="V230" s="173">
        <f t="shared" si="72"/>
        <v>4.91</v>
      </c>
      <c r="W230" s="173">
        <f t="shared" si="72"/>
        <v>5.78</v>
      </c>
      <c r="X230" s="173">
        <f t="shared" si="72"/>
        <v>5.25</v>
      </c>
      <c r="Y230" s="173">
        <f t="shared" si="72"/>
        <v>5.17</v>
      </c>
      <c r="Z230" s="173">
        <f t="shared" si="72"/>
        <v>5</v>
      </c>
      <c r="AA230" s="173">
        <f t="shared" si="72"/>
        <v>5.67</v>
      </c>
      <c r="AB230" s="173">
        <f t="shared" si="72"/>
        <v>6.1</v>
      </c>
      <c r="AC230" s="173">
        <f t="shared" si="72"/>
        <v>5.48</v>
      </c>
      <c r="AD230" s="173">
        <f t="shared" si="72"/>
        <v>5.41</v>
      </c>
      <c r="AE230" s="173">
        <f t="shared" si="72"/>
        <v>5.76</v>
      </c>
      <c r="AF230" s="173">
        <f t="shared" si="72"/>
        <v>5.82</v>
      </c>
      <c r="AG230" s="173">
        <f t="shared" si="72"/>
        <v>4.84</v>
      </c>
      <c r="AH230" s="173">
        <f t="shared" si="72"/>
        <v>4.18</v>
      </c>
      <c r="AI230" s="173">
        <f t="shared" si="72"/>
        <v>4.05</v>
      </c>
      <c r="AJ230" s="173">
        <f t="shared" si="72"/>
        <v>4.56</v>
      </c>
      <c r="AK230" s="173">
        <f t="shared" si="72"/>
        <v>4.52</v>
      </c>
      <c r="AL230" s="173" t="str">
        <f t="shared" si="72"/>
        <v/>
      </c>
      <c r="AM230" s="173" t="str">
        <f t="shared" si="72"/>
        <v/>
      </c>
      <c r="AN230" s="173" t="str">
        <f t="shared" si="72"/>
        <v/>
      </c>
      <c r="AO230" s="173" t="str">
        <f t="shared" si="72"/>
        <v/>
      </c>
      <c r="AP230" s="173" t="str">
        <f t="shared" si="72"/>
        <v/>
      </c>
      <c r="AQ230" s="170"/>
      <c r="AR230" s="170"/>
    </row>
    <row r="231" ht="12.75" customHeight="1">
      <c r="A231" s="170"/>
      <c r="B231" s="170"/>
      <c r="C231" s="140" t="str">
        <f t="shared" ref="C231:D231" si="73">C38</f>
        <v>Bournemouth</v>
      </c>
      <c r="D231" s="140" t="str">
        <f t="shared" si="73"/>
        <v>West Ham</v>
      </c>
      <c r="E231" s="173">
        <f t="shared" ref="E231:AP231" si="74">IF(E$195&lt;=38,ROUND(SUMIFS($E38:$AP38,$E$2:$AP$2,"&lt;="&amp;E$195,$E$2:$AP$2,"&gt;="&amp;E$194),2),"")</f>
        <v>4.02</v>
      </c>
      <c r="F231" s="173">
        <f t="shared" si="74"/>
        <v>4.23</v>
      </c>
      <c r="G231" s="173">
        <f t="shared" si="74"/>
        <v>4.43</v>
      </c>
      <c r="H231" s="173">
        <f t="shared" si="74"/>
        <v>4.47</v>
      </c>
      <c r="I231" s="173">
        <f t="shared" si="74"/>
        <v>4.7</v>
      </c>
      <c r="J231" s="173">
        <f t="shared" si="74"/>
        <v>4.39</v>
      </c>
      <c r="K231" s="173">
        <f t="shared" si="74"/>
        <v>4.39</v>
      </c>
      <c r="L231" s="173">
        <f t="shared" si="74"/>
        <v>4.54</v>
      </c>
      <c r="M231" s="173">
        <f t="shared" si="74"/>
        <v>4.43</v>
      </c>
      <c r="N231" s="173">
        <f t="shared" si="74"/>
        <v>4.17</v>
      </c>
      <c r="O231" s="173">
        <f t="shared" si="74"/>
        <v>4.07</v>
      </c>
      <c r="P231" s="173">
        <f t="shared" si="74"/>
        <v>4.01</v>
      </c>
      <c r="Q231" s="173">
        <f t="shared" si="74"/>
        <v>3.78</v>
      </c>
      <c r="R231" s="173">
        <f t="shared" si="74"/>
        <v>3.78</v>
      </c>
      <c r="S231" s="173">
        <f t="shared" si="74"/>
        <v>3.58</v>
      </c>
      <c r="T231" s="173">
        <f t="shared" si="74"/>
        <v>3.56</v>
      </c>
      <c r="U231" s="173">
        <f t="shared" si="74"/>
        <v>3.72</v>
      </c>
      <c r="V231" s="173">
        <f t="shared" si="74"/>
        <v>3.93</v>
      </c>
      <c r="W231" s="173">
        <f t="shared" si="74"/>
        <v>4.4</v>
      </c>
      <c r="X231" s="173">
        <f t="shared" si="74"/>
        <v>4.34</v>
      </c>
      <c r="Y231" s="173">
        <f t="shared" si="74"/>
        <v>4.85</v>
      </c>
      <c r="Z231" s="173">
        <f t="shared" si="74"/>
        <v>4.96</v>
      </c>
      <c r="AA231" s="173">
        <f t="shared" si="74"/>
        <v>6.3</v>
      </c>
      <c r="AB231" s="173">
        <f t="shared" si="74"/>
        <v>6.06</v>
      </c>
      <c r="AC231" s="173">
        <f t="shared" si="74"/>
        <v>5.83</v>
      </c>
      <c r="AD231" s="173">
        <f t="shared" si="74"/>
        <v>5.57</v>
      </c>
      <c r="AE231" s="173">
        <f t="shared" si="74"/>
        <v>5.06</v>
      </c>
      <c r="AF231" s="173">
        <f t="shared" si="74"/>
        <v>5.34</v>
      </c>
      <c r="AG231" s="173">
        <f t="shared" si="74"/>
        <v>4.17</v>
      </c>
      <c r="AH231" s="173">
        <f t="shared" si="74"/>
        <v>4.01</v>
      </c>
      <c r="AI231" s="173">
        <f t="shared" si="74"/>
        <v>4.17</v>
      </c>
      <c r="AJ231" s="173">
        <f t="shared" si="74"/>
        <v>4.37</v>
      </c>
      <c r="AK231" s="173">
        <f t="shared" si="74"/>
        <v>4.8</v>
      </c>
      <c r="AL231" s="173" t="str">
        <f t="shared" si="74"/>
        <v/>
      </c>
      <c r="AM231" s="173" t="str">
        <f t="shared" si="74"/>
        <v/>
      </c>
      <c r="AN231" s="173" t="str">
        <f t="shared" si="74"/>
        <v/>
      </c>
      <c r="AO231" s="173" t="str">
        <f t="shared" si="74"/>
        <v/>
      </c>
      <c r="AP231" s="173" t="str">
        <f t="shared" si="74"/>
        <v/>
      </c>
      <c r="AQ231" s="170"/>
      <c r="AR231" s="170"/>
    </row>
    <row r="232" ht="12.75" customHeight="1">
      <c r="A232" s="170"/>
      <c r="B232" s="170"/>
      <c r="C232" s="140" t="str">
        <f t="shared" ref="C232:D232" si="75">C39</f>
        <v>Bournemouth</v>
      </c>
      <c r="D232" s="140" t="str">
        <f t="shared" si="75"/>
        <v>Wolves</v>
      </c>
      <c r="E232" s="173">
        <f t="shared" ref="E232:AP232" si="76">IF(E$195&lt;=38,ROUND(SUMIFS($E39:$AP39,$E$2:$AP$2,"&lt;="&amp;E$195,$E$2:$AP$2,"&gt;="&amp;E$194),2),"")</f>
        <v>4.34</v>
      </c>
      <c r="F232" s="173">
        <f t="shared" si="76"/>
        <v>4.56</v>
      </c>
      <c r="G232" s="173">
        <f t="shared" si="76"/>
        <v>4.68</v>
      </c>
      <c r="H232" s="173">
        <f t="shared" si="76"/>
        <v>4.72</v>
      </c>
      <c r="I232" s="173">
        <f t="shared" si="76"/>
        <v>4.5</v>
      </c>
      <c r="J232" s="173">
        <f t="shared" si="76"/>
        <v>4.9</v>
      </c>
      <c r="K232" s="173">
        <f t="shared" si="76"/>
        <v>5.09</v>
      </c>
      <c r="L232" s="173">
        <f t="shared" si="76"/>
        <v>4.94</v>
      </c>
      <c r="M232" s="173">
        <f t="shared" si="76"/>
        <v>4.61</v>
      </c>
      <c r="N232" s="173">
        <f t="shared" si="76"/>
        <v>4.41</v>
      </c>
      <c r="O232" s="173">
        <f t="shared" si="76"/>
        <v>4.5</v>
      </c>
      <c r="P232" s="173">
        <f t="shared" si="76"/>
        <v>4.07</v>
      </c>
      <c r="Q232" s="173">
        <f t="shared" si="76"/>
        <v>3.64</v>
      </c>
      <c r="R232" s="173">
        <f t="shared" si="76"/>
        <v>3.9</v>
      </c>
      <c r="S232" s="173">
        <f t="shared" si="76"/>
        <v>4.66</v>
      </c>
      <c r="T232" s="173">
        <f t="shared" si="76"/>
        <v>4.82</v>
      </c>
      <c r="U232" s="173">
        <f t="shared" si="76"/>
        <v>5.09</v>
      </c>
      <c r="V232" s="173">
        <f t="shared" si="76"/>
        <v>5.29</v>
      </c>
      <c r="W232" s="173">
        <f t="shared" si="76"/>
        <v>5.84</v>
      </c>
      <c r="X232" s="173">
        <f t="shared" si="76"/>
        <v>5.84</v>
      </c>
      <c r="Y232" s="173">
        <f t="shared" si="76"/>
        <v>5.05</v>
      </c>
      <c r="Z232" s="173">
        <f t="shared" si="76"/>
        <v>4.93</v>
      </c>
      <c r="AA232" s="173">
        <f t="shared" si="76"/>
        <v>4.45</v>
      </c>
      <c r="AB232" s="173">
        <f t="shared" si="76"/>
        <v>3.92</v>
      </c>
      <c r="AC232" s="173">
        <f t="shared" si="76"/>
        <v>3.61</v>
      </c>
      <c r="AD232" s="173">
        <f t="shared" si="76"/>
        <v>3.59</v>
      </c>
      <c r="AE232" s="173">
        <f t="shared" si="76"/>
        <v>3.51</v>
      </c>
      <c r="AF232" s="173">
        <f t="shared" si="76"/>
        <v>3.79</v>
      </c>
      <c r="AG232" s="173">
        <f t="shared" si="76"/>
        <v>3.95</v>
      </c>
      <c r="AH232" s="173">
        <f t="shared" si="76"/>
        <v>3.93</v>
      </c>
      <c r="AI232" s="173">
        <f t="shared" si="76"/>
        <v>4.09</v>
      </c>
      <c r="AJ232" s="173">
        <f t="shared" si="76"/>
        <v>3.94</v>
      </c>
      <c r="AK232" s="173">
        <f t="shared" si="76"/>
        <v>4.45</v>
      </c>
      <c r="AL232" s="173" t="str">
        <f t="shared" si="76"/>
        <v/>
      </c>
      <c r="AM232" s="173" t="str">
        <f t="shared" si="76"/>
        <v/>
      </c>
      <c r="AN232" s="173" t="str">
        <f t="shared" si="76"/>
        <v/>
      </c>
      <c r="AO232" s="173" t="str">
        <f t="shared" si="76"/>
        <v/>
      </c>
      <c r="AP232" s="173" t="str">
        <f t="shared" si="76"/>
        <v/>
      </c>
      <c r="AQ232" s="170"/>
      <c r="AR232" s="170"/>
    </row>
    <row r="233" ht="12.75" customHeight="1">
      <c r="A233" s="170"/>
      <c r="B233" s="170"/>
      <c r="C233" s="140" t="str">
        <f t="shared" ref="C233:D233" si="77">C40</f>
        <v>Brighton</v>
      </c>
      <c r="D233" s="140" t="str">
        <f t="shared" si="77"/>
        <v>Burnley</v>
      </c>
      <c r="E233" s="173">
        <f t="shared" ref="E233:AP233" si="78">IF(E$195&lt;=38,ROUND(SUMIFS($E40:$AP40,$E$2:$AP$2,"&lt;="&amp;E$195,$E$2:$AP$2,"&gt;="&amp;E$194),2),"")</f>
        <v>4.28</v>
      </c>
      <c r="F233" s="173">
        <f t="shared" si="78"/>
        <v>4.22</v>
      </c>
      <c r="G233" s="173">
        <f t="shared" si="78"/>
        <v>4.03</v>
      </c>
      <c r="H233" s="173">
        <f t="shared" si="78"/>
        <v>4.12</v>
      </c>
      <c r="I233" s="173">
        <f t="shared" si="78"/>
        <v>4.06</v>
      </c>
      <c r="J233" s="173">
        <f t="shared" si="78"/>
        <v>4.22</v>
      </c>
      <c r="K233" s="173">
        <f t="shared" si="78"/>
        <v>4.2</v>
      </c>
      <c r="L233" s="173">
        <f t="shared" si="78"/>
        <v>4.18</v>
      </c>
      <c r="M233" s="173">
        <f t="shared" si="78"/>
        <v>4.34</v>
      </c>
      <c r="N233" s="173">
        <f t="shared" si="78"/>
        <v>4.14</v>
      </c>
      <c r="O233" s="173">
        <f t="shared" si="78"/>
        <v>4.03</v>
      </c>
      <c r="P233" s="173">
        <f t="shared" si="78"/>
        <v>4.35</v>
      </c>
      <c r="Q233" s="173">
        <f t="shared" si="78"/>
        <v>4.64</v>
      </c>
      <c r="R233" s="173">
        <f t="shared" si="78"/>
        <v>4.56</v>
      </c>
      <c r="S233" s="173">
        <f t="shared" si="78"/>
        <v>4.56</v>
      </c>
      <c r="T233" s="173">
        <f t="shared" si="78"/>
        <v>4.56</v>
      </c>
      <c r="U233" s="173">
        <f t="shared" si="78"/>
        <v>4.72</v>
      </c>
      <c r="V233" s="173">
        <f t="shared" si="78"/>
        <v>4.53</v>
      </c>
      <c r="W233" s="173">
        <f t="shared" si="78"/>
        <v>4.24</v>
      </c>
      <c r="X233" s="173">
        <f t="shared" si="78"/>
        <v>4.28</v>
      </c>
      <c r="Y233" s="173">
        <f t="shared" si="78"/>
        <v>4.43</v>
      </c>
      <c r="Z233" s="173">
        <f t="shared" si="78"/>
        <v>4.98</v>
      </c>
      <c r="AA233" s="173">
        <f t="shared" si="78"/>
        <v>5.25</v>
      </c>
      <c r="AB233" s="173">
        <f t="shared" si="78"/>
        <v>4.66</v>
      </c>
      <c r="AC233" s="173">
        <f t="shared" si="78"/>
        <v>5.07</v>
      </c>
      <c r="AD233" s="173">
        <f t="shared" si="78"/>
        <v>4.81</v>
      </c>
      <c r="AE233" s="173">
        <f t="shared" si="78"/>
        <v>4.53</v>
      </c>
      <c r="AF233" s="173">
        <f t="shared" si="78"/>
        <v>4.37</v>
      </c>
      <c r="AG233" s="173">
        <f t="shared" si="78"/>
        <v>3.96</v>
      </c>
      <c r="AH233" s="173">
        <f t="shared" si="78"/>
        <v>4.35</v>
      </c>
      <c r="AI233" s="173">
        <f t="shared" si="78"/>
        <v>3.92</v>
      </c>
      <c r="AJ233" s="173">
        <f t="shared" si="78"/>
        <v>4.6</v>
      </c>
      <c r="AK233" s="173">
        <f t="shared" si="78"/>
        <v>4.89</v>
      </c>
      <c r="AL233" s="173" t="str">
        <f t="shared" si="78"/>
        <v/>
      </c>
      <c r="AM233" s="173" t="str">
        <f t="shared" si="78"/>
        <v/>
      </c>
      <c r="AN233" s="173" t="str">
        <f t="shared" si="78"/>
        <v/>
      </c>
      <c r="AO233" s="173" t="str">
        <f t="shared" si="78"/>
        <v/>
      </c>
      <c r="AP233" s="173" t="str">
        <f t="shared" si="78"/>
        <v/>
      </c>
      <c r="AQ233" s="170"/>
      <c r="AR233" s="170"/>
    </row>
    <row r="234" ht="12.75" customHeight="1">
      <c r="A234" s="170"/>
      <c r="B234" s="170"/>
      <c r="C234" s="140" t="str">
        <f t="shared" ref="C234:D234" si="79">C41</f>
        <v>Brighton</v>
      </c>
      <c r="D234" s="140" t="str">
        <f t="shared" si="79"/>
        <v>Cardiff</v>
      </c>
      <c r="E234" s="173">
        <f t="shared" ref="E234:AP234" si="80">IF(E$195&lt;=38,ROUND(SUMIFS($E41:$AP41,$E$2:$AP$2,"&lt;="&amp;E$195,$E$2:$AP$2,"&gt;="&amp;E$194),2),"")</f>
        <v>5.04</v>
      </c>
      <c r="F234" s="173">
        <f t="shared" si="80"/>
        <v>4.8</v>
      </c>
      <c r="G234" s="173">
        <f t="shared" si="80"/>
        <v>5.04</v>
      </c>
      <c r="H234" s="173">
        <f t="shared" si="80"/>
        <v>4.96</v>
      </c>
      <c r="I234" s="173">
        <f t="shared" si="80"/>
        <v>4.91</v>
      </c>
      <c r="J234" s="173">
        <f t="shared" si="80"/>
        <v>5.22</v>
      </c>
      <c r="K234" s="173">
        <f t="shared" si="80"/>
        <v>4.28</v>
      </c>
      <c r="L234" s="173">
        <f t="shared" si="80"/>
        <v>4.59</v>
      </c>
      <c r="M234" s="173">
        <f t="shared" si="80"/>
        <v>4.15</v>
      </c>
      <c r="N234" s="173">
        <f t="shared" si="80"/>
        <v>4.22</v>
      </c>
      <c r="O234" s="173">
        <f t="shared" si="80"/>
        <v>4.35</v>
      </c>
      <c r="P234" s="173">
        <f t="shared" si="80"/>
        <v>4.31</v>
      </c>
      <c r="Q234" s="173">
        <f t="shared" si="80"/>
        <v>4.94</v>
      </c>
      <c r="R234" s="173">
        <f t="shared" si="80"/>
        <v>4.63</v>
      </c>
      <c r="S234" s="173">
        <f t="shared" si="80"/>
        <v>4.75</v>
      </c>
      <c r="T234" s="173">
        <f t="shared" si="80"/>
        <v>5.07</v>
      </c>
      <c r="U234" s="173">
        <f t="shared" si="80"/>
        <v>4.91</v>
      </c>
      <c r="V234" s="173">
        <f t="shared" si="80"/>
        <v>4.68</v>
      </c>
      <c r="W234" s="173">
        <f t="shared" si="80"/>
        <v>4.39</v>
      </c>
      <c r="X234" s="173">
        <f t="shared" si="80"/>
        <v>4.27</v>
      </c>
      <c r="Y234" s="173">
        <f t="shared" si="80"/>
        <v>4.43</v>
      </c>
      <c r="Z234" s="173">
        <f t="shared" si="80"/>
        <v>4.15</v>
      </c>
      <c r="AA234" s="173">
        <f t="shared" si="80"/>
        <v>4.31</v>
      </c>
      <c r="AB234" s="173">
        <f t="shared" si="80"/>
        <v>3.95</v>
      </c>
      <c r="AC234" s="173">
        <f t="shared" si="80"/>
        <v>4.17</v>
      </c>
      <c r="AD234" s="173">
        <f t="shared" si="80"/>
        <v>3.91</v>
      </c>
      <c r="AE234" s="173">
        <f t="shared" si="80"/>
        <v>3.79</v>
      </c>
      <c r="AF234" s="173">
        <f t="shared" si="80"/>
        <v>4.7</v>
      </c>
      <c r="AG234" s="173">
        <f t="shared" si="80"/>
        <v>4.7</v>
      </c>
      <c r="AH234" s="173">
        <f t="shared" si="80"/>
        <v>5.09</v>
      </c>
      <c r="AI234" s="173">
        <f t="shared" si="80"/>
        <v>4.85</v>
      </c>
      <c r="AJ234" s="173">
        <f t="shared" si="80"/>
        <v>5.06</v>
      </c>
      <c r="AK234" s="173">
        <f t="shared" si="80"/>
        <v>5.89</v>
      </c>
      <c r="AL234" s="173" t="str">
        <f t="shared" si="80"/>
        <v/>
      </c>
      <c r="AM234" s="173" t="str">
        <f t="shared" si="80"/>
        <v/>
      </c>
      <c r="AN234" s="173" t="str">
        <f t="shared" si="80"/>
        <v/>
      </c>
      <c r="AO234" s="173" t="str">
        <f t="shared" si="80"/>
        <v/>
      </c>
      <c r="AP234" s="173" t="str">
        <f t="shared" si="80"/>
        <v/>
      </c>
      <c r="AQ234" s="170"/>
      <c r="AR234" s="170"/>
    </row>
    <row r="235" ht="12.75" customHeight="1">
      <c r="A235" s="170"/>
      <c r="B235" s="170"/>
      <c r="C235" s="140" t="str">
        <f t="shared" ref="C235:D235" si="81">C42</f>
        <v>Brighton</v>
      </c>
      <c r="D235" s="140" t="str">
        <f t="shared" si="81"/>
        <v>Chelsea</v>
      </c>
      <c r="E235" s="173">
        <f t="shared" ref="E235:AP235" si="82">IF(E$195&lt;=38,ROUND(SUMIFS($E42:$AP42,$E$2:$AP$2,"&lt;="&amp;E$195,$E$2:$AP$2,"&gt;="&amp;E$194),2),"")</f>
        <v>4.15</v>
      </c>
      <c r="F235" s="173">
        <f t="shared" si="82"/>
        <v>5.06</v>
      </c>
      <c r="G235" s="173">
        <f t="shared" si="82"/>
        <v>5.06</v>
      </c>
      <c r="H235" s="173">
        <f t="shared" si="82"/>
        <v>5.06</v>
      </c>
      <c r="I235" s="173">
        <f t="shared" si="82"/>
        <v>5</v>
      </c>
      <c r="J235" s="173">
        <f t="shared" si="82"/>
        <v>5.21</v>
      </c>
      <c r="K235" s="173">
        <f t="shared" si="82"/>
        <v>4.9</v>
      </c>
      <c r="L235" s="173">
        <f t="shared" si="82"/>
        <v>4.59</v>
      </c>
      <c r="M235" s="173">
        <f t="shared" si="82"/>
        <v>4.36</v>
      </c>
      <c r="N235" s="173">
        <f t="shared" si="82"/>
        <v>4.16</v>
      </c>
      <c r="O235" s="173">
        <f t="shared" si="82"/>
        <v>4.29</v>
      </c>
      <c r="P235" s="173">
        <f t="shared" si="82"/>
        <v>4.6</v>
      </c>
      <c r="Q235" s="173">
        <f t="shared" si="82"/>
        <v>5</v>
      </c>
      <c r="R235" s="173">
        <f t="shared" si="82"/>
        <v>4.56</v>
      </c>
      <c r="S235" s="173">
        <f t="shared" si="82"/>
        <v>4.64</v>
      </c>
      <c r="T235" s="173">
        <f t="shared" si="82"/>
        <v>4.68</v>
      </c>
      <c r="U235" s="173">
        <f t="shared" si="82"/>
        <v>4.75</v>
      </c>
      <c r="V235" s="173">
        <f t="shared" si="82"/>
        <v>5.3</v>
      </c>
      <c r="W235" s="173">
        <f t="shared" si="82"/>
        <v>5.02</v>
      </c>
      <c r="X235" s="173">
        <f t="shared" si="82"/>
        <v>4.7</v>
      </c>
      <c r="Y235" s="173">
        <f t="shared" si="82"/>
        <v>4.86</v>
      </c>
      <c r="Z235" s="173">
        <f t="shared" si="82"/>
        <v>4.58</v>
      </c>
      <c r="AA235" s="173">
        <f t="shared" si="82"/>
        <v>4.86</v>
      </c>
      <c r="AB235" s="173">
        <f t="shared" si="82"/>
        <v>3.84</v>
      </c>
      <c r="AC235" s="173">
        <f t="shared" si="82"/>
        <v>3.6</v>
      </c>
      <c r="AD235" s="173">
        <f t="shared" si="82"/>
        <v>3.55</v>
      </c>
      <c r="AE235" s="173">
        <f t="shared" si="82"/>
        <v>3.43</v>
      </c>
      <c r="AF235" s="173">
        <f t="shared" si="82"/>
        <v>3.98</v>
      </c>
      <c r="AG235" s="173">
        <f t="shared" si="82"/>
        <v>3.74</v>
      </c>
      <c r="AH235" s="173">
        <f t="shared" si="82"/>
        <v>4.06</v>
      </c>
      <c r="AI235" s="173">
        <f t="shared" si="82"/>
        <v>4.26</v>
      </c>
      <c r="AJ235" s="173">
        <f t="shared" si="82"/>
        <v>4.52</v>
      </c>
      <c r="AK235" s="173">
        <f t="shared" si="82"/>
        <v>4.83</v>
      </c>
      <c r="AL235" s="173" t="str">
        <f t="shared" si="82"/>
        <v/>
      </c>
      <c r="AM235" s="173" t="str">
        <f t="shared" si="82"/>
        <v/>
      </c>
      <c r="AN235" s="173" t="str">
        <f t="shared" si="82"/>
        <v/>
      </c>
      <c r="AO235" s="173" t="str">
        <f t="shared" si="82"/>
        <v/>
      </c>
      <c r="AP235" s="173" t="str">
        <f t="shared" si="82"/>
        <v/>
      </c>
      <c r="AQ235" s="170"/>
      <c r="AR235" s="170"/>
    </row>
    <row r="236" ht="12.75" customHeight="1">
      <c r="A236" s="170"/>
      <c r="B236" s="170"/>
      <c r="C236" s="140" t="str">
        <f t="shared" ref="C236:D236" si="83">C43</f>
        <v>Brighton</v>
      </c>
      <c r="D236" s="140" t="str">
        <f t="shared" si="83"/>
        <v>Crystal Palace</v>
      </c>
      <c r="E236" s="173">
        <f t="shared" ref="E236:AP236" si="84">IF(E$195&lt;=38,ROUND(SUMIFS($E43:$AP43,$E$2:$AP$2,"&lt;="&amp;E$195,$E$2:$AP$2,"&gt;="&amp;E$194),2),"")</f>
        <v>4.86</v>
      </c>
      <c r="F236" s="173">
        <f t="shared" si="84"/>
        <v>5.15</v>
      </c>
      <c r="G236" s="173">
        <f t="shared" si="84"/>
        <v>4.47</v>
      </c>
      <c r="H236" s="173">
        <f t="shared" si="84"/>
        <v>4.24</v>
      </c>
      <c r="I236" s="173">
        <f t="shared" si="84"/>
        <v>4.18</v>
      </c>
      <c r="J236" s="173">
        <f t="shared" si="84"/>
        <v>4.65</v>
      </c>
      <c r="K236" s="173">
        <f t="shared" si="84"/>
        <v>4.68</v>
      </c>
      <c r="L236" s="173">
        <f t="shared" si="84"/>
        <v>4.87</v>
      </c>
      <c r="M236" s="173">
        <f t="shared" si="84"/>
        <v>5</v>
      </c>
      <c r="N236" s="173">
        <f t="shared" si="84"/>
        <v>4.81</v>
      </c>
      <c r="O236" s="173">
        <f t="shared" si="84"/>
        <v>4.94</v>
      </c>
      <c r="P236" s="173">
        <f t="shared" si="84"/>
        <v>5.05</v>
      </c>
      <c r="Q236" s="173">
        <f t="shared" si="84"/>
        <v>5.34</v>
      </c>
      <c r="R236" s="173">
        <f t="shared" si="84"/>
        <v>4.54</v>
      </c>
      <c r="S236" s="173">
        <f t="shared" si="84"/>
        <v>4.54</v>
      </c>
      <c r="T236" s="173">
        <f t="shared" si="84"/>
        <v>4.77</v>
      </c>
      <c r="U236" s="173">
        <f t="shared" si="84"/>
        <v>4.81</v>
      </c>
      <c r="V236" s="173">
        <f t="shared" si="84"/>
        <v>5.09</v>
      </c>
      <c r="W236" s="173">
        <f t="shared" si="84"/>
        <v>4.8</v>
      </c>
      <c r="X236" s="173">
        <f t="shared" si="84"/>
        <v>4.94</v>
      </c>
      <c r="Y236" s="173">
        <f t="shared" si="84"/>
        <v>5.1</v>
      </c>
      <c r="Z236" s="173">
        <f t="shared" si="84"/>
        <v>5.22</v>
      </c>
      <c r="AA236" s="173">
        <f t="shared" si="84"/>
        <v>5.53</v>
      </c>
      <c r="AB236" s="173">
        <f t="shared" si="84"/>
        <v>4.51</v>
      </c>
      <c r="AC236" s="173">
        <f t="shared" si="84"/>
        <v>4.17</v>
      </c>
      <c r="AD236" s="173">
        <f t="shared" si="84"/>
        <v>4.03</v>
      </c>
      <c r="AE236" s="173">
        <f t="shared" si="84"/>
        <v>3.71</v>
      </c>
      <c r="AF236" s="173">
        <f t="shared" si="84"/>
        <v>3.56</v>
      </c>
      <c r="AG236" s="173">
        <f t="shared" si="84"/>
        <v>3.32</v>
      </c>
      <c r="AH236" s="173">
        <f t="shared" si="84"/>
        <v>3.71</v>
      </c>
      <c r="AI236" s="173">
        <f t="shared" si="84"/>
        <v>3.95</v>
      </c>
      <c r="AJ236" s="173">
        <f t="shared" si="84"/>
        <v>4.26</v>
      </c>
      <c r="AK236" s="173">
        <f t="shared" si="84"/>
        <v>4.54</v>
      </c>
      <c r="AL236" s="173" t="str">
        <f t="shared" si="84"/>
        <v/>
      </c>
      <c r="AM236" s="173" t="str">
        <f t="shared" si="84"/>
        <v/>
      </c>
      <c r="AN236" s="173" t="str">
        <f t="shared" si="84"/>
        <v/>
      </c>
      <c r="AO236" s="173" t="str">
        <f t="shared" si="84"/>
        <v/>
      </c>
      <c r="AP236" s="173" t="str">
        <f t="shared" si="84"/>
        <v/>
      </c>
      <c r="AQ236" s="170"/>
      <c r="AR236" s="170"/>
    </row>
    <row r="237" ht="12.75" customHeight="1">
      <c r="A237" s="170"/>
      <c r="B237" s="170"/>
      <c r="C237" s="140" t="str">
        <f t="shared" ref="C237:D237" si="85">C44</f>
        <v>Brighton</v>
      </c>
      <c r="D237" s="140" t="str">
        <f t="shared" si="85"/>
        <v>Everton</v>
      </c>
      <c r="E237" s="173">
        <f t="shared" ref="E237:AP237" si="86">IF(E$195&lt;=38,ROUND(SUMIFS($E44:$AP44,$E$2:$AP$2,"&lt;="&amp;E$195,$E$2:$AP$2,"&gt;="&amp;E$194),2),"")</f>
        <v>5.14</v>
      </c>
      <c r="F237" s="173">
        <f t="shared" si="86"/>
        <v>4.84</v>
      </c>
      <c r="G237" s="173">
        <f t="shared" si="86"/>
        <v>5.11</v>
      </c>
      <c r="H237" s="173">
        <f t="shared" si="86"/>
        <v>4.72</v>
      </c>
      <c r="I237" s="173">
        <f t="shared" si="86"/>
        <v>4.75</v>
      </c>
      <c r="J237" s="173">
        <f t="shared" si="86"/>
        <v>4.36</v>
      </c>
      <c r="K237" s="173">
        <f t="shared" si="86"/>
        <v>3.75</v>
      </c>
      <c r="L237" s="173">
        <f t="shared" si="86"/>
        <v>3.61</v>
      </c>
      <c r="M237" s="173">
        <f t="shared" si="86"/>
        <v>3.3</v>
      </c>
      <c r="N237" s="173">
        <f t="shared" si="86"/>
        <v>3.3</v>
      </c>
      <c r="O237" s="173">
        <f t="shared" si="86"/>
        <v>3.43</v>
      </c>
      <c r="P237" s="173">
        <f t="shared" si="86"/>
        <v>4.29</v>
      </c>
      <c r="Q237" s="173">
        <f t="shared" si="86"/>
        <v>4.58</v>
      </c>
      <c r="R237" s="173">
        <f t="shared" si="86"/>
        <v>4.79</v>
      </c>
      <c r="S237" s="173">
        <f t="shared" si="86"/>
        <v>4.79</v>
      </c>
      <c r="T237" s="173">
        <f t="shared" si="86"/>
        <v>5.11</v>
      </c>
      <c r="U237" s="173">
        <f t="shared" si="86"/>
        <v>5.23</v>
      </c>
      <c r="V237" s="173">
        <f t="shared" si="86"/>
        <v>4.75</v>
      </c>
      <c r="W237" s="173">
        <f t="shared" si="86"/>
        <v>4.36</v>
      </c>
      <c r="X237" s="173">
        <f t="shared" si="86"/>
        <v>4.23</v>
      </c>
      <c r="Y237" s="173">
        <f t="shared" si="86"/>
        <v>4.39</v>
      </c>
      <c r="Z237" s="173">
        <f t="shared" si="86"/>
        <v>4.63</v>
      </c>
      <c r="AA237" s="173">
        <f t="shared" si="86"/>
        <v>4.61</v>
      </c>
      <c r="AB237" s="173">
        <f t="shared" si="86"/>
        <v>4.3</v>
      </c>
      <c r="AC237" s="173">
        <f t="shared" si="86"/>
        <v>4.49</v>
      </c>
      <c r="AD237" s="173">
        <f t="shared" si="86"/>
        <v>4.41</v>
      </c>
      <c r="AE237" s="173">
        <f t="shared" si="86"/>
        <v>4.29</v>
      </c>
      <c r="AF237" s="173">
        <f t="shared" si="86"/>
        <v>3.9</v>
      </c>
      <c r="AG237" s="173">
        <f t="shared" si="86"/>
        <v>3.9</v>
      </c>
      <c r="AH237" s="173">
        <f t="shared" si="86"/>
        <v>4.29</v>
      </c>
      <c r="AI237" s="173">
        <f t="shared" si="86"/>
        <v>4.17</v>
      </c>
      <c r="AJ237" s="173">
        <f t="shared" si="86"/>
        <v>4.54</v>
      </c>
      <c r="AK237" s="173">
        <f t="shared" si="86"/>
        <v>5.44</v>
      </c>
      <c r="AL237" s="173" t="str">
        <f t="shared" si="86"/>
        <v/>
      </c>
      <c r="AM237" s="173" t="str">
        <f t="shared" si="86"/>
        <v/>
      </c>
      <c r="AN237" s="173" t="str">
        <f t="shared" si="86"/>
        <v/>
      </c>
      <c r="AO237" s="173" t="str">
        <f t="shared" si="86"/>
        <v/>
      </c>
      <c r="AP237" s="173" t="str">
        <f t="shared" si="86"/>
        <v/>
      </c>
      <c r="AQ237" s="170"/>
      <c r="AR237" s="170"/>
    </row>
    <row r="238" ht="12.75" customHeight="1">
      <c r="A238" s="170"/>
      <c r="B238" s="170"/>
      <c r="C238" s="140" t="str">
        <f t="shared" ref="C238:D238" si="87">C45</f>
        <v>Brighton</v>
      </c>
      <c r="D238" s="140" t="str">
        <f t="shared" si="87"/>
        <v>Fulham</v>
      </c>
      <c r="E238" s="173">
        <f t="shared" ref="E238:AP238" si="88">IF(E$195&lt;=38,ROUND(SUMIFS($E45:$AP45,$E$2:$AP$2,"&lt;="&amp;E$195,$E$2:$AP$2,"&gt;="&amp;E$194),2),"")</f>
        <v>4.6</v>
      </c>
      <c r="F238" s="173">
        <f t="shared" si="88"/>
        <v>5.08</v>
      </c>
      <c r="G238" s="173">
        <f t="shared" si="88"/>
        <v>4.68</v>
      </c>
      <c r="H238" s="173">
        <f t="shared" si="88"/>
        <v>4.63</v>
      </c>
      <c r="I238" s="173">
        <f t="shared" si="88"/>
        <v>4.57</v>
      </c>
      <c r="J238" s="173">
        <f t="shared" si="88"/>
        <v>4.41</v>
      </c>
      <c r="K238" s="173">
        <f t="shared" si="88"/>
        <v>4.48</v>
      </c>
      <c r="L238" s="173">
        <f t="shared" si="88"/>
        <v>4.05</v>
      </c>
      <c r="M238" s="173">
        <f t="shared" si="88"/>
        <v>3.89</v>
      </c>
      <c r="N238" s="173">
        <f t="shared" si="88"/>
        <v>3.79</v>
      </c>
      <c r="O238" s="173">
        <f t="shared" si="88"/>
        <v>3.91</v>
      </c>
      <c r="P238" s="173">
        <f t="shared" si="88"/>
        <v>4.23</v>
      </c>
      <c r="Q238" s="173">
        <f t="shared" si="88"/>
        <v>4.32</v>
      </c>
      <c r="R238" s="173">
        <f t="shared" si="88"/>
        <v>4.15</v>
      </c>
      <c r="S238" s="173">
        <f t="shared" si="88"/>
        <v>4</v>
      </c>
      <c r="T238" s="173">
        <f t="shared" si="88"/>
        <v>4.31</v>
      </c>
      <c r="U238" s="173">
        <f t="shared" si="88"/>
        <v>4.31</v>
      </c>
      <c r="V238" s="173">
        <f t="shared" si="88"/>
        <v>4.7</v>
      </c>
      <c r="W238" s="173">
        <f t="shared" si="88"/>
        <v>4.27</v>
      </c>
      <c r="X238" s="173">
        <f t="shared" si="88"/>
        <v>4.44</v>
      </c>
      <c r="Y238" s="173">
        <f t="shared" si="88"/>
        <v>4.75</v>
      </c>
      <c r="Z238" s="173">
        <f t="shared" si="88"/>
        <v>4.75</v>
      </c>
      <c r="AA238" s="173">
        <f t="shared" si="88"/>
        <v>4.91</v>
      </c>
      <c r="AB238" s="173">
        <f t="shared" si="88"/>
        <v>4.05</v>
      </c>
      <c r="AC238" s="173">
        <f t="shared" si="88"/>
        <v>4.64</v>
      </c>
      <c r="AD238" s="173">
        <f t="shared" si="88"/>
        <v>4.38</v>
      </c>
      <c r="AE238" s="173">
        <f t="shared" si="88"/>
        <v>4.26</v>
      </c>
      <c r="AF238" s="173">
        <f t="shared" si="88"/>
        <v>4.38</v>
      </c>
      <c r="AG238" s="173">
        <f t="shared" si="88"/>
        <v>4.23</v>
      </c>
      <c r="AH238" s="173">
        <f t="shared" si="88"/>
        <v>4.61</v>
      </c>
      <c r="AI238" s="173">
        <f t="shared" si="88"/>
        <v>4.05</v>
      </c>
      <c r="AJ238" s="173">
        <f t="shared" si="88"/>
        <v>4.49</v>
      </c>
      <c r="AK238" s="173">
        <f t="shared" si="88"/>
        <v>4.53</v>
      </c>
      <c r="AL238" s="173" t="str">
        <f t="shared" si="88"/>
        <v/>
      </c>
      <c r="AM238" s="173" t="str">
        <f t="shared" si="88"/>
        <v/>
      </c>
      <c r="AN238" s="173" t="str">
        <f t="shared" si="88"/>
        <v/>
      </c>
      <c r="AO238" s="173" t="str">
        <f t="shared" si="88"/>
        <v/>
      </c>
      <c r="AP238" s="173" t="str">
        <f t="shared" si="88"/>
        <v/>
      </c>
      <c r="AQ238" s="170"/>
      <c r="AR238" s="170"/>
    </row>
    <row r="239" ht="12.75" customHeight="1">
      <c r="A239" s="170"/>
      <c r="B239" s="170"/>
      <c r="C239" s="140" t="str">
        <f t="shared" ref="C239:D239" si="89">C46</f>
        <v>Brighton</v>
      </c>
      <c r="D239" s="140" t="str">
        <f t="shared" si="89"/>
        <v>Huddersfield</v>
      </c>
      <c r="E239" s="173">
        <f t="shared" ref="E239:AP239" si="90">IF(E$195&lt;=38,ROUND(SUMIFS($E46:$AP46,$E$2:$AP$2,"&lt;="&amp;E$195,$E$2:$AP$2,"&gt;="&amp;E$194),2),"")</f>
        <v>4.82</v>
      </c>
      <c r="F239" s="173">
        <f t="shared" si="90"/>
        <v>5.1</v>
      </c>
      <c r="G239" s="173">
        <f t="shared" si="90"/>
        <v>4.55</v>
      </c>
      <c r="H239" s="173">
        <f t="shared" si="90"/>
        <v>4.96</v>
      </c>
      <c r="I239" s="173">
        <f t="shared" si="90"/>
        <v>4.9</v>
      </c>
      <c r="J239" s="173">
        <f t="shared" si="90"/>
        <v>4.83</v>
      </c>
      <c r="K239" s="173">
        <f t="shared" si="90"/>
        <v>4.58</v>
      </c>
      <c r="L239" s="173">
        <f t="shared" si="90"/>
        <v>4.1</v>
      </c>
      <c r="M239" s="173">
        <f t="shared" si="90"/>
        <v>3.87</v>
      </c>
      <c r="N239" s="173">
        <f t="shared" si="90"/>
        <v>3.67</v>
      </c>
      <c r="O239" s="173">
        <f t="shared" si="90"/>
        <v>3.8</v>
      </c>
      <c r="P239" s="173">
        <f t="shared" si="90"/>
        <v>3.95</v>
      </c>
      <c r="Q239" s="173">
        <f t="shared" si="90"/>
        <v>3.89</v>
      </c>
      <c r="R239" s="173">
        <f t="shared" si="90"/>
        <v>3.81</v>
      </c>
      <c r="S239" s="173">
        <f t="shared" si="90"/>
        <v>4.05</v>
      </c>
      <c r="T239" s="173">
        <f t="shared" si="90"/>
        <v>4.2</v>
      </c>
      <c r="U239" s="173">
        <f t="shared" si="90"/>
        <v>4.31</v>
      </c>
      <c r="V239" s="173">
        <f t="shared" si="90"/>
        <v>5.09</v>
      </c>
      <c r="W239" s="173">
        <f t="shared" si="90"/>
        <v>5.05</v>
      </c>
      <c r="X239" s="173">
        <f t="shared" si="90"/>
        <v>4.94</v>
      </c>
      <c r="Y239" s="173">
        <f t="shared" si="90"/>
        <v>5.09</v>
      </c>
      <c r="Z239" s="173">
        <f t="shared" si="90"/>
        <v>5.13</v>
      </c>
      <c r="AA239" s="173">
        <f t="shared" si="90"/>
        <v>4.9</v>
      </c>
      <c r="AB239" s="173">
        <f t="shared" si="90"/>
        <v>3.88</v>
      </c>
      <c r="AC239" s="173">
        <f t="shared" si="90"/>
        <v>4</v>
      </c>
      <c r="AD239" s="173">
        <f t="shared" si="90"/>
        <v>3.74</v>
      </c>
      <c r="AE239" s="173">
        <f t="shared" si="90"/>
        <v>3.62</v>
      </c>
      <c r="AF239" s="173">
        <f t="shared" si="90"/>
        <v>4.02</v>
      </c>
      <c r="AG239" s="173">
        <f t="shared" si="90"/>
        <v>4.26</v>
      </c>
      <c r="AH239" s="173">
        <f t="shared" si="90"/>
        <v>4.46</v>
      </c>
      <c r="AI239" s="173">
        <f t="shared" si="90"/>
        <v>4.42</v>
      </c>
      <c r="AJ239" s="173">
        <f t="shared" si="90"/>
        <v>5.19</v>
      </c>
      <c r="AK239" s="173">
        <f t="shared" si="90"/>
        <v>5.3</v>
      </c>
      <c r="AL239" s="173" t="str">
        <f t="shared" si="90"/>
        <v/>
      </c>
      <c r="AM239" s="173" t="str">
        <f t="shared" si="90"/>
        <v/>
      </c>
      <c r="AN239" s="173" t="str">
        <f t="shared" si="90"/>
        <v/>
      </c>
      <c r="AO239" s="173" t="str">
        <f t="shared" si="90"/>
        <v/>
      </c>
      <c r="AP239" s="173" t="str">
        <f t="shared" si="90"/>
        <v/>
      </c>
      <c r="AQ239" s="170"/>
      <c r="AR239" s="170"/>
    </row>
    <row r="240" ht="12.75" customHeight="1">
      <c r="A240" s="170"/>
      <c r="B240" s="170"/>
      <c r="C240" s="140" t="str">
        <f t="shared" ref="C240:D240" si="91">C47</f>
        <v>Brighton</v>
      </c>
      <c r="D240" s="140" t="str">
        <f t="shared" si="91"/>
        <v>Leicester</v>
      </c>
      <c r="E240" s="173">
        <f t="shared" ref="E240:AP240" si="92">IF(E$195&lt;=38,ROUND(SUMIFS($E47:$AP47,$E$2:$AP$2,"&lt;="&amp;E$195,$E$2:$AP$2,"&gt;="&amp;E$194),2),"")</f>
        <v>4.16</v>
      </c>
      <c r="F240" s="173">
        <f t="shared" si="92"/>
        <v>3.92</v>
      </c>
      <c r="G240" s="173">
        <f t="shared" si="92"/>
        <v>4.05</v>
      </c>
      <c r="H240" s="173">
        <f t="shared" si="92"/>
        <v>4.09</v>
      </c>
      <c r="I240" s="173">
        <f t="shared" si="92"/>
        <v>4.04</v>
      </c>
      <c r="J240" s="173">
        <f t="shared" si="92"/>
        <v>3.98</v>
      </c>
      <c r="K240" s="173">
        <f t="shared" si="92"/>
        <v>4.24</v>
      </c>
      <c r="L240" s="173">
        <f t="shared" si="92"/>
        <v>4.36</v>
      </c>
      <c r="M240" s="173">
        <f t="shared" si="92"/>
        <v>4.36</v>
      </c>
      <c r="N240" s="173">
        <f t="shared" si="92"/>
        <v>4.16</v>
      </c>
      <c r="O240" s="173">
        <f t="shared" si="92"/>
        <v>4.29</v>
      </c>
      <c r="P240" s="173">
        <f t="shared" si="92"/>
        <v>4.7</v>
      </c>
      <c r="Q240" s="173">
        <f t="shared" si="92"/>
        <v>4.99</v>
      </c>
      <c r="R240" s="173">
        <f t="shared" si="92"/>
        <v>4.83</v>
      </c>
      <c r="S240" s="173">
        <f t="shared" si="92"/>
        <v>4.62</v>
      </c>
      <c r="T240" s="173">
        <f t="shared" si="92"/>
        <v>4.93</v>
      </c>
      <c r="U240" s="173">
        <f t="shared" si="92"/>
        <v>4.97</v>
      </c>
      <c r="V240" s="173">
        <f t="shared" si="92"/>
        <v>4.69</v>
      </c>
      <c r="W240" s="173">
        <f t="shared" si="92"/>
        <v>4.4</v>
      </c>
      <c r="X240" s="173">
        <f t="shared" si="92"/>
        <v>4.29</v>
      </c>
      <c r="Y240" s="173">
        <f t="shared" si="92"/>
        <v>4.66</v>
      </c>
      <c r="Z240" s="173">
        <f t="shared" si="92"/>
        <v>4.34</v>
      </c>
      <c r="AA240" s="173">
        <f t="shared" si="92"/>
        <v>4.07</v>
      </c>
      <c r="AB240" s="173">
        <f t="shared" si="92"/>
        <v>3.68</v>
      </c>
      <c r="AC240" s="173">
        <f t="shared" si="92"/>
        <v>3.5</v>
      </c>
      <c r="AD240" s="173">
        <f t="shared" si="92"/>
        <v>3.25</v>
      </c>
      <c r="AE240" s="173">
        <f t="shared" si="92"/>
        <v>3.13</v>
      </c>
      <c r="AF240" s="173">
        <f t="shared" si="92"/>
        <v>3.13</v>
      </c>
      <c r="AG240" s="173">
        <f t="shared" si="92"/>
        <v>3.45</v>
      </c>
      <c r="AH240" s="173">
        <f t="shared" si="92"/>
        <v>3.83</v>
      </c>
      <c r="AI240" s="173">
        <f t="shared" si="92"/>
        <v>3.99</v>
      </c>
      <c r="AJ240" s="173">
        <f t="shared" si="92"/>
        <v>5.69</v>
      </c>
      <c r="AK240" s="173">
        <f t="shared" si="92"/>
        <v>6.28</v>
      </c>
      <c r="AL240" s="173" t="str">
        <f t="shared" si="92"/>
        <v/>
      </c>
      <c r="AM240" s="173" t="str">
        <f t="shared" si="92"/>
        <v/>
      </c>
      <c r="AN240" s="173" t="str">
        <f t="shared" si="92"/>
        <v/>
      </c>
      <c r="AO240" s="173" t="str">
        <f t="shared" si="92"/>
        <v/>
      </c>
      <c r="AP240" s="173" t="str">
        <f t="shared" si="92"/>
        <v/>
      </c>
      <c r="AQ240" s="170"/>
      <c r="AR240" s="170"/>
    </row>
    <row r="241" ht="12.75" customHeight="1">
      <c r="A241" s="170"/>
      <c r="B241" s="170"/>
      <c r="C241" s="140" t="str">
        <f t="shared" ref="C241:D241" si="93">C48</f>
        <v>Brighton</v>
      </c>
      <c r="D241" s="140" t="str">
        <f t="shared" si="93"/>
        <v>Liverpool</v>
      </c>
      <c r="E241" s="173">
        <f t="shared" ref="E241:AP241" si="94">IF(E$195&lt;=38,ROUND(SUMIFS($E48:$AP48,$E$2:$AP$2,"&lt;="&amp;E$195,$E$2:$AP$2,"&gt;="&amp;E$194),2),"")</f>
        <v>4.49</v>
      </c>
      <c r="F241" s="173">
        <f t="shared" si="94"/>
        <v>4.72</v>
      </c>
      <c r="G241" s="173">
        <f t="shared" si="94"/>
        <v>4.53</v>
      </c>
      <c r="H241" s="173">
        <f t="shared" si="94"/>
        <v>4.76</v>
      </c>
      <c r="I241" s="173">
        <f t="shared" si="94"/>
        <v>4.62</v>
      </c>
      <c r="J241" s="173">
        <f t="shared" si="94"/>
        <v>4.93</v>
      </c>
      <c r="K241" s="173">
        <f t="shared" si="94"/>
        <v>4.82</v>
      </c>
      <c r="L241" s="173">
        <f t="shared" si="94"/>
        <v>4.7</v>
      </c>
      <c r="M241" s="173">
        <f t="shared" si="94"/>
        <v>4.39</v>
      </c>
      <c r="N241" s="173">
        <f t="shared" si="94"/>
        <v>4.39</v>
      </c>
      <c r="O241" s="173">
        <f t="shared" si="94"/>
        <v>4.6</v>
      </c>
      <c r="P241" s="173">
        <f t="shared" si="94"/>
        <v>4.68</v>
      </c>
      <c r="Q241" s="173">
        <f t="shared" si="94"/>
        <v>4.99</v>
      </c>
      <c r="R241" s="173">
        <f t="shared" si="94"/>
        <v>4.63</v>
      </c>
      <c r="S241" s="173">
        <f t="shared" si="94"/>
        <v>4.63</v>
      </c>
      <c r="T241" s="173">
        <f t="shared" si="94"/>
        <v>4.95</v>
      </c>
      <c r="U241" s="173">
        <f t="shared" si="94"/>
        <v>5.26</v>
      </c>
      <c r="V241" s="173">
        <f t="shared" si="94"/>
        <v>4.71</v>
      </c>
      <c r="W241" s="173">
        <f t="shared" si="94"/>
        <v>4.58</v>
      </c>
      <c r="X241" s="173">
        <f t="shared" si="94"/>
        <v>4.54</v>
      </c>
      <c r="Y241" s="173">
        <f t="shared" si="94"/>
        <v>4.66</v>
      </c>
      <c r="Z241" s="173">
        <f t="shared" si="94"/>
        <v>4.9</v>
      </c>
      <c r="AA241" s="173">
        <f t="shared" si="94"/>
        <v>4.62</v>
      </c>
      <c r="AB241" s="173">
        <f t="shared" si="94"/>
        <v>4.47</v>
      </c>
      <c r="AC241" s="173">
        <f t="shared" si="94"/>
        <v>4.52</v>
      </c>
      <c r="AD241" s="173">
        <f t="shared" si="94"/>
        <v>4.26</v>
      </c>
      <c r="AE241" s="173">
        <f t="shared" si="94"/>
        <v>4.19</v>
      </c>
      <c r="AF241" s="173">
        <f t="shared" si="94"/>
        <v>3.79</v>
      </c>
      <c r="AG241" s="173">
        <f t="shared" si="94"/>
        <v>3.87</v>
      </c>
      <c r="AH241" s="173">
        <f t="shared" si="94"/>
        <v>4.13</v>
      </c>
      <c r="AI241" s="173">
        <f t="shared" si="94"/>
        <v>3.82</v>
      </c>
      <c r="AJ241" s="173">
        <f t="shared" si="94"/>
        <v>4.23</v>
      </c>
      <c r="AK241" s="173">
        <f t="shared" si="94"/>
        <v>4.06</v>
      </c>
      <c r="AL241" s="173" t="str">
        <f t="shared" si="94"/>
        <v/>
      </c>
      <c r="AM241" s="173" t="str">
        <f t="shared" si="94"/>
        <v/>
      </c>
      <c r="AN241" s="173" t="str">
        <f t="shared" si="94"/>
        <v/>
      </c>
      <c r="AO241" s="173" t="str">
        <f t="shared" si="94"/>
        <v/>
      </c>
      <c r="AP241" s="173" t="str">
        <f t="shared" si="94"/>
        <v/>
      </c>
      <c r="AQ241" s="170"/>
      <c r="AR241" s="170"/>
    </row>
    <row r="242" ht="12.75" customHeight="1">
      <c r="A242" s="170"/>
      <c r="B242" s="170"/>
      <c r="C242" s="140" t="str">
        <f t="shared" ref="C242:D242" si="95">C49</f>
        <v>Brighton</v>
      </c>
      <c r="D242" s="140" t="str">
        <f t="shared" si="95"/>
        <v>Man City</v>
      </c>
      <c r="E242" s="173">
        <f t="shared" ref="E242:AP242" si="96">IF(E$195&lt;=38,ROUND(SUMIFS($E49:$AP49,$E$2:$AP$2,"&lt;="&amp;E$195,$E$2:$AP$2,"&gt;="&amp;E$194),2),"")</f>
        <v>4.24</v>
      </c>
      <c r="F242" s="173">
        <f t="shared" si="96"/>
        <v>3.57</v>
      </c>
      <c r="G242" s="173">
        <f t="shared" si="96"/>
        <v>4.04</v>
      </c>
      <c r="H242" s="173">
        <f t="shared" si="96"/>
        <v>3.97</v>
      </c>
      <c r="I242" s="173">
        <f t="shared" si="96"/>
        <v>3.91</v>
      </c>
      <c r="J242" s="173">
        <f t="shared" si="96"/>
        <v>4.02</v>
      </c>
      <c r="K242" s="173">
        <f t="shared" si="96"/>
        <v>4.02</v>
      </c>
      <c r="L242" s="173">
        <f t="shared" si="96"/>
        <v>4.57</v>
      </c>
      <c r="M242" s="173">
        <f t="shared" si="96"/>
        <v>4.26</v>
      </c>
      <c r="N242" s="173">
        <f t="shared" si="96"/>
        <v>4.1</v>
      </c>
      <c r="O242" s="173">
        <f t="shared" si="96"/>
        <v>4.23</v>
      </c>
      <c r="P242" s="173">
        <f t="shared" si="96"/>
        <v>4.19</v>
      </c>
      <c r="Q242" s="173">
        <f t="shared" si="96"/>
        <v>4.09</v>
      </c>
      <c r="R242" s="173">
        <f t="shared" si="96"/>
        <v>3.93</v>
      </c>
      <c r="S242" s="173">
        <f t="shared" si="96"/>
        <v>3.93</v>
      </c>
      <c r="T242" s="173">
        <f t="shared" si="96"/>
        <v>4.24</v>
      </c>
      <c r="U242" s="173">
        <f t="shared" si="96"/>
        <v>4.11</v>
      </c>
      <c r="V242" s="173">
        <f t="shared" si="96"/>
        <v>4.11</v>
      </c>
      <c r="W242" s="173">
        <f t="shared" si="96"/>
        <v>4.22</v>
      </c>
      <c r="X242" s="173">
        <f t="shared" si="96"/>
        <v>4.1</v>
      </c>
      <c r="Y242" s="173">
        <f t="shared" si="96"/>
        <v>4.26</v>
      </c>
      <c r="Z242" s="173">
        <f t="shared" si="96"/>
        <v>4.41</v>
      </c>
      <c r="AA242" s="173">
        <f t="shared" si="96"/>
        <v>4.86</v>
      </c>
      <c r="AB242" s="173">
        <f t="shared" si="96"/>
        <v>4.7</v>
      </c>
      <c r="AC242" s="173">
        <f t="shared" si="96"/>
        <v>4.64</v>
      </c>
      <c r="AD242" s="173">
        <f t="shared" si="96"/>
        <v>4.38</v>
      </c>
      <c r="AE242" s="173">
        <f t="shared" si="96"/>
        <v>4.26</v>
      </c>
      <c r="AF242" s="173">
        <f t="shared" si="96"/>
        <v>3.58</v>
      </c>
      <c r="AG242" s="173">
        <f t="shared" si="96"/>
        <v>3.38</v>
      </c>
      <c r="AH242" s="173">
        <f t="shared" si="96"/>
        <v>3.77</v>
      </c>
      <c r="AI242" s="173">
        <f t="shared" si="96"/>
        <v>3.73</v>
      </c>
      <c r="AJ242" s="173">
        <f t="shared" si="96"/>
        <v>4.54</v>
      </c>
      <c r="AK242" s="173">
        <f t="shared" si="96"/>
        <v>4.81</v>
      </c>
      <c r="AL242" s="173" t="str">
        <f t="shared" si="96"/>
        <v/>
      </c>
      <c r="AM242" s="173" t="str">
        <f t="shared" si="96"/>
        <v/>
      </c>
      <c r="AN242" s="173" t="str">
        <f t="shared" si="96"/>
        <v/>
      </c>
      <c r="AO242" s="173" t="str">
        <f t="shared" si="96"/>
        <v/>
      </c>
      <c r="AP242" s="173" t="str">
        <f t="shared" si="96"/>
        <v/>
      </c>
      <c r="AQ242" s="170"/>
      <c r="AR242" s="170"/>
    </row>
    <row r="243" ht="12.75" customHeight="1">
      <c r="A243" s="170"/>
      <c r="B243" s="170"/>
      <c r="C243" s="140" t="str">
        <f t="shared" ref="C243:D243" si="97">C50</f>
        <v>Brighton</v>
      </c>
      <c r="D243" s="140" t="str">
        <f t="shared" si="97"/>
        <v>Man Utd</v>
      </c>
      <c r="E243" s="173">
        <f t="shared" ref="E243:AP243" si="98">IF(E$195&lt;=38,ROUND(SUMIFS($E50:$AP50,$E$2:$AP$2,"&lt;="&amp;E$195,$E$2:$AP$2,"&gt;="&amp;E$194),2),"")</f>
        <v>5.18</v>
      </c>
      <c r="F243" s="173">
        <f t="shared" si="98"/>
        <v>5.06</v>
      </c>
      <c r="G243" s="173">
        <f t="shared" si="98"/>
        <v>4.83</v>
      </c>
      <c r="H243" s="173">
        <f t="shared" si="98"/>
        <v>4.32</v>
      </c>
      <c r="I243" s="173">
        <f t="shared" si="98"/>
        <v>4.26</v>
      </c>
      <c r="J243" s="173">
        <f t="shared" si="98"/>
        <v>4.5</v>
      </c>
      <c r="K243" s="173">
        <f t="shared" si="98"/>
        <v>4.73</v>
      </c>
      <c r="L243" s="173">
        <f t="shared" si="98"/>
        <v>4.41</v>
      </c>
      <c r="M243" s="173">
        <f t="shared" si="98"/>
        <v>4.34</v>
      </c>
      <c r="N243" s="173">
        <f t="shared" si="98"/>
        <v>4.14</v>
      </c>
      <c r="O243" s="173">
        <f t="shared" si="98"/>
        <v>4.2</v>
      </c>
      <c r="P243" s="173">
        <f t="shared" si="98"/>
        <v>4.43</v>
      </c>
      <c r="Q243" s="173">
        <f t="shared" si="98"/>
        <v>4.43</v>
      </c>
      <c r="R243" s="173">
        <f t="shared" si="98"/>
        <v>4.28</v>
      </c>
      <c r="S243" s="173">
        <f t="shared" si="98"/>
        <v>4.28</v>
      </c>
      <c r="T243" s="173">
        <f t="shared" si="98"/>
        <v>4.47</v>
      </c>
      <c r="U243" s="173">
        <f t="shared" si="98"/>
        <v>5.45</v>
      </c>
      <c r="V243" s="173">
        <f t="shared" si="98"/>
        <v>4.58</v>
      </c>
      <c r="W243" s="173">
        <f t="shared" si="98"/>
        <v>4.58</v>
      </c>
      <c r="X243" s="173">
        <f t="shared" si="98"/>
        <v>4.78</v>
      </c>
      <c r="Y243" s="173">
        <f t="shared" si="98"/>
        <v>4.88</v>
      </c>
      <c r="Z243" s="173">
        <f t="shared" si="98"/>
        <v>5.24</v>
      </c>
      <c r="AA243" s="173">
        <f t="shared" si="98"/>
        <v>4.69</v>
      </c>
      <c r="AB243" s="173">
        <f t="shared" si="98"/>
        <v>4.77</v>
      </c>
      <c r="AC243" s="173">
        <f t="shared" si="98"/>
        <v>5.17</v>
      </c>
      <c r="AD243" s="173">
        <f t="shared" si="98"/>
        <v>4.92</v>
      </c>
      <c r="AE243" s="173">
        <f t="shared" si="98"/>
        <v>4.85</v>
      </c>
      <c r="AF243" s="173">
        <f t="shared" si="98"/>
        <v>4.54</v>
      </c>
      <c r="AG243" s="173">
        <f t="shared" si="98"/>
        <v>4.3</v>
      </c>
      <c r="AH243" s="173">
        <f t="shared" si="98"/>
        <v>4.69</v>
      </c>
      <c r="AI243" s="173">
        <f t="shared" si="98"/>
        <v>4.26</v>
      </c>
      <c r="AJ243" s="173">
        <f t="shared" si="98"/>
        <v>4.47</v>
      </c>
      <c r="AK243" s="173">
        <f t="shared" si="98"/>
        <v>4.22</v>
      </c>
      <c r="AL243" s="173" t="str">
        <f t="shared" si="98"/>
        <v/>
      </c>
      <c r="AM243" s="173" t="str">
        <f t="shared" si="98"/>
        <v/>
      </c>
      <c r="AN243" s="173" t="str">
        <f t="shared" si="98"/>
        <v/>
      </c>
      <c r="AO243" s="173" t="str">
        <f t="shared" si="98"/>
        <v/>
      </c>
      <c r="AP243" s="173" t="str">
        <f t="shared" si="98"/>
        <v/>
      </c>
      <c r="AQ243" s="170"/>
      <c r="AR243" s="170"/>
    </row>
    <row r="244" ht="12.75" customHeight="1">
      <c r="A244" s="170"/>
      <c r="B244" s="170"/>
      <c r="C244" s="140" t="str">
        <f t="shared" ref="C244:D244" si="99">C51</f>
        <v>Brighton</v>
      </c>
      <c r="D244" s="140" t="str">
        <f t="shared" si="99"/>
        <v>Newcastle</v>
      </c>
      <c r="E244" s="173">
        <f t="shared" ref="E244:AP244" si="100">IF(E$195&lt;=38,ROUND(SUMIFS($E51:$AP51,$E$2:$AP$2,"&lt;="&amp;E$195,$E$2:$AP$2,"&gt;="&amp;E$194),2),"")</f>
        <v>5.53</v>
      </c>
      <c r="F244" s="173">
        <f t="shared" si="100"/>
        <v>5.69</v>
      </c>
      <c r="G244" s="173">
        <f t="shared" si="100"/>
        <v>5.9</v>
      </c>
      <c r="H244" s="173">
        <f t="shared" si="100"/>
        <v>5.04</v>
      </c>
      <c r="I244" s="173">
        <f t="shared" si="100"/>
        <v>4.98</v>
      </c>
      <c r="J244" s="173">
        <f t="shared" si="100"/>
        <v>4.86</v>
      </c>
      <c r="K244" s="173">
        <f t="shared" si="100"/>
        <v>4.45</v>
      </c>
      <c r="L244" s="173">
        <f t="shared" si="100"/>
        <v>3.86</v>
      </c>
      <c r="M244" s="173">
        <f t="shared" si="100"/>
        <v>3.55</v>
      </c>
      <c r="N244" s="173">
        <f t="shared" si="100"/>
        <v>3.66</v>
      </c>
      <c r="O244" s="173">
        <f t="shared" si="100"/>
        <v>3.79</v>
      </c>
      <c r="P244" s="173">
        <f t="shared" si="100"/>
        <v>3.75</v>
      </c>
      <c r="Q244" s="173">
        <f t="shared" si="100"/>
        <v>3.57</v>
      </c>
      <c r="R244" s="173">
        <f t="shared" si="100"/>
        <v>3.73</v>
      </c>
      <c r="S244" s="173">
        <f t="shared" si="100"/>
        <v>3.73</v>
      </c>
      <c r="T244" s="173">
        <f t="shared" si="100"/>
        <v>4.17</v>
      </c>
      <c r="U244" s="173">
        <f t="shared" si="100"/>
        <v>4.72</v>
      </c>
      <c r="V244" s="173">
        <f t="shared" si="100"/>
        <v>4.51</v>
      </c>
      <c r="W244" s="173">
        <f t="shared" si="100"/>
        <v>4.68</v>
      </c>
      <c r="X244" s="173">
        <f t="shared" si="100"/>
        <v>4.56</v>
      </c>
      <c r="Y244" s="173">
        <f t="shared" si="100"/>
        <v>4.72</v>
      </c>
      <c r="Z244" s="173">
        <f t="shared" si="100"/>
        <v>4.25</v>
      </c>
      <c r="AA244" s="173">
        <f t="shared" si="100"/>
        <v>3.86</v>
      </c>
      <c r="AB244" s="173">
        <f t="shared" si="100"/>
        <v>3.91</v>
      </c>
      <c r="AC244" s="173">
        <f t="shared" si="100"/>
        <v>3.81</v>
      </c>
      <c r="AD244" s="173">
        <f t="shared" si="100"/>
        <v>3.56</v>
      </c>
      <c r="AE244" s="173">
        <f t="shared" si="100"/>
        <v>3.44</v>
      </c>
      <c r="AF244" s="173">
        <f t="shared" si="100"/>
        <v>3.6</v>
      </c>
      <c r="AG244" s="173">
        <f t="shared" si="100"/>
        <v>3.56</v>
      </c>
      <c r="AH244" s="173">
        <f t="shared" si="100"/>
        <v>3.75</v>
      </c>
      <c r="AI244" s="173">
        <f t="shared" si="100"/>
        <v>3.83</v>
      </c>
      <c r="AJ244" s="173">
        <f t="shared" si="100"/>
        <v>4.95</v>
      </c>
      <c r="AK244" s="173">
        <f t="shared" si="100"/>
        <v>5.02</v>
      </c>
      <c r="AL244" s="173" t="str">
        <f t="shared" si="100"/>
        <v/>
      </c>
      <c r="AM244" s="173" t="str">
        <f t="shared" si="100"/>
        <v/>
      </c>
      <c r="AN244" s="173" t="str">
        <f t="shared" si="100"/>
        <v/>
      </c>
      <c r="AO244" s="173" t="str">
        <f t="shared" si="100"/>
        <v/>
      </c>
      <c r="AP244" s="173" t="str">
        <f t="shared" si="100"/>
        <v/>
      </c>
      <c r="AQ244" s="170"/>
      <c r="AR244" s="170"/>
    </row>
    <row r="245" ht="12.75" customHeight="1">
      <c r="A245" s="170"/>
      <c r="B245" s="170"/>
      <c r="C245" s="140" t="str">
        <f t="shared" ref="C245:D245" si="101">C52</f>
        <v>Brighton</v>
      </c>
      <c r="D245" s="140" t="str">
        <f t="shared" si="101"/>
        <v>Southampton</v>
      </c>
      <c r="E245" s="173">
        <f t="shared" ref="E245:AP245" si="102">IF(E$195&lt;=38,ROUND(SUMIFS($E52:$AP52,$E$2:$AP$2,"&lt;="&amp;E$195,$E$2:$AP$2,"&gt;="&amp;E$194),2),"")</f>
        <v>5.39</v>
      </c>
      <c r="F245" s="173">
        <f t="shared" si="102"/>
        <v>5.46</v>
      </c>
      <c r="G245" s="173">
        <f t="shared" si="102"/>
        <v>5.31</v>
      </c>
      <c r="H245" s="173">
        <f t="shared" si="102"/>
        <v>4.91</v>
      </c>
      <c r="I245" s="173">
        <f t="shared" si="102"/>
        <v>4.86</v>
      </c>
      <c r="J245" s="173">
        <f t="shared" si="102"/>
        <v>5.56</v>
      </c>
      <c r="K245" s="173">
        <f t="shared" si="102"/>
        <v>4.9</v>
      </c>
      <c r="L245" s="173">
        <f t="shared" si="102"/>
        <v>4.77</v>
      </c>
      <c r="M245" s="173">
        <f t="shared" si="102"/>
        <v>4.45</v>
      </c>
      <c r="N245" s="173">
        <f t="shared" si="102"/>
        <v>4.26</v>
      </c>
      <c r="O245" s="173">
        <f t="shared" si="102"/>
        <v>4.39</v>
      </c>
      <c r="P245" s="173">
        <f t="shared" si="102"/>
        <v>4.07</v>
      </c>
      <c r="Q245" s="173">
        <f t="shared" si="102"/>
        <v>4.03</v>
      </c>
      <c r="R245" s="173">
        <f t="shared" si="102"/>
        <v>4.09</v>
      </c>
      <c r="S245" s="173">
        <f t="shared" si="102"/>
        <v>4.09</v>
      </c>
      <c r="T245" s="173">
        <f t="shared" si="102"/>
        <v>4.4</v>
      </c>
      <c r="U245" s="173">
        <f t="shared" si="102"/>
        <v>4.75</v>
      </c>
      <c r="V245" s="173">
        <f t="shared" si="102"/>
        <v>4.6</v>
      </c>
      <c r="W245" s="173">
        <f t="shared" si="102"/>
        <v>4.6</v>
      </c>
      <c r="X245" s="173">
        <f t="shared" si="102"/>
        <v>4.44</v>
      </c>
      <c r="Y245" s="173">
        <f t="shared" si="102"/>
        <v>4.23</v>
      </c>
      <c r="Z245" s="173">
        <f t="shared" si="102"/>
        <v>4.46</v>
      </c>
      <c r="AA245" s="173">
        <f t="shared" si="102"/>
        <v>4.04</v>
      </c>
      <c r="AB245" s="173">
        <f t="shared" si="102"/>
        <v>3.88</v>
      </c>
      <c r="AC245" s="173">
        <f t="shared" si="102"/>
        <v>4.39</v>
      </c>
      <c r="AD245" s="173">
        <f t="shared" si="102"/>
        <v>4.17</v>
      </c>
      <c r="AE245" s="173">
        <f t="shared" si="102"/>
        <v>4.43</v>
      </c>
      <c r="AF245" s="173">
        <f t="shared" si="102"/>
        <v>4.78</v>
      </c>
      <c r="AG245" s="173">
        <f t="shared" si="102"/>
        <v>4.72</v>
      </c>
      <c r="AH245" s="173">
        <f t="shared" si="102"/>
        <v>5.08</v>
      </c>
      <c r="AI245" s="173">
        <f t="shared" si="102"/>
        <v>4.65</v>
      </c>
      <c r="AJ245" s="173">
        <f t="shared" si="102"/>
        <v>5.18</v>
      </c>
      <c r="AK245" s="173">
        <f t="shared" si="102"/>
        <v>4.98</v>
      </c>
      <c r="AL245" s="173" t="str">
        <f t="shared" si="102"/>
        <v/>
      </c>
      <c r="AM245" s="173" t="str">
        <f t="shared" si="102"/>
        <v/>
      </c>
      <c r="AN245" s="173" t="str">
        <f t="shared" si="102"/>
        <v/>
      </c>
      <c r="AO245" s="173" t="str">
        <f t="shared" si="102"/>
        <v/>
      </c>
      <c r="AP245" s="173" t="str">
        <f t="shared" si="102"/>
        <v/>
      </c>
      <c r="AQ245" s="170"/>
      <c r="AR245" s="170"/>
    </row>
    <row r="246" ht="12.75" customHeight="1">
      <c r="A246" s="170"/>
      <c r="B246" s="170"/>
      <c r="C246" s="140" t="str">
        <f t="shared" ref="C246:D246" si="103">C53</f>
        <v>Brighton</v>
      </c>
      <c r="D246" s="140" t="str">
        <f t="shared" si="103"/>
        <v>Tottenham</v>
      </c>
      <c r="E246" s="173">
        <f t="shared" ref="E246:AP246" si="104">IF(E$195&lt;=38,ROUND(SUMIFS($E53:$AP53,$E$2:$AP$2,"&lt;="&amp;E$195,$E$2:$AP$2,"&gt;="&amp;E$194),2),"")</f>
        <v>5.16</v>
      </c>
      <c r="F246" s="173">
        <f t="shared" si="104"/>
        <v>4.96</v>
      </c>
      <c r="G246" s="173">
        <f t="shared" si="104"/>
        <v>4.82</v>
      </c>
      <c r="H246" s="173">
        <f t="shared" si="104"/>
        <v>4.15</v>
      </c>
      <c r="I246" s="173">
        <f t="shared" si="104"/>
        <v>4.1</v>
      </c>
      <c r="J246" s="173">
        <f t="shared" si="104"/>
        <v>4.17</v>
      </c>
      <c r="K246" s="173">
        <f t="shared" si="104"/>
        <v>3.96</v>
      </c>
      <c r="L246" s="173">
        <f t="shared" si="104"/>
        <v>4.55</v>
      </c>
      <c r="M246" s="173">
        <f t="shared" si="104"/>
        <v>4.76</v>
      </c>
      <c r="N246" s="173">
        <f t="shared" si="104"/>
        <v>4.57</v>
      </c>
      <c r="O246" s="173">
        <f t="shared" si="104"/>
        <v>4.7</v>
      </c>
      <c r="P246" s="173">
        <f t="shared" si="104"/>
        <v>4.62</v>
      </c>
      <c r="Q246" s="173">
        <f t="shared" si="104"/>
        <v>4.91</v>
      </c>
      <c r="R246" s="173">
        <f t="shared" si="104"/>
        <v>4.44</v>
      </c>
      <c r="S246" s="173">
        <f t="shared" si="104"/>
        <v>4.31</v>
      </c>
      <c r="T246" s="173">
        <f t="shared" si="104"/>
        <v>4.41</v>
      </c>
      <c r="U246" s="173">
        <f t="shared" si="104"/>
        <v>4.96</v>
      </c>
      <c r="V246" s="173">
        <f t="shared" si="104"/>
        <v>4.91</v>
      </c>
      <c r="W246" s="173">
        <f t="shared" si="104"/>
        <v>4.56</v>
      </c>
      <c r="X246" s="173">
        <f t="shared" si="104"/>
        <v>4.48</v>
      </c>
      <c r="Y246" s="173">
        <f t="shared" si="104"/>
        <v>4.77</v>
      </c>
      <c r="Z246" s="173">
        <f t="shared" si="104"/>
        <v>4.66</v>
      </c>
      <c r="AA246" s="173">
        <f t="shared" si="104"/>
        <v>4.47</v>
      </c>
      <c r="AB246" s="173">
        <f t="shared" si="104"/>
        <v>4.2</v>
      </c>
      <c r="AC246" s="173">
        <f t="shared" si="104"/>
        <v>4.32</v>
      </c>
      <c r="AD246" s="173">
        <f t="shared" si="104"/>
        <v>4.07</v>
      </c>
      <c r="AE246" s="173">
        <f t="shared" si="104"/>
        <v>3.95</v>
      </c>
      <c r="AF246" s="173">
        <f t="shared" si="104"/>
        <v>3.71</v>
      </c>
      <c r="AG246" s="173">
        <f t="shared" si="104"/>
        <v>3.2</v>
      </c>
      <c r="AH246" s="173">
        <f t="shared" si="104"/>
        <v>3.59</v>
      </c>
      <c r="AI246" s="173">
        <f t="shared" si="104"/>
        <v>3.51</v>
      </c>
      <c r="AJ246" s="173">
        <f t="shared" si="104"/>
        <v>4.12</v>
      </c>
      <c r="AK246" s="173">
        <f t="shared" si="104"/>
        <v>4.08</v>
      </c>
      <c r="AL246" s="173" t="str">
        <f t="shared" si="104"/>
        <v/>
      </c>
      <c r="AM246" s="173" t="str">
        <f t="shared" si="104"/>
        <v/>
      </c>
      <c r="AN246" s="173" t="str">
        <f t="shared" si="104"/>
        <v/>
      </c>
      <c r="AO246" s="173" t="str">
        <f t="shared" si="104"/>
        <v/>
      </c>
      <c r="AP246" s="173" t="str">
        <f t="shared" si="104"/>
        <v/>
      </c>
      <c r="AQ246" s="170"/>
      <c r="AR246" s="170"/>
    </row>
    <row r="247" ht="12.75" customHeight="1">
      <c r="A247" s="170"/>
      <c r="B247" s="170"/>
      <c r="C247" s="140" t="str">
        <f t="shared" ref="C247:D247" si="105">C54</f>
        <v>Brighton</v>
      </c>
      <c r="D247" s="140" t="str">
        <f t="shared" si="105"/>
        <v>Watford</v>
      </c>
      <c r="E247" s="173">
        <f t="shared" ref="E247:AP247" si="106">IF(E$195&lt;=38,ROUND(SUMIFS($E54:$AP54,$E$2:$AP$2,"&lt;="&amp;E$195,$E$2:$AP$2,"&gt;="&amp;E$194),2),"")</f>
        <v>3.73</v>
      </c>
      <c r="F247" s="173">
        <f t="shared" si="106"/>
        <v>5.45</v>
      </c>
      <c r="G247" s="173">
        <f t="shared" si="106"/>
        <v>5.57</v>
      </c>
      <c r="H247" s="173">
        <f t="shared" si="106"/>
        <v>5.77</v>
      </c>
      <c r="I247" s="173">
        <f t="shared" si="106"/>
        <v>5.68</v>
      </c>
      <c r="J247" s="173">
        <f t="shared" si="106"/>
        <v>5.72</v>
      </c>
      <c r="K247" s="173">
        <f t="shared" si="106"/>
        <v>5.72</v>
      </c>
      <c r="L247" s="173">
        <f t="shared" si="106"/>
        <v>4.82</v>
      </c>
      <c r="M247" s="173">
        <f t="shared" si="106"/>
        <v>4.7</v>
      </c>
      <c r="N247" s="173">
        <f t="shared" si="106"/>
        <v>4.5</v>
      </c>
      <c r="O247" s="173">
        <f t="shared" si="106"/>
        <v>4.66</v>
      </c>
      <c r="P247" s="173">
        <f t="shared" si="106"/>
        <v>4.25</v>
      </c>
      <c r="Q247" s="173">
        <f t="shared" si="106"/>
        <v>4.46</v>
      </c>
      <c r="R247" s="173">
        <f t="shared" si="106"/>
        <v>4.03</v>
      </c>
      <c r="S247" s="173">
        <f t="shared" si="106"/>
        <v>4.03</v>
      </c>
      <c r="T247" s="173">
        <f t="shared" si="106"/>
        <v>4.34</v>
      </c>
      <c r="U247" s="173">
        <f t="shared" si="106"/>
        <v>4.85</v>
      </c>
      <c r="V247" s="173">
        <f t="shared" si="106"/>
        <v>5.23</v>
      </c>
      <c r="W247" s="173">
        <f t="shared" si="106"/>
        <v>5.02</v>
      </c>
      <c r="X247" s="173">
        <f t="shared" si="106"/>
        <v>4.9</v>
      </c>
      <c r="Y247" s="173">
        <f t="shared" si="106"/>
        <v>4.9</v>
      </c>
      <c r="Z247" s="173">
        <f t="shared" si="106"/>
        <v>4.69</v>
      </c>
      <c r="AA247" s="173">
        <f t="shared" si="106"/>
        <v>4.53</v>
      </c>
      <c r="AB247" s="173">
        <f t="shared" si="106"/>
        <v>4.22</v>
      </c>
      <c r="AC247" s="173">
        <f t="shared" si="106"/>
        <v>4.62</v>
      </c>
      <c r="AD247" s="173">
        <f t="shared" si="106"/>
        <v>4.37</v>
      </c>
      <c r="AE247" s="173">
        <f t="shared" si="106"/>
        <v>4.41</v>
      </c>
      <c r="AF247" s="173">
        <f t="shared" si="106"/>
        <v>4.23</v>
      </c>
      <c r="AG247" s="173">
        <f t="shared" si="106"/>
        <v>4</v>
      </c>
      <c r="AH247" s="173">
        <f t="shared" si="106"/>
        <v>4.15</v>
      </c>
      <c r="AI247" s="173">
        <f t="shared" si="106"/>
        <v>3.51</v>
      </c>
      <c r="AJ247" s="173">
        <f t="shared" si="106"/>
        <v>4.28</v>
      </c>
      <c r="AK247" s="173">
        <f t="shared" si="106"/>
        <v>4.55</v>
      </c>
      <c r="AL247" s="173" t="str">
        <f t="shared" si="106"/>
        <v/>
      </c>
      <c r="AM247" s="173" t="str">
        <f t="shared" si="106"/>
        <v/>
      </c>
      <c r="AN247" s="173" t="str">
        <f t="shared" si="106"/>
        <v/>
      </c>
      <c r="AO247" s="173" t="str">
        <f t="shared" si="106"/>
        <v/>
      </c>
      <c r="AP247" s="173" t="str">
        <f t="shared" si="106"/>
        <v/>
      </c>
      <c r="AQ247" s="170"/>
      <c r="AR247" s="170"/>
    </row>
    <row r="248" ht="12.75" customHeight="1">
      <c r="A248" s="170"/>
      <c r="B248" s="170"/>
      <c r="C248" s="140" t="str">
        <f t="shared" ref="C248:D248" si="107">C55</f>
        <v>Brighton</v>
      </c>
      <c r="D248" s="140" t="str">
        <f t="shared" si="107"/>
        <v>West Ham</v>
      </c>
      <c r="E248" s="173">
        <f t="shared" ref="E248:AP248" si="108">IF(E$195&lt;=38,ROUND(SUMIFS($E55:$AP55,$E$2:$AP$2,"&lt;="&amp;E$195,$E$2:$AP$2,"&gt;="&amp;E$194),2),"")</f>
        <v>6.12</v>
      </c>
      <c r="F248" s="173">
        <f t="shared" si="108"/>
        <v>6.24</v>
      </c>
      <c r="G248" s="173">
        <f t="shared" si="108"/>
        <v>6.43</v>
      </c>
      <c r="H248" s="173">
        <f t="shared" si="108"/>
        <v>5.49</v>
      </c>
      <c r="I248" s="173">
        <f t="shared" si="108"/>
        <v>5.49</v>
      </c>
      <c r="J248" s="173">
        <f t="shared" si="108"/>
        <v>5.49</v>
      </c>
      <c r="K248" s="173">
        <f t="shared" si="108"/>
        <v>4.86</v>
      </c>
      <c r="L248" s="173">
        <f t="shared" si="108"/>
        <v>4.9</v>
      </c>
      <c r="M248" s="173">
        <f t="shared" si="108"/>
        <v>4.59</v>
      </c>
      <c r="N248" s="173">
        <f t="shared" si="108"/>
        <v>4.17</v>
      </c>
      <c r="O248" s="173">
        <f t="shared" si="108"/>
        <v>4.3</v>
      </c>
      <c r="P248" s="173">
        <f t="shared" si="108"/>
        <v>4.25</v>
      </c>
      <c r="Q248" s="173">
        <f t="shared" si="108"/>
        <v>4.29</v>
      </c>
      <c r="R248" s="173">
        <f t="shared" si="108"/>
        <v>3.86</v>
      </c>
      <c r="S248" s="173">
        <f t="shared" si="108"/>
        <v>3.86</v>
      </c>
      <c r="T248" s="173">
        <f t="shared" si="108"/>
        <v>3.84</v>
      </c>
      <c r="U248" s="173">
        <f t="shared" si="108"/>
        <v>3.99</v>
      </c>
      <c r="V248" s="173">
        <f t="shared" si="108"/>
        <v>4.28</v>
      </c>
      <c r="W248" s="173">
        <f t="shared" si="108"/>
        <v>4.35</v>
      </c>
      <c r="X248" s="173">
        <f t="shared" si="108"/>
        <v>4.23</v>
      </c>
      <c r="Y248" s="173">
        <f t="shared" si="108"/>
        <v>4.39</v>
      </c>
      <c r="Z248" s="173">
        <f t="shared" si="108"/>
        <v>4.55</v>
      </c>
      <c r="AA248" s="173">
        <f t="shared" si="108"/>
        <v>4.75</v>
      </c>
      <c r="AB248" s="173">
        <f t="shared" si="108"/>
        <v>4.2</v>
      </c>
      <c r="AC248" s="173">
        <f t="shared" si="108"/>
        <v>4.2</v>
      </c>
      <c r="AD248" s="173">
        <f t="shared" si="108"/>
        <v>3.94</v>
      </c>
      <c r="AE248" s="173">
        <f t="shared" si="108"/>
        <v>3.79</v>
      </c>
      <c r="AF248" s="173">
        <f t="shared" si="108"/>
        <v>4.41</v>
      </c>
      <c r="AG248" s="173">
        <f t="shared" si="108"/>
        <v>4.17</v>
      </c>
      <c r="AH248" s="173">
        <f t="shared" si="108"/>
        <v>4.56</v>
      </c>
      <c r="AI248" s="173">
        <f t="shared" si="108"/>
        <v>4.54</v>
      </c>
      <c r="AJ248" s="173">
        <f t="shared" si="108"/>
        <v>4.79</v>
      </c>
      <c r="AK248" s="173">
        <f t="shared" si="108"/>
        <v>5.22</v>
      </c>
      <c r="AL248" s="173" t="str">
        <f t="shared" si="108"/>
        <v/>
      </c>
      <c r="AM248" s="173" t="str">
        <f t="shared" si="108"/>
        <v/>
      </c>
      <c r="AN248" s="173" t="str">
        <f t="shared" si="108"/>
        <v/>
      </c>
      <c r="AO248" s="173" t="str">
        <f t="shared" si="108"/>
        <v/>
      </c>
      <c r="AP248" s="173" t="str">
        <f t="shared" si="108"/>
        <v/>
      </c>
      <c r="AQ248" s="170"/>
      <c r="AR248" s="170"/>
    </row>
    <row r="249" ht="12.75" customHeight="1">
      <c r="A249" s="170"/>
      <c r="B249" s="170"/>
      <c r="C249" s="140" t="str">
        <f t="shared" ref="C249:D249" si="109">C56</f>
        <v>Brighton</v>
      </c>
      <c r="D249" s="140" t="str">
        <f t="shared" si="109"/>
        <v>Wolves</v>
      </c>
      <c r="E249" s="173">
        <f t="shared" ref="E249:AP249" si="110">IF(E$195&lt;=38,ROUND(SUMIFS($E56:$AP56,$E$2:$AP$2,"&lt;="&amp;E$195,$E$2:$AP$2,"&gt;="&amp;E$194),2),"")</f>
        <v>6.06</v>
      </c>
      <c r="F249" s="173">
        <f t="shared" si="110"/>
        <v>6.1</v>
      </c>
      <c r="G249" s="173">
        <f t="shared" si="110"/>
        <v>6.06</v>
      </c>
      <c r="H249" s="173">
        <f t="shared" si="110"/>
        <v>4.96</v>
      </c>
      <c r="I249" s="173">
        <f t="shared" si="110"/>
        <v>4.9</v>
      </c>
      <c r="J249" s="173">
        <f t="shared" si="110"/>
        <v>5.21</v>
      </c>
      <c r="K249" s="173">
        <f t="shared" si="110"/>
        <v>4.61</v>
      </c>
      <c r="L249" s="173">
        <f t="shared" si="110"/>
        <v>4.41</v>
      </c>
      <c r="M249" s="173">
        <f t="shared" si="110"/>
        <v>4.1</v>
      </c>
      <c r="N249" s="173">
        <f t="shared" si="110"/>
        <v>4.06</v>
      </c>
      <c r="O249" s="173">
        <f t="shared" si="110"/>
        <v>4.19</v>
      </c>
      <c r="P249" s="173">
        <f t="shared" si="110"/>
        <v>3.84</v>
      </c>
      <c r="Q249" s="173">
        <f t="shared" si="110"/>
        <v>4.13</v>
      </c>
      <c r="R249" s="173">
        <f t="shared" si="110"/>
        <v>4.39</v>
      </c>
      <c r="S249" s="173">
        <f t="shared" si="110"/>
        <v>4.39</v>
      </c>
      <c r="T249" s="173">
        <f t="shared" si="110"/>
        <v>4.39</v>
      </c>
      <c r="U249" s="173">
        <f t="shared" si="110"/>
        <v>5.29</v>
      </c>
      <c r="V249" s="173">
        <f t="shared" si="110"/>
        <v>5.76</v>
      </c>
      <c r="W249" s="173">
        <f t="shared" si="110"/>
        <v>5.47</v>
      </c>
      <c r="X249" s="173">
        <f t="shared" si="110"/>
        <v>5.41</v>
      </c>
      <c r="Y249" s="173">
        <f t="shared" si="110"/>
        <v>5.49</v>
      </c>
      <c r="Z249" s="173">
        <f t="shared" si="110"/>
        <v>5.88</v>
      </c>
      <c r="AA249" s="173">
        <f t="shared" si="110"/>
        <v>4.98</v>
      </c>
      <c r="AB249" s="173">
        <f t="shared" si="110"/>
        <v>4.17</v>
      </c>
      <c r="AC249" s="173">
        <f t="shared" si="110"/>
        <v>4.58</v>
      </c>
      <c r="AD249" s="173">
        <f t="shared" si="110"/>
        <v>4.32</v>
      </c>
      <c r="AE249" s="173">
        <f t="shared" si="110"/>
        <v>4.25</v>
      </c>
      <c r="AF249" s="173">
        <f t="shared" si="110"/>
        <v>4.4</v>
      </c>
      <c r="AG249" s="173">
        <f t="shared" si="110"/>
        <v>4.52</v>
      </c>
      <c r="AH249" s="173">
        <f t="shared" si="110"/>
        <v>4.5</v>
      </c>
      <c r="AI249" s="173">
        <f t="shared" si="110"/>
        <v>4.07</v>
      </c>
      <c r="AJ249" s="173">
        <f t="shared" si="110"/>
        <v>4.21</v>
      </c>
      <c r="AK249" s="173">
        <f t="shared" si="110"/>
        <v>5.35</v>
      </c>
      <c r="AL249" s="173" t="str">
        <f t="shared" si="110"/>
        <v/>
      </c>
      <c r="AM249" s="173" t="str">
        <f t="shared" si="110"/>
        <v/>
      </c>
      <c r="AN249" s="173" t="str">
        <f t="shared" si="110"/>
        <v/>
      </c>
      <c r="AO249" s="173" t="str">
        <f t="shared" si="110"/>
        <v/>
      </c>
      <c r="AP249" s="173" t="str">
        <f t="shared" si="110"/>
        <v/>
      </c>
      <c r="AQ249" s="170"/>
      <c r="AR249" s="170"/>
    </row>
    <row r="250" ht="12.75" customHeight="1">
      <c r="A250" s="170"/>
      <c r="B250" s="170"/>
      <c r="C250" s="140" t="str">
        <f t="shared" ref="C250:D250" si="111">C57</f>
        <v>Burnley</v>
      </c>
      <c r="D250" s="140" t="str">
        <f t="shared" si="111"/>
        <v>Cardiff</v>
      </c>
      <c r="E250" s="173">
        <f t="shared" ref="E250:AP250" si="112">IF(E$195&lt;=38,ROUND(SUMIFS($E57:$AP57,$E$2:$AP$2,"&lt;="&amp;E$195,$E$2:$AP$2,"&gt;="&amp;E$194),2),"")</f>
        <v>4.48</v>
      </c>
      <c r="F250" s="173">
        <f t="shared" si="112"/>
        <v>4.42</v>
      </c>
      <c r="G250" s="173">
        <f t="shared" si="112"/>
        <v>4.23</v>
      </c>
      <c r="H250" s="173">
        <f t="shared" si="112"/>
        <v>4.15</v>
      </c>
      <c r="I250" s="173">
        <f t="shared" si="112"/>
        <v>4.62</v>
      </c>
      <c r="J250" s="173">
        <f t="shared" si="112"/>
        <v>4.71</v>
      </c>
      <c r="K250" s="173">
        <f t="shared" si="112"/>
        <v>4.35</v>
      </c>
      <c r="L250" s="173">
        <f t="shared" si="112"/>
        <v>4.33</v>
      </c>
      <c r="M250" s="173">
        <f t="shared" si="112"/>
        <v>4.36</v>
      </c>
      <c r="N250" s="173">
        <f t="shared" si="112"/>
        <v>4.74</v>
      </c>
      <c r="O250" s="173">
        <f t="shared" si="112"/>
        <v>3.88</v>
      </c>
      <c r="P250" s="173">
        <f t="shared" si="112"/>
        <v>4</v>
      </c>
      <c r="Q250" s="173">
        <f t="shared" si="112"/>
        <v>4.78</v>
      </c>
      <c r="R250" s="173">
        <f t="shared" si="112"/>
        <v>4.7</v>
      </c>
      <c r="S250" s="173">
        <f t="shared" si="112"/>
        <v>5.15</v>
      </c>
      <c r="T250" s="173">
        <f t="shared" si="112"/>
        <v>4.83</v>
      </c>
      <c r="U250" s="173">
        <f t="shared" si="112"/>
        <v>4.91</v>
      </c>
      <c r="V250" s="173">
        <f t="shared" si="112"/>
        <v>4.68</v>
      </c>
      <c r="W250" s="173">
        <f t="shared" si="112"/>
        <v>4.99</v>
      </c>
      <c r="X250" s="173">
        <f t="shared" si="112"/>
        <v>5.03</v>
      </c>
      <c r="Y250" s="173">
        <f t="shared" si="112"/>
        <v>4.87</v>
      </c>
      <c r="Z250" s="173">
        <f t="shared" si="112"/>
        <v>4.91</v>
      </c>
      <c r="AA250" s="173">
        <f t="shared" si="112"/>
        <v>5.07</v>
      </c>
      <c r="AB250" s="173">
        <f t="shared" si="112"/>
        <v>4.87</v>
      </c>
      <c r="AC250" s="173">
        <f t="shared" si="112"/>
        <v>4.32</v>
      </c>
      <c r="AD250" s="173">
        <f t="shared" si="112"/>
        <v>4.6</v>
      </c>
      <c r="AE250" s="173">
        <f t="shared" si="112"/>
        <v>4.31</v>
      </c>
      <c r="AF250" s="173">
        <f t="shared" si="112"/>
        <v>4.66</v>
      </c>
      <c r="AG250" s="173">
        <f t="shared" si="112"/>
        <v>4.45</v>
      </c>
      <c r="AH250" s="173">
        <f t="shared" si="112"/>
        <v>5</v>
      </c>
      <c r="AI250" s="173">
        <f t="shared" si="112"/>
        <v>4.79</v>
      </c>
      <c r="AJ250" s="173">
        <f t="shared" si="112"/>
        <v>4.47</v>
      </c>
      <c r="AK250" s="173">
        <f t="shared" si="112"/>
        <v>4.76</v>
      </c>
      <c r="AL250" s="173" t="str">
        <f t="shared" si="112"/>
        <v/>
      </c>
      <c r="AM250" s="173" t="str">
        <f t="shared" si="112"/>
        <v/>
      </c>
      <c r="AN250" s="173" t="str">
        <f t="shared" si="112"/>
        <v/>
      </c>
      <c r="AO250" s="173" t="str">
        <f t="shared" si="112"/>
        <v/>
      </c>
      <c r="AP250" s="173" t="str">
        <f t="shared" si="112"/>
        <v/>
      </c>
      <c r="AQ250" s="170"/>
      <c r="AR250" s="170"/>
    </row>
    <row r="251" ht="12.75" customHeight="1">
      <c r="A251" s="170"/>
      <c r="B251" s="170"/>
      <c r="C251" s="140" t="str">
        <f t="shared" ref="C251:D251" si="113">C58</f>
        <v>Burnley</v>
      </c>
      <c r="D251" s="140" t="str">
        <f t="shared" si="113"/>
        <v>Chelsea</v>
      </c>
      <c r="E251" s="173">
        <f t="shared" ref="E251:AP251" si="114">IF(E$195&lt;=38,ROUND(SUMIFS($E58:$AP58,$E$2:$AP$2,"&lt;="&amp;E$195,$E$2:$AP$2,"&gt;="&amp;E$194),2),"")</f>
        <v>3.94</v>
      </c>
      <c r="F251" s="173">
        <f t="shared" si="114"/>
        <v>4.04</v>
      </c>
      <c r="G251" s="173">
        <f t="shared" si="114"/>
        <v>3.84</v>
      </c>
      <c r="H251" s="173">
        <f t="shared" si="114"/>
        <v>4.29</v>
      </c>
      <c r="I251" s="173">
        <f t="shared" si="114"/>
        <v>4.17</v>
      </c>
      <c r="J251" s="173">
        <f t="shared" si="114"/>
        <v>4.39</v>
      </c>
      <c r="K251" s="173">
        <f t="shared" si="114"/>
        <v>4.27</v>
      </c>
      <c r="L251" s="173">
        <f t="shared" si="114"/>
        <v>4.24</v>
      </c>
      <c r="M251" s="173">
        <f t="shared" si="114"/>
        <v>4.33</v>
      </c>
      <c r="N251" s="173">
        <f t="shared" si="114"/>
        <v>4.01</v>
      </c>
      <c r="O251" s="173">
        <f t="shared" si="114"/>
        <v>3.77</v>
      </c>
      <c r="P251" s="173">
        <f t="shared" si="114"/>
        <v>4.09</v>
      </c>
      <c r="Q251" s="173">
        <f t="shared" si="114"/>
        <v>4.68</v>
      </c>
      <c r="R251" s="173">
        <f t="shared" si="114"/>
        <v>4.6</v>
      </c>
      <c r="S251" s="173">
        <f t="shared" si="114"/>
        <v>4.99</v>
      </c>
      <c r="T251" s="173">
        <f t="shared" si="114"/>
        <v>4.75</v>
      </c>
      <c r="U251" s="173">
        <f t="shared" si="114"/>
        <v>4.92</v>
      </c>
      <c r="V251" s="173">
        <f t="shared" si="114"/>
        <v>5.04</v>
      </c>
      <c r="W251" s="173">
        <f t="shared" si="114"/>
        <v>4.84</v>
      </c>
      <c r="X251" s="173">
        <f t="shared" si="114"/>
        <v>4.68</v>
      </c>
      <c r="Y251" s="173">
        <f t="shared" si="114"/>
        <v>4.68</v>
      </c>
      <c r="Z251" s="173">
        <f t="shared" si="114"/>
        <v>4.45</v>
      </c>
      <c r="AA251" s="173">
        <f t="shared" si="114"/>
        <v>4.72</v>
      </c>
      <c r="AB251" s="173">
        <f t="shared" si="114"/>
        <v>4.28</v>
      </c>
      <c r="AC251" s="173">
        <f t="shared" si="114"/>
        <v>3.76</v>
      </c>
      <c r="AD251" s="173">
        <f t="shared" si="114"/>
        <v>4.39</v>
      </c>
      <c r="AE251" s="173">
        <f t="shared" si="114"/>
        <v>3.95</v>
      </c>
      <c r="AF251" s="173">
        <f t="shared" si="114"/>
        <v>4.5</v>
      </c>
      <c r="AG251" s="173">
        <f t="shared" si="114"/>
        <v>4.08</v>
      </c>
      <c r="AH251" s="173">
        <f t="shared" si="114"/>
        <v>4.24</v>
      </c>
      <c r="AI251" s="173">
        <f t="shared" si="114"/>
        <v>5.24</v>
      </c>
      <c r="AJ251" s="173">
        <f t="shared" si="114"/>
        <v>4.8</v>
      </c>
      <c r="AK251" s="173">
        <f t="shared" si="114"/>
        <v>5.09</v>
      </c>
      <c r="AL251" s="173" t="str">
        <f t="shared" si="114"/>
        <v/>
      </c>
      <c r="AM251" s="173" t="str">
        <f t="shared" si="114"/>
        <v/>
      </c>
      <c r="AN251" s="173" t="str">
        <f t="shared" si="114"/>
        <v/>
      </c>
      <c r="AO251" s="173" t="str">
        <f t="shared" si="114"/>
        <v/>
      </c>
      <c r="AP251" s="173" t="str">
        <f t="shared" si="114"/>
        <v/>
      </c>
      <c r="AQ251" s="170"/>
      <c r="AR251" s="170"/>
    </row>
    <row r="252" ht="12.75" customHeight="1">
      <c r="A252" s="170"/>
      <c r="B252" s="170"/>
      <c r="C252" s="140" t="str">
        <f t="shared" ref="C252:D252" si="115">C59</f>
        <v>Burnley</v>
      </c>
      <c r="D252" s="140" t="str">
        <f t="shared" si="115"/>
        <v>Crystal Palace</v>
      </c>
      <c r="E252" s="173">
        <f t="shared" ref="E252:AP252" si="116">IF(E$195&lt;=38,ROUND(SUMIFS($E59:$AP59,$E$2:$AP$2,"&lt;="&amp;E$195,$E$2:$AP$2,"&gt;="&amp;E$194),2),"")</f>
        <v>4.14</v>
      </c>
      <c r="F252" s="173">
        <f t="shared" si="116"/>
        <v>4.14</v>
      </c>
      <c r="G252" s="173">
        <f t="shared" si="116"/>
        <v>3.94</v>
      </c>
      <c r="H252" s="173">
        <f t="shared" si="116"/>
        <v>4.31</v>
      </c>
      <c r="I252" s="173">
        <f t="shared" si="116"/>
        <v>4.43</v>
      </c>
      <c r="J252" s="173">
        <f t="shared" si="116"/>
        <v>4.74</v>
      </c>
      <c r="K252" s="173">
        <f t="shared" si="116"/>
        <v>5.02</v>
      </c>
      <c r="L252" s="173">
        <f t="shared" si="116"/>
        <v>4.99</v>
      </c>
      <c r="M252" s="173">
        <f t="shared" si="116"/>
        <v>5.3</v>
      </c>
      <c r="N252" s="173">
        <f t="shared" si="116"/>
        <v>5.15</v>
      </c>
      <c r="O252" s="173">
        <f t="shared" si="116"/>
        <v>4.75</v>
      </c>
      <c r="P252" s="173">
        <f t="shared" si="116"/>
        <v>5.03</v>
      </c>
      <c r="Q252" s="173">
        <f t="shared" si="116"/>
        <v>6.17</v>
      </c>
      <c r="R252" s="173">
        <f t="shared" si="116"/>
        <v>5.88</v>
      </c>
      <c r="S252" s="173">
        <f t="shared" si="116"/>
        <v>6.03</v>
      </c>
      <c r="T252" s="173">
        <f t="shared" si="116"/>
        <v>5.72</v>
      </c>
      <c r="U252" s="173">
        <f t="shared" si="116"/>
        <v>5.88</v>
      </c>
      <c r="V252" s="173">
        <f t="shared" si="116"/>
        <v>5.72</v>
      </c>
      <c r="W252" s="173">
        <f t="shared" si="116"/>
        <v>4.39</v>
      </c>
      <c r="X252" s="173">
        <f t="shared" si="116"/>
        <v>4.53</v>
      </c>
      <c r="Y252" s="173">
        <f t="shared" si="116"/>
        <v>4.53</v>
      </c>
      <c r="Z252" s="173">
        <f t="shared" si="116"/>
        <v>4.89</v>
      </c>
      <c r="AA252" s="173">
        <f t="shared" si="116"/>
        <v>5.15</v>
      </c>
      <c r="AB252" s="173">
        <f t="shared" si="116"/>
        <v>4.72</v>
      </c>
      <c r="AC252" s="173">
        <f t="shared" si="116"/>
        <v>4.33</v>
      </c>
      <c r="AD252" s="173">
        <f t="shared" si="116"/>
        <v>4.99</v>
      </c>
      <c r="AE252" s="173">
        <f t="shared" si="116"/>
        <v>4.52</v>
      </c>
      <c r="AF252" s="173">
        <f t="shared" si="116"/>
        <v>4.36</v>
      </c>
      <c r="AG252" s="173">
        <f t="shared" si="116"/>
        <v>3.95</v>
      </c>
      <c r="AH252" s="173">
        <f t="shared" si="116"/>
        <v>4.5</v>
      </c>
      <c r="AI252" s="173">
        <f t="shared" si="116"/>
        <v>4.74</v>
      </c>
      <c r="AJ252" s="173">
        <f t="shared" si="116"/>
        <v>4.25</v>
      </c>
      <c r="AK252" s="173">
        <f t="shared" si="116"/>
        <v>4.53</v>
      </c>
      <c r="AL252" s="173" t="str">
        <f t="shared" si="116"/>
        <v/>
      </c>
      <c r="AM252" s="173" t="str">
        <f t="shared" si="116"/>
        <v/>
      </c>
      <c r="AN252" s="173" t="str">
        <f t="shared" si="116"/>
        <v/>
      </c>
      <c r="AO252" s="173" t="str">
        <f t="shared" si="116"/>
        <v/>
      </c>
      <c r="AP252" s="173" t="str">
        <f t="shared" si="116"/>
        <v/>
      </c>
      <c r="AQ252" s="170"/>
      <c r="AR252" s="170"/>
    </row>
    <row r="253" ht="12.75" customHeight="1">
      <c r="A253" s="170"/>
      <c r="B253" s="170"/>
      <c r="C253" s="140" t="str">
        <f t="shared" ref="C253:D253" si="117">C60</f>
        <v>Burnley</v>
      </c>
      <c r="D253" s="140" t="str">
        <f t="shared" si="117"/>
        <v>Everton</v>
      </c>
      <c r="E253" s="173">
        <f t="shared" ref="E253:AP253" si="118">IF(E$195&lt;=38,ROUND(SUMIFS($E60:$AP60,$E$2:$AP$2,"&lt;="&amp;E$195,$E$2:$AP$2,"&gt;="&amp;E$194),2),"")</f>
        <v>4.26</v>
      </c>
      <c r="F253" s="173">
        <f t="shared" si="118"/>
        <v>4.04</v>
      </c>
      <c r="G253" s="173">
        <f t="shared" si="118"/>
        <v>3.84</v>
      </c>
      <c r="H253" s="173">
        <f t="shared" si="118"/>
        <v>3.74</v>
      </c>
      <c r="I253" s="173">
        <f t="shared" si="118"/>
        <v>4.52</v>
      </c>
      <c r="J253" s="173">
        <f t="shared" si="118"/>
        <v>4.05</v>
      </c>
      <c r="K253" s="173">
        <f t="shared" si="118"/>
        <v>4.29</v>
      </c>
      <c r="L253" s="173">
        <f t="shared" si="118"/>
        <v>4.15</v>
      </c>
      <c r="M253" s="173">
        <f t="shared" si="118"/>
        <v>4.81</v>
      </c>
      <c r="N253" s="173">
        <f t="shared" si="118"/>
        <v>4.89</v>
      </c>
      <c r="O253" s="173">
        <f t="shared" si="118"/>
        <v>4.03</v>
      </c>
      <c r="P253" s="173">
        <f t="shared" si="118"/>
        <v>5.21</v>
      </c>
      <c r="Q253" s="173">
        <f t="shared" si="118"/>
        <v>5.56</v>
      </c>
      <c r="R253" s="173">
        <f t="shared" si="118"/>
        <v>5.78</v>
      </c>
      <c r="S253" s="173">
        <f t="shared" si="118"/>
        <v>5.58</v>
      </c>
      <c r="T253" s="173">
        <f t="shared" si="118"/>
        <v>5.5</v>
      </c>
      <c r="U253" s="173">
        <f t="shared" si="118"/>
        <v>5.66</v>
      </c>
      <c r="V253" s="173">
        <f t="shared" si="118"/>
        <v>4.88</v>
      </c>
      <c r="W253" s="173">
        <f t="shared" si="118"/>
        <v>4.17</v>
      </c>
      <c r="X253" s="173">
        <f t="shared" si="118"/>
        <v>4.04</v>
      </c>
      <c r="Y253" s="173">
        <f t="shared" si="118"/>
        <v>4.04</v>
      </c>
      <c r="Z253" s="173">
        <f t="shared" si="118"/>
        <v>4.75</v>
      </c>
      <c r="AA253" s="173">
        <f t="shared" si="118"/>
        <v>4.93</v>
      </c>
      <c r="AB253" s="173">
        <f t="shared" si="118"/>
        <v>4.77</v>
      </c>
      <c r="AC253" s="173">
        <f t="shared" si="118"/>
        <v>4.96</v>
      </c>
      <c r="AD253" s="173">
        <f t="shared" si="118"/>
        <v>5.68</v>
      </c>
      <c r="AE253" s="173">
        <f t="shared" si="118"/>
        <v>5.24</v>
      </c>
      <c r="AF253" s="173">
        <f t="shared" si="118"/>
        <v>4.69</v>
      </c>
      <c r="AG253" s="173">
        <f t="shared" si="118"/>
        <v>4.37</v>
      </c>
      <c r="AH253" s="173">
        <f t="shared" si="118"/>
        <v>4.92</v>
      </c>
      <c r="AI253" s="173">
        <f t="shared" si="118"/>
        <v>5.24</v>
      </c>
      <c r="AJ253" s="173">
        <f t="shared" si="118"/>
        <v>4.8</v>
      </c>
      <c r="AK253" s="173">
        <f t="shared" si="118"/>
        <v>5.09</v>
      </c>
      <c r="AL253" s="173" t="str">
        <f t="shared" si="118"/>
        <v/>
      </c>
      <c r="AM253" s="173" t="str">
        <f t="shared" si="118"/>
        <v/>
      </c>
      <c r="AN253" s="173" t="str">
        <f t="shared" si="118"/>
        <v/>
      </c>
      <c r="AO253" s="173" t="str">
        <f t="shared" si="118"/>
        <v/>
      </c>
      <c r="AP253" s="173" t="str">
        <f t="shared" si="118"/>
        <v/>
      </c>
      <c r="AQ253" s="170"/>
      <c r="AR253" s="170"/>
    </row>
    <row r="254" ht="12.75" customHeight="1">
      <c r="A254" s="170"/>
      <c r="B254" s="170"/>
      <c r="C254" s="140" t="str">
        <f t="shared" ref="C254:D254" si="119">C61</f>
        <v>Burnley</v>
      </c>
      <c r="D254" s="140" t="str">
        <f t="shared" si="119"/>
        <v>Fulham</v>
      </c>
      <c r="E254" s="173">
        <f t="shared" ref="E254:AP254" si="120">IF(E$195&lt;=38,ROUND(SUMIFS($E61:$AP61,$E$2:$AP$2,"&lt;="&amp;E$195,$E$2:$AP$2,"&gt;="&amp;E$194),2),"")</f>
        <v>4.5</v>
      </c>
      <c r="F254" s="173">
        <f t="shared" si="120"/>
        <v>4.6</v>
      </c>
      <c r="G254" s="173">
        <f t="shared" si="120"/>
        <v>4.41</v>
      </c>
      <c r="H254" s="173">
        <f t="shared" si="120"/>
        <v>4.41</v>
      </c>
      <c r="I254" s="173">
        <f t="shared" si="120"/>
        <v>4.21</v>
      </c>
      <c r="J254" s="173">
        <f t="shared" si="120"/>
        <v>3.98</v>
      </c>
      <c r="K254" s="173">
        <f t="shared" si="120"/>
        <v>4.29</v>
      </c>
      <c r="L254" s="173">
        <f t="shared" si="120"/>
        <v>4.23</v>
      </c>
      <c r="M254" s="173">
        <f t="shared" si="120"/>
        <v>4.9</v>
      </c>
      <c r="N254" s="173">
        <f t="shared" si="120"/>
        <v>5.38</v>
      </c>
      <c r="O254" s="173">
        <f t="shared" si="120"/>
        <v>5.03</v>
      </c>
      <c r="P254" s="173">
        <f t="shared" si="120"/>
        <v>5.34</v>
      </c>
      <c r="Q254" s="173">
        <f t="shared" si="120"/>
        <v>5.19</v>
      </c>
      <c r="R254" s="173">
        <f t="shared" si="120"/>
        <v>5.02</v>
      </c>
      <c r="S254" s="173">
        <f t="shared" si="120"/>
        <v>4.35</v>
      </c>
      <c r="T254" s="173">
        <f t="shared" si="120"/>
        <v>3.76</v>
      </c>
      <c r="U254" s="173">
        <f t="shared" si="120"/>
        <v>3.92</v>
      </c>
      <c r="V254" s="173">
        <f t="shared" si="120"/>
        <v>4.04</v>
      </c>
      <c r="W254" s="173">
        <f t="shared" si="120"/>
        <v>3.61</v>
      </c>
      <c r="X254" s="173">
        <f t="shared" si="120"/>
        <v>3.78</v>
      </c>
      <c r="Y254" s="173">
        <f t="shared" si="120"/>
        <v>4.25</v>
      </c>
      <c r="Z254" s="173">
        <f t="shared" si="120"/>
        <v>4.56</v>
      </c>
      <c r="AA254" s="173">
        <f t="shared" si="120"/>
        <v>4.79</v>
      </c>
      <c r="AB254" s="173">
        <f t="shared" si="120"/>
        <v>4.36</v>
      </c>
      <c r="AC254" s="173">
        <f t="shared" si="120"/>
        <v>4.95</v>
      </c>
      <c r="AD254" s="173">
        <f t="shared" si="120"/>
        <v>5.5</v>
      </c>
      <c r="AE254" s="173">
        <f t="shared" si="120"/>
        <v>5.06</v>
      </c>
      <c r="AF254" s="173">
        <f t="shared" si="120"/>
        <v>5.14</v>
      </c>
      <c r="AG254" s="173">
        <f t="shared" si="120"/>
        <v>4.76</v>
      </c>
      <c r="AH254" s="173">
        <f t="shared" si="120"/>
        <v>5.16</v>
      </c>
      <c r="AI254" s="173">
        <f t="shared" si="120"/>
        <v>4.59</v>
      </c>
      <c r="AJ254" s="173">
        <f t="shared" si="120"/>
        <v>4.23</v>
      </c>
      <c r="AK254" s="173">
        <f t="shared" si="120"/>
        <v>4.44</v>
      </c>
      <c r="AL254" s="173" t="str">
        <f t="shared" si="120"/>
        <v/>
      </c>
      <c r="AM254" s="173" t="str">
        <f t="shared" si="120"/>
        <v/>
      </c>
      <c r="AN254" s="173" t="str">
        <f t="shared" si="120"/>
        <v/>
      </c>
      <c r="AO254" s="173" t="str">
        <f t="shared" si="120"/>
        <v/>
      </c>
      <c r="AP254" s="173" t="str">
        <f t="shared" si="120"/>
        <v/>
      </c>
      <c r="AQ254" s="170"/>
      <c r="AR254" s="170"/>
    </row>
    <row r="255" ht="12.75" customHeight="1">
      <c r="A255" s="170"/>
      <c r="B255" s="170"/>
      <c r="C255" s="140" t="str">
        <f t="shared" ref="C255:D255" si="121">C62</f>
        <v>Burnley</v>
      </c>
      <c r="D255" s="140" t="str">
        <f t="shared" si="121"/>
        <v>Huddersfield</v>
      </c>
      <c r="E255" s="173">
        <f t="shared" ref="E255:AP255" si="122">IF(E$195&lt;=38,ROUND(SUMIFS($E62:$AP62,$E$2:$AP$2,"&lt;="&amp;E$195,$E$2:$AP$2,"&gt;="&amp;E$194),2),"")</f>
        <v>4.34</v>
      </c>
      <c r="F255" s="173">
        <f t="shared" si="122"/>
        <v>4.29</v>
      </c>
      <c r="G255" s="173">
        <f t="shared" si="122"/>
        <v>4.09</v>
      </c>
      <c r="H255" s="173">
        <f t="shared" si="122"/>
        <v>5.21</v>
      </c>
      <c r="I255" s="173">
        <f t="shared" si="122"/>
        <v>5.17</v>
      </c>
      <c r="J255" s="173">
        <f t="shared" si="122"/>
        <v>5.1</v>
      </c>
      <c r="K255" s="173">
        <f t="shared" si="122"/>
        <v>5.3</v>
      </c>
      <c r="L255" s="173">
        <f t="shared" si="122"/>
        <v>5.27</v>
      </c>
      <c r="M255" s="173">
        <f t="shared" si="122"/>
        <v>5.19</v>
      </c>
      <c r="N255" s="173">
        <f t="shared" si="122"/>
        <v>4.68</v>
      </c>
      <c r="O255" s="173">
        <f t="shared" si="122"/>
        <v>4.01</v>
      </c>
      <c r="P255" s="173">
        <f t="shared" si="122"/>
        <v>4.17</v>
      </c>
      <c r="Q255" s="173">
        <f t="shared" si="122"/>
        <v>3.89</v>
      </c>
      <c r="R255" s="173">
        <f t="shared" si="122"/>
        <v>3.81</v>
      </c>
      <c r="S255" s="173">
        <f t="shared" si="122"/>
        <v>4.15</v>
      </c>
      <c r="T255" s="173">
        <f t="shared" si="122"/>
        <v>3.76</v>
      </c>
      <c r="U255" s="173">
        <f t="shared" si="122"/>
        <v>3.92</v>
      </c>
      <c r="V255" s="173">
        <f t="shared" si="122"/>
        <v>4.28</v>
      </c>
      <c r="W255" s="173">
        <f t="shared" si="122"/>
        <v>4.24</v>
      </c>
      <c r="X255" s="173">
        <f t="shared" si="122"/>
        <v>4.28</v>
      </c>
      <c r="Y255" s="173">
        <f t="shared" si="122"/>
        <v>4.33</v>
      </c>
      <c r="Z255" s="173">
        <f t="shared" si="122"/>
        <v>4.53</v>
      </c>
      <c r="AA255" s="173">
        <f t="shared" si="122"/>
        <v>4.47</v>
      </c>
      <c r="AB255" s="173">
        <f t="shared" si="122"/>
        <v>4.04</v>
      </c>
      <c r="AC255" s="173">
        <f t="shared" si="122"/>
        <v>4.15</v>
      </c>
      <c r="AD255" s="173">
        <f t="shared" si="122"/>
        <v>4.43</v>
      </c>
      <c r="AE255" s="173">
        <f t="shared" si="122"/>
        <v>4.14</v>
      </c>
      <c r="AF255" s="173">
        <f t="shared" si="122"/>
        <v>4.34</v>
      </c>
      <c r="AG255" s="173">
        <f t="shared" si="122"/>
        <v>4.25</v>
      </c>
      <c r="AH255" s="173">
        <f t="shared" si="122"/>
        <v>4.29</v>
      </c>
      <c r="AI255" s="173">
        <f t="shared" si="122"/>
        <v>5.31</v>
      </c>
      <c r="AJ255" s="173">
        <f t="shared" si="122"/>
        <v>5.47</v>
      </c>
      <c r="AK255" s="173">
        <f t="shared" si="122"/>
        <v>5.76</v>
      </c>
      <c r="AL255" s="173" t="str">
        <f t="shared" si="122"/>
        <v/>
      </c>
      <c r="AM255" s="173" t="str">
        <f t="shared" si="122"/>
        <v/>
      </c>
      <c r="AN255" s="173" t="str">
        <f t="shared" si="122"/>
        <v/>
      </c>
      <c r="AO255" s="173" t="str">
        <f t="shared" si="122"/>
        <v/>
      </c>
      <c r="AP255" s="173" t="str">
        <f t="shared" si="122"/>
        <v/>
      </c>
      <c r="AQ255" s="170"/>
      <c r="AR255" s="170"/>
    </row>
    <row r="256" ht="12.75" customHeight="1">
      <c r="A256" s="170"/>
      <c r="B256" s="170"/>
      <c r="C256" s="140" t="str">
        <f t="shared" ref="C256:D256" si="123">C63</f>
        <v>Burnley</v>
      </c>
      <c r="D256" s="140" t="str">
        <f t="shared" si="123"/>
        <v>Leicester</v>
      </c>
      <c r="E256" s="173">
        <f t="shared" ref="E256:AP256" si="124">IF(E$195&lt;=38,ROUND(SUMIFS($E63:$AP63,$E$2:$AP$2,"&lt;="&amp;E$195,$E$2:$AP$2,"&gt;="&amp;E$194),2),"")</f>
        <v>4.53</v>
      </c>
      <c r="F256" s="173">
        <f t="shared" si="124"/>
        <v>4.47</v>
      </c>
      <c r="G256" s="173">
        <f t="shared" si="124"/>
        <v>4.45</v>
      </c>
      <c r="H256" s="173">
        <f t="shared" si="124"/>
        <v>5.84</v>
      </c>
      <c r="I256" s="173">
        <f t="shared" si="124"/>
        <v>5.6</v>
      </c>
      <c r="J256" s="173">
        <f t="shared" si="124"/>
        <v>5.47</v>
      </c>
      <c r="K256" s="173">
        <f t="shared" si="124"/>
        <v>5.79</v>
      </c>
      <c r="L256" s="173">
        <f t="shared" si="124"/>
        <v>5.76</v>
      </c>
      <c r="M256" s="173">
        <f t="shared" si="124"/>
        <v>5.96</v>
      </c>
      <c r="N256" s="173">
        <f t="shared" si="124"/>
        <v>4.57</v>
      </c>
      <c r="O256" s="173">
        <f t="shared" si="124"/>
        <v>4.02</v>
      </c>
      <c r="P256" s="173">
        <f t="shared" si="124"/>
        <v>4.43</v>
      </c>
      <c r="Q256" s="173">
        <f t="shared" si="124"/>
        <v>4.82</v>
      </c>
      <c r="R256" s="173">
        <f t="shared" si="124"/>
        <v>4.74</v>
      </c>
      <c r="S256" s="173">
        <f t="shared" si="124"/>
        <v>4.49</v>
      </c>
      <c r="T256" s="173">
        <f t="shared" si="124"/>
        <v>4.38</v>
      </c>
      <c r="U256" s="173">
        <f t="shared" si="124"/>
        <v>4.55</v>
      </c>
      <c r="V256" s="173">
        <f t="shared" si="124"/>
        <v>4.27</v>
      </c>
      <c r="W256" s="173">
        <f t="shared" si="124"/>
        <v>4.58</v>
      </c>
      <c r="X256" s="173">
        <f t="shared" si="124"/>
        <v>4.62</v>
      </c>
      <c r="Y256" s="173">
        <f t="shared" si="124"/>
        <v>5.15</v>
      </c>
      <c r="Z256" s="173">
        <f t="shared" si="124"/>
        <v>5.15</v>
      </c>
      <c r="AA256" s="173">
        <f t="shared" si="124"/>
        <v>4.99</v>
      </c>
      <c r="AB256" s="173">
        <f t="shared" si="124"/>
        <v>4.75</v>
      </c>
      <c r="AC256" s="173">
        <f t="shared" si="124"/>
        <v>3.82</v>
      </c>
      <c r="AD256" s="173">
        <f t="shared" si="124"/>
        <v>3.78</v>
      </c>
      <c r="AE256" s="173">
        <f t="shared" si="124"/>
        <v>3.34</v>
      </c>
      <c r="AF256" s="173">
        <f t="shared" si="124"/>
        <v>3.34</v>
      </c>
      <c r="AG256" s="173">
        <f t="shared" si="124"/>
        <v>3.36</v>
      </c>
      <c r="AH256" s="173">
        <f t="shared" si="124"/>
        <v>3.67</v>
      </c>
      <c r="AI256" s="173">
        <f t="shared" si="124"/>
        <v>3.9</v>
      </c>
      <c r="AJ256" s="173">
        <f t="shared" si="124"/>
        <v>4.37</v>
      </c>
      <c r="AK256" s="173">
        <f t="shared" si="124"/>
        <v>4.66</v>
      </c>
      <c r="AL256" s="173" t="str">
        <f t="shared" si="124"/>
        <v/>
      </c>
      <c r="AM256" s="173" t="str">
        <f t="shared" si="124"/>
        <v/>
      </c>
      <c r="AN256" s="173" t="str">
        <f t="shared" si="124"/>
        <v/>
      </c>
      <c r="AO256" s="173" t="str">
        <f t="shared" si="124"/>
        <v/>
      </c>
      <c r="AP256" s="173" t="str">
        <f t="shared" si="124"/>
        <v/>
      </c>
      <c r="AQ256" s="170"/>
      <c r="AR256" s="170"/>
    </row>
    <row r="257" ht="12.75" customHeight="1">
      <c r="A257" s="170"/>
      <c r="B257" s="170"/>
      <c r="C257" s="140" t="str">
        <f t="shared" ref="C257:D257" si="125">C64</f>
        <v>Burnley</v>
      </c>
      <c r="D257" s="140" t="str">
        <f t="shared" si="125"/>
        <v>Liverpool</v>
      </c>
      <c r="E257" s="173">
        <f t="shared" ref="E257:AP257" si="126">IF(E$195&lt;=38,ROUND(SUMIFS($E64:$AP64,$E$2:$AP$2,"&lt;="&amp;E$195,$E$2:$AP$2,"&gt;="&amp;E$194),2),"")</f>
        <v>4.36</v>
      </c>
      <c r="F257" s="173">
        <f t="shared" si="126"/>
        <v>4.3</v>
      </c>
      <c r="G257" s="173">
        <f t="shared" si="126"/>
        <v>4.11</v>
      </c>
      <c r="H257" s="173">
        <f t="shared" si="126"/>
        <v>4.34</v>
      </c>
      <c r="I257" s="173">
        <f t="shared" si="126"/>
        <v>3.77</v>
      </c>
      <c r="J257" s="173">
        <f t="shared" si="126"/>
        <v>3.86</v>
      </c>
      <c r="K257" s="173">
        <f t="shared" si="126"/>
        <v>3.75</v>
      </c>
      <c r="L257" s="173">
        <f t="shared" si="126"/>
        <v>3.72</v>
      </c>
      <c r="M257" s="173">
        <f t="shared" si="126"/>
        <v>3.88</v>
      </c>
      <c r="N257" s="173">
        <f t="shared" si="126"/>
        <v>3.88</v>
      </c>
      <c r="O257" s="173">
        <f t="shared" si="126"/>
        <v>3.86</v>
      </c>
      <c r="P257" s="173">
        <f t="shared" si="126"/>
        <v>4.09</v>
      </c>
      <c r="Q257" s="173">
        <f t="shared" si="126"/>
        <v>4.4</v>
      </c>
      <c r="R257" s="173">
        <f t="shared" si="126"/>
        <v>4.32</v>
      </c>
      <c r="S257" s="173">
        <f t="shared" si="126"/>
        <v>4.48</v>
      </c>
      <c r="T257" s="173">
        <f t="shared" si="126"/>
        <v>4.48</v>
      </c>
      <c r="U257" s="173">
        <f t="shared" si="126"/>
        <v>4.64</v>
      </c>
      <c r="V257" s="173">
        <f t="shared" si="126"/>
        <v>4.09</v>
      </c>
      <c r="W257" s="173">
        <f t="shared" si="126"/>
        <v>4.45</v>
      </c>
      <c r="X257" s="173">
        <f t="shared" si="126"/>
        <v>4.49</v>
      </c>
      <c r="Y257" s="173">
        <f t="shared" si="126"/>
        <v>4.45</v>
      </c>
      <c r="Z257" s="173">
        <f t="shared" si="126"/>
        <v>5.15</v>
      </c>
      <c r="AA257" s="173">
        <f t="shared" si="126"/>
        <v>5.27</v>
      </c>
      <c r="AB257" s="173">
        <f t="shared" si="126"/>
        <v>5.27</v>
      </c>
      <c r="AC257" s="173">
        <f t="shared" si="126"/>
        <v>4.83</v>
      </c>
      <c r="AD257" s="173">
        <f t="shared" si="126"/>
        <v>4.9</v>
      </c>
      <c r="AE257" s="173">
        <f t="shared" si="126"/>
        <v>4.65</v>
      </c>
      <c r="AF257" s="173">
        <f t="shared" si="126"/>
        <v>4.1</v>
      </c>
      <c r="AG257" s="173">
        <f t="shared" si="126"/>
        <v>3.85</v>
      </c>
      <c r="AH257" s="173">
        <f t="shared" si="126"/>
        <v>3.95</v>
      </c>
      <c r="AI257" s="173">
        <f t="shared" si="126"/>
        <v>3.64</v>
      </c>
      <c r="AJ257" s="173">
        <f t="shared" si="126"/>
        <v>3.73</v>
      </c>
      <c r="AK257" s="173">
        <f t="shared" si="126"/>
        <v>3.73</v>
      </c>
      <c r="AL257" s="173" t="str">
        <f t="shared" si="126"/>
        <v/>
      </c>
      <c r="AM257" s="173" t="str">
        <f t="shared" si="126"/>
        <v/>
      </c>
      <c r="AN257" s="173" t="str">
        <f t="shared" si="126"/>
        <v/>
      </c>
      <c r="AO257" s="173" t="str">
        <f t="shared" si="126"/>
        <v/>
      </c>
      <c r="AP257" s="173" t="str">
        <f t="shared" si="126"/>
        <v/>
      </c>
      <c r="AQ257" s="170"/>
      <c r="AR257" s="170"/>
    </row>
    <row r="258" ht="12.75" customHeight="1">
      <c r="A258" s="170"/>
      <c r="B258" s="170"/>
      <c r="C258" s="140" t="str">
        <f t="shared" ref="C258:D258" si="127">C65</f>
        <v>Burnley</v>
      </c>
      <c r="D258" s="140" t="str">
        <f t="shared" si="127"/>
        <v>Man City</v>
      </c>
      <c r="E258" s="173">
        <f t="shared" ref="E258:AP258" si="128">IF(E$195&lt;=38,ROUND(SUMIFS($E65:$AP65,$E$2:$AP$2,"&lt;="&amp;E$195,$E$2:$AP$2,"&gt;="&amp;E$194),2),"")</f>
        <v>3.99</v>
      </c>
      <c r="F258" s="173">
        <f t="shared" si="128"/>
        <v>3.59</v>
      </c>
      <c r="G258" s="173">
        <f t="shared" si="128"/>
        <v>3.59</v>
      </c>
      <c r="H258" s="173">
        <f t="shared" si="128"/>
        <v>3.65</v>
      </c>
      <c r="I258" s="173">
        <f t="shared" si="128"/>
        <v>4.2</v>
      </c>
      <c r="J258" s="173">
        <f t="shared" si="128"/>
        <v>4.31</v>
      </c>
      <c r="K258" s="173">
        <f t="shared" si="128"/>
        <v>4.56</v>
      </c>
      <c r="L258" s="173">
        <f t="shared" si="128"/>
        <v>4.87</v>
      </c>
      <c r="M258" s="173">
        <f t="shared" si="128"/>
        <v>5.15</v>
      </c>
      <c r="N258" s="173">
        <f t="shared" si="128"/>
        <v>5.42</v>
      </c>
      <c r="O258" s="173">
        <f t="shared" si="128"/>
        <v>4.56</v>
      </c>
      <c r="P258" s="173">
        <f t="shared" si="128"/>
        <v>4.52</v>
      </c>
      <c r="Q258" s="173">
        <f t="shared" si="128"/>
        <v>4.17</v>
      </c>
      <c r="R258" s="173">
        <f t="shared" si="128"/>
        <v>4.09</v>
      </c>
      <c r="S258" s="173">
        <f t="shared" si="128"/>
        <v>4.13</v>
      </c>
      <c r="T258" s="173">
        <f t="shared" si="128"/>
        <v>3.69</v>
      </c>
      <c r="U258" s="173">
        <f t="shared" si="128"/>
        <v>3.8</v>
      </c>
      <c r="V258" s="173">
        <f t="shared" si="128"/>
        <v>3.8</v>
      </c>
      <c r="W258" s="173">
        <f t="shared" si="128"/>
        <v>4</v>
      </c>
      <c r="X258" s="173">
        <f t="shared" si="128"/>
        <v>4.04</v>
      </c>
      <c r="Y258" s="173">
        <f t="shared" si="128"/>
        <v>4.19</v>
      </c>
      <c r="Z258" s="173">
        <f t="shared" si="128"/>
        <v>4.66</v>
      </c>
      <c r="AA258" s="173">
        <f t="shared" si="128"/>
        <v>4.99</v>
      </c>
      <c r="AB258" s="173">
        <f t="shared" si="128"/>
        <v>4.99</v>
      </c>
      <c r="AC258" s="173">
        <f t="shared" si="128"/>
        <v>4.83</v>
      </c>
      <c r="AD258" s="173">
        <f t="shared" si="128"/>
        <v>5.38</v>
      </c>
      <c r="AE258" s="173">
        <f t="shared" si="128"/>
        <v>4.94</v>
      </c>
      <c r="AF258" s="173">
        <f t="shared" si="128"/>
        <v>4.25</v>
      </c>
      <c r="AG258" s="173">
        <f t="shared" si="128"/>
        <v>3.84</v>
      </c>
      <c r="AH258" s="173">
        <f t="shared" si="128"/>
        <v>4.39</v>
      </c>
      <c r="AI258" s="173">
        <f t="shared" si="128"/>
        <v>4.35</v>
      </c>
      <c r="AJ258" s="173">
        <f t="shared" si="128"/>
        <v>4.23</v>
      </c>
      <c r="AK258" s="173">
        <f t="shared" si="128"/>
        <v>4.52</v>
      </c>
      <c r="AL258" s="173" t="str">
        <f t="shared" si="128"/>
        <v/>
      </c>
      <c r="AM258" s="173" t="str">
        <f t="shared" si="128"/>
        <v/>
      </c>
      <c r="AN258" s="173" t="str">
        <f t="shared" si="128"/>
        <v/>
      </c>
      <c r="AO258" s="173" t="str">
        <f t="shared" si="128"/>
        <v/>
      </c>
      <c r="AP258" s="173" t="str">
        <f t="shared" si="128"/>
        <v/>
      </c>
      <c r="AQ258" s="170"/>
      <c r="AR258" s="170"/>
    </row>
    <row r="259" ht="12.75" customHeight="1">
      <c r="A259" s="170"/>
      <c r="B259" s="170"/>
      <c r="C259" s="140" t="str">
        <f t="shared" ref="C259:D259" si="129">C66</f>
        <v>Burnley</v>
      </c>
      <c r="D259" s="140" t="str">
        <f t="shared" si="129"/>
        <v>Man Utd</v>
      </c>
      <c r="E259" s="173">
        <f t="shared" ref="E259:AP259" si="130">IF(E$195&lt;=38,ROUND(SUMIFS($E66:$AP66,$E$2:$AP$2,"&lt;="&amp;E$195,$E$2:$AP$2,"&gt;="&amp;E$194),2),"")</f>
        <v>4.17</v>
      </c>
      <c r="F259" s="173">
        <f t="shared" si="130"/>
        <v>4.12</v>
      </c>
      <c r="G259" s="173">
        <f t="shared" si="130"/>
        <v>3.92</v>
      </c>
      <c r="H259" s="173">
        <f t="shared" si="130"/>
        <v>4.37</v>
      </c>
      <c r="I259" s="173">
        <f t="shared" si="130"/>
        <v>4.37</v>
      </c>
      <c r="J259" s="173">
        <f t="shared" si="130"/>
        <v>4.45</v>
      </c>
      <c r="K259" s="173">
        <f t="shared" si="130"/>
        <v>4.94</v>
      </c>
      <c r="L259" s="173">
        <f t="shared" si="130"/>
        <v>4.83</v>
      </c>
      <c r="M259" s="173">
        <f t="shared" si="130"/>
        <v>5.15</v>
      </c>
      <c r="N259" s="173">
        <f t="shared" si="130"/>
        <v>4.75</v>
      </c>
      <c r="O259" s="173">
        <f t="shared" si="130"/>
        <v>4.52</v>
      </c>
      <c r="P259" s="173">
        <f t="shared" si="130"/>
        <v>5.15</v>
      </c>
      <c r="Q259" s="173">
        <f t="shared" si="130"/>
        <v>4.9</v>
      </c>
      <c r="R259" s="173">
        <f t="shared" si="130"/>
        <v>4.74</v>
      </c>
      <c r="S259" s="173">
        <f t="shared" si="130"/>
        <v>4.7</v>
      </c>
      <c r="T259" s="173">
        <f t="shared" si="130"/>
        <v>4.54</v>
      </c>
      <c r="U259" s="173">
        <f t="shared" si="130"/>
        <v>4.71</v>
      </c>
      <c r="V259" s="173">
        <f t="shared" si="130"/>
        <v>3.53</v>
      </c>
      <c r="W259" s="173">
        <f t="shared" si="130"/>
        <v>3.58</v>
      </c>
      <c r="X259" s="173">
        <f t="shared" si="130"/>
        <v>3.78</v>
      </c>
      <c r="Y259" s="173">
        <f t="shared" si="130"/>
        <v>3.76</v>
      </c>
      <c r="Z259" s="173">
        <f t="shared" si="130"/>
        <v>4.47</v>
      </c>
      <c r="AA259" s="173">
        <f t="shared" si="130"/>
        <v>4.74</v>
      </c>
      <c r="AB259" s="173">
        <f t="shared" si="130"/>
        <v>4.98</v>
      </c>
      <c r="AC259" s="173">
        <f t="shared" si="130"/>
        <v>5.96</v>
      </c>
      <c r="AD259" s="173">
        <f t="shared" si="130"/>
        <v>6.51</v>
      </c>
      <c r="AE259" s="173">
        <f t="shared" si="130"/>
        <v>6.28</v>
      </c>
      <c r="AF259" s="173">
        <f t="shared" si="130"/>
        <v>5.8</v>
      </c>
      <c r="AG259" s="173">
        <f t="shared" si="130"/>
        <v>5.39</v>
      </c>
      <c r="AH259" s="173">
        <f t="shared" si="130"/>
        <v>5.86</v>
      </c>
      <c r="AI259" s="173">
        <f t="shared" si="130"/>
        <v>5.35</v>
      </c>
      <c r="AJ259" s="173">
        <f t="shared" si="130"/>
        <v>4.76</v>
      </c>
      <c r="AK259" s="173">
        <f t="shared" si="130"/>
        <v>4.67</v>
      </c>
      <c r="AL259" s="173" t="str">
        <f t="shared" si="130"/>
        <v/>
      </c>
      <c r="AM259" s="173" t="str">
        <f t="shared" si="130"/>
        <v/>
      </c>
      <c r="AN259" s="173" t="str">
        <f t="shared" si="130"/>
        <v/>
      </c>
      <c r="AO259" s="173" t="str">
        <f t="shared" si="130"/>
        <v/>
      </c>
      <c r="AP259" s="173" t="str">
        <f t="shared" si="130"/>
        <v/>
      </c>
      <c r="AQ259" s="170"/>
      <c r="AR259" s="170"/>
    </row>
    <row r="260" ht="12.75" customHeight="1">
      <c r="A260" s="170"/>
      <c r="B260" s="170"/>
      <c r="C260" s="140" t="str">
        <f t="shared" ref="C260:D260" si="131">C67</f>
        <v>Burnley</v>
      </c>
      <c r="D260" s="140" t="str">
        <f t="shared" si="131"/>
        <v>Newcastle</v>
      </c>
      <c r="E260" s="173">
        <f t="shared" ref="E260:AP260" si="132">IF(E$195&lt;=38,ROUND(SUMIFS($E67:$AP67,$E$2:$AP$2,"&lt;="&amp;E$195,$E$2:$AP$2,"&gt;="&amp;E$194),2),"")</f>
        <v>4.9</v>
      </c>
      <c r="F260" s="173">
        <f t="shared" si="132"/>
        <v>4.84</v>
      </c>
      <c r="G260" s="173">
        <f t="shared" si="132"/>
        <v>4.65</v>
      </c>
      <c r="H260" s="173">
        <f t="shared" si="132"/>
        <v>4.31</v>
      </c>
      <c r="I260" s="173">
        <f t="shared" si="132"/>
        <v>3.91</v>
      </c>
      <c r="J260" s="173">
        <f t="shared" si="132"/>
        <v>3.8</v>
      </c>
      <c r="K260" s="173">
        <f t="shared" si="132"/>
        <v>3.8</v>
      </c>
      <c r="L260" s="173">
        <f t="shared" si="132"/>
        <v>3.69</v>
      </c>
      <c r="M260" s="173">
        <f t="shared" si="132"/>
        <v>4.17</v>
      </c>
      <c r="N260" s="173">
        <f t="shared" si="132"/>
        <v>4.27</v>
      </c>
      <c r="O260" s="173">
        <f t="shared" si="132"/>
        <v>3.88</v>
      </c>
      <c r="P260" s="173">
        <f t="shared" si="132"/>
        <v>3.84</v>
      </c>
      <c r="Q260" s="173">
        <f t="shared" si="132"/>
        <v>3.65</v>
      </c>
      <c r="R260" s="173">
        <f t="shared" si="132"/>
        <v>3.65</v>
      </c>
      <c r="S260" s="173">
        <f t="shared" si="132"/>
        <v>3.65</v>
      </c>
      <c r="T260" s="173">
        <f t="shared" si="132"/>
        <v>3.78</v>
      </c>
      <c r="U260" s="173">
        <f t="shared" si="132"/>
        <v>3.94</v>
      </c>
      <c r="V260" s="173">
        <f t="shared" si="132"/>
        <v>3.73</v>
      </c>
      <c r="W260" s="173">
        <f t="shared" si="132"/>
        <v>4.66</v>
      </c>
      <c r="X260" s="173">
        <f t="shared" si="132"/>
        <v>4.7</v>
      </c>
      <c r="Y260" s="173">
        <f t="shared" si="132"/>
        <v>4.62</v>
      </c>
      <c r="Z260" s="173">
        <f t="shared" si="132"/>
        <v>4.46</v>
      </c>
      <c r="AA260" s="173">
        <f t="shared" si="132"/>
        <v>4.69</v>
      </c>
      <c r="AB260" s="173">
        <f t="shared" si="132"/>
        <v>4.91</v>
      </c>
      <c r="AC260" s="173">
        <f t="shared" si="132"/>
        <v>4.04</v>
      </c>
      <c r="AD260" s="173">
        <f t="shared" si="132"/>
        <v>4.4</v>
      </c>
      <c r="AE260" s="173">
        <f t="shared" si="132"/>
        <v>4.04</v>
      </c>
      <c r="AF260" s="173">
        <f t="shared" si="132"/>
        <v>4.19</v>
      </c>
      <c r="AG260" s="173">
        <f t="shared" si="132"/>
        <v>3.82</v>
      </c>
      <c r="AH260" s="173">
        <f t="shared" si="132"/>
        <v>3.86</v>
      </c>
      <c r="AI260" s="173">
        <f t="shared" si="132"/>
        <v>4.17</v>
      </c>
      <c r="AJ260" s="173">
        <f t="shared" si="132"/>
        <v>4.25</v>
      </c>
      <c r="AK260" s="173">
        <f t="shared" si="132"/>
        <v>4.49</v>
      </c>
      <c r="AL260" s="173" t="str">
        <f t="shared" si="132"/>
        <v/>
      </c>
      <c r="AM260" s="173" t="str">
        <f t="shared" si="132"/>
        <v/>
      </c>
      <c r="AN260" s="173" t="str">
        <f t="shared" si="132"/>
        <v/>
      </c>
      <c r="AO260" s="173" t="str">
        <f t="shared" si="132"/>
        <v/>
      </c>
      <c r="AP260" s="173" t="str">
        <f t="shared" si="132"/>
        <v/>
      </c>
      <c r="AQ260" s="170"/>
      <c r="AR260" s="170"/>
    </row>
    <row r="261" ht="12.75" customHeight="1">
      <c r="A261" s="170"/>
      <c r="B261" s="170"/>
      <c r="C261" s="140" t="str">
        <f t="shared" ref="C261:D261" si="133">C68</f>
        <v>Burnley</v>
      </c>
      <c r="D261" s="140" t="str">
        <f t="shared" si="133"/>
        <v>Southampton</v>
      </c>
      <c r="E261" s="173">
        <f t="shared" ref="E261:AP261" si="134">IF(E$195&lt;=38,ROUND(SUMIFS($E68:$AP68,$E$2:$AP$2,"&lt;="&amp;E$195,$E$2:$AP$2,"&gt;="&amp;E$194),2),"")</f>
        <v>4.47</v>
      </c>
      <c r="F261" s="173">
        <f t="shared" si="134"/>
        <v>4.41</v>
      </c>
      <c r="G261" s="173">
        <f t="shared" si="134"/>
        <v>4.22</v>
      </c>
      <c r="H261" s="173">
        <f t="shared" si="134"/>
        <v>4.5</v>
      </c>
      <c r="I261" s="173">
        <f t="shared" si="134"/>
        <v>4.07</v>
      </c>
      <c r="J261" s="173">
        <f t="shared" si="134"/>
        <v>4.62</v>
      </c>
      <c r="K261" s="173">
        <f t="shared" si="134"/>
        <v>4.54</v>
      </c>
      <c r="L261" s="173">
        <f t="shared" si="134"/>
        <v>4.52</v>
      </c>
      <c r="M261" s="173">
        <f t="shared" si="134"/>
        <v>5.19</v>
      </c>
      <c r="N261" s="173">
        <f t="shared" si="134"/>
        <v>5.7</v>
      </c>
      <c r="O261" s="173">
        <f t="shared" si="134"/>
        <v>5.38</v>
      </c>
      <c r="P261" s="173">
        <f t="shared" si="134"/>
        <v>5.23</v>
      </c>
      <c r="Q261" s="173">
        <f t="shared" si="134"/>
        <v>5.19</v>
      </c>
      <c r="R261" s="173">
        <f t="shared" si="134"/>
        <v>5.11</v>
      </c>
      <c r="S261" s="173">
        <f t="shared" si="134"/>
        <v>4.91</v>
      </c>
      <c r="T261" s="173">
        <f t="shared" si="134"/>
        <v>4.01</v>
      </c>
      <c r="U261" s="173">
        <f t="shared" si="134"/>
        <v>4.17</v>
      </c>
      <c r="V261" s="173">
        <f t="shared" si="134"/>
        <v>4.01</v>
      </c>
      <c r="W261" s="173">
        <f t="shared" si="134"/>
        <v>4.01</v>
      </c>
      <c r="X261" s="173">
        <f t="shared" si="134"/>
        <v>4.01</v>
      </c>
      <c r="Y261" s="173">
        <f t="shared" si="134"/>
        <v>3.49</v>
      </c>
      <c r="Z261" s="173">
        <f t="shared" si="134"/>
        <v>4.19</v>
      </c>
      <c r="AA261" s="173">
        <f t="shared" si="134"/>
        <v>4.19</v>
      </c>
      <c r="AB261" s="173">
        <f t="shared" si="134"/>
        <v>4.19</v>
      </c>
      <c r="AC261" s="173">
        <f t="shared" si="134"/>
        <v>4.9</v>
      </c>
      <c r="AD261" s="173">
        <f t="shared" si="134"/>
        <v>5.33</v>
      </c>
      <c r="AE261" s="173">
        <f t="shared" si="134"/>
        <v>5.42</v>
      </c>
      <c r="AF261" s="173">
        <f t="shared" si="134"/>
        <v>5.1</v>
      </c>
      <c r="AG261" s="173">
        <f t="shared" si="134"/>
        <v>4.96</v>
      </c>
      <c r="AH261" s="173">
        <f t="shared" si="134"/>
        <v>5.16</v>
      </c>
      <c r="AI261" s="173">
        <f t="shared" si="134"/>
        <v>4.57</v>
      </c>
      <c r="AJ261" s="173">
        <f t="shared" si="134"/>
        <v>4.45</v>
      </c>
      <c r="AK261" s="173">
        <f t="shared" si="134"/>
        <v>4.42</v>
      </c>
      <c r="AL261" s="173" t="str">
        <f t="shared" si="134"/>
        <v/>
      </c>
      <c r="AM261" s="173" t="str">
        <f t="shared" si="134"/>
        <v/>
      </c>
      <c r="AN261" s="173" t="str">
        <f t="shared" si="134"/>
        <v/>
      </c>
      <c r="AO261" s="173" t="str">
        <f t="shared" si="134"/>
        <v/>
      </c>
      <c r="AP261" s="173" t="str">
        <f t="shared" si="134"/>
        <v/>
      </c>
      <c r="AQ261" s="170"/>
      <c r="AR261" s="170"/>
    </row>
    <row r="262" ht="12.75" customHeight="1">
      <c r="A262" s="170"/>
      <c r="B262" s="170"/>
      <c r="C262" s="140" t="str">
        <f t="shared" ref="C262:D262" si="135">C69</f>
        <v>Burnley</v>
      </c>
      <c r="D262" s="140" t="str">
        <f t="shared" si="135"/>
        <v>Tottenham</v>
      </c>
      <c r="E262" s="173">
        <f t="shared" ref="E262:AP262" si="136">IF(E$195&lt;=38,ROUND(SUMIFS($E69:$AP69,$E$2:$AP$2,"&lt;="&amp;E$195,$E$2:$AP$2,"&gt;="&amp;E$194),2),"")</f>
        <v>4.74</v>
      </c>
      <c r="F262" s="173">
        <f t="shared" si="136"/>
        <v>4.59</v>
      </c>
      <c r="G262" s="173">
        <f t="shared" si="136"/>
        <v>4.44</v>
      </c>
      <c r="H262" s="173">
        <f t="shared" si="136"/>
        <v>4.65</v>
      </c>
      <c r="I262" s="173">
        <f t="shared" si="136"/>
        <v>4.85</v>
      </c>
      <c r="J262" s="173">
        <f t="shared" si="136"/>
        <v>4.85</v>
      </c>
      <c r="K262" s="173">
        <f t="shared" si="136"/>
        <v>5.09</v>
      </c>
      <c r="L262" s="173">
        <f t="shared" si="136"/>
        <v>5.16</v>
      </c>
      <c r="M262" s="173">
        <f t="shared" si="136"/>
        <v>5.89</v>
      </c>
      <c r="N262" s="173">
        <f t="shared" si="136"/>
        <v>5.61</v>
      </c>
      <c r="O262" s="173">
        <f t="shared" si="136"/>
        <v>4.75</v>
      </c>
      <c r="P262" s="173">
        <f t="shared" si="136"/>
        <v>4.68</v>
      </c>
      <c r="Q262" s="173">
        <f t="shared" si="136"/>
        <v>4.79</v>
      </c>
      <c r="R262" s="173">
        <f t="shared" si="136"/>
        <v>4.72</v>
      </c>
      <c r="S262" s="173">
        <f t="shared" si="136"/>
        <v>4.08</v>
      </c>
      <c r="T262" s="173">
        <f t="shared" si="136"/>
        <v>4.04</v>
      </c>
      <c r="U262" s="173">
        <f t="shared" si="136"/>
        <v>4.2</v>
      </c>
      <c r="V262" s="173">
        <f t="shared" si="136"/>
        <v>4.15</v>
      </c>
      <c r="W262" s="173">
        <f t="shared" si="136"/>
        <v>3.71</v>
      </c>
      <c r="X262" s="173">
        <f t="shared" si="136"/>
        <v>3.75</v>
      </c>
      <c r="Y262" s="173">
        <f t="shared" si="136"/>
        <v>4.2</v>
      </c>
      <c r="Z262" s="173">
        <f t="shared" si="136"/>
        <v>4.2</v>
      </c>
      <c r="AA262" s="173">
        <f t="shared" si="136"/>
        <v>4.47</v>
      </c>
      <c r="AB262" s="173">
        <f t="shared" si="136"/>
        <v>4.36</v>
      </c>
      <c r="AC262" s="173">
        <f t="shared" si="136"/>
        <v>4.48</v>
      </c>
      <c r="AD262" s="173">
        <f t="shared" si="136"/>
        <v>4.44</v>
      </c>
      <c r="AE262" s="173">
        <f t="shared" si="136"/>
        <v>4</v>
      </c>
      <c r="AF262" s="173">
        <f t="shared" si="136"/>
        <v>3.76</v>
      </c>
      <c r="AG262" s="173">
        <f t="shared" si="136"/>
        <v>3.35</v>
      </c>
      <c r="AH262" s="173">
        <f t="shared" si="136"/>
        <v>3.9</v>
      </c>
      <c r="AI262" s="173">
        <f t="shared" si="136"/>
        <v>4.06</v>
      </c>
      <c r="AJ262" s="173">
        <f t="shared" si="136"/>
        <v>4.45</v>
      </c>
      <c r="AK262" s="173">
        <f t="shared" si="136"/>
        <v>4.58</v>
      </c>
      <c r="AL262" s="173" t="str">
        <f t="shared" si="136"/>
        <v/>
      </c>
      <c r="AM262" s="173" t="str">
        <f t="shared" si="136"/>
        <v/>
      </c>
      <c r="AN262" s="173" t="str">
        <f t="shared" si="136"/>
        <v/>
      </c>
      <c r="AO262" s="173" t="str">
        <f t="shared" si="136"/>
        <v/>
      </c>
      <c r="AP262" s="173" t="str">
        <f t="shared" si="136"/>
        <v/>
      </c>
      <c r="AQ262" s="170"/>
      <c r="AR262" s="170"/>
    </row>
    <row r="263" ht="12.75" customHeight="1">
      <c r="A263" s="170"/>
      <c r="B263" s="170"/>
      <c r="C263" s="140" t="str">
        <f t="shared" ref="C263:D263" si="137">C70</f>
        <v>Burnley</v>
      </c>
      <c r="D263" s="140" t="str">
        <f t="shared" si="137"/>
        <v>Watford</v>
      </c>
      <c r="E263" s="173">
        <f t="shared" ref="E263:AP263" si="138">IF(E$195&lt;=38,ROUND(SUMIFS($E70:$AP70,$E$2:$AP$2,"&lt;="&amp;E$195,$E$2:$AP$2,"&gt;="&amp;E$194),2),"")</f>
        <v>4.42</v>
      </c>
      <c r="F263" s="173">
        <f t="shared" si="138"/>
        <v>4.76</v>
      </c>
      <c r="G263" s="173">
        <f t="shared" si="138"/>
        <v>4.6</v>
      </c>
      <c r="H263" s="173">
        <f t="shared" si="138"/>
        <v>4.84</v>
      </c>
      <c r="I263" s="173">
        <f t="shared" si="138"/>
        <v>4.13</v>
      </c>
      <c r="J263" s="173">
        <f t="shared" si="138"/>
        <v>4.09</v>
      </c>
      <c r="K263" s="173">
        <f t="shared" si="138"/>
        <v>4.15</v>
      </c>
      <c r="L263" s="173">
        <f t="shared" si="138"/>
        <v>4.12</v>
      </c>
      <c r="M263" s="173">
        <f t="shared" si="138"/>
        <v>4.63</v>
      </c>
      <c r="N263" s="173">
        <f t="shared" si="138"/>
        <v>5.3</v>
      </c>
      <c r="O263" s="173">
        <f t="shared" si="138"/>
        <v>5.23</v>
      </c>
      <c r="P263" s="173">
        <f t="shared" si="138"/>
        <v>4.81</v>
      </c>
      <c r="Q263" s="173">
        <f t="shared" si="138"/>
        <v>4.97</v>
      </c>
      <c r="R263" s="173">
        <f t="shared" si="138"/>
        <v>4.89</v>
      </c>
      <c r="S263" s="173">
        <f t="shared" si="138"/>
        <v>4.62</v>
      </c>
      <c r="T263" s="173">
        <f t="shared" si="138"/>
        <v>3.71</v>
      </c>
      <c r="U263" s="173">
        <f t="shared" si="138"/>
        <v>3.88</v>
      </c>
      <c r="V263" s="173">
        <f t="shared" si="138"/>
        <v>4.25</v>
      </c>
      <c r="W263" s="173">
        <f t="shared" si="138"/>
        <v>4.8</v>
      </c>
      <c r="X263" s="173">
        <f t="shared" si="138"/>
        <v>4.84</v>
      </c>
      <c r="Y263" s="173">
        <f t="shared" si="138"/>
        <v>4.76</v>
      </c>
      <c r="Z263" s="173">
        <f t="shared" si="138"/>
        <v>4.86</v>
      </c>
      <c r="AA263" s="173">
        <f t="shared" si="138"/>
        <v>5.13</v>
      </c>
      <c r="AB263" s="173">
        <f t="shared" si="138"/>
        <v>4.98</v>
      </c>
      <c r="AC263" s="173">
        <f t="shared" si="138"/>
        <v>5.25</v>
      </c>
      <c r="AD263" s="173">
        <f t="shared" si="138"/>
        <v>5.25</v>
      </c>
      <c r="AE263" s="173">
        <f t="shared" si="138"/>
        <v>5.12</v>
      </c>
      <c r="AF263" s="173">
        <f t="shared" si="138"/>
        <v>4.95</v>
      </c>
      <c r="AG263" s="173">
        <f t="shared" si="138"/>
        <v>4.53</v>
      </c>
      <c r="AH263" s="173">
        <f t="shared" si="138"/>
        <v>4.53</v>
      </c>
      <c r="AI263" s="173">
        <f t="shared" si="138"/>
        <v>3.27</v>
      </c>
      <c r="AJ263" s="173">
        <f t="shared" si="138"/>
        <v>3.7</v>
      </c>
      <c r="AK263" s="173">
        <f t="shared" si="138"/>
        <v>3.98</v>
      </c>
      <c r="AL263" s="173" t="str">
        <f t="shared" si="138"/>
        <v/>
      </c>
      <c r="AM263" s="173" t="str">
        <f t="shared" si="138"/>
        <v/>
      </c>
      <c r="AN263" s="173" t="str">
        <f t="shared" si="138"/>
        <v/>
      </c>
      <c r="AO263" s="173" t="str">
        <f t="shared" si="138"/>
        <v/>
      </c>
      <c r="AP263" s="173" t="str">
        <f t="shared" si="138"/>
        <v/>
      </c>
      <c r="AQ263" s="170"/>
      <c r="AR263" s="170"/>
    </row>
    <row r="264" ht="12.75" customHeight="1">
      <c r="A264" s="170"/>
      <c r="B264" s="170"/>
      <c r="C264" s="140" t="str">
        <f t="shared" ref="C264:D264" si="139">C71</f>
        <v>Burnley</v>
      </c>
      <c r="D264" s="140" t="str">
        <f t="shared" si="139"/>
        <v>West Ham</v>
      </c>
      <c r="E264" s="173">
        <f t="shared" ref="E264:AP264" si="140">IF(E$195&lt;=38,ROUND(SUMIFS($E71:$AP71,$E$2:$AP$2,"&lt;="&amp;E$195,$E$2:$AP$2,"&gt;="&amp;E$194),2),"")</f>
        <v>4.29</v>
      </c>
      <c r="F264" s="173">
        <f t="shared" si="140"/>
        <v>4.24</v>
      </c>
      <c r="G264" s="173">
        <f t="shared" si="140"/>
        <v>4.04</v>
      </c>
      <c r="H264" s="173">
        <f t="shared" si="140"/>
        <v>4.65</v>
      </c>
      <c r="I264" s="173">
        <f t="shared" si="140"/>
        <v>5.13</v>
      </c>
      <c r="J264" s="173">
        <f t="shared" si="140"/>
        <v>5.05</v>
      </c>
      <c r="K264" s="173">
        <f t="shared" si="140"/>
        <v>4.94</v>
      </c>
      <c r="L264" s="173">
        <f t="shared" si="140"/>
        <v>4.91</v>
      </c>
      <c r="M264" s="173">
        <f t="shared" si="140"/>
        <v>5.27</v>
      </c>
      <c r="N264" s="173">
        <f t="shared" si="140"/>
        <v>4.34</v>
      </c>
      <c r="O264" s="173">
        <f t="shared" si="140"/>
        <v>3.75</v>
      </c>
      <c r="P264" s="173">
        <f t="shared" si="140"/>
        <v>3.7</v>
      </c>
      <c r="Q264" s="173">
        <f t="shared" si="140"/>
        <v>3.74</v>
      </c>
      <c r="R264" s="173">
        <f t="shared" si="140"/>
        <v>3.66</v>
      </c>
      <c r="S264" s="173">
        <f t="shared" si="140"/>
        <v>3.46</v>
      </c>
      <c r="T264" s="173">
        <f t="shared" si="140"/>
        <v>3.44</v>
      </c>
      <c r="U264" s="173">
        <f t="shared" si="140"/>
        <v>3.61</v>
      </c>
      <c r="V264" s="173">
        <f t="shared" si="140"/>
        <v>3.9</v>
      </c>
      <c r="W264" s="173">
        <f t="shared" si="140"/>
        <v>4.09</v>
      </c>
      <c r="X264" s="173">
        <f t="shared" si="140"/>
        <v>4.13</v>
      </c>
      <c r="Y264" s="173">
        <f t="shared" si="140"/>
        <v>4.44</v>
      </c>
      <c r="Z264" s="173">
        <f t="shared" si="140"/>
        <v>4.61</v>
      </c>
      <c r="AA264" s="173">
        <f t="shared" si="140"/>
        <v>4.87</v>
      </c>
      <c r="AB264" s="173">
        <f t="shared" si="140"/>
        <v>4.48</v>
      </c>
      <c r="AC264" s="173">
        <f t="shared" si="140"/>
        <v>4.35</v>
      </c>
      <c r="AD264" s="173">
        <f t="shared" si="140"/>
        <v>4.16</v>
      </c>
      <c r="AE264" s="173">
        <f t="shared" si="140"/>
        <v>3.71</v>
      </c>
      <c r="AF264" s="173">
        <f t="shared" si="140"/>
        <v>4.18</v>
      </c>
      <c r="AG264" s="173">
        <f t="shared" si="140"/>
        <v>3.77</v>
      </c>
      <c r="AH264" s="173">
        <f t="shared" si="140"/>
        <v>4.32</v>
      </c>
      <c r="AI264" s="173">
        <f t="shared" si="140"/>
        <v>5.16</v>
      </c>
      <c r="AJ264" s="173">
        <f t="shared" si="140"/>
        <v>5.35</v>
      </c>
      <c r="AK264" s="173">
        <f t="shared" si="140"/>
        <v>5.64</v>
      </c>
      <c r="AL264" s="173" t="str">
        <f t="shared" si="140"/>
        <v/>
      </c>
      <c r="AM264" s="173" t="str">
        <f t="shared" si="140"/>
        <v/>
      </c>
      <c r="AN264" s="173" t="str">
        <f t="shared" si="140"/>
        <v/>
      </c>
      <c r="AO264" s="173" t="str">
        <f t="shared" si="140"/>
        <v/>
      </c>
      <c r="AP264" s="173" t="str">
        <f t="shared" si="140"/>
        <v/>
      </c>
      <c r="AQ264" s="170"/>
      <c r="AR264" s="170"/>
    </row>
    <row r="265" ht="12.75" customHeight="1">
      <c r="A265" s="170"/>
      <c r="B265" s="170"/>
      <c r="C265" s="140" t="str">
        <f t="shared" ref="C265:D265" si="141">C72</f>
        <v>Burnley</v>
      </c>
      <c r="D265" s="140" t="str">
        <f t="shared" si="141"/>
        <v>Wolves</v>
      </c>
      <c r="E265" s="173">
        <f t="shared" ref="E265:AP265" si="142">IF(E$195&lt;=38,ROUND(SUMIFS($E72:$AP72,$E$2:$AP$2,"&lt;="&amp;E$195,$E$2:$AP$2,"&gt;="&amp;E$194),2),"")</f>
        <v>4.5</v>
      </c>
      <c r="F265" s="173">
        <f t="shared" si="142"/>
        <v>4.54</v>
      </c>
      <c r="G265" s="173">
        <f t="shared" si="142"/>
        <v>4.35</v>
      </c>
      <c r="H265" s="173">
        <f t="shared" si="142"/>
        <v>4.28</v>
      </c>
      <c r="I265" s="173">
        <f t="shared" si="142"/>
        <v>4.28</v>
      </c>
      <c r="J265" s="173">
        <f t="shared" si="142"/>
        <v>4.44</v>
      </c>
      <c r="K265" s="173">
        <f t="shared" si="142"/>
        <v>4.68</v>
      </c>
      <c r="L265" s="173">
        <f t="shared" si="142"/>
        <v>4.48</v>
      </c>
      <c r="M265" s="173">
        <f t="shared" si="142"/>
        <v>4.74</v>
      </c>
      <c r="N265" s="173">
        <f t="shared" si="142"/>
        <v>5.33</v>
      </c>
      <c r="O265" s="173">
        <f t="shared" si="142"/>
        <v>4.78</v>
      </c>
      <c r="P265" s="173">
        <f t="shared" si="142"/>
        <v>4.58</v>
      </c>
      <c r="Q265" s="173">
        <f t="shared" si="142"/>
        <v>5.13</v>
      </c>
      <c r="R265" s="173">
        <f t="shared" si="142"/>
        <v>5.29</v>
      </c>
      <c r="S265" s="173">
        <f t="shared" si="142"/>
        <v>5.5</v>
      </c>
      <c r="T265" s="173">
        <f t="shared" si="142"/>
        <v>4.87</v>
      </c>
      <c r="U265" s="173">
        <f t="shared" si="142"/>
        <v>5.04</v>
      </c>
      <c r="V265" s="173">
        <f t="shared" si="142"/>
        <v>5.35</v>
      </c>
      <c r="W265" s="173">
        <f t="shared" si="142"/>
        <v>4.76</v>
      </c>
      <c r="X265" s="173">
        <f t="shared" si="142"/>
        <v>4.8</v>
      </c>
      <c r="Y265" s="173">
        <f t="shared" si="142"/>
        <v>4.56</v>
      </c>
      <c r="Z265" s="173">
        <f t="shared" si="142"/>
        <v>4.96</v>
      </c>
      <c r="AA265" s="173">
        <f t="shared" si="142"/>
        <v>5.03</v>
      </c>
      <c r="AB265" s="173">
        <f t="shared" si="142"/>
        <v>4.38</v>
      </c>
      <c r="AC265" s="173">
        <f t="shared" si="142"/>
        <v>4.62</v>
      </c>
      <c r="AD265" s="173">
        <f t="shared" si="142"/>
        <v>4.74</v>
      </c>
      <c r="AE265" s="173">
        <f t="shared" si="142"/>
        <v>4.53</v>
      </c>
      <c r="AF265" s="173">
        <f t="shared" si="142"/>
        <v>4.53</v>
      </c>
      <c r="AG265" s="173">
        <f t="shared" si="142"/>
        <v>4.31</v>
      </c>
      <c r="AH265" s="173">
        <f t="shared" si="142"/>
        <v>4.29</v>
      </c>
      <c r="AI265" s="173">
        <f t="shared" si="142"/>
        <v>4.17</v>
      </c>
      <c r="AJ265" s="173">
        <f t="shared" si="142"/>
        <v>3.95</v>
      </c>
      <c r="AK265" s="173">
        <f t="shared" si="142"/>
        <v>4.23</v>
      </c>
      <c r="AL265" s="173" t="str">
        <f t="shared" si="142"/>
        <v/>
      </c>
      <c r="AM265" s="173" t="str">
        <f t="shared" si="142"/>
        <v/>
      </c>
      <c r="AN265" s="173" t="str">
        <f t="shared" si="142"/>
        <v/>
      </c>
      <c r="AO265" s="173" t="str">
        <f t="shared" si="142"/>
        <v/>
      </c>
      <c r="AP265" s="173" t="str">
        <f t="shared" si="142"/>
        <v/>
      </c>
      <c r="AQ265" s="170"/>
      <c r="AR265" s="170"/>
    </row>
    <row r="266" ht="12.75" customHeight="1">
      <c r="A266" s="170"/>
      <c r="B266" s="170"/>
      <c r="C266" s="140" t="str">
        <f t="shared" ref="C266:D266" si="143">C73</f>
        <v>Cardiff</v>
      </c>
      <c r="D266" s="140" t="str">
        <f t="shared" si="143"/>
        <v>Chelsea</v>
      </c>
      <c r="E266" s="173">
        <f t="shared" ref="E266:AP266" si="144">IF(E$195&lt;=38,ROUND(SUMIFS($E73:$AP73,$E$2:$AP$2,"&lt;="&amp;E$195,$E$2:$AP$2,"&gt;="&amp;E$194),2),"")</f>
        <v>4.07</v>
      </c>
      <c r="F266" s="173">
        <f t="shared" si="144"/>
        <v>4.23</v>
      </c>
      <c r="G266" s="173">
        <f t="shared" si="144"/>
        <v>4.3</v>
      </c>
      <c r="H266" s="173">
        <f t="shared" si="144"/>
        <v>4.23</v>
      </c>
      <c r="I266" s="173">
        <f t="shared" si="144"/>
        <v>4.11</v>
      </c>
      <c r="J266" s="173">
        <f t="shared" si="144"/>
        <v>4.33</v>
      </c>
      <c r="K266" s="173">
        <f t="shared" si="144"/>
        <v>3.78</v>
      </c>
      <c r="L266" s="173">
        <f t="shared" si="144"/>
        <v>4.09</v>
      </c>
      <c r="M266" s="173">
        <f t="shared" si="144"/>
        <v>3.81</v>
      </c>
      <c r="N266" s="173">
        <f t="shared" si="144"/>
        <v>4.11</v>
      </c>
      <c r="O266" s="173">
        <f t="shared" si="144"/>
        <v>4.15</v>
      </c>
      <c r="P266" s="173">
        <f t="shared" si="144"/>
        <v>4.46</v>
      </c>
      <c r="Q266" s="173">
        <f t="shared" si="144"/>
        <v>5.25</v>
      </c>
      <c r="R266" s="173">
        <f t="shared" si="144"/>
        <v>5.21</v>
      </c>
      <c r="S266" s="173">
        <f t="shared" si="144"/>
        <v>5.69</v>
      </c>
      <c r="T266" s="173">
        <f t="shared" si="144"/>
        <v>5.5</v>
      </c>
      <c r="U266" s="173">
        <f t="shared" si="144"/>
        <v>5.3</v>
      </c>
      <c r="V266" s="173">
        <f t="shared" si="144"/>
        <v>5.19</v>
      </c>
      <c r="W266" s="173">
        <f t="shared" si="144"/>
        <v>5.03</v>
      </c>
      <c r="X266" s="173">
        <f t="shared" si="144"/>
        <v>4.44</v>
      </c>
      <c r="Y266" s="173">
        <f t="shared" si="144"/>
        <v>4.24</v>
      </c>
      <c r="Z266" s="173">
        <f t="shared" si="144"/>
        <v>3.97</v>
      </c>
      <c r="AA266" s="173">
        <f t="shared" si="144"/>
        <v>4.13</v>
      </c>
      <c r="AB266" s="173">
        <f t="shared" si="144"/>
        <v>4.03</v>
      </c>
      <c r="AC266" s="173">
        <f t="shared" si="144"/>
        <v>3.51</v>
      </c>
      <c r="AD266" s="173">
        <f t="shared" si="144"/>
        <v>3.98</v>
      </c>
      <c r="AE266" s="173">
        <f t="shared" si="144"/>
        <v>3.93</v>
      </c>
      <c r="AF266" s="173">
        <f t="shared" si="144"/>
        <v>4.48</v>
      </c>
      <c r="AG266" s="173">
        <f t="shared" si="144"/>
        <v>4.48</v>
      </c>
      <c r="AH266" s="173">
        <f t="shared" si="144"/>
        <v>4.53</v>
      </c>
      <c r="AI266" s="173">
        <f t="shared" si="144"/>
        <v>4.77</v>
      </c>
      <c r="AJ266" s="173">
        <f t="shared" si="144"/>
        <v>4.45</v>
      </c>
      <c r="AK266" s="173">
        <f t="shared" si="144"/>
        <v>4.7</v>
      </c>
      <c r="AL266" s="173" t="str">
        <f t="shared" si="144"/>
        <v/>
      </c>
      <c r="AM266" s="173" t="str">
        <f t="shared" si="144"/>
        <v/>
      </c>
      <c r="AN266" s="173" t="str">
        <f t="shared" si="144"/>
        <v/>
      </c>
      <c r="AO266" s="173" t="str">
        <f t="shared" si="144"/>
        <v/>
      </c>
      <c r="AP266" s="173" t="str">
        <f t="shared" si="144"/>
        <v/>
      </c>
      <c r="AQ266" s="170"/>
      <c r="AR266" s="170"/>
    </row>
    <row r="267" ht="12.75" customHeight="1">
      <c r="A267" s="170"/>
      <c r="B267" s="170"/>
      <c r="C267" s="140" t="str">
        <f t="shared" ref="C267:D267" si="145">C74</f>
        <v>Cardiff</v>
      </c>
      <c r="D267" s="140" t="str">
        <f t="shared" si="145"/>
        <v>Crystal Palace</v>
      </c>
      <c r="E267" s="173">
        <f t="shared" ref="E267:AP267" si="146">IF(E$195&lt;=38,ROUND(SUMIFS($E74:$AP74,$E$2:$AP$2,"&lt;="&amp;E$195,$E$2:$AP$2,"&gt;="&amp;E$194),2),"")</f>
        <v>4.07</v>
      </c>
      <c r="F267" s="173">
        <f t="shared" si="146"/>
        <v>4.13</v>
      </c>
      <c r="G267" s="173">
        <f t="shared" si="146"/>
        <v>3.92</v>
      </c>
      <c r="H267" s="173">
        <f t="shared" si="146"/>
        <v>3.85</v>
      </c>
      <c r="I267" s="173">
        <f t="shared" si="146"/>
        <v>3.96</v>
      </c>
      <c r="J267" s="173">
        <f t="shared" si="146"/>
        <v>4.51</v>
      </c>
      <c r="K267" s="173">
        <f t="shared" si="146"/>
        <v>4.2</v>
      </c>
      <c r="L267" s="173">
        <f t="shared" si="146"/>
        <v>4.51</v>
      </c>
      <c r="M267" s="173">
        <f t="shared" si="146"/>
        <v>4.51</v>
      </c>
      <c r="N267" s="173">
        <f t="shared" si="146"/>
        <v>4.9</v>
      </c>
      <c r="O267" s="173">
        <f t="shared" si="146"/>
        <v>4.78</v>
      </c>
      <c r="P267" s="173">
        <f t="shared" si="146"/>
        <v>4.66</v>
      </c>
      <c r="Q267" s="173">
        <f t="shared" si="146"/>
        <v>5.45</v>
      </c>
      <c r="R267" s="173">
        <f t="shared" si="146"/>
        <v>4.76</v>
      </c>
      <c r="S267" s="173">
        <f t="shared" si="146"/>
        <v>5.25</v>
      </c>
      <c r="T267" s="173">
        <f t="shared" si="146"/>
        <v>5.16</v>
      </c>
      <c r="U267" s="173">
        <f t="shared" si="146"/>
        <v>4.97</v>
      </c>
      <c r="V267" s="173">
        <f t="shared" si="146"/>
        <v>4.73</v>
      </c>
      <c r="W267" s="173">
        <f t="shared" si="146"/>
        <v>4.34</v>
      </c>
      <c r="X267" s="173">
        <f t="shared" si="146"/>
        <v>4.48</v>
      </c>
      <c r="Y267" s="173">
        <f t="shared" si="146"/>
        <v>4.29</v>
      </c>
      <c r="Z267" s="173">
        <f t="shared" si="146"/>
        <v>4.09</v>
      </c>
      <c r="AA267" s="173">
        <f t="shared" si="146"/>
        <v>4.25</v>
      </c>
      <c r="AB267" s="173">
        <f t="shared" si="146"/>
        <v>4.05</v>
      </c>
      <c r="AC267" s="173">
        <f t="shared" si="146"/>
        <v>3.66</v>
      </c>
      <c r="AD267" s="173">
        <f t="shared" si="146"/>
        <v>4.05</v>
      </c>
      <c r="AE267" s="173">
        <f t="shared" si="146"/>
        <v>3.73</v>
      </c>
      <c r="AF267" s="173">
        <f t="shared" si="146"/>
        <v>3.89</v>
      </c>
      <c r="AG267" s="173">
        <f t="shared" si="146"/>
        <v>3.89</v>
      </c>
      <c r="AH267" s="173">
        <f t="shared" si="146"/>
        <v>4.79</v>
      </c>
      <c r="AI267" s="173">
        <f t="shared" si="146"/>
        <v>5.03</v>
      </c>
      <c r="AJ267" s="173">
        <f t="shared" si="146"/>
        <v>4.72</v>
      </c>
      <c r="AK267" s="173">
        <f t="shared" si="146"/>
        <v>4.99</v>
      </c>
      <c r="AL267" s="173" t="str">
        <f t="shared" si="146"/>
        <v/>
      </c>
      <c r="AM267" s="173" t="str">
        <f t="shared" si="146"/>
        <v/>
      </c>
      <c r="AN267" s="173" t="str">
        <f t="shared" si="146"/>
        <v/>
      </c>
      <c r="AO267" s="173" t="str">
        <f t="shared" si="146"/>
        <v/>
      </c>
      <c r="AP267" s="173" t="str">
        <f t="shared" si="146"/>
        <v/>
      </c>
      <c r="AQ267" s="170"/>
      <c r="AR267" s="170"/>
    </row>
    <row r="268" ht="12.75" customHeight="1">
      <c r="A268" s="170"/>
      <c r="B268" s="170"/>
      <c r="C268" s="140" t="str">
        <f t="shared" ref="C268:D268" si="147">C75</f>
        <v>Cardiff</v>
      </c>
      <c r="D268" s="140" t="str">
        <f t="shared" si="147"/>
        <v>Everton</v>
      </c>
      <c r="E268" s="173">
        <f t="shared" ref="E268:AP268" si="148">IF(E$195&lt;=38,ROUND(SUMIFS($E75:$AP75,$E$2:$AP$2,"&lt;="&amp;E$195,$E$2:$AP$2,"&gt;="&amp;E$194),2),"")</f>
        <v>5.34</v>
      </c>
      <c r="F268" s="173">
        <f t="shared" si="148"/>
        <v>5.04</v>
      </c>
      <c r="G268" s="173">
        <f t="shared" si="148"/>
        <v>5.35</v>
      </c>
      <c r="H268" s="173">
        <f t="shared" si="148"/>
        <v>5.28</v>
      </c>
      <c r="I268" s="173">
        <f t="shared" si="148"/>
        <v>6.3</v>
      </c>
      <c r="J268" s="173">
        <f t="shared" si="148"/>
        <v>5.75</v>
      </c>
      <c r="K268" s="173">
        <f t="shared" si="148"/>
        <v>4.37</v>
      </c>
      <c r="L268" s="173">
        <f t="shared" si="148"/>
        <v>4.23</v>
      </c>
      <c r="M268" s="173">
        <f t="shared" si="148"/>
        <v>3.75</v>
      </c>
      <c r="N268" s="173">
        <f t="shared" si="148"/>
        <v>3.9</v>
      </c>
      <c r="O268" s="173">
        <f t="shared" si="148"/>
        <v>3.07</v>
      </c>
      <c r="P268" s="173">
        <f t="shared" si="148"/>
        <v>3.74</v>
      </c>
      <c r="Q268" s="173">
        <f t="shared" si="148"/>
        <v>4.53</v>
      </c>
      <c r="R268" s="173">
        <f t="shared" si="148"/>
        <v>4.74</v>
      </c>
      <c r="S268" s="173">
        <f t="shared" si="148"/>
        <v>5.19</v>
      </c>
      <c r="T268" s="173">
        <f t="shared" si="148"/>
        <v>5.7</v>
      </c>
      <c r="U268" s="173">
        <f t="shared" si="148"/>
        <v>5.5</v>
      </c>
      <c r="V268" s="173">
        <f t="shared" si="148"/>
        <v>5.23</v>
      </c>
      <c r="W268" s="173">
        <f t="shared" si="148"/>
        <v>4.68</v>
      </c>
      <c r="X268" s="173">
        <f t="shared" si="148"/>
        <v>4.55</v>
      </c>
      <c r="Y268" s="173">
        <f t="shared" si="148"/>
        <v>4.39</v>
      </c>
      <c r="Z268" s="173">
        <f t="shared" si="148"/>
        <v>3.84</v>
      </c>
      <c r="AA268" s="173">
        <f t="shared" si="148"/>
        <v>4</v>
      </c>
      <c r="AB268" s="173">
        <f t="shared" si="148"/>
        <v>4.07</v>
      </c>
      <c r="AC268" s="173">
        <f t="shared" si="148"/>
        <v>4.27</v>
      </c>
      <c r="AD268" s="173">
        <f t="shared" si="148"/>
        <v>4.71</v>
      </c>
      <c r="AE268" s="173">
        <f t="shared" si="148"/>
        <v>4.87</v>
      </c>
      <c r="AF268" s="173">
        <f t="shared" si="148"/>
        <v>4.99</v>
      </c>
      <c r="AG268" s="173">
        <f t="shared" si="148"/>
        <v>4.99</v>
      </c>
      <c r="AH268" s="173">
        <f t="shared" si="148"/>
        <v>5.3</v>
      </c>
      <c r="AI268" s="173">
        <f t="shared" si="148"/>
        <v>5.21</v>
      </c>
      <c r="AJ268" s="173">
        <f t="shared" si="148"/>
        <v>4.9</v>
      </c>
      <c r="AK268" s="173">
        <f t="shared" si="148"/>
        <v>5.45</v>
      </c>
      <c r="AL268" s="173" t="str">
        <f t="shared" si="148"/>
        <v/>
      </c>
      <c r="AM268" s="173" t="str">
        <f t="shared" si="148"/>
        <v/>
      </c>
      <c r="AN268" s="173" t="str">
        <f t="shared" si="148"/>
        <v/>
      </c>
      <c r="AO268" s="173" t="str">
        <f t="shared" si="148"/>
        <v/>
      </c>
      <c r="AP268" s="173" t="str">
        <f t="shared" si="148"/>
        <v/>
      </c>
      <c r="AQ268" s="170"/>
      <c r="AR268" s="170"/>
    </row>
    <row r="269" ht="12.75" customHeight="1">
      <c r="A269" s="170"/>
      <c r="B269" s="170"/>
      <c r="C269" s="140" t="str">
        <f t="shared" ref="C269:D269" si="149">C76</f>
        <v>Cardiff</v>
      </c>
      <c r="D269" s="140" t="str">
        <f t="shared" si="149"/>
        <v>Fulham</v>
      </c>
      <c r="E269" s="173">
        <f t="shared" ref="E269:AP269" si="150">IF(E$195&lt;=38,ROUND(SUMIFS($E76:$AP76,$E$2:$AP$2,"&lt;="&amp;E$195,$E$2:$AP$2,"&gt;="&amp;E$194),2),"")</f>
        <v>4.6</v>
      </c>
      <c r="F269" s="173">
        <f t="shared" si="150"/>
        <v>4.75</v>
      </c>
      <c r="G269" s="173">
        <f t="shared" si="150"/>
        <v>4.83</v>
      </c>
      <c r="H269" s="173">
        <f t="shared" si="150"/>
        <v>4.76</v>
      </c>
      <c r="I269" s="173">
        <f t="shared" si="150"/>
        <v>4.72</v>
      </c>
      <c r="J269" s="173">
        <f t="shared" si="150"/>
        <v>4.17</v>
      </c>
      <c r="K269" s="173">
        <f t="shared" si="150"/>
        <v>3.9</v>
      </c>
      <c r="L269" s="173">
        <f t="shared" si="150"/>
        <v>3.78</v>
      </c>
      <c r="M269" s="173">
        <f t="shared" si="150"/>
        <v>3.49</v>
      </c>
      <c r="N269" s="173">
        <f t="shared" si="150"/>
        <v>3.88</v>
      </c>
      <c r="O269" s="173">
        <f t="shared" si="150"/>
        <v>3.8</v>
      </c>
      <c r="P269" s="173">
        <f t="shared" si="150"/>
        <v>4.11</v>
      </c>
      <c r="Q269" s="173">
        <f t="shared" si="150"/>
        <v>4.55</v>
      </c>
      <c r="R269" s="173">
        <f t="shared" si="150"/>
        <v>4.38</v>
      </c>
      <c r="S269" s="173">
        <f t="shared" si="150"/>
        <v>4.35</v>
      </c>
      <c r="T269" s="173">
        <f t="shared" si="150"/>
        <v>4.74</v>
      </c>
      <c r="U269" s="173">
        <f t="shared" si="150"/>
        <v>4.55</v>
      </c>
      <c r="V269" s="173">
        <f t="shared" si="150"/>
        <v>4.43</v>
      </c>
      <c r="W269" s="173">
        <f t="shared" si="150"/>
        <v>4</v>
      </c>
      <c r="X269" s="173">
        <f t="shared" si="150"/>
        <v>4.24</v>
      </c>
      <c r="Y269" s="173">
        <f t="shared" si="150"/>
        <v>4.56</v>
      </c>
      <c r="Z269" s="173">
        <f t="shared" si="150"/>
        <v>3.89</v>
      </c>
      <c r="AA269" s="173">
        <f t="shared" si="150"/>
        <v>4.05</v>
      </c>
      <c r="AB269" s="173">
        <f t="shared" si="150"/>
        <v>4.08</v>
      </c>
      <c r="AC269" s="173">
        <f t="shared" si="150"/>
        <v>4.63</v>
      </c>
      <c r="AD269" s="173">
        <f t="shared" si="150"/>
        <v>4.83</v>
      </c>
      <c r="AE269" s="173">
        <f t="shared" si="150"/>
        <v>5.3</v>
      </c>
      <c r="AF269" s="173">
        <f t="shared" si="150"/>
        <v>5.69</v>
      </c>
      <c r="AG269" s="173">
        <f t="shared" si="150"/>
        <v>5.69</v>
      </c>
      <c r="AH269" s="173">
        <f t="shared" si="150"/>
        <v>5.85</v>
      </c>
      <c r="AI269" s="173">
        <f t="shared" si="150"/>
        <v>5.33</v>
      </c>
      <c r="AJ269" s="173">
        <f t="shared" si="150"/>
        <v>5.01</v>
      </c>
      <c r="AK269" s="173">
        <f t="shared" si="150"/>
        <v>4.46</v>
      </c>
      <c r="AL269" s="173" t="str">
        <f t="shared" si="150"/>
        <v/>
      </c>
      <c r="AM269" s="173" t="str">
        <f t="shared" si="150"/>
        <v/>
      </c>
      <c r="AN269" s="173" t="str">
        <f t="shared" si="150"/>
        <v/>
      </c>
      <c r="AO269" s="173" t="str">
        <f t="shared" si="150"/>
        <v/>
      </c>
      <c r="AP269" s="173" t="str">
        <f t="shared" si="150"/>
        <v/>
      </c>
      <c r="AQ269" s="170"/>
      <c r="AR269" s="170"/>
    </row>
    <row r="270" ht="12.75" customHeight="1">
      <c r="A270" s="170"/>
      <c r="B270" s="170"/>
      <c r="C270" s="140" t="str">
        <f t="shared" ref="C270:D270" si="151">C77</f>
        <v>Cardiff</v>
      </c>
      <c r="D270" s="140" t="str">
        <f t="shared" si="151"/>
        <v>Huddersfield</v>
      </c>
      <c r="E270" s="173">
        <f t="shared" ref="E270:AP270" si="152">IF(E$195&lt;=38,ROUND(SUMIFS($E77:$AP77,$E$2:$AP$2,"&lt;="&amp;E$195,$E$2:$AP$2,"&gt;="&amp;E$194),2),"")</f>
        <v>4.54</v>
      </c>
      <c r="F270" s="173">
        <f t="shared" si="152"/>
        <v>4.3</v>
      </c>
      <c r="G270" s="173">
        <f t="shared" si="152"/>
        <v>4.23</v>
      </c>
      <c r="H270" s="173">
        <f t="shared" si="152"/>
        <v>4.37</v>
      </c>
      <c r="I270" s="173">
        <f t="shared" si="152"/>
        <v>4.64</v>
      </c>
      <c r="J270" s="173">
        <f t="shared" si="152"/>
        <v>4.57</v>
      </c>
      <c r="K270" s="173">
        <f t="shared" si="152"/>
        <v>3.98</v>
      </c>
      <c r="L270" s="173">
        <f t="shared" si="152"/>
        <v>4.06</v>
      </c>
      <c r="M270" s="173">
        <f t="shared" si="152"/>
        <v>3.82</v>
      </c>
      <c r="N270" s="173">
        <f t="shared" si="152"/>
        <v>4.21</v>
      </c>
      <c r="O270" s="173">
        <f t="shared" si="152"/>
        <v>3.81</v>
      </c>
      <c r="P270" s="173">
        <f t="shared" si="152"/>
        <v>3.96</v>
      </c>
      <c r="Q270" s="173">
        <f t="shared" si="152"/>
        <v>4.24</v>
      </c>
      <c r="R270" s="173">
        <f t="shared" si="152"/>
        <v>4.52</v>
      </c>
      <c r="S270" s="173">
        <f t="shared" si="152"/>
        <v>4.86</v>
      </c>
      <c r="T270" s="173">
        <f t="shared" si="152"/>
        <v>4.7</v>
      </c>
      <c r="U270" s="173">
        <f t="shared" si="152"/>
        <v>4.5</v>
      </c>
      <c r="V270" s="173">
        <f t="shared" si="152"/>
        <v>4.62</v>
      </c>
      <c r="W270" s="173">
        <f t="shared" si="152"/>
        <v>4.58</v>
      </c>
      <c r="X270" s="173">
        <f t="shared" si="152"/>
        <v>4.19</v>
      </c>
      <c r="Y270" s="173">
        <f t="shared" si="152"/>
        <v>4.24</v>
      </c>
      <c r="Z270" s="173">
        <f t="shared" si="152"/>
        <v>4.13</v>
      </c>
      <c r="AA270" s="173">
        <f t="shared" si="152"/>
        <v>4.15</v>
      </c>
      <c r="AB270" s="173">
        <f t="shared" si="152"/>
        <v>4.19</v>
      </c>
      <c r="AC270" s="173">
        <f t="shared" si="152"/>
        <v>4.31</v>
      </c>
      <c r="AD270" s="173">
        <f t="shared" si="152"/>
        <v>4.5</v>
      </c>
      <c r="AE270" s="173">
        <f t="shared" si="152"/>
        <v>4.86</v>
      </c>
      <c r="AF270" s="173">
        <f t="shared" si="152"/>
        <v>5.41</v>
      </c>
      <c r="AG270" s="173">
        <f t="shared" si="152"/>
        <v>5.54</v>
      </c>
      <c r="AH270" s="173">
        <f t="shared" si="152"/>
        <v>5.34</v>
      </c>
      <c r="AI270" s="173">
        <f t="shared" si="152"/>
        <v>5.33</v>
      </c>
      <c r="AJ270" s="173">
        <f t="shared" si="152"/>
        <v>5.02</v>
      </c>
      <c r="AK270" s="173">
        <f t="shared" si="152"/>
        <v>4.66</v>
      </c>
      <c r="AL270" s="173" t="str">
        <f t="shared" si="152"/>
        <v/>
      </c>
      <c r="AM270" s="173" t="str">
        <f t="shared" si="152"/>
        <v/>
      </c>
      <c r="AN270" s="173" t="str">
        <f t="shared" si="152"/>
        <v/>
      </c>
      <c r="AO270" s="173" t="str">
        <f t="shared" si="152"/>
        <v/>
      </c>
      <c r="AP270" s="173" t="str">
        <f t="shared" si="152"/>
        <v/>
      </c>
      <c r="AQ270" s="170"/>
      <c r="AR270" s="170"/>
    </row>
    <row r="271" ht="12.75" customHeight="1">
      <c r="A271" s="170"/>
      <c r="B271" s="170"/>
      <c r="C271" s="140" t="str">
        <f t="shared" ref="C271:D271" si="153">C78</f>
        <v>Cardiff</v>
      </c>
      <c r="D271" s="140" t="str">
        <f t="shared" si="153"/>
        <v>Leicester</v>
      </c>
      <c r="E271" s="173">
        <f t="shared" ref="E271:AP271" si="154">IF(E$195&lt;=38,ROUND(SUMIFS($E78:$AP78,$E$2:$AP$2,"&lt;="&amp;E$195,$E$2:$AP$2,"&gt;="&amp;E$194),2),"")</f>
        <v>4.43</v>
      </c>
      <c r="F271" s="173">
        <f t="shared" si="154"/>
        <v>4.19</v>
      </c>
      <c r="G271" s="173">
        <f t="shared" si="154"/>
        <v>4.32</v>
      </c>
      <c r="H271" s="173">
        <f t="shared" si="154"/>
        <v>4.25</v>
      </c>
      <c r="I271" s="173">
        <f t="shared" si="154"/>
        <v>4.41</v>
      </c>
      <c r="J271" s="173">
        <f t="shared" si="154"/>
        <v>4.12</v>
      </c>
      <c r="K271" s="173">
        <f t="shared" si="154"/>
        <v>4.04</v>
      </c>
      <c r="L271" s="173">
        <f t="shared" si="154"/>
        <v>4.2</v>
      </c>
      <c r="M271" s="173">
        <f t="shared" si="154"/>
        <v>4.07</v>
      </c>
      <c r="N271" s="173">
        <f t="shared" si="154"/>
        <v>4.24</v>
      </c>
      <c r="O271" s="173">
        <f t="shared" si="154"/>
        <v>3.97</v>
      </c>
      <c r="P271" s="173">
        <f t="shared" si="154"/>
        <v>4.3</v>
      </c>
      <c r="Q271" s="173">
        <f t="shared" si="154"/>
        <v>5.08</v>
      </c>
      <c r="R271" s="173">
        <f t="shared" si="154"/>
        <v>5.28</v>
      </c>
      <c r="S271" s="173">
        <f t="shared" si="154"/>
        <v>5.19</v>
      </c>
      <c r="T271" s="173">
        <f t="shared" si="154"/>
        <v>5.56</v>
      </c>
      <c r="U271" s="173">
        <f t="shared" si="154"/>
        <v>5.36</v>
      </c>
      <c r="V271" s="173">
        <f t="shared" si="154"/>
        <v>5.13</v>
      </c>
      <c r="W271" s="173">
        <f t="shared" si="154"/>
        <v>5.72</v>
      </c>
      <c r="X271" s="173">
        <f t="shared" si="154"/>
        <v>5.33</v>
      </c>
      <c r="Y271" s="173">
        <f t="shared" si="154"/>
        <v>5.7</v>
      </c>
      <c r="Z271" s="173">
        <f t="shared" si="154"/>
        <v>5.23</v>
      </c>
      <c r="AA271" s="173">
        <f t="shared" si="154"/>
        <v>5.15</v>
      </c>
      <c r="AB271" s="173">
        <f t="shared" si="154"/>
        <v>5.18</v>
      </c>
      <c r="AC271" s="173">
        <f t="shared" si="154"/>
        <v>3.97</v>
      </c>
      <c r="AD271" s="173">
        <f t="shared" si="154"/>
        <v>3.85</v>
      </c>
      <c r="AE271" s="173">
        <f t="shared" si="154"/>
        <v>3.81</v>
      </c>
      <c r="AF271" s="173">
        <f t="shared" si="154"/>
        <v>3.81</v>
      </c>
      <c r="AG271" s="173">
        <f t="shared" si="154"/>
        <v>4.05</v>
      </c>
      <c r="AH271" s="173">
        <f t="shared" si="154"/>
        <v>4.13</v>
      </c>
      <c r="AI271" s="173">
        <f t="shared" si="154"/>
        <v>4.31</v>
      </c>
      <c r="AJ271" s="173">
        <f t="shared" si="154"/>
        <v>4.31</v>
      </c>
      <c r="AK271" s="173">
        <f t="shared" si="154"/>
        <v>4.82</v>
      </c>
      <c r="AL271" s="173" t="str">
        <f t="shared" si="154"/>
        <v/>
      </c>
      <c r="AM271" s="173" t="str">
        <f t="shared" si="154"/>
        <v/>
      </c>
      <c r="AN271" s="173" t="str">
        <f t="shared" si="154"/>
        <v/>
      </c>
      <c r="AO271" s="173" t="str">
        <f t="shared" si="154"/>
        <v/>
      </c>
      <c r="AP271" s="173" t="str">
        <f t="shared" si="154"/>
        <v/>
      </c>
      <c r="AQ271" s="170"/>
      <c r="AR271" s="170"/>
    </row>
    <row r="272" ht="12.75" customHeight="1">
      <c r="A272" s="170"/>
      <c r="B272" s="170"/>
      <c r="C272" s="140" t="str">
        <f t="shared" ref="C272:D272" si="155">C79</f>
        <v>Cardiff</v>
      </c>
      <c r="D272" s="140" t="str">
        <f t="shared" si="155"/>
        <v>Liverpool</v>
      </c>
      <c r="E272" s="173">
        <f t="shared" ref="E272:AP272" si="156">IF(E$195&lt;=38,ROUND(SUMIFS($E79:$AP79,$E$2:$AP$2,"&lt;="&amp;E$195,$E$2:$AP$2,"&gt;="&amp;E$194),2),"")</f>
        <v>4.68</v>
      </c>
      <c r="F272" s="173">
        <f t="shared" si="156"/>
        <v>4.52</v>
      </c>
      <c r="G272" s="173">
        <f t="shared" si="156"/>
        <v>5.38</v>
      </c>
      <c r="H272" s="173">
        <f t="shared" si="156"/>
        <v>5.55</v>
      </c>
      <c r="I272" s="173">
        <f t="shared" si="156"/>
        <v>5.17</v>
      </c>
      <c r="J272" s="173">
        <f t="shared" si="156"/>
        <v>5.21</v>
      </c>
      <c r="K272" s="173">
        <f t="shared" si="156"/>
        <v>4.94</v>
      </c>
      <c r="L272" s="173">
        <f t="shared" si="156"/>
        <v>5.21</v>
      </c>
      <c r="M272" s="173">
        <f t="shared" si="156"/>
        <v>4.14</v>
      </c>
      <c r="N272" s="173">
        <f t="shared" si="156"/>
        <v>4.21</v>
      </c>
      <c r="O272" s="173">
        <f t="shared" si="156"/>
        <v>4.47</v>
      </c>
      <c r="P272" s="173">
        <f t="shared" si="156"/>
        <v>4.31</v>
      </c>
      <c r="Q272" s="173">
        <f t="shared" si="156"/>
        <v>4.78</v>
      </c>
      <c r="R272" s="173">
        <f t="shared" si="156"/>
        <v>4.42</v>
      </c>
      <c r="S272" s="173">
        <f t="shared" si="156"/>
        <v>4.71</v>
      </c>
      <c r="T272" s="173">
        <f t="shared" si="156"/>
        <v>5.42</v>
      </c>
      <c r="U272" s="173">
        <f t="shared" si="156"/>
        <v>5.22</v>
      </c>
      <c r="V272" s="173">
        <f t="shared" si="156"/>
        <v>4.79</v>
      </c>
      <c r="W272" s="173">
        <f t="shared" si="156"/>
        <v>5.15</v>
      </c>
      <c r="X272" s="173">
        <f t="shared" si="156"/>
        <v>5.19</v>
      </c>
      <c r="Y272" s="173">
        <f t="shared" si="156"/>
        <v>5.15</v>
      </c>
      <c r="Z272" s="173">
        <f t="shared" si="156"/>
        <v>4.48</v>
      </c>
      <c r="AA272" s="173">
        <f t="shared" si="156"/>
        <v>4.64</v>
      </c>
      <c r="AB272" s="173">
        <f t="shared" si="156"/>
        <v>4.87</v>
      </c>
      <c r="AC272" s="173">
        <f t="shared" si="156"/>
        <v>4.44</v>
      </c>
      <c r="AD272" s="173">
        <f t="shared" si="156"/>
        <v>4.42</v>
      </c>
      <c r="AE272" s="173">
        <f t="shared" si="156"/>
        <v>4.93</v>
      </c>
      <c r="AF272" s="173">
        <f t="shared" si="156"/>
        <v>5.05</v>
      </c>
      <c r="AG272" s="173">
        <f t="shared" si="156"/>
        <v>5.05</v>
      </c>
      <c r="AH272" s="173">
        <f t="shared" si="156"/>
        <v>4.92</v>
      </c>
      <c r="AI272" s="173">
        <f t="shared" si="156"/>
        <v>4.61</v>
      </c>
      <c r="AJ272" s="173">
        <f t="shared" si="156"/>
        <v>4.5</v>
      </c>
      <c r="AK272" s="173">
        <f t="shared" si="156"/>
        <v>3.75</v>
      </c>
      <c r="AL272" s="173" t="str">
        <f t="shared" si="156"/>
        <v/>
      </c>
      <c r="AM272" s="173" t="str">
        <f t="shared" si="156"/>
        <v/>
      </c>
      <c r="AN272" s="173" t="str">
        <f t="shared" si="156"/>
        <v/>
      </c>
      <c r="AO272" s="173" t="str">
        <f t="shared" si="156"/>
        <v/>
      </c>
      <c r="AP272" s="173" t="str">
        <f t="shared" si="156"/>
        <v/>
      </c>
      <c r="AQ272" s="170"/>
      <c r="AR272" s="170"/>
    </row>
    <row r="273" ht="12.75" customHeight="1">
      <c r="A273" s="170"/>
      <c r="B273" s="170"/>
      <c r="C273" s="140" t="str">
        <f t="shared" ref="C273:D273" si="157">C80</f>
        <v>Cardiff</v>
      </c>
      <c r="D273" s="140" t="str">
        <f t="shared" si="157"/>
        <v>Man City</v>
      </c>
      <c r="E273" s="173">
        <f t="shared" ref="E273:AP273" si="158">IF(E$195&lt;=38,ROUND(SUMIFS($E80:$AP80,$E$2:$AP$2,"&lt;="&amp;E$195,$E$2:$AP$2,"&gt;="&amp;E$194),2),"")</f>
        <v>4.12</v>
      </c>
      <c r="F273" s="173">
        <f t="shared" si="158"/>
        <v>3.49</v>
      </c>
      <c r="G273" s="173">
        <f t="shared" si="158"/>
        <v>4.59</v>
      </c>
      <c r="H273" s="173">
        <f t="shared" si="158"/>
        <v>4.52</v>
      </c>
      <c r="I273" s="173">
        <f t="shared" si="158"/>
        <v>5.38</v>
      </c>
      <c r="J273" s="173">
        <f t="shared" si="158"/>
        <v>5.49</v>
      </c>
      <c r="K273" s="173">
        <f t="shared" si="158"/>
        <v>5.15</v>
      </c>
      <c r="L273" s="173">
        <f t="shared" si="158"/>
        <v>5.7</v>
      </c>
      <c r="M273" s="173">
        <f t="shared" si="158"/>
        <v>4.63</v>
      </c>
      <c r="N273" s="173">
        <f t="shared" si="158"/>
        <v>5.02</v>
      </c>
      <c r="O273" s="173">
        <f t="shared" si="158"/>
        <v>4.11</v>
      </c>
      <c r="P273" s="173">
        <f t="shared" si="158"/>
        <v>4.08</v>
      </c>
      <c r="Q273" s="173">
        <f t="shared" si="158"/>
        <v>4.31</v>
      </c>
      <c r="R273" s="173">
        <f t="shared" si="158"/>
        <v>4.35</v>
      </c>
      <c r="S273" s="173">
        <f t="shared" si="158"/>
        <v>4.64</v>
      </c>
      <c r="T273" s="173">
        <f t="shared" si="158"/>
        <v>5.03</v>
      </c>
      <c r="U273" s="173">
        <f t="shared" si="158"/>
        <v>4.83</v>
      </c>
      <c r="V273" s="173">
        <f t="shared" si="158"/>
        <v>4.83</v>
      </c>
      <c r="W273" s="173">
        <f t="shared" si="158"/>
        <v>5.03</v>
      </c>
      <c r="X273" s="173">
        <f t="shared" si="158"/>
        <v>4.79</v>
      </c>
      <c r="Y273" s="173">
        <f t="shared" si="158"/>
        <v>4.79</v>
      </c>
      <c r="Z273" s="173">
        <f t="shared" si="158"/>
        <v>4.13</v>
      </c>
      <c r="AA273" s="173">
        <f t="shared" si="158"/>
        <v>4.28</v>
      </c>
      <c r="AB273" s="173">
        <f t="shared" si="158"/>
        <v>4.51</v>
      </c>
      <c r="AC273" s="173">
        <f t="shared" si="158"/>
        <v>4.36</v>
      </c>
      <c r="AD273" s="173">
        <f t="shared" si="158"/>
        <v>4.55</v>
      </c>
      <c r="AE273" s="173">
        <f t="shared" si="158"/>
        <v>4.5</v>
      </c>
      <c r="AF273" s="173">
        <f t="shared" si="158"/>
        <v>4.25</v>
      </c>
      <c r="AG273" s="173">
        <f t="shared" si="158"/>
        <v>4.25</v>
      </c>
      <c r="AH273" s="173">
        <f t="shared" si="158"/>
        <v>4.72</v>
      </c>
      <c r="AI273" s="173">
        <f t="shared" si="158"/>
        <v>4.68</v>
      </c>
      <c r="AJ273" s="173">
        <f t="shared" si="158"/>
        <v>4.37</v>
      </c>
      <c r="AK273" s="173">
        <f t="shared" si="158"/>
        <v>4.58</v>
      </c>
      <c r="AL273" s="173" t="str">
        <f t="shared" si="158"/>
        <v/>
      </c>
      <c r="AM273" s="173" t="str">
        <f t="shared" si="158"/>
        <v/>
      </c>
      <c r="AN273" s="173" t="str">
        <f t="shared" si="158"/>
        <v/>
      </c>
      <c r="AO273" s="173" t="str">
        <f t="shared" si="158"/>
        <v/>
      </c>
      <c r="AP273" s="173" t="str">
        <f t="shared" si="158"/>
        <v/>
      </c>
      <c r="AQ273" s="170"/>
      <c r="AR273" s="170"/>
    </row>
    <row r="274" ht="12.75" customHeight="1">
      <c r="A274" s="170"/>
      <c r="B274" s="170"/>
      <c r="C274" s="140" t="str">
        <f t="shared" ref="C274:D274" si="159">C81</f>
        <v>Cardiff</v>
      </c>
      <c r="D274" s="140" t="str">
        <f t="shared" si="159"/>
        <v>Man Utd</v>
      </c>
      <c r="E274" s="173">
        <f t="shared" ref="E274:AP274" si="160">IF(E$195&lt;=38,ROUND(SUMIFS($E81:$AP81,$E$2:$AP$2,"&lt;="&amp;E$195,$E$2:$AP$2,"&gt;="&amp;E$194),2),"")</f>
        <v>4.55</v>
      </c>
      <c r="F274" s="173">
        <f t="shared" si="160"/>
        <v>4.31</v>
      </c>
      <c r="G274" s="173">
        <f t="shared" si="160"/>
        <v>4.31</v>
      </c>
      <c r="H274" s="173">
        <f t="shared" si="160"/>
        <v>4.24</v>
      </c>
      <c r="I274" s="173">
        <f t="shared" si="160"/>
        <v>4.24</v>
      </c>
      <c r="J274" s="173">
        <f t="shared" si="160"/>
        <v>4.2</v>
      </c>
      <c r="K274" s="173">
        <f t="shared" si="160"/>
        <v>4.09</v>
      </c>
      <c r="L274" s="173">
        <f t="shared" si="160"/>
        <v>3.94</v>
      </c>
      <c r="M274" s="173">
        <f t="shared" si="160"/>
        <v>3.73</v>
      </c>
      <c r="N274" s="173">
        <f t="shared" si="160"/>
        <v>3.96</v>
      </c>
      <c r="O274" s="173">
        <f t="shared" si="160"/>
        <v>3.89</v>
      </c>
      <c r="P274" s="173">
        <f t="shared" si="160"/>
        <v>3.92</v>
      </c>
      <c r="Q274" s="173">
        <f t="shared" si="160"/>
        <v>4.26</v>
      </c>
      <c r="R274" s="173">
        <f t="shared" si="160"/>
        <v>4.11</v>
      </c>
      <c r="S274" s="173">
        <f t="shared" si="160"/>
        <v>4.35</v>
      </c>
      <c r="T274" s="173">
        <f t="shared" si="160"/>
        <v>4.39</v>
      </c>
      <c r="U274" s="173">
        <f t="shared" si="160"/>
        <v>4.31</v>
      </c>
      <c r="V274" s="173">
        <f t="shared" si="160"/>
        <v>3.64</v>
      </c>
      <c r="W274" s="173">
        <f t="shared" si="160"/>
        <v>3.69</v>
      </c>
      <c r="X274" s="173">
        <f t="shared" si="160"/>
        <v>3.97</v>
      </c>
      <c r="Y274" s="173">
        <f t="shared" si="160"/>
        <v>3.95</v>
      </c>
      <c r="Z274" s="173">
        <f t="shared" si="160"/>
        <v>3.8</v>
      </c>
      <c r="AA274" s="173">
        <f t="shared" si="160"/>
        <v>3.95</v>
      </c>
      <c r="AB274" s="173">
        <f t="shared" si="160"/>
        <v>4.23</v>
      </c>
      <c r="AC274" s="173">
        <f t="shared" si="160"/>
        <v>4.39</v>
      </c>
      <c r="AD274" s="173">
        <f t="shared" si="160"/>
        <v>4.58</v>
      </c>
      <c r="AE274" s="173">
        <f t="shared" si="160"/>
        <v>4.52</v>
      </c>
      <c r="AF274" s="173">
        <f t="shared" si="160"/>
        <v>4.71</v>
      </c>
      <c r="AG274" s="173">
        <f t="shared" si="160"/>
        <v>4.71</v>
      </c>
      <c r="AH274" s="173">
        <f t="shared" si="160"/>
        <v>5.14</v>
      </c>
      <c r="AI274" s="173">
        <f t="shared" si="160"/>
        <v>4.93</v>
      </c>
      <c r="AJ274" s="173">
        <f t="shared" si="160"/>
        <v>4.62</v>
      </c>
      <c r="AK274" s="173">
        <f t="shared" si="160"/>
        <v>4.36</v>
      </c>
      <c r="AL274" s="173" t="str">
        <f t="shared" si="160"/>
        <v/>
      </c>
      <c r="AM274" s="173" t="str">
        <f t="shared" si="160"/>
        <v/>
      </c>
      <c r="AN274" s="173" t="str">
        <f t="shared" si="160"/>
        <v/>
      </c>
      <c r="AO274" s="173" t="str">
        <f t="shared" si="160"/>
        <v/>
      </c>
      <c r="AP274" s="173" t="str">
        <f t="shared" si="160"/>
        <v/>
      </c>
      <c r="AQ274" s="170"/>
      <c r="AR274" s="170"/>
    </row>
    <row r="275" ht="12.75" customHeight="1">
      <c r="A275" s="170"/>
      <c r="B275" s="170"/>
      <c r="C275" s="140" t="str">
        <f t="shared" ref="C275:D275" si="161">C82</f>
        <v>Cardiff</v>
      </c>
      <c r="D275" s="140" t="str">
        <f t="shared" si="161"/>
        <v>Newcastle</v>
      </c>
      <c r="E275" s="173">
        <f t="shared" ref="E275:AP275" si="162">IF(E$195&lt;=38,ROUND(SUMIFS($E82:$AP82,$E$2:$AP$2,"&lt;="&amp;E$195,$E$2:$AP$2,"&gt;="&amp;E$194),2),"")</f>
        <v>5.07</v>
      </c>
      <c r="F275" s="173">
        <f t="shared" si="162"/>
        <v>4.83</v>
      </c>
      <c r="G275" s="173">
        <f t="shared" si="162"/>
        <v>5.62</v>
      </c>
      <c r="H275" s="173">
        <f t="shared" si="162"/>
        <v>5.38</v>
      </c>
      <c r="I275" s="173">
        <f t="shared" si="162"/>
        <v>5.38</v>
      </c>
      <c r="J275" s="173">
        <f t="shared" si="162"/>
        <v>5.27</v>
      </c>
      <c r="K275" s="173">
        <f t="shared" si="162"/>
        <v>4.52</v>
      </c>
      <c r="L275" s="173">
        <f t="shared" si="162"/>
        <v>4.36</v>
      </c>
      <c r="M275" s="173">
        <f t="shared" si="162"/>
        <v>3.37</v>
      </c>
      <c r="N275" s="173">
        <f t="shared" si="162"/>
        <v>3.47</v>
      </c>
      <c r="O275" s="173">
        <f t="shared" si="162"/>
        <v>3.36</v>
      </c>
      <c r="P275" s="173">
        <f t="shared" si="162"/>
        <v>3.32</v>
      </c>
      <c r="Q275" s="173">
        <f t="shared" si="162"/>
        <v>3.48</v>
      </c>
      <c r="R275" s="173">
        <f t="shared" si="162"/>
        <v>3.99</v>
      </c>
      <c r="S275" s="173">
        <f t="shared" si="162"/>
        <v>4.47</v>
      </c>
      <c r="T275" s="173">
        <f t="shared" si="162"/>
        <v>5.15</v>
      </c>
      <c r="U275" s="173">
        <f t="shared" si="162"/>
        <v>4.96</v>
      </c>
      <c r="V275" s="173">
        <f t="shared" si="162"/>
        <v>4.74</v>
      </c>
      <c r="W275" s="173">
        <f t="shared" si="162"/>
        <v>5.95</v>
      </c>
      <c r="X275" s="173">
        <f t="shared" si="162"/>
        <v>5.56</v>
      </c>
      <c r="Y275" s="173">
        <f t="shared" si="162"/>
        <v>5.36</v>
      </c>
      <c r="Z275" s="173">
        <f t="shared" si="162"/>
        <v>4.66</v>
      </c>
      <c r="AA275" s="173">
        <f t="shared" si="162"/>
        <v>4.81</v>
      </c>
      <c r="AB275" s="173">
        <f t="shared" si="162"/>
        <v>5.26</v>
      </c>
      <c r="AC275" s="173">
        <f t="shared" si="162"/>
        <v>4.12</v>
      </c>
      <c r="AD275" s="173">
        <f t="shared" si="162"/>
        <v>4.32</v>
      </c>
      <c r="AE275" s="173">
        <f t="shared" si="162"/>
        <v>4.79</v>
      </c>
      <c r="AF275" s="173">
        <f t="shared" si="162"/>
        <v>4.95</v>
      </c>
      <c r="AG275" s="173">
        <f t="shared" si="162"/>
        <v>4.95</v>
      </c>
      <c r="AH275" s="173">
        <f t="shared" si="162"/>
        <v>4.75</v>
      </c>
      <c r="AI275" s="173">
        <f t="shared" si="162"/>
        <v>4.86</v>
      </c>
      <c r="AJ275" s="173">
        <f t="shared" si="162"/>
        <v>4.54</v>
      </c>
      <c r="AK275" s="173">
        <f t="shared" si="162"/>
        <v>4.02</v>
      </c>
      <c r="AL275" s="173" t="str">
        <f t="shared" si="162"/>
        <v/>
      </c>
      <c r="AM275" s="173" t="str">
        <f t="shared" si="162"/>
        <v/>
      </c>
      <c r="AN275" s="173" t="str">
        <f t="shared" si="162"/>
        <v/>
      </c>
      <c r="AO275" s="173" t="str">
        <f t="shared" si="162"/>
        <v/>
      </c>
      <c r="AP275" s="173" t="str">
        <f t="shared" si="162"/>
        <v/>
      </c>
      <c r="AQ275" s="170"/>
      <c r="AR275" s="170"/>
    </row>
    <row r="276" ht="12.75" customHeight="1">
      <c r="A276" s="170"/>
      <c r="B276" s="170"/>
      <c r="C276" s="140" t="str">
        <f t="shared" ref="C276:D276" si="163">C83</f>
        <v>Cardiff</v>
      </c>
      <c r="D276" s="140" t="str">
        <f t="shared" si="163"/>
        <v>Southampton</v>
      </c>
      <c r="E276" s="173">
        <f t="shared" ref="E276:AP276" si="164">IF(E$195&lt;=38,ROUND(SUMIFS($E83:$AP83,$E$2:$AP$2,"&lt;="&amp;E$195,$E$2:$AP$2,"&gt;="&amp;E$194),2),"")</f>
        <v>5.07</v>
      </c>
      <c r="F276" s="173">
        <f t="shared" si="164"/>
        <v>5.07</v>
      </c>
      <c r="G276" s="173">
        <f t="shared" si="164"/>
        <v>5.62</v>
      </c>
      <c r="H276" s="173">
        <f t="shared" si="164"/>
        <v>5.55</v>
      </c>
      <c r="I276" s="173">
        <f t="shared" si="164"/>
        <v>5.47</v>
      </c>
      <c r="J276" s="173">
        <f t="shared" si="164"/>
        <v>6.29</v>
      </c>
      <c r="K276" s="173">
        <f t="shared" si="164"/>
        <v>4.92</v>
      </c>
      <c r="L276" s="173">
        <f t="shared" si="164"/>
        <v>4.86</v>
      </c>
      <c r="M276" s="173">
        <f t="shared" si="164"/>
        <v>4.11</v>
      </c>
      <c r="N276" s="173">
        <f t="shared" si="164"/>
        <v>4.49</v>
      </c>
      <c r="O276" s="173">
        <f t="shared" si="164"/>
        <v>4.45</v>
      </c>
      <c r="P276" s="173">
        <f t="shared" si="164"/>
        <v>4.02</v>
      </c>
      <c r="Q276" s="173">
        <f t="shared" si="164"/>
        <v>4.26</v>
      </c>
      <c r="R276" s="173">
        <f t="shared" si="164"/>
        <v>4.47</v>
      </c>
      <c r="S276" s="173">
        <f t="shared" si="164"/>
        <v>4.95</v>
      </c>
      <c r="T276" s="173">
        <f t="shared" si="164"/>
        <v>5.19</v>
      </c>
      <c r="U276" s="173">
        <f t="shared" si="164"/>
        <v>4.99</v>
      </c>
      <c r="V276" s="173">
        <f t="shared" si="164"/>
        <v>4.83</v>
      </c>
      <c r="W276" s="173">
        <f t="shared" si="164"/>
        <v>4.83</v>
      </c>
      <c r="X276" s="173">
        <f t="shared" si="164"/>
        <v>4.52</v>
      </c>
      <c r="Y276" s="173">
        <f t="shared" si="164"/>
        <v>3.95</v>
      </c>
      <c r="Z276" s="173">
        <f t="shared" si="164"/>
        <v>3.44</v>
      </c>
      <c r="AA276" s="173">
        <f t="shared" si="164"/>
        <v>3.52</v>
      </c>
      <c r="AB276" s="173">
        <f t="shared" si="164"/>
        <v>3.76</v>
      </c>
      <c r="AC276" s="173">
        <f t="shared" si="164"/>
        <v>4.07</v>
      </c>
      <c r="AD276" s="173">
        <f t="shared" si="164"/>
        <v>4.38</v>
      </c>
      <c r="AE276" s="173">
        <f t="shared" si="164"/>
        <v>4.91</v>
      </c>
      <c r="AF276" s="173">
        <f t="shared" si="164"/>
        <v>5.78</v>
      </c>
      <c r="AG276" s="173">
        <f t="shared" si="164"/>
        <v>5.72</v>
      </c>
      <c r="AH276" s="173">
        <f t="shared" si="164"/>
        <v>5.69</v>
      </c>
      <c r="AI276" s="173">
        <f t="shared" si="164"/>
        <v>5.48</v>
      </c>
      <c r="AJ276" s="173">
        <f t="shared" si="164"/>
        <v>5.16</v>
      </c>
      <c r="AK276" s="173">
        <f t="shared" si="164"/>
        <v>4.69</v>
      </c>
      <c r="AL276" s="173" t="str">
        <f t="shared" si="164"/>
        <v/>
      </c>
      <c r="AM276" s="173" t="str">
        <f t="shared" si="164"/>
        <v/>
      </c>
      <c r="AN276" s="173" t="str">
        <f t="shared" si="164"/>
        <v/>
      </c>
      <c r="AO276" s="173" t="str">
        <f t="shared" si="164"/>
        <v/>
      </c>
      <c r="AP276" s="173" t="str">
        <f t="shared" si="164"/>
        <v/>
      </c>
      <c r="AQ276" s="170"/>
      <c r="AR276" s="170"/>
    </row>
    <row r="277" ht="12.75" customHeight="1">
      <c r="A277" s="170"/>
      <c r="B277" s="170"/>
      <c r="C277" s="140" t="str">
        <f t="shared" ref="C277:D277" si="165">C84</f>
        <v>Cardiff</v>
      </c>
      <c r="D277" s="140" t="str">
        <f t="shared" si="165"/>
        <v>Tottenham</v>
      </c>
      <c r="E277" s="173">
        <f t="shared" ref="E277:AP277" si="166">IF(E$195&lt;=38,ROUND(SUMIFS($E84:$AP84,$E$2:$AP$2,"&lt;="&amp;E$195,$E$2:$AP$2,"&gt;="&amp;E$194),2),"")</f>
        <v>4.92</v>
      </c>
      <c r="F277" s="173">
        <f t="shared" si="166"/>
        <v>4.72</v>
      </c>
      <c r="G277" s="173">
        <f t="shared" si="166"/>
        <v>4.58</v>
      </c>
      <c r="H277" s="173">
        <f t="shared" si="166"/>
        <v>4.51</v>
      </c>
      <c r="I277" s="173">
        <f t="shared" si="166"/>
        <v>5.49</v>
      </c>
      <c r="J277" s="173">
        <f t="shared" si="166"/>
        <v>5.17</v>
      </c>
      <c r="K277" s="173">
        <f t="shared" si="166"/>
        <v>4.62</v>
      </c>
      <c r="L277" s="173">
        <f t="shared" si="166"/>
        <v>5.09</v>
      </c>
      <c r="M277" s="173">
        <f t="shared" si="166"/>
        <v>5.18</v>
      </c>
      <c r="N277" s="173">
        <f t="shared" si="166"/>
        <v>5.29</v>
      </c>
      <c r="O277" s="173">
        <f t="shared" si="166"/>
        <v>4.19</v>
      </c>
      <c r="P277" s="173">
        <f t="shared" si="166"/>
        <v>4.11</v>
      </c>
      <c r="Q277" s="173">
        <f t="shared" si="166"/>
        <v>4.82</v>
      </c>
      <c r="R277" s="173">
        <f t="shared" si="166"/>
        <v>4.47</v>
      </c>
      <c r="S277" s="173">
        <f t="shared" si="166"/>
        <v>4.47</v>
      </c>
      <c r="T277" s="173">
        <f t="shared" si="166"/>
        <v>4.53</v>
      </c>
      <c r="U277" s="173">
        <f t="shared" si="166"/>
        <v>4.34</v>
      </c>
      <c r="V277" s="173">
        <f t="shared" si="166"/>
        <v>4.28</v>
      </c>
      <c r="W277" s="173">
        <f t="shared" si="166"/>
        <v>3.85</v>
      </c>
      <c r="X277" s="173">
        <f t="shared" si="166"/>
        <v>3.81</v>
      </c>
      <c r="Y277" s="173">
        <f t="shared" si="166"/>
        <v>4.1</v>
      </c>
      <c r="Z277" s="173">
        <f t="shared" si="166"/>
        <v>3.99</v>
      </c>
      <c r="AA277" s="173">
        <f t="shared" si="166"/>
        <v>4.15</v>
      </c>
      <c r="AB277" s="173">
        <f t="shared" si="166"/>
        <v>4.2</v>
      </c>
      <c r="AC277" s="173">
        <f t="shared" si="166"/>
        <v>4.32</v>
      </c>
      <c r="AD277" s="173">
        <f t="shared" si="166"/>
        <v>4.24</v>
      </c>
      <c r="AE277" s="173">
        <f t="shared" si="166"/>
        <v>4.72</v>
      </c>
      <c r="AF277" s="173">
        <f t="shared" si="166"/>
        <v>4.48</v>
      </c>
      <c r="AG277" s="173">
        <f t="shared" si="166"/>
        <v>4.32</v>
      </c>
      <c r="AH277" s="173">
        <f t="shared" si="166"/>
        <v>5.07</v>
      </c>
      <c r="AI277" s="173">
        <f t="shared" si="166"/>
        <v>5.02</v>
      </c>
      <c r="AJ277" s="173">
        <f t="shared" si="166"/>
        <v>5.02</v>
      </c>
      <c r="AK277" s="173">
        <f t="shared" si="166"/>
        <v>4.39</v>
      </c>
      <c r="AL277" s="173" t="str">
        <f t="shared" si="166"/>
        <v/>
      </c>
      <c r="AM277" s="173" t="str">
        <f t="shared" si="166"/>
        <v/>
      </c>
      <c r="AN277" s="173" t="str">
        <f t="shared" si="166"/>
        <v/>
      </c>
      <c r="AO277" s="173" t="str">
        <f t="shared" si="166"/>
        <v/>
      </c>
      <c r="AP277" s="173" t="str">
        <f t="shared" si="166"/>
        <v/>
      </c>
      <c r="AQ277" s="170"/>
      <c r="AR277" s="170"/>
    </row>
    <row r="278" ht="12.75" customHeight="1">
      <c r="A278" s="170"/>
      <c r="B278" s="170"/>
      <c r="C278" s="140" t="str">
        <f t="shared" ref="C278:D278" si="167">C85</f>
        <v>Cardiff</v>
      </c>
      <c r="D278" s="140" t="str">
        <f t="shared" si="167"/>
        <v>Watford</v>
      </c>
      <c r="E278" s="173">
        <f t="shared" ref="E278:AP278" si="168">IF(E$195&lt;=38,ROUND(SUMIFS($E85:$AP85,$E$2:$AP$2,"&lt;="&amp;E$195,$E$2:$AP$2,"&gt;="&amp;E$194),2),"")</f>
        <v>4.35</v>
      </c>
      <c r="F278" s="173">
        <f t="shared" si="168"/>
        <v>4.74</v>
      </c>
      <c r="G278" s="173">
        <f t="shared" si="168"/>
        <v>4.86</v>
      </c>
      <c r="H278" s="173">
        <f t="shared" si="168"/>
        <v>4.79</v>
      </c>
      <c r="I278" s="173">
        <f t="shared" si="168"/>
        <v>4.47</v>
      </c>
      <c r="J278" s="173">
        <f t="shared" si="168"/>
        <v>4.12</v>
      </c>
      <c r="K278" s="173">
        <f t="shared" si="168"/>
        <v>3.78</v>
      </c>
      <c r="L278" s="173">
        <f t="shared" si="168"/>
        <v>4.09</v>
      </c>
      <c r="M278" s="173">
        <f t="shared" si="168"/>
        <v>3.85</v>
      </c>
      <c r="N278" s="173">
        <f t="shared" si="168"/>
        <v>4.23</v>
      </c>
      <c r="O278" s="173">
        <f t="shared" si="168"/>
        <v>4.43</v>
      </c>
      <c r="P278" s="173">
        <f t="shared" si="168"/>
        <v>4.02</v>
      </c>
      <c r="Q278" s="173">
        <f t="shared" si="168"/>
        <v>4.57</v>
      </c>
      <c r="R278" s="173">
        <f t="shared" si="168"/>
        <v>4.61</v>
      </c>
      <c r="S278" s="173">
        <f t="shared" si="168"/>
        <v>4.81</v>
      </c>
      <c r="T278" s="173">
        <f t="shared" si="168"/>
        <v>4.89</v>
      </c>
      <c r="U278" s="173">
        <f t="shared" si="168"/>
        <v>4.7</v>
      </c>
      <c r="V278" s="173">
        <f t="shared" si="168"/>
        <v>5.07</v>
      </c>
      <c r="W278" s="173">
        <f t="shared" si="168"/>
        <v>5.7</v>
      </c>
      <c r="X278" s="173">
        <f t="shared" si="168"/>
        <v>5.3</v>
      </c>
      <c r="Y278" s="173">
        <f t="shared" si="168"/>
        <v>5.23</v>
      </c>
      <c r="Z278" s="173">
        <f t="shared" si="168"/>
        <v>4.87</v>
      </c>
      <c r="AA278" s="173">
        <f t="shared" si="168"/>
        <v>5.03</v>
      </c>
      <c r="AB278" s="173">
        <f t="shared" si="168"/>
        <v>5.1</v>
      </c>
      <c r="AC278" s="173">
        <f t="shared" si="168"/>
        <v>4.48</v>
      </c>
      <c r="AD278" s="173">
        <f t="shared" si="168"/>
        <v>4.4</v>
      </c>
      <c r="AE278" s="173">
        <f t="shared" si="168"/>
        <v>5.03</v>
      </c>
      <c r="AF278" s="173">
        <f t="shared" si="168"/>
        <v>4.91</v>
      </c>
      <c r="AG278" s="173">
        <f t="shared" si="168"/>
        <v>4.91</v>
      </c>
      <c r="AH278" s="173">
        <f t="shared" si="168"/>
        <v>4.68</v>
      </c>
      <c r="AI278" s="173">
        <f t="shared" si="168"/>
        <v>4.24</v>
      </c>
      <c r="AJ278" s="173">
        <f t="shared" si="168"/>
        <v>4.2</v>
      </c>
      <c r="AK278" s="173">
        <f t="shared" si="168"/>
        <v>3.89</v>
      </c>
      <c r="AL278" s="173" t="str">
        <f t="shared" si="168"/>
        <v/>
      </c>
      <c r="AM278" s="173" t="str">
        <f t="shared" si="168"/>
        <v/>
      </c>
      <c r="AN278" s="173" t="str">
        <f t="shared" si="168"/>
        <v/>
      </c>
      <c r="AO278" s="173" t="str">
        <f t="shared" si="168"/>
        <v/>
      </c>
      <c r="AP278" s="173" t="str">
        <f t="shared" si="168"/>
        <v/>
      </c>
      <c r="AQ278" s="170"/>
      <c r="AR278" s="170"/>
    </row>
    <row r="279" ht="12.75" customHeight="1">
      <c r="A279" s="170"/>
      <c r="B279" s="170"/>
      <c r="C279" s="140" t="str">
        <f t="shared" ref="C279:D279" si="169">C86</f>
        <v>Cardiff</v>
      </c>
      <c r="D279" s="140" t="str">
        <f t="shared" si="169"/>
        <v>West Ham</v>
      </c>
      <c r="E279" s="173">
        <f t="shared" ref="E279:AP279" si="170">IF(E$195&lt;=38,ROUND(SUMIFS($E86:$AP86,$E$2:$AP$2,"&lt;="&amp;E$195,$E$2:$AP$2,"&gt;="&amp;E$194),2),"")</f>
        <v>5.21</v>
      </c>
      <c r="F279" s="173">
        <f t="shared" si="170"/>
        <v>4.98</v>
      </c>
      <c r="G279" s="173">
        <f t="shared" si="170"/>
        <v>5.21</v>
      </c>
      <c r="H279" s="173">
        <f t="shared" si="170"/>
        <v>5.14</v>
      </c>
      <c r="I279" s="173">
        <f t="shared" si="170"/>
        <v>5.63</v>
      </c>
      <c r="J279" s="173">
        <f t="shared" si="170"/>
        <v>5.31</v>
      </c>
      <c r="K279" s="173">
        <f t="shared" si="170"/>
        <v>4.45</v>
      </c>
      <c r="L279" s="173">
        <f t="shared" si="170"/>
        <v>4.76</v>
      </c>
      <c r="M279" s="173">
        <f t="shared" si="170"/>
        <v>4.32</v>
      </c>
      <c r="N279" s="173">
        <f t="shared" si="170"/>
        <v>4.17</v>
      </c>
      <c r="O279" s="173">
        <f t="shared" si="170"/>
        <v>3.82</v>
      </c>
      <c r="P279" s="173">
        <f t="shared" si="170"/>
        <v>3.77</v>
      </c>
      <c r="Q279" s="173">
        <f t="shared" si="170"/>
        <v>4.04</v>
      </c>
      <c r="R279" s="173">
        <f t="shared" si="170"/>
        <v>3.73</v>
      </c>
      <c r="S279" s="173">
        <f t="shared" si="170"/>
        <v>3.86</v>
      </c>
      <c r="T279" s="173">
        <f t="shared" si="170"/>
        <v>3.84</v>
      </c>
      <c r="U279" s="173">
        <f t="shared" si="170"/>
        <v>3.68</v>
      </c>
      <c r="V279" s="173">
        <f t="shared" si="170"/>
        <v>3.77</v>
      </c>
      <c r="W279" s="173">
        <f t="shared" si="170"/>
        <v>3.96</v>
      </c>
      <c r="X279" s="173">
        <f t="shared" si="170"/>
        <v>3.93</v>
      </c>
      <c r="Y279" s="173">
        <f t="shared" si="170"/>
        <v>4.08</v>
      </c>
      <c r="Z279" s="173">
        <f t="shared" si="170"/>
        <v>4.25</v>
      </c>
      <c r="AA279" s="173">
        <f t="shared" si="170"/>
        <v>4.4</v>
      </c>
      <c r="AB279" s="173">
        <f t="shared" si="170"/>
        <v>4.29</v>
      </c>
      <c r="AC279" s="173">
        <f t="shared" si="170"/>
        <v>4.16</v>
      </c>
      <c r="AD279" s="173">
        <f t="shared" si="170"/>
        <v>3.88</v>
      </c>
      <c r="AE279" s="173">
        <f t="shared" si="170"/>
        <v>3.73</v>
      </c>
      <c r="AF279" s="173">
        <f t="shared" si="170"/>
        <v>4.35</v>
      </c>
      <c r="AG279" s="173">
        <f t="shared" si="170"/>
        <v>4.35</v>
      </c>
      <c r="AH279" s="173">
        <f t="shared" si="170"/>
        <v>4.86</v>
      </c>
      <c r="AI279" s="173">
        <f t="shared" si="170"/>
        <v>4.86</v>
      </c>
      <c r="AJ279" s="173">
        <f t="shared" si="170"/>
        <v>5.02</v>
      </c>
      <c r="AK279" s="173">
        <f t="shared" si="170"/>
        <v>5.45</v>
      </c>
      <c r="AL279" s="173" t="str">
        <f t="shared" si="170"/>
        <v/>
      </c>
      <c r="AM279" s="173" t="str">
        <f t="shared" si="170"/>
        <v/>
      </c>
      <c r="AN279" s="173" t="str">
        <f t="shared" si="170"/>
        <v/>
      </c>
      <c r="AO279" s="173" t="str">
        <f t="shared" si="170"/>
        <v/>
      </c>
      <c r="AP279" s="173" t="str">
        <f t="shared" si="170"/>
        <v/>
      </c>
      <c r="AQ279" s="170"/>
      <c r="AR279" s="170"/>
    </row>
    <row r="280" ht="12.75" customHeight="1">
      <c r="A280" s="170"/>
      <c r="B280" s="170"/>
      <c r="C280" s="140" t="str">
        <f t="shared" ref="C280:D280" si="171">C87</f>
        <v>Cardiff</v>
      </c>
      <c r="D280" s="140" t="str">
        <f t="shared" si="171"/>
        <v>Wolves</v>
      </c>
      <c r="E280" s="173">
        <f t="shared" ref="E280:AP280" si="172">IF(E$195&lt;=38,ROUND(SUMIFS($E87:$AP87,$E$2:$AP$2,"&lt;="&amp;E$195,$E$2:$AP$2,"&gt;="&amp;E$194),2),"")</f>
        <v>5.03</v>
      </c>
      <c r="F280" s="173">
        <f t="shared" si="172"/>
        <v>5.07</v>
      </c>
      <c r="G280" s="173">
        <f t="shared" si="172"/>
        <v>5.5</v>
      </c>
      <c r="H280" s="173">
        <f t="shared" si="172"/>
        <v>5.43</v>
      </c>
      <c r="I280" s="173">
        <f t="shared" si="172"/>
        <v>5.59</v>
      </c>
      <c r="J280" s="173">
        <f t="shared" si="172"/>
        <v>6.02</v>
      </c>
      <c r="K280" s="173">
        <f t="shared" si="172"/>
        <v>4.92</v>
      </c>
      <c r="L280" s="173">
        <f t="shared" si="172"/>
        <v>4.72</v>
      </c>
      <c r="M280" s="173">
        <f t="shared" si="172"/>
        <v>4.08</v>
      </c>
      <c r="N280" s="173">
        <f t="shared" si="172"/>
        <v>4.47</v>
      </c>
      <c r="O280" s="173">
        <f t="shared" si="172"/>
        <v>4.19</v>
      </c>
      <c r="P280" s="173">
        <f t="shared" si="172"/>
        <v>3.72</v>
      </c>
      <c r="Q280" s="173">
        <f t="shared" si="172"/>
        <v>4.51</v>
      </c>
      <c r="R280" s="173">
        <f t="shared" si="172"/>
        <v>4.77</v>
      </c>
      <c r="S280" s="173">
        <f t="shared" si="172"/>
        <v>5.25</v>
      </c>
      <c r="T280" s="173">
        <f t="shared" si="172"/>
        <v>4.94</v>
      </c>
      <c r="U280" s="173">
        <f t="shared" si="172"/>
        <v>4.74</v>
      </c>
      <c r="V280" s="173">
        <f t="shared" si="172"/>
        <v>4.82</v>
      </c>
      <c r="W280" s="173">
        <f t="shared" si="172"/>
        <v>4.58</v>
      </c>
      <c r="X280" s="173">
        <f t="shared" si="172"/>
        <v>4.6</v>
      </c>
      <c r="Y280" s="173">
        <f t="shared" si="172"/>
        <v>4.32</v>
      </c>
      <c r="Z280" s="173">
        <f t="shared" si="172"/>
        <v>4.36</v>
      </c>
      <c r="AA280" s="173">
        <f t="shared" si="172"/>
        <v>4.52</v>
      </c>
      <c r="AB280" s="173">
        <f t="shared" si="172"/>
        <v>4.11</v>
      </c>
      <c r="AC280" s="173">
        <f t="shared" si="172"/>
        <v>4.11</v>
      </c>
      <c r="AD280" s="173">
        <f t="shared" si="172"/>
        <v>4.15</v>
      </c>
      <c r="AE280" s="173">
        <f t="shared" si="172"/>
        <v>4.07</v>
      </c>
      <c r="AF280" s="173">
        <f t="shared" si="172"/>
        <v>4.58</v>
      </c>
      <c r="AG280" s="173">
        <f t="shared" si="172"/>
        <v>4.58</v>
      </c>
      <c r="AH280" s="173">
        <f t="shared" si="172"/>
        <v>4.56</v>
      </c>
      <c r="AI280" s="173">
        <f t="shared" si="172"/>
        <v>4.35</v>
      </c>
      <c r="AJ280" s="173">
        <f t="shared" si="172"/>
        <v>4.12</v>
      </c>
      <c r="AK280" s="173">
        <f t="shared" si="172"/>
        <v>4.98</v>
      </c>
      <c r="AL280" s="173" t="str">
        <f t="shared" si="172"/>
        <v/>
      </c>
      <c r="AM280" s="173" t="str">
        <f t="shared" si="172"/>
        <v/>
      </c>
      <c r="AN280" s="173" t="str">
        <f t="shared" si="172"/>
        <v/>
      </c>
      <c r="AO280" s="173" t="str">
        <f t="shared" si="172"/>
        <v/>
      </c>
      <c r="AP280" s="173" t="str">
        <f t="shared" si="172"/>
        <v/>
      </c>
      <c r="AQ280" s="170"/>
      <c r="AR280" s="170"/>
    </row>
    <row r="281" ht="12.75" customHeight="1">
      <c r="A281" s="170"/>
      <c r="B281" s="170"/>
      <c r="C281" s="140" t="str">
        <f t="shared" ref="C281:D281" si="173">C88</f>
        <v>Chelsea</v>
      </c>
      <c r="D281" s="140" t="str">
        <f t="shared" si="173"/>
        <v>Crystal Palace</v>
      </c>
      <c r="E281" s="173">
        <f t="shared" ref="E281:AP281" si="174">IF(E$195&lt;=38,ROUND(SUMIFS($E88:$AP88,$E$2:$AP$2,"&lt;="&amp;E$195,$E$2:$AP$2,"&gt;="&amp;E$194),2),"")</f>
        <v>4.03</v>
      </c>
      <c r="F281" s="173">
        <f t="shared" si="174"/>
        <v>4.42</v>
      </c>
      <c r="G281" s="173">
        <f t="shared" si="174"/>
        <v>4.14</v>
      </c>
      <c r="H281" s="173">
        <f t="shared" si="174"/>
        <v>4.41</v>
      </c>
      <c r="I281" s="173">
        <f t="shared" si="174"/>
        <v>4.37</v>
      </c>
      <c r="J281" s="173">
        <f t="shared" si="174"/>
        <v>4.59</v>
      </c>
      <c r="K281" s="173">
        <f t="shared" si="174"/>
        <v>4.51</v>
      </c>
      <c r="L281" s="173">
        <f t="shared" si="174"/>
        <v>4.98</v>
      </c>
      <c r="M281" s="173">
        <f t="shared" si="174"/>
        <v>5.04</v>
      </c>
      <c r="N281" s="173">
        <f t="shared" si="174"/>
        <v>4.8</v>
      </c>
      <c r="O281" s="173">
        <f t="shared" si="174"/>
        <v>5.11</v>
      </c>
      <c r="P281" s="173">
        <f t="shared" si="174"/>
        <v>5.42</v>
      </c>
      <c r="Q281" s="173">
        <f t="shared" si="174"/>
        <v>6.01</v>
      </c>
      <c r="R281" s="173">
        <f t="shared" si="174"/>
        <v>4.94</v>
      </c>
      <c r="S281" s="173">
        <f t="shared" si="174"/>
        <v>5.52</v>
      </c>
      <c r="T281" s="173">
        <f t="shared" si="174"/>
        <v>5.33</v>
      </c>
      <c r="U281" s="173">
        <f t="shared" si="174"/>
        <v>5.05</v>
      </c>
      <c r="V281" s="173">
        <f t="shared" si="174"/>
        <v>5.88</v>
      </c>
      <c r="W281" s="173">
        <f t="shared" si="174"/>
        <v>5.44</v>
      </c>
      <c r="X281" s="173">
        <f t="shared" si="174"/>
        <v>5.5</v>
      </c>
      <c r="Y281" s="173">
        <f t="shared" si="174"/>
        <v>5.3</v>
      </c>
      <c r="Z281" s="173">
        <f t="shared" si="174"/>
        <v>5.03</v>
      </c>
      <c r="AA281" s="173">
        <f t="shared" si="174"/>
        <v>5.54</v>
      </c>
      <c r="AB281" s="173">
        <f t="shared" si="174"/>
        <v>4.4</v>
      </c>
      <c r="AC281" s="173">
        <f t="shared" si="174"/>
        <v>4.01</v>
      </c>
      <c r="AD281" s="173">
        <f t="shared" si="174"/>
        <v>4.64</v>
      </c>
      <c r="AE281" s="173">
        <f t="shared" si="174"/>
        <v>4.17</v>
      </c>
      <c r="AF281" s="173">
        <f t="shared" si="174"/>
        <v>4.6</v>
      </c>
      <c r="AG281" s="173">
        <f t="shared" si="174"/>
        <v>5.19</v>
      </c>
      <c r="AH281" s="173">
        <f t="shared" si="174"/>
        <v>5.34</v>
      </c>
      <c r="AI281" s="173">
        <f t="shared" si="174"/>
        <v>5.58</v>
      </c>
      <c r="AJ281" s="173">
        <f t="shared" si="174"/>
        <v>5.15</v>
      </c>
      <c r="AK281" s="173">
        <f t="shared" si="174"/>
        <v>5.42</v>
      </c>
      <c r="AL281" s="173" t="str">
        <f t="shared" si="174"/>
        <v/>
      </c>
      <c r="AM281" s="173" t="str">
        <f t="shared" si="174"/>
        <v/>
      </c>
      <c r="AN281" s="173" t="str">
        <f t="shared" si="174"/>
        <v/>
      </c>
      <c r="AO281" s="173" t="str">
        <f t="shared" si="174"/>
        <v/>
      </c>
      <c r="AP281" s="173" t="str">
        <f t="shared" si="174"/>
        <v/>
      </c>
      <c r="AQ281" s="170"/>
      <c r="AR281" s="170"/>
    </row>
    <row r="282" ht="12.75" customHeight="1">
      <c r="A282" s="170"/>
      <c r="B282" s="170"/>
      <c r="C282" s="140" t="str">
        <f t="shared" ref="C282:D282" si="175">C89</f>
        <v>Chelsea</v>
      </c>
      <c r="D282" s="140" t="str">
        <f t="shared" si="175"/>
        <v>Everton</v>
      </c>
      <c r="E282" s="173">
        <f t="shared" ref="E282:AP282" si="176">IF(E$195&lt;=38,ROUND(SUMIFS($E89:$AP89,$E$2:$AP$2,"&lt;="&amp;E$195,$E$2:$AP$2,"&gt;="&amp;E$194),2),"")</f>
        <v>3.95</v>
      </c>
      <c r="F282" s="173">
        <f t="shared" si="176"/>
        <v>3.88</v>
      </c>
      <c r="G282" s="173">
        <f t="shared" si="176"/>
        <v>4</v>
      </c>
      <c r="H282" s="173">
        <f t="shared" si="176"/>
        <v>3.8</v>
      </c>
      <c r="I282" s="173">
        <f t="shared" si="176"/>
        <v>3.96</v>
      </c>
      <c r="J282" s="173">
        <f t="shared" si="176"/>
        <v>3.94</v>
      </c>
      <c r="K282" s="173">
        <f t="shared" si="176"/>
        <v>3.62</v>
      </c>
      <c r="L282" s="173">
        <f t="shared" si="176"/>
        <v>3.48</v>
      </c>
      <c r="M282" s="173">
        <f t="shared" si="176"/>
        <v>3.25</v>
      </c>
      <c r="N282" s="173">
        <f t="shared" si="176"/>
        <v>3.33</v>
      </c>
      <c r="O282" s="173">
        <f t="shared" si="176"/>
        <v>3.37</v>
      </c>
      <c r="P282" s="173">
        <f t="shared" si="176"/>
        <v>3.92</v>
      </c>
      <c r="Q282" s="173">
        <f t="shared" si="176"/>
        <v>4.51</v>
      </c>
      <c r="R282" s="173">
        <f t="shared" si="176"/>
        <v>4.72</v>
      </c>
      <c r="S282" s="173">
        <f t="shared" si="176"/>
        <v>5.11</v>
      </c>
      <c r="T282" s="173">
        <f t="shared" si="176"/>
        <v>5.07</v>
      </c>
      <c r="U282" s="173">
        <f t="shared" si="176"/>
        <v>5.11</v>
      </c>
      <c r="V282" s="173">
        <f t="shared" si="176"/>
        <v>4.95</v>
      </c>
      <c r="W282" s="173">
        <f t="shared" si="176"/>
        <v>4.36</v>
      </c>
      <c r="X282" s="173">
        <f t="shared" si="176"/>
        <v>4.2</v>
      </c>
      <c r="Y282" s="173">
        <f t="shared" si="176"/>
        <v>4.32</v>
      </c>
      <c r="Z282" s="173">
        <f t="shared" si="176"/>
        <v>4.05</v>
      </c>
      <c r="AA282" s="173">
        <f t="shared" si="176"/>
        <v>4.07</v>
      </c>
      <c r="AB282" s="173">
        <f t="shared" si="176"/>
        <v>4.02</v>
      </c>
      <c r="AC282" s="173">
        <f t="shared" si="176"/>
        <v>3.89</v>
      </c>
      <c r="AD282" s="173">
        <f t="shared" si="176"/>
        <v>4.52</v>
      </c>
      <c r="AE282" s="173">
        <f t="shared" si="176"/>
        <v>4.19</v>
      </c>
      <c r="AF282" s="173">
        <f t="shared" si="176"/>
        <v>4.58</v>
      </c>
      <c r="AG282" s="173">
        <f t="shared" si="176"/>
        <v>4.58</v>
      </c>
      <c r="AH282" s="173">
        <f t="shared" si="176"/>
        <v>4.64</v>
      </c>
      <c r="AI282" s="173">
        <f t="shared" si="176"/>
        <v>5.28</v>
      </c>
      <c r="AJ282" s="173">
        <f t="shared" si="176"/>
        <v>4.84</v>
      </c>
      <c r="AK282" s="173">
        <f t="shared" si="176"/>
        <v>5.09</v>
      </c>
      <c r="AL282" s="173" t="str">
        <f t="shared" si="176"/>
        <v/>
      </c>
      <c r="AM282" s="173" t="str">
        <f t="shared" si="176"/>
        <v/>
      </c>
      <c r="AN282" s="173" t="str">
        <f t="shared" si="176"/>
        <v/>
      </c>
      <c r="AO282" s="173" t="str">
        <f t="shared" si="176"/>
        <v/>
      </c>
      <c r="AP282" s="173" t="str">
        <f t="shared" si="176"/>
        <v/>
      </c>
      <c r="AQ282" s="170"/>
      <c r="AR282" s="170"/>
    </row>
    <row r="283" ht="12.75" customHeight="1">
      <c r="A283" s="170"/>
      <c r="B283" s="170"/>
      <c r="C283" s="140" t="str">
        <f t="shared" ref="C283:D283" si="177">C90</f>
        <v>Chelsea</v>
      </c>
      <c r="D283" s="140" t="str">
        <f t="shared" si="177"/>
        <v>Fulham</v>
      </c>
      <c r="E283" s="173">
        <f t="shared" ref="E283:AP283" si="178">IF(E$195&lt;=38,ROUND(SUMIFS($E90:$AP90,$E$2:$AP$2,"&lt;="&amp;E$195,$E$2:$AP$2,"&gt;="&amp;E$194),2),"")</f>
        <v>4.03</v>
      </c>
      <c r="F283" s="173">
        <f t="shared" si="178"/>
        <v>4.5</v>
      </c>
      <c r="G283" s="173">
        <f t="shared" si="178"/>
        <v>4.5</v>
      </c>
      <c r="H283" s="173">
        <f t="shared" si="178"/>
        <v>4.45</v>
      </c>
      <c r="I283" s="173">
        <f t="shared" si="178"/>
        <v>4.33</v>
      </c>
      <c r="J283" s="173">
        <f t="shared" si="178"/>
        <v>4.54</v>
      </c>
      <c r="K283" s="173">
        <f t="shared" si="178"/>
        <v>4.5</v>
      </c>
      <c r="L283" s="173">
        <f t="shared" si="178"/>
        <v>4.07</v>
      </c>
      <c r="M283" s="173">
        <f t="shared" si="178"/>
        <v>3.84</v>
      </c>
      <c r="N283" s="173">
        <f t="shared" si="178"/>
        <v>3.97</v>
      </c>
      <c r="O283" s="173">
        <f t="shared" si="178"/>
        <v>4.84</v>
      </c>
      <c r="P283" s="173">
        <f t="shared" si="178"/>
        <v>5.15</v>
      </c>
      <c r="Q283" s="173">
        <f t="shared" si="178"/>
        <v>5.35</v>
      </c>
      <c r="R283" s="173">
        <f t="shared" si="178"/>
        <v>5.18</v>
      </c>
      <c r="S283" s="173">
        <f t="shared" si="178"/>
        <v>5.09</v>
      </c>
      <c r="T283" s="173">
        <f t="shared" si="178"/>
        <v>4.9</v>
      </c>
      <c r="U283" s="173">
        <f t="shared" si="178"/>
        <v>4.04</v>
      </c>
      <c r="V283" s="173">
        <f t="shared" si="178"/>
        <v>4.43</v>
      </c>
      <c r="W283" s="173">
        <f t="shared" si="178"/>
        <v>4</v>
      </c>
      <c r="X283" s="173">
        <f t="shared" si="178"/>
        <v>3.97</v>
      </c>
      <c r="Y283" s="173">
        <f t="shared" si="178"/>
        <v>4.68</v>
      </c>
      <c r="Z283" s="173">
        <f t="shared" si="178"/>
        <v>4.4</v>
      </c>
      <c r="AA283" s="173">
        <f t="shared" si="178"/>
        <v>4.56</v>
      </c>
      <c r="AB283" s="173">
        <f t="shared" si="178"/>
        <v>3.95</v>
      </c>
      <c r="AC283" s="173">
        <f t="shared" si="178"/>
        <v>4.06</v>
      </c>
      <c r="AD283" s="173">
        <f t="shared" si="178"/>
        <v>4.69</v>
      </c>
      <c r="AE283" s="173">
        <f t="shared" si="178"/>
        <v>4.24</v>
      </c>
      <c r="AF283" s="173">
        <f t="shared" si="178"/>
        <v>4.79</v>
      </c>
      <c r="AG283" s="173">
        <f t="shared" si="178"/>
        <v>4.64</v>
      </c>
      <c r="AH283" s="173">
        <f t="shared" si="178"/>
        <v>4.69</v>
      </c>
      <c r="AI283" s="173">
        <f t="shared" si="178"/>
        <v>4.6</v>
      </c>
      <c r="AJ283" s="173">
        <f t="shared" si="178"/>
        <v>4.17</v>
      </c>
      <c r="AK283" s="173">
        <f t="shared" si="178"/>
        <v>4.15</v>
      </c>
      <c r="AL283" s="173" t="str">
        <f t="shared" si="178"/>
        <v/>
      </c>
      <c r="AM283" s="173" t="str">
        <f t="shared" si="178"/>
        <v/>
      </c>
      <c r="AN283" s="173" t="str">
        <f t="shared" si="178"/>
        <v/>
      </c>
      <c r="AO283" s="173" t="str">
        <f t="shared" si="178"/>
        <v/>
      </c>
      <c r="AP283" s="173" t="str">
        <f t="shared" si="178"/>
        <v/>
      </c>
      <c r="AQ283" s="170"/>
      <c r="AR283" s="170"/>
    </row>
    <row r="284" ht="12.75" customHeight="1">
      <c r="A284" s="170"/>
      <c r="B284" s="170"/>
      <c r="C284" s="140" t="str">
        <f t="shared" ref="C284:D284" si="179">C91</f>
        <v>Chelsea</v>
      </c>
      <c r="D284" s="140" t="str">
        <f t="shared" si="179"/>
        <v>Huddersfield</v>
      </c>
      <c r="E284" s="173">
        <f t="shared" ref="E284:AP284" si="180">IF(E$195&lt;=38,ROUND(SUMIFS($E91:$AP91,$E$2:$AP$2,"&lt;="&amp;E$195,$E$2:$AP$2,"&gt;="&amp;E$194),2),"")</f>
        <v>3.93</v>
      </c>
      <c r="F284" s="173">
        <f t="shared" si="180"/>
        <v>4.64</v>
      </c>
      <c r="G284" s="173">
        <f t="shared" si="180"/>
        <v>4.48</v>
      </c>
      <c r="H284" s="173">
        <f t="shared" si="180"/>
        <v>5.25</v>
      </c>
      <c r="I284" s="173">
        <f t="shared" si="180"/>
        <v>5.13</v>
      </c>
      <c r="J284" s="173">
        <f t="shared" si="180"/>
        <v>5.27</v>
      </c>
      <c r="K284" s="173">
        <f t="shared" si="180"/>
        <v>4.96</v>
      </c>
      <c r="L284" s="173">
        <f t="shared" si="180"/>
        <v>4.48</v>
      </c>
      <c r="M284" s="173">
        <f t="shared" si="180"/>
        <v>4.25</v>
      </c>
      <c r="N284" s="173">
        <f t="shared" si="180"/>
        <v>3.93</v>
      </c>
      <c r="O284" s="173">
        <f t="shared" si="180"/>
        <v>5.07</v>
      </c>
      <c r="P284" s="173">
        <f t="shared" si="180"/>
        <v>5.22</v>
      </c>
      <c r="Q284" s="173">
        <f t="shared" si="180"/>
        <v>5.26</v>
      </c>
      <c r="R284" s="173">
        <f t="shared" si="180"/>
        <v>5.46</v>
      </c>
      <c r="S284" s="173">
        <f t="shared" si="180"/>
        <v>5.8</v>
      </c>
      <c r="T284" s="173">
        <f t="shared" si="180"/>
        <v>5.6</v>
      </c>
      <c r="U284" s="173">
        <f t="shared" si="180"/>
        <v>4.54</v>
      </c>
      <c r="V284" s="173">
        <f t="shared" si="180"/>
        <v>5.6</v>
      </c>
      <c r="W284" s="173">
        <f t="shared" si="180"/>
        <v>5.57</v>
      </c>
      <c r="X284" s="173">
        <f t="shared" si="180"/>
        <v>4.98</v>
      </c>
      <c r="Y284" s="173">
        <f t="shared" si="180"/>
        <v>5.03</v>
      </c>
      <c r="Z284" s="173">
        <f t="shared" si="180"/>
        <v>4.75</v>
      </c>
      <c r="AA284" s="173">
        <f t="shared" si="180"/>
        <v>4.55</v>
      </c>
      <c r="AB284" s="173">
        <f t="shared" si="180"/>
        <v>3.51</v>
      </c>
      <c r="AC284" s="173">
        <f t="shared" si="180"/>
        <v>3.38</v>
      </c>
      <c r="AD284" s="173">
        <f t="shared" si="180"/>
        <v>3.85</v>
      </c>
      <c r="AE284" s="173">
        <f t="shared" si="180"/>
        <v>3.8</v>
      </c>
      <c r="AF284" s="173">
        <f t="shared" si="180"/>
        <v>4.35</v>
      </c>
      <c r="AG284" s="173">
        <f t="shared" si="180"/>
        <v>5.42</v>
      </c>
      <c r="AH284" s="173">
        <f t="shared" si="180"/>
        <v>5.36</v>
      </c>
      <c r="AI284" s="173">
        <f t="shared" si="180"/>
        <v>6.35</v>
      </c>
      <c r="AJ284" s="173">
        <f t="shared" si="180"/>
        <v>6.08</v>
      </c>
      <c r="AK284" s="173">
        <f t="shared" si="180"/>
        <v>6.13</v>
      </c>
      <c r="AL284" s="173" t="str">
        <f t="shared" si="180"/>
        <v/>
      </c>
      <c r="AM284" s="173" t="str">
        <f t="shared" si="180"/>
        <v/>
      </c>
      <c r="AN284" s="173" t="str">
        <f t="shared" si="180"/>
        <v/>
      </c>
      <c r="AO284" s="173" t="str">
        <f t="shared" si="180"/>
        <v/>
      </c>
      <c r="AP284" s="173" t="str">
        <f t="shared" si="180"/>
        <v/>
      </c>
      <c r="AQ284" s="170"/>
      <c r="AR284" s="170"/>
    </row>
    <row r="285" ht="12.75" customHeight="1">
      <c r="A285" s="170"/>
      <c r="B285" s="170"/>
      <c r="C285" s="140" t="str">
        <f t="shared" ref="C285:D285" si="181">C92</f>
        <v>Chelsea</v>
      </c>
      <c r="D285" s="140" t="str">
        <f t="shared" si="181"/>
        <v>Leicester</v>
      </c>
      <c r="E285" s="173">
        <f t="shared" ref="E285:AP285" si="182">IF(E$195&lt;=38,ROUND(SUMIFS($E92:$AP92,$E$2:$AP$2,"&lt;="&amp;E$195,$E$2:$AP$2,"&gt;="&amp;E$194),2),"")</f>
        <v>3.55</v>
      </c>
      <c r="F285" s="173">
        <f t="shared" si="182"/>
        <v>3.74</v>
      </c>
      <c r="G285" s="173">
        <f t="shared" si="182"/>
        <v>3.87</v>
      </c>
      <c r="H285" s="173">
        <f t="shared" si="182"/>
        <v>4.26</v>
      </c>
      <c r="I285" s="173">
        <f t="shared" si="182"/>
        <v>4.15</v>
      </c>
      <c r="J285" s="173">
        <f t="shared" si="182"/>
        <v>4.36</v>
      </c>
      <c r="K285" s="173">
        <f t="shared" si="182"/>
        <v>4.52</v>
      </c>
      <c r="L285" s="173">
        <f t="shared" si="182"/>
        <v>4.64</v>
      </c>
      <c r="M285" s="173">
        <f t="shared" si="182"/>
        <v>4.56</v>
      </c>
      <c r="N285" s="173">
        <f t="shared" si="182"/>
        <v>4.12</v>
      </c>
      <c r="O285" s="173">
        <f t="shared" si="182"/>
        <v>4.83</v>
      </c>
      <c r="P285" s="173">
        <f t="shared" si="182"/>
        <v>5.14</v>
      </c>
      <c r="Q285" s="173">
        <f t="shared" si="182"/>
        <v>5.69</v>
      </c>
      <c r="R285" s="173">
        <f t="shared" si="182"/>
        <v>5.81</v>
      </c>
      <c r="S285" s="173">
        <f t="shared" si="182"/>
        <v>5.66</v>
      </c>
      <c r="T285" s="173">
        <f t="shared" si="182"/>
        <v>5.6</v>
      </c>
      <c r="U285" s="173">
        <f t="shared" si="182"/>
        <v>4.93</v>
      </c>
      <c r="V285" s="173">
        <f t="shared" si="182"/>
        <v>4.85</v>
      </c>
      <c r="W285" s="173">
        <f t="shared" si="182"/>
        <v>4.69</v>
      </c>
      <c r="X285" s="173">
        <f t="shared" si="182"/>
        <v>4.1</v>
      </c>
      <c r="Y285" s="173">
        <f t="shared" si="182"/>
        <v>5.26</v>
      </c>
      <c r="Z285" s="173">
        <f t="shared" si="182"/>
        <v>4.99</v>
      </c>
      <c r="AA285" s="173">
        <f t="shared" si="182"/>
        <v>4.71</v>
      </c>
      <c r="AB285" s="173">
        <f t="shared" si="182"/>
        <v>4.58</v>
      </c>
      <c r="AC285" s="173">
        <f t="shared" si="182"/>
        <v>4.06</v>
      </c>
      <c r="AD285" s="173">
        <f t="shared" si="182"/>
        <v>4.22</v>
      </c>
      <c r="AE285" s="173">
        <f t="shared" si="182"/>
        <v>3.38</v>
      </c>
      <c r="AF285" s="173">
        <f t="shared" si="182"/>
        <v>3.61</v>
      </c>
      <c r="AG285" s="173">
        <f t="shared" si="182"/>
        <v>3.93</v>
      </c>
      <c r="AH285" s="173">
        <f t="shared" si="182"/>
        <v>3.98</v>
      </c>
      <c r="AI285" s="173">
        <f t="shared" si="182"/>
        <v>4.27</v>
      </c>
      <c r="AJ285" s="173">
        <f t="shared" si="182"/>
        <v>4.31</v>
      </c>
      <c r="AK285" s="173">
        <f t="shared" si="182"/>
        <v>4.56</v>
      </c>
      <c r="AL285" s="173" t="str">
        <f t="shared" si="182"/>
        <v/>
      </c>
      <c r="AM285" s="173" t="str">
        <f t="shared" si="182"/>
        <v/>
      </c>
      <c r="AN285" s="173" t="str">
        <f t="shared" si="182"/>
        <v/>
      </c>
      <c r="AO285" s="173" t="str">
        <f t="shared" si="182"/>
        <v/>
      </c>
      <c r="AP285" s="173" t="str">
        <f t="shared" si="182"/>
        <v/>
      </c>
      <c r="AQ285" s="170"/>
      <c r="AR285" s="170"/>
    </row>
    <row r="286" ht="12.75" customHeight="1">
      <c r="A286" s="170"/>
      <c r="B286" s="170"/>
      <c r="C286" s="140" t="str">
        <f t="shared" ref="C286:D286" si="183">C93</f>
        <v>Chelsea</v>
      </c>
      <c r="D286" s="140" t="str">
        <f t="shared" si="183"/>
        <v>Liverpool</v>
      </c>
      <c r="E286" s="173">
        <f t="shared" ref="E286:AP286" si="184">IF(E$195&lt;=38,ROUND(SUMIFS($E93:$AP93,$E$2:$AP$2,"&lt;="&amp;E$195,$E$2:$AP$2,"&gt;="&amp;E$194),2),"")</f>
        <v>3.64</v>
      </c>
      <c r="F286" s="173">
        <f t="shared" si="184"/>
        <v>4.19</v>
      </c>
      <c r="G286" s="173">
        <f t="shared" si="184"/>
        <v>4.19</v>
      </c>
      <c r="H286" s="173">
        <f t="shared" si="184"/>
        <v>4.42</v>
      </c>
      <c r="I286" s="173">
        <f t="shared" si="184"/>
        <v>4.09</v>
      </c>
      <c r="J286" s="173">
        <f t="shared" si="184"/>
        <v>4.3</v>
      </c>
      <c r="K286" s="173">
        <f t="shared" si="184"/>
        <v>4.19</v>
      </c>
      <c r="L286" s="173">
        <f t="shared" si="184"/>
        <v>4.07</v>
      </c>
      <c r="M286" s="173">
        <f t="shared" si="184"/>
        <v>3.85</v>
      </c>
      <c r="N286" s="173">
        <f t="shared" si="184"/>
        <v>3.85</v>
      </c>
      <c r="O286" s="173">
        <f t="shared" si="184"/>
        <v>4.45</v>
      </c>
      <c r="P286" s="173">
        <f t="shared" si="184"/>
        <v>4.77</v>
      </c>
      <c r="Q286" s="173">
        <f t="shared" si="184"/>
        <v>5.07</v>
      </c>
      <c r="R286" s="173">
        <f t="shared" si="184"/>
        <v>4.72</v>
      </c>
      <c r="S286" s="173">
        <f t="shared" si="184"/>
        <v>4.95</v>
      </c>
      <c r="T286" s="173">
        <f t="shared" si="184"/>
        <v>4.99</v>
      </c>
      <c r="U286" s="173">
        <f t="shared" si="184"/>
        <v>4.67</v>
      </c>
      <c r="V286" s="173">
        <f t="shared" si="184"/>
        <v>4.36</v>
      </c>
      <c r="W286" s="173">
        <f t="shared" si="184"/>
        <v>4.52</v>
      </c>
      <c r="X286" s="173">
        <f t="shared" si="184"/>
        <v>4.28</v>
      </c>
      <c r="Y286" s="173">
        <f t="shared" si="184"/>
        <v>4.24</v>
      </c>
      <c r="Z286" s="173">
        <f t="shared" si="184"/>
        <v>3.97</v>
      </c>
      <c r="AA286" s="173">
        <f t="shared" si="184"/>
        <v>3.93</v>
      </c>
      <c r="AB286" s="173">
        <f t="shared" si="184"/>
        <v>4.03</v>
      </c>
      <c r="AC286" s="173">
        <f t="shared" si="184"/>
        <v>3.51</v>
      </c>
      <c r="AD286" s="173">
        <f t="shared" si="184"/>
        <v>3.77</v>
      </c>
      <c r="AE286" s="173">
        <f t="shared" si="184"/>
        <v>3.76</v>
      </c>
      <c r="AF286" s="173">
        <f t="shared" si="184"/>
        <v>4.15</v>
      </c>
      <c r="AG286" s="173">
        <f t="shared" si="184"/>
        <v>4.74</v>
      </c>
      <c r="AH286" s="173">
        <f t="shared" si="184"/>
        <v>4.74</v>
      </c>
      <c r="AI286" s="173">
        <f t="shared" si="184"/>
        <v>4.71</v>
      </c>
      <c r="AJ286" s="173">
        <f t="shared" si="184"/>
        <v>4.65</v>
      </c>
      <c r="AK286" s="173">
        <f t="shared" si="184"/>
        <v>4.41</v>
      </c>
      <c r="AL286" s="173" t="str">
        <f t="shared" si="184"/>
        <v/>
      </c>
      <c r="AM286" s="173" t="str">
        <f t="shared" si="184"/>
        <v/>
      </c>
      <c r="AN286" s="173" t="str">
        <f t="shared" si="184"/>
        <v/>
      </c>
      <c r="AO286" s="173" t="str">
        <f t="shared" si="184"/>
        <v/>
      </c>
      <c r="AP286" s="173" t="str">
        <f t="shared" si="184"/>
        <v/>
      </c>
      <c r="AQ286" s="170"/>
      <c r="AR286" s="170"/>
    </row>
    <row r="287" ht="12.75" customHeight="1">
      <c r="A287" s="170"/>
      <c r="B287" s="170"/>
      <c r="C287" s="140" t="str">
        <f t="shared" ref="C287:D287" si="185">C94</f>
        <v>Chelsea</v>
      </c>
      <c r="D287" s="140" t="str">
        <f t="shared" si="185"/>
        <v>Man City</v>
      </c>
      <c r="E287" s="173">
        <f t="shared" ref="E287:AP287" si="186">IF(E$195&lt;=38,ROUND(SUMIFS($E94:$AP94,$E$2:$AP$2,"&lt;="&amp;E$195,$E$2:$AP$2,"&gt;="&amp;E$194),2),"")</f>
        <v>3.78</v>
      </c>
      <c r="F287" s="173">
        <f t="shared" si="186"/>
        <v>3.54</v>
      </c>
      <c r="G287" s="173">
        <f t="shared" si="186"/>
        <v>3.86</v>
      </c>
      <c r="H287" s="173">
        <f t="shared" si="186"/>
        <v>3.82</v>
      </c>
      <c r="I287" s="173">
        <f t="shared" si="186"/>
        <v>3.74</v>
      </c>
      <c r="J287" s="173">
        <f t="shared" si="186"/>
        <v>3.95</v>
      </c>
      <c r="K287" s="173">
        <f t="shared" si="186"/>
        <v>3.85</v>
      </c>
      <c r="L287" s="173">
        <f t="shared" si="186"/>
        <v>4.4</v>
      </c>
      <c r="M287" s="173">
        <f t="shared" si="186"/>
        <v>4.17</v>
      </c>
      <c r="N287" s="173">
        <f t="shared" si="186"/>
        <v>4.25</v>
      </c>
      <c r="O287" s="173">
        <f t="shared" si="186"/>
        <v>4.8</v>
      </c>
      <c r="P287" s="173">
        <f t="shared" si="186"/>
        <v>4.8</v>
      </c>
      <c r="Q287" s="173">
        <f t="shared" si="186"/>
        <v>4.8</v>
      </c>
      <c r="R287" s="173">
        <f t="shared" si="186"/>
        <v>4.84</v>
      </c>
      <c r="S287" s="173">
        <f t="shared" si="186"/>
        <v>5.06</v>
      </c>
      <c r="T287" s="173">
        <f t="shared" si="186"/>
        <v>4.87</v>
      </c>
      <c r="U287" s="173">
        <f t="shared" si="186"/>
        <v>4.19</v>
      </c>
      <c r="V287" s="173">
        <f t="shared" si="186"/>
        <v>4.19</v>
      </c>
      <c r="W287" s="173">
        <f t="shared" si="186"/>
        <v>4.39</v>
      </c>
      <c r="X287" s="173">
        <f t="shared" si="186"/>
        <v>3.88</v>
      </c>
      <c r="Y287" s="173">
        <f t="shared" si="186"/>
        <v>4.35</v>
      </c>
      <c r="Z287" s="173">
        <f t="shared" si="186"/>
        <v>4.08</v>
      </c>
      <c r="AA287" s="173">
        <f t="shared" si="186"/>
        <v>4.52</v>
      </c>
      <c r="AB287" s="173">
        <f t="shared" si="186"/>
        <v>4.62</v>
      </c>
      <c r="AC287" s="173">
        <f t="shared" si="186"/>
        <v>4.3</v>
      </c>
      <c r="AD287" s="173">
        <f t="shared" si="186"/>
        <v>4.93</v>
      </c>
      <c r="AE287" s="173">
        <f t="shared" si="186"/>
        <v>4.4</v>
      </c>
      <c r="AF287" s="173">
        <f t="shared" si="186"/>
        <v>4.42</v>
      </c>
      <c r="AG287" s="173">
        <f t="shared" si="186"/>
        <v>4.62</v>
      </c>
      <c r="AH287" s="173">
        <f t="shared" si="186"/>
        <v>4.67</v>
      </c>
      <c r="AI287" s="173">
        <f t="shared" si="186"/>
        <v>4.8</v>
      </c>
      <c r="AJ287" s="173">
        <f t="shared" si="186"/>
        <v>4.37</v>
      </c>
      <c r="AK287" s="173">
        <f t="shared" si="186"/>
        <v>4.58</v>
      </c>
      <c r="AL287" s="173" t="str">
        <f t="shared" si="186"/>
        <v/>
      </c>
      <c r="AM287" s="173" t="str">
        <f t="shared" si="186"/>
        <v/>
      </c>
      <c r="AN287" s="173" t="str">
        <f t="shared" si="186"/>
        <v/>
      </c>
      <c r="AO287" s="173" t="str">
        <f t="shared" si="186"/>
        <v/>
      </c>
      <c r="AP287" s="173" t="str">
        <f t="shared" si="186"/>
        <v/>
      </c>
      <c r="AQ287" s="170"/>
      <c r="AR287" s="170"/>
    </row>
    <row r="288" ht="12.75" customHeight="1">
      <c r="A288" s="170"/>
      <c r="B288" s="170"/>
      <c r="C288" s="140" t="str">
        <f t="shared" ref="C288:D288" si="187">C95</f>
        <v>Chelsea</v>
      </c>
      <c r="D288" s="140" t="str">
        <f t="shared" si="187"/>
        <v>Man Utd</v>
      </c>
      <c r="E288" s="173">
        <f t="shared" ref="E288:AP288" si="188">IF(E$195&lt;=38,ROUND(SUMIFS($E95:$AP95,$E$2:$AP$2,"&lt;="&amp;E$195,$E$2:$AP$2,"&gt;="&amp;E$194),2),"")</f>
        <v>3.78</v>
      </c>
      <c r="F288" s="173">
        <f t="shared" si="188"/>
        <v>4.1</v>
      </c>
      <c r="G288" s="173">
        <f t="shared" si="188"/>
        <v>4.02</v>
      </c>
      <c r="H288" s="173">
        <f t="shared" si="188"/>
        <v>4.37</v>
      </c>
      <c r="I288" s="173">
        <f t="shared" si="188"/>
        <v>4.37</v>
      </c>
      <c r="J288" s="173">
        <f t="shared" si="188"/>
        <v>4.59</v>
      </c>
      <c r="K288" s="173">
        <f t="shared" si="188"/>
        <v>4.72</v>
      </c>
      <c r="L288" s="173">
        <f t="shared" si="188"/>
        <v>4.4</v>
      </c>
      <c r="M288" s="173">
        <f t="shared" si="188"/>
        <v>4.25</v>
      </c>
      <c r="N288" s="173">
        <f t="shared" si="188"/>
        <v>3.86</v>
      </c>
      <c r="O288" s="173">
        <f t="shared" si="188"/>
        <v>3.79</v>
      </c>
      <c r="P288" s="173">
        <f t="shared" si="188"/>
        <v>4.1</v>
      </c>
      <c r="Q288" s="173">
        <f t="shared" si="188"/>
        <v>4.2</v>
      </c>
      <c r="R288" s="173">
        <f t="shared" si="188"/>
        <v>4.05</v>
      </c>
      <c r="S288" s="173">
        <f t="shared" si="188"/>
        <v>4.24</v>
      </c>
      <c r="T288" s="173">
        <f t="shared" si="188"/>
        <v>4.12</v>
      </c>
      <c r="U288" s="173">
        <f t="shared" si="188"/>
        <v>4.27</v>
      </c>
      <c r="V288" s="173">
        <f t="shared" si="188"/>
        <v>3.72</v>
      </c>
      <c r="W288" s="173">
        <f t="shared" si="188"/>
        <v>3.77</v>
      </c>
      <c r="X288" s="173">
        <f t="shared" si="188"/>
        <v>3.77</v>
      </c>
      <c r="Y288" s="173">
        <f t="shared" si="188"/>
        <v>3.76</v>
      </c>
      <c r="Z288" s="173">
        <f t="shared" si="188"/>
        <v>3.48</v>
      </c>
      <c r="AA288" s="173">
        <f t="shared" si="188"/>
        <v>3.91</v>
      </c>
      <c r="AB288" s="173">
        <f t="shared" si="188"/>
        <v>4.19</v>
      </c>
      <c r="AC288" s="173">
        <f t="shared" si="188"/>
        <v>3.9</v>
      </c>
      <c r="AD288" s="173">
        <f t="shared" si="188"/>
        <v>4.53</v>
      </c>
      <c r="AE288" s="173">
        <f t="shared" si="188"/>
        <v>4.47</v>
      </c>
      <c r="AF288" s="173">
        <f t="shared" si="188"/>
        <v>4.94</v>
      </c>
      <c r="AG288" s="173">
        <f t="shared" si="188"/>
        <v>4.74</v>
      </c>
      <c r="AH288" s="173">
        <f t="shared" si="188"/>
        <v>4.86</v>
      </c>
      <c r="AI288" s="173">
        <f t="shared" si="188"/>
        <v>5.61</v>
      </c>
      <c r="AJ288" s="173">
        <f t="shared" si="188"/>
        <v>5.14</v>
      </c>
      <c r="AK288" s="173">
        <f t="shared" si="188"/>
        <v>4.89</v>
      </c>
      <c r="AL288" s="173" t="str">
        <f t="shared" si="188"/>
        <v/>
      </c>
      <c r="AM288" s="173" t="str">
        <f t="shared" si="188"/>
        <v/>
      </c>
      <c r="AN288" s="173" t="str">
        <f t="shared" si="188"/>
        <v/>
      </c>
      <c r="AO288" s="173" t="str">
        <f t="shared" si="188"/>
        <v/>
      </c>
      <c r="AP288" s="173" t="str">
        <f t="shared" si="188"/>
        <v/>
      </c>
      <c r="AQ288" s="170"/>
      <c r="AR288" s="170"/>
    </row>
    <row r="289" ht="12.75" customHeight="1">
      <c r="A289" s="170"/>
      <c r="B289" s="170"/>
      <c r="C289" s="140" t="str">
        <f t="shared" ref="C289:D289" si="189">C96</f>
        <v>Chelsea</v>
      </c>
      <c r="D289" s="140" t="str">
        <f t="shared" si="189"/>
        <v>Newcastle</v>
      </c>
      <c r="E289" s="173">
        <f t="shared" ref="E289:AP289" si="190">IF(E$195&lt;=38,ROUND(SUMIFS($E96:$AP96,$E$2:$AP$2,"&lt;="&amp;E$195,$E$2:$AP$2,"&gt;="&amp;E$194),2),"")</f>
        <v>4.29</v>
      </c>
      <c r="F289" s="173">
        <f t="shared" si="190"/>
        <v>4.88</v>
      </c>
      <c r="G289" s="173">
        <f t="shared" si="190"/>
        <v>4.93</v>
      </c>
      <c r="H289" s="173">
        <f t="shared" si="190"/>
        <v>4.5</v>
      </c>
      <c r="I289" s="173">
        <f t="shared" si="190"/>
        <v>4.38</v>
      </c>
      <c r="J289" s="173">
        <f t="shared" si="190"/>
        <v>4.6</v>
      </c>
      <c r="K289" s="173">
        <f t="shared" si="190"/>
        <v>4.28</v>
      </c>
      <c r="L289" s="173">
        <f t="shared" si="190"/>
        <v>3.69</v>
      </c>
      <c r="M289" s="173">
        <f t="shared" si="190"/>
        <v>3.46</v>
      </c>
      <c r="N289" s="173">
        <f t="shared" si="190"/>
        <v>3.57</v>
      </c>
      <c r="O289" s="173">
        <f t="shared" si="190"/>
        <v>4.04</v>
      </c>
      <c r="P289" s="173">
        <f t="shared" si="190"/>
        <v>4.04</v>
      </c>
      <c r="Q289" s="173">
        <f t="shared" si="190"/>
        <v>3.97</v>
      </c>
      <c r="R289" s="173">
        <f t="shared" si="190"/>
        <v>4.4</v>
      </c>
      <c r="S289" s="173">
        <f t="shared" si="190"/>
        <v>4.91</v>
      </c>
      <c r="T289" s="173">
        <f t="shared" si="190"/>
        <v>5.08</v>
      </c>
      <c r="U289" s="173">
        <f t="shared" si="190"/>
        <v>4.68</v>
      </c>
      <c r="V289" s="173">
        <f t="shared" si="190"/>
        <v>4.47</v>
      </c>
      <c r="W289" s="173">
        <f t="shared" si="190"/>
        <v>4.93</v>
      </c>
      <c r="X289" s="173">
        <f t="shared" si="190"/>
        <v>4.34</v>
      </c>
      <c r="Y289" s="173">
        <f t="shared" si="190"/>
        <v>4.14</v>
      </c>
      <c r="Z289" s="173">
        <f t="shared" si="190"/>
        <v>3.87</v>
      </c>
      <c r="AA289" s="173">
        <f t="shared" si="190"/>
        <v>3.95</v>
      </c>
      <c r="AB289" s="173">
        <f t="shared" si="190"/>
        <v>4.26</v>
      </c>
      <c r="AC289" s="173">
        <f t="shared" si="190"/>
        <v>3.74</v>
      </c>
      <c r="AD289" s="173">
        <f t="shared" si="190"/>
        <v>4.29</v>
      </c>
      <c r="AE289" s="173">
        <f t="shared" si="190"/>
        <v>4.16</v>
      </c>
      <c r="AF289" s="173">
        <f t="shared" si="190"/>
        <v>4.4</v>
      </c>
      <c r="AG289" s="173">
        <f t="shared" si="190"/>
        <v>4.6</v>
      </c>
      <c r="AH289" s="173">
        <f t="shared" si="190"/>
        <v>4.53</v>
      </c>
      <c r="AI289" s="173">
        <f t="shared" si="190"/>
        <v>4.98</v>
      </c>
      <c r="AJ289" s="173">
        <f t="shared" si="190"/>
        <v>4.62</v>
      </c>
      <c r="AK289" s="173">
        <f t="shared" si="190"/>
        <v>4.62</v>
      </c>
      <c r="AL289" s="173" t="str">
        <f t="shared" si="190"/>
        <v/>
      </c>
      <c r="AM289" s="173" t="str">
        <f t="shared" si="190"/>
        <v/>
      </c>
      <c r="AN289" s="173" t="str">
        <f t="shared" si="190"/>
        <v/>
      </c>
      <c r="AO289" s="173" t="str">
        <f t="shared" si="190"/>
        <v/>
      </c>
      <c r="AP289" s="173" t="str">
        <f t="shared" si="190"/>
        <v/>
      </c>
      <c r="AQ289" s="170"/>
      <c r="AR289" s="170"/>
    </row>
    <row r="290" ht="12.75" customHeight="1">
      <c r="A290" s="170"/>
      <c r="B290" s="170"/>
      <c r="C290" s="140" t="str">
        <f t="shared" ref="C290:D290" si="191">C97</f>
        <v>Chelsea</v>
      </c>
      <c r="D290" s="140" t="str">
        <f t="shared" si="191"/>
        <v>Southampton</v>
      </c>
      <c r="E290" s="173">
        <f t="shared" ref="E290:AP290" si="192">IF(E$195&lt;=38,ROUND(SUMIFS($E97:$AP97,$E$2:$AP$2,"&lt;="&amp;E$195,$E$2:$AP$2,"&gt;="&amp;E$194),2),"")</f>
        <v>4.32</v>
      </c>
      <c r="F290" s="173">
        <f t="shared" si="192"/>
        <v>4.55</v>
      </c>
      <c r="G290" s="173">
        <f t="shared" si="192"/>
        <v>4.55</v>
      </c>
      <c r="H290" s="173">
        <f t="shared" si="192"/>
        <v>4.75</v>
      </c>
      <c r="I290" s="173">
        <f t="shared" si="192"/>
        <v>4.63</v>
      </c>
      <c r="J290" s="173">
        <f t="shared" si="192"/>
        <v>4.87</v>
      </c>
      <c r="K290" s="173">
        <f t="shared" si="192"/>
        <v>4.55</v>
      </c>
      <c r="L290" s="173">
        <f t="shared" si="192"/>
        <v>4.43</v>
      </c>
      <c r="M290" s="173">
        <f t="shared" si="192"/>
        <v>4.2</v>
      </c>
      <c r="N290" s="173">
        <f t="shared" si="192"/>
        <v>4.04</v>
      </c>
      <c r="O290" s="173">
        <f t="shared" si="192"/>
        <v>4.14</v>
      </c>
      <c r="P290" s="173">
        <f t="shared" si="192"/>
        <v>4.3</v>
      </c>
      <c r="Q290" s="173">
        <f t="shared" si="192"/>
        <v>4.3</v>
      </c>
      <c r="R290" s="173">
        <f t="shared" si="192"/>
        <v>4.51</v>
      </c>
      <c r="S290" s="173">
        <f t="shared" si="192"/>
        <v>5.09</v>
      </c>
      <c r="T290" s="173">
        <f t="shared" si="192"/>
        <v>4.9</v>
      </c>
      <c r="U290" s="173">
        <f t="shared" si="192"/>
        <v>4.87</v>
      </c>
      <c r="V290" s="173">
        <f t="shared" si="192"/>
        <v>4.72</v>
      </c>
      <c r="W290" s="173">
        <f t="shared" si="192"/>
        <v>4.72</v>
      </c>
      <c r="X290" s="173">
        <f t="shared" si="192"/>
        <v>4.24</v>
      </c>
      <c r="Y290" s="173">
        <f t="shared" si="192"/>
        <v>3.52</v>
      </c>
      <c r="Z290" s="173">
        <f t="shared" si="192"/>
        <v>3.24</v>
      </c>
      <c r="AA290" s="173">
        <f t="shared" si="192"/>
        <v>3.09</v>
      </c>
      <c r="AB290" s="173">
        <f t="shared" si="192"/>
        <v>3.2</v>
      </c>
      <c r="AC290" s="173">
        <f t="shared" si="192"/>
        <v>3.07</v>
      </c>
      <c r="AD290" s="173">
        <f t="shared" si="192"/>
        <v>3.66</v>
      </c>
      <c r="AE290" s="173">
        <f t="shared" si="192"/>
        <v>3.97</v>
      </c>
      <c r="AF290" s="173">
        <f t="shared" si="192"/>
        <v>4.52</v>
      </c>
      <c r="AG290" s="173">
        <f t="shared" si="192"/>
        <v>4.47</v>
      </c>
      <c r="AH290" s="173">
        <f t="shared" si="192"/>
        <v>4.52</v>
      </c>
      <c r="AI290" s="173">
        <f t="shared" si="192"/>
        <v>4.77</v>
      </c>
      <c r="AJ290" s="173">
        <f t="shared" si="192"/>
        <v>4.38</v>
      </c>
      <c r="AK290" s="173">
        <f t="shared" si="192"/>
        <v>4.11</v>
      </c>
      <c r="AL290" s="173" t="str">
        <f t="shared" si="192"/>
        <v/>
      </c>
      <c r="AM290" s="173" t="str">
        <f t="shared" si="192"/>
        <v/>
      </c>
      <c r="AN290" s="173" t="str">
        <f t="shared" si="192"/>
        <v/>
      </c>
      <c r="AO290" s="173" t="str">
        <f t="shared" si="192"/>
        <v/>
      </c>
      <c r="AP290" s="173" t="str">
        <f t="shared" si="192"/>
        <v/>
      </c>
      <c r="AQ290" s="170"/>
      <c r="AR290" s="170"/>
    </row>
    <row r="291" ht="12.75" customHeight="1">
      <c r="A291" s="170"/>
      <c r="B291" s="170"/>
      <c r="C291" s="140" t="str">
        <f t="shared" ref="C291:D291" si="193">C98</f>
        <v>Chelsea</v>
      </c>
      <c r="D291" s="140" t="str">
        <f t="shared" si="193"/>
        <v>Tottenham</v>
      </c>
      <c r="E291" s="173">
        <f t="shared" ref="E291:AP291" si="194">IF(E$195&lt;=38,ROUND(SUMIFS($E98:$AP98,$E$2:$AP$2,"&lt;="&amp;E$195,$E$2:$AP$2,"&gt;="&amp;E$194),2),"")</f>
        <v>4.11</v>
      </c>
      <c r="F291" s="173">
        <f t="shared" si="194"/>
        <v>4.11</v>
      </c>
      <c r="G291" s="173">
        <f t="shared" si="194"/>
        <v>3.97</v>
      </c>
      <c r="H291" s="173">
        <f t="shared" si="194"/>
        <v>4.09</v>
      </c>
      <c r="I291" s="173">
        <f t="shared" si="194"/>
        <v>3.97</v>
      </c>
      <c r="J291" s="173">
        <f t="shared" si="194"/>
        <v>4.19</v>
      </c>
      <c r="K291" s="173">
        <f t="shared" si="194"/>
        <v>3.87</v>
      </c>
      <c r="L291" s="173">
        <f t="shared" si="194"/>
        <v>4.5</v>
      </c>
      <c r="M291" s="173">
        <f t="shared" si="194"/>
        <v>4.64</v>
      </c>
      <c r="N291" s="173">
        <f t="shared" si="194"/>
        <v>4.37</v>
      </c>
      <c r="O291" s="173">
        <f t="shared" si="194"/>
        <v>4.72</v>
      </c>
      <c r="P291" s="173">
        <f t="shared" si="194"/>
        <v>4.88</v>
      </c>
      <c r="Q291" s="173">
        <f t="shared" si="194"/>
        <v>5.35</v>
      </c>
      <c r="R291" s="173">
        <f t="shared" si="194"/>
        <v>4.84</v>
      </c>
      <c r="S291" s="173">
        <f t="shared" si="194"/>
        <v>4.78</v>
      </c>
      <c r="T291" s="173">
        <f t="shared" si="194"/>
        <v>4.78</v>
      </c>
      <c r="U291" s="173">
        <f t="shared" si="194"/>
        <v>4.51</v>
      </c>
      <c r="V291" s="173">
        <f t="shared" si="194"/>
        <v>4.45</v>
      </c>
      <c r="W291" s="173">
        <f t="shared" si="194"/>
        <v>4.02</v>
      </c>
      <c r="X291" s="173">
        <f t="shared" si="194"/>
        <v>3.75</v>
      </c>
      <c r="Y291" s="173">
        <f t="shared" si="194"/>
        <v>4.47</v>
      </c>
      <c r="Z291" s="173">
        <f t="shared" si="194"/>
        <v>4.19</v>
      </c>
      <c r="AA291" s="173">
        <f t="shared" si="194"/>
        <v>4.66</v>
      </c>
      <c r="AB291" s="173">
        <f t="shared" si="194"/>
        <v>4.66</v>
      </c>
      <c r="AC291" s="173">
        <f t="shared" si="194"/>
        <v>4.49</v>
      </c>
      <c r="AD291" s="173">
        <f t="shared" si="194"/>
        <v>4.65</v>
      </c>
      <c r="AE291" s="173">
        <f t="shared" si="194"/>
        <v>4.16</v>
      </c>
      <c r="AF291" s="173">
        <f t="shared" si="194"/>
        <v>4.16</v>
      </c>
      <c r="AG291" s="173">
        <f t="shared" si="194"/>
        <v>3.46</v>
      </c>
      <c r="AH291" s="173">
        <f t="shared" si="194"/>
        <v>3.51</v>
      </c>
      <c r="AI291" s="173">
        <f t="shared" si="194"/>
        <v>3.95</v>
      </c>
      <c r="AJ291" s="173">
        <f t="shared" si="194"/>
        <v>3.99</v>
      </c>
      <c r="AK291" s="173">
        <f t="shared" si="194"/>
        <v>3.89</v>
      </c>
      <c r="AL291" s="173" t="str">
        <f t="shared" si="194"/>
        <v/>
      </c>
      <c r="AM291" s="173" t="str">
        <f t="shared" si="194"/>
        <v/>
      </c>
      <c r="AN291" s="173" t="str">
        <f t="shared" si="194"/>
        <v/>
      </c>
      <c r="AO291" s="173" t="str">
        <f t="shared" si="194"/>
        <v/>
      </c>
      <c r="AP291" s="173" t="str">
        <f t="shared" si="194"/>
        <v/>
      </c>
      <c r="AQ291" s="170"/>
      <c r="AR291" s="170"/>
    </row>
    <row r="292" ht="12.75" customHeight="1">
      <c r="A292" s="170"/>
      <c r="B292" s="170"/>
      <c r="C292" s="140" t="str">
        <f t="shared" ref="C292:D292" si="195">C99</f>
        <v>Chelsea</v>
      </c>
      <c r="D292" s="140" t="str">
        <f t="shared" si="195"/>
        <v>Watford</v>
      </c>
      <c r="E292" s="173">
        <f t="shared" ref="E292:AP292" si="196">IF(E$195&lt;=38,ROUND(SUMIFS($E99:$AP99,$E$2:$AP$2,"&lt;="&amp;E$195,$E$2:$AP$2,"&gt;="&amp;E$194),2),"")</f>
        <v>3.54</v>
      </c>
      <c r="F292" s="173">
        <f t="shared" si="196"/>
        <v>4.68</v>
      </c>
      <c r="G292" s="173">
        <f t="shared" si="196"/>
        <v>4.8</v>
      </c>
      <c r="H292" s="173">
        <f t="shared" si="196"/>
        <v>5.03</v>
      </c>
      <c r="I292" s="173">
        <f t="shared" si="196"/>
        <v>4.76</v>
      </c>
      <c r="J292" s="173">
        <f t="shared" si="196"/>
        <v>4.97</v>
      </c>
      <c r="K292" s="173">
        <f t="shared" si="196"/>
        <v>4.87</v>
      </c>
      <c r="L292" s="173">
        <f t="shared" si="196"/>
        <v>4.87</v>
      </c>
      <c r="M292" s="173">
        <f t="shared" si="196"/>
        <v>4.68</v>
      </c>
      <c r="N292" s="173">
        <f t="shared" si="196"/>
        <v>4.68</v>
      </c>
      <c r="O292" s="173">
        <f t="shared" si="196"/>
        <v>5.31</v>
      </c>
      <c r="P292" s="173">
        <f t="shared" si="196"/>
        <v>5.09</v>
      </c>
      <c r="Q292" s="173">
        <f t="shared" si="196"/>
        <v>5.41</v>
      </c>
      <c r="R292" s="173">
        <f t="shared" si="196"/>
        <v>4.94</v>
      </c>
      <c r="S292" s="173">
        <f t="shared" si="196"/>
        <v>5.09</v>
      </c>
      <c r="T292" s="173">
        <f t="shared" si="196"/>
        <v>4.89</v>
      </c>
      <c r="U292" s="173">
        <f t="shared" si="196"/>
        <v>4.5</v>
      </c>
      <c r="V292" s="173">
        <f t="shared" si="196"/>
        <v>4.87</v>
      </c>
      <c r="W292" s="173">
        <f t="shared" si="196"/>
        <v>4.95</v>
      </c>
      <c r="X292" s="173">
        <f t="shared" si="196"/>
        <v>4.36</v>
      </c>
      <c r="Y292" s="173">
        <f t="shared" si="196"/>
        <v>4.28</v>
      </c>
      <c r="Z292" s="173">
        <f t="shared" si="196"/>
        <v>4.01</v>
      </c>
      <c r="AA292" s="173">
        <f t="shared" si="196"/>
        <v>4.64</v>
      </c>
      <c r="AB292" s="173">
        <f t="shared" si="196"/>
        <v>4.58</v>
      </c>
      <c r="AC292" s="173">
        <f t="shared" si="196"/>
        <v>4.06</v>
      </c>
      <c r="AD292" s="173">
        <f t="shared" si="196"/>
        <v>4.26</v>
      </c>
      <c r="AE292" s="173">
        <f t="shared" si="196"/>
        <v>4.36</v>
      </c>
      <c r="AF292" s="173">
        <f t="shared" si="196"/>
        <v>4.52</v>
      </c>
      <c r="AG292" s="173">
        <f t="shared" si="196"/>
        <v>3.97</v>
      </c>
      <c r="AH292" s="173">
        <f t="shared" si="196"/>
        <v>3.87</v>
      </c>
      <c r="AI292" s="173">
        <f t="shared" si="196"/>
        <v>3.87</v>
      </c>
      <c r="AJ292" s="173">
        <f t="shared" si="196"/>
        <v>3.87</v>
      </c>
      <c r="AK292" s="173">
        <f t="shared" si="196"/>
        <v>4.08</v>
      </c>
      <c r="AL292" s="173" t="str">
        <f t="shared" si="196"/>
        <v/>
      </c>
      <c r="AM292" s="173" t="str">
        <f t="shared" si="196"/>
        <v/>
      </c>
      <c r="AN292" s="173" t="str">
        <f t="shared" si="196"/>
        <v/>
      </c>
      <c r="AO292" s="173" t="str">
        <f t="shared" si="196"/>
        <v/>
      </c>
      <c r="AP292" s="173" t="str">
        <f t="shared" si="196"/>
        <v/>
      </c>
      <c r="AQ292" s="170"/>
      <c r="AR292" s="170"/>
    </row>
    <row r="293" ht="12.75" customHeight="1">
      <c r="A293" s="170"/>
      <c r="B293" s="170"/>
      <c r="C293" s="140" t="str">
        <f t="shared" ref="C293:D293" si="197">C100</f>
        <v>Chelsea</v>
      </c>
      <c r="D293" s="140" t="str">
        <f t="shared" si="197"/>
        <v>West Ham</v>
      </c>
      <c r="E293" s="173">
        <f t="shared" ref="E293:AP293" si="198">IF(E$195&lt;=38,ROUND(SUMIFS($E100:$AP100,$E$2:$AP$2,"&lt;="&amp;E$195,$E$2:$AP$2,"&gt;="&amp;E$194),2),"")</f>
        <v>4.06</v>
      </c>
      <c r="F293" s="173">
        <f t="shared" si="198"/>
        <v>4.61</v>
      </c>
      <c r="G293" s="173">
        <f t="shared" si="198"/>
        <v>4.65</v>
      </c>
      <c r="H293" s="173">
        <f t="shared" si="198"/>
        <v>5</v>
      </c>
      <c r="I293" s="173">
        <f t="shared" si="198"/>
        <v>5.13</v>
      </c>
      <c r="J293" s="173">
        <f t="shared" si="198"/>
        <v>5.34</v>
      </c>
      <c r="K293" s="173">
        <f t="shared" si="198"/>
        <v>5.03</v>
      </c>
      <c r="L293" s="173">
        <f t="shared" si="198"/>
        <v>5.42</v>
      </c>
      <c r="M293" s="173">
        <f t="shared" si="198"/>
        <v>5.19</v>
      </c>
      <c r="N293" s="173">
        <f t="shared" si="198"/>
        <v>4.43</v>
      </c>
      <c r="O293" s="173">
        <f t="shared" si="198"/>
        <v>4.43</v>
      </c>
      <c r="P293" s="173">
        <f t="shared" si="198"/>
        <v>4.53</v>
      </c>
      <c r="Q293" s="173">
        <f t="shared" si="198"/>
        <v>4.57</v>
      </c>
      <c r="R293" s="173">
        <f t="shared" si="198"/>
        <v>3.79</v>
      </c>
      <c r="S293" s="173">
        <f t="shared" si="198"/>
        <v>3.86</v>
      </c>
      <c r="T293" s="173">
        <f t="shared" si="198"/>
        <v>3.84</v>
      </c>
      <c r="U293" s="173">
        <f t="shared" si="198"/>
        <v>3.91</v>
      </c>
      <c r="V293" s="173">
        <f t="shared" si="198"/>
        <v>4.2</v>
      </c>
      <c r="W293" s="173">
        <f t="shared" si="198"/>
        <v>4.4</v>
      </c>
      <c r="X293" s="173">
        <f t="shared" si="198"/>
        <v>4.08</v>
      </c>
      <c r="Y293" s="173">
        <f t="shared" si="198"/>
        <v>4.59</v>
      </c>
      <c r="Z293" s="173">
        <f t="shared" si="198"/>
        <v>4.59</v>
      </c>
      <c r="AA293" s="173">
        <f t="shared" si="198"/>
        <v>5.22</v>
      </c>
      <c r="AB293" s="173">
        <f t="shared" si="198"/>
        <v>4.91</v>
      </c>
      <c r="AC293" s="173">
        <f t="shared" si="198"/>
        <v>4.55</v>
      </c>
      <c r="AD293" s="173">
        <f t="shared" si="198"/>
        <v>4.55</v>
      </c>
      <c r="AE293" s="173">
        <f t="shared" si="198"/>
        <v>4.04</v>
      </c>
      <c r="AF293" s="173">
        <f t="shared" si="198"/>
        <v>4.59</v>
      </c>
      <c r="AG293" s="173">
        <f t="shared" si="198"/>
        <v>4.74</v>
      </c>
      <c r="AH293" s="173">
        <f t="shared" si="198"/>
        <v>4.82</v>
      </c>
      <c r="AI293" s="173">
        <f t="shared" si="198"/>
        <v>5.82</v>
      </c>
      <c r="AJ293" s="173">
        <f t="shared" si="198"/>
        <v>6.01</v>
      </c>
      <c r="AK293" s="173">
        <f t="shared" si="198"/>
        <v>6.37</v>
      </c>
      <c r="AL293" s="173" t="str">
        <f t="shared" si="198"/>
        <v/>
      </c>
      <c r="AM293" s="173" t="str">
        <f t="shared" si="198"/>
        <v/>
      </c>
      <c r="AN293" s="173" t="str">
        <f t="shared" si="198"/>
        <v/>
      </c>
      <c r="AO293" s="173" t="str">
        <f t="shared" si="198"/>
        <v/>
      </c>
      <c r="AP293" s="173" t="str">
        <f t="shared" si="198"/>
        <v/>
      </c>
      <c r="AQ293" s="170"/>
      <c r="AR293" s="170"/>
    </row>
    <row r="294" ht="12.75" customHeight="1">
      <c r="A294" s="170"/>
      <c r="B294" s="170"/>
      <c r="C294" s="140" t="str">
        <f t="shared" ref="C294:D294" si="199">C101</f>
        <v>Chelsea</v>
      </c>
      <c r="D294" s="140" t="str">
        <f t="shared" si="199"/>
        <v>Wolves</v>
      </c>
      <c r="E294" s="173">
        <f t="shared" ref="E294:AP294" si="200">IF(E$195&lt;=38,ROUND(SUMIFS($E101:$AP101,$E$2:$AP$2,"&lt;="&amp;E$195,$E$2:$AP$2,"&gt;="&amp;E$194),2),"")</f>
        <v>4.34</v>
      </c>
      <c r="F294" s="173">
        <f t="shared" si="200"/>
        <v>4.38</v>
      </c>
      <c r="G294" s="173">
        <f t="shared" si="200"/>
        <v>4.38</v>
      </c>
      <c r="H294" s="173">
        <f t="shared" si="200"/>
        <v>4.23</v>
      </c>
      <c r="I294" s="173">
        <f t="shared" si="200"/>
        <v>4.11</v>
      </c>
      <c r="J294" s="173">
        <f t="shared" si="200"/>
        <v>4.32</v>
      </c>
      <c r="K294" s="173">
        <f t="shared" si="200"/>
        <v>4.01</v>
      </c>
      <c r="L294" s="173">
        <f t="shared" si="200"/>
        <v>3.81</v>
      </c>
      <c r="M294" s="173">
        <f t="shared" si="200"/>
        <v>3.58</v>
      </c>
      <c r="N294" s="173">
        <f t="shared" si="200"/>
        <v>3.77</v>
      </c>
      <c r="O294" s="173">
        <f t="shared" si="200"/>
        <v>3.97</v>
      </c>
      <c r="P294" s="173">
        <f t="shared" si="200"/>
        <v>4.09</v>
      </c>
      <c r="Q294" s="173">
        <f t="shared" si="200"/>
        <v>4.68</v>
      </c>
      <c r="R294" s="173">
        <f t="shared" si="200"/>
        <v>4.94</v>
      </c>
      <c r="S294" s="173">
        <f t="shared" si="200"/>
        <v>5.52</v>
      </c>
      <c r="T294" s="173">
        <f t="shared" si="200"/>
        <v>5.29</v>
      </c>
      <c r="U294" s="173">
        <f t="shared" si="200"/>
        <v>5.17</v>
      </c>
      <c r="V294" s="173">
        <f t="shared" si="200"/>
        <v>5.64</v>
      </c>
      <c r="W294" s="173">
        <f t="shared" si="200"/>
        <v>5.37</v>
      </c>
      <c r="X294" s="173">
        <f t="shared" si="200"/>
        <v>5.11</v>
      </c>
      <c r="Y294" s="173">
        <f t="shared" si="200"/>
        <v>4.68</v>
      </c>
      <c r="Z294" s="173">
        <f t="shared" si="200"/>
        <v>4.44</v>
      </c>
      <c r="AA294" s="173">
        <f t="shared" si="200"/>
        <v>4.36</v>
      </c>
      <c r="AB294" s="173">
        <f t="shared" si="200"/>
        <v>3.56</v>
      </c>
      <c r="AC294" s="173">
        <f t="shared" si="200"/>
        <v>3.11</v>
      </c>
      <c r="AD294" s="173">
        <f t="shared" si="200"/>
        <v>3.43</v>
      </c>
      <c r="AE294" s="173">
        <f t="shared" si="200"/>
        <v>3.35</v>
      </c>
      <c r="AF294" s="173">
        <f t="shared" si="200"/>
        <v>3.9</v>
      </c>
      <c r="AG294" s="173">
        <f t="shared" si="200"/>
        <v>4.06</v>
      </c>
      <c r="AH294" s="173">
        <f t="shared" si="200"/>
        <v>4.04</v>
      </c>
      <c r="AI294" s="173">
        <f t="shared" si="200"/>
        <v>4.6</v>
      </c>
      <c r="AJ294" s="173">
        <f t="shared" si="200"/>
        <v>4.37</v>
      </c>
      <c r="AK294" s="173">
        <f t="shared" si="200"/>
        <v>4.72</v>
      </c>
      <c r="AL294" s="173" t="str">
        <f t="shared" si="200"/>
        <v/>
      </c>
      <c r="AM294" s="173" t="str">
        <f t="shared" si="200"/>
        <v/>
      </c>
      <c r="AN294" s="173" t="str">
        <f t="shared" si="200"/>
        <v/>
      </c>
      <c r="AO294" s="173" t="str">
        <f t="shared" si="200"/>
        <v/>
      </c>
      <c r="AP294" s="173" t="str">
        <f t="shared" si="200"/>
        <v/>
      </c>
      <c r="AQ294" s="170"/>
      <c r="AR294" s="170"/>
    </row>
    <row r="295" ht="12.75" customHeight="1">
      <c r="A295" s="170"/>
      <c r="B295" s="170"/>
      <c r="C295" s="140" t="str">
        <f t="shared" ref="C295:D295" si="201">C102</f>
        <v>Crystal Palace</v>
      </c>
      <c r="D295" s="140" t="str">
        <f t="shared" si="201"/>
        <v>Everton</v>
      </c>
      <c r="E295" s="173">
        <f t="shared" ref="E295:AP295" si="202">IF(E$195&lt;=38,ROUND(SUMIFS($E102:$AP102,$E$2:$AP$2,"&lt;="&amp;E$195,$E$2:$AP$2,"&gt;="&amp;E$194),2),"")</f>
        <v>4.23</v>
      </c>
      <c r="F295" s="173">
        <f t="shared" si="202"/>
        <v>4.05</v>
      </c>
      <c r="G295" s="173">
        <f t="shared" si="202"/>
        <v>3.89</v>
      </c>
      <c r="H295" s="173">
        <f t="shared" si="202"/>
        <v>3.49</v>
      </c>
      <c r="I295" s="173">
        <f t="shared" si="202"/>
        <v>3.81</v>
      </c>
      <c r="J295" s="173">
        <f t="shared" si="202"/>
        <v>3.57</v>
      </c>
      <c r="K295" s="173">
        <f t="shared" si="202"/>
        <v>4.04</v>
      </c>
      <c r="L295" s="173">
        <f t="shared" si="202"/>
        <v>3.9</v>
      </c>
      <c r="M295" s="173">
        <f t="shared" si="202"/>
        <v>4.19</v>
      </c>
      <c r="N295" s="173">
        <f t="shared" si="202"/>
        <v>4.26</v>
      </c>
      <c r="O295" s="173">
        <f t="shared" si="202"/>
        <v>4.15</v>
      </c>
      <c r="P295" s="173">
        <f t="shared" si="202"/>
        <v>4.97</v>
      </c>
      <c r="Q295" s="173">
        <f t="shared" si="202"/>
        <v>5.13</v>
      </c>
      <c r="R295" s="173">
        <f t="shared" si="202"/>
        <v>5.13</v>
      </c>
      <c r="S295" s="173">
        <f t="shared" si="202"/>
        <v>5.29</v>
      </c>
      <c r="T295" s="173">
        <f t="shared" si="202"/>
        <v>5.44</v>
      </c>
      <c r="U295" s="173">
        <f t="shared" si="202"/>
        <v>5.44</v>
      </c>
      <c r="V295" s="173">
        <f t="shared" si="202"/>
        <v>5.01</v>
      </c>
      <c r="W295" s="173">
        <f t="shared" si="202"/>
        <v>4.3</v>
      </c>
      <c r="X295" s="173">
        <f t="shared" si="202"/>
        <v>4.39</v>
      </c>
      <c r="Y295" s="173">
        <f t="shared" si="202"/>
        <v>4.39</v>
      </c>
      <c r="Z295" s="173">
        <f t="shared" si="202"/>
        <v>4.51</v>
      </c>
      <c r="AA295" s="173">
        <f t="shared" si="202"/>
        <v>4.57</v>
      </c>
      <c r="AB295" s="173">
        <f t="shared" si="202"/>
        <v>4.41</v>
      </c>
      <c r="AC295" s="173">
        <f t="shared" si="202"/>
        <v>4.18</v>
      </c>
      <c r="AD295" s="173">
        <f t="shared" si="202"/>
        <v>4.94</v>
      </c>
      <c r="AE295" s="173">
        <f t="shared" si="202"/>
        <v>4.47</v>
      </c>
      <c r="AF295" s="173">
        <f t="shared" si="202"/>
        <v>4.27</v>
      </c>
      <c r="AG295" s="173">
        <f t="shared" si="202"/>
        <v>4.27</v>
      </c>
      <c r="AH295" s="173">
        <f t="shared" si="202"/>
        <v>4.82</v>
      </c>
      <c r="AI295" s="173">
        <f t="shared" si="202"/>
        <v>5.05</v>
      </c>
      <c r="AJ295" s="173">
        <f t="shared" si="202"/>
        <v>4.53</v>
      </c>
      <c r="AK295" s="173">
        <f t="shared" si="202"/>
        <v>4.8</v>
      </c>
      <c r="AL295" s="173" t="str">
        <f t="shared" si="202"/>
        <v/>
      </c>
      <c r="AM295" s="173" t="str">
        <f t="shared" si="202"/>
        <v/>
      </c>
      <c r="AN295" s="173" t="str">
        <f t="shared" si="202"/>
        <v/>
      </c>
      <c r="AO295" s="173" t="str">
        <f t="shared" si="202"/>
        <v/>
      </c>
      <c r="AP295" s="173" t="str">
        <f t="shared" si="202"/>
        <v/>
      </c>
      <c r="AQ295" s="170"/>
      <c r="AR295" s="170"/>
    </row>
    <row r="296" ht="12.75" customHeight="1">
      <c r="A296" s="170"/>
      <c r="B296" s="170"/>
      <c r="C296" s="140" t="str">
        <f t="shared" ref="C296:D296" si="203">C103</f>
        <v>Crystal Palace</v>
      </c>
      <c r="D296" s="140" t="str">
        <f t="shared" si="203"/>
        <v>Fulham</v>
      </c>
      <c r="E296" s="173">
        <f t="shared" ref="E296:AP296" si="204">IF(E$195&lt;=38,ROUND(SUMIFS($E103:$AP103,$E$2:$AP$2,"&lt;="&amp;E$195,$E$2:$AP$2,"&gt;="&amp;E$194),2),"")</f>
        <v>4.91</v>
      </c>
      <c r="F296" s="173">
        <f t="shared" si="204"/>
        <v>5.3</v>
      </c>
      <c r="G296" s="173">
        <f t="shared" si="204"/>
        <v>4.27</v>
      </c>
      <c r="H296" s="173">
        <f t="shared" si="204"/>
        <v>4.22</v>
      </c>
      <c r="I296" s="173">
        <f t="shared" si="204"/>
        <v>4.3</v>
      </c>
      <c r="J296" s="173">
        <f t="shared" si="204"/>
        <v>4.3</v>
      </c>
      <c r="K296" s="173">
        <f t="shared" si="204"/>
        <v>4.96</v>
      </c>
      <c r="L296" s="173">
        <f t="shared" si="204"/>
        <v>4.61</v>
      </c>
      <c r="M296" s="173">
        <f t="shared" si="204"/>
        <v>4.9</v>
      </c>
      <c r="N296" s="173">
        <f t="shared" si="204"/>
        <v>5.11</v>
      </c>
      <c r="O296" s="173">
        <f t="shared" si="204"/>
        <v>5.3</v>
      </c>
      <c r="P296" s="173">
        <f t="shared" si="204"/>
        <v>5.62</v>
      </c>
      <c r="Q296" s="173">
        <f t="shared" si="204"/>
        <v>5.11</v>
      </c>
      <c r="R296" s="173">
        <f t="shared" si="204"/>
        <v>4.85</v>
      </c>
      <c r="S296" s="173">
        <f t="shared" si="204"/>
        <v>4.54</v>
      </c>
      <c r="T296" s="173">
        <f t="shared" si="204"/>
        <v>4.46</v>
      </c>
      <c r="U296" s="173">
        <f t="shared" si="204"/>
        <v>4.14</v>
      </c>
      <c r="V296" s="173">
        <f t="shared" si="204"/>
        <v>4.54</v>
      </c>
      <c r="W296" s="173">
        <f t="shared" si="204"/>
        <v>4.1</v>
      </c>
      <c r="X296" s="173">
        <f t="shared" si="204"/>
        <v>4.25</v>
      </c>
      <c r="Y296" s="173">
        <f t="shared" si="204"/>
        <v>4.72</v>
      </c>
      <c r="Z296" s="173">
        <f t="shared" si="204"/>
        <v>4.8</v>
      </c>
      <c r="AA296" s="173">
        <f t="shared" si="204"/>
        <v>4.96</v>
      </c>
      <c r="AB296" s="173">
        <f t="shared" si="204"/>
        <v>4.25</v>
      </c>
      <c r="AC296" s="173">
        <f t="shared" si="204"/>
        <v>4.25</v>
      </c>
      <c r="AD296" s="173">
        <f t="shared" si="204"/>
        <v>5.23</v>
      </c>
      <c r="AE296" s="173">
        <f t="shared" si="204"/>
        <v>4.75</v>
      </c>
      <c r="AF296" s="173">
        <f t="shared" si="204"/>
        <v>4.64</v>
      </c>
      <c r="AG296" s="173">
        <f t="shared" si="204"/>
        <v>4.48</v>
      </c>
      <c r="AH296" s="173">
        <f t="shared" si="204"/>
        <v>4.87</v>
      </c>
      <c r="AI296" s="173">
        <f t="shared" si="204"/>
        <v>4.89</v>
      </c>
      <c r="AJ296" s="173">
        <f t="shared" si="204"/>
        <v>4.09</v>
      </c>
      <c r="AK296" s="173">
        <f t="shared" si="204"/>
        <v>4.33</v>
      </c>
      <c r="AL296" s="173" t="str">
        <f t="shared" si="204"/>
        <v/>
      </c>
      <c r="AM296" s="173" t="str">
        <f t="shared" si="204"/>
        <v/>
      </c>
      <c r="AN296" s="173" t="str">
        <f t="shared" si="204"/>
        <v/>
      </c>
      <c r="AO296" s="173" t="str">
        <f t="shared" si="204"/>
        <v/>
      </c>
      <c r="AP296" s="173" t="str">
        <f t="shared" si="204"/>
        <v/>
      </c>
      <c r="AQ296" s="170"/>
      <c r="AR296" s="170"/>
    </row>
    <row r="297" ht="12.75" customHeight="1">
      <c r="A297" s="170"/>
      <c r="B297" s="170"/>
      <c r="C297" s="140" t="str">
        <f t="shared" ref="C297:D297" si="205">C104</f>
        <v>Crystal Palace</v>
      </c>
      <c r="D297" s="140" t="str">
        <f t="shared" si="205"/>
        <v>Huddersfield</v>
      </c>
      <c r="E297" s="173">
        <f t="shared" ref="E297:AP297" si="206">IF(E$195&lt;=38,ROUND(SUMIFS($E104:$AP104,$E$2:$AP$2,"&lt;="&amp;E$195,$E$2:$AP$2,"&gt;="&amp;E$194),2),"")</f>
        <v>4.68</v>
      </c>
      <c r="F297" s="173">
        <f t="shared" si="206"/>
        <v>4.97</v>
      </c>
      <c r="G297" s="173">
        <f t="shared" si="206"/>
        <v>3.94</v>
      </c>
      <c r="H297" s="173">
        <f t="shared" si="206"/>
        <v>4.63</v>
      </c>
      <c r="I297" s="173">
        <f t="shared" si="206"/>
        <v>4.74</v>
      </c>
      <c r="J297" s="173">
        <f t="shared" si="206"/>
        <v>4.67</v>
      </c>
      <c r="K297" s="173">
        <f t="shared" si="206"/>
        <v>4.91</v>
      </c>
      <c r="L297" s="173">
        <f t="shared" si="206"/>
        <v>4.75</v>
      </c>
      <c r="M297" s="173">
        <f t="shared" si="206"/>
        <v>4.64</v>
      </c>
      <c r="N297" s="173">
        <f t="shared" si="206"/>
        <v>4.48</v>
      </c>
      <c r="O297" s="173">
        <f t="shared" si="206"/>
        <v>4.64</v>
      </c>
      <c r="P297" s="173">
        <f t="shared" si="206"/>
        <v>4.79</v>
      </c>
      <c r="Q297" s="173">
        <f t="shared" si="206"/>
        <v>4.51</v>
      </c>
      <c r="R297" s="173">
        <f t="shared" si="206"/>
        <v>4.07</v>
      </c>
      <c r="S297" s="173">
        <f t="shared" si="206"/>
        <v>4.41</v>
      </c>
      <c r="T297" s="173">
        <f t="shared" si="206"/>
        <v>4.25</v>
      </c>
      <c r="U297" s="173">
        <f t="shared" si="206"/>
        <v>3.98</v>
      </c>
      <c r="V297" s="173">
        <f t="shared" si="206"/>
        <v>5.04</v>
      </c>
      <c r="W297" s="173">
        <f t="shared" si="206"/>
        <v>5</v>
      </c>
      <c r="X297" s="173">
        <f t="shared" si="206"/>
        <v>5.14</v>
      </c>
      <c r="Y297" s="173">
        <f t="shared" si="206"/>
        <v>5.19</v>
      </c>
      <c r="Z297" s="173">
        <f t="shared" si="206"/>
        <v>5.23</v>
      </c>
      <c r="AA297" s="173">
        <f t="shared" si="206"/>
        <v>5.06</v>
      </c>
      <c r="AB297" s="173">
        <f t="shared" si="206"/>
        <v>3.92</v>
      </c>
      <c r="AC297" s="173">
        <f t="shared" si="206"/>
        <v>3.69</v>
      </c>
      <c r="AD297" s="173">
        <f t="shared" si="206"/>
        <v>4.08</v>
      </c>
      <c r="AE297" s="173">
        <f t="shared" si="206"/>
        <v>3.76</v>
      </c>
      <c r="AF297" s="173">
        <f t="shared" si="206"/>
        <v>3.76</v>
      </c>
      <c r="AG297" s="173">
        <f t="shared" si="206"/>
        <v>4.83</v>
      </c>
      <c r="AH297" s="173">
        <f t="shared" si="206"/>
        <v>4.87</v>
      </c>
      <c r="AI297" s="173">
        <f t="shared" si="206"/>
        <v>5.11</v>
      </c>
      <c r="AJ297" s="173">
        <f t="shared" si="206"/>
        <v>4.9</v>
      </c>
      <c r="AK297" s="173">
        <f t="shared" si="206"/>
        <v>5.17</v>
      </c>
      <c r="AL297" s="173" t="str">
        <f t="shared" si="206"/>
        <v/>
      </c>
      <c r="AM297" s="173" t="str">
        <f t="shared" si="206"/>
        <v/>
      </c>
      <c r="AN297" s="173" t="str">
        <f t="shared" si="206"/>
        <v/>
      </c>
      <c r="AO297" s="173" t="str">
        <f t="shared" si="206"/>
        <v/>
      </c>
      <c r="AP297" s="173" t="str">
        <f t="shared" si="206"/>
        <v/>
      </c>
      <c r="AQ297" s="170"/>
      <c r="AR297" s="170"/>
    </row>
    <row r="298" ht="12.75" customHeight="1">
      <c r="A298" s="170"/>
      <c r="B298" s="170"/>
      <c r="C298" s="140" t="str">
        <f t="shared" ref="C298:D298" si="207">C105</f>
        <v>Crystal Palace</v>
      </c>
      <c r="D298" s="140" t="str">
        <f t="shared" si="207"/>
        <v>Leicester</v>
      </c>
      <c r="E298" s="173">
        <f t="shared" ref="E298:AP298" si="208">IF(E$195&lt;=38,ROUND(SUMIFS($E105:$AP105,$E$2:$AP$2,"&lt;="&amp;E$195,$E$2:$AP$2,"&gt;="&amp;E$194),2),"")</f>
        <v>3.79</v>
      </c>
      <c r="F298" s="173">
        <f t="shared" si="208"/>
        <v>3.88</v>
      </c>
      <c r="G298" s="173">
        <f t="shared" si="208"/>
        <v>3.88</v>
      </c>
      <c r="H298" s="173">
        <f t="shared" si="208"/>
        <v>4.19</v>
      </c>
      <c r="I298" s="173">
        <f t="shared" si="208"/>
        <v>4.31</v>
      </c>
      <c r="J298" s="173">
        <f t="shared" si="208"/>
        <v>4.41</v>
      </c>
      <c r="K298" s="173">
        <f t="shared" si="208"/>
        <v>4.73</v>
      </c>
      <c r="L298" s="173">
        <f t="shared" si="208"/>
        <v>4.85</v>
      </c>
      <c r="M298" s="173">
        <f t="shared" si="208"/>
        <v>5.02</v>
      </c>
      <c r="N298" s="173">
        <f t="shared" si="208"/>
        <v>4.65</v>
      </c>
      <c r="O298" s="173">
        <f t="shared" si="208"/>
        <v>4.8</v>
      </c>
      <c r="P298" s="173">
        <f t="shared" si="208"/>
        <v>5.21</v>
      </c>
      <c r="Q298" s="173">
        <f t="shared" si="208"/>
        <v>5.6</v>
      </c>
      <c r="R298" s="173">
        <f t="shared" si="208"/>
        <v>5.08</v>
      </c>
      <c r="S298" s="173">
        <f t="shared" si="208"/>
        <v>4.82</v>
      </c>
      <c r="T298" s="173">
        <f t="shared" si="208"/>
        <v>4.95</v>
      </c>
      <c r="U298" s="173">
        <f t="shared" si="208"/>
        <v>4.67</v>
      </c>
      <c r="V298" s="173">
        <f t="shared" si="208"/>
        <v>4.4</v>
      </c>
      <c r="W298" s="173">
        <f t="shared" si="208"/>
        <v>4</v>
      </c>
      <c r="X298" s="173">
        <f t="shared" si="208"/>
        <v>4.15</v>
      </c>
      <c r="Y298" s="173">
        <f t="shared" si="208"/>
        <v>4.67</v>
      </c>
      <c r="Z298" s="173">
        <f t="shared" si="208"/>
        <v>4.44</v>
      </c>
      <c r="AA298" s="173">
        <f t="shared" si="208"/>
        <v>4.17</v>
      </c>
      <c r="AB298" s="173">
        <f t="shared" si="208"/>
        <v>3.94</v>
      </c>
      <c r="AC298" s="173">
        <f t="shared" si="208"/>
        <v>3.54</v>
      </c>
      <c r="AD298" s="173">
        <f t="shared" si="208"/>
        <v>3.61</v>
      </c>
      <c r="AE298" s="173">
        <f t="shared" si="208"/>
        <v>3.14</v>
      </c>
      <c r="AF298" s="173">
        <f t="shared" si="208"/>
        <v>3.14</v>
      </c>
      <c r="AG298" s="173">
        <f t="shared" si="208"/>
        <v>3.46</v>
      </c>
      <c r="AH298" s="173">
        <f t="shared" si="208"/>
        <v>3.77</v>
      </c>
      <c r="AI298" s="173">
        <f t="shared" si="208"/>
        <v>4.01</v>
      </c>
      <c r="AJ298" s="173">
        <f t="shared" si="208"/>
        <v>4.11</v>
      </c>
      <c r="AK298" s="173">
        <f t="shared" si="208"/>
        <v>4.39</v>
      </c>
      <c r="AL298" s="173" t="str">
        <f t="shared" si="208"/>
        <v/>
      </c>
      <c r="AM298" s="173" t="str">
        <f t="shared" si="208"/>
        <v/>
      </c>
      <c r="AN298" s="173" t="str">
        <f t="shared" si="208"/>
        <v/>
      </c>
      <c r="AO298" s="173" t="str">
        <f t="shared" si="208"/>
        <v/>
      </c>
      <c r="AP298" s="173" t="str">
        <f t="shared" si="208"/>
        <v/>
      </c>
      <c r="AQ298" s="170"/>
      <c r="AR298" s="170"/>
    </row>
    <row r="299" ht="12.75" customHeight="1">
      <c r="A299" s="170"/>
      <c r="B299" s="170"/>
      <c r="C299" s="140" t="str">
        <f t="shared" ref="C299:D299" si="209">C106</f>
        <v>Crystal Palace</v>
      </c>
      <c r="D299" s="140" t="str">
        <f t="shared" si="209"/>
        <v>Liverpool</v>
      </c>
      <c r="E299" s="173">
        <f t="shared" ref="E299:AP299" si="210">IF(E$195&lt;=38,ROUND(SUMIFS($E106:$AP106,$E$2:$AP$2,"&lt;="&amp;E$195,$E$2:$AP$2,"&gt;="&amp;E$194),2),"")</f>
        <v>4.23</v>
      </c>
      <c r="F299" s="173">
        <f t="shared" si="210"/>
        <v>4.52</v>
      </c>
      <c r="G299" s="173">
        <f t="shared" si="210"/>
        <v>3.88</v>
      </c>
      <c r="H299" s="173">
        <f t="shared" si="210"/>
        <v>4.11</v>
      </c>
      <c r="I299" s="173">
        <f t="shared" si="210"/>
        <v>3.86</v>
      </c>
      <c r="J299" s="173">
        <f t="shared" si="210"/>
        <v>4.41</v>
      </c>
      <c r="K299" s="173">
        <f t="shared" si="210"/>
        <v>4.3</v>
      </c>
      <c r="L299" s="173">
        <f t="shared" si="210"/>
        <v>4.34</v>
      </c>
      <c r="M299" s="173">
        <f t="shared" si="210"/>
        <v>4.47</v>
      </c>
      <c r="N299" s="173">
        <f t="shared" si="210"/>
        <v>4.47</v>
      </c>
      <c r="O299" s="173">
        <f t="shared" si="210"/>
        <v>5</v>
      </c>
      <c r="P299" s="173">
        <f t="shared" si="210"/>
        <v>5</v>
      </c>
      <c r="Q299" s="173">
        <f t="shared" si="210"/>
        <v>5.3</v>
      </c>
      <c r="R299" s="173">
        <f t="shared" si="210"/>
        <v>4.65</v>
      </c>
      <c r="S299" s="173">
        <f t="shared" si="210"/>
        <v>4.81</v>
      </c>
      <c r="T299" s="173">
        <f t="shared" si="210"/>
        <v>5.04</v>
      </c>
      <c r="U299" s="173">
        <f t="shared" si="210"/>
        <v>4.77</v>
      </c>
      <c r="V299" s="173">
        <f t="shared" si="210"/>
        <v>4.22</v>
      </c>
      <c r="W299" s="173">
        <f t="shared" si="210"/>
        <v>4.14</v>
      </c>
      <c r="X299" s="173">
        <f t="shared" si="210"/>
        <v>4.29</v>
      </c>
      <c r="Y299" s="173">
        <f t="shared" si="210"/>
        <v>4.25</v>
      </c>
      <c r="Z299" s="173">
        <f t="shared" si="210"/>
        <v>4.37</v>
      </c>
      <c r="AA299" s="173">
        <f t="shared" si="210"/>
        <v>4.37</v>
      </c>
      <c r="AB299" s="173">
        <f t="shared" si="210"/>
        <v>4.37</v>
      </c>
      <c r="AC299" s="173">
        <f t="shared" si="210"/>
        <v>3.98</v>
      </c>
      <c r="AD299" s="173">
        <f t="shared" si="210"/>
        <v>4.15</v>
      </c>
      <c r="AE299" s="173">
        <f t="shared" si="210"/>
        <v>3.88</v>
      </c>
      <c r="AF299" s="173">
        <f t="shared" si="210"/>
        <v>3.68</v>
      </c>
      <c r="AG299" s="173">
        <f t="shared" si="210"/>
        <v>4.27</v>
      </c>
      <c r="AH299" s="173">
        <f t="shared" si="210"/>
        <v>4.37</v>
      </c>
      <c r="AI299" s="173">
        <f t="shared" si="210"/>
        <v>4.45</v>
      </c>
      <c r="AJ299" s="173">
        <f t="shared" si="210"/>
        <v>4.45</v>
      </c>
      <c r="AK299" s="173">
        <f t="shared" si="210"/>
        <v>4.48</v>
      </c>
      <c r="AL299" s="173" t="str">
        <f t="shared" si="210"/>
        <v/>
      </c>
      <c r="AM299" s="173" t="str">
        <f t="shared" si="210"/>
        <v/>
      </c>
      <c r="AN299" s="173" t="str">
        <f t="shared" si="210"/>
        <v/>
      </c>
      <c r="AO299" s="173" t="str">
        <f t="shared" si="210"/>
        <v/>
      </c>
      <c r="AP299" s="173" t="str">
        <f t="shared" si="210"/>
        <v/>
      </c>
      <c r="AQ299" s="170"/>
      <c r="AR299" s="170"/>
    </row>
    <row r="300" ht="12.75" customHeight="1">
      <c r="A300" s="170"/>
      <c r="B300" s="170"/>
      <c r="C300" s="140" t="str">
        <f t="shared" ref="C300:D300" si="211">C107</f>
        <v>Crystal Palace</v>
      </c>
      <c r="D300" s="140" t="str">
        <f t="shared" si="211"/>
        <v>Man City</v>
      </c>
      <c r="E300" s="173">
        <f t="shared" ref="E300:AP300" si="212">IF(E$195&lt;=38,ROUND(SUMIFS($E107:$AP107,$E$2:$AP$2,"&lt;="&amp;E$195,$E$2:$AP$2,"&gt;="&amp;E$194),2),"")</f>
        <v>4</v>
      </c>
      <c r="F300" s="173">
        <f t="shared" si="212"/>
        <v>3.66</v>
      </c>
      <c r="G300" s="173">
        <f t="shared" si="212"/>
        <v>3.68</v>
      </c>
      <c r="H300" s="173">
        <f t="shared" si="212"/>
        <v>3.61</v>
      </c>
      <c r="I300" s="173">
        <f t="shared" si="212"/>
        <v>3.73</v>
      </c>
      <c r="J300" s="173">
        <f t="shared" si="212"/>
        <v>3.84</v>
      </c>
      <c r="K300" s="173">
        <f t="shared" si="212"/>
        <v>4.31</v>
      </c>
      <c r="L300" s="173">
        <f t="shared" si="212"/>
        <v>4.86</v>
      </c>
      <c r="M300" s="173">
        <f t="shared" si="212"/>
        <v>5.11</v>
      </c>
      <c r="N300" s="173">
        <f t="shared" si="212"/>
        <v>5.27</v>
      </c>
      <c r="O300" s="173">
        <f t="shared" si="212"/>
        <v>5.42</v>
      </c>
      <c r="P300" s="173">
        <f t="shared" si="212"/>
        <v>5.38</v>
      </c>
      <c r="Q300" s="173">
        <f t="shared" si="212"/>
        <v>4.83</v>
      </c>
      <c r="R300" s="173">
        <f t="shared" si="212"/>
        <v>4.3</v>
      </c>
      <c r="S300" s="173">
        <f t="shared" si="212"/>
        <v>4.34</v>
      </c>
      <c r="T300" s="173">
        <f t="shared" si="212"/>
        <v>4.26</v>
      </c>
      <c r="U300" s="173">
        <f t="shared" si="212"/>
        <v>3.82</v>
      </c>
      <c r="V300" s="173">
        <f t="shared" si="212"/>
        <v>3.82</v>
      </c>
      <c r="W300" s="173">
        <f t="shared" si="212"/>
        <v>3.97</v>
      </c>
      <c r="X300" s="173">
        <f t="shared" si="212"/>
        <v>4.12</v>
      </c>
      <c r="Y300" s="173">
        <f t="shared" si="212"/>
        <v>4.27</v>
      </c>
      <c r="Z300" s="173">
        <f t="shared" si="212"/>
        <v>4.4</v>
      </c>
      <c r="AA300" s="173">
        <f t="shared" si="212"/>
        <v>4.84</v>
      </c>
      <c r="AB300" s="173">
        <f t="shared" si="212"/>
        <v>4.84</v>
      </c>
      <c r="AC300" s="173">
        <f t="shared" si="212"/>
        <v>4.45</v>
      </c>
      <c r="AD300" s="173">
        <f t="shared" si="212"/>
        <v>5.38</v>
      </c>
      <c r="AE300" s="173">
        <f t="shared" si="212"/>
        <v>4.91</v>
      </c>
      <c r="AF300" s="173">
        <f t="shared" si="212"/>
        <v>4.34</v>
      </c>
      <c r="AG300" s="173">
        <f t="shared" si="212"/>
        <v>4.54</v>
      </c>
      <c r="AH300" s="173">
        <f t="shared" si="212"/>
        <v>5.25</v>
      </c>
      <c r="AI300" s="173">
        <f t="shared" si="212"/>
        <v>5.48</v>
      </c>
      <c r="AJ300" s="173">
        <f t="shared" si="212"/>
        <v>4.72</v>
      </c>
      <c r="AK300" s="173">
        <f t="shared" si="212"/>
        <v>5</v>
      </c>
      <c r="AL300" s="173" t="str">
        <f t="shared" si="212"/>
        <v/>
      </c>
      <c r="AM300" s="173" t="str">
        <f t="shared" si="212"/>
        <v/>
      </c>
      <c r="AN300" s="173" t="str">
        <f t="shared" si="212"/>
        <v/>
      </c>
      <c r="AO300" s="173" t="str">
        <f t="shared" si="212"/>
        <v/>
      </c>
      <c r="AP300" s="173" t="str">
        <f t="shared" si="212"/>
        <v/>
      </c>
      <c r="AQ300" s="170"/>
      <c r="AR300" s="170"/>
    </row>
    <row r="301" ht="12.75" customHeight="1">
      <c r="A301" s="170"/>
      <c r="B301" s="170"/>
      <c r="C301" s="140" t="str">
        <f t="shared" ref="C301:D301" si="213">C108</f>
        <v>Crystal Palace</v>
      </c>
      <c r="D301" s="140" t="str">
        <f t="shared" si="213"/>
        <v>Man Utd</v>
      </c>
      <c r="E301" s="173">
        <f t="shared" ref="E301:AP301" si="214">IF(E$195&lt;=38,ROUND(SUMIFS($E108:$AP108,$E$2:$AP$2,"&lt;="&amp;E$195,$E$2:$AP$2,"&gt;="&amp;E$194),2),"")</f>
        <v>4.49</v>
      </c>
      <c r="F301" s="173">
        <f t="shared" si="214"/>
        <v>4.7</v>
      </c>
      <c r="G301" s="173">
        <f t="shared" si="214"/>
        <v>4.26</v>
      </c>
      <c r="H301" s="173">
        <f t="shared" si="214"/>
        <v>4.3</v>
      </c>
      <c r="I301" s="173">
        <f t="shared" si="214"/>
        <v>4.3</v>
      </c>
      <c r="J301" s="173">
        <f t="shared" si="214"/>
        <v>4.69</v>
      </c>
      <c r="K301" s="173">
        <f t="shared" si="214"/>
        <v>5.53</v>
      </c>
      <c r="L301" s="173">
        <f t="shared" si="214"/>
        <v>5.21</v>
      </c>
      <c r="M301" s="173">
        <f t="shared" si="214"/>
        <v>5.5</v>
      </c>
      <c r="N301" s="173">
        <f t="shared" si="214"/>
        <v>5.19</v>
      </c>
      <c r="O301" s="173">
        <f t="shared" si="214"/>
        <v>5.11</v>
      </c>
      <c r="P301" s="173">
        <f t="shared" si="214"/>
        <v>5.31</v>
      </c>
      <c r="Q301" s="173">
        <f t="shared" si="214"/>
        <v>4.71</v>
      </c>
      <c r="R301" s="173">
        <f t="shared" si="214"/>
        <v>4.49</v>
      </c>
      <c r="S301" s="173">
        <f t="shared" si="214"/>
        <v>4.45</v>
      </c>
      <c r="T301" s="173">
        <f t="shared" si="214"/>
        <v>4.49</v>
      </c>
      <c r="U301" s="173">
        <f t="shared" si="214"/>
        <v>4.6</v>
      </c>
      <c r="V301" s="173">
        <f t="shared" si="214"/>
        <v>3.78</v>
      </c>
      <c r="W301" s="173">
        <f t="shared" si="214"/>
        <v>3.83</v>
      </c>
      <c r="X301" s="173">
        <f t="shared" si="214"/>
        <v>3.98</v>
      </c>
      <c r="Y301" s="173">
        <f t="shared" si="214"/>
        <v>3.96</v>
      </c>
      <c r="Z301" s="173">
        <f t="shared" si="214"/>
        <v>4.12</v>
      </c>
      <c r="AA301" s="173">
        <f t="shared" si="214"/>
        <v>4.59</v>
      </c>
      <c r="AB301" s="173">
        <f t="shared" si="214"/>
        <v>4.83</v>
      </c>
      <c r="AC301" s="173">
        <f t="shared" si="214"/>
        <v>4.43</v>
      </c>
      <c r="AD301" s="173">
        <f t="shared" si="214"/>
        <v>5.45</v>
      </c>
      <c r="AE301" s="173">
        <f t="shared" si="214"/>
        <v>5.19</v>
      </c>
      <c r="AF301" s="173">
        <f t="shared" si="214"/>
        <v>5.03</v>
      </c>
      <c r="AG301" s="173">
        <f t="shared" si="214"/>
        <v>4.83</v>
      </c>
      <c r="AH301" s="173">
        <f t="shared" si="214"/>
        <v>5.3</v>
      </c>
      <c r="AI301" s="173">
        <f t="shared" si="214"/>
        <v>5.54</v>
      </c>
      <c r="AJ301" s="173">
        <f t="shared" si="214"/>
        <v>4.6</v>
      </c>
      <c r="AK301" s="173">
        <f t="shared" si="214"/>
        <v>4.54</v>
      </c>
      <c r="AL301" s="173" t="str">
        <f t="shared" si="214"/>
        <v/>
      </c>
      <c r="AM301" s="173" t="str">
        <f t="shared" si="214"/>
        <v/>
      </c>
      <c r="AN301" s="173" t="str">
        <f t="shared" si="214"/>
        <v/>
      </c>
      <c r="AO301" s="173" t="str">
        <f t="shared" si="214"/>
        <v/>
      </c>
      <c r="AP301" s="173" t="str">
        <f t="shared" si="214"/>
        <v/>
      </c>
      <c r="AQ301" s="170"/>
      <c r="AR301" s="170"/>
    </row>
    <row r="302" ht="12.75" customHeight="1">
      <c r="A302" s="170"/>
      <c r="B302" s="170"/>
      <c r="C302" s="140" t="str">
        <f t="shared" ref="C302:D302" si="215">C109</f>
        <v>Crystal Palace</v>
      </c>
      <c r="D302" s="140" t="str">
        <f t="shared" si="215"/>
        <v>Newcastle</v>
      </c>
      <c r="E302" s="173">
        <f t="shared" ref="E302:AP302" si="216">IF(E$195&lt;=38,ROUND(SUMIFS($E109:$AP109,$E$2:$AP$2,"&lt;="&amp;E$195,$E$2:$AP$2,"&gt;="&amp;E$194),2),"")</f>
        <v>4.53</v>
      </c>
      <c r="F302" s="173">
        <f t="shared" si="216"/>
        <v>4.82</v>
      </c>
      <c r="G302" s="173">
        <f t="shared" si="216"/>
        <v>4.59</v>
      </c>
      <c r="H302" s="173">
        <f t="shared" si="216"/>
        <v>3.92</v>
      </c>
      <c r="I302" s="173">
        <f t="shared" si="216"/>
        <v>4.04</v>
      </c>
      <c r="J302" s="173">
        <f t="shared" si="216"/>
        <v>4.08</v>
      </c>
      <c r="K302" s="173">
        <f t="shared" si="216"/>
        <v>4.11</v>
      </c>
      <c r="L302" s="173">
        <f t="shared" si="216"/>
        <v>3.72</v>
      </c>
      <c r="M302" s="173">
        <f t="shared" si="216"/>
        <v>4.01</v>
      </c>
      <c r="N302" s="173">
        <f t="shared" si="216"/>
        <v>4.11</v>
      </c>
      <c r="O302" s="173">
        <f t="shared" si="216"/>
        <v>4.27</v>
      </c>
      <c r="P302" s="173">
        <f t="shared" si="216"/>
        <v>4.23</v>
      </c>
      <c r="Q302" s="173">
        <f t="shared" si="216"/>
        <v>4.04</v>
      </c>
      <c r="R302" s="173">
        <f t="shared" si="216"/>
        <v>3.83</v>
      </c>
      <c r="S302" s="173">
        <f t="shared" si="216"/>
        <v>4.1</v>
      </c>
      <c r="T302" s="173">
        <f t="shared" si="216"/>
        <v>4.46</v>
      </c>
      <c r="U302" s="173">
        <f t="shared" si="216"/>
        <v>4.19</v>
      </c>
      <c r="V302" s="173">
        <f t="shared" si="216"/>
        <v>3.97</v>
      </c>
      <c r="W302" s="173">
        <f t="shared" si="216"/>
        <v>4.2</v>
      </c>
      <c r="X302" s="173">
        <f t="shared" si="216"/>
        <v>4.35</v>
      </c>
      <c r="Y302" s="173">
        <f t="shared" si="216"/>
        <v>4.15</v>
      </c>
      <c r="Z302" s="173">
        <f t="shared" si="216"/>
        <v>3.76</v>
      </c>
      <c r="AA302" s="173">
        <f t="shared" si="216"/>
        <v>3.87</v>
      </c>
      <c r="AB302" s="173">
        <f t="shared" si="216"/>
        <v>4.09</v>
      </c>
      <c r="AC302" s="173">
        <f t="shared" si="216"/>
        <v>3.7</v>
      </c>
      <c r="AD302" s="173">
        <f t="shared" si="216"/>
        <v>4.16</v>
      </c>
      <c r="AE302" s="173">
        <f t="shared" si="216"/>
        <v>3.77</v>
      </c>
      <c r="AF302" s="173">
        <f t="shared" si="216"/>
        <v>3.93</v>
      </c>
      <c r="AG302" s="173">
        <f t="shared" si="216"/>
        <v>4.13</v>
      </c>
      <c r="AH302" s="173">
        <f t="shared" si="216"/>
        <v>4.17</v>
      </c>
      <c r="AI302" s="173">
        <f t="shared" si="216"/>
        <v>4.4</v>
      </c>
      <c r="AJ302" s="173">
        <f t="shared" si="216"/>
        <v>4.11</v>
      </c>
      <c r="AK302" s="173">
        <f t="shared" si="216"/>
        <v>4.37</v>
      </c>
      <c r="AL302" s="173" t="str">
        <f t="shared" si="216"/>
        <v/>
      </c>
      <c r="AM302" s="173" t="str">
        <f t="shared" si="216"/>
        <v/>
      </c>
      <c r="AN302" s="173" t="str">
        <f t="shared" si="216"/>
        <v/>
      </c>
      <c r="AO302" s="173" t="str">
        <f t="shared" si="216"/>
        <v/>
      </c>
      <c r="AP302" s="173" t="str">
        <f t="shared" si="216"/>
        <v/>
      </c>
      <c r="AQ302" s="170"/>
      <c r="AR302" s="170"/>
    </row>
    <row r="303" ht="12.75" customHeight="1">
      <c r="A303" s="170"/>
      <c r="B303" s="170"/>
      <c r="C303" s="140" t="str">
        <f t="shared" ref="C303:D303" si="217">C110</f>
        <v>Crystal Palace</v>
      </c>
      <c r="D303" s="140" t="str">
        <f t="shared" si="217"/>
        <v>Southampton</v>
      </c>
      <c r="E303" s="173">
        <f t="shared" ref="E303:AP303" si="218">IF(E$195&lt;=38,ROUND(SUMIFS($E110:$AP110,$E$2:$AP$2,"&lt;="&amp;E$195,$E$2:$AP$2,"&gt;="&amp;E$194),2),"")</f>
        <v>4.66</v>
      </c>
      <c r="F303" s="173">
        <f t="shared" si="218"/>
        <v>4.79</v>
      </c>
      <c r="G303" s="173">
        <f t="shared" si="218"/>
        <v>4.19</v>
      </c>
      <c r="H303" s="173">
        <f t="shared" si="218"/>
        <v>4.15</v>
      </c>
      <c r="I303" s="173">
        <f t="shared" si="218"/>
        <v>4.19</v>
      </c>
      <c r="J303" s="173">
        <f t="shared" si="218"/>
        <v>4.97</v>
      </c>
      <c r="K303" s="173">
        <f t="shared" si="218"/>
        <v>4.94</v>
      </c>
      <c r="L303" s="173">
        <f t="shared" si="218"/>
        <v>4.81</v>
      </c>
      <c r="M303" s="173">
        <f t="shared" si="218"/>
        <v>5.09</v>
      </c>
      <c r="N303" s="173">
        <f t="shared" si="218"/>
        <v>5.02</v>
      </c>
      <c r="O303" s="173">
        <f t="shared" si="218"/>
        <v>5.04</v>
      </c>
      <c r="P303" s="173">
        <f t="shared" si="218"/>
        <v>4.65</v>
      </c>
      <c r="Q303" s="173">
        <f t="shared" si="218"/>
        <v>4.61</v>
      </c>
      <c r="R303" s="173">
        <f t="shared" si="218"/>
        <v>4.29</v>
      </c>
      <c r="S303" s="173">
        <f t="shared" si="218"/>
        <v>4.76</v>
      </c>
      <c r="T303" s="173">
        <f t="shared" si="218"/>
        <v>4.68</v>
      </c>
      <c r="U303" s="173">
        <f t="shared" si="218"/>
        <v>4.61</v>
      </c>
      <c r="V303" s="173">
        <f t="shared" si="218"/>
        <v>4.46</v>
      </c>
      <c r="W303" s="173">
        <f t="shared" si="218"/>
        <v>4.46</v>
      </c>
      <c r="X303" s="173">
        <f t="shared" si="218"/>
        <v>4.6</v>
      </c>
      <c r="Y303" s="173">
        <f t="shared" si="218"/>
        <v>3.76</v>
      </c>
      <c r="Z303" s="173">
        <f t="shared" si="218"/>
        <v>3.88</v>
      </c>
      <c r="AA303" s="173">
        <f t="shared" si="218"/>
        <v>3.77</v>
      </c>
      <c r="AB303" s="173">
        <f t="shared" si="218"/>
        <v>3.77</v>
      </c>
      <c r="AC303" s="173">
        <f t="shared" si="218"/>
        <v>3.53</v>
      </c>
      <c r="AD303" s="173">
        <f t="shared" si="218"/>
        <v>4.04</v>
      </c>
      <c r="AE303" s="173">
        <f t="shared" si="218"/>
        <v>4.09</v>
      </c>
      <c r="AF303" s="173">
        <f t="shared" si="218"/>
        <v>3.94</v>
      </c>
      <c r="AG303" s="173">
        <f t="shared" si="218"/>
        <v>3.88</v>
      </c>
      <c r="AH303" s="173">
        <f t="shared" si="218"/>
        <v>4.08</v>
      </c>
      <c r="AI303" s="173">
        <f t="shared" si="218"/>
        <v>4.31</v>
      </c>
      <c r="AJ303" s="173">
        <f t="shared" si="218"/>
        <v>3.98</v>
      </c>
      <c r="AK303" s="173">
        <f t="shared" si="218"/>
        <v>3.98</v>
      </c>
      <c r="AL303" s="173" t="str">
        <f t="shared" si="218"/>
        <v/>
      </c>
      <c r="AM303" s="173" t="str">
        <f t="shared" si="218"/>
        <v/>
      </c>
      <c r="AN303" s="173" t="str">
        <f t="shared" si="218"/>
        <v/>
      </c>
      <c r="AO303" s="173" t="str">
        <f t="shared" si="218"/>
        <v/>
      </c>
      <c r="AP303" s="173" t="str">
        <f t="shared" si="218"/>
        <v/>
      </c>
      <c r="AQ303" s="170"/>
      <c r="AR303" s="170"/>
    </row>
    <row r="304" ht="12.75" customHeight="1">
      <c r="A304" s="170"/>
      <c r="B304" s="170"/>
      <c r="C304" s="140" t="str">
        <f t="shared" ref="C304:D304" si="219">C111</f>
        <v>Crystal Palace</v>
      </c>
      <c r="D304" s="140" t="str">
        <f t="shared" si="219"/>
        <v>Tottenham</v>
      </c>
      <c r="E304" s="173">
        <f t="shared" ref="E304:AP304" si="220">IF(E$195&lt;=38,ROUND(SUMIFS($E111:$AP111,$E$2:$AP$2,"&lt;="&amp;E$195,$E$2:$AP$2,"&gt;="&amp;E$194),2),"")</f>
        <v>4.35</v>
      </c>
      <c r="F304" s="173">
        <f t="shared" si="220"/>
        <v>4.25</v>
      </c>
      <c r="G304" s="173">
        <f t="shared" si="220"/>
        <v>4.11</v>
      </c>
      <c r="H304" s="173">
        <f t="shared" si="220"/>
        <v>3.99</v>
      </c>
      <c r="I304" s="173">
        <f t="shared" si="220"/>
        <v>4.11</v>
      </c>
      <c r="J304" s="173">
        <f t="shared" si="220"/>
        <v>4.34</v>
      </c>
      <c r="K304" s="173">
        <f t="shared" si="220"/>
        <v>4.77</v>
      </c>
      <c r="L304" s="173">
        <f t="shared" si="220"/>
        <v>5.4</v>
      </c>
      <c r="M304" s="173">
        <f t="shared" si="220"/>
        <v>5.77</v>
      </c>
      <c r="N304" s="173">
        <f t="shared" si="220"/>
        <v>5.5</v>
      </c>
      <c r="O304" s="173">
        <f t="shared" si="220"/>
        <v>5.65</v>
      </c>
      <c r="P304" s="173">
        <f t="shared" si="220"/>
        <v>5.58</v>
      </c>
      <c r="Q304" s="173">
        <f t="shared" si="220"/>
        <v>5.54</v>
      </c>
      <c r="R304" s="173">
        <f t="shared" si="220"/>
        <v>4.7</v>
      </c>
      <c r="S304" s="173">
        <f t="shared" si="220"/>
        <v>4.41</v>
      </c>
      <c r="T304" s="173">
        <f t="shared" si="220"/>
        <v>4.47</v>
      </c>
      <c r="U304" s="173">
        <f t="shared" si="220"/>
        <v>4.2</v>
      </c>
      <c r="V304" s="173">
        <f t="shared" si="220"/>
        <v>4.15</v>
      </c>
      <c r="W304" s="173">
        <f t="shared" si="220"/>
        <v>3.71</v>
      </c>
      <c r="X304" s="173">
        <f t="shared" si="220"/>
        <v>3.86</v>
      </c>
      <c r="Y304" s="173">
        <f t="shared" si="220"/>
        <v>4.3</v>
      </c>
      <c r="Z304" s="173">
        <f t="shared" si="220"/>
        <v>4.2</v>
      </c>
      <c r="AA304" s="173">
        <f t="shared" si="220"/>
        <v>4.71</v>
      </c>
      <c r="AB304" s="173">
        <f t="shared" si="220"/>
        <v>4.6</v>
      </c>
      <c r="AC304" s="173">
        <f t="shared" si="220"/>
        <v>4.33</v>
      </c>
      <c r="AD304" s="173">
        <f t="shared" si="220"/>
        <v>4.4</v>
      </c>
      <c r="AE304" s="173">
        <f t="shared" si="220"/>
        <v>3.93</v>
      </c>
      <c r="AF304" s="173">
        <f t="shared" si="220"/>
        <v>3.69</v>
      </c>
      <c r="AG304" s="173">
        <f t="shared" si="220"/>
        <v>2.99</v>
      </c>
      <c r="AH304" s="173">
        <f t="shared" si="220"/>
        <v>4.48</v>
      </c>
      <c r="AI304" s="173">
        <f t="shared" si="220"/>
        <v>4.72</v>
      </c>
      <c r="AJ304" s="173">
        <f t="shared" si="220"/>
        <v>4.82</v>
      </c>
      <c r="AK304" s="173">
        <f t="shared" si="220"/>
        <v>4.98</v>
      </c>
      <c r="AL304" s="173" t="str">
        <f t="shared" si="220"/>
        <v/>
      </c>
      <c r="AM304" s="173" t="str">
        <f t="shared" si="220"/>
        <v/>
      </c>
      <c r="AN304" s="173" t="str">
        <f t="shared" si="220"/>
        <v/>
      </c>
      <c r="AO304" s="173" t="str">
        <f t="shared" si="220"/>
        <v/>
      </c>
      <c r="AP304" s="173" t="str">
        <f t="shared" si="220"/>
        <v/>
      </c>
      <c r="AQ304" s="170"/>
      <c r="AR304" s="170"/>
    </row>
    <row r="305" ht="12.75" customHeight="1">
      <c r="A305" s="170"/>
      <c r="B305" s="170"/>
      <c r="C305" s="140" t="str">
        <f t="shared" ref="C305:D305" si="221">C112</f>
        <v>Crystal Palace</v>
      </c>
      <c r="D305" s="140" t="str">
        <f t="shared" si="221"/>
        <v>Watford</v>
      </c>
      <c r="E305" s="173">
        <f t="shared" ref="E305:AP305" si="222">IF(E$195&lt;=38,ROUND(SUMIFS($E112:$AP112,$E$2:$AP$2,"&lt;="&amp;E$195,$E$2:$AP$2,"&gt;="&amp;E$194),2),"")</f>
        <v>3.65</v>
      </c>
      <c r="F305" s="173">
        <f t="shared" si="222"/>
        <v>4.28</v>
      </c>
      <c r="G305" s="173">
        <f t="shared" si="222"/>
        <v>4.15</v>
      </c>
      <c r="H305" s="173">
        <f t="shared" si="222"/>
        <v>4.39</v>
      </c>
      <c r="I305" s="173">
        <f t="shared" si="222"/>
        <v>4.19</v>
      </c>
      <c r="J305" s="173">
        <f t="shared" si="222"/>
        <v>4.39</v>
      </c>
      <c r="K305" s="173">
        <f t="shared" si="222"/>
        <v>4.46</v>
      </c>
      <c r="L305" s="173">
        <f t="shared" si="222"/>
        <v>4.94</v>
      </c>
      <c r="M305" s="173">
        <f t="shared" si="222"/>
        <v>5.22</v>
      </c>
      <c r="N305" s="173">
        <f t="shared" si="222"/>
        <v>5.3</v>
      </c>
      <c r="O305" s="173">
        <f t="shared" si="222"/>
        <v>5.78</v>
      </c>
      <c r="P305" s="173">
        <f t="shared" si="222"/>
        <v>5.36</v>
      </c>
      <c r="Q305" s="173">
        <f t="shared" si="222"/>
        <v>5.52</v>
      </c>
      <c r="R305" s="173">
        <f t="shared" si="222"/>
        <v>4.44</v>
      </c>
      <c r="S305" s="173">
        <f t="shared" si="222"/>
        <v>4.36</v>
      </c>
      <c r="T305" s="173">
        <f t="shared" si="222"/>
        <v>4.28</v>
      </c>
      <c r="U305" s="173">
        <f t="shared" si="222"/>
        <v>4.01</v>
      </c>
      <c r="V305" s="173">
        <f t="shared" si="222"/>
        <v>4.38</v>
      </c>
      <c r="W305" s="173">
        <f t="shared" si="222"/>
        <v>4.22</v>
      </c>
      <c r="X305" s="173">
        <f t="shared" si="222"/>
        <v>4.36</v>
      </c>
      <c r="Y305" s="173">
        <f t="shared" si="222"/>
        <v>4.29</v>
      </c>
      <c r="Z305" s="173">
        <f t="shared" si="222"/>
        <v>4.16</v>
      </c>
      <c r="AA305" s="173">
        <f t="shared" si="222"/>
        <v>4.67</v>
      </c>
      <c r="AB305" s="173">
        <f t="shared" si="222"/>
        <v>4.51</v>
      </c>
      <c r="AC305" s="173">
        <f t="shared" si="222"/>
        <v>4.12</v>
      </c>
      <c r="AD305" s="173">
        <f t="shared" si="222"/>
        <v>4.23</v>
      </c>
      <c r="AE305" s="173">
        <f t="shared" si="222"/>
        <v>4.07</v>
      </c>
      <c r="AF305" s="173">
        <f t="shared" si="222"/>
        <v>3.9</v>
      </c>
      <c r="AG305" s="173">
        <f t="shared" si="222"/>
        <v>3.5</v>
      </c>
      <c r="AH305" s="173">
        <f t="shared" si="222"/>
        <v>3.5</v>
      </c>
      <c r="AI305" s="173">
        <f t="shared" si="222"/>
        <v>3.61</v>
      </c>
      <c r="AJ305" s="173">
        <f t="shared" si="222"/>
        <v>3.67</v>
      </c>
      <c r="AK305" s="173">
        <f t="shared" si="222"/>
        <v>3.95</v>
      </c>
      <c r="AL305" s="173" t="str">
        <f t="shared" si="222"/>
        <v/>
      </c>
      <c r="AM305" s="173" t="str">
        <f t="shared" si="222"/>
        <v/>
      </c>
      <c r="AN305" s="173" t="str">
        <f t="shared" si="222"/>
        <v/>
      </c>
      <c r="AO305" s="173" t="str">
        <f t="shared" si="222"/>
        <v/>
      </c>
      <c r="AP305" s="173" t="str">
        <f t="shared" si="222"/>
        <v/>
      </c>
      <c r="AQ305" s="170"/>
      <c r="AR305" s="170"/>
    </row>
    <row r="306" ht="12.75" customHeight="1">
      <c r="A306" s="170"/>
      <c r="B306" s="170"/>
      <c r="C306" s="140" t="str">
        <f t="shared" ref="C306:D306" si="223">C113</f>
        <v>Crystal Palace</v>
      </c>
      <c r="D306" s="140" t="str">
        <f t="shared" si="223"/>
        <v>West Ham</v>
      </c>
      <c r="E306" s="173">
        <f t="shared" ref="E306:AP306" si="224">IF(E$195&lt;=38,ROUND(SUMIFS($E113:$AP113,$E$2:$AP$2,"&lt;="&amp;E$195,$E$2:$AP$2,"&gt;="&amp;E$194),2),"")</f>
        <v>4.38</v>
      </c>
      <c r="F306" s="173">
        <f t="shared" si="224"/>
        <v>4.66</v>
      </c>
      <c r="G306" s="173">
        <f t="shared" si="224"/>
        <v>4.42</v>
      </c>
      <c r="H306" s="173">
        <f t="shared" si="224"/>
        <v>4.46</v>
      </c>
      <c r="I306" s="173">
        <f t="shared" si="224"/>
        <v>4.74</v>
      </c>
      <c r="J306" s="173">
        <f t="shared" si="224"/>
        <v>4.9</v>
      </c>
      <c r="K306" s="173">
        <f t="shared" si="224"/>
        <v>4.82</v>
      </c>
      <c r="L306" s="173">
        <f t="shared" si="224"/>
        <v>5.29</v>
      </c>
      <c r="M306" s="173">
        <f t="shared" si="224"/>
        <v>5.58</v>
      </c>
      <c r="N306" s="173">
        <f t="shared" si="224"/>
        <v>4.89</v>
      </c>
      <c r="O306" s="173">
        <f t="shared" si="224"/>
        <v>4.74</v>
      </c>
      <c r="P306" s="173">
        <f t="shared" si="224"/>
        <v>4.68</v>
      </c>
      <c r="Q306" s="173">
        <f t="shared" si="224"/>
        <v>4.72</v>
      </c>
      <c r="R306" s="173">
        <f t="shared" si="224"/>
        <v>3.64</v>
      </c>
      <c r="S306" s="173">
        <f t="shared" si="224"/>
        <v>3.49</v>
      </c>
      <c r="T306" s="173">
        <f t="shared" si="224"/>
        <v>3.46</v>
      </c>
      <c r="U306" s="173">
        <f t="shared" si="224"/>
        <v>3.5</v>
      </c>
      <c r="V306" s="173">
        <f t="shared" si="224"/>
        <v>3.79</v>
      </c>
      <c r="W306" s="173">
        <f t="shared" si="224"/>
        <v>3.91</v>
      </c>
      <c r="X306" s="173">
        <f t="shared" si="224"/>
        <v>4.05</v>
      </c>
      <c r="Y306" s="173">
        <f t="shared" si="224"/>
        <v>4.37</v>
      </c>
      <c r="Z306" s="173">
        <f t="shared" si="224"/>
        <v>4.53</v>
      </c>
      <c r="AA306" s="173">
        <f t="shared" si="224"/>
        <v>5.04</v>
      </c>
      <c r="AB306" s="173">
        <f t="shared" si="224"/>
        <v>4.65</v>
      </c>
      <c r="AC306" s="173">
        <f t="shared" si="224"/>
        <v>4.26</v>
      </c>
      <c r="AD306" s="173">
        <f t="shared" si="224"/>
        <v>4.17</v>
      </c>
      <c r="AE306" s="173">
        <f t="shared" si="224"/>
        <v>3.7</v>
      </c>
      <c r="AF306" s="173">
        <f t="shared" si="224"/>
        <v>3.97</v>
      </c>
      <c r="AG306" s="173">
        <f t="shared" si="224"/>
        <v>4.28</v>
      </c>
      <c r="AH306" s="173">
        <f t="shared" si="224"/>
        <v>4.87</v>
      </c>
      <c r="AI306" s="173">
        <f t="shared" si="224"/>
        <v>5.11</v>
      </c>
      <c r="AJ306" s="173">
        <f t="shared" si="224"/>
        <v>5.3</v>
      </c>
      <c r="AK306" s="173">
        <f t="shared" si="224"/>
        <v>5.58</v>
      </c>
      <c r="AL306" s="173" t="str">
        <f t="shared" si="224"/>
        <v/>
      </c>
      <c r="AM306" s="173" t="str">
        <f t="shared" si="224"/>
        <v/>
      </c>
      <c r="AN306" s="173" t="str">
        <f t="shared" si="224"/>
        <v/>
      </c>
      <c r="AO306" s="173" t="str">
        <f t="shared" si="224"/>
        <v/>
      </c>
      <c r="AP306" s="173" t="str">
        <f t="shared" si="224"/>
        <v/>
      </c>
      <c r="AQ306" s="170"/>
      <c r="AR306" s="170"/>
    </row>
    <row r="307" ht="12.75" customHeight="1">
      <c r="A307" s="170"/>
      <c r="B307" s="170"/>
      <c r="C307" s="140" t="str">
        <f t="shared" ref="C307:D307" si="225">C114</f>
        <v>Crystal Palace</v>
      </c>
      <c r="D307" s="140" t="str">
        <f t="shared" si="225"/>
        <v>Wolves</v>
      </c>
      <c r="E307" s="173">
        <f t="shared" ref="E307:AP307" si="226">IF(E$195&lt;=38,ROUND(SUMIFS($E114:$AP114,$E$2:$AP$2,"&lt;="&amp;E$195,$E$2:$AP$2,"&gt;="&amp;E$194),2),"")</f>
        <v>4.68</v>
      </c>
      <c r="F307" s="173">
        <f t="shared" si="226"/>
        <v>4.72</v>
      </c>
      <c r="G307" s="173">
        <f t="shared" si="226"/>
        <v>4.23</v>
      </c>
      <c r="H307" s="173">
        <f t="shared" si="226"/>
        <v>3.84</v>
      </c>
      <c r="I307" s="173">
        <f t="shared" si="226"/>
        <v>3.96</v>
      </c>
      <c r="J307" s="173">
        <f t="shared" si="226"/>
        <v>4.51</v>
      </c>
      <c r="K307" s="173">
        <f t="shared" si="226"/>
        <v>5.14</v>
      </c>
      <c r="L307" s="173">
        <f t="shared" si="226"/>
        <v>4.94</v>
      </c>
      <c r="M307" s="173">
        <f t="shared" si="226"/>
        <v>5.17</v>
      </c>
      <c r="N307" s="173">
        <f t="shared" si="226"/>
        <v>5.45</v>
      </c>
      <c r="O307" s="173">
        <f t="shared" si="226"/>
        <v>5.49</v>
      </c>
      <c r="P307" s="173">
        <f t="shared" si="226"/>
        <v>5.05</v>
      </c>
      <c r="Q307" s="173">
        <f t="shared" si="226"/>
        <v>5.25</v>
      </c>
      <c r="R307" s="173">
        <f t="shared" si="226"/>
        <v>5.19</v>
      </c>
      <c r="S307" s="173">
        <f t="shared" si="226"/>
        <v>5.72</v>
      </c>
      <c r="T307" s="173">
        <f t="shared" si="226"/>
        <v>5.4</v>
      </c>
      <c r="U307" s="173">
        <f t="shared" si="226"/>
        <v>5.25</v>
      </c>
      <c r="V307" s="173">
        <f t="shared" si="226"/>
        <v>5.72</v>
      </c>
      <c r="W307" s="173">
        <f t="shared" si="226"/>
        <v>4.97</v>
      </c>
      <c r="X307" s="173">
        <f t="shared" si="226"/>
        <v>5.11</v>
      </c>
      <c r="Y307" s="173">
        <f t="shared" si="226"/>
        <v>4.56</v>
      </c>
      <c r="Z307" s="173">
        <f t="shared" si="226"/>
        <v>4.92</v>
      </c>
      <c r="AA307" s="173">
        <f t="shared" si="226"/>
        <v>4.88</v>
      </c>
      <c r="AB307" s="173">
        <f t="shared" si="226"/>
        <v>4.07</v>
      </c>
      <c r="AC307" s="173">
        <f t="shared" si="226"/>
        <v>3.68</v>
      </c>
      <c r="AD307" s="173">
        <f t="shared" si="226"/>
        <v>3.91</v>
      </c>
      <c r="AE307" s="173">
        <f t="shared" si="226"/>
        <v>3.68</v>
      </c>
      <c r="AF307" s="173">
        <f t="shared" si="226"/>
        <v>3.52</v>
      </c>
      <c r="AG307" s="173">
        <f t="shared" si="226"/>
        <v>3.68</v>
      </c>
      <c r="AH307" s="173">
        <f t="shared" si="226"/>
        <v>3.65</v>
      </c>
      <c r="AI307" s="173">
        <f t="shared" si="226"/>
        <v>3.89</v>
      </c>
      <c r="AJ307" s="173">
        <f t="shared" si="226"/>
        <v>3.66</v>
      </c>
      <c r="AK307" s="173">
        <f t="shared" si="226"/>
        <v>3.94</v>
      </c>
      <c r="AL307" s="173" t="str">
        <f t="shared" si="226"/>
        <v/>
      </c>
      <c r="AM307" s="173" t="str">
        <f t="shared" si="226"/>
        <v/>
      </c>
      <c r="AN307" s="173" t="str">
        <f t="shared" si="226"/>
        <v/>
      </c>
      <c r="AO307" s="173" t="str">
        <f t="shared" si="226"/>
        <v/>
      </c>
      <c r="AP307" s="173" t="str">
        <f t="shared" si="226"/>
        <v/>
      </c>
      <c r="AQ307" s="170"/>
      <c r="AR307" s="170"/>
    </row>
    <row r="308" ht="12.75" customHeight="1">
      <c r="A308" s="170"/>
      <c r="B308" s="170"/>
      <c r="C308" s="140" t="str">
        <f t="shared" ref="C308:D308" si="227">C115</f>
        <v>Everton</v>
      </c>
      <c r="D308" s="140" t="str">
        <f t="shared" si="227"/>
        <v>Fulham</v>
      </c>
      <c r="E308" s="173">
        <f t="shared" ref="E308:AP308" si="228">IF(E$195&lt;=38,ROUND(SUMIFS($E115:$AP115,$E$2:$AP$2,"&lt;="&amp;E$195,$E$2:$AP$2,"&gt;="&amp;E$194),2),"")</f>
        <v>4.17</v>
      </c>
      <c r="F308" s="173">
        <f t="shared" si="228"/>
        <v>4.09</v>
      </c>
      <c r="G308" s="173">
        <f t="shared" si="228"/>
        <v>4.21</v>
      </c>
      <c r="H308" s="173">
        <f t="shared" si="228"/>
        <v>4.05</v>
      </c>
      <c r="I308" s="173">
        <f t="shared" si="228"/>
        <v>4.33</v>
      </c>
      <c r="J308" s="173">
        <f t="shared" si="228"/>
        <v>3.78</v>
      </c>
      <c r="K308" s="173">
        <f t="shared" si="228"/>
        <v>4.29</v>
      </c>
      <c r="L308" s="173">
        <f t="shared" si="228"/>
        <v>4.15</v>
      </c>
      <c r="M308" s="173">
        <f t="shared" si="228"/>
        <v>4.54</v>
      </c>
      <c r="N308" s="173">
        <f t="shared" si="228"/>
        <v>4.62</v>
      </c>
      <c r="O308" s="173">
        <f t="shared" si="228"/>
        <v>4.54</v>
      </c>
      <c r="P308" s="173">
        <f t="shared" si="228"/>
        <v>5.09</v>
      </c>
      <c r="Q308" s="173">
        <f t="shared" si="228"/>
        <v>4.74</v>
      </c>
      <c r="R308" s="173">
        <f t="shared" si="228"/>
        <v>4.82</v>
      </c>
      <c r="S308" s="173">
        <f t="shared" si="228"/>
        <v>4.11</v>
      </c>
      <c r="T308" s="173">
        <f t="shared" si="228"/>
        <v>4.63</v>
      </c>
      <c r="U308" s="173">
        <f t="shared" si="228"/>
        <v>4.59</v>
      </c>
      <c r="V308" s="173">
        <f t="shared" si="228"/>
        <v>4.43</v>
      </c>
      <c r="W308" s="173">
        <f t="shared" si="228"/>
        <v>4</v>
      </c>
      <c r="X308" s="173">
        <f t="shared" si="228"/>
        <v>4</v>
      </c>
      <c r="Y308" s="173">
        <f t="shared" si="228"/>
        <v>4.59</v>
      </c>
      <c r="Z308" s="173">
        <f t="shared" si="228"/>
        <v>4.31</v>
      </c>
      <c r="AA308" s="173">
        <f t="shared" si="228"/>
        <v>4.41</v>
      </c>
      <c r="AB308" s="173">
        <f t="shared" si="228"/>
        <v>4.89</v>
      </c>
      <c r="AC308" s="173">
        <f t="shared" si="228"/>
        <v>5.32</v>
      </c>
      <c r="AD308" s="173">
        <f t="shared" si="228"/>
        <v>6.08</v>
      </c>
      <c r="AE308" s="173">
        <f t="shared" si="228"/>
        <v>5.96</v>
      </c>
      <c r="AF308" s="173">
        <f t="shared" si="228"/>
        <v>5.8</v>
      </c>
      <c r="AG308" s="173">
        <f t="shared" si="228"/>
        <v>5.7</v>
      </c>
      <c r="AH308" s="173">
        <f t="shared" si="228"/>
        <v>5.46</v>
      </c>
      <c r="AI308" s="173">
        <f t="shared" si="228"/>
        <v>5.05</v>
      </c>
      <c r="AJ308" s="173">
        <f t="shared" si="228"/>
        <v>4.58</v>
      </c>
      <c r="AK308" s="173">
        <f t="shared" si="228"/>
        <v>4.34</v>
      </c>
      <c r="AL308" s="173" t="str">
        <f t="shared" si="228"/>
        <v/>
      </c>
      <c r="AM308" s="173" t="str">
        <f t="shared" si="228"/>
        <v/>
      </c>
      <c r="AN308" s="173" t="str">
        <f t="shared" si="228"/>
        <v/>
      </c>
      <c r="AO308" s="173" t="str">
        <f t="shared" si="228"/>
        <v/>
      </c>
      <c r="AP308" s="173" t="str">
        <f t="shared" si="228"/>
        <v/>
      </c>
      <c r="AQ308" s="170"/>
      <c r="AR308" s="170"/>
    </row>
    <row r="309" ht="12.75" customHeight="1">
      <c r="A309" s="170"/>
      <c r="B309" s="170"/>
      <c r="C309" s="140" t="str">
        <f t="shared" ref="C309:D309" si="229">C116</f>
        <v>Everton</v>
      </c>
      <c r="D309" s="140" t="str">
        <f t="shared" si="229"/>
        <v>Huddersfield</v>
      </c>
      <c r="E309" s="173">
        <f t="shared" ref="E309:AP309" si="230">IF(E$195&lt;=38,ROUND(SUMIFS($E116:$AP116,$E$2:$AP$2,"&lt;="&amp;E$195,$E$2:$AP$2,"&gt;="&amp;E$194),2),"")</f>
        <v>4.02</v>
      </c>
      <c r="F309" s="173">
        <f t="shared" si="230"/>
        <v>3.72</v>
      </c>
      <c r="G309" s="173">
        <f t="shared" si="230"/>
        <v>3.68</v>
      </c>
      <c r="H309" s="173">
        <f t="shared" si="230"/>
        <v>3.9</v>
      </c>
      <c r="I309" s="173">
        <f t="shared" si="230"/>
        <v>4.49</v>
      </c>
      <c r="J309" s="173">
        <f t="shared" si="230"/>
        <v>4.25</v>
      </c>
      <c r="K309" s="173">
        <f t="shared" si="230"/>
        <v>4.21</v>
      </c>
      <c r="L309" s="173">
        <f t="shared" si="230"/>
        <v>4.07</v>
      </c>
      <c r="M309" s="173">
        <f t="shared" si="230"/>
        <v>3.83</v>
      </c>
      <c r="N309" s="173">
        <f t="shared" si="230"/>
        <v>3.91</v>
      </c>
      <c r="O309" s="173">
        <f t="shared" si="230"/>
        <v>3.52</v>
      </c>
      <c r="P309" s="173">
        <f t="shared" si="230"/>
        <v>3.83</v>
      </c>
      <c r="Q309" s="173">
        <f t="shared" si="230"/>
        <v>3.56</v>
      </c>
      <c r="R309" s="173">
        <f t="shared" si="230"/>
        <v>3.77</v>
      </c>
      <c r="S309" s="173">
        <f t="shared" si="230"/>
        <v>4.11</v>
      </c>
      <c r="T309" s="173">
        <f t="shared" si="230"/>
        <v>4.19</v>
      </c>
      <c r="U309" s="173">
        <f t="shared" si="230"/>
        <v>4.25</v>
      </c>
      <c r="V309" s="173">
        <f t="shared" si="230"/>
        <v>4.33</v>
      </c>
      <c r="W309" s="173">
        <f t="shared" si="230"/>
        <v>4.29</v>
      </c>
      <c r="X309" s="173">
        <f t="shared" si="230"/>
        <v>4.16</v>
      </c>
      <c r="Y309" s="173">
        <f t="shared" si="230"/>
        <v>4.22</v>
      </c>
      <c r="Z309" s="173">
        <f t="shared" si="230"/>
        <v>4.26</v>
      </c>
      <c r="AA309" s="173">
        <f t="shared" si="230"/>
        <v>4.02</v>
      </c>
      <c r="AB309" s="173">
        <f t="shared" si="230"/>
        <v>4.18</v>
      </c>
      <c r="AC309" s="173">
        <f t="shared" si="230"/>
        <v>4.3</v>
      </c>
      <c r="AD309" s="173">
        <f t="shared" si="230"/>
        <v>4.74</v>
      </c>
      <c r="AE309" s="173">
        <f t="shared" si="230"/>
        <v>4.9</v>
      </c>
      <c r="AF309" s="173">
        <f t="shared" si="230"/>
        <v>4.86</v>
      </c>
      <c r="AG309" s="173">
        <f t="shared" si="230"/>
        <v>5.09</v>
      </c>
      <c r="AH309" s="173">
        <f t="shared" si="230"/>
        <v>4.82</v>
      </c>
      <c r="AI309" s="173">
        <f t="shared" si="230"/>
        <v>5.21</v>
      </c>
      <c r="AJ309" s="173">
        <f t="shared" si="230"/>
        <v>5.05</v>
      </c>
      <c r="AK309" s="173">
        <f t="shared" si="230"/>
        <v>4.9</v>
      </c>
      <c r="AL309" s="173" t="str">
        <f t="shared" si="230"/>
        <v/>
      </c>
      <c r="AM309" s="173" t="str">
        <f t="shared" si="230"/>
        <v/>
      </c>
      <c r="AN309" s="173" t="str">
        <f t="shared" si="230"/>
        <v/>
      </c>
      <c r="AO309" s="173" t="str">
        <f t="shared" si="230"/>
        <v/>
      </c>
      <c r="AP309" s="173" t="str">
        <f t="shared" si="230"/>
        <v/>
      </c>
      <c r="AQ309" s="170"/>
      <c r="AR309" s="170"/>
    </row>
    <row r="310" ht="12.75" customHeight="1">
      <c r="A310" s="170"/>
      <c r="B310" s="170"/>
      <c r="C310" s="140" t="str">
        <f t="shared" ref="C310:D310" si="231">C117</f>
        <v>Everton</v>
      </c>
      <c r="D310" s="140" t="str">
        <f t="shared" si="231"/>
        <v>Leicester</v>
      </c>
      <c r="E310" s="173">
        <f t="shared" ref="E310:AP310" si="232">IF(E$195&lt;=38,ROUND(SUMIFS($E117:$AP117,$E$2:$AP$2,"&lt;="&amp;E$195,$E$2:$AP$2,"&gt;="&amp;E$194),2),"")</f>
        <v>4.03</v>
      </c>
      <c r="F310" s="173">
        <f t="shared" si="232"/>
        <v>3.73</v>
      </c>
      <c r="G310" s="173">
        <f t="shared" si="232"/>
        <v>3.86</v>
      </c>
      <c r="H310" s="173">
        <f t="shared" si="232"/>
        <v>3.7</v>
      </c>
      <c r="I310" s="173">
        <f t="shared" si="232"/>
        <v>4.17</v>
      </c>
      <c r="J310" s="173">
        <f t="shared" si="232"/>
        <v>3.62</v>
      </c>
      <c r="K310" s="173">
        <f t="shared" si="232"/>
        <v>3.94</v>
      </c>
      <c r="L310" s="173">
        <f t="shared" si="232"/>
        <v>3.79</v>
      </c>
      <c r="M310" s="173">
        <f t="shared" si="232"/>
        <v>3.83</v>
      </c>
      <c r="N310" s="173">
        <f t="shared" si="232"/>
        <v>3.91</v>
      </c>
      <c r="O310" s="173">
        <f t="shared" si="232"/>
        <v>3.64</v>
      </c>
      <c r="P310" s="173">
        <f t="shared" si="232"/>
        <v>4.38</v>
      </c>
      <c r="Q310" s="173">
        <f t="shared" si="232"/>
        <v>4.78</v>
      </c>
      <c r="R310" s="173">
        <f t="shared" si="232"/>
        <v>4.99</v>
      </c>
      <c r="S310" s="173">
        <f t="shared" si="232"/>
        <v>4.74</v>
      </c>
      <c r="T310" s="173">
        <f t="shared" si="232"/>
        <v>5.13</v>
      </c>
      <c r="U310" s="173">
        <f t="shared" si="232"/>
        <v>5.13</v>
      </c>
      <c r="V310" s="173">
        <f t="shared" si="232"/>
        <v>4.78</v>
      </c>
      <c r="W310" s="173">
        <f t="shared" si="232"/>
        <v>4.23</v>
      </c>
      <c r="X310" s="173">
        <f t="shared" si="232"/>
        <v>4.1</v>
      </c>
      <c r="Y310" s="173">
        <f t="shared" si="232"/>
        <v>4.74</v>
      </c>
      <c r="Z310" s="173">
        <f t="shared" si="232"/>
        <v>4.27</v>
      </c>
      <c r="AA310" s="173">
        <f t="shared" si="232"/>
        <v>4</v>
      </c>
      <c r="AB310" s="173">
        <f t="shared" si="232"/>
        <v>4.27</v>
      </c>
      <c r="AC310" s="173">
        <f t="shared" si="232"/>
        <v>4.2</v>
      </c>
      <c r="AD310" s="173">
        <f t="shared" si="232"/>
        <v>4.33</v>
      </c>
      <c r="AE310" s="173">
        <f t="shared" si="232"/>
        <v>4.01</v>
      </c>
      <c r="AF310" s="173">
        <f t="shared" si="232"/>
        <v>4.01</v>
      </c>
      <c r="AG310" s="173">
        <f t="shared" si="232"/>
        <v>4.33</v>
      </c>
      <c r="AH310" s="173">
        <f t="shared" si="232"/>
        <v>4.21</v>
      </c>
      <c r="AI310" s="173">
        <f t="shared" si="232"/>
        <v>4.44</v>
      </c>
      <c r="AJ310" s="173">
        <f t="shared" si="232"/>
        <v>4.6</v>
      </c>
      <c r="AK310" s="173">
        <f t="shared" si="232"/>
        <v>5.11</v>
      </c>
      <c r="AL310" s="173" t="str">
        <f t="shared" si="232"/>
        <v/>
      </c>
      <c r="AM310" s="173" t="str">
        <f t="shared" si="232"/>
        <v/>
      </c>
      <c r="AN310" s="173" t="str">
        <f t="shared" si="232"/>
        <v/>
      </c>
      <c r="AO310" s="173" t="str">
        <f t="shared" si="232"/>
        <v/>
      </c>
      <c r="AP310" s="173" t="str">
        <f t="shared" si="232"/>
        <v/>
      </c>
      <c r="AQ310" s="170"/>
      <c r="AR310" s="170"/>
    </row>
    <row r="311" ht="12.75" customHeight="1">
      <c r="A311" s="170"/>
      <c r="B311" s="170"/>
      <c r="C311" s="140" t="str">
        <f t="shared" ref="C311:D311" si="233">C118</f>
        <v>Everton</v>
      </c>
      <c r="D311" s="140" t="str">
        <f t="shared" si="233"/>
        <v>Liverpool</v>
      </c>
      <c r="E311" s="173">
        <f t="shared" ref="E311:AP311" si="234">IF(E$195&lt;=38,ROUND(SUMIFS($E118:$AP118,$E$2:$AP$2,"&lt;="&amp;E$195,$E$2:$AP$2,"&gt;="&amp;E$194),2),"")</f>
        <v>4</v>
      </c>
      <c r="F311" s="173">
        <f t="shared" si="234"/>
        <v>3.7</v>
      </c>
      <c r="G311" s="173">
        <f t="shared" si="234"/>
        <v>4.01</v>
      </c>
      <c r="H311" s="173">
        <f t="shared" si="234"/>
        <v>4.25</v>
      </c>
      <c r="I311" s="173">
        <f t="shared" si="234"/>
        <v>4.19</v>
      </c>
      <c r="J311" s="173">
        <f t="shared" si="234"/>
        <v>3.64</v>
      </c>
      <c r="K311" s="173">
        <f t="shared" si="234"/>
        <v>3.53</v>
      </c>
      <c r="L311" s="173">
        <f t="shared" si="234"/>
        <v>3.39</v>
      </c>
      <c r="M311" s="173">
        <f t="shared" si="234"/>
        <v>3.03</v>
      </c>
      <c r="N311" s="173">
        <f t="shared" si="234"/>
        <v>3.03</v>
      </c>
      <c r="O311" s="173">
        <f t="shared" si="234"/>
        <v>3.29</v>
      </c>
      <c r="P311" s="173">
        <f t="shared" si="234"/>
        <v>4.07</v>
      </c>
      <c r="Q311" s="173">
        <f t="shared" si="234"/>
        <v>4.38</v>
      </c>
      <c r="R311" s="173">
        <f t="shared" si="234"/>
        <v>4.59</v>
      </c>
      <c r="S311" s="173">
        <f t="shared" si="234"/>
        <v>4.75</v>
      </c>
      <c r="T311" s="173">
        <f t="shared" si="234"/>
        <v>5.34</v>
      </c>
      <c r="U311" s="173">
        <f t="shared" si="234"/>
        <v>5.42</v>
      </c>
      <c r="V311" s="173">
        <f t="shared" si="234"/>
        <v>4.87</v>
      </c>
      <c r="W311" s="173">
        <f t="shared" si="234"/>
        <v>4.64</v>
      </c>
      <c r="X311" s="173">
        <f t="shared" si="234"/>
        <v>4.51</v>
      </c>
      <c r="Y311" s="173">
        <f t="shared" si="234"/>
        <v>4.47</v>
      </c>
      <c r="Z311" s="173">
        <f t="shared" si="234"/>
        <v>4.74</v>
      </c>
      <c r="AA311" s="173">
        <f t="shared" si="234"/>
        <v>4.66</v>
      </c>
      <c r="AB311" s="173">
        <f t="shared" si="234"/>
        <v>5.14</v>
      </c>
      <c r="AC311" s="173">
        <f t="shared" si="234"/>
        <v>5.29</v>
      </c>
      <c r="AD311" s="173">
        <f t="shared" si="234"/>
        <v>5.53</v>
      </c>
      <c r="AE311" s="173">
        <f t="shared" si="234"/>
        <v>5.72</v>
      </c>
      <c r="AF311" s="173">
        <f t="shared" si="234"/>
        <v>5.02</v>
      </c>
      <c r="AG311" s="173">
        <f t="shared" si="234"/>
        <v>5.08</v>
      </c>
      <c r="AH311" s="173">
        <f t="shared" si="234"/>
        <v>4.71</v>
      </c>
      <c r="AI311" s="173">
        <f t="shared" si="234"/>
        <v>4.4</v>
      </c>
      <c r="AJ311" s="173">
        <f t="shared" si="234"/>
        <v>4.45</v>
      </c>
      <c r="AK311" s="173">
        <f t="shared" si="234"/>
        <v>4.01</v>
      </c>
      <c r="AL311" s="173" t="str">
        <f t="shared" si="234"/>
        <v/>
      </c>
      <c r="AM311" s="173" t="str">
        <f t="shared" si="234"/>
        <v/>
      </c>
      <c r="AN311" s="173" t="str">
        <f t="shared" si="234"/>
        <v/>
      </c>
      <c r="AO311" s="173" t="str">
        <f t="shared" si="234"/>
        <v/>
      </c>
      <c r="AP311" s="173" t="str">
        <f t="shared" si="234"/>
        <v/>
      </c>
      <c r="AQ311" s="170"/>
      <c r="AR311" s="170"/>
    </row>
    <row r="312" ht="12.75" customHeight="1">
      <c r="A312" s="170"/>
      <c r="B312" s="170"/>
      <c r="C312" s="140" t="str">
        <f t="shared" ref="C312:D312" si="235">C119</f>
        <v>Everton</v>
      </c>
      <c r="D312" s="140" t="str">
        <f t="shared" si="235"/>
        <v>Man City</v>
      </c>
      <c r="E312" s="173">
        <f t="shared" ref="E312:AP312" si="236">IF(E$195&lt;=38,ROUND(SUMIFS($E119:$AP119,$E$2:$AP$2,"&lt;="&amp;E$195,$E$2:$AP$2,"&gt;="&amp;E$194),2),"")</f>
        <v>3.95</v>
      </c>
      <c r="F312" s="173">
        <f t="shared" si="236"/>
        <v>3.49</v>
      </c>
      <c r="G312" s="173">
        <f t="shared" si="236"/>
        <v>4</v>
      </c>
      <c r="H312" s="173">
        <f t="shared" si="236"/>
        <v>3.76</v>
      </c>
      <c r="I312" s="173">
        <f t="shared" si="236"/>
        <v>4.79</v>
      </c>
      <c r="J312" s="173">
        <f t="shared" si="236"/>
        <v>4.62</v>
      </c>
      <c r="K312" s="173">
        <f t="shared" si="236"/>
        <v>5.07</v>
      </c>
      <c r="L312" s="173">
        <f t="shared" si="236"/>
        <v>5.09</v>
      </c>
      <c r="M312" s="173">
        <f t="shared" si="236"/>
        <v>4.85</v>
      </c>
      <c r="N312" s="173">
        <f t="shared" si="236"/>
        <v>4.93</v>
      </c>
      <c r="O312" s="173">
        <f t="shared" si="236"/>
        <v>4.11</v>
      </c>
      <c r="P312" s="173">
        <f t="shared" si="236"/>
        <v>4.34</v>
      </c>
      <c r="Q312" s="173">
        <f t="shared" si="236"/>
        <v>3.79</v>
      </c>
      <c r="R312" s="173">
        <f t="shared" si="236"/>
        <v>4.01</v>
      </c>
      <c r="S312" s="173">
        <f t="shared" si="236"/>
        <v>4.05</v>
      </c>
      <c r="T312" s="173">
        <f t="shared" si="236"/>
        <v>4.56</v>
      </c>
      <c r="U312" s="173">
        <f t="shared" si="236"/>
        <v>4.39</v>
      </c>
      <c r="V312" s="173">
        <f t="shared" si="236"/>
        <v>4.39</v>
      </c>
      <c r="W312" s="173">
        <f t="shared" si="236"/>
        <v>4.39</v>
      </c>
      <c r="X312" s="173">
        <f t="shared" si="236"/>
        <v>4.26</v>
      </c>
      <c r="Y312" s="173">
        <f t="shared" si="236"/>
        <v>4.54</v>
      </c>
      <c r="Z312" s="173">
        <f t="shared" si="236"/>
        <v>4.42</v>
      </c>
      <c r="AA312" s="173">
        <f t="shared" si="236"/>
        <v>4.65</v>
      </c>
      <c r="AB312" s="173">
        <f t="shared" si="236"/>
        <v>5.04</v>
      </c>
      <c r="AC312" s="173">
        <f t="shared" si="236"/>
        <v>5.08</v>
      </c>
      <c r="AD312" s="173">
        <f t="shared" si="236"/>
        <v>5.84</v>
      </c>
      <c r="AE312" s="173">
        <f t="shared" si="236"/>
        <v>5.51</v>
      </c>
      <c r="AF312" s="173">
        <f t="shared" si="236"/>
        <v>4.83</v>
      </c>
      <c r="AG312" s="173">
        <f t="shared" si="236"/>
        <v>4.83</v>
      </c>
      <c r="AH312" s="173">
        <f t="shared" si="236"/>
        <v>4.98</v>
      </c>
      <c r="AI312" s="173">
        <f t="shared" si="236"/>
        <v>4.94</v>
      </c>
      <c r="AJ312" s="173">
        <f t="shared" si="236"/>
        <v>4.47</v>
      </c>
      <c r="AK312" s="173">
        <f t="shared" si="236"/>
        <v>4.68</v>
      </c>
      <c r="AL312" s="173" t="str">
        <f t="shared" si="236"/>
        <v/>
      </c>
      <c r="AM312" s="173" t="str">
        <f t="shared" si="236"/>
        <v/>
      </c>
      <c r="AN312" s="173" t="str">
        <f t="shared" si="236"/>
        <v/>
      </c>
      <c r="AO312" s="173" t="str">
        <f t="shared" si="236"/>
        <v/>
      </c>
      <c r="AP312" s="173" t="str">
        <f t="shared" si="236"/>
        <v/>
      </c>
      <c r="AQ312" s="170"/>
      <c r="AR312" s="170"/>
    </row>
    <row r="313" ht="12.75" customHeight="1">
      <c r="A313" s="170"/>
      <c r="B313" s="170"/>
      <c r="C313" s="140" t="str">
        <f t="shared" ref="C313:D313" si="237">C120</f>
        <v>Everton</v>
      </c>
      <c r="D313" s="140" t="str">
        <f t="shared" si="237"/>
        <v>Man Utd</v>
      </c>
      <c r="E313" s="173">
        <f t="shared" ref="E313:AP313" si="238">IF(E$195&lt;=38,ROUND(SUMIFS($E120:$AP120,$E$2:$AP$2,"&lt;="&amp;E$195,$E$2:$AP$2,"&gt;="&amp;E$194),2),"")</f>
        <v>4.46</v>
      </c>
      <c r="F313" s="173">
        <f t="shared" si="238"/>
        <v>4.16</v>
      </c>
      <c r="G313" s="173">
        <f t="shared" si="238"/>
        <v>4.2</v>
      </c>
      <c r="H313" s="173">
        <f t="shared" si="238"/>
        <v>3.81</v>
      </c>
      <c r="I313" s="173">
        <f t="shared" si="238"/>
        <v>3.96</v>
      </c>
      <c r="J313" s="173">
        <f t="shared" si="238"/>
        <v>3.41</v>
      </c>
      <c r="K313" s="173">
        <f t="shared" si="238"/>
        <v>4.09</v>
      </c>
      <c r="L313" s="173">
        <f t="shared" si="238"/>
        <v>3.95</v>
      </c>
      <c r="M313" s="173">
        <f t="shared" si="238"/>
        <v>4.03</v>
      </c>
      <c r="N313" s="173">
        <f t="shared" si="238"/>
        <v>4.11</v>
      </c>
      <c r="O313" s="173">
        <f t="shared" si="238"/>
        <v>4.04</v>
      </c>
      <c r="P313" s="173">
        <f t="shared" si="238"/>
        <v>5.41</v>
      </c>
      <c r="Q313" s="173">
        <f t="shared" si="238"/>
        <v>4.96</v>
      </c>
      <c r="R313" s="173">
        <f t="shared" si="238"/>
        <v>5.02</v>
      </c>
      <c r="S313" s="173">
        <f t="shared" si="238"/>
        <v>4.98</v>
      </c>
      <c r="T313" s="173">
        <f t="shared" si="238"/>
        <v>5.1</v>
      </c>
      <c r="U313" s="173">
        <f t="shared" si="238"/>
        <v>5.29</v>
      </c>
      <c r="V313" s="173">
        <f t="shared" si="238"/>
        <v>3.91</v>
      </c>
      <c r="W313" s="173">
        <f t="shared" si="238"/>
        <v>3.81</v>
      </c>
      <c r="X313" s="173">
        <f t="shared" si="238"/>
        <v>3.84</v>
      </c>
      <c r="Y313" s="173">
        <f t="shared" si="238"/>
        <v>3.83</v>
      </c>
      <c r="Z313" s="173">
        <f t="shared" si="238"/>
        <v>4.53</v>
      </c>
      <c r="AA313" s="173">
        <f t="shared" si="238"/>
        <v>4.52</v>
      </c>
      <c r="AB313" s="173">
        <f t="shared" si="238"/>
        <v>4.79</v>
      </c>
      <c r="AC313" s="173">
        <f t="shared" si="238"/>
        <v>4.99</v>
      </c>
      <c r="AD313" s="173">
        <f t="shared" si="238"/>
        <v>5.75</v>
      </c>
      <c r="AE313" s="173">
        <f t="shared" si="238"/>
        <v>5.68</v>
      </c>
      <c r="AF313" s="173">
        <f t="shared" si="238"/>
        <v>4.94</v>
      </c>
      <c r="AG313" s="173">
        <f t="shared" si="238"/>
        <v>4.94</v>
      </c>
      <c r="AH313" s="173">
        <f t="shared" si="238"/>
        <v>5.37</v>
      </c>
      <c r="AI313" s="173">
        <f t="shared" si="238"/>
        <v>5.68</v>
      </c>
      <c r="AJ313" s="173">
        <f t="shared" si="238"/>
        <v>5.05</v>
      </c>
      <c r="AK313" s="173">
        <f t="shared" si="238"/>
        <v>4.8</v>
      </c>
      <c r="AL313" s="173" t="str">
        <f t="shared" si="238"/>
        <v/>
      </c>
      <c r="AM313" s="173" t="str">
        <f t="shared" si="238"/>
        <v/>
      </c>
      <c r="AN313" s="173" t="str">
        <f t="shared" si="238"/>
        <v/>
      </c>
      <c r="AO313" s="173" t="str">
        <f t="shared" si="238"/>
        <v/>
      </c>
      <c r="AP313" s="173" t="str">
        <f t="shared" si="238"/>
        <v/>
      </c>
      <c r="AQ313" s="170"/>
      <c r="AR313" s="170"/>
    </row>
    <row r="314" ht="12.75" customHeight="1">
      <c r="A314" s="170"/>
      <c r="B314" s="170"/>
      <c r="C314" s="140" t="str">
        <f t="shared" ref="C314:D314" si="239">C121</f>
        <v>Everton</v>
      </c>
      <c r="D314" s="140" t="str">
        <f t="shared" si="239"/>
        <v>Newcastle</v>
      </c>
      <c r="E314" s="173">
        <f t="shared" ref="E314:AP314" si="240">IF(E$195&lt;=38,ROUND(SUMIFS($E121:$AP121,$E$2:$AP$2,"&lt;="&amp;E$195,$E$2:$AP$2,"&gt;="&amp;E$194),2),"")</f>
        <v>4.95</v>
      </c>
      <c r="F314" s="173">
        <f t="shared" si="240"/>
        <v>4.64</v>
      </c>
      <c r="G314" s="173">
        <f t="shared" si="240"/>
        <v>4.96</v>
      </c>
      <c r="H314" s="173">
        <f t="shared" si="240"/>
        <v>4.33</v>
      </c>
      <c r="I314" s="173">
        <f t="shared" si="240"/>
        <v>4.64</v>
      </c>
      <c r="J314" s="173">
        <f t="shared" si="240"/>
        <v>4.25</v>
      </c>
      <c r="K314" s="173">
        <f t="shared" si="240"/>
        <v>3.86</v>
      </c>
      <c r="L314" s="173">
        <f t="shared" si="240"/>
        <v>3.71</v>
      </c>
      <c r="M314" s="173">
        <f t="shared" si="240"/>
        <v>3.68</v>
      </c>
      <c r="N314" s="173">
        <f t="shared" si="240"/>
        <v>3.78</v>
      </c>
      <c r="O314" s="173">
        <f t="shared" si="240"/>
        <v>3.66</v>
      </c>
      <c r="P314" s="173">
        <f t="shared" si="240"/>
        <v>3.9</v>
      </c>
      <c r="Q314" s="173">
        <f t="shared" si="240"/>
        <v>3.71</v>
      </c>
      <c r="R314" s="173">
        <f t="shared" si="240"/>
        <v>3.92</v>
      </c>
      <c r="S314" s="173">
        <f t="shared" si="240"/>
        <v>3.92</v>
      </c>
      <c r="T314" s="173">
        <f t="shared" si="240"/>
        <v>4.6</v>
      </c>
      <c r="U314" s="173">
        <f t="shared" si="240"/>
        <v>4.68</v>
      </c>
      <c r="V314" s="173">
        <f t="shared" si="240"/>
        <v>4.47</v>
      </c>
      <c r="W314" s="173">
        <f t="shared" si="240"/>
        <v>4.54</v>
      </c>
      <c r="X314" s="173">
        <f t="shared" si="240"/>
        <v>4.41</v>
      </c>
      <c r="Y314" s="173">
        <f t="shared" si="240"/>
        <v>4.33</v>
      </c>
      <c r="Z314" s="173">
        <f t="shared" si="240"/>
        <v>3.62</v>
      </c>
      <c r="AA314" s="173">
        <f t="shared" si="240"/>
        <v>3.61</v>
      </c>
      <c r="AB314" s="173">
        <f t="shared" si="240"/>
        <v>4.14</v>
      </c>
      <c r="AC314" s="173">
        <f t="shared" si="240"/>
        <v>4.14</v>
      </c>
      <c r="AD314" s="173">
        <f t="shared" si="240"/>
        <v>4.66</v>
      </c>
      <c r="AE314" s="173">
        <f t="shared" si="240"/>
        <v>4.74</v>
      </c>
      <c r="AF314" s="173">
        <f t="shared" si="240"/>
        <v>4.9</v>
      </c>
      <c r="AG314" s="173">
        <f t="shared" si="240"/>
        <v>4.9</v>
      </c>
      <c r="AH314" s="173">
        <f t="shared" si="240"/>
        <v>4.62</v>
      </c>
      <c r="AI314" s="173">
        <f t="shared" si="240"/>
        <v>4.94</v>
      </c>
      <c r="AJ314" s="173">
        <f t="shared" si="240"/>
        <v>4.7</v>
      </c>
      <c r="AK314" s="173">
        <f t="shared" si="240"/>
        <v>4.49</v>
      </c>
      <c r="AL314" s="173" t="str">
        <f t="shared" si="240"/>
        <v/>
      </c>
      <c r="AM314" s="173" t="str">
        <f t="shared" si="240"/>
        <v/>
      </c>
      <c r="AN314" s="173" t="str">
        <f t="shared" si="240"/>
        <v/>
      </c>
      <c r="AO314" s="173" t="str">
        <f t="shared" si="240"/>
        <v/>
      </c>
      <c r="AP314" s="173" t="str">
        <f t="shared" si="240"/>
        <v/>
      </c>
      <c r="AQ314" s="170"/>
      <c r="AR314" s="170"/>
    </row>
    <row r="315" ht="12.75" customHeight="1">
      <c r="A315" s="170"/>
      <c r="B315" s="170"/>
      <c r="C315" s="140" t="str">
        <f t="shared" ref="C315:D315" si="241">C122</f>
        <v>Everton</v>
      </c>
      <c r="D315" s="140" t="str">
        <f t="shared" si="241"/>
        <v>Southampton</v>
      </c>
      <c r="E315" s="173">
        <f t="shared" ref="E315:AP315" si="242">IF(E$195&lt;=38,ROUND(SUMIFS($E122:$AP122,$E$2:$AP$2,"&lt;="&amp;E$195,$E$2:$AP$2,"&gt;="&amp;E$194),2),"")</f>
        <v>5.11</v>
      </c>
      <c r="F315" s="173">
        <f t="shared" si="242"/>
        <v>4.88</v>
      </c>
      <c r="G315" s="173">
        <f t="shared" si="242"/>
        <v>5.19</v>
      </c>
      <c r="H315" s="173">
        <f t="shared" si="242"/>
        <v>4.8</v>
      </c>
      <c r="I315" s="173">
        <f t="shared" si="242"/>
        <v>5.04</v>
      </c>
      <c r="J315" s="173">
        <f t="shared" si="242"/>
        <v>5.04</v>
      </c>
      <c r="K315" s="173">
        <f t="shared" si="242"/>
        <v>3.94</v>
      </c>
      <c r="L315" s="173">
        <f t="shared" si="242"/>
        <v>3.79</v>
      </c>
      <c r="M315" s="173">
        <f t="shared" si="242"/>
        <v>3.99</v>
      </c>
      <c r="N315" s="173">
        <f t="shared" si="242"/>
        <v>4.07</v>
      </c>
      <c r="O315" s="173">
        <f t="shared" si="242"/>
        <v>4.03</v>
      </c>
      <c r="P315" s="173">
        <f t="shared" si="242"/>
        <v>4.42</v>
      </c>
      <c r="Q315" s="173">
        <f t="shared" si="242"/>
        <v>4.38</v>
      </c>
      <c r="R315" s="173">
        <f t="shared" si="242"/>
        <v>4.6</v>
      </c>
      <c r="S315" s="173">
        <f t="shared" si="242"/>
        <v>4.36</v>
      </c>
      <c r="T315" s="173">
        <f t="shared" si="242"/>
        <v>4.83</v>
      </c>
      <c r="U315" s="173">
        <f t="shared" si="242"/>
        <v>4.91</v>
      </c>
      <c r="V315" s="173">
        <f t="shared" si="242"/>
        <v>4.75</v>
      </c>
      <c r="W315" s="173">
        <f t="shared" si="242"/>
        <v>4.75</v>
      </c>
      <c r="X315" s="173">
        <f t="shared" si="242"/>
        <v>4.63</v>
      </c>
      <c r="Y315" s="173">
        <f t="shared" si="242"/>
        <v>4.1</v>
      </c>
      <c r="Z315" s="173">
        <f t="shared" si="242"/>
        <v>4.69</v>
      </c>
      <c r="AA315" s="173">
        <f t="shared" si="242"/>
        <v>4.5</v>
      </c>
      <c r="AB315" s="173">
        <f t="shared" si="242"/>
        <v>5.36</v>
      </c>
      <c r="AC315" s="173">
        <f t="shared" si="242"/>
        <v>5.56</v>
      </c>
      <c r="AD315" s="173">
        <f t="shared" si="242"/>
        <v>6.12</v>
      </c>
      <c r="AE315" s="173">
        <f t="shared" si="242"/>
        <v>6.65</v>
      </c>
      <c r="AF315" s="173">
        <f t="shared" si="242"/>
        <v>5.66</v>
      </c>
      <c r="AG315" s="173">
        <f t="shared" si="242"/>
        <v>5.61</v>
      </c>
      <c r="AH315" s="173">
        <f t="shared" si="242"/>
        <v>4.94</v>
      </c>
      <c r="AI315" s="173">
        <f t="shared" si="242"/>
        <v>4.86</v>
      </c>
      <c r="AJ315" s="173">
        <f t="shared" si="242"/>
        <v>4.59</v>
      </c>
      <c r="AK315" s="173">
        <f t="shared" si="242"/>
        <v>4.11</v>
      </c>
      <c r="AL315" s="173" t="str">
        <f t="shared" si="242"/>
        <v/>
      </c>
      <c r="AM315" s="173" t="str">
        <f t="shared" si="242"/>
        <v/>
      </c>
      <c r="AN315" s="173" t="str">
        <f t="shared" si="242"/>
        <v/>
      </c>
      <c r="AO315" s="173" t="str">
        <f t="shared" si="242"/>
        <v/>
      </c>
      <c r="AP315" s="173" t="str">
        <f t="shared" si="242"/>
        <v/>
      </c>
      <c r="AQ315" s="170"/>
      <c r="AR315" s="170"/>
    </row>
    <row r="316" ht="12.75" customHeight="1">
      <c r="A316" s="170"/>
      <c r="B316" s="170"/>
      <c r="C316" s="140" t="str">
        <f t="shared" ref="C316:D316" si="243">C123</f>
        <v>Everton</v>
      </c>
      <c r="D316" s="140" t="str">
        <f t="shared" si="243"/>
        <v>Tottenham</v>
      </c>
      <c r="E316" s="173">
        <f t="shared" ref="E316:AP316" si="244">IF(E$195&lt;=38,ROUND(SUMIFS($E123:$AP123,$E$2:$AP$2,"&lt;="&amp;E$195,$E$2:$AP$2,"&gt;="&amp;E$194),2),"")</f>
        <v>4.76</v>
      </c>
      <c r="F316" s="173">
        <f t="shared" si="244"/>
        <v>4.49</v>
      </c>
      <c r="G316" s="173">
        <f t="shared" si="244"/>
        <v>4.35</v>
      </c>
      <c r="H316" s="173">
        <f t="shared" si="244"/>
        <v>3.96</v>
      </c>
      <c r="I316" s="173">
        <f t="shared" si="244"/>
        <v>4.98</v>
      </c>
      <c r="J316" s="173">
        <f t="shared" si="244"/>
        <v>4.43</v>
      </c>
      <c r="K316" s="173">
        <f t="shared" si="244"/>
        <v>4.62</v>
      </c>
      <c r="L316" s="173">
        <f t="shared" si="244"/>
        <v>4.48</v>
      </c>
      <c r="M316" s="173">
        <f t="shared" si="244"/>
        <v>5.84</v>
      </c>
      <c r="N316" s="173">
        <f t="shared" si="244"/>
        <v>5.88</v>
      </c>
      <c r="O316" s="173">
        <f t="shared" si="244"/>
        <v>5.05</v>
      </c>
      <c r="P316" s="173">
        <f t="shared" si="244"/>
        <v>5.44</v>
      </c>
      <c r="Q316" s="173">
        <f t="shared" si="244"/>
        <v>5.4</v>
      </c>
      <c r="R316" s="173">
        <f t="shared" si="244"/>
        <v>5.62</v>
      </c>
      <c r="S316" s="173">
        <f t="shared" si="244"/>
        <v>4.35</v>
      </c>
      <c r="T316" s="173">
        <f t="shared" si="244"/>
        <v>4.41</v>
      </c>
      <c r="U316" s="173">
        <f t="shared" si="244"/>
        <v>4.49</v>
      </c>
      <c r="V316" s="173">
        <f t="shared" si="244"/>
        <v>4.44</v>
      </c>
      <c r="W316" s="173">
        <f t="shared" si="244"/>
        <v>3.97</v>
      </c>
      <c r="X316" s="173">
        <f t="shared" si="244"/>
        <v>3.84</v>
      </c>
      <c r="Y316" s="173">
        <f t="shared" si="244"/>
        <v>4.4</v>
      </c>
      <c r="Z316" s="173">
        <f t="shared" si="244"/>
        <v>4.3</v>
      </c>
      <c r="AA316" s="173">
        <f t="shared" si="244"/>
        <v>4.28</v>
      </c>
      <c r="AB316" s="173">
        <f t="shared" si="244"/>
        <v>4.34</v>
      </c>
      <c r="AC316" s="173">
        <f t="shared" si="244"/>
        <v>4.49</v>
      </c>
      <c r="AD316" s="173">
        <f t="shared" si="244"/>
        <v>4.62</v>
      </c>
      <c r="AE316" s="173">
        <f t="shared" si="244"/>
        <v>4.5</v>
      </c>
      <c r="AF316" s="173">
        <f t="shared" si="244"/>
        <v>4.27</v>
      </c>
      <c r="AG316" s="173">
        <f t="shared" si="244"/>
        <v>4.01</v>
      </c>
      <c r="AH316" s="173">
        <f t="shared" si="244"/>
        <v>4.4</v>
      </c>
      <c r="AI316" s="173">
        <f t="shared" si="244"/>
        <v>4.56</v>
      </c>
      <c r="AJ316" s="173">
        <f t="shared" si="244"/>
        <v>4.72</v>
      </c>
      <c r="AK316" s="173">
        <f t="shared" si="244"/>
        <v>4.4</v>
      </c>
      <c r="AL316" s="173" t="str">
        <f t="shared" si="244"/>
        <v/>
      </c>
      <c r="AM316" s="173" t="str">
        <f t="shared" si="244"/>
        <v/>
      </c>
      <c r="AN316" s="173" t="str">
        <f t="shared" si="244"/>
        <v/>
      </c>
      <c r="AO316" s="173" t="str">
        <f t="shared" si="244"/>
        <v/>
      </c>
      <c r="AP316" s="173" t="str">
        <f t="shared" si="244"/>
        <v/>
      </c>
      <c r="AQ316" s="170"/>
      <c r="AR316" s="170"/>
    </row>
    <row r="317" ht="12.75" customHeight="1">
      <c r="A317" s="170"/>
      <c r="B317" s="170"/>
      <c r="C317" s="140" t="str">
        <f t="shared" ref="C317:D317" si="245">C124</f>
        <v>Everton</v>
      </c>
      <c r="D317" s="140" t="str">
        <f t="shared" si="245"/>
        <v>Watford</v>
      </c>
      <c r="E317" s="173">
        <f t="shared" ref="E317:AP317" si="246">IF(E$195&lt;=38,ROUND(SUMIFS($E124:$AP124,$E$2:$AP$2,"&lt;="&amp;E$195,$E$2:$AP$2,"&gt;="&amp;E$194),2),"")</f>
        <v>3.8</v>
      </c>
      <c r="F317" s="173">
        <f t="shared" si="246"/>
        <v>3.96</v>
      </c>
      <c r="G317" s="173">
        <f t="shared" si="246"/>
        <v>4.08</v>
      </c>
      <c r="H317" s="173">
        <f t="shared" si="246"/>
        <v>4.08</v>
      </c>
      <c r="I317" s="173">
        <f t="shared" si="246"/>
        <v>4.08</v>
      </c>
      <c r="J317" s="173">
        <f t="shared" si="246"/>
        <v>3.53</v>
      </c>
      <c r="K317" s="173">
        <f t="shared" si="246"/>
        <v>3.58</v>
      </c>
      <c r="L317" s="173">
        <f t="shared" si="246"/>
        <v>3.44</v>
      </c>
      <c r="M317" s="173">
        <f t="shared" si="246"/>
        <v>3.68</v>
      </c>
      <c r="N317" s="173">
        <f t="shared" si="246"/>
        <v>3.75</v>
      </c>
      <c r="O317" s="173">
        <f t="shared" si="246"/>
        <v>3.95</v>
      </c>
      <c r="P317" s="173">
        <f t="shared" si="246"/>
        <v>3.97</v>
      </c>
      <c r="Q317" s="173">
        <f t="shared" si="246"/>
        <v>4.13</v>
      </c>
      <c r="R317" s="173">
        <f t="shared" si="246"/>
        <v>4.34</v>
      </c>
      <c r="S317" s="173">
        <f t="shared" si="246"/>
        <v>4.07</v>
      </c>
      <c r="T317" s="173">
        <f t="shared" si="246"/>
        <v>4.38</v>
      </c>
      <c r="U317" s="173">
        <f t="shared" si="246"/>
        <v>4.46</v>
      </c>
      <c r="V317" s="173">
        <f t="shared" si="246"/>
        <v>4.83</v>
      </c>
      <c r="W317" s="173">
        <f t="shared" si="246"/>
        <v>4.52</v>
      </c>
      <c r="X317" s="173">
        <f t="shared" si="246"/>
        <v>4.39</v>
      </c>
      <c r="Y317" s="173">
        <f t="shared" si="246"/>
        <v>4.31</v>
      </c>
      <c r="Z317" s="173">
        <f t="shared" si="246"/>
        <v>4.02</v>
      </c>
      <c r="AA317" s="173">
        <f t="shared" si="246"/>
        <v>4.01</v>
      </c>
      <c r="AB317" s="173">
        <f t="shared" si="246"/>
        <v>4.44</v>
      </c>
      <c r="AC317" s="173">
        <f t="shared" si="246"/>
        <v>4.64</v>
      </c>
      <c r="AD317" s="173">
        <f t="shared" si="246"/>
        <v>4.8</v>
      </c>
      <c r="AE317" s="173">
        <f t="shared" si="246"/>
        <v>5.12</v>
      </c>
      <c r="AF317" s="173">
        <f t="shared" si="246"/>
        <v>4.94</v>
      </c>
      <c r="AG317" s="173">
        <f t="shared" si="246"/>
        <v>4.94</v>
      </c>
      <c r="AH317" s="173">
        <f t="shared" si="246"/>
        <v>4.35</v>
      </c>
      <c r="AI317" s="173">
        <f t="shared" si="246"/>
        <v>4.03</v>
      </c>
      <c r="AJ317" s="173">
        <f t="shared" si="246"/>
        <v>4.15</v>
      </c>
      <c r="AK317" s="173">
        <f t="shared" si="246"/>
        <v>4.15</v>
      </c>
      <c r="AL317" s="173" t="str">
        <f t="shared" si="246"/>
        <v/>
      </c>
      <c r="AM317" s="173" t="str">
        <f t="shared" si="246"/>
        <v/>
      </c>
      <c r="AN317" s="173" t="str">
        <f t="shared" si="246"/>
        <v/>
      </c>
      <c r="AO317" s="173" t="str">
        <f t="shared" si="246"/>
        <v/>
      </c>
      <c r="AP317" s="173" t="str">
        <f t="shared" si="246"/>
        <v/>
      </c>
      <c r="AQ317" s="170"/>
      <c r="AR317" s="170"/>
    </row>
    <row r="318" ht="12.75" customHeight="1">
      <c r="A318" s="170"/>
      <c r="B318" s="170"/>
      <c r="C318" s="140" t="str">
        <f t="shared" ref="C318:D318" si="247">C125</f>
        <v>Everton</v>
      </c>
      <c r="D318" s="140" t="str">
        <f t="shared" si="247"/>
        <v>West Ham</v>
      </c>
      <c r="E318" s="173">
        <f t="shared" ref="E318:AP318" si="248">IF(E$195&lt;=38,ROUND(SUMIFS($E125:$AP125,$E$2:$AP$2,"&lt;="&amp;E$195,$E$2:$AP$2,"&gt;="&amp;E$194),2),"")</f>
        <v>5.22</v>
      </c>
      <c r="F318" s="173">
        <f t="shared" si="248"/>
        <v>4.92</v>
      </c>
      <c r="G318" s="173">
        <f t="shared" si="248"/>
        <v>5.19</v>
      </c>
      <c r="H318" s="173">
        <f t="shared" si="248"/>
        <v>4.8</v>
      </c>
      <c r="I318" s="173">
        <f t="shared" si="248"/>
        <v>5.31</v>
      </c>
      <c r="J318" s="173">
        <f t="shared" si="248"/>
        <v>4.76</v>
      </c>
      <c r="K318" s="173">
        <f t="shared" si="248"/>
        <v>4.13</v>
      </c>
      <c r="L318" s="173">
        <f t="shared" si="248"/>
        <v>3.99</v>
      </c>
      <c r="M318" s="173">
        <f t="shared" si="248"/>
        <v>3.87</v>
      </c>
      <c r="N318" s="173">
        <f t="shared" si="248"/>
        <v>3.66</v>
      </c>
      <c r="O318" s="173">
        <f t="shared" si="248"/>
        <v>3.3</v>
      </c>
      <c r="P318" s="173">
        <f t="shared" si="248"/>
        <v>3.64</v>
      </c>
      <c r="Q318" s="173">
        <f t="shared" si="248"/>
        <v>3.68</v>
      </c>
      <c r="R318" s="173">
        <f t="shared" si="248"/>
        <v>3.9</v>
      </c>
      <c r="S318" s="173">
        <f t="shared" si="248"/>
        <v>3.7</v>
      </c>
      <c r="T318" s="173">
        <f t="shared" si="248"/>
        <v>3.68</v>
      </c>
      <c r="U318" s="173">
        <f t="shared" si="248"/>
        <v>3.8</v>
      </c>
      <c r="V318" s="173">
        <f t="shared" si="248"/>
        <v>3.85</v>
      </c>
      <c r="W318" s="173">
        <f t="shared" si="248"/>
        <v>3.81</v>
      </c>
      <c r="X318" s="173">
        <f t="shared" si="248"/>
        <v>3.68</v>
      </c>
      <c r="Y318" s="173">
        <f t="shared" si="248"/>
        <v>4.11</v>
      </c>
      <c r="Z318" s="173">
        <f t="shared" si="248"/>
        <v>4.28</v>
      </c>
      <c r="AA318" s="173">
        <f t="shared" si="248"/>
        <v>4.26</v>
      </c>
      <c r="AB318" s="173">
        <f t="shared" si="248"/>
        <v>4.19</v>
      </c>
      <c r="AC318" s="173">
        <f t="shared" si="248"/>
        <v>4.29</v>
      </c>
      <c r="AD318" s="173">
        <f t="shared" si="248"/>
        <v>4.26</v>
      </c>
      <c r="AE318" s="173">
        <f t="shared" si="248"/>
        <v>3.83</v>
      </c>
      <c r="AF318" s="173">
        <f t="shared" si="248"/>
        <v>4.06</v>
      </c>
      <c r="AG318" s="173">
        <f t="shared" si="248"/>
        <v>4.06</v>
      </c>
      <c r="AH318" s="173">
        <f t="shared" si="248"/>
        <v>4.53</v>
      </c>
      <c r="AI318" s="173">
        <f t="shared" si="248"/>
        <v>4.94</v>
      </c>
      <c r="AJ318" s="173">
        <f t="shared" si="248"/>
        <v>5.13</v>
      </c>
      <c r="AK318" s="173">
        <f t="shared" si="248"/>
        <v>5.57</v>
      </c>
      <c r="AL318" s="173" t="str">
        <f t="shared" si="248"/>
        <v/>
      </c>
      <c r="AM318" s="173" t="str">
        <f t="shared" si="248"/>
        <v/>
      </c>
      <c r="AN318" s="173" t="str">
        <f t="shared" si="248"/>
        <v/>
      </c>
      <c r="AO318" s="173" t="str">
        <f t="shared" si="248"/>
        <v/>
      </c>
      <c r="AP318" s="173" t="str">
        <f t="shared" si="248"/>
        <v/>
      </c>
      <c r="AQ318" s="170"/>
      <c r="AR318" s="170"/>
    </row>
    <row r="319" ht="12.75" customHeight="1">
      <c r="A319" s="170"/>
      <c r="B319" s="170"/>
      <c r="C319" s="140" t="str">
        <f t="shared" ref="C319:D319" si="249">C126</f>
        <v>Everton</v>
      </c>
      <c r="D319" s="140" t="str">
        <f t="shared" si="249"/>
        <v>Wolves</v>
      </c>
      <c r="E319" s="173">
        <f t="shared" ref="E319:AP319" si="250">IF(E$195&lt;=38,ROUND(SUMIFS($E126:$AP126,$E$2:$AP$2,"&lt;="&amp;E$195,$E$2:$AP$2,"&gt;="&amp;E$194),2),"")</f>
        <v>5.07</v>
      </c>
      <c r="F319" s="173">
        <f t="shared" si="250"/>
        <v>5</v>
      </c>
      <c r="G319" s="173">
        <f t="shared" si="250"/>
        <v>5.31</v>
      </c>
      <c r="H319" s="173">
        <f t="shared" si="250"/>
        <v>4.92</v>
      </c>
      <c r="I319" s="173">
        <f t="shared" si="250"/>
        <v>5.39</v>
      </c>
      <c r="J319" s="173">
        <f t="shared" si="250"/>
        <v>5</v>
      </c>
      <c r="K319" s="173">
        <f t="shared" si="250"/>
        <v>4.68</v>
      </c>
      <c r="L319" s="173">
        <f t="shared" si="250"/>
        <v>4.54</v>
      </c>
      <c r="M319" s="173">
        <f t="shared" si="250"/>
        <v>4.29</v>
      </c>
      <c r="N319" s="173">
        <f t="shared" si="250"/>
        <v>4.37</v>
      </c>
      <c r="O319" s="173">
        <f t="shared" si="250"/>
        <v>4.09</v>
      </c>
      <c r="P319" s="173">
        <f t="shared" si="250"/>
        <v>4.45</v>
      </c>
      <c r="Q319" s="173">
        <f t="shared" si="250"/>
        <v>4.6</v>
      </c>
      <c r="R319" s="173">
        <f t="shared" si="250"/>
        <v>4.82</v>
      </c>
      <c r="S319" s="173">
        <f t="shared" si="250"/>
        <v>5.03</v>
      </c>
      <c r="T319" s="173">
        <f t="shared" si="250"/>
        <v>4.95</v>
      </c>
      <c r="U319" s="173">
        <f t="shared" si="250"/>
        <v>5.03</v>
      </c>
      <c r="V319" s="173">
        <f t="shared" si="250"/>
        <v>5.07</v>
      </c>
      <c r="W319" s="173">
        <f t="shared" si="250"/>
        <v>4.36</v>
      </c>
      <c r="X319" s="173">
        <f t="shared" si="250"/>
        <v>4.23</v>
      </c>
      <c r="Y319" s="173">
        <f t="shared" si="250"/>
        <v>4</v>
      </c>
      <c r="Z319" s="173">
        <f t="shared" si="250"/>
        <v>4.39</v>
      </c>
      <c r="AA319" s="173">
        <f t="shared" si="250"/>
        <v>4.27</v>
      </c>
      <c r="AB319" s="173">
        <f t="shared" si="250"/>
        <v>3.9</v>
      </c>
      <c r="AC319" s="173">
        <f t="shared" si="250"/>
        <v>4.1</v>
      </c>
      <c r="AD319" s="173">
        <f t="shared" si="250"/>
        <v>4.38</v>
      </c>
      <c r="AE319" s="173">
        <f t="shared" si="250"/>
        <v>4.3</v>
      </c>
      <c r="AF319" s="173">
        <f t="shared" si="250"/>
        <v>4.07</v>
      </c>
      <c r="AG319" s="173">
        <f t="shared" si="250"/>
        <v>4.17</v>
      </c>
      <c r="AH319" s="173">
        <f t="shared" si="250"/>
        <v>4.15</v>
      </c>
      <c r="AI319" s="173">
        <f t="shared" si="250"/>
        <v>4.39</v>
      </c>
      <c r="AJ319" s="173">
        <f t="shared" si="250"/>
        <v>4.16</v>
      </c>
      <c r="AK319" s="173">
        <f t="shared" si="250"/>
        <v>5.1</v>
      </c>
      <c r="AL319" s="173" t="str">
        <f t="shared" si="250"/>
        <v/>
      </c>
      <c r="AM319" s="173" t="str">
        <f t="shared" si="250"/>
        <v/>
      </c>
      <c r="AN319" s="173" t="str">
        <f t="shared" si="250"/>
        <v/>
      </c>
      <c r="AO319" s="173" t="str">
        <f t="shared" si="250"/>
        <v/>
      </c>
      <c r="AP319" s="173" t="str">
        <f t="shared" si="250"/>
        <v/>
      </c>
      <c r="AQ319" s="170"/>
      <c r="AR319" s="170"/>
    </row>
    <row r="320" ht="12.75" customHeight="1">
      <c r="A320" s="170"/>
      <c r="B320" s="170"/>
      <c r="C320" s="140" t="str">
        <f t="shared" ref="C320:D320" si="251">C127</f>
        <v>Fulham</v>
      </c>
      <c r="D320" s="140" t="str">
        <f t="shared" si="251"/>
        <v>Huddersfield</v>
      </c>
      <c r="E320" s="173">
        <f t="shared" ref="E320:AP320" si="252">IF(E$195&lt;=38,ROUND(SUMIFS($E127:$AP127,$E$2:$AP$2,"&lt;="&amp;E$195,$E$2:$AP$2,"&gt;="&amp;E$194),2),"")</f>
        <v>4.85</v>
      </c>
      <c r="F320" s="173">
        <f t="shared" si="252"/>
        <v>5.33</v>
      </c>
      <c r="G320" s="173">
        <f t="shared" si="252"/>
        <v>4.38</v>
      </c>
      <c r="H320" s="173">
        <f t="shared" si="252"/>
        <v>4.7</v>
      </c>
      <c r="I320" s="173">
        <f t="shared" si="252"/>
        <v>4.5</v>
      </c>
      <c r="J320" s="173">
        <f t="shared" si="252"/>
        <v>4.43</v>
      </c>
      <c r="K320" s="173">
        <f t="shared" si="252"/>
        <v>4.71</v>
      </c>
      <c r="L320" s="173">
        <f t="shared" si="252"/>
        <v>4.28</v>
      </c>
      <c r="M320" s="173">
        <f t="shared" si="252"/>
        <v>4.04</v>
      </c>
      <c r="N320" s="173">
        <f t="shared" si="252"/>
        <v>4.33</v>
      </c>
      <c r="O320" s="173">
        <f t="shared" si="252"/>
        <v>5.08</v>
      </c>
      <c r="P320" s="173">
        <f t="shared" si="252"/>
        <v>5.23</v>
      </c>
      <c r="Q320" s="173">
        <f t="shared" si="252"/>
        <v>4.95</v>
      </c>
      <c r="R320" s="173">
        <f t="shared" si="252"/>
        <v>4.78</v>
      </c>
      <c r="S320" s="173">
        <f t="shared" si="252"/>
        <v>4.86</v>
      </c>
      <c r="T320" s="173">
        <f t="shared" si="252"/>
        <v>4.63</v>
      </c>
      <c r="U320" s="173">
        <f t="shared" si="252"/>
        <v>3.76</v>
      </c>
      <c r="V320" s="173">
        <f t="shared" si="252"/>
        <v>4.39</v>
      </c>
      <c r="W320" s="173">
        <f t="shared" si="252"/>
        <v>4.11</v>
      </c>
      <c r="X320" s="173">
        <f t="shared" si="252"/>
        <v>4.75</v>
      </c>
      <c r="Y320" s="173">
        <f t="shared" si="252"/>
        <v>5.07</v>
      </c>
      <c r="Z320" s="173">
        <f t="shared" si="252"/>
        <v>5.11</v>
      </c>
      <c r="AA320" s="173">
        <f t="shared" si="252"/>
        <v>4.98</v>
      </c>
      <c r="AB320" s="173">
        <f t="shared" si="252"/>
        <v>4.59</v>
      </c>
      <c r="AC320" s="173">
        <f t="shared" si="252"/>
        <v>4.94</v>
      </c>
      <c r="AD320" s="173">
        <f t="shared" si="252"/>
        <v>4.74</v>
      </c>
      <c r="AE320" s="173">
        <f t="shared" si="252"/>
        <v>5.1</v>
      </c>
      <c r="AF320" s="173">
        <f t="shared" si="252"/>
        <v>5.33</v>
      </c>
      <c r="AG320" s="173">
        <f t="shared" si="252"/>
        <v>5.46</v>
      </c>
      <c r="AH320" s="173">
        <f t="shared" si="252"/>
        <v>5.19</v>
      </c>
      <c r="AI320" s="173">
        <f t="shared" si="252"/>
        <v>4.85</v>
      </c>
      <c r="AJ320" s="173">
        <f t="shared" si="252"/>
        <v>4.77</v>
      </c>
      <c r="AK320" s="173">
        <f t="shared" si="252"/>
        <v>4.34</v>
      </c>
      <c r="AL320" s="173" t="str">
        <f t="shared" si="252"/>
        <v/>
      </c>
      <c r="AM320" s="173" t="str">
        <f t="shared" si="252"/>
        <v/>
      </c>
      <c r="AN320" s="173" t="str">
        <f t="shared" si="252"/>
        <v/>
      </c>
      <c r="AO320" s="173" t="str">
        <f t="shared" si="252"/>
        <v/>
      </c>
      <c r="AP320" s="173" t="str">
        <f t="shared" si="252"/>
        <v/>
      </c>
      <c r="AQ320" s="170"/>
      <c r="AR320" s="170"/>
    </row>
    <row r="321" ht="12.75" customHeight="1">
      <c r="A321" s="170"/>
      <c r="B321" s="170"/>
      <c r="C321" s="140" t="str">
        <f t="shared" ref="C321:D321" si="253">C128</f>
        <v>Fulham</v>
      </c>
      <c r="D321" s="140" t="str">
        <f t="shared" si="253"/>
        <v>Leicester</v>
      </c>
      <c r="E321" s="173">
        <f t="shared" ref="E321:AP321" si="254">IF(E$195&lt;=38,ROUND(SUMIFS($E128:$AP128,$E$2:$AP$2,"&lt;="&amp;E$195,$E$2:$AP$2,"&gt;="&amp;E$194),2),"")</f>
        <v>4.35</v>
      </c>
      <c r="F321" s="173">
        <f t="shared" si="254"/>
        <v>4.55</v>
      </c>
      <c r="G321" s="173">
        <f t="shared" si="254"/>
        <v>4.68</v>
      </c>
      <c r="H321" s="173">
        <f t="shared" si="254"/>
        <v>4.62</v>
      </c>
      <c r="I321" s="173">
        <f t="shared" si="254"/>
        <v>4.43</v>
      </c>
      <c r="J321" s="173">
        <f t="shared" si="254"/>
        <v>4.03</v>
      </c>
      <c r="K321" s="173">
        <f t="shared" si="254"/>
        <v>4.35</v>
      </c>
      <c r="L321" s="173">
        <f t="shared" si="254"/>
        <v>4.19</v>
      </c>
      <c r="M321" s="173">
        <f t="shared" si="254"/>
        <v>4.23</v>
      </c>
      <c r="N321" s="173">
        <f t="shared" si="254"/>
        <v>4.23</v>
      </c>
      <c r="O321" s="173">
        <f t="shared" si="254"/>
        <v>4.82</v>
      </c>
      <c r="P321" s="173">
        <f t="shared" si="254"/>
        <v>5.13</v>
      </c>
      <c r="Q321" s="173">
        <f t="shared" si="254"/>
        <v>5.17</v>
      </c>
      <c r="R321" s="173">
        <f t="shared" si="254"/>
        <v>5</v>
      </c>
      <c r="S321" s="173">
        <f t="shared" si="254"/>
        <v>4.75</v>
      </c>
      <c r="T321" s="173">
        <f t="shared" si="254"/>
        <v>5.12</v>
      </c>
      <c r="U321" s="173">
        <f t="shared" si="254"/>
        <v>4.41</v>
      </c>
      <c r="V321" s="173">
        <f t="shared" si="254"/>
        <v>4.33</v>
      </c>
      <c r="W321" s="173">
        <f t="shared" si="254"/>
        <v>3.9</v>
      </c>
      <c r="X321" s="173">
        <f t="shared" si="254"/>
        <v>4.54</v>
      </c>
      <c r="Y321" s="173">
        <f t="shared" si="254"/>
        <v>5.3</v>
      </c>
      <c r="Z321" s="173">
        <f t="shared" si="254"/>
        <v>4.83</v>
      </c>
      <c r="AA321" s="173">
        <f t="shared" si="254"/>
        <v>4.59</v>
      </c>
      <c r="AB321" s="173">
        <f t="shared" si="254"/>
        <v>4.79</v>
      </c>
      <c r="AC321" s="173">
        <f t="shared" si="254"/>
        <v>4.96</v>
      </c>
      <c r="AD321" s="173">
        <f t="shared" si="254"/>
        <v>4.45</v>
      </c>
      <c r="AE321" s="173">
        <f t="shared" si="254"/>
        <v>4.01</v>
      </c>
      <c r="AF321" s="173">
        <f t="shared" si="254"/>
        <v>4.01</v>
      </c>
      <c r="AG321" s="173">
        <f t="shared" si="254"/>
        <v>4.25</v>
      </c>
      <c r="AH321" s="173">
        <f t="shared" si="254"/>
        <v>4.13</v>
      </c>
      <c r="AI321" s="173">
        <f t="shared" si="254"/>
        <v>3.99</v>
      </c>
      <c r="AJ321" s="173">
        <f t="shared" si="254"/>
        <v>4.22</v>
      </c>
      <c r="AK321" s="173">
        <f t="shared" si="254"/>
        <v>4.18</v>
      </c>
      <c r="AL321" s="173" t="str">
        <f t="shared" si="254"/>
        <v/>
      </c>
      <c r="AM321" s="173" t="str">
        <f t="shared" si="254"/>
        <v/>
      </c>
      <c r="AN321" s="173" t="str">
        <f t="shared" si="254"/>
        <v/>
      </c>
      <c r="AO321" s="173" t="str">
        <f t="shared" si="254"/>
        <v/>
      </c>
      <c r="AP321" s="173" t="str">
        <f t="shared" si="254"/>
        <v/>
      </c>
      <c r="AQ321" s="170"/>
      <c r="AR321" s="170"/>
    </row>
    <row r="322" ht="12.75" customHeight="1">
      <c r="A322" s="170"/>
      <c r="B322" s="170"/>
      <c r="C322" s="140" t="str">
        <f t="shared" ref="C322:D322" si="255">C129</f>
        <v>Fulham</v>
      </c>
      <c r="D322" s="140" t="str">
        <f t="shared" si="255"/>
        <v>Liverpool</v>
      </c>
      <c r="E322" s="173">
        <f t="shared" ref="E322:AP322" si="256">IF(E$195&lt;=38,ROUND(SUMIFS($E129:$AP129,$E$2:$AP$2,"&lt;="&amp;E$195,$E$2:$AP$2,"&gt;="&amp;E$194),2),"")</f>
        <v>5.34</v>
      </c>
      <c r="F322" s="173">
        <f t="shared" si="256"/>
        <v>5.82</v>
      </c>
      <c r="G322" s="173">
        <f t="shared" si="256"/>
        <v>5.46</v>
      </c>
      <c r="H322" s="173">
        <f t="shared" si="256"/>
        <v>5.7</v>
      </c>
      <c r="I322" s="173">
        <f t="shared" si="256"/>
        <v>5.17</v>
      </c>
      <c r="J322" s="173">
        <f t="shared" si="256"/>
        <v>4.23</v>
      </c>
      <c r="K322" s="173">
        <f t="shared" si="256"/>
        <v>4.11</v>
      </c>
      <c r="L322" s="173">
        <f t="shared" si="256"/>
        <v>3.68</v>
      </c>
      <c r="M322" s="173">
        <f t="shared" si="256"/>
        <v>3.52</v>
      </c>
      <c r="N322" s="173">
        <f t="shared" si="256"/>
        <v>3.52</v>
      </c>
      <c r="O322" s="173">
        <f t="shared" si="256"/>
        <v>4.13</v>
      </c>
      <c r="P322" s="173">
        <f t="shared" si="256"/>
        <v>4.45</v>
      </c>
      <c r="Q322" s="173">
        <f t="shared" si="256"/>
        <v>4.72</v>
      </c>
      <c r="R322" s="173">
        <f t="shared" si="256"/>
        <v>4.55</v>
      </c>
      <c r="S322" s="173">
        <f t="shared" si="256"/>
        <v>4.39</v>
      </c>
      <c r="T322" s="173">
        <f t="shared" si="256"/>
        <v>5.88</v>
      </c>
      <c r="U322" s="173">
        <f t="shared" si="256"/>
        <v>5.49</v>
      </c>
      <c r="V322" s="173">
        <f t="shared" si="256"/>
        <v>5.18</v>
      </c>
      <c r="W322" s="173">
        <f t="shared" si="256"/>
        <v>4.74</v>
      </c>
      <c r="X322" s="173">
        <f t="shared" si="256"/>
        <v>5.19</v>
      </c>
      <c r="Y322" s="173">
        <f t="shared" si="256"/>
        <v>5.46</v>
      </c>
      <c r="Z322" s="173">
        <f t="shared" si="256"/>
        <v>4.28</v>
      </c>
      <c r="AA322" s="173">
        <f t="shared" si="256"/>
        <v>4.32</v>
      </c>
      <c r="AB322" s="173">
        <f t="shared" si="256"/>
        <v>4.79</v>
      </c>
      <c r="AC322" s="173">
        <f t="shared" si="256"/>
        <v>5.19</v>
      </c>
      <c r="AD322" s="173">
        <f t="shared" si="256"/>
        <v>4.98</v>
      </c>
      <c r="AE322" s="173">
        <f t="shared" si="256"/>
        <v>5.57</v>
      </c>
      <c r="AF322" s="173">
        <f t="shared" si="256"/>
        <v>5.41</v>
      </c>
      <c r="AG322" s="173">
        <f t="shared" si="256"/>
        <v>5.37</v>
      </c>
      <c r="AH322" s="173">
        <f t="shared" si="256"/>
        <v>5</v>
      </c>
      <c r="AI322" s="173">
        <f t="shared" si="256"/>
        <v>4.63</v>
      </c>
      <c r="AJ322" s="173">
        <f t="shared" si="256"/>
        <v>4.72</v>
      </c>
      <c r="AK322" s="173">
        <f t="shared" si="256"/>
        <v>3.89</v>
      </c>
      <c r="AL322" s="173" t="str">
        <f t="shared" si="256"/>
        <v/>
      </c>
      <c r="AM322" s="173" t="str">
        <f t="shared" si="256"/>
        <v/>
      </c>
      <c r="AN322" s="173" t="str">
        <f t="shared" si="256"/>
        <v/>
      </c>
      <c r="AO322" s="173" t="str">
        <f t="shared" si="256"/>
        <v/>
      </c>
      <c r="AP322" s="173" t="str">
        <f t="shared" si="256"/>
        <v/>
      </c>
      <c r="AQ322" s="170"/>
      <c r="AR322" s="170"/>
    </row>
    <row r="323" ht="12.75" customHeight="1">
      <c r="A323" s="170"/>
      <c r="B323" s="170"/>
      <c r="C323" s="140" t="str">
        <f t="shared" ref="C323:D323" si="257">C130</f>
        <v>Fulham</v>
      </c>
      <c r="D323" s="140" t="str">
        <f t="shared" si="257"/>
        <v>Man City</v>
      </c>
      <c r="E323" s="173">
        <f t="shared" ref="E323:AP323" si="258">IF(E$195&lt;=38,ROUND(SUMIFS($E130:$AP130,$E$2:$AP$2,"&lt;="&amp;E$195,$E$2:$AP$2,"&gt;="&amp;E$194),2),"")</f>
        <v>3.82</v>
      </c>
      <c r="F323" s="173">
        <f t="shared" si="258"/>
        <v>3.58</v>
      </c>
      <c r="G323" s="173">
        <f t="shared" si="258"/>
        <v>3.9</v>
      </c>
      <c r="H323" s="173">
        <f t="shared" si="258"/>
        <v>3.84</v>
      </c>
      <c r="I323" s="173">
        <f t="shared" si="258"/>
        <v>3.88</v>
      </c>
      <c r="J323" s="173">
        <f t="shared" si="258"/>
        <v>3.95</v>
      </c>
      <c r="K323" s="173">
        <f t="shared" si="258"/>
        <v>4.47</v>
      </c>
      <c r="L323" s="173">
        <f t="shared" si="258"/>
        <v>4.74</v>
      </c>
      <c r="M323" s="173">
        <f t="shared" si="258"/>
        <v>4.7</v>
      </c>
      <c r="N323" s="173">
        <f t="shared" si="258"/>
        <v>5.03</v>
      </c>
      <c r="O323" s="173">
        <f t="shared" si="258"/>
        <v>5.46</v>
      </c>
      <c r="P323" s="173">
        <f t="shared" si="258"/>
        <v>5.46</v>
      </c>
      <c r="Q323" s="173">
        <f t="shared" si="258"/>
        <v>4.91</v>
      </c>
      <c r="R323" s="173">
        <f t="shared" si="258"/>
        <v>4.74</v>
      </c>
      <c r="S323" s="173">
        <f t="shared" si="258"/>
        <v>4.47</v>
      </c>
      <c r="T323" s="173">
        <f t="shared" si="258"/>
        <v>4.94</v>
      </c>
      <c r="U323" s="173">
        <f t="shared" si="258"/>
        <v>4.26</v>
      </c>
      <c r="V323" s="173">
        <f t="shared" si="258"/>
        <v>4.26</v>
      </c>
      <c r="W323" s="173">
        <f t="shared" si="258"/>
        <v>4.02</v>
      </c>
      <c r="X323" s="173">
        <f t="shared" si="258"/>
        <v>4.31</v>
      </c>
      <c r="Y323" s="173">
        <f t="shared" si="258"/>
        <v>5.02</v>
      </c>
      <c r="Z323" s="173">
        <f t="shared" si="258"/>
        <v>4.43</v>
      </c>
      <c r="AA323" s="173">
        <f t="shared" si="258"/>
        <v>4.72</v>
      </c>
      <c r="AB323" s="173">
        <f t="shared" si="258"/>
        <v>5.11</v>
      </c>
      <c r="AC323" s="173">
        <f t="shared" si="258"/>
        <v>5.38</v>
      </c>
      <c r="AD323" s="173">
        <f t="shared" si="258"/>
        <v>6.09</v>
      </c>
      <c r="AE323" s="173">
        <f t="shared" si="258"/>
        <v>5.64</v>
      </c>
      <c r="AF323" s="173">
        <f t="shared" si="258"/>
        <v>5.11</v>
      </c>
      <c r="AG323" s="173">
        <f t="shared" si="258"/>
        <v>4.96</v>
      </c>
      <c r="AH323" s="173">
        <f t="shared" si="258"/>
        <v>4.96</v>
      </c>
      <c r="AI323" s="173">
        <f t="shared" si="258"/>
        <v>4.7</v>
      </c>
      <c r="AJ323" s="173">
        <f t="shared" si="258"/>
        <v>4.07</v>
      </c>
      <c r="AK323" s="173">
        <f t="shared" si="258"/>
        <v>4.05</v>
      </c>
      <c r="AL323" s="173" t="str">
        <f t="shared" si="258"/>
        <v/>
      </c>
      <c r="AM323" s="173" t="str">
        <f t="shared" si="258"/>
        <v/>
      </c>
      <c r="AN323" s="173" t="str">
        <f t="shared" si="258"/>
        <v/>
      </c>
      <c r="AO323" s="173" t="str">
        <f t="shared" si="258"/>
        <v/>
      </c>
      <c r="AP323" s="173" t="str">
        <f t="shared" si="258"/>
        <v/>
      </c>
      <c r="AQ323" s="170"/>
      <c r="AR323" s="170"/>
    </row>
    <row r="324" ht="12.75" customHeight="1">
      <c r="A324" s="170"/>
      <c r="B324" s="170"/>
      <c r="C324" s="140" t="str">
        <f t="shared" ref="C324:D324" si="259">C131</f>
        <v>Fulham</v>
      </c>
      <c r="D324" s="140" t="str">
        <f t="shared" si="259"/>
        <v>Man Utd</v>
      </c>
      <c r="E324" s="173">
        <f t="shared" ref="E324:AP324" si="260">IF(E$195&lt;=38,ROUND(SUMIFS($E131:$AP131,$E$2:$AP$2,"&lt;="&amp;E$195,$E$2:$AP$2,"&gt;="&amp;E$194),2),"")</f>
        <v>4.55</v>
      </c>
      <c r="F324" s="173">
        <f t="shared" si="260"/>
        <v>4.86</v>
      </c>
      <c r="G324" s="173">
        <f t="shared" si="260"/>
        <v>4.63</v>
      </c>
      <c r="H324" s="173">
        <f t="shared" si="260"/>
        <v>4.57</v>
      </c>
      <c r="I324" s="173">
        <f t="shared" si="260"/>
        <v>4.57</v>
      </c>
      <c r="J324" s="173">
        <f t="shared" si="260"/>
        <v>4.14</v>
      </c>
      <c r="K324" s="173">
        <f t="shared" si="260"/>
        <v>5.41</v>
      </c>
      <c r="L324" s="173">
        <f t="shared" si="260"/>
        <v>5.09</v>
      </c>
      <c r="M324" s="173">
        <f t="shared" si="260"/>
        <v>5.17</v>
      </c>
      <c r="N324" s="173">
        <f t="shared" si="260"/>
        <v>5.23</v>
      </c>
      <c r="O324" s="173">
        <f t="shared" si="260"/>
        <v>5.15</v>
      </c>
      <c r="P324" s="173">
        <f t="shared" si="260"/>
        <v>5.47</v>
      </c>
      <c r="Q324" s="173">
        <f t="shared" si="260"/>
        <v>4.43</v>
      </c>
      <c r="R324" s="173">
        <f t="shared" si="260"/>
        <v>4.28</v>
      </c>
      <c r="S324" s="173">
        <f t="shared" si="260"/>
        <v>3.96</v>
      </c>
      <c r="T324" s="173">
        <f t="shared" si="260"/>
        <v>4</v>
      </c>
      <c r="U324" s="173">
        <f t="shared" si="260"/>
        <v>4.07</v>
      </c>
      <c r="V324" s="173">
        <f t="shared" si="260"/>
        <v>3.52</v>
      </c>
      <c r="W324" s="173">
        <f t="shared" si="260"/>
        <v>3.18</v>
      </c>
      <c r="X324" s="173">
        <f t="shared" si="260"/>
        <v>3.69</v>
      </c>
      <c r="Y324" s="173">
        <f t="shared" si="260"/>
        <v>3.95</v>
      </c>
      <c r="Z324" s="173">
        <f t="shared" si="260"/>
        <v>4.07</v>
      </c>
      <c r="AA324" s="173">
        <f t="shared" si="260"/>
        <v>4.23</v>
      </c>
      <c r="AB324" s="173">
        <f t="shared" si="260"/>
        <v>4.5</v>
      </c>
      <c r="AC324" s="173">
        <f t="shared" si="260"/>
        <v>5.09</v>
      </c>
      <c r="AD324" s="173">
        <f t="shared" si="260"/>
        <v>5.64</v>
      </c>
      <c r="AE324" s="173">
        <f t="shared" si="260"/>
        <v>5.58</v>
      </c>
      <c r="AF324" s="173">
        <f t="shared" si="260"/>
        <v>5.5</v>
      </c>
      <c r="AG324" s="173">
        <f t="shared" si="260"/>
        <v>5.34</v>
      </c>
      <c r="AH324" s="173">
        <f t="shared" si="260"/>
        <v>5.69</v>
      </c>
      <c r="AI324" s="173">
        <f t="shared" si="260"/>
        <v>5.13</v>
      </c>
      <c r="AJ324" s="173">
        <f t="shared" si="260"/>
        <v>4.22</v>
      </c>
      <c r="AK324" s="173">
        <f t="shared" si="260"/>
        <v>3.97</v>
      </c>
      <c r="AL324" s="173" t="str">
        <f t="shared" si="260"/>
        <v/>
      </c>
      <c r="AM324" s="173" t="str">
        <f t="shared" si="260"/>
        <v/>
      </c>
      <c r="AN324" s="173" t="str">
        <f t="shared" si="260"/>
        <v/>
      </c>
      <c r="AO324" s="173" t="str">
        <f t="shared" si="260"/>
        <v/>
      </c>
      <c r="AP324" s="173" t="str">
        <f t="shared" si="260"/>
        <v/>
      </c>
      <c r="AQ324" s="170"/>
      <c r="AR324" s="170"/>
    </row>
    <row r="325" ht="12.75" customHeight="1">
      <c r="A325" s="170"/>
      <c r="B325" s="170"/>
      <c r="C325" s="140" t="str">
        <f t="shared" ref="C325:D325" si="261">C132</f>
        <v>Fulham</v>
      </c>
      <c r="D325" s="140" t="str">
        <f t="shared" si="261"/>
        <v>Newcastle</v>
      </c>
      <c r="E325" s="173">
        <f t="shared" ref="E325:AP325" si="262">IF(E$195&lt;=38,ROUND(SUMIFS($E132:$AP132,$E$2:$AP$2,"&lt;="&amp;E$195,$E$2:$AP$2,"&gt;="&amp;E$194),2),"")</f>
        <v>4.54</v>
      </c>
      <c r="F325" s="173">
        <f t="shared" si="262"/>
        <v>5.02</v>
      </c>
      <c r="G325" s="173">
        <f t="shared" si="262"/>
        <v>5.07</v>
      </c>
      <c r="H325" s="173">
        <f t="shared" si="262"/>
        <v>4.68</v>
      </c>
      <c r="I325" s="173">
        <f t="shared" si="262"/>
        <v>4.48</v>
      </c>
      <c r="J325" s="173">
        <f t="shared" si="262"/>
        <v>4.32</v>
      </c>
      <c r="K325" s="173">
        <f t="shared" si="262"/>
        <v>4.4</v>
      </c>
      <c r="L325" s="173">
        <f t="shared" si="262"/>
        <v>3.93</v>
      </c>
      <c r="M325" s="173">
        <f t="shared" si="262"/>
        <v>4.09</v>
      </c>
      <c r="N325" s="173">
        <f t="shared" si="262"/>
        <v>4.19</v>
      </c>
      <c r="O325" s="173">
        <f t="shared" si="262"/>
        <v>4.55</v>
      </c>
      <c r="P325" s="173">
        <f t="shared" si="262"/>
        <v>4.55</v>
      </c>
      <c r="Q325" s="173">
        <f t="shared" si="262"/>
        <v>4.36</v>
      </c>
      <c r="R325" s="173">
        <f t="shared" si="262"/>
        <v>4.23</v>
      </c>
      <c r="S325" s="173">
        <f t="shared" si="262"/>
        <v>3.76</v>
      </c>
      <c r="T325" s="173">
        <f t="shared" si="262"/>
        <v>4.44</v>
      </c>
      <c r="U325" s="173">
        <f t="shared" si="262"/>
        <v>3.96</v>
      </c>
      <c r="V325" s="173">
        <f t="shared" si="262"/>
        <v>3.75</v>
      </c>
      <c r="W325" s="173">
        <f t="shared" si="262"/>
        <v>3.59</v>
      </c>
      <c r="X325" s="173">
        <f t="shared" si="262"/>
        <v>4.23</v>
      </c>
      <c r="Y325" s="173">
        <f t="shared" si="262"/>
        <v>4.61</v>
      </c>
      <c r="Z325" s="173">
        <f t="shared" si="262"/>
        <v>3.91</v>
      </c>
      <c r="AA325" s="173">
        <f t="shared" si="262"/>
        <v>4.06</v>
      </c>
      <c r="AB325" s="173">
        <f t="shared" si="262"/>
        <v>4.59</v>
      </c>
      <c r="AC325" s="173">
        <f t="shared" si="262"/>
        <v>4.83</v>
      </c>
      <c r="AD325" s="173">
        <f t="shared" si="262"/>
        <v>4.71</v>
      </c>
      <c r="AE325" s="173">
        <f t="shared" si="262"/>
        <v>5.62</v>
      </c>
      <c r="AF325" s="173">
        <f t="shared" si="262"/>
        <v>5.78</v>
      </c>
      <c r="AG325" s="173">
        <f t="shared" si="262"/>
        <v>5.62</v>
      </c>
      <c r="AH325" s="173">
        <f t="shared" si="262"/>
        <v>5.34</v>
      </c>
      <c r="AI325" s="173">
        <f t="shared" si="262"/>
        <v>5.13</v>
      </c>
      <c r="AJ325" s="173">
        <f t="shared" si="262"/>
        <v>4.97</v>
      </c>
      <c r="AK325" s="173">
        <f t="shared" si="262"/>
        <v>3.91</v>
      </c>
      <c r="AL325" s="173" t="str">
        <f t="shared" si="262"/>
        <v/>
      </c>
      <c r="AM325" s="173" t="str">
        <f t="shared" si="262"/>
        <v/>
      </c>
      <c r="AN325" s="173" t="str">
        <f t="shared" si="262"/>
        <v/>
      </c>
      <c r="AO325" s="173" t="str">
        <f t="shared" si="262"/>
        <v/>
      </c>
      <c r="AP325" s="173" t="str">
        <f t="shared" si="262"/>
        <v/>
      </c>
      <c r="AQ325" s="170"/>
      <c r="AR325" s="170"/>
    </row>
    <row r="326" ht="12.75" customHeight="1">
      <c r="A326" s="170"/>
      <c r="B326" s="170"/>
      <c r="C326" s="140" t="str">
        <f t="shared" ref="C326:D326" si="263">C133</f>
        <v>Fulham</v>
      </c>
      <c r="D326" s="140" t="str">
        <f t="shared" si="263"/>
        <v>Southampton</v>
      </c>
      <c r="E326" s="173">
        <f t="shared" ref="E326:AP326" si="264">IF(E$195&lt;=38,ROUND(SUMIFS($E133:$AP133,$E$2:$AP$2,"&lt;="&amp;E$195,$E$2:$AP$2,"&gt;="&amp;E$194),2),"")</f>
        <v>4.52</v>
      </c>
      <c r="F326" s="173">
        <f t="shared" si="264"/>
        <v>4.75</v>
      </c>
      <c r="G326" s="173">
        <f t="shared" si="264"/>
        <v>4.44</v>
      </c>
      <c r="H326" s="173">
        <f t="shared" si="264"/>
        <v>4.38</v>
      </c>
      <c r="I326" s="173">
        <f t="shared" si="264"/>
        <v>4.15</v>
      </c>
      <c r="J326" s="173">
        <f t="shared" si="264"/>
        <v>4.38</v>
      </c>
      <c r="K326" s="173">
        <f t="shared" si="264"/>
        <v>4.38</v>
      </c>
      <c r="L326" s="173">
        <f t="shared" si="264"/>
        <v>4.19</v>
      </c>
      <c r="M326" s="173">
        <f t="shared" si="264"/>
        <v>4.58</v>
      </c>
      <c r="N326" s="173">
        <f t="shared" si="264"/>
        <v>5.07</v>
      </c>
      <c r="O326" s="173">
        <f t="shared" si="264"/>
        <v>5.09</v>
      </c>
      <c r="P326" s="173">
        <f t="shared" si="264"/>
        <v>5.25</v>
      </c>
      <c r="Q326" s="173">
        <f t="shared" si="264"/>
        <v>5.21</v>
      </c>
      <c r="R326" s="173">
        <f t="shared" si="264"/>
        <v>5.04</v>
      </c>
      <c r="S326" s="173">
        <f t="shared" si="264"/>
        <v>4.34</v>
      </c>
      <c r="T326" s="173">
        <f t="shared" si="264"/>
        <v>4.3</v>
      </c>
      <c r="U326" s="173">
        <f t="shared" si="264"/>
        <v>4.19</v>
      </c>
      <c r="V326" s="173">
        <f t="shared" si="264"/>
        <v>4.04</v>
      </c>
      <c r="W326" s="173">
        <f t="shared" si="264"/>
        <v>3.8</v>
      </c>
      <c r="X326" s="173">
        <f t="shared" si="264"/>
        <v>3.93</v>
      </c>
      <c r="Y326" s="173">
        <f t="shared" si="264"/>
        <v>3.87</v>
      </c>
      <c r="Z326" s="173">
        <f t="shared" si="264"/>
        <v>3.64</v>
      </c>
      <c r="AA326" s="173">
        <f t="shared" si="264"/>
        <v>3.56</v>
      </c>
      <c r="AB326" s="173">
        <f t="shared" si="264"/>
        <v>4.19</v>
      </c>
      <c r="AC326" s="173">
        <f t="shared" si="264"/>
        <v>4.78</v>
      </c>
      <c r="AD326" s="173">
        <f t="shared" si="264"/>
        <v>5.21</v>
      </c>
      <c r="AE326" s="173">
        <f t="shared" si="264"/>
        <v>5.74</v>
      </c>
      <c r="AF326" s="173">
        <f t="shared" si="264"/>
        <v>5.86</v>
      </c>
      <c r="AG326" s="173">
        <f t="shared" si="264"/>
        <v>5.8</v>
      </c>
      <c r="AH326" s="173">
        <f t="shared" si="264"/>
        <v>5.37</v>
      </c>
      <c r="AI326" s="173">
        <f t="shared" si="264"/>
        <v>4.8</v>
      </c>
      <c r="AJ326" s="173">
        <f t="shared" si="264"/>
        <v>4.6</v>
      </c>
      <c r="AK326" s="173">
        <f t="shared" si="264"/>
        <v>4.13</v>
      </c>
      <c r="AL326" s="173" t="str">
        <f t="shared" si="264"/>
        <v/>
      </c>
      <c r="AM326" s="173" t="str">
        <f t="shared" si="264"/>
        <v/>
      </c>
      <c r="AN326" s="173" t="str">
        <f t="shared" si="264"/>
        <v/>
      </c>
      <c r="AO326" s="173" t="str">
        <f t="shared" si="264"/>
        <v/>
      </c>
      <c r="AP326" s="173" t="str">
        <f t="shared" si="264"/>
        <v/>
      </c>
      <c r="AQ326" s="170"/>
      <c r="AR326" s="170"/>
    </row>
    <row r="327" ht="12.75" customHeight="1">
      <c r="A327" s="170"/>
      <c r="B327" s="170"/>
      <c r="C327" s="140" t="str">
        <f t="shared" ref="C327:D327" si="265">C134</f>
        <v>Fulham</v>
      </c>
      <c r="D327" s="140" t="str">
        <f t="shared" si="265"/>
        <v>Tottenham</v>
      </c>
      <c r="E327" s="173">
        <f t="shared" ref="E327:AP327" si="266">IF(E$195&lt;=38,ROUND(SUMIFS($E134:$AP134,$E$2:$AP$2,"&lt;="&amp;E$195,$E$2:$AP$2,"&gt;="&amp;E$194),2),"")</f>
        <v>5.11</v>
      </c>
      <c r="F327" s="173">
        <f t="shared" si="266"/>
        <v>5.11</v>
      </c>
      <c r="G327" s="173">
        <f t="shared" si="266"/>
        <v>4.97</v>
      </c>
      <c r="H327" s="173">
        <f t="shared" si="266"/>
        <v>4.92</v>
      </c>
      <c r="I327" s="173">
        <f t="shared" si="266"/>
        <v>4.72</v>
      </c>
      <c r="J327" s="173">
        <f t="shared" si="266"/>
        <v>3.82</v>
      </c>
      <c r="K327" s="173">
        <f t="shared" si="266"/>
        <v>4.29</v>
      </c>
      <c r="L327" s="173">
        <f t="shared" si="266"/>
        <v>4.33</v>
      </c>
      <c r="M327" s="173">
        <f t="shared" si="266"/>
        <v>5.09</v>
      </c>
      <c r="N327" s="173">
        <f t="shared" si="266"/>
        <v>5.03</v>
      </c>
      <c r="O327" s="173">
        <f t="shared" si="266"/>
        <v>5.27</v>
      </c>
      <c r="P327" s="173">
        <f t="shared" si="266"/>
        <v>5.42</v>
      </c>
      <c r="Q327" s="173">
        <f t="shared" si="266"/>
        <v>5.11</v>
      </c>
      <c r="R327" s="173">
        <f t="shared" si="266"/>
        <v>4.94</v>
      </c>
      <c r="S327" s="173">
        <f t="shared" si="266"/>
        <v>4.23</v>
      </c>
      <c r="T327" s="173">
        <f t="shared" si="266"/>
        <v>4.3</v>
      </c>
      <c r="U327" s="173">
        <f t="shared" si="266"/>
        <v>3.94</v>
      </c>
      <c r="V327" s="173">
        <f t="shared" si="266"/>
        <v>3.89</v>
      </c>
      <c r="W327" s="173">
        <f t="shared" si="266"/>
        <v>3.46</v>
      </c>
      <c r="X327" s="173">
        <f t="shared" si="266"/>
        <v>3.66</v>
      </c>
      <c r="Y327" s="173">
        <f t="shared" si="266"/>
        <v>4.37</v>
      </c>
      <c r="Z327" s="173">
        <f t="shared" si="266"/>
        <v>4.27</v>
      </c>
      <c r="AA327" s="173">
        <f t="shared" si="266"/>
        <v>4.43</v>
      </c>
      <c r="AB327" s="173">
        <f t="shared" si="266"/>
        <v>4.48</v>
      </c>
      <c r="AC327" s="173">
        <f t="shared" si="266"/>
        <v>4.87</v>
      </c>
      <c r="AD327" s="173">
        <f t="shared" si="266"/>
        <v>4.79</v>
      </c>
      <c r="AE327" s="173">
        <f t="shared" si="266"/>
        <v>5.38</v>
      </c>
      <c r="AF327" s="173">
        <f t="shared" si="266"/>
        <v>5.15</v>
      </c>
      <c r="AG327" s="173">
        <f t="shared" si="266"/>
        <v>4.83</v>
      </c>
      <c r="AH327" s="173">
        <f t="shared" si="266"/>
        <v>5.07</v>
      </c>
      <c r="AI327" s="173">
        <f t="shared" si="266"/>
        <v>4.7</v>
      </c>
      <c r="AJ327" s="173">
        <f t="shared" si="266"/>
        <v>4.93</v>
      </c>
      <c r="AK327" s="173">
        <f t="shared" si="266"/>
        <v>3.79</v>
      </c>
      <c r="AL327" s="173" t="str">
        <f t="shared" si="266"/>
        <v/>
      </c>
      <c r="AM327" s="173" t="str">
        <f t="shared" si="266"/>
        <v/>
      </c>
      <c r="AN327" s="173" t="str">
        <f t="shared" si="266"/>
        <v/>
      </c>
      <c r="AO327" s="173" t="str">
        <f t="shared" si="266"/>
        <v/>
      </c>
      <c r="AP327" s="173" t="str">
        <f t="shared" si="266"/>
        <v/>
      </c>
      <c r="AQ327" s="170"/>
      <c r="AR327" s="170"/>
    </row>
    <row r="328" ht="12.75" customHeight="1">
      <c r="A328" s="170"/>
      <c r="B328" s="170"/>
      <c r="C328" s="140" t="str">
        <f t="shared" ref="C328:D328" si="267">C135</f>
        <v>Fulham</v>
      </c>
      <c r="D328" s="140" t="str">
        <f t="shared" si="267"/>
        <v>Watford</v>
      </c>
      <c r="E328" s="173">
        <f t="shared" ref="E328:AP328" si="268">IF(E$195&lt;=38,ROUND(SUMIFS($E135:$AP135,$E$2:$AP$2,"&lt;="&amp;E$195,$E$2:$AP$2,"&gt;="&amp;E$194),2),"")</f>
        <v>4.44</v>
      </c>
      <c r="F328" s="173">
        <f t="shared" si="268"/>
        <v>5.15</v>
      </c>
      <c r="G328" s="173">
        <f t="shared" si="268"/>
        <v>5.27</v>
      </c>
      <c r="H328" s="173">
        <f t="shared" si="268"/>
        <v>5.37</v>
      </c>
      <c r="I328" s="173">
        <f t="shared" si="268"/>
        <v>4.9</v>
      </c>
      <c r="J328" s="173">
        <f t="shared" si="268"/>
        <v>4.35</v>
      </c>
      <c r="K328" s="173">
        <f t="shared" si="268"/>
        <v>4.47</v>
      </c>
      <c r="L328" s="173">
        <f t="shared" si="268"/>
        <v>4.03</v>
      </c>
      <c r="M328" s="173">
        <f t="shared" si="268"/>
        <v>4.27</v>
      </c>
      <c r="N328" s="173">
        <f t="shared" si="268"/>
        <v>4.75</v>
      </c>
      <c r="O328" s="173">
        <f t="shared" si="268"/>
        <v>5.38</v>
      </c>
      <c r="P328" s="173">
        <f t="shared" si="268"/>
        <v>5.17</v>
      </c>
      <c r="Q328" s="173">
        <f t="shared" si="268"/>
        <v>5.21</v>
      </c>
      <c r="R328" s="173">
        <f t="shared" si="268"/>
        <v>5.04</v>
      </c>
      <c r="S328" s="173">
        <f t="shared" si="268"/>
        <v>4.53</v>
      </c>
      <c r="T328" s="173">
        <f t="shared" si="268"/>
        <v>4.33</v>
      </c>
      <c r="U328" s="173">
        <f t="shared" si="268"/>
        <v>3.86</v>
      </c>
      <c r="V328" s="173">
        <f t="shared" si="268"/>
        <v>4.23</v>
      </c>
      <c r="W328" s="173">
        <f t="shared" si="268"/>
        <v>3.8</v>
      </c>
      <c r="X328" s="173">
        <f t="shared" si="268"/>
        <v>4.24</v>
      </c>
      <c r="Y328" s="173">
        <f t="shared" si="268"/>
        <v>4.4</v>
      </c>
      <c r="Z328" s="173">
        <f t="shared" si="268"/>
        <v>4.11</v>
      </c>
      <c r="AA328" s="173">
        <f t="shared" si="268"/>
        <v>4.27</v>
      </c>
      <c r="AB328" s="173">
        <f t="shared" si="268"/>
        <v>4.7</v>
      </c>
      <c r="AC328" s="173">
        <f t="shared" si="268"/>
        <v>5.29</v>
      </c>
      <c r="AD328" s="173">
        <f t="shared" si="268"/>
        <v>5.02</v>
      </c>
      <c r="AE328" s="173">
        <f t="shared" si="268"/>
        <v>5.88</v>
      </c>
      <c r="AF328" s="173">
        <f t="shared" si="268"/>
        <v>5.7</v>
      </c>
      <c r="AG328" s="173">
        <f t="shared" si="268"/>
        <v>5.55</v>
      </c>
      <c r="AH328" s="173">
        <f t="shared" si="268"/>
        <v>4.96</v>
      </c>
      <c r="AI328" s="173">
        <f t="shared" si="268"/>
        <v>4.39</v>
      </c>
      <c r="AJ328" s="173">
        <f t="shared" si="268"/>
        <v>4.58</v>
      </c>
      <c r="AK328" s="173">
        <f t="shared" si="268"/>
        <v>3.8</v>
      </c>
      <c r="AL328" s="173" t="str">
        <f t="shared" si="268"/>
        <v/>
      </c>
      <c r="AM328" s="173" t="str">
        <f t="shared" si="268"/>
        <v/>
      </c>
      <c r="AN328" s="173" t="str">
        <f t="shared" si="268"/>
        <v/>
      </c>
      <c r="AO328" s="173" t="str">
        <f t="shared" si="268"/>
        <v/>
      </c>
      <c r="AP328" s="173" t="str">
        <f t="shared" si="268"/>
        <v/>
      </c>
      <c r="AQ328" s="170"/>
      <c r="AR328" s="170"/>
    </row>
    <row r="329" ht="12.75" customHeight="1">
      <c r="A329" s="170"/>
      <c r="B329" s="170"/>
      <c r="C329" s="140" t="str">
        <f t="shared" ref="C329:D329" si="269">C136</f>
        <v>Fulham</v>
      </c>
      <c r="D329" s="140" t="str">
        <f t="shared" si="269"/>
        <v>West Ham</v>
      </c>
      <c r="E329" s="173">
        <f t="shared" ref="E329:AP329" si="270">IF(E$195&lt;=38,ROUND(SUMIFS($E136:$AP136,$E$2:$AP$2,"&lt;="&amp;E$195,$E$2:$AP$2,"&gt;="&amp;E$194),2),"")</f>
        <v>4.43</v>
      </c>
      <c r="F329" s="173">
        <f t="shared" si="270"/>
        <v>4.9</v>
      </c>
      <c r="G329" s="173">
        <f t="shared" si="270"/>
        <v>4.94</v>
      </c>
      <c r="H329" s="173">
        <f t="shared" si="270"/>
        <v>4.89</v>
      </c>
      <c r="I329" s="173">
        <f t="shared" si="270"/>
        <v>5.13</v>
      </c>
      <c r="J329" s="173">
        <f t="shared" si="270"/>
        <v>4.66</v>
      </c>
      <c r="K329" s="173">
        <f t="shared" si="270"/>
        <v>4.62</v>
      </c>
      <c r="L329" s="173">
        <f t="shared" si="270"/>
        <v>4.19</v>
      </c>
      <c r="M329" s="173">
        <f t="shared" si="270"/>
        <v>4.23</v>
      </c>
      <c r="N329" s="173">
        <f t="shared" si="270"/>
        <v>3.91</v>
      </c>
      <c r="O329" s="173">
        <f t="shared" si="270"/>
        <v>3.79</v>
      </c>
      <c r="P329" s="173">
        <f t="shared" si="270"/>
        <v>3.9</v>
      </c>
      <c r="Q329" s="173">
        <f t="shared" si="270"/>
        <v>3.94</v>
      </c>
      <c r="R329" s="173">
        <f t="shared" si="270"/>
        <v>3.77</v>
      </c>
      <c r="S329" s="173">
        <f t="shared" si="270"/>
        <v>3.41</v>
      </c>
      <c r="T329" s="173">
        <f t="shared" si="270"/>
        <v>3.39</v>
      </c>
      <c r="U329" s="173">
        <f t="shared" si="270"/>
        <v>3.39</v>
      </c>
      <c r="V329" s="173">
        <f t="shared" si="270"/>
        <v>3.68</v>
      </c>
      <c r="W329" s="173">
        <f t="shared" si="270"/>
        <v>3.41</v>
      </c>
      <c r="X329" s="173">
        <f t="shared" si="270"/>
        <v>4.05</v>
      </c>
      <c r="Y329" s="173">
        <f t="shared" si="270"/>
        <v>4.72</v>
      </c>
      <c r="Z329" s="173">
        <f t="shared" si="270"/>
        <v>4.88</v>
      </c>
      <c r="AA329" s="173">
        <f t="shared" si="270"/>
        <v>5.04</v>
      </c>
      <c r="AB329" s="173">
        <f t="shared" si="270"/>
        <v>4.72</v>
      </c>
      <c r="AC329" s="173">
        <f t="shared" si="270"/>
        <v>5.06</v>
      </c>
      <c r="AD329" s="173">
        <f t="shared" si="270"/>
        <v>4.39</v>
      </c>
      <c r="AE329" s="173">
        <f t="shared" si="270"/>
        <v>3.88</v>
      </c>
      <c r="AF329" s="173">
        <f t="shared" si="270"/>
        <v>4.39</v>
      </c>
      <c r="AG329" s="173">
        <f t="shared" si="270"/>
        <v>4.23</v>
      </c>
      <c r="AH329" s="173">
        <f t="shared" si="270"/>
        <v>4.54</v>
      </c>
      <c r="AI329" s="173">
        <f t="shared" si="270"/>
        <v>4.23</v>
      </c>
      <c r="AJ329" s="173">
        <f t="shared" si="270"/>
        <v>4.42</v>
      </c>
      <c r="AK329" s="173">
        <f t="shared" si="270"/>
        <v>4.5</v>
      </c>
      <c r="AL329" s="173" t="str">
        <f t="shared" si="270"/>
        <v/>
      </c>
      <c r="AM329" s="173" t="str">
        <f t="shared" si="270"/>
        <v/>
      </c>
      <c r="AN329" s="173" t="str">
        <f t="shared" si="270"/>
        <v/>
      </c>
      <c r="AO329" s="173" t="str">
        <f t="shared" si="270"/>
        <v/>
      </c>
      <c r="AP329" s="173" t="str">
        <f t="shared" si="270"/>
        <v/>
      </c>
      <c r="AQ329" s="170"/>
      <c r="AR329" s="170"/>
    </row>
    <row r="330" ht="12.75" customHeight="1">
      <c r="A330" s="170"/>
      <c r="B330" s="170"/>
      <c r="C330" s="140" t="str">
        <f t="shared" ref="C330:D330" si="271">C137</f>
        <v>Fulham</v>
      </c>
      <c r="D330" s="140" t="str">
        <f t="shared" si="271"/>
        <v>Wolves</v>
      </c>
      <c r="E330" s="173">
        <f t="shared" ref="E330:AP330" si="272">IF(E$195&lt;=38,ROUND(SUMIFS($E137:$AP137,$E$2:$AP$2,"&lt;="&amp;E$195,$E$2:$AP$2,"&gt;="&amp;E$194),2),"")</f>
        <v>4.79</v>
      </c>
      <c r="F330" s="173">
        <f t="shared" si="272"/>
        <v>4.83</v>
      </c>
      <c r="G330" s="173">
        <f t="shared" si="272"/>
        <v>4.64</v>
      </c>
      <c r="H330" s="173">
        <f t="shared" si="272"/>
        <v>4.52</v>
      </c>
      <c r="I330" s="173">
        <f t="shared" si="272"/>
        <v>4.32</v>
      </c>
      <c r="J330" s="173">
        <f t="shared" si="272"/>
        <v>4.17</v>
      </c>
      <c r="K330" s="173">
        <f t="shared" si="272"/>
        <v>5.27</v>
      </c>
      <c r="L330" s="173">
        <f t="shared" si="272"/>
        <v>5.07</v>
      </c>
      <c r="M330" s="173">
        <f t="shared" si="272"/>
        <v>5.02</v>
      </c>
      <c r="N330" s="173">
        <f t="shared" si="272"/>
        <v>5.57</v>
      </c>
      <c r="O330" s="173">
        <f t="shared" si="272"/>
        <v>5.64</v>
      </c>
      <c r="P330" s="173">
        <f t="shared" si="272"/>
        <v>5.76</v>
      </c>
      <c r="Q330" s="173">
        <f t="shared" si="272"/>
        <v>4.82</v>
      </c>
      <c r="R330" s="173">
        <f t="shared" si="272"/>
        <v>4.85</v>
      </c>
      <c r="S330" s="173">
        <f t="shared" si="272"/>
        <v>4.59</v>
      </c>
      <c r="T330" s="173">
        <f t="shared" si="272"/>
        <v>4</v>
      </c>
      <c r="U330" s="173">
        <f t="shared" si="272"/>
        <v>3.8</v>
      </c>
      <c r="V330" s="173">
        <f t="shared" si="272"/>
        <v>4.27</v>
      </c>
      <c r="W330" s="173">
        <f t="shared" si="272"/>
        <v>3.84</v>
      </c>
      <c r="X330" s="173">
        <f t="shared" si="272"/>
        <v>4.44</v>
      </c>
      <c r="Y330" s="173">
        <f t="shared" si="272"/>
        <v>4.68</v>
      </c>
      <c r="Z330" s="173">
        <f t="shared" si="272"/>
        <v>4.99</v>
      </c>
      <c r="AA330" s="173">
        <f t="shared" si="272"/>
        <v>4.99</v>
      </c>
      <c r="AB330" s="173">
        <f t="shared" si="272"/>
        <v>4.19</v>
      </c>
      <c r="AC330" s="173">
        <f t="shared" si="272"/>
        <v>4.78</v>
      </c>
      <c r="AD330" s="173">
        <f t="shared" si="272"/>
        <v>4.46</v>
      </c>
      <c r="AE330" s="173">
        <f t="shared" si="272"/>
        <v>4.38</v>
      </c>
      <c r="AF330" s="173">
        <f t="shared" si="272"/>
        <v>4.5</v>
      </c>
      <c r="AG330" s="173">
        <f t="shared" si="272"/>
        <v>4.5</v>
      </c>
      <c r="AH330" s="173">
        <f t="shared" si="272"/>
        <v>4.48</v>
      </c>
      <c r="AI330" s="173">
        <f t="shared" si="272"/>
        <v>3.91</v>
      </c>
      <c r="AJ330" s="173">
        <f t="shared" si="272"/>
        <v>3.68</v>
      </c>
      <c r="AK330" s="173">
        <f t="shared" si="272"/>
        <v>3.76</v>
      </c>
      <c r="AL330" s="173" t="str">
        <f t="shared" si="272"/>
        <v/>
      </c>
      <c r="AM330" s="173" t="str">
        <f t="shared" si="272"/>
        <v/>
      </c>
      <c r="AN330" s="173" t="str">
        <f t="shared" si="272"/>
        <v/>
      </c>
      <c r="AO330" s="173" t="str">
        <f t="shared" si="272"/>
        <v/>
      </c>
      <c r="AP330" s="173" t="str">
        <f t="shared" si="272"/>
        <v/>
      </c>
      <c r="AQ330" s="170"/>
      <c r="AR330" s="170"/>
    </row>
    <row r="331" ht="12.75" customHeight="1">
      <c r="A331" s="170"/>
      <c r="B331" s="170"/>
      <c r="C331" s="140" t="str">
        <f t="shared" ref="C331:D331" si="273">C138</f>
        <v>Huddersfield</v>
      </c>
      <c r="D331" s="140" t="str">
        <f t="shared" si="273"/>
        <v>Leicester</v>
      </c>
      <c r="E331" s="173">
        <f t="shared" ref="E331:AP331" si="274">IF(E$195&lt;=38,ROUND(SUMIFS($E138:$AP138,$E$2:$AP$2,"&lt;="&amp;E$195,$E$2:$AP$2,"&gt;="&amp;E$194),2),"")</f>
        <v>4.37</v>
      </c>
      <c r="F331" s="173">
        <f t="shared" si="274"/>
        <v>3.94</v>
      </c>
      <c r="G331" s="173">
        <f t="shared" si="274"/>
        <v>4.07</v>
      </c>
      <c r="H331" s="173">
        <f t="shared" si="274"/>
        <v>5.19</v>
      </c>
      <c r="I331" s="173">
        <f t="shared" si="274"/>
        <v>5.03</v>
      </c>
      <c r="J331" s="173">
        <f t="shared" si="274"/>
        <v>4.96</v>
      </c>
      <c r="K331" s="173">
        <f t="shared" si="274"/>
        <v>5.27</v>
      </c>
      <c r="L331" s="173">
        <f t="shared" si="274"/>
        <v>5.31</v>
      </c>
      <c r="M331" s="173">
        <f t="shared" si="274"/>
        <v>5.07</v>
      </c>
      <c r="N331" s="173">
        <f t="shared" si="274"/>
        <v>4.27</v>
      </c>
      <c r="O331" s="173">
        <f t="shared" si="274"/>
        <v>4.66</v>
      </c>
      <c r="P331" s="173">
        <f t="shared" si="274"/>
        <v>4.81</v>
      </c>
      <c r="Q331" s="173">
        <f t="shared" si="274"/>
        <v>4.7</v>
      </c>
      <c r="R331" s="173">
        <f t="shared" si="274"/>
        <v>5.33</v>
      </c>
      <c r="S331" s="173">
        <f t="shared" si="274"/>
        <v>5.35</v>
      </c>
      <c r="T331" s="173">
        <f t="shared" si="274"/>
        <v>5.4</v>
      </c>
      <c r="U331" s="173">
        <f t="shared" si="274"/>
        <v>4.74</v>
      </c>
      <c r="V331" s="173">
        <f t="shared" si="274"/>
        <v>4.89</v>
      </c>
      <c r="W331" s="173">
        <f t="shared" si="274"/>
        <v>4.85</v>
      </c>
      <c r="X331" s="173">
        <f t="shared" si="274"/>
        <v>4.54</v>
      </c>
      <c r="Y331" s="173">
        <f t="shared" si="274"/>
        <v>4.91</v>
      </c>
      <c r="Z331" s="173">
        <f t="shared" si="274"/>
        <v>4.75</v>
      </c>
      <c r="AA331" s="173">
        <f t="shared" si="274"/>
        <v>4.48</v>
      </c>
      <c r="AB331" s="173">
        <f t="shared" si="274"/>
        <v>4.56</v>
      </c>
      <c r="AC331" s="173">
        <f t="shared" si="274"/>
        <v>4.49</v>
      </c>
      <c r="AD331" s="173">
        <f t="shared" si="274"/>
        <v>3.94</v>
      </c>
      <c r="AE331" s="173">
        <f t="shared" si="274"/>
        <v>3.9</v>
      </c>
      <c r="AF331" s="173">
        <f t="shared" si="274"/>
        <v>3.9</v>
      </c>
      <c r="AG331" s="173">
        <f t="shared" si="274"/>
        <v>4.21</v>
      </c>
      <c r="AH331" s="173">
        <f t="shared" si="274"/>
        <v>3.94</v>
      </c>
      <c r="AI331" s="173">
        <f t="shared" si="274"/>
        <v>4.17</v>
      </c>
      <c r="AJ331" s="173">
        <f t="shared" si="274"/>
        <v>4.72</v>
      </c>
      <c r="AK331" s="173">
        <f t="shared" si="274"/>
        <v>4.75</v>
      </c>
      <c r="AL331" s="173" t="str">
        <f t="shared" si="274"/>
        <v/>
      </c>
      <c r="AM331" s="173" t="str">
        <f t="shared" si="274"/>
        <v/>
      </c>
      <c r="AN331" s="173" t="str">
        <f t="shared" si="274"/>
        <v/>
      </c>
      <c r="AO331" s="173" t="str">
        <f t="shared" si="274"/>
        <v/>
      </c>
      <c r="AP331" s="173" t="str">
        <f t="shared" si="274"/>
        <v/>
      </c>
      <c r="AQ331" s="170"/>
      <c r="AR331" s="170"/>
    </row>
    <row r="332" ht="12.75" customHeight="1">
      <c r="A332" s="170"/>
      <c r="B332" s="170"/>
      <c r="C332" s="140" t="str">
        <f t="shared" ref="C332:D332" si="275">C139</f>
        <v>Huddersfield</v>
      </c>
      <c r="D332" s="140" t="str">
        <f t="shared" si="275"/>
        <v>Liverpool</v>
      </c>
      <c r="E332" s="173">
        <f t="shared" ref="E332:AP332" si="276">IF(E$195&lt;=38,ROUND(SUMIFS($E139:$AP139,$E$2:$AP$2,"&lt;="&amp;E$195,$E$2:$AP$2,"&gt;="&amp;E$194),2),"")</f>
        <v>4.75</v>
      </c>
      <c r="F332" s="173">
        <f t="shared" si="276"/>
        <v>4.99</v>
      </c>
      <c r="G332" s="173">
        <f t="shared" si="276"/>
        <v>4.48</v>
      </c>
      <c r="H332" s="173">
        <f t="shared" si="276"/>
        <v>4.72</v>
      </c>
      <c r="I332" s="173">
        <f t="shared" si="276"/>
        <v>4.15</v>
      </c>
      <c r="J332" s="173">
        <f t="shared" si="276"/>
        <v>4.07</v>
      </c>
      <c r="K332" s="173">
        <f t="shared" si="276"/>
        <v>3.96</v>
      </c>
      <c r="L332" s="173">
        <f t="shared" si="276"/>
        <v>3.64</v>
      </c>
      <c r="M332" s="173">
        <f t="shared" si="276"/>
        <v>3.41</v>
      </c>
      <c r="N332" s="173">
        <f t="shared" si="276"/>
        <v>3.41</v>
      </c>
      <c r="O332" s="173">
        <f t="shared" si="276"/>
        <v>4.02</v>
      </c>
      <c r="P332" s="173">
        <f t="shared" si="276"/>
        <v>4.17</v>
      </c>
      <c r="Q332" s="173">
        <f t="shared" si="276"/>
        <v>4.28</v>
      </c>
      <c r="R332" s="173">
        <f t="shared" si="276"/>
        <v>4.13</v>
      </c>
      <c r="S332" s="173">
        <f t="shared" si="276"/>
        <v>4.47</v>
      </c>
      <c r="T332" s="173">
        <f t="shared" si="276"/>
        <v>4.62</v>
      </c>
      <c r="U332" s="173">
        <f t="shared" si="276"/>
        <v>4.33</v>
      </c>
      <c r="V332" s="173">
        <f t="shared" si="276"/>
        <v>4.25</v>
      </c>
      <c r="W332" s="173">
        <f t="shared" si="276"/>
        <v>4.22</v>
      </c>
      <c r="X332" s="173">
        <f t="shared" si="276"/>
        <v>4.45</v>
      </c>
      <c r="Y332" s="173">
        <f t="shared" si="276"/>
        <v>4.47</v>
      </c>
      <c r="Z332" s="173">
        <f t="shared" si="276"/>
        <v>4.5</v>
      </c>
      <c r="AA332" s="173">
        <f t="shared" si="276"/>
        <v>4.27</v>
      </c>
      <c r="AB332" s="173">
        <f t="shared" si="276"/>
        <v>4.59</v>
      </c>
      <c r="AC332" s="173">
        <f t="shared" si="276"/>
        <v>4.7</v>
      </c>
      <c r="AD332" s="173">
        <f t="shared" si="276"/>
        <v>4.49</v>
      </c>
      <c r="AE332" s="173">
        <f t="shared" si="276"/>
        <v>4.89</v>
      </c>
      <c r="AF332" s="173">
        <f t="shared" si="276"/>
        <v>4.85</v>
      </c>
      <c r="AG332" s="173">
        <f t="shared" si="276"/>
        <v>5.6</v>
      </c>
      <c r="AH332" s="173">
        <f t="shared" si="276"/>
        <v>5.33</v>
      </c>
      <c r="AI332" s="173">
        <f t="shared" si="276"/>
        <v>5.05</v>
      </c>
      <c r="AJ332" s="173">
        <f t="shared" si="276"/>
        <v>5.15</v>
      </c>
      <c r="AK332" s="173">
        <f t="shared" si="276"/>
        <v>4.51</v>
      </c>
      <c r="AL332" s="173" t="str">
        <f t="shared" si="276"/>
        <v/>
      </c>
      <c r="AM332" s="173" t="str">
        <f t="shared" si="276"/>
        <v/>
      </c>
      <c r="AN332" s="173" t="str">
        <f t="shared" si="276"/>
        <v/>
      </c>
      <c r="AO332" s="173" t="str">
        <f t="shared" si="276"/>
        <v/>
      </c>
      <c r="AP332" s="173" t="str">
        <f t="shared" si="276"/>
        <v/>
      </c>
      <c r="AQ332" s="170"/>
      <c r="AR332" s="170"/>
    </row>
    <row r="333" ht="12.75" customHeight="1">
      <c r="A333" s="170"/>
      <c r="B333" s="170"/>
      <c r="C333" s="140" t="str">
        <f t="shared" ref="C333:D333" si="277">C140</f>
        <v>Huddersfield</v>
      </c>
      <c r="D333" s="140" t="str">
        <f t="shared" si="277"/>
        <v>Man City</v>
      </c>
      <c r="E333" s="173">
        <f t="shared" ref="E333:AP333" si="278">IF(E$195&lt;=38,ROUND(SUMIFS($E140:$AP140,$E$2:$AP$2,"&lt;="&amp;E$195,$E$2:$AP$2,"&gt;="&amp;E$194),2),"")</f>
        <v>4.14</v>
      </c>
      <c r="F333" s="173">
        <f t="shared" si="278"/>
        <v>3.27</v>
      </c>
      <c r="G333" s="173">
        <f t="shared" si="278"/>
        <v>3.43</v>
      </c>
      <c r="H333" s="173">
        <f t="shared" si="278"/>
        <v>3.8</v>
      </c>
      <c r="I333" s="173">
        <f t="shared" si="278"/>
        <v>4.16</v>
      </c>
      <c r="J333" s="173">
        <f t="shared" si="278"/>
        <v>4.16</v>
      </c>
      <c r="K333" s="173">
        <f t="shared" si="278"/>
        <v>4.37</v>
      </c>
      <c r="L333" s="173">
        <f t="shared" si="278"/>
        <v>4.84</v>
      </c>
      <c r="M333" s="173">
        <f t="shared" si="278"/>
        <v>4.6</v>
      </c>
      <c r="N333" s="173">
        <f t="shared" si="278"/>
        <v>4.84</v>
      </c>
      <c r="O333" s="173">
        <f t="shared" si="278"/>
        <v>4.95</v>
      </c>
      <c r="P333" s="173">
        <f t="shared" si="278"/>
        <v>5.03</v>
      </c>
      <c r="Q333" s="173">
        <f t="shared" si="278"/>
        <v>4.71</v>
      </c>
      <c r="R333" s="173">
        <f t="shared" si="278"/>
        <v>4.83</v>
      </c>
      <c r="S333" s="173">
        <f t="shared" si="278"/>
        <v>5.17</v>
      </c>
      <c r="T333" s="173">
        <f t="shared" si="278"/>
        <v>4.94</v>
      </c>
      <c r="U333" s="173">
        <f t="shared" si="278"/>
        <v>4.26</v>
      </c>
      <c r="V333" s="173">
        <f t="shared" si="278"/>
        <v>4.26</v>
      </c>
      <c r="W333" s="173">
        <f t="shared" si="278"/>
        <v>4.26</v>
      </c>
      <c r="X333" s="173">
        <f t="shared" si="278"/>
        <v>4.06</v>
      </c>
      <c r="Y333" s="173">
        <f t="shared" si="278"/>
        <v>4.11</v>
      </c>
      <c r="Z333" s="173">
        <f t="shared" si="278"/>
        <v>4.15</v>
      </c>
      <c r="AA333" s="173">
        <f t="shared" si="278"/>
        <v>4.15</v>
      </c>
      <c r="AB333" s="173">
        <f t="shared" si="278"/>
        <v>4.47</v>
      </c>
      <c r="AC333" s="173">
        <f t="shared" si="278"/>
        <v>4.51</v>
      </c>
      <c r="AD333" s="173">
        <f t="shared" si="278"/>
        <v>4.66</v>
      </c>
      <c r="AE333" s="173">
        <f t="shared" si="278"/>
        <v>4.61</v>
      </c>
      <c r="AF333" s="173">
        <f t="shared" si="278"/>
        <v>4.2</v>
      </c>
      <c r="AG333" s="173">
        <f t="shared" si="278"/>
        <v>4.84</v>
      </c>
      <c r="AH333" s="173">
        <f t="shared" si="278"/>
        <v>4.56</v>
      </c>
      <c r="AI333" s="173">
        <f t="shared" si="278"/>
        <v>4.53</v>
      </c>
      <c r="AJ333" s="173">
        <f t="shared" si="278"/>
        <v>4.76</v>
      </c>
      <c r="AK333" s="173">
        <f t="shared" si="278"/>
        <v>4.81</v>
      </c>
      <c r="AL333" s="173" t="str">
        <f t="shared" si="278"/>
        <v/>
      </c>
      <c r="AM333" s="173" t="str">
        <f t="shared" si="278"/>
        <v/>
      </c>
      <c r="AN333" s="173" t="str">
        <f t="shared" si="278"/>
        <v/>
      </c>
      <c r="AO333" s="173" t="str">
        <f t="shared" si="278"/>
        <v/>
      </c>
      <c r="AP333" s="173" t="str">
        <f t="shared" si="278"/>
        <v/>
      </c>
      <c r="AQ333" s="170"/>
      <c r="AR333" s="170"/>
    </row>
    <row r="334" ht="12.75" customHeight="1">
      <c r="A334" s="170"/>
      <c r="B334" s="170"/>
      <c r="C334" s="140" t="str">
        <f t="shared" ref="C334:D334" si="279">C141</f>
        <v>Huddersfield</v>
      </c>
      <c r="D334" s="140" t="str">
        <f t="shared" si="279"/>
        <v>Man Utd</v>
      </c>
      <c r="E334" s="173">
        <f t="shared" ref="E334:AP334" si="280">IF(E$195&lt;=38,ROUND(SUMIFS($E141:$AP141,$E$2:$AP$2,"&lt;="&amp;E$195,$E$2:$AP$2,"&gt;="&amp;E$194),2),"")</f>
        <v>4.33</v>
      </c>
      <c r="F334" s="173">
        <f t="shared" si="280"/>
        <v>4.06</v>
      </c>
      <c r="G334" s="173">
        <f t="shared" si="280"/>
        <v>3.74</v>
      </c>
      <c r="H334" s="173">
        <f t="shared" si="280"/>
        <v>4.51</v>
      </c>
      <c r="I334" s="173">
        <f t="shared" si="280"/>
        <v>4.51</v>
      </c>
      <c r="J334" s="173">
        <f t="shared" si="280"/>
        <v>4.44</v>
      </c>
      <c r="K334" s="173">
        <f t="shared" si="280"/>
        <v>4.88</v>
      </c>
      <c r="L334" s="173">
        <f t="shared" si="280"/>
        <v>4.56</v>
      </c>
      <c r="M334" s="173">
        <f t="shared" si="280"/>
        <v>4.33</v>
      </c>
      <c r="N334" s="173">
        <f t="shared" si="280"/>
        <v>3.94</v>
      </c>
      <c r="O334" s="173">
        <f t="shared" si="280"/>
        <v>3.86</v>
      </c>
      <c r="P334" s="173">
        <f t="shared" si="280"/>
        <v>4.01</v>
      </c>
      <c r="Q334" s="173">
        <f t="shared" si="280"/>
        <v>3.74</v>
      </c>
      <c r="R334" s="173">
        <f t="shared" si="280"/>
        <v>3.58</v>
      </c>
      <c r="S334" s="173">
        <f t="shared" si="280"/>
        <v>3.92</v>
      </c>
      <c r="T334" s="173">
        <f t="shared" si="280"/>
        <v>3.92</v>
      </c>
      <c r="U334" s="173">
        <f t="shared" si="280"/>
        <v>4.1</v>
      </c>
      <c r="V334" s="173">
        <f t="shared" si="280"/>
        <v>3.78</v>
      </c>
      <c r="W334" s="173">
        <f t="shared" si="280"/>
        <v>3.74</v>
      </c>
      <c r="X334" s="173">
        <f t="shared" si="280"/>
        <v>4.25</v>
      </c>
      <c r="Y334" s="173">
        <f t="shared" si="280"/>
        <v>4.25</v>
      </c>
      <c r="Z334" s="173">
        <f t="shared" si="280"/>
        <v>4.29</v>
      </c>
      <c r="AA334" s="173">
        <f t="shared" si="280"/>
        <v>4.06</v>
      </c>
      <c r="AB334" s="173">
        <f t="shared" si="280"/>
        <v>4.34</v>
      </c>
      <c r="AC334" s="173">
        <f t="shared" si="280"/>
        <v>4.45</v>
      </c>
      <c r="AD334" s="173">
        <f t="shared" si="280"/>
        <v>4.41</v>
      </c>
      <c r="AE334" s="173">
        <f t="shared" si="280"/>
        <v>4.35</v>
      </c>
      <c r="AF334" s="173">
        <f t="shared" si="280"/>
        <v>4.39</v>
      </c>
      <c r="AG334" s="173">
        <f t="shared" si="280"/>
        <v>4.83</v>
      </c>
      <c r="AH334" s="173">
        <f t="shared" si="280"/>
        <v>4.83</v>
      </c>
      <c r="AI334" s="173">
        <f t="shared" si="280"/>
        <v>5.34</v>
      </c>
      <c r="AJ334" s="173">
        <f t="shared" si="280"/>
        <v>5.03</v>
      </c>
      <c r="AK334" s="173">
        <f t="shared" si="280"/>
        <v>4.77</v>
      </c>
      <c r="AL334" s="173" t="str">
        <f t="shared" si="280"/>
        <v/>
      </c>
      <c r="AM334" s="173" t="str">
        <f t="shared" si="280"/>
        <v/>
      </c>
      <c r="AN334" s="173" t="str">
        <f t="shared" si="280"/>
        <v/>
      </c>
      <c r="AO334" s="173" t="str">
        <f t="shared" si="280"/>
        <v/>
      </c>
      <c r="AP334" s="173" t="str">
        <f t="shared" si="280"/>
        <v/>
      </c>
      <c r="AQ334" s="170"/>
      <c r="AR334" s="170"/>
    </row>
    <row r="335" ht="12.75" customHeight="1">
      <c r="A335" s="170"/>
      <c r="B335" s="170"/>
      <c r="C335" s="140" t="str">
        <f t="shared" ref="C335:D335" si="281">C142</f>
        <v>Huddersfield</v>
      </c>
      <c r="D335" s="140" t="str">
        <f t="shared" si="281"/>
        <v>Newcastle</v>
      </c>
      <c r="E335" s="173">
        <f t="shared" ref="E335:AP335" si="282">IF(E$195&lt;=38,ROUND(SUMIFS($E142:$AP142,$E$2:$AP$2,"&lt;="&amp;E$195,$E$2:$AP$2,"&gt;="&amp;E$194),2),"")</f>
        <v>5.11</v>
      </c>
      <c r="F335" s="173">
        <f t="shared" si="282"/>
        <v>5.08</v>
      </c>
      <c r="G335" s="173">
        <f t="shared" si="282"/>
        <v>4.97</v>
      </c>
      <c r="H335" s="173">
        <f t="shared" si="282"/>
        <v>4.95</v>
      </c>
      <c r="I335" s="173">
        <f t="shared" si="282"/>
        <v>4.64</v>
      </c>
      <c r="J335" s="173">
        <f t="shared" si="282"/>
        <v>4.56</v>
      </c>
      <c r="K335" s="173">
        <f t="shared" si="282"/>
        <v>4.33</v>
      </c>
      <c r="L335" s="173">
        <f t="shared" si="282"/>
        <v>3.74</v>
      </c>
      <c r="M335" s="173">
        <f t="shared" si="282"/>
        <v>3.5</v>
      </c>
      <c r="N335" s="173">
        <f t="shared" si="282"/>
        <v>3.61</v>
      </c>
      <c r="O335" s="173">
        <f t="shared" si="282"/>
        <v>3.92</v>
      </c>
      <c r="P335" s="173">
        <f t="shared" si="282"/>
        <v>4</v>
      </c>
      <c r="Q335" s="173">
        <f t="shared" si="282"/>
        <v>3.81</v>
      </c>
      <c r="R335" s="173">
        <f t="shared" si="282"/>
        <v>4.67</v>
      </c>
      <c r="S335" s="173">
        <f t="shared" si="282"/>
        <v>5.01</v>
      </c>
      <c r="T335" s="173">
        <f t="shared" si="282"/>
        <v>5.3</v>
      </c>
      <c r="U335" s="173">
        <f t="shared" si="282"/>
        <v>4.93</v>
      </c>
      <c r="V335" s="173">
        <f t="shared" si="282"/>
        <v>4.71</v>
      </c>
      <c r="W335" s="173">
        <f t="shared" si="282"/>
        <v>4.79</v>
      </c>
      <c r="X335" s="173">
        <f t="shared" si="282"/>
        <v>4.47</v>
      </c>
      <c r="Y335" s="173">
        <f t="shared" si="282"/>
        <v>4.53</v>
      </c>
      <c r="Z335" s="173">
        <f t="shared" si="282"/>
        <v>4.21</v>
      </c>
      <c r="AA335" s="173">
        <f t="shared" si="282"/>
        <v>3.98</v>
      </c>
      <c r="AB335" s="173">
        <f t="shared" si="282"/>
        <v>4.51</v>
      </c>
      <c r="AC335" s="173">
        <f t="shared" si="282"/>
        <v>4.51</v>
      </c>
      <c r="AD335" s="173">
        <f t="shared" si="282"/>
        <v>4.27</v>
      </c>
      <c r="AE335" s="173">
        <f t="shared" si="282"/>
        <v>4.63</v>
      </c>
      <c r="AF335" s="173">
        <f t="shared" si="282"/>
        <v>4.78</v>
      </c>
      <c r="AG335" s="173">
        <f t="shared" si="282"/>
        <v>5.27</v>
      </c>
      <c r="AH335" s="173">
        <f t="shared" si="282"/>
        <v>4.99</v>
      </c>
      <c r="AI335" s="173">
        <f t="shared" si="282"/>
        <v>5.3</v>
      </c>
      <c r="AJ335" s="173">
        <f t="shared" si="282"/>
        <v>5.54</v>
      </c>
      <c r="AK335" s="173">
        <f t="shared" si="282"/>
        <v>5.13</v>
      </c>
      <c r="AL335" s="173" t="str">
        <f t="shared" si="282"/>
        <v/>
      </c>
      <c r="AM335" s="173" t="str">
        <f t="shared" si="282"/>
        <v/>
      </c>
      <c r="AN335" s="173" t="str">
        <f t="shared" si="282"/>
        <v/>
      </c>
      <c r="AO335" s="173" t="str">
        <f t="shared" si="282"/>
        <v/>
      </c>
      <c r="AP335" s="173" t="str">
        <f t="shared" si="282"/>
        <v/>
      </c>
      <c r="AQ335" s="170"/>
      <c r="AR335" s="170"/>
    </row>
    <row r="336" ht="12.75" customHeight="1">
      <c r="A336" s="170"/>
      <c r="B336" s="170"/>
      <c r="C336" s="140" t="str">
        <f t="shared" ref="C336:D336" si="283">C143</f>
        <v>Huddersfield</v>
      </c>
      <c r="D336" s="140" t="str">
        <f t="shared" si="283"/>
        <v>Southampton</v>
      </c>
      <c r="E336" s="173">
        <f t="shared" ref="E336:AP336" si="284">IF(E$195&lt;=38,ROUND(SUMIFS($E143:$AP143,$E$2:$AP$2,"&lt;="&amp;E$195,$E$2:$AP$2,"&gt;="&amp;E$194),2),"")</f>
        <v>4.78</v>
      </c>
      <c r="F336" s="173">
        <f t="shared" si="284"/>
        <v>4.85</v>
      </c>
      <c r="G336" s="173">
        <f t="shared" si="284"/>
        <v>4.38</v>
      </c>
      <c r="H336" s="173">
        <f t="shared" si="284"/>
        <v>4.99</v>
      </c>
      <c r="I336" s="173">
        <f t="shared" si="284"/>
        <v>4.59</v>
      </c>
      <c r="J336" s="173">
        <f t="shared" si="284"/>
        <v>4.76</v>
      </c>
      <c r="K336" s="173">
        <f t="shared" si="284"/>
        <v>4.44</v>
      </c>
      <c r="L336" s="173">
        <f t="shared" si="284"/>
        <v>4.31</v>
      </c>
      <c r="M336" s="173">
        <f t="shared" si="284"/>
        <v>4.08</v>
      </c>
      <c r="N336" s="173">
        <f t="shared" si="284"/>
        <v>4.08</v>
      </c>
      <c r="O336" s="173">
        <f t="shared" si="284"/>
        <v>4.1</v>
      </c>
      <c r="P336" s="173">
        <f t="shared" si="284"/>
        <v>4.25</v>
      </c>
      <c r="Q336" s="173">
        <f t="shared" si="284"/>
        <v>4.22</v>
      </c>
      <c r="R336" s="173">
        <f t="shared" si="284"/>
        <v>4.43</v>
      </c>
      <c r="S336" s="173">
        <f t="shared" si="284"/>
        <v>4.77</v>
      </c>
      <c r="T336" s="173">
        <f t="shared" si="284"/>
        <v>4.53</v>
      </c>
      <c r="U336" s="173">
        <f t="shared" si="284"/>
        <v>4.53</v>
      </c>
      <c r="V336" s="173">
        <f t="shared" si="284"/>
        <v>4.45</v>
      </c>
      <c r="W336" s="173">
        <f t="shared" si="284"/>
        <v>4.45</v>
      </c>
      <c r="X336" s="173">
        <f t="shared" si="284"/>
        <v>4.14</v>
      </c>
      <c r="Y336" s="173">
        <f t="shared" si="284"/>
        <v>3.82</v>
      </c>
      <c r="Z336" s="173">
        <f t="shared" si="284"/>
        <v>3.86</v>
      </c>
      <c r="AA336" s="173">
        <f t="shared" si="284"/>
        <v>3.62</v>
      </c>
      <c r="AB336" s="173">
        <f t="shared" si="284"/>
        <v>3.94</v>
      </c>
      <c r="AC336" s="173">
        <f t="shared" si="284"/>
        <v>4.06</v>
      </c>
      <c r="AD336" s="173">
        <f t="shared" si="284"/>
        <v>4.37</v>
      </c>
      <c r="AE336" s="173">
        <f t="shared" si="284"/>
        <v>4.9</v>
      </c>
      <c r="AF336" s="173">
        <f t="shared" si="284"/>
        <v>5.29</v>
      </c>
      <c r="AG336" s="173">
        <f t="shared" si="284"/>
        <v>5.29</v>
      </c>
      <c r="AH336" s="173">
        <f t="shared" si="284"/>
        <v>5.02</v>
      </c>
      <c r="AI336" s="173">
        <f t="shared" si="284"/>
        <v>5.02</v>
      </c>
      <c r="AJ336" s="173">
        <f t="shared" si="284"/>
        <v>5.02</v>
      </c>
      <c r="AK336" s="173">
        <f t="shared" si="284"/>
        <v>4.55</v>
      </c>
      <c r="AL336" s="173" t="str">
        <f t="shared" si="284"/>
        <v/>
      </c>
      <c r="AM336" s="173" t="str">
        <f t="shared" si="284"/>
        <v/>
      </c>
      <c r="AN336" s="173" t="str">
        <f t="shared" si="284"/>
        <v/>
      </c>
      <c r="AO336" s="173" t="str">
        <f t="shared" si="284"/>
        <v/>
      </c>
      <c r="AP336" s="173" t="str">
        <f t="shared" si="284"/>
        <v/>
      </c>
      <c r="AQ336" s="170"/>
      <c r="AR336" s="170"/>
    </row>
    <row r="337" ht="12.75" customHeight="1">
      <c r="A337" s="170"/>
      <c r="B337" s="170"/>
      <c r="C337" s="140" t="str">
        <f t="shared" ref="C337:D337" si="285">C144</f>
        <v>Huddersfield</v>
      </c>
      <c r="D337" s="140" t="str">
        <f t="shared" si="285"/>
        <v>Tottenham</v>
      </c>
      <c r="E337" s="173">
        <f t="shared" ref="E337:AP337" si="286">IF(E$195&lt;=38,ROUND(SUMIFS($E144:$AP144,$E$2:$AP$2,"&lt;="&amp;E$195,$E$2:$AP$2,"&gt;="&amp;E$194),2),"")</f>
        <v>4.43</v>
      </c>
      <c r="F337" s="173">
        <f t="shared" si="286"/>
        <v>4.23</v>
      </c>
      <c r="G337" s="173">
        <f t="shared" si="286"/>
        <v>4.09</v>
      </c>
      <c r="H337" s="173">
        <f t="shared" si="286"/>
        <v>4.62</v>
      </c>
      <c r="I337" s="173">
        <f t="shared" si="286"/>
        <v>4.62</v>
      </c>
      <c r="J337" s="173">
        <f t="shared" si="286"/>
        <v>4.55</v>
      </c>
      <c r="K337" s="173">
        <f t="shared" si="286"/>
        <v>4.55</v>
      </c>
      <c r="L337" s="173">
        <f t="shared" si="286"/>
        <v>4.78</v>
      </c>
      <c r="M337" s="173">
        <f t="shared" si="286"/>
        <v>4.76</v>
      </c>
      <c r="N337" s="173">
        <f t="shared" si="286"/>
        <v>4.48</v>
      </c>
      <c r="O337" s="173">
        <f t="shared" si="286"/>
        <v>4.4</v>
      </c>
      <c r="P337" s="173">
        <f t="shared" si="286"/>
        <v>4.55</v>
      </c>
      <c r="Q337" s="173">
        <f t="shared" si="286"/>
        <v>4.28</v>
      </c>
      <c r="R337" s="173">
        <f t="shared" si="286"/>
        <v>4.17</v>
      </c>
      <c r="S337" s="173">
        <f t="shared" si="286"/>
        <v>4.27</v>
      </c>
      <c r="T337" s="173">
        <f t="shared" si="286"/>
        <v>4.34</v>
      </c>
      <c r="U337" s="173">
        <f t="shared" si="286"/>
        <v>4.09</v>
      </c>
      <c r="V337" s="173">
        <f t="shared" si="286"/>
        <v>4.11</v>
      </c>
      <c r="W337" s="173">
        <f t="shared" si="286"/>
        <v>4.07</v>
      </c>
      <c r="X337" s="173">
        <f t="shared" si="286"/>
        <v>4.03</v>
      </c>
      <c r="Y337" s="173">
        <f t="shared" si="286"/>
        <v>4.32</v>
      </c>
      <c r="Z337" s="173">
        <f t="shared" si="286"/>
        <v>4.22</v>
      </c>
      <c r="AA337" s="173">
        <f t="shared" si="286"/>
        <v>3.98</v>
      </c>
      <c r="AB337" s="173">
        <f t="shared" si="286"/>
        <v>4.04</v>
      </c>
      <c r="AC337" s="173">
        <f t="shared" si="286"/>
        <v>4.15</v>
      </c>
      <c r="AD337" s="173">
        <f t="shared" si="286"/>
        <v>4.08</v>
      </c>
      <c r="AE337" s="173">
        <f t="shared" si="286"/>
        <v>4.43</v>
      </c>
      <c r="AF337" s="173">
        <f t="shared" si="286"/>
        <v>4.19</v>
      </c>
      <c r="AG337" s="173">
        <f t="shared" si="286"/>
        <v>4.17</v>
      </c>
      <c r="AH337" s="173">
        <f t="shared" si="286"/>
        <v>4.05</v>
      </c>
      <c r="AI337" s="173">
        <f t="shared" si="286"/>
        <v>4.24</v>
      </c>
      <c r="AJ337" s="173">
        <f t="shared" si="286"/>
        <v>4.64</v>
      </c>
      <c r="AK337" s="173">
        <f t="shared" si="286"/>
        <v>4.13</v>
      </c>
      <c r="AL337" s="173" t="str">
        <f t="shared" si="286"/>
        <v/>
      </c>
      <c r="AM337" s="173" t="str">
        <f t="shared" si="286"/>
        <v/>
      </c>
      <c r="AN337" s="173" t="str">
        <f t="shared" si="286"/>
        <v/>
      </c>
      <c r="AO337" s="173" t="str">
        <f t="shared" si="286"/>
        <v/>
      </c>
      <c r="AP337" s="173" t="str">
        <f t="shared" si="286"/>
        <v/>
      </c>
      <c r="AQ337" s="170"/>
      <c r="AR337" s="170"/>
    </row>
    <row r="338" ht="12.75" customHeight="1">
      <c r="A338" s="170"/>
      <c r="B338" s="170"/>
      <c r="C338" s="140" t="str">
        <f t="shared" ref="C338:D338" si="287">C145</f>
        <v>Huddersfield</v>
      </c>
      <c r="D338" s="140" t="str">
        <f t="shared" si="287"/>
        <v>Watford</v>
      </c>
      <c r="E338" s="173">
        <f t="shared" ref="E338:AP338" si="288">IF(E$195&lt;=38,ROUND(SUMIFS($E145:$AP145,$E$2:$AP$2,"&lt;="&amp;E$195,$E$2:$AP$2,"&gt;="&amp;E$194),2),"")</f>
        <v>3.9</v>
      </c>
      <c r="F338" s="173">
        <f t="shared" si="288"/>
        <v>4.84</v>
      </c>
      <c r="G338" s="173">
        <f t="shared" si="288"/>
        <v>4.84</v>
      </c>
      <c r="H338" s="173">
        <f t="shared" si="288"/>
        <v>5.29</v>
      </c>
      <c r="I338" s="173">
        <f t="shared" si="288"/>
        <v>4.66</v>
      </c>
      <c r="J338" s="173">
        <f t="shared" si="288"/>
        <v>4.59</v>
      </c>
      <c r="K338" s="173">
        <f t="shared" si="288"/>
        <v>4.64</v>
      </c>
      <c r="L338" s="173">
        <f t="shared" si="288"/>
        <v>4.16</v>
      </c>
      <c r="M338" s="173">
        <f t="shared" si="288"/>
        <v>3.93</v>
      </c>
      <c r="N338" s="173">
        <f t="shared" si="288"/>
        <v>4.09</v>
      </c>
      <c r="O338" s="173">
        <f t="shared" si="288"/>
        <v>4.72</v>
      </c>
      <c r="P338" s="173">
        <f t="shared" si="288"/>
        <v>4.57</v>
      </c>
      <c r="Q338" s="173">
        <f t="shared" si="288"/>
        <v>4.46</v>
      </c>
      <c r="R338" s="173">
        <f t="shared" si="288"/>
        <v>4.85</v>
      </c>
      <c r="S338" s="173">
        <f t="shared" si="288"/>
        <v>5.17</v>
      </c>
      <c r="T338" s="173">
        <f t="shared" si="288"/>
        <v>4.93</v>
      </c>
      <c r="U338" s="173">
        <f t="shared" si="288"/>
        <v>4.56</v>
      </c>
      <c r="V338" s="173">
        <f t="shared" si="288"/>
        <v>4.94</v>
      </c>
      <c r="W338" s="173">
        <f t="shared" si="288"/>
        <v>4.9</v>
      </c>
      <c r="X338" s="173">
        <f t="shared" si="288"/>
        <v>4.58</v>
      </c>
      <c r="Y338" s="173">
        <f t="shared" si="288"/>
        <v>4.5</v>
      </c>
      <c r="Z338" s="173">
        <f t="shared" si="288"/>
        <v>4.45</v>
      </c>
      <c r="AA338" s="173">
        <f t="shared" si="288"/>
        <v>4.22</v>
      </c>
      <c r="AB338" s="173">
        <f t="shared" si="288"/>
        <v>4.38</v>
      </c>
      <c r="AC338" s="173">
        <f t="shared" si="288"/>
        <v>4.49</v>
      </c>
      <c r="AD338" s="173">
        <f t="shared" si="288"/>
        <v>4.22</v>
      </c>
      <c r="AE338" s="173">
        <f t="shared" si="288"/>
        <v>4.73</v>
      </c>
      <c r="AF338" s="173">
        <f t="shared" si="288"/>
        <v>4.55</v>
      </c>
      <c r="AG338" s="173">
        <f t="shared" si="288"/>
        <v>4.84</v>
      </c>
      <c r="AH338" s="173">
        <f t="shared" si="288"/>
        <v>4.53</v>
      </c>
      <c r="AI338" s="173">
        <f t="shared" si="288"/>
        <v>4.28</v>
      </c>
      <c r="AJ338" s="173">
        <f t="shared" si="288"/>
        <v>4.79</v>
      </c>
      <c r="AK338" s="173">
        <f t="shared" si="288"/>
        <v>4.44</v>
      </c>
      <c r="AL338" s="173" t="str">
        <f t="shared" si="288"/>
        <v/>
      </c>
      <c r="AM338" s="173" t="str">
        <f t="shared" si="288"/>
        <v/>
      </c>
      <c r="AN338" s="173" t="str">
        <f t="shared" si="288"/>
        <v/>
      </c>
      <c r="AO338" s="173" t="str">
        <f t="shared" si="288"/>
        <v/>
      </c>
      <c r="AP338" s="173" t="str">
        <f t="shared" si="288"/>
        <v/>
      </c>
      <c r="AQ338" s="170"/>
      <c r="AR338" s="170"/>
    </row>
    <row r="339" ht="12.75" customHeight="1">
      <c r="A339" s="170"/>
      <c r="B339" s="170"/>
      <c r="C339" s="140" t="str">
        <f t="shared" ref="C339:D339" si="289">C146</f>
        <v>Huddersfield</v>
      </c>
      <c r="D339" s="140" t="str">
        <f t="shared" si="289"/>
        <v>West Ham</v>
      </c>
      <c r="E339" s="173">
        <f t="shared" ref="E339:AP339" si="290">IF(E$195&lt;=38,ROUND(SUMIFS($E146:$AP146,$E$2:$AP$2,"&lt;="&amp;E$195,$E$2:$AP$2,"&gt;="&amp;E$194),2),"")</f>
        <v>4.53</v>
      </c>
      <c r="F339" s="173">
        <f t="shared" si="290"/>
        <v>4.45</v>
      </c>
      <c r="G339" s="173">
        <f t="shared" si="290"/>
        <v>4.33</v>
      </c>
      <c r="H339" s="173">
        <f t="shared" si="290"/>
        <v>5.25</v>
      </c>
      <c r="I339" s="173">
        <f t="shared" si="290"/>
        <v>5.74</v>
      </c>
      <c r="J339" s="173">
        <f t="shared" si="290"/>
        <v>5.66</v>
      </c>
      <c r="K339" s="173">
        <f t="shared" si="290"/>
        <v>5.31</v>
      </c>
      <c r="L339" s="173">
        <f t="shared" si="290"/>
        <v>4.99</v>
      </c>
      <c r="M339" s="173">
        <f t="shared" si="290"/>
        <v>4.76</v>
      </c>
      <c r="N339" s="173">
        <f t="shared" si="290"/>
        <v>3.83</v>
      </c>
      <c r="O339" s="173">
        <f t="shared" si="290"/>
        <v>3.48</v>
      </c>
      <c r="P339" s="173">
        <f t="shared" si="290"/>
        <v>3.63</v>
      </c>
      <c r="Q339" s="173">
        <f t="shared" si="290"/>
        <v>3.67</v>
      </c>
      <c r="R339" s="173">
        <f t="shared" si="290"/>
        <v>3.6</v>
      </c>
      <c r="S339" s="173">
        <f t="shared" si="290"/>
        <v>3.83</v>
      </c>
      <c r="T339" s="173">
        <f t="shared" si="290"/>
        <v>3.81</v>
      </c>
      <c r="U339" s="173">
        <f t="shared" si="290"/>
        <v>3.91</v>
      </c>
      <c r="V339" s="173">
        <f t="shared" si="290"/>
        <v>4.23</v>
      </c>
      <c r="W339" s="173">
        <f t="shared" si="290"/>
        <v>4.19</v>
      </c>
      <c r="X339" s="173">
        <f t="shared" si="290"/>
        <v>4.58</v>
      </c>
      <c r="Y339" s="173">
        <f t="shared" si="290"/>
        <v>4.74</v>
      </c>
      <c r="Z339" s="173">
        <f t="shared" si="290"/>
        <v>4.9</v>
      </c>
      <c r="AA339" s="173">
        <f t="shared" si="290"/>
        <v>4.67</v>
      </c>
      <c r="AB339" s="173">
        <f t="shared" si="290"/>
        <v>4.36</v>
      </c>
      <c r="AC339" s="173">
        <f t="shared" si="290"/>
        <v>4.46</v>
      </c>
      <c r="AD339" s="173">
        <f t="shared" si="290"/>
        <v>3.75</v>
      </c>
      <c r="AE339" s="173">
        <f t="shared" si="290"/>
        <v>3.6</v>
      </c>
      <c r="AF339" s="173">
        <f t="shared" si="290"/>
        <v>4.22</v>
      </c>
      <c r="AG339" s="173">
        <f t="shared" si="290"/>
        <v>5.21</v>
      </c>
      <c r="AH339" s="173">
        <f t="shared" si="290"/>
        <v>5.17</v>
      </c>
      <c r="AI339" s="173">
        <f t="shared" si="290"/>
        <v>6.01</v>
      </c>
      <c r="AJ339" s="173">
        <f t="shared" si="290"/>
        <v>6.21</v>
      </c>
      <c r="AK339" s="173">
        <f t="shared" si="290"/>
        <v>6.37</v>
      </c>
      <c r="AL339" s="173" t="str">
        <f t="shared" si="290"/>
        <v/>
      </c>
      <c r="AM339" s="173" t="str">
        <f t="shared" si="290"/>
        <v/>
      </c>
      <c r="AN339" s="173" t="str">
        <f t="shared" si="290"/>
        <v/>
      </c>
      <c r="AO339" s="173" t="str">
        <f t="shared" si="290"/>
        <v/>
      </c>
      <c r="AP339" s="173" t="str">
        <f t="shared" si="290"/>
        <v/>
      </c>
      <c r="AQ339" s="170"/>
      <c r="AR339" s="170"/>
    </row>
    <row r="340" ht="12.75" customHeight="1">
      <c r="A340" s="170"/>
      <c r="B340" s="170"/>
      <c r="C340" s="140" t="str">
        <f t="shared" ref="C340:D340" si="291">C147</f>
        <v>Huddersfield</v>
      </c>
      <c r="D340" s="140" t="str">
        <f t="shared" si="291"/>
        <v>Wolves</v>
      </c>
      <c r="E340" s="173">
        <f t="shared" ref="E340:AP340" si="292">IF(E$195&lt;=38,ROUND(SUMIFS($E147:$AP147,$E$2:$AP$2,"&lt;="&amp;E$195,$E$2:$AP$2,"&gt;="&amp;E$194),2),"")</f>
        <v>4.58</v>
      </c>
      <c r="F340" s="173">
        <f t="shared" si="292"/>
        <v>4.62</v>
      </c>
      <c r="G340" s="173">
        <f t="shared" si="292"/>
        <v>4.26</v>
      </c>
      <c r="H340" s="173">
        <f t="shared" si="292"/>
        <v>4.52</v>
      </c>
      <c r="I340" s="173">
        <f t="shared" si="292"/>
        <v>4.52</v>
      </c>
      <c r="J340" s="173">
        <f t="shared" si="292"/>
        <v>4.45</v>
      </c>
      <c r="K340" s="173">
        <f t="shared" si="292"/>
        <v>4.41</v>
      </c>
      <c r="L340" s="173">
        <f t="shared" si="292"/>
        <v>4.21</v>
      </c>
      <c r="M340" s="173">
        <f t="shared" si="292"/>
        <v>3.98</v>
      </c>
      <c r="N340" s="173">
        <f t="shared" si="292"/>
        <v>4.33</v>
      </c>
      <c r="O340" s="173">
        <f t="shared" si="292"/>
        <v>4.21</v>
      </c>
      <c r="P340" s="173">
        <f t="shared" si="292"/>
        <v>4.36</v>
      </c>
      <c r="Q340" s="173">
        <f t="shared" si="292"/>
        <v>4.09</v>
      </c>
      <c r="R340" s="173">
        <f t="shared" si="292"/>
        <v>4.35</v>
      </c>
      <c r="S340" s="173">
        <f t="shared" si="292"/>
        <v>4.69</v>
      </c>
      <c r="T340" s="173">
        <f t="shared" si="292"/>
        <v>4.29</v>
      </c>
      <c r="U340" s="173">
        <f t="shared" si="292"/>
        <v>4.2</v>
      </c>
      <c r="V340" s="173">
        <f t="shared" si="292"/>
        <v>4.71</v>
      </c>
      <c r="W340" s="173">
        <f t="shared" si="292"/>
        <v>4.67</v>
      </c>
      <c r="X340" s="173">
        <f t="shared" si="292"/>
        <v>5.04</v>
      </c>
      <c r="Y340" s="173">
        <f t="shared" si="292"/>
        <v>5.02</v>
      </c>
      <c r="Z340" s="173">
        <f t="shared" si="292"/>
        <v>5.21</v>
      </c>
      <c r="AA340" s="173">
        <f t="shared" si="292"/>
        <v>4.98</v>
      </c>
      <c r="AB340" s="173">
        <f t="shared" si="292"/>
        <v>4.17</v>
      </c>
      <c r="AC340" s="173">
        <f t="shared" si="292"/>
        <v>4.29</v>
      </c>
      <c r="AD340" s="173">
        <f t="shared" si="292"/>
        <v>3.98</v>
      </c>
      <c r="AE340" s="173">
        <f t="shared" si="292"/>
        <v>3.9</v>
      </c>
      <c r="AF340" s="173">
        <f t="shared" si="292"/>
        <v>4.25</v>
      </c>
      <c r="AG340" s="173">
        <f t="shared" si="292"/>
        <v>4.54</v>
      </c>
      <c r="AH340" s="173">
        <f t="shared" si="292"/>
        <v>4.52</v>
      </c>
      <c r="AI340" s="173">
        <f t="shared" si="292"/>
        <v>4.83</v>
      </c>
      <c r="AJ340" s="173">
        <f t="shared" si="292"/>
        <v>4.6</v>
      </c>
      <c r="AK340" s="173">
        <f t="shared" si="292"/>
        <v>4.76</v>
      </c>
      <c r="AL340" s="173" t="str">
        <f t="shared" si="292"/>
        <v/>
      </c>
      <c r="AM340" s="173" t="str">
        <f t="shared" si="292"/>
        <v/>
      </c>
      <c r="AN340" s="173" t="str">
        <f t="shared" si="292"/>
        <v/>
      </c>
      <c r="AO340" s="173" t="str">
        <f t="shared" si="292"/>
        <v/>
      </c>
      <c r="AP340" s="173" t="str">
        <f t="shared" si="292"/>
        <v/>
      </c>
      <c r="AQ340" s="170"/>
      <c r="AR340" s="170"/>
    </row>
    <row r="341" ht="12.75" customHeight="1">
      <c r="A341" s="170"/>
      <c r="B341" s="170"/>
      <c r="C341" s="140" t="str">
        <f t="shared" ref="C341:D341" si="293">C148</f>
        <v>Leicester</v>
      </c>
      <c r="D341" s="140" t="str">
        <f t="shared" si="293"/>
        <v>Liverpool</v>
      </c>
      <c r="E341" s="173">
        <f t="shared" ref="E341:AP341" si="294">IF(E$195&lt;=38,ROUND(SUMIFS($E148:$AP148,$E$2:$AP$2,"&lt;="&amp;E$195,$E$2:$AP$2,"&gt;="&amp;E$194),2),"")</f>
        <v>4.31</v>
      </c>
      <c r="F341" s="173">
        <f t="shared" si="294"/>
        <v>4.19</v>
      </c>
      <c r="G341" s="173">
        <f t="shared" si="294"/>
        <v>4.32</v>
      </c>
      <c r="H341" s="173">
        <f t="shared" si="294"/>
        <v>4.56</v>
      </c>
      <c r="I341" s="173">
        <f t="shared" si="294"/>
        <v>3.99</v>
      </c>
      <c r="J341" s="173">
        <f t="shared" si="294"/>
        <v>3.7</v>
      </c>
      <c r="K341" s="173">
        <f t="shared" si="294"/>
        <v>3.79</v>
      </c>
      <c r="L341" s="173">
        <f t="shared" si="294"/>
        <v>3.9</v>
      </c>
      <c r="M341" s="173">
        <f t="shared" si="294"/>
        <v>3.9</v>
      </c>
      <c r="N341" s="173">
        <f t="shared" si="294"/>
        <v>3.9</v>
      </c>
      <c r="O341" s="173">
        <f t="shared" si="294"/>
        <v>4.51</v>
      </c>
      <c r="P341" s="173">
        <f t="shared" si="294"/>
        <v>4.92</v>
      </c>
      <c r="Q341" s="173">
        <f t="shared" si="294"/>
        <v>5.22</v>
      </c>
      <c r="R341" s="173">
        <f t="shared" si="294"/>
        <v>4.99</v>
      </c>
      <c r="S341" s="173">
        <f t="shared" si="294"/>
        <v>4.77</v>
      </c>
      <c r="T341" s="173">
        <f t="shared" si="294"/>
        <v>5.24</v>
      </c>
      <c r="U341" s="173">
        <f t="shared" si="294"/>
        <v>4.89</v>
      </c>
      <c r="V341" s="173">
        <f t="shared" si="294"/>
        <v>4.38</v>
      </c>
      <c r="W341" s="173">
        <f t="shared" si="294"/>
        <v>4.74</v>
      </c>
      <c r="X341" s="173">
        <f t="shared" si="294"/>
        <v>4.97</v>
      </c>
      <c r="Y341" s="173">
        <f t="shared" si="294"/>
        <v>5.3</v>
      </c>
      <c r="Z341" s="173">
        <f t="shared" si="294"/>
        <v>4.83</v>
      </c>
      <c r="AA341" s="173">
        <f t="shared" si="294"/>
        <v>4.56</v>
      </c>
      <c r="AB341" s="173">
        <f t="shared" si="294"/>
        <v>4.99</v>
      </c>
      <c r="AC341" s="173">
        <f t="shared" si="294"/>
        <v>4.33</v>
      </c>
      <c r="AD341" s="173">
        <f t="shared" si="294"/>
        <v>4.01</v>
      </c>
      <c r="AE341" s="173">
        <f t="shared" si="294"/>
        <v>4.01</v>
      </c>
      <c r="AF341" s="173">
        <f t="shared" si="294"/>
        <v>4.01</v>
      </c>
      <c r="AG341" s="173">
        <f t="shared" si="294"/>
        <v>4.33</v>
      </c>
      <c r="AH341" s="173">
        <f t="shared" si="294"/>
        <v>4</v>
      </c>
      <c r="AI341" s="173">
        <f t="shared" si="294"/>
        <v>3.91</v>
      </c>
      <c r="AJ341" s="173">
        <f t="shared" si="294"/>
        <v>4.11</v>
      </c>
      <c r="AK341" s="173">
        <f t="shared" si="294"/>
        <v>3.86</v>
      </c>
      <c r="AL341" s="173" t="str">
        <f t="shared" si="294"/>
        <v/>
      </c>
      <c r="AM341" s="173" t="str">
        <f t="shared" si="294"/>
        <v/>
      </c>
      <c r="AN341" s="173" t="str">
        <f t="shared" si="294"/>
        <v/>
      </c>
      <c r="AO341" s="173" t="str">
        <f t="shared" si="294"/>
        <v/>
      </c>
      <c r="AP341" s="173" t="str">
        <f t="shared" si="294"/>
        <v/>
      </c>
      <c r="AQ341" s="170"/>
      <c r="AR341" s="170"/>
    </row>
    <row r="342" ht="12.75" customHeight="1">
      <c r="A342" s="170"/>
      <c r="B342" s="170"/>
      <c r="C342" s="140" t="str">
        <f t="shared" ref="C342:D342" si="295">C149</f>
        <v>Leicester</v>
      </c>
      <c r="D342" s="140" t="str">
        <f t="shared" si="295"/>
        <v>Man City</v>
      </c>
      <c r="E342" s="173">
        <f t="shared" ref="E342:AP342" si="296">IF(E$195&lt;=38,ROUND(SUMIFS($E149:$AP149,$E$2:$AP$2,"&lt;="&amp;E$195,$E$2:$AP$2,"&gt;="&amp;E$194),2),"")</f>
        <v>4.49</v>
      </c>
      <c r="F342" s="173">
        <f t="shared" si="296"/>
        <v>3.39</v>
      </c>
      <c r="G342" s="173">
        <f t="shared" si="296"/>
        <v>3.54</v>
      </c>
      <c r="H342" s="173">
        <f t="shared" si="296"/>
        <v>3.54</v>
      </c>
      <c r="I342" s="173">
        <f t="shared" si="296"/>
        <v>3.78</v>
      </c>
      <c r="J342" s="173">
        <f t="shared" si="296"/>
        <v>3.89</v>
      </c>
      <c r="K342" s="173">
        <f t="shared" si="296"/>
        <v>4.2</v>
      </c>
      <c r="L342" s="173">
        <f t="shared" si="296"/>
        <v>4.75</v>
      </c>
      <c r="M342" s="173">
        <f t="shared" si="296"/>
        <v>4.79</v>
      </c>
      <c r="N342" s="173">
        <f t="shared" si="296"/>
        <v>4.74</v>
      </c>
      <c r="O342" s="173">
        <f t="shared" si="296"/>
        <v>4.98</v>
      </c>
      <c r="P342" s="173">
        <f t="shared" si="296"/>
        <v>4.94</v>
      </c>
      <c r="Q342" s="173">
        <f t="shared" si="296"/>
        <v>4.78</v>
      </c>
      <c r="R342" s="173">
        <f t="shared" si="296"/>
        <v>4.82</v>
      </c>
      <c r="S342" s="173">
        <f t="shared" si="296"/>
        <v>4.56</v>
      </c>
      <c r="T342" s="173">
        <f t="shared" si="296"/>
        <v>4.93</v>
      </c>
      <c r="U342" s="173">
        <f t="shared" si="296"/>
        <v>4.25</v>
      </c>
      <c r="V342" s="173">
        <f t="shared" si="296"/>
        <v>4.25</v>
      </c>
      <c r="W342" s="173">
        <f t="shared" si="296"/>
        <v>4.45</v>
      </c>
      <c r="X342" s="173">
        <f t="shared" si="296"/>
        <v>4.25</v>
      </c>
      <c r="Y342" s="173">
        <f t="shared" si="296"/>
        <v>5.1</v>
      </c>
      <c r="Z342" s="173">
        <f t="shared" si="296"/>
        <v>4.63</v>
      </c>
      <c r="AA342" s="173">
        <f t="shared" si="296"/>
        <v>4.52</v>
      </c>
      <c r="AB342" s="173">
        <f t="shared" si="296"/>
        <v>4.91</v>
      </c>
      <c r="AC342" s="173">
        <f t="shared" si="296"/>
        <v>4.64</v>
      </c>
      <c r="AD342" s="173">
        <f t="shared" si="296"/>
        <v>4.49</v>
      </c>
      <c r="AE342" s="173">
        <f t="shared" si="296"/>
        <v>3.96</v>
      </c>
      <c r="AF342" s="173">
        <f t="shared" si="296"/>
        <v>3.75</v>
      </c>
      <c r="AG342" s="173">
        <f t="shared" si="296"/>
        <v>4.06</v>
      </c>
      <c r="AH342" s="173">
        <f t="shared" si="296"/>
        <v>3.98</v>
      </c>
      <c r="AI342" s="173">
        <f t="shared" si="296"/>
        <v>4.05</v>
      </c>
      <c r="AJ342" s="173">
        <f t="shared" si="296"/>
        <v>4.64</v>
      </c>
      <c r="AK342" s="173">
        <f t="shared" si="296"/>
        <v>4.85</v>
      </c>
      <c r="AL342" s="173" t="str">
        <f t="shared" si="296"/>
        <v/>
      </c>
      <c r="AM342" s="173" t="str">
        <f t="shared" si="296"/>
        <v/>
      </c>
      <c r="AN342" s="173" t="str">
        <f t="shared" si="296"/>
        <v/>
      </c>
      <c r="AO342" s="173" t="str">
        <f t="shared" si="296"/>
        <v/>
      </c>
      <c r="AP342" s="173" t="str">
        <f t="shared" si="296"/>
        <v/>
      </c>
      <c r="AQ342" s="170"/>
      <c r="AR342" s="170"/>
    </row>
    <row r="343" ht="12.75" customHeight="1">
      <c r="A343" s="170"/>
      <c r="B343" s="170"/>
      <c r="C343" s="140" t="str">
        <f t="shared" ref="C343:D343" si="297">C150</f>
        <v>Leicester</v>
      </c>
      <c r="D343" s="140" t="str">
        <f t="shared" si="297"/>
        <v>Man Utd</v>
      </c>
      <c r="E343" s="173">
        <f t="shared" ref="E343:AP343" si="298">IF(E$195&lt;=38,ROUND(SUMIFS($E150:$AP150,$E$2:$AP$2,"&lt;="&amp;E$195,$E$2:$AP$2,"&gt;="&amp;E$194),2),"")</f>
        <v>4.63</v>
      </c>
      <c r="F343" s="173">
        <f t="shared" si="298"/>
        <v>4.23</v>
      </c>
      <c r="G343" s="173">
        <f t="shared" si="298"/>
        <v>4.36</v>
      </c>
      <c r="H343" s="173">
        <f t="shared" si="298"/>
        <v>4.75</v>
      </c>
      <c r="I343" s="173">
        <f t="shared" si="298"/>
        <v>4.75</v>
      </c>
      <c r="J343" s="173">
        <f t="shared" si="298"/>
        <v>4.47</v>
      </c>
      <c r="K343" s="173">
        <f t="shared" si="298"/>
        <v>4.78</v>
      </c>
      <c r="L343" s="173">
        <f t="shared" si="298"/>
        <v>4.58</v>
      </c>
      <c r="M343" s="173">
        <f t="shared" si="298"/>
        <v>4.62</v>
      </c>
      <c r="N343" s="173">
        <f t="shared" si="298"/>
        <v>4.18</v>
      </c>
      <c r="O343" s="173">
        <f t="shared" si="298"/>
        <v>4.1</v>
      </c>
      <c r="P343" s="173">
        <f t="shared" si="298"/>
        <v>4.51</v>
      </c>
      <c r="Q343" s="173">
        <f t="shared" si="298"/>
        <v>4.46</v>
      </c>
      <c r="R343" s="173">
        <f t="shared" si="298"/>
        <v>4.3</v>
      </c>
      <c r="S343" s="173">
        <f t="shared" si="298"/>
        <v>4.05</v>
      </c>
      <c r="T343" s="173">
        <f t="shared" si="298"/>
        <v>4.14</v>
      </c>
      <c r="U343" s="173">
        <f t="shared" si="298"/>
        <v>4.25</v>
      </c>
      <c r="V343" s="173">
        <f t="shared" si="298"/>
        <v>3.5</v>
      </c>
      <c r="W343" s="173">
        <f t="shared" si="298"/>
        <v>3.56</v>
      </c>
      <c r="X343" s="173">
        <f t="shared" si="298"/>
        <v>4.07</v>
      </c>
      <c r="Y343" s="173">
        <f t="shared" si="298"/>
        <v>4.39</v>
      </c>
      <c r="Z343" s="173">
        <f t="shared" si="298"/>
        <v>4.19</v>
      </c>
      <c r="AA343" s="173">
        <f t="shared" si="298"/>
        <v>3.91</v>
      </c>
      <c r="AB343" s="173">
        <f t="shared" si="298"/>
        <v>4.19</v>
      </c>
      <c r="AC343" s="173">
        <f t="shared" si="298"/>
        <v>3.96</v>
      </c>
      <c r="AD343" s="173">
        <f t="shared" si="298"/>
        <v>3.61</v>
      </c>
      <c r="AE343" s="173">
        <f t="shared" si="298"/>
        <v>3.54</v>
      </c>
      <c r="AF343" s="173">
        <f t="shared" si="298"/>
        <v>3.54</v>
      </c>
      <c r="AG343" s="173">
        <f t="shared" si="298"/>
        <v>3.86</v>
      </c>
      <c r="AH343" s="173">
        <f t="shared" si="298"/>
        <v>4.13</v>
      </c>
      <c r="AI343" s="173">
        <f t="shared" si="298"/>
        <v>4.36</v>
      </c>
      <c r="AJ343" s="173">
        <f t="shared" si="298"/>
        <v>4.36</v>
      </c>
      <c r="AK343" s="173">
        <f t="shared" si="298"/>
        <v>4.11</v>
      </c>
      <c r="AL343" s="173" t="str">
        <f t="shared" si="298"/>
        <v/>
      </c>
      <c r="AM343" s="173" t="str">
        <f t="shared" si="298"/>
        <v/>
      </c>
      <c r="AN343" s="173" t="str">
        <f t="shared" si="298"/>
        <v/>
      </c>
      <c r="AO343" s="173" t="str">
        <f t="shared" si="298"/>
        <v/>
      </c>
      <c r="AP343" s="173" t="str">
        <f t="shared" si="298"/>
        <v/>
      </c>
      <c r="AQ343" s="170"/>
      <c r="AR343" s="170"/>
    </row>
    <row r="344" ht="12.75" customHeight="1">
      <c r="A344" s="170"/>
      <c r="B344" s="170"/>
      <c r="C344" s="140" t="str">
        <f t="shared" ref="C344:D344" si="299">C151</f>
        <v>Leicester</v>
      </c>
      <c r="D344" s="140" t="str">
        <f t="shared" si="299"/>
        <v>Newcastle</v>
      </c>
      <c r="E344" s="173">
        <f t="shared" ref="E344:AP344" si="300">IF(E$195&lt;=38,ROUND(SUMIFS($E151:$AP151,$E$2:$AP$2,"&lt;="&amp;E$195,$E$2:$AP$2,"&gt;="&amp;E$194),2),"")</f>
        <v>5.41</v>
      </c>
      <c r="F344" s="173">
        <f t="shared" si="300"/>
        <v>4.9</v>
      </c>
      <c r="G344" s="173">
        <f t="shared" si="300"/>
        <v>5.03</v>
      </c>
      <c r="H344" s="173">
        <f t="shared" si="300"/>
        <v>4.64</v>
      </c>
      <c r="I344" s="173">
        <f t="shared" si="300"/>
        <v>3.89</v>
      </c>
      <c r="J344" s="173">
        <f t="shared" si="300"/>
        <v>3.77</v>
      </c>
      <c r="K344" s="173">
        <f t="shared" si="300"/>
        <v>4.05</v>
      </c>
      <c r="L344" s="173">
        <f t="shared" si="300"/>
        <v>3.85</v>
      </c>
      <c r="M344" s="173">
        <f t="shared" si="300"/>
        <v>3.89</v>
      </c>
      <c r="N344" s="173">
        <f t="shared" si="300"/>
        <v>4</v>
      </c>
      <c r="O344" s="173">
        <f t="shared" si="300"/>
        <v>4.31</v>
      </c>
      <c r="P344" s="173">
        <f t="shared" si="300"/>
        <v>4.27</v>
      </c>
      <c r="Q344" s="173">
        <f t="shared" si="300"/>
        <v>4.08</v>
      </c>
      <c r="R344" s="173">
        <f t="shared" si="300"/>
        <v>5.22</v>
      </c>
      <c r="S344" s="173">
        <f t="shared" si="300"/>
        <v>4.97</v>
      </c>
      <c r="T344" s="173">
        <f t="shared" si="300"/>
        <v>5.57</v>
      </c>
      <c r="U344" s="173">
        <f t="shared" si="300"/>
        <v>5.14</v>
      </c>
      <c r="V344" s="173">
        <f t="shared" si="300"/>
        <v>4.92</v>
      </c>
      <c r="W344" s="173">
        <f t="shared" si="300"/>
        <v>6.13</v>
      </c>
      <c r="X344" s="173">
        <f t="shared" si="300"/>
        <v>5.54</v>
      </c>
      <c r="Y344" s="173">
        <f t="shared" si="300"/>
        <v>5.99</v>
      </c>
      <c r="Z344" s="173">
        <f t="shared" si="300"/>
        <v>5.36</v>
      </c>
      <c r="AA344" s="173">
        <f t="shared" si="300"/>
        <v>5.09</v>
      </c>
      <c r="AB344" s="173">
        <f t="shared" si="300"/>
        <v>5.61</v>
      </c>
      <c r="AC344" s="173">
        <f t="shared" si="300"/>
        <v>4.4</v>
      </c>
      <c r="AD344" s="173">
        <f t="shared" si="300"/>
        <v>3.85</v>
      </c>
      <c r="AE344" s="173">
        <f t="shared" si="300"/>
        <v>3.74</v>
      </c>
      <c r="AF344" s="173">
        <f t="shared" si="300"/>
        <v>3.9</v>
      </c>
      <c r="AG344" s="173">
        <f t="shared" si="300"/>
        <v>4.21</v>
      </c>
      <c r="AH344" s="173">
        <f t="shared" si="300"/>
        <v>3.94</v>
      </c>
      <c r="AI344" s="173">
        <f t="shared" si="300"/>
        <v>4.17</v>
      </c>
      <c r="AJ344" s="173">
        <f t="shared" si="300"/>
        <v>5.07</v>
      </c>
      <c r="AK344" s="173">
        <f t="shared" si="300"/>
        <v>5.05</v>
      </c>
      <c r="AL344" s="173" t="str">
        <f t="shared" si="300"/>
        <v/>
      </c>
      <c r="AM344" s="173" t="str">
        <f t="shared" si="300"/>
        <v/>
      </c>
      <c r="AN344" s="173" t="str">
        <f t="shared" si="300"/>
        <v/>
      </c>
      <c r="AO344" s="173" t="str">
        <f t="shared" si="300"/>
        <v/>
      </c>
      <c r="AP344" s="173" t="str">
        <f t="shared" si="300"/>
        <v/>
      </c>
      <c r="AQ344" s="170"/>
      <c r="AR344" s="170"/>
    </row>
    <row r="345" ht="12.75" customHeight="1">
      <c r="A345" s="170"/>
      <c r="B345" s="170"/>
      <c r="C345" s="140" t="str">
        <f t="shared" ref="C345:D345" si="301">C152</f>
        <v>Leicester</v>
      </c>
      <c r="D345" s="140" t="str">
        <f t="shared" si="301"/>
        <v>Southampton</v>
      </c>
      <c r="E345" s="173">
        <f t="shared" ref="E345:AP345" si="302">IF(E$195&lt;=38,ROUND(SUMIFS($E152:$AP152,$E$2:$AP$2,"&lt;="&amp;E$195,$E$2:$AP$2,"&gt;="&amp;E$194),2),"")</f>
        <v>4.08</v>
      </c>
      <c r="F345" s="173">
        <f t="shared" si="302"/>
        <v>4.11</v>
      </c>
      <c r="G345" s="173">
        <f t="shared" si="302"/>
        <v>4.24</v>
      </c>
      <c r="H345" s="173">
        <f t="shared" si="302"/>
        <v>4.48</v>
      </c>
      <c r="I345" s="173">
        <f t="shared" si="302"/>
        <v>4.05</v>
      </c>
      <c r="J345" s="173">
        <f t="shared" si="302"/>
        <v>4.39</v>
      </c>
      <c r="K345" s="173">
        <f t="shared" si="302"/>
        <v>4.58</v>
      </c>
      <c r="L345" s="173">
        <f t="shared" si="302"/>
        <v>4.49</v>
      </c>
      <c r="M345" s="173">
        <f t="shared" si="302"/>
        <v>4.53</v>
      </c>
      <c r="N345" s="173">
        <f t="shared" si="302"/>
        <v>4.24</v>
      </c>
      <c r="O345" s="173">
        <f t="shared" si="302"/>
        <v>4.27</v>
      </c>
      <c r="P345" s="173">
        <f t="shared" si="302"/>
        <v>4.32</v>
      </c>
      <c r="Q345" s="173">
        <f t="shared" si="302"/>
        <v>4.28</v>
      </c>
      <c r="R345" s="173">
        <f t="shared" si="302"/>
        <v>4.49</v>
      </c>
      <c r="S345" s="173">
        <f t="shared" si="302"/>
        <v>4.24</v>
      </c>
      <c r="T345" s="173">
        <f t="shared" si="302"/>
        <v>4.6</v>
      </c>
      <c r="U345" s="173">
        <f t="shared" si="302"/>
        <v>4.54</v>
      </c>
      <c r="V345" s="173">
        <f t="shared" si="302"/>
        <v>4.38</v>
      </c>
      <c r="W345" s="173">
        <f t="shared" si="302"/>
        <v>4.38</v>
      </c>
      <c r="X345" s="173">
        <f t="shared" si="302"/>
        <v>4.07</v>
      </c>
      <c r="Y345" s="173">
        <f t="shared" si="302"/>
        <v>4.07</v>
      </c>
      <c r="Z345" s="173">
        <f t="shared" si="302"/>
        <v>3.6</v>
      </c>
      <c r="AA345" s="173">
        <f t="shared" si="302"/>
        <v>3.32</v>
      </c>
      <c r="AB345" s="173">
        <f t="shared" si="302"/>
        <v>3.75</v>
      </c>
      <c r="AC345" s="173">
        <f t="shared" si="302"/>
        <v>3.68</v>
      </c>
      <c r="AD345" s="173">
        <f t="shared" si="302"/>
        <v>3.68</v>
      </c>
      <c r="AE345" s="173">
        <f t="shared" si="302"/>
        <v>4.01</v>
      </c>
      <c r="AF345" s="173">
        <f t="shared" si="302"/>
        <v>4.01</v>
      </c>
      <c r="AG345" s="173">
        <f t="shared" si="302"/>
        <v>4.12</v>
      </c>
      <c r="AH345" s="173">
        <f t="shared" si="302"/>
        <v>3.89</v>
      </c>
      <c r="AI345" s="173">
        <f t="shared" si="302"/>
        <v>4.08</v>
      </c>
      <c r="AJ345" s="173">
        <f t="shared" si="302"/>
        <v>4.39</v>
      </c>
      <c r="AK345" s="173">
        <f t="shared" si="302"/>
        <v>4.11</v>
      </c>
      <c r="AL345" s="173" t="str">
        <f t="shared" si="302"/>
        <v/>
      </c>
      <c r="AM345" s="173" t="str">
        <f t="shared" si="302"/>
        <v/>
      </c>
      <c r="AN345" s="173" t="str">
        <f t="shared" si="302"/>
        <v/>
      </c>
      <c r="AO345" s="173" t="str">
        <f t="shared" si="302"/>
        <v/>
      </c>
      <c r="AP345" s="173" t="str">
        <f t="shared" si="302"/>
        <v/>
      </c>
      <c r="AQ345" s="170"/>
      <c r="AR345" s="170"/>
    </row>
    <row r="346" ht="12.75" customHeight="1">
      <c r="A346" s="170"/>
      <c r="B346" s="170"/>
      <c r="C346" s="140" t="str">
        <f t="shared" ref="C346:D346" si="303">C153</f>
        <v>Leicester</v>
      </c>
      <c r="D346" s="140" t="str">
        <f t="shared" si="303"/>
        <v>Tottenham</v>
      </c>
      <c r="E346" s="173">
        <f t="shared" ref="E346:AP346" si="304">IF(E$195&lt;=38,ROUND(SUMIFS($E153:$AP153,$E$2:$AP$2,"&lt;="&amp;E$195,$E$2:$AP$2,"&gt;="&amp;E$194),2),"")</f>
        <v>4.66</v>
      </c>
      <c r="F346" s="173">
        <f t="shared" si="304"/>
        <v>4.47</v>
      </c>
      <c r="G346" s="173">
        <f t="shared" si="304"/>
        <v>4.38</v>
      </c>
      <c r="H346" s="173">
        <f t="shared" si="304"/>
        <v>4.54</v>
      </c>
      <c r="I346" s="173">
        <f t="shared" si="304"/>
        <v>4.42</v>
      </c>
      <c r="J346" s="173">
        <f t="shared" si="304"/>
        <v>4.13</v>
      </c>
      <c r="K346" s="173">
        <f t="shared" si="304"/>
        <v>4.45</v>
      </c>
      <c r="L346" s="173">
        <f t="shared" si="304"/>
        <v>4.76</v>
      </c>
      <c r="M346" s="173">
        <f t="shared" si="304"/>
        <v>5.02</v>
      </c>
      <c r="N346" s="173">
        <f t="shared" si="304"/>
        <v>4.74</v>
      </c>
      <c r="O346" s="173">
        <f t="shared" si="304"/>
        <v>4.78</v>
      </c>
      <c r="P346" s="173">
        <f t="shared" si="304"/>
        <v>4.83</v>
      </c>
      <c r="Q346" s="173">
        <f t="shared" si="304"/>
        <v>5.15</v>
      </c>
      <c r="R346" s="173">
        <f t="shared" si="304"/>
        <v>4.95</v>
      </c>
      <c r="S346" s="173">
        <f t="shared" si="304"/>
        <v>4.7</v>
      </c>
      <c r="T346" s="173">
        <f t="shared" si="304"/>
        <v>4.76</v>
      </c>
      <c r="U346" s="173">
        <f t="shared" si="304"/>
        <v>4.45</v>
      </c>
      <c r="V346" s="173">
        <f t="shared" si="304"/>
        <v>4.39</v>
      </c>
      <c r="W346" s="173">
        <f t="shared" si="304"/>
        <v>3.96</v>
      </c>
      <c r="X346" s="173">
        <f t="shared" si="304"/>
        <v>3.92</v>
      </c>
      <c r="Y346" s="173">
        <f t="shared" si="304"/>
        <v>4.73</v>
      </c>
      <c r="Z346" s="173">
        <f t="shared" si="304"/>
        <v>4.62</v>
      </c>
      <c r="AA346" s="173">
        <f t="shared" si="304"/>
        <v>4.35</v>
      </c>
      <c r="AB346" s="173">
        <f t="shared" si="304"/>
        <v>4.4</v>
      </c>
      <c r="AC346" s="173">
        <f t="shared" si="304"/>
        <v>4.29</v>
      </c>
      <c r="AD346" s="173">
        <f t="shared" si="304"/>
        <v>4.21</v>
      </c>
      <c r="AE346" s="173">
        <f t="shared" si="304"/>
        <v>3.74</v>
      </c>
      <c r="AF346" s="173">
        <f t="shared" si="304"/>
        <v>3.5</v>
      </c>
      <c r="AG346" s="173">
        <f t="shared" si="304"/>
        <v>3.58</v>
      </c>
      <c r="AH346" s="173">
        <f t="shared" si="304"/>
        <v>3.74</v>
      </c>
      <c r="AI346" s="173">
        <f t="shared" si="304"/>
        <v>3.97</v>
      </c>
      <c r="AJ346" s="173">
        <f t="shared" si="304"/>
        <v>4.36</v>
      </c>
      <c r="AK346" s="173">
        <f t="shared" si="304"/>
        <v>4.24</v>
      </c>
      <c r="AL346" s="173" t="str">
        <f t="shared" si="304"/>
        <v/>
      </c>
      <c r="AM346" s="173" t="str">
        <f t="shared" si="304"/>
        <v/>
      </c>
      <c r="AN346" s="173" t="str">
        <f t="shared" si="304"/>
        <v/>
      </c>
      <c r="AO346" s="173" t="str">
        <f t="shared" si="304"/>
        <v/>
      </c>
      <c r="AP346" s="173" t="str">
        <f t="shared" si="304"/>
        <v/>
      </c>
      <c r="AQ346" s="170"/>
      <c r="AR346" s="170"/>
    </row>
    <row r="347" ht="12.75" customHeight="1">
      <c r="A347" s="170"/>
      <c r="B347" s="170"/>
      <c r="C347" s="140" t="str">
        <f t="shared" ref="C347:D347" si="305">C154</f>
        <v>Leicester</v>
      </c>
      <c r="D347" s="140" t="str">
        <f t="shared" si="305"/>
        <v>Watford</v>
      </c>
      <c r="E347" s="173">
        <f t="shared" ref="E347:AP347" si="306">IF(E$195&lt;=38,ROUND(SUMIFS($E154:$AP154,$E$2:$AP$2,"&lt;="&amp;E$195,$E$2:$AP$2,"&gt;="&amp;E$194),2),"")</f>
        <v>4.35</v>
      </c>
      <c r="F347" s="173">
        <f t="shared" si="306"/>
        <v>4.78</v>
      </c>
      <c r="G347" s="173">
        <f t="shared" si="306"/>
        <v>4.91</v>
      </c>
      <c r="H347" s="173">
        <f t="shared" si="306"/>
        <v>5.14</v>
      </c>
      <c r="I347" s="173">
        <f t="shared" si="306"/>
        <v>4.28</v>
      </c>
      <c r="J347" s="173">
        <f t="shared" si="306"/>
        <v>3.99</v>
      </c>
      <c r="K347" s="173">
        <f t="shared" si="306"/>
        <v>4.3</v>
      </c>
      <c r="L347" s="173">
        <f t="shared" si="306"/>
        <v>4.42</v>
      </c>
      <c r="M347" s="173">
        <f t="shared" si="306"/>
        <v>4.46</v>
      </c>
      <c r="N347" s="173">
        <f t="shared" si="306"/>
        <v>4.33</v>
      </c>
      <c r="O347" s="173">
        <f t="shared" si="306"/>
        <v>4.96</v>
      </c>
      <c r="P347" s="173">
        <f t="shared" si="306"/>
        <v>4.64</v>
      </c>
      <c r="Q347" s="173">
        <f t="shared" si="306"/>
        <v>4.8</v>
      </c>
      <c r="R347" s="173">
        <f t="shared" si="306"/>
        <v>5.11</v>
      </c>
      <c r="S347" s="173">
        <f t="shared" si="306"/>
        <v>4.86</v>
      </c>
      <c r="T347" s="173">
        <f t="shared" si="306"/>
        <v>5.15</v>
      </c>
      <c r="U347" s="173">
        <f t="shared" si="306"/>
        <v>4.72</v>
      </c>
      <c r="V347" s="173">
        <f t="shared" si="306"/>
        <v>5.09</v>
      </c>
      <c r="W347" s="173">
        <f t="shared" si="306"/>
        <v>5.72</v>
      </c>
      <c r="X347" s="173">
        <f t="shared" si="306"/>
        <v>5.4</v>
      </c>
      <c r="Y347" s="173">
        <f t="shared" si="306"/>
        <v>5.62</v>
      </c>
      <c r="Z347" s="173">
        <f t="shared" si="306"/>
        <v>5.23</v>
      </c>
      <c r="AA347" s="173">
        <f t="shared" si="306"/>
        <v>4.95</v>
      </c>
      <c r="AB347" s="173">
        <f t="shared" si="306"/>
        <v>5.23</v>
      </c>
      <c r="AC347" s="173">
        <f t="shared" si="306"/>
        <v>4.21</v>
      </c>
      <c r="AD347" s="173">
        <f t="shared" si="306"/>
        <v>3.9</v>
      </c>
      <c r="AE347" s="173">
        <f t="shared" si="306"/>
        <v>4.01</v>
      </c>
      <c r="AF347" s="173">
        <f t="shared" si="306"/>
        <v>3.94</v>
      </c>
      <c r="AG347" s="173">
        <f t="shared" si="306"/>
        <v>4.26</v>
      </c>
      <c r="AH347" s="173">
        <f t="shared" si="306"/>
        <v>3.82</v>
      </c>
      <c r="AI347" s="173">
        <f t="shared" si="306"/>
        <v>3.77</v>
      </c>
      <c r="AJ347" s="173">
        <f t="shared" si="306"/>
        <v>4.32</v>
      </c>
      <c r="AK347" s="173">
        <f t="shared" si="306"/>
        <v>4.51</v>
      </c>
      <c r="AL347" s="173" t="str">
        <f t="shared" si="306"/>
        <v/>
      </c>
      <c r="AM347" s="173" t="str">
        <f t="shared" si="306"/>
        <v/>
      </c>
      <c r="AN347" s="173" t="str">
        <f t="shared" si="306"/>
        <v/>
      </c>
      <c r="AO347" s="173" t="str">
        <f t="shared" si="306"/>
        <v/>
      </c>
      <c r="AP347" s="173" t="str">
        <f t="shared" si="306"/>
        <v/>
      </c>
      <c r="AQ347" s="170"/>
      <c r="AR347" s="170"/>
    </row>
    <row r="348" ht="12.75" customHeight="1">
      <c r="A348" s="170"/>
      <c r="B348" s="170"/>
      <c r="C348" s="140" t="str">
        <f t="shared" ref="C348:D348" si="307">C155</f>
        <v>Leicester</v>
      </c>
      <c r="D348" s="140" t="str">
        <f t="shared" si="307"/>
        <v>West Ham</v>
      </c>
      <c r="E348" s="173">
        <f t="shared" ref="E348:AP348" si="308">IF(E$195&lt;=38,ROUND(SUMIFS($E155:$AP155,$E$2:$AP$2,"&lt;="&amp;E$195,$E$2:$AP$2,"&gt;="&amp;E$194),2),"")</f>
        <v>4.77</v>
      </c>
      <c r="F348" s="173">
        <f t="shared" si="308"/>
        <v>4.1</v>
      </c>
      <c r="G348" s="173">
        <f t="shared" si="308"/>
        <v>4.23</v>
      </c>
      <c r="H348" s="173">
        <f t="shared" si="308"/>
        <v>4.78</v>
      </c>
      <c r="I348" s="173">
        <f t="shared" si="308"/>
        <v>5.23</v>
      </c>
      <c r="J348" s="173">
        <f t="shared" si="308"/>
        <v>4.94</v>
      </c>
      <c r="K348" s="173">
        <f t="shared" si="308"/>
        <v>5.09</v>
      </c>
      <c r="L348" s="173">
        <f t="shared" si="308"/>
        <v>5.21</v>
      </c>
      <c r="M348" s="173">
        <f t="shared" si="308"/>
        <v>5.25</v>
      </c>
      <c r="N348" s="173">
        <f t="shared" si="308"/>
        <v>4.33</v>
      </c>
      <c r="O348" s="173">
        <f t="shared" si="308"/>
        <v>4.01</v>
      </c>
      <c r="P348" s="173">
        <f t="shared" si="308"/>
        <v>4.01</v>
      </c>
      <c r="Q348" s="173">
        <f t="shared" si="308"/>
        <v>4.05</v>
      </c>
      <c r="R348" s="173">
        <f t="shared" si="308"/>
        <v>3.9</v>
      </c>
      <c r="S348" s="173">
        <f t="shared" si="308"/>
        <v>3.64</v>
      </c>
      <c r="T348" s="173">
        <f t="shared" si="308"/>
        <v>3.62</v>
      </c>
      <c r="U348" s="173">
        <f t="shared" si="308"/>
        <v>3.66</v>
      </c>
      <c r="V348" s="173">
        <f t="shared" si="308"/>
        <v>3.79</v>
      </c>
      <c r="W348" s="173">
        <f t="shared" si="308"/>
        <v>3.98</v>
      </c>
      <c r="X348" s="173">
        <f t="shared" si="308"/>
        <v>4.37</v>
      </c>
      <c r="Y348" s="173">
        <f t="shared" si="308"/>
        <v>5.1</v>
      </c>
      <c r="Z348" s="173">
        <f t="shared" si="308"/>
        <v>5.26</v>
      </c>
      <c r="AA348" s="173">
        <f t="shared" si="308"/>
        <v>4.99</v>
      </c>
      <c r="AB348" s="173">
        <f t="shared" si="308"/>
        <v>4.84</v>
      </c>
      <c r="AC348" s="173">
        <f t="shared" si="308"/>
        <v>4.53</v>
      </c>
      <c r="AD348" s="173">
        <f t="shared" si="308"/>
        <v>3.82</v>
      </c>
      <c r="AE348" s="173">
        <f t="shared" si="308"/>
        <v>3.31</v>
      </c>
      <c r="AF348" s="173">
        <f t="shared" si="308"/>
        <v>3.39</v>
      </c>
      <c r="AG348" s="173">
        <f t="shared" si="308"/>
        <v>3.7</v>
      </c>
      <c r="AH348" s="173">
        <f t="shared" si="308"/>
        <v>3.94</v>
      </c>
      <c r="AI348" s="173">
        <f t="shared" si="308"/>
        <v>4.17</v>
      </c>
      <c r="AJ348" s="173">
        <f t="shared" si="308"/>
        <v>4.36</v>
      </c>
      <c r="AK348" s="173">
        <f t="shared" si="308"/>
        <v>4.79</v>
      </c>
      <c r="AL348" s="173" t="str">
        <f t="shared" si="308"/>
        <v/>
      </c>
      <c r="AM348" s="173" t="str">
        <f t="shared" si="308"/>
        <v/>
      </c>
      <c r="AN348" s="173" t="str">
        <f t="shared" si="308"/>
        <v/>
      </c>
      <c r="AO348" s="173" t="str">
        <f t="shared" si="308"/>
        <v/>
      </c>
      <c r="AP348" s="173" t="str">
        <f t="shared" si="308"/>
        <v/>
      </c>
      <c r="AQ348" s="170"/>
      <c r="AR348" s="170"/>
    </row>
    <row r="349" ht="12.75" customHeight="1">
      <c r="A349" s="170"/>
      <c r="B349" s="170"/>
      <c r="C349" s="140" t="str">
        <f t="shared" ref="C349:D349" si="309">C156</f>
        <v>Leicester</v>
      </c>
      <c r="D349" s="140" t="str">
        <f t="shared" si="309"/>
        <v>Wolves</v>
      </c>
      <c r="E349" s="173">
        <f t="shared" ref="E349:AP349" si="310">IF(E$195&lt;=38,ROUND(SUMIFS($E156:$AP156,$E$2:$AP$2,"&lt;="&amp;E$195,$E$2:$AP$2,"&gt;="&amp;E$194),2),"")</f>
        <v>4.11</v>
      </c>
      <c r="F349" s="173">
        <f t="shared" si="310"/>
        <v>4.15</v>
      </c>
      <c r="G349" s="173">
        <f t="shared" si="310"/>
        <v>4.28</v>
      </c>
      <c r="H349" s="173">
        <f t="shared" si="310"/>
        <v>4.17</v>
      </c>
      <c r="I349" s="173">
        <f t="shared" si="310"/>
        <v>4.17</v>
      </c>
      <c r="J349" s="173">
        <f t="shared" si="310"/>
        <v>4.11</v>
      </c>
      <c r="K349" s="173">
        <f t="shared" si="310"/>
        <v>4.43</v>
      </c>
      <c r="L349" s="173">
        <f t="shared" si="310"/>
        <v>4.23</v>
      </c>
      <c r="M349" s="173">
        <f t="shared" si="310"/>
        <v>4.27</v>
      </c>
      <c r="N349" s="173">
        <f t="shared" si="310"/>
        <v>4.33</v>
      </c>
      <c r="O349" s="173">
        <f t="shared" si="310"/>
        <v>4.22</v>
      </c>
      <c r="P349" s="173">
        <f t="shared" si="310"/>
        <v>4.23</v>
      </c>
      <c r="Q349" s="173">
        <f t="shared" si="310"/>
        <v>4.62</v>
      </c>
      <c r="R349" s="173">
        <f t="shared" si="310"/>
        <v>4.88</v>
      </c>
      <c r="S349" s="173">
        <f t="shared" si="310"/>
        <v>4.63</v>
      </c>
      <c r="T349" s="173">
        <f t="shared" si="310"/>
        <v>4.53</v>
      </c>
      <c r="U349" s="173">
        <f t="shared" si="310"/>
        <v>4.37</v>
      </c>
      <c r="V349" s="173">
        <f t="shared" si="310"/>
        <v>4.48</v>
      </c>
      <c r="W349" s="173">
        <f t="shared" si="310"/>
        <v>4.25</v>
      </c>
      <c r="X349" s="173">
        <f t="shared" si="310"/>
        <v>4.61</v>
      </c>
      <c r="Y349" s="173">
        <f t="shared" si="310"/>
        <v>4.91</v>
      </c>
      <c r="Z349" s="173">
        <f t="shared" si="310"/>
        <v>4.91</v>
      </c>
      <c r="AA349" s="173">
        <f t="shared" si="310"/>
        <v>4.63</v>
      </c>
      <c r="AB349" s="173">
        <f t="shared" si="310"/>
        <v>4.19</v>
      </c>
      <c r="AC349" s="173">
        <f t="shared" si="310"/>
        <v>3.8</v>
      </c>
      <c r="AD349" s="173">
        <f t="shared" si="310"/>
        <v>3.33</v>
      </c>
      <c r="AE349" s="173">
        <f t="shared" si="310"/>
        <v>3.25</v>
      </c>
      <c r="AF349" s="173">
        <f t="shared" si="310"/>
        <v>3.25</v>
      </c>
      <c r="AG349" s="173">
        <f t="shared" si="310"/>
        <v>3.56</v>
      </c>
      <c r="AH349" s="173">
        <f t="shared" si="310"/>
        <v>3.54</v>
      </c>
      <c r="AI349" s="173">
        <f t="shared" si="310"/>
        <v>3.77</v>
      </c>
      <c r="AJ349" s="173">
        <f t="shared" si="310"/>
        <v>3.7</v>
      </c>
      <c r="AK349" s="173">
        <f t="shared" si="310"/>
        <v>4.33</v>
      </c>
      <c r="AL349" s="173" t="str">
        <f t="shared" si="310"/>
        <v/>
      </c>
      <c r="AM349" s="173" t="str">
        <f t="shared" si="310"/>
        <v/>
      </c>
      <c r="AN349" s="173" t="str">
        <f t="shared" si="310"/>
        <v/>
      </c>
      <c r="AO349" s="173" t="str">
        <f t="shared" si="310"/>
        <v/>
      </c>
      <c r="AP349" s="173" t="str">
        <f t="shared" si="310"/>
        <v/>
      </c>
      <c r="AQ349" s="170"/>
      <c r="AR349" s="170"/>
    </row>
    <row r="350" ht="12.75" customHeight="1">
      <c r="A350" s="170"/>
      <c r="B350" s="170"/>
      <c r="C350" s="140" t="str">
        <f t="shared" ref="C350:D350" si="311">C157</f>
        <v>Liverpool</v>
      </c>
      <c r="D350" s="140" t="str">
        <f t="shared" si="311"/>
        <v>Man City</v>
      </c>
      <c r="E350" s="173">
        <f t="shared" ref="E350:AP350" si="312">IF(E$195&lt;=38,ROUND(SUMIFS($E157:$AP157,$E$2:$AP$2,"&lt;="&amp;E$195,$E$2:$AP$2,"&gt;="&amp;E$194),2),"")</f>
        <v>3.74</v>
      </c>
      <c r="F350" s="173">
        <f t="shared" si="312"/>
        <v>3.19</v>
      </c>
      <c r="G350" s="173">
        <f t="shared" si="312"/>
        <v>4.49</v>
      </c>
      <c r="H350" s="173">
        <f t="shared" si="312"/>
        <v>4.72</v>
      </c>
      <c r="I350" s="173">
        <f t="shared" si="312"/>
        <v>4.43</v>
      </c>
      <c r="J350" s="173">
        <f t="shared" si="312"/>
        <v>4.54</v>
      </c>
      <c r="K350" s="173">
        <f t="shared" si="312"/>
        <v>4.43</v>
      </c>
      <c r="L350" s="173">
        <f t="shared" si="312"/>
        <v>4.98</v>
      </c>
      <c r="M350" s="173">
        <f t="shared" si="312"/>
        <v>3.84</v>
      </c>
      <c r="N350" s="173">
        <f t="shared" si="312"/>
        <v>3.84</v>
      </c>
      <c r="O350" s="173">
        <f t="shared" si="312"/>
        <v>4.45</v>
      </c>
      <c r="P350" s="173">
        <f t="shared" si="312"/>
        <v>4.41</v>
      </c>
      <c r="Q350" s="173">
        <f t="shared" si="312"/>
        <v>4.48</v>
      </c>
      <c r="R350" s="173">
        <f t="shared" si="312"/>
        <v>4.24</v>
      </c>
      <c r="S350" s="173">
        <f t="shared" si="312"/>
        <v>4.4</v>
      </c>
      <c r="T350" s="173">
        <f t="shared" si="312"/>
        <v>5.3</v>
      </c>
      <c r="U350" s="173">
        <f t="shared" si="312"/>
        <v>4.78</v>
      </c>
      <c r="V350" s="173">
        <f t="shared" si="312"/>
        <v>4.78</v>
      </c>
      <c r="W350" s="173">
        <f t="shared" si="312"/>
        <v>4.98</v>
      </c>
      <c r="X350" s="173">
        <f t="shared" si="312"/>
        <v>5.06</v>
      </c>
      <c r="Y350" s="173">
        <f t="shared" si="312"/>
        <v>5.02</v>
      </c>
      <c r="Z350" s="173">
        <f t="shared" si="312"/>
        <v>4.59</v>
      </c>
      <c r="AA350" s="173">
        <f t="shared" si="312"/>
        <v>4.75</v>
      </c>
      <c r="AB350" s="173">
        <f t="shared" si="312"/>
        <v>5.15</v>
      </c>
      <c r="AC350" s="173">
        <f t="shared" si="312"/>
        <v>4.99</v>
      </c>
      <c r="AD350" s="173">
        <f t="shared" si="312"/>
        <v>4.94</v>
      </c>
      <c r="AE350" s="173">
        <f t="shared" si="312"/>
        <v>4.92</v>
      </c>
      <c r="AF350" s="173">
        <f t="shared" si="312"/>
        <v>4.24</v>
      </c>
      <c r="AG350" s="173">
        <f t="shared" si="312"/>
        <v>4.71</v>
      </c>
      <c r="AH350" s="173">
        <f t="shared" si="312"/>
        <v>4.42</v>
      </c>
      <c r="AI350" s="173">
        <f t="shared" si="312"/>
        <v>4.22</v>
      </c>
      <c r="AJ350" s="173">
        <f t="shared" si="312"/>
        <v>4.31</v>
      </c>
      <c r="AK350" s="173">
        <f t="shared" si="312"/>
        <v>4.08</v>
      </c>
      <c r="AL350" s="173" t="str">
        <f t="shared" si="312"/>
        <v/>
      </c>
      <c r="AM350" s="173" t="str">
        <f t="shared" si="312"/>
        <v/>
      </c>
      <c r="AN350" s="173" t="str">
        <f t="shared" si="312"/>
        <v/>
      </c>
      <c r="AO350" s="173" t="str">
        <f t="shared" si="312"/>
        <v/>
      </c>
      <c r="AP350" s="173" t="str">
        <f t="shared" si="312"/>
        <v/>
      </c>
      <c r="AQ350" s="170"/>
      <c r="AR350" s="170"/>
    </row>
    <row r="351" ht="12.75" customHeight="1">
      <c r="A351" s="170"/>
      <c r="B351" s="170"/>
      <c r="C351" s="140" t="str">
        <f t="shared" ref="C351:D351" si="313">C158</f>
        <v>Liverpool</v>
      </c>
      <c r="D351" s="140" t="str">
        <f t="shared" si="313"/>
        <v>Man Utd</v>
      </c>
      <c r="E351" s="173">
        <f t="shared" ref="E351:AP351" si="314">IF(E$195&lt;=38,ROUND(SUMIFS($E158:$AP158,$E$2:$AP$2,"&lt;="&amp;E$195,$E$2:$AP$2,"&gt;="&amp;E$194),2),"")</f>
        <v>4.47</v>
      </c>
      <c r="F351" s="173">
        <f t="shared" si="314"/>
        <v>4.47</v>
      </c>
      <c r="G351" s="173">
        <f t="shared" si="314"/>
        <v>4.23</v>
      </c>
      <c r="H351" s="173">
        <f t="shared" si="314"/>
        <v>4.47</v>
      </c>
      <c r="I351" s="173">
        <f t="shared" si="314"/>
        <v>4.25</v>
      </c>
      <c r="J351" s="173">
        <f t="shared" si="314"/>
        <v>4.21</v>
      </c>
      <c r="K351" s="173">
        <f t="shared" si="314"/>
        <v>4.27</v>
      </c>
      <c r="L351" s="173">
        <f t="shared" si="314"/>
        <v>3.96</v>
      </c>
      <c r="M351" s="173">
        <f t="shared" si="314"/>
        <v>3.88</v>
      </c>
      <c r="N351" s="173">
        <f t="shared" si="314"/>
        <v>3.88</v>
      </c>
      <c r="O351" s="173">
        <f t="shared" si="314"/>
        <v>4.02</v>
      </c>
      <c r="P351" s="173">
        <f t="shared" si="314"/>
        <v>4.18</v>
      </c>
      <c r="Q351" s="173">
        <f t="shared" si="314"/>
        <v>4.35</v>
      </c>
      <c r="R351" s="173">
        <f t="shared" si="314"/>
        <v>4.2</v>
      </c>
      <c r="S351" s="173">
        <f t="shared" si="314"/>
        <v>4.31</v>
      </c>
      <c r="T351" s="173">
        <f t="shared" si="314"/>
        <v>4.51</v>
      </c>
      <c r="U351" s="173">
        <f t="shared" si="314"/>
        <v>4.9</v>
      </c>
      <c r="V351" s="173">
        <f t="shared" si="314"/>
        <v>4.11</v>
      </c>
      <c r="W351" s="173">
        <f t="shared" si="314"/>
        <v>4.17</v>
      </c>
      <c r="X351" s="173">
        <f t="shared" si="314"/>
        <v>4.64</v>
      </c>
      <c r="Y351" s="173">
        <f t="shared" si="314"/>
        <v>4.62</v>
      </c>
      <c r="Z351" s="173">
        <f t="shared" si="314"/>
        <v>5.29</v>
      </c>
      <c r="AA351" s="173">
        <f t="shared" si="314"/>
        <v>5.02</v>
      </c>
      <c r="AB351" s="173">
        <f t="shared" si="314"/>
        <v>5.29</v>
      </c>
      <c r="AC351" s="173">
        <f t="shared" si="314"/>
        <v>5.29</v>
      </c>
      <c r="AD351" s="173">
        <f t="shared" si="314"/>
        <v>5.08</v>
      </c>
      <c r="AE351" s="173">
        <f t="shared" si="314"/>
        <v>5.02</v>
      </c>
      <c r="AF351" s="173">
        <f t="shared" si="314"/>
        <v>4.31</v>
      </c>
      <c r="AG351" s="173">
        <f t="shared" si="314"/>
        <v>4.58</v>
      </c>
      <c r="AH351" s="173">
        <f t="shared" si="314"/>
        <v>4.65</v>
      </c>
      <c r="AI351" s="173">
        <f t="shared" si="314"/>
        <v>4.33</v>
      </c>
      <c r="AJ351" s="173">
        <f t="shared" si="314"/>
        <v>4.23</v>
      </c>
      <c r="AK351" s="173">
        <f t="shared" si="314"/>
        <v>3.98</v>
      </c>
      <c r="AL351" s="173" t="str">
        <f t="shared" si="314"/>
        <v/>
      </c>
      <c r="AM351" s="173" t="str">
        <f t="shared" si="314"/>
        <v/>
      </c>
      <c r="AN351" s="173" t="str">
        <f t="shared" si="314"/>
        <v/>
      </c>
      <c r="AO351" s="173" t="str">
        <f t="shared" si="314"/>
        <v/>
      </c>
      <c r="AP351" s="173" t="str">
        <f t="shared" si="314"/>
        <v/>
      </c>
      <c r="AQ351" s="170"/>
      <c r="AR351" s="170"/>
    </row>
    <row r="352" ht="12.75" customHeight="1">
      <c r="A352" s="170"/>
      <c r="B352" s="170"/>
      <c r="C352" s="140" t="str">
        <f t="shared" ref="C352:D352" si="315">C159</f>
        <v>Liverpool</v>
      </c>
      <c r="D352" s="140" t="str">
        <f t="shared" si="315"/>
        <v>Newcastle</v>
      </c>
      <c r="E352" s="173">
        <f t="shared" ref="E352:AP352" si="316">IF(E$195&lt;=38,ROUND(SUMIFS($E159:$AP159,$E$2:$AP$2,"&lt;="&amp;E$195,$E$2:$AP$2,"&gt;="&amp;E$194),2),"")</f>
        <v>4.5</v>
      </c>
      <c r="F352" s="173">
        <f t="shared" si="316"/>
        <v>4.74</v>
      </c>
      <c r="G352" s="173">
        <f t="shared" si="316"/>
        <v>5.5</v>
      </c>
      <c r="H352" s="173">
        <f t="shared" si="316"/>
        <v>5.5</v>
      </c>
      <c r="I352" s="173">
        <f t="shared" si="316"/>
        <v>4.93</v>
      </c>
      <c r="J352" s="173">
        <f t="shared" si="316"/>
        <v>4.81</v>
      </c>
      <c r="K352" s="173">
        <f t="shared" si="316"/>
        <v>4.7</v>
      </c>
      <c r="L352" s="173">
        <f t="shared" si="316"/>
        <v>4.15</v>
      </c>
      <c r="M352" s="173">
        <f t="shared" si="316"/>
        <v>3.29</v>
      </c>
      <c r="N352" s="173">
        <f t="shared" si="316"/>
        <v>3.4</v>
      </c>
      <c r="O352" s="173">
        <f t="shared" si="316"/>
        <v>4</v>
      </c>
      <c r="P352" s="173">
        <f t="shared" si="316"/>
        <v>3.96</v>
      </c>
      <c r="Q352" s="173">
        <f t="shared" si="316"/>
        <v>3.96</v>
      </c>
      <c r="R352" s="173">
        <f t="shared" si="316"/>
        <v>4.04</v>
      </c>
      <c r="S352" s="173">
        <f t="shared" si="316"/>
        <v>4.2</v>
      </c>
      <c r="T352" s="173">
        <f t="shared" si="316"/>
        <v>4.88</v>
      </c>
      <c r="U352" s="173">
        <f t="shared" si="316"/>
        <v>4.8</v>
      </c>
      <c r="V352" s="173">
        <f t="shared" si="316"/>
        <v>4.59</v>
      </c>
      <c r="W352" s="173">
        <f t="shared" si="316"/>
        <v>5.25</v>
      </c>
      <c r="X352" s="173">
        <f t="shared" si="316"/>
        <v>5.48</v>
      </c>
      <c r="Y352" s="173">
        <f t="shared" si="316"/>
        <v>5.44</v>
      </c>
      <c r="Z352" s="173">
        <f t="shared" si="316"/>
        <v>4.74</v>
      </c>
      <c r="AA352" s="173">
        <f t="shared" si="316"/>
        <v>4.46</v>
      </c>
      <c r="AB352" s="173">
        <f t="shared" si="316"/>
        <v>4.99</v>
      </c>
      <c r="AC352" s="173">
        <f t="shared" si="316"/>
        <v>4.4</v>
      </c>
      <c r="AD352" s="173">
        <f t="shared" si="316"/>
        <v>4.19</v>
      </c>
      <c r="AE352" s="173">
        <f t="shared" si="316"/>
        <v>4.78</v>
      </c>
      <c r="AF352" s="173">
        <f t="shared" si="316"/>
        <v>4.94</v>
      </c>
      <c r="AG352" s="173">
        <f t="shared" si="316"/>
        <v>5.25</v>
      </c>
      <c r="AH352" s="173">
        <f t="shared" si="316"/>
        <v>4.98</v>
      </c>
      <c r="AI352" s="173">
        <f t="shared" si="316"/>
        <v>4.82</v>
      </c>
      <c r="AJ352" s="173">
        <f t="shared" si="316"/>
        <v>4.91</v>
      </c>
      <c r="AK352" s="173">
        <f t="shared" si="316"/>
        <v>4.08</v>
      </c>
      <c r="AL352" s="173" t="str">
        <f t="shared" si="316"/>
        <v/>
      </c>
      <c r="AM352" s="173" t="str">
        <f t="shared" si="316"/>
        <v/>
      </c>
      <c r="AN352" s="173" t="str">
        <f t="shared" si="316"/>
        <v/>
      </c>
      <c r="AO352" s="173" t="str">
        <f t="shared" si="316"/>
        <v/>
      </c>
      <c r="AP352" s="173" t="str">
        <f t="shared" si="316"/>
        <v/>
      </c>
      <c r="AQ352" s="170"/>
      <c r="AR352" s="170"/>
    </row>
    <row r="353" ht="12.75" customHeight="1">
      <c r="A353" s="170"/>
      <c r="B353" s="170"/>
      <c r="C353" s="140" t="str">
        <f t="shared" ref="C353:D353" si="317">C160</f>
        <v>Liverpool</v>
      </c>
      <c r="D353" s="140" t="str">
        <f t="shared" si="317"/>
        <v>Southampton</v>
      </c>
      <c r="E353" s="173">
        <f t="shared" ref="E353:AP353" si="318">IF(E$195&lt;=38,ROUND(SUMIFS($E160:$AP160,$E$2:$AP$2,"&lt;="&amp;E$195,$E$2:$AP$2,"&gt;="&amp;E$194),2),"")</f>
        <v>4.32</v>
      </c>
      <c r="F353" s="173">
        <f t="shared" si="318"/>
        <v>4.4</v>
      </c>
      <c r="G353" s="173">
        <f t="shared" si="318"/>
        <v>4.55</v>
      </c>
      <c r="H353" s="173">
        <f t="shared" si="318"/>
        <v>4.79</v>
      </c>
      <c r="I353" s="173">
        <f t="shared" si="318"/>
        <v>4.22</v>
      </c>
      <c r="J353" s="173">
        <f t="shared" si="318"/>
        <v>5.95</v>
      </c>
      <c r="K353" s="173">
        <f t="shared" si="318"/>
        <v>5.84</v>
      </c>
      <c r="L353" s="173">
        <f t="shared" si="318"/>
        <v>5.71</v>
      </c>
      <c r="M353" s="173">
        <f t="shared" si="318"/>
        <v>5.08</v>
      </c>
      <c r="N353" s="173">
        <f t="shared" si="318"/>
        <v>5.08</v>
      </c>
      <c r="O353" s="173">
        <f t="shared" si="318"/>
        <v>5.4</v>
      </c>
      <c r="P353" s="173">
        <f t="shared" si="318"/>
        <v>4.06</v>
      </c>
      <c r="Q353" s="173">
        <f t="shared" si="318"/>
        <v>4.14</v>
      </c>
      <c r="R353" s="173">
        <f t="shared" si="318"/>
        <v>4.11</v>
      </c>
      <c r="S353" s="173">
        <f t="shared" si="318"/>
        <v>4.27</v>
      </c>
      <c r="T353" s="173">
        <f t="shared" si="318"/>
        <v>4.82</v>
      </c>
      <c r="U353" s="173">
        <f t="shared" si="318"/>
        <v>5.03</v>
      </c>
      <c r="V353" s="173">
        <f t="shared" si="318"/>
        <v>4.87</v>
      </c>
      <c r="W353" s="173">
        <f t="shared" si="318"/>
        <v>4.87</v>
      </c>
      <c r="X353" s="173">
        <f t="shared" si="318"/>
        <v>4.79</v>
      </c>
      <c r="Y353" s="173">
        <f t="shared" si="318"/>
        <v>4.42</v>
      </c>
      <c r="Z353" s="173">
        <f t="shared" si="318"/>
        <v>4.74</v>
      </c>
      <c r="AA353" s="173">
        <f t="shared" si="318"/>
        <v>4.35</v>
      </c>
      <c r="AB353" s="173">
        <f t="shared" si="318"/>
        <v>4.82</v>
      </c>
      <c r="AC353" s="173">
        <f t="shared" si="318"/>
        <v>4.98</v>
      </c>
      <c r="AD353" s="173">
        <f t="shared" si="318"/>
        <v>5.08</v>
      </c>
      <c r="AE353" s="173">
        <f t="shared" si="318"/>
        <v>5.61</v>
      </c>
      <c r="AF353" s="173">
        <f t="shared" si="318"/>
        <v>4.9</v>
      </c>
      <c r="AG353" s="173">
        <f t="shared" si="318"/>
        <v>4.85</v>
      </c>
      <c r="AH353" s="173">
        <f t="shared" si="318"/>
        <v>4.48</v>
      </c>
      <c r="AI353" s="173">
        <f t="shared" si="318"/>
        <v>4.16</v>
      </c>
      <c r="AJ353" s="173">
        <f t="shared" si="318"/>
        <v>4.26</v>
      </c>
      <c r="AK353" s="173">
        <f t="shared" si="318"/>
        <v>3.79</v>
      </c>
      <c r="AL353" s="173" t="str">
        <f t="shared" si="318"/>
        <v/>
      </c>
      <c r="AM353" s="173" t="str">
        <f t="shared" si="318"/>
        <v/>
      </c>
      <c r="AN353" s="173" t="str">
        <f t="shared" si="318"/>
        <v/>
      </c>
      <c r="AO353" s="173" t="str">
        <f t="shared" si="318"/>
        <v/>
      </c>
      <c r="AP353" s="173" t="str">
        <f t="shared" si="318"/>
        <v/>
      </c>
      <c r="AQ353" s="170"/>
      <c r="AR353" s="170"/>
    </row>
    <row r="354" ht="12.75" customHeight="1">
      <c r="A354" s="170"/>
      <c r="B354" s="170"/>
      <c r="C354" s="140" t="str">
        <f t="shared" ref="C354:D354" si="319">C161</f>
        <v>Liverpool</v>
      </c>
      <c r="D354" s="140" t="str">
        <f t="shared" si="319"/>
        <v>Tottenham</v>
      </c>
      <c r="E354" s="173">
        <f t="shared" ref="E354:AP354" si="320">IF(E$195&lt;=38,ROUND(SUMIFS($E161:$AP161,$E$2:$AP$2,"&lt;="&amp;E$195,$E$2:$AP$2,"&gt;="&amp;E$194),2),"")</f>
        <v>4.96</v>
      </c>
      <c r="F354" s="173">
        <f t="shared" si="320"/>
        <v>4.76</v>
      </c>
      <c r="G354" s="173">
        <f t="shared" si="320"/>
        <v>4.62</v>
      </c>
      <c r="H354" s="173">
        <f t="shared" si="320"/>
        <v>4.85</v>
      </c>
      <c r="I354" s="173">
        <f t="shared" si="320"/>
        <v>4.29</v>
      </c>
      <c r="J354" s="173">
        <f t="shared" si="320"/>
        <v>3.61</v>
      </c>
      <c r="K354" s="173">
        <f t="shared" si="320"/>
        <v>3.5</v>
      </c>
      <c r="L354" s="173">
        <f t="shared" si="320"/>
        <v>3.93</v>
      </c>
      <c r="M354" s="173">
        <f t="shared" si="320"/>
        <v>4.15</v>
      </c>
      <c r="N354" s="173">
        <f t="shared" si="320"/>
        <v>4.15</v>
      </c>
      <c r="O354" s="173">
        <f t="shared" si="320"/>
        <v>4.72</v>
      </c>
      <c r="P354" s="173">
        <f t="shared" si="320"/>
        <v>4.64</v>
      </c>
      <c r="Q354" s="173">
        <f t="shared" si="320"/>
        <v>4.95</v>
      </c>
      <c r="R354" s="173">
        <f t="shared" si="320"/>
        <v>4.59</v>
      </c>
      <c r="S354" s="173">
        <f t="shared" si="320"/>
        <v>4.46</v>
      </c>
      <c r="T354" s="173">
        <f t="shared" si="320"/>
        <v>4.57</v>
      </c>
      <c r="U354" s="173">
        <f t="shared" si="320"/>
        <v>4.53</v>
      </c>
      <c r="V354" s="173">
        <f t="shared" si="320"/>
        <v>4.37</v>
      </c>
      <c r="W354" s="173">
        <f t="shared" si="320"/>
        <v>4.18</v>
      </c>
      <c r="X354" s="173">
        <f t="shared" si="320"/>
        <v>4.18</v>
      </c>
      <c r="Y354" s="173">
        <f t="shared" si="320"/>
        <v>4.43</v>
      </c>
      <c r="Z354" s="173">
        <f t="shared" si="320"/>
        <v>4.32</v>
      </c>
      <c r="AA354" s="173">
        <f t="shared" si="320"/>
        <v>4.05</v>
      </c>
      <c r="AB354" s="173">
        <f t="shared" si="320"/>
        <v>4.2</v>
      </c>
      <c r="AC354" s="173">
        <f t="shared" si="320"/>
        <v>4.32</v>
      </c>
      <c r="AD354" s="173">
        <f t="shared" si="320"/>
        <v>4.24</v>
      </c>
      <c r="AE354" s="173">
        <f t="shared" si="320"/>
        <v>4.83</v>
      </c>
      <c r="AF354" s="173">
        <f t="shared" si="320"/>
        <v>4.6</v>
      </c>
      <c r="AG354" s="173">
        <f t="shared" si="320"/>
        <v>4.4</v>
      </c>
      <c r="AH354" s="173">
        <f t="shared" si="320"/>
        <v>4.35</v>
      </c>
      <c r="AI354" s="173">
        <f t="shared" si="320"/>
        <v>4.03</v>
      </c>
      <c r="AJ354" s="173">
        <f t="shared" si="320"/>
        <v>4.23</v>
      </c>
      <c r="AK354" s="173">
        <f t="shared" si="320"/>
        <v>3.39</v>
      </c>
      <c r="AL354" s="173" t="str">
        <f t="shared" si="320"/>
        <v/>
      </c>
      <c r="AM354" s="173" t="str">
        <f t="shared" si="320"/>
        <v/>
      </c>
      <c r="AN354" s="173" t="str">
        <f t="shared" si="320"/>
        <v/>
      </c>
      <c r="AO354" s="173" t="str">
        <f t="shared" si="320"/>
        <v/>
      </c>
      <c r="AP354" s="173" t="str">
        <f t="shared" si="320"/>
        <v/>
      </c>
      <c r="AQ354" s="170"/>
      <c r="AR354" s="170"/>
    </row>
    <row r="355" ht="12.75" customHeight="1">
      <c r="A355" s="170"/>
      <c r="B355" s="170"/>
      <c r="C355" s="140" t="str">
        <f t="shared" ref="C355:D355" si="321">C162</f>
        <v>Liverpool</v>
      </c>
      <c r="D355" s="140" t="str">
        <f t="shared" si="321"/>
        <v>Watford</v>
      </c>
      <c r="E355" s="173">
        <f t="shared" ref="E355:AP355" si="322">IF(E$195&lt;=38,ROUND(SUMIFS($E162:$AP162,$E$2:$AP$2,"&lt;="&amp;E$195,$E$2:$AP$2,"&gt;="&amp;E$194),2),"")</f>
        <v>4.24</v>
      </c>
      <c r="F355" s="173">
        <f t="shared" si="322"/>
        <v>5.03</v>
      </c>
      <c r="G355" s="173">
        <f t="shared" si="322"/>
        <v>5.15</v>
      </c>
      <c r="H355" s="173">
        <f t="shared" si="322"/>
        <v>5.38</v>
      </c>
      <c r="I355" s="173">
        <f t="shared" si="322"/>
        <v>4.81</v>
      </c>
      <c r="J355" s="173">
        <f t="shared" si="322"/>
        <v>4.46</v>
      </c>
      <c r="K355" s="173">
        <f t="shared" si="322"/>
        <v>4.35</v>
      </c>
      <c r="L355" s="173">
        <f t="shared" si="322"/>
        <v>4.23</v>
      </c>
      <c r="M355" s="173">
        <f t="shared" si="322"/>
        <v>4.11</v>
      </c>
      <c r="N355" s="173">
        <f t="shared" si="322"/>
        <v>4.11</v>
      </c>
      <c r="O355" s="173">
        <f t="shared" si="322"/>
        <v>4.72</v>
      </c>
      <c r="P355" s="173">
        <f t="shared" si="322"/>
        <v>4.31</v>
      </c>
      <c r="Q355" s="173">
        <f t="shared" si="322"/>
        <v>4.61</v>
      </c>
      <c r="R355" s="173">
        <f t="shared" si="322"/>
        <v>4.26</v>
      </c>
      <c r="S355" s="173">
        <f t="shared" si="322"/>
        <v>4.34</v>
      </c>
      <c r="T355" s="173">
        <f t="shared" si="322"/>
        <v>4.73</v>
      </c>
      <c r="U355" s="173">
        <f t="shared" si="322"/>
        <v>4.65</v>
      </c>
      <c r="V355" s="173">
        <f t="shared" si="322"/>
        <v>4.87</v>
      </c>
      <c r="W355" s="173">
        <f t="shared" si="322"/>
        <v>5.23</v>
      </c>
      <c r="X355" s="173">
        <f t="shared" si="322"/>
        <v>5.46</v>
      </c>
      <c r="Y355" s="173">
        <f t="shared" si="322"/>
        <v>5.38</v>
      </c>
      <c r="Z355" s="173">
        <f t="shared" si="322"/>
        <v>5.09</v>
      </c>
      <c r="AA355" s="173">
        <f t="shared" si="322"/>
        <v>4.82</v>
      </c>
      <c r="AB355" s="173">
        <f t="shared" si="322"/>
        <v>5.29</v>
      </c>
      <c r="AC355" s="173">
        <f t="shared" si="322"/>
        <v>4.86</v>
      </c>
      <c r="AD355" s="173">
        <f t="shared" si="322"/>
        <v>4.58</v>
      </c>
      <c r="AE355" s="173">
        <f t="shared" si="322"/>
        <v>5.29</v>
      </c>
      <c r="AF355" s="173">
        <f t="shared" si="322"/>
        <v>5.11</v>
      </c>
      <c r="AG355" s="173">
        <f t="shared" si="322"/>
        <v>5.23</v>
      </c>
      <c r="AH355" s="173">
        <f t="shared" si="322"/>
        <v>4.76</v>
      </c>
      <c r="AI355" s="173">
        <f t="shared" si="322"/>
        <v>4.45</v>
      </c>
      <c r="AJ355" s="173">
        <f t="shared" si="322"/>
        <v>4.6</v>
      </c>
      <c r="AK355" s="173">
        <f t="shared" si="322"/>
        <v>3.77</v>
      </c>
      <c r="AL355" s="173" t="str">
        <f t="shared" si="322"/>
        <v/>
      </c>
      <c r="AM355" s="173" t="str">
        <f t="shared" si="322"/>
        <v/>
      </c>
      <c r="AN355" s="173" t="str">
        <f t="shared" si="322"/>
        <v/>
      </c>
      <c r="AO355" s="173" t="str">
        <f t="shared" si="322"/>
        <v/>
      </c>
      <c r="AP355" s="173" t="str">
        <f t="shared" si="322"/>
        <v/>
      </c>
      <c r="AQ355" s="170"/>
      <c r="AR355" s="170"/>
    </row>
    <row r="356" ht="12.75" customHeight="1">
      <c r="A356" s="170"/>
      <c r="B356" s="170"/>
      <c r="C356" s="140" t="str">
        <f t="shared" ref="C356:D356" si="323">C163</f>
        <v>Liverpool</v>
      </c>
      <c r="D356" s="140" t="str">
        <f t="shared" si="323"/>
        <v>West Ham</v>
      </c>
      <c r="E356" s="173">
        <f t="shared" ref="E356:AP356" si="324">IF(E$195&lt;=38,ROUND(SUMIFS($E163:$AP163,$E$2:$AP$2,"&lt;="&amp;E$195,$E$2:$AP$2,"&gt;="&amp;E$194),2),"")</f>
        <v>4.35</v>
      </c>
      <c r="F356" s="173">
        <f t="shared" si="324"/>
        <v>4.59</v>
      </c>
      <c r="G356" s="173">
        <f t="shared" si="324"/>
        <v>4.78</v>
      </c>
      <c r="H356" s="173">
        <f t="shared" si="324"/>
        <v>5.02</v>
      </c>
      <c r="I356" s="173">
        <f t="shared" si="324"/>
        <v>4.93</v>
      </c>
      <c r="J356" s="173">
        <f t="shared" si="324"/>
        <v>4.62</v>
      </c>
      <c r="K356" s="173">
        <f t="shared" si="324"/>
        <v>4.51</v>
      </c>
      <c r="L356" s="173">
        <f t="shared" si="324"/>
        <v>4.39</v>
      </c>
      <c r="M356" s="173">
        <f t="shared" si="324"/>
        <v>4.07</v>
      </c>
      <c r="N356" s="173">
        <f t="shared" si="324"/>
        <v>3.86</v>
      </c>
      <c r="O356" s="173">
        <f t="shared" si="324"/>
        <v>4.07</v>
      </c>
      <c r="P356" s="173">
        <f t="shared" si="324"/>
        <v>4.02</v>
      </c>
      <c r="Q356" s="173">
        <f t="shared" si="324"/>
        <v>4.13</v>
      </c>
      <c r="R356" s="173">
        <f t="shared" si="324"/>
        <v>3.78</v>
      </c>
      <c r="S356" s="173">
        <f t="shared" si="324"/>
        <v>3.78</v>
      </c>
      <c r="T356" s="173">
        <f t="shared" si="324"/>
        <v>3.76</v>
      </c>
      <c r="U356" s="173">
        <f t="shared" si="324"/>
        <v>3.91</v>
      </c>
      <c r="V356" s="173">
        <f t="shared" si="324"/>
        <v>3.81</v>
      </c>
      <c r="W356" s="173">
        <f t="shared" si="324"/>
        <v>4</v>
      </c>
      <c r="X356" s="173">
        <f t="shared" si="324"/>
        <v>4.24</v>
      </c>
      <c r="Y356" s="173">
        <f t="shared" si="324"/>
        <v>4.36</v>
      </c>
      <c r="Z356" s="173">
        <f t="shared" si="324"/>
        <v>4.52</v>
      </c>
      <c r="AA356" s="173">
        <f t="shared" si="324"/>
        <v>4.4</v>
      </c>
      <c r="AB356" s="173">
        <f t="shared" si="324"/>
        <v>4.48</v>
      </c>
      <c r="AC356" s="173">
        <f t="shared" si="324"/>
        <v>4.35</v>
      </c>
      <c r="AD356" s="173">
        <f t="shared" si="324"/>
        <v>3.88</v>
      </c>
      <c r="AE356" s="173">
        <f t="shared" si="324"/>
        <v>3.76</v>
      </c>
      <c r="AF356" s="173">
        <f t="shared" si="324"/>
        <v>3.99</v>
      </c>
      <c r="AG356" s="173">
        <f t="shared" si="324"/>
        <v>4.58</v>
      </c>
      <c r="AH356" s="173">
        <f t="shared" si="324"/>
        <v>4.61</v>
      </c>
      <c r="AI356" s="173">
        <f t="shared" si="324"/>
        <v>4.35</v>
      </c>
      <c r="AJ356" s="173">
        <f t="shared" si="324"/>
        <v>4.54</v>
      </c>
      <c r="AK356" s="173">
        <f t="shared" si="324"/>
        <v>4.41</v>
      </c>
      <c r="AL356" s="173" t="str">
        <f t="shared" si="324"/>
        <v/>
      </c>
      <c r="AM356" s="173" t="str">
        <f t="shared" si="324"/>
        <v/>
      </c>
      <c r="AN356" s="173" t="str">
        <f t="shared" si="324"/>
        <v/>
      </c>
      <c r="AO356" s="173" t="str">
        <f t="shared" si="324"/>
        <v/>
      </c>
      <c r="AP356" s="173" t="str">
        <f t="shared" si="324"/>
        <v/>
      </c>
      <c r="AQ356" s="170"/>
      <c r="AR356" s="170"/>
    </row>
    <row r="357" ht="12.75" customHeight="1">
      <c r="A357" s="170"/>
      <c r="B357" s="170"/>
      <c r="C357" s="140" t="str">
        <f t="shared" ref="C357:D357" si="325">C164</f>
        <v>Liverpool</v>
      </c>
      <c r="D357" s="140" t="str">
        <f t="shared" si="325"/>
        <v>Wolves</v>
      </c>
      <c r="E357" s="173">
        <f t="shared" ref="E357:AP357" si="326">IF(E$195&lt;=38,ROUND(SUMIFS($E164:$AP164,$E$2:$AP$2,"&lt;="&amp;E$195,$E$2:$AP$2,"&gt;="&amp;E$194),2),"")</f>
        <v>4.4</v>
      </c>
      <c r="F357" s="173">
        <f t="shared" si="326"/>
        <v>4.44</v>
      </c>
      <c r="G357" s="173">
        <f t="shared" si="326"/>
        <v>4.6</v>
      </c>
      <c r="H357" s="173">
        <f t="shared" si="326"/>
        <v>4.83</v>
      </c>
      <c r="I357" s="173">
        <f t="shared" si="326"/>
        <v>4.3</v>
      </c>
      <c r="J357" s="173">
        <f t="shared" si="326"/>
        <v>4.85</v>
      </c>
      <c r="K357" s="173">
        <f t="shared" si="326"/>
        <v>4.74</v>
      </c>
      <c r="L357" s="173">
        <f t="shared" si="326"/>
        <v>4.55</v>
      </c>
      <c r="M357" s="173">
        <f t="shared" si="326"/>
        <v>4.04</v>
      </c>
      <c r="N357" s="173">
        <f t="shared" si="326"/>
        <v>4.04</v>
      </c>
      <c r="O357" s="173">
        <f t="shared" si="326"/>
        <v>4.45</v>
      </c>
      <c r="P357" s="173">
        <f t="shared" si="326"/>
        <v>3.86</v>
      </c>
      <c r="Q357" s="173">
        <f t="shared" si="326"/>
        <v>4.16</v>
      </c>
      <c r="R357" s="173">
        <f t="shared" si="326"/>
        <v>4.4</v>
      </c>
      <c r="S357" s="173">
        <f t="shared" si="326"/>
        <v>4.55</v>
      </c>
      <c r="T357" s="173">
        <f t="shared" si="326"/>
        <v>4.55</v>
      </c>
      <c r="U357" s="173">
        <f t="shared" si="326"/>
        <v>4.67</v>
      </c>
      <c r="V357" s="173">
        <f t="shared" si="326"/>
        <v>4.55</v>
      </c>
      <c r="W357" s="173">
        <f t="shared" si="326"/>
        <v>4.64</v>
      </c>
      <c r="X357" s="173">
        <f t="shared" si="326"/>
        <v>4.87</v>
      </c>
      <c r="Y357" s="173">
        <f t="shared" si="326"/>
        <v>4.79</v>
      </c>
      <c r="Z357" s="173">
        <f t="shared" si="326"/>
        <v>5.19</v>
      </c>
      <c r="AA357" s="173">
        <f t="shared" si="326"/>
        <v>4.87</v>
      </c>
      <c r="AB357" s="173">
        <f t="shared" si="326"/>
        <v>4.66</v>
      </c>
      <c r="AC357" s="173">
        <f t="shared" si="326"/>
        <v>4.5</v>
      </c>
      <c r="AD357" s="173">
        <f t="shared" si="326"/>
        <v>4.29</v>
      </c>
      <c r="AE357" s="173">
        <f t="shared" si="326"/>
        <v>4.21</v>
      </c>
      <c r="AF357" s="173">
        <f t="shared" si="326"/>
        <v>3.98</v>
      </c>
      <c r="AG357" s="173">
        <f t="shared" si="326"/>
        <v>4.13</v>
      </c>
      <c r="AH357" s="173">
        <f t="shared" si="326"/>
        <v>4.11</v>
      </c>
      <c r="AI357" s="173">
        <f t="shared" si="326"/>
        <v>3.8</v>
      </c>
      <c r="AJ357" s="173">
        <f t="shared" si="326"/>
        <v>3.62</v>
      </c>
      <c r="AK357" s="173">
        <f t="shared" si="326"/>
        <v>3.49</v>
      </c>
      <c r="AL357" s="173" t="str">
        <f t="shared" si="326"/>
        <v/>
      </c>
      <c r="AM357" s="173" t="str">
        <f t="shared" si="326"/>
        <v/>
      </c>
      <c r="AN357" s="173" t="str">
        <f t="shared" si="326"/>
        <v/>
      </c>
      <c r="AO357" s="173" t="str">
        <f t="shared" si="326"/>
        <v/>
      </c>
      <c r="AP357" s="173" t="str">
        <f t="shared" si="326"/>
        <v/>
      </c>
      <c r="AQ357" s="170"/>
      <c r="AR357" s="170"/>
    </row>
    <row r="358" ht="12.75" customHeight="1">
      <c r="A358" s="170"/>
      <c r="B358" s="170"/>
      <c r="C358" s="140" t="str">
        <f t="shared" ref="C358:D358" si="327">C165</f>
        <v>Man City</v>
      </c>
      <c r="D358" s="140" t="str">
        <f t="shared" si="327"/>
        <v>Man Utd</v>
      </c>
      <c r="E358" s="173">
        <f t="shared" ref="E358:AP358" si="328">IF(E$195&lt;=38,ROUND(SUMIFS($E165:$AP165,$E$2:$AP$2,"&lt;="&amp;E$195,$E$2:$AP$2,"&gt;="&amp;E$194),2),"")</f>
        <v>4.23</v>
      </c>
      <c r="F358" s="173">
        <f t="shared" si="328"/>
        <v>3.41</v>
      </c>
      <c r="G358" s="173">
        <f t="shared" si="328"/>
        <v>3.65</v>
      </c>
      <c r="H358" s="173">
        <f t="shared" si="328"/>
        <v>3.57</v>
      </c>
      <c r="I358" s="173">
        <f t="shared" si="328"/>
        <v>3.57</v>
      </c>
      <c r="J358" s="173">
        <f t="shared" si="328"/>
        <v>3.68</v>
      </c>
      <c r="K358" s="173">
        <f t="shared" si="328"/>
        <v>4.36</v>
      </c>
      <c r="L358" s="173">
        <f t="shared" si="328"/>
        <v>4.6</v>
      </c>
      <c r="M358" s="173">
        <f t="shared" si="328"/>
        <v>4.64</v>
      </c>
      <c r="N358" s="173">
        <f t="shared" si="328"/>
        <v>4.64</v>
      </c>
      <c r="O358" s="173">
        <f t="shared" si="328"/>
        <v>4.56</v>
      </c>
      <c r="P358" s="173">
        <f t="shared" si="328"/>
        <v>4.53</v>
      </c>
      <c r="Q358" s="173">
        <f t="shared" si="328"/>
        <v>3.98</v>
      </c>
      <c r="R358" s="173">
        <f t="shared" si="328"/>
        <v>3.82</v>
      </c>
      <c r="S358" s="173">
        <f t="shared" si="328"/>
        <v>3.82</v>
      </c>
      <c r="T358" s="173">
        <f t="shared" si="328"/>
        <v>3.86</v>
      </c>
      <c r="U358" s="173">
        <f t="shared" si="328"/>
        <v>3.8</v>
      </c>
      <c r="V358" s="173">
        <f t="shared" si="328"/>
        <v>3.56</v>
      </c>
      <c r="W358" s="173">
        <f t="shared" si="328"/>
        <v>3.72</v>
      </c>
      <c r="X358" s="173">
        <f t="shared" si="328"/>
        <v>4.04</v>
      </c>
      <c r="Y358" s="173">
        <f t="shared" si="328"/>
        <v>4.02</v>
      </c>
      <c r="Z358" s="173">
        <f t="shared" si="328"/>
        <v>4.3</v>
      </c>
      <c r="AA358" s="173">
        <f t="shared" si="328"/>
        <v>4.74</v>
      </c>
      <c r="AB358" s="173">
        <f t="shared" si="328"/>
        <v>5.02</v>
      </c>
      <c r="AC358" s="173">
        <f t="shared" si="328"/>
        <v>4.9</v>
      </c>
      <c r="AD358" s="173">
        <f t="shared" si="328"/>
        <v>5.6</v>
      </c>
      <c r="AE358" s="173">
        <f t="shared" si="328"/>
        <v>5.54</v>
      </c>
      <c r="AF358" s="173">
        <f t="shared" si="328"/>
        <v>4.85</v>
      </c>
      <c r="AG358" s="173">
        <f t="shared" si="328"/>
        <v>4.85</v>
      </c>
      <c r="AH358" s="173">
        <f t="shared" si="328"/>
        <v>5.29</v>
      </c>
      <c r="AI358" s="173">
        <f t="shared" si="328"/>
        <v>5.25</v>
      </c>
      <c r="AJ358" s="173">
        <f t="shared" si="328"/>
        <v>4.38</v>
      </c>
      <c r="AK358" s="173">
        <f t="shared" si="328"/>
        <v>4.13</v>
      </c>
      <c r="AL358" s="173" t="str">
        <f t="shared" si="328"/>
        <v/>
      </c>
      <c r="AM358" s="173" t="str">
        <f t="shared" si="328"/>
        <v/>
      </c>
      <c r="AN358" s="173" t="str">
        <f t="shared" si="328"/>
        <v/>
      </c>
      <c r="AO358" s="173" t="str">
        <f t="shared" si="328"/>
        <v/>
      </c>
      <c r="AP358" s="173" t="str">
        <f t="shared" si="328"/>
        <v/>
      </c>
      <c r="AQ358" s="170"/>
      <c r="AR358" s="170"/>
    </row>
    <row r="359" ht="12.75" customHeight="1">
      <c r="A359" s="170"/>
      <c r="B359" s="170"/>
      <c r="C359" s="140" t="str">
        <f t="shared" ref="C359:D359" si="329">C166</f>
        <v>Man City</v>
      </c>
      <c r="D359" s="140" t="str">
        <f t="shared" si="329"/>
        <v>Newcastle</v>
      </c>
      <c r="E359" s="173">
        <f t="shared" ref="E359:AP359" si="330">IF(E$195&lt;=38,ROUND(SUMIFS($E166:$AP166,$E$2:$AP$2,"&lt;="&amp;E$195,$E$2:$AP$2,"&gt;="&amp;E$194),2),"")</f>
        <v>4.66</v>
      </c>
      <c r="F359" s="173">
        <f t="shared" si="330"/>
        <v>3.72</v>
      </c>
      <c r="G359" s="173">
        <f t="shared" si="330"/>
        <v>4.74</v>
      </c>
      <c r="H359" s="173">
        <f t="shared" si="330"/>
        <v>4.28</v>
      </c>
      <c r="I359" s="173">
        <f t="shared" si="330"/>
        <v>4.35</v>
      </c>
      <c r="J359" s="173">
        <f t="shared" si="330"/>
        <v>4.47</v>
      </c>
      <c r="K359" s="173">
        <f t="shared" si="330"/>
        <v>4.48</v>
      </c>
      <c r="L359" s="173">
        <f t="shared" si="330"/>
        <v>4.72</v>
      </c>
      <c r="M359" s="173">
        <f t="shared" si="330"/>
        <v>3.97</v>
      </c>
      <c r="N359" s="173">
        <f t="shared" si="330"/>
        <v>4.08</v>
      </c>
      <c r="O359" s="173">
        <f t="shared" si="330"/>
        <v>4.39</v>
      </c>
      <c r="P359" s="173">
        <f t="shared" si="330"/>
        <v>4.35</v>
      </c>
      <c r="Q359" s="173">
        <f t="shared" si="330"/>
        <v>4.16</v>
      </c>
      <c r="R359" s="173">
        <f t="shared" si="330"/>
        <v>4.51</v>
      </c>
      <c r="S359" s="173">
        <f t="shared" si="330"/>
        <v>4.55</v>
      </c>
      <c r="T359" s="173">
        <f t="shared" si="330"/>
        <v>5.23</v>
      </c>
      <c r="U359" s="173">
        <f t="shared" si="330"/>
        <v>4.63</v>
      </c>
      <c r="V359" s="173">
        <f t="shared" si="330"/>
        <v>4.42</v>
      </c>
      <c r="W359" s="173">
        <f t="shared" si="330"/>
        <v>4.69</v>
      </c>
      <c r="X359" s="173">
        <f t="shared" si="330"/>
        <v>4.49</v>
      </c>
      <c r="Y359" s="173">
        <f t="shared" si="330"/>
        <v>4.56</v>
      </c>
      <c r="Z359" s="173">
        <f t="shared" si="330"/>
        <v>3.86</v>
      </c>
      <c r="AA359" s="173">
        <f t="shared" si="330"/>
        <v>4.14</v>
      </c>
      <c r="AB359" s="173">
        <f t="shared" si="330"/>
        <v>4.67</v>
      </c>
      <c r="AC359" s="173">
        <f t="shared" si="330"/>
        <v>4.48</v>
      </c>
      <c r="AD359" s="173">
        <f t="shared" si="330"/>
        <v>4.71</v>
      </c>
      <c r="AE359" s="173">
        <f t="shared" si="330"/>
        <v>4.58</v>
      </c>
      <c r="AF359" s="173">
        <f t="shared" si="330"/>
        <v>4.53</v>
      </c>
      <c r="AG359" s="173">
        <f t="shared" si="330"/>
        <v>4.72</v>
      </c>
      <c r="AH359" s="173">
        <f t="shared" si="330"/>
        <v>4.45</v>
      </c>
      <c r="AI359" s="173">
        <f t="shared" si="330"/>
        <v>4.45</v>
      </c>
      <c r="AJ359" s="173">
        <f t="shared" si="330"/>
        <v>4.64</v>
      </c>
      <c r="AK359" s="173">
        <f t="shared" si="330"/>
        <v>4.64</v>
      </c>
      <c r="AL359" s="173" t="str">
        <f t="shared" si="330"/>
        <v/>
      </c>
      <c r="AM359" s="173" t="str">
        <f t="shared" si="330"/>
        <v/>
      </c>
      <c r="AN359" s="173" t="str">
        <f t="shared" si="330"/>
        <v/>
      </c>
      <c r="AO359" s="173" t="str">
        <f t="shared" si="330"/>
        <v/>
      </c>
      <c r="AP359" s="173" t="str">
        <f t="shared" si="330"/>
        <v/>
      </c>
      <c r="AQ359" s="170"/>
      <c r="AR359" s="170"/>
    </row>
    <row r="360" ht="12.75" customHeight="1">
      <c r="A360" s="170"/>
      <c r="B360" s="170"/>
      <c r="C360" s="140" t="str">
        <f t="shared" ref="C360:D360" si="331">C167</f>
        <v>Man City</v>
      </c>
      <c r="D360" s="140" t="str">
        <f t="shared" si="331"/>
        <v>Southampton</v>
      </c>
      <c r="E360" s="173">
        <f t="shared" ref="E360:AP360" si="332">IF(E$195&lt;=38,ROUND(SUMIFS($E167:$AP167,$E$2:$AP$2,"&lt;="&amp;E$195,$E$2:$AP$2,"&gt;="&amp;E$194),2),"")</f>
        <v>3.95</v>
      </c>
      <c r="F360" s="173">
        <f t="shared" si="332"/>
        <v>3.56</v>
      </c>
      <c r="G360" s="173">
        <f t="shared" si="332"/>
        <v>4.34</v>
      </c>
      <c r="H360" s="173">
        <f t="shared" si="332"/>
        <v>4.27</v>
      </c>
      <c r="I360" s="173">
        <f t="shared" si="332"/>
        <v>4.27</v>
      </c>
      <c r="J360" s="173">
        <f t="shared" si="332"/>
        <v>4.54</v>
      </c>
      <c r="K360" s="173">
        <f t="shared" si="332"/>
        <v>4.48</v>
      </c>
      <c r="L360" s="173">
        <f t="shared" si="332"/>
        <v>4.82</v>
      </c>
      <c r="M360" s="173">
        <f t="shared" si="332"/>
        <v>4.31</v>
      </c>
      <c r="N360" s="173">
        <f t="shared" si="332"/>
        <v>4.58</v>
      </c>
      <c r="O360" s="173">
        <f t="shared" si="332"/>
        <v>4.61</v>
      </c>
      <c r="P360" s="173">
        <f t="shared" si="332"/>
        <v>4.57</v>
      </c>
      <c r="Q360" s="173">
        <f t="shared" si="332"/>
        <v>4.53</v>
      </c>
      <c r="R360" s="173">
        <f t="shared" si="332"/>
        <v>4.74</v>
      </c>
      <c r="S360" s="173">
        <f t="shared" si="332"/>
        <v>4.78</v>
      </c>
      <c r="T360" s="173">
        <f t="shared" si="332"/>
        <v>4.9</v>
      </c>
      <c r="U360" s="173">
        <f t="shared" si="332"/>
        <v>4.66</v>
      </c>
      <c r="V360" s="173">
        <f t="shared" si="332"/>
        <v>4.66</v>
      </c>
      <c r="W360" s="173">
        <f t="shared" si="332"/>
        <v>4.66</v>
      </c>
      <c r="X360" s="173">
        <f t="shared" si="332"/>
        <v>4.35</v>
      </c>
      <c r="Y360" s="173">
        <f t="shared" si="332"/>
        <v>3.98</v>
      </c>
      <c r="Z360" s="173">
        <f t="shared" si="332"/>
        <v>3.9</v>
      </c>
      <c r="AA360" s="173">
        <f t="shared" si="332"/>
        <v>3.96</v>
      </c>
      <c r="AB360" s="173">
        <f t="shared" si="332"/>
        <v>4.35</v>
      </c>
      <c r="AC360" s="173">
        <f t="shared" si="332"/>
        <v>4.39</v>
      </c>
      <c r="AD360" s="173">
        <f t="shared" si="332"/>
        <v>4.82</v>
      </c>
      <c r="AE360" s="173">
        <f t="shared" si="332"/>
        <v>5.14</v>
      </c>
      <c r="AF360" s="173">
        <f t="shared" si="332"/>
        <v>4.45</v>
      </c>
      <c r="AG360" s="173">
        <f t="shared" si="332"/>
        <v>4.4</v>
      </c>
      <c r="AH360" s="173">
        <f t="shared" si="332"/>
        <v>4.2</v>
      </c>
      <c r="AI360" s="173">
        <f t="shared" si="332"/>
        <v>4.16</v>
      </c>
      <c r="AJ360" s="173">
        <f t="shared" si="332"/>
        <v>4.04</v>
      </c>
      <c r="AK360" s="173">
        <f t="shared" si="332"/>
        <v>3.78</v>
      </c>
      <c r="AL360" s="173" t="str">
        <f t="shared" si="332"/>
        <v/>
      </c>
      <c r="AM360" s="173" t="str">
        <f t="shared" si="332"/>
        <v/>
      </c>
      <c r="AN360" s="173" t="str">
        <f t="shared" si="332"/>
        <v/>
      </c>
      <c r="AO360" s="173" t="str">
        <f t="shared" si="332"/>
        <v/>
      </c>
      <c r="AP360" s="173" t="str">
        <f t="shared" si="332"/>
        <v/>
      </c>
      <c r="AQ360" s="170"/>
      <c r="AR360" s="170"/>
    </row>
    <row r="361" ht="12.75" customHeight="1">
      <c r="A361" s="170"/>
      <c r="B361" s="170"/>
      <c r="C361" s="140" t="str">
        <f t="shared" ref="C361:D361" si="333">C168</f>
        <v>Man City</v>
      </c>
      <c r="D361" s="140" t="str">
        <f t="shared" si="333"/>
        <v>Tottenham</v>
      </c>
      <c r="E361" s="173">
        <f t="shared" ref="E361:AP361" si="334">IF(E$195&lt;=38,ROUND(SUMIFS($E168:$AP168,$E$2:$AP$2,"&lt;="&amp;E$195,$E$2:$AP$2,"&gt;="&amp;E$194),2),"")</f>
        <v>4.15</v>
      </c>
      <c r="F361" s="173">
        <f t="shared" si="334"/>
        <v>3.72</v>
      </c>
      <c r="G361" s="173">
        <f t="shared" si="334"/>
        <v>3.66</v>
      </c>
      <c r="H361" s="173">
        <f t="shared" si="334"/>
        <v>3.59</v>
      </c>
      <c r="I361" s="173">
        <f t="shared" si="334"/>
        <v>4.45</v>
      </c>
      <c r="J361" s="173">
        <f t="shared" si="334"/>
        <v>4.56</v>
      </c>
      <c r="K361" s="173">
        <f t="shared" si="334"/>
        <v>4.97</v>
      </c>
      <c r="L361" s="173">
        <f t="shared" si="334"/>
        <v>5.52</v>
      </c>
      <c r="M361" s="173">
        <f t="shared" si="334"/>
        <v>5.85</v>
      </c>
      <c r="N361" s="173">
        <f t="shared" si="334"/>
        <v>5.74</v>
      </c>
      <c r="O361" s="173">
        <f t="shared" si="334"/>
        <v>5.15</v>
      </c>
      <c r="P361" s="173">
        <f t="shared" si="334"/>
        <v>5.11</v>
      </c>
      <c r="Q361" s="173">
        <f t="shared" si="334"/>
        <v>4.6</v>
      </c>
      <c r="R361" s="173">
        <f t="shared" si="334"/>
        <v>4.4</v>
      </c>
      <c r="S361" s="173">
        <f t="shared" si="334"/>
        <v>4.15</v>
      </c>
      <c r="T361" s="173">
        <f t="shared" si="334"/>
        <v>4.22</v>
      </c>
      <c r="U361" s="173">
        <f t="shared" si="334"/>
        <v>3.74</v>
      </c>
      <c r="V361" s="173">
        <f t="shared" si="334"/>
        <v>3.74</v>
      </c>
      <c r="W361" s="173">
        <f t="shared" si="334"/>
        <v>3.77</v>
      </c>
      <c r="X361" s="173">
        <f t="shared" si="334"/>
        <v>3.74</v>
      </c>
      <c r="Y361" s="173">
        <f t="shared" si="334"/>
        <v>4.45</v>
      </c>
      <c r="Z361" s="173">
        <f t="shared" si="334"/>
        <v>4.35</v>
      </c>
      <c r="AA361" s="173">
        <f t="shared" si="334"/>
        <v>4.79</v>
      </c>
      <c r="AB361" s="173">
        <f t="shared" si="334"/>
        <v>4.95</v>
      </c>
      <c r="AC361" s="173">
        <f t="shared" si="334"/>
        <v>4.95</v>
      </c>
      <c r="AD361" s="173">
        <f t="shared" si="334"/>
        <v>4.87</v>
      </c>
      <c r="AE361" s="173">
        <f t="shared" si="334"/>
        <v>4.39</v>
      </c>
      <c r="AF361" s="173">
        <f t="shared" si="334"/>
        <v>4.15</v>
      </c>
      <c r="AG361" s="173">
        <f t="shared" si="334"/>
        <v>3.68</v>
      </c>
      <c r="AH361" s="173">
        <f t="shared" si="334"/>
        <v>4.23</v>
      </c>
      <c r="AI361" s="173">
        <f t="shared" si="334"/>
        <v>4.19</v>
      </c>
      <c r="AJ361" s="173">
        <f t="shared" si="334"/>
        <v>4.58</v>
      </c>
      <c r="AK361" s="173">
        <f t="shared" si="334"/>
        <v>4.48</v>
      </c>
      <c r="AL361" s="173" t="str">
        <f t="shared" si="334"/>
        <v/>
      </c>
      <c r="AM361" s="173" t="str">
        <f t="shared" si="334"/>
        <v/>
      </c>
      <c r="AN361" s="173" t="str">
        <f t="shared" si="334"/>
        <v/>
      </c>
      <c r="AO361" s="173" t="str">
        <f t="shared" si="334"/>
        <v/>
      </c>
      <c r="AP361" s="173" t="str">
        <f t="shared" si="334"/>
        <v/>
      </c>
      <c r="AQ361" s="170"/>
      <c r="AR361" s="170"/>
    </row>
    <row r="362" ht="12.75" customHeight="1">
      <c r="A362" s="170"/>
      <c r="B362" s="170"/>
      <c r="C362" s="140" t="str">
        <f t="shared" ref="C362:D362" si="335">C169</f>
        <v>Man City</v>
      </c>
      <c r="D362" s="140" t="str">
        <f t="shared" si="335"/>
        <v>Watford</v>
      </c>
      <c r="E362" s="173">
        <f t="shared" ref="E362:AP362" si="336">IF(E$195&lt;=38,ROUND(SUMIFS($E169:$AP169,$E$2:$AP$2,"&lt;="&amp;E$195,$E$2:$AP$2,"&gt;="&amp;E$194),2),"")</f>
        <v>3.49</v>
      </c>
      <c r="F362" s="173">
        <f t="shared" si="336"/>
        <v>3.49</v>
      </c>
      <c r="G362" s="173">
        <f t="shared" si="336"/>
        <v>3.76</v>
      </c>
      <c r="H362" s="173">
        <f t="shared" si="336"/>
        <v>3.92</v>
      </c>
      <c r="I362" s="173">
        <f t="shared" si="336"/>
        <v>3.69</v>
      </c>
      <c r="J362" s="173">
        <f t="shared" si="336"/>
        <v>3.8</v>
      </c>
      <c r="K362" s="173">
        <f t="shared" si="336"/>
        <v>3.85</v>
      </c>
      <c r="L362" s="173">
        <f t="shared" si="336"/>
        <v>4.4</v>
      </c>
      <c r="M362" s="173">
        <f t="shared" si="336"/>
        <v>4.4</v>
      </c>
      <c r="N362" s="173">
        <f t="shared" si="336"/>
        <v>4.68</v>
      </c>
      <c r="O362" s="173">
        <f t="shared" si="336"/>
        <v>5.3</v>
      </c>
      <c r="P362" s="173">
        <f t="shared" si="336"/>
        <v>5.05</v>
      </c>
      <c r="Q362" s="173">
        <f t="shared" si="336"/>
        <v>4.89</v>
      </c>
      <c r="R362" s="173">
        <f t="shared" si="336"/>
        <v>4.93</v>
      </c>
      <c r="S362" s="173">
        <f t="shared" si="336"/>
        <v>4.89</v>
      </c>
      <c r="T362" s="173">
        <f t="shared" si="336"/>
        <v>4.85</v>
      </c>
      <c r="U362" s="173">
        <f t="shared" si="336"/>
        <v>4.25</v>
      </c>
      <c r="V362" s="173">
        <f t="shared" si="336"/>
        <v>4.47</v>
      </c>
      <c r="W362" s="173">
        <f t="shared" si="336"/>
        <v>4.66</v>
      </c>
      <c r="X362" s="173">
        <f t="shared" si="336"/>
        <v>4.47</v>
      </c>
      <c r="Y362" s="173">
        <f t="shared" si="336"/>
        <v>4.39</v>
      </c>
      <c r="Z362" s="173">
        <f t="shared" si="336"/>
        <v>4.1</v>
      </c>
      <c r="AA362" s="173">
        <f t="shared" si="336"/>
        <v>4.54</v>
      </c>
      <c r="AB362" s="173">
        <f t="shared" si="336"/>
        <v>4.94</v>
      </c>
      <c r="AC362" s="173">
        <f t="shared" si="336"/>
        <v>4.78</v>
      </c>
      <c r="AD362" s="173">
        <f t="shared" si="336"/>
        <v>4.66</v>
      </c>
      <c r="AE362" s="173">
        <f t="shared" si="336"/>
        <v>4.77</v>
      </c>
      <c r="AF362" s="173">
        <f t="shared" si="336"/>
        <v>4.45</v>
      </c>
      <c r="AG362" s="173">
        <f t="shared" si="336"/>
        <v>4.29</v>
      </c>
      <c r="AH362" s="173">
        <f t="shared" si="336"/>
        <v>3.9</v>
      </c>
      <c r="AI362" s="173">
        <f t="shared" si="336"/>
        <v>3.73</v>
      </c>
      <c r="AJ362" s="173">
        <f t="shared" si="336"/>
        <v>4.24</v>
      </c>
      <c r="AK362" s="173">
        <f t="shared" si="336"/>
        <v>4.45</v>
      </c>
      <c r="AL362" s="173" t="str">
        <f t="shared" si="336"/>
        <v/>
      </c>
      <c r="AM362" s="173" t="str">
        <f t="shared" si="336"/>
        <v/>
      </c>
      <c r="AN362" s="173" t="str">
        <f t="shared" si="336"/>
        <v/>
      </c>
      <c r="AO362" s="173" t="str">
        <f t="shared" si="336"/>
        <v/>
      </c>
      <c r="AP362" s="173" t="str">
        <f t="shared" si="336"/>
        <v/>
      </c>
      <c r="AQ362" s="170"/>
      <c r="AR362" s="170"/>
    </row>
    <row r="363" ht="12.75" customHeight="1">
      <c r="A363" s="170"/>
      <c r="B363" s="170"/>
      <c r="C363" s="140" t="str">
        <f t="shared" ref="C363:D363" si="337">C170</f>
        <v>Man City</v>
      </c>
      <c r="D363" s="140" t="str">
        <f t="shared" si="337"/>
        <v>West Ham</v>
      </c>
      <c r="E363" s="173">
        <f t="shared" ref="E363:AP363" si="338">IF(E$195&lt;=38,ROUND(SUMIFS($E170:$AP170,$E$2:$AP$2,"&lt;="&amp;E$195,$E$2:$AP$2,"&gt;="&amp;E$194),2),"")</f>
        <v>4.89</v>
      </c>
      <c r="F363" s="173">
        <f t="shared" si="338"/>
        <v>3.51</v>
      </c>
      <c r="G363" s="173">
        <f t="shared" si="338"/>
        <v>3.98</v>
      </c>
      <c r="H363" s="173">
        <f t="shared" si="338"/>
        <v>3.91</v>
      </c>
      <c r="I363" s="173">
        <f t="shared" si="338"/>
        <v>4.39</v>
      </c>
      <c r="J363" s="173">
        <f t="shared" si="338"/>
        <v>4.5</v>
      </c>
      <c r="K363" s="173">
        <f t="shared" si="338"/>
        <v>4.4</v>
      </c>
      <c r="L363" s="173">
        <f t="shared" si="338"/>
        <v>4.95</v>
      </c>
      <c r="M363" s="173">
        <f t="shared" si="338"/>
        <v>4.75</v>
      </c>
      <c r="N363" s="173">
        <f t="shared" si="338"/>
        <v>4.38</v>
      </c>
      <c r="O363" s="173">
        <f t="shared" si="338"/>
        <v>4.03</v>
      </c>
      <c r="P363" s="173">
        <f t="shared" si="338"/>
        <v>3.99</v>
      </c>
      <c r="Q363" s="173">
        <f t="shared" si="338"/>
        <v>3.99</v>
      </c>
      <c r="R363" s="173">
        <f t="shared" si="338"/>
        <v>3.83</v>
      </c>
      <c r="S363" s="173">
        <f t="shared" si="338"/>
        <v>3.71</v>
      </c>
      <c r="T363" s="173">
        <f t="shared" si="338"/>
        <v>3.69</v>
      </c>
      <c r="U363" s="173">
        <f t="shared" si="338"/>
        <v>3.56</v>
      </c>
      <c r="V363" s="173">
        <f t="shared" si="338"/>
        <v>3.56</v>
      </c>
      <c r="W363" s="173">
        <f t="shared" si="338"/>
        <v>3.76</v>
      </c>
      <c r="X363" s="173">
        <f t="shared" si="338"/>
        <v>3.76</v>
      </c>
      <c r="Y363" s="173">
        <f t="shared" si="338"/>
        <v>4.27</v>
      </c>
      <c r="Z363" s="173">
        <f t="shared" si="338"/>
        <v>4.44</v>
      </c>
      <c r="AA363" s="173">
        <f t="shared" si="338"/>
        <v>4.88</v>
      </c>
      <c r="AB363" s="173">
        <f t="shared" si="338"/>
        <v>4.96</v>
      </c>
      <c r="AC363" s="173">
        <f t="shared" si="338"/>
        <v>4.8</v>
      </c>
      <c r="AD363" s="173">
        <f t="shared" si="338"/>
        <v>4.49</v>
      </c>
      <c r="AE363" s="173">
        <f t="shared" si="338"/>
        <v>3.98</v>
      </c>
      <c r="AF363" s="173">
        <f t="shared" si="338"/>
        <v>3.83</v>
      </c>
      <c r="AG363" s="173">
        <f t="shared" si="338"/>
        <v>4.03</v>
      </c>
      <c r="AH363" s="173">
        <f t="shared" si="338"/>
        <v>4.54</v>
      </c>
      <c r="AI363" s="173">
        <f t="shared" si="338"/>
        <v>4.5</v>
      </c>
      <c r="AJ363" s="173">
        <f t="shared" si="338"/>
        <v>4.7</v>
      </c>
      <c r="AK363" s="173">
        <f t="shared" si="338"/>
        <v>5.01</v>
      </c>
      <c r="AL363" s="173" t="str">
        <f t="shared" si="338"/>
        <v/>
      </c>
      <c r="AM363" s="173" t="str">
        <f t="shared" si="338"/>
        <v/>
      </c>
      <c r="AN363" s="173" t="str">
        <f t="shared" si="338"/>
        <v/>
      </c>
      <c r="AO363" s="173" t="str">
        <f t="shared" si="338"/>
        <v/>
      </c>
      <c r="AP363" s="173" t="str">
        <f t="shared" si="338"/>
        <v/>
      </c>
      <c r="AQ363" s="170"/>
      <c r="AR363" s="170"/>
    </row>
    <row r="364" ht="12.75" customHeight="1">
      <c r="A364" s="170"/>
      <c r="B364" s="170"/>
      <c r="C364" s="140" t="str">
        <f t="shared" ref="C364:D364" si="339">C171</f>
        <v>Man City</v>
      </c>
      <c r="D364" s="140" t="str">
        <f t="shared" si="339"/>
        <v>Wolves</v>
      </c>
      <c r="E364" s="173">
        <f t="shared" ref="E364:AP364" si="340">IF(E$195&lt;=38,ROUND(SUMIFS($E171:$AP171,$E$2:$AP$2,"&lt;="&amp;E$195,$E$2:$AP$2,"&gt;="&amp;E$194),2),"")</f>
        <v>3.96</v>
      </c>
      <c r="F364" s="173">
        <f t="shared" si="340"/>
        <v>3.72</v>
      </c>
      <c r="G364" s="173">
        <f t="shared" si="340"/>
        <v>4.39</v>
      </c>
      <c r="H364" s="173">
        <f t="shared" si="340"/>
        <v>4.2</v>
      </c>
      <c r="I364" s="173">
        <f t="shared" si="340"/>
        <v>4.43</v>
      </c>
      <c r="J364" s="173">
        <f t="shared" si="340"/>
        <v>4.54</v>
      </c>
      <c r="K364" s="173">
        <f t="shared" si="340"/>
        <v>4.99</v>
      </c>
      <c r="L364" s="173">
        <f t="shared" si="340"/>
        <v>5.07</v>
      </c>
      <c r="M364" s="173">
        <f t="shared" si="340"/>
        <v>4.66</v>
      </c>
      <c r="N364" s="173">
        <f t="shared" si="340"/>
        <v>5.05</v>
      </c>
      <c r="O364" s="173">
        <f t="shared" si="340"/>
        <v>4.94</v>
      </c>
      <c r="P364" s="173">
        <f t="shared" si="340"/>
        <v>4.9</v>
      </c>
      <c r="Q364" s="173">
        <f t="shared" si="340"/>
        <v>4.35</v>
      </c>
      <c r="R364" s="173">
        <f t="shared" si="340"/>
        <v>4.61</v>
      </c>
      <c r="S364" s="173">
        <f t="shared" si="340"/>
        <v>4.66</v>
      </c>
      <c r="T364" s="173">
        <f t="shared" si="340"/>
        <v>4.23</v>
      </c>
      <c r="U364" s="173">
        <f t="shared" si="340"/>
        <v>3.9</v>
      </c>
      <c r="V364" s="173">
        <f t="shared" si="340"/>
        <v>3.9</v>
      </c>
      <c r="W364" s="173">
        <f t="shared" si="340"/>
        <v>4.1</v>
      </c>
      <c r="X364" s="173">
        <f t="shared" si="340"/>
        <v>4.15</v>
      </c>
      <c r="Y364" s="173">
        <f t="shared" si="340"/>
        <v>4.08</v>
      </c>
      <c r="Z364" s="173">
        <f t="shared" si="340"/>
        <v>4.47</v>
      </c>
      <c r="AA364" s="173">
        <f t="shared" si="340"/>
        <v>4.6</v>
      </c>
      <c r="AB364" s="173">
        <f t="shared" si="340"/>
        <v>4.38</v>
      </c>
      <c r="AC364" s="173">
        <f t="shared" si="340"/>
        <v>4.23</v>
      </c>
      <c r="AD364" s="173">
        <f t="shared" si="340"/>
        <v>4.23</v>
      </c>
      <c r="AE364" s="173">
        <f t="shared" si="340"/>
        <v>4.15</v>
      </c>
      <c r="AF364" s="173">
        <f t="shared" si="340"/>
        <v>3.54</v>
      </c>
      <c r="AG364" s="173">
        <f t="shared" si="340"/>
        <v>3.7</v>
      </c>
      <c r="AH364" s="173">
        <f t="shared" si="340"/>
        <v>3.68</v>
      </c>
      <c r="AI364" s="173">
        <f t="shared" si="340"/>
        <v>3.64</v>
      </c>
      <c r="AJ364" s="173">
        <f t="shared" si="340"/>
        <v>3.41</v>
      </c>
      <c r="AK364" s="173">
        <f t="shared" si="340"/>
        <v>3.72</v>
      </c>
      <c r="AL364" s="173" t="str">
        <f t="shared" si="340"/>
        <v/>
      </c>
      <c r="AM364" s="173" t="str">
        <f t="shared" si="340"/>
        <v/>
      </c>
      <c r="AN364" s="173" t="str">
        <f t="shared" si="340"/>
        <v/>
      </c>
      <c r="AO364" s="173" t="str">
        <f t="shared" si="340"/>
        <v/>
      </c>
      <c r="AP364" s="173" t="str">
        <f t="shared" si="340"/>
        <v/>
      </c>
      <c r="AQ364" s="170"/>
      <c r="AR364" s="170"/>
    </row>
    <row r="365" ht="12.75" customHeight="1">
      <c r="A365" s="170"/>
      <c r="B365" s="170"/>
      <c r="C365" s="140" t="str">
        <f t="shared" ref="C365:D365" si="341">C172</f>
        <v>Man Utd</v>
      </c>
      <c r="D365" s="140" t="str">
        <f t="shared" si="341"/>
        <v>Newcastle</v>
      </c>
      <c r="E365" s="173">
        <f t="shared" ref="E365:AP365" si="342">IF(E$195&lt;=38,ROUND(SUMIFS($E172:$AP172,$E$2:$AP$2,"&lt;="&amp;E$195,$E$2:$AP$2,"&gt;="&amp;E$194),2),"")</f>
        <v>5.12</v>
      </c>
      <c r="F365" s="173">
        <f t="shared" si="342"/>
        <v>4.85</v>
      </c>
      <c r="G365" s="173">
        <f t="shared" si="342"/>
        <v>4.82</v>
      </c>
      <c r="H365" s="173">
        <f t="shared" si="342"/>
        <v>3.96</v>
      </c>
      <c r="I365" s="173">
        <f t="shared" si="342"/>
        <v>3.96</v>
      </c>
      <c r="J365" s="173">
        <f t="shared" si="342"/>
        <v>3.84</v>
      </c>
      <c r="K365" s="173">
        <f t="shared" si="342"/>
        <v>4.09</v>
      </c>
      <c r="L365" s="173">
        <f t="shared" si="342"/>
        <v>3.77</v>
      </c>
      <c r="M365" s="173">
        <f t="shared" si="342"/>
        <v>3.85</v>
      </c>
      <c r="N365" s="173">
        <f t="shared" si="342"/>
        <v>3.96</v>
      </c>
      <c r="O365" s="173">
        <f t="shared" si="342"/>
        <v>3.89</v>
      </c>
      <c r="P365" s="173">
        <f t="shared" si="342"/>
        <v>3.85</v>
      </c>
      <c r="Q365" s="173">
        <f t="shared" si="342"/>
        <v>3.66</v>
      </c>
      <c r="R365" s="173">
        <f t="shared" si="342"/>
        <v>3.5</v>
      </c>
      <c r="S365" s="173">
        <f t="shared" si="342"/>
        <v>3.46</v>
      </c>
      <c r="T365" s="173">
        <f t="shared" si="342"/>
        <v>3.79</v>
      </c>
      <c r="U365" s="173">
        <f t="shared" si="342"/>
        <v>4.41</v>
      </c>
      <c r="V365" s="173">
        <f t="shared" si="342"/>
        <v>4.17</v>
      </c>
      <c r="W365" s="173">
        <f t="shared" si="342"/>
        <v>4.4</v>
      </c>
      <c r="X365" s="173">
        <f t="shared" si="342"/>
        <v>4.91</v>
      </c>
      <c r="Y365" s="173">
        <f t="shared" si="342"/>
        <v>4.9</v>
      </c>
      <c r="Z365" s="173">
        <f t="shared" si="342"/>
        <v>4.54</v>
      </c>
      <c r="AA365" s="173">
        <f t="shared" si="342"/>
        <v>4.15</v>
      </c>
      <c r="AB365" s="173">
        <f t="shared" si="342"/>
        <v>4.43</v>
      </c>
      <c r="AC365" s="173">
        <f t="shared" si="342"/>
        <v>4.27</v>
      </c>
      <c r="AD365" s="173">
        <f t="shared" si="342"/>
        <v>4.31</v>
      </c>
      <c r="AE365" s="173">
        <f t="shared" si="342"/>
        <v>4.24</v>
      </c>
      <c r="AF365" s="173">
        <f t="shared" si="342"/>
        <v>4.4</v>
      </c>
      <c r="AG365" s="173">
        <f t="shared" si="342"/>
        <v>4.56</v>
      </c>
      <c r="AH365" s="173">
        <f t="shared" si="342"/>
        <v>4.56</v>
      </c>
      <c r="AI365" s="173">
        <f t="shared" si="342"/>
        <v>4.87</v>
      </c>
      <c r="AJ365" s="173">
        <f t="shared" si="342"/>
        <v>4.48</v>
      </c>
      <c r="AK365" s="173">
        <f t="shared" si="342"/>
        <v>4.23</v>
      </c>
      <c r="AL365" s="173" t="str">
        <f t="shared" si="342"/>
        <v/>
      </c>
      <c r="AM365" s="173" t="str">
        <f t="shared" si="342"/>
        <v/>
      </c>
      <c r="AN365" s="173" t="str">
        <f t="shared" si="342"/>
        <v/>
      </c>
      <c r="AO365" s="173" t="str">
        <f t="shared" si="342"/>
        <v/>
      </c>
      <c r="AP365" s="173" t="str">
        <f t="shared" si="342"/>
        <v/>
      </c>
      <c r="AQ365" s="170"/>
      <c r="AR365" s="170"/>
    </row>
    <row r="366" ht="12.75" customHeight="1">
      <c r="A366" s="170"/>
      <c r="B366" s="170"/>
      <c r="C366" s="140" t="str">
        <f t="shared" ref="C366:D366" si="343">C173</f>
        <v>Man Utd</v>
      </c>
      <c r="D366" s="140" t="str">
        <f t="shared" si="343"/>
        <v>Southampton</v>
      </c>
      <c r="E366" s="173">
        <f t="shared" ref="E366:AP366" si="344">IF(E$195&lt;=38,ROUND(SUMIFS($E173:$AP173,$E$2:$AP$2,"&lt;="&amp;E$195,$E$2:$AP$2,"&gt;="&amp;E$194),2),"")</f>
        <v>4.47</v>
      </c>
      <c r="F366" s="173">
        <f t="shared" si="344"/>
        <v>4.54</v>
      </c>
      <c r="G366" s="173">
        <f t="shared" si="344"/>
        <v>4.31</v>
      </c>
      <c r="H366" s="173">
        <f t="shared" si="344"/>
        <v>4.11</v>
      </c>
      <c r="I366" s="173">
        <f t="shared" si="344"/>
        <v>4.11</v>
      </c>
      <c r="J366" s="173">
        <f t="shared" si="344"/>
        <v>4.74</v>
      </c>
      <c r="K366" s="173">
        <f t="shared" si="344"/>
        <v>4.91</v>
      </c>
      <c r="L366" s="173">
        <f t="shared" si="344"/>
        <v>4.68</v>
      </c>
      <c r="M366" s="173">
        <f t="shared" si="344"/>
        <v>4.75</v>
      </c>
      <c r="N366" s="173">
        <f t="shared" si="344"/>
        <v>4.52</v>
      </c>
      <c r="O366" s="173">
        <f t="shared" si="344"/>
        <v>4.45</v>
      </c>
      <c r="P366" s="173">
        <f t="shared" si="344"/>
        <v>4.21</v>
      </c>
      <c r="Q366" s="173">
        <f t="shared" si="344"/>
        <v>4.17</v>
      </c>
      <c r="R366" s="173">
        <f t="shared" si="344"/>
        <v>4.01</v>
      </c>
      <c r="S366" s="173">
        <f t="shared" si="344"/>
        <v>3.98</v>
      </c>
      <c r="T366" s="173">
        <f t="shared" si="344"/>
        <v>4.01</v>
      </c>
      <c r="U366" s="173">
        <f t="shared" si="344"/>
        <v>4.44</v>
      </c>
      <c r="V366" s="173">
        <f t="shared" si="344"/>
        <v>4.05</v>
      </c>
      <c r="W366" s="173">
        <f t="shared" si="344"/>
        <v>4.05</v>
      </c>
      <c r="X366" s="173">
        <f t="shared" si="344"/>
        <v>4.2</v>
      </c>
      <c r="Y366" s="173">
        <f t="shared" si="344"/>
        <v>3.87</v>
      </c>
      <c r="Z366" s="173">
        <f t="shared" si="344"/>
        <v>4.58</v>
      </c>
      <c r="AA366" s="173">
        <f t="shared" si="344"/>
        <v>4.15</v>
      </c>
      <c r="AB366" s="173">
        <f t="shared" si="344"/>
        <v>4.43</v>
      </c>
      <c r="AC366" s="173">
        <f t="shared" si="344"/>
        <v>5.14</v>
      </c>
      <c r="AD366" s="173">
        <f t="shared" si="344"/>
        <v>5.57</v>
      </c>
      <c r="AE366" s="173">
        <f t="shared" si="344"/>
        <v>5.82</v>
      </c>
      <c r="AF366" s="173">
        <f t="shared" si="344"/>
        <v>5.15</v>
      </c>
      <c r="AG366" s="173">
        <f t="shared" si="344"/>
        <v>5.09</v>
      </c>
      <c r="AH366" s="173">
        <f t="shared" si="344"/>
        <v>5.25</v>
      </c>
      <c r="AI366" s="173">
        <f t="shared" si="344"/>
        <v>4.66</v>
      </c>
      <c r="AJ366" s="173">
        <f t="shared" si="344"/>
        <v>4.23</v>
      </c>
      <c r="AK366" s="173">
        <f t="shared" si="344"/>
        <v>3.97</v>
      </c>
      <c r="AL366" s="173" t="str">
        <f t="shared" si="344"/>
        <v/>
      </c>
      <c r="AM366" s="173" t="str">
        <f t="shared" si="344"/>
        <v/>
      </c>
      <c r="AN366" s="173" t="str">
        <f t="shared" si="344"/>
        <v/>
      </c>
      <c r="AO366" s="173" t="str">
        <f t="shared" si="344"/>
        <v/>
      </c>
      <c r="AP366" s="173" t="str">
        <f t="shared" si="344"/>
        <v/>
      </c>
      <c r="AQ366" s="170"/>
      <c r="AR366" s="170"/>
    </row>
    <row r="367" ht="12.75" customHeight="1">
      <c r="A367" s="170"/>
      <c r="B367" s="170"/>
      <c r="C367" s="140" t="str">
        <f t="shared" ref="C367:D367" si="345">C174</f>
        <v>Man Utd</v>
      </c>
      <c r="D367" s="140" t="str">
        <f t="shared" si="345"/>
        <v>Tottenham</v>
      </c>
      <c r="E367" s="173">
        <f t="shared" ref="E367:AP367" si="346">IF(E$195&lt;=38,ROUND(SUMIFS($E174:$AP174,$E$2:$AP$2,"&lt;="&amp;E$195,$E$2:$AP$2,"&gt;="&amp;E$194),2),"")</f>
        <v>4.91</v>
      </c>
      <c r="F367" s="173">
        <f t="shared" si="346"/>
        <v>4.71</v>
      </c>
      <c r="G367" s="173">
        <f t="shared" si="346"/>
        <v>4.57</v>
      </c>
      <c r="H367" s="173">
        <f t="shared" si="346"/>
        <v>4.17</v>
      </c>
      <c r="I367" s="173">
        <f t="shared" si="346"/>
        <v>4.17</v>
      </c>
      <c r="J367" s="173">
        <f t="shared" si="346"/>
        <v>3.97</v>
      </c>
      <c r="K367" s="173">
        <f t="shared" si="346"/>
        <v>4.61</v>
      </c>
      <c r="L367" s="173">
        <f t="shared" si="346"/>
        <v>4.61</v>
      </c>
      <c r="M367" s="173">
        <f t="shared" si="346"/>
        <v>4.99</v>
      </c>
      <c r="N367" s="173">
        <f t="shared" si="346"/>
        <v>4.71</v>
      </c>
      <c r="O367" s="173">
        <f t="shared" si="346"/>
        <v>4.64</v>
      </c>
      <c r="P367" s="173">
        <f t="shared" si="346"/>
        <v>4.56</v>
      </c>
      <c r="Q367" s="173">
        <f t="shared" si="346"/>
        <v>4.16</v>
      </c>
      <c r="R367" s="173">
        <f t="shared" si="346"/>
        <v>4</v>
      </c>
      <c r="S367" s="173">
        <f t="shared" si="346"/>
        <v>3.71</v>
      </c>
      <c r="T367" s="173">
        <f t="shared" si="346"/>
        <v>3.78</v>
      </c>
      <c r="U367" s="173">
        <f t="shared" si="346"/>
        <v>4.4</v>
      </c>
      <c r="V367" s="173">
        <f t="shared" si="346"/>
        <v>4.01</v>
      </c>
      <c r="W367" s="173">
        <f t="shared" si="346"/>
        <v>3.94</v>
      </c>
      <c r="X367" s="173">
        <f t="shared" si="346"/>
        <v>4.18</v>
      </c>
      <c r="Y367" s="173">
        <f t="shared" si="346"/>
        <v>4.41</v>
      </c>
      <c r="Z367" s="173">
        <f t="shared" si="346"/>
        <v>4.31</v>
      </c>
      <c r="AA367" s="173">
        <f t="shared" si="346"/>
        <v>4.27</v>
      </c>
      <c r="AB367" s="173">
        <f t="shared" si="346"/>
        <v>4.54</v>
      </c>
      <c r="AC367" s="173">
        <f t="shared" si="346"/>
        <v>4.66</v>
      </c>
      <c r="AD367" s="173">
        <f t="shared" si="346"/>
        <v>4.58</v>
      </c>
      <c r="AE367" s="173">
        <f t="shared" si="346"/>
        <v>4.52</v>
      </c>
      <c r="AF367" s="173">
        <f t="shared" si="346"/>
        <v>4.28</v>
      </c>
      <c r="AG367" s="173">
        <f t="shared" si="346"/>
        <v>3.61</v>
      </c>
      <c r="AH367" s="173">
        <f t="shared" si="346"/>
        <v>4.05</v>
      </c>
      <c r="AI367" s="173">
        <f t="shared" si="346"/>
        <v>4.2</v>
      </c>
      <c r="AJ367" s="173">
        <f t="shared" si="346"/>
        <v>4.2</v>
      </c>
      <c r="AK367" s="173">
        <f t="shared" si="346"/>
        <v>3.95</v>
      </c>
      <c r="AL367" s="173" t="str">
        <f t="shared" si="346"/>
        <v/>
      </c>
      <c r="AM367" s="173" t="str">
        <f t="shared" si="346"/>
        <v/>
      </c>
      <c r="AN367" s="173" t="str">
        <f t="shared" si="346"/>
        <v/>
      </c>
      <c r="AO367" s="173" t="str">
        <f t="shared" si="346"/>
        <v/>
      </c>
      <c r="AP367" s="173" t="str">
        <f t="shared" si="346"/>
        <v/>
      </c>
      <c r="AQ367" s="170"/>
      <c r="AR367" s="170"/>
    </row>
    <row r="368" ht="12.75" customHeight="1">
      <c r="A368" s="170"/>
      <c r="B368" s="170"/>
      <c r="C368" s="140" t="str">
        <f t="shared" ref="C368:D368" si="347">C175</f>
        <v>Man Utd</v>
      </c>
      <c r="D368" s="140" t="str">
        <f t="shared" si="347"/>
        <v>Watford</v>
      </c>
      <c r="E368" s="173">
        <f t="shared" ref="E368:AP368" si="348">IF(E$195&lt;=38,ROUND(SUMIFS($E175:$AP175,$E$2:$AP$2,"&lt;="&amp;E$195,$E$2:$AP$2,"&gt;="&amp;E$194),2),"")</f>
        <v>3.84</v>
      </c>
      <c r="F368" s="173">
        <f t="shared" si="348"/>
        <v>4.39</v>
      </c>
      <c r="G368" s="173">
        <f t="shared" si="348"/>
        <v>4.47</v>
      </c>
      <c r="H368" s="173">
        <f t="shared" si="348"/>
        <v>4.7</v>
      </c>
      <c r="I368" s="173">
        <f t="shared" si="348"/>
        <v>4.54</v>
      </c>
      <c r="J368" s="173">
        <f t="shared" si="348"/>
        <v>4.31</v>
      </c>
      <c r="K368" s="173">
        <f t="shared" si="348"/>
        <v>4.59</v>
      </c>
      <c r="L368" s="173">
        <f t="shared" si="348"/>
        <v>4.28</v>
      </c>
      <c r="M368" s="173">
        <f t="shared" si="348"/>
        <v>4.36</v>
      </c>
      <c r="N368" s="173">
        <f t="shared" si="348"/>
        <v>4.28</v>
      </c>
      <c r="O368" s="173">
        <f t="shared" si="348"/>
        <v>4.37</v>
      </c>
      <c r="P368" s="173">
        <f t="shared" si="348"/>
        <v>3.96</v>
      </c>
      <c r="Q368" s="173">
        <f t="shared" si="348"/>
        <v>3.9</v>
      </c>
      <c r="R368" s="173">
        <f t="shared" si="348"/>
        <v>3.75</v>
      </c>
      <c r="S368" s="173">
        <f t="shared" si="348"/>
        <v>3.67</v>
      </c>
      <c r="T368" s="173">
        <f t="shared" si="348"/>
        <v>3.71</v>
      </c>
      <c r="U368" s="173">
        <f t="shared" si="348"/>
        <v>4.29</v>
      </c>
      <c r="V368" s="173">
        <f t="shared" si="348"/>
        <v>4.27</v>
      </c>
      <c r="W368" s="173">
        <f t="shared" si="348"/>
        <v>4.32</v>
      </c>
      <c r="X368" s="173">
        <f t="shared" si="348"/>
        <v>4.79</v>
      </c>
      <c r="Y368" s="173">
        <f t="shared" si="348"/>
        <v>4.72</v>
      </c>
      <c r="Z368" s="173">
        <f t="shared" si="348"/>
        <v>4.62</v>
      </c>
      <c r="AA368" s="173">
        <f t="shared" si="348"/>
        <v>4.62</v>
      </c>
      <c r="AB368" s="173">
        <f t="shared" si="348"/>
        <v>4.9</v>
      </c>
      <c r="AC368" s="173">
        <f t="shared" si="348"/>
        <v>6.23</v>
      </c>
      <c r="AD368" s="173">
        <f t="shared" si="348"/>
        <v>5.96</v>
      </c>
      <c r="AE368" s="173">
        <f t="shared" si="348"/>
        <v>6</v>
      </c>
      <c r="AF368" s="173">
        <f t="shared" si="348"/>
        <v>5.82</v>
      </c>
      <c r="AG368" s="173">
        <f t="shared" si="348"/>
        <v>5.47</v>
      </c>
      <c r="AH368" s="173">
        <f t="shared" si="348"/>
        <v>5.43</v>
      </c>
      <c r="AI368" s="173">
        <f t="shared" si="348"/>
        <v>3.81</v>
      </c>
      <c r="AJ368" s="173">
        <f t="shared" si="348"/>
        <v>3.77</v>
      </c>
      <c r="AK368" s="173">
        <f t="shared" si="348"/>
        <v>3.51</v>
      </c>
      <c r="AL368" s="173" t="str">
        <f t="shared" si="348"/>
        <v/>
      </c>
      <c r="AM368" s="173" t="str">
        <f t="shared" si="348"/>
        <v/>
      </c>
      <c r="AN368" s="173" t="str">
        <f t="shared" si="348"/>
        <v/>
      </c>
      <c r="AO368" s="173" t="str">
        <f t="shared" si="348"/>
        <v/>
      </c>
      <c r="AP368" s="173" t="str">
        <f t="shared" si="348"/>
        <v/>
      </c>
      <c r="AQ368" s="170"/>
      <c r="AR368" s="170"/>
    </row>
    <row r="369" ht="12.75" customHeight="1">
      <c r="A369" s="170"/>
      <c r="B369" s="170"/>
      <c r="C369" s="140" t="str">
        <f t="shared" ref="C369:D369" si="349">C176</f>
        <v>Man Utd</v>
      </c>
      <c r="D369" s="140" t="str">
        <f t="shared" si="349"/>
        <v>West Ham</v>
      </c>
      <c r="E369" s="173">
        <f t="shared" ref="E369:AP369" si="350">IF(E$195&lt;=38,ROUND(SUMIFS($E176:$AP176,$E$2:$AP$2,"&lt;="&amp;E$195,$E$2:$AP$2,"&gt;="&amp;E$194),2),"")</f>
        <v>5.36</v>
      </c>
      <c r="F369" s="173">
        <f t="shared" si="350"/>
        <v>5.09</v>
      </c>
      <c r="G369" s="173">
        <f t="shared" si="350"/>
        <v>5.05</v>
      </c>
      <c r="H369" s="173">
        <f t="shared" si="350"/>
        <v>4.89</v>
      </c>
      <c r="I369" s="173">
        <f t="shared" si="350"/>
        <v>5.02</v>
      </c>
      <c r="J369" s="173">
        <f t="shared" si="350"/>
        <v>4.74</v>
      </c>
      <c r="K369" s="173">
        <f t="shared" si="350"/>
        <v>4.87</v>
      </c>
      <c r="L369" s="173">
        <f t="shared" si="350"/>
        <v>4.56</v>
      </c>
      <c r="M369" s="173">
        <f t="shared" si="350"/>
        <v>4.64</v>
      </c>
      <c r="N369" s="173">
        <f t="shared" si="350"/>
        <v>3.87</v>
      </c>
      <c r="O369" s="173">
        <f t="shared" si="350"/>
        <v>3.8</v>
      </c>
      <c r="P369" s="173">
        <f t="shared" si="350"/>
        <v>3.75</v>
      </c>
      <c r="Q369" s="173">
        <f t="shared" si="350"/>
        <v>3.79</v>
      </c>
      <c r="R369" s="173">
        <f t="shared" si="350"/>
        <v>3.63</v>
      </c>
      <c r="S369" s="173">
        <f t="shared" si="350"/>
        <v>3.47</v>
      </c>
      <c r="T369" s="173">
        <f t="shared" si="350"/>
        <v>3.45</v>
      </c>
      <c r="U369" s="173">
        <f t="shared" si="350"/>
        <v>3.68</v>
      </c>
      <c r="V369" s="173">
        <f t="shared" si="350"/>
        <v>3.34</v>
      </c>
      <c r="W369" s="173">
        <f t="shared" si="350"/>
        <v>3.46</v>
      </c>
      <c r="X369" s="173">
        <f t="shared" si="350"/>
        <v>3.97</v>
      </c>
      <c r="Y369" s="173">
        <f t="shared" si="350"/>
        <v>4.07</v>
      </c>
      <c r="Z369" s="173">
        <f t="shared" si="350"/>
        <v>4.24</v>
      </c>
      <c r="AA369" s="173">
        <f t="shared" si="350"/>
        <v>4.59</v>
      </c>
      <c r="AB369" s="173">
        <f t="shared" si="350"/>
        <v>4.86</v>
      </c>
      <c r="AC369" s="173">
        <f t="shared" si="350"/>
        <v>4.81</v>
      </c>
      <c r="AD369" s="173">
        <f t="shared" si="350"/>
        <v>4.3</v>
      </c>
      <c r="AE369" s="173">
        <f t="shared" si="350"/>
        <v>4.2</v>
      </c>
      <c r="AF369" s="173">
        <f t="shared" si="350"/>
        <v>4.5</v>
      </c>
      <c r="AG369" s="173">
        <f t="shared" si="350"/>
        <v>4.3</v>
      </c>
      <c r="AH369" s="173">
        <f t="shared" si="350"/>
        <v>4.74</v>
      </c>
      <c r="AI369" s="173">
        <f t="shared" si="350"/>
        <v>5.26</v>
      </c>
      <c r="AJ369" s="173">
        <f t="shared" si="350"/>
        <v>5.42</v>
      </c>
      <c r="AK369" s="173">
        <f t="shared" si="350"/>
        <v>5.2</v>
      </c>
      <c r="AL369" s="173" t="str">
        <f t="shared" si="350"/>
        <v/>
      </c>
      <c r="AM369" s="173" t="str">
        <f t="shared" si="350"/>
        <v/>
      </c>
      <c r="AN369" s="173" t="str">
        <f t="shared" si="350"/>
        <v/>
      </c>
      <c r="AO369" s="173" t="str">
        <f t="shared" si="350"/>
        <v/>
      </c>
      <c r="AP369" s="173" t="str">
        <f t="shared" si="350"/>
        <v/>
      </c>
      <c r="AQ369" s="170"/>
      <c r="AR369" s="170"/>
    </row>
    <row r="370" ht="12.75" customHeight="1">
      <c r="A370" s="170"/>
      <c r="B370" s="170"/>
      <c r="C370" s="140" t="str">
        <f t="shared" ref="C370:D370" si="351">C177</f>
        <v>Man Utd</v>
      </c>
      <c r="D370" s="140" t="str">
        <f t="shared" si="351"/>
        <v>Wolves</v>
      </c>
      <c r="E370" s="173">
        <f t="shared" ref="E370:AP370" si="352">IF(E$195&lt;=38,ROUND(SUMIFS($E177:$AP177,$E$2:$AP$2,"&lt;="&amp;E$195,$E$2:$AP$2,"&gt;="&amp;E$194),2),"")</f>
        <v>4.82</v>
      </c>
      <c r="F370" s="173">
        <f t="shared" si="352"/>
        <v>4.86</v>
      </c>
      <c r="G370" s="173">
        <f t="shared" si="352"/>
        <v>4.63</v>
      </c>
      <c r="H370" s="173">
        <f t="shared" si="352"/>
        <v>3.96</v>
      </c>
      <c r="I370" s="173">
        <f t="shared" si="352"/>
        <v>3.96</v>
      </c>
      <c r="J370" s="173">
        <f t="shared" si="352"/>
        <v>4.19</v>
      </c>
      <c r="K370" s="173">
        <f t="shared" si="352"/>
        <v>5.82</v>
      </c>
      <c r="L370" s="173">
        <f t="shared" si="352"/>
        <v>5.62</v>
      </c>
      <c r="M370" s="173">
        <f t="shared" si="352"/>
        <v>5.64</v>
      </c>
      <c r="N370" s="173">
        <f t="shared" si="352"/>
        <v>5.76</v>
      </c>
      <c r="O370" s="173">
        <f t="shared" si="352"/>
        <v>5.69</v>
      </c>
      <c r="P370" s="173">
        <f t="shared" si="352"/>
        <v>5.41</v>
      </c>
      <c r="Q370" s="173">
        <f t="shared" si="352"/>
        <v>4.03</v>
      </c>
      <c r="R370" s="173">
        <f t="shared" si="352"/>
        <v>4.03</v>
      </c>
      <c r="S370" s="173">
        <f t="shared" si="352"/>
        <v>4.04</v>
      </c>
      <c r="T370" s="173">
        <f t="shared" si="352"/>
        <v>3.88</v>
      </c>
      <c r="U370" s="173">
        <f t="shared" si="352"/>
        <v>4.9</v>
      </c>
      <c r="V370" s="173">
        <f t="shared" si="352"/>
        <v>4.54</v>
      </c>
      <c r="W370" s="173">
        <f t="shared" si="352"/>
        <v>4.6</v>
      </c>
      <c r="X370" s="173">
        <f t="shared" si="352"/>
        <v>5.11</v>
      </c>
      <c r="Y370" s="173">
        <f t="shared" si="352"/>
        <v>5.07</v>
      </c>
      <c r="Z370" s="173">
        <f t="shared" si="352"/>
        <v>5.46</v>
      </c>
      <c r="AA370" s="173">
        <f t="shared" si="352"/>
        <v>4.52</v>
      </c>
      <c r="AB370" s="173">
        <f t="shared" si="352"/>
        <v>4.54</v>
      </c>
      <c r="AC370" s="173">
        <f t="shared" si="352"/>
        <v>4.93</v>
      </c>
      <c r="AD370" s="173">
        <f t="shared" si="352"/>
        <v>4.74</v>
      </c>
      <c r="AE370" s="173">
        <f t="shared" si="352"/>
        <v>4.66</v>
      </c>
      <c r="AF370" s="173">
        <f t="shared" si="352"/>
        <v>4.5</v>
      </c>
      <c r="AG370" s="173">
        <f t="shared" si="352"/>
        <v>4.65</v>
      </c>
      <c r="AH370" s="173">
        <f t="shared" si="352"/>
        <v>4.63</v>
      </c>
      <c r="AI370" s="173">
        <f t="shared" si="352"/>
        <v>4.51</v>
      </c>
      <c r="AJ370" s="173">
        <f t="shared" si="352"/>
        <v>4.29</v>
      </c>
      <c r="AK370" s="173">
        <f t="shared" si="352"/>
        <v>4.07</v>
      </c>
      <c r="AL370" s="173" t="str">
        <f t="shared" si="352"/>
        <v/>
      </c>
      <c r="AM370" s="173" t="str">
        <f t="shared" si="352"/>
        <v/>
      </c>
      <c r="AN370" s="173" t="str">
        <f t="shared" si="352"/>
        <v/>
      </c>
      <c r="AO370" s="173" t="str">
        <f t="shared" si="352"/>
        <v/>
      </c>
      <c r="AP370" s="173" t="str">
        <f t="shared" si="352"/>
        <v/>
      </c>
      <c r="AQ370" s="170"/>
      <c r="AR370" s="170"/>
    </row>
    <row r="371" ht="12.75" customHeight="1">
      <c r="A371" s="170"/>
      <c r="B371" s="170"/>
      <c r="C371" s="140" t="str">
        <f t="shared" ref="C371:D371" si="353">C178</f>
        <v>Newcastle</v>
      </c>
      <c r="D371" s="140" t="str">
        <f t="shared" si="353"/>
        <v>Southampton</v>
      </c>
      <c r="E371" s="173">
        <f t="shared" ref="E371:AP371" si="354">IF(E$195&lt;=38,ROUND(SUMIFS($E178:$AP178,$E$2:$AP$2,"&lt;="&amp;E$195,$E$2:$AP$2,"&gt;="&amp;E$194),2),"")</f>
        <v>5.41</v>
      </c>
      <c r="F371" s="173">
        <f t="shared" si="354"/>
        <v>5.48</v>
      </c>
      <c r="G371" s="173">
        <f t="shared" si="354"/>
        <v>6.01</v>
      </c>
      <c r="H371" s="173">
        <f t="shared" si="354"/>
        <v>5.18</v>
      </c>
      <c r="I371" s="173">
        <f t="shared" si="354"/>
        <v>4.75</v>
      </c>
      <c r="J371" s="173">
        <f t="shared" si="354"/>
        <v>5.03</v>
      </c>
      <c r="K371" s="173">
        <f t="shared" si="354"/>
        <v>4.55</v>
      </c>
      <c r="L371" s="173">
        <f t="shared" si="354"/>
        <v>4.32</v>
      </c>
      <c r="M371" s="173">
        <f t="shared" si="354"/>
        <v>4.01</v>
      </c>
      <c r="N371" s="173">
        <f t="shared" si="354"/>
        <v>4.11</v>
      </c>
      <c r="O371" s="173">
        <f t="shared" si="354"/>
        <v>4.14</v>
      </c>
      <c r="P371" s="173">
        <f t="shared" si="354"/>
        <v>4.1</v>
      </c>
      <c r="Q371" s="173">
        <f t="shared" si="354"/>
        <v>3.99</v>
      </c>
      <c r="R371" s="173">
        <f t="shared" si="354"/>
        <v>4.3</v>
      </c>
      <c r="S371" s="173">
        <f t="shared" si="354"/>
        <v>4.42</v>
      </c>
      <c r="T371" s="173">
        <f t="shared" si="354"/>
        <v>5.1</v>
      </c>
      <c r="U371" s="173">
        <f t="shared" si="354"/>
        <v>5.35</v>
      </c>
      <c r="V371" s="173">
        <f t="shared" si="354"/>
        <v>5.14</v>
      </c>
      <c r="W371" s="173">
        <f t="shared" si="354"/>
        <v>5.21</v>
      </c>
      <c r="X371" s="173">
        <f t="shared" si="354"/>
        <v>4.89</v>
      </c>
      <c r="Y371" s="173">
        <f t="shared" si="354"/>
        <v>4.25</v>
      </c>
      <c r="Z371" s="173">
        <f t="shared" si="354"/>
        <v>3.54</v>
      </c>
      <c r="AA371" s="173">
        <f t="shared" si="354"/>
        <v>3.11</v>
      </c>
      <c r="AB371" s="173">
        <f t="shared" si="354"/>
        <v>3.64</v>
      </c>
      <c r="AC371" s="173">
        <f t="shared" si="354"/>
        <v>3.64</v>
      </c>
      <c r="AD371" s="173">
        <f t="shared" si="354"/>
        <v>4.04</v>
      </c>
      <c r="AE371" s="173">
        <f t="shared" si="354"/>
        <v>4.56</v>
      </c>
      <c r="AF371" s="173">
        <f t="shared" si="354"/>
        <v>4.72</v>
      </c>
      <c r="AG371" s="173">
        <f t="shared" si="354"/>
        <v>4.66</v>
      </c>
      <c r="AH371" s="173">
        <f t="shared" si="354"/>
        <v>4.39</v>
      </c>
      <c r="AI371" s="173">
        <f t="shared" si="354"/>
        <v>4.51</v>
      </c>
      <c r="AJ371" s="173">
        <f t="shared" si="354"/>
        <v>4.43</v>
      </c>
      <c r="AK371" s="173">
        <f t="shared" si="354"/>
        <v>3.96</v>
      </c>
      <c r="AL371" s="173" t="str">
        <f t="shared" si="354"/>
        <v/>
      </c>
      <c r="AM371" s="173" t="str">
        <f t="shared" si="354"/>
        <v/>
      </c>
      <c r="AN371" s="173" t="str">
        <f t="shared" si="354"/>
        <v/>
      </c>
      <c r="AO371" s="173" t="str">
        <f t="shared" si="354"/>
        <v/>
      </c>
      <c r="AP371" s="173" t="str">
        <f t="shared" si="354"/>
        <v/>
      </c>
      <c r="AQ371" s="170"/>
      <c r="AR371" s="170"/>
    </row>
    <row r="372" ht="12.75" customHeight="1">
      <c r="A372" s="170"/>
      <c r="B372" s="170"/>
      <c r="C372" s="140" t="str">
        <f t="shared" ref="C372:D372" si="355">C179</f>
        <v>Newcastle</v>
      </c>
      <c r="D372" s="140" t="str">
        <f t="shared" si="355"/>
        <v>Tottenham</v>
      </c>
      <c r="E372" s="173">
        <f t="shared" ref="E372:AP372" si="356">IF(E$195&lt;=38,ROUND(SUMIFS($E179:$AP179,$E$2:$AP$2,"&lt;="&amp;E$195,$E$2:$AP$2,"&gt;="&amp;E$194),2),"")</f>
        <v>5.43</v>
      </c>
      <c r="F372" s="173">
        <f t="shared" si="356"/>
        <v>5.23</v>
      </c>
      <c r="G372" s="173">
        <f t="shared" si="356"/>
        <v>5.09</v>
      </c>
      <c r="H372" s="173">
        <f t="shared" si="356"/>
        <v>4.23</v>
      </c>
      <c r="I372" s="173">
        <f t="shared" si="356"/>
        <v>3.95</v>
      </c>
      <c r="J372" s="173">
        <f t="shared" si="356"/>
        <v>3.83</v>
      </c>
      <c r="K372" s="173">
        <f t="shared" si="356"/>
        <v>3.64</v>
      </c>
      <c r="L372" s="173">
        <f t="shared" si="356"/>
        <v>3.64</v>
      </c>
      <c r="M372" s="173">
        <f t="shared" si="356"/>
        <v>4.17</v>
      </c>
      <c r="N372" s="173">
        <f t="shared" si="356"/>
        <v>4.27</v>
      </c>
      <c r="O372" s="173">
        <f t="shared" si="356"/>
        <v>4.47</v>
      </c>
      <c r="P372" s="173">
        <f t="shared" si="356"/>
        <v>4.43</v>
      </c>
      <c r="Q372" s="173">
        <f t="shared" si="356"/>
        <v>4.24</v>
      </c>
      <c r="R372" s="173">
        <f t="shared" si="356"/>
        <v>4.36</v>
      </c>
      <c r="S372" s="173">
        <f t="shared" si="356"/>
        <v>3.91</v>
      </c>
      <c r="T372" s="173">
        <f t="shared" si="356"/>
        <v>4.15</v>
      </c>
      <c r="U372" s="173">
        <f t="shared" si="356"/>
        <v>4.34</v>
      </c>
      <c r="V372" s="173">
        <f t="shared" si="356"/>
        <v>4.13</v>
      </c>
      <c r="W372" s="173">
        <f t="shared" si="356"/>
        <v>4.24</v>
      </c>
      <c r="X372" s="173">
        <f t="shared" si="356"/>
        <v>4.2</v>
      </c>
      <c r="Y372" s="173">
        <f t="shared" si="356"/>
        <v>4.56</v>
      </c>
      <c r="Z372" s="173">
        <f t="shared" si="356"/>
        <v>4.3</v>
      </c>
      <c r="AA372" s="173">
        <f t="shared" si="356"/>
        <v>3.91</v>
      </c>
      <c r="AB372" s="173">
        <f t="shared" si="356"/>
        <v>4.28</v>
      </c>
      <c r="AC372" s="173">
        <f t="shared" si="356"/>
        <v>4.24</v>
      </c>
      <c r="AD372" s="173">
        <f t="shared" si="356"/>
        <v>4.16</v>
      </c>
      <c r="AE372" s="173">
        <f t="shared" si="356"/>
        <v>5.07</v>
      </c>
      <c r="AF372" s="173">
        <f t="shared" si="356"/>
        <v>4.99</v>
      </c>
      <c r="AG372" s="173">
        <f t="shared" si="356"/>
        <v>4.68</v>
      </c>
      <c r="AH372" s="173">
        <f t="shared" si="356"/>
        <v>4.56</v>
      </c>
      <c r="AI372" s="173">
        <f t="shared" si="356"/>
        <v>4.87</v>
      </c>
      <c r="AJ372" s="173">
        <f t="shared" si="356"/>
        <v>5.27</v>
      </c>
      <c r="AK372" s="173">
        <f t="shared" si="356"/>
        <v>4.13</v>
      </c>
      <c r="AL372" s="173" t="str">
        <f t="shared" si="356"/>
        <v/>
      </c>
      <c r="AM372" s="173" t="str">
        <f t="shared" si="356"/>
        <v/>
      </c>
      <c r="AN372" s="173" t="str">
        <f t="shared" si="356"/>
        <v/>
      </c>
      <c r="AO372" s="173" t="str">
        <f t="shared" si="356"/>
        <v/>
      </c>
      <c r="AP372" s="173" t="str">
        <f t="shared" si="356"/>
        <v/>
      </c>
      <c r="AQ372" s="170"/>
      <c r="AR372" s="170"/>
    </row>
    <row r="373" ht="12.75" customHeight="1">
      <c r="A373" s="170"/>
      <c r="B373" s="170"/>
      <c r="C373" s="140" t="str">
        <f t="shared" ref="C373:D373" si="357">C180</f>
        <v>Newcastle</v>
      </c>
      <c r="D373" s="140" t="str">
        <f t="shared" si="357"/>
        <v>Watford</v>
      </c>
      <c r="E373" s="173">
        <f t="shared" ref="E373:AP373" si="358">IF(E$195&lt;=38,ROUND(SUMIFS($E180:$AP180,$E$2:$AP$2,"&lt;="&amp;E$195,$E$2:$AP$2,"&gt;="&amp;E$194),2),"")</f>
        <v>4.5</v>
      </c>
      <c r="F373" s="173">
        <f t="shared" si="358"/>
        <v>5.33</v>
      </c>
      <c r="G373" s="173">
        <f t="shared" si="358"/>
        <v>5.45</v>
      </c>
      <c r="H373" s="173">
        <f t="shared" si="358"/>
        <v>5.21</v>
      </c>
      <c r="I373" s="173">
        <f t="shared" si="358"/>
        <v>4.35</v>
      </c>
      <c r="J373" s="173">
        <f t="shared" si="358"/>
        <v>4.23</v>
      </c>
      <c r="K373" s="173">
        <f t="shared" si="358"/>
        <v>4.24</v>
      </c>
      <c r="L373" s="173">
        <f t="shared" si="358"/>
        <v>3.65</v>
      </c>
      <c r="M373" s="173">
        <f t="shared" si="358"/>
        <v>3.85</v>
      </c>
      <c r="N373" s="173">
        <f t="shared" si="358"/>
        <v>3.96</v>
      </c>
      <c r="O373" s="173">
        <f t="shared" si="358"/>
        <v>4.59</v>
      </c>
      <c r="P373" s="173">
        <f t="shared" si="358"/>
        <v>4.33</v>
      </c>
      <c r="Q373" s="173">
        <f t="shared" si="358"/>
        <v>4.14</v>
      </c>
      <c r="R373" s="173">
        <f t="shared" si="358"/>
        <v>4.77</v>
      </c>
      <c r="S373" s="173">
        <f t="shared" si="358"/>
        <v>4.53</v>
      </c>
      <c r="T373" s="173">
        <f t="shared" si="358"/>
        <v>5.06</v>
      </c>
      <c r="U373" s="173">
        <f t="shared" si="358"/>
        <v>5.1</v>
      </c>
      <c r="V373" s="173">
        <f t="shared" si="358"/>
        <v>5.1</v>
      </c>
      <c r="W373" s="173">
        <f t="shared" si="358"/>
        <v>6.11</v>
      </c>
      <c r="X373" s="173">
        <f t="shared" si="358"/>
        <v>5.8</v>
      </c>
      <c r="Y373" s="173">
        <f t="shared" si="358"/>
        <v>5.72</v>
      </c>
      <c r="Z373" s="173">
        <f t="shared" si="358"/>
        <v>5.17</v>
      </c>
      <c r="AA373" s="173">
        <f t="shared" si="358"/>
        <v>4.81</v>
      </c>
      <c r="AB373" s="173">
        <f t="shared" si="358"/>
        <v>5.34</v>
      </c>
      <c r="AC373" s="173">
        <f t="shared" si="358"/>
        <v>4.4</v>
      </c>
      <c r="AD373" s="173">
        <f t="shared" si="358"/>
        <v>4.13</v>
      </c>
      <c r="AE373" s="173">
        <f t="shared" si="358"/>
        <v>4.99</v>
      </c>
      <c r="AF373" s="173">
        <f t="shared" si="358"/>
        <v>5.08</v>
      </c>
      <c r="AG373" s="173">
        <f t="shared" si="358"/>
        <v>5.08</v>
      </c>
      <c r="AH373" s="173">
        <f t="shared" si="358"/>
        <v>4.76</v>
      </c>
      <c r="AI373" s="173">
        <f t="shared" si="358"/>
        <v>4.63</v>
      </c>
      <c r="AJ373" s="173">
        <f t="shared" si="358"/>
        <v>5.14</v>
      </c>
      <c r="AK373" s="173">
        <f t="shared" si="358"/>
        <v>4.38</v>
      </c>
      <c r="AL373" s="173" t="str">
        <f t="shared" si="358"/>
        <v/>
      </c>
      <c r="AM373" s="173" t="str">
        <f t="shared" si="358"/>
        <v/>
      </c>
      <c r="AN373" s="173" t="str">
        <f t="shared" si="358"/>
        <v/>
      </c>
      <c r="AO373" s="173" t="str">
        <f t="shared" si="358"/>
        <v/>
      </c>
      <c r="AP373" s="173" t="str">
        <f t="shared" si="358"/>
        <v/>
      </c>
      <c r="AQ373" s="170"/>
      <c r="AR373" s="170"/>
    </row>
    <row r="374" ht="12.75" customHeight="1">
      <c r="A374" s="170"/>
      <c r="B374" s="170"/>
      <c r="C374" s="140" t="str">
        <f t="shared" ref="C374:D374" si="359">C181</f>
        <v>Newcastle</v>
      </c>
      <c r="D374" s="140" t="str">
        <f t="shared" si="359"/>
        <v>West Ham</v>
      </c>
      <c r="E374" s="173">
        <f t="shared" ref="E374:AP374" si="360">IF(E$195&lt;=38,ROUND(SUMIFS($E181:$AP181,$E$2:$AP$2,"&lt;="&amp;E$195,$E$2:$AP$2,"&gt;="&amp;E$194),2),"")</f>
        <v>5.75</v>
      </c>
      <c r="F374" s="173">
        <f t="shared" si="360"/>
        <v>5.59</v>
      </c>
      <c r="G374" s="173">
        <f t="shared" si="360"/>
        <v>5.8</v>
      </c>
      <c r="H374" s="173">
        <f t="shared" si="360"/>
        <v>4.94</v>
      </c>
      <c r="I374" s="173">
        <f t="shared" si="360"/>
        <v>5.23</v>
      </c>
      <c r="J374" s="173">
        <f t="shared" si="360"/>
        <v>5.11</v>
      </c>
      <c r="K374" s="173">
        <f t="shared" si="360"/>
        <v>4.6</v>
      </c>
      <c r="L374" s="173">
        <f t="shared" si="360"/>
        <v>4.05</v>
      </c>
      <c r="M374" s="173">
        <f t="shared" si="360"/>
        <v>3.93</v>
      </c>
      <c r="N374" s="173">
        <f t="shared" si="360"/>
        <v>3.95</v>
      </c>
      <c r="O374" s="173">
        <f t="shared" si="360"/>
        <v>3.79</v>
      </c>
      <c r="P374" s="173">
        <f t="shared" si="360"/>
        <v>3.75</v>
      </c>
      <c r="Q374" s="173">
        <f t="shared" si="360"/>
        <v>3.68</v>
      </c>
      <c r="R374" s="173">
        <f t="shared" si="360"/>
        <v>3.84</v>
      </c>
      <c r="S374" s="173">
        <f t="shared" si="360"/>
        <v>3.64</v>
      </c>
      <c r="T374" s="173">
        <f t="shared" si="360"/>
        <v>3.62</v>
      </c>
      <c r="U374" s="173">
        <f t="shared" si="360"/>
        <v>3.78</v>
      </c>
      <c r="V374" s="173">
        <f t="shared" si="360"/>
        <v>3.56</v>
      </c>
      <c r="W374" s="173">
        <f t="shared" si="360"/>
        <v>3.87</v>
      </c>
      <c r="X374" s="173">
        <f t="shared" si="360"/>
        <v>4.61</v>
      </c>
      <c r="Y374" s="173">
        <f t="shared" si="360"/>
        <v>4.85</v>
      </c>
      <c r="Z374" s="173">
        <f t="shared" si="360"/>
        <v>4.92</v>
      </c>
      <c r="AA374" s="173">
        <f t="shared" si="360"/>
        <v>4.92</v>
      </c>
      <c r="AB374" s="173">
        <f t="shared" si="360"/>
        <v>5.22</v>
      </c>
      <c r="AC374" s="173">
        <f t="shared" si="360"/>
        <v>4.99</v>
      </c>
      <c r="AD374" s="173">
        <f t="shared" si="360"/>
        <v>3.93</v>
      </c>
      <c r="AE374" s="173">
        <f t="shared" si="360"/>
        <v>3.69</v>
      </c>
      <c r="AF374" s="173">
        <f t="shared" si="360"/>
        <v>3.85</v>
      </c>
      <c r="AG374" s="173">
        <f t="shared" si="360"/>
        <v>4.05</v>
      </c>
      <c r="AH374" s="173">
        <f t="shared" si="360"/>
        <v>4.01</v>
      </c>
      <c r="AI374" s="173">
        <f t="shared" si="360"/>
        <v>4.32</v>
      </c>
      <c r="AJ374" s="173">
        <f t="shared" si="360"/>
        <v>4.52</v>
      </c>
      <c r="AK374" s="173">
        <f t="shared" si="360"/>
        <v>4.62</v>
      </c>
      <c r="AL374" s="173" t="str">
        <f t="shared" si="360"/>
        <v/>
      </c>
      <c r="AM374" s="173" t="str">
        <f t="shared" si="360"/>
        <v/>
      </c>
      <c r="AN374" s="173" t="str">
        <f t="shared" si="360"/>
        <v/>
      </c>
      <c r="AO374" s="173" t="str">
        <f t="shared" si="360"/>
        <v/>
      </c>
      <c r="AP374" s="173" t="str">
        <f t="shared" si="360"/>
        <v/>
      </c>
      <c r="AQ374" s="170"/>
      <c r="AR374" s="170"/>
    </row>
    <row r="375" ht="12.75" customHeight="1">
      <c r="A375" s="170"/>
      <c r="B375" s="170"/>
      <c r="C375" s="140" t="str">
        <f t="shared" ref="C375:D375" si="361">C182</f>
        <v>Newcastle</v>
      </c>
      <c r="D375" s="140" t="str">
        <f t="shared" si="361"/>
        <v>Wolves</v>
      </c>
      <c r="E375" s="173">
        <f t="shared" ref="E375:AP375" si="362">IF(E$195&lt;=38,ROUND(SUMIFS($E182:$AP182,$E$2:$AP$2,"&lt;="&amp;E$195,$E$2:$AP$2,"&gt;="&amp;E$194),2),"")</f>
        <v>5.49</v>
      </c>
      <c r="F375" s="173">
        <f t="shared" si="362"/>
        <v>5.53</v>
      </c>
      <c r="G375" s="173">
        <f t="shared" si="362"/>
        <v>5.93</v>
      </c>
      <c r="H375" s="173">
        <f t="shared" si="362"/>
        <v>5.07</v>
      </c>
      <c r="I375" s="173">
        <f t="shared" si="362"/>
        <v>4.91</v>
      </c>
      <c r="J375" s="173">
        <f t="shared" si="362"/>
        <v>4.79</v>
      </c>
      <c r="K375" s="173">
        <f t="shared" si="362"/>
        <v>4.4</v>
      </c>
      <c r="L375" s="173">
        <f t="shared" si="362"/>
        <v>4.2</v>
      </c>
      <c r="M375" s="173">
        <f t="shared" si="362"/>
        <v>3.8</v>
      </c>
      <c r="N375" s="173">
        <f t="shared" si="362"/>
        <v>3.9</v>
      </c>
      <c r="O375" s="173">
        <f t="shared" si="362"/>
        <v>3.94</v>
      </c>
      <c r="P375" s="173">
        <f t="shared" si="362"/>
        <v>3.9</v>
      </c>
      <c r="Q375" s="173">
        <f t="shared" si="362"/>
        <v>3.71</v>
      </c>
      <c r="R375" s="173">
        <f t="shared" si="362"/>
        <v>3.97</v>
      </c>
      <c r="S375" s="173">
        <f t="shared" si="362"/>
        <v>4.3</v>
      </c>
      <c r="T375" s="173">
        <f t="shared" si="362"/>
        <v>4.43</v>
      </c>
      <c r="U375" s="173">
        <f t="shared" si="362"/>
        <v>4.79</v>
      </c>
      <c r="V375" s="173">
        <f t="shared" si="362"/>
        <v>4.57</v>
      </c>
      <c r="W375" s="173">
        <f t="shared" si="362"/>
        <v>4.96</v>
      </c>
      <c r="X375" s="173">
        <f t="shared" si="362"/>
        <v>5.33</v>
      </c>
      <c r="Y375" s="173">
        <f t="shared" si="362"/>
        <v>4.97</v>
      </c>
      <c r="Z375" s="173">
        <f t="shared" si="362"/>
        <v>4.81</v>
      </c>
      <c r="AA375" s="173">
        <f t="shared" si="362"/>
        <v>4.26</v>
      </c>
      <c r="AB375" s="173">
        <f t="shared" si="362"/>
        <v>4.26</v>
      </c>
      <c r="AC375" s="173">
        <f t="shared" si="362"/>
        <v>3.95</v>
      </c>
      <c r="AD375" s="173">
        <f t="shared" si="362"/>
        <v>3.64</v>
      </c>
      <c r="AE375" s="173">
        <f t="shared" si="362"/>
        <v>3.56</v>
      </c>
      <c r="AF375" s="173">
        <f t="shared" si="362"/>
        <v>3.71</v>
      </c>
      <c r="AG375" s="173">
        <f t="shared" si="362"/>
        <v>3.87</v>
      </c>
      <c r="AH375" s="173">
        <f t="shared" si="362"/>
        <v>3.85</v>
      </c>
      <c r="AI375" s="173">
        <f t="shared" si="362"/>
        <v>4.17</v>
      </c>
      <c r="AJ375" s="173">
        <f t="shared" si="362"/>
        <v>3.94</v>
      </c>
      <c r="AK375" s="173">
        <f t="shared" si="362"/>
        <v>4.04</v>
      </c>
      <c r="AL375" s="173" t="str">
        <f t="shared" si="362"/>
        <v/>
      </c>
      <c r="AM375" s="173" t="str">
        <f t="shared" si="362"/>
        <v/>
      </c>
      <c r="AN375" s="173" t="str">
        <f t="shared" si="362"/>
        <v/>
      </c>
      <c r="AO375" s="173" t="str">
        <f t="shared" si="362"/>
        <v/>
      </c>
      <c r="AP375" s="173" t="str">
        <f t="shared" si="362"/>
        <v/>
      </c>
      <c r="AQ375" s="170"/>
      <c r="AR375" s="170"/>
    </row>
    <row r="376" ht="12.75" customHeight="1">
      <c r="A376" s="170"/>
      <c r="B376" s="170"/>
      <c r="C376" s="140" t="str">
        <f t="shared" ref="C376:D376" si="363">C183</f>
        <v>Southampton</v>
      </c>
      <c r="D376" s="140" t="str">
        <f t="shared" si="363"/>
        <v>Tottenham</v>
      </c>
      <c r="E376" s="173">
        <f t="shared" ref="E376:AP376" si="364">IF(E$195&lt;=38,ROUND(SUMIFS($E183:$AP183,$E$2:$AP$2,"&lt;="&amp;E$195,$E$2:$AP$2,"&gt;="&amp;E$194),2),"")</f>
        <v>4.96</v>
      </c>
      <c r="F376" s="173">
        <f t="shared" si="364"/>
        <v>4.8</v>
      </c>
      <c r="G376" s="173">
        <f t="shared" si="364"/>
        <v>4.66</v>
      </c>
      <c r="H376" s="173">
        <f t="shared" si="364"/>
        <v>4.38</v>
      </c>
      <c r="I376" s="173">
        <f t="shared" si="364"/>
        <v>4.03</v>
      </c>
      <c r="J376" s="173">
        <f t="shared" si="364"/>
        <v>4.5</v>
      </c>
      <c r="K376" s="173">
        <f t="shared" si="364"/>
        <v>4.22</v>
      </c>
      <c r="L376" s="173">
        <f t="shared" si="364"/>
        <v>4.32</v>
      </c>
      <c r="M376" s="173">
        <f t="shared" si="364"/>
        <v>5.09</v>
      </c>
      <c r="N376" s="173">
        <f t="shared" si="364"/>
        <v>4.81</v>
      </c>
      <c r="O376" s="173">
        <f t="shared" si="364"/>
        <v>4.84</v>
      </c>
      <c r="P376" s="173">
        <f t="shared" si="364"/>
        <v>4.77</v>
      </c>
      <c r="Q376" s="173">
        <f t="shared" si="364"/>
        <v>4.73</v>
      </c>
      <c r="R376" s="173">
        <f t="shared" si="364"/>
        <v>4.74</v>
      </c>
      <c r="S376" s="173">
        <f t="shared" si="364"/>
        <v>4.06</v>
      </c>
      <c r="T376" s="173">
        <f t="shared" si="364"/>
        <v>4.13</v>
      </c>
      <c r="U376" s="173">
        <f t="shared" si="364"/>
        <v>4.38</v>
      </c>
      <c r="V376" s="173">
        <f t="shared" si="364"/>
        <v>4.22</v>
      </c>
      <c r="W376" s="173">
        <f t="shared" si="364"/>
        <v>4.22</v>
      </c>
      <c r="X376" s="173">
        <f t="shared" si="364"/>
        <v>4.1</v>
      </c>
      <c r="Y376" s="173">
        <f t="shared" si="364"/>
        <v>4.01</v>
      </c>
      <c r="Z376" s="173">
        <f t="shared" si="364"/>
        <v>3.91</v>
      </c>
      <c r="AA376" s="173">
        <f t="shared" si="364"/>
        <v>3.49</v>
      </c>
      <c r="AB376" s="173">
        <f t="shared" si="364"/>
        <v>3.64</v>
      </c>
      <c r="AC376" s="173">
        <f t="shared" si="364"/>
        <v>3.8</v>
      </c>
      <c r="AD376" s="173">
        <f t="shared" si="364"/>
        <v>3.8</v>
      </c>
      <c r="AE376" s="173">
        <f t="shared" si="364"/>
        <v>4.33</v>
      </c>
      <c r="AF376" s="173">
        <f t="shared" si="364"/>
        <v>4.09</v>
      </c>
      <c r="AG376" s="173">
        <f t="shared" si="364"/>
        <v>4.01</v>
      </c>
      <c r="AH376" s="173">
        <f t="shared" si="364"/>
        <v>4.05</v>
      </c>
      <c r="AI376" s="173">
        <f t="shared" si="364"/>
        <v>4.01</v>
      </c>
      <c r="AJ376" s="173">
        <f t="shared" si="364"/>
        <v>4.32</v>
      </c>
      <c r="AK376" s="173">
        <f t="shared" si="364"/>
        <v>3.85</v>
      </c>
      <c r="AL376" s="173" t="str">
        <f t="shared" si="364"/>
        <v/>
      </c>
      <c r="AM376" s="173" t="str">
        <f t="shared" si="364"/>
        <v/>
      </c>
      <c r="AN376" s="173" t="str">
        <f t="shared" si="364"/>
        <v/>
      </c>
      <c r="AO376" s="173" t="str">
        <f t="shared" si="364"/>
        <v/>
      </c>
      <c r="AP376" s="173" t="str">
        <f t="shared" si="364"/>
        <v/>
      </c>
      <c r="AQ376" s="170"/>
      <c r="AR376" s="170"/>
    </row>
    <row r="377" ht="12.75" customHeight="1">
      <c r="A377" s="170"/>
      <c r="B377" s="170"/>
      <c r="C377" s="140" t="str">
        <f t="shared" ref="C377:D377" si="365">C184</f>
        <v>Southampton</v>
      </c>
      <c r="D377" s="140" t="str">
        <f t="shared" si="365"/>
        <v>Watford</v>
      </c>
      <c r="E377" s="173">
        <f t="shared" ref="E377:AP377" si="366">IF(E$195&lt;=38,ROUND(SUMIFS($E184:$AP184,$E$2:$AP$2,"&lt;="&amp;E$195,$E$2:$AP$2,"&gt;="&amp;E$194),2),"")</f>
        <v>3.91</v>
      </c>
      <c r="F377" s="173">
        <f t="shared" si="366"/>
        <v>4.38</v>
      </c>
      <c r="G377" s="173">
        <f t="shared" si="366"/>
        <v>4.5</v>
      </c>
      <c r="H377" s="173">
        <f t="shared" si="366"/>
        <v>4.73</v>
      </c>
      <c r="I377" s="173">
        <f t="shared" si="366"/>
        <v>4.06</v>
      </c>
      <c r="J377" s="173">
        <f t="shared" si="366"/>
        <v>4.5</v>
      </c>
      <c r="K377" s="173">
        <f t="shared" si="366"/>
        <v>4.43</v>
      </c>
      <c r="L377" s="173">
        <f t="shared" si="366"/>
        <v>4.3</v>
      </c>
      <c r="M377" s="173">
        <f t="shared" si="366"/>
        <v>4.54</v>
      </c>
      <c r="N377" s="173">
        <f t="shared" si="366"/>
        <v>5.25</v>
      </c>
      <c r="O377" s="173">
        <f t="shared" si="366"/>
        <v>5.51</v>
      </c>
      <c r="P377" s="173">
        <f t="shared" si="366"/>
        <v>5.1</v>
      </c>
      <c r="Q377" s="173">
        <f t="shared" si="366"/>
        <v>5.06</v>
      </c>
      <c r="R377" s="173">
        <f t="shared" si="366"/>
        <v>5.27</v>
      </c>
      <c r="S377" s="173">
        <f t="shared" si="366"/>
        <v>5</v>
      </c>
      <c r="T377" s="173">
        <f t="shared" si="366"/>
        <v>4.45</v>
      </c>
      <c r="U377" s="173">
        <f t="shared" si="366"/>
        <v>4.7</v>
      </c>
      <c r="V377" s="173">
        <f t="shared" si="366"/>
        <v>4.91</v>
      </c>
      <c r="W377" s="173">
        <f t="shared" si="366"/>
        <v>4.91</v>
      </c>
      <c r="X377" s="173">
        <f t="shared" si="366"/>
        <v>4.6</v>
      </c>
      <c r="Y377" s="173">
        <f t="shared" si="366"/>
        <v>4.3</v>
      </c>
      <c r="Z377" s="173">
        <f t="shared" si="366"/>
        <v>4.01</v>
      </c>
      <c r="AA377" s="173">
        <f t="shared" si="366"/>
        <v>3.59</v>
      </c>
      <c r="AB377" s="173">
        <f t="shared" si="366"/>
        <v>4.18</v>
      </c>
      <c r="AC377" s="173">
        <f t="shared" si="366"/>
        <v>4.89</v>
      </c>
      <c r="AD377" s="173">
        <f t="shared" si="366"/>
        <v>4.92</v>
      </c>
      <c r="AE377" s="173">
        <f t="shared" si="366"/>
        <v>5.45</v>
      </c>
      <c r="AF377" s="173">
        <f t="shared" si="366"/>
        <v>5.28</v>
      </c>
      <c r="AG377" s="173">
        <f t="shared" si="366"/>
        <v>5.22</v>
      </c>
      <c r="AH377" s="173">
        <f t="shared" si="366"/>
        <v>4.63</v>
      </c>
      <c r="AI377" s="173">
        <f t="shared" si="366"/>
        <v>3.8</v>
      </c>
      <c r="AJ377" s="173">
        <f t="shared" si="366"/>
        <v>4.07</v>
      </c>
      <c r="AK377" s="173">
        <f t="shared" si="366"/>
        <v>3.6</v>
      </c>
      <c r="AL377" s="173" t="str">
        <f t="shared" si="366"/>
        <v/>
      </c>
      <c r="AM377" s="173" t="str">
        <f t="shared" si="366"/>
        <v/>
      </c>
      <c r="AN377" s="173" t="str">
        <f t="shared" si="366"/>
        <v/>
      </c>
      <c r="AO377" s="173" t="str">
        <f t="shared" si="366"/>
        <v/>
      </c>
      <c r="AP377" s="173" t="str">
        <f t="shared" si="366"/>
        <v/>
      </c>
      <c r="AQ377" s="170"/>
      <c r="AR377" s="170"/>
    </row>
    <row r="378" ht="12.75" customHeight="1">
      <c r="A378" s="170"/>
      <c r="B378" s="170"/>
      <c r="C378" s="140" t="str">
        <f t="shared" ref="C378:D378" si="367">C185</f>
        <v>Southampton</v>
      </c>
      <c r="D378" s="140" t="str">
        <f t="shared" si="367"/>
        <v>West Ham</v>
      </c>
      <c r="E378" s="173">
        <f t="shared" ref="E378:AP378" si="368">IF(E$195&lt;=38,ROUND(SUMIFS($E185:$AP185,$E$2:$AP$2,"&lt;="&amp;E$195,$E$2:$AP$2,"&gt;="&amp;E$194),2),"")</f>
        <v>4.9</v>
      </c>
      <c r="F378" s="173">
        <f t="shared" si="368"/>
        <v>4.97</v>
      </c>
      <c r="G378" s="173">
        <f t="shared" si="368"/>
        <v>5.17</v>
      </c>
      <c r="H378" s="173">
        <f t="shared" si="368"/>
        <v>4.97</v>
      </c>
      <c r="I378" s="173">
        <f t="shared" si="368"/>
        <v>5.18</v>
      </c>
      <c r="J378" s="173">
        <f t="shared" si="368"/>
        <v>5.58</v>
      </c>
      <c r="K378" s="173">
        <f t="shared" si="368"/>
        <v>4.95</v>
      </c>
      <c r="L378" s="173">
        <f t="shared" si="368"/>
        <v>4.82</v>
      </c>
      <c r="M378" s="173">
        <f t="shared" si="368"/>
        <v>4.7</v>
      </c>
      <c r="N378" s="173">
        <f t="shared" si="368"/>
        <v>4.09</v>
      </c>
      <c r="O378" s="173">
        <f t="shared" si="368"/>
        <v>4.01</v>
      </c>
      <c r="P378" s="173">
        <f t="shared" si="368"/>
        <v>3.96</v>
      </c>
      <c r="Q378" s="173">
        <f t="shared" si="368"/>
        <v>3.96</v>
      </c>
      <c r="R378" s="173">
        <f t="shared" si="368"/>
        <v>4.01</v>
      </c>
      <c r="S378" s="173">
        <f t="shared" si="368"/>
        <v>3.82</v>
      </c>
      <c r="T378" s="173">
        <f t="shared" si="368"/>
        <v>3.8</v>
      </c>
      <c r="U378" s="173">
        <f t="shared" si="368"/>
        <v>3.95</v>
      </c>
      <c r="V378" s="173">
        <f t="shared" si="368"/>
        <v>3.85</v>
      </c>
      <c r="W378" s="173">
        <f t="shared" si="368"/>
        <v>3.85</v>
      </c>
      <c r="X378" s="173">
        <f t="shared" si="368"/>
        <v>3.69</v>
      </c>
      <c r="Y378" s="173">
        <f t="shared" si="368"/>
        <v>3.48</v>
      </c>
      <c r="Z378" s="173">
        <f t="shared" si="368"/>
        <v>3.64</v>
      </c>
      <c r="AA378" s="173">
        <f t="shared" si="368"/>
        <v>3.41</v>
      </c>
      <c r="AB378" s="173">
        <f t="shared" si="368"/>
        <v>3.49</v>
      </c>
      <c r="AC378" s="173">
        <f t="shared" si="368"/>
        <v>3.6</v>
      </c>
      <c r="AD378" s="173">
        <f t="shared" si="368"/>
        <v>3.44</v>
      </c>
      <c r="AE378" s="173">
        <f t="shared" si="368"/>
        <v>3.65</v>
      </c>
      <c r="AF378" s="173">
        <f t="shared" si="368"/>
        <v>4.28</v>
      </c>
      <c r="AG378" s="173">
        <f t="shared" si="368"/>
        <v>4.22</v>
      </c>
      <c r="AH378" s="173">
        <f t="shared" si="368"/>
        <v>4.34</v>
      </c>
      <c r="AI378" s="173">
        <f t="shared" si="368"/>
        <v>4.35</v>
      </c>
      <c r="AJ378" s="173">
        <f t="shared" si="368"/>
        <v>4.55</v>
      </c>
      <c r="AK378" s="173">
        <f t="shared" si="368"/>
        <v>4.39</v>
      </c>
      <c r="AL378" s="173" t="str">
        <f t="shared" si="368"/>
        <v/>
      </c>
      <c r="AM378" s="173" t="str">
        <f t="shared" si="368"/>
        <v/>
      </c>
      <c r="AN378" s="173" t="str">
        <f t="shared" si="368"/>
        <v/>
      </c>
      <c r="AO378" s="173" t="str">
        <f t="shared" si="368"/>
        <v/>
      </c>
      <c r="AP378" s="173" t="str">
        <f t="shared" si="368"/>
        <v/>
      </c>
      <c r="AQ378" s="170"/>
      <c r="AR378" s="170"/>
    </row>
    <row r="379" ht="12.75" customHeight="1">
      <c r="A379" s="170"/>
      <c r="B379" s="170"/>
      <c r="C379" s="140" t="str">
        <f t="shared" ref="C379:D379" si="369">C186</f>
        <v>Southampton</v>
      </c>
      <c r="D379" s="140" t="str">
        <f t="shared" si="369"/>
        <v>Wolves</v>
      </c>
      <c r="E379" s="173">
        <f t="shared" ref="E379:AP379" si="370">IF(E$195&lt;=38,ROUND(SUMIFS($E186:$AP186,$E$2:$AP$2,"&lt;="&amp;E$195,$E$2:$AP$2,"&gt;="&amp;E$194),2),"")</f>
        <v>5.66</v>
      </c>
      <c r="F379" s="173">
        <f t="shared" si="370"/>
        <v>5.7</v>
      </c>
      <c r="G379" s="173">
        <f t="shared" si="370"/>
        <v>5.85</v>
      </c>
      <c r="H379" s="173">
        <f t="shared" si="370"/>
        <v>5.3</v>
      </c>
      <c r="I379" s="173">
        <f t="shared" si="370"/>
        <v>5.07</v>
      </c>
      <c r="J379" s="173">
        <f t="shared" si="370"/>
        <v>6.01</v>
      </c>
      <c r="K379" s="173">
        <f t="shared" si="370"/>
        <v>5.19</v>
      </c>
      <c r="L379" s="173">
        <f t="shared" si="370"/>
        <v>4.99</v>
      </c>
      <c r="M379" s="173">
        <f t="shared" si="370"/>
        <v>4.58</v>
      </c>
      <c r="N379" s="173">
        <f t="shared" si="370"/>
        <v>5.17</v>
      </c>
      <c r="O379" s="173">
        <f t="shared" si="370"/>
        <v>5.2</v>
      </c>
      <c r="P379" s="173">
        <f t="shared" si="370"/>
        <v>4.61</v>
      </c>
      <c r="Q379" s="173">
        <f t="shared" si="370"/>
        <v>4.57</v>
      </c>
      <c r="R379" s="173">
        <f t="shared" si="370"/>
        <v>4.83</v>
      </c>
      <c r="S379" s="173">
        <f t="shared" si="370"/>
        <v>5.67</v>
      </c>
      <c r="T379" s="173">
        <f t="shared" si="370"/>
        <v>5.04</v>
      </c>
      <c r="U379" s="173">
        <f t="shared" si="370"/>
        <v>5.29</v>
      </c>
      <c r="V379" s="173">
        <f t="shared" si="370"/>
        <v>5.17</v>
      </c>
      <c r="W379" s="173">
        <f t="shared" si="370"/>
        <v>5.17</v>
      </c>
      <c r="X379" s="173">
        <f t="shared" si="370"/>
        <v>5.07</v>
      </c>
      <c r="Y379" s="173">
        <f t="shared" si="370"/>
        <v>3.91</v>
      </c>
      <c r="Z379" s="173">
        <f t="shared" si="370"/>
        <v>4.3</v>
      </c>
      <c r="AA379" s="173">
        <f t="shared" si="370"/>
        <v>3.88</v>
      </c>
      <c r="AB379" s="173">
        <f t="shared" si="370"/>
        <v>3.66</v>
      </c>
      <c r="AC379" s="173">
        <f t="shared" si="370"/>
        <v>4.21</v>
      </c>
      <c r="AD379" s="173">
        <f t="shared" si="370"/>
        <v>4.37</v>
      </c>
      <c r="AE379" s="173">
        <f t="shared" si="370"/>
        <v>4.59</v>
      </c>
      <c r="AF379" s="173">
        <f t="shared" si="370"/>
        <v>4.74</v>
      </c>
      <c r="AG379" s="173">
        <f t="shared" si="370"/>
        <v>4.69</v>
      </c>
      <c r="AH379" s="173">
        <f t="shared" si="370"/>
        <v>4.66</v>
      </c>
      <c r="AI379" s="173">
        <f t="shared" si="370"/>
        <v>4.23</v>
      </c>
      <c r="AJ379" s="173">
        <f t="shared" si="370"/>
        <v>4</v>
      </c>
      <c r="AK379" s="173">
        <f t="shared" si="370"/>
        <v>3.85</v>
      </c>
      <c r="AL379" s="173" t="str">
        <f t="shared" si="370"/>
        <v/>
      </c>
      <c r="AM379" s="173" t="str">
        <f t="shared" si="370"/>
        <v/>
      </c>
      <c r="AN379" s="173" t="str">
        <f t="shared" si="370"/>
        <v/>
      </c>
      <c r="AO379" s="173" t="str">
        <f t="shared" si="370"/>
        <v/>
      </c>
      <c r="AP379" s="173" t="str">
        <f t="shared" si="370"/>
        <v/>
      </c>
      <c r="AQ379" s="170"/>
      <c r="AR379" s="170"/>
    </row>
    <row r="380" ht="12.75" customHeight="1">
      <c r="A380" s="170"/>
      <c r="B380" s="170"/>
      <c r="C380" s="140" t="str">
        <f t="shared" ref="C380:D380" si="371">C187</f>
        <v>Tottenham</v>
      </c>
      <c r="D380" s="140" t="str">
        <f t="shared" si="371"/>
        <v>Watford</v>
      </c>
      <c r="E380" s="173">
        <f t="shared" ref="E380:AP380" si="372">IF(E$195&lt;=38,ROUND(SUMIFS($E187:$AP187,$E$2:$AP$2,"&lt;="&amp;E$195,$E$2:$AP$2,"&gt;="&amp;E$194),2),"")</f>
        <v>4.55</v>
      </c>
      <c r="F380" s="173">
        <f t="shared" si="372"/>
        <v>4.79</v>
      </c>
      <c r="G380" s="173">
        <f t="shared" si="372"/>
        <v>4.64</v>
      </c>
      <c r="H380" s="173">
        <f t="shared" si="372"/>
        <v>4.87</v>
      </c>
      <c r="I380" s="173">
        <f t="shared" si="372"/>
        <v>4.29</v>
      </c>
      <c r="J380" s="173">
        <f t="shared" si="372"/>
        <v>3.93</v>
      </c>
      <c r="K380" s="173">
        <f t="shared" si="372"/>
        <v>3.99</v>
      </c>
      <c r="L380" s="173">
        <f t="shared" si="372"/>
        <v>4.61</v>
      </c>
      <c r="M380" s="173">
        <f t="shared" si="372"/>
        <v>5.18</v>
      </c>
      <c r="N380" s="173">
        <f t="shared" si="372"/>
        <v>4.99</v>
      </c>
      <c r="O380" s="173">
        <f t="shared" si="372"/>
        <v>5.5</v>
      </c>
      <c r="P380" s="173">
        <f t="shared" si="372"/>
        <v>5.09</v>
      </c>
      <c r="Q380" s="173">
        <f t="shared" si="372"/>
        <v>5.25</v>
      </c>
      <c r="R380" s="173">
        <f t="shared" si="372"/>
        <v>4.74</v>
      </c>
      <c r="S380" s="173">
        <f t="shared" si="372"/>
        <v>4.25</v>
      </c>
      <c r="T380" s="173">
        <f t="shared" si="372"/>
        <v>4.32</v>
      </c>
      <c r="U380" s="173">
        <f t="shared" si="372"/>
        <v>4.47</v>
      </c>
      <c r="V380" s="173">
        <f t="shared" si="372"/>
        <v>4.79</v>
      </c>
      <c r="W380" s="173">
        <f t="shared" si="372"/>
        <v>4.52</v>
      </c>
      <c r="X380" s="173">
        <f t="shared" si="372"/>
        <v>4.48</v>
      </c>
      <c r="Y380" s="173">
        <f t="shared" si="372"/>
        <v>4.61</v>
      </c>
      <c r="Z380" s="173">
        <f t="shared" si="372"/>
        <v>4.5</v>
      </c>
      <c r="AA380" s="173">
        <f t="shared" si="372"/>
        <v>4.54</v>
      </c>
      <c r="AB380" s="173">
        <f t="shared" si="372"/>
        <v>4.6</v>
      </c>
      <c r="AC380" s="173">
        <f t="shared" si="372"/>
        <v>4.72</v>
      </c>
      <c r="AD380" s="173">
        <f t="shared" si="372"/>
        <v>4.64</v>
      </c>
      <c r="AE380" s="173">
        <f t="shared" si="372"/>
        <v>5.5</v>
      </c>
      <c r="AF380" s="173">
        <f t="shared" si="372"/>
        <v>5.27</v>
      </c>
      <c r="AG380" s="173">
        <f t="shared" si="372"/>
        <v>4.56</v>
      </c>
      <c r="AH380" s="173">
        <f t="shared" si="372"/>
        <v>4.4</v>
      </c>
      <c r="AI380" s="173">
        <f t="shared" si="372"/>
        <v>4.11</v>
      </c>
      <c r="AJ380" s="173">
        <f t="shared" si="372"/>
        <v>4.51</v>
      </c>
      <c r="AK380" s="173">
        <f t="shared" si="372"/>
        <v>3.64</v>
      </c>
      <c r="AL380" s="173" t="str">
        <f t="shared" si="372"/>
        <v/>
      </c>
      <c r="AM380" s="173" t="str">
        <f t="shared" si="372"/>
        <v/>
      </c>
      <c r="AN380" s="173" t="str">
        <f t="shared" si="372"/>
        <v/>
      </c>
      <c r="AO380" s="173" t="str">
        <f t="shared" si="372"/>
        <v/>
      </c>
      <c r="AP380" s="173" t="str">
        <f t="shared" si="372"/>
        <v/>
      </c>
      <c r="AQ380" s="170"/>
      <c r="AR380" s="170"/>
    </row>
    <row r="381" ht="12.75" customHeight="1">
      <c r="A381" s="170"/>
      <c r="B381" s="170"/>
      <c r="C381" s="140" t="str">
        <f t="shared" ref="C381:D381" si="373">C188</f>
        <v>Tottenham</v>
      </c>
      <c r="D381" s="140" t="str">
        <f t="shared" si="373"/>
        <v>West Ham</v>
      </c>
      <c r="E381" s="173">
        <f t="shared" ref="E381:AP381" si="374">IF(E$195&lt;=38,ROUND(SUMIFS($E188:$AP188,$E$2:$AP$2,"&lt;="&amp;E$195,$E$2:$AP$2,"&gt;="&amp;E$194),2),"")</f>
        <v>5.42</v>
      </c>
      <c r="F381" s="173">
        <f t="shared" si="374"/>
        <v>5.22</v>
      </c>
      <c r="G381" s="173">
        <f t="shared" si="374"/>
        <v>5.08</v>
      </c>
      <c r="H381" s="173">
        <f t="shared" si="374"/>
        <v>4.53</v>
      </c>
      <c r="I381" s="173">
        <f t="shared" si="374"/>
        <v>5.01</v>
      </c>
      <c r="J381" s="173">
        <f t="shared" si="374"/>
        <v>4.7</v>
      </c>
      <c r="K381" s="173">
        <f t="shared" si="374"/>
        <v>4.38</v>
      </c>
      <c r="L381" s="173">
        <f t="shared" si="374"/>
        <v>5.01</v>
      </c>
      <c r="M381" s="173">
        <f t="shared" si="374"/>
        <v>5.42</v>
      </c>
      <c r="N381" s="173">
        <f t="shared" si="374"/>
        <v>4.89</v>
      </c>
      <c r="O381" s="173">
        <f t="shared" si="374"/>
        <v>4.54</v>
      </c>
      <c r="P381" s="173">
        <f t="shared" si="374"/>
        <v>4.49</v>
      </c>
      <c r="Q381" s="173">
        <f t="shared" si="374"/>
        <v>4.53</v>
      </c>
      <c r="R381" s="173">
        <f t="shared" si="374"/>
        <v>4.01</v>
      </c>
      <c r="S381" s="173">
        <f t="shared" si="374"/>
        <v>3.69</v>
      </c>
      <c r="T381" s="173">
        <f t="shared" si="374"/>
        <v>3.67</v>
      </c>
      <c r="U381" s="173">
        <f t="shared" si="374"/>
        <v>3.83</v>
      </c>
      <c r="V381" s="173">
        <f t="shared" si="374"/>
        <v>3.83</v>
      </c>
      <c r="W381" s="173">
        <f t="shared" si="374"/>
        <v>3.83</v>
      </c>
      <c r="X381" s="173">
        <f t="shared" si="374"/>
        <v>3.79</v>
      </c>
      <c r="Y381" s="173">
        <f t="shared" si="374"/>
        <v>4.43</v>
      </c>
      <c r="Z381" s="173">
        <f t="shared" si="374"/>
        <v>4.59</v>
      </c>
      <c r="AA381" s="173">
        <f t="shared" si="374"/>
        <v>4.98</v>
      </c>
      <c r="AB381" s="173">
        <f t="shared" si="374"/>
        <v>4.96</v>
      </c>
      <c r="AC381" s="173">
        <f t="shared" si="374"/>
        <v>5.02</v>
      </c>
      <c r="AD381" s="173">
        <f t="shared" si="374"/>
        <v>4.79</v>
      </c>
      <c r="AE381" s="173">
        <f t="shared" si="374"/>
        <v>4.28</v>
      </c>
      <c r="AF381" s="173">
        <f t="shared" si="374"/>
        <v>4.11</v>
      </c>
      <c r="AG381" s="173">
        <f t="shared" si="374"/>
        <v>3.4</v>
      </c>
      <c r="AH381" s="173">
        <f t="shared" si="374"/>
        <v>3.91</v>
      </c>
      <c r="AI381" s="173">
        <f t="shared" si="374"/>
        <v>4.13</v>
      </c>
      <c r="AJ381" s="173">
        <f t="shared" si="374"/>
        <v>4.32</v>
      </c>
      <c r="AK381" s="173">
        <f t="shared" si="374"/>
        <v>4.32</v>
      </c>
      <c r="AL381" s="173" t="str">
        <f t="shared" si="374"/>
        <v/>
      </c>
      <c r="AM381" s="173" t="str">
        <f t="shared" si="374"/>
        <v/>
      </c>
      <c r="AN381" s="173" t="str">
        <f t="shared" si="374"/>
        <v/>
      </c>
      <c r="AO381" s="173" t="str">
        <f t="shared" si="374"/>
        <v/>
      </c>
      <c r="AP381" s="173" t="str">
        <f t="shared" si="374"/>
        <v/>
      </c>
      <c r="AQ381" s="170"/>
      <c r="AR381" s="170"/>
    </row>
    <row r="382" ht="12.75" customHeight="1">
      <c r="A382" s="170"/>
      <c r="B382" s="170"/>
      <c r="C382" s="140" t="str">
        <f t="shared" ref="C382:D382" si="375">C189</f>
        <v>Tottenham</v>
      </c>
      <c r="D382" s="140" t="str">
        <f t="shared" si="375"/>
        <v>Wolves</v>
      </c>
      <c r="E382" s="173">
        <f t="shared" ref="E382:AP382" si="376">IF(E$195&lt;=38,ROUND(SUMIFS($E189:$AP189,$E$2:$AP$2,"&lt;="&amp;E$195,$E$2:$AP$2,"&gt;="&amp;E$194),2),"")</f>
        <v>5.35</v>
      </c>
      <c r="F382" s="173">
        <f t="shared" si="376"/>
        <v>5.35</v>
      </c>
      <c r="G382" s="173">
        <f t="shared" si="376"/>
        <v>5.21</v>
      </c>
      <c r="H382" s="173">
        <f t="shared" si="376"/>
        <v>4.38</v>
      </c>
      <c r="I382" s="173">
        <f t="shared" si="376"/>
        <v>4.38</v>
      </c>
      <c r="J382" s="173">
        <f t="shared" si="376"/>
        <v>4.46</v>
      </c>
      <c r="K382" s="173">
        <f t="shared" si="376"/>
        <v>4.65</v>
      </c>
      <c r="L382" s="173">
        <f t="shared" si="376"/>
        <v>4.5</v>
      </c>
      <c r="M382" s="173">
        <f t="shared" si="376"/>
        <v>4.81</v>
      </c>
      <c r="N382" s="173">
        <f t="shared" si="376"/>
        <v>4.81</v>
      </c>
      <c r="O382" s="173">
        <f t="shared" si="376"/>
        <v>4.7</v>
      </c>
      <c r="P382" s="173">
        <f t="shared" si="376"/>
        <v>4.58</v>
      </c>
      <c r="Q382" s="173">
        <f t="shared" si="376"/>
        <v>4.54</v>
      </c>
      <c r="R382" s="173">
        <f t="shared" si="376"/>
        <v>4.8</v>
      </c>
      <c r="S382" s="173">
        <f t="shared" si="376"/>
        <v>4.57</v>
      </c>
      <c r="T382" s="173">
        <f t="shared" si="376"/>
        <v>4.53</v>
      </c>
      <c r="U382" s="173">
        <f t="shared" si="376"/>
        <v>4.89</v>
      </c>
      <c r="V382" s="173">
        <f t="shared" si="376"/>
        <v>4.87</v>
      </c>
      <c r="W382" s="173">
        <f t="shared" si="376"/>
        <v>4.44</v>
      </c>
      <c r="X382" s="173">
        <f t="shared" si="376"/>
        <v>4.41</v>
      </c>
      <c r="Y382" s="173">
        <f t="shared" si="376"/>
        <v>4.62</v>
      </c>
      <c r="Z382" s="173">
        <f t="shared" si="376"/>
        <v>4.62</v>
      </c>
      <c r="AA382" s="173">
        <f t="shared" si="376"/>
        <v>4.07</v>
      </c>
      <c r="AB382" s="173">
        <f t="shared" si="376"/>
        <v>3.75</v>
      </c>
      <c r="AC382" s="173">
        <f t="shared" si="376"/>
        <v>3.87</v>
      </c>
      <c r="AD382" s="173">
        <f t="shared" si="376"/>
        <v>3.79</v>
      </c>
      <c r="AE382" s="173">
        <f t="shared" si="376"/>
        <v>3.71</v>
      </c>
      <c r="AF382" s="173">
        <f t="shared" si="376"/>
        <v>3.48</v>
      </c>
      <c r="AG382" s="173">
        <f t="shared" si="376"/>
        <v>3.32</v>
      </c>
      <c r="AH382" s="173">
        <f t="shared" si="376"/>
        <v>3.3</v>
      </c>
      <c r="AI382" s="173">
        <f t="shared" si="376"/>
        <v>3.46</v>
      </c>
      <c r="AJ382" s="173">
        <f t="shared" si="376"/>
        <v>3.39</v>
      </c>
      <c r="AK382" s="173">
        <f t="shared" si="376"/>
        <v>3.39</v>
      </c>
      <c r="AL382" s="173" t="str">
        <f t="shared" si="376"/>
        <v/>
      </c>
      <c r="AM382" s="173" t="str">
        <f t="shared" si="376"/>
        <v/>
      </c>
      <c r="AN382" s="173" t="str">
        <f t="shared" si="376"/>
        <v/>
      </c>
      <c r="AO382" s="173" t="str">
        <f t="shared" si="376"/>
        <v/>
      </c>
      <c r="AP382" s="173" t="str">
        <f t="shared" si="376"/>
        <v/>
      </c>
      <c r="AQ382" s="170"/>
      <c r="AR382" s="170"/>
    </row>
    <row r="383" ht="12.75" customHeight="1">
      <c r="A383" s="170"/>
      <c r="B383" s="170"/>
      <c r="C383" s="140" t="str">
        <f t="shared" ref="C383:D383" si="377">C190</f>
        <v>Watford</v>
      </c>
      <c r="D383" s="140" t="str">
        <f t="shared" si="377"/>
        <v>West Ham</v>
      </c>
      <c r="E383" s="173">
        <f t="shared" ref="E383:AP383" si="378">IF(E$195&lt;=38,ROUND(SUMIFS($E190:$AP190,$E$2:$AP$2,"&lt;="&amp;E$195,$E$2:$AP$2,"&gt;="&amp;E$194),2),"")</f>
        <v>3.98</v>
      </c>
      <c r="F383" s="173">
        <f t="shared" si="378"/>
        <v>4.77</v>
      </c>
      <c r="G383" s="173">
        <f t="shared" si="378"/>
        <v>4.89</v>
      </c>
      <c r="H383" s="173">
        <f t="shared" si="378"/>
        <v>5.12</v>
      </c>
      <c r="I383" s="173">
        <f t="shared" si="378"/>
        <v>5.09</v>
      </c>
      <c r="J383" s="173">
        <f t="shared" si="378"/>
        <v>4.78</v>
      </c>
      <c r="K383" s="173">
        <f t="shared" si="378"/>
        <v>4.67</v>
      </c>
      <c r="L383" s="173">
        <f t="shared" si="378"/>
        <v>5.03</v>
      </c>
      <c r="M383" s="173">
        <f t="shared" si="378"/>
        <v>5.1</v>
      </c>
      <c r="N383" s="173">
        <f t="shared" si="378"/>
        <v>4.66</v>
      </c>
      <c r="O383" s="173">
        <f t="shared" si="378"/>
        <v>4.81</v>
      </c>
      <c r="P383" s="173">
        <f t="shared" si="378"/>
        <v>4.44</v>
      </c>
      <c r="Q383" s="173">
        <f t="shared" si="378"/>
        <v>4.48</v>
      </c>
      <c r="R383" s="173">
        <f t="shared" si="378"/>
        <v>3.74</v>
      </c>
      <c r="S383" s="173">
        <f t="shared" si="378"/>
        <v>3.54</v>
      </c>
      <c r="T383" s="173">
        <f t="shared" si="378"/>
        <v>3.52</v>
      </c>
      <c r="U383" s="173">
        <f t="shared" si="378"/>
        <v>3.68</v>
      </c>
      <c r="V383" s="173">
        <f t="shared" si="378"/>
        <v>4.05</v>
      </c>
      <c r="W383" s="173">
        <f t="shared" si="378"/>
        <v>4.24</v>
      </c>
      <c r="X383" s="173">
        <f t="shared" si="378"/>
        <v>4.4</v>
      </c>
      <c r="Y383" s="173">
        <f t="shared" si="378"/>
        <v>4.4</v>
      </c>
      <c r="Z383" s="173">
        <f t="shared" si="378"/>
        <v>4.56</v>
      </c>
      <c r="AA383" s="173">
        <f t="shared" si="378"/>
        <v>5.54</v>
      </c>
      <c r="AB383" s="173">
        <f t="shared" si="378"/>
        <v>5.46</v>
      </c>
      <c r="AC383" s="173">
        <f t="shared" si="378"/>
        <v>5.34</v>
      </c>
      <c r="AD383" s="173">
        <f t="shared" si="378"/>
        <v>4.86</v>
      </c>
      <c r="AE383" s="173">
        <f t="shared" si="378"/>
        <v>4.86</v>
      </c>
      <c r="AF383" s="173">
        <f t="shared" si="378"/>
        <v>4.86</v>
      </c>
      <c r="AG383" s="173">
        <f t="shared" si="378"/>
        <v>3.88</v>
      </c>
      <c r="AH383" s="173">
        <f t="shared" si="378"/>
        <v>3.8</v>
      </c>
      <c r="AI383" s="173">
        <f t="shared" si="378"/>
        <v>3.57</v>
      </c>
      <c r="AJ383" s="173">
        <f t="shared" si="378"/>
        <v>3.77</v>
      </c>
      <c r="AK383" s="173">
        <f t="shared" si="378"/>
        <v>4.08</v>
      </c>
      <c r="AL383" s="173" t="str">
        <f t="shared" si="378"/>
        <v/>
      </c>
      <c r="AM383" s="173" t="str">
        <f t="shared" si="378"/>
        <v/>
      </c>
      <c r="AN383" s="173" t="str">
        <f t="shared" si="378"/>
        <v/>
      </c>
      <c r="AO383" s="173" t="str">
        <f t="shared" si="378"/>
        <v/>
      </c>
      <c r="AP383" s="173" t="str">
        <f t="shared" si="378"/>
        <v/>
      </c>
      <c r="AQ383" s="170"/>
      <c r="AR383" s="170"/>
    </row>
    <row r="384" ht="12.75" customHeight="1">
      <c r="A384" s="170"/>
      <c r="B384" s="170"/>
      <c r="C384" s="140" t="str">
        <f t="shared" ref="C384:D384" si="379">C191</f>
        <v>Watford</v>
      </c>
      <c r="D384" s="140" t="str">
        <f t="shared" si="379"/>
        <v>Wolves</v>
      </c>
      <c r="E384" s="173">
        <f t="shared" ref="E384:AP384" si="380">IF(E$195&lt;=38,ROUND(SUMIFS($E191:$AP191,$E$2:$AP$2,"&lt;="&amp;E$195,$E$2:$AP$2,"&gt;="&amp;E$194),2),"")</f>
        <v>4.11</v>
      </c>
      <c r="F384" s="173">
        <f t="shared" si="380"/>
        <v>4.39</v>
      </c>
      <c r="G384" s="173">
        <f t="shared" si="380"/>
        <v>4.5</v>
      </c>
      <c r="H384" s="173">
        <f t="shared" si="380"/>
        <v>4.54</v>
      </c>
      <c r="I384" s="173">
        <f t="shared" si="380"/>
        <v>4.07</v>
      </c>
      <c r="J384" s="173">
        <f t="shared" si="380"/>
        <v>4.11</v>
      </c>
      <c r="K384" s="173">
        <f t="shared" si="380"/>
        <v>4.17</v>
      </c>
      <c r="L384" s="173">
        <f t="shared" si="380"/>
        <v>3.97</v>
      </c>
      <c r="M384" s="173">
        <f t="shared" si="380"/>
        <v>3.95</v>
      </c>
      <c r="N384" s="173">
        <f t="shared" si="380"/>
        <v>4.54</v>
      </c>
      <c r="O384" s="173">
        <f t="shared" si="380"/>
        <v>4.9</v>
      </c>
      <c r="P384" s="173">
        <f t="shared" si="380"/>
        <v>4.49</v>
      </c>
      <c r="Q384" s="173">
        <f t="shared" si="380"/>
        <v>4.64</v>
      </c>
      <c r="R384" s="173">
        <f t="shared" si="380"/>
        <v>4.9</v>
      </c>
      <c r="S384" s="173">
        <f t="shared" si="380"/>
        <v>4.88</v>
      </c>
      <c r="T384" s="173">
        <f t="shared" si="380"/>
        <v>4.25</v>
      </c>
      <c r="U384" s="173">
        <f t="shared" si="380"/>
        <v>4.56</v>
      </c>
      <c r="V384" s="173">
        <f t="shared" si="380"/>
        <v>4.94</v>
      </c>
      <c r="W384" s="173">
        <f t="shared" si="380"/>
        <v>4.94</v>
      </c>
      <c r="X384" s="173">
        <f t="shared" si="380"/>
        <v>5.15</v>
      </c>
      <c r="Y384" s="173">
        <f t="shared" si="380"/>
        <v>5.07</v>
      </c>
      <c r="Z384" s="173">
        <f t="shared" si="380"/>
        <v>5.17</v>
      </c>
      <c r="AA384" s="173">
        <f t="shared" si="380"/>
        <v>4.66</v>
      </c>
      <c r="AB384" s="173">
        <f t="shared" si="380"/>
        <v>4.29</v>
      </c>
      <c r="AC384" s="173">
        <f t="shared" si="380"/>
        <v>4.53</v>
      </c>
      <c r="AD384" s="173">
        <f t="shared" si="380"/>
        <v>4.25</v>
      </c>
      <c r="AE384" s="173">
        <f t="shared" si="380"/>
        <v>4.25</v>
      </c>
      <c r="AF384" s="173">
        <f t="shared" si="380"/>
        <v>4.07</v>
      </c>
      <c r="AG384" s="173">
        <f t="shared" si="380"/>
        <v>4.23</v>
      </c>
      <c r="AH384" s="173">
        <f t="shared" si="380"/>
        <v>4.21</v>
      </c>
      <c r="AI384" s="173">
        <f t="shared" si="380"/>
        <v>3.53</v>
      </c>
      <c r="AJ384" s="173">
        <f t="shared" si="380"/>
        <v>3.42</v>
      </c>
      <c r="AK384" s="173">
        <f t="shared" si="380"/>
        <v>3.73</v>
      </c>
      <c r="AL384" s="173" t="str">
        <f t="shared" si="380"/>
        <v/>
      </c>
      <c r="AM384" s="173" t="str">
        <f t="shared" si="380"/>
        <v/>
      </c>
      <c r="AN384" s="173" t="str">
        <f t="shared" si="380"/>
        <v/>
      </c>
      <c r="AO384" s="173" t="str">
        <f t="shared" si="380"/>
        <v/>
      </c>
      <c r="AP384" s="173" t="str">
        <f t="shared" si="380"/>
        <v/>
      </c>
      <c r="AQ384" s="170"/>
      <c r="AR384" s="170"/>
    </row>
    <row r="385" ht="12.75" customHeight="1">
      <c r="A385" s="170"/>
      <c r="B385" s="170"/>
      <c r="C385" s="140" t="str">
        <f t="shared" ref="C385:D385" si="381">C192</f>
        <v>West Ham</v>
      </c>
      <c r="D385" s="140" t="str">
        <f t="shared" si="381"/>
        <v>Wolves</v>
      </c>
      <c r="E385" s="173">
        <f t="shared" ref="E385:AP385" si="382">IF(E$195&lt;=38,ROUND(SUMIFS($E192:$AP192,$E$2:$AP$2,"&lt;="&amp;E$195,$E$2:$AP$2,"&gt;="&amp;E$194),2),"")</f>
        <v>5.69</v>
      </c>
      <c r="F385" s="173">
        <f t="shared" si="382"/>
        <v>5.73</v>
      </c>
      <c r="G385" s="173">
        <f t="shared" si="382"/>
        <v>5.92</v>
      </c>
      <c r="H385" s="173">
        <f t="shared" si="382"/>
        <v>4.82</v>
      </c>
      <c r="I385" s="173">
        <f t="shared" si="382"/>
        <v>5.27</v>
      </c>
      <c r="J385" s="173">
        <f t="shared" si="382"/>
        <v>5.27</v>
      </c>
      <c r="K385" s="173">
        <f t="shared" si="382"/>
        <v>4.64</v>
      </c>
      <c r="L385" s="173">
        <f t="shared" si="382"/>
        <v>4.44</v>
      </c>
      <c r="M385" s="173">
        <f t="shared" si="382"/>
        <v>4.23</v>
      </c>
      <c r="N385" s="173">
        <f t="shared" si="382"/>
        <v>3.98</v>
      </c>
      <c r="O385" s="173">
        <f t="shared" si="382"/>
        <v>3.66</v>
      </c>
      <c r="P385" s="173">
        <f t="shared" si="382"/>
        <v>3.61</v>
      </c>
      <c r="Q385" s="173">
        <f t="shared" si="382"/>
        <v>3.65</v>
      </c>
      <c r="R385" s="173">
        <f t="shared" si="382"/>
        <v>3.91</v>
      </c>
      <c r="S385" s="173">
        <f t="shared" si="382"/>
        <v>3.8</v>
      </c>
      <c r="T385" s="173">
        <f t="shared" si="382"/>
        <v>3.78</v>
      </c>
      <c r="U385" s="173">
        <f t="shared" si="382"/>
        <v>3.94</v>
      </c>
      <c r="V385" s="173">
        <f t="shared" si="382"/>
        <v>4.23</v>
      </c>
      <c r="W385" s="173">
        <f t="shared" si="382"/>
        <v>4.42</v>
      </c>
      <c r="X385" s="173">
        <f t="shared" si="382"/>
        <v>4.79</v>
      </c>
      <c r="Y385" s="173">
        <f t="shared" si="382"/>
        <v>4.87</v>
      </c>
      <c r="Z385" s="173">
        <f t="shared" si="382"/>
        <v>5.03</v>
      </c>
      <c r="AA385" s="173">
        <f t="shared" si="382"/>
        <v>4.87</v>
      </c>
      <c r="AB385" s="173">
        <f t="shared" si="382"/>
        <v>4.27</v>
      </c>
      <c r="AC385" s="173">
        <f t="shared" si="382"/>
        <v>4.14</v>
      </c>
      <c r="AD385" s="173">
        <f t="shared" si="382"/>
        <v>3.51</v>
      </c>
      <c r="AE385" s="173">
        <f t="shared" si="382"/>
        <v>3.43</v>
      </c>
      <c r="AF385" s="173">
        <f t="shared" si="382"/>
        <v>4.05</v>
      </c>
      <c r="AG385" s="173">
        <f t="shared" si="382"/>
        <v>4.21</v>
      </c>
      <c r="AH385" s="173">
        <f t="shared" si="382"/>
        <v>4.19</v>
      </c>
      <c r="AI385" s="173">
        <f t="shared" si="382"/>
        <v>4.52</v>
      </c>
      <c r="AJ385" s="173">
        <f t="shared" si="382"/>
        <v>4.6</v>
      </c>
      <c r="AK385" s="173">
        <f t="shared" si="382"/>
        <v>5.04</v>
      </c>
      <c r="AL385" s="173" t="str">
        <f t="shared" si="382"/>
        <v/>
      </c>
      <c r="AM385" s="173" t="str">
        <f t="shared" si="382"/>
        <v/>
      </c>
      <c r="AN385" s="173" t="str">
        <f t="shared" si="382"/>
        <v/>
      </c>
      <c r="AO385" s="173" t="str">
        <f t="shared" si="382"/>
        <v/>
      </c>
      <c r="AP385" s="173" t="str">
        <f t="shared" si="382"/>
        <v/>
      </c>
      <c r="AQ385" s="170"/>
      <c r="AR385" s="170"/>
    </row>
    <row r="386" ht="12.75" customHeight="1">
      <c r="A386" s="168"/>
      <c r="B386" s="168"/>
      <c r="C386" s="169" t="s">
        <v>178</v>
      </c>
      <c r="D386" s="174"/>
      <c r="E386" s="175"/>
      <c r="F386" s="175"/>
      <c r="G386" s="175"/>
      <c r="H386" s="175"/>
      <c r="I386" s="175"/>
      <c r="J386" s="175"/>
      <c r="K386" s="175"/>
      <c r="L386" s="175"/>
      <c r="M386" s="175"/>
      <c r="N386" s="175"/>
      <c r="O386" s="175"/>
      <c r="P386" s="175"/>
      <c r="Q386" s="175"/>
      <c r="R386" s="175"/>
      <c r="S386" s="175"/>
      <c r="T386" s="175"/>
      <c r="U386" s="175"/>
      <c r="V386" s="175"/>
      <c r="W386" s="175"/>
      <c r="X386" s="175"/>
      <c r="Y386" s="175"/>
      <c r="Z386" s="175"/>
      <c r="AA386" s="175"/>
      <c r="AB386" s="175"/>
      <c r="AC386" s="175"/>
      <c r="AD386" s="175"/>
      <c r="AE386" s="175"/>
      <c r="AF386" s="175"/>
      <c r="AG386" s="175"/>
      <c r="AH386" s="175"/>
      <c r="AI386" s="175"/>
      <c r="AJ386" s="175"/>
      <c r="AK386" s="175"/>
      <c r="AL386" s="175"/>
      <c r="AM386" s="175"/>
      <c r="AN386" s="175"/>
      <c r="AO386" s="175"/>
      <c r="AP386" s="175"/>
      <c r="AQ386" s="168"/>
      <c r="AR386" s="168"/>
    </row>
    <row r="387" ht="12.75" customHeight="1">
      <c r="A387" s="170"/>
      <c r="B387" s="170"/>
      <c r="C387" s="168"/>
      <c r="D387" s="139" t="s">
        <v>163</v>
      </c>
      <c r="E387" s="139">
        <v>1.0</v>
      </c>
      <c r="F387" s="139">
        <v>2.0</v>
      </c>
      <c r="G387" s="139">
        <v>3.0</v>
      </c>
      <c r="H387" s="139">
        <v>4.0</v>
      </c>
      <c r="I387" s="139">
        <v>5.0</v>
      </c>
      <c r="J387" s="139">
        <v>6.0</v>
      </c>
      <c r="K387" s="139">
        <v>7.0</v>
      </c>
      <c r="L387" s="139">
        <v>8.0</v>
      </c>
      <c r="M387" s="139">
        <v>9.0</v>
      </c>
      <c r="N387" s="139">
        <v>10.0</v>
      </c>
      <c r="O387" s="139">
        <v>11.0</v>
      </c>
      <c r="P387" s="139">
        <v>12.0</v>
      </c>
      <c r="Q387" s="139">
        <v>13.0</v>
      </c>
      <c r="R387" s="139">
        <v>14.0</v>
      </c>
      <c r="S387" s="139">
        <v>15.0</v>
      </c>
      <c r="T387" s="139">
        <v>16.0</v>
      </c>
      <c r="U387" s="139">
        <v>17.0</v>
      </c>
      <c r="V387" s="139">
        <v>18.0</v>
      </c>
      <c r="W387" s="139">
        <v>19.0</v>
      </c>
      <c r="X387" s="139">
        <v>20.0</v>
      </c>
      <c r="Y387" s="139">
        <v>21.0</v>
      </c>
      <c r="Z387" s="139">
        <v>22.0</v>
      </c>
      <c r="AA387" s="139">
        <v>23.0</v>
      </c>
      <c r="AB387" s="139">
        <v>24.0</v>
      </c>
      <c r="AC387" s="139">
        <v>25.0</v>
      </c>
      <c r="AD387" s="139">
        <v>26.0</v>
      </c>
      <c r="AE387" s="139">
        <v>27.0</v>
      </c>
      <c r="AF387" s="139">
        <v>28.0</v>
      </c>
      <c r="AG387" s="139">
        <v>29.0</v>
      </c>
      <c r="AH387" s="139">
        <v>30.0</v>
      </c>
      <c r="AI387" s="139">
        <v>31.0</v>
      </c>
      <c r="AJ387" s="139">
        <v>32.0</v>
      </c>
      <c r="AK387" s="139">
        <v>33.0</v>
      </c>
      <c r="AL387" s="139">
        <v>34.0</v>
      </c>
      <c r="AM387" s="139">
        <v>35.0</v>
      </c>
      <c r="AN387" s="139">
        <v>36.0</v>
      </c>
      <c r="AO387" s="139">
        <v>37.0</v>
      </c>
      <c r="AP387" s="139">
        <v>38.0</v>
      </c>
      <c r="AQ387" s="170"/>
      <c r="AR387" s="170"/>
    </row>
    <row r="388" ht="12.75" customHeight="1">
      <c r="A388" s="170"/>
      <c r="B388" s="170"/>
      <c r="C388" s="139" t="s">
        <v>172</v>
      </c>
      <c r="D388" s="139" t="s">
        <v>173</v>
      </c>
      <c r="E388" s="139">
        <f>E387+Intro!$C$13-1</f>
        <v>6</v>
      </c>
      <c r="F388" s="139">
        <f>F387+Intro!$C$13-1</f>
        <v>7</v>
      </c>
      <c r="G388" s="139">
        <f>G387+Intro!$C$13-1</f>
        <v>8</v>
      </c>
      <c r="H388" s="139">
        <f>H387+Intro!$C$13-1</f>
        <v>9</v>
      </c>
      <c r="I388" s="139">
        <f>I387+Intro!$C$13-1</f>
        <v>10</v>
      </c>
      <c r="J388" s="139">
        <f>J387+Intro!$C$13-1</f>
        <v>11</v>
      </c>
      <c r="K388" s="139">
        <f>K387+Intro!$C$13-1</f>
        <v>12</v>
      </c>
      <c r="L388" s="139">
        <f>L387+Intro!$C$13-1</f>
        <v>13</v>
      </c>
      <c r="M388" s="139">
        <f>M387+Intro!$C$13-1</f>
        <v>14</v>
      </c>
      <c r="N388" s="139">
        <f>N387+Intro!$C$13-1</f>
        <v>15</v>
      </c>
      <c r="O388" s="139">
        <f>O387+Intro!$C$13-1</f>
        <v>16</v>
      </c>
      <c r="P388" s="139">
        <f>P387+Intro!$C$13-1</f>
        <v>17</v>
      </c>
      <c r="Q388" s="139">
        <f>Q387+Intro!$C$13-1</f>
        <v>18</v>
      </c>
      <c r="R388" s="139">
        <f>R387+Intro!$C$13-1</f>
        <v>19</v>
      </c>
      <c r="S388" s="139">
        <f>S387+Intro!$C$13-1</f>
        <v>20</v>
      </c>
      <c r="T388" s="139">
        <f>T387+Intro!$C$13-1</f>
        <v>21</v>
      </c>
      <c r="U388" s="139">
        <f>U387+Intro!$C$13-1</f>
        <v>22</v>
      </c>
      <c r="V388" s="139">
        <f>V387+Intro!$C$13-1</f>
        <v>23</v>
      </c>
      <c r="W388" s="139">
        <f>W387+Intro!$C$13-1</f>
        <v>24</v>
      </c>
      <c r="X388" s="139">
        <f>X387+Intro!$C$13-1</f>
        <v>25</v>
      </c>
      <c r="Y388" s="139">
        <f>Y387+Intro!$C$13-1</f>
        <v>26</v>
      </c>
      <c r="Z388" s="139">
        <f>Z387+Intro!$C$13-1</f>
        <v>27</v>
      </c>
      <c r="AA388" s="139">
        <f>AA387+Intro!$C$13-1</f>
        <v>28</v>
      </c>
      <c r="AB388" s="139">
        <f>AB387+Intro!$C$13-1</f>
        <v>29</v>
      </c>
      <c r="AC388" s="139">
        <f>AC387+Intro!$C$13-1</f>
        <v>30</v>
      </c>
      <c r="AD388" s="139">
        <f>AD387+Intro!$C$13-1</f>
        <v>31</v>
      </c>
      <c r="AE388" s="139">
        <f>AE387+Intro!$C$13-1</f>
        <v>32</v>
      </c>
      <c r="AF388" s="139">
        <f>AF387+Intro!$C$13-1</f>
        <v>33</v>
      </c>
      <c r="AG388" s="139">
        <f>AG387+Intro!$C$13-1</f>
        <v>34</v>
      </c>
      <c r="AH388" s="139">
        <f>AH387+Intro!$C$13-1</f>
        <v>35</v>
      </c>
      <c r="AI388" s="139">
        <f>AI387+Intro!$C$13-1</f>
        <v>36</v>
      </c>
      <c r="AJ388" s="139">
        <f>AJ387+Intro!$C$13-1</f>
        <v>37</v>
      </c>
      <c r="AK388" s="139">
        <f>AK387+Intro!$C$13-1</f>
        <v>38</v>
      </c>
      <c r="AL388" s="139">
        <f>AL387+Intro!$C$13-1</f>
        <v>39</v>
      </c>
      <c r="AM388" s="139">
        <f>AM387+Intro!$C$13-1</f>
        <v>40</v>
      </c>
      <c r="AN388" s="139">
        <f>AN387+Intro!$C$13-1</f>
        <v>41</v>
      </c>
      <c r="AO388" s="139">
        <f>AO387+Intro!$C$13-1</f>
        <v>42</v>
      </c>
      <c r="AP388" s="139">
        <f>AP387+Intro!$C$13-1</f>
        <v>43</v>
      </c>
      <c r="AQ388" s="170"/>
      <c r="AR388" s="170"/>
    </row>
    <row r="389" ht="12.75" customHeight="1">
      <c r="A389" s="170"/>
      <c r="B389" s="170"/>
      <c r="C389" s="140" t="str">
        <f t="shared" ref="C389:D389" si="383">C196</f>
        <v>Arsenal</v>
      </c>
      <c r="D389" s="140" t="str">
        <f t="shared" si="383"/>
        <v>Bournemouth</v>
      </c>
      <c r="E389" s="176">
        <f t="shared" ref="E389:AP389" si="384">IFERROR(RANK(E196,E$196:E$385,1)+COUNTIF(E$196:E196,E196)-1,"")</f>
        <v>53</v>
      </c>
      <c r="F389" s="176">
        <f t="shared" si="384"/>
        <v>75</v>
      </c>
      <c r="G389" s="176">
        <f t="shared" si="384"/>
        <v>57</v>
      </c>
      <c r="H389" s="176">
        <f t="shared" si="384"/>
        <v>54</v>
      </c>
      <c r="I389" s="176">
        <f t="shared" si="384"/>
        <v>66</v>
      </c>
      <c r="J389" s="176">
        <f t="shared" si="384"/>
        <v>115</v>
      </c>
      <c r="K389" s="176">
        <f t="shared" si="384"/>
        <v>89</v>
      </c>
      <c r="L389" s="176">
        <f t="shared" si="384"/>
        <v>110</v>
      </c>
      <c r="M389" s="176">
        <f t="shared" si="384"/>
        <v>171</v>
      </c>
      <c r="N389" s="176">
        <f t="shared" si="384"/>
        <v>153</v>
      </c>
      <c r="O389" s="176">
        <f t="shared" si="384"/>
        <v>129</v>
      </c>
      <c r="P389" s="176">
        <f t="shared" si="384"/>
        <v>86</v>
      </c>
      <c r="Q389" s="176">
        <f t="shared" si="384"/>
        <v>61</v>
      </c>
      <c r="R389" s="176">
        <f t="shared" si="384"/>
        <v>80</v>
      </c>
      <c r="S389" s="176">
        <f t="shared" si="384"/>
        <v>110</v>
      </c>
      <c r="T389" s="176">
        <f t="shared" si="384"/>
        <v>112</v>
      </c>
      <c r="U389" s="176">
        <f t="shared" si="384"/>
        <v>165</v>
      </c>
      <c r="V389" s="176">
        <f t="shared" si="384"/>
        <v>178</v>
      </c>
      <c r="W389" s="176">
        <f t="shared" si="384"/>
        <v>172</v>
      </c>
      <c r="X389" s="176">
        <f t="shared" si="384"/>
        <v>168</v>
      </c>
      <c r="Y389" s="176">
        <f t="shared" si="384"/>
        <v>44</v>
      </c>
      <c r="Z389" s="176">
        <f t="shared" si="384"/>
        <v>46</v>
      </c>
      <c r="AA389" s="176">
        <f t="shared" si="384"/>
        <v>30</v>
      </c>
      <c r="AB389" s="176">
        <f t="shared" si="384"/>
        <v>114</v>
      </c>
      <c r="AC389" s="176">
        <f t="shared" si="384"/>
        <v>138</v>
      </c>
      <c r="AD389" s="176">
        <f t="shared" si="384"/>
        <v>140</v>
      </c>
      <c r="AE389" s="176">
        <f t="shared" si="384"/>
        <v>138</v>
      </c>
      <c r="AF389" s="176">
        <f t="shared" si="384"/>
        <v>165</v>
      </c>
      <c r="AG389" s="176">
        <f t="shared" si="384"/>
        <v>171</v>
      </c>
      <c r="AH389" s="176">
        <f t="shared" si="384"/>
        <v>73</v>
      </c>
      <c r="AI389" s="176">
        <f t="shared" si="384"/>
        <v>102</v>
      </c>
      <c r="AJ389" s="176">
        <f t="shared" si="384"/>
        <v>42</v>
      </c>
      <c r="AK389" s="176">
        <f t="shared" si="384"/>
        <v>56</v>
      </c>
      <c r="AL389" s="176" t="str">
        <f t="shared" si="384"/>
        <v/>
      </c>
      <c r="AM389" s="176" t="str">
        <f t="shared" si="384"/>
        <v/>
      </c>
      <c r="AN389" s="176" t="str">
        <f t="shared" si="384"/>
        <v/>
      </c>
      <c r="AO389" s="176" t="str">
        <f t="shared" si="384"/>
        <v/>
      </c>
      <c r="AP389" s="176" t="str">
        <f t="shared" si="384"/>
        <v/>
      </c>
      <c r="AQ389" s="170"/>
      <c r="AR389" s="170"/>
    </row>
    <row r="390" ht="12.75" customHeight="1">
      <c r="A390" s="170"/>
      <c r="B390" s="170"/>
      <c r="C390" s="140" t="str">
        <f t="shared" ref="C390:D390" si="385">C197</f>
        <v>Arsenal</v>
      </c>
      <c r="D390" s="140" t="str">
        <f t="shared" si="385"/>
        <v>Brighton</v>
      </c>
      <c r="E390" s="176">
        <f t="shared" ref="E390:AP390" si="386">IFERROR(RANK(E197,E$196:E$385,1)+COUNTIF(E$196:E197,E197)-1,"")</f>
        <v>168</v>
      </c>
      <c r="F390" s="176">
        <f t="shared" si="386"/>
        <v>126</v>
      </c>
      <c r="G390" s="176">
        <f t="shared" si="386"/>
        <v>79</v>
      </c>
      <c r="H390" s="176">
        <f t="shared" si="386"/>
        <v>50</v>
      </c>
      <c r="I390" s="176">
        <f t="shared" si="386"/>
        <v>46</v>
      </c>
      <c r="J390" s="176">
        <f t="shared" si="386"/>
        <v>92</v>
      </c>
      <c r="K390" s="176">
        <f t="shared" si="386"/>
        <v>69</v>
      </c>
      <c r="L390" s="176">
        <f t="shared" si="386"/>
        <v>119</v>
      </c>
      <c r="M390" s="176">
        <f t="shared" si="386"/>
        <v>106</v>
      </c>
      <c r="N390" s="176">
        <f t="shared" si="386"/>
        <v>102</v>
      </c>
      <c r="O390" s="176">
        <f t="shared" si="386"/>
        <v>82</v>
      </c>
      <c r="P390" s="176">
        <f t="shared" si="386"/>
        <v>42</v>
      </c>
      <c r="Q390" s="176">
        <f t="shared" si="386"/>
        <v>75</v>
      </c>
      <c r="R390" s="176">
        <f t="shared" si="386"/>
        <v>52</v>
      </c>
      <c r="S390" s="176">
        <f t="shared" si="386"/>
        <v>49</v>
      </c>
      <c r="T390" s="176">
        <f t="shared" si="386"/>
        <v>41</v>
      </c>
      <c r="U390" s="176">
        <f t="shared" si="386"/>
        <v>92</v>
      </c>
      <c r="V390" s="176">
        <f t="shared" si="386"/>
        <v>158</v>
      </c>
      <c r="W390" s="176">
        <f t="shared" si="386"/>
        <v>119</v>
      </c>
      <c r="X390" s="176">
        <f t="shared" si="386"/>
        <v>105</v>
      </c>
      <c r="Y390" s="176">
        <f t="shared" si="386"/>
        <v>94</v>
      </c>
      <c r="Z390" s="176">
        <f t="shared" si="386"/>
        <v>114</v>
      </c>
      <c r="AA390" s="176">
        <f t="shared" si="386"/>
        <v>80</v>
      </c>
      <c r="AB390" s="176">
        <f t="shared" si="386"/>
        <v>6</v>
      </c>
      <c r="AC390" s="176">
        <f t="shared" si="386"/>
        <v>76</v>
      </c>
      <c r="AD390" s="176">
        <f t="shared" si="386"/>
        <v>45</v>
      </c>
      <c r="AE390" s="176">
        <f t="shared" si="386"/>
        <v>66</v>
      </c>
      <c r="AF390" s="176">
        <f t="shared" si="386"/>
        <v>108</v>
      </c>
      <c r="AG390" s="176">
        <f t="shared" si="386"/>
        <v>99</v>
      </c>
      <c r="AH390" s="176">
        <f t="shared" si="386"/>
        <v>127</v>
      </c>
      <c r="AI390" s="176">
        <f t="shared" si="386"/>
        <v>71</v>
      </c>
      <c r="AJ390" s="176">
        <f t="shared" si="386"/>
        <v>59</v>
      </c>
      <c r="AK390" s="176">
        <f t="shared" si="386"/>
        <v>72</v>
      </c>
      <c r="AL390" s="176" t="str">
        <f t="shared" si="386"/>
        <v/>
      </c>
      <c r="AM390" s="176" t="str">
        <f t="shared" si="386"/>
        <v/>
      </c>
      <c r="AN390" s="176" t="str">
        <f t="shared" si="386"/>
        <v/>
      </c>
      <c r="AO390" s="176" t="str">
        <f t="shared" si="386"/>
        <v/>
      </c>
      <c r="AP390" s="176" t="str">
        <f t="shared" si="386"/>
        <v/>
      </c>
      <c r="AQ390" s="170"/>
      <c r="AR390" s="170"/>
    </row>
    <row r="391" ht="12.75" customHeight="1">
      <c r="A391" s="170"/>
      <c r="B391" s="170"/>
      <c r="C391" s="140" t="str">
        <f t="shared" ref="C391:D391" si="387">C198</f>
        <v>Arsenal</v>
      </c>
      <c r="D391" s="140" t="str">
        <f t="shared" si="387"/>
        <v>Burnley</v>
      </c>
      <c r="E391" s="176">
        <f t="shared" ref="E391:AP391" si="388">IFERROR(RANK(E198,E$196:E$385,1)+COUNTIF(E$196:E198,E198)-1,"")</f>
        <v>81</v>
      </c>
      <c r="F391" s="176">
        <f t="shared" si="388"/>
        <v>61</v>
      </c>
      <c r="G391" s="176">
        <f t="shared" si="388"/>
        <v>42</v>
      </c>
      <c r="H391" s="176">
        <f t="shared" si="388"/>
        <v>107</v>
      </c>
      <c r="I391" s="176">
        <f t="shared" si="388"/>
        <v>156</v>
      </c>
      <c r="J391" s="176">
        <f t="shared" si="388"/>
        <v>165</v>
      </c>
      <c r="K391" s="176">
        <f t="shared" si="388"/>
        <v>161</v>
      </c>
      <c r="L391" s="176">
        <f t="shared" si="388"/>
        <v>159</v>
      </c>
      <c r="M391" s="176">
        <f t="shared" si="388"/>
        <v>182</v>
      </c>
      <c r="N391" s="176">
        <f t="shared" si="388"/>
        <v>189</v>
      </c>
      <c r="O391" s="176">
        <f t="shared" si="388"/>
        <v>168</v>
      </c>
      <c r="P391" s="176">
        <f t="shared" si="388"/>
        <v>152</v>
      </c>
      <c r="Q391" s="176">
        <f t="shared" si="388"/>
        <v>175</v>
      </c>
      <c r="R391" s="176">
        <f t="shared" si="388"/>
        <v>178</v>
      </c>
      <c r="S391" s="176">
        <f t="shared" si="388"/>
        <v>159</v>
      </c>
      <c r="T391" s="176">
        <f t="shared" si="388"/>
        <v>48</v>
      </c>
      <c r="U391" s="176">
        <f t="shared" si="388"/>
        <v>63</v>
      </c>
      <c r="V391" s="176">
        <f t="shared" si="388"/>
        <v>106</v>
      </c>
      <c r="W391" s="176">
        <f t="shared" si="388"/>
        <v>60</v>
      </c>
      <c r="X391" s="176">
        <f t="shared" si="388"/>
        <v>58</v>
      </c>
      <c r="Y391" s="176">
        <f t="shared" si="388"/>
        <v>15</v>
      </c>
      <c r="Z391" s="176">
        <f t="shared" si="388"/>
        <v>29</v>
      </c>
      <c r="AA391" s="176">
        <f t="shared" si="388"/>
        <v>56</v>
      </c>
      <c r="AB391" s="176">
        <f t="shared" si="388"/>
        <v>12</v>
      </c>
      <c r="AC391" s="176">
        <f t="shared" si="388"/>
        <v>114</v>
      </c>
      <c r="AD391" s="176">
        <f t="shared" si="388"/>
        <v>130</v>
      </c>
      <c r="AE391" s="176">
        <f t="shared" si="388"/>
        <v>115</v>
      </c>
      <c r="AF391" s="176">
        <f t="shared" si="388"/>
        <v>144</v>
      </c>
      <c r="AG391" s="176">
        <f t="shared" si="388"/>
        <v>109</v>
      </c>
      <c r="AH391" s="176">
        <f t="shared" si="388"/>
        <v>111</v>
      </c>
      <c r="AI391" s="176">
        <f t="shared" si="388"/>
        <v>93</v>
      </c>
      <c r="AJ391" s="176">
        <f t="shared" si="388"/>
        <v>19</v>
      </c>
      <c r="AK391" s="176">
        <f t="shared" si="388"/>
        <v>48</v>
      </c>
      <c r="AL391" s="176" t="str">
        <f t="shared" si="388"/>
        <v/>
      </c>
      <c r="AM391" s="176" t="str">
        <f t="shared" si="388"/>
        <v/>
      </c>
      <c r="AN391" s="176" t="str">
        <f t="shared" si="388"/>
        <v/>
      </c>
      <c r="AO391" s="176" t="str">
        <f t="shared" si="388"/>
        <v/>
      </c>
      <c r="AP391" s="176" t="str">
        <f t="shared" si="388"/>
        <v/>
      </c>
      <c r="AQ391" s="170"/>
      <c r="AR391" s="170"/>
    </row>
    <row r="392" ht="12.75" customHeight="1">
      <c r="A392" s="170"/>
      <c r="B392" s="170"/>
      <c r="C392" s="140" t="str">
        <f t="shared" ref="C392:D392" si="389">C199</f>
        <v>Arsenal</v>
      </c>
      <c r="D392" s="140" t="str">
        <f t="shared" si="389"/>
        <v>Cardiff</v>
      </c>
      <c r="E392" s="176">
        <f t="shared" ref="E392:AP392" si="390">IFERROR(RANK(E199,E$196:E$385,1)+COUNTIF(E$196:E199,E199)-1,"")</f>
        <v>111</v>
      </c>
      <c r="F392" s="176">
        <f t="shared" si="390"/>
        <v>51</v>
      </c>
      <c r="G392" s="176">
        <f t="shared" si="390"/>
        <v>63</v>
      </c>
      <c r="H392" s="176">
        <f t="shared" si="390"/>
        <v>39</v>
      </c>
      <c r="I392" s="176">
        <f t="shared" si="390"/>
        <v>118</v>
      </c>
      <c r="J392" s="176">
        <f t="shared" si="390"/>
        <v>154</v>
      </c>
      <c r="K392" s="176">
        <f t="shared" si="390"/>
        <v>137</v>
      </c>
      <c r="L392" s="176">
        <f t="shared" si="390"/>
        <v>168</v>
      </c>
      <c r="M392" s="176">
        <f t="shared" si="390"/>
        <v>141</v>
      </c>
      <c r="N392" s="176">
        <f t="shared" si="390"/>
        <v>166</v>
      </c>
      <c r="O392" s="176">
        <f t="shared" si="390"/>
        <v>106</v>
      </c>
      <c r="P392" s="176">
        <f t="shared" si="390"/>
        <v>56</v>
      </c>
      <c r="Q392" s="176">
        <f t="shared" si="390"/>
        <v>96</v>
      </c>
      <c r="R392" s="176">
        <f t="shared" si="390"/>
        <v>87</v>
      </c>
      <c r="S392" s="176">
        <f t="shared" si="390"/>
        <v>148</v>
      </c>
      <c r="T392" s="176">
        <f t="shared" si="390"/>
        <v>95</v>
      </c>
      <c r="U392" s="176">
        <f t="shared" si="390"/>
        <v>98</v>
      </c>
      <c r="V392" s="176">
        <f t="shared" si="390"/>
        <v>111</v>
      </c>
      <c r="W392" s="176">
        <f t="shared" si="390"/>
        <v>65</v>
      </c>
      <c r="X392" s="176">
        <f t="shared" si="390"/>
        <v>29</v>
      </c>
      <c r="Y392" s="176">
        <f t="shared" si="390"/>
        <v>7</v>
      </c>
      <c r="Z392" s="176">
        <f t="shared" si="390"/>
        <v>12</v>
      </c>
      <c r="AA392" s="176">
        <f t="shared" si="390"/>
        <v>21</v>
      </c>
      <c r="AB392" s="176">
        <f t="shared" si="390"/>
        <v>28</v>
      </c>
      <c r="AC392" s="176">
        <f t="shared" si="390"/>
        <v>102</v>
      </c>
      <c r="AD392" s="176">
        <f t="shared" si="390"/>
        <v>119</v>
      </c>
      <c r="AE392" s="176">
        <f t="shared" si="390"/>
        <v>124</v>
      </c>
      <c r="AF392" s="176">
        <f t="shared" si="390"/>
        <v>159</v>
      </c>
      <c r="AG392" s="176">
        <f t="shared" si="390"/>
        <v>158</v>
      </c>
      <c r="AH392" s="176">
        <f t="shared" si="390"/>
        <v>144</v>
      </c>
      <c r="AI392" s="176">
        <f t="shared" si="390"/>
        <v>122</v>
      </c>
      <c r="AJ392" s="176">
        <f t="shared" si="390"/>
        <v>44</v>
      </c>
      <c r="AK392" s="176">
        <f t="shared" si="390"/>
        <v>57</v>
      </c>
      <c r="AL392" s="176" t="str">
        <f t="shared" si="390"/>
        <v/>
      </c>
      <c r="AM392" s="176" t="str">
        <f t="shared" si="390"/>
        <v/>
      </c>
      <c r="AN392" s="176" t="str">
        <f t="shared" si="390"/>
        <v/>
      </c>
      <c r="AO392" s="176" t="str">
        <f t="shared" si="390"/>
        <v/>
      </c>
      <c r="AP392" s="176" t="str">
        <f t="shared" si="390"/>
        <v/>
      </c>
      <c r="AQ392" s="170"/>
      <c r="AR392" s="170"/>
    </row>
    <row r="393" ht="12.75" customHeight="1">
      <c r="A393" s="170"/>
      <c r="B393" s="170"/>
      <c r="C393" s="140" t="str">
        <f t="shared" ref="C393:D393" si="391">C200</f>
        <v>Arsenal</v>
      </c>
      <c r="D393" s="140" t="str">
        <f t="shared" si="391"/>
        <v>Chelsea</v>
      </c>
      <c r="E393" s="176">
        <f t="shared" ref="E393:AP393" si="392">IFERROR(RANK(E200,E$196:E$385,1)+COUNTIF(E$196:E200,E200)-1,"")</f>
        <v>32</v>
      </c>
      <c r="F393" s="176">
        <f t="shared" si="392"/>
        <v>34</v>
      </c>
      <c r="G393" s="176">
        <f t="shared" si="392"/>
        <v>31</v>
      </c>
      <c r="H393" s="176">
        <f t="shared" si="392"/>
        <v>78</v>
      </c>
      <c r="I393" s="176">
        <f t="shared" si="392"/>
        <v>71</v>
      </c>
      <c r="J393" s="176">
        <f t="shared" si="392"/>
        <v>97</v>
      </c>
      <c r="K393" s="176">
        <f t="shared" si="392"/>
        <v>71</v>
      </c>
      <c r="L393" s="176">
        <f t="shared" si="392"/>
        <v>121</v>
      </c>
      <c r="M393" s="176">
        <f t="shared" si="392"/>
        <v>98</v>
      </c>
      <c r="N393" s="176">
        <f t="shared" si="392"/>
        <v>74</v>
      </c>
      <c r="O393" s="176">
        <f t="shared" si="392"/>
        <v>51</v>
      </c>
      <c r="P393" s="176">
        <f t="shared" si="392"/>
        <v>66</v>
      </c>
      <c r="Q393" s="176">
        <f t="shared" si="392"/>
        <v>91</v>
      </c>
      <c r="R393" s="176">
        <f t="shared" si="392"/>
        <v>81</v>
      </c>
      <c r="S393" s="176">
        <f t="shared" si="392"/>
        <v>155</v>
      </c>
      <c r="T393" s="176">
        <f t="shared" si="392"/>
        <v>114</v>
      </c>
      <c r="U393" s="176">
        <f t="shared" si="392"/>
        <v>150</v>
      </c>
      <c r="V393" s="176">
        <f t="shared" si="392"/>
        <v>182</v>
      </c>
      <c r="W393" s="176">
        <f t="shared" si="392"/>
        <v>159</v>
      </c>
      <c r="X393" s="176">
        <f t="shared" si="392"/>
        <v>119</v>
      </c>
      <c r="Y393" s="176">
        <f t="shared" si="392"/>
        <v>28</v>
      </c>
      <c r="Z393" s="176">
        <f t="shared" si="392"/>
        <v>19</v>
      </c>
      <c r="AA393" s="176">
        <f t="shared" si="392"/>
        <v>22</v>
      </c>
      <c r="AB393" s="176">
        <f t="shared" si="392"/>
        <v>2</v>
      </c>
      <c r="AC393" s="176">
        <f t="shared" si="392"/>
        <v>4</v>
      </c>
      <c r="AD393" s="176">
        <f t="shared" si="392"/>
        <v>26</v>
      </c>
      <c r="AE393" s="176">
        <f t="shared" si="392"/>
        <v>48</v>
      </c>
      <c r="AF393" s="176">
        <f t="shared" si="392"/>
        <v>98</v>
      </c>
      <c r="AG393" s="176">
        <f t="shared" si="392"/>
        <v>129</v>
      </c>
      <c r="AH393" s="176">
        <f t="shared" si="392"/>
        <v>128</v>
      </c>
      <c r="AI393" s="176">
        <f t="shared" si="392"/>
        <v>167</v>
      </c>
      <c r="AJ393" s="176">
        <f t="shared" si="392"/>
        <v>136</v>
      </c>
      <c r="AK393" s="176">
        <f t="shared" si="392"/>
        <v>124</v>
      </c>
      <c r="AL393" s="176" t="str">
        <f t="shared" si="392"/>
        <v/>
      </c>
      <c r="AM393" s="176" t="str">
        <f t="shared" si="392"/>
        <v/>
      </c>
      <c r="AN393" s="176" t="str">
        <f t="shared" si="392"/>
        <v/>
      </c>
      <c r="AO393" s="176" t="str">
        <f t="shared" si="392"/>
        <v/>
      </c>
      <c r="AP393" s="176" t="str">
        <f t="shared" si="392"/>
        <v/>
      </c>
      <c r="AQ393" s="170"/>
      <c r="AR393" s="170"/>
    </row>
    <row r="394" ht="12.75" customHeight="1">
      <c r="A394" s="170"/>
      <c r="B394" s="170"/>
      <c r="C394" s="140" t="str">
        <f t="shared" ref="C394:D394" si="393">C201</f>
        <v>Arsenal</v>
      </c>
      <c r="D394" s="140" t="str">
        <f t="shared" si="393"/>
        <v>Crystal Palace</v>
      </c>
      <c r="E394" s="176">
        <f t="shared" ref="E394:AP394" si="394">IFERROR(RANK(E201,E$196:E$385,1)+COUNTIF(E$196:E201,E201)-1,"")</f>
        <v>136</v>
      </c>
      <c r="F394" s="176">
        <f t="shared" si="394"/>
        <v>116</v>
      </c>
      <c r="G394" s="176">
        <f t="shared" si="394"/>
        <v>38</v>
      </c>
      <c r="H394" s="176">
        <f t="shared" si="394"/>
        <v>47</v>
      </c>
      <c r="I394" s="176">
        <f t="shared" si="394"/>
        <v>83</v>
      </c>
      <c r="J394" s="176">
        <f t="shared" si="394"/>
        <v>147</v>
      </c>
      <c r="K394" s="176">
        <f t="shared" si="394"/>
        <v>140</v>
      </c>
      <c r="L394" s="176">
        <f t="shared" si="394"/>
        <v>171</v>
      </c>
      <c r="M394" s="176">
        <f t="shared" si="394"/>
        <v>177</v>
      </c>
      <c r="N394" s="176">
        <f t="shared" si="394"/>
        <v>167</v>
      </c>
      <c r="O394" s="176">
        <f t="shared" si="394"/>
        <v>147</v>
      </c>
      <c r="P394" s="176">
        <f t="shared" si="394"/>
        <v>104</v>
      </c>
      <c r="Q394" s="176">
        <f t="shared" si="394"/>
        <v>132</v>
      </c>
      <c r="R394" s="176">
        <f t="shared" si="394"/>
        <v>60</v>
      </c>
      <c r="S394" s="176">
        <f t="shared" si="394"/>
        <v>121</v>
      </c>
      <c r="T394" s="176">
        <f t="shared" si="394"/>
        <v>66</v>
      </c>
      <c r="U394" s="176">
        <f t="shared" si="394"/>
        <v>90</v>
      </c>
      <c r="V394" s="176">
        <f t="shared" si="394"/>
        <v>154</v>
      </c>
      <c r="W394" s="176">
        <f t="shared" si="394"/>
        <v>113</v>
      </c>
      <c r="X394" s="176">
        <f t="shared" si="394"/>
        <v>136</v>
      </c>
      <c r="Y394" s="176">
        <f t="shared" si="394"/>
        <v>32</v>
      </c>
      <c r="Z394" s="176">
        <f t="shared" si="394"/>
        <v>48</v>
      </c>
      <c r="AA394" s="176">
        <f t="shared" si="394"/>
        <v>66</v>
      </c>
      <c r="AB394" s="176">
        <f t="shared" si="394"/>
        <v>7</v>
      </c>
      <c r="AC394" s="176">
        <f t="shared" si="394"/>
        <v>13</v>
      </c>
      <c r="AD394" s="176">
        <f t="shared" si="394"/>
        <v>33</v>
      </c>
      <c r="AE394" s="176">
        <f t="shared" si="394"/>
        <v>31</v>
      </c>
      <c r="AF394" s="176">
        <f t="shared" si="394"/>
        <v>33</v>
      </c>
      <c r="AG394" s="176">
        <f t="shared" si="394"/>
        <v>67</v>
      </c>
      <c r="AH394" s="176">
        <f t="shared" si="394"/>
        <v>64</v>
      </c>
      <c r="AI394" s="176">
        <f t="shared" si="394"/>
        <v>101</v>
      </c>
      <c r="AJ394" s="176">
        <f t="shared" si="394"/>
        <v>26</v>
      </c>
      <c r="AK394" s="176">
        <f t="shared" si="394"/>
        <v>70</v>
      </c>
      <c r="AL394" s="176" t="str">
        <f t="shared" si="394"/>
        <v/>
      </c>
      <c r="AM394" s="176" t="str">
        <f t="shared" si="394"/>
        <v/>
      </c>
      <c r="AN394" s="176" t="str">
        <f t="shared" si="394"/>
        <v/>
      </c>
      <c r="AO394" s="176" t="str">
        <f t="shared" si="394"/>
        <v/>
      </c>
      <c r="AP394" s="176" t="str">
        <f t="shared" si="394"/>
        <v/>
      </c>
      <c r="AQ394" s="170"/>
      <c r="AR394" s="170"/>
    </row>
    <row r="395" ht="12.75" customHeight="1">
      <c r="A395" s="170"/>
      <c r="B395" s="170"/>
      <c r="C395" s="140" t="str">
        <f t="shared" ref="C395:D395" si="395">C202</f>
        <v>Arsenal</v>
      </c>
      <c r="D395" s="140" t="str">
        <f t="shared" si="395"/>
        <v>Everton</v>
      </c>
      <c r="E395" s="176">
        <f t="shared" ref="E395:AP395" si="396">IFERROR(RANK(E202,E$196:E$385,1)+COUNTIF(E$196:E202,E202)-1,"")</f>
        <v>86</v>
      </c>
      <c r="F395" s="176">
        <f t="shared" si="396"/>
        <v>37</v>
      </c>
      <c r="G395" s="176">
        <f t="shared" si="396"/>
        <v>54</v>
      </c>
      <c r="H395" s="176">
        <f t="shared" si="396"/>
        <v>16</v>
      </c>
      <c r="I395" s="176">
        <f t="shared" si="396"/>
        <v>112</v>
      </c>
      <c r="J395" s="176">
        <f t="shared" si="396"/>
        <v>40</v>
      </c>
      <c r="K395" s="176">
        <f t="shared" si="396"/>
        <v>20</v>
      </c>
      <c r="L395" s="176">
        <f t="shared" si="396"/>
        <v>20</v>
      </c>
      <c r="M395" s="176">
        <f t="shared" si="396"/>
        <v>90</v>
      </c>
      <c r="N395" s="176">
        <f t="shared" si="396"/>
        <v>112</v>
      </c>
      <c r="O395" s="176">
        <f t="shared" si="396"/>
        <v>24</v>
      </c>
      <c r="P395" s="176">
        <f t="shared" si="396"/>
        <v>67</v>
      </c>
      <c r="Q395" s="176">
        <f t="shared" si="396"/>
        <v>95</v>
      </c>
      <c r="R395" s="176">
        <f t="shared" si="396"/>
        <v>117</v>
      </c>
      <c r="S395" s="176">
        <f t="shared" si="396"/>
        <v>74</v>
      </c>
      <c r="T395" s="176">
        <f t="shared" si="396"/>
        <v>55</v>
      </c>
      <c r="U395" s="176">
        <f t="shared" si="396"/>
        <v>87</v>
      </c>
      <c r="V395" s="176">
        <f t="shared" si="396"/>
        <v>94</v>
      </c>
      <c r="W395" s="176">
        <f t="shared" si="396"/>
        <v>53</v>
      </c>
      <c r="X395" s="176">
        <f t="shared" si="396"/>
        <v>24</v>
      </c>
      <c r="Y395" s="176">
        <f t="shared" si="396"/>
        <v>6</v>
      </c>
      <c r="Z395" s="176">
        <f t="shared" si="396"/>
        <v>11</v>
      </c>
      <c r="AA395" s="176">
        <f t="shared" si="396"/>
        <v>13</v>
      </c>
      <c r="AB395" s="176">
        <f t="shared" si="396"/>
        <v>97</v>
      </c>
      <c r="AC395" s="176">
        <f t="shared" si="396"/>
        <v>147</v>
      </c>
      <c r="AD395" s="176">
        <f t="shared" si="396"/>
        <v>169</v>
      </c>
      <c r="AE395" s="176">
        <f t="shared" si="396"/>
        <v>168</v>
      </c>
      <c r="AF395" s="176">
        <f t="shared" si="396"/>
        <v>177</v>
      </c>
      <c r="AG395" s="176">
        <f t="shared" si="396"/>
        <v>177</v>
      </c>
      <c r="AH395" s="176">
        <f t="shared" si="396"/>
        <v>103</v>
      </c>
      <c r="AI395" s="176">
        <f t="shared" si="396"/>
        <v>126</v>
      </c>
      <c r="AJ395" s="176">
        <f t="shared" si="396"/>
        <v>51</v>
      </c>
      <c r="AK395" s="176">
        <f t="shared" si="396"/>
        <v>67</v>
      </c>
      <c r="AL395" s="176" t="str">
        <f t="shared" si="396"/>
        <v/>
      </c>
      <c r="AM395" s="176" t="str">
        <f t="shared" si="396"/>
        <v/>
      </c>
      <c r="AN395" s="176" t="str">
        <f t="shared" si="396"/>
        <v/>
      </c>
      <c r="AO395" s="176" t="str">
        <f t="shared" si="396"/>
        <v/>
      </c>
      <c r="AP395" s="176" t="str">
        <f t="shared" si="396"/>
        <v/>
      </c>
      <c r="AQ395" s="170"/>
      <c r="AR395" s="170"/>
    </row>
    <row r="396" ht="12.75" customHeight="1">
      <c r="A396" s="170"/>
      <c r="B396" s="170"/>
      <c r="C396" s="140" t="str">
        <f t="shared" ref="C396:D396" si="397">C203</f>
        <v>Arsenal</v>
      </c>
      <c r="D396" s="140" t="str">
        <f t="shared" si="397"/>
        <v>Fulham</v>
      </c>
      <c r="E396" s="176">
        <f t="shared" ref="E396:AP396" si="398">IFERROR(RANK(E203,E$196:E$385,1)+COUNTIF(E$196:E203,E203)-1,"")</f>
        <v>137</v>
      </c>
      <c r="F396" s="176">
        <f t="shared" si="398"/>
        <v>136</v>
      </c>
      <c r="G396" s="176">
        <f t="shared" si="398"/>
        <v>89</v>
      </c>
      <c r="H396" s="176">
        <f t="shared" si="398"/>
        <v>74</v>
      </c>
      <c r="I396" s="176">
        <f t="shared" si="398"/>
        <v>87</v>
      </c>
      <c r="J396" s="176">
        <f t="shared" si="398"/>
        <v>49</v>
      </c>
      <c r="K396" s="176">
        <f t="shared" si="398"/>
        <v>26</v>
      </c>
      <c r="L396" s="176">
        <f t="shared" si="398"/>
        <v>34</v>
      </c>
      <c r="M396" s="176">
        <f t="shared" si="398"/>
        <v>94</v>
      </c>
      <c r="N396" s="176">
        <f t="shared" si="398"/>
        <v>150</v>
      </c>
      <c r="O396" s="176">
        <f t="shared" si="398"/>
        <v>119</v>
      </c>
      <c r="P396" s="176">
        <f t="shared" si="398"/>
        <v>140</v>
      </c>
      <c r="Q396" s="176">
        <f t="shared" si="398"/>
        <v>157</v>
      </c>
      <c r="R396" s="176">
        <f t="shared" si="398"/>
        <v>154</v>
      </c>
      <c r="S396" s="176">
        <f t="shared" si="398"/>
        <v>62</v>
      </c>
      <c r="T396" s="176">
        <f t="shared" si="398"/>
        <v>7</v>
      </c>
      <c r="U396" s="176">
        <f t="shared" si="398"/>
        <v>11</v>
      </c>
      <c r="V396" s="176">
        <f t="shared" si="398"/>
        <v>55</v>
      </c>
      <c r="W396" s="176">
        <f t="shared" si="398"/>
        <v>21</v>
      </c>
      <c r="X396" s="176">
        <f t="shared" si="398"/>
        <v>103</v>
      </c>
      <c r="Y396" s="176">
        <f t="shared" si="398"/>
        <v>113</v>
      </c>
      <c r="Z396" s="176">
        <f t="shared" si="398"/>
        <v>131</v>
      </c>
      <c r="AA396" s="176">
        <f t="shared" si="398"/>
        <v>142</v>
      </c>
      <c r="AB396" s="176">
        <f t="shared" si="398"/>
        <v>143</v>
      </c>
      <c r="AC396" s="176">
        <f t="shared" si="398"/>
        <v>185</v>
      </c>
      <c r="AD396" s="176">
        <f t="shared" si="398"/>
        <v>164</v>
      </c>
      <c r="AE396" s="176">
        <f t="shared" si="398"/>
        <v>164</v>
      </c>
      <c r="AF396" s="176">
        <f t="shared" si="398"/>
        <v>179</v>
      </c>
      <c r="AG396" s="176">
        <f t="shared" si="398"/>
        <v>180</v>
      </c>
      <c r="AH396" s="176">
        <f t="shared" si="398"/>
        <v>145</v>
      </c>
      <c r="AI396" s="176">
        <f t="shared" si="398"/>
        <v>76</v>
      </c>
      <c r="AJ396" s="176">
        <f t="shared" si="398"/>
        <v>15</v>
      </c>
      <c r="AK396" s="176">
        <f t="shared" si="398"/>
        <v>12</v>
      </c>
      <c r="AL396" s="176" t="str">
        <f t="shared" si="398"/>
        <v/>
      </c>
      <c r="AM396" s="176" t="str">
        <f t="shared" si="398"/>
        <v/>
      </c>
      <c r="AN396" s="176" t="str">
        <f t="shared" si="398"/>
        <v/>
      </c>
      <c r="AO396" s="176" t="str">
        <f t="shared" si="398"/>
        <v/>
      </c>
      <c r="AP396" s="176" t="str">
        <f t="shared" si="398"/>
        <v/>
      </c>
      <c r="AQ396" s="170"/>
      <c r="AR396" s="170"/>
    </row>
    <row r="397" ht="12.75" customHeight="1">
      <c r="A397" s="170"/>
      <c r="B397" s="170"/>
      <c r="C397" s="140" t="str">
        <f t="shared" ref="C397:D397" si="399">C204</f>
        <v>Arsenal</v>
      </c>
      <c r="D397" s="140" t="str">
        <f t="shared" si="399"/>
        <v>Huddersfield</v>
      </c>
      <c r="E397" s="176">
        <f t="shared" ref="E397:AP397" si="400">IFERROR(RANK(E204,E$196:E$385,1)+COUNTIF(E$196:E204,E204)-1,"")</f>
        <v>144</v>
      </c>
      <c r="F397" s="176">
        <f t="shared" si="400"/>
        <v>62</v>
      </c>
      <c r="G397" s="176">
        <f t="shared" si="400"/>
        <v>9</v>
      </c>
      <c r="H397" s="176">
        <f t="shared" si="400"/>
        <v>96</v>
      </c>
      <c r="I397" s="176">
        <f t="shared" si="400"/>
        <v>146</v>
      </c>
      <c r="J397" s="176">
        <f t="shared" si="400"/>
        <v>137</v>
      </c>
      <c r="K397" s="176">
        <f t="shared" si="400"/>
        <v>126</v>
      </c>
      <c r="L397" s="176">
        <f t="shared" si="400"/>
        <v>138</v>
      </c>
      <c r="M397" s="176">
        <f t="shared" si="400"/>
        <v>109</v>
      </c>
      <c r="N397" s="176">
        <f t="shared" si="400"/>
        <v>104</v>
      </c>
      <c r="O397" s="176">
        <f t="shared" si="400"/>
        <v>19</v>
      </c>
      <c r="P397" s="176">
        <f t="shared" si="400"/>
        <v>24</v>
      </c>
      <c r="Q397" s="176">
        <f t="shared" si="400"/>
        <v>42</v>
      </c>
      <c r="R397" s="176">
        <f t="shared" si="400"/>
        <v>61</v>
      </c>
      <c r="S397" s="176">
        <f t="shared" si="400"/>
        <v>105</v>
      </c>
      <c r="T397" s="176">
        <f t="shared" si="400"/>
        <v>46</v>
      </c>
      <c r="U397" s="176">
        <f t="shared" si="400"/>
        <v>74</v>
      </c>
      <c r="V397" s="176">
        <f t="shared" si="400"/>
        <v>147</v>
      </c>
      <c r="W397" s="176">
        <f t="shared" si="400"/>
        <v>122</v>
      </c>
      <c r="X397" s="176">
        <f t="shared" si="400"/>
        <v>147</v>
      </c>
      <c r="Y397" s="176">
        <f t="shared" si="400"/>
        <v>137</v>
      </c>
      <c r="Z397" s="176">
        <f t="shared" si="400"/>
        <v>149</v>
      </c>
      <c r="AA397" s="176">
        <f t="shared" si="400"/>
        <v>118</v>
      </c>
      <c r="AB397" s="176">
        <f t="shared" si="400"/>
        <v>79</v>
      </c>
      <c r="AC397" s="176">
        <f t="shared" si="400"/>
        <v>129</v>
      </c>
      <c r="AD397" s="176">
        <f t="shared" si="400"/>
        <v>83</v>
      </c>
      <c r="AE397" s="176">
        <f t="shared" si="400"/>
        <v>100</v>
      </c>
      <c r="AF397" s="176">
        <f t="shared" si="400"/>
        <v>137</v>
      </c>
      <c r="AG397" s="176">
        <f t="shared" si="400"/>
        <v>175</v>
      </c>
      <c r="AH397" s="176">
        <f t="shared" si="400"/>
        <v>166</v>
      </c>
      <c r="AI397" s="176">
        <f t="shared" si="400"/>
        <v>179</v>
      </c>
      <c r="AJ397" s="176">
        <f t="shared" si="400"/>
        <v>154</v>
      </c>
      <c r="AK397" s="176">
        <f t="shared" si="400"/>
        <v>139</v>
      </c>
      <c r="AL397" s="176" t="str">
        <f t="shared" si="400"/>
        <v/>
      </c>
      <c r="AM397" s="176" t="str">
        <f t="shared" si="400"/>
        <v/>
      </c>
      <c r="AN397" s="176" t="str">
        <f t="shared" si="400"/>
        <v/>
      </c>
      <c r="AO397" s="176" t="str">
        <f t="shared" si="400"/>
        <v/>
      </c>
      <c r="AP397" s="176" t="str">
        <f t="shared" si="400"/>
        <v/>
      </c>
      <c r="AQ397" s="170"/>
      <c r="AR397" s="170"/>
    </row>
    <row r="398" ht="12.75" customHeight="1">
      <c r="A398" s="170"/>
      <c r="B398" s="170"/>
      <c r="C398" s="140" t="str">
        <f t="shared" ref="C398:D398" si="401">C205</f>
        <v>Arsenal</v>
      </c>
      <c r="D398" s="140" t="str">
        <f t="shared" si="401"/>
        <v>Leicester</v>
      </c>
      <c r="E398" s="176">
        <f t="shared" ref="E398:AP398" si="402">IFERROR(RANK(E205,E$196:E$385,1)+COUNTIF(E$196:E205,E205)-1,"")</f>
        <v>141</v>
      </c>
      <c r="F398" s="176">
        <f t="shared" si="402"/>
        <v>31</v>
      </c>
      <c r="G398" s="176">
        <f t="shared" si="402"/>
        <v>48</v>
      </c>
      <c r="H398" s="176">
        <f t="shared" si="402"/>
        <v>108</v>
      </c>
      <c r="I398" s="176">
        <f t="shared" si="402"/>
        <v>138</v>
      </c>
      <c r="J398" s="176">
        <f t="shared" si="402"/>
        <v>127</v>
      </c>
      <c r="K398" s="176">
        <f t="shared" si="402"/>
        <v>134</v>
      </c>
      <c r="L398" s="176">
        <f t="shared" si="402"/>
        <v>158</v>
      </c>
      <c r="M398" s="176">
        <f t="shared" si="402"/>
        <v>147</v>
      </c>
      <c r="N398" s="176">
        <f t="shared" si="402"/>
        <v>116</v>
      </c>
      <c r="O398" s="176">
        <f t="shared" si="402"/>
        <v>54</v>
      </c>
      <c r="P398" s="176">
        <f t="shared" si="402"/>
        <v>53</v>
      </c>
      <c r="Q398" s="176">
        <f t="shared" si="402"/>
        <v>83</v>
      </c>
      <c r="R398" s="176">
        <f t="shared" si="402"/>
        <v>78</v>
      </c>
      <c r="S398" s="176">
        <f t="shared" si="402"/>
        <v>54</v>
      </c>
      <c r="T398" s="176">
        <f t="shared" si="402"/>
        <v>37</v>
      </c>
      <c r="U398" s="176">
        <f t="shared" si="402"/>
        <v>47</v>
      </c>
      <c r="V398" s="176">
        <f t="shared" si="402"/>
        <v>59</v>
      </c>
      <c r="W398" s="176">
        <f t="shared" si="402"/>
        <v>30</v>
      </c>
      <c r="X398" s="176">
        <f t="shared" si="402"/>
        <v>43</v>
      </c>
      <c r="Y398" s="176">
        <f t="shared" si="402"/>
        <v>63</v>
      </c>
      <c r="Z398" s="176">
        <f t="shared" si="402"/>
        <v>80</v>
      </c>
      <c r="AA398" s="176">
        <f t="shared" si="402"/>
        <v>47</v>
      </c>
      <c r="AB398" s="176">
        <f t="shared" si="402"/>
        <v>77</v>
      </c>
      <c r="AC398" s="176">
        <f t="shared" si="402"/>
        <v>98</v>
      </c>
      <c r="AD398" s="176">
        <f t="shared" si="402"/>
        <v>29</v>
      </c>
      <c r="AE398" s="176">
        <f t="shared" si="402"/>
        <v>53</v>
      </c>
      <c r="AF398" s="176">
        <f t="shared" si="402"/>
        <v>39</v>
      </c>
      <c r="AG398" s="176">
        <f t="shared" si="402"/>
        <v>76</v>
      </c>
      <c r="AH398" s="176">
        <f t="shared" si="402"/>
        <v>23</v>
      </c>
      <c r="AI398" s="176">
        <f t="shared" si="402"/>
        <v>48</v>
      </c>
      <c r="AJ398" s="176">
        <f t="shared" si="402"/>
        <v>17</v>
      </c>
      <c r="AK398" s="176">
        <f t="shared" si="402"/>
        <v>16</v>
      </c>
      <c r="AL398" s="176" t="str">
        <f t="shared" si="402"/>
        <v/>
      </c>
      <c r="AM398" s="176" t="str">
        <f t="shared" si="402"/>
        <v/>
      </c>
      <c r="AN398" s="176" t="str">
        <f t="shared" si="402"/>
        <v/>
      </c>
      <c r="AO398" s="176" t="str">
        <f t="shared" si="402"/>
        <v/>
      </c>
      <c r="AP398" s="176" t="str">
        <f t="shared" si="402"/>
        <v/>
      </c>
      <c r="AQ398" s="170"/>
      <c r="AR398" s="170"/>
    </row>
    <row r="399" ht="12.75" customHeight="1">
      <c r="A399" s="170"/>
      <c r="B399" s="170"/>
      <c r="C399" s="140" t="str">
        <f t="shared" ref="C399:D399" si="403">C206</f>
        <v>Arsenal</v>
      </c>
      <c r="D399" s="140" t="str">
        <f t="shared" si="403"/>
        <v>Liverpool</v>
      </c>
      <c r="E399" s="176">
        <f t="shared" ref="E399:AP399" si="404">IFERROR(RANK(E206,E$196:E$385,1)+COUNTIF(E$196:E206,E206)-1,"")</f>
        <v>124</v>
      </c>
      <c r="F399" s="176">
        <f t="shared" si="404"/>
        <v>76</v>
      </c>
      <c r="G399" s="176">
        <f t="shared" si="404"/>
        <v>28</v>
      </c>
      <c r="H399" s="176">
        <f t="shared" si="404"/>
        <v>55</v>
      </c>
      <c r="I399" s="176">
        <f t="shared" si="404"/>
        <v>13</v>
      </c>
      <c r="J399" s="176">
        <f t="shared" si="404"/>
        <v>120</v>
      </c>
      <c r="K399" s="176">
        <f t="shared" si="404"/>
        <v>95</v>
      </c>
      <c r="L399" s="176">
        <f t="shared" si="404"/>
        <v>142</v>
      </c>
      <c r="M399" s="176">
        <f t="shared" si="404"/>
        <v>128</v>
      </c>
      <c r="N399" s="176">
        <f t="shared" si="404"/>
        <v>132</v>
      </c>
      <c r="O399" s="176">
        <f t="shared" si="404"/>
        <v>134</v>
      </c>
      <c r="P399" s="176">
        <f t="shared" si="404"/>
        <v>43</v>
      </c>
      <c r="Q399" s="176">
        <f t="shared" si="404"/>
        <v>76</v>
      </c>
      <c r="R399" s="176">
        <f t="shared" si="404"/>
        <v>38</v>
      </c>
      <c r="S399" s="176">
        <f t="shared" si="404"/>
        <v>59</v>
      </c>
      <c r="T399" s="176">
        <f t="shared" si="404"/>
        <v>49</v>
      </c>
      <c r="U399" s="176">
        <f t="shared" si="404"/>
        <v>106</v>
      </c>
      <c r="V399" s="176">
        <f t="shared" si="404"/>
        <v>88</v>
      </c>
      <c r="W399" s="176">
        <f t="shared" si="404"/>
        <v>51</v>
      </c>
      <c r="X399" s="176">
        <f t="shared" si="404"/>
        <v>74</v>
      </c>
      <c r="Y399" s="176">
        <f t="shared" si="404"/>
        <v>37</v>
      </c>
      <c r="Z399" s="176">
        <f t="shared" si="404"/>
        <v>57</v>
      </c>
      <c r="AA399" s="176">
        <f t="shared" si="404"/>
        <v>27</v>
      </c>
      <c r="AB399" s="176">
        <f t="shared" si="404"/>
        <v>93</v>
      </c>
      <c r="AC399" s="176">
        <f t="shared" si="404"/>
        <v>136</v>
      </c>
      <c r="AD399" s="176">
        <f t="shared" si="404"/>
        <v>115</v>
      </c>
      <c r="AE399" s="176">
        <f t="shared" si="404"/>
        <v>122</v>
      </c>
      <c r="AF399" s="176">
        <f t="shared" si="404"/>
        <v>129</v>
      </c>
      <c r="AG399" s="176">
        <f t="shared" si="404"/>
        <v>161</v>
      </c>
      <c r="AH399" s="176">
        <f t="shared" si="404"/>
        <v>129</v>
      </c>
      <c r="AI399" s="176">
        <f t="shared" si="404"/>
        <v>87</v>
      </c>
      <c r="AJ399" s="176">
        <f t="shared" si="404"/>
        <v>28</v>
      </c>
      <c r="AK399" s="176">
        <f t="shared" si="404"/>
        <v>22</v>
      </c>
      <c r="AL399" s="176" t="str">
        <f t="shared" si="404"/>
        <v/>
      </c>
      <c r="AM399" s="176" t="str">
        <f t="shared" si="404"/>
        <v/>
      </c>
      <c r="AN399" s="176" t="str">
        <f t="shared" si="404"/>
        <v/>
      </c>
      <c r="AO399" s="176" t="str">
        <f t="shared" si="404"/>
        <v/>
      </c>
      <c r="AP399" s="176" t="str">
        <f t="shared" si="404"/>
        <v/>
      </c>
      <c r="AQ399" s="170"/>
      <c r="AR399" s="170"/>
    </row>
    <row r="400" ht="12.75" customHeight="1">
      <c r="A400" s="170"/>
      <c r="B400" s="170"/>
      <c r="C400" s="140" t="str">
        <f t="shared" ref="C400:D400" si="405">C207</f>
        <v>Arsenal</v>
      </c>
      <c r="D400" s="140" t="str">
        <f t="shared" si="405"/>
        <v>Man City</v>
      </c>
      <c r="E400" s="176">
        <f t="shared" ref="E400:AP400" si="406">IFERROR(RANK(E207,E$196:E$385,1)+COUNTIF(E$196:E207,E207)-1,"")</f>
        <v>156</v>
      </c>
      <c r="F400" s="176">
        <f t="shared" si="406"/>
        <v>15</v>
      </c>
      <c r="G400" s="176">
        <f t="shared" si="406"/>
        <v>18</v>
      </c>
      <c r="H400" s="176">
        <f t="shared" si="406"/>
        <v>11</v>
      </c>
      <c r="I400" s="176">
        <f t="shared" si="406"/>
        <v>69</v>
      </c>
      <c r="J400" s="176">
        <f t="shared" si="406"/>
        <v>76</v>
      </c>
      <c r="K400" s="176">
        <f t="shared" si="406"/>
        <v>51</v>
      </c>
      <c r="L400" s="176">
        <f t="shared" si="406"/>
        <v>134</v>
      </c>
      <c r="M400" s="176">
        <f t="shared" si="406"/>
        <v>137</v>
      </c>
      <c r="N400" s="176">
        <f t="shared" si="406"/>
        <v>159</v>
      </c>
      <c r="O400" s="176">
        <f t="shared" si="406"/>
        <v>86</v>
      </c>
      <c r="P400" s="176">
        <f t="shared" si="406"/>
        <v>87</v>
      </c>
      <c r="Q400" s="176">
        <f t="shared" si="406"/>
        <v>92</v>
      </c>
      <c r="R400" s="176">
        <f t="shared" si="406"/>
        <v>93</v>
      </c>
      <c r="S400" s="176">
        <f t="shared" si="406"/>
        <v>102</v>
      </c>
      <c r="T400" s="176">
        <f t="shared" si="406"/>
        <v>42</v>
      </c>
      <c r="U400" s="176">
        <f t="shared" si="406"/>
        <v>40</v>
      </c>
      <c r="V400" s="176">
        <f t="shared" si="406"/>
        <v>37</v>
      </c>
      <c r="W400" s="176">
        <f t="shared" si="406"/>
        <v>24</v>
      </c>
      <c r="X400" s="176">
        <f t="shared" si="406"/>
        <v>2</v>
      </c>
      <c r="Y400" s="176">
        <f t="shared" si="406"/>
        <v>3</v>
      </c>
      <c r="Z400" s="176">
        <f t="shared" si="406"/>
        <v>6</v>
      </c>
      <c r="AA400" s="176">
        <f t="shared" si="406"/>
        <v>18</v>
      </c>
      <c r="AB400" s="176">
        <f t="shared" si="406"/>
        <v>68</v>
      </c>
      <c r="AC400" s="176">
        <f t="shared" si="406"/>
        <v>115</v>
      </c>
      <c r="AD400" s="176">
        <f t="shared" si="406"/>
        <v>120</v>
      </c>
      <c r="AE400" s="176">
        <f t="shared" si="406"/>
        <v>125</v>
      </c>
      <c r="AF400" s="176">
        <f t="shared" si="406"/>
        <v>91</v>
      </c>
      <c r="AG400" s="176">
        <f t="shared" si="406"/>
        <v>123</v>
      </c>
      <c r="AH400" s="176">
        <f t="shared" si="406"/>
        <v>74</v>
      </c>
      <c r="AI400" s="176">
        <f t="shared" si="406"/>
        <v>77</v>
      </c>
      <c r="AJ400" s="176">
        <f t="shared" si="406"/>
        <v>16</v>
      </c>
      <c r="AK400" s="176">
        <f t="shared" si="406"/>
        <v>13</v>
      </c>
      <c r="AL400" s="176" t="str">
        <f t="shared" si="406"/>
        <v/>
      </c>
      <c r="AM400" s="176" t="str">
        <f t="shared" si="406"/>
        <v/>
      </c>
      <c r="AN400" s="176" t="str">
        <f t="shared" si="406"/>
        <v/>
      </c>
      <c r="AO400" s="176" t="str">
        <f t="shared" si="406"/>
        <v/>
      </c>
      <c r="AP400" s="176" t="str">
        <f t="shared" si="406"/>
        <v/>
      </c>
      <c r="AQ400" s="170"/>
      <c r="AR400" s="170"/>
    </row>
    <row r="401" ht="12.75" customHeight="1">
      <c r="A401" s="170"/>
      <c r="B401" s="170"/>
      <c r="C401" s="140" t="str">
        <f t="shared" ref="C401:D401" si="407">C208</f>
        <v>Arsenal</v>
      </c>
      <c r="D401" s="140" t="str">
        <f t="shared" si="407"/>
        <v>Man Utd</v>
      </c>
      <c r="E401" s="176">
        <f t="shared" ref="E401:AP401" si="408">IFERROR(RANK(E208,E$196:E$385,1)+COUNTIF(E$196:E208,E208)-1,"")</f>
        <v>159</v>
      </c>
      <c r="F401" s="176">
        <f t="shared" si="408"/>
        <v>94</v>
      </c>
      <c r="G401" s="176">
        <f t="shared" si="408"/>
        <v>74</v>
      </c>
      <c r="H401" s="176">
        <f t="shared" si="408"/>
        <v>99</v>
      </c>
      <c r="I401" s="176">
        <f t="shared" si="408"/>
        <v>113</v>
      </c>
      <c r="J401" s="176">
        <f t="shared" si="408"/>
        <v>131</v>
      </c>
      <c r="K401" s="176">
        <f t="shared" si="408"/>
        <v>135</v>
      </c>
      <c r="L401" s="176">
        <f t="shared" si="408"/>
        <v>118</v>
      </c>
      <c r="M401" s="176">
        <f t="shared" si="408"/>
        <v>129</v>
      </c>
      <c r="N401" s="176">
        <f t="shared" si="408"/>
        <v>98</v>
      </c>
      <c r="O401" s="176">
        <f t="shared" si="408"/>
        <v>67</v>
      </c>
      <c r="P401" s="176">
        <f t="shared" si="408"/>
        <v>26</v>
      </c>
      <c r="Q401" s="176">
        <f t="shared" si="408"/>
        <v>57</v>
      </c>
      <c r="R401" s="176">
        <f t="shared" si="408"/>
        <v>43</v>
      </c>
      <c r="S401" s="176">
        <f t="shared" si="408"/>
        <v>39</v>
      </c>
      <c r="T401" s="176">
        <f t="shared" si="408"/>
        <v>18</v>
      </c>
      <c r="U401" s="176">
        <f t="shared" si="408"/>
        <v>56</v>
      </c>
      <c r="V401" s="176">
        <f t="shared" si="408"/>
        <v>25</v>
      </c>
      <c r="W401" s="176">
        <f t="shared" si="408"/>
        <v>5</v>
      </c>
      <c r="X401" s="176">
        <f t="shared" si="408"/>
        <v>33</v>
      </c>
      <c r="Y401" s="176">
        <f t="shared" si="408"/>
        <v>17</v>
      </c>
      <c r="Z401" s="176">
        <f t="shared" si="408"/>
        <v>33</v>
      </c>
      <c r="AA401" s="176">
        <f t="shared" si="408"/>
        <v>15</v>
      </c>
      <c r="AB401" s="176">
        <f t="shared" si="408"/>
        <v>43</v>
      </c>
      <c r="AC401" s="176">
        <f t="shared" si="408"/>
        <v>145</v>
      </c>
      <c r="AD401" s="176">
        <f t="shared" si="408"/>
        <v>139</v>
      </c>
      <c r="AE401" s="176">
        <f t="shared" si="408"/>
        <v>133</v>
      </c>
      <c r="AF401" s="176">
        <f t="shared" si="408"/>
        <v>151</v>
      </c>
      <c r="AG401" s="176">
        <f t="shared" si="408"/>
        <v>162</v>
      </c>
      <c r="AH401" s="176">
        <f t="shared" si="408"/>
        <v>167</v>
      </c>
      <c r="AI401" s="176">
        <f t="shared" si="408"/>
        <v>151</v>
      </c>
      <c r="AJ401" s="176">
        <f t="shared" si="408"/>
        <v>100</v>
      </c>
      <c r="AK401" s="176">
        <f t="shared" si="408"/>
        <v>74</v>
      </c>
      <c r="AL401" s="176" t="str">
        <f t="shared" si="408"/>
        <v/>
      </c>
      <c r="AM401" s="176" t="str">
        <f t="shared" si="408"/>
        <v/>
      </c>
      <c r="AN401" s="176" t="str">
        <f t="shared" si="408"/>
        <v/>
      </c>
      <c r="AO401" s="176" t="str">
        <f t="shared" si="408"/>
        <v/>
      </c>
      <c r="AP401" s="176" t="str">
        <f t="shared" si="408"/>
        <v/>
      </c>
      <c r="AQ401" s="170"/>
      <c r="AR401" s="170"/>
    </row>
    <row r="402" ht="12.75" customHeight="1">
      <c r="A402" s="170"/>
      <c r="B402" s="170"/>
      <c r="C402" s="140" t="str">
        <f t="shared" ref="C402:D402" si="409">C209</f>
        <v>Arsenal</v>
      </c>
      <c r="D402" s="140" t="str">
        <f t="shared" si="409"/>
        <v>Newcastle</v>
      </c>
      <c r="E402" s="176">
        <f t="shared" ref="E402:AP402" si="410">IFERROR(RANK(E209,E$196:E$385,1)+COUNTIF(E$196:E209,E209)-1,"")</f>
        <v>169</v>
      </c>
      <c r="F402" s="176">
        <f t="shared" si="410"/>
        <v>91</v>
      </c>
      <c r="G402" s="176">
        <f t="shared" si="410"/>
        <v>107</v>
      </c>
      <c r="H402" s="176">
        <f t="shared" si="410"/>
        <v>25</v>
      </c>
      <c r="I402" s="176">
        <f t="shared" si="410"/>
        <v>25</v>
      </c>
      <c r="J402" s="176">
        <f t="shared" si="410"/>
        <v>20</v>
      </c>
      <c r="K402" s="176">
        <f t="shared" si="410"/>
        <v>6</v>
      </c>
      <c r="L402" s="176">
        <f t="shared" si="410"/>
        <v>11</v>
      </c>
      <c r="M402" s="176">
        <f t="shared" si="410"/>
        <v>36</v>
      </c>
      <c r="N402" s="176">
        <f t="shared" si="410"/>
        <v>44</v>
      </c>
      <c r="O402" s="176">
        <f t="shared" si="410"/>
        <v>12</v>
      </c>
      <c r="P402" s="176">
        <f t="shared" si="410"/>
        <v>5</v>
      </c>
      <c r="Q402" s="176">
        <f t="shared" si="410"/>
        <v>15</v>
      </c>
      <c r="R402" s="176">
        <f t="shared" si="410"/>
        <v>47</v>
      </c>
      <c r="S402" s="176">
        <f t="shared" si="410"/>
        <v>58</v>
      </c>
      <c r="T402" s="176">
        <f t="shared" si="410"/>
        <v>59</v>
      </c>
      <c r="U402" s="176">
        <f t="shared" si="410"/>
        <v>122</v>
      </c>
      <c r="V402" s="176">
        <f t="shared" si="410"/>
        <v>98</v>
      </c>
      <c r="W402" s="176">
        <f t="shared" si="410"/>
        <v>83</v>
      </c>
      <c r="X402" s="176">
        <f t="shared" si="410"/>
        <v>158</v>
      </c>
      <c r="Y402" s="176">
        <f t="shared" si="410"/>
        <v>100</v>
      </c>
      <c r="Z402" s="176">
        <f t="shared" si="410"/>
        <v>90</v>
      </c>
      <c r="AA402" s="176">
        <f t="shared" si="410"/>
        <v>62</v>
      </c>
      <c r="AB402" s="176">
        <f t="shared" si="410"/>
        <v>137</v>
      </c>
      <c r="AC402" s="176">
        <f t="shared" si="410"/>
        <v>161</v>
      </c>
      <c r="AD402" s="176">
        <f t="shared" si="410"/>
        <v>73</v>
      </c>
      <c r="AE402" s="176">
        <f t="shared" si="410"/>
        <v>93</v>
      </c>
      <c r="AF402" s="176">
        <f t="shared" si="410"/>
        <v>103</v>
      </c>
      <c r="AG402" s="176">
        <f t="shared" si="410"/>
        <v>127</v>
      </c>
      <c r="AH402" s="176">
        <f t="shared" si="410"/>
        <v>86</v>
      </c>
      <c r="AI402" s="176">
        <f t="shared" si="410"/>
        <v>132</v>
      </c>
      <c r="AJ402" s="176">
        <f t="shared" si="410"/>
        <v>65</v>
      </c>
      <c r="AK402" s="176">
        <f t="shared" si="410"/>
        <v>73</v>
      </c>
      <c r="AL402" s="176" t="str">
        <f t="shared" si="410"/>
        <v/>
      </c>
      <c r="AM402" s="176" t="str">
        <f t="shared" si="410"/>
        <v/>
      </c>
      <c r="AN402" s="176" t="str">
        <f t="shared" si="410"/>
        <v/>
      </c>
      <c r="AO402" s="176" t="str">
        <f t="shared" si="410"/>
        <v/>
      </c>
      <c r="AP402" s="176" t="str">
        <f t="shared" si="410"/>
        <v/>
      </c>
      <c r="AQ402" s="170"/>
      <c r="AR402" s="170"/>
    </row>
    <row r="403" ht="12.75" customHeight="1">
      <c r="A403" s="170"/>
      <c r="B403" s="170"/>
      <c r="C403" s="140" t="str">
        <f t="shared" ref="C403:D403" si="411">C210</f>
        <v>Arsenal</v>
      </c>
      <c r="D403" s="140" t="str">
        <f t="shared" si="411"/>
        <v>Southampton</v>
      </c>
      <c r="E403" s="176">
        <f t="shared" ref="E403:AP403" si="412">IFERROR(RANK(E210,E$196:E$385,1)+COUNTIF(E$196:E210,E210)-1,"")</f>
        <v>117</v>
      </c>
      <c r="F403" s="176">
        <f t="shared" si="412"/>
        <v>87</v>
      </c>
      <c r="G403" s="176">
        <f t="shared" si="412"/>
        <v>47</v>
      </c>
      <c r="H403" s="176">
        <f t="shared" si="412"/>
        <v>46</v>
      </c>
      <c r="I403" s="176">
        <f t="shared" si="412"/>
        <v>47</v>
      </c>
      <c r="J403" s="176">
        <f t="shared" si="412"/>
        <v>176</v>
      </c>
      <c r="K403" s="176">
        <f t="shared" si="412"/>
        <v>179</v>
      </c>
      <c r="L403" s="176">
        <f t="shared" si="412"/>
        <v>179</v>
      </c>
      <c r="M403" s="176">
        <f t="shared" si="412"/>
        <v>183</v>
      </c>
      <c r="N403" s="176">
        <f t="shared" si="412"/>
        <v>190</v>
      </c>
      <c r="O403" s="176">
        <f t="shared" si="412"/>
        <v>189</v>
      </c>
      <c r="P403" s="176">
        <f t="shared" si="412"/>
        <v>167</v>
      </c>
      <c r="Q403" s="176">
        <f t="shared" si="412"/>
        <v>174</v>
      </c>
      <c r="R403" s="176">
        <f t="shared" si="412"/>
        <v>185</v>
      </c>
      <c r="S403" s="176">
        <f t="shared" si="412"/>
        <v>190</v>
      </c>
      <c r="T403" s="176">
        <f t="shared" si="412"/>
        <v>162</v>
      </c>
      <c r="U403" s="176">
        <f t="shared" si="412"/>
        <v>188</v>
      </c>
      <c r="V403" s="176">
        <f t="shared" si="412"/>
        <v>183</v>
      </c>
      <c r="W403" s="176">
        <f t="shared" si="412"/>
        <v>170</v>
      </c>
      <c r="X403" s="176">
        <f t="shared" si="412"/>
        <v>153</v>
      </c>
      <c r="Y403" s="176">
        <f t="shared" si="412"/>
        <v>5</v>
      </c>
      <c r="Z403" s="176">
        <f t="shared" si="412"/>
        <v>10</v>
      </c>
      <c r="AA403" s="176">
        <f t="shared" si="412"/>
        <v>3</v>
      </c>
      <c r="AB403" s="176">
        <f t="shared" si="412"/>
        <v>47</v>
      </c>
      <c r="AC403" s="176">
        <f t="shared" si="412"/>
        <v>153</v>
      </c>
      <c r="AD403" s="176">
        <f t="shared" si="412"/>
        <v>166</v>
      </c>
      <c r="AE403" s="176">
        <f t="shared" si="412"/>
        <v>172</v>
      </c>
      <c r="AF403" s="176">
        <f t="shared" si="412"/>
        <v>190</v>
      </c>
      <c r="AG403" s="176">
        <f t="shared" si="412"/>
        <v>190</v>
      </c>
      <c r="AH403" s="176">
        <f t="shared" si="412"/>
        <v>155</v>
      </c>
      <c r="AI403" s="176">
        <f t="shared" si="412"/>
        <v>110</v>
      </c>
      <c r="AJ403" s="176">
        <f t="shared" si="412"/>
        <v>31</v>
      </c>
      <c r="AK403" s="176">
        <f t="shared" si="412"/>
        <v>23</v>
      </c>
      <c r="AL403" s="176" t="str">
        <f t="shared" si="412"/>
        <v/>
      </c>
      <c r="AM403" s="176" t="str">
        <f t="shared" si="412"/>
        <v/>
      </c>
      <c r="AN403" s="176" t="str">
        <f t="shared" si="412"/>
        <v/>
      </c>
      <c r="AO403" s="176" t="str">
        <f t="shared" si="412"/>
        <v/>
      </c>
      <c r="AP403" s="176" t="str">
        <f t="shared" si="412"/>
        <v/>
      </c>
      <c r="AQ403" s="170"/>
      <c r="AR403" s="170"/>
    </row>
    <row r="404" ht="12.75" customHeight="1">
      <c r="A404" s="170"/>
      <c r="B404" s="170"/>
      <c r="C404" s="140" t="str">
        <f t="shared" ref="C404:D404" si="413">C211</f>
        <v>Arsenal</v>
      </c>
      <c r="D404" s="140" t="str">
        <f t="shared" si="413"/>
        <v>Tottenham</v>
      </c>
      <c r="E404" s="176">
        <f t="shared" ref="E404:AP404" si="414">IFERROR(RANK(E211,E$196:E$385,1)+COUNTIF(E$196:E211,E211)-1,"")</f>
        <v>105</v>
      </c>
      <c r="F404" s="176">
        <f t="shared" si="414"/>
        <v>68</v>
      </c>
      <c r="G404" s="176">
        <f t="shared" si="414"/>
        <v>55</v>
      </c>
      <c r="H404" s="176">
        <f t="shared" si="414"/>
        <v>43</v>
      </c>
      <c r="I404" s="176">
        <f t="shared" si="414"/>
        <v>121</v>
      </c>
      <c r="J404" s="176">
        <f t="shared" si="414"/>
        <v>122</v>
      </c>
      <c r="K404" s="176">
        <f t="shared" si="414"/>
        <v>103</v>
      </c>
      <c r="L404" s="176">
        <f t="shared" si="414"/>
        <v>151</v>
      </c>
      <c r="M404" s="176">
        <f t="shared" si="414"/>
        <v>185</v>
      </c>
      <c r="N404" s="176">
        <f t="shared" si="414"/>
        <v>181</v>
      </c>
      <c r="O404" s="176">
        <f t="shared" si="414"/>
        <v>146</v>
      </c>
      <c r="P404" s="176">
        <f t="shared" si="414"/>
        <v>135</v>
      </c>
      <c r="Q404" s="176">
        <f t="shared" si="414"/>
        <v>154</v>
      </c>
      <c r="R404" s="176">
        <f t="shared" si="414"/>
        <v>133</v>
      </c>
      <c r="S404" s="176">
        <f t="shared" si="414"/>
        <v>35</v>
      </c>
      <c r="T404" s="176">
        <f t="shared" si="414"/>
        <v>31</v>
      </c>
      <c r="U404" s="176">
        <f t="shared" si="414"/>
        <v>72</v>
      </c>
      <c r="V404" s="176">
        <f t="shared" si="414"/>
        <v>66</v>
      </c>
      <c r="W404" s="176">
        <f t="shared" si="414"/>
        <v>32</v>
      </c>
      <c r="X404" s="176">
        <f t="shared" si="414"/>
        <v>18</v>
      </c>
      <c r="Y404" s="176">
        <f t="shared" si="414"/>
        <v>23</v>
      </c>
      <c r="Z404" s="176">
        <f t="shared" si="414"/>
        <v>34</v>
      </c>
      <c r="AA404" s="176">
        <f t="shared" si="414"/>
        <v>16</v>
      </c>
      <c r="AB404" s="176">
        <f t="shared" si="414"/>
        <v>22</v>
      </c>
      <c r="AC404" s="176">
        <f t="shared" si="414"/>
        <v>69</v>
      </c>
      <c r="AD404" s="176">
        <f t="shared" si="414"/>
        <v>59</v>
      </c>
      <c r="AE404" s="176">
        <f t="shared" si="414"/>
        <v>83</v>
      </c>
      <c r="AF404" s="176">
        <f t="shared" si="414"/>
        <v>49</v>
      </c>
      <c r="AG404" s="176">
        <f t="shared" si="414"/>
        <v>24</v>
      </c>
      <c r="AH404" s="176">
        <f t="shared" si="414"/>
        <v>7</v>
      </c>
      <c r="AI404" s="176">
        <f t="shared" si="414"/>
        <v>13</v>
      </c>
      <c r="AJ404" s="176">
        <f t="shared" si="414"/>
        <v>4</v>
      </c>
      <c r="AK404" s="176">
        <f t="shared" si="414"/>
        <v>3</v>
      </c>
      <c r="AL404" s="176" t="str">
        <f t="shared" si="414"/>
        <v/>
      </c>
      <c r="AM404" s="176" t="str">
        <f t="shared" si="414"/>
        <v/>
      </c>
      <c r="AN404" s="176" t="str">
        <f t="shared" si="414"/>
        <v/>
      </c>
      <c r="AO404" s="176" t="str">
        <f t="shared" si="414"/>
        <v/>
      </c>
      <c r="AP404" s="176" t="str">
        <f t="shared" si="414"/>
        <v/>
      </c>
      <c r="AQ404" s="170"/>
      <c r="AR404" s="170"/>
    </row>
    <row r="405" ht="12.75" customHeight="1">
      <c r="A405" s="170"/>
      <c r="B405" s="170"/>
      <c r="C405" s="140" t="str">
        <f t="shared" ref="C405:D405" si="415">C212</f>
        <v>Arsenal</v>
      </c>
      <c r="D405" s="140" t="str">
        <f t="shared" si="415"/>
        <v>Watford</v>
      </c>
      <c r="E405" s="176">
        <f t="shared" ref="E405:AP405" si="416">IFERROR(RANK(E212,E$196:E$385,1)+COUNTIF(E$196:E212,E212)-1,"")</f>
        <v>16</v>
      </c>
      <c r="F405" s="176">
        <f t="shared" si="416"/>
        <v>41</v>
      </c>
      <c r="G405" s="176">
        <f t="shared" si="416"/>
        <v>64</v>
      </c>
      <c r="H405" s="176">
        <f t="shared" si="416"/>
        <v>90</v>
      </c>
      <c r="I405" s="176">
        <f t="shared" si="416"/>
        <v>59</v>
      </c>
      <c r="J405" s="176">
        <f t="shared" si="416"/>
        <v>57</v>
      </c>
      <c r="K405" s="176">
        <f t="shared" si="416"/>
        <v>33</v>
      </c>
      <c r="L405" s="176">
        <f t="shared" si="416"/>
        <v>85</v>
      </c>
      <c r="M405" s="176">
        <f t="shared" si="416"/>
        <v>121</v>
      </c>
      <c r="N405" s="176">
        <f t="shared" si="416"/>
        <v>172</v>
      </c>
      <c r="O405" s="176">
        <f t="shared" si="416"/>
        <v>173</v>
      </c>
      <c r="P405" s="176">
        <f t="shared" si="416"/>
        <v>143</v>
      </c>
      <c r="Q405" s="176">
        <f t="shared" si="416"/>
        <v>163</v>
      </c>
      <c r="R405" s="176">
        <f t="shared" si="416"/>
        <v>169</v>
      </c>
      <c r="S405" s="176">
        <f t="shared" si="416"/>
        <v>138</v>
      </c>
      <c r="T405" s="176">
        <f t="shared" si="416"/>
        <v>34</v>
      </c>
      <c r="U405" s="176">
        <f t="shared" si="416"/>
        <v>77</v>
      </c>
      <c r="V405" s="176">
        <f t="shared" si="416"/>
        <v>126</v>
      </c>
      <c r="W405" s="176">
        <f t="shared" si="416"/>
        <v>85</v>
      </c>
      <c r="X405" s="176">
        <f t="shared" si="416"/>
        <v>85</v>
      </c>
      <c r="Y405" s="176">
        <f t="shared" si="416"/>
        <v>55</v>
      </c>
      <c r="Z405" s="176">
        <f t="shared" si="416"/>
        <v>81</v>
      </c>
      <c r="AA405" s="176">
        <f t="shared" si="416"/>
        <v>57</v>
      </c>
      <c r="AB405" s="176">
        <f t="shared" si="416"/>
        <v>122</v>
      </c>
      <c r="AC405" s="176">
        <f t="shared" si="416"/>
        <v>183</v>
      </c>
      <c r="AD405" s="176">
        <f t="shared" si="416"/>
        <v>163</v>
      </c>
      <c r="AE405" s="176">
        <f t="shared" si="416"/>
        <v>162</v>
      </c>
      <c r="AF405" s="176">
        <f t="shared" si="416"/>
        <v>157</v>
      </c>
      <c r="AG405" s="176">
        <f t="shared" si="416"/>
        <v>159</v>
      </c>
      <c r="AH405" s="176">
        <f t="shared" si="416"/>
        <v>97</v>
      </c>
      <c r="AI405" s="176">
        <f t="shared" si="416"/>
        <v>22</v>
      </c>
      <c r="AJ405" s="176">
        <f t="shared" si="416"/>
        <v>5</v>
      </c>
      <c r="AK405" s="176">
        <f t="shared" si="416"/>
        <v>4</v>
      </c>
      <c r="AL405" s="176" t="str">
        <f t="shared" si="416"/>
        <v/>
      </c>
      <c r="AM405" s="176" t="str">
        <f t="shared" si="416"/>
        <v/>
      </c>
      <c r="AN405" s="176" t="str">
        <f t="shared" si="416"/>
        <v/>
      </c>
      <c r="AO405" s="176" t="str">
        <f t="shared" si="416"/>
        <v/>
      </c>
      <c r="AP405" s="176" t="str">
        <f t="shared" si="416"/>
        <v/>
      </c>
      <c r="AQ405" s="170"/>
      <c r="AR405" s="170"/>
    </row>
    <row r="406" ht="12.75" customHeight="1">
      <c r="A406" s="170"/>
      <c r="B406" s="170"/>
      <c r="C406" s="140" t="str">
        <f t="shared" ref="C406:D406" si="417">C213</f>
        <v>Arsenal</v>
      </c>
      <c r="D406" s="140" t="str">
        <f t="shared" si="417"/>
        <v>West Ham</v>
      </c>
      <c r="E406" s="176">
        <f t="shared" ref="E406:AP406" si="418">IFERROR(RANK(E213,E$196:E$385,1)+COUNTIF(E$196:E213,E213)-1,"")</f>
        <v>179</v>
      </c>
      <c r="F406" s="176">
        <f t="shared" si="418"/>
        <v>69</v>
      </c>
      <c r="G406" s="176">
        <f t="shared" si="418"/>
        <v>77</v>
      </c>
      <c r="H406" s="176">
        <f t="shared" si="418"/>
        <v>112</v>
      </c>
      <c r="I406" s="176">
        <f t="shared" si="418"/>
        <v>164</v>
      </c>
      <c r="J406" s="176">
        <f t="shared" si="418"/>
        <v>161</v>
      </c>
      <c r="K406" s="176">
        <f t="shared" si="418"/>
        <v>153</v>
      </c>
      <c r="L406" s="176">
        <f t="shared" si="418"/>
        <v>180</v>
      </c>
      <c r="M406" s="176">
        <f t="shared" si="418"/>
        <v>176</v>
      </c>
      <c r="N406" s="176">
        <f t="shared" si="418"/>
        <v>118</v>
      </c>
      <c r="O406" s="176">
        <f t="shared" si="418"/>
        <v>43</v>
      </c>
      <c r="P406" s="176">
        <f t="shared" si="418"/>
        <v>27</v>
      </c>
      <c r="Q406" s="176">
        <f t="shared" si="418"/>
        <v>43</v>
      </c>
      <c r="R406" s="176">
        <f t="shared" si="418"/>
        <v>28</v>
      </c>
      <c r="S406" s="176">
        <f t="shared" si="418"/>
        <v>15</v>
      </c>
      <c r="T406" s="176">
        <f t="shared" si="418"/>
        <v>11</v>
      </c>
      <c r="U406" s="176">
        <f t="shared" si="418"/>
        <v>36</v>
      </c>
      <c r="V406" s="176">
        <f t="shared" si="418"/>
        <v>72</v>
      </c>
      <c r="W406" s="176">
        <f t="shared" si="418"/>
        <v>50</v>
      </c>
      <c r="X406" s="176">
        <f t="shared" si="418"/>
        <v>139</v>
      </c>
      <c r="Y406" s="176">
        <f t="shared" si="418"/>
        <v>139</v>
      </c>
      <c r="Z406" s="176">
        <f t="shared" si="418"/>
        <v>160</v>
      </c>
      <c r="AA406" s="176">
        <f t="shared" si="418"/>
        <v>152</v>
      </c>
      <c r="AB406" s="176">
        <f t="shared" si="418"/>
        <v>115</v>
      </c>
      <c r="AC406" s="176">
        <f t="shared" si="418"/>
        <v>149</v>
      </c>
      <c r="AD406" s="176">
        <f t="shared" si="418"/>
        <v>22</v>
      </c>
      <c r="AE406" s="176">
        <f t="shared" si="418"/>
        <v>39</v>
      </c>
      <c r="AF406" s="176">
        <f t="shared" si="418"/>
        <v>84</v>
      </c>
      <c r="AG406" s="176">
        <f t="shared" si="418"/>
        <v>117</v>
      </c>
      <c r="AH406" s="176">
        <f t="shared" si="418"/>
        <v>116</v>
      </c>
      <c r="AI406" s="176">
        <f t="shared" si="418"/>
        <v>146</v>
      </c>
      <c r="AJ406" s="176">
        <f t="shared" si="418"/>
        <v>146</v>
      </c>
      <c r="AK406" s="176">
        <f t="shared" si="418"/>
        <v>140</v>
      </c>
      <c r="AL406" s="176" t="str">
        <f t="shared" si="418"/>
        <v/>
      </c>
      <c r="AM406" s="176" t="str">
        <f t="shared" si="418"/>
        <v/>
      </c>
      <c r="AN406" s="176" t="str">
        <f t="shared" si="418"/>
        <v/>
      </c>
      <c r="AO406" s="176" t="str">
        <f t="shared" si="418"/>
        <v/>
      </c>
      <c r="AP406" s="176" t="str">
        <f t="shared" si="418"/>
        <v/>
      </c>
      <c r="AQ406" s="170"/>
      <c r="AR406" s="170"/>
    </row>
    <row r="407" ht="12.75" customHeight="1">
      <c r="A407" s="170"/>
      <c r="B407" s="170"/>
      <c r="C407" s="140" t="str">
        <f t="shared" ref="C407:D407" si="419">C214</f>
        <v>Arsenal</v>
      </c>
      <c r="D407" s="140" t="str">
        <f t="shared" si="419"/>
        <v>Wolves</v>
      </c>
      <c r="E407" s="176">
        <f t="shared" ref="E407:AP407" si="420">IFERROR(RANK(E214,E$196:E$385,1)+COUNTIF(E$196:E214,E214)-1,"")</f>
        <v>131</v>
      </c>
      <c r="F407" s="176">
        <f t="shared" si="420"/>
        <v>121</v>
      </c>
      <c r="G407" s="176">
        <f t="shared" si="420"/>
        <v>108</v>
      </c>
      <c r="H407" s="176">
        <f t="shared" si="420"/>
        <v>56</v>
      </c>
      <c r="I407" s="176">
        <f t="shared" si="420"/>
        <v>100</v>
      </c>
      <c r="J407" s="176">
        <f t="shared" si="420"/>
        <v>159</v>
      </c>
      <c r="K407" s="176">
        <f t="shared" si="420"/>
        <v>148</v>
      </c>
      <c r="L407" s="176">
        <f t="shared" si="420"/>
        <v>117</v>
      </c>
      <c r="M407" s="176">
        <f t="shared" si="420"/>
        <v>120</v>
      </c>
      <c r="N407" s="176">
        <f t="shared" si="420"/>
        <v>169</v>
      </c>
      <c r="O407" s="176">
        <f t="shared" si="420"/>
        <v>133</v>
      </c>
      <c r="P407" s="176">
        <f t="shared" si="420"/>
        <v>63</v>
      </c>
      <c r="Q407" s="176">
        <f t="shared" si="420"/>
        <v>90</v>
      </c>
      <c r="R407" s="176">
        <f t="shared" si="420"/>
        <v>121</v>
      </c>
      <c r="S407" s="176">
        <f t="shared" si="420"/>
        <v>182</v>
      </c>
      <c r="T407" s="176">
        <f t="shared" si="420"/>
        <v>130</v>
      </c>
      <c r="U407" s="176">
        <f t="shared" si="420"/>
        <v>179</v>
      </c>
      <c r="V407" s="176">
        <f t="shared" si="420"/>
        <v>189</v>
      </c>
      <c r="W407" s="176">
        <f t="shared" si="420"/>
        <v>176</v>
      </c>
      <c r="X407" s="176">
        <f t="shared" si="420"/>
        <v>188</v>
      </c>
      <c r="Y407" s="176">
        <f t="shared" si="420"/>
        <v>144</v>
      </c>
      <c r="Z407" s="176">
        <f t="shared" si="420"/>
        <v>163</v>
      </c>
      <c r="AA407" s="176">
        <f t="shared" si="420"/>
        <v>120</v>
      </c>
      <c r="AB407" s="176">
        <f t="shared" si="420"/>
        <v>18</v>
      </c>
      <c r="AC407" s="176">
        <f t="shared" si="420"/>
        <v>121</v>
      </c>
      <c r="AD407" s="176">
        <f t="shared" si="420"/>
        <v>76</v>
      </c>
      <c r="AE407" s="176">
        <f t="shared" si="420"/>
        <v>86</v>
      </c>
      <c r="AF407" s="176">
        <f t="shared" si="420"/>
        <v>127</v>
      </c>
      <c r="AG407" s="176">
        <f t="shared" si="420"/>
        <v>141</v>
      </c>
      <c r="AH407" s="176">
        <f t="shared" si="420"/>
        <v>146</v>
      </c>
      <c r="AI407" s="176">
        <f t="shared" si="420"/>
        <v>124</v>
      </c>
      <c r="AJ407" s="176">
        <f t="shared" si="420"/>
        <v>66</v>
      </c>
      <c r="AK407" s="176">
        <f t="shared" si="420"/>
        <v>79</v>
      </c>
      <c r="AL407" s="176" t="str">
        <f t="shared" si="420"/>
        <v/>
      </c>
      <c r="AM407" s="176" t="str">
        <f t="shared" si="420"/>
        <v/>
      </c>
      <c r="AN407" s="176" t="str">
        <f t="shared" si="420"/>
        <v/>
      </c>
      <c r="AO407" s="176" t="str">
        <f t="shared" si="420"/>
        <v/>
      </c>
      <c r="AP407" s="176" t="str">
        <f t="shared" si="420"/>
        <v/>
      </c>
      <c r="AQ407" s="170"/>
      <c r="AR407" s="170"/>
    </row>
    <row r="408" ht="12.75" customHeight="1">
      <c r="A408" s="170"/>
      <c r="B408" s="170"/>
      <c r="C408" s="140" t="str">
        <f t="shared" ref="C408:D408" si="421">C215</f>
        <v>Bournemouth</v>
      </c>
      <c r="D408" s="140" t="str">
        <f t="shared" si="421"/>
        <v>Brighton</v>
      </c>
      <c r="E408" s="176">
        <f t="shared" ref="E408:AP408" si="422">IFERROR(RANK(E215,E$196:E$385,1)+COUNTIF(E$196:E215,E215)-1,"")</f>
        <v>26</v>
      </c>
      <c r="F408" s="176">
        <f t="shared" si="422"/>
        <v>50</v>
      </c>
      <c r="G408" s="176">
        <f t="shared" si="422"/>
        <v>56</v>
      </c>
      <c r="H408" s="176">
        <f t="shared" si="422"/>
        <v>52</v>
      </c>
      <c r="I408" s="176">
        <f t="shared" si="422"/>
        <v>48</v>
      </c>
      <c r="J408" s="176">
        <f t="shared" si="422"/>
        <v>98</v>
      </c>
      <c r="K408" s="176">
        <f t="shared" si="422"/>
        <v>116</v>
      </c>
      <c r="L408" s="176">
        <f t="shared" si="422"/>
        <v>127</v>
      </c>
      <c r="M408" s="176">
        <f t="shared" si="422"/>
        <v>91</v>
      </c>
      <c r="N408" s="176">
        <f t="shared" si="422"/>
        <v>77</v>
      </c>
      <c r="O408" s="176">
        <f t="shared" si="422"/>
        <v>83</v>
      </c>
      <c r="P408" s="176">
        <f t="shared" si="422"/>
        <v>57</v>
      </c>
      <c r="Q408" s="176">
        <f t="shared" si="422"/>
        <v>18</v>
      </c>
      <c r="R408" s="176">
        <f t="shared" si="422"/>
        <v>13</v>
      </c>
      <c r="S408" s="176">
        <f t="shared" si="422"/>
        <v>21</v>
      </c>
      <c r="T408" s="176">
        <f t="shared" si="422"/>
        <v>38</v>
      </c>
      <c r="U408" s="176">
        <f t="shared" si="422"/>
        <v>85</v>
      </c>
      <c r="V408" s="176">
        <f t="shared" si="422"/>
        <v>105</v>
      </c>
      <c r="W408" s="176">
        <f t="shared" si="422"/>
        <v>145</v>
      </c>
      <c r="X408" s="176">
        <f t="shared" si="422"/>
        <v>137</v>
      </c>
      <c r="Y408" s="176">
        <f t="shared" si="422"/>
        <v>149</v>
      </c>
      <c r="Z408" s="176">
        <f t="shared" si="422"/>
        <v>132</v>
      </c>
      <c r="AA408" s="176">
        <f t="shared" si="422"/>
        <v>111</v>
      </c>
      <c r="AB408" s="176">
        <f t="shared" si="422"/>
        <v>45</v>
      </c>
      <c r="AC408" s="176">
        <f t="shared" si="422"/>
        <v>35</v>
      </c>
      <c r="AD408" s="176">
        <f t="shared" si="422"/>
        <v>17</v>
      </c>
      <c r="AE408" s="176">
        <f t="shared" si="422"/>
        <v>17</v>
      </c>
      <c r="AF408" s="176">
        <f t="shared" si="422"/>
        <v>37</v>
      </c>
      <c r="AG408" s="176">
        <f t="shared" si="422"/>
        <v>22</v>
      </c>
      <c r="AH408" s="176">
        <f t="shared" si="422"/>
        <v>17</v>
      </c>
      <c r="AI408" s="176">
        <f t="shared" si="422"/>
        <v>24</v>
      </c>
      <c r="AJ408" s="176">
        <f t="shared" si="422"/>
        <v>149</v>
      </c>
      <c r="AK408" s="176">
        <f t="shared" si="422"/>
        <v>175</v>
      </c>
      <c r="AL408" s="176" t="str">
        <f t="shared" si="422"/>
        <v/>
      </c>
      <c r="AM408" s="176" t="str">
        <f t="shared" si="422"/>
        <v/>
      </c>
      <c r="AN408" s="176" t="str">
        <f t="shared" si="422"/>
        <v/>
      </c>
      <c r="AO408" s="176" t="str">
        <f t="shared" si="422"/>
        <v/>
      </c>
      <c r="AP408" s="176" t="str">
        <f t="shared" si="422"/>
        <v/>
      </c>
      <c r="AQ408" s="170"/>
      <c r="AR408" s="170"/>
    </row>
    <row r="409" ht="12.75" customHeight="1">
      <c r="A409" s="170"/>
      <c r="B409" s="170"/>
      <c r="C409" s="140" t="str">
        <f t="shared" ref="C409:D409" si="423">C216</f>
        <v>Bournemouth</v>
      </c>
      <c r="D409" s="140" t="str">
        <f t="shared" si="423"/>
        <v>Burnley</v>
      </c>
      <c r="E409" s="176">
        <f t="shared" ref="E409:AP409" si="424">IFERROR(RANK(E216,E$196:E$385,1)+COUNTIF(E$196:E216,E216)-1,"")</f>
        <v>84</v>
      </c>
      <c r="F409" s="176">
        <f t="shared" si="424"/>
        <v>104</v>
      </c>
      <c r="G409" s="176">
        <f t="shared" si="424"/>
        <v>95</v>
      </c>
      <c r="H409" s="176">
        <f t="shared" si="424"/>
        <v>89</v>
      </c>
      <c r="I409" s="176">
        <f t="shared" si="424"/>
        <v>26</v>
      </c>
      <c r="J409" s="176">
        <f t="shared" si="424"/>
        <v>37</v>
      </c>
      <c r="K409" s="176">
        <f t="shared" si="424"/>
        <v>56</v>
      </c>
      <c r="L409" s="176">
        <f t="shared" si="424"/>
        <v>78</v>
      </c>
      <c r="M409" s="176">
        <f t="shared" si="424"/>
        <v>149</v>
      </c>
      <c r="N409" s="176">
        <f t="shared" si="424"/>
        <v>143</v>
      </c>
      <c r="O409" s="176">
        <f t="shared" si="424"/>
        <v>99</v>
      </c>
      <c r="P409" s="176">
        <f t="shared" si="424"/>
        <v>92</v>
      </c>
      <c r="Q409" s="176">
        <f t="shared" si="424"/>
        <v>27</v>
      </c>
      <c r="R409" s="176">
        <f t="shared" si="424"/>
        <v>27</v>
      </c>
      <c r="S409" s="176">
        <f t="shared" si="424"/>
        <v>13</v>
      </c>
      <c r="T409" s="176">
        <f t="shared" si="424"/>
        <v>32</v>
      </c>
      <c r="U409" s="176">
        <f t="shared" si="424"/>
        <v>38</v>
      </c>
      <c r="V409" s="176">
        <f t="shared" si="424"/>
        <v>42</v>
      </c>
      <c r="W409" s="176">
        <f t="shared" si="424"/>
        <v>153</v>
      </c>
      <c r="X409" s="176">
        <f t="shared" si="424"/>
        <v>162</v>
      </c>
      <c r="Y409" s="176">
        <f t="shared" si="424"/>
        <v>156</v>
      </c>
      <c r="Z409" s="176">
        <f t="shared" si="424"/>
        <v>147</v>
      </c>
      <c r="AA409" s="176">
        <f t="shared" si="424"/>
        <v>178</v>
      </c>
      <c r="AB409" s="176">
        <f t="shared" si="424"/>
        <v>141</v>
      </c>
      <c r="AC409" s="176">
        <f t="shared" si="424"/>
        <v>56</v>
      </c>
      <c r="AD409" s="176">
        <f t="shared" si="424"/>
        <v>63</v>
      </c>
      <c r="AE409" s="176">
        <f t="shared" si="424"/>
        <v>33</v>
      </c>
      <c r="AF409" s="176">
        <f t="shared" si="424"/>
        <v>54</v>
      </c>
      <c r="AG409" s="176">
        <f t="shared" si="424"/>
        <v>17</v>
      </c>
      <c r="AH409" s="176">
        <f t="shared" si="424"/>
        <v>5</v>
      </c>
      <c r="AI409" s="176">
        <f t="shared" si="424"/>
        <v>12</v>
      </c>
      <c r="AJ409" s="176">
        <f t="shared" si="424"/>
        <v>39</v>
      </c>
      <c r="AK409" s="176">
        <f t="shared" si="424"/>
        <v>96</v>
      </c>
      <c r="AL409" s="176" t="str">
        <f t="shared" si="424"/>
        <v/>
      </c>
      <c r="AM409" s="176" t="str">
        <f t="shared" si="424"/>
        <v/>
      </c>
      <c r="AN409" s="176" t="str">
        <f t="shared" si="424"/>
        <v/>
      </c>
      <c r="AO409" s="176" t="str">
        <f t="shared" si="424"/>
        <v/>
      </c>
      <c r="AP409" s="176" t="str">
        <f t="shared" si="424"/>
        <v/>
      </c>
      <c r="AQ409" s="170"/>
      <c r="AR409" s="170"/>
    </row>
    <row r="410" ht="12.75" customHeight="1">
      <c r="A410" s="170"/>
      <c r="B410" s="170"/>
      <c r="C410" s="140" t="str">
        <f t="shared" ref="C410:D410" si="425">C217</f>
        <v>Bournemouth</v>
      </c>
      <c r="D410" s="140" t="str">
        <f t="shared" si="425"/>
        <v>Cardiff</v>
      </c>
      <c r="E410" s="176">
        <f t="shared" ref="E410:AP410" si="426">IFERROR(RANK(E217,E$196:E$385,1)+COUNTIF(E$196:E217,E217)-1,"")</f>
        <v>71</v>
      </c>
      <c r="F410" s="176">
        <f t="shared" si="426"/>
        <v>101</v>
      </c>
      <c r="G410" s="176">
        <f t="shared" si="426"/>
        <v>147</v>
      </c>
      <c r="H410" s="176">
        <f t="shared" si="426"/>
        <v>143</v>
      </c>
      <c r="I410" s="176">
        <f t="shared" si="426"/>
        <v>143</v>
      </c>
      <c r="J410" s="176">
        <f t="shared" si="426"/>
        <v>141</v>
      </c>
      <c r="K410" s="176">
        <f t="shared" si="426"/>
        <v>111</v>
      </c>
      <c r="L410" s="176">
        <f t="shared" si="426"/>
        <v>124</v>
      </c>
      <c r="M410" s="176">
        <f t="shared" si="426"/>
        <v>59</v>
      </c>
      <c r="N410" s="176">
        <f t="shared" si="426"/>
        <v>48</v>
      </c>
      <c r="O410" s="176">
        <f t="shared" si="426"/>
        <v>38</v>
      </c>
      <c r="P410" s="176">
        <f t="shared" si="426"/>
        <v>6</v>
      </c>
      <c r="Q410" s="176">
        <f t="shared" si="426"/>
        <v>9</v>
      </c>
      <c r="R410" s="176">
        <f t="shared" si="426"/>
        <v>44</v>
      </c>
      <c r="S410" s="176">
        <f t="shared" si="426"/>
        <v>101</v>
      </c>
      <c r="T410" s="176">
        <f t="shared" si="426"/>
        <v>118</v>
      </c>
      <c r="U410" s="176">
        <f t="shared" si="426"/>
        <v>96</v>
      </c>
      <c r="V410" s="176">
        <f t="shared" si="426"/>
        <v>102</v>
      </c>
      <c r="W410" s="176">
        <f t="shared" si="426"/>
        <v>173</v>
      </c>
      <c r="X410" s="176">
        <f t="shared" si="426"/>
        <v>154</v>
      </c>
      <c r="Y410" s="176">
        <f t="shared" si="426"/>
        <v>132</v>
      </c>
      <c r="Z410" s="176">
        <f t="shared" si="426"/>
        <v>113</v>
      </c>
      <c r="AA410" s="176">
        <f t="shared" si="426"/>
        <v>132</v>
      </c>
      <c r="AB410" s="176">
        <f t="shared" si="426"/>
        <v>134</v>
      </c>
      <c r="AC410" s="176">
        <f t="shared" si="426"/>
        <v>47</v>
      </c>
      <c r="AD410" s="176">
        <f t="shared" si="426"/>
        <v>49</v>
      </c>
      <c r="AE410" s="176">
        <f t="shared" si="426"/>
        <v>88</v>
      </c>
      <c r="AF410" s="176">
        <f t="shared" si="426"/>
        <v>114</v>
      </c>
      <c r="AG410" s="176">
        <f t="shared" si="426"/>
        <v>108</v>
      </c>
      <c r="AH410" s="176">
        <f t="shared" si="426"/>
        <v>66</v>
      </c>
      <c r="AI410" s="176">
        <f t="shared" si="426"/>
        <v>88</v>
      </c>
      <c r="AJ410" s="176">
        <f t="shared" si="426"/>
        <v>69</v>
      </c>
      <c r="AK410" s="176">
        <f t="shared" si="426"/>
        <v>102</v>
      </c>
      <c r="AL410" s="176" t="str">
        <f t="shared" si="426"/>
        <v/>
      </c>
      <c r="AM410" s="176" t="str">
        <f t="shared" si="426"/>
        <v/>
      </c>
      <c r="AN410" s="176" t="str">
        <f t="shared" si="426"/>
        <v/>
      </c>
      <c r="AO410" s="176" t="str">
        <f t="shared" si="426"/>
        <v/>
      </c>
      <c r="AP410" s="176" t="str">
        <f t="shared" si="426"/>
        <v/>
      </c>
      <c r="AQ410" s="170"/>
      <c r="AR410" s="170"/>
    </row>
    <row r="411" ht="12.75" customHeight="1">
      <c r="A411" s="170"/>
      <c r="B411" s="170"/>
      <c r="C411" s="140" t="str">
        <f t="shared" ref="C411:D411" si="427">C218</f>
        <v>Bournemouth</v>
      </c>
      <c r="D411" s="140" t="str">
        <f t="shared" si="427"/>
        <v>Chelsea</v>
      </c>
      <c r="E411" s="176">
        <f t="shared" ref="E411:AP411" si="428">IFERROR(RANK(E218,E$196:E$385,1)+COUNTIF(E$196:E218,E218)-1,"")</f>
        <v>5</v>
      </c>
      <c r="F411" s="176">
        <f t="shared" si="428"/>
        <v>24</v>
      </c>
      <c r="G411" s="176">
        <f t="shared" si="428"/>
        <v>12</v>
      </c>
      <c r="H411" s="176">
        <f t="shared" si="428"/>
        <v>20</v>
      </c>
      <c r="I411" s="176">
        <f t="shared" si="428"/>
        <v>5</v>
      </c>
      <c r="J411" s="176">
        <f t="shared" si="428"/>
        <v>28</v>
      </c>
      <c r="K411" s="176">
        <f t="shared" si="428"/>
        <v>23</v>
      </c>
      <c r="L411" s="176">
        <f t="shared" si="428"/>
        <v>46</v>
      </c>
      <c r="M411" s="176">
        <f t="shared" si="428"/>
        <v>34</v>
      </c>
      <c r="N411" s="176">
        <f t="shared" si="428"/>
        <v>13</v>
      </c>
      <c r="O411" s="176">
        <f t="shared" si="428"/>
        <v>113</v>
      </c>
      <c r="P411" s="176">
        <f t="shared" si="428"/>
        <v>142</v>
      </c>
      <c r="Q411" s="176">
        <f t="shared" si="428"/>
        <v>111</v>
      </c>
      <c r="R411" s="176">
        <f t="shared" si="428"/>
        <v>148</v>
      </c>
      <c r="S411" s="176">
        <f t="shared" si="428"/>
        <v>178</v>
      </c>
      <c r="T411" s="176">
        <f t="shared" si="428"/>
        <v>187</v>
      </c>
      <c r="U411" s="176">
        <f t="shared" si="428"/>
        <v>139</v>
      </c>
      <c r="V411" s="176">
        <f t="shared" si="428"/>
        <v>149</v>
      </c>
      <c r="W411" s="176">
        <f t="shared" si="428"/>
        <v>180</v>
      </c>
      <c r="X411" s="176">
        <f t="shared" si="428"/>
        <v>157</v>
      </c>
      <c r="Y411" s="176">
        <f t="shared" si="428"/>
        <v>185</v>
      </c>
      <c r="Z411" s="176">
        <f t="shared" si="428"/>
        <v>186</v>
      </c>
      <c r="AA411" s="176">
        <f t="shared" si="428"/>
        <v>189</v>
      </c>
      <c r="AB411" s="176">
        <f t="shared" si="428"/>
        <v>188</v>
      </c>
      <c r="AC411" s="176">
        <f t="shared" si="428"/>
        <v>176</v>
      </c>
      <c r="AD411" s="176">
        <f t="shared" si="428"/>
        <v>175</v>
      </c>
      <c r="AE411" s="176">
        <f t="shared" si="428"/>
        <v>97</v>
      </c>
      <c r="AF411" s="176">
        <f t="shared" si="428"/>
        <v>132</v>
      </c>
      <c r="AG411" s="176">
        <f t="shared" si="428"/>
        <v>87</v>
      </c>
      <c r="AH411" s="176">
        <f t="shared" si="428"/>
        <v>62</v>
      </c>
      <c r="AI411" s="176">
        <f t="shared" si="428"/>
        <v>104</v>
      </c>
      <c r="AJ411" s="176">
        <f t="shared" si="428"/>
        <v>95</v>
      </c>
      <c r="AK411" s="176">
        <f t="shared" si="428"/>
        <v>133</v>
      </c>
      <c r="AL411" s="176" t="str">
        <f t="shared" si="428"/>
        <v/>
      </c>
      <c r="AM411" s="176" t="str">
        <f t="shared" si="428"/>
        <v/>
      </c>
      <c r="AN411" s="176" t="str">
        <f t="shared" si="428"/>
        <v/>
      </c>
      <c r="AO411" s="176" t="str">
        <f t="shared" si="428"/>
        <v/>
      </c>
      <c r="AP411" s="176" t="str">
        <f t="shared" si="428"/>
        <v/>
      </c>
      <c r="AQ411" s="170"/>
      <c r="AR411" s="170"/>
    </row>
    <row r="412" ht="12.75" customHeight="1">
      <c r="A412" s="170"/>
      <c r="B412" s="170"/>
      <c r="C412" s="140" t="str">
        <f t="shared" ref="C412:D412" si="429">C219</f>
        <v>Bournemouth</v>
      </c>
      <c r="D412" s="140" t="str">
        <f t="shared" si="429"/>
        <v>Crystal Palace</v>
      </c>
      <c r="E412" s="176">
        <f t="shared" ref="E412:AP412" si="430">IFERROR(RANK(E219,E$196:E$385,1)+COUNTIF(E$196:E219,E219)-1,"")</f>
        <v>19</v>
      </c>
      <c r="F412" s="176">
        <f t="shared" si="430"/>
        <v>45</v>
      </c>
      <c r="G412" s="176">
        <f t="shared" si="430"/>
        <v>6</v>
      </c>
      <c r="H412" s="176">
        <f t="shared" si="430"/>
        <v>8</v>
      </c>
      <c r="I412" s="176">
        <f t="shared" si="430"/>
        <v>8</v>
      </c>
      <c r="J412" s="176">
        <f t="shared" si="430"/>
        <v>74</v>
      </c>
      <c r="K412" s="176">
        <f t="shared" si="430"/>
        <v>109</v>
      </c>
      <c r="L412" s="176">
        <f t="shared" si="430"/>
        <v>122</v>
      </c>
      <c r="M412" s="176">
        <f t="shared" si="430"/>
        <v>145</v>
      </c>
      <c r="N412" s="176">
        <f t="shared" si="430"/>
        <v>138</v>
      </c>
      <c r="O412" s="176">
        <f t="shared" si="430"/>
        <v>156</v>
      </c>
      <c r="P412" s="176">
        <f t="shared" si="430"/>
        <v>127</v>
      </c>
      <c r="Q412" s="176">
        <f t="shared" si="430"/>
        <v>62</v>
      </c>
      <c r="R412" s="176">
        <f t="shared" si="430"/>
        <v>26</v>
      </c>
      <c r="S412" s="176">
        <f t="shared" si="430"/>
        <v>75</v>
      </c>
      <c r="T412" s="176">
        <f t="shared" si="430"/>
        <v>100</v>
      </c>
      <c r="U412" s="176">
        <f t="shared" si="430"/>
        <v>64</v>
      </c>
      <c r="V412" s="176">
        <f t="shared" si="430"/>
        <v>78</v>
      </c>
      <c r="W412" s="176">
        <f t="shared" si="430"/>
        <v>134</v>
      </c>
      <c r="X412" s="176">
        <f t="shared" si="430"/>
        <v>149</v>
      </c>
      <c r="Y412" s="176">
        <f t="shared" si="430"/>
        <v>105</v>
      </c>
      <c r="Z412" s="176">
        <f t="shared" si="430"/>
        <v>84</v>
      </c>
      <c r="AA412" s="176">
        <f t="shared" si="430"/>
        <v>154</v>
      </c>
      <c r="AB412" s="176">
        <f t="shared" si="430"/>
        <v>116</v>
      </c>
      <c r="AC412" s="176">
        <f t="shared" si="430"/>
        <v>57</v>
      </c>
      <c r="AD412" s="176">
        <f t="shared" si="430"/>
        <v>84</v>
      </c>
      <c r="AE412" s="176">
        <f t="shared" si="430"/>
        <v>40</v>
      </c>
      <c r="AF412" s="176">
        <f t="shared" si="430"/>
        <v>61</v>
      </c>
      <c r="AG412" s="176">
        <f t="shared" si="430"/>
        <v>37</v>
      </c>
      <c r="AH412" s="176">
        <f t="shared" si="430"/>
        <v>24</v>
      </c>
      <c r="AI412" s="176">
        <f t="shared" si="430"/>
        <v>49</v>
      </c>
      <c r="AJ412" s="176">
        <f t="shared" si="430"/>
        <v>36</v>
      </c>
      <c r="AK412" s="176">
        <f t="shared" si="430"/>
        <v>88</v>
      </c>
      <c r="AL412" s="176" t="str">
        <f t="shared" si="430"/>
        <v/>
      </c>
      <c r="AM412" s="176" t="str">
        <f t="shared" si="430"/>
        <v/>
      </c>
      <c r="AN412" s="176" t="str">
        <f t="shared" si="430"/>
        <v/>
      </c>
      <c r="AO412" s="176" t="str">
        <f t="shared" si="430"/>
        <v/>
      </c>
      <c r="AP412" s="176" t="str">
        <f t="shared" si="430"/>
        <v/>
      </c>
      <c r="AQ412" s="170"/>
      <c r="AR412" s="170"/>
    </row>
    <row r="413" ht="12.75" customHeight="1">
      <c r="A413" s="170"/>
      <c r="B413" s="170"/>
      <c r="C413" s="140" t="str">
        <f t="shared" ref="C413:D413" si="431">C220</f>
        <v>Bournemouth</v>
      </c>
      <c r="D413" s="140" t="str">
        <f t="shared" si="431"/>
        <v>Everton</v>
      </c>
      <c r="E413" s="176">
        <f t="shared" ref="E413:AP413" si="432">IFERROR(RANK(E220,E$196:E$385,1)+COUNTIF(E$196:E220,E220)-1,"")</f>
        <v>10</v>
      </c>
      <c r="F413" s="176">
        <f t="shared" si="432"/>
        <v>27</v>
      </c>
      <c r="G413" s="176">
        <f t="shared" si="432"/>
        <v>61</v>
      </c>
      <c r="H413" s="176">
        <f t="shared" si="432"/>
        <v>53</v>
      </c>
      <c r="I413" s="176">
        <f t="shared" si="432"/>
        <v>106</v>
      </c>
      <c r="J413" s="176">
        <f t="shared" si="432"/>
        <v>22</v>
      </c>
      <c r="K413" s="176">
        <f t="shared" si="432"/>
        <v>39</v>
      </c>
      <c r="L413" s="176">
        <f t="shared" si="432"/>
        <v>32</v>
      </c>
      <c r="M413" s="176">
        <f t="shared" si="432"/>
        <v>133</v>
      </c>
      <c r="N413" s="176">
        <f t="shared" si="432"/>
        <v>123</v>
      </c>
      <c r="O413" s="176">
        <f t="shared" si="432"/>
        <v>103</v>
      </c>
      <c r="P413" s="176">
        <f t="shared" si="432"/>
        <v>151</v>
      </c>
      <c r="Q413" s="176">
        <f t="shared" si="432"/>
        <v>106</v>
      </c>
      <c r="R413" s="176">
        <f t="shared" si="432"/>
        <v>134</v>
      </c>
      <c r="S413" s="176">
        <f t="shared" si="432"/>
        <v>36</v>
      </c>
      <c r="T413" s="176">
        <f t="shared" si="432"/>
        <v>54</v>
      </c>
      <c r="U413" s="176">
        <f t="shared" si="432"/>
        <v>57</v>
      </c>
      <c r="V413" s="176">
        <f t="shared" si="432"/>
        <v>52</v>
      </c>
      <c r="W413" s="176">
        <f t="shared" si="432"/>
        <v>96</v>
      </c>
      <c r="X413" s="176">
        <f t="shared" si="432"/>
        <v>75</v>
      </c>
      <c r="Y413" s="176">
        <f t="shared" si="432"/>
        <v>74</v>
      </c>
      <c r="Z413" s="176">
        <f t="shared" si="432"/>
        <v>55</v>
      </c>
      <c r="AA413" s="176">
        <f t="shared" si="432"/>
        <v>59</v>
      </c>
      <c r="AB413" s="176">
        <f t="shared" si="432"/>
        <v>157</v>
      </c>
      <c r="AC413" s="176">
        <f t="shared" si="432"/>
        <v>155</v>
      </c>
      <c r="AD413" s="176">
        <f t="shared" si="432"/>
        <v>165</v>
      </c>
      <c r="AE413" s="176">
        <f t="shared" si="432"/>
        <v>154</v>
      </c>
      <c r="AF413" s="176">
        <f t="shared" si="432"/>
        <v>172</v>
      </c>
      <c r="AG413" s="176">
        <f t="shared" si="432"/>
        <v>170</v>
      </c>
      <c r="AH413" s="176">
        <f t="shared" si="432"/>
        <v>76</v>
      </c>
      <c r="AI413" s="176">
        <f t="shared" si="432"/>
        <v>105</v>
      </c>
      <c r="AJ413" s="176">
        <f t="shared" si="432"/>
        <v>119</v>
      </c>
      <c r="AK413" s="176">
        <f t="shared" si="432"/>
        <v>141</v>
      </c>
      <c r="AL413" s="176" t="str">
        <f t="shared" si="432"/>
        <v/>
      </c>
      <c r="AM413" s="176" t="str">
        <f t="shared" si="432"/>
        <v/>
      </c>
      <c r="AN413" s="176" t="str">
        <f t="shared" si="432"/>
        <v/>
      </c>
      <c r="AO413" s="176" t="str">
        <f t="shared" si="432"/>
        <v/>
      </c>
      <c r="AP413" s="176" t="str">
        <f t="shared" si="432"/>
        <v/>
      </c>
      <c r="AQ413" s="170"/>
      <c r="AR413" s="170"/>
    </row>
    <row r="414" ht="12.75" customHeight="1">
      <c r="A414" s="170"/>
      <c r="B414" s="170"/>
      <c r="C414" s="140" t="str">
        <f t="shared" ref="C414:D414" si="433">C221</f>
        <v>Bournemouth</v>
      </c>
      <c r="D414" s="140" t="str">
        <f t="shared" si="433"/>
        <v>Fulham</v>
      </c>
      <c r="E414" s="176">
        <f t="shared" ref="E414:AP414" si="434">IFERROR(RANK(E221,E$196:E$385,1)+COUNTIF(E$196:E221,E221)-1,"")</f>
        <v>138</v>
      </c>
      <c r="F414" s="176">
        <f t="shared" si="434"/>
        <v>157</v>
      </c>
      <c r="G414" s="176">
        <f t="shared" si="434"/>
        <v>141</v>
      </c>
      <c r="H414" s="176">
        <f t="shared" si="434"/>
        <v>146</v>
      </c>
      <c r="I414" s="176">
        <f t="shared" si="434"/>
        <v>131</v>
      </c>
      <c r="J414" s="176">
        <f t="shared" si="434"/>
        <v>38</v>
      </c>
      <c r="K414" s="176">
        <f t="shared" si="434"/>
        <v>57</v>
      </c>
      <c r="L414" s="176">
        <f t="shared" si="434"/>
        <v>70</v>
      </c>
      <c r="M414" s="176">
        <f t="shared" si="434"/>
        <v>124</v>
      </c>
      <c r="N414" s="176">
        <f t="shared" si="434"/>
        <v>114</v>
      </c>
      <c r="O414" s="176">
        <f t="shared" si="434"/>
        <v>171</v>
      </c>
      <c r="P414" s="176">
        <f t="shared" si="434"/>
        <v>186</v>
      </c>
      <c r="Q414" s="176">
        <f t="shared" si="434"/>
        <v>152</v>
      </c>
      <c r="R414" s="176">
        <f t="shared" si="434"/>
        <v>151</v>
      </c>
      <c r="S414" s="176">
        <f t="shared" si="434"/>
        <v>60</v>
      </c>
      <c r="T414" s="176">
        <f t="shared" si="434"/>
        <v>78</v>
      </c>
      <c r="U414" s="176">
        <f t="shared" si="434"/>
        <v>3</v>
      </c>
      <c r="V414" s="176">
        <f t="shared" si="434"/>
        <v>8</v>
      </c>
      <c r="W414" s="176">
        <f t="shared" si="434"/>
        <v>9</v>
      </c>
      <c r="X414" s="176">
        <f t="shared" si="434"/>
        <v>15</v>
      </c>
      <c r="Y414" s="176">
        <f t="shared" si="434"/>
        <v>103</v>
      </c>
      <c r="Z414" s="176">
        <f t="shared" si="434"/>
        <v>82</v>
      </c>
      <c r="AA414" s="176">
        <f t="shared" si="434"/>
        <v>99</v>
      </c>
      <c r="AB414" s="176">
        <f t="shared" si="434"/>
        <v>147</v>
      </c>
      <c r="AC414" s="176">
        <f t="shared" si="434"/>
        <v>169</v>
      </c>
      <c r="AD414" s="176">
        <f t="shared" si="434"/>
        <v>159</v>
      </c>
      <c r="AE414" s="176">
        <f t="shared" si="434"/>
        <v>139</v>
      </c>
      <c r="AF414" s="176">
        <f t="shared" si="434"/>
        <v>166</v>
      </c>
      <c r="AG414" s="176">
        <f t="shared" si="434"/>
        <v>149</v>
      </c>
      <c r="AH414" s="176">
        <f t="shared" si="434"/>
        <v>67</v>
      </c>
      <c r="AI414" s="176">
        <f t="shared" si="434"/>
        <v>45</v>
      </c>
      <c r="AJ414" s="176">
        <f t="shared" si="434"/>
        <v>52</v>
      </c>
      <c r="AK414" s="176">
        <f t="shared" si="434"/>
        <v>33</v>
      </c>
      <c r="AL414" s="176" t="str">
        <f t="shared" si="434"/>
        <v/>
      </c>
      <c r="AM414" s="176" t="str">
        <f t="shared" si="434"/>
        <v/>
      </c>
      <c r="AN414" s="176" t="str">
        <f t="shared" si="434"/>
        <v/>
      </c>
      <c r="AO414" s="176" t="str">
        <f t="shared" si="434"/>
        <v/>
      </c>
      <c r="AP414" s="176" t="str">
        <f t="shared" si="434"/>
        <v/>
      </c>
      <c r="AQ414" s="170"/>
      <c r="AR414" s="170"/>
    </row>
    <row r="415" ht="12.75" customHeight="1">
      <c r="A415" s="170"/>
      <c r="B415" s="170"/>
      <c r="C415" s="140" t="str">
        <f t="shared" ref="C415:D415" si="435">C222</f>
        <v>Bournemouth</v>
      </c>
      <c r="D415" s="140" t="str">
        <f t="shared" si="435"/>
        <v>Huddersfield</v>
      </c>
      <c r="E415" s="176">
        <f t="shared" ref="E415:AP415" si="436">IFERROR(RANK(E222,E$196:E$385,1)+COUNTIF(E$196:E222,E222)-1,"")</f>
        <v>46</v>
      </c>
      <c r="F415" s="176">
        <f t="shared" si="436"/>
        <v>71</v>
      </c>
      <c r="G415" s="176">
        <f t="shared" si="436"/>
        <v>36</v>
      </c>
      <c r="H415" s="176">
        <f t="shared" si="436"/>
        <v>67</v>
      </c>
      <c r="I415" s="176">
        <f t="shared" si="436"/>
        <v>14</v>
      </c>
      <c r="J415" s="176">
        <f t="shared" si="436"/>
        <v>15</v>
      </c>
      <c r="K415" s="176">
        <f t="shared" si="436"/>
        <v>29</v>
      </c>
      <c r="L415" s="176">
        <f t="shared" si="436"/>
        <v>55</v>
      </c>
      <c r="M415" s="176">
        <f t="shared" si="436"/>
        <v>40</v>
      </c>
      <c r="N415" s="176">
        <f t="shared" si="436"/>
        <v>15</v>
      </c>
      <c r="O415" s="176">
        <f t="shared" si="436"/>
        <v>108</v>
      </c>
      <c r="P415" s="176">
        <f t="shared" si="436"/>
        <v>132</v>
      </c>
      <c r="Q415" s="176">
        <f t="shared" si="436"/>
        <v>67</v>
      </c>
      <c r="R415" s="176">
        <f t="shared" si="436"/>
        <v>160</v>
      </c>
      <c r="S415" s="176">
        <f t="shared" si="436"/>
        <v>176</v>
      </c>
      <c r="T415" s="176">
        <f t="shared" si="436"/>
        <v>182</v>
      </c>
      <c r="U415" s="176">
        <f t="shared" si="436"/>
        <v>129</v>
      </c>
      <c r="V415" s="176">
        <f t="shared" si="436"/>
        <v>159</v>
      </c>
      <c r="W415" s="176">
        <f t="shared" si="436"/>
        <v>167</v>
      </c>
      <c r="X415" s="176">
        <f t="shared" si="436"/>
        <v>98</v>
      </c>
      <c r="Y415" s="176">
        <f t="shared" si="436"/>
        <v>98</v>
      </c>
      <c r="Z415" s="176">
        <f t="shared" si="436"/>
        <v>74</v>
      </c>
      <c r="AA415" s="176">
        <f t="shared" si="436"/>
        <v>46</v>
      </c>
      <c r="AB415" s="176">
        <f t="shared" si="436"/>
        <v>41</v>
      </c>
      <c r="AC415" s="176">
        <f t="shared" si="436"/>
        <v>42</v>
      </c>
      <c r="AD415" s="176">
        <f t="shared" si="436"/>
        <v>44</v>
      </c>
      <c r="AE415" s="176">
        <f t="shared" si="436"/>
        <v>80</v>
      </c>
      <c r="AF415" s="176">
        <f t="shared" si="436"/>
        <v>110</v>
      </c>
      <c r="AG415" s="176">
        <f t="shared" si="436"/>
        <v>150</v>
      </c>
      <c r="AH415" s="176">
        <f t="shared" si="436"/>
        <v>112</v>
      </c>
      <c r="AI415" s="176">
        <f t="shared" si="436"/>
        <v>133</v>
      </c>
      <c r="AJ415" s="176">
        <f t="shared" si="436"/>
        <v>179</v>
      </c>
      <c r="AK415" s="176">
        <f t="shared" si="436"/>
        <v>162</v>
      </c>
      <c r="AL415" s="176" t="str">
        <f t="shared" si="436"/>
        <v/>
      </c>
      <c r="AM415" s="176" t="str">
        <f t="shared" si="436"/>
        <v/>
      </c>
      <c r="AN415" s="176" t="str">
        <f t="shared" si="436"/>
        <v/>
      </c>
      <c r="AO415" s="176" t="str">
        <f t="shared" si="436"/>
        <v/>
      </c>
      <c r="AP415" s="176" t="str">
        <f t="shared" si="436"/>
        <v/>
      </c>
      <c r="AQ415" s="170"/>
      <c r="AR415" s="170"/>
    </row>
    <row r="416" ht="12.75" customHeight="1">
      <c r="A416" s="170"/>
      <c r="B416" s="170"/>
      <c r="C416" s="140" t="str">
        <f t="shared" ref="C416:D416" si="437">C223</f>
        <v>Bournemouth</v>
      </c>
      <c r="D416" s="140" t="str">
        <f t="shared" si="437"/>
        <v>Leicester</v>
      </c>
      <c r="E416" s="176">
        <f t="shared" ref="E416:AP416" si="438">IFERROR(RANK(E223,E$196:E$385,1)+COUNTIF(E$196:E223,E223)-1,"")</f>
        <v>57</v>
      </c>
      <c r="F416" s="176">
        <f t="shared" si="438"/>
        <v>84</v>
      </c>
      <c r="G416" s="176">
        <f t="shared" si="438"/>
        <v>117</v>
      </c>
      <c r="H416" s="176">
        <f t="shared" si="438"/>
        <v>114</v>
      </c>
      <c r="I416" s="176">
        <f t="shared" si="438"/>
        <v>49</v>
      </c>
      <c r="J416" s="176">
        <f t="shared" si="438"/>
        <v>18</v>
      </c>
      <c r="K416" s="176">
        <f t="shared" si="438"/>
        <v>45</v>
      </c>
      <c r="L416" s="176">
        <f t="shared" si="438"/>
        <v>74</v>
      </c>
      <c r="M416" s="176">
        <f t="shared" si="438"/>
        <v>87</v>
      </c>
      <c r="N416" s="176">
        <f t="shared" si="438"/>
        <v>70</v>
      </c>
      <c r="O416" s="176">
        <f t="shared" si="438"/>
        <v>135</v>
      </c>
      <c r="P416" s="176">
        <f t="shared" si="438"/>
        <v>146</v>
      </c>
      <c r="Q416" s="176">
        <f t="shared" si="438"/>
        <v>97</v>
      </c>
      <c r="R416" s="176">
        <f t="shared" si="438"/>
        <v>182</v>
      </c>
      <c r="S416" s="176">
        <f t="shared" si="438"/>
        <v>161</v>
      </c>
      <c r="T416" s="176">
        <f t="shared" si="438"/>
        <v>168</v>
      </c>
      <c r="U416" s="176">
        <f t="shared" si="438"/>
        <v>109</v>
      </c>
      <c r="V416" s="176">
        <f t="shared" si="438"/>
        <v>112</v>
      </c>
      <c r="W416" s="176">
        <f t="shared" si="438"/>
        <v>177</v>
      </c>
      <c r="X416" s="176">
        <f t="shared" si="438"/>
        <v>124</v>
      </c>
      <c r="Y416" s="176">
        <f t="shared" si="438"/>
        <v>189</v>
      </c>
      <c r="Z416" s="176">
        <f t="shared" si="438"/>
        <v>189</v>
      </c>
      <c r="AA416" s="176">
        <f t="shared" si="438"/>
        <v>184</v>
      </c>
      <c r="AB416" s="176">
        <f t="shared" si="438"/>
        <v>186</v>
      </c>
      <c r="AC416" s="176">
        <f t="shared" si="438"/>
        <v>139</v>
      </c>
      <c r="AD416" s="176">
        <f t="shared" si="438"/>
        <v>131</v>
      </c>
      <c r="AE416" s="176">
        <f t="shared" si="438"/>
        <v>43</v>
      </c>
      <c r="AF416" s="176">
        <f t="shared" si="438"/>
        <v>43</v>
      </c>
      <c r="AG416" s="176">
        <f t="shared" si="438"/>
        <v>82</v>
      </c>
      <c r="AH416" s="176">
        <f t="shared" si="438"/>
        <v>19</v>
      </c>
      <c r="AI416" s="176">
        <f t="shared" si="438"/>
        <v>40</v>
      </c>
      <c r="AJ416" s="176">
        <f t="shared" si="438"/>
        <v>142</v>
      </c>
      <c r="AK416" s="176">
        <f t="shared" si="438"/>
        <v>171</v>
      </c>
      <c r="AL416" s="176" t="str">
        <f t="shared" si="438"/>
        <v/>
      </c>
      <c r="AM416" s="176" t="str">
        <f t="shared" si="438"/>
        <v/>
      </c>
      <c r="AN416" s="176" t="str">
        <f t="shared" si="438"/>
        <v/>
      </c>
      <c r="AO416" s="176" t="str">
        <f t="shared" si="438"/>
        <v/>
      </c>
      <c r="AP416" s="176" t="str">
        <f t="shared" si="438"/>
        <v/>
      </c>
      <c r="AQ416" s="170"/>
      <c r="AR416" s="170"/>
    </row>
    <row r="417" ht="12.75" customHeight="1">
      <c r="A417" s="170"/>
      <c r="B417" s="170"/>
      <c r="C417" s="140" t="str">
        <f t="shared" ref="C417:D417" si="439">C224</f>
        <v>Bournemouth</v>
      </c>
      <c r="D417" s="140" t="str">
        <f t="shared" si="439"/>
        <v>Liverpool</v>
      </c>
      <c r="E417" s="176">
        <f t="shared" ref="E417:AP417" si="440">IFERROR(RANK(E224,E$196:E$385,1)+COUNTIF(E$196:E224,E224)-1,"")</f>
        <v>118</v>
      </c>
      <c r="F417" s="176">
        <f t="shared" si="440"/>
        <v>131</v>
      </c>
      <c r="G417" s="176">
        <f t="shared" si="440"/>
        <v>148</v>
      </c>
      <c r="H417" s="176">
        <f t="shared" si="440"/>
        <v>170</v>
      </c>
      <c r="I417" s="176">
        <f t="shared" si="440"/>
        <v>122</v>
      </c>
      <c r="J417" s="176">
        <f t="shared" si="440"/>
        <v>107</v>
      </c>
      <c r="K417" s="176">
        <f t="shared" si="440"/>
        <v>96</v>
      </c>
      <c r="L417" s="176">
        <f t="shared" si="440"/>
        <v>115</v>
      </c>
      <c r="M417" s="176">
        <f t="shared" si="440"/>
        <v>65</v>
      </c>
      <c r="N417" s="176">
        <f t="shared" si="440"/>
        <v>45</v>
      </c>
      <c r="O417" s="176">
        <f t="shared" si="440"/>
        <v>116</v>
      </c>
      <c r="P417" s="176">
        <f t="shared" si="440"/>
        <v>82</v>
      </c>
      <c r="Q417" s="176">
        <f t="shared" si="440"/>
        <v>50</v>
      </c>
      <c r="R417" s="176">
        <f t="shared" si="440"/>
        <v>51</v>
      </c>
      <c r="S417" s="176">
        <f t="shared" si="440"/>
        <v>64</v>
      </c>
      <c r="T417" s="176">
        <f t="shared" si="440"/>
        <v>85</v>
      </c>
      <c r="U417" s="176">
        <f t="shared" si="440"/>
        <v>78</v>
      </c>
      <c r="V417" s="176">
        <f t="shared" si="440"/>
        <v>47</v>
      </c>
      <c r="W417" s="176">
        <f t="shared" si="440"/>
        <v>151</v>
      </c>
      <c r="X417" s="176">
        <f t="shared" si="440"/>
        <v>160</v>
      </c>
      <c r="Y417" s="176">
        <f t="shared" si="440"/>
        <v>154</v>
      </c>
      <c r="Z417" s="176">
        <f t="shared" si="440"/>
        <v>140</v>
      </c>
      <c r="AA417" s="176">
        <f t="shared" si="440"/>
        <v>91</v>
      </c>
      <c r="AB417" s="176">
        <f t="shared" si="440"/>
        <v>159</v>
      </c>
      <c r="AC417" s="176">
        <f t="shared" si="440"/>
        <v>87</v>
      </c>
      <c r="AD417" s="176">
        <f t="shared" si="440"/>
        <v>85</v>
      </c>
      <c r="AE417" s="176">
        <f t="shared" si="440"/>
        <v>117</v>
      </c>
      <c r="AF417" s="176">
        <f t="shared" si="440"/>
        <v>140</v>
      </c>
      <c r="AG417" s="176">
        <f t="shared" si="440"/>
        <v>160</v>
      </c>
      <c r="AH417" s="176">
        <f t="shared" si="440"/>
        <v>113</v>
      </c>
      <c r="AI417" s="176">
        <f t="shared" si="440"/>
        <v>96</v>
      </c>
      <c r="AJ417" s="176">
        <f t="shared" si="440"/>
        <v>114</v>
      </c>
      <c r="AK417" s="176">
        <f t="shared" si="440"/>
        <v>50</v>
      </c>
      <c r="AL417" s="176" t="str">
        <f t="shared" si="440"/>
        <v/>
      </c>
      <c r="AM417" s="176" t="str">
        <f t="shared" si="440"/>
        <v/>
      </c>
      <c r="AN417" s="176" t="str">
        <f t="shared" si="440"/>
        <v/>
      </c>
      <c r="AO417" s="176" t="str">
        <f t="shared" si="440"/>
        <v/>
      </c>
      <c r="AP417" s="176" t="str">
        <f t="shared" si="440"/>
        <v/>
      </c>
      <c r="AQ417" s="170"/>
      <c r="AR417" s="170"/>
    </row>
    <row r="418" ht="12.75" customHeight="1">
      <c r="A418" s="170"/>
      <c r="B418" s="170"/>
      <c r="C418" s="140" t="str">
        <f t="shared" ref="C418:D418" si="441">C225</f>
        <v>Bournemouth</v>
      </c>
      <c r="D418" s="140" t="str">
        <f t="shared" si="441"/>
        <v>Man City</v>
      </c>
      <c r="E418" s="176">
        <f t="shared" ref="E418:AP418" si="442">IFERROR(RANK(E225,E$196:E$385,1)+COUNTIF(E$196:E225,E225)-1,"")</f>
        <v>1</v>
      </c>
      <c r="F418" s="176">
        <f t="shared" si="442"/>
        <v>3</v>
      </c>
      <c r="G418" s="176">
        <f t="shared" si="442"/>
        <v>29</v>
      </c>
      <c r="H418" s="176">
        <f t="shared" si="442"/>
        <v>31</v>
      </c>
      <c r="I418" s="176">
        <f t="shared" si="442"/>
        <v>29</v>
      </c>
      <c r="J418" s="176">
        <f t="shared" si="442"/>
        <v>51</v>
      </c>
      <c r="K418" s="176">
        <f t="shared" si="442"/>
        <v>72</v>
      </c>
      <c r="L418" s="176">
        <f t="shared" si="442"/>
        <v>128</v>
      </c>
      <c r="M418" s="176">
        <f t="shared" si="442"/>
        <v>92</v>
      </c>
      <c r="N418" s="176">
        <f t="shared" si="442"/>
        <v>79</v>
      </c>
      <c r="O418" s="176">
        <f t="shared" si="442"/>
        <v>122</v>
      </c>
      <c r="P418" s="176">
        <f t="shared" si="442"/>
        <v>122</v>
      </c>
      <c r="Q418" s="176">
        <f t="shared" si="442"/>
        <v>58</v>
      </c>
      <c r="R418" s="176">
        <f t="shared" si="442"/>
        <v>82</v>
      </c>
      <c r="S418" s="176">
        <f t="shared" si="442"/>
        <v>92</v>
      </c>
      <c r="T418" s="176">
        <f t="shared" si="442"/>
        <v>113</v>
      </c>
      <c r="U418" s="176">
        <f t="shared" si="442"/>
        <v>33</v>
      </c>
      <c r="V418" s="176">
        <f t="shared" si="442"/>
        <v>33</v>
      </c>
      <c r="W418" s="176">
        <f t="shared" si="442"/>
        <v>91</v>
      </c>
      <c r="X418" s="176">
        <f t="shared" si="442"/>
        <v>50</v>
      </c>
      <c r="Y418" s="176">
        <f t="shared" si="442"/>
        <v>114</v>
      </c>
      <c r="Z418" s="176">
        <f t="shared" si="442"/>
        <v>91</v>
      </c>
      <c r="AA418" s="176">
        <f t="shared" si="442"/>
        <v>151</v>
      </c>
      <c r="AB418" s="176">
        <f t="shared" si="442"/>
        <v>180</v>
      </c>
      <c r="AC418" s="176">
        <f t="shared" si="442"/>
        <v>170</v>
      </c>
      <c r="AD418" s="176">
        <f t="shared" si="442"/>
        <v>160</v>
      </c>
      <c r="AE418" s="176">
        <f t="shared" si="442"/>
        <v>111</v>
      </c>
      <c r="AF418" s="176">
        <f t="shared" si="442"/>
        <v>93</v>
      </c>
      <c r="AG418" s="176">
        <f t="shared" si="442"/>
        <v>91</v>
      </c>
      <c r="AH418" s="176">
        <f t="shared" si="442"/>
        <v>36</v>
      </c>
      <c r="AI418" s="176">
        <f t="shared" si="442"/>
        <v>33</v>
      </c>
      <c r="AJ418" s="176">
        <f t="shared" si="442"/>
        <v>102</v>
      </c>
      <c r="AK418" s="176">
        <f t="shared" si="442"/>
        <v>131</v>
      </c>
      <c r="AL418" s="176" t="str">
        <f t="shared" si="442"/>
        <v/>
      </c>
      <c r="AM418" s="176" t="str">
        <f t="shared" si="442"/>
        <v/>
      </c>
      <c r="AN418" s="176" t="str">
        <f t="shared" si="442"/>
        <v/>
      </c>
      <c r="AO418" s="176" t="str">
        <f t="shared" si="442"/>
        <v/>
      </c>
      <c r="AP418" s="176" t="str">
        <f t="shared" si="442"/>
        <v/>
      </c>
      <c r="AQ418" s="170"/>
      <c r="AR418" s="170"/>
    </row>
    <row r="419" ht="12.75" customHeight="1">
      <c r="A419" s="170"/>
      <c r="B419" s="170"/>
      <c r="C419" s="140" t="str">
        <f t="shared" ref="C419:D419" si="443">C226</f>
        <v>Bournemouth</v>
      </c>
      <c r="D419" s="140" t="str">
        <f t="shared" si="443"/>
        <v>Man Utd</v>
      </c>
      <c r="E419" s="176">
        <f t="shared" ref="E419:AP419" si="444">IFERROR(RANK(E226,E$196:E$385,1)+COUNTIF(E$196:E226,E226)-1,"")</f>
        <v>54</v>
      </c>
      <c r="F419" s="176">
        <f t="shared" si="444"/>
        <v>77</v>
      </c>
      <c r="G419" s="176">
        <f t="shared" si="444"/>
        <v>52</v>
      </c>
      <c r="H419" s="176">
        <f t="shared" si="444"/>
        <v>48</v>
      </c>
      <c r="I419" s="176">
        <f t="shared" si="444"/>
        <v>60</v>
      </c>
      <c r="J419" s="176">
        <f t="shared" si="444"/>
        <v>52</v>
      </c>
      <c r="K419" s="176">
        <f t="shared" si="444"/>
        <v>99</v>
      </c>
      <c r="L419" s="176">
        <f t="shared" si="444"/>
        <v>91</v>
      </c>
      <c r="M419" s="176">
        <f t="shared" si="444"/>
        <v>104</v>
      </c>
      <c r="N419" s="176">
        <f t="shared" si="444"/>
        <v>99</v>
      </c>
      <c r="O419" s="176">
        <f t="shared" si="444"/>
        <v>77</v>
      </c>
      <c r="P419" s="176">
        <f t="shared" si="444"/>
        <v>60</v>
      </c>
      <c r="Q419" s="176">
        <f t="shared" si="444"/>
        <v>12</v>
      </c>
      <c r="R419" s="176">
        <f t="shared" si="444"/>
        <v>2</v>
      </c>
      <c r="S419" s="176">
        <f t="shared" si="444"/>
        <v>6</v>
      </c>
      <c r="T419" s="176">
        <f t="shared" si="444"/>
        <v>15</v>
      </c>
      <c r="U419" s="176">
        <f t="shared" si="444"/>
        <v>58</v>
      </c>
      <c r="V419" s="176">
        <f t="shared" si="444"/>
        <v>15</v>
      </c>
      <c r="W419" s="176">
        <f t="shared" si="444"/>
        <v>61</v>
      </c>
      <c r="X419" s="176">
        <f t="shared" si="444"/>
        <v>97</v>
      </c>
      <c r="Y419" s="176">
        <f t="shared" si="444"/>
        <v>84</v>
      </c>
      <c r="Z419" s="176">
        <f t="shared" si="444"/>
        <v>58</v>
      </c>
      <c r="AA419" s="176">
        <f t="shared" si="444"/>
        <v>71</v>
      </c>
      <c r="AB419" s="176">
        <f t="shared" si="444"/>
        <v>110</v>
      </c>
      <c r="AC419" s="176">
        <f t="shared" si="444"/>
        <v>91</v>
      </c>
      <c r="AD419" s="176">
        <f t="shared" si="444"/>
        <v>89</v>
      </c>
      <c r="AE419" s="176">
        <f t="shared" si="444"/>
        <v>89</v>
      </c>
      <c r="AF419" s="176">
        <f t="shared" si="444"/>
        <v>116</v>
      </c>
      <c r="AG419" s="176">
        <f t="shared" si="444"/>
        <v>88</v>
      </c>
      <c r="AH419" s="176">
        <f t="shared" si="444"/>
        <v>68</v>
      </c>
      <c r="AI419" s="176">
        <f t="shared" si="444"/>
        <v>97</v>
      </c>
      <c r="AJ419" s="176">
        <f t="shared" si="444"/>
        <v>79</v>
      </c>
      <c r="AK419" s="176">
        <f t="shared" si="444"/>
        <v>58</v>
      </c>
      <c r="AL419" s="176" t="str">
        <f t="shared" si="444"/>
        <v/>
      </c>
      <c r="AM419" s="176" t="str">
        <f t="shared" si="444"/>
        <v/>
      </c>
      <c r="AN419" s="176" t="str">
        <f t="shared" si="444"/>
        <v/>
      </c>
      <c r="AO419" s="176" t="str">
        <f t="shared" si="444"/>
        <v/>
      </c>
      <c r="AP419" s="176" t="str">
        <f t="shared" si="444"/>
        <v/>
      </c>
      <c r="AQ419" s="170"/>
      <c r="AR419" s="170"/>
    </row>
    <row r="420" ht="12.75" customHeight="1">
      <c r="A420" s="170"/>
      <c r="B420" s="170"/>
      <c r="C420" s="140" t="str">
        <f t="shared" ref="C420:D420" si="445">C227</f>
        <v>Bournemouth</v>
      </c>
      <c r="D420" s="140" t="str">
        <f t="shared" si="445"/>
        <v>Newcastle</v>
      </c>
      <c r="E420" s="176">
        <f t="shared" ref="E420:AP420" si="446">IFERROR(RANK(E227,E$196:E$385,1)+COUNTIF(E$196:E227,E227)-1,"")</f>
        <v>82</v>
      </c>
      <c r="F420" s="176">
        <f t="shared" si="446"/>
        <v>103</v>
      </c>
      <c r="G420" s="176">
        <f t="shared" si="446"/>
        <v>149</v>
      </c>
      <c r="H420" s="176">
        <f t="shared" si="446"/>
        <v>123</v>
      </c>
      <c r="I420" s="176">
        <f t="shared" si="446"/>
        <v>68</v>
      </c>
      <c r="J420" s="176">
        <f t="shared" si="446"/>
        <v>43</v>
      </c>
      <c r="K420" s="176">
        <f t="shared" si="446"/>
        <v>53</v>
      </c>
      <c r="L420" s="176">
        <f t="shared" si="446"/>
        <v>59</v>
      </c>
      <c r="M420" s="176">
        <f t="shared" si="446"/>
        <v>55</v>
      </c>
      <c r="N420" s="176">
        <f t="shared" si="446"/>
        <v>72</v>
      </c>
      <c r="O420" s="176">
        <f t="shared" si="446"/>
        <v>109</v>
      </c>
      <c r="P420" s="176">
        <f t="shared" si="446"/>
        <v>106</v>
      </c>
      <c r="Q420" s="176">
        <f t="shared" si="446"/>
        <v>54</v>
      </c>
      <c r="R420" s="176">
        <f t="shared" si="446"/>
        <v>170</v>
      </c>
      <c r="S420" s="176">
        <f t="shared" si="446"/>
        <v>172</v>
      </c>
      <c r="T420" s="176">
        <f t="shared" si="446"/>
        <v>177</v>
      </c>
      <c r="U420" s="176">
        <f t="shared" si="446"/>
        <v>182</v>
      </c>
      <c r="V420" s="176">
        <f t="shared" si="446"/>
        <v>175</v>
      </c>
      <c r="W420" s="176">
        <f t="shared" si="446"/>
        <v>188</v>
      </c>
      <c r="X420" s="176">
        <f t="shared" si="446"/>
        <v>176</v>
      </c>
      <c r="Y420" s="176">
        <f t="shared" si="446"/>
        <v>160</v>
      </c>
      <c r="Z420" s="176">
        <f t="shared" si="446"/>
        <v>145</v>
      </c>
      <c r="AA420" s="176">
        <f t="shared" si="446"/>
        <v>93</v>
      </c>
      <c r="AB420" s="176">
        <f t="shared" si="446"/>
        <v>169</v>
      </c>
      <c r="AC420" s="176">
        <f t="shared" si="446"/>
        <v>95</v>
      </c>
      <c r="AD420" s="176">
        <f t="shared" si="446"/>
        <v>96</v>
      </c>
      <c r="AE420" s="176">
        <f t="shared" si="446"/>
        <v>107</v>
      </c>
      <c r="AF420" s="176">
        <f t="shared" si="446"/>
        <v>122</v>
      </c>
      <c r="AG420" s="176">
        <f t="shared" si="446"/>
        <v>130</v>
      </c>
      <c r="AH420" s="176">
        <f t="shared" si="446"/>
        <v>87</v>
      </c>
      <c r="AI420" s="176">
        <f t="shared" si="446"/>
        <v>115</v>
      </c>
      <c r="AJ420" s="176">
        <f t="shared" si="446"/>
        <v>180</v>
      </c>
      <c r="AK420" s="176">
        <f t="shared" si="446"/>
        <v>154</v>
      </c>
      <c r="AL420" s="176" t="str">
        <f t="shared" si="446"/>
        <v/>
      </c>
      <c r="AM420" s="176" t="str">
        <f t="shared" si="446"/>
        <v/>
      </c>
      <c r="AN420" s="176" t="str">
        <f t="shared" si="446"/>
        <v/>
      </c>
      <c r="AO420" s="176" t="str">
        <f t="shared" si="446"/>
        <v/>
      </c>
      <c r="AP420" s="176" t="str">
        <f t="shared" si="446"/>
        <v/>
      </c>
      <c r="AQ420" s="170"/>
      <c r="AR420" s="170"/>
    </row>
    <row r="421" ht="12.75" customHeight="1">
      <c r="A421" s="170"/>
      <c r="B421" s="170"/>
      <c r="C421" s="140" t="str">
        <f t="shared" ref="C421:D421" si="447">C228</f>
        <v>Bournemouth</v>
      </c>
      <c r="D421" s="140" t="str">
        <f t="shared" si="447"/>
        <v>Southampton</v>
      </c>
      <c r="E421" s="176">
        <f t="shared" ref="E421:AP421" si="448">IFERROR(RANK(E228,E$196:E$385,1)+COUNTIF(E$196:E228,E228)-1,"")</f>
        <v>49</v>
      </c>
      <c r="F421" s="176">
        <f t="shared" si="448"/>
        <v>72</v>
      </c>
      <c r="G421" s="176">
        <f t="shared" si="448"/>
        <v>104</v>
      </c>
      <c r="H421" s="176">
        <f t="shared" si="448"/>
        <v>102</v>
      </c>
      <c r="I421" s="176">
        <f t="shared" si="448"/>
        <v>38</v>
      </c>
      <c r="J421" s="176">
        <f t="shared" si="448"/>
        <v>149</v>
      </c>
      <c r="K421" s="176">
        <f t="shared" si="448"/>
        <v>156</v>
      </c>
      <c r="L421" s="176">
        <f t="shared" si="448"/>
        <v>166</v>
      </c>
      <c r="M421" s="176">
        <f t="shared" si="448"/>
        <v>161</v>
      </c>
      <c r="N421" s="176">
        <f t="shared" si="448"/>
        <v>151</v>
      </c>
      <c r="O421" s="176">
        <f t="shared" si="448"/>
        <v>153</v>
      </c>
      <c r="P421" s="176">
        <f t="shared" si="448"/>
        <v>114</v>
      </c>
      <c r="Q421" s="176">
        <f t="shared" si="448"/>
        <v>71</v>
      </c>
      <c r="R421" s="176">
        <f t="shared" si="448"/>
        <v>96</v>
      </c>
      <c r="S421" s="176">
        <f t="shared" si="448"/>
        <v>141</v>
      </c>
      <c r="T421" s="176">
        <f t="shared" si="448"/>
        <v>149</v>
      </c>
      <c r="U421" s="176">
        <f t="shared" si="448"/>
        <v>174</v>
      </c>
      <c r="V421" s="176">
        <f t="shared" si="448"/>
        <v>169</v>
      </c>
      <c r="W421" s="176">
        <f t="shared" si="448"/>
        <v>174</v>
      </c>
      <c r="X421" s="176">
        <f t="shared" si="448"/>
        <v>163</v>
      </c>
      <c r="Y421" s="176">
        <f t="shared" si="448"/>
        <v>18</v>
      </c>
      <c r="Z421" s="176">
        <f t="shared" si="448"/>
        <v>14</v>
      </c>
      <c r="AA421" s="176">
        <f t="shared" si="448"/>
        <v>5</v>
      </c>
      <c r="AB421" s="176">
        <f t="shared" si="448"/>
        <v>64</v>
      </c>
      <c r="AC421" s="176">
        <f t="shared" si="448"/>
        <v>62</v>
      </c>
      <c r="AD421" s="176">
        <f t="shared" si="448"/>
        <v>77</v>
      </c>
      <c r="AE421" s="176">
        <f t="shared" si="448"/>
        <v>135</v>
      </c>
      <c r="AF421" s="176">
        <f t="shared" si="448"/>
        <v>161</v>
      </c>
      <c r="AG421" s="176">
        <f t="shared" si="448"/>
        <v>153</v>
      </c>
      <c r="AH421" s="176">
        <f t="shared" si="448"/>
        <v>49</v>
      </c>
      <c r="AI421" s="176">
        <f t="shared" si="448"/>
        <v>68</v>
      </c>
      <c r="AJ421" s="176">
        <f t="shared" si="448"/>
        <v>96</v>
      </c>
      <c r="AK421" s="176">
        <f t="shared" si="448"/>
        <v>42</v>
      </c>
      <c r="AL421" s="176" t="str">
        <f t="shared" si="448"/>
        <v/>
      </c>
      <c r="AM421" s="176" t="str">
        <f t="shared" si="448"/>
        <v/>
      </c>
      <c r="AN421" s="176" t="str">
        <f t="shared" si="448"/>
        <v/>
      </c>
      <c r="AO421" s="176" t="str">
        <f t="shared" si="448"/>
        <v/>
      </c>
      <c r="AP421" s="176" t="str">
        <f t="shared" si="448"/>
        <v/>
      </c>
      <c r="AQ421" s="170"/>
      <c r="AR421" s="170"/>
    </row>
    <row r="422" ht="12.75" customHeight="1">
      <c r="A422" s="170"/>
      <c r="B422" s="170"/>
      <c r="C422" s="140" t="str">
        <f t="shared" ref="C422:D422" si="449">C229</f>
        <v>Bournemouth</v>
      </c>
      <c r="D422" s="140" t="str">
        <f t="shared" si="449"/>
        <v>Tottenham</v>
      </c>
      <c r="E422" s="176">
        <f t="shared" ref="E422:AP422" si="450">IFERROR(RANK(E229,E$196:E$385,1)+COUNTIF(E$196:E229,E229)-1,"")</f>
        <v>106</v>
      </c>
      <c r="F422" s="176">
        <f t="shared" si="450"/>
        <v>117</v>
      </c>
      <c r="G422" s="176">
        <f t="shared" si="450"/>
        <v>119</v>
      </c>
      <c r="H422" s="176">
        <f t="shared" si="450"/>
        <v>115</v>
      </c>
      <c r="I422" s="176">
        <f t="shared" si="450"/>
        <v>77</v>
      </c>
      <c r="J422" s="176">
        <f t="shared" si="450"/>
        <v>23</v>
      </c>
      <c r="K422" s="176">
        <f t="shared" si="450"/>
        <v>40</v>
      </c>
      <c r="L422" s="176">
        <f t="shared" si="450"/>
        <v>68</v>
      </c>
      <c r="M422" s="176">
        <f t="shared" si="450"/>
        <v>190</v>
      </c>
      <c r="N422" s="176">
        <f t="shared" si="450"/>
        <v>187</v>
      </c>
      <c r="O422" s="176">
        <f t="shared" si="450"/>
        <v>190</v>
      </c>
      <c r="P422" s="176">
        <f t="shared" si="450"/>
        <v>190</v>
      </c>
      <c r="Q422" s="176">
        <f t="shared" si="450"/>
        <v>184</v>
      </c>
      <c r="R422" s="176">
        <f t="shared" si="450"/>
        <v>186</v>
      </c>
      <c r="S422" s="176">
        <f t="shared" si="450"/>
        <v>30</v>
      </c>
      <c r="T422" s="176">
        <f t="shared" si="450"/>
        <v>47</v>
      </c>
      <c r="U422" s="176">
        <f t="shared" si="450"/>
        <v>49</v>
      </c>
      <c r="V422" s="176">
        <f t="shared" si="450"/>
        <v>49</v>
      </c>
      <c r="W422" s="176">
        <f t="shared" si="450"/>
        <v>101</v>
      </c>
      <c r="X422" s="176">
        <f t="shared" si="450"/>
        <v>91</v>
      </c>
      <c r="Y422" s="176">
        <f t="shared" si="450"/>
        <v>166</v>
      </c>
      <c r="Z422" s="176">
        <f t="shared" si="450"/>
        <v>158</v>
      </c>
      <c r="AA422" s="176">
        <f t="shared" si="450"/>
        <v>168</v>
      </c>
      <c r="AB422" s="176">
        <f t="shared" si="450"/>
        <v>170</v>
      </c>
      <c r="AC422" s="176">
        <f t="shared" si="450"/>
        <v>165</v>
      </c>
      <c r="AD422" s="176">
        <f t="shared" si="450"/>
        <v>153</v>
      </c>
      <c r="AE422" s="176">
        <f t="shared" si="450"/>
        <v>126</v>
      </c>
      <c r="AF422" s="176">
        <f t="shared" si="450"/>
        <v>117</v>
      </c>
      <c r="AG422" s="176">
        <f t="shared" si="450"/>
        <v>34</v>
      </c>
      <c r="AH422" s="176">
        <f t="shared" si="450"/>
        <v>9</v>
      </c>
      <c r="AI422" s="176">
        <f t="shared" si="450"/>
        <v>19</v>
      </c>
      <c r="AJ422" s="176">
        <f t="shared" si="450"/>
        <v>47</v>
      </c>
      <c r="AK422" s="176">
        <f t="shared" si="450"/>
        <v>26</v>
      </c>
      <c r="AL422" s="176" t="str">
        <f t="shared" si="450"/>
        <v/>
      </c>
      <c r="AM422" s="176" t="str">
        <f t="shared" si="450"/>
        <v/>
      </c>
      <c r="AN422" s="176" t="str">
        <f t="shared" si="450"/>
        <v/>
      </c>
      <c r="AO422" s="176" t="str">
        <f t="shared" si="450"/>
        <v/>
      </c>
      <c r="AP422" s="176" t="str">
        <f t="shared" si="450"/>
        <v/>
      </c>
      <c r="AQ422" s="170"/>
      <c r="AR422" s="170"/>
    </row>
    <row r="423" ht="12.75" customHeight="1">
      <c r="A423" s="170"/>
      <c r="B423" s="170"/>
      <c r="C423" s="140" t="str">
        <f t="shared" ref="C423:D423" si="451">C230</f>
        <v>Bournemouth</v>
      </c>
      <c r="D423" s="140" t="str">
        <f t="shared" si="451"/>
        <v>Watford</v>
      </c>
      <c r="E423" s="176">
        <f t="shared" ref="E423:AP423" si="452">IFERROR(RANK(E230,E$196:E$385,1)+COUNTIF(E$196:E230,E230)-1,"")</f>
        <v>123</v>
      </c>
      <c r="F423" s="176">
        <f t="shared" si="452"/>
        <v>147</v>
      </c>
      <c r="G423" s="176">
        <f t="shared" si="452"/>
        <v>156</v>
      </c>
      <c r="H423" s="176">
        <f t="shared" si="452"/>
        <v>162</v>
      </c>
      <c r="I423" s="176">
        <f t="shared" si="452"/>
        <v>85</v>
      </c>
      <c r="J423" s="176">
        <f t="shared" si="452"/>
        <v>29</v>
      </c>
      <c r="K423" s="176">
        <f t="shared" si="452"/>
        <v>41</v>
      </c>
      <c r="L423" s="176">
        <f t="shared" si="452"/>
        <v>65</v>
      </c>
      <c r="M423" s="176">
        <f t="shared" si="452"/>
        <v>100</v>
      </c>
      <c r="N423" s="176">
        <f t="shared" si="452"/>
        <v>91</v>
      </c>
      <c r="O423" s="176">
        <f t="shared" si="452"/>
        <v>151</v>
      </c>
      <c r="P423" s="176">
        <f t="shared" si="452"/>
        <v>110</v>
      </c>
      <c r="Q423" s="176">
        <f t="shared" si="452"/>
        <v>49</v>
      </c>
      <c r="R423" s="176">
        <f t="shared" si="452"/>
        <v>110</v>
      </c>
      <c r="S423" s="176">
        <f t="shared" si="452"/>
        <v>76</v>
      </c>
      <c r="T423" s="176">
        <f t="shared" si="452"/>
        <v>101</v>
      </c>
      <c r="U423" s="176">
        <f t="shared" si="452"/>
        <v>101</v>
      </c>
      <c r="V423" s="176">
        <f t="shared" si="452"/>
        <v>150</v>
      </c>
      <c r="W423" s="176">
        <f t="shared" si="452"/>
        <v>185</v>
      </c>
      <c r="X423" s="176">
        <f t="shared" si="452"/>
        <v>177</v>
      </c>
      <c r="Y423" s="176">
        <f t="shared" si="452"/>
        <v>173</v>
      </c>
      <c r="Z423" s="176">
        <f t="shared" si="452"/>
        <v>167</v>
      </c>
      <c r="AA423" s="176">
        <f t="shared" si="452"/>
        <v>188</v>
      </c>
      <c r="AB423" s="176">
        <f t="shared" si="452"/>
        <v>190</v>
      </c>
      <c r="AC423" s="176">
        <f t="shared" si="452"/>
        <v>186</v>
      </c>
      <c r="AD423" s="176">
        <f t="shared" si="452"/>
        <v>174</v>
      </c>
      <c r="AE423" s="176">
        <f t="shared" si="452"/>
        <v>184</v>
      </c>
      <c r="AF423" s="176">
        <f t="shared" si="452"/>
        <v>187</v>
      </c>
      <c r="AG423" s="176">
        <f t="shared" si="452"/>
        <v>136</v>
      </c>
      <c r="AH423" s="176">
        <f t="shared" si="452"/>
        <v>57</v>
      </c>
      <c r="AI423" s="176">
        <f t="shared" si="452"/>
        <v>41</v>
      </c>
      <c r="AJ423" s="176">
        <f t="shared" si="452"/>
        <v>115</v>
      </c>
      <c r="AK423" s="176">
        <f t="shared" si="452"/>
        <v>110</v>
      </c>
      <c r="AL423" s="176" t="str">
        <f t="shared" si="452"/>
        <v/>
      </c>
      <c r="AM423" s="176" t="str">
        <f t="shared" si="452"/>
        <v/>
      </c>
      <c r="AN423" s="176" t="str">
        <f t="shared" si="452"/>
        <v/>
      </c>
      <c r="AO423" s="176" t="str">
        <f t="shared" si="452"/>
        <v/>
      </c>
      <c r="AP423" s="176" t="str">
        <f t="shared" si="452"/>
        <v/>
      </c>
      <c r="AQ423" s="170"/>
      <c r="AR423" s="170"/>
    </row>
    <row r="424" ht="12.75" customHeight="1">
      <c r="A424" s="170"/>
      <c r="B424" s="170"/>
      <c r="C424" s="140" t="str">
        <f t="shared" ref="C424:D424" si="453">C231</f>
        <v>Bournemouth</v>
      </c>
      <c r="D424" s="140" t="str">
        <f t="shared" si="453"/>
        <v>West Ham</v>
      </c>
      <c r="E424" s="176">
        <f t="shared" ref="E424:AP424" si="454">IFERROR(RANK(E231,E$196:E$385,1)+COUNTIF(E$196:E231,E231)-1,"")</f>
        <v>33</v>
      </c>
      <c r="F424" s="176">
        <f t="shared" si="454"/>
        <v>56</v>
      </c>
      <c r="G424" s="176">
        <f t="shared" si="454"/>
        <v>98</v>
      </c>
      <c r="H424" s="176">
        <f t="shared" si="454"/>
        <v>93</v>
      </c>
      <c r="I424" s="176">
        <f t="shared" si="454"/>
        <v>133</v>
      </c>
      <c r="J424" s="176">
        <f t="shared" si="454"/>
        <v>81</v>
      </c>
      <c r="K424" s="176">
        <f t="shared" si="454"/>
        <v>81</v>
      </c>
      <c r="L424" s="176">
        <f t="shared" si="454"/>
        <v>100</v>
      </c>
      <c r="M424" s="176">
        <f t="shared" si="454"/>
        <v>93</v>
      </c>
      <c r="N424" s="176">
        <f t="shared" si="454"/>
        <v>67</v>
      </c>
      <c r="O424" s="176">
        <f t="shared" si="454"/>
        <v>55</v>
      </c>
      <c r="P424" s="176">
        <f t="shared" si="454"/>
        <v>36</v>
      </c>
      <c r="Q424" s="176">
        <f t="shared" si="454"/>
        <v>19</v>
      </c>
      <c r="R424" s="176">
        <f t="shared" si="454"/>
        <v>16</v>
      </c>
      <c r="S424" s="176">
        <f t="shared" si="454"/>
        <v>8</v>
      </c>
      <c r="T424" s="176">
        <f t="shared" si="454"/>
        <v>6</v>
      </c>
      <c r="U424" s="176">
        <f t="shared" si="454"/>
        <v>10</v>
      </c>
      <c r="V424" s="176">
        <f t="shared" si="454"/>
        <v>32</v>
      </c>
      <c r="W424" s="176">
        <f t="shared" si="454"/>
        <v>97</v>
      </c>
      <c r="X424" s="176">
        <f t="shared" si="454"/>
        <v>83</v>
      </c>
      <c r="Y424" s="176">
        <f t="shared" si="454"/>
        <v>142</v>
      </c>
      <c r="Z424" s="176">
        <f t="shared" si="454"/>
        <v>161</v>
      </c>
      <c r="AA424" s="176">
        <f t="shared" si="454"/>
        <v>190</v>
      </c>
      <c r="AB424" s="176">
        <f t="shared" si="454"/>
        <v>189</v>
      </c>
      <c r="AC424" s="176">
        <f t="shared" si="454"/>
        <v>188</v>
      </c>
      <c r="AD424" s="176">
        <f t="shared" si="454"/>
        <v>179</v>
      </c>
      <c r="AE424" s="176">
        <f t="shared" si="454"/>
        <v>155</v>
      </c>
      <c r="AF424" s="176">
        <f t="shared" si="454"/>
        <v>174</v>
      </c>
      <c r="AG424" s="176">
        <f t="shared" si="454"/>
        <v>56</v>
      </c>
      <c r="AH424" s="176">
        <f t="shared" si="454"/>
        <v>40</v>
      </c>
      <c r="AI424" s="176">
        <f t="shared" si="454"/>
        <v>55</v>
      </c>
      <c r="AJ424" s="176">
        <f t="shared" si="454"/>
        <v>80</v>
      </c>
      <c r="AK424" s="176">
        <f t="shared" si="454"/>
        <v>143</v>
      </c>
      <c r="AL424" s="176" t="str">
        <f t="shared" si="454"/>
        <v/>
      </c>
      <c r="AM424" s="176" t="str">
        <f t="shared" si="454"/>
        <v/>
      </c>
      <c r="AN424" s="176" t="str">
        <f t="shared" si="454"/>
        <v/>
      </c>
      <c r="AO424" s="176" t="str">
        <f t="shared" si="454"/>
        <v/>
      </c>
      <c r="AP424" s="176" t="str">
        <f t="shared" si="454"/>
        <v/>
      </c>
      <c r="AQ424" s="170"/>
      <c r="AR424" s="170"/>
    </row>
    <row r="425" ht="12.75" customHeight="1">
      <c r="A425" s="170"/>
      <c r="B425" s="170"/>
      <c r="C425" s="140" t="str">
        <f t="shared" ref="C425:D425" si="455">C232</f>
        <v>Bournemouth</v>
      </c>
      <c r="D425" s="140" t="str">
        <f t="shared" si="455"/>
        <v>Wolves</v>
      </c>
      <c r="E425" s="176">
        <f t="shared" ref="E425:AP425" si="456">IFERROR(RANK(E232,E$196:E$385,1)+COUNTIF(E$196:E232,E232)-1,"")</f>
        <v>72</v>
      </c>
      <c r="F425" s="176">
        <f t="shared" si="456"/>
        <v>102</v>
      </c>
      <c r="G425" s="176">
        <f t="shared" si="456"/>
        <v>133</v>
      </c>
      <c r="H425" s="176">
        <f t="shared" si="456"/>
        <v>127</v>
      </c>
      <c r="I425" s="176">
        <f t="shared" si="456"/>
        <v>110</v>
      </c>
      <c r="J425" s="176">
        <f t="shared" si="456"/>
        <v>151</v>
      </c>
      <c r="K425" s="176">
        <f t="shared" si="456"/>
        <v>174</v>
      </c>
      <c r="L425" s="176">
        <f t="shared" si="456"/>
        <v>154</v>
      </c>
      <c r="M425" s="176">
        <f t="shared" si="456"/>
        <v>112</v>
      </c>
      <c r="N425" s="176">
        <f t="shared" si="456"/>
        <v>106</v>
      </c>
      <c r="O425" s="176">
        <f t="shared" si="456"/>
        <v>100</v>
      </c>
      <c r="P425" s="176">
        <f t="shared" si="456"/>
        <v>46</v>
      </c>
      <c r="Q425" s="176">
        <f t="shared" si="456"/>
        <v>4</v>
      </c>
      <c r="R425" s="176">
        <f t="shared" si="456"/>
        <v>29</v>
      </c>
      <c r="S425" s="176">
        <f t="shared" si="456"/>
        <v>122</v>
      </c>
      <c r="T425" s="176">
        <f t="shared" si="456"/>
        <v>125</v>
      </c>
      <c r="U425" s="176">
        <f t="shared" si="456"/>
        <v>163</v>
      </c>
      <c r="V425" s="176">
        <f t="shared" si="456"/>
        <v>179</v>
      </c>
      <c r="W425" s="176">
        <f t="shared" si="456"/>
        <v>186</v>
      </c>
      <c r="X425" s="176">
        <f t="shared" si="456"/>
        <v>190</v>
      </c>
      <c r="Y425" s="176">
        <f t="shared" si="456"/>
        <v>162</v>
      </c>
      <c r="Z425" s="176">
        <f t="shared" si="456"/>
        <v>159</v>
      </c>
      <c r="AA425" s="176">
        <f t="shared" si="456"/>
        <v>85</v>
      </c>
      <c r="AB425" s="176">
        <f t="shared" si="456"/>
        <v>24</v>
      </c>
      <c r="AC425" s="176">
        <f t="shared" si="456"/>
        <v>12</v>
      </c>
      <c r="AD425" s="176">
        <f t="shared" si="456"/>
        <v>8</v>
      </c>
      <c r="AE425" s="176">
        <f t="shared" si="456"/>
        <v>11</v>
      </c>
      <c r="AF425" s="176">
        <f t="shared" si="456"/>
        <v>22</v>
      </c>
      <c r="AG425" s="176">
        <f t="shared" si="456"/>
        <v>39</v>
      </c>
      <c r="AH425" s="176">
        <f t="shared" si="456"/>
        <v>31</v>
      </c>
      <c r="AI425" s="176">
        <f t="shared" si="456"/>
        <v>50</v>
      </c>
      <c r="AJ425" s="176">
        <f t="shared" si="456"/>
        <v>20</v>
      </c>
      <c r="AK425" s="176">
        <f t="shared" si="456"/>
        <v>99</v>
      </c>
      <c r="AL425" s="176" t="str">
        <f t="shared" si="456"/>
        <v/>
      </c>
      <c r="AM425" s="176" t="str">
        <f t="shared" si="456"/>
        <v/>
      </c>
      <c r="AN425" s="176" t="str">
        <f t="shared" si="456"/>
        <v/>
      </c>
      <c r="AO425" s="176" t="str">
        <f t="shared" si="456"/>
        <v/>
      </c>
      <c r="AP425" s="176" t="str">
        <f t="shared" si="456"/>
        <v/>
      </c>
      <c r="AQ425" s="170"/>
      <c r="AR425" s="170"/>
    </row>
    <row r="426" ht="12.75" customHeight="1">
      <c r="A426" s="170"/>
      <c r="B426" s="170"/>
      <c r="C426" s="140" t="str">
        <f t="shared" ref="C426:D426" si="457">C233</f>
        <v>Brighton</v>
      </c>
      <c r="D426" s="140" t="str">
        <f t="shared" si="457"/>
        <v>Burnley</v>
      </c>
      <c r="E426" s="176">
        <f t="shared" ref="E426:AP426" si="458">IFERROR(RANK(E233,E$196:E$385,1)+COUNTIF(E$196:E233,E233)-1,"")</f>
        <v>64</v>
      </c>
      <c r="F426" s="176">
        <f t="shared" si="458"/>
        <v>55</v>
      </c>
      <c r="G426" s="176">
        <f t="shared" si="458"/>
        <v>37</v>
      </c>
      <c r="H426" s="176">
        <f t="shared" si="458"/>
        <v>38</v>
      </c>
      <c r="I426" s="176">
        <f t="shared" si="458"/>
        <v>33</v>
      </c>
      <c r="J426" s="176">
        <f t="shared" si="458"/>
        <v>62</v>
      </c>
      <c r="K426" s="176">
        <f t="shared" si="458"/>
        <v>47</v>
      </c>
      <c r="L426" s="176">
        <f t="shared" si="458"/>
        <v>51</v>
      </c>
      <c r="M426" s="176">
        <f t="shared" si="458"/>
        <v>81</v>
      </c>
      <c r="N426" s="176">
        <f t="shared" si="458"/>
        <v>62</v>
      </c>
      <c r="O426" s="176">
        <f t="shared" si="458"/>
        <v>47</v>
      </c>
      <c r="P426" s="176">
        <f t="shared" si="458"/>
        <v>88</v>
      </c>
      <c r="Q426" s="176">
        <f t="shared" si="458"/>
        <v>117</v>
      </c>
      <c r="R426" s="176">
        <f t="shared" si="458"/>
        <v>102</v>
      </c>
      <c r="S426" s="176">
        <f t="shared" si="458"/>
        <v>111</v>
      </c>
      <c r="T426" s="176">
        <f t="shared" si="458"/>
        <v>104</v>
      </c>
      <c r="U426" s="176">
        <f t="shared" si="458"/>
        <v>126</v>
      </c>
      <c r="V426" s="176">
        <f t="shared" si="458"/>
        <v>107</v>
      </c>
      <c r="W426" s="176">
        <f t="shared" si="458"/>
        <v>73</v>
      </c>
      <c r="X426" s="176">
        <f t="shared" si="458"/>
        <v>77</v>
      </c>
      <c r="Y426" s="176">
        <f t="shared" si="458"/>
        <v>87</v>
      </c>
      <c r="Z426" s="176">
        <f t="shared" si="458"/>
        <v>164</v>
      </c>
      <c r="AA426" s="176">
        <f t="shared" si="458"/>
        <v>182</v>
      </c>
      <c r="AB426" s="176">
        <f t="shared" si="458"/>
        <v>125</v>
      </c>
      <c r="AC426" s="176">
        <f t="shared" si="458"/>
        <v>168</v>
      </c>
      <c r="AD426" s="176">
        <f t="shared" si="458"/>
        <v>144</v>
      </c>
      <c r="AE426" s="176">
        <f t="shared" si="458"/>
        <v>112</v>
      </c>
      <c r="AF426" s="176">
        <f t="shared" si="458"/>
        <v>82</v>
      </c>
      <c r="AG426" s="176">
        <f t="shared" si="458"/>
        <v>41</v>
      </c>
      <c r="AH426" s="176">
        <f t="shared" si="458"/>
        <v>77</v>
      </c>
      <c r="AI426" s="176">
        <f t="shared" si="458"/>
        <v>29</v>
      </c>
      <c r="AJ426" s="176">
        <f t="shared" si="458"/>
        <v>121</v>
      </c>
      <c r="AK426" s="176">
        <f t="shared" si="458"/>
        <v>151</v>
      </c>
      <c r="AL426" s="176" t="str">
        <f t="shared" si="458"/>
        <v/>
      </c>
      <c r="AM426" s="176" t="str">
        <f t="shared" si="458"/>
        <v/>
      </c>
      <c r="AN426" s="176" t="str">
        <f t="shared" si="458"/>
        <v/>
      </c>
      <c r="AO426" s="176" t="str">
        <f t="shared" si="458"/>
        <v/>
      </c>
      <c r="AP426" s="176" t="str">
        <f t="shared" si="458"/>
        <v/>
      </c>
      <c r="AQ426" s="170"/>
      <c r="AR426" s="170"/>
    </row>
    <row r="427" ht="12.75" customHeight="1">
      <c r="A427" s="170"/>
      <c r="B427" s="170"/>
      <c r="C427" s="140" t="str">
        <f t="shared" ref="C427:D427" si="459">C234</f>
        <v>Brighton</v>
      </c>
      <c r="D427" s="140" t="str">
        <f t="shared" si="459"/>
        <v>Cardiff</v>
      </c>
      <c r="E427" s="176">
        <f t="shared" ref="E427:AP427" si="460">IFERROR(RANK(E234,E$196:E$385,1)+COUNTIF(E$196:E234,E234)-1,"")</f>
        <v>158</v>
      </c>
      <c r="F427" s="176">
        <f t="shared" si="460"/>
        <v>134</v>
      </c>
      <c r="G427" s="176">
        <f t="shared" si="460"/>
        <v>158</v>
      </c>
      <c r="H427" s="176">
        <f t="shared" si="460"/>
        <v>155</v>
      </c>
      <c r="I427" s="176">
        <f t="shared" si="460"/>
        <v>152</v>
      </c>
      <c r="J427" s="176">
        <f t="shared" si="460"/>
        <v>172</v>
      </c>
      <c r="K427" s="176">
        <f t="shared" si="460"/>
        <v>60</v>
      </c>
      <c r="L427" s="176">
        <f t="shared" si="460"/>
        <v>108</v>
      </c>
      <c r="M427" s="176">
        <f t="shared" si="460"/>
        <v>60</v>
      </c>
      <c r="N427" s="176">
        <f t="shared" si="460"/>
        <v>78</v>
      </c>
      <c r="O427" s="176">
        <f t="shared" si="460"/>
        <v>84</v>
      </c>
      <c r="P427" s="176">
        <f t="shared" si="460"/>
        <v>79</v>
      </c>
      <c r="Q427" s="176">
        <f t="shared" si="460"/>
        <v>144</v>
      </c>
      <c r="R427" s="176">
        <f t="shared" si="460"/>
        <v>111</v>
      </c>
      <c r="S427" s="176">
        <f t="shared" si="460"/>
        <v>129</v>
      </c>
      <c r="T427" s="176">
        <f t="shared" si="460"/>
        <v>154</v>
      </c>
      <c r="U427" s="176">
        <f t="shared" si="460"/>
        <v>147</v>
      </c>
      <c r="V427" s="176">
        <f t="shared" si="460"/>
        <v>119</v>
      </c>
      <c r="W427" s="176">
        <f t="shared" si="460"/>
        <v>92</v>
      </c>
      <c r="X427" s="176">
        <f t="shared" si="460"/>
        <v>76</v>
      </c>
      <c r="Y427" s="176">
        <f t="shared" si="460"/>
        <v>88</v>
      </c>
      <c r="Z427" s="176">
        <f t="shared" si="460"/>
        <v>44</v>
      </c>
      <c r="AA427" s="176">
        <f t="shared" si="460"/>
        <v>74</v>
      </c>
      <c r="AB427" s="176">
        <f t="shared" si="460"/>
        <v>29</v>
      </c>
      <c r="AC427" s="176">
        <f t="shared" si="460"/>
        <v>53</v>
      </c>
      <c r="AD427" s="176">
        <f t="shared" si="460"/>
        <v>31</v>
      </c>
      <c r="AE427" s="176">
        <f t="shared" si="460"/>
        <v>34</v>
      </c>
      <c r="AF427" s="176">
        <f t="shared" si="460"/>
        <v>124</v>
      </c>
      <c r="AG427" s="176">
        <f t="shared" si="460"/>
        <v>118</v>
      </c>
      <c r="AH427" s="176">
        <f t="shared" si="460"/>
        <v>165</v>
      </c>
      <c r="AI427" s="176">
        <f t="shared" si="460"/>
        <v>141</v>
      </c>
      <c r="AJ427" s="176">
        <f t="shared" si="460"/>
        <v>169</v>
      </c>
      <c r="AK427" s="176">
        <f t="shared" si="460"/>
        <v>186</v>
      </c>
      <c r="AL427" s="176" t="str">
        <f t="shared" si="460"/>
        <v/>
      </c>
      <c r="AM427" s="176" t="str">
        <f t="shared" si="460"/>
        <v/>
      </c>
      <c r="AN427" s="176" t="str">
        <f t="shared" si="460"/>
        <v/>
      </c>
      <c r="AO427" s="176" t="str">
        <f t="shared" si="460"/>
        <v/>
      </c>
      <c r="AP427" s="176" t="str">
        <f t="shared" si="460"/>
        <v/>
      </c>
      <c r="AQ427" s="170"/>
      <c r="AR427" s="170"/>
    </row>
    <row r="428" ht="12.75" customHeight="1">
      <c r="A428" s="170"/>
      <c r="B428" s="170"/>
      <c r="C428" s="140" t="str">
        <f t="shared" ref="C428:D428" si="461">C235</f>
        <v>Brighton</v>
      </c>
      <c r="D428" s="140" t="str">
        <f t="shared" si="461"/>
        <v>Chelsea</v>
      </c>
      <c r="E428" s="176">
        <f t="shared" ref="E428:AP428" si="462">IFERROR(RANK(E235,E$196:E$385,1)+COUNTIF(E$196:E235,E235)-1,"")</f>
        <v>50</v>
      </c>
      <c r="F428" s="176">
        <f t="shared" si="462"/>
        <v>163</v>
      </c>
      <c r="G428" s="176">
        <f t="shared" si="462"/>
        <v>160</v>
      </c>
      <c r="H428" s="176">
        <f t="shared" si="462"/>
        <v>165</v>
      </c>
      <c r="I428" s="176">
        <f t="shared" si="462"/>
        <v>159</v>
      </c>
      <c r="J428" s="176">
        <f t="shared" si="462"/>
        <v>169</v>
      </c>
      <c r="K428" s="176">
        <f t="shared" si="462"/>
        <v>154</v>
      </c>
      <c r="L428" s="176">
        <f t="shared" si="462"/>
        <v>109</v>
      </c>
      <c r="M428" s="176">
        <f t="shared" si="462"/>
        <v>83</v>
      </c>
      <c r="N428" s="176">
        <f t="shared" si="462"/>
        <v>65</v>
      </c>
      <c r="O428" s="176">
        <f t="shared" si="462"/>
        <v>78</v>
      </c>
      <c r="P428" s="176">
        <f t="shared" si="462"/>
        <v>119</v>
      </c>
      <c r="Q428" s="176">
        <f t="shared" si="462"/>
        <v>151</v>
      </c>
      <c r="R428" s="176">
        <f t="shared" si="462"/>
        <v>103</v>
      </c>
      <c r="S428" s="176">
        <f t="shared" si="462"/>
        <v>119</v>
      </c>
      <c r="T428" s="176">
        <f t="shared" si="462"/>
        <v>115</v>
      </c>
      <c r="U428" s="176">
        <f t="shared" si="462"/>
        <v>132</v>
      </c>
      <c r="V428" s="176">
        <f t="shared" si="462"/>
        <v>180</v>
      </c>
      <c r="W428" s="176">
        <f t="shared" si="462"/>
        <v>160</v>
      </c>
      <c r="X428" s="176">
        <f t="shared" si="462"/>
        <v>134</v>
      </c>
      <c r="Y428" s="176">
        <f t="shared" si="462"/>
        <v>145</v>
      </c>
      <c r="Z428" s="176">
        <f t="shared" si="462"/>
        <v>115</v>
      </c>
      <c r="AA428" s="176">
        <f t="shared" si="462"/>
        <v>144</v>
      </c>
      <c r="AB428" s="176">
        <f t="shared" si="462"/>
        <v>17</v>
      </c>
      <c r="AC428" s="176">
        <f t="shared" si="462"/>
        <v>10</v>
      </c>
      <c r="AD428" s="176">
        <f t="shared" si="462"/>
        <v>6</v>
      </c>
      <c r="AE428" s="176">
        <f t="shared" si="462"/>
        <v>8</v>
      </c>
      <c r="AF428" s="176">
        <f t="shared" si="462"/>
        <v>40</v>
      </c>
      <c r="AG428" s="176">
        <f t="shared" si="462"/>
        <v>23</v>
      </c>
      <c r="AH428" s="176">
        <f t="shared" si="462"/>
        <v>46</v>
      </c>
      <c r="AI428" s="176">
        <f t="shared" si="462"/>
        <v>72</v>
      </c>
      <c r="AJ428" s="176">
        <f t="shared" si="462"/>
        <v>106</v>
      </c>
      <c r="AK428" s="176">
        <f t="shared" si="462"/>
        <v>149</v>
      </c>
      <c r="AL428" s="176" t="str">
        <f t="shared" si="462"/>
        <v/>
      </c>
      <c r="AM428" s="176" t="str">
        <f t="shared" si="462"/>
        <v/>
      </c>
      <c r="AN428" s="176" t="str">
        <f t="shared" si="462"/>
        <v/>
      </c>
      <c r="AO428" s="176" t="str">
        <f t="shared" si="462"/>
        <v/>
      </c>
      <c r="AP428" s="176" t="str">
        <f t="shared" si="462"/>
        <v/>
      </c>
      <c r="AQ428" s="170"/>
      <c r="AR428" s="170"/>
    </row>
    <row r="429" ht="12.75" customHeight="1">
      <c r="A429" s="170"/>
      <c r="B429" s="170"/>
      <c r="C429" s="140" t="str">
        <f t="shared" ref="C429:D429" si="463">C236</f>
        <v>Brighton</v>
      </c>
      <c r="D429" s="140" t="str">
        <f t="shared" si="463"/>
        <v>Crystal Palace</v>
      </c>
      <c r="E429" s="176">
        <f t="shared" ref="E429:AP429" si="464">IFERROR(RANK(E236,E$196:E$385,1)+COUNTIF(E$196:E236,E236)-1,"")</f>
        <v>146</v>
      </c>
      <c r="F429" s="176">
        <f t="shared" si="464"/>
        <v>172</v>
      </c>
      <c r="G429" s="176">
        <f t="shared" si="464"/>
        <v>102</v>
      </c>
      <c r="H429" s="176">
        <f t="shared" si="464"/>
        <v>61</v>
      </c>
      <c r="I429" s="176">
        <f t="shared" si="464"/>
        <v>58</v>
      </c>
      <c r="J429" s="176">
        <f t="shared" si="464"/>
        <v>126</v>
      </c>
      <c r="K429" s="176">
        <f t="shared" si="464"/>
        <v>131</v>
      </c>
      <c r="L429" s="176">
        <f t="shared" si="464"/>
        <v>148</v>
      </c>
      <c r="M429" s="176">
        <f t="shared" si="464"/>
        <v>148</v>
      </c>
      <c r="N429" s="176">
        <f t="shared" si="464"/>
        <v>140</v>
      </c>
      <c r="O429" s="176">
        <f t="shared" si="464"/>
        <v>149</v>
      </c>
      <c r="P429" s="176">
        <f t="shared" si="464"/>
        <v>155</v>
      </c>
      <c r="Q429" s="176">
        <f t="shared" si="464"/>
        <v>177</v>
      </c>
      <c r="R429" s="176">
        <f t="shared" si="464"/>
        <v>100</v>
      </c>
      <c r="S429" s="176">
        <f t="shared" si="464"/>
        <v>106</v>
      </c>
      <c r="T429" s="176">
        <f t="shared" si="464"/>
        <v>123</v>
      </c>
      <c r="U429" s="176">
        <f t="shared" si="464"/>
        <v>138</v>
      </c>
      <c r="V429" s="176">
        <f t="shared" si="464"/>
        <v>165</v>
      </c>
      <c r="W429" s="176">
        <f t="shared" si="464"/>
        <v>140</v>
      </c>
      <c r="X429" s="176">
        <f t="shared" si="464"/>
        <v>155</v>
      </c>
      <c r="Y429" s="176">
        <f t="shared" si="464"/>
        <v>168</v>
      </c>
      <c r="Z429" s="176">
        <f t="shared" si="464"/>
        <v>179</v>
      </c>
      <c r="AA429" s="176">
        <f t="shared" si="464"/>
        <v>185</v>
      </c>
      <c r="AB429" s="176">
        <f t="shared" si="464"/>
        <v>104</v>
      </c>
      <c r="AC429" s="176">
        <f t="shared" si="464"/>
        <v>54</v>
      </c>
      <c r="AD429" s="176">
        <f t="shared" si="464"/>
        <v>40</v>
      </c>
      <c r="AE429" s="176">
        <f t="shared" si="464"/>
        <v>21</v>
      </c>
      <c r="AF429" s="176">
        <f t="shared" si="464"/>
        <v>11</v>
      </c>
      <c r="AG429" s="176">
        <f t="shared" si="464"/>
        <v>3</v>
      </c>
      <c r="AH429" s="176">
        <f t="shared" si="464"/>
        <v>12</v>
      </c>
      <c r="AI429" s="176">
        <f t="shared" si="464"/>
        <v>30</v>
      </c>
      <c r="AJ429" s="176">
        <f t="shared" si="464"/>
        <v>63</v>
      </c>
      <c r="AK429" s="176">
        <f t="shared" si="464"/>
        <v>114</v>
      </c>
      <c r="AL429" s="176" t="str">
        <f t="shared" si="464"/>
        <v/>
      </c>
      <c r="AM429" s="176" t="str">
        <f t="shared" si="464"/>
        <v/>
      </c>
      <c r="AN429" s="176" t="str">
        <f t="shared" si="464"/>
        <v/>
      </c>
      <c r="AO429" s="176" t="str">
        <f t="shared" si="464"/>
        <v/>
      </c>
      <c r="AP429" s="176" t="str">
        <f t="shared" si="464"/>
        <v/>
      </c>
      <c r="AQ429" s="170"/>
      <c r="AR429" s="170"/>
    </row>
    <row r="430" ht="12.75" customHeight="1">
      <c r="A430" s="170"/>
      <c r="B430" s="170"/>
      <c r="C430" s="140" t="str">
        <f t="shared" ref="C430:D430" si="465">C237</f>
        <v>Brighton</v>
      </c>
      <c r="D430" s="140" t="str">
        <f t="shared" si="465"/>
        <v>Everton</v>
      </c>
      <c r="E430" s="176">
        <f t="shared" ref="E430:AP430" si="466">IFERROR(RANK(E237,E$196:E$385,1)+COUNTIF(E$196:E237,E237)-1,"")</f>
        <v>167</v>
      </c>
      <c r="F430" s="176">
        <f t="shared" si="466"/>
        <v>140</v>
      </c>
      <c r="G430" s="176">
        <f t="shared" si="466"/>
        <v>164</v>
      </c>
      <c r="H430" s="176">
        <f t="shared" si="466"/>
        <v>128</v>
      </c>
      <c r="I430" s="176">
        <f t="shared" si="466"/>
        <v>139</v>
      </c>
      <c r="J430" s="176">
        <f t="shared" si="466"/>
        <v>78</v>
      </c>
      <c r="K430" s="176">
        <f t="shared" si="466"/>
        <v>7</v>
      </c>
      <c r="L430" s="176">
        <f t="shared" si="466"/>
        <v>4</v>
      </c>
      <c r="M430" s="176">
        <f t="shared" si="466"/>
        <v>4</v>
      </c>
      <c r="N430" s="176">
        <f t="shared" si="466"/>
        <v>2</v>
      </c>
      <c r="O430" s="176">
        <f t="shared" si="466"/>
        <v>6</v>
      </c>
      <c r="P430" s="176">
        <f t="shared" si="466"/>
        <v>76</v>
      </c>
      <c r="Q430" s="176">
        <f t="shared" si="466"/>
        <v>110</v>
      </c>
      <c r="R430" s="176">
        <f t="shared" si="466"/>
        <v>135</v>
      </c>
      <c r="S430" s="176">
        <f t="shared" si="466"/>
        <v>137</v>
      </c>
      <c r="T430" s="176">
        <f t="shared" si="466"/>
        <v>159</v>
      </c>
      <c r="U430" s="176">
        <f t="shared" si="466"/>
        <v>171</v>
      </c>
      <c r="V430" s="176">
        <f t="shared" si="466"/>
        <v>130</v>
      </c>
      <c r="W430" s="176">
        <f t="shared" si="466"/>
        <v>87</v>
      </c>
      <c r="X430" s="176">
        <f t="shared" si="466"/>
        <v>62</v>
      </c>
      <c r="Y430" s="176">
        <f t="shared" si="466"/>
        <v>75</v>
      </c>
      <c r="Z430" s="176">
        <f t="shared" si="466"/>
        <v>124</v>
      </c>
      <c r="AA430" s="176">
        <f t="shared" si="466"/>
        <v>112</v>
      </c>
      <c r="AB430" s="176">
        <f t="shared" si="466"/>
        <v>78</v>
      </c>
      <c r="AC430" s="176">
        <f t="shared" si="466"/>
        <v>106</v>
      </c>
      <c r="AD430" s="176">
        <f t="shared" si="466"/>
        <v>100</v>
      </c>
      <c r="AE430" s="176">
        <f t="shared" si="466"/>
        <v>85</v>
      </c>
      <c r="AF430" s="176">
        <f t="shared" si="466"/>
        <v>28</v>
      </c>
      <c r="AG430" s="176">
        <f t="shared" si="466"/>
        <v>36</v>
      </c>
      <c r="AH430" s="176">
        <f t="shared" si="466"/>
        <v>69</v>
      </c>
      <c r="AI430" s="176">
        <f t="shared" si="466"/>
        <v>56</v>
      </c>
      <c r="AJ430" s="176">
        <f t="shared" si="466"/>
        <v>109</v>
      </c>
      <c r="AK430" s="176">
        <f t="shared" si="466"/>
        <v>179</v>
      </c>
      <c r="AL430" s="176" t="str">
        <f t="shared" si="466"/>
        <v/>
      </c>
      <c r="AM430" s="176" t="str">
        <f t="shared" si="466"/>
        <v/>
      </c>
      <c r="AN430" s="176" t="str">
        <f t="shared" si="466"/>
        <v/>
      </c>
      <c r="AO430" s="176" t="str">
        <f t="shared" si="466"/>
        <v/>
      </c>
      <c r="AP430" s="176" t="str">
        <f t="shared" si="466"/>
        <v/>
      </c>
      <c r="AQ430" s="170"/>
      <c r="AR430" s="170"/>
    </row>
    <row r="431" ht="12.75" customHeight="1">
      <c r="A431" s="170"/>
      <c r="B431" s="170"/>
      <c r="C431" s="140" t="str">
        <f t="shared" ref="C431:D431" si="467">C238</f>
        <v>Brighton</v>
      </c>
      <c r="D431" s="140" t="str">
        <f t="shared" si="467"/>
        <v>Fulham</v>
      </c>
      <c r="E431" s="176">
        <f t="shared" ref="E431:AP431" si="468">IFERROR(RANK(E238,E$196:E$385,1)+COUNTIF(E$196:E238,E238)-1,"")</f>
        <v>120</v>
      </c>
      <c r="F431" s="176">
        <f t="shared" si="468"/>
        <v>167</v>
      </c>
      <c r="G431" s="176">
        <f t="shared" si="468"/>
        <v>134</v>
      </c>
      <c r="H431" s="176">
        <f t="shared" si="468"/>
        <v>118</v>
      </c>
      <c r="I431" s="176">
        <f t="shared" si="468"/>
        <v>119</v>
      </c>
      <c r="J431" s="176">
        <f t="shared" si="468"/>
        <v>85</v>
      </c>
      <c r="K431" s="176">
        <f t="shared" si="468"/>
        <v>100</v>
      </c>
      <c r="L431" s="176">
        <f t="shared" si="468"/>
        <v>36</v>
      </c>
      <c r="M431" s="176">
        <f t="shared" si="468"/>
        <v>32</v>
      </c>
      <c r="N431" s="176">
        <f t="shared" si="468"/>
        <v>18</v>
      </c>
      <c r="O431" s="176">
        <f t="shared" si="468"/>
        <v>32</v>
      </c>
      <c r="P431" s="176">
        <f t="shared" si="468"/>
        <v>69</v>
      </c>
      <c r="Q431" s="176">
        <f t="shared" si="468"/>
        <v>77</v>
      </c>
      <c r="R431" s="176">
        <f t="shared" si="468"/>
        <v>58</v>
      </c>
      <c r="S431" s="176">
        <f t="shared" si="468"/>
        <v>40</v>
      </c>
      <c r="T431" s="176">
        <f t="shared" si="468"/>
        <v>71</v>
      </c>
      <c r="U431" s="176">
        <f t="shared" si="468"/>
        <v>69</v>
      </c>
      <c r="V431" s="176">
        <f t="shared" si="468"/>
        <v>122</v>
      </c>
      <c r="W431" s="176">
        <f t="shared" si="468"/>
        <v>79</v>
      </c>
      <c r="X431" s="176">
        <f t="shared" si="468"/>
        <v>99</v>
      </c>
      <c r="Y431" s="176">
        <f t="shared" si="468"/>
        <v>135</v>
      </c>
      <c r="Z431" s="176">
        <f t="shared" si="468"/>
        <v>136</v>
      </c>
      <c r="AA431" s="176">
        <f t="shared" si="468"/>
        <v>155</v>
      </c>
      <c r="AB431" s="176">
        <f t="shared" si="468"/>
        <v>36</v>
      </c>
      <c r="AC431" s="176">
        <f t="shared" si="468"/>
        <v>125</v>
      </c>
      <c r="AD431" s="176">
        <f t="shared" si="468"/>
        <v>90</v>
      </c>
      <c r="AE431" s="176">
        <f t="shared" si="468"/>
        <v>81</v>
      </c>
      <c r="AF431" s="176">
        <f t="shared" si="468"/>
        <v>83</v>
      </c>
      <c r="AG431" s="176">
        <f t="shared" si="468"/>
        <v>64</v>
      </c>
      <c r="AH431" s="176">
        <f t="shared" si="468"/>
        <v>114</v>
      </c>
      <c r="AI431" s="176">
        <f t="shared" si="468"/>
        <v>42</v>
      </c>
      <c r="AJ431" s="176">
        <f t="shared" si="468"/>
        <v>103</v>
      </c>
      <c r="AK431" s="176">
        <f t="shared" si="468"/>
        <v>112</v>
      </c>
      <c r="AL431" s="176" t="str">
        <f t="shared" si="468"/>
        <v/>
      </c>
      <c r="AM431" s="176" t="str">
        <f t="shared" si="468"/>
        <v/>
      </c>
      <c r="AN431" s="176" t="str">
        <f t="shared" si="468"/>
        <v/>
      </c>
      <c r="AO431" s="176" t="str">
        <f t="shared" si="468"/>
        <v/>
      </c>
      <c r="AP431" s="176" t="str">
        <f t="shared" si="468"/>
        <v/>
      </c>
      <c r="AQ431" s="170"/>
      <c r="AR431" s="170"/>
    </row>
    <row r="432" ht="12.75" customHeight="1">
      <c r="A432" s="170"/>
      <c r="B432" s="170"/>
      <c r="C432" s="140" t="str">
        <f t="shared" ref="C432:D432" si="469">C239</f>
        <v>Brighton</v>
      </c>
      <c r="D432" s="140" t="str">
        <f t="shared" si="469"/>
        <v>Huddersfield</v>
      </c>
      <c r="E432" s="176">
        <f t="shared" ref="E432:AP432" si="470">IFERROR(RANK(E239,E$196:E$385,1)+COUNTIF(E$196:E239,E239)-1,"")</f>
        <v>142</v>
      </c>
      <c r="F432" s="176">
        <f t="shared" si="470"/>
        <v>170</v>
      </c>
      <c r="G432" s="176">
        <f t="shared" si="470"/>
        <v>114</v>
      </c>
      <c r="H432" s="176">
        <f t="shared" si="470"/>
        <v>156</v>
      </c>
      <c r="I432" s="176">
        <f t="shared" si="470"/>
        <v>149</v>
      </c>
      <c r="J432" s="176">
        <f t="shared" si="470"/>
        <v>144</v>
      </c>
      <c r="K432" s="176">
        <f t="shared" si="470"/>
        <v>117</v>
      </c>
      <c r="L432" s="176">
        <f t="shared" si="470"/>
        <v>44</v>
      </c>
      <c r="M432" s="176">
        <f t="shared" si="470"/>
        <v>28</v>
      </c>
      <c r="N432" s="176">
        <f t="shared" si="470"/>
        <v>12</v>
      </c>
      <c r="O432" s="176">
        <f t="shared" si="470"/>
        <v>20</v>
      </c>
      <c r="P432" s="176">
        <f t="shared" si="470"/>
        <v>25</v>
      </c>
      <c r="Q432" s="176">
        <f t="shared" si="470"/>
        <v>23</v>
      </c>
      <c r="R432" s="176">
        <f t="shared" si="470"/>
        <v>19</v>
      </c>
      <c r="S432" s="176">
        <f t="shared" si="470"/>
        <v>43</v>
      </c>
      <c r="T432" s="176">
        <f t="shared" si="470"/>
        <v>58</v>
      </c>
      <c r="U432" s="176">
        <f t="shared" si="470"/>
        <v>70</v>
      </c>
      <c r="V432" s="176">
        <f t="shared" si="470"/>
        <v>166</v>
      </c>
      <c r="W432" s="176">
        <f t="shared" si="470"/>
        <v>164</v>
      </c>
      <c r="X432" s="176">
        <f t="shared" si="470"/>
        <v>156</v>
      </c>
      <c r="Y432" s="176">
        <f t="shared" si="470"/>
        <v>167</v>
      </c>
      <c r="Z432" s="176">
        <f t="shared" si="470"/>
        <v>172</v>
      </c>
      <c r="AA432" s="176">
        <f t="shared" si="470"/>
        <v>153</v>
      </c>
      <c r="AB432" s="176">
        <f t="shared" si="470"/>
        <v>19</v>
      </c>
      <c r="AC432" s="176">
        <f t="shared" si="470"/>
        <v>33</v>
      </c>
      <c r="AD432" s="176">
        <f t="shared" si="470"/>
        <v>14</v>
      </c>
      <c r="AE432" s="176">
        <f t="shared" si="470"/>
        <v>15</v>
      </c>
      <c r="AF432" s="176">
        <f t="shared" si="470"/>
        <v>48</v>
      </c>
      <c r="AG432" s="176">
        <f t="shared" si="470"/>
        <v>71</v>
      </c>
      <c r="AH432" s="176">
        <f t="shared" si="470"/>
        <v>89</v>
      </c>
      <c r="AI432" s="176">
        <f t="shared" si="470"/>
        <v>94</v>
      </c>
      <c r="AJ432" s="176">
        <f t="shared" si="470"/>
        <v>178</v>
      </c>
      <c r="AK432" s="176">
        <f t="shared" si="470"/>
        <v>176</v>
      </c>
      <c r="AL432" s="176" t="str">
        <f t="shared" si="470"/>
        <v/>
      </c>
      <c r="AM432" s="176" t="str">
        <f t="shared" si="470"/>
        <v/>
      </c>
      <c r="AN432" s="176" t="str">
        <f t="shared" si="470"/>
        <v/>
      </c>
      <c r="AO432" s="176" t="str">
        <f t="shared" si="470"/>
        <v/>
      </c>
      <c r="AP432" s="176" t="str">
        <f t="shared" si="470"/>
        <v/>
      </c>
      <c r="AQ432" s="170"/>
      <c r="AR432" s="170"/>
    </row>
    <row r="433" ht="12.75" customHeight="1">
      <c r="A433" s="170"/>
      <c r="B433" s="170"/>
      <c r="C433" s="140" t="str">
        <f t="shared" ref="C433:D433" si="471">C240</f>
        <v>Brighton</v>
      </c>
      <c r="D433" s="140" t="str">
        <f t="shared" si="471"/>
        <v>Leicester</v>
      </c>
      <c r="E433" s="176">
        <f t="shared" ref="E433:AP433" si="472">IFERROR(RANK(E240,E$196:E$385,1)+COUNTIF(E$196:E240,E240)-1,"")</f>
        <v>52</v>
      </c>
      <c r="F433" s="176">
        <f t="shared" si="472"/>
        <v>28</v>
      </c>
      <c r="G433" s="176">
        <f t="shared" si="472"/>
        <v>41</v>
      </c>
      <c r="H433" s="176">
        <f t="shared" si="472"/>
        <v>34</v>
      </c>
      <c r="I433" s="176">
        <f t="shared" si="472"/>
        <v>30</v>
      </c>
      <c r="J433" s="176">
        <f t="shared" si="472"/>
        <v>31</v>
      </c>
      <c r="K433" s="176">
        <f t="shared" si="472"/>
        <v>54</v>
      </c>
      <c r="L433" s="176">
        <f t="shared" si="472"/>
        <v>79</v>
      </c>
      <c r="M433" s="176">
        <f t="shared" si="472"/>
        <v>84</v>
      </c>
      <c r="N433" s="176">
        <f t="shared" si="472"/>
        <v>66</v>
      </c>
      <c r="O433" s="176">
        <f t="shared" si="472"/>
        <v>79</v>
      </c>
      <c r="P433" s="176">
        <f t="shared" si="472"/>
        <v>131</v>
      </c>
      <c r="Q433" s="176">
        <f t="shared" si="472"/>
        <v>149</v>
      </c>
      <c r="R433" s="176">
        <f t="shared" si="472"/>
        <v>140</v>
      </c>
      <c r="S433" s="176">
        <f t="shared" si="472"/>
        <v>115</v>
      </c>
      <c r="T433" s="176">
        <f t="shared" si="472"/>
        <v>139</v>
      </c>
      <c r="U433" s="176">
        <f t="shared" si="472"/>
        <v>156</v>
      </c>
      <c r="V433" s="176">
        <f t="shared" si="472"/>
        <v>121</v>
      </c>
      <c r="W433" s="176">
        <f t="shared" si="472"/>
        <v>98</v>
      </c>
      <c r="X433" s="176">
        <f t="shared" si="472"/>
        <v>80</v>
      </c>
      <c r="Y433" s="176">
        <f t="shared" si="472"/>
        <v>120</v>
      </c>
      <c r="Z433" s="176">
        <f t="shared" si="472"/>
        <v>76</v>
      </c>
      <c r="AA433" s="176">
        <f t="shared" si="472"/>
        <v>43</v>
      </c>
      <c r="AB433" s="176">
        <f t="shared" si="472"/>
        <v>11</v>
      </c>
      <c r="AC433" s="176">
        <f t="shared" si="472"/>
        <v>5</v>
      </c>
      <c r="AD433" s="176">
        <f t="shared" si="472"/>
        <v>1</v>
      </c>
      <c r="AE433" s="176">
        <f t="shared" si="472"/>
        <v>1</v>
      </c>
      <c r="AF433" s="176">
        <f t="shared" si="472"/>
        <v>1</v>
      </c>
      <c r="AG433" s="176">
        <f t="shared" si="472"/>
        <v>9</v>
      </c>
      <c r="AH433" s="176">
        <f t="shared" si="472"/>
        <v>21</v>
      </c>
      <c r="AI433" s="176">
        <f t="shared" si="472"/>
        <v>34</v>
      </c>
      <c r="AJ433" s="176">
        <f t="shared" si="472"/>
        <v>187</v>
      </c>
      <c r="AK433" s="176">
        <f t="shared" si="472"/>
        <v>188</v>
      </c>
      <c r="AL433" s="176" t="str">
        <f t="shared" si="472"/>
        <v/>
      </c>
      <c r="AM433" s="176" t="str">
        <f t="shared" si="472"/>
        <v/>
      </c>
      <c r="AN433" s="176" t="str">
        <f t="shared" si="472"/>
        <v/>
      </c>
      <c r="AO433" s="176" t="str">
        <f t="shared" si="472"/>
        <v/>
      </c>
      <c r="AP433" s="176" t="str">
        <f t="shared" si="472"/>
        <v/>
      </c>
      <c r="AQ433" s="170"/>
      <c r="AR433" s="170"/>
    </row>
    <row r="434" ht="12.75" customHeight="1">
      <c r="A434" s="170"/>
      <c r="B434" s="170"/>
      <c r="C434" s="140" t="str">
        <f t="shared" ref="C434:D434" si="473">C241</f>
        <v>Brighton</v>
      </c>
      <c r="D434" s="140" t="str">
        <f t="shared" si="473"/>
        <v>Liverpool</v>
      </c>
      <c r="E434" s="176">
        <f t="shared" ref="E434:AP434" si="474">IFERROR(RANK(E241,E$196:E$385,1)+COUNTIF(E$196:E241,E241)-1,"")</f>
        <v>98</v>
      </c>
      <c r="F434" s="176">
        <f t="shared" si="474"/>
        <v>118</v>
      </c>
      <c r="G434" s="176">
        <f t="shared" si="474"/>
        <v>113</v>
      </c>
      <c r="H434" s="176">
        <f t="shared" si="474"/>
        <v>134</v>
      </c>
      <c r="I434" s="176">
        <f t="shared" si="474"/>
        <v>124</v>
      </c>
      <c r="J434" s="176">
        <f t="shared" si="474"/>
        <v>153</v>
      </c>
      <c r="K434" s="176">
        <f t="shared" si="474"/>
        <v>146</v>
      </c>
      <c r="L434" s="176">
        <f t="shared" si="474"/>
        <v>123</v>
      </c>
      <c r="M434" s="176">
        <f t="shared" si="474"/>
        <v>88</v>
      </c>
      <c r="N434" s="176">
        <f t="shared" si="474"/>
        <v>105</v>
      </c>
      <c r="O434" s="176">
        <f t="shared" si="474"/>
        <v>114</v>
      </c>
      <c r="P434" s="176">
        <f t="shared" si="474"/>
        <v>128</v>
      </c>
      <c r="Q434" s="176">
        <f t="shared" si="474"/>
        <v>150</v>
      </c>
      <c r="R434" s="176">
        <f t="shared" si="474"/>
        <v>112</v>
      </c>
      <c r="S434" s="176">
        <f t="shared" si="474"/>
        <v>117</v>
      </c>
      <c r="T434" s="176">
        <f t="shared" si="474"/>
        <v>145</v>
      </c>
      <c r="U434" s="176">
        <f t="shared" si="474"/>
        <v>173</v>
      </c>
      <c r="V434" s="176">
        <f t="shared" si="474"/>
        <v>123</v>
      </c>
      <c r="W434" s="176">
        <f t="shared" si="474"/>
        <v>114</v>
      </c>
      <c r="X434" s="176">
        <f t="shared" si="474"/>
        <v>116</v>
      </c>
      <c r="Y434" s="176">
        <f t="shared" si="474"/>
        <v>121</v>
      </c>
      <c r="Z434" s="176">
        <f t="shared" si="474"/>
        <v>152</v>
      </c>
      <c r="AA434" s="176">
        <f t="shared" si="474"/>
        <v>113</v>
      </c>
      <c r="AB434" s="176">
        <f t="shared" si="474"/>
        <v>98</v>
      </c>
      <c r="AC434" s="176">
        <f t="shared" si="474"/>
        <v>116</v>
      </c>
      <c r="AD434" s="176">
        <f t="shared" si="474"/>
        <v>69</v>
      </c>
      <c r="AE434" s="176">
        <f t="shared" si="474"/>
        <v>72</v>
      </c>
      <c r="AF434" s="176">
        <f t="shared" si="474"/>
        <v>23</v>
      </c>
      <c r="AG434" s="176">
        <f t="shared" si="474"/>
        <v>30</v>
      </c>
      <c r="AH434" s="176">
        <f t="shared" si="474"/>
        <v>50</v>
      </c>
      <c r="AI434" s="176">
        <f t="shared" si="474"/>
        <v>20</v>
      </c>
      <c r="AJ434" s="176">
        <f t="shared" si="474"/>
        <v>53</v>
      </c>
      <c r="AK434" s="176">
        <f t="shared" si="474"/>
        <v>47</v>
      </c>
      <c r="AL434" s="176" t="str">
        <f t="shared" si="474"/>
        <v/>
      </c>
      <c r="AM434" s="176" t="str">
        <f t="shared" si="474"/>
        <v/>
      </c>
      <c r="AN434" s="176" t="str">
        <f t="shared" si="474"/>
        <v/>
      </c>
      <c r="AO434" s="176" t="str">
        <f t="shared" si="474"/>
        <v/>
      </c>
      <c r="AP434" s="176" t="str">
        <f t="shared" si="474"/>
        <v/>
      </c>
      <c r="AQ434" s="170"/>
      <c r="AR434" s="170"/>
    </row>
    <row r="435" ht="12.75" customHeight="1">
      <c r="A435" s="170"/>
      <c r="B435" s="170"/>
      <c r="C435" s="140" t="str">
        <f t="shared" ref="C435:D435" si="475">C242</f>
        <v>Brighton</v>
      </c>
      <c r="D435" s="140" t="str">
        <f t="shared" si="475"/>
        <v>Man City</v>
      </c>
      <c r="E435" s="176">
        <f t="shared" ref="E435:AP435" si="476">IFERROR(RANK(E242,E$196:E$385,1)+COUNTIF(E$196:E242,E242)-1,"")</f>
        <v>61</v>
      </c>
      <c r="F435" s="176">
        <f t="shared" si="476"/>
        <v>12</v>
      </c>
      <c r="G435" s="176">
        <f t="shared" si="476"/>
        <v>39</v>
      </c>
      <c r="H435" s="176">
        <f t="shared" si="476"/>
        <v>29</v>
      </c>
      <c r="I435" s="176">
        <f t="shared" si="476"/>
        <v>15</v>
      </c>
      <c r="J435" s="176">
        <f t="shared" si="476"/>
        <v>34</v>
      </c>
      <c r="K435" s="176">
        <f t="shared" si="476"/>
        <v>28</v>
      </c>
      <c r="L435" s="176">
        <f t="shared" si="476"/>
        <v>106</v>
      </c>
      <c r="M435" s="176">
        <f t="shared" si="476"/>
        <v>73</v>
      </c>
      <c r="N435" s="176">
        <f t="shared" si="476"/>
        <v>55</v>
      </c>
      <c r="O435" s="176">
        <f t="shared" si="476"/>
        <v>74</v>
      </c>
      <c r="P435" s="176">
        <f t="shared" si="476"/>
        <v>65</v>
      </c>
      <c r="Q435" s="176">
        <f t="shared" si="476"/>
        <v>40</v>
      </c>
      <c r="R435" s="176">
        <f t="shared" si="476"/>
        <v>34</v>
      </c>
      <c r="S435" s="176">
        <f t="shared" si="476"/>
        <v>34</v>
      </c>
      <c r="T435" s="176">
        <f t="shared" si="476"/>
        <v>62</v>
      </c>
      <c r="U435" s="176">
        <f t="shared" si="476"/>
        <v>45</v>
      </c>
      <c r="V435" s="176">
        <f t="shared" si="476"/>
        <v>44</v>
      </c>
      <c r="W435" s="176">
        <f t="shared" si="476"/>
        <v>68</v>
      </c>
      <c r="X435" s="176">
        <f t="shared" si="476"/>
        <v>44</v>
      </c>
      <c r="Y435" s="176">
        <f t="shared" si="476"/>
        <v>54</v>
      </c>
      <c r="Z435" s="176">
        <f t="shared" si="476"/>
        <v>87</v>
      </c>
      <c r="AA435" s="176">
        <f t="shared" si="476"/>
        <v>145</v>
      </c>
      <c r="AB435" s="176">
        <f t="shared" si="476"/>
        <v>129</v>
      </c>
      <c r="AC435" s="176">
        <f t="shared" si="476"/>
        <v>126</v>
      </c>
      <c r="AD435" s="176">
        <f t="shared" si="476"/>
        <v>91</v>
      </c>
      <c r="AE435" s="176">
        <f t="shared" si="476"/>
        <v>82</v>
      </c>
      <c r="AF435" s="176">
        <f t="shared" si="476"/>
        <v>12</v>
      </c>
      <c r="AG435" s="176">
        <f t="shared" si="476"/>
        <v>7</v>
      </c>
      <c r="AH435" s="176">
        <f t="shared" si="476"/>
        <v>15</v>
      </c>
      <c r="AI435" s="176">
        <f t="shared" si="476"/>
        <v>10</v>
      </c>
      <c r="AJ435" s="176">
        <f t="shared" si="476"/>
        <v>110</v>
      </c>
      <c r="AK435" s="176">
        <f t="shared" si="476"/>
        <v>146</v>
      </c>
      <c r="AL435" s="176" t="str">
        <f t="shared" si="476"/>
        <v/>
      </c>
      <c r="AM435" s="176" t="str">
        <f t="shared" si="476"/>
        <v/>
      </c>
      <c r="AN435" s="176" t="str">
        <f t="shared" si="476"/>
        <v/>
      </c>
      <c r="AO435" s="176" t="str">
        <f t="shared" si="476"/>
        <v/>
      </c>
      <c r="AP435" s="176" t="str">
        <f t="shared" si="476"/>
        <v/>
      </c>
      <c r="AQ435" s="170"/>
      <c r="AR435" s="170"/>
    </row>
    <row r="436" ht="12.75" customHeight="1">
      <c r="A436" s="170"/>
      <c r="B436" s="170"/>
      <c r="C436" s="140" t="str">
        <f t="shared" ref="C436:D436" si="477">C243</f>
        <v>Brighton</v>
      </c>
      <c r="D436" s="140" t="str">
        <f t="shared" si="477"/>
        <v>Man Utd</v>
      </c>
      <c r="E436" s="176">
        <f t="shared" ref="E436:AP436" si="478">IFERROR(RANK(E243,E$196:E$385,1)+COUNTIF(E$196:E243,E243)-1,"")</f>
        <v>171</v>
      </c>
      <c r="F436" s="176">
        <f t="shared" si="478"/>
        <v>164</v>
      </c>
      <c r="G436" s="176">
        <f t="shared" si="478"/>
        <v>142</v>
      </c>
      <c r="H436" s="176">
        <f t="shared" si="478"/>
        <v>75</v>
      </c>
      <c r="I436" s="176">
        <f t="shared" si="478"/>
        <v>73</v>
      </c>
      <c r="J436" s="176">
        <f t="shared" si="478"/>
        <v>101</v>
      </c>
      <c r="K436" s="176">
        <f t="shared" si="478"/>
        <v>141</v>
      </c>
      <c r="L436" s="176">
        <f t="shared" si="478"/>
        <v>86</v>
      </c>
      <c r="M436" s="176">
        <f t="shared" si="478"/>
        <v>82</v>
      </c>
      <c r="N436" s="176">
        <f t="shared" si="478"/>
        <v>63</v>
      </c>
      <c r="O436" s="176">
        <f t="shared" si="478"/>
        <v>71</v>
      </c>
      <c r="P436" s="176">
        <f t="shared" si="478"/>
        <v>95</v>
      </c>
      <c r="Q436" s="176">
        <f t="shared" si="478"/>
        <v>85</v>
      </c>
      <c r="R436" s="176">
        <f t="shared" si="478"/>
        <v>66</v>
      </c>
      <c r="S436" s="176">
        <f t="shared" si="478"/>
        <v>70</v>
      </c>
      <c r="T436" s="176">
        <f t="shared" si="478"/>
        <v>90</v>
      </c>
      <c r="U436" s="176">
        <f t="shared" si="478"/>
        <v>185</v>
      </c>
      <c r="V436" s="176">
        <f t="shared" si="478"/>
        <v>114</v>
      </c>
      <c r="W436" s="176">
        <f t="shared" si="478"/>
        <v>115</v>
      </c>
      <c r="X436" s="176">
        <f t="shared" si="478"/>
        <v>140</v>
      </c>
      <c r="Y436" s="176">
        <f t="shared" si="478"/>
        <v>148</v>
      </c>
      <c r="Z436" s="176">
        <f t="shared" si="478"/>
        <v>183</v>
      </c>
      <c r="AA436" s="176">
        <f t="shared" si="478"/>
        <v>126</v>
      </c>
      <c r="AB436" s="176">
        <f t="shared" si="478"/>
        <v>135</v>
      </c>
      <c r="AC436" s="176">
        <f t="shared" si="478"/>
        <v>174</v>
      </c>
      <c r="AD436" s="176">
        <f t="shared" si="478"/>
        <v>150</v>
      </c>
      <c r="AE436" s="176">
        <f t="shared" si="478"/>
        <v>137</v>
      </c>
      <c r="AF436" s="176">
        <f t="shared" si="478"/>
        <v>109</v>
      </c>
      <c r="AG436" s="176">
        <f t="shared" si="478"/>
        <v>78</v>
      </c>
      <c r="AH436" s="176">
        <f t="shared" si="478"/>
        <v>125</v>
      </c>
      <c r="AI436" s="176">
        <f t="shared" si="478"/>
        <v>73</v>
      </c>
      <c r="AJ436" s="176">
        <f t="shared" si="478"/>
        <v>97</v>
      </c>
      <c r="AK436" s="176">
        <f t="shared" si="478"/>
        <v>75</v>
      </c>
      <c r="AL436" s="176" t="str">
        <f t="shared" si="478"/>
        <v/>
      </c>
      <c r="AM436" s="176" t="str">
        <f t="shared" si="478"/>
        <v/>
      </c>
      <c r="AN436" s="176" t="str">
        <f t="shared" si="478"/>
        <v/>
      </c>
      <c r="AO436" s="176" t="str">
        <f t="shared" si="478"/>
        <v/>
      </c>
      <c r="AP436" s="176" t="str">
        <f t="shared" si="478"/>
        <v/>
      </c>
      <c r="AQ436" s="170"/>
      <c r="AR436" s="170"/>
    </row>
    <row r="437" ht="12.75" customHeight="1">
      <c r="A437" s="170"/>
      <c r="B437" s="170"/>
      <c r="C437" s="140" t="str">
        <f t="shared" ref="C437:D437" si="479">C244</f>
        <v>Brighton</v>
      </c>
      <c r="D437" s="140" t="str">
        <f t="shared" si="479"/>
        <v>Newcastle</v>
      </c>
      <c r="E437" s="176">
        <f t="shared" ref="E437:AP437" si="480">IFERROR(RANK(E244,E$196:E$385,1)+COUNTIF(E$196:E244,E244)-1,"")</f>
        <v>185</v>
      </c>
      <c r="F437" s="176">
        <f t="shared" si="480"/>
        <v>185</v>
      </c>
      <c r="G437" s="176">
        <f t="shared" si="480"/>
        <v>185</v>
      </c>
      <c r="H437" s="176">
        <f t="shared" si="480"/>
        <v>164</v>
      </c>
      <c r="I437" s="176">
        <f t="shared" si="480"/>
        <v>157</v>
      </c>
      <c r="J437" s="176">
        <f t="shared" si="480"/>
        <v>148</v>
      </c>
      <c r="K437" s="176">
        <f t="shared" si="480"/>
        <v>91</v>
      </c>
      <c r="L437" s="176">
        <f t="shared" si="480"/>
        <v>23</v>
      </c>
      <c r="M437" s="176">
        <f t="shared" si="480"/>
        <v>11</v>
      </c>
      <c r="N437" s="176">
        <f t="shared" si="480"/>
        <v>10</v>
      </c>
      <c r="O437" s="176">
        <f t="shared" si="480"/>
        <v>15</v>
      </c>
      <c r="P437" s="176">
        <f t="shared" si="480"/>
        <v>10</v>
      </c>
      <c r="Q437" s="176">
        <f t="shared" si="480"/>
        <v>3</v>
      </c>
      <c r="R437" s="176">
        <f t="shared" si="480"/>
        <v>9</v>
      </c>
      <c r="S437" s="176">
        <f t="shared" si="480"/>
        <v>19</v>
      </c>
      <c r="T437" s="176">
        <f t="shared" si="480"/>
        <v>56</v>
      </c>
      <c r="U437" s="176">
        <f t="shared" si="480"/>
        <v>127</v>
      </c>
      <c r="V437" s="176">
        <f t="shared" si="480"/>
        <v>104</v>
      </c>
      <c r="W437" s="176">
        <f t="shared" si="480"/>
        <v>129</v>
      </c>
      <c r="X437" s="176">
        <f t="shared" si="480"/>
        <v>121</v>
      </c>
      <c r="Y437" s="176">
        <f t="shared" si="480"/>
        <v>127</v>
      </c>
      <c r="Z437" s="176">
        <f t="shared" si="480"/>
        <v>60</v>
      </c>
      <c r="AA437" s="176">
        <f t="shared" si="480"/>
        <v>17</v>
      </c>
      <c r="AB437" s="176">
        <f t="shared" si="480"/>
        <v>23</v>
      </c>
      <c r="AC437" s="176">
        <f t="shared" si="480"/>
        <v>24</v>
      </c>
      <c r="AD437" s="176">
        <f t="shared" si="480"/>
        <v>7</v>
      </c>
      <c r="AE437" s="176">
        <f t="shared" si="480"/>
        <v>10</v>
      </c>
      <c r="AF437" s="176">
        <f t="shared" si="480"/>
        <v>13</v>
      </c>
      <c r="AG437" s="176">
        <f t="shared" si="480"/>
        <v>13</v>
      </c>
      <c r="AH437" s="176">
        <f t="shared" si="480"/>
        <v>14</v>
      </c>
      <c r="AI437" s="176">
        <f t="shared" si="480"/>
        <v>21</v>
      </c>
      <c r="AJ437" s="176">
        <f t="shared" si="480"/>
        <v>159</v>
      </c>
      <c r="AK437" s="176">
        <f t="shared" si="480"/>
        <v>161</v>
      </c>
      <c r="AL437" s="176" t="str">
        <f t="shared" si="480"/>
        <v/>
      </c>
      <c r="AM437" s="176" t="str">
        <f t="shared" si="480"/>
        <v/>
      </c>
      <c r="AN437" s="176" t="str">
        <f t="shared" si="480"/>
        <v/>
      </c>
      <c r="AO437" s="176" t="str">
        <f t="shared" si="480"/>
        <v/>
      </c>
      <c r="AP437" s="176" t="str">
        <f t="shared" si="480"/>
        <v/>
      </c>
      <c r="AQ437" s="170"/>
      <c r="AR437" s="170"/>
    </row>
    <row r="438" ht="12.75" customHeight="1">
      <c r="A438" s="170"/>
      <c r="B438" s="170"/>
      <c r="C438" s="140" t="str">
        <f t="shared" ref="C438:D438" si="481">C245</f>
        <v>Brighton</v>
      </c>
      <c r="D438" s="140" t="str">
        <f t="shared" si="481"/>
        <v>Southampton</v>
      </c>
      <c r="E438" s="176">
        <f t="shared" ref="E438:AP438" si="482">IFERROR(RANK(E245,E$196:E$385,1)+COUNTIF(E$196:E245,E245)-1,"")</f>
        <v>178</v>
      </c>
      <c r="F438" s="176">
        <f t="shared" si="482"/>
        <v>181</v>
      </c>
      <c r="G438" s="176">
        <f t="shared" si="482"/>
        <v>172</v>
      </c>
      <c r="H438" s="176">
        <f t="shared" si="482"/>
        <v>150</v>
      </c>
      <c r="I438" s="176">
        <f t="shared" si="482"/>
        <v>148</v>
      </c>
      <c r="J438" s="176">
        <f t="shared" si="482"/>
        <v>182</v>
      </c>
      <c r="K438" s="176">
        <f t="shared" si="482"/>
        <v>155</v>
      </c>
      <c r="L438" s="176">
        <f t="shared" si="482"/>
        <v>135</v>
      </c>
      <c r="M438" s="176">
        <f t="shared" si="482"/>
        <v>95</v>
      </c>
      <c r="N438" s="176">
        <f t="shared" si="482"/>
        <v>85</v>
      </c>
      <c r="O438" s="176">
        <f t="shared" si="482"/>
        <v>87</v>
      </c>
      <c r="P438" s="176">
        <f t="shared" si="482"/>
        <v>47</v>
      </c>
      <c r="Q438" s="176">
        <f t="shared" si="482"/>
        <v>34</v>
      </c>
      <c r="R438" s="176">
        <f t="shared" si="482"/>
        <v>53</v>
      </c>
      <c r="S438" s="176">
        <f t="shared" si="482"/>
        <v>50</v>
      </c>
      <c r="T438" s="176">
        <f t="shared" si="482"/>
        <v>81</v>
      </c>
      <c r="U438" s="176">
        <f t="shared" si="482"/>
        <v>133</v>
      </c>
      <c r="V438" s="176">
        <f t="shared" si="482"/>
        <v>116</v>
      </c>
      <c r="W438" s="176">
        <f t="shared" si="482"/>
        <v>120</v>
      </c>
      <c r="X438" s="176">
        <f t="shared" si="482"/>
        <v>100</v>
      </c>
      <c r="Y438" s="176">
        <f t="shared" si="482"/>
        <v>46</v>
      </c>
      <c r="Z438" s="176">
        <f t="shared" si="482"/>
        <v>97</v>
      </c>
      <c r="AA438" s="176">
        <f t="shared" si="482"/>
        <v>38</v>
      </c>
      <c r="AB438" s="176">
        <f t="shared" si="482"/>
        <v>20</v>
      </c>
      <c r="AC438" s="176">
        <f t="shared" si="482"/>
        <v>88</v>
      </c>
      <c r="AD438" s="176">
        <f t="shared" si="482"/>
        <v>56</v>
      </c>
      <c r="AE438" s="176">
        <f t="shared" si="482"/>
        <v>101</v>
      </c>
      <c r="AF438" s="176">
        <f t="shared" si="482"/>
        <v>130</v>
      </c>
      <c r="AG438" s="176">
        <f t="shared" si="482"/>
        <v>121</v>
      </c>
      <c r="AH438" s="176">
        <f t="shared" si="482"/>
        <v>164</v>
      </c>
      <c r="AI438" s="176">
        <f t="shared" si="482"/>
        <v>121</v>
      </c>
      <c r="AJ438" s="176">
        <f t="shared" si="482"/>
        <v>177</v>
      </c>
      <c r="AK438" s="176">
        <f t="shared" si="482"/>
        <v>155</v>
      </c>
      <c r="AL438" s="176" t="str">
        <f t="shared" si="482"/>
        <v/>
      </c>
      <c r="AM438" s="176" t="str">
        <f t="shared" si="482"/>
        <v/>
      </c>
      <c r="AN438" s="176" t="str">
        <f t="shared" si="482"/>
        <v/>
      </c>
      <c r="AO438" s="176" t="str">
        <f t="shared" si="482"/>
        <v/>
      </c>
      <c r="AP438" s="176" t="str">
        <f t="shared" si="482"/>
        <v/>
      </c>
      <c r="AQ438" s="170"/>
      <c r="AR438" s="170"/>
    </row>
    <row r="439" ht="12.75" customHeight="1">
      <c r="A439" s="170"/>
      <c r="B439" s="170"/>
      <c r="C439" s="140" t="str">
        <f t="shared" ref="C439:D439" si="483">C246</f>
        <v>Brighton</v>
      </c>
      <c r="D439" s="140" t="str">
        <f t="shared" si="483"/>
        <v>Tottenham</v>
      </c>
      <c r="E439" s="176">
        <f t="shared" ref="E439:AP439" si="484">IFERROR(RANK(E246,E$196:E$385,1)+COUNTIF(E$196:E246,E246)-1,"")</f>
        <v>170</v>
      </c>
      <c r="F439" s="176">
        <f t="shared" si="484"/>
        <v>153</v>
      </c>
      <c r="G439" s="176">
        <f t="shared" si="484"/>
        <v>139</v>
      </c>
      <c r="H439" s="176">
        <f t="shared" si="484"/>
        <v>40</v>
      </c>
      <c r="I439" s="176">
        <f t="shared" si="484"/>
        <v>40</v>
      </c>
      <c r="J439" s="176">
        <f t="shared" si="484"/>
        <v>54</v>
      </c>
      <c r="K439" s="176">
        <f t="shared" si="484"/>
        <v>21</v>
      </c>
      <c r="L439" s="176">
        <f t="shared" si="484"/>
        <v>102</v>
      </c>
      <c r="M439" s="176">
        <f t="shared" si="484"/>
        <v>134</v>
      </c>
      <c r="N439" s="176">
        <f t="shared" si="484"/>
        <v>120</v>
      </c>
      <c r="O439" s="176">
        <f t="shared" si="484"/>
        <v>123</v>
      </c>
      <c r="P439" s="176">
        <f t="shared" si="484"/>
        <v>121</v>
      </c>
      <c r="Q439" s="176">
        <f t="shared" si="484"/>
        <v>142</v>
      </c>
      <c r="R439" s="176">
        <f t="shared" si="484"/>
        <v>89</v>
      </c>
      <c r="S439" s="176">
        <f t="shared" si="484"/>
        <v>72</v>
      </c>
      <c r="T439" s="176">
        <f t="shared" si="484"/>
        <v>82</v>
      </c>
      <c r="U439" s="176">
        <f t="shared" si="484"/>
        <v>154</v>
      </c>
      <c r="V439" s="176">
        <f t="shared" si="484"/>
        <v>151</v>
      </c>
      <c r="W439" s="176">
        <f t="shared" si="484"/>
        <v>112</v>
      </c>
      <c r="X439" s="176">
        <f t="shared" si="484"/>
        <v>108</v>
      </c>
      <c r="Y439" s="176">
        <f t="shared" si="484"/>
        <v>138</v>
      </c>
      <c r="Z439" s="176">
        <f t="shared" si="484"/>
        <v>126</v>
      </c>
      <c r="AA439" s="176">
        <f t="shared" si="484"/>
        <v>87</v>
      </c>
      <c r="AB439" s="176">
        <f t="shared" si="484"/>
        <v>60</v>
      </c>
      <c r="AC439" s="176">
        <f t="shared" si="484"/>
        <v>77</v>
      </c>
      <c r="AD439" s="176">
        <f t="shared" si="484"/>
        <v>46</v>
      </c>
      <c r="AE439" s="176">
        <f t="shared" si="484"/>
        <v>49</v>
      </c>
      <c r="AF439" s="176">
        <f t="shared" si="484"/>
        <v>17</v>
      </c>
      <c r="AG439" s="176">
        <f t="shared" si="484"/>
        <v>2</v>
      </c>
      <c r="AH439" s="176">
        <f t="shared" si="484"/>
        <v>6</v>
      </c>
      <c r="AI439" s="176">
        <f t="shared" si="484"/>
        <v>3</v>
      </c>
      <c r="AJ439" s="176">
        <f t="shared" si="484"/>
        <v>37</v>
      </c>
      <c r="AK439" s="176">
        <f t="shared" si="484"/>
        <v>51</v>
      </c>
      <c r="AL439" s="176" t="str">
        <f t="shared" si="484"/>
        <v/>
      </c>
      <c r="AM439" s="176" t="str">
        <f t="shared" si="484"/>
        <v/>
      </c>
      <c r="AN439" s="176" t="str">
        <f t="shared" si="484"/>
        <v/>
      </c>
      <c r="AO439" s="176" t="str">
        <f t="shared" si="484"/>
        <v/>
      </c>
      <c r="AP439" s="176" t="str">
        <f t="shared" si="484"/>
        <v/>
      </c>
      <c r="AQ439" s="170"/>
      <c r="AR439" s="170"/>
    </row>
    <row r="440" ht="12.75" customHeight="1">
      <c r="A440" s="170"/>
      <c r="B440" s="170"/>
      <c r="C440" s="140" t="str">
        <f t="shared" ref="C440:D440" si="485">C247</f>
        <v>Brighton</v>
      </c>
      <c r="D440" s="140" t="str">
        <f t="shared" si="485"/>
        <v>Watford</v>
      </c>
      <c r="E440" s="176">
        <f t="shared" ref="E440:AP440" si="486">IFERROR(RANK(E247,E$196:E$385,1)+COUNTIF(E$196:E247,E247)-1,"")</f>
        <v>8</v>
      </c>
      <c r="F440" s="176">
        <f t="shared" si="486"/>
        <v>180</v>
      </c>
      <c r="G440" s="176">
        <f t="shared" si="486"/>
        <v>180</v>
      </c>
      <c r="H440" s="176">
        <f t="shared" si="486"/>
        <v>189</v>
      </c>
      <c r="I440" s="176">
        <f t="shared" si="486"/>
        <v>188</v>
      </c>
      <c r="J440" s="176">
        <f t="shared" si="486"/>
        <v>185</v>
      </c>
      <c r="K440" s="176">
        <f t="shared" si="486"/>
        <v>187</v>
      </c>
      <c r="L440" s="176">
        <f t="shared" si="486"/>
        <v>139</v>
      </c>
      <c r="M440" s="176">
        <f t="shared" si="486"/>
        <v>125</v>
      </c>
      <c r="N440" s="176">
        <f t="shared" si="486"/>
        <v>115</v>
      </c>
      <c r="O440" s="176">
        <f t="shared" si="486"/>
        <v>120</v>
      </c>
      <c r="P440" s="176">
        <f t="shared" si="486"/>
        <v>72</v>
      </c>
      <c r="Q440" s="176">
        <f t="shared" si="486"/>
        <v>87</v>
      </c>
      <c r="R440" s="176">
        <f t="shared" si="486"/>
        <v>45</v>
      </c>
      <c r="S440" s="176">
        <f t="shared" si="486"/>
        <v>41</v>
      </c>
      <c r="T440" s="176">
        <f t="shared" si="486"/>
        <v>74</v>
      </c>
      <c r="U440" s="176">
        <f t="shared" si="486"/>
        <v>141</v>
      </c>
      <c r="V440" s="176">
        <f t="shared" si="486"/>
        <v>176</v>
      </c>
      <c r="W440" s="176">
        <f t="shared" si="486"/>
        <v>161</v>
      </c>
      <c r="X440" s="176">
        <f t="shared" si="486"/>
        <v>151</v>
      </c>
      <c r="Y440" s="176">
        <f t="shared" si="486"/>
        <v>150</v>
      </c>
      <c r="Z440" s="176">
        <f t="shared" si="486"/>
        <v>129</v>
      </c>
      <c r="AA440" s="176">
        <f t="shared" si="486"/>
        <v>100</v>
      </c>
      <c r="AB440" s="176">
        <f t="shared" si="486"/>
        <v>65</v>
      </c>
      <c r="AC440" s="176">
        <f t="shared" si="486"/>
        <v>122</v>
      </c>
      <c r="AD440" s="176">
        <f t="shared" si="486"/>
        <v>86</v>
      </c>
      <c r="AE440" s="176">
        <f t="shared" si="486"/>
        <v>99</v>
      </c>
      <c r="AF440" s="176">
        <f t="shared" si="486"/>
        <v>67</v>
      </c>
      <c r="AG440" s="176">
        <f t="shared" si="486"/>
        <v>43</v>
      </c>
      <c r="AH440" s="176">
        <f t="shared" si="486"/>
        <v>54</v>
      </c>
      <c r="AI440" s="176">
        <f t="shared" si="486"/>
        <v>4</v>
      </c>
      <c r="AJ440" s="176">
        <f t="shared" si="486"/>
        <v>67</v>
      </c>
      <c r="AK440" s="176">
        <f t="shared" si="486"/>
        <v>116</v>
      </c>
      <c r="AL440" s="176" t="str">
        <f t="shared" si="486"/>
        <v/>
      </c>
      <c r="AM440" s="176" t="str">
        <f t="shared" si="486"/>
        <v/>
      </c>
      <c r="AN440" s="176" t="str">
        <f t="shared" si="486"/>
        <v/>
      </c>
      <c r="AO440" s="176" t="str">
        <f t="shared" si="486"/>
        <v/>
      </c>
      <c r="AP440" s="176" t="str">
        <f t="shared" si="486"/>
        <v/>
      </c>
      <c r="AQ440" s="170"/>
      <c r="AR440" s="170"/>
    </row>
    <row r="441" ht="12.75" customHeight="1">
      <c r="A441" s="170"/>
      <c r="B441" s="170"/>
      <c r="C441" s="140" t="str">
        <f t="shared" ref="C441:D441" si="487">C248</f>
        <v>Brighton</v>
      </c>
      <c r="D441" s="140" t="str">
        <f t="shared" si="487"/>
        <v>West Ham</v>
      </c>
      <c r="E441" s="176">
        <f t="shared" ref="E441:AP441" si="488">IFERROR(RANK(E248,E$196:E$385,1)+COUNTIF(E$196:E248,E248)-1,"")</f>
        <v>190</v>
      </c>
      <c r="F441" s="176">
        <f t="shared" si="488"/>
        <v>190</v>
      </c>
      <c r="G441" s="176">
        <f t="shared" si="488"/>
        <v>190</v>
      </c>
      <c r="H441" s="176">
        <f t="shared" si="488"/>
        <v>184</v>
      </c>
      <c r="I441" s="176">
        <f t="shared" si="488"/>
        <v>183</v>
      </c>
      <c r="J441" s="176">
        <f t="shared" si="488"/>
        <v>180</v>
      </c>
      <c r="K441" s="176">
        <f t="shared" si="488"/>
        <v>149</v>
      </c>
      <c r="L441" s="176">
        <f t="shared" si="488"/>
        <v>152</v>
      </c>
      <c r="M441" s="176">
        <f t="shared" si="488"/>
        <v>110</v>
      </c>
      <c r="N441" s="176">
        <f t="shared" si="488"/>
        <v>68</v>
      </c>
      <c r="O441" s="176">
        <f t="shared" si="488"/>
        <v>80</v>
      </c>
      <c r="P441" s="176">
        <f t="shared" si="488"/>
        <v>73</v>
      </c>
      <c r="Q441" s="176">
        <f t="shared" si="488"/>
        <v>72</v>
      </c>
      <c r="R441" s="176">
        <f t="shared" si="488"/>
        <v>25</v>
      </c>
      <c r="S441" s="176">
        <f t="shared" si="488"/>
        <v>27</v>
      </c>
      <c r="T441" s="176">
        <f t="shared" si="488"/>
        <v>28</v>
      </c>
      <c r="U441" s="176">
        <f t="shared" si="488"/>
        <v>37</v>
      </c>
      <c r="V441" s="176">
        <f t="shared" si="488"/>
        <v>73</v>
      </c>
      <c r="W441" s="176">
        <f t="shared" si="488"/>
        <v>86</v>
      </c>
      <c r="X441" s="176">
        <f t="shared" si="488"/>
        <v>63</v>
      </c>
      <c r="Y441" s="176">
        <f t="shared" si="488"/>
        <v>76</v>
      </c>
      <c r="Z441" s="176">
        <f t="shared" si="488"/>
        <v>110</v>
      </c>
      <c r="AA441" s="176">
        <f t="shared" si="488"/>
        <v>135</v>
      </c>
      <c r="AB441" s="176">
        <f t="shared" si="488"/>
        <v>61</v>
      </c>
      <c r="AC441" s="176">
        <f t="shared" si="488"/>
        <v>58</v>
      </c>
      <c r="AD441" s="176">
        <f t="shared" si="488"/>
        <v>35</v>
      </c>
      <c r="AE441" s="176">
        <f t="shared" si="488"/>
        <v>35</v>
      </c>
      <c r="AF441" s="176">
        <f t="shared" si="488"/>
        <v>90</v>
      </c>
      <c r="AG441" s="176">
        <f t="shared" si="488"/>
        <v>57</v>
      </c>
      <c r="AH441" s="176">
        <f t="shared" si="488"/>
        <v>106</v>
      </c>
      <c r="AI441" s="176">
        <f t="shared" si="488"/>
        <v>111</v>
      </c>
      <c r="AJ441" s="176">
        <f t="shared" si="488"/>
        <v>147</v>
      </c>
      <c r="AK441" s="176">
        <f t="shared" si="488"/>
        <v>174</v>
      </c>
      <c r="AL441" s="176" t="str">
        <f t="shared" si="488"/>
        <v/>
      </c>
      <c r="AM441" s="176" t="str">
        <f t="shared" si="488"/>
        <v/>
      </c>
      <c r="AN441" s="176" t="str">
        <f t="shared" si="488"/>
        <v/>
      </c>
      <c r="AO441" s="176" t="str">
        <f t="shared" si="488"/>
        <v/>
      </c>
      <c r="AP441" s="176" t="str">
        <f t="shared" si="488"/>
        <v/>
      </c>
      <c r="AQ441" s="170"/>
      <c r="AR441" s="170"/>
    </row>
    <row r="442" ht="12.75" customHeight="1">
      <c r="A442" s="170"/>
      <c r="B442" s="170"/>
      <c r="C442" s="140" t="str">
        <f t="shared" ref="C442:D442" si="489">C249</f>
        <v>Brighton</v>
      </c>
      <c r="D442" s="140" t="str">
        <f t="shared" si="489"/>
        <v>Wolves</v>
      </c>
      <c r="E442" s="176">
        <f t="shared" ref="E442:AP442" si="490">IFERROR(RANK(E249,E$196:E$385,1)+COUNTIF(E$196:E249,E249)-1,"")</f>
        <v>189</v>
      </c>
      <c r="F442" s="176">
        <f t="shared" si="490"/>
        <v>189</v>
      </c>
      <c r="G442" s="176">
        <f t="shared" si="490"/>
        <v>189</v>
      </c>
      <c r="H442" s="176">
        <f t="shared" si="490"/>
        <v>157</v>
      </c>
      <c r="I442" s="176">
        <f t="shared" si="490"/>
        <v>150</v>
      </c>
      <c r="J442" s="176">
        <f t="shared" si="490"/>
        <v>170</v>
      </c>
      <c r="K442" s="176">
        <f t="shared" si="490"/>
        <v>121</v>
      </c>
      <c r="L442" s="176">
        <f t="shared" si="490"/>
        <v>87</v>
      </c>
      <c r="M442" s="176">
        <f t="shared" si="490"/>
        <v>54</v>
      </c>
      <c r="N442" s="176">
        <f t="shared" si="490"/>
        <v>49</v>
      </c>
      <c r="O442" s="176">
        <f t="shared" si="490"/>
        <v>68</v>
      </c>
      <c r="P442" s="176">
        <f t="shared" si="490"/>
        <v>15</v>
      </c>
      <c r="Q442" s="176">
        <f t="shared" si="490"/>
        <v>44</v>
      </c>
      <c r="R442" s="176">
        <f t="shared" si="490"/>
        <v>79</v>
      </c>
      <c r="S442" s="176">
        <f t="shared" si="490"/>
        <v>86</v>
      </c>
      <c r="T442" s="176">
        <f t="shared" si="490"/>
        <v>79</v>
      </c>
      <c r="U442" s="176">
        <f t="shared" si="490"/>
        <v>175</v>
      </c>
      <c r="V442" s="176">
        <f t="shared" si="490"/>
        <v>188</v>
      </c>
      <c r="W442" s="176">
        <f t="shared" si="490"/>
        <v>179</v>
      </c>
      <c r="X442" s="176">
        <f t="shared" si="490"/>
        <v>182</v>
      </c>
      <c r="Y442" s="176">
        <f t="shared" si="490"/>
        <v>184</v>
      </c>
      <c r="Z442" s="176">
        <f t="shared" si="490"/>
        <v>190</v>
      </c>
      <c r="AA442" s="176">
        <f t="shared" si="490"/>
        <v>160</v>
      </c>
      <c r="AB442" s="176">
        <f t="shared" si="490"/>
        <v>48</v>
      </c>
      <c r="AC442" s="176">
        <f t="shared" si="490"/>
        <v>120</v>
      </c>
      <c r="AD442" s="176">
        <f t="shared" si="490"/>
        <v>80</v>
      </c>
      <c r="AE442" s="176">
        <f t="shared" si="490"/>
        <v>78</v>
      </c>
      <c r="AF442" s="176">
        <f t="shared" si="490"/>
        <v>87</v>
      </c>
      <c r="AG442" s="176">
        <f t="shared" si="490"/>
        <v>97</v>
      </c>
      <c r="AH442" s="176">
        <f t="shared" si="490"/>
        <v>93</v>
      </c>
      <c r="AI442" s="176">
        <f t="shared" si="490"/>
        <v>46</v>
      </c>
      <c r="AJ442" s="176">
        <f t="shared" si="490"/>
        <v>48</v>
      </c>
      <c r="AK442" s="176">
        <f t="shared" si="490"/>
        <v>177</v>
      </c>
      <c r="AL442" s="176" t="str">
        <f t="shared" si="490"/>
        <v/>
      </c>
      <c r="AM442" s="176" t="str">
        <f t="shared" si="490"/>
        <v/>
      </c>
      <c r="AN442" s="176" t="str">
        <f t="shared" si="490"/>
        <v/>
      </c>
      <c r="AO442" s="176" t="str">
        <f t="shared" si="490"/>
        <v/>
      </c>
      <c r="AP442" s="176" t="str">
        <f t="shared" si="490"/>
        <v/>
      </c>
      <c r="AQ442" s="170"/>
      <c r="AR442" s="170"/>
    </row>
    <row r="443" ht="12.75" customHeight="1">
      <c r="A443" s="170"/>
      <c r="B443" s="170"/>
      <c r="C443" s="140" t="str">
        <f t="shared" ref="C443:D443" si="491">C250</f>
        <v>Burnley</v>
      </c>
      <c r="D443" s="140" t="str">
        <f t="shared" si="491"/>
        <v>Cardiff</v>
      </c>
      <c r="E443" s="176">
        <f t="shared" ref="E443:AP443" si="492">IFERROR(RANK(E250,E$196:E$385,1)+COUNTIF(E$196:E250,E250)-1,"")</f>
        <v>97</v>
      </c>
      <c r="F443" s="176">
        <f t="shared" si="492"/>
        <v>82</v>
      </c>
      <c r="G443" s="176">
        <f t="shared" si="492"/>
        <v>66</v>
      </c>
      <c r="H443" s="176">
        <f t="shared" si="492"/>
        <v>41</v>
      </c>
      <c r="I443" s="176">
        <f t="shared" si="492"/>
        <v>125</v>
      </c>
      <c r="J443" s="176">
        <f t="shared" si="492"/>
        <v>133</v>
      </c>
      <c r="K443" s="176">
        <f t="shared" si="492"/>
        <v>73</v>
      </c>
      <c r="L443" s="176">
        <f t="shared" si="492"/>
        <v>75</v>
      </c>
      <c r="M443" s="176">
        <f t="shared" si="492"/>
        <v>85</v>
      </c>
      <c r="N443" s="176">
        <f t="shared" si="492"/>
        <v>133</v>
      </c>
      <c r="O443" s="176">
        <f t="shared" si="492"/>
        <v>28</v>
      </c>
      <c r="P443" s="176">
        <f t="shared" si="492"/>
        <v>34</v>
      </c>
      <c r="Q443" s="176">
        <f t="shared" si="492"/>
        <v>128</v>
      </c>
      <c r="R443" s="176">
        <f t="shared" si="492"/>
        <v>115</v>
      </c>
      <c r="S443" s="176">
        <f t="shared" si="492"/>
        <v>167</v>
      </c>
      <c r="T443" s="176">
        <f t="shared" si="492"/>
        <v>127</v>
      </c>
      <c r="U443" s="176">
        <f t="shared" si="492"/>
        <v>148</v>
      </c>
      <c r="V443" s="176">
        <f t="shared" si="492"/>
        <v>120</v>
      </c>
      <c r="W443" s="176">
        <f t="shared" si="492"/>
        <v>157</v>
      </c>
      <c r="X443" s="176">
        <f t="shared" si="492"/>
        <v>164</v>
      </c>
      <c r="Y443" s="176">
        <f t="shared" si="492"/>
        <v>146</v>
      </c>
      <c r="Z443" s="176">
        <f t="shared" si="492"/>
        <v>154</v>
      </c>
      <c r="AA443" s="176">
        <f t="shared" si="492"/>
        <v>175</v>
      </c>
      <c r="AB443" s="176">
        <f t="shared" si="492"/>
        <v>149</v>
      </c>
      <c r="AC443" s="176">
        <f t="shared" si="492"/>
        <v>78</v>
      </c>
      <c r="AD443" s="176">
        <f t="shared" si="492"/>
        <v>121</v>
      </c>
      <c r="AE443" s="176">
        <f t="shared" si="492"/>
        <v>90</v>
      </c>
      <c r="AF443" s="176">
        <f t="shared" si="492"/>
        <v>121</v>
      </c>
      <c r="AG443" s="176">
        <f t="shared" si="492"/>
        <v>92</v>
      </c>
      <c r="AH443" s="176">
        <f t="shared" si="492"/>
        <v>159</v>
      </c>
      <c r="AI443" s="176">
        <f t="shared" si="492"/>
        <v>136</v>
      </c>
      <c r="AJ443" s="176">
        <f t="shared" si="492"/>
        <v>98</v>
      </c>
      <c r="AK443" s="176">
        <f t="shared" si="492"/>
        <v>136</v>
      </c>
      <c r="AL443" s="176" t="str">
        <f t="shared" si="492"/>
        <v/>
      </c>
      <c r="AM443" s="176" t="str">
        <f t="shared" si="492"/>
        <v/>
      </c>
      <c r="AN443" s="176" t="str">
        <f t="shared" si="492"/>
        <v/>
      </c>
      <c r="AO443" s="176" t="str">
        <f t="shared" si="492"/>
        <v/>
      </c>
      <c r="AP443" s="176" t="str">
        <f t="shared" si="492"/>
        <v/>
      </c>
      <c r="AQ443" s="170"/>
      <c r="AR443" s="170"/>
    </row>
    <row r="444" ht="12.75" customHeight="1">
      <c r="A444" s="170"/>
      <c r="B444" s="170"/>
      <c r="C444" s="140" t="str">
        <f t="shared" ref="C444:D444" si="493">C251</f>
        <v>Burnley</v>
      </c>
      <c r="D444" s="140" t="str">
        <f t="shared" si="493"/>
        <v>Chelsea</v>
      </c>
      <c r="E444" s="176">
        <f t="shared" ref="E444:AP444" si="494">IFERROR(RANK(E251,E$196:E$385,1)+COUNTIF(E$196:E251,E251)-1,"")</f>
        <v>22</v>
      </c>
      <c r="F444" s="176">
        <f t="shared" si="494"/>
        <v>32</v>
      </c>
      <c r="G444" s="176">
        <f t="shared" si="494"/>
        <v>13</v>
      </c>
      <c r="H444" s="176">
        <f t="shared" si="494"/>
        <v>70</v>
      </c>
      <c r="I444" s="176">
        <f t="shared" si="494"/>
        <v>54</v>
      </c>
      <c r="J444" s="176">
        <f t="shared" si="494"/>
        <v>82</v>
      </c>
      <c r="K444" s="176">
        <f t="shared" si="494"/>
        <v>58</v>
      </c>
      <c r="L444" s="176">
        <f t="shared" si="494"/>
        <v>64</v>
      </c>
      <c r="M444" s="176">
        <f t="shared" si="494"/>
        <v>79</v>
      </c>
      <c r="N444" s="176">
        <f t="shared" si="494"/>
        <v>43</v>
      </c>
      <c r="O444" s="176">
        <f t="shared" si="494"/>
        <v>14</v>
      </c>
      <c r="P444" s="176">
        <f t="shared" si="494"/>
        <v>50</v>
      </c>
      <c r="Q444" s="176">
        <f t="shared" si="494"/>
        <v>119</v>
      </c>
      <c r="R444" s="176">
        <f t="shared" si="494"/>
        <v>106</v>
      </c>
      <c r="S444" s="176">
        <f t="shared" si="494"/>
        <v>156</v>
      </c>
      <c r="T444" s="176">
        <f t="shared" si="494"/>
        <v>121</v>
      </c>
      <c r="U444" s="176">
        <f t="shared" si="494"/>
        <v>151</v>
      </c>
      <c r="V444" s="176">
        <f t="shared" si="494"/>
        <v>161</v>
      </c>
      <c r="W444" s="176">
        <f t="shared" si="494"/>
        <v>143</v>
      </c>
      <c r="X444" s="176">
        <f t="shared" si="494"/>
        <v>133</v>
      </c>
      <c r="Y444" s="176">
        <f t="shared" si="494"/>
        <v>123</v>
      </c>
      <c r="Z444" s="176">
        <f t="shared" si="494"/>
        <v>95</v>
      </c>
      <c r="AA444" s="176">
        <f t="shared" si="494"/>
        <v>130</v>
      </c>
      <c r="AB444" s="176">
        <f t="shared" si="494"/>
        <v>73</v>
      </c>
      <c r="AC444" s="176">
        <f t="shared" si="494"/>
        <v>21</v>
      </c>
      <c r="AD444" s="176">
        <f t="shared" si="494"/>
        <v>94</v>
      </c>
      <c r="AE444" s="176">
        <f t="shared" si="494"/>
        <v>50</v>
      </c>
      <c r="AF444" s="176">
        <f t="shared" si="494"/>
        <v>99</v>
      </c>
      <c r="AG444" s="176">
        <f t="shared" si="494"/>
        <v>52</v>
      </c>
      <c r="AH444" s="176">
        <f t="shared" si="494"/>
        <v>65</v>
      </c>
      <c r="AI444" s="176">
        <f t="shared" si="494"/>
        <v>170</v>
      </c>
      <c r="AJ444" s="176">
        <f t="shared" si="494"/>
        <v>150</v>
      </c>
      <c r="AK444" s="176">
        <f t="shared" si="494"/>
        <v>165</v>
      </c>
      <c r="AL444" s="176" t="str">
        <f t="shared" si="494"/>
        <v/>
      </c>
      <c r="AM444" s="176" t="str">
        <f t="shared" si="494"/>
        <v/>
      </c>
      <c r="AN444" s="176" t="str">
        <f t="shared" si="494"/>
        <v/>
      </c>
      <c r="AO444" s="176" t="str">
        <f t="shared" si="494"/>
        <v/>
      </c>
      <c r="AP444" s="176" t="str">
        <f t="shared" si="494"/>
        <v/>
      </c>
      <c r="AQ444" s="170"/>
      <c r="AR444" s="170"/>
    </row>
    <row r="445" ht="12.75" customHeight="1">
      <c r="A445" s="170"/>
      <c r="B445" s="170"/>
      <c r="C445" s="140" t="str">
        <f t="shared" ref="C445:D445" si="495">C252</f>
        <v>Burnley</v>
      </c>
      <c r="D445" s="140" t="str">
        <f t="shared" si="495"/>
        <v>Crystal Palace</v>
      </c>
      <c r="E445" s="176">
        <f t="shared" ref="E445:AP445" si="496">IFERROR(RANK(E252,E$196:E$385,1)+COUNTIF(E$196:E252,E252)-1,"")</f>
        <v>47</v>
      </c>
      <c r="F445" s="176">
        <f t="shared" si="496"/>
        <v>47</v>
      </c>
      <c r="G445" s="176">
        <f t="shared" si="496"/>
        <v>25</v>
      </c>
      <c r="H445" s="176">
        <f t="shared" si="496"/>
        <v>72</v>
      </c>
      <c r="I445" s="176">
        <f t="shared" si="496"/>
        <v>101</v>
      </c>
      <c r="J445" s="176">
        <f t="shared" si="496"/>
        <v>134</v>
      </c>
      <c r="K445" s="176">
        <f t="shared" si="496"/>
        <v>171</v>
      </c>
      <c r="L445" s="176">
        <f t="shared" si="496"/>
        <v>162</v>
      </c>
      <c r="M445" s="176">
        <f t="shared" si="496"/>
        <v>175</v>
      </c>
      <c r="N445" s="176">
        <f t="shared" si="496"/>
        <v>163</v>
      </c>
      <c r="O445" s="176">
        <f t="shared" si="496"/>
        <v>131</v>
      </c>
      <c r="P445" s="176">
        <f t="shared" si="496"/>
        <v>153</v>
      </c>
      <c r="Q445" s="176">
        <f t="shared" si="496"/>
        <v>190</v>
      </c>
      <c r="R445" s="176">
        <f t="shared" si="496"/>
        <v>190</v>
      </c>
      <c r="S445" s="176">
        <f t="shared" si="496"/>
        <v>189</v>
      </c>
      <c r="T445" s="176">
        <f t="shared" si="496"/>
        <v>189</v>
      </c>
      <c r="U445" s="176">
        <f t="shared" si="496"/>
        <v>190</v>
      </c>
      <c r="V445" s="176">
        <f t="shared" si="496"/>
        <v>186</v>
      </c>
      <c r="W445" s="176">
        <f t="shared" si="496"/>
        <v>93</v>
      </c>
      <c r="X445" s="176">
        <f t="shared" si="496"/>
        <v>115</v>
      </c>
      <c r="Y445" s="176">
        <f t="shared" si="496"/>
        <v>101</v>
      </c>
      <c r="Z445" s="176">
        <f t="shared" si="496"/>
        <v>151</v>
      </c>
      <c r="AA445" s="176">
        <f t="shared" si="496"/>
        <v>179</v>
      </c>
      <c r="AB445" s="176">
        <f t="shared" si="496"/>
        <v>131</v>
      </c>
      <c r="AC445" s="176">
        <f t="shared" si="496"/>
        <v>81</v>
      </c>
      <c r="AD445" s="176">
        <f t="shared" si="496"/>
        <v>157</v>
      </c>
      <c r="AE445" s="176">
        <f t="shared" si="496"/>
        <v>108</v>
      </c>
      <c r="AF445" s="176">
        <f t="shared" si="496"/>
        <v>81</v>
      </c>
      <c r="AG445" s="176">
        <f t="shared" si="496"/>
        <v>40</v>
      </c>
      <c r="AH445" s="176">
        <f t="shared" si="496"/>
        <v>94</v>
      </c>
      <c r="AI445" s="176">
        <f t="shared" si="496"/>
        <v>131</v>
      </c>
      <c r="AJ445" s="176">
        <f t="shared" si="496"/>
        <v>61</v>
      </c>
      <c r="AK445" s="176">
        <f t="shared" si="496"/>
        <v>113</v>
      </c>
      <c r="AL445" s="176" t="str">
        <f t="shared" si="496"/>
        <v/>
      </c>
      <c r="AM445" s="176" t="str">
        <f t="shared" si="496"/>
        <v/>
      </c>
      <c r="AN445" s="176" t="str">
        <f t="shared" si="496"/>
        <v/>
      </c>
      <c r="AO445" s="176" t="str">
        <f t="shared" si="496"/>
        <v/>
      </c>
      <c r="AP445" s="176" t="str">
        <f t="shared" si="496"/>
        <v/>
      </c>
      <c r="AQ445" s="170"/>
      <c r="AR445" s="170"/>
    </row>
    <row r="446" ht="12.75" customHeight="1">
      <c r="A446" s="170"/>
      <c r="B446" s="170"/>
      <c r="C446" s="140" t="str">
        <f t="shared" ref="C446:D446" si="497">C253</f>
        <v>Burnley</v>
      </c>
      <c r="D446" s="140" t="str">
        <f t="shared" si="497"/>
        <v>Everton</v>
      </c>
      <c r="E446" s="176">
        <f t="shared" ref="E446:AP446" si="498">IFERROR(RANK(E253,E$196:E$385,1)+COUNTIF(E$196:E253,E253)-1,"")</f>
        <v>63</v>
      </c>
      <c r="F446" s="176">
        <f t="shared" si="498"/>
        <v>33</v>
      </c>
      <c r="G446" s="176">
        <f t="shared" si="498"/>
        <v>14</v>
      </c>
      <c r="H446" s="176">
        <f t="shared" si="498"/>
        <v>9</v>
      </c>
      <c r="I446" s="176">
        <f t="shared" si="498"/>
        <v>115</v>
      </c>
      <c r="J446" s="176">
        <f t="shared" si="498"/>
        <v>36</v>
      </c>
      <c r="K446" s="176">
        <f t="shared" si="498"/>
        <v>62</v>
      </c>
      <c r="L446" s="176">
        <f t="shared" si="498"/>
        <v>47</v>
      </c>
      <c r="M446" s="176">
        <f t="shared" si="498"/>
        <v>139</v>
      </c>
      <c r="N446" s="176">
        <f t="shared" si="498"/>
        <v>145</v>
      </c>
      <c r="O446" s="176">
        <f t="shared" si="498"/>
        <v>48</v>
      </c>
      <c r="P446" s="176">
        <f t="shared" si="498"/>
        <v>169</v>
      </c>
      <c r="Q446" s="176">
        <f t="shared" si="498"/>
        <v>186</v>
      </c>
      <c r="R446" s="176">
        <f t="shared" si="498"/>
        <v>188</v>
      </c>
      <c r="S446" s="176">
        <f t="shared" si="498"/>
        <v>183</v>
      </c>
      <c r="T446" s="176">
        <f t="shared" si="498"/>
        <v>180</v>
      </c>
      <c r="U446" s="176">
        <f t="shared" si="498"/>
        <v>189</v>
      </c>
      <c r="V446" s="176">
        <f t="shared" si="498"/>
        <v>146</v>
      </c>
      <c r="W446" s="176">
        <f t="shared" si="498"/>
        <v>62</v>
      </c>
      <c r="X446" s="176">
        <f t="shared" si="498"/>
        <v>34</v>
      </c>
      <c r="Y446" s="176">
        <f t="shared" si="498"/>
        <v>29</v>
      </c>
      <c r="Z446" s="176">
        <f t="shared" si="498"/>
        <v>137</v>
      </c>
      <c r="AA446" s="176">
        <f t="shared" si="498"/>
        <v>157</v>
      </c>
      <c r="AB446" s="176">
        <f t="shared" si="498"/>
        <v>136</v>
      </c>
      <c r="AC446" s="176">
        <f t="shared" si="498"/>
        <v>158</v>
      </c>
      <c r="AD446" s="176">
        <f t="shared" si="498"/>
        <v>183</v>
      </c>
      <c r="AE446" s="176">
        <f t="shared" si="498"/>
        <v>165</v>
      </c>
      <c r="AF446" s="176">
        <f t="shared" si="498"/>
        <v>123</v>
      </c>
      <c r="AG446" s="176">
        <f t="shared" si="498"/>
        <v>86</v>
      </c>
      <c r="AH446" s="176">
        <f t="shared" si="498"/>
        <v>150</v>
      </c>
      <c r="AI446" s="176">
        <f t="shared" si="498"/>
        <v>171</v>
      </c>
      <c r="AJ446" s="176">
        <f t="shared" si="498"/>
        <v>151</v>
      </c>
      <c r="AK446" s="176">
        <f t="shared" si="498"/>
        <v>166</v>
      </c>
      <c r="AL446" s="176" t="str">
        <f t="shared" si="498"/>
        <v/>
      </c>
      <c r="AM446" s="176" t="str">
        <f t="shared" si="498"/>
        <v/>
      </c>
      <c r="AN446" s="176" t="str">
        <f t="shared" si="498"/>
        <v/>
      </c>
      <c r="AO446" s="176" t="str">
        <f t="shared" si="498"/>
        <v/>
      </c>
      <c r="AP446" s="176" t="str">
        <f t="shared" si="498"/>
        <v/>
      </c>
      <c r="AQ446" s="170"/>
      <c r="AR446" s="170"/>
    </row>
    <row r="447" ht="12.75" customHeight="1">
      <c r="A447" s="170"/>
      <c r="B447" s="170"/>
      <c r="C447" s="140" t="str">
        <f t="shared" ref="C447:D447" si="499">C254</f>
        <v>Burnley</v>
      </c>
      <c r="D447" s="140" t="str">
        <f t="shared" si="499"/>
        <v>Fulham</v>
      </c>
      <c r="E447" s="176">
        <f t="shared" ref="E447:AP447" si="500">IFERROR(RANK(E254,E$196:E$385,1)+COUNTIF(E$196:E254,E254)-1,"")</f>
        <v>101</v>
      </c>
      <c r="F447" s="176">
        <f t="shared" si="500"/>
        <v>107</v>
      </c>
      <c r="G447" s="176">
        <f t="shared" si="500"/>
        <v>96</v>
      </c>
      <c r="H447" s="176">
        <f t="shared" si="500"/>
        <v>86</v>
      </c>
      <c r="I447" s="176">
        <f t="shared" si="500"/>
        <v>65</v>
      </c>
      <c r="J447" s="176">
        <f t="shared" si="500"/>
        <v>32</v>
      </c>
      <c r="K447" s="176">
        <f t="shared" si="500"/>
        <v>63</v>
      </c>
      <c r="L447" s="176">
        <f t="shared" si="500"/>
        <v>60</v>
      </c>
      <c r="M447" s="176">
        <f t="shared" si="500"/>
        <v>143</v>
      </c>
      <c r="N447" s="176">
        <f t="shared" si="500"/>
        <v>177</v>
      </c>
      <c r="O447" s="176">
        <f t="shared" si="500"/>
        <v>158</v>
      </c>
      <c r="P447" s="176">
        <f t="shared" si="500"/>
        <v>176</v>
      </c>
      <c r="Q447" s="176">
        <f t="shared" si="500"/>
        <v>165</v>
      </c>
      <c r="R447" s="176">
        <f t="shared" si="500"/>
        <v>164</v>
      </c>
      <c r="S447" s="176">
        <f t="shared" si="500"/>
        <v>80</v>
      </c>
      <c r="T447" s="176">
        <f t="shared" si="500"/>
        <v>19</v>
      </c>
      <c r="U447" s="176">
        <f t="shared" si="500"/>
        <v>27</v>
      </c>
      <c r="V447" s="176">
        <f t="shared" si="500"/>
        <v>38</v>
      </c>
      <c r="W447" s="176">
        <f t="shared" si="500"/>
        <v>10</v>
      </c>
      <c r="X447" s="176">
        <f t="shared" si="500"/>
        <v>11</v>
      </c>
      <c r="Y447" s="176">
        <f t="shared" si="500"/>
        <v>50</v>
      </c>
      <c r="Z447" s="176">
        <f t="shared" si="500"/>
        <v>111</v>
      </c>
      <c r="AA447" s="176">
        <f t="shared" si="500"/>
        <v>137</v>
      </c>
      <c r="AB447" s="176">
        <f t="shared" si="500"/>
        <v>83</v>
      </c>
      <c r="AC447" s="176">
        <f t="shared" si="500"/>
        <v>156</v>
      </c>
      <c r="AD447" s="176">
        <f t="shared" si="500"/>
        <v>177</v>
      </c>
      <c r="AE447" s="176">
        <f t="shared" si="500"/>
        <v>156</v>
      </c>
      <c r="AF447" s="176">
        <f t="shared" si="500"/>
        <v>164</v>
      </c>
      <c r="AG447" s="176">
        <f t="shared" si="500"/>
        <v>128</v>
      </c>
      <c r="AH447" s="176">
        <f t="shared" si="500"/>
        <v>169</v>
      </c>
      <c r="AI447" s="176">
        <f t="shared" si="500"/>
        <v>114</v>
      </c>
      <c r="AJ447" s="176">
        <f t="shared" si="500"/>
        <v>54</v>
      </c>
      <c r="AK447" s="176">
        <f t="shared" si="500"/>
        <v>97</v>
      </c>
      <c r="AL447" s="176" t="str">
        <f t="shared" si="500"/>
        <v/>
      </c>
      <c r="AM447" s="176" t="str">
        <f t="shared" si="500"/>
        <v/>
      </c>
      <c r="AN447" s="176" t="str">
        <f t="shared" si="500"/>
        <v/>
      </c>
      <c r="AO447" s="176" t="str">
        <f t="shared" si="500"/>
        <v/>
      </c>
      <c r="AP447" s="176" t="str">
        <f t="shared" si="500"/>
        <v/>
      </c>
      <c r="AQ447" s="170"/>
      <c r="AR447" s="170"/>
    </row>
    <row r="448" ht="12.75" customHeight="1">
      <c r="A448" s="170"/>
      <c r="B448" s="170"/>
      <c r="C448" s="140" t="str">
        <f t="shared" ref="C448:D448" si="501">C255</f>
        <v>Burnley</v>
      </c>
      <c r="D448" s="140" t="str">
        <f t="shared" si="501"/>
        <v>Huddersfield</v>
      </c>
      <c r="E448" s="176">
        <f t="shared" ref="E448:AP448" si="502">IFERROR(RANK(E255,E$196:E$385,1)+COUNTIF(E$196:E255,E255)-1,"")</f>
        <v>73</v>
      </c>
      <c r="F448" s="176">
        <f t="shared" si="502"/>
        <v>65</v>
      </c>
      <c r="G448" s="176">
        <f t="shared" si="502"/>
        <v>45</v>
      </c>
      <c r="H448" s="176">
        <f t="shared" si="502"/>
        <v>173</v>
      </c>
      <c r="I448" s="176">
        <f t="shared" si="502"/>
        <v>171</v>
      </c>
      <c r="J448" s="176">
        <f t="shared" si="502"/>
        <v>166</v>
      </c>
      <c r="K448" s="176">
        <f t="shared" si="502"/>
        <v>183</v>
      </c>
      <c r="L448" s="176">
        <f t="shared" si="502"/>
        <v>181</v>
      </c>
      <c r="M448" s="176">
        <f t="shared" si="502"/>
        <v>168</v>
      </c>
      <c r="N448" s="176">
        <f t="shared" si="502"/>
        <v>128</v>
      </c>
      <c r="O448" s="176">
        <f t="shared" si="502"/>
        <v>40</v>
      </c>
      <c r="P448" s="176">
        <f t="shared" si="502"/>
        <v>61</v>
      </c>
      <c r="Q448" s="176">
        <f t="shared" si="502"/>
        <v>24</v>
      </c>
      <c r="R448" s="176">
        <f t="shared" si="502"/>
        <v>20</v>
      </c>
      <c r="S448" s="176">
        <f t="shared" si="502"/>
        <v>56</v>
      </c>
      <c r="T448" s="176">
        <f t="shared" si="502"/>
        <v>20</v>
      </c>
      <c r="U448" s="176">
        <f t="shared" si="502"/>
        <v>28</v>
      </c>
      <c r="V448" s="176">
        <f t="shared" si="502"/>
        <v>74</v>
      </c>
      <c r="W448" s="176">
        <f t="shared" si="502"/>
        <v>74</v>
      </c>
      <c r="X448" s="176">
        <f t="shared" si="502"/>
        <v>78</v>
      </c>
      <c r="Y448" s="176">
        <f t="shared" si="502"/>
        <v>68</v>
      </c>
      <c r="Z448" s="176">
        <f t="shared" si="502"/>
        <v>106</v>
      </c>
      <c r="AA448" s="176">
        <f t="shared" si="502"/>
        <v>88</v>
      </c>
      <c r="AB448" s="176">
        <f t="shared" si="502"/>
        <v>34</v>
      </c>
      <c r="AC448" s="176">
        <f t="shared" si="502"/>
        <v>50</v>
      </c>
      <c r="AD448" s="176">
        <f t="shared" si="502"/>
        <v>103</v>
      </c>
      <c r="AE448" s="176">
        <f t="shared" si="502"/>
        <v>67</v>
      </c>
      <c r="AF448" s="176">
        <f t="shared" si="502"/>
        <v>77</v>
      </c>
      <c r="AG448" s="176">
        <f t="shared" si="502"/>
        <v>68</v>
      </c>
      <c r="AH448" s="176">
        <f t="shared" si="502"/>
        <v>70</v>
      </c>
      <c r="AI448" s="176">
        <f t="shared" si="502"/>
        <v>176</v>
      </c>
      <c r="AJ448" s="176">
        <f t="shared" si="502"/>
        <v>185</v>
      </c>
      <c r="AK448" s="176">
        <f t="shared" si="502"/>
        <v>185</v>
      </c>
      <c r="AL448" s="176" t="str">
        <f t="shared" si="502"/>
        <v/>
      </c>
      <c r="AM448" s="176" t="str">
        <f t="shared" si="502"/>
        <v/>
      </c>
      <c r="AN448" s="176" t="str">
        <f t="shared" si="502"/>
        <v/>
      </c>
      <c r="AO448" s="176" t="str">
        <f t="shared" si="502"/>
        <v/>
      </c>
      <c r="AP448" s="176" t="str">
        <f t="shared" si="502"/>
        <v/>
      </c>
      <c r="AQ448" s="170"/>
      <c r="AR448" s="170"/>
    </row>
    <row r="449" ht="12.75" customHeight="1">
      <c r="A449" s="170"/>
      <c r="B449" s="170"/>
      <c r="C449" s="140" t="str">
        <f t="shared" ref="C449:D449" si="503">C256</f>
        <v>Burnley</v>
      </c>
      <c r="D449" s="140" t="str">
        <f t="shared" si="503"/>
        <v>Leicester</v>
      </c>
      <c r="E449" s="176">
        <f t="shared" ref="E449:AP449" si="504">IFERROR(RANK(E256,E$196:E$385,1)+COUNTIF(E$196:E256,E256)-1,"")</f>
        <v>108</v>
      </c>
      <c r="F449" s="176">
        <f t="shared" si="504"/>
        <v>88</v>
      </c>
      <c r="G449" s="176">
        <f t="shared" si="504"/>
        <v>101</v>
      </c>
      <c r="H449" s="176">
        <f t="shared" si="504"/>
        <v>190</v>
      </c>
      <c r="I449" s="176">
        <f t="shared" si="504"/>
        <v>186</v>
      </c>
      <c r="J449" s="176">
        <f t="shared" si="504"/>
        <v>179</v>
      </c>
      <c r="K449" s="176">
        <f t="shared" si="504"/>
        <v>188</v>
      </c>
      <c r="L449" s="176">
        <f t="shared" si="504"/>
        <v>190</v>
      </c>
      <c r="M449" s="176">
        <f t="shared" si="504"/>
        <v>189</v>
      </c>
      <c r="N449" s="176">
        <f t="shared" si="504"/>
        <v>121</v>
      </c>
      <c r="O449" s="176">
        <f t="shared" si="504"/>
        <v>44</v>
      </c>
      <c r="P449" s="176">
        <f t="shared" si="504"/>
        <v>96</v>
      </c>
      <c r="Q449" s="176">
        <f t="shared" si="504"/>
        <v>136</v>
      </c>
      <c r="R449" s="176">
        <f t="shared" si="504"/>
        <v>122</v>
      </c>
      <c r="S449" s="176">
        <f t="shared" si="504"/>
        <v>100</v>
      </c>
      <c r="T449" s="176">
        <f t="shared" si="504"/>
        <v>76</v>
      </c>
      <c r="U449" s="176">
        <f t="shared" si="504"/>
        <v>104</v>
      </c>
      <c r="V449" s="176">
        <f t="shared" si="504"/>
        <v>69</v>
      </c>
      <c r="W449" s="176">
        <f t="shared" si="504"/>
        <v>116</v>
      </c>
      <c r="X449" s="176">
        <f t="shared" si="504"/>
        <v>130</v>
      </c>
      <c r="Y449" s="176">
        <f t="shared" si="504"/>
        <v>171</v>
      </c>
      <c r="Z449" s="176">
        <f t="shared" si="504"/>
        <v>173</v>
      </c>
      <c r="AA449" s="176">
        <f t="shared" si="504"/>
        <v>164</v>
      </c>
      <c r="AB449" s="176">
        <f t="shared" si="504"/>
        <v>133</v>
      </c>
      <c r="AC449" s="176">
        <f t="shared" si="504"/>
        <v>25</v>
      </c>
      <c r="AD449" s="176">
        <f t="shared" si="504"/>
        <v>18</v>
      </c>
      <c r="AE449" s="176">
        <f t="shared" si="504"/>
        <v>5</v>
      </c>
      <c r="AF449" s="176">
        <f t="shared" si="504"/>
        <v>4</v>
      </c>
      <c r="AG449" s="176">
        <f t="shared" si="504"/>
        <v>6</v>
      </c>
      <c r="AH449" s="176">
        <f t="shared" si="504"/>
        <v>10</v>
      </c>
      <c r="AI449" s="176">
        <f t="shared" si="504"/>
        <v>26</v>
      </c>
      <c r="AJ449" s="176">
        <f t="shared" si="504"/>
        <v>81</v>
      </c>
      <c r="AK449" s="176">
        <f t="shared" si="504"/>
        <v>126</v>
      </c>
      <c r="AL449" s="176" t="str">
        <f t="shared" si="504"/>
        <v/>
      </c>
      <c r="AM449" s="176" t="str">
        <f t="shared" si="504"/>
        <v/>
      </c>
      <c r="AN449" s="176" t="str">
        <f t="shared" si="504"/>
        <v/>
      </c>
      <c r="AO449" s="176" t="str">
        <f t="shared" si="504"/>
        <v/>
      </c>
      <c r="AP449" s="176" t="str">
        <f t="shared" si="504"/>
        <v/>
      </c>
      <c r="AQ449" s="170"/>
      <c r="AR449" s="170"/>
    </row>
    <row r="450" ht="12.75" customHeight="1">
      <c r="A450" s="170"/>
      <c r="B450" s="170"/>
      <c r="C450" s="140" t="str">
        <f t="shared" ref="C450:D450" si="505">C257</f>
        <v>Burnley</v>
      </c>
      <c r="D450" s="140" t="str">
        <f t="shared" si="505"/>
        <v>Liverpool</v>
      </c>
      <c r="E450" s="176">
        <f t="shared" ref="E450:AP450" si="506">IFERROR(RANK(E257,E$196:E$385,1)+COUNTIF(E$196:E257,E257)-1,"")</f>
        <v>80</v>
      </c>
      <c r="F450" s="176">
        <f t="shared" si="506"/>
        <v>66</v>
      </c>
      <c r="G450" s="176">
        <f t="shared" si="506"/>
        <v>49</v>
      </c>
      <c r="H450" s="176">
        <f t="shared" si="506"/>
        <v>77</v>
      </c>
      <c r="I450" s="176">
        <f t="shared" si="506"/>
        <v>6</v>
      </c>
      <c r="J450" s="176">
        <f t="shared" si="506"/>
        <v>19</v>
      </c>
      <c r="K450" s="176">
        <f t="shared" si="506"/>
        <v>8</v>
      </c>
      <c r="L450" s="176">
        <f t="shared" si="506"/>
        <v>13</v>
      </c>
      <c r="M450" s="176">
        <f t="shared" si="506"/>
        <v>30</v>
      </c>
      <c r="N450" s="176">
        <f t="shared" si="506"/>
        <v>25</v>
      </c>
      <c r="O450" s="176">
        <f t="shared" si="506"/>
        <v>26</v>
      </c>
      <c r="P450" s="176">
        <f t="shared" si="506"/>
        <v>51</v>
      </c>
      <c r="Q450" s="176">
        <f t="shared" si="506"/>
        <v>84</v>
      </c>
      <c r="R450" s="176">
        <f t="shared" si="506"/>
        <v>72</v>
      </c>
      <c r="S450" s="176">
        <f t="shared" si="506"/>
        <v>99</v>
      </c>
      <c r="T450" s="176">
        <f t="shared" si="506"/>
        <v>92</v>
      </c>
      <c r="U450" s="176">
        <f t="shared" si="506"/>
        <v>114</v>
      </c>
      <c r="V450" s="176">
        <f t="shared" si="506"/>
        <v>43</v>
      </c>
      <c r="W450" s="176">
        <f t="shared" si="506"/>
        <v>104</v>
      </c>
      <c r="X450" s="176">
        <f t="shared" si="506"/>
        <v>111</v>
      </c>
      <c r="Y450" s="176">
        <f t="shared" si="506"/>
        <v>92</v>
      </c>
      <c r="Z450" s="176">
        <f t="shared" si="506"/>
        <v>174</v>
      </c>
      <c r="AA450" s="176">
        <f t="shared" si="506"/>
        <v>183</v>
      </c>
      <c r="AB450" s="176">
        <f t="shared" si="506"/>
        <v>179</v>
      </c>
      <c r="AC450" s="176">
        <f t="shared" si="506"/>
        <v>141</v>
      </c>
      <c r="AD450" s="176">
        <f t="shared" si="506"/>
        <v>149</v>
      </c>
      <c r="AE450" s="176">
        <f t="shared" si="506"/>
        <v>121</v>
      </c>
      <c r="AF450" s="176">
        <f t="shared" si="506"/>
        <v>56</v>
      </c>
      <c r="AG450" s="176">
        <f t="shared" si="506"/>
        <v>28</v>
      </c>
      <c r="AH450" s="176">
        <f t="shared" si="506"/>
        <v>35</v>
      </c>
      <c r="AI450" s="176">
        <f t="shared" si="506"/>
        <v>8</v>
      </c>
      <c r="AJ450" s="176">
        <f t="shared" si="506"/>
        <v>12</v>
      </c>
      <c r="AK450" s="176">
        <f t="shared" si="506"/>
        <v>10</v>
      </c>
      <c r="AL450" s="176" t="str">
        <f t="shared" si="506"/>
        <v/>
      </c>
      <c r="AM450" s="176" t="str">
        <f t="shared" si="506"/>
        <v/>
      </c>
      <c r="AN450" s="176" t="str">
        <f t="shared" si="506"/>
        <v/>
      </c>
      <c r="AO450" s="176" t="str">
        <f t="shared" si="506"/>
        <v/>
      </c>
      <c r="AP450" s="176" t="str">
        <f t="shared" si="506"/>
        <v/>
      </c>
      <c r="AQ450" s="170"/>
      <c r="AR450" s="170"/>
    </row>
    <row r="451" ht="12.75" customHeight="1">
      <c r="A451" s="170"/>
      <c r="B451" s="170"/>
      <c r="C451" s="140" t="str">
        <f t="shared" ref="C451:D451" si="507">C258</f>
        <v>Burnley</v>
      </c>
      <c r="D451" s="140" t="str">
        <f t="shared" si="507"/>
        <v>Man City</v>
      </c>
      <c r="E451" s="176">
        <f t="shared" ref="E451:AP451" si="508">IFERROR(RANK(E258,E$196:E$385,1)+COUNTIF(E$196:E258,E258)-1,"")</f>
        <v>29</v>
      </c>
      <c r="F451" s="176">
        <f t="shared" si="508"/>
        <v>14</v>
      </c>
      <c r="G451" s="176">
        <f t="shared" si="508"/>
        <v>3</v>
      </c>
      <c r="H451" s="176">
        <f t="shared" si="508"/>
        <v>6</v>
      </c>
      <c r="I451" s="176">
        <f t="shared" si="508"/>
        <v>64</v>
      </c>
      <c r="J451" s="176">
        <f t="shared" si="508"/>
        <v>69</v>
      </c>
      <c r="K451" s="176">
        <f t="shared" si="508"/>
        <v>115</v>
      </c>
      <c r="L451" s="176">
        <f t="shared" si="508"/>
        <v>149</v>
      </c>
      <c r="M451" s="176">
        <f t="shared" si="508"/>
        <v>162</v>
      </c>
      <c r="N451" s="176">
        <f t="shared" si="508"/>
        <v>178</v>
      </c>
      <c r="O451" s="176">
        <f t="shared" si="508"/>
        <v>110</v>
      </c>
      <c r="P451" s="176">
        <f t="shared" si="508"/>
        <v>107</v>
      </c>
      <c r="Q451" s="176">
        <f t="shared" si="508"/>
        <v>55</v>
      </c>
      <c r="R451" s="176">
        <f t="shared" si="508"/>
        <v>54</v>
      </c>
      <c r="S451" s="176">
        <f t="shared" si="508"/>
        <v>55</v>
      </c>
      <c r="T451" s="176">
        <f t="shared" si="508"/>
        <v>13</v>
      </c>
      <c r="U451" s="176">
        <f t="shared" si="508"/>
        <v>15</v>
      </c>
      <c r="V451" s="176">
        <f t="shared" si="508"/>
        <v>21</v>
      </c>
      <c r="W451" s="176">
        <f t="shared" si="508"/>
        <v>41</v>
      </c>
      <c r="X451" s="176">
        <f t="shared" si="508"/>
        <v>35</v>
      </c>
      <c r="Y451" s="176">
        <f t="shared" si="508"/>
        <v>42</v>
      </c>
      <c r="Z451" s="176">
        <f t="shared" si="508"/>
        <v>127</v>
      </c>
      <c r="AA451" s="176">
        <f t="shared" si="508"/>
        <v>165</v>
      </c>
      <c r="AB451" s="176">
        <f t="shared" si="508"/>
        <v>164</v>
      </c>
      <c r="AC451" s="176">
        <f t="shared" si="508"/>
        <v>142</v>
      </c>
      <c r="AD451" s="176">
        <f t="shared" si="508"/>
        <v>172</v>
      </c>
      <c r="AE451" s="176">
        <f t="shared" si="508"/>
        <v>150</v>
      </c>
      <c r="AF451" s="176">
        <f t="shared" si="508"/>
        <v>69</v>
      </c>
      <c r="AG451" s="176">
        <f t="shared" si="508"/>
        <v>27</v>
      </c>
      <c r="AH451" s="176">
        <f t="shared" si="508"/>
        <v>81</v>
      </c>
      <c r="AI451" s="176">
        <f t="shared" si="508"/>
        <v>82</v>
      </c>
      <c r="AJ451" s="176">
        <f t="shared" si="508"/>
        <v>55</v>
      </c>
      <c r="AK451" s="176">
        <f t="shared" si="508"/>
        <v>111</v>
      </c>
      <c r="AL451" s="176" t="str">
        <f t="shared" si="508"/>
        <v/>
      </c>
      <c r="AM451" s="176" t="str">
        <f t="shared" si="508"/>
        <v/>
      </c>
      <c r="AN451" s="176" t="str">
        <f t="shared" si="508"/>
        <v/>
      </c>
      <c r="AO451" s="176" t="str">
        <f t="shared" si="508"/>
        <v/>
      </c>
      <c r="AP451" s="176" t="str">
        <f t="shared" si="508"/>
        <v/>
      </c>
      <c r="AQ451" s="170"/>
      <c r="AR451" s="170"/>
    </row>
    <row r="452" ht="12.75" customHeight="1">
      <c r="A452" s="170"/>
      <c r="B452" s="170"/>
      <c r="C452" s="140" t="str">
        <f t="shared" ref="C452:D452" si="509">C259</f>
        <v>Burnley</v>
      </c>
      <c r="D452" s="140" t="str">
        <f t="shared" si="509"/>
        <v>Man Utd</v>
      </c>
      <c r="E452" s="176">
        <f t="shared" ref="E452:AP452" si="510">IFERROR(RANK(E259,E$196:E$385,1)+COUNTIF(E$196:E259,E259)-1,"")</f>
        <v>55</v>
      </c>
      <c r="F452" s="176">
        <f t="shared" si="510"/>
        <v>44</v>
      </c>
      <c r="G452" s="176">
        <f t="shared" si="510"/>
        <v>23</v>
      </c>
      <c r="H452" s="176">
        <f t="shared" si="510"/>
        <v>79</v>
      </c>
      <c r="I452" s="176">
        <f t="shared" si="510"/>
        <v>92</v>
      </c>
      <c r="J452" s="176">
        <f t="shared" si="510"/>
        <v>93</v>
      </c>
      <c r="K452" s="176">
        <f t="shared" si="510"/>
        <v>162</v>
      </c>
      <c r="L452" s="176">
        <f t="shared" si="510"/>
        <v>143</v>
      </c>
      <c r="M452" s="176">
        <f t="shared" si="510"/>
        <v>163</v>
      </c>
      <c r="N452" s="176">
        <f t="shared" si="510"/>
        <v>136</v>
      </c>
      <c r="O452" s="176">
        <f t="shared" si="510"/>
        <v>102</v>
      </c>
      <c r="P452" s="176">
        <f t="shared" si="510"/>
        <v>165</v>
      </c>
      <c r="Q452" s="176">
        <f t="shared" si="510"/>
        <v>141</v>
      </c>
      <c r="R452" s="176">
        <f t="shared" si="510"/>
        <v>123</v>
      </c>
      <c r="S452" s="176">
        <f t="shared" si="510"/>
        <v>125</v>
      </c>
      <c r="T452" s="176">
        <f t="shared" si="510"/>
        <v>102</v>
      </c>
      <c r="U452" s="176">
        <f t="shared" si="510"/>
        <v>125</v>
      </c>
      <c r="V452" s="176">
        <f t="shared" si="510"/>
        <v>4</v>
      </c>
      <c r="W452" s="176">
        <f t="shared" si="510"/>
        <v>7</v>
      </c>
      <c r="X452" s="176">
        <f t="shared" si="510"/>
        <v>12</v>
      </c>
      <c r="Y452" s="176">
        <f t="shared" si="510"/>
        <v>8</v>
      </c>
      <c r="Z452" s="176">
        <f t="shared" si="510"/>
        <v>99</v>
      </c>
      <c r="AA452" s="176">
        <f t="shared" si="510"/>
        <v>133</v>
      </c>
      <c r="AB452" s="176">
        <f t="shared" si="510"/>
        <v>162</v>
      </c>
      <c r="AC452" s="176">
        <f t="shared" si="510"/>
        <v>189</v>
      </c>
      <c r="AD452" s="176">
        <f t="shared" si="510"/>
        <v>190</v>
      </c>
      <c r="AE452" s="176">
        <f t="shared" si="510"/>
        <v>189</v>
      </c>
      <c r="AF452" s="176">
        <f t="shared" si="510"/>
        <v>185</v>
      </c>
      <c r="AG452" s="176">
        <f t="shared" si="510"/>
        <v>174</v>
      </c>
      <c r="AH452" s="176">
        <f t="shared" si="510"/>
        <v>190</v>
      </c>
      <c r="AI452" s="176">
        <f t="shared" si="510"/>
        <v>181</v>
      </c>
      <c r="AJ452" s="176">
        <f t="shared" si="510"/>
        <v>143</v>
      </c>
      <c r="AK452" s="176">
        <f t="shared" si="510"/>
        <v>128</v>
      </c>
      <c r="AL452" s="176" t="str">
        <f t="shared" si="510"/>
        <v/>
      </c>
      <c r="AM452" s="176" t="str">
        <f t="shared" si="510"/>
        <v/>
      </c>
      <c r="AN452" s="176" t="str">
        <f t="shared" si="510"/>
        <v/>
      </c>
      <c r="AO452" s="176" t="str">
        <f t="shared" si="510"/>
        <v/>
      </c>
      <c r="AP452" s="176" t="str">
        <f t="shared" si="510"/>
        <v/>
      </c>
      <c r="AQ452" s="170"/>
      <c r="AR452" s="170"/>
    </row>
    <row r="453" ht="12.75" customHeight="1">
      <c r="A453" s="170"/>
      <c r="B453" s="170"/>
      <c r="C453" s="140" t="str">
        <f t="shared" ref="C453:D453" si="511">C260</f>
        <v>Burnley</v>
      </c>
      <c r="D453" s="140" t="str">
        <f t="shared" si="511"/>
        <v>Newcastle</v>
      </c>
      <c r="E453" s="176">
        <f t="shared" ref="E453:AP453" si="512">IFERROR(RANK(E260,E$196:E$385,1)+COUNTIF(E$196:E260,E260)-1,"")</f>
        <v>148</v>
      </c>
      <c r="F453" s="176">
        <f t="shared" si="512"/>
        <v>141</v>
      </c>
      <c r="G453" s="176">
        <f t="shared" si="512"/>
        <v>130</v>
      </c>
      <c r="H453" s="176">
        <f t="shared" si="512"/>
        <v>73</v>
      </c>
      <c r="I453" s="176">
        <f t="shared" si="512"/>
        <v>16</v>
      </c>
      <c r="J453" s="176">
        <f t="shared" si="512"/>
        <v>11</v>
      </c>
      <c r="K453" s="176">
        <f t="shared" si="512"/>
        <v>12</v>
      </c>
      <c r="L453" s="176">
        <f t="shared" si="512"/>
        <v>9</v>
      </c>
      <c r="M453" s="176">
        <f t="shared" si="512"/>
        <v>62</v>
      </c>
      <c r="N453" s="176">
        <f t="shared" si="512"/>
        <v>87</v>
      </c>
      <c r="O453" s="176">
        <f t="shared" si="512"/>
        <v>29</v>
      </c>
      <c r="P453" s="176">
        <f t="shared" si="512"/>
        <v>16</v>
      </c>
      <c r="Q453" s="176">
        <f t="shared" si="512"/>
        <v>5</v>
      </c>
      <c r="R453" s="176">
        <f t="shared" si="512"/>
        <v>7</v>
      </c>
      <c r="S453" s="176">
        <f t="shared" si="512"/>
        <v>11</v>
      </c>
      <c r="T453" s="176">
        <f t="shared" si="512"/>
        <v>22</v>
      </c>
      <c r="U453" s="176">
        <f t="shared" si="512"/>
        <v>29</v>
      </c>
      <c r="V453" s="176">
        <f t="shared" si="512"/>
        <v>12</v>
      </c>
      <c r="W453" s="176">
        <f t="shared" si="512"/>
        <v>125</v>
      </c>
      <c r="X453" s="176">
        <f t="shared" si="512"/>
        <v>135</v>
      </c>
      <c r="Y453" s="176">
        <f t="shared" si="512"/>
        <v>117</v>
      </c>
      <c r="Z453" s="176">
        <f t="shared" si="512"/>
        <v>98</v>
      </c>
      <c r="AA453" s="176">
        <f t="shared" si="512"/>
        <v>127</v>
      </c>
      <c r="AB453" s="176">
        <f t="shared" si="512"/>
        <v>153</v>
      </c>
      <c r="AC453" s="176">
        <f t="shared" si="512"/>
        <v>36</v>
      </c>
      <c r="AD453" s="176">
        <f t="shared" si="512"/>
        <v>97</v>
      </c>
      <c r="AE453" s="176">
        <f t="shared" si="512"/>
        <v>61</v>
      </c>
      <c r="AF453" s="176">
        <f t="shared" si="512"/>
        <v>63</v>
      </c>
      <c r="AG453" s="176">
        <f t="shared" si="512"/>
        <v>26</v>
      </c>
      <c r="AH453" s="176">
        <f t="shared" si="512"/>
        <v>25</v>
      </c>
      <c r="AI453" s="176">
        <f t="shared" si="512"/>
        <v>57</v>
      </c>
      <c r="AJ453" s="176">
        <f t="shared" si="512"/>
        <v>62</v>
      </c>
      <c r="AK453" s="176">
        <f t="shared" si="512"/>
        <v>105</v>
      </c>
      <c r="AL453" s="176" t="str">
        <f t="shared" si="512"/>
        <v/>
      </c>
      <c r="AM453" s="176" t="str">
        <f t="shared" si="512"/>
        <v/>
      </c>
      <c r="AN453" s="176" t="str">
        <f t="shared" si="512"/>
        <v/>
      </c>
      <c r="AO453" s="176" t="str">
        <f t="shared" si="512"/>
        <v/>
      </c>
      <c r="AP453" s="176" t="str">
        <f t="shared" si="512"/>
        <v/>
      </c>
      <c r="AQ453" s="170"/>
      <c r="AR453" s="170"/>
    </row>
    <row r="454" ht="12.75" customHeight="1">
      <c r="A454" s="170"/>
      <c r="B454" s="170"/>
      <c r="C454" s="140" t="str">
        <f t="shared" ref="C454:D454" si="513">C261</f>
        <v>Burnley</v>
      </c>
      <c r="D454" s="140" t="str">
        <f t="shared" si="513"/>
        <v>Southampton</v>
      </c>
      <c r="E454" s="176">
        <f t="shared" ref="E454:AP454" si="514">IFERROR(RANK(E261,E$196:E$385,1)+COUNTIF(E$196:E261,E261)-1,"")</f>
        <v>94</v>
      </c>
      <c r="F454" s="176">
        <f t="shared" si="514"/>
        <v>81</v>
      </c>
      <c r="G454" s="176">
        <f t="shared" si="514"/>
        <v>65</v>
      </c>
      <c r="H454" s="176">
        <f t="shared" si="514"/>
        <v>97</v>
      </c>
      <c r="I454" s="176">
        <f t="shared" si="514"/>
        <v>35</v>
      </c>
      <c r="J454" s="176">
        <f t="shared" si="514"/>
        <v>123</v>
      </c>
      <c r="K454" s="176">
        <f t="shared" si="514"/>
        <v>110</v>
      </c>
      <c r="L454" s="176">
        <f t="shared" si="514"/>
        <v>99</v>
      </c>
      <c r="M454" s="176">
        <f t="shared" si="514"/>
        <v>169</v>
      </c>
      <c r="N454" s="176">
        <f t="shared" si="514"/>
        <v>184</v>
      </c>
      <c r="O454" s="176">
        <f t="shared" si="514"/>
        <v>177</v>
      </c>
      <c r="P454" s="176">
        <f t="shared" si="514"/>
        <v>172</v>
      </c>
      <c r="Q454" s="176">
        <f t="shared" si="514"/>
        <v>166</v>
      </c>
      <c r="R454" s="176">
        <f t="shared" si="514"/>
        <v>171</v>
      </c>
      <c r="S454" s="176">
        <f t="shared" si="514"/>
        <v>149</v>
      </c>
      <c r="T454" s="176">
        <f t="shared" si="514"/>
        <v>43</v>
      </c>
      <c r="U454" s="176">
        <f t="shared" si="514"/>
        <v>48</v>
      </c>
      <c r="V454" s="176">
        <f t="shared" si="514"/>
        <v>35</v>
      </c>
      <c r="W454" s="176">
        <f t="shared" si="514"/>
        <v>47</v>
      </c>
      <c r="X454" s="176">
        <f t="shared" si="514"/>
        <v>31</v>
      </c>
      <c r="Y454" s="176">
        <f t="shared" si="514"/>
        <v>2</v>
      </c>
      <c r="Z454" s="176">
        <f t="shared" si="514"/>
        <v>49</v>
      </c>
      <c r="AA454" s="176">
        <f t="shared" si="514"/>
        <v>58</v>
      </c>
      <c r="AB454" s="176">
        <f t="shared" si="514"/>
        <v>52</v>
      </c>
      <c r="AC454" s="176">
        <f t="shared" si="514"/>
        <v>150</v>
      </c>
      <c r="AD454" s="176">
        <f t="shared" si="514"/>
        <v>171</v>
      </c>
      <c r="AE454" s="176">
        <f t="shared" si="514"/>
        <v>170</v>
      </c>
      <c r="AF454" s="176">
        <f t="shared" si="514"/>
        <v>160</v>
      </c>
      <c r="AG454" s="176">
        <f t="shared" si="514"/>
        <v>147</v>
      </c>
      <c r="AH454" s="176">
        <f t="shared" si="514"/>
        <v>170</v>
      </c>
      <c r="AI454" s="176">
        <f t="shared" si="514"/>
        <v>113</v>
      </c>
      <c r="AJ454" s="176">
        <f t="shared" si="514"/>
        <v>90</v>
      </c>
      <c r="AK454" s="176">
        <f t="shared" si="514"/>
        <v>95</v>
      </c>
      <c r="AL454" s="176" t="str">
        <f t="shared" si="514"/>
        <v/>
      </c>
      <c r="AM454" s="176" t="str">
        <f t="shared" si="514"/>
        <v/>
      </c>
      <c r="AN454" s="176" t="str">
        <f t="shared" si="514"/>
        <v/>
      </c>
      <c r="AO454" s="176" t="str">
        <f t="shared" si="514"/>
        <v/>
      </c>
      <c r="AP454" s="176" t="str">
        <f t="shared" si="514"/>
        <v/>
      </c>
      <c r="AQ454" s="170"/>
      <c r="AR454" s="170"/>
    </row>
    <row r="455" ht="12.75" customHeight="1">
      <c r="A455" s="170"/>
      <c r="B455" s="170"/>
      <c r="C455" s="140" t="str">
        <f t="shared" ref="C455:D455" si="515">C262</f>
        <v>Burnley</v>
      </c>
      <c r="D455" s="140" t="str">
        <f t="shared" si="515"/>
        <v>Tottenham</v>
      </c>
      <c r="E455" s="176">
        <f t="shared" ref="E455:AP455" si="516">IFERROR(RANK(E262,E$196:E$385,1)+COUNTIF(E$196:E262,E262)-1,"")</f>
        <v>132</v>
      </c>
      <c r="F455" s="176">
        <f t="shared" si="516"/>
        <v>105</v>
      </c>
      <c r="G455" s="176">
        <f t="shared" si="516"/>
        <v>99</v>
      </c>
      <c r="H455" s="176">
        <f t="shared" si="516"/>
        <v>121</v>
      </c>
      <c r="I455" s="176">
        <f t="shared" si="516"/>
        <v>147</v>
      </c>
      <c r="J455" s="176">
        <f t="shared" si="516"/>
        <v>145</v>
      </c>
      <c r="K455" s="176">
        <f t="shared" si="516"/>
        <v>175</v>
      </c>
      <c r="L455" s="176">
        <f t="shared" si="516"/>
        <v>175</v>
      </c>
      <c r="M455" s="176">
        <f t="shared" si="516"/>
        <v>188</v>
      </c>
      <c r="N455" s="176">
        <f t="shared" si="516"/>
        <v>183</v>
      </c>
      <c r="O455" s="176">
        <f t="shared" si="516"/>
        <v>132</v>
      </c>
      <c r="P455" s="176">
        <f t="shared" si="516"/>
        <v>129</v>
      </c>
      <c r="Q455" s="176">
        <f t="shared" si="516"/>
        <v>133</v>
      </c>
      <c r="R455" s="176">
        <f t="shared" si="516"/>
        <v>118</v>
      </c>
      <c r="S455" s="176">
        <f t="shared" si="516"/>
        <v>48</v>
      </c>
      <c r="T455" s="176">
        <f t="shared" si="516"/>
        <v>45</v>
      </c>
      <c r="U455" s="176">
        <f t="shared" si="516"/>
        <v>53</v>
      </c>
      <c r="V455" s="176">
        <f t="shared" si="516"/>
        <v>50</v>
      </c>
      <c r="W455" s="176">
        <f t="shared" si="516"/>
        <v>12</v>
      </c>
      <c r="X455" s="176">
        <f t="shared" si="516"/>
        <v>7</v>
      </c>
      <c r="Y455" s="176">
        <f t="shared" si="516"/>
        <v>43</v>
      </c>
      <c r="Z455" s="176">
        <f t="shared" si="516"/>
        <v>52</v>
      </c>
      <c r="AA455" s="176">
        <f t="shared" si="516"/>
        <v>89</v>
      </c>
      <c r="AB455" s="176">
        <f t="shared" si="516"/>
        <v>84</v>
      </c>
      <c r="AC455" s="176">
        <f t="shared" si="516"/>
        <v>103</v>
      </c>
      <c r="AD455" s="176">
        <f t="shared" si="516"/>
        <v>104</v>
      </c>
      <c r="AE455" s="176">
        <f t="shared" si="516"/>
        <v>55</v>
      </c>
      <c r="AF455" s="176">
        <f t="shared" si="516"/>
        <v>20</v>
      </c>
      <c r="AG455" s="176">
        <f t="shared" si="516"/>
        <v>5</v>
      </c>
      <c r="AH455" s="176">
        <f t="shared" si="516"/>
        <v>28</v>
      </c>
      <c r="AI455" s="176">
        <f t="shared" si="516"/>
        <v>44</v>
      </c>
      <c r="AJ455" s="176">
        <f t="shared" si="516"/>
        <v>91</v>
      </c>
      <c r="AK455" s="176">
        <f t="shared" si="516"/>
        <v>119</v>
      </c>
      <c r="AL455" s="176" t="str">
        <f t="shared" si="516"/>
        <v/>
      </c>
      <c r="AM455" s="176" t="str">
        <f t="shared" si="516"/>
        <v/>
      </c>
      <c r="AN455" s="176" t="str">
        <f t="shared" si="516"/>
        <v/>
      </c>
      <c r="AO455" s="176" t="str">
        <f t="shared" si="516"/>
        <v/>
      </c>
      <c r="AP455" s="176" t="str">
        <f t="shared" si="516"/>
        <v/>
      </c>
      <c r="AQ455" s="170"/>
      <c r="AR455" s="170"/>
    </row>
    <row r="456" ht="12.75" customHeight="1">
      <c r="A456" s="170"/>
      <c r="B456" s="170"/>
      <c r="C456" s="140" t="str">
        <f t="shared" ref="C456:D456" si="517">C263</f>
        <v>Burnley</v>
      </c>
      <c r="D456" s="140" t="str">
        <f t="shared" si="517"/>
        <v>Watford</v>
      </c>
      <c r="E456" s="176">
        <f t="shared" ref="E456:AP456" si="518">IFERROR(RANK(E263,E$196:E$385,1)+COUNTIF(E$196:E263,E263)-1,"")</f>
        <v>88</v>
      </c>
      <c r="F456" s="176">
        <f t="shared" si="518"/>
        <v>127</v>
      </c>
      <c r="G456" s="176">
        <f t="shared" si="518"/>
        <v>123</v>
      </c>
      <c r="H456" s="176">
        <f t="shared" si="518"/>
        <v>144</v>
      </c>
      <c r="I456" s="176">
        <f t="shared" si="518"/>
        <v>45</v>
      </c>
      <c r="J456" s="176">
        <f t="shared" si="518"/>
        <v>42</v>
      </c>
      <c r="K456" s="176">
        <f t="shared" si="518"/>
        <v>43</v>
      </c>
      <c r="L456" s="176">
        <f t="shared" si="518"/>
        <v>45</v>
      </c>
      <c r="M456" s="176">
        <f t="shared" si="518"/>
        <v>114</v>
      </c>
      <c r="N456" s="176">
        <f t="shared" si="518"/>
        <v>174</v>
      </c>
      <c r="O456" s="176">
        <f t="shared" si="518"/>
        <v>170</v>
      </c>
      <c r="P456" s="176">
        <f t="shared" si="518"/>
        <v>138</v>
      </c>
      <c r="Q456" s="176">
        <f t="shared" si="518"/>
        <v>148</v>
      </c>
      <c r="R456" s="176">
        <f t="shared" si="518"/>
        <v>150</v>
      </c>
      <c r="S456" s="176">
        <f t="shared" si="518"/>
        <v>116</v>
      </c>
      <c r="T456" s="176">
        <f t="shared" si="518"/>
        <v>16</v>
      </c>
      <c r="U456" s="176">
        <f t="shared" si="518"/>
        <v>22</v>
      </c>
      <c r="V456" s="176">
        <f t="shared" si="518"/>
        <v>63</v>
      </c>
      <c r="W456" s="176">
        <f t="shared" si="518"/>
        <v>141</v>
      </c>
      <c r="X456" s="176">
        <f t="shared" si="518"/>
        <v>146</v>
      </c>
      <c r="Y456" s="176">
        <f t="shared" si="518"/>
        <v>136</v>
      </c>
      <c r="Z456" s="176">
        <f t="shared" si="518"/>
        <v>146</v>
      </c>
      <c r="AA456" s="176">
        <f t="shared" si="518"/>
        <v>177</v>
      </c>
      <c r="AB456" s="176">
        <f t="shared" si="518"/>
        <v>163</v>
      </c>
      <c r="AC456" s="176">
        <f t="shared" si="518"/>
        <v>177</v>
      </c>
      <c r="AD456" s="176">
        <f t="shared" si="518"/>
        <v>170</v>
      </c>
      <c r="AE456" s="176">
        <f t="shared" si="518"/>
        <v>159</v>
      </c>
      <c r="AF456" s="176">
        <f t="shared" si="518"/>
        <v>149</v>
      </c>
      <c r="AG456" s="176">
        <f t="shared" si="518"/>
        <v>98</v>
      </c>
      <c r="AH456" s="176">
        <f t="shared" si="518"/>
        <v>98</v>
      </c>
      <c r="AI456" s="176">
        <f t="shared" si="518"/>
        <v>1</v>
      </c>
      <c r="AJ456" s="176">
        <f t="shared" si="518"/>
        <v>10</v>
      </c>
      <c r="AK456" s="176">
        <f t="shared" si="518"/>
        <v>39</v>
      </c>
      <c r="AL456" s="176" t="str">
        <f t="shared" si="518"/>
        <v/>
      </c>
      <c r="AM456" s="176" t="str">
        <f t="shared" si="518"/>
        <v/>
      </c>
      <c r="AN456" s="176" t="str">
        <f t="shared" si="518"/>
        <v/>
      </c>
      <c r="AO456" s="176" t="str">
        <f t="shared" si="518"/>
        <v/>
      </c>
      <c r="AP456" s="176" t="str">
        <f t="shared" si="518"/>
        <v/>
      </c>
      <c r="AQ456" s="170"/>
      <c r="AR456" s="170"/>
    </row>
    <row r="457" ht="12.75" customHeight="1">
      <c r="A457" s="170"/>
      <c r="B457" s="170"/>
      <c r="C457" s="140" t="str">
        <f t="shared" ref="C457:D457" si="519">C264</f>
        <v>Burnley</v>
      </c>
      <c r="D457" s="140" t="str">
        <f t="shared" si="519"/>
        <v>West Ham</v>
      </c>
      <c r="E457" s="176">
        <f t="shared" ref="E457:AP457" si="520">IFERROR(RANK(E264,E$196:E$385,1)+COUNTIF(E$196:E264,E264)-1,"")</f>
        <v>65</v>
      </c>
      <c r="F457" s="176">
        <f t="shared" si="520"/>
        <v>60</v>
      </c>
      <c r="G457" s="176">
        <f t="shared" si="520"/>
        <v>40</v>
      </c>
      <c r="H457" s="176">
        <f t="shared" si="520"/>
        <v>122</v>
      </c>
      <c r="I457" s="176">
        <f t="shared" si="520"/>
        <v>167</v>
      </c>
      <c r="J457" s="176">
        <f t="shared" si="520"/>
        <v>164</v>
      </c>
      <c r="K457" s="176">
        <f t="shared" si="520"/>
        <v>163</v>
      </c>
      <c r="L457" s="176">
        <f t="shared" si="520"/>
        <v>153</v>
      </c>
      <c r="M457" s="176">
        <f t="shared" si="520"/>
        <v>174</v>
      </c>
      <c r="N457" s="176">
        <f t="shared" si="520"/>
        <v>97</v>
      </c>
      <c r="O457" s="176">
        <f t="shared" si="520"/>
        <v>13</v>
      </c>
      <c r="P457" s="176">
        <f t="shared" si="520"/>
        <v>7</v>
      </c>
      <c r="Q457" s="176">
        <f t="shared" si="520"/>
        <v>16</v>
      </c>
      <c r="R457" s="176">
        <f t="shared" si="520"/>
        <v>8</v>
      </c>
      <c r="S457" s="176">
        <f t="shared" si="520"/>
        <v>2</v>
      </c>
      <c r="T457" s="176">
        <f t="shared" si="520"/>
        <v>2</v>
      </c>
      <c r="U457" s="176">
        <f t="shared" si="520"/>
        <v>5</v>
      </c>
      <c r="V457" s="176">
        <f t="shared" si="520"/>
        <v>29</v>
      </c>
      <c r="W457" s="176">
        <f t="shared" si="520"/>
        <v>55</v>
      </c>
      <c r="X457" s="176">
        <f t="shared" si="520"/>
        <v>49</v>
      </c>
      <c r="Y457" s="176">
        <f t="shared" si="520"/>
        <v>91</v>
      </c>
      <c r="Z457" s="176">
        <f t="shared" si="520"/>
        <v>120</v>
      </c>
      <c r="AA457" s="176">
        <f t="shared" si="520"/>
        <v>146</v>
      </c>
      <c r="AB457" s="176">
        <f t="shared" si="520"/>
        <v>100</v>
      </c>
      <c r="AC457" s="176">
        <f t="shared" si="520"/>
        <v>84</v>
      </c>
      <c r="AD457" s="176">
        <f t="shared" si="520"/>
        <v>53</v>
      </c>
      <c r="AE457" s="176">
        <f t="shared" si="520"/>
        <v>22</v>
      </c>
      <c r="AF457" s="176">
        <f t="shared" si="520"/>
        <v>62</v>
      </c>
      <c r="AG457" s="176">
        <f t="shared" si="520"/>
        <v>25</v>
      </c>
      <c r="AH457" s="176">
        <f t="shared" si="520"/>
        <v>72</v>
      </c>
      <c r="AI457" s="176">
        <f t="shared" si="520"/>
        <v>166</v>
      </c>
      <c r="AJ457" s="176">
        <f t="shared" si="520"/>
        <v>183</v>
      </c>
      <c r="AK457" s="176">
        <f t="shared" si="520"/>
        <v>184</v>
      </c>
      <c r="AL457" s="176" t="str">
        <f t="shared" si="520"/>
        <v/>
      </c>
      <c r="AM457" s="176" t="str">
        <f t="shared" si="520"/>
        <v/>
      </c>
      <c r="AN457" s="176" t="str">
        <f t="shared" si="520"/>
        <v/>
      </c>
      <c r="AO457" s="176" t="str">
        <f t="shared" si="520"/>
        <v/>
      </c>
      <c r="AP457" s="176" t="str">
        <f t="shared" si="520"/>
        <v/>
      </c>
      <c r="AQ457" s="170"/>
      <c r="AR457" s="170"/>
    </row>
    <row r="458" ht="12.75" customHeight="1">
      <c r="A458" s="170"/>
      <c r="B458" s="170"/>
      <c r="C458" s="140" t="str">
        <f t="shared" ref="C458:D458" si="521">C265</f>
        <v>Burnley</v>
      </c>
      <c r="D458" s="140" t="str">
        <f t="shared" si="521"/>
        <v>Wolves</v>
      </c>
      <c r="E458" s="176">
        <f t="shared" ref="E458:AP458" si="522">IFERROR(RANK(E265,E$196:E$385,1)+COUNTIF(E$196:E265,E265)-1,"")</f>
        <v>102</v>
      </c>
      <c r="F458" s="176">
        <f t="shared" si="522"/>
        <v>97</v>
      </c>
      <c r="G458" s="176">
        <f t="shared" si="522"/>
        <v>86</v>
      </c>
      <c r="H458" s="176">
        <f t="shared" si="522"/>
        <v>68</v>
      </c>
      <c r="I458" s="176">
        <f t="shared" si="522"/>
        <v>75</v>
      </c>
      <c r="J458" s="176">
        <f t="shared" si="522"/>
        <v>90</v>
      </c>
      <c r="K458" s="176">
        <f t="shared" si="522"/>
        <v>132</v>
      </c>
      <c r="L458" s="176">
        <f t="shared" si="522"/>
        <v>92</v>
      </c>
      <c r="M458" s="176">
        <f t="shared" si="522"/>
        <v>130</v>
      </c>
      <c r="N458" s="176">
        <f t="shared" si="522"/>
        <v>176</v>
      </c>
      <c r="O458" s="176">
        <f t="shared" si="522"/>
        <v>136</v>
      </c>
      <c r="P458" s="176">
        <f t="shared" si="522"/>
        <v>117</v>
      </c>
      <c r="Q458" s="176">
        <f t="shared" si="522"/>
        <v>160</v>
      </c>
      <c r="R458" s="176">
        <f t="shared" si="522"/>
        <v>181</v>
      </c>
      <c r="S458" s="176">
        <f t="shared" si="522"/>
        <v>179</v>
      </c>
      <c r="T458" s="176">
        <f t="shared" si="522"/>
        <v>131</v>
      </c>
      <c r="U458" s="176">
        <f t="shared" si="522"/>
        <v>161</v>
      </c>
      <c r="V458" s="176">
        <f t="shared" si="522"/>
        <v>181</v>
      </c>
      <c r="W458" s="176">
        <f t="shared" si="522"/>
        <v>138</v>
      </c>
      <c r="X458" s="176">
        <f t="shared" si="522"/>
        <v>145</v>
      </c>
      <c r="Y458" s="176">
        <f t="shared" si="522"/>
        <v>106</v>
      </c>
      <c r="Z458" s="176">
        <f t="shared" si="522"/>
        <v>162</v>
      </c>
      <c r="AA458" s="176">
        <f t="shared" si="522"/>
        <v>170</v>
      </c>
      <c r="AB458" s="176">
        <f t="shared" si="522"/>
        <v>87</v>
      </c>
      <c r="AC458" s="176">
        <f t="shared" si="522"/>
        <v>123</v>
      </c>
      <c r="AD458" s="176">
        <f t="shared" si="522"/>
        <v>135</v>
      </c>
      <c r="AE458" s="176">
        <f t="shared" si="522"/>
        <v>113</v>
      </c>
      <c r="AF458" s="176">
        <f t="shared" si="522"/>
        <v>106</v>
      </c>
      <c r="AG458" s="176">
        <f t="shared" si="522"/>
        <v>80</v>
      </c>
      <c r="AH458" s="176">
        <f t="shared" si="522"/>
        <v>71</v>
      </c>
      <c r="AI458" s="176">
        <f t="shared" si="522"/>
        <v>58</v>
      </c>
      <c r="AJ458" s="176">
        <f t="shared" si="522"/>
        <v>22</v>
      </c>
      <c r="AK458" s="176">
        <f t="shared" si="522"/>
        <v>76</v>
      </c>
      <c r="AL458" s="176" t="str">
        <f t="shared" si="522"/>
        <v/>
      </c>
      <c r="AM458" s="176" t="str">
        <f t="shared" si="522"/>
        <v/>
      </c>
      <c r="AN458" s="176" t="str">
        <f t="shared" si="522"/>
        <v/>
      </c>
      <c r="AO458" s="176" t="str">
        <f t="shared" si="522"/>
        <v/>
      </c>
      <c r="AP458" s="176" t="str">
        <f t="shared" si="522"/>
        <v/>
      </c>
      <c r="AQ458" s="170"/>
      <c r="AR458" s="170"/>
    </row>
    <row r="459" ht="12.75" customHeight="1">
      <c r="A459" s="170"/>
      <c r="B459" s="170"/>
      <c r="C459" s="140" t="str">
        <f t="shared" ref="C459:D459" si="523">C266</f>
        <v>Cardiff</v>
      </c>
      <c r="D459" s="140" t="str">
        <f t="shared" si="523"/>
        <v>Chelsea</v>
      </c>
      <c r="E459" s="176">
        <f t="shared" ref="E459:AP459" si="524">IFERROR(RANK(E266,E$196:E$385,1)+COUNTIF(E$196:E266,E266)-1,"")</f>
        <v>39</v>
      </c>
      <c r="F459" s="176">
        <f t="shared" si="524"/>
        <v>57</v>
      </c>
      <c r="G459" s="176">
        <f t="shared" si="524"/>
        <v>78</v>
      </c>
      <c r="H459" s="176">
        <f t="shared" si="524"/>
        <v>58</v>
      </c>
      <c r="I459" s="176">
        <f t="shared" si="524"/>
        <v>41</v>
      </c>
      <c r="J459" s="176">
        <f t="shared" si="524"/>
        <v>73</v>
      </c>
      <c r="K459" s="176">
        <f t="shared" si="524"/>
        <v>9</v>
      </c>
      <c r="L459" s="176">
        <f t="shared" si="524"/>
        <v>42</v>
      </c>
      <c r="M459" s="176">
        <f t="shared" si="524"/>
        <v>18</v>
      </c>
      <c r="N459" s="176">
        <f t="shared" si="524"/>
        <v>56</v>
      </c>
      <c r="O459" s="176">
        <f t="shared" si="524"/>
        <v>65</v>
      </c>
      <c r="P459" s="176">
        <f t="shared" si="524"/>
        <v>101</v>
      </c>
      <c r="Q459" s="176">
        <f t="shared" si="524"/>
        <v>170</v>
      </c>
      <c r="R459" s="176">
        <f t="shared" si="524"/>
        <v>176</v>
      </c>
      <c r="S459" s="176">
        <f t="shared" si="524"/>
        <v>186</v>
      </c>
      <c r="T459" s="176">
        <f t="shared" si="524"/>
        <v>181</v>
      </c>
      <c r="U459" s="176">
        <f t="shared" si="524"/>
        <v>178</v>
      </c>
      <c r="V459" s="176">
        <f t="shared" si="524"/>
        <v>174</v>
      </c>
      <c r="W459" s="176">
        <f t="shared" si="524"/>
        <v>162</v>
      </c>
      <c r="X459" s="176">
        <f t="shared" si="524"/>
        <v>101</v>
      </c>
      <c r="Y459" s="176">
        <f t="shared" si="524"/>
        <v>47</v>
      </c>
      <c r="Z459" s="176">
        <f t="shared" si="524"/>
        <v>26</v>
      </c>
      <c r="AA459" s="176">
        <f t="shared" si="524"/>
        <v>48</v>
      </c>
      <c r="AB459" s="176">
        <f t="shared" si="524"/>
        <v>32</v>
      </c>
      <c r="AC459" s="176">
        <f t="shared" si="524"/>
        <v>6</v>
      </c>
      <c r="AD459" s="176">
        <f t="shared" si="524"/>
        <v>37</v>
      </c>
      <c r="AE459" s="176">
        <f t="shared" si="524"/>
        <v>46</v>
      </c>
      <c r="AF459" s="176">
        <f t="shared" si="524"/>
        <v>96</v>
      </c>
      <c r="AG459" s="176">
        <f t="shared" si="524"/>
        <v>94</v>
      </c>
      <c r="AH459" s="176">
        <f t="shared" si="524"/>
        <v>99</v>
      </c>
      <c r="AI459" s="176">
        <f t="shared" si="524"/>
        <v>134</v>
      </c>
      <c r="AJ459" s="176">
        <f t="shared" si="524"/>
        <v>92</v>
      </c>
      <c r="AK459" s="176">
        <f t="shared" si="524"/>
        <v>132</v>
      </c>
      <c r="AL459" s="176" t="str">
        <f t="shared" si="524"/>
        <v/>
      </c>
      <c r="AM459" s="176" t="str">
        <f t="shared" si="524"/>
        <v/>
      </c>
      <c r="AN459" s="176" t="str">
        <f t="shared" si="524"/>
        <v/>
      </c>
      <c r="AO459" s="176" t="str">
        <f t="shared" si="524"/>
        <v/>
      </c>
      <c r="AP459" s="176" t="str">
        <f t="shared" si="524"/>
        <v/>
      </c>
      <c r="AQ459" s="170"/>
      <c r="AR459" s="170"/>
    </row>
    <row r="460" ht="12.75" customHeight="1">
      <c r="A460" s="170"/>
      <c r="B460" s="170"/>
      <c r="C460" s="140" t="str">
        <f t="shared" ref="C460:D460" si="525">C267</f>
        <v>Cardiff</v>
      </c>
      <c r="D460" s="140" t="str">
        <f t="shared" si="525"/>
        <v>Crystal Palace</v>
      </c>
      <c r="E460" s="176">
        <f t="shared" ref="E460:AP460" si="526">IFERROR(RANK(E267,E$196:E$385,1)+COUNTIF(E$196:E267,E267)-1,"")</f>
        <v>40</v>
      </c>
      <c r="F460" s="176">
        <f t="shared" si="526"/>
        <v>46</v>
      </c>
      <c r="G460" s="176">
        <f t="shared" si="526"/>
        <v>24</v>
      </c>
      <c r="H460" s="176">
        <f t="shared" si="526"/>
        <v>19</v>
      </c>
      <c r="I460" s="176">
        <f t="shared" si="526"/>
        <v>18</v>
      </c>
      <c r="J460" s="176">
        <f t="shared" si="526"/>
        <v>105</v>
      </c>
      <c r="K460" s="176">
        <f t="shared" si="526"/>
        <v>48</v>
      </c>
      <c r="L460" s="176">
        <f t="shared" si="526"/>
        <v>98</v>
      </c>
      <c r="M460" s="176">
        <f t="shared" si="526"/>
        <v>99</v>
      </c>
      <c r="N460" s="176">
        <f t="shared" si="526"/>
        <v>148</v>
      </c>
      <c r="O460" s="176">
        <f t="shared" si="526"/>
        <v>137</v>
      </c>
      <c r="P460" s="176">
        <f t="shared" si="526"/>
        <v>126</v>
      </c>
      <c r="Q460" s="176">
        <f t="shared" si="526"/>
        <v>182</v>
      </c>
      <c r="R460" s="176">
        <f t="shared" si="526"/>
        <v>129</v>
      </c>
      <c r="S460" s="176">
        <f t="shared" si="526"/>
        <v>173</v>
      </c>
      <c r="T460" s="176">
        <f t="shared" si="526"/>
        <v>165</v>
      </c>
      <c r="U460" s="176">
        <f t="shared" si="526"/>
        <v>157</v>
      </c>
      <c r="V460" s="176">
        <f t="shared" si="526"/>
        <v>128</v>
      </c>
      <c r="W460" s="176">
        <f t="shared" si="526"/>
        <v>84</v>
      </c>
      <c r="X460" s="176">
        <f t="shared" si="526"/>
        <v>109</v>
      </c>
      <c r="Y460" s="176">
        <f t="shared" si="526"/>
        <v>59</v>
      </c>
      <c r="Z460" s="176">
        <f t="shared" si="526"/>
        <v>38</v>
      </c>
      <c r="AA460" s="176">
        <f t="shared" si="526"/>
        <v>63</v>
      </c>
      <c r="AB460" s="176">
        <f t="shared" si="526"/>
        <v>37</v>
      </c>
      <c r="AC460" s="176">
        <f t="shared" si="526"/>
        <v>15</v>
      </c>
      <c r="AD460" s="176">
        <f t="shared" si="526"/>
        <v>43</v>
      </c>
      <c r="AE460" s="176">
        <f t="shared" si="526"/>
        <v>24</v>
      </c>
      <c r="AF460" s="176">
        <f t="shared" si="526"/>
        <v>27</v>
      </c>
      <c r="AG460" s="176">
        <f t="shared" si="526"/>
        <v>35</v>
      </c>
      <c r="AH460" s="176">
        <f t="shared" si="526"/>
        <v>137</v>
      </c>
      <c r="AI460" s="176">
        <f t="shared" si="526"/>
        <v>158</v>
      </c>
      <c r="AJ460" s="176">
        <f t="shared" si="526"/>
        <v>137</v>
      </c>
      <c r="AK460" s="176">
        <f t="shared" si="526"/>
        <v>158</v>
      </c>
      <c r="AL460" s="176" t="str">
        <f t="shared" si="526"/>
        <v/>
      </c>
      <c r="AM460" s="176" t="str">
        <f t="shared" si="526"/>
        <v/>
      </c>
      <c r="AN460" s="176" t="str">
        <f t="shared" si="526"/>
        <v/>
      </c>
      <c r="AO460" s="176" t="str">
        <f t="shared" si="526"/>
        <v/>
      </c>
      <c r="AP460" s="176" t="str">
        <f t="shared" si="526"/>
        <v/>
      </c>
      <c r="AQ460" s="170"/>
      <c r="AR460" s="170"/>
    </row>
    <row r="461" ht="12.75" customHeight="1">
      <c r="A461" s="170"/>
      <c r="B461" s="170"/>
      <c r="C461" s="140" t="str">
        <f t="shared" ref="C461:D461" si="527">C268</f>
        <v>Cardiff</v>
      </c>
      <c r="D461" s="140" t="str">
        <f t="shared" si="527"/>
        <v>Everton</v>
      </c>
      <c r="E461" s="176">
        <f t="shared" ref="E461:AP461" si="528">IFERROR(RANK(E268,E$196:E$385,1)+COUNTIF(E$196:E268,E268)-1,"")</f>
        <v>174</v>
      </c>
      <c r="F461" s="176">
        <f t="shared" si="528"/>
        <v>162</v>
      </c>
      <c r="G461" s="176">
        <f t="shared" si="528"/>
        <v>174</v>
      </c>
      <c r="H461" s="176">
        <f t="shared" si="528"/>
        <v>177</v>
      </c>
      <c r="I461" s="176">
        <f t="shared" si="528"/>
        <v>190</v>
      </c>
      <c r="J461" s="176">
        <f t="shared" si="528"/>
        <v>186</v>
      </c>
      <c r="K461" s="176">
        <f t="shared" si="528"/>
        <v>77</v>
      </c>
      <c r="L461" s="176">
        <f t="shared" si="528"/>
        <v>61</v>
      </c>
      <c r="M461" s="176">
        <f t="shared" si="528"/>
        <v>16</v>
      </c>
      <c r="N461" s="176">
        <f t="shared" si="528"/>
        <v>28</v>
      </c>
      <c r="O461" s="176">
        <f t="shared" si="528"/>
        <v>1</v>
      </c>
      <c r="P461" s="176">
        <f t="shared" si="528"/>
        <v>9</v>
      </c>
      <c r="Q461" s="176">
        <f t="shared" si="528"/>
        <v>101</v>
      </c>
      <c r="R461" s="176">
        <f t="shared" si="528"/>
        <v>124</v>
      </c>
      <c r="S461" s="176">
        <f t="shared" si="528"/>
        <v>170</v>
      </c>
      <c r="T461" s="176">
        <f t="shared" si="528"/>
        <v>188</v>
      </c>
      <c r="U461" s="176">
        <f t="shared" si="528"/>
        <v>187</v>
      </c>
      <c r="V461" s="176">
        <f t="shared" si="528"/>
        <v>177</v>
      </c>
      <c r="W461" s="176">
        <f t="shared" si="528"/>
        <v>130</v>
      </c>
      <c r="X461" s="176">
        <f t="shared" si="528"/>
        <v>120</v>
      </c>
      <c r="Y461" s="176">
        <f t="shared" si="528"/>
        <v>77</v>
      </c>
      <c r="Z461" s="176">
        <f t="shared" si="528"/>
        <v>16</v>
      </c>
      <c r="AA461" s="176">
        <f t="shared" si="528"/>
        <v>34</v>
      </c>
      <c r="AB461" s="176">
        <f t="shared" si="528"/>
        <v>38</v>
      </c>
      <c r="AC461" s="176">
        <f t="shared" si="528"/>
        <v>67</v>
      </c>
      <c r="AD461" s="176">
        <f t="shared" si="528"/>
        <v>132</v>
      </c>
      <c r="AE461" s="176">
        <f t="shared" si="528"/>
        <v>142</v>
      </c>
      <c r="AF461" s="176">
        <f t="shared" si="528"/>
        <v>152</v>
      </c>
      <c r="AG461" s="176">
        <f t="shared" si="528"/>
        <v>151</v>
      </c>
      <c r="AH461" s="176">
        <f t="shared" si="528"/>
        <v>176</v>
      </c>
      <c r="AI461" s="176">
        <f t="shared" si="528"/>
        <v>168</v>
      </c>
      <c r="AJ461" s="176">
        <f t="shared" si="528"/>
        <v>155</v>
      </c>
      <c r="AK461" s="176">
        <f t="shared" si="528"/>
        <v>180</v>
      </c>
      <c r="AL461" s="176" t="str">
        <f t="shared" si="528"/>
        <v/>
      </c>
      <c r="AM461" s="176" t="str">
        <f t="shared" si="528"/>
        <v/>
      </c>
      <c r="AN461" s="176" t="str">
        <f t="shared" si="528"/>
        <v/>
      </c>
      <c r="AO461" s="176" t="str">
        <f t="shared" si="528"/>
        <v/>
      </c>
      <c r="AP461" s="176" t="str">
        <f t="shared" si="528"/>
        <v/>
      </c>
      <c r="AQ461" s="170"/>
      <c r="AR461" s="170"/>
    </row>
    <row r="462" ht="12.75" customHeight="1">
      <c r="A462" s="170"/>
      <c r="B462" s="170"/>
      <c r="C462" s="140" t="str">
        <f t="shared" ref="C462:D462" si="529">C269</f>
        <v>Cardiff</v>
      </c>
      <c r="D462" s="140" t="str">
        <f t="shared" si="529"/>
        <v>Fulham</v>
      </c>
      <c r="E462" s="176">
        <f t="shared" ref="E462:AP462" si="530">IFERROR(RANK(E269,E$196:E$385,1)+COUNTIF(E$196:E269,E269)-1,"")</f>
        <v>121</v>
      </c>
      <c r="F462" s="176">
        <f t="shared" si="530"/>
        <v>124</v>
      </c>
      <c r="G462" s="176">
        <f t="shared" si="530"/>
        <v>143</v>
      </c>
      <c r="H462" s="176">
        <f t="shared" si="530"/>
        <v>135</v>
      </c>
      <c r="I462" s="176">
        <f t="shared" si="530"/>
        <v>134</v>
      </c>
      <c r="J462" s="176">
        <f t="shared" si="530"/>
        <v>55</v>
      </c>
      <c r="K462" s="176">
        <f t="shared" si="530"/>
        <v>17</v>
      </c>
      <c r="L462" s="176">
        <f t="shared" si="530"/>
        <v>17</v>
      </c>
      <c r="M462" s="176">
        <f t="shared" si="530"/>
        <v>8</v>
      </c>
      <c r="N462" s="176">
        <f t="shared" si="530"/>
        <v>26</v>
      </c>
      <c r="O462" s="176">
        <f t="shared" si="530"/>
        <v>21</v>
      </c>
      <c r="P462" s="176">
        <f t="shared" si="530"/>
        <v>58</v>
      </c>
      <c r="Q462" s="176">
        <f t="shared" si="530"/>
        <v>105</v>
      </c>
      <c r="R462" s="176">
        <f t="shared" si="530"/>
        <v>77</v>
      </c>
      <c r="S462" s="176">
        <f t="shared" si="530"/>
        <v>81</v>
      </c>
      <c r="T462" s="176">
        <f t="shared" si="530"/>
        <v>120</v>
      </c>
      <c r="U462" s="176">
        <f t="shared" si="530"/>
        <v>105</v>
      </c>
      <c r="V462" s="176">
        <f t="shared" si="530"/>
        <v>90</v>
      </c>
      <c r="W462" s="176">
        <f t="shared" si="530"/>
        <v>42</v>
      </c>
      <c r="X462" s="176">
        <f t="shared" si="530"/>
        <v>66</v>
      </c>
      <c r="Y462" s="176">
        <f t="shared" si="530"/>
        <v>107</v>
      </c>
      <c r="Z462" s="176">
        <f t="shared" si="530"/>
        <v>22</v>
      </c>
      <c r="AA462" s="176">
        <f t="shared" si="530"/>
        <v>39</v>
      </c>
      <c r="AB462" s="176">
        <f t="shared" si="530"/>
        <v>40</v>
      </c>
      <c r="AC462" s="176">
        <f t="shared" si="530"/>
        <v>124</v>
      </c>
      <c r="AD462" s="176">
        <f t="shared" si="530"/>
        <v>146</v>
      </c>
      <c r="AE462" s="176">
        <f t="shared" si="530"/>
        <v>167</v>
      </c>
      <c r="AF462" s="176">
        <f t="shared" si="530"/>
        <v>181</v>
      </c>
      <c r="AG462" s="176">
        <f t="shared" si="530"/>
        <v>186</v>
      </c>
      <c r="AH462" s="176">
        <f t="shared" si="530"/>
        <v>189</v>
      </c>
      <c r="AI462" s="176">
        <f t="shared" si="530"/>
        <v>177</v>
      </c>
      <c r="AJ462" s="176">
        <f t="shared" si="530"/>
        <v>161</v>
      </c>
      <c r="AK462" s="176">
        <f t="shared" si="530"/>
        <v>101</v>
      </c>
      <c r="AL462" s="176" t="str">
        <f t="shared" si="530"/>
        <v/>
      </c>
      <c r="AM462" s="176" t="str">
        <f t="shared" si="530"/>
        <v/>
      </c>
      <c r="AN462" s="176" t="str">
        <f t="shared" si="530"/>
        <v/>
      </c>
      <c r="AO462" s="176" t="str">
        <f t="shared" si="530"/>
        <v/>
      </c>
      <c r="AP462" s="176" t="str">
        <f t="shared" si="530"/>
        <v/>
      </c>
      <c r="AQ462" s="170"/>
      <c r="AR462" s="170"/>
    </row>
    <row r="463" ht="12.75" customHeight="1">
      <c r="A463" s="170"/>
      <c r="B463" s="170"/>
      <c r="C463" s="140" t="str">
        <f t="shared" ref="C463:D463" si="531">C270</f>
        <v>Cardiff</v>
      </c>
      <c r="D463" s="140" t="str">
        <f t="shared" si="531"/>
        <v>Huddersfield</v>
      </c>
      <c r="E463" s="176">
        <f t="shared" ref="E463:AP463" si="532">IFERROR(RANK(E270,E$196:E$385,1)+COUNTIF(E$196:E270,E270)-1,"")</f>
        <v>112</v>
      </c>
      <c r="F463" s="176">
        <f t="shared" si="532"/>
        <v>67</v>
      </c>
      <c r="G463" s="176">
        <f t="shared" si="532"/>
        <v>67</v>
      </c>
      <c r="H463" s="176">
        <f t="shared" si="532"/>
        <v>80</v>
      </c>
      <c r="I463" s="176">
        <f t="shared" si="532"/>
        <v>128</v>
      </c>
      <c r="J463" s="176">
        <f t="shared" si="532"/>
        <v>116</v>
      </c>
      <c r="K463" s="176">
        <f t="shared" si="532"/>
        <v>24</v>
      </c>
      <c r="L463" s="176">
        <f t="shared" si="532"/>
        <v>38</v>
      </c>
      <c r="M463" s="176">
        <f t="shared" si="532"/>
        <v>19</v>
      </c>
      <c r="N463" s="176">
        <f t="shared" si="532"/>
        <v>75</v>
      </c>
      <c r="O463" s="176">
        <f t="shared" si="532"/>
        <v>23</v>
      </c>
      <c r="P463" s="176">
        <f t="shared" si="532"/>
        <v>28</v>
      </c>
      <c r="Q463" s="176">
        <f t="shared" si="532"/>
        <v>63</v>
      </c>
      <c r="R463" s="176">
        <f t="shared" si="532"/>
        <v>99</v>
      </c>
      <c r="S463" s="176">
        <f t="shared" si="532"/>
        <v>143</v>
      </c>
      <c r="T463" s="176">
        <f t="shared" si="532"/>
        <v>117</v>
      </c>
      <c r="U463" s="176">
        <f t="shared" si="532"/>
        <v>94</v>
      </c>
      <c r="V463" s="176">
        <f t="shared" si="532"/>
        <v>117</v>
      </c>
      <c r="W463" s="176">
        <f t="shared" si="532"/>
        <v>117</v>
      </c>
      <c r="X463" s="176">
        <f t="shared" si="532"/>
        <v>57</v>
      </c>
      <c r="Y463" s="176">
        <f t="shared" si="532"/>
        <v>48</v>
      </c>
      <c r="Z463" s="176">
        <f t="shared" si="532"/>
        <v>42</v>
      </c>
      <c r="AA463" s="176">
        <f t="shared" si="532"/>
        <v>50</v>
      </c>
      <c r="AB463" s="176">
        <f t="shared" si="532"/>
        <v>53</v>
      </c>
      <c r="AC463" s="176">
        <f t="shared" si="532"/>
        <v>75</v>
      </c>
      <c r="AD463" s="176">
        <f t="shared" si="532"/>
        <v>110</v>
      </c>
      <c r="AE463" s="176">
        <f t="shared" si="532"/>
        <v>140</v>
      </c>
      <c r="AF463" s="176">
        <f t="shared" si="532"/>
        <v>175</v>
      </c>
      <c r="AG463" s="176">
        <f t="shared" si="532"/>
        <v>181</v>
      </c>
      <c r="AH463" s="176">
        <f t="shared" si="532"/>
        <v>179</v>
      </c>
      <c r="AI463" s="176">
        <f t="shared" si="532"/>
        <v>178</v>
      </c>
      <c r="AJ463" s="176">
        <f t="shared" si="532"/>
        <v>162</v>
      </c>
      <c r="AK463" s="176">
        <f t="shared" si="532"/>
        <v>127</v>
      </c>
      <c r="AL463" s="176" t="str">
        <f t="shared" si="532"/>
        <v/>
      </c>
      <c r="AM463" s="176" t="str">
        <f t="shared" si="532"/>
        <v/>
      </c>
      <c r="AN463" s="176" t="str">
        <f t="shared" si="532"/>
        <v/>
      </c>
      <c r="AO463" s="176" t="str">
        <f t="shared" si="532"/>
        <v/>
      </c>
      <c r="AP463" s="176" t="str">
        <f t="shared" si="532"/>
        <v/>
      </c>
      <c r="AQ463" s="170"/>
      <c r="AR463" s="170"/>
    </row>
    <row r="464" ht="12.75" customHeight="1">
      <c r="A464" s="170"/>
      <c r="B464" s="170"/>
      <c r="C464" s="140" t="str">
        <f t="shared" ref="C464:D464" si="533">C271</f>
        <v>Cardiff</v>
      </c>
      <c r="D464" s="140" t="str">
        <f t="shared" si="533"/>
        <v>Leicester</v>
      </c>
      <c r="E464" s="176">
        <f t="shared" ref="E464:AP464" si="534">IFERROR(RANK(E271,E$196:E$385,1)+COUNTIF(E$196:E271,E271)-1,"")</f>
        <v>89</v>
      </c>
      <c r="F464" s="176">
        <f t="shared" si="534"/>
        <v>52</v>
      </c>
      <c r="G464" s="176">
        <f t="shared" si="534"/>
        <v>82</v>
      </c>
      <c r="H464" s="176">
        <f t="shared" si="534"/>
        <v>63</v>
      </c>
      <c r="I464" s="176">
        <f t="shared" si="534"/>
        <v>98</v>
      </c>
      <c r="J464" s="176">
        <f t="shared" si="534"/>
        <v>46</v>
      </c>
      <c r="K464" s="176">
        <f t="shared" si="534"/>
        <v>30</v>
      </c>
      <c r="L464" s="176">
        <f t="shared" si="534"/>
        <v>56</v>
      </c>
      <c r="M464" s="176">
        <f t="shared" si="534"/>
        <v>49</v>
      </c>
      <c r="N464" s="176">
        <f t="shared" si="534"/>
        <v>82</v>
      </c>
      <c r="O464" s="176">
        <f t="shared" si="534"/>
        <v>36</v>
      </c>
      <c r="P464" s="176">
        <f t="shared" si="534"/>
        <v>77</v>
      </c>
      <c r="Q464" s="176">
        <f t="shared" si="534"/>
        <v>156</v>
      </c>
      <c r="R464" s="176">
        <f t="shared" si="534"/>
        <v>180</v>
      </c>
      <c r="S464" s="176">
        <f t="shared" si="534"/>
        <v>171</v>
      </c>
      <c r="T464" s="176">
        <f t="shared" si="534"/>
        <v>183</v>
      </c>
      <c r="U464" s="176">
        <f t="shared" si="534"/>
        <v>181</v>
      </c>
      <c r="V464" s="176">
        <f t="shared" si="534"/>
        <v>170</v>
      </c>
      <c r="W464" s="176">
        <f t="shared" si="534"/>
        <v>183</v>
      </c>
      <c r="X464" s="176">
        <f t="shared" si="534"/>
        <v>179</v>
      </c>
      <c r="Y464" s="176">
        <f t="shared" si="534"/>
        <v>187</v>
      </c>
      <c r="Z464" s="176">
        <f t="shared" si="534"/>
        <v>180</v>
      </c>
      <c r="AA464" s="176">
        <f t="shared" si="534"/>
        <v>180</v>
      </c>
      <c r="AB464" s="176">
        <f t="shared" si="534"/>
        <v>175</v>
      </c>
      <c r="AC464" s="176">
        <f t="shared" si="534"/>
        <v>31</v>
      </c>
      <c r="AD464" s="176">
        <f t="shared" si="534"/>
        <v>23</v>
      </c>
      <c r="AE464" s="176">
        <f t="shared" si="534"/>
        <v>37</v>
      </c>
      <c r="AF464" s="176">
        <f t="shared" si="534"/>
        <v>24</v>
      </c>
      <c r="AG464" s="176">
        <f t="shared" si="534"/>
        <v>47</v>
      </c>
      <c r="AH464" s="176">
        <f t="shared" si="534"/>
        <v>51</v>
      </c>
      <c r="AI464" s="176">
        <f t="shared" si="534"/>
        <v>78</v>
      </c>
      <c r="AJ464" s="176">
        <f t="shared" si="534"/>
        <v>70</v>
      </c>
      <c r="AK464" s="176">
        <f t="shared" si="534"/>
        <v>148</v>
      </c>
      <c r="AL464" s="176" t="str">
        <f t="shared" si="534"/>
        <v/>
      </c>
      <c r="AM464" s="176" t="str">
        <f t="shared" si="534"/>
        <v/>
      </c>
      <c r="AN464" s="176" t="str">
        <f t="shared" si="534"/>
        <v/>
      </c>
      <c r="AO464" s="176" t="str">
        <f t="shared" si="534"/>
        <v/>
      </c>
      <c r="AP464" s="176" t="str">
        <f t="shared" si="534"/>
        <v/>
      </c>
      <c r="AQ464" s="170"/>
      <c r="AR464" s="170"/>
    </row>
    <row r="465" ht="12.75" customHeight="1">
      <c r="A465" s="170"/>
      <c r="B465" s="170"/>
      <c r="C465" s="140" t="str">
        <f t="shared" ref="C465:D465" si="535">C272</f>
        <v>Cardiff</v>
      </c>
      <c r="D465" s="140" t="str">
        <f t="shared" si="535"/>
        <v>Liverpool</v>
      </c>
      <c r="E465" s="176">
        <f t="shared" ref="E465:AP465" si="536">IFERROR(RANK(E272,E$196:E$385,1)+COUNTIF(E$196:E272,E272)-1,"")</f>
        <v>128</v>
      </c>
      <c r="F465" s="176">
        <f t="shared" si="536"/>
        <v>95</v>
      </c>
      <c r="G465" s="176">
        <f t="shared" si="536"/>
        <v>175</v>
      </c>
      <c r="H465" s="176">
        <f t="shared" si="536"/>
        <v>186</v>
      </c>
      <c r="I465" s="176">
        <f t="shared" si="536"/>
        <v>172</v>
      </c>
      <c r="J465" s="176">
        <f t="shared" si="536"/>
        <v>171</v>
      </c>
      <c r="K465" s="176">
        <f t="shared" si="536"/>
        <v>164</v>
      </c>
      <c r="L465" s="176">
        <f t="shared" si="536"/>
        <v>176</v>
      </c>
      <c r="M465" s="176">
        <f t="shared" si="536"/>
        <v>58</v>
      </c>
      <c r="N465" s="176">
        <f t="shared" si="536"/>
        <v>76</v>
      </c>
      <c r="O465" s="176">
        <f t="shared" si="536"/>
        <v>97</v>
      </c>
      <c r="P465" s="176">
        <f t="shared" si="536"/>
        <v>80</v>
      </c>
      <c r="Q465" s="176">
        <f t="shared" si="536"/>
        <v>129</v>
      </c>
      <c r="R465" s="176">
        <f t="shared" si="536"/>
        <v>86</v>
      </c>
      <c r="S465" s="176">
        <f t="shared" si="536"/>
        <v>127</v>
      </c>
      <c r="T465" s="176">
        <f t="shared" si="536"/>
        <v>178</v>
      </c>
      <c r="U465" s="176">
        <f t="shared" si="536"/>
        <v>170</v>
      </c>
      <c r="V465" s="176">
        <f t="shared" si="536"/>
        <v>134</v>
      </c>
      <c r="W465" s="176">
        <f t="shared" si="536"/>
        <v>165</v>
      </c>
      <c r="X465" s="176">
        <f t="shared" si="536"/>
        <v>174</v>
      </c>
      <c r="Y465" s="176">
        <f t="shared" si="536"/>
        <v>172</v>
      </c>
      <c r="Z465" s="176">
        <f t="shared" si="536"/>
        <v>101</v>
      </c>
      <c r="AA465" s="176">
        <f t="shared" si="536"/>
        <v>116</v>
      </c>
      <c r="AB465" s="176">
        <f t="shared" si="536"/>
        <v>150</v>
      </c>
      <c r="AC465" s="176">
        <f t="shared" si="536"/>
        <v>97</v>
      </c>
      <c r="AD465" s="176">
        <f t="shared" si="536"/>
        <v>102</v>
      </c>
      <c r="AE465" s="176">
        <f t="shared" si="536"/>
        <v>149</v>
      </c>
      <c r="AF465" s="176">
        <f t="shared" si="536"/>
        <v>156</v>
      </c>
      <c r="AG465" s="176">
        <f t="shared" si="536"/>
        <v>152</v>
      </c>
      <c r="AH465" s="176">
        <f t="shared" si="536"/>
        <v>151</v>
      </c>
      <c r="AI465" s="176">
        <f t="shared" si="536"/>
        <v>118</v>
      </c>
      <c r="AJ465" s="176">
        <f t="shared" si="536"/>
        <v>104</v>
      </c>
      <c r="AK465" s="176">
        <f t="shared" si="536"/>
        <v>14</v>
      </c>
      <c r="AL465" s="176" t="str">
        <f t="shared" si="536"/>
        <v/>
      </c>
      <c r="AM465" s="176" t="str">
        <f t="shared" si="536"/>
        <v/>
      </c>
      <c r="AN465" s="176" t="str">
        <f t="shared" si="536"/>
        <v/>
      </c>
      <c r="AO465" s="176" t="str">
        <f t="shared" si="536"/>
        <v/>
      </c>
      <c r="AP465" s="176" t="str">
        <f t="shared" si="536"/>
        <v/>
      </c>
      <c r="AQ465" s="170"/>
      <c r="AR465" s="170"/>
    </row>
    <row r="466" ht="12.75" customHeight="1">
      <c r="A466" s="170"/>
      <c r="B466" s="170"/>
      <c r="C466" s="140" t="str">
        <f t="shared" ref="C466:D466" si="537">C273</f>
        <v>Cardiff</v>
      </c>
      <c r="D466" s="140" t="str">
        <f t="shared" si="537"/>
        <v>Man City</v>
      </c>
      <c r="E466" s="176">
        <f t="shared" ref="E466:AP466" si="538">IFERROR(RANK(E273,E$196:E$385,1)+COUNTIF(E$196:E273,E273)-1,"")</f>
        <v>45</v>
      </c>
      <c r="F466" s="176">
        <f t="shared" si="538"/>
        <v>6</v>
      </c>
      <c r="G466" s="176">
        <f t="shared" si="538"/>
        <v>121</v>
      </c>
      <c r="H466" s="176">
        <f t="shared" si="538"/>
        <v>103</v>
      </c>
      <c r="I466" s="176">
        <f t="shared" si="538"/>
        <v>179</v>
      </c>
      <c r="J466" s="176">
        <f t="shared" si="538"/>
        <v>181</v>
      </c>
      <c r="K466" s="176">
        <f t="shared" si="538"/>
        <v>178</v>
      </c>
      <c r="L466" s="176">
        <f t="shared" si="538"/>
        <v>188</v>
      </c>
      <c r="M466" s="176">
        <f t="shared" si="538"/>
        <v>115</v>
      </c>
      <c r="N466" s="176">
        <f t="shared" si="538"/>
        <v>154</v>
      </c>
      <c r="O466" s="176">
        <f t="shared" si="538"/>
        <v>60</v>
      </c>
      <c r="P466" s="176">
        <f t="shared" si="538"/>
        <v>49</v>
      </c>
      <c r="Q466" s="176">
        <f t="shared" si="538"/>
        <v>74</v>
      </c>
      <c r="R466" s="176">
        <f t="shared" si="538"/>
        <v>74</v>
      </c>
      <c r="S466" s="176">
        <f t="shared" si="538"/>
        <v>120</v>
      </c>
      <c r="T466" s="176">
        <f t="shared" si="538"/>
        <v>150</v>
      </c>
      <c r="U466" s="176">
        <f t="shared" si="538"/>
        <v>140</v>
      </c>
      <c r="V466" s="176">
        <f t="shared" si="538"/>
        <v>137</v>
      </c>
      <c r="W466" s="176">
        <f t="shared" si="538"/>
        <v>163</v>
      </c>
      <c r="X466" s="176">
        <f t="shared" si="538"/>
        <v>141</v>
      </c>
      <c r="Y466" s="176">
        <f t="shared" si="538"/>
        <v>140</v>
      </c>
      <c r="Z466" s="176">
        <f t="shared" si="538"/>
        <v>43</v>
      </c>
      <c r="AA466" s="176">
        <f t="shared" si="538"/>
        <v>72</v>
      </c>
      <c r="AB466" s="176">
        <f t="shared" si="538"/>
        <v>105</v>
      </c>
      <c r="AC466" s="176">
        <f t="shared" si="538"/>
        <v>86</v>
      </c>
      <c r="AD466" s="176">
        <f t="shared" si="538"/>
        <v>113</v>
      </c>
      <c r="AE466" s="176">
        <f t="shared" si="538"/>
        <v>105</v>
      </c>
      <c r="AF466" s="176">
        <f t="shared" si="538"/>
        <v>70</v>
      </c>
      <c r="AG466" s="176">
        <f t="shared" si="538"/>
        <v>69</v>
      </c>
      <c r="AH466" s="176">
        <f t="shared" si="538"/>
        <v>131</v>
      </c>
      <c r="AI466" s="176">
        <f t="shared" si="538"/>
        <v>125</v>
      </c>
      <c r="AJ466" s="176">
        <f t="shared" si="538"/>
        <v>82</v>
      </c>
      <c r="AK466" s="176">
        <f t="shared" si="538"/>
        <v>120</v>
      </c>
      <c r="AL466" s="176" t="str">
        <f t="shared" si="538"/>
        <v/>
      </c>
      <c r="AM466" s="176" t="str">
        <f t="shared" si="538"/>
        <v/>
      </c>
      <c r="AN466" s="176" t="str">
        <f t="shared" si="538"/>
        <v/>
      </c>
      <c r="AO466" s="176" t="str">
        <f t="shared" si="538"/>
        <v/>
      </c>
      <c r="AP466" s="176" t="str">
        <f t="shared" si="538"/>
        <v/>
      </c>
      <c r="AQ466" s="170"/>
      <c r="AR466" s="170"/>
    </row>
    <row r="467" ht="12.75" customHeight="1">
      <c r="A467" s="170"/>
      <c r="B467" s="170"/>
      <c r="C467" s="140" t="str">
        <f t="shared" ref="C467:D467" si="539">C274</f>
        <v>Cardiff</v>
      </c>
      <c r="D467" s="140" t="str">
        <f t="shared" si="539"/>
        <v>Man Utd</v>
      </c>
      <c r="E467" s="176">
        <f t="shared" ref="E467:AP467" si="540">IFERROR(RANK(E274,E$196:E$385,1)+COUNTIF(E$196:E274,E274)-1,"")</f>
        <v>114</v>
      </c>
      <c r="F467" s="176">
        <f t="shared" si="540"/>
        <v>70</v>
      </c>
      <c r="G467" s="176">
        <f t="shared" si="540"/>
        <v>80</v>
      </c>
      <c r="H467" s="176">
        <f t="shared" si="540"/>
        <v>62</v>
      </c>
      <c r="I467" s="176">
        <f t="shared" si="540"/>
        <v>70</v>
      </c>
      <c r="J467" s="176">
        <f t="shared" si="540"/>
        <v>60</v>
      </c>
      <c r="K467" s="176">
        <f t="shared" si="540"/>
        <v>34</v>
      </c>
      <c r="L467" s="176">
        <f t="shared" si="540"/>
        <v>28</v>
      </c>
      <c r="M467" s="176">
        <f t="shared" si="540"/>
        <v>15</v>
      </c>
      <c r="N467" s="176">
        <f t="shared" si="540"/>
        <v>37</v>
      </c>
      <c r="O467" s="176">
        <f t="shared" si="540"/>
        <v>30</v>
      </c>
      <c r="P467" s="176">
        <f t="shared" si="540"/>
        <v>22</v>
      </c>
      <c r="Q467" s="176">
        <f t="shared" si="540"/>
        <v>65</v>
      </c>
      <c r="R467" s="176">
        <f t="shared" si="540"/>
        <v>55</v>
      </c>
      <c r="S467" s="176">
        <f t="shared" si="540"/>
        <v>82</v>
      </c>
      <c r="T467" s="176">
        <f t="shared" si="540"/>
        <v>80</v>
      </c>
      <c r="U467" s="176">
        <f t="shared" si="540"/>
        <v>71</v>
      </c>
      <c r="V467" s="176">
        <f t="shared" si="540"/>
        <v>9</v>
      </c>
      <c r="W467" s="176">
        <f t="shared" si="540"/>
        <v>11</v>
      </c>
      <c r="X467" s="176">
        <f t="shared" si="540"/>
        <v>25</v>
      </c>
      <c r="Y467" s="176">
        <f t="shared" si="540"/>
        <v>19</v>
      </c>
      <c r="Z467" s="176">
        <f t="shared" si="540"/>
        <v>15</v>
      </c>
      <c r="AA467" s="176">
        <f t="shared" si="540"/>
        <v>28</v>
      </c>
      <c r="AB467" s="176">
        <f t="shared" si="540"/>
        <v>66</v>
      </c>
      <c r="AC467" s="176">
        <f t="shared" si="540"/>
        <v>89</v>
      </c>
      <c r="AD467" s="176">
        <f t="shared" si="540"/>
        <v>116</v>
      </c>
      <c r="AE467" s="176">
        <f t="shared" si="540"/>
        <v>109</v>
      </c>
      <c r="AF467" s="176">
        <f t="shared" si="540"/>
        <v>125</v>
      </c>
      <c r="AG467" s="176">
        <f t="shared" si="540"/>
        <v>119</v>
      </c>
      <c r="AH467" s="176">
        <f t="shared" si="540"/>
        <v>168</v>
      </c>
      <c r="AI467" s="176">
        <f t="shared" si="540"/>
        <v>150</v>
      </c>
      <c r="AJ467" s="176">
        <f t="shared" si="540"/>
        <v>128</v>
      </c>
      <c r="AK467" s="176">
        <f t="shared" si="540"/>
        <v>85</v>
      </c>
      <c r="AL467" s="176" t="str">
        <f t="shared" si="540"/>
        <v/>
      </c>
      <c r="AM467" s="176" t="str">
        <f t="shared" si="540"/>
        <v/>
      </c>
      <c r="AN467" s="176" t="str">
        <f t="shared" si="540"/>
        <v/>
      </c>
      <c r="AO467" s="176" t="str">
        <f t="shared" si="540"/>
        <v/>
      </c>
      <c r="AP467" s="176" t="str">
        <f t="shared" si="540"/>
        <v/>
      </c>
      <c r="AQ467" s="170"/>
      <c r="AR467" s="170"/>
    </row>
    <row r="468" ht="12.75" customHeight="1">
      <c r="A468" s="170"/>
      <c r="B468" s="170"/>
      <c r="C468" s="140" t="str">
        <f t="shared" ref="C468:D468" si="541">C275</f>
        <v>Cardiff</v>
      </c>
      <c r="D468" s="140" t="str">
        <f t="shared" si="541"/>
        <v>Newcastle</v>
      </c>
      <c r="E468" s="176">
        <f t="shared" ref="E468:AP468" si="542">IFERROR(RANK(E275,E$196:E$385,1)+COUNTIF(E$196:E275,E275)-1,"")</f>
        <v>160</v>
      </c>
      <c r="F468" s="176">
        <f t="shared" si="542"/>
        <v>138</v>
      </c>
      <c r="G468" s="176">
        <f t="shared" si="542"/>
        <v>181</v>
      </c>
      <c r="H468" s="176">
        <f t="shared" si="542"/>
        <v>181</v>
      </c>
      <c r="I468" s="176">
        <f t="shared" si="542"/>
        <v>180</v>
      </c>
      <c r="J468" s="176">
        <f t="shared" si="542"/>
        <v>173</v>
      </c>
      <c r="K468" s="176">
        <f t="shared" si="542"/>
        <v>107</v>
      </c>
      <c r="L468" s="176">
        <f t="shared" si="542"/>
        <v>80</v>
      </c>
      <c r="M468" s="176">
        <f t="shared" si="542"/>
        <v>5</v>
      </c>
      <c r="N468" s="176">
        <f t="shared" si="542"/>
        <v>6</v>
      </c>
      <c r="O468" s="176">
        <f t="shared" si="542"/>
        <v>4</v>
      </c>
      <c r="P468" s="176">
        <f t="shared" si="542"/>
        <v>1</v>
      </c>
      <c r="Q468" s="176">
        <f t="shared" si="542"/>
        <v>1</v>
      </c>
      <c r="R468" s="176">
        <f t="shared" si="542"/>
        <v>36</v>
      </c>
      <c r="S468" s="176">
        <f t="shared" si="542"/>
        <v>95</v>
      </c>
      <c r="T468" s="176">
        <f t="shared" si="542"/>
        <v>163</v>
      </c>
      <c r="U468" s="176">
        <f t="shared" si="542"/>
        <v>155</v>
      </c>
      <c r="V468" s="176">
        <f t="shared" si="542"/>
        <v>129</v>
      </c>
      <c r="W468" s="176">
        <f t="shared" si="542"/>
        <v>187</v>
      </c>
      <c r="X468" s="176">
        <f t="shared" si="542"/>
        <v>187</v>
      </c>
      <c r="Y468" s="176">
        <f t="shared" si="542"/>
        <v>180</v>
      </c>
      <c r="Z468" s="176">
        <f t="shared" si="542"/>
        <v>128</v>
      </c>
      <c r="AA468" s="176">
        <f t="shared" si="542"/>
        <v>139</v>
      </c>
      <c r="AB468" s="176">
        <f t="shared" si="542"/>
        <v>178</v>
      </c>
      <c r="AC468" s="176">
        <f t="shared" si="542"/>
        <v>45</v>
      </c>
      <c r="AD468" s="176">
        <f t="shared" si="542"/>
        <v>81</v>
      </c>
      <c r="AE468" s="176">
        <f t="shared" si="542"/>
        <v>134</v>
      </c>
      <c r="AF468" s="176">
        <f t="shared" si="542"/>
        <v>150</v>
      </c>
      <c r="AG468" s="176">
        <f t="shared" si="542"/>
        <v>146</v>
      </c>
      <c r="AH468" s="176">
        <f t="shared" si="542"/>
        <v>134</v>
      </c>
      <c r="AI468" s="176">
        <f t="shared" si="542"/>
        <v>143</v>
      </c>
      <c r="AJ468" s="176">
        <f t="shared" si="542"/>
        <v>111</v>
      </c>
      <c r="AK468" s="176">
        <f t="shared" si="542"/>
        <v>44</v>
      </c>
      <c r="AL468" s="176" t="str">
        <f t="shared" si="542"/>
        <v/>
      </c>
      <c r="AM468" s="176" t="str">
        <f t="shared" si="542"/>
        <v/>
      </c>
      <c r="AN468" s="176" t="str">
        <f t="shared" si="542"/>
        <v/>
      </c>
      <c r="AO468" s="176" t="str">
        <f t="shared" si="542"/>
        <v/>
      </c>
      <c r="AP468" s="176" t="str">
        <f t="shared" si="542"/>
        <v/>
      </c>
      <c r="AQ468" s="170"/>
      <c r="AR468" s="170"/>
    </row>
    <row r="469" ht="12.75" customHeight="1">
      <c r="A469" s="170"/>
      <c r="B469" s="170"/>
      <c r="C469" s="140" t="str">
        <f t="shared" ref="C469:D469" si="543">C276</f>
        <v>Cardiff</v>
      </c>
      <c r="D469" s="140" t="str">
        <f t="shared" si="543"/>
        <v>Southampton</v>
      </c>
      <c r="E469" s="176">
        <f t="shared" ref="E469:AP469" si="544">IFERROR(RANK(E276,E$196:E$385,1)+COUNTIF(E$196:E276,E276)-1,"")</f>
        <v>161</v>
      </c>
      <c r="F469" s="176">
        <f t="shared" si="544"/>
        <v>165</v>
      </c>
      <c r="G469" s="176">
        <f t="shared" si="544"/>
        <v>182</v>
      </c>
      <c r="H469" s="176">
        <f t="shared" si="544"/>
        <v>187</v>
      </c>
      <c r="I469" s="176">
        <f t="shared" si="544"/>
        <v>182</v>
      </c>
      <c r="J469" s="176">
        <f t="shared" si="544"/>
        <v>190</v>
      </c>
      <c r="K469" s="176">
        <f t="shared" si="544"/>
        <v>159</v>
      </c>
      <c r="L469" s="176">
        <f t="shared" si="544"/>
        <v>146</v>
      </c>
      <c r="M469" s="176">
        <f t="shared" si="544"/>
        <v>56</v>
      </c>
      <c r="N469" s="176">
        <f t="shared" si="544"/>
        <v>113</v>
      </c>
      <c r="O469" s="176">
        <f t="shared" si="544"/>
        <v>92</v>
      </c>
      <c r="P469" s="176">
        <f t="shared" si="544"/>
        <v>39</v>
      </c>
      <c r="Q469" s="176">
        <f t="shared" si="544"/>
        <v>66</v>
      </c>
      <c r="R469" s="176">
        <f t="shared" si="544"/>
        <v>91</v>
      </c>
      <c r="S469" s="176">
        <f t="shared" si="544"/>
        <v>151</v>
      </c>
      <c r="T469" s="176">
        <f t="shared" si="544"/>
        <v>166</v>
      </c>
      <c r="U469" s="176">
        <f t="shared" si="544"/>
        <v>158</v>
      </c>
      <c r="V469" s="176">
        <f t="shared" si="544"/>
        <v>138</v>
      </c>
      <c r="W469" s="176">
        <f t="shared" si="544"/>
        <v>142</v>
      </c>
      <c r="X469" s="176">
        <f t="shared" si="544"/>
        <v>114</v>
      </c>
      <c r="Y469" s="176">
        <f t="shared" si="544"/>
        <v>20</v>
      </c>
      <c r="Z469" s="176">
        <f t="shared" si="544"/>
        <v>2</v>
      </c>
      <c r="AA469" s="176">
        <f t="shared" si="544"/>
        <v>8</v>
      </c>
      <c r="AB469" s="176">
        <f t="shared" si="544"/>
        <v>15</v>
      </c>
      <c r="AC469" s="176">
        <f t="shared" si="544"/>
        <v>41</v>
      </c>
      <c r="AD469" s="176">
        <f t="shared" si="544"/>
        <v>92</v>
      </c>
      <c r="AE469" s="176">
        <f t="shared" si="544"/>
        <v>146</v>
      </c>
      <c r="AF469" s="176">
        <f t="shared" si="544"/>
        <v>183</v>
      </c>
      <c r="AG469" s="176">
        <f t="shared" si="544"/>
        <v>188</v>
      </c>
      <c r="AH469" s="176">
        <f t="shared" si="544"/>
        <v>187</v>
      </c>
      <c r="AI469" s="176">
        <f t="shared" si="544"/>
        <v>182</v>
      </c>
      <c r="AJ469" s="176">
        <f t="shared" si="544"/>
        <v>176</v>
      </c>
      <c r="AK469" s="176">
        <f t="shared" si="544"/>
        <v>130</v>
      </c>
      <c r="AL469" s="176" t="str">
        <f t="shared" si="544"/>
        <v/>
      </c>
      <c r="AM469" s="176" t="str">
        <f t="shared" si="544"/>
        <v/>
      </c>
      <c r="AN469" s="176" t="str">
        <f t="shared" si="544"/>
        <v/>
      </c>
      <c r="AO469" s="176" t="str">
        <f t="shared" si="544"/>
        <v/>
      </c>
      <c r="AP469" s="176" t="str">
        <f t="shared" si="544"/>
        <v/>
      </c>
      <c r="AQ469" s="170"/>
      <c r="AR469" s="170"/>
    </row>
    <row r="470" ht="12.75" customHeight="1">
      <c r="A470" s="170"/>
      <c r="B470" s="170"/>
      <c r="C470" s="140" t="str">
        <f t="shared" ref="C470:D470" si="545">C277</f>
        <v>Cardiff</v>
      </c>
      <c r="D470" s="140" t="str">
        <f t="shared" si="545"/>
        <v>Tottenham</v>
      </c>
      <c r="E470" s="176">
        <f t="shared" ref="E470:AP470" si="546">IFERROR(RANK(E277,E$196:E$385,1)+COUNTIF(E$196:E277,E277)-1,"")</f>
        <v>152</v>
      </c>
      <c r="F470" s="176">
        <f t="shared" si="546"/>
        <v>119</v>
      </c>
      <c r="G470" s="176">
        <f t="shared" si="546"/>
        <v>120</v>
      </c>
      <c r="H470" s="176">
        <f t="shared" si="546"/>
        <v>100</v>
      </c>
      <c r="I470" s="176">
        <f t="shared" si="546"/>
        <v>184</v>
      </c>
      <c r="J470" s="176">
        <f t="shared" si="546"/>
        <v>168</v>
      </c>
      <c r="K470" s="176">
        <f t="shared" si="546"/>
        <v>123</v>
      </c>
      <c r="L470" s="176">
        <f t="shared" si="546"/>
        <v>172</v>
      </c>
      <c r="M470" s="176">
        <f t="shared" si="546"/>
        <v>166</v>
      </c>
      <c r="N470" s="176">
        <f t="shared" si="546"/>
        <v>173</v>
      </c>
      <c r="O470" s="176">
        <f t="shared" si="546"/>
        <v>69</v>
      </c>
      <c r="P470" s="176">
        <f t="shared" si="546"/>
        <v>59</v>
      </c>
      <c r="Q470" s="176">
        <f t="shared" si="546"/>
        <v>137</v>
      </c>
      <c r="R470" s="176">
        <f t="shared" si="546"/>
        <v>92</v>
      </c>
      <c r="S470" s="176">
        <f t="shared" si="546"/>
        <v>96</v>
      </c>
      <c r="T470" s="176">
        <f t="shared" si="546"/>
        <v>96</v>
      </c>
      <c r="U470" s="176">
        <f t="shared" si="546"/>
        <v>75</v>
      </c>
      <c r="V470" s="176">
        <f t="shared" si="546"/>
        <v>75</v>
      </c>
      <c r="W470" s="176">
        <f t="shared" si="546"/>
        <v>28</v>
      </c>
      <c r="X470" s="176">
        <f t="shared" si="546"/>
        <v>14</v>
      </c>
      <c r="Y470" s="176">
        <f t="shared" si="546"/>
        <v>35</v>
      </c>
      <c r="Z470" s="176">
        <f t="shared" si="546"/>
        <v>28</v>
      </c>
      <c r="AA470" s="176">
        <f t="shared" si="546"/>
        <v>51</v>
      </c>
      <c r="AB470" s="176">
        <f t="shared" si="546"/>
        <v>62</v>
      </c>
      <c r="AC470" s="176">
        <f t="shared" si="546"/>
        <v>79</v>
      </c>
      <c r="AD470" s="176">
        <f t="shared" si="546"/>
        <v>66</v>
      </c>
      <c r="AE470" s="176">
        <f t="shared" si="546"/>
        <v>127</v>
      </c>
      <c r="AF470" s="176">
        <f t="shared" si="546"/>
        <v>97</v>
      </c>
      <c r="AG470" s="176">
        <f t="shared" si="546"/>
        <v>81</v>
      </c>
      <c r="AH470" s="176">
        <f t="shared" si="546"/>
        <v>162</v>
      </c>
      <c r="AI470" s="176">
        <f t="shared" si="546"/>
        <v>156</v>
      </c>
      <c r="AJ470" s="176">
        <f t="shared" si="546"/>
        <v>163</v>
      </c>
      <c r="AK470" s="176">
        <f t="shared" si="546"/>
        <v>89</v>
      </c>
      <c r="AL470" s="176" t="str">
        <f t="shared" si="546"/>
        <v/>
      </c>
      <c r="AM470" s="176" t="str">
        <f t="shared" si="546"/>
        <v/>
      </c>
      <c r="AN470" s="176" t="str">
        <f t="shared" si="546"/>
        <v/>
      </c>
      <c r="AO470" s="176" t="str">
        <f t="shared" si="546"/>
        <v/>
      </c>
      <c r="AP470" s="176" t="str">
        <f t="shared" si="546"/>
        <v/>
      </c>
      <c r="AQ470" s="170"/>
      <c r="AR470" s="170"/>
    </row>
    <row r="471" ht="12.75" customHeight="1">
      <c r="A471" s="170"/>
      <c r="B471" s="170"/>
      <c r="C471" s="140" t="str">
        <f t="shared" ref="C471:D471" si="547">C278</f>
        <v>Cardiff</v>
      </c>
      <c r="D471" s="140" t="str">
        <f t="shared" si="547"/>
        <v>Watford</v>
      </c>
      <c r="E471" s="176">
        <f t="shared" ref="E471:AP471" si="548">IFERROR(RANK(E278,E$196:E$385,1)+COUNTIF(E$196:E278,E278)-1,"")</f>
        <v>75</v>
      </c>
      <c r="F471" s="176">
        <f t="shared" si="548"/>
        <v>122</v>
      </c>
      <c r="G471" s="176">
        <f t="shared" si="548"/>
        <v>145</v>
      </c>
      <c r="H471" s="176">
        <f t="shared" si="548"/>
        <v>137</v>
      </c>
      <c r="I471" s="176">
        <f t="shared" si="548"/>
        <v>107</v>
      </c>
      <c r="J471" s="176">
        <f t="shared" si="548"/>
        <v>47</v>
      </c>
      <c r="K471" s="176">
        <f t="shared" si="548"/>
        <v>10</v>
      </c>
      <c r="L471" s="176">
        <f t="shared" si="548"/>
        <v>43</v>
      </c>
      <c r="M471" s="176">
        <f t="shared" si="548"/>
        <v>24</v>
      </c>
      <c r="N471" s="176">
        <f t="shared" si="548"/>
        <v>80</v>
      </c>
      <c r="O471" s="176">
        <f t="shared" si="548"/>
        <v>90</v>
      </c>
      <c r="P471" s="176">
        <f t="shared" si="548"/>
        <v>40</v>
      </c>
      <c r="Q471" s="176">
        <f t="shared" si="548"/>
        <v>107</v>
      </c>
      <c r="R471" s="176">
        <f t="shared" si="548"/>
        <v>108</v>
      </c>
      <c r="S471" s="176">
        <f t="shared" si="548"/>
        <v>139</v>
      </c>
      <c r="T471" s="176">
        <f t="shared" si="548"/>
        <v>134</v>
      </c>
      <c r="U471" s="176">
        <f t="shared" si="548"/>
        <v>123</v>
      </c>
      <c r="V471" s="176">
        <f t="shared" si="548"/>
        <v>163</v>
      </c>
      <c r="W471" s="176">
        <f t="shared" si="548"/>
        <v>182</v>
      </c>
      <c r="X471" s="176">
        <f t="shared" si="548"/>
        <v>178</v>
      </c>
      <c r="Y471" s="176">
        <f t="shared" si="548"/>
        <v>175</v>
      </c>
      <c r="Z471" s="176">
        <f t="shared" si="548"/>
        <v>148</v>
      </c>
      <c r="AA471" s="176">
        <f t="shared" si="548"/>
        <v>171</v>
      </c>
      <c r="AB471" s="176">
        <f t="shared" si="548"/>
        <v>171</v>
      </c>
      <c r="AC471" s="176">
        <f t="shared" si="548"/>
        <v>104</v>
      </c>
      <c r="AD471" s="176">
        <f t="shared" si="548"/>
        <v>98</v>
      </c>
      <c r="AE471" s="176">
        <f t="shared" si="548"/>
        <v>153</v>
      </c>
      <c r="AF471" s="176">
        <f t="shared" si="548"/>
        <v>143</v>
      </c>
      <c r="AG471" s="176">
        <f t="shared" si="548"/>
        <v>143</v>
      </c>
      <c r="AH471" s="176">
        <f t="shared" si="548"/>
        <v>124</v>
      </c>
      <c r="AI471" s="176">
        <f t="shared" si="548"/>
        <v>69</v>
      </c>
      <c r="AJ471" s="176">
        <f t="shared" si="548"/>
        <v>45</v>
      </c>
      <c r="AK471" s="176">
        <f t="shared" si="548"/>
        <v>28</v>
      </c>
      <c r="AL471" s="176" t="str">
        <f t="shared" si="548"/>
        <v/>
      </c>
      <c r="AM471" s="176" t="str">
        <f t="shared" si="548"/>
        <v/>
      </c>
      <c r="AN471" s="176" t="str">
        <f t="shared" si="548"/>
        <v/>
      </c>
      <c r="AO471" s="176" t="str">
        <f t="shared" si="548"/>
        <v/>
      </c>
      <c r="AP471" s="176" t="str">
        <f t="shared" si="548"/>
        <v/>
      </c>
      <c r="AQ471" s="170"/>
      <c r="AR471" s="170"/>
    </row>
    <row r="472" ht="12.75" customHeight="1">
      <c r="A472" s="170"/>
      <c r="B472" s="170"/>
      <c r="C472" s="140" t="str">
        <f t="shared" ref="C472:D472" si="549">C279</f>
        <v>Cardiff</v>
      </c>
      <c r="D472" s="140" t="str">
        <f t="shared" si="549"/>
        <v>West Ham</v>
      </c>
      <c r="E472" s="176">
        <f t="shared" ref="E472:AP472" si="550">IFERROR(RANK(E279,E$196:E$385,1)+COUNTIF(E$196:E279,E279)-1,"")</f>
        <v>172</v>
      </c>
      <c r="F472" s="176">
        <f t="shared" si="550"/>
        <v>156</v>
      </c>
      <c r="G472" s="176">
        <f t="shared" si="550"/>
        <v>169</v>
      </c>
      <c r="H472" s="176">
        <f t="shared" si="550"/>
        <v>168</v>
      </c>
      <c r="I472" s="176">
        <f t="shared" si="550"/>
        <v>187</v>
      </c>
      <c r="J472" s="176">
        <f t="shared" si="550"/>
        <v>177</v>
      </c>
      <c r="K472" s="176">
        <f t="shared" si="550"/>
        <v>92</v>
      </c>
      <c r="L472" s="176">
        <f t="shared" si="550"/>
        <v>132</v>
      </c>
      <c r="M472" s="176">
        <f t="shared" si="550"/>
        <v>78</v>
      </c>
      <c r="N472" s="176">
        <f t="shared" si="550"/>
        <v>69</v>
      </c>
      <c r="O472" s="176">
        <f t="shared" si="550"/>
        <v>25</v>
      </c>
      <c r="P472" s="176">
        <f t="shared" si="550"/>
        <v>13</v>
      </c>
      <c r="Q472" s="176">
        <f t="shared" si="550"/>
        <v>36</v>
      </c>
      <c r="R472" s="176">
        <f t="shared" si="550"/>
        <v>10</v>
      </c>
      <c r="S472" s="176">
        <f t="shared" si="550"/>
        <v>28</v>
      </c>
      <c r="T472" s="176">
        <f t="shared" si="550"/>
        <v>29</v>
      </c>
      <c r="U472" s="176">
        <f t="shared" si="550"/>
        <v>7</v>
      </c>
      <c r="V472" s="176">
        <f t="shared" si="550"/>
        <v>16</v>
      </c>
      <c r="W472" s="176">
        <f t="shared" si="550"/>
        <v>36</v>
      </c>
      <c r="X472" s="176">
        <f t="shared" si="550"/>
        <v>22</v>
      </c>
      <c r="Y472" s="176">
        <f t="shared" si="550"/>
        <v>33</v>
      </c>
      <c r="Z472" s="176">
        <f t="shared" si="550"/>
        <v>61</v>
      </c>
      <c r="AA472" s="176">
        <f t="shared" si="550"/>
        <v>81</v>
      </c>
      <c r="AB472" s="176">
        <f t="shared" si="550"/>
        <v>75</v>
      </c>
      <c r="AC472" s="176">
        <f t="shared" si="550"/>
        <v>52</v>
      </c>
      <c r="AD472" s="176">
        <f t="shared" si="550"/>
        <v>27</v>
      </c>
      <c r="AE472" s="176">
        <f t="shared" si="550"/>
        <v>25</v>
      </c>
      <c r="AF472" s="176">
        <f t="shared" si="550"/>
        <v>79</v>
      </c>
      <c r="AG472" s="176">
        <f t="shared" si="550"/>
        <v>85</v>
      </c>
      <c r="AH472" s="176">
        <f t="shared" si="550"/>
        <v>142</v>
      </c>
      <c r="AI472" s="176">
        <f t="shared" si="550"/>
        <v>144</v>
      </c>
      <c r="AJ472" s="176">
        <f t="shared" si="550"/>
        <v>164</v>
      </c>
      <c r="AK472" s="176">
        <f t="shared" si="550"/>
        <v>181</v>
      </c>
      <c r="AL472" s="176" t="str">
        <f t="shared" si="550"/>
        <v/>
      </c>
      <c r="AM472" s="176" t="str">
        <f t="shared" si="550"/>
        <v/>
      </c>
      <c r="AN472" s="176" t="str">
        <f t="shared" si="550"/>
        <v/>
      </c>
      <c r="AO472" s="176" t="str">
        <f t="shared" si="550"/>
        <v/>
      </c>
      <c r="AP472" s="176" t="str">
        <f t="shared" si="550"/>
        <v/>
      </c>
      <c r="AQ472" s="170"/>
      <c r="AR472" s="170"/>
    </row>
    <row r="473" ht="12.75" customHeight="1">
      <c r="A473" s="170"/>
      <c r="B473" s="170"/>
      <c r="C473" s="140" t="str">
        <f t="shared" ref="C473:D473" si="551">C280</f>
        <v>Cardiff</v>
      </c>
      <c r="D473" s="140" t="str">
        <f t="shared" si="551"/>
        <v>Wolves</v>
      </c>
      <c r="E473" s="176">
        <f t="shared" ref="E473:AP473" si="552">IFERROR(RANK(E280,E$196:E$385,1)+COUNTIF(E$196:E280,E280)-1,"")</f>
        <v>157</v>
      </c>
      <c r="F473" s="176">
        <f t="shared" si="552"/>
        <v>166</v>
      </c>
      <c r="G473" s="176">
        <f t="shared" si="552"/>
        <v>178</v>
      </c>
      <c r="H473" s="176">
        <f t="shared" si="552"/>
        <v>183</v>
      </c>
      <c r="I473" s="176">
        <f t="shared" si="552"/>
        <v>185</v>
      </c>
      <c r="J473" s="176">
        <f t="shared" si="552"/>
        <v>189</v>
      </c>
      <c r="K473" s="176">
        <f t="shared" si="552"/>
        <v>160</v>
      </c>
      <c r="L473" s="176">
        <f t="shared" si="552"/>
        <v>125</v>
      </c>
      <c r="M473" s="176">
        <f t="shared" si="552"/>
        <v>51</v>
      </c>
      <c r="N473" s="176">
        <f t="shared" si="552"/>
        <v>108</v>
      </c>
      <c r="O473" s="176">
        <f t="shared" si="552"/>
        <v>70</v>
      </c>
      <c r="P473" s="176">
        <f t="shared" si="552"/>
        <v>8</v>
      </c>
      <c r="Q473" s="176">
        <f t="shared" si="552"/>
        <v>98</v>
      </c>
      <c r="R473" s="176">
        <f t="shared" si="552"/>
        <v>130</v>
      </c>
      <c r="S473" s="176">
        <f t="shared" si="552"/>
        <v>174</v>
      </c>
      <c r="T473" s="176">
        <f t="shared" si="552"/>
        <v>142</v>
      </c>
      <c r="U473" s="176">
        <f t="shared" si="552"/>
        <v>130</v>
      </c>
      <c r="V473" s="176">
        <f t="shared" si="552"/>
        <v>136</v>
      </c>
      <c r="W473" s="176">
        <f t="shared" si="552"/>
        <v>118</v>
      </c>
      <c r="X473" s="176">
        <f t="shared" si="552"/>
        <v>125</v>
      </c>
      <c r="Y473" s="176">
        <f t="shared" si="552"/>
        <v>65</v>
      </c>
      <c r="Z473" s="176">
        <f t="shared" si="552"/>
        <v>78</v>
      </c>
      <c r="AA473" s="176">
        <f t="shared" si="552"/>
        <v>94</v>
      </c>
      <c r="AB473" s="176">
        <f t="shared" si="552"/>
        <v>44</v>
      </c>
      <c r="AC473" s="176">
        <f t="shared" si="552"/>
        <v>44</v>
      </c>
      <c r="AD473" s="176">
        <f t="shared" si="552"/>
        <v>51</v>
      </c>
      <c r="AE473" s="176">
        <f t="shared" si="552"/>
        <v>63</v>
      </c>
      <c r="AF473" s="176">
        <f t="shared" si="552"/>
        <v>112</v>
      </c>
      <c r="AG473" s="176">
        <f t="shared" si="552"/>
        <v>104</v>
      </c>
      <c r="AH473" s="176">
        <f t="shared" si="552"/>
        <v>107</v>
      </c>
      <c r="AI473" s="176">
        <f t="shared" si="552"/>
        <v>83</v>
      </c>
      <c r="AJ473" s="176">
        <f t="shared" si="552"/>
        <v>38</v>
      </c>
      <c r="AK473" s="176">
        <f t="shared" si="552"/>
        <v>156</v>
      </c>
      <c r="AL473" s="176" t="str">
        <f t="shared" si="552"/>
        <v/>
      </c>
      <c r="AM473" s="176" t="str">
        <f t="shared" si="552"/>
        <v/>
      </c>
      <c r="AN473" s="176" t="str">
        <f t="shared" si="552"/>
        <v/>
      </c>
      <c r="AO473" s="176" t="str">
        <f t="shared" si="552"/>
        <v/>
      </c>
      <c r="AP473" s="176" t="str">
        <f t="shared" si="552"/>
        <v/>
      </c>
      <c r="AQ473" s="170"/>
      <c r="AR473" s="170"/>
    </row>
    <row r="474" ht="12.75" customHeight="1">
      <c r="A474" s="170"/>
      <c r="B474" s="170"/>
      <c r="C474" s="140" t="str">
        <f t="shared" ref="C474:D474" si="553">C281</f>
        <v>Chelsea</v>
      </c>
      <c r="D474" s="140" t="str">
        <f t="shared" si="553"/>
        <v>Crystal Palace</v>
      </c>
      <c r="E474" s="176">
        <f t="shared" ref="E474:AP474" si="554">IFERROR(RANK(E281,E$196:E$385,1)+COUNTIF(E$196:E281,E281)-1,"")</f>
        <v>35</v>
      </c>
      <c r="F474" s="176">
        <f t="shared" si="554"/>
        <v>83</v>
      </c>
      <c r="G474" s="176">
        <f t="shared" si="554"/>
        <v>51</v>
      </c>
      <c r="H474" s="176">
        <f t="shared" si="554"/>
        <v>87</v>
      </c>
      <c r="I474" s="176">
        <f t="shared" si="554"/>
        <v>93</v>
      </c>
      <c r="J474" s="176">
        <f t="shared" si="554"/>
        <v>117</v>
      </c>
      <c r="K474" s="176">
        <f t="shared" si="554"/>
        <v>105</v>
      </c>
      <c r="L474" s="176">
        <f t="shared" si="554"/>
        <v>160</v>
      </c>
      <c r="M474" s="176">
        <f t="shared" si="554"/>
        <v>153</v>
      </c>
      <c r="N474" s="176">
        <f t="shared" si="554"/>
        <v>139</v>
      </c>
      <c r="O474" s="176">
        <f t="shared" si="554"/>
        <v>164</v>
      </c>
      <c r="P474" s="176">
        <f t="shared" si="554"/>
        <v>181</v>
      </c>
      <c r="Q474" s="176">
        <f t="shared" si="554"/>
        <v>189</v>
      </c>
      <c r="R474" s="176">
        <f t="shared" si="554"/>
        <v>155</v>
      </c>
      <c r="S474" s="176">
        <f t="shared" si="554"/>
        <v>180</v>
      </c>
      <c r="T474" s="176">
        <f t="shared" si="554"/>
        <v>173</v>
      </c>
      <c r="U474" s="176">
        <f t="shared" si="554"/>
        <v>162</v>
      </c>
      <c r="V474" s="176">
        <f t="shared" si="554"/>
        <v>190</v>
      </c>
      <c r="W474" s="176">
        <f t="shared" si="554"/>
        <v>178</v>
      </c>
      <c r="X474" s="176">
        <f t="shared" si="554"/>
        <v>185</v>
      </c>
      <c r="Y474" s="176">
        <f t="shared" si="554"/>
        <v>177</v>
      </c>
      <c r="Z474" s="176">
        <f t="shared" si="554"/>
        <v>168</v>
      </c>
      <c r="AA474" s="176">
        <f t="shared" si="554"/>
        <v>186</v>
      </c>
      <c r="AB474" s="176">
        <f t="shared" si="554"/>
        <v>90</v>
      </c>
      <c r="AC474" s="176">
        <f t="shared" si="554"/>
        <v>34</v>
      </c>
      <c r="AD474" s="176">
        <f t="shared" si="554"/>
        <v>123</v>
      </c>
      <c r="AE474" s="176">
        <f t="shared" si="554"/>
        <v>71</v>
      </c>
      <c r="AF474" s="176">
        <f t="shared" si="554"/>
        <v>118</v>
      </c>
      <c r="AG474" s="176">
        <f t="shared" si="554"/>
        <v>163</v>
      </c>
      <c r="AH474" s="176">
        <f t="shared" si="554"/>
        <v>180</v>
      </c>
      <c r="AI474" s="176">
        <f t="shared" si="554"/>
        <v>185</v>
      </c>
      <c r="AJ474" s="176">
        <f t="shared" si="554"/>
        <v>174</v>
      </c>
      <c r="AK474" s="176">
        <f t="shared" si="554"/>
        <v>178</v>
      </c>
      <c r="AL474" s="176" t="str">
        <f t="shared" si="554"/>
        <v/>
      </c>
      <c r="AM474" s="176" t="str">
        <f t="shared" si="554"/>
        <v/>
      </c>
      <c r="AN474" s="176" t="str">
        <f t="shared" si="554"/>
        <v/>
      </c>
      <c r="AO474" s="176" t="str">
        <f t="shared" si="554"/>
        <v/>
      </c>
      <c r="AP474" s="176" t="str">
        <f t="shared" si="554"/>
        <v/>
      </c>
      <c r="AQ474" s="170"/>
      <c r="AR474" s="170"/>
    </row>
    <row r="475" ht="12.75" customHeight="1">
      <c r="A475" s="170"/>
      <c r="B475" s="170"/>
      <c r="C475" s="140" t="str">
        <f t="shared" ref="C475:D475" si="555">C282</f>
        <v>Chelsea</v>
      </c>
      <c r="D475" s="140" t="str">
        <f t="shared" si="555"/>
        <v>Everton</v>
      </c>
      <c r="E475" s="176">
        <f t="shared" ref="E475:AP475" si="556">IFERROR(RANK(E282,E$196:E$385,1)+COUNTIF(E$196:E282,E282)-1,"")</f>
        <v>23</v>
      </c>
      <c r="F475" s="176">
        <f t="shared" si="556"/>
        <v>25</v>
      </c>
      <c r="G475" s="176">
        <f t="shared" si="556"/>
        <v>32</v>
      </c>
      <c r="H475" s="176">
        <f t="shared" si="556"/>
        <v>12</v>
      </c>
      <c r="I475" s="176">
        <f t="shared" si="556"/>
        <v>19</v>
      </c>
      <c r="J475" s="176">
        <f t="shared" si="556"/>
        <v>25</v>
      </c>
      <c r="K475" s="176">
        <f t="shared" si="556"/>
        <v>4</v>
      </c>
      <c r="L475" s="176">
        <f t="shared" si="556"/>
        <v>3</v>
      </c>
      <c r="M475" s="176">
        <f t="shared" si="556"/>
        <v>2</v>
      </c>
      <c r="N475" s="176">
        <f t="shared" si="556"/>
        <v>3</v>
      </c>
      <c r="O475" s="176">
        <f t="shared" si="556"/>
        <v>5</v>
      </c>
      <c r="P475" s="176">
        <f t="shared" si="556"/>
        <v>23</v>
      </c>
      <c r="Q475" s="176">
        <f t="shared" si="556"/>
        <v>99</v>
      </c>
      <c r="R475" s="176">
        <f t="shared" si="556"/>
        <v>119</v>
      </c>
      <c r="S475" s="176">
        <f t="shared" si="556"/>
        <v>166</v>
      </c>
      <c r="T475" s="176">
        <f t="shared" si="556"/>
        <v>155</v>
      </c>
      <c r="U475" s="176">
        <f t="shared" si="556"/>
        <v>166</v>
      </c>
      <c r="V475" s="176">
        <f t="shared" si="556"/>
        <v>157</v>
      </c>
      <c r="W475" s="176">
        <f t="shared" si="556"/>
        <v>88</v>
      </c>
      <c r="X475" s="176">
        <f t="shared" si="556"/>
        <v>59</v>
      </c>
      <c r="Y475" s="176">
        <f t="shared" si="556"/>
        <v>66</v>
      </c>
      <c r="Z475" s="176">
        <f t="shared" si="556"/>
        <v>35</v>
      </c>
      <c r="AA475" s="176">
        <f t="shared" si="556"/>
        <v>44</v>
      </c>
      <c r="AB475" s="176">
        <f t="shared" si="556"/>
        <v>31</v>
      </c>
      <c r="AC475" s="176">
        <f t="shared" si="556"/>
        <v>27</v>
      </c>
      <c r="AD475" s="176">
        <f t="shared" si="556"/>
        <v>111</v>
      </c>
      <c r="AE475" s="176">
        <f t="shared" si="556"/>
        <v>73</v>
      </c>
      <c r="AF475" s="176">
        <f t="shared" si="556"/>
        <v>113</v>
      </c>
      <c r="AG475" s="176">
        <f t="shared" si="556"/>
        <v>105</v>
      </c>
      <c r="AH475" s="176">
        <f t="shared" si="556"/>
        <v>120</v>
      </c>
      <c r="AI475" s="176">
        <f t="shared" si="556"/>
        <v>174</v>
      </c>
      <c r="AJ475" s="176">
        <f t="shared" si="556"/>
        <v>153</v>
      </c>
      <c r="AK475" s="176">
        <f t="shared" si="556"/>
        <v>167</v>
      </c>
      <c r="AL475" s="176" t="str">
        <f t="shared" si="556"/>
        <v/>
      </c>
      <c r="AM475" s="176" t="str">
        <f t="shared" si="556"/>
        <v/>
      </c>
      <c r="AN475" s="176" t="str">
        <f t="shared" si="556"/>
        <v/>
      </c>
      <c r="AO475" s="176" t="str">
        <f t="shared" si="556"/>
        <v/>
      </c>
      <c r="AP475" s="176" t="str">
        <f t="shared" si="556"/>
        <v/>
      </c>
      <c r="AQ475" s="170"/>
      <c r="AR475" s="170"/>
    </row>
    <row r="476" ht="12.75" customHeight="1">
      <c r="A476" s="170"/>
      <c r="B476" s="170"/>
      <c r="C476" s="140" t="str">
        <f t="shared" ref="C476:D476" si="557">C283</f>
        <v>Chelsea</v>
      </c>
      <c r="D476" s="140" t="str">
        <f t="shared" si="557"/>
        <v>Fulham</v>
      </c>
      <c r="E476" s="176">
        <f t="shared" ref="E476:AP476" si="558">IFERROR(RANK(E283,E$196:E$385,1)+COUNTIF(E$196:E283,E283)-1,"")</f>
        <v>36</v>
      </c>
      <c r="F476" s="176">
        <f t="shared" si="558"/>
        <v>93</v>
      </c>
      <c r="G476" s="176">
        <f t="shared" si="558"/>
        <v>110</v>
      </c>
      <c r="H476" s="176">
        <f t="shared" si="558"/>
        <v>91</v>
      </c>
      <c r="I476" s="176">
        <f t="shared" si="558"/>
        <v>88</v>
      </c>
      <c r="J476" s="176">
        <f t="shared" si="558"/>
        <v>108</v>
      </c>
      <c r="K476" s="176">
        <f t="shared" si="558"/>
        <v>104</v>
      </c>
      <c r="L476" s="176">
        <f t="shared" si="558"/>
        <v>39</v>
      </c>
      <c r="M476" s="176">
        <f t="shared" si="558"/>
        <v>22</v>
      </c>
      <c r="N476" s="176">
        <f t="shared" si="558"/>
        <v>40</v>
      </c>
      <c r="O476" s="176">
        <f t="shared" si="558"/>
        <v>144</v>
      </c>
      <c r="P476" s="176">
        <f t="shared" si="558"/>
        <v>166</v>
      </c>
      <c r="Q476" s="176">
        <f t="shared" si="558"/>
        <v>178</v>
      </c>
      <c r="R476" s="176">
        <f t="shared" si="558"/>
        <v>174</v>
      </c>
      <c r="S476" s="176">
        <f t="shared" si="558"/>
        <v>163</v>
      </c>
      <c r="T476" s="176">
        <f t="shared" si="558"/>
        <v>136</v>
      </c>
      <c r="U476" s="176">
        <f t="shared" si="558"/>
        <v>41</v>
      </c>
      <c r="V476" s="176">
        <f t="shared" si="558"/>
        <v>91</v>
      </c>
      <c r="W476" s="176">
        <f t="shared" si="558"/>
        <v>43</v>
      </c>
      <c r="X476" s="176">
        <f t="shared" si="558"/>
        <v>26</v>
      </c>
      <c r="Y476" s="176">
        <f t="shared" si="558"/>
        <v>124</v>
      </c>
      <c r="Z476" s="176">
        <f t="shared" si="558"/>
        <v>85</v>
      </c>
      <c r="AA476" s="176">
        <f t="shared" si="558"/>
        <v>104</v>
      </c>
      <c r="AB476" s="176">
        <f t="shared" si="558"/>
        <v>30</v>
      </c>
      <c r="AC476" s="176">
        <f t="shared" si="558"/>
        <v>37</v>
      </c>
      <c r="AD476" s="176">
        <f t="shared" si="558"/>
        <v>129</v>
      </c>
      <c r="AE476" s="176">
        <f t="shared" si="558"/>
        <v>76</v>
      </c>
      <c r="AF476" s="176">
        <f t="shared" si="558"/>
        <v>133</v>
      </c>
      <c r="AG476" s="176">
        <f t="shared" si="558"/>
        <v>112</v>
      </c>
      <c r="AH476" s="176">
        <f t="shared" si="558"/>
        <v>126</v>
      </c>
      <c r="AI476" s="176">
        <f t="shared" si="558"/>
        <v>116</v>
      </c>
      <c r="AJ476" s="176">
        <f t="shared" si="558"/>
        <v>43</v>
      </c>
      <c r="AK476" s="176">
        <f t="shared" si="558"/>
        <v>68</v>
      </c>
      <c r="AL476" s="176" t="str">
        <f t="shared" si="558"/>
        <v/>
      </c>
      <c r="AM476" s="176" t="str">
        <f t="shared" si="558"/>
        <v/>
      </c>
      <c r="AN476" s="176" t="str">
        <f t="shared" si="558"/>
        <v/>
      </c>
      <c r="AO476" s="176" t="str">
        <f t="shared" si="558"/>
        <v/>
      </c>
      <c r="AP476" s="176" t="str">
        <f t="shared" si="558"/>
        <v/>
      </c>
      <c r="AQ476" s="170"/>
      <c r="AR476" s="170"/>
    </row>
    <row r="477" ht="12.75" customHeight="1">
      <c r="A477" s="170"/>
      <c r="B477" s="170"/>
      <c r="C477" s="140" t="str">
        <f t="shared" ref="C477:D477" si="559">C284</f>
        <v>Chelsea</v>
      </c>
      <c r="D477" s="140" t="str">
        <f t="shared" si="559"/>
        <v>Huddersfield</v>
      </c>
      <c r="E477" s="176">
        <f t="shared" ref="E477:AP477" si="560">IFERROR(RANK(E284,E$196:E$385,1)+COUNTIF(E$196:E284,E284)-1,"")</f>
        <v>21</v>
      </c>
      <c r="F477" s="176">
        <f t="shared" si="560"/>
        <v>110</v>
      </c>
      <c r="G477" s="176">
        <f t="shared" si="560"/>
        <v>105</v>
      </c>
      <c r="H477" s="176">
        <f t="shared" si="560"/>
        <v>175</v>
      </c>
      <c r="I477" s="176">
        <f t="shared" si="560"/>
        <v>168</v>
      </c>
      <c r="J477" s="176">
        <f t="shared" si="560"/>
        <v>174</v>
      </c>
      <c r="K477" s="176">
        <f t="shared" si="560"/>
        <v>167</v>
      </c>
      <c r="L477" s="176">
        <f t="shared" si="560"/>
        <v>93</v>
      </c>
      <c r="M477" s="176">
        <f t="shared" si="560"/>
        <v>71</v>
      </c>
      <c r="N477" s="176">
        <f t="shared" si="560"/>
        <v>34</v>
      </c>
      <c r="O477" s="176">
        <f t="shared" si="560"/>
        <v>161</v>
      </c>
      <c r="P477" s="176">
        <f t="shared" si="560"/>
        <v>171</v>
      </c>
      <c r="Q477" s="176">
        <f t="shared" si="560"/>
        <v>173</v>
      </c>
      <c r="R477" s="176">
        <f t="shared" si="560"/>
        <v>184</v>
      </c>
      <c r="S477" s="176">
        <f t="shared" si="560"/>
        <v>188</v>
      </c>
      <c r="T477" s="176">
        <f t="shared" si="560"/>
        <v>185</v>
      </c>
      <c r="U477" s="176">
        <f t="shared" si="560"/>
        <v>102</v>
      </c>
      <c r="V477" s="176">
        <f t="shared" si="560"/>
        <v>184</v>
      </c>
      <c r="W477" s="176">
        <f t="shared" si="560"/>
        <v>181</v>
      </c>
      <c r="X477" s="176">
        <f t="shared" si="560"/>
        <v>161</v>
      </c>
      <c r="Y477" s="176">
        <f t="shared" si="560"/>
        <v>161</v>
      </c>
      <c r="Z477" s="176">
        <f t="shared" si="560"/>
        <v>138</v>
      </c>
      <c r="AA477" s="176">
        <f t="shared" si="560"/>
        <v>103</v>
      </c>
      <c r="AB477" s="176">
        <f t="shared" si="560"/>
        <v>4</v>
      </c>
      <c r="AC477" s="176">
        <f t="shared" si="560"/>
        <v>3</v>
      </c>
      <c r="AD477" s="176">
        <f t="shared" si="560"/>
        <v>24</v>
      </c>
      <c r="AE477" s="176">
        <f t="shared" si="560"/>
        <v>36</v>
      </c>
      <c r="AF477" s="176">
        <f t="shared" si="560"/>
        <v>80</v>
      </c>
      <c r="AG477" s="176">
        <f t="shared" si="560"/>
        <v>176</v>
      </c>
      <c r="AH477" s="176">
        <f t="shared" si="560"/>
        <v>182</v>
      </c>
      <c r="AI477" s="176">
        <f t="shared" si="560"/>
        <v>190</v>
      </c>
      <c r="AJ477" s="176">
        <f t="shared" si="560"/>
        <v>189</v>
      </c>
      <c r="AK477" s="176">
        <f t="shared" si="560"/>
        <v>187</v>
      </c>
      <c r="AL477" s="176" t="str">
        <f t="shared" si="560"/>
        <v/>
      </c>
      <c r="AM477" s="176" t="str">
        <f t="shared" si="560"/>
        <v/>
      </c>
      <c r="AN477" s="176" t="str">
        <f t="shared" si="560"/>
        <v/>
      </c>
      <c r="AO477" s="176" t="str">
        <f t="shared" si="560"/>
        <v/>
      </c>
      <c r="AP477" s="176" t="str">
        <f t="shared" si="560"/>
        <v/>
      </c>
      <c r="AQ477" s="170"/>
      <c r="AR477" s="170"/>
    </row>
    <row r="478" ht="12.75" customHeight="1">
      <c r="A478" s="170"/>
      <c r="B478" s="170"/>
      <c r="C478" s="140" t="str">
        <f t="shared" ref="C478:D478" si="561">C285</f>
        <v>Chelsea</v>
      </c>
      <c r="D478" s="140" t="str">
        <f t="shared" si="561"/>
        <v>Leicester</v>
      </c>
      <c r="E478" s="176">
        <f t="shared" ref="E478:AP478" si="562">IFERROR(RANK(E285,E$196:E$385,1)+COUNTIF(E$196:E285,E285)-1,"")</f>
        <v>4</v>
      </c>
      <c r="F478" s="176">
        <f t="shared" si="562"/>
        <v>23</v>
      </c>
      <c r="G478" s="176">
        <f t="shared" si="562"/>
        <v>17</v>
      </c>
      <c r="H478" s="176">
        <f t="shared" si="562"/>
        <v>65</v>
      </c>
      <c r="I478" s="176">
        <f t="shared" si="562"/>
        <v>50</v>
      </c>
      <c r="J478" s="176">
        <f t="shared" si="562"/>
        <v>79</v>
      </c>
      <c r="K478" s="176">
        <f t="shared" si="562"/>
        <v>108</v>
      </c>
      <c r="L478" s="176">
        <f t="shared" si="562"/>
        <v>116</v>
      </c>
      <c r="M478" s="176">
        <f t="shared" si="562"/>
        <v>105</v>
      </c>
      <c r="N478" s="176">
        <f t="shared" si="562"/>
        <v>61</v>
      </c>
      <c r="O478" s="176">
        <f t="shared" si="562"/>
        <v>143</v>
      </c>
      <c r="P478" s="176">
        <f t="shared" si="562"/>
        <v>164</v>
      </c>
      <c r="Q478" s="176">
        <f t="shared" si="562"/>
        <v>188</v>
      </c>
      <c r="R478" s="176">
        <f t="shared" si="562"/>
        <v>189</v>
      </c>
      <c r="S478" s="176">
        <f t="shared" si="562"/>
        <v>184</v>
      </c>
      <c r="T478" s="176">
        <f t="shared" si="562"/>
        <v>186</v>
      </c>
      <c r="U478" s="176">
        <f t="shared" si="562"/>
        <v>152</v>
      </c>
      <c r="V478" s="176">
        <f t="shared" si="562"/>
        <v>140</v>
      </c>
      <c r="W478" s="176">
        <f t="shared" si="562"/>
        <v>131</v>
      </c>
      <c r="X478" s="176">
        <f t="shared" si="562"/>
        <v>45</v>
      </c>
      <c r="Y478" s="176">
        <f t="shared" si="562"/>
        <v>176</v>
      </c>
      <c r="Z478" s="176">
        <f t="shared" si="562"/>
        <v>165</v>
      </c>
      <c r="AA478" s="176">
        <f t="shared" si="562"/>
        <v>128</v>
      </c>
      <c r="AB478" s="176">
        <f t="shared" si="562"/>
        <v>112</v>
      </c>
      <c r="AC478" s="176">
        <f t="shared" si="562"/>
        <v>38</v>
      </c>
      <c r="AD478" s="176">
        <f t="shared" si="562"/>
        <v>61</v>
      </c>
      <c r="AE478" s="176">
        <f t="shared" si="562"/>
        <v>7</v>
      </c>
      <c r="AF478" s="176">
        <f t="shared" si="562"/>
        <v>14</v>
      </c>
      <c r="AG478" s="176">
        <f t="shared" si="562"/>
        <v>38</v>
      </c>
      <c r="AH478" s="176">
        <f t="shared" si="562"/>
        <v>37</v>
      </c>
      <c r="AI478" s="176">
        <f t="shared" si="562"/>
        <v>74</v>
      </c>
      <c r="AJ478" s="176">
        <f t="shared" si="562"/>
        <v>71</v>
      </c>
      <c r="AK478" s="176">
        <f t="shared" si="562"/>
        <v>118</v>
      </c>
      <c r="AL478" s="176" t="str">
        <f t="shared" si="562"/>
        <v/>
      </c>
      <c r="AM478" s="176" t="str">
        <f t="shared" si="562"/>
        <v/>
      </c>
      <c r="AN478" s="176" t="str">
        <f t="shared" si="562"/>
        <v/>
      </c>
      <c r="AO478" s="176" t="str">
        <f t="shared" si="562"/>
        <v/>
      </c>
      <c r="AP478" s="176" t="str">
        <f t="shared" si="562"/>
        <v/>
      </c>
      <c r="AQ478" s="170"/>
      <c r="AR478" s="170"/>
    </row>
    <row r="479" ht="12.75" customHeight="1">
      <c r="A479" s="170"/>
      <c r="B479" s="170"/>
      <c r="C479" s="140" t="str">
        <f t="shared" ref="C479:D479" si="563">C286</f>
        <v>Chelsea</v>
      </c>
      <c r="D479" s="140" t="str">
        <f t="shared" si="563"/>
        <v>Liverpool</v>
      </c>
      <c r="E479" s="176">
        <f t="shared" ref="E479:AP479" si="564">IFERROR(RANK(E286,E$196:E$385,1)+COUNTIF(E$196:E286,E286)-1,"")</f>
        <v>6</v>
      </c>
      <c r="F479" s="176">
        <f t="shared" si="564"/>
        <v>53</v>
      </c>
      <c r="G479" s="176">
        <f t="shared" si="564"/>
        <v>58</v>
      </c>
      <c r="H479" s="176">
        <f t="shared" si="564"/>
        <v>88</v>
      </c>
      <c r="I479" s="176">
        <f t="shared" si="564"/>
        <v>39</v>
      </c>
      <c r="J479" s="176">
        <f t="shared" si="564"/>
        <v>67</v>
      </c>
      <c r="K479" s="176">
        <f t="shared" si="564"/>
        <v>46</v>
      </c>
      <c r="L479" s="176">
        <f t="shared" si="564"/>
        <v>40</v>
      </c>
      <c r="M479" s="176">
        <f t="shared" si="564"/>
        <v>25</v>
      </c>
      <c r="N479" s="176">
        <f t="shared" si="564"/>
        <v>21</v>
      </c>
      <c r="O479" s="176">
        <f t="shared" si="564"/>
        <v>93</v>
      </c>
      <c r="P479" s="176">
        <f t="shared" si="564"/>
        <v>133</v>
      </c>
      <c r="Q479" s="176">
        <f t="shared" si="564"/>
        <v>155</v>
      </c>
      <c r="R479" s="176">
        <f t="shared" si="564"/>
        <v>120</v>
      </c>
      <c r="S479" s="176">
        <f t="shared" si="564"/>
        <v>152</v>
      </c>
      <c r="T479" s="176">
        <f t="shared" si="564"/>
        <v>148</v>
      </c>
      <c r="U479" s="176">
        <f t="shared" si="564"/>
        <v>117</v>
      </c>
      <c r="V479" s="176">
        <f t="shared" si="564"/>
        <v>79</v>
      </c>
      <c r="W479" s="176">
        <f t="shared" si="564"/>
        <v>108</v>
      </c>
      <c r="X479" s="176">
        <f t="shared" si="564"/>
        <v>79</v>
      </c>
      <c r="Y479" s="176">
        <f t="shared" si="564"/>
        <v>49</v>
      </c>
      <c r="Z479" s="176">
        <f t="shared" si="564"/>
        <v>27</v>
      </c>
      <c r="AA479" s="176">
        <f t="shared" si="564"/>
        <v>26</v>
      </c>
      <c r="AB479" s="176">
        <f t="shared" si="564"/>
        <v>33</v>
      </c>
      <c r="AC479" s="176">
        <f t="shared" si="564"/>
        <v>7</v>
      </c>
      <c r="AD479" s="176">
        <f t="shared" si="564"/>
        <v>16</v>
      </c>
      <c r="AE479" s="176">
        <f t="shared" si="564"/>
        <v>28</v>
      </c>
      <c r="AF479" s="176">
        <f t="shared" si="564"/>
        <v>58</v>
      </c>
      <c r="AG479" s="176">
        <f t="shared" si="564"/>
        <v>124</v>
      </c>
      <c r="AH479" s="176">
        <f t="shared" si="564"/>
        <v>132</v>
      </c>
      <c r="AI479" s="176">
        <f t="shared" si="564"/>
        <v>129</v>
      </c>
      <c r="AJ479" s="176">
        <f t="shared" si="564"/>
        <v>133</v>
      </c>
      <c r="AK479" s="176">
        <f t="shared" si="564"/>
        <v>93</v>
      </c>
      <c r="AL479" s="176" t="str">
        <f t="shared" si="564"/>
        <v/>
      </c>
      <c r="AM479" s="176" t="str">
        <f t="shared" si="564"/>
        <v/>
      </c>
      <c r="AN479" s="176" t="str">
        <f t="shared" si="564"/>
        <v/>
      </c>
      <c r="AO479" s="176" t="str">
        <f t="shared" si="564"/>
        <v/>
      </c>
      <c r="AP479" s="176" t="str">
        <f t="shared" si="564"/>
        <v/>
      </c>
      <c r="AQ479" s="170"/>
      <c r="AR479" s="170"/>
    </row>
    <row r="480" ht="12.75" customHeight="1">
      <c r="A480" s="170"/>
      <c r="B480" s="170"/>
      <c r="C480" s="140" t="str">
        <f t="shared" ref="C480:D480" si="565">C287</f>
        <v>Chelsea</v>
      </c>
      <c r="D480" s="140" t="str">
        <f t="shared" si="565"/>
        <v>Man City</v>
      </c>
      <c r="E480" s="176">
        <f t="shared" ref="E480:AP480" si="566">IFERROR(RANK(E287,E$196:E$385,1)+COUNTIF(E$196:E287,E287)-1,"")</f>
        <v>11</v>
      </c>
      <c r="F480" s="176">
        <f t="shared" si="566"/>
        <v>10</v>
      </c>
      <c r="G480" s="176">
        <f t="shared" si="566"/>
        <v>15</v>
      </c>
      <c r="H480" s="176">
        <f t="shared" si="566"/>
        <v>15</v>
      </c>
      <c r="I480" s="176">
        <f t="shared" si="566"/>
        <v>4</v>
      </c>
      <c r="J480" s="176">
        <f t="shared" si="566"/>
        <v>26</v>
      </c>
      <c r="K480" s="176">
        <f t="shared" si="566"/>
        <v>13</v>
      </c>
      <c r="L480" s="176">
        <f t="shared" si="566"/>
        <v>82</v>
      </c>
      <c r="M480" s="176">
        <f t="shared" si="566"/>
        <v>63</v>
      </c>
      <c r="N480" s="176">
        <f t="shared" si="566"/>
        <v>84</v>
      </c>
      <c r="O480" s="176">
        <f t="shared" si="566"/>
        <v>139</v>
      </c>
      <c r="P480" s="176">
        <f t="shared" si="566"/>
        <v>137</v>
      </c>
      <c r="Q480" s="176">
        <f t="shared" si="566"/>
        <v>134</v>
      </c>
      <c r="R480" s="176">
        <f t="shared" si="566"/>
        <v>143</v>
      </c>
      <c r="S480" s="176">
        <f t="shared" si="566"/>
        <v>162</v>
      </c>
      <c r="T480" s="176">
        <f t="shared" si="566"/>
        <v>132</v>
      </c>
      <c r="U480" s="176">
        <f t="shared" si="566"/>
        <v>50</v>
      </c>
      <c r="V480" s="176">
        <f t="shared" si="566"/>
        <v>54</v>
      </c>
      <c r="W480" s="176">
        <f t="shared" si="566"/>
        <v>94</v>
      </c>
      <c r="X480" s="176">
        <f t="shared" si="566"/>
        <v>20</v>
      </c>
      <c r="Y480" s="176">
        <f t="shared" si="566"/>
        <v>70</v>
      </c>
      <c r="Z480" s="176">
        <f t="shared" si="566"/>
        <v>37</v>
      </c>
      <c r="AA480" s="176">
        <f t="shared" si="566"/>
        <v>95</v>
      </c>
      <c r="AB480" s="176">
        <f t="shared" si="566"/>
        <v>123</v>
      </c>
      <c r="AC480" s="176">
        <f t="shared" si="566"/>
        <v>73</v>
      </c>
      <c r="AD480" s="176">
        <f t="shared" si="566"/>
        <v>152</v>
      </c>
      <c r="AE480" s="176">
        <f t="shared" si="566"/>
        <v>98</v>
      </c>
      <c r="AF480" s="176">
        <f t="shared" si="566"/>
        <v>92</v>
      </c>
      <c r="AG480" s="176">
        <f t="shared" si="566"/>
        <v>111</v>
      </c>
      <c r="AH480" s="176">
        <f t="shared" si="566"/>
        <v>123</v>
      </c>
      <c r="AI480" s="176">
        <f t="shared" si="566"/>
        <v>137</v>
      </c>
      <c r="AJ480" s="176">
        <f t="shared" si="566"/>
        <v>83</v>
      </c>
      <c r="AK480" s="176">
        <f t="shared" si="566"/>
        <v>121</v>
      </c>
      <c r="AL480" s="176" t="str">
        <f t="shared" si="566"/>
        <v/>
      </c>
      <c r="AM480" s="176" t="str">
        <f t="shared" si="566"/>
        <v/>
      </c>
      <c r="AN480" s="176" t="str">
        <f t="shared" si="566"/>
        <v/>
      </c>
      <c r="AO480" s="176" t="str">
        <f t="shared" si="566"/>
        <v/>
      </c>
      <c r="AP480" s="176" t="str">
        <f t="shared" si="566"/>
        <v/>
      </c>
      <c r="AQ480" s="170"/>
      <c r="AR480" s="170"/>
    </row>
    <row r="481" ht="12.75" customHeight="1">
      <c r="A481" s="170"/>
      <c r="B481" s="170"/>
      <c r="C481" s="140" t="str">
        <f t="shared" ref="C481:D481" si="567">C288</f>
        <v>Chelsea</v>
      </c>
      <c r="D481" s="140" t="str">
        <f t="shared" si="567"/>
        <v>Man Utd</v>
      </c>
      <c r="E481" s="176">
        <f t="shared" ref="E481:AP481" si="568">IFERROR(RANK(E288,E$196:E$385,1)+COUNTIF(E$196:E288,E288)-1,"")</f>
        <v>12</v>
      </c>
      <c r="F481" s="176">
        <f t="shared" si="568"/>
        <v>39</v>
      </c>
      <c r="G481" s="176">
        <f t="shared" si="568"/>
        <v>35</v>
      </c>
      <c r="H481" s="176">
        <f t="shared" si="568"/>
        <v>81</v>
      </c>
      <c r="I481" s="176">
        <f t="shared" si="568"/>
        <v>94</v>
      </c>
      <c r="J481" s="176">
        <f t="shared" si="568"/>
        <v>118</v>
      </c>
      <c r="K481" s="176">
        <f t="shared" si="568"/>
        <v>139</v>
      </c>
      <c r="L481" s="176">
        <f t="shared" si="568"/>
        <v>83</v>
      </c>
      <c r="M481" s="176">
        <f t="shared" si="568"/>
        <v>72</v>
      </c>
      <c r="N481" s="176">
        <f t="shared" si="568"/>
        <v>22</v>
      </c>
      <c r="O481" s="176">
        <f t="shared" si="568"/>
        <v>16</v>
      </c>
      <c r="P481" s="176">
        <f t="shared" si="568"/>
        <v>54</v>
      </c>
      <c r="Q481" s="176">
        <f t="shared" si="568"/>
        <v>59</v>
      </c>
      <c r="R481" s="176">
        <f t="shared" si="568"/>
        <v>49</v>
      </c>
      <c r="S481" s="176">
        <f t="shared" si="568"/>
        <v>65</v>
      </c>
      <c r="T481" s="176">
        <f t="shared" si="568"/>
        <v>50</v>
      </c>
      <c r="U481" s="176">
        <f t="shared" si="568"/>
        <v>67</v>
      </c>
      <c r="V481" s="176">
        <f t="shared" si="568"/>
        <v>11</v>
      </c>
      <c r="W481" s="176">
        <f t="shared" si="568"/>
        <v>17</v>
      </c>
      <c r="X481" s="176">
        <f t="shared" si="568"/>
        <v>10</v>
      </c>
      <c r="Y481" s="176">
        <f t="shared" si="568"/>
        <v>9</v>
      </c>
      <c r="Z481" s="176">
        <f t="shared" si="568"/>
        <v>3</v>
      </c>
      <c r="AA481" s="176">
        <f t="shared" si="568"/>
        <v>23</v>
      </c>
      <c r="AB481" s="176">
        <f t="shared" si="568"/>
        <v>54</v>
      </c>
      <c r="AC481" s="176">
        <f t="shared" si="568"/>
        <v>28</v>
      </c>
      <c r="AD481" s="176">
        <f t="shared" si="568"/>
        <v>112</v>
      </c>
      <c r="AE481" s="176">
        <f t="shared" si="568"/>
        <v>103</v>
      </c>
      <c r="AF481" s="176">
        <f t="shared" si="568"/>
        <v>145</v>
      </c>
      <c r="AG481" s="176">
        <f t="shared" si="568"/>
        <v>125</v>
      </c>
      <c r="AH481" s="176">
        <f t="shared" si="568"/>
        <v>143</v>
      </c>
      <c r="AI481" s="176">
        <f t="shared" si="568"/>
        <v>186</v>
      </c>
      <c r="AJ481" s="176">
        <f t="shared" si="568"/>
        <v>172</v>
      </c>
      <c r="AK481" s="176">
        <f t="shared" si="568"/>
        <v>152</v>
      </c>
      <c r="AL481" s="176" t="str">
        <f t="shared" si="568"/>
        <v/>
      </c>
      <c r="AM481" s="176" t="str">
        <f t="shared" si="568"/>
        <v/>
      </c>
      <c r="AN481" s="176" t="str">
        <f t="shared" si="568"/>
        <v/>
      </c>
      <c r="AO481" s="176" t="str">
        <f t="shared" si="568"/>
        <v/>
      </c>
      <c r="AP481" s="176" t="str">
        <f t="shared" si="568"/>
        <v/>
      </c>
      <c r="AQ481" s="170"/>
      <c r="AR481" s="170"/>
    </row>
    <row r="482" ht="12.75" customHeight="1">
      <c r="A482" s="170"/>
      <c r="B482" s="170"/>
      <c r="C482" s="140" t="str">
        <f t="shared" ref="C482:D482" si="569">C289</f>
        <v>Chelsea</v>
      </c>
      <c r="D482" s="140" t="str">
        <f t="shared" si="569"/>
        <v>Newcastle</v>
      </c>
      <c r="E482" s="176">
        <f t="shared" ref="E482:AP482" si="570">IFERROR(RANK(E289,E$196:E$385,1)+COUNTIF(E$196:E289,E289)-1,"")</f>
        <v>66</v>
      </c>
      <c r="F482" s="176">
        <f t="shared" si="570"/>
        <v>148</v>
      </c>
      <c r="G482" s="176">
        <f t="shared" si="570"/>
        <v>151</v>
      </c>
      <c r="H482" s="176">
        <f t="shared" si="570"/>
        <v>98</v>
      </c>
      <c r="I482" s="176">
        <f t="shared" si="570"/>
        <v>95</v>
      </c>
      <c r="J482" s="176">
        <f t="shared" si="570"/>
        <v>121</v>
      </c>
      <c r="K482" s="176">
        <f t="shared" si="570"/>
        <v>61</v>
      </c>
      <c r="L482" s="176">
        <f t="shared" si="570"/>
        <v>10</v>
      </c>
      <c r="M482" s="176">
        <f t="shared" si="570"/>
        <v>7</v>
      </c>
      <c r="N482" s="176">
        <f t="shared" si="570"/>
        <v>8</v>
      </c>
      <c r="O482" s="176">
        <f t="shared" si="570"/>
        <v>52</v>
      </c>
      <c r="P482" s="176">
        <f t="shared" si="570"/>
        <v>44</v>
      </c>
      <c r="Q482" s="176">
        <f t="shared" si="570"/>
        <v>30</v>
      </c>
      <c r="R482" s="176">
        <f t="shared" si="570"/>
        <v>83</v>
      </c>
      <c r="S482" s="176">
        <f t="shared" si="570"/>
        <v>150</v>
      </c>
      <c r="T482" s="176">
        <f t="shared" si="570"/>
        <v>156</v>
      </c>
      <c r="U482" s="176">
        <f t="shared" si="570"/>
        <v>120</v>
      </c>
      <c r="V482" s="176">
        <f t="shared" si="570"/>
        <v>99</v>
      </c>
      <c r="W482" s="176">
        <f t="shared" si="570"/>
        <v>149</v>
      </c>
      <c r="X482" s="176">
        <f t="shared" si="570"/>
        <v>84</v>
      </c>
      <c r="Y482" s="176">
        <f t="shared" si="570"/>
        <v>40</v>
      </c>
      <c r="Z482" s="176">
        <f t="shared" si="570"/>
        <v>20</v>
      </c>
      <c r="AA482" s="176">
        <f t="shared" si="570"/>
        <v>29</v>
      </c>
      <c r="AB482" s="176">
        <f t="shared" si="570"/>
        <v>69</v>
      </c>
      <c r="AC482" s="176">
        <f t="shared" si="570"/>
        <v>20</v>
      </c>
      <c r="AD482" s="176">
        <f t="shared" si="570"/>
        <v>74</v>
      </c>
      <c r="AE482" s="176">
        <f t="shared" si="570"/>
        <v>69</v>
      </c>
      <c r="AF482" s="176">
        <f t="shared" si="570"/>
        <v>88</v>
      </c>
      <c r="AG482" s="176">
        <f t="shared" si="570"/>
        <v>110</v>
      </c>
      <c r="AH482" s="176">
        <f t="shared" si="570"/>
        <v>100</v>
      </c>
      <c r="AI482" s="176">
        <f t="shared" si="570"/>
        <v>155</v>
      </c>
      <c r="AJ482" s="176">
        <f t="shared" si="570"/>
        <v>129</v>
      </c>
      <c r="AK482" s="176">
        <f t="shared" si="570"/>
        <v>122</v>
      </c>
      <c r="AL482" s="176" t="str">
        <f t="shared" si="570"/>
        <v/>
      </c>
      <c r="AM482" s="176" t="str">
        <f t="shared" si="570"/>
        <v/>
      </c>
      <c r="AN482" s="176" t="str">
        <f t="shared" si="570"/>
        <v/>
      </c>
      <c r="AO482" s="176" t="str">
        <f t="shared" si="570"/>
        <v/>
      </c>
      <c r="AP482" s="176" t="str">
        <f t="shared" si="570"/>
        <v/>
      </c>
      <c r="AQ482" s="170"/>
      <c r="AR482" s="170"/>
    </row>
    <row r="483" ht="12.75" customHeight="1">
      <c r="A483" s="170"/>
      <c r="B483" s="170"/>
      <c r="C483" s="140" t="str">
        <f t="shared" ref="C483:D483" si="571">C290</f>
        <v>Chelsea</v>
      </c>
      <c r="D483" s="140" t="str">
        <f t="shared" si="571"/>
        <v>Southampton</v>
      </c>
      <c r="E483" s="176">
        <f t="shared" ref="E483:AP483" si="572">IFERROR(RANK(E290,E$196:E$385,1)+COUNTIF(E$196:E290,E290)-1,"")</f>
        <v>68</v>
      </c>
      <c r="F483" s="176">
        <f t="shared" si="572"/>
        <v>99</v>
      </c>
      <c r="G483" s="176">
        <f t="shared" si="572"/>
        <v>115</v>
      </c>
      <c r="H483" s="176">
        <f t="shared" si="572"/>
        <v>132</v>
      </c>
      <c r="I483" s="176">
        <f t="shared" si="572"/>
        <v>127</v>
      </c>
      <c r="J483" s="176">
        <f t="shared" si="572"/>
        <v>150</v>
      </c>
      <c r="K483" s="176">
        <f t="shared" si="572"/>
        <v>112</v>
      </c>
      <c r="L483" s="176">
        <f t="shared" si="572"/>
        <v>89</v>
      </c>
      <c r="M483" s="176">
        <f t="shared" si="572"/>
        <v>67</v>
      </c>
      <c r="N483" s="176">
        <f t="shared" si="572"/>
        <v>46</v>
      </c>
      <c r="O483" s="176">
        <f t="shared" si="572"/>
        <v>63</v>
      </c>
      <c r="P483" s="176">
        <f t="shared" si="572"/>
        <v>78</v>
      </c>
      <c r="Q483" s="176">
        <f t="shared" si="572"/>
        <v>73</v>
      </c>
      <c r="R483" s="176">
        <f t="shared" si="572"/>
        <v>97</v>
      </c>
      <c r="S483" s="176">
        <f t="shared" si="572"/>
        <v>164</v>
      </c>
      <c r="T483" s="176">
        <f t="shared" si="572"/>
        <v>137</v>
      </c>
      <c r="U483" s="176">
        <f t="shared" si="572"/>
        <v>142</v>
      </c>
      <c r="V483" s="176">
        <f t="shared" si="572"/>
        <v>127</v>
      </c>
      <c r="W483" s="176">
        <f t="shared" si="572"/>
        <v>133</v>
      </c>
      <c r="X483" s="176">
        <f t="shared" si="572"/>
        <v>67</v>
      </c>
      <c r="Y483" s="176">
        <f t="shared" si="572"/>
        <v>4</v>
      </c>
      <c r="Z483" s="176">
        <f t="shared" si="572"/>
        <v>1</v>
      </c>
      <c r="AA483" s="176">
        <f t="shared" si="572"/>
        <v>1</v>
      </c>
      <c r="AB483" s="176">
        <f t="shared" si="572"/>
        <v>1</v>
      </c>
      <c r="AC483" s="176">
        <f t="shared" si="572"/>
        <v>1</v>
      </c>
      <c r="AD483" s="176">
        <f t="shared" si="572"/>
        <v>12</v>
      </c>
      <c r="AE483" s="176">
        <f t="shared" si="572"/>
        <v>52</v>
      </c>
      <c r="AF483" s="176">
        <f t="shared" si="572"/>
        <v>104</v>
      </c>
      <c r="AG483" s="176">
        <f t="shared" si="572"/>
        <v>93</v>
      </c>
      <c r="AH483" s="176">
        <f t="shared" si="572"/>
        <v>95</v>
      </c>
      <c r="AI483" s="176">
        <f t="shared" si="572"/>
        <v>135</v>
      </c>
      <c r="AJ483" s="176">
        <f t="shared" si="572"/>
        <v>85</v>
      </c>
      <c r="AK483" s="176">
        <f t="shared" si="572"/>
        <v>59</v>
      </c>
      <c r="AL483" s="176" t="str">
        <f t="shared" si="572"/>
        <v/>
      </c>
      <c r="AM483" s="176" t="str">
        <f t="shared" si="572"/>
        <v/>
      </c>
      <c r="AN483" s="176" t="str">
        <f t="shared" si="572"/>
        <v/>
      </c>
      <c r="AO483" s="176" t="str">
        <f t="shared" si="572"/>
        <v/>
      </c>
      <c r="AP483" s="176" t="str">
        <f t="shared" si="572"/>
        <v/>
      </c>
      <c r="AQ483" s="170"/>
      <c r="AR483" s="170"/>
    </row>
    <row r="484" ht="12.75" customHeight="1">
      <c r="A484" s="170"/>
      <c r="B484" s="170"/>
      <c r="C484" s="140" t="str">
        <f t="shared" ref="C484:D484" si="573">C291</f>
        <v>Chelsea</v>
      </c>
      <c r="D484" s="140" t="str">
        <f t="shared" si="573"/>
        <v>Tottenham</v>
      </c>
      <c r="E484" s="176">
        <f t="shared" ref="E484:AP484" si="574">IFERROR(RANK(E291,E$196:E$385,1)+COUNTIF(E$196:E291,E291)-1,"")</f>
        <v>42</v>
      </c>
      <c r="F484" s="176">
        <f t="shared" si="574"/>
        <v>42</v>
      </c>
      <c r="G484" s="176">
        <f t="shared" si="574"/>
        <v>27</v>
      </c>
      <c r="H484" s="176">
        <f t="shared" si="574"/>
        <v>35</v>
      </c>
      <c r="I484" s="176">
        <f t="shared" si="574"/>
        <v>24</v>
      </c>
      <c r="J484" s="176">
        <f t="shared" si="574"/>
        <v>58</v>
      </c>
      <c r="K484" s="176">
        <f t="shared" si="574"/>
        <v>16</v>
      </c>
      <c r="L484" s="176">
        <f t="shared" si="574"/>
        <v>96</v>
      </c>
      <c r="M484" s="176">
        <f t="shared" si="574"/>
        <v>116</v>
      </c>
      <c r="N484" s="176">
        <f t="shared" si="574"/>
        <v>100</v>
      </c>
      <c r="O484" s="176">
        <f t="shared" si="574"/>
        <v>125</v>
      </c>
      <c r="P484" s="176">
        <f t="shared" si="574"/>
        <v>144</v>
      </c>
      <c r="Q484" s="176">
        <f t="shared" si="574"/>
        <v>179</v>
      </c>
      <c r="R484" s="176">
        <f t="shared" si="574"/>
        <v>144</v>
      </c>
      <c r="S484" s="176">
        <f t="shared" si="574"/>
        <v>135</v>
      </c>
      <c r="T484" s="176">
        <f t="shared" si="574"/>
        <v>124</v>
      </c>
      <c r="U484" s="176">
        <f t="shared" si="574"/>
        <v>97</v>
      </c>
      <c r="V484" s="176">
        <f t="shared" si="574"/>
        <v>95</v>
      </c>
      <c r="W484" s="176">
        <f t="shared" si="574"/>
        <v>48</v>
      </c>
      <c r="X484" s="176">
        <f t="shared" si="574"/>
        <v>8</v>
      </c>
      <c r="Y484" s="176">
        <f t="shared" si="574"/>
        <v>95</v>
      </c>
      <c r="Z484" s="176">
        <f t="shared" si="574"/>
        <v>50</v>
      </c>
      <c r="AA484" s="176">
        <f t="shared" si="574"/>
        <v>121</v>
      </c>
      <c r="AB484" s="176">
        <f t="shared" si="574"/>
        <v>126</v>
      </c>
      <c r="AC484" s="176">
        <f t="shared" si="574"/>
        <v>107</v>
      </c>
      <c r="AD484" s="176">
        <f t="shared" si="574"/>
        <v>125</v>
      </c>
      <c r="AE484" s="176">
        <f t="shared" si="574"/>
        <v>70</v>
      </c>
      <c r="AF484" s="176">
        <f t="shared" si="574"/>
        <v>60</v>
      </c>
      <c r="AG484" s="176">
        <f t="shared" si="574"/>
        <v>10</v>
      </c>
      <c r="AH484" s="176">
        <f t="shared" si="574"/>
        <v>3</v>
      </c>
      <c r="AI484" s="176">
        <f t="shared" si="574"/>
        <v>31</v>
      </c>
      <c r="AJ484" s="176">
        <f t="shared" si="574"/>
        <v>24</v>
      </c>
      <c r="AK484" s="176">
        <f t="shared" si="574"/>
        <v>29</v>
      </c>
      <c r="AL484" s="176" t="str">
        <f t="shared" si="574"/>
        <v/>
      </c>
      <c r="AM484" s="176" t="str">
        <f t="shared" si="574"/>
        <v/>
      </c>
      <c r="AN484" s="176" t="str">
        <f t="shared" si="574"/>
        <v/>
      </c>
      <c r="AO484" s="176" t="str">
        <f t="shared" si="574"/>
        <v/>
      </c>
      <c r="AP484" s="176" t="str">
        <f t="shared" si="574"/>
        <v/>
      </c>
      <c r="AQ484" s="170"/>
      <c r="AR484" s="170"/>
    </row>
    <row r="485" ht="12.75" customHeight="1">
      <c r="A485" s="170"/>
      <c r="B485" s="170"/>
      <c r="C485" s="140" t="str">
        <f t="shared" ref="C485:D485" si="575">C292</f>
        <v>Chelsea</v>
      </c>
      <c r="D485" s="140" t="str">
        <f t="shared" si="575"/>
        <v>Watford</v>
      </c>
      <c r="E485" s="176">
        <f t="shared" ref="E485:AP485" si="576">IFERROR(RANK(E292,E$196:E$385,1)+COUNTIF(E$196:E292,E292)-1,"")</f>
        <v>3</v>
      </c>
      <c r="F485" s="176">
        <f t="shared" si="576"/>
        <v>113</v>
      </c>
      <c r="G485" s="176">
        <f t="shared" si="576"/>
        <v>138</v>
      </c>
      <c r="H485" s="176">
        <f t="shared" si="576"/>
        <v>163</v>
      </c>
      <c r="I485" s="176">
        <f t="shared" si="576"/>
        <v>142</v>
      </c>
      <c r="J485" s="176">
        <f t="shared" si="576"/>
        <v>157</v>
      </c>
      <c r="K485" s="176">
        <f t="shared" si="576"/>
        <v>150</v>
      </c>
      <c r="L485" s="176">
        <f t="shared" si="576"/>
        <v>150</v>
      </c>
      <c r="M485" s="176">
        <f t="shared" si="576"/>
        <v>123</v>
      </c>
      <c r="N485" s="176">
        <f t="shared" si="576"/>
        <v>129</v>
      </c>
      <c r="O485" s="176">
        <f t="shared" si="576"/>
        <v>176</v>
      </c>
      <c r="P485" s="176">
        <f t="shared" si="576"/>
        <v>158</v>
      </c>
      <c r="Q485" s="176">
        <f t="shared" si="576"/>
        <v>181</v>
      </c>
      <c r="R485" s="176">
        <f t="shared" si="576"/>
        <v>156</v>
      </c>
      <c r="S485" s="176">
        <f t="shared" si="576"/>
        <v>165</v>
      </c>
      <c r="T485" s="176">
        <f t="shared" si="576"/>
        <v>135</v>
      </c>
      <c r="U485" s="176">
        <f t="shared" si="576"/>
        <v>95</v>
      </c>
      <c r="V485" s="176">
        <f t="shared" si="576"/>
        <v>141</v>
      </c>
      <c r="W485" s="176">
        <f t="shared" si="576"/>
        <v>152</v>
      </c>
      <c r="X485" s="176">
        <f t="shared" si="576"/>
        <v>88</v>
      </c>
      <c r="Y485" s="176">
        <f t="shared" si="576"/>
        <v>58</v>
      </c>
      <c r="Z485" s="176">
        <f t="shared" si="576"/>
        <v>30</v>
      </c>
      <c r="AA485" s="176">
        <f t="shared" si="576"/>
        <v>117</v>
      </c>
      <c r="AB485" s="176">
        <f t="shared" si="576"/>
        <v>113</v>
      </c>
      <c r="AC485" s="176">
        <f t="shared" si="576"/>
        <v>39</v>
      </c>
      <c r="AD485" s="176">
        <f t="shared" si="576"/>
        <v>70</v>
      </c>
      <c r="AE485" s="176">
        <f t="shared" si="576"/>
        <v>94</v>
      </c>
      <c r="AF485" s="176">
        <f t="shared" si="576"/>
        <v>105</v>
      </c>
      <c r="AG485" s="176">
        <f t="shared" si="576"/>
        <v>42</v>
      </c>
      <c r="AH485" s="176">
        <f t="shared" si="576"/>
        <v>26</v>
      </c>
      <c r="AI485" s="176">
        <f t="shared" si="576"/>
        <v>23</v>
      </c>
      <c r="AJ485" s="176">
        <f t="shared" si="576"/>
        <v>18</v>
      </c>
      <c r="AK485" s="176">
        <f t="shared" si="576"/>
        <v>52</v>
      </c>
      <c r="AL485" s="176" t="str">
        <f t="shared" si="576"/>
        <v/>
      </c>
      <c r="AM485" s="176" t="str">
        <f t="shared" si="576"/>
        <v/>
      </c>
      <c r="AN485" s="176" t="str">
        <f t="shared" si="576"/>
        <v/>
      </c>
      <c r="AO485" s="176" t="str">
        <f t="shared" si="576"/>
        <v/>
      </c>
      <c r="AP485" s="176" t="str">
        <f t="shared" si="576"/>
        <v/>
      </c>
      <c r="AQ485" s="170"/>
      <c r="AR485" s="170"/>
    </row>
    <row r="486" ht="12.75" customHeight="1">
      <c r="A486" s="170"/>
      <c r="B486" s="170"/>
      <c r="C486" s="140" t="str">
        <f t="shared" ref="C486:D486" si="577">C293</f>
        <v>Chelsea</v>
      </c>
      <c r="D486" s="140" t="str">
        <f t="shared" si="577"/>
        <v>West Ham</v>
      </c>
      <c r="E486" s="176">
        <f t="shared" ref="E486:AP486" si="578">IFERROR(RANK(E293,E$196:E$385,1)+COUNTIF(E$196:E293,E293)-1,"")</f>
        <v>38</v>
      </c>
      <c r="F486" s="176">
        <f t="shared" si="578"/>
        <v>108</v>
      </c>
      <c r="G486" s="176">
        <f t="shared" si="578"/>
        <v>131</v>
      </c>
      <c r="H486" s="176">
        <f t="shared" si="578"/>
        <v>160</v>
      </c>
      <c r="I486" s="176">
        <f t="shared" si="578"/>
        <v>169</v>
      </c>
      <c r="J486" s="176">
        <f t="shared" si="578"/>
        <v>178</v>
      </c>
      <c r="K486" s="176">
        <f t="shared" si="578"/>
        <v>172</v>
      </c>
      <c r="L486" s="176">
        <f t="shared" si="578"/>
        <v>185</v>
      </c>
      <c r="M486" s="176">
        <f t="shared" si="578"/>
        <v>170</v>
      </c>
      <c r="N486" s="176">
        <f t="shared" si="578"/>
        <v>107</v>
      </c>
      <c r="O486" s="176">
        <f t="shared" si="578"/>
        <v>91</v>
      </c>
      <c r="P486" s="176">
        <f t="shared" si="578"/>
        <v>108</v>
      </c>
      <c r="Q486" s="176">
        <f t="shared" si="578"/>
        <v>108</v>
      </c>
      <c r="R486" s="176">
        <f t="shared" si="578"/>
        <v>18</v>
      </c>
      <c r="S486" s="176">
        <f t="shared" si="578"/>
        <v>29</v>
      </c>
      <c r="T486" s="176">
        <f t="shared" si="578"/>
        <v>30</v>
      </c>
      <c r="U486" s="176">
        <f t="shared" si="578"/>
        <v>24</v>
      </c>
      <c r="V486" s="176">
        <f t="shared" si="578"/>
        <v>56</v>
      </c>
      <c r="W486" s="176">
        <f t="shared" si="578"/>
        <v>99</v>
      </c>
      <c r="X486" s="176">
        <f t="shared" si="578"/>
        <v>42</v>
      </c>
      <c r="Y486" s="176">
        <f t="shared" si="578"/>
        <v>111</v>
      </c>
      <c r="Z486" s="176">
        <f t="shared" si="578"/>
        <v>117</v>
      </c>
      <c r="AA486" s="176">
        <f t="shared" si="578"/>
        <v>181</v>
      </c>
      <c r="AB486" s="176">
        <f t="shared" si="578"/>
        <v>154</v>
      </c>
      <c r="AC486" s="176">
        <f t="shared" si="578"/>
        <v>119</v>
      </c>
      <c r="AD486" s="176">
        <f t="shared" si="578"/>
        <v>114</v>
      </c>
      <c r="AE486" s="176">
        <f t="shared" si="578"/>
        <v>62</v>
      </c>
      <c r="AF486" s="176">
        <f t="shared" si="578"/>
        <v>115</v>
      </c>
      <c r="AG486" s="176">
        <f t="shared" si="578"/>
        <v>126</v>
      </c>
      <c r="AH486" s="176">
        <f t="shared" si="578"/>
        <v>138</v>
      </c>
      <c r="AI486" s="176">
        <f t="shared" si="578"/>
        <v>188</v>
      </c>
      <c r="AJ486" s="176">
        <f t="shared" si="578"/>
        <v>188</v>
      </c>
      <c r="AK486" s="176">
        <f t="shared" si="578"/>
        <v>189</v>
      </c>
      <c r="AL486" s="176" t="str">
        <f t="shared" si="578"/>
        <v/>
      </c>
      <c r="AM486" s="176" t="str">
        <f t="shared" si="578"/>
        <v/>
      </c>
      <c r="AN486" s="176" t="str">
        <f t="shared" si="578"/>
        <v/>
      </c>
      <c r="AO486" s="176" t="str">
        <f t="shared" si="578"/>
        <v/>
      </c>
      <c r="AP486" s="176" t="str">
        <f t="shared" si="578"/>
        <v/>
      </c>
      <c r="AQ486" s="170"/>
      <c r="AR486" s="170"/>
    </row>
    <row r="487" ht="12.75" customHeight="1">
      <c r="A487" s="170"/>
      <c r="B487" s="170"/>
      <c r="C487" s="140" t="str">
        <f t="shared" ref="C487:D487" si="579">C294</f>
        <v>Chelsea</v>
      </c>
      <c r="D487" s="140" t="str">
        <f t="shared" si="579"/>
        <v>Wolves</v>
      </c>
      <c r="E487" s="176">
        <f t="shared" ref="E487:AP487" si="580">IFERROR(RANK(E294,E$196:E$385,1)+COUNTIF(E$196:E294,E294)-1,"")</f>
        <v>74</v>
      </c>
      <c r="F487" s="176">
        <f t="shared" si="580"/>
        <v>73</v>
      </c>
      <c r="G487" s="176">
        <f t="shared" si="580"/>
        <v>90</v>
      </c>
      <c r="H487" s="176">
        <f t="shared" si="580"/>
        <v>59</v>
      </c>
      <c r="I487" s="176">
        <f t="shared" si="580"/>
        <v>42</v>
      </c>
      <c r="J487" s="176">
        <f t="shared" si="580"/>
        <v>71</v>
      </c>
      <c r="K487" s="176">
        <f t="shared" si="580"/>
        <v>27</v>
      </c>
      <c r="L487" s="176">
        <f t="shared" si="580"/>
        <v>21</v>
      </c>
      <c r="M487" s="176">
        <f t="shared" si="580"/>
        <v>12</v>
      </c>
      <c r="N487" s="176">
        <f t="shared" si="580"/>
        <v>16</v>
      </c>
      <c r="O487" s="176">
        <f t="shared" si="580"/>
        <v>37</v>
      </c>
      <c r="P487" s="176">
        <f t="shared" si="580"/>
        <v>52</v>
      </c>
      <c r="Q487" s="176">
        <f t="shared" si="580"/>
        <v>120</v>
      </c>
      <c r="R487" s="176">
        <f t="shared" si="580"/>
        <v>157</v>
      </c>
      <c r="S487" s="176">
        <f t="shared" si="580"/>
        <v>181</v>
      </c>
      <c r="T487" s="176">
        <f t="shared" si="580"/>
        <v>170</v>
      </c>
      <c r="U487" s="176">
        <f t="shared" si="580"/>
        <v>169</v>
      </c>
      <c r="V487" s="176">
        <f t="shared" si="580"/>
        <v>185</v>
      </c>
      <c r="W487" s="176">
        <f t="shared" si="580"/>
        <v>175</v>
      </c>
      <c r="X487" s="176">
        <f t="shared" si="580"/>
        <v>169</v>
      </c>
      <c r="Y487" s="176">
        <f t="shared" si="580"/>
        <v>125</v>
      </c>
      <c r="Z487" s="176">
        <f t="shared" si="580"/>
        <v>92</v>
      </c>
      <c r="AA487" s="176">
        <f t="shared" si="580"/>
        <v>78</v>
      </c>
      <c r="AB487" s="176">
        <f t="shared" si="580"/>
        <v>5</v>
      </c>
      <c r="AC487" s="176">
        <f t="shared" si="580"/>
        <v>2</v>
      </c>
      <c r="AD487" s="176">
        <f t="shared" si="580"/>
        <v>3</v>
      </c>
      <c r="AE487" s="176">
        <f t="shared" si="580"/>
        <v>6</v>
      </c>
      <c r="AF487" s="176">
        <f t="shared" si="580"/>
        <v>29</v>
      </c>
      <c r="AG487" s="176">
        <f t="shared" si="580"/>
        <v>49</v>
      </c>
      <c r="AH487" s="176">
        <f t="shared" si="580"/>
        <v>42</v>
      </c>
      <c r="AI487" s="176">
        <f t="shared" si="580"/>
        <v>117</v>
      </c>
      <c r="AJ487" s="176">
        <f t="shared" si="580"/>
        <v>84</v>
      </c>
      <c r="AK487" s="176">
        <f t="shared" si="580"/>
        <v>134</v>
      </c>
      <c r="AL487" s="176" t="str">
        <f t="shared" si="580"/>
        <v/>
      </c>
      <c r="AM487" s="176" t="str">
        <f t="shared" si="580"/>
        <v/>
      </c>
      <c r="AN487" s="176" t="str">
        <f t="shared" si="580"/>
        <v/>
      </c>
      <c r="AO487" s="176" t="str">
        <f t="shared" si="580"/>
        <v/>
      </c>
      <c r="AP487" s="176" t="str">
        <f t="shared" si="580"/>
        <v/>
      </c>
      <c r="AQ487" s="170"/>
      <c r="AR487" s="170"/>
    </row>
    <row r="488" ht="12.75" customHeight="1">
      <c r="A488" s="170"/>
      <c r="B488" s="170"/>
      <c r="C488" s="140" t="str">
        <f t="shared" ref="C488:D488" si="581">C295</f>
        <v>Crystal Palace</v>
      </c>
      <c r="D488" s="140" t="str">
        <f t="shared" si="581"/>
        <v>Everton</v>
      </c>
      <c r="E488" s="176">
        <f t="shared" ref="E488:AP488" si="582">IFERROR(RANK(E295,E$196:E$385,1)+COUNTIF(E$196:E295,E295)-1,"")</f>
        <v>58</v>
      </c>
      <c r="F488" s="176">
        <f t="shared" si="582"/>
        <v>35</v>
      </c>
      <c r="G488" s="176">
        <f t="shared" si="582"/>
        <v>21</v>
      </c>
      <c r="H488" s="176">
        <f t="shared" si="582"/>
        <v>1</v>
      </c>
      <c r="I488" s="176">
        <f t="shared" si="582"/>
        <v>9</v>
      </c>
      <c r="J488" s="176">
        <f t="shared" si="582"/>
        <v>3</v>
      </c>
      <c r="K488" s="176">
        <f t="shared" si="582"/>
        <v>31</v>
      </c>
      <c r="L488" s="176">
        <f t="shared" si="582"/>
        <v>24</v>
      </c>
      <c r="M488" s="176">
        <f t="shared" si="582"/>
        <v>66</v>
      </c>
      <c r="N488" s="176">
        <f t="shared" si="582"/>
        <v>86</v>
      </c>
      <c r="O488" s="176">
        <f t="shared" si="582"/>
        <v>66</v>
      </c>
      <c r="P488" s="176">
        <f t="shared" si="582"/>
        <v>149</v>
      </c>
      <c r="Q488" s="176">
        <f t="shared" si="582"/>
        <v>161</v>
      </c>
      <c r="R488" s="176">
        <f t="shared" si="582"/>
        <v>173</v>
      </c>
      <c r="S488" s="176">
        <f t="shared" si="582"/>
        <v>175</v>
      </c>
      <c r="T488" s="176">
        <f t="shared" si="582"/>
        <v>179</v>
      </c>
      <c r="U488" s="176">
        <f t="shared" si="582"/>
        <v>184</v>
      </c>
      <c r="V488" s="176">
        <f t="shared" si="582"/>
        <v>160</v>
      </c>
      <c r="W488" s="176">
        <f t="shared" si="582"/>
        <v>81</v>
      </c>
      <c r="X488" s="176">
        <f t="shared" si="582"/>
        <v>92</v>
      </c>
      <c r="Y488" s="176">
        <f t="shared" si="582"/>
        <v>78</v>
      </c>
      <c r="Z488" s="176">
        <f t="shared" si="582"/>
        <v>104</v>
      </c>
      <c r="AA488" s="176">
        <f t="shared" si="582"/>
        <v>106</v>
      </c>
      <c r="AB488" s="176">
        <f t="shared" si="582"/>
        <v>92</v>
      </c>
      <c r="AC488" s="176">
        <f t="shared" si="582"/>
        <v>55</v>
      </c>
      <c r="AD488" s="176">
        <f t="shared" si="582"/>
        <v>154</v>
      </c>
      <c r="AE488" s="176">
        <f t="shared" si="582"/>
        <v>104</v>
      </c>
      <c r="AF488" s="176">
        <f t="shared" si="582"/>
        <v>72</v>
      </c>
      <c r="AG488" s="176">
        <f t="shared" si="582"/>
        <v>73</v>
      </c>
      <c r="AH488" s="176">
        <f t="shared" si="582"/>
        <v>139</v>
      </c>
      <c r="AI488" s="176">
        <f t="shared" si="582"/>
        <v>159</v>
      </c>
      <c r="AJ488" s="176">
        <f t="shared" si="582"/>
        <v>108</v>
      </c>
      <c r="AK488" s="176">
        <f t="shared" si="582"/>
        <v>144</v>
      </c>
      <c r="AL488" s="176" t="str">
        <f t="shared" si="582"/>
        <v/>
      </c>
      <c r="AM488" s="176" t="str">
        <f t="shared" si="582"/>
        <v/>
      </c>
      <c r="AN488" s="176" t="str">
        <f t="shared" si="582"/>
        <v/>
      </c>
      <c r="AO488" s="176" t="str">
        <f t="shared" si="582"/>
        <v/>
      </c>
      <c r="AP488" s="176" t="str">
        <f t="shared" si="582"/>
        <v/>
      </c>
      <c r="AQ488" s="170"/>
      <c r="AR488" s="170"/>
    </row>
    <row r="489" ht="12.75" customHeight="1">
      <c r="A489" s="170"/>
      <c r="B489" s="170"/>
      <c r="C489" s="140" t="str">
        <f t="shared" ref="C489:D489" si="583">C296</f>
        <v>Crystal Palace</v>
      </c>
      <c r="D489" s="140" t="str">
        <f t="shared" si="583"/>
        <v>Fulham</v>
      </c>
      <c r="E489" s="176">
        <f t="shared" ref="E489:AP489" si="584">IFERROR(RANK(E296,E$196:E$385,1)+COUNTIF(E$196:E296,E296)-1,"")</f>
        <v>150</v>
      </c>
      <c r="F489" s="176">
        <f t="shared" si="584"/>
        <v>176</v>
      </c>
      <c r="G489" s="176">
        <f t="shared" si="584"/>
        <v>75</v>
      </c>
      <c r="H489" s="176">
        <f t="shared" si="584"/>
        <v>57</v>
      </c>
      <c r="I489" s="176">
        <f t="shared" si="584"/>
        <v>80</v>
      </c>
      <c r="J489" s="176">
        <f t="shared" si="584"/>
        <v>68</v>
      </c>
      <c r="K489" s="176">
        <f t="shared" si="584"/>
        <v>168</v>
      </c>
      <c r="L489" s="176">
        <f t="shared" si="584"/>
        <v>112</v>
      </c>
      <c r="M489" s="176">
        <f t="shared" si="584"/>
        <v>144</v>
      </c>
      <c r="N489" s="176">
        <f t="shared" si="584"/>
        <v>162</v>
      </c>
      <c r="O489" s="176">
        <f t="shared" si="584"/>
        <v>174</v>
      </c>
      <c r="P489" s="176">
        <f t="shared" si="584"/>
        <v>188</v>
      </c>
      <c r="Q489" s="176">
        <f t="shared" si="584"/>
        <v>158</v>
      </c>
      <c r="R489" s="176">
        <f t="shared" si="584"/>
        <v>145</v>
      </c>
      <c r="S489" s="176">
        <f t="shared" si="584"/>
        <v>107</v>
      </c>
      <c r="T489" s="176">
        <f t="shared" si="584"/>
        <v>88</v>
      </c>
      <c r="U489" s="176">
        <f t="shared" si="584"/>
        <v>46</v>
      </c>
      <c r="V489" s="176">
        <f t="shared" si="584"/>
        <v>108</v>
      </c>
      <c r="W489" s="176">
        <f t="shared" si="584"/>
        <v>56</v>
      </c>
      <c r="X489" s="176">
        <f t="shared" si="584"/>
        <v>70</v>
      </c>
      <c r="Y489" s="176">
        <f t="shared" si="584"/>
        <v>128</v>
      </c>
      <c r="Z489" s="176">
        <f t="shared" si="584"/>
        <v>141</v>
      </c>
      <c r="AA489" s="176">
        <f t="shared" si="584"/>
        <v>159</v>
      </c>
      <c r="AB489" s="176">
        <f t="shared" si="584"/>
        <v>67</v>
      </c>
      <c r="AC489" s="176">
        <f t="shared" si="584"/>
        <v>65</v>
      </c>
      <c r="AD489" s="176">
        <f t="shared" si="584"/>
        <v>168</v>
      </c>
      <c r="AE489" s="176">
        <f t="shared" si="584"/>
        <v>130</v>
      </c>
      <c r="AF489" s="176">
        <f t="shared" si="584"/>
        <v>120</v>
      </c>
      <c r="AG489" s="176">
        <f t="shared" si="584"/>
        <v>95</v>
      </c>
      <c r="AH489" s="176">
        <f t="shared" si="584"/>
        <v>147</v>
      </c>
      <c r="AI489" s="176">
        <f t="shared" si="584"/>
        <v>149</v>
      </c>
      <c r="AJ489" s="176">
        <f t="shared" si="584"/>
        <v>32</v>
      </c>
      <c r="AK489" s="176">
        <f t="shared" si="584"/>
        <v>81</v>
      </c>
      <c r="AL489" s="176" t="str">
        <f t="shared" si="584"/>
        <v/>
      </c>
      <c r="AM489" s="176" t="str">
        <f t="shared" si="584"/>
        <v/>
      </c>
      <c r="AN489" s="176" t="str">
        <f t="shared" si="584"/>
        <v/>
      </c>
      <c r="AO489" s="176" t="str">
        <f t="shared" si="584"/>
        <v/>
      </c>
      <c r="AP489" s="176" t="str">
        <f t="shared" si="584"/>
        <v/>
      </c>
      <c r="AQ489" s="170"/>
      <c r="AR489" s="170"/>
    </row>
    <row r="490" ht="12.75" customHeight="1">
      <c r="A490" s="170"/>
      <c r="B490" s="170"/>
      <c r="C490" s="140" t="str">
        <f t="shared" ref="C490:D490" si="585">C297</f>
        <v>Crystal Palace</v>
      </c>
      <c r="D490" s="140" t="str">
        <f t="shared" si="585"/>
        <v>Huddersfield</v>
      </c>
      <c r="E490" s="176">
        <f t="shared" ref="E490:AP490" si="586">IFERROR(RANK(E297,E$196:E$385,1)+COUNTIF(E$196:E297,E297)-1,"")</f>
        <v>129</v>
      </c>
      <c r="F490" s="176">
        <f t="shared" si="586"/>
        <v>154</v>
      </c>
      <c r="G490" s="176">
        <f t="shared" si="586"/>
        <v>26</v>
      </c>
      <c r="H490" s="176">
        <f t="shared" si="586"/>
        <v>119</v>
      </c>
      <c r="I490" s="176">
        <f t="shared" si="586"/>
        <v>136</v>
      </c>
      <c r="J490" s="176">
        <f t="shared" si="586"/>
        <v>129</v>
      </c>
      <c r="K490" s="176">
        <f t="shared" si="586"/>
        <v>157</v>
      </c>
      <c r="L490" s="176">
        <f t="shared" si="586"/>
        <v>130</v>
      </c>
      <c r="M490" s="176">
        <f t="shared" si="586"/>
        <v>117</v>
      </c>
      <c r="N490" s="176">
        <f t="shared" si="586"/>
        <v>110</v>
      </c>
      <c r="O490" s="176">
        <f t="shared" si="586"/>
        <v>117</v>
      </c>
      <c r="P490" s="176">
        <f t="shared" si="586"/>
        <v>136</v>
      </c>
      <c r="Q490" s="176">
        <f t="shared" si="586"/>
        <v>100</v>
      </c>
      <c r="R490" s="176">
        <f t="shared" si="586"/>
        <v>50</v>
      </c>
      <c r="S490" s="176">
        <f t="shared" si="586"/>
        <v>89</v>
      </c>
      <c r="T490" s="176">
        <f t="shared" si="586"/>
        <v>63</v>
      </c>
      <c r="U490" s="176">
        <f t="shared" si="586"/>
        <v>35</v>
      </c>
      <c r="V490" s="176">
        <f t="shared" si="586"/>
        <v>162</v>
      </c>
      <c r="W490" s="176">
        <f t="shared" si="586"/>
        <v>158</v>
      </c>
      <c r="X490" s="176">
        <f t="shared" si="586"/>
        <v>172</v>
      </c>
      <c r="Y490" s="176">
        <f t="shared" si="586"/>
        <v>174</v>
      </c>
      <c r="Z490" s="176">
        <f t="shared" si="586"/>
        <v>181</v>
      </c>
      <c r="AA490" s="176">
        <f t="shared" si="586"/>
        <v>174</v>
      </c>
      <c r="AB490" s="176">
        <f t="shared" si="586"/>
        <v>25</v>
      </c>
      <c r="AC490" s="176">
        <f t="shared" si="586"/>
        <v>18</v>
      </c>
      <c r="AD490" s="176">
        <f t="shared" si="586"/>
        <v>47</v>
      </c>
      <c r="AE490" s="176">
        <f t="shared" si="586"/>
        <v>29</v>
      </c>
      <c r="AF490" s="176">
        <f t="shared" si="586"/>
        <v>21</v>
      </c>
      <c r="AG490" s="176">
        <f t="shared" si="586"/>
        <v>131</v>
      </c>
      <c r="AH490" s="176">
        <f t="shared" si="586"/>
        <v>148</v>
      </c>
      <c r="AI490" s="176">
        <f t="shared" si="586"/>
        <v>162</v>
      </c>
      <c r="AJ490" s="176">
        <f t="shared" si="586"/>
        <v>156</v>
      </c>
      <c r="AK490" s="176">
        <f t="shared" si="586"/>
        <v>172</v>
      </c>
      <c r="AL490" s="176" t="str">
        <f t="shared" si="586"/>
        <v/>
      </c>
      <c r="AM490" s="176" t="str">
        <f t="shared" si="586"/>
        <v/>
      </c>
      <c r="AN490" s="176" t="str">
        <f t="shared" si="586"/>
        <v/>
      </c>
      <c r="AO490" s="176" t="str">
        <f t="shared" si="586"/>
        <v/>
      </c>
      <c r="AP490" s="176" t="str">
        <f t="shared" si="586"/>
        <v/>
      </c>
      <c r="AQ490" s="170"/>
      <c r="AR490" s="170"/>
    </row>
    <row r="491" ht="12.75" customHeight="1">
      <c r="A491" s="170"/>
      <c r="B491" s="170"/>
      <c r="C491" s="140" t="str">
        <f t="shared" ref="C491:D491" si="587">C298</f>
        <v>Crystal Palace</v>
      </c>
      <c r="D491" s="140" t="str">
        <f t="shared" si="587"/>
        <v>Leicester</v>
      </c>
      <c r="E491" s="176">
        <f t="shared" ref="E491:AP491" si="588">IFERROR(RANK(E298,E$196:E$385,1)+COUNTIF(E$196:E298,E298)-1,"")</f>
        <v>13</v>
      </c>
      <c r="F491" s="176">
        <f t="shared" si="588"/>
        <v>26</v>
      </c>
      <c r="G491" s="176">
        <f t="shared" si="588"/>
        <v>19</v>
      </c>
      <c r="H491" s="176">
        <f t="shared" si="588"/>
        <v>49</v>
      </c>
      <c r="I491" s="176">
        <f t="shared" si="588"/>
        <v>84</v>
      </c>
      <c r="J491" s="176">
        <f t="shared" si="588"/>
        <v>86</v>
      </c>
      <c r="K491" s="176">
        <f t="shared" si="588"/>
        <v>142</v>
      </c>
      <c r="L491" s="176">
        <f t="shared" si="588"/>
        <v>145</v>
      </c>
      <c r="M491" s="176">
        <f t="shared" si="588"/>
        <v>150</v>
      </c>
      <c r="N491" s="176">
        <f t="shared" si="588"/>
        <v>126</v>
      </c>
      <c r="O491" s="176">
        <f t="shared" si="588"/>
        <v>140</v>
      </c>
      <c r="P491" s="176">
        <f t="shared" si="588"/>
        <v>170</v>
      </c>
      <c r="Q491" s="176">
        <f t="shared" si="588"/>
        <v>187</v>
      </c>
      <c r="R491" s="176">
        <f t="shared" si="588"/>
        <v>168</v>
      </c>
      <c r="S491" s="176">
        <f t="shared" si="588"/>
        <v>142</v>
      </c>
      <c r="T491" s="176">
        <f t="shared" si="588"/>
        <v>146</v>
      </c>
      <c r="U491" s="176">
        <f t="shared" si="588"/>
        <v>118</v>
      </c>
      <c r="V491" s="176">
        <f t="shared" si="588"/>
        <v>87</v>
      </c>
      <c r="W491" s="176">
        <f t="shared" si="588"/>
        <v>44</v>
      </c>
      <c r="X491" s="176">
        <f t="shared" si="588"/>
        <v>52</v>
      </c>
      <c r="Y491" s="176">
        <f t="shared" si="588"/>
        <v>122</v>
      </c>
      <c r="Z491" s="176">
        <f t="shared" si="588"/>
        <v>93</v>
      </c>
      <c r="AA491" s="176">
        <f t="shared" si="588"/>
        <v>55</v>
      </c>
      <c r="AB491" s="176">
        <f t="shared" si="588"/>
        <v>26</v>
      </c>
      <c r="AC491" s="176">
        <f t="shared" si="588"/>
        <v>9</v>
      </c>
      <c r="AD491" s="176">
        <f t="shared" si="588"/>
        <v>9</v>
      </c>
      <c r="AE491" s="176">
        <f t="shared" si="588"/>
        <v>2</v>
      </c>
      <c r="AF491" s="176">
        <f t="shared" si="588"/>
        <v>2</v>
      </c>
      <c r="AG491" s="176">
        <f t="shared" si="588"/>
        <v>11</v>
      </c>
      <c r="AH491" s="176">
        <f t="shared" si="588"/>
        <v>16</v>
      </c>
      <c r="AI491" s="176">
        <f t="shared" si="588"/>
        <v>36</v>
      </c>
      <c r="AJ491" s="176">
        <f t="shared" si="588"/>
        <v>33</v>
      </c>
      <c r="AK491" s="176">
        <f t="shared" si="588"/>
        <v>90</v>
      </c>
      <c r="AL491" s="176" t="str">
        <f t="shared" si="588"/>
        <v/>
      </c>
      <c r="AM491" s="176" t="str">
        <f t="shared" si="588"/>
        <v/>
      </c>
      <c r="AN491" s="176" t="str">
        <f t="shared" si="588"/>
        <v/>
      </c>
      <c r="AO491" s="176" t="str">
        <f t="shared" si="588"/>
        <v/>
      </c>
      <c r="AP491" s="176" t="str">
        <f t="shared" si="588"/>
        <v/>
      </c>
      <c r="AQ491" s="170"/>
      <c r="AR491" s="170"/>
    </row>
    <row r="492" ht="12.75" customHeight="1">
      <c r="A492" s="170"/>
      <c r="B492" s="170"/>
      <c r="C492" s="140" t="str">
        <f t="shared" ref="C492:D492" si="589">C299</f>
        <v>Crystal Palace</v>
      </c>
      <c r="D492" s="140" t="str">
        <f t="shared" si="589"/>
        <v>Liverpool</v>
      </c>
      <c r="E492" s="176">
        <f t="shared" ref="E492:AP492" si="590">IFERROR(RANK(E299,E$196:E$385,1)+COUNTIF(E$196:E299,E299)-1,"")</f>
        <v>59</v>
      </c>
      <c r="F492" s="176">
        <f t="shared" si="590"/>
        <v>96</v>
      </c>
      <c r="G492" s="176">
        <f t="shared" si="590"/>
        <v>20</v>
      </c>
      <c r="H492" s="176">
        <f t="shared" si="590"/>
        <v>36</v>
      </c>
      <c r="I492" s="176">
        <f t="shared" si="590"/>
        <v>10</v>
      </c>
      <c r="J492" s="176">
        <f t="shared" si="590"/>
        <v>87</v>
      </c>
      <c r="K492" s="176">
        <f t="shared" si="590"/>
        <v>66</v>
      </c>
      <c r="L492" s="176">
        <f t="shared" si="590"/>
        <v>77</v>
      </c>
      <c r="M492" s="176">
        <f t="shared" si="590"/>
        <v>97</v>
      </c>
      <c r="N492" s="176">
        <f t="shared" si="590"/>
        <v>109</v>
      </c>
      <c r="O492" s="176">
        <f t="shared" si="590"/>
        <v>157</v>
      </c>
      <c r="P492" s="176">
        <f t="shared" si="590"/>
        <v>150</v>
      </c>
      <c r="Q492" s="176">
        <f t="shared" si="590"/>
        <v>176</v>
      </c>
      <c r="R492" s="176">
        <f t="shared" si="590"/>
        <v>113</v>
      </c>
      <c r="S492" s="176">
        <f t="shared" si="590"/>
        <v>140</v>
      </c>
      <c r="T492" s="176">
        <f t="shared" si="590"/>
        <v>151</v>
      </c>
      <c r="U492" s="176">
        <f t="shared" si="590"/>
        <v>134</v>
      </c>
      <c r="V492" s="176">
        <f t="shared" si="590"/>
        <v>57</v>
      </c>
      <c r="W492" s="176">
        <f t="shared" si="590"/>
        <v>59</v>
      </c>
      <c r="X492" s="176">
        <f t="shared" si="590"/>
        <v>81</v>
      </c>
      <c r="Y492" s="176">
        <f t="shared" si="590"/>
        <v>51</v>
      </c>
      <c r="Z492" s="176">
        <f t="shared" si="590"/>
        <v>79</v>
      </c>
      <c r="AA492" s="176">
        <f t="shared" si="590"/>
        <v>79</v>
      </c>
      <c r="AB492" s="176">
        <f t="shared" si="590"/>
        <v>86</v>
      </c>
      <c r="AC492" s="176">
        <f t="shared" si="590"/>
        <v>32</v>
      </c>
      <c r="AD492" s="176">
        <f t="shared" si="590"/>
        <v>52</v>
      </c>
      <c r="AE492" s="176">
        <f t="shared" si="590"/>
        <v>41</v>
      </c>
      <c r="AF492" s="176">
        <f t="shared" si="590"/>
        <v>15</v>
      </c>
      <c r="AG492" s="176">
        <f t="shared" si="590"/>
        <v>74</v>
      </c>
      <c r="AH492" s="176">
        <f t="shared" si="590"/>
        <v>80</v>
      </c>
      <c r="AI492" s="176">
        <f t="shared" si="590"/>
        <v>98</v>
      </c>
      <c r="AJ492" s="176">
        <f t="shared" si="590"/>
        <v>93</v>
      </c>
      <c r="AK492" s="176">
        <f t="shared" si="590"/>
        <v>103</v>
      </c>
      <c r="AL492" s="176" t="str">
        <f t="shared" si="590"/>
        <v/>
      </c>
      <c r="AM492" s="176" t="str">
        <f t="shared" si="590"/>
        <v/>
      </c>
      <c r="AN492" s="176" t="str">
        <f t="shared" si="590"/>
        <v/>
      </c>
      <c r="AO492" s="176" t="str">
        <f t="shared" si="590"/>
        <v/>
      </c>
      <c r="AP492" s="176" t="str">
        <f t="shared" si="590"/>
        <v/>
      </c>
      <c r="AQ492" s="170"/>
      <c r="AR492" s="170"/>
    </row>
    <row r="493" ht="12.75" customHeight="1">
      <c r="A493" s="170"/>
      <c r="B493" s="170"/>
      <c r="C493" s="140" t="str">
        <f t="shared" ref="C493:D493" si="591">C300</f>
        <v>Crystal Palace</v>
      </c>
      <c r="D493" s="140" t="str">
        <f t="shared" si="591"/>
        <v>Man City</v>
      </c>
      <c r="E493" s="176">
        <f t="shared" ref="E493:AP493" si="592">IFERROR(RANK(E300,E$196:E$385,1)+COUNTIF(E$196:E300,E300)-1,"")</f>
        <v>30</v>
      </c>
      <c r="F493" s="176">
        <f t="shared" si="592"/>
        <v>16</v>
      </c>
      <c r="G493" s="176">
        <f t="shared" si="592"/>
        <v>7</v>
      </c>
      <c r="H493" s="176">
        <f t="shared" si="592"/>
        <v>5</v>
      </c>
      <c r="I493" s="176">
        <f t="shared" si="592"/>
        <v>3</v>
      </c>
      <c r="J493" s="176">
        <f t="shared" si="592"/>
        <v>16</v>
      </c>
      <c r="K493" s="176">
        <f t="shared" si="592"/>
        <v>68</v>
      </c>
      <c r="L493" s="176">
        <f t="shared" si="592"/>
        <v>147</v>
      </c>
      <c r="M493" s="176">
        <f t="shared" si="592"/>
        <v>160</v>
      </c>
      <c r="N493" s="176">
        <f t="shared" si="592"/>
        <v>171</v>
      </c>
      <c r="O493" s="176">
        <f t="shared" si="592"/>
        <v>180</v>
      </c>
      <c r="P493" s="176">
        <f t="shared" si="592"/>
        <v>178</v>
      </c>
      <c r="Q493" s="176">
        <f t="shared" si="592"/>
        <v>139</v>
      </c>
      <c r="R493" s="176">
        <f t="shared" si="592"/>
        <v>69</v>
      </c>
      <c r="S493" s="176">
        <f t="shared" si="592"/>
        <v>77</v>
      </c>
      <c r="T493" s="176">
        <f t="shared" si="592"/>
        <v>65</v>
      </c>
      <c r="U493" s="176">
        <f t="shared" si="592"/>
        <v>19</v>
      </c>
      <c r="V493" s="176">
        <f t="shared" si="592"/>
        <v>23</v>
      </c>
      <c r="W493" s="176">
        <f t="shared" si="592"/>
        <v>38</v>
      </c>
      <c r="X493" s="176">
        <f t="shared" si="592"/>
        <v>48</v>
      </c>
      <c r="Y493" s="176">
        <f t="shared" si="592"/>
        <v>56</v>
      </c>
      <c r="Z493" s="176">
        <f t="shared" si="592"/>
        <v>86</v>
      </c>
      <c r="AA493" s="176">
        <f t="shared" si="592"/>
        <v>143</v>
      </c>
      <c r="AB493" s="176">
        <f t="shared" si="592"/>
        <v>145</v>
      </c>
      <c r="AC493" s="176">
        <f t="shared" si="592"/>
        <v>99</v>
      </c>
      <c r="AD493" s="176">
        <f t="shared" si="592"/>
        <v>173</v>
      </c>
      <c r="AE493" s="176">
        <f t="shared" si="592"/>
        <v>147</v>
      </c>
      <c r="AF493" s="176">
        <f t="shared" si="592"/>
        <v>78</v>
      </c>
      <c r="AG493" s="176">
        <f t="shared" si="592"/>
        <v>100</v>
      </c>
      <c r="AH493" s="176">
        <f t="shared" si="592"/>
        <v>173</v>
      </c>
      <c r="AI493" s="176">
        <f t="shared" si="592"/>
        <v>183</v>
      </c>
      <c r="AJ493" s="176">
        <f t="shared" si="592"/>
        <v>138</v>
      </c>
      <c r="AK493" s="176">
        <f t="shared" si="592"/>
        <v>159</v>
      </c>
      <c r="AL493" s="176" t="str">
        <f t="shared" si="592"/>
        <v/>
      </c>
      <c r="AM493" s="176" t="str">
        <f t="shared" si="592"/>
        <v/>
      </c>
      <c r="AN493" s="176" t="str">
        <f t="shared" si="592"/>
        <v/>
      </c>
      <c r="AO493" s="176" t="str">
        <f t="shared" si="592"/>
        <v/>
      </c>
      <c r="AP493" s="176" t="str">
        <f t="shared" si="592"/>
        <v/>
      </c>
      <c r="AQ493" s="170"/>
      <c r="AR493" s="170"/>
    </row>
    <row r="494" ht="12.75" customHeight="1">
      <c r="A494" s="170"/>
      <c r="B494" s="170"/>
      <c r="C494" s="140" t="str">
        <f t="shared" ref="C494:D494" si="593">C301</f>
        <v>Crystal Palace</v>
      </c>
      <c r="D494" s="140" t="str">
        <f t="shared" si="593"/>
        <v>Man Utd</v>
      </c>
      <c r="E494" s="176">
        <f t="shared" ref="E494:AP494" si="594">IFERROR(RANK(E301,E$196:E$385,1)+COUNTIF(E$196:E301,E301)-1,"")</f>
        <v>99</v>
      </c>
      <c r="F494" s="176">
        <f t="shared" si="594"/>
        <v>114</v>
      </c>
      <c r="G494" s="176">
        <f t="shared" si="594"/>
        <v>72</v>
      </c>
      <c r="H494" s="176">
        <f t="shared" si="594"/>
        <v>71</v>
      </c>
      <c r="I494" s="176">
        <f t="shared" si="594"/>
        <v>81</v>
      </c>
      <c r="J494" s="176">
        <f t="shared" si="594"/>
        <v>130</v>
      </c>
      <c r="K494" s="176">
        <f t="shared" si="594"/>
        <v>186</v>
      </c>
      <c r="L494" s="176">
        <f t="shared" si="594"/>
        <v>177</v>
      </c>
      <c r="M494" s="176">
        <f t="shared" si="594"/>
        <v>179</v>
      </c>
      <c r="N494" s="176">
        <f t="shared" si="594"/>
        <v>165</v>
      </c>
      <c r="O494" s="176">
        <f t="shared" si="594"/>
        <v>165</v>
      </c>
      <c r="P494" s="176">
        <f t="shared" si="594"/>
        <v>175</v>
      </c>
      <c r="Q494" s="176">
        <f t="shared" si="594"/>
        <v>122</v>
      </c>
      <c r="R494" s="176">
        <f t="shared" si="594"/>
        <v>94</v>
      </c>
      <c r="S494" s="176">
        <f t="shared" si="594"/>
        <v>93</v>
      </c>
      <c r="T494" s="176">
        <f t="shared" si="594"/>
        <v>93</v>
      </c>
      <c r="U494" s="176">
        <f t="shared" si="594"/>
        <v>111</v>
      </c>
      <c r="V494" s="176">
        <f t="shared" si="594"/>
        <v>17</v>
      </c>
      <c r="W494" s="176">
        <f t="shared" si="594"/>
        <v>25</v>
      </c>
      <c r="X494" s="176">
        <f t="shared" si="594"/>
        <v>28</v>
      </c>
      <c r="Y494" s="176">
        <f t="shared" si="594"/>
        <v>22</v>
      </c>
      <c r="Z494" s="176">
        <f t="shared" si="594"/>
        <v>41</v>
      </c>
      <c r="AA494" s="176">
        <f t="shared" si="594"/>
        <v>107</v>
      </c>
      <c r="AB494" s="176">
        <f t="shared" si="594"/>
        <v>144</v>
      </c>
      <c r="AC494" s="176">
        <f t="shared" si="594"/>
        <v>96</v>
      </c>
      <c r="AD494" s="176">
        <f t="shared" si="594"/>
        <v>176</v>
      </c>
      <c r="AE494" s="176">
        <f t="shared" si="594"/>
        <v>163</v>
      </c>
      <c r="AF494" s="176">
        <f t="shared" si="594"/>
        <v>155</v>
      </c>
      <c r="AG494" s="176">
        <f t="shared" si="594"/>
        <v>132</v>
      </c>
      <c r="AH494" s="176">
        <f t="shared" si="594"/>
        <v>177</v>
      </c>
      <c r="AI494" s="176">
        <f t="shared" si="594"/>
        <v>184</v>
      </c>
      <c r="AJ494" s="176">
        <f t="shared" si="594"/>
        <v>122</v>
      </c>
      <c r="AK494" s="176">
        <f t="shared" si="594"/>
        <v>115</v>
      </c>
      <c r="AL494" s="176" t="str">
        <f t="shared" si="594"/>
        <v/>
      </c>
      <c r="AM494" s="176" t="str">
        <f t="shared" si="594"/>
        <v/>
      </c>
      <c r="AN494" s="176" t="str">
        <f t="shared" si="594"/>
        <v/>
      </c>
      <c r="AO494" s="176" t="str">
        <f t="shared" si="594"/>
        <v/>
      </c>
      <c r="AP494" s="176" t="str">
        <f t="shared" si="594"/>
        <v/>
      </c>
      <c r="AQ494" s="170"/>
      <c r="AR494" s="170"/>
    </row>
    <row r="495" ht="12.75" customHeight="1">
      <c r="A495" s="170"/>
      <c r="B495" s="170"/>
      <c r="C495" s="140" t="str">
        <f t="shared" ref="C495:D495" si="595">C302</f>
        <v>Crystal Palace</v>
      </c>
      <c r="D495" s="140" t="str">
        <f t="shared" si="595"/>
        <v>Newcastle</v>
      </c>
      <c r="E495" s="176">
        <f t="shared" ref="E495:AP495" si="596">IFERROR(RANK(E302,E$196:E$385,1)+COUNTIF(E$196:E302,E302)-1,"")</f>
        <v>109</v>
      </c>
      <c r="F495" s="176">
        <f t="shared" si="596"/>
        <v>137</v>
      </c>
      <c r="G495" s="176">
        <f t="shared" si="596"/>
        <v>122</v>
      </c>
      <c r="H495" s="176">
        <f t="shared" si="596"/>
        <v>23</v>
      </c>
      <c r="I495" s="176">
        <f t="shared" si="596"/>
        <v>31</v>
      </c>
      <c r="J495" s="176">
        <f t="shared" si="596"/>
        <v>41</v>
      </c>
      <c r="K495" s="176">
        <f t="shared" si="596"/>
        <v>37</v>
      </c>
      <c r="L495" s="176">
        <f t="shared" si="596"/>
        <v>14</v>
      </c>
      <c r="M495" s="176">
        <f t="shared" si="596"/>
        <v>44</v>
      </c>
      <c r="N495" s="176">
        <f t="shared" si="596"/>
        <v>57</v>
      </c>
      <c r="O495" s="176">
        <f t="shared" si="596"/>
        <v>75</v>
      </c>
      <c r="P495" s="176">
        <f t="shared" si="596"/>
        <v>70</v>
      </c>
      <c r="Q495" s="176">
        <f t="shared" si="596"/>
        <v>37</v>
      </c>
      <c r="R495" s="176">
        <f t="shared" si="596"/>
        <v>22</v>
      </c>
      <c r="S495" s="176">
        <f t="shared" si="596"/>
        <v>51</v>
      </c>
      <c r="T495" s="176">
        <f t="shared" si="596"/>
        <v>89</v>
      </c>
      <c r="U495" s="176">
        <f t="shared" si="596"/>
        <v>51</v>
      </c>
      <c r="V495" s="176">
        <f t="shared" si="596"/>
        <v>34</v>
      </c>
      <c r="W495" s="176">
        <f t="shared" si="596"/>
        <v>67</v>
      </c>
      <c r="X495" s="176">
        <f t="shared" si="596"/>
        <v>86</v>
      </c>
      <c r="Y495" s="176">
        <f t="shared" si="596"/>
        <v>41</v>
      </c>
      <c r="Z495" s="176">
        <f t="shared" si="596"/>
        <v>13</v>
      </c>
      <c r="AA495" s="176">
        <f t="shared" si="596"/>
        <v>19</v>
      </c>
      <c r="AB495" s="176">
        <f t="shared" si="596"/>
        <v>42</v>
      </c>
      <c r="AC495" s="176">
        <f t="shared" si="596"/>
        <v>19</v>
      </c>
      <c r="AD495" s="176">
        <f t="shared" si="596"/>
        <v>54</v>
      </c>
      <c r="AE495" s="176">
        <f t="shared" si="596"/>
        <v>32</v>
      </c>
      <c r="AF495" s="176">
        <f t="shared" si="596"/>
        <v>34</v>
      </c>
      <c r="AG495" s="176">
        <f t="shared" si="596"/>
        <v>54</v>
      </c>
      <c r="AH495" s="176">
        <f t="shared" si="596"/>
        <v>56</v>
      </c>
      <c r="AI495" s="176">
        <f t="shared" si="596"/>
        <v>91</v>
      </c>
      <c r="AJ495" s="176">
        <f t="shared" si="596"/>
        <v>34</v>
      </c>
      <c r="AK495" s="176">
        <f t="shared" si="596"/>
        <v>86</v>
      </c>
      <c r="AL495" s="176" t="str">
        <f t="shared" si="596"/>
        <v/>
      </c>
      <c r="AM495" s="176" t="str">
        <f t="shared" si="596"/>
        <v/>
      </c>
      <c r="AN495" s="176" t="str">
        <f t="shared" si="596"/>
        <v/>
      </c>
      <c r="AO495" s="176" t="str">
        <f t="shared" si="596"/>
        <v/>
      </c>
      <c r="AP495" s="176" t="str">
        <f t="shared" si="596"/>
        <v/>
      </c>
      <c r="AQ495" s="170"/>
      <c r="AR495" s="170"/>
    </row>
    <row r="496" ht="12.75" customHeight="1">
      <c r="A496" s="170"/>
      <c r="B496" s="170"/>
      <c r="C496" s="140" t="str">
        <f t="shared" ref="C496:D496" si="597">C303</f>
        <v>Crystal Palace</v>
      </c>
      <c r="D496" s="140" t="str">
        <f t="shared" si="597"/>
        <v>Southampton</v>
      </c>
      <c r="E496" s="176">
        <f t="shared" ref="E496:AP496" si="598">IFERROR(RANK(E303,E$196:E$385,1)+COUNTIF(E$196:E303,E303)-1,"")</f>
        <v>125</v>
      </c>
      <c r="F496" s="176">
        <f t="shared" si="598"/>
        <v>132</v>
      </c>
      <c r="G496" s="176">
        <f t="shared" si="598"/>
        <v>59</v>
      </c>
      <c r="H496" s="176">
        <f t="shared" si="598"/>
        <v>42</v>
      </c>
      <c r="I496" s="176">
        <f t="shared" si="598"/>
        <v>61</v>
      </c>
      <c r="J496" s="176">
        <f t="shared" si="598"/>
        <v>158</v>
      </c>
      <c r="K496" s="176">
        <f t="shared" si="598"/>
        <v>165</v>
      </c>
      <c r="L496" s="176">
        <f t="shared" si="598"/>
        <v>137</v>
      </c>
      <c r="M496" s="176">
        <f t="shared" si="598"/>
        <v>156</v>
      </c>
      <c r="N496" s="176">
        <f t="shared" si="598"/>
        <v>155</v>
      </c>
      <c r="O496" s="176">
        <f t="shared" si="598"/>
        <v>159</v>
      </c>
      <c r="P496" s="176">
        <f t="shared" si="598"/>
        <v>125</v>
      </c>
      <c r="Q496" s="176">
        <f t="shared" si="598"/>
        <v>114</v>
      </c>
      <c r="R496" s="176">
        <f t="shared" si="598"/>
        <v>68</v>
      </c>
      <c r="S496" s="176">
        <f t="shared" si="598"/>
        <v>132</v>
      </c>
      <c r="T496" s="176">
        <f t="shared" si="598"/>
        <v>116</v>
      </c>
      <c r="U496" s="176">
        <f t="shared" si="598"/>
        <v>112</v>
      </c>
      <c r="V496" s="176">
        <f t="shared" si="598"/>
        <v>97</v>
      </c>
      <c r="W496" s="176">
        <f t="shared" si="598"/>
        <v>107</v>
      </c>
      <c r="X496" s="176">
        <f t="shared" si="598"/>
        <v>126</v>
      </c>
      <c r="Y496" s="176">
        <f t="shared" si="598"/>
        <v>10</v>
      </c>
      <c r="Z496" s="176">
        <f t="shared" si="598"/>
        <v>21</v>
      </c>
      <c r="AA496" s="176">
        <f t="shared" si="598"/>
        <v>14</v>
      </c>
      <c r="AB496" s="176">
        <f t="shared" si="598"/>
        <v>16</v>
      </c>
      <c r="AC496" s="176">
        <f t="shared" si="598"/>
        <v>8</v>
      </c>
      <c r="AD496" s="176">
        <f t="shared" si="598"/>
        <v>41</v>
      </c>
      <c r="AE496" s="176">
        <f t="shared" si="598"/>
        <v>65</v>
      </c>
      <c r="AF496" s="176">
        <f t="shared" si="598"/>
        <v>35</v>
      </c>
      <c r="AG496" s="176">
        <f t="shared" si="598"/>
        <v>32</v>
      </c>
      <c r="AH496" s="176">
        <f t="shared" si="598"/>
        <v>47</v>
      </c>
      <c r="AI496" s="176">
        <f t="shared" si="598"/>
        <v>79</v>
      </c>
      <c r="AJ496" s="176">
        <f t="shared" si="598"/>
        <v>23</v>
      </c>
      <c r="AK496" s="176">
        <f t="shared" si="598"/>
        <v>40</v>
      </c>
      <c r="AL496" s="176" t="str">
        <f t="shared" si="598"/>
        <v/>
      </c>
      <c r="AM496" s="176" t="str">
        <f t="shared" si="598"/>
        <v/>
      </c>
      <c r="AN496" s="176" t="str">
        <f t="shared" si="598"/>
        <v/>
      </c>
      <c r="AO496" s="176" t="str">
        <f t="shared" si="598"/>
        <v/>
      </c>
      <c r="AP496" s="176" t="str">
        <f t="shared" si="598"/>
        <v/>
      </c>
      <c r="AQ496" s="170"/>
      <c r="AR496" s="170"/>
    </row>
    <row r="497" ht="12.75" customHeight="1">
      <c r="A497" s="170"/>
      <c r="B497" s="170"/>
      <c r="C497" s="140" t="str">
        <f t="shared" ref="C497:D497" si="599">C304</f>
        <v>Crystal Palace</v>
      </c>
      <c r="D497" s="140" t="str">
        <f t="shared" si="599"/>
        <v>Tottenham</v>
      </c>
      <c r="E497" s="176">
        <f t="shared" ref="E497:AP497" si="600">IFERROR(RANK(E304,E$196:E$385,1)+COUNTIF(E$196:E304,E304)-1,"")</f>
        <v>76</v>
      </c>
      <c r="F497" s="176">
        <f t="shared" si="600"/>
        <v>63</v>
      </c>
      <c r="G497" s="176">
        <f t="shared" si="600"/>
        <v>50</v>
      </c>
      <c r="H497" s="176">
        <f t="shared" si="600"/>
        <v>30</v>
      </c>
      <c r="I497" s="176">
        <f t="shared" si="600"/>
        <v>43</v>
      </c>
      <c r="J497" s="176">
        <f t="shared" si="600"/>
        <v>75</v>
      </c>
      <c r="K497" s="176">
        <f t="shared" si="600"/>
        <v>144</v>
      </c>
      <c r="L497" s="176">
        <f t="shared" si="600"/>
        <v>184</v>
      </c>
      <c r="M497" s="176">
        <f t="shared" si="600"/>
        <v>184</v>
      </c>
      <c r="N497" s="176">
        <f t="shared" si="600"/>
        <v>180</v>
      </c>
      <c r="O497" s="176">
        <f t="shared" si="600"/>
        <v>186</v>
      </c>
      <c r="P497" s="176">
        <f t="shared" si="600"/>
        <v>187</v>
      </c>
      <c r="Q497" s="176">
        <f t="shared" si="600"/>
        <v>185</v>
      </c>
      <c r="R497" s="176">
        <f t="shared" si="600"/>
        <v>116</v>
      </c>
      <c r="S497" s="176">
        <f t="shared" si="600"/>
        <v>90</v>
      </c>
      <c r="T497" s="176">
        <f t="shared" si="600"/>
        <v>91</v>
      </c>
      <c r="U497" s="176">
        <f t="shared" si="600"/>
        <v>54</v>
      </c>
      <c r="V497" s="176">
        <f t="shared" si="600"/>
        <v>51</v>
      </c>
      <c r="W497" s="176">
        <f t="shared" si="600"/>
        <v>13</v>
      </c>
      <c r="X497" s="176">
        <f t="shared" si="600"/>
        <v>19</v>
      </c>
      <c r="Y497" s="176">
        <f t="shared" si="600"/>
        <v>61</v>
      </c>
      <c r="Z497" s="176">
        <f t="shared" si="600"/>
        <v>53</v>
      </c>
      <c r="AA497" s="176">
        <f t="shared" si="600"/>
        <v>129</v>
      </c>
      <c r="AB497" s="176">
        <f t="shared" si="600"/>
        <v>120</v>
      </c>
      <c r="AC497" s="176">
        <f t="shared" si="600"/>
        <v>82</v>
      </c>
      <c r="AD497" s="176">
        <f t="shared" si="600"/>
        <v>99</v>
      </c>
      <c r="AE497" s="176">
        <f t="shared" si="600"/>
        <v>47</v>
      </c>
      <c r="AF497" s="176">
        <f t="shared" si="600"/>
        <v>16</v>
      </c>
      <c r="AG497" s="176">
        <f t="shared" si="600"/>
        <v>1</v>
      </c>
      <c r="AH497" s="176">
        <f t="shared" si="600"/>
        <v>90</v>
      </c>
      <c r="AI497" s="176">
        <f t="shared" si="600"/>
        <v>130</v>
      </c>
      <c r="AJ497" s="176">
        <f t="shared" si="600"/>
        <v>152</v>
      </c>
      <c r="AK497" s="176">
        <f t="shared" si="600"/>
        <v>157</v>
      </c>
      <c r="AL497" s="176" t="str">
        <f t="shared" si="600"/>
        <v/>
      </c>
      <c r="AM497" s="176" t="str">
        <f t="shared" si="600"/>
        <v/>
      </c>
      <c r="AN497" s="176" t="str">
        <f t="shared" si="600"/>
        <v/>
      </c>
      <c r="AO497" s="176" t="str">
        <f t="shared" si="600"/>
        <v/>
      </c>
      <c r="AP497" s="176" t="str">
        <f t="shared" si="600"/>
        <v/>
      </c>
      <c r="AQ497" s="170"/>
      <c r="AR497" s="170"/>
    </row>
    <row r="498" ht="12.75" customHeight="1">
      <c r="A498" s="170"/>
      <c r="B498" s="170"/>
      <c r="C498" s="140" t="str">
        <f t="shared" ref="C498:D498" si="601">C305</f>
        <v>Crystal Palace</v>
      </c>
      <c r="D498" s="140" t="str">
        <f t="shared" si="601"/>
        <v>Watford</v>
      </c>
      <c r="E498" s="176">
        <f t="shared" ref="E498:AP498" si="602">IFERROR(RANK(E305,E$196:E$385,1)+COUNTIF(E$196:E305,E305)-1,"")</f>
        <v>7</v>
      </c>
      <c r="F498" s="176">
        <f t="shared" si="602"/>
        <v>64</v>
      </c>
      <c r="G498" s="176">
        <f t="shared" si="602"/>
        <v>53</v>
      </c>
      <c r="H498" s="176">
        <f t="shared" si="602"/>
        <v>85</v>
      </c>
      <c r="I498" s="176">
        <f t="shared" si="602"/>
        <v>62</v>
      </c>
      <c r="J498" s="176">
        <f t="shared" si="602"/>
        <v>83</v>
      </c>
      <c r="K498" s="176">
        <f t="shared" si="602"/>
        <v>94</v>
      </c>
      <c r="L498" s="176">
        <f t="shared" si="602"/>
        <v>155</v>
      </c>
      <c r="M498" s="176">
        <f t="shared" si="602"/>
        <v>172</v>
      </c>
      <c r="N498" s="176">
        <f t="shared" si="602"/>
        <v>175</v>
      </c>
      <c r="O498" s="176">
        <f t="shared" si="602"/>
        <v>188</v>
      </c>
      <c r="P498" s="176">
        <f t="shared" si="602"/>
        <v>177</v>
      </c>
      <c r="Q498" s="176">
        <f t="shared" si="602"/>
        <v>183</v>
      </c>
      <c r="R498" s="176">
        <f t="shared" si="602"/>
        <v>90</v>
      </c>
      <c r="S498" s="176">
        <f t="shared" si="602"/>
        <v>84</v>
      </c>
      <c r="T498" s="176">
        <f t="shared" si="602"/>
        <v>67</v>
      </c>
      <c r="U498" s="176">
        <f t="shared" si="602"/>
        <v>39</v>
      </c>
      <c r="V498" s="176">
        <f t="shared" si="602"/>
        <v>81</v>
      </c>
      <c r="W498" s="176">
        <f t="shared" si="602"/>
        <v>69</v>
      </c>
      <c r="X498" s="176">
        <f t="shared" si="602"/>
        <v>89</v>
      </c>
      <c r="Y498" s="176">
        <f t="shared" si="602"/>
        <v>60</v>
      </c>
      <c r="Z498" s="176">
        <f t="shared" si="602"/>
        <v>47</v>
      </c>
      <c r="AA498" s="176">
        <f t="shared" si="602"/>
        <v>124</v>
      </c>
      <c r="AB498" s="176">
        <f t="shared" si="602"/>
        <v>106</v>
      </c>
      <c r="AC498" s="176">
        <f t="shared" si="602"/>
        <v>46</v>
      </c>
      <c r="AD498" s="176">
        <f t="shared" si="602"/>
        <v>64</v>
      </c>
      <c r="AE498" s="176">
        <f t="shared" si="602"/>
        <v>64</v>
      </c>
      <c r="AF498" s="176">
        <f t="shared" si="602"/>
        <v>30</v>
      </c>
      <c r="AG498" s="176">
        <f t="shared" si="602"/>
        <v>12</v>
      </c>
      <c r="AH498" s="176">
        <f t="shared" si="602"/>
        <v>2</v>
      </c>
      <c r="AI498" s="176">
        <f t="shared" si="602"/>
        <v>7</v>
      </c>
      <c r="AJ498" s="176">
        <f t="shared" si="602"/>
        <v>8</v>
      </c>
      <c r="AK498" s="176">
        <f t="shared" si="602"/>
        <v>34</v>
      </c>
      <c r="AL498" s="176" t="str">
        <f t="shared" si="602"/>
        <v/>
      </c>
      <c r="AM498" s="176" t="str">
        <f t="shared" si="602"/>
        <v/>
      </c>
      <c r="AN498" s="176" t="str">
        <f t="shared" si="602"/>
        <v/>
      </c>
      <c r="AO498" s="176" t="str">
        <f t="shared" si="602"/>
        <v/>
      </c>
      <c r="AP498" s="176" t="str">
        <f t="shared" si="602"/>
        <v/>
      </c>
      <c r="AQ498" s="170"/>
      <c r="AR498" s="170"/>
    </row>
    <row r="499" ht="12.75" customHeight="1">
      <c r="A499" s="170"/>
      <c r="B499" s="170"/>
      <c r="C499" s="140" t="str">
        <f t="shared" ref="C499:D499" si="603">C306</f>
        <v>Crystal Palace</v>
      </c>
      <c r="D499" s="140" t="str">
        <f t="shared" si="603"/>
        <v>West Ham</v>
      </c>
      <c r="E499" s="176">
        <f t="shared" ref="E499:AP499" si="604">IFERROR(RANK(E306,E$196:E$385,1)+COUNTIF(E$196:E306,E306)-1,"")</f>
        <v>85</v>
      </c>
      <c r="F499" s="176">
        <f t="shared" si="604"/>
        <v>112</v>
      </c>
      <c r="G499" s="176">
        <f t="shared" si="604"/>
        <v>97</v>
      </c>
      <c r="H499" s="176">
        <f t="shared" si="604"/>
        <v>92</v>
      </c>
      <c r="I499" s="176">
        <f t="shared" si="604"/>
        <v>137</v>
      </c>
      <c r="J499" s="176">
        <f t="shared" si="604"/>
        <v>152</v>
      </c>
      <c r="K499" s="176">
        <f t="shared" si="604"/>
        <v>147</v>
      </c>
      <c r="L499" s="176">
        <f t="shared" si="604"/>
        <v>182</v>
      </c>
      <c r="M499" s="176">
        <f t="shared" si="604"/>
        <v>180</v>
      </c>
      <c r="N499" s="176">
        <f t="shared" si="604"/>
        <v>146</v>
      </c>
      <c r="O499" s="176">
        <f t="shared" si="604"/>
        <v>130</v>
      </c>
      <c r="P499" s="176">
        <f t="shared" si="604"/>
        <v>130</v>
      </c>
      <c r="Q499" s="176">
        <f t="shared" si="604"/>
        <v>124</v>
      </c>
      <c r="R499" s="176">
        <f t="shared" si="604"/>
        <v>6</v>
      </c>
      <c r="S499" s="176">
        <f t="shared" si="604"/>
        <v>5</v>
      </c>
      <c r="T499" s="176">
        <f t="shared" si="604"/>
        <v>4</v>
      </c>
      <c r="U499" s="176">
        <f t="shared" si="604"/>
        <v>2</v>
      </c>
      <c r="V499" s="176">
        <f t="shared" si="604"/>
        <v>19</v>
      </c>
      <c r="W499" s="176">
        <f t="shared" si="604"/>
        <v>34</v>
      </c>
      <c r="X499" s="176">
        <f t="shared" si="604"/>
        <v>37</v>
      </c>
      <c r="Y499" s="176">
        <f t="shared" si="604"/>
        <v>72</v>
      </c>
      <c r="Z499" s="176">
        <f t="shared" si="604"/>
        <v>107</v>
      </c>
      <c r="AA499" s="176">
        <f t="shared" si="604"/>
        <v>172</v>
      </c>
      <c r="AB499" s="176">
        <f t="shared" si="604"/>
        <v>124</v>
      </c>
      <c r="AC499" s="176">
        <f t="shared" si="604"/>
        <v>66</v>
      </c>
      <c r="AD499" s="176">
        <f t="shared" si="604"/>
        <v>57</v>
      </c>
      <c r="AE499" s="176">
        <f t="shared" si="604"/>
        <v>20</v>
      </c>
      <c r="AF499" s="176">
        <f t="shared" si="604"/>
        <v>38</v>
      </c>
      <c r="AG499" s="176">
        <f t="shared" si="604"/>
        <v>75</v>
      </c>
      <c r="AH499" s="176">
        <f t="shared" si="604"/>
        <v>149</v>
      </c>
      <c r="AI499" s="176">
        <f t="shared" si="604"/>
        <v>163</v>
      </c>
      <c r="AJ499" s="176">
        <f t="shared" si="604"/>
        <v>182</v>
      </c>
      <c r="AK499" s="176">
        <f t="shared" si="604"/>
        <v>183</v>
      </c>
      <c r="AL499" s="176" t="str">
        <f t="shared" si="604"/>
        <v/>
      </c>
      <c r="AM499" s="176" t="str">
        <f t="shared" si="604"/>
        <v/>
      </c>
      <c r="AN499" s="176" t="str">
        <f t="shared" si="604"/>
        <v/>
      </c>
      <c r="AO499" s="176" t="str">
        <f t="shared" si="604"/>
        <v/>
      </c>
      <c r="AP499" s="176" t="str">
        <f t="shared" si="604"/>
        <v/>
      </c>
      <c r="AQ499" s="170"/>
      <c r="AR499" s="170"/>
    </row>
    <row r="500" ht="12.75" customHeight="1">
      <c r="A500" s="170"/>
      <c r="B500" s="170"/>
      <c r="C500" s="140" t="str">
        <f t="shared" ref="C500:D500" si="605">C307</f>
        <v>Crystal Palace</v>
      </c>
      <c r="D500" s="140" t="str">
        <f t="shared" si="605"/>
        <v>Wolves</v>
      </c>
      <c r="E500" s="176">
        <f t="shared" ref="E500:AP500" si="606">IFERROR(RANK(E307,E$196:E$385,1)+COUNTIF(E$196:E307,E307)-1,"")</f>
        <v>130</v>
      </c>
      <c r="F500" s="176">
        <f t="shared" si="606"/>
        <v>120</v>
      </c>
      <c r="G500" s="176">
        <f t="shared" si="606"/>
        <v>68</v>
      </c>
      <c r="H500" s="176">
        <f t="shared" si="606"/>
        <v>17</v>
      </c>
      <c r="I500" s="176">
        <f t="shared" si="606"/>
        <v>20</v>
      </c>
      <c r="J500" s="176">
        <f t="shared" si="606"/>
        <v>106</v>
      </c>
      <c r="K500" s="176">
        <f t="shared" si="606"/>
        <v>177</v>
      </c>
      <c r="L500" s="176">
        <f t="shared" si="606"/>
        <v>156</v>
      </c>
      <c r="M500" s="176">
        <f t="shared" si="606"/>
        <v>164</v>
      </c>
      <c r="N500" s="176">
        <f t="shared" si="606"/>
        <v>179</v>
      </c>
      <c r="O500" s="176">
        <f t="shared" si="606"/>
        <v>182</v>
      </c>
      <c r="P500" s="176">
        <f t="shared" si="606"/>
        <v>156</v>
      </c>
      <c r="Q500" s="176">
        <f t="shared" si="606"/>
        <v>171</v>
      </c>
      <c r="R500" s="176">
        <f t="shared" si="606"/>
        <v>175</v>
      </c>
      <c r="S500" s="176">
        <f t="shared" si="606"/>
        <v>187</v>
      </c>
      <c r="T500" s="176">
        <f t="shared" si="606"/>
        <v>175</v>
      </c>
      <c r="U500" s="176">
        <f t="shared" si="606"/>
        <v>172</v>
      </c>
      <c r="V500" s="176">
        <f t="shared" si="606"/>
        <v>187</v>
      </c>
      <c r="W500" s="176">
        <f t="shared" si="606"/>
        <v>155</v>
      </c>
      <c r="X500" s="176">
        <f t="shared" si="606"/>
        <v>170</v>
      </c>
      <c r="Y500" s="176">
        <f t="shared" si="606"/>
        <v>108</v>
      </c>
      <c r="Z500" s="176">
        <f t="shared" si="606"/>
        <v>156</v>
      </c>
      <c r="AA500" s="176">
        <f t="shared" si="606"/>
        <v>149</v>
      </c>
      <c r="AB500" s="176">
        <f t="shared" si="606"/>
        <v>39</v>
      </c>
      <c r="AC500" s="176">
        <f t="shared" si="606"/>
        <v>16</v>
      </c>
      <c r="AD500" s="176">
        <f t="shared" si="606"/>
        <v>32</v>
      </c>
      <c r="AE500" s="176">
        <f t="shared" si="606"/>
        <v>18</v>
      </c>
      <c r="AF500" s="176">
        <f t="shared" si="606"/>
        <v>8</v>
      </c>
      <c r="AG500" s="176">
        <f t="shared" si="606"/>
        <v>18</v>
      </c>
      <c r="AH500" s="176">
        <f t="shared" si="606"/>
        <v>8</v>
      </c>
      <c r="AI500" s="176">
        <f t="shared" si="606"/>
        <v>25</v>
      </c>
      <c r="AJ500" s="176">
        <f t="shared" si="606"/>
        <v>7</v>
      </c>
      <c r="AK500" s="176">
        <f t="shared" si="606"/>
        <v>32</v>
      </c>
      <c r="AL500" s="176" t="str">
        <f t="shared" si="606"/>
        <v/>
      </c>
      <c r="AM500" s="176" t="str">
        <f t="shared" si="606"/>
        <v/>
      </c>
      <c r="AN500" s="176" t="str">
        <f t="shared" si="606"/>
        <v/>
      </c>
      <c r="AO500" s="176" t="str">
        <f t="shared" si="606"/>
        <v/>
      </c>
      <c r="AP500" s="176" t="str">
        <f t="shared" si="606"/>
        <v/>
      </c>
      <c r="AQ500" s="170"/>
      <c r="AR500" s="170"/>
    </row>
    <row r="501" ht="12.75" customHeight="1">
      <c r="A501" s="170"/>
      <c r="B501" s="170"/>
      <c r="C501" s="140" t="str">
        <f t="shared" ref="C501:D501" si="607">C308</f>
        <v>Everton</v>
      </c>
      <c r="D501" s="140" t="str">
        <f t="shared" si="607"/>
        <v>Fulham</v>
      </c>
      <c r="E501" s="176">
        <f t="shared" ref="E501:AP501" si="608">IFERROR(RANK(E308,E$196:E$385,1)+COUNTIF(E$196:E308,E308)-1,"")</f>
        <v>56</v>
      </c>
      <c r="F501" s="176">
        <f t="shared" si="608"/>
        <v>38</v>
      </c>
      <c r="G501" s="176">
        <f t="shared" si="608"/>
        <v>62</v>
      </c>
      <c r="H501" s="176">
        <f t="shared" si="608"/>
        <v>32</v>
      </c>
      <c r="I501" s="176">
        <f t="shared" si="608"/>
        <v>89</v>
      </c>
      <c r="J501" s="176">
        <f t="shared" si="608"/>
        <v>10</v>
      </c>
      <c r="K501" s="176">
        <f t="shared" si="608"/>
        <v>64</v>
      </c>
      <c r="L501" s="176">
        <f t="shared" si="608"/>
        <v>48</v>
      </c>
      <c r="M501" s="176">
        <f t="shared" si="608"/>
        <v>102</v>
      </c>
      <c r="N501" s="176">
        <f t="shared" si="608"/>
        <v>124</v>
      </c>
      <c r="O501" s="176">
        <f t="shared" si="608"/>
        <v>104</v>
      </c>
      <c r="P501" s="176">
        <f t="shared" si="608"/>
        <v>159</v>
      </c>
      <c r="Q501" s="176">
        <f t="shared" si="608"/>
        <v>127</v>
      </c>
      <c r="R501" s="176">
        <f t="shared" si="608"/>
        <v>137</v>
      </c>
      <c r="S501" s="176">
        <f t="shared" si="608"/>
        <v>52</v>
      </c>
      <c r="T501" s="176">
        <f t="shared" si="608"/>
        <v>110</v>
      </c>
      <c r="U501" s="176">
        <f t="shared" si="608"/>
        <v>110</v>
      </c>
      <c r="V501" s="176">
        <f t="shared" si="608"/>
        <v>92</v>
      </c>
      <c r="W501" s="176">
        <f t="shared" si="608"/>
        <v>45</v>
      </c>
      <c r="X501" s="176">
        <f t="shared" si="608"/>
        <v>30</v>
      </c>
      <c r="Y501" s="176">
        <f t="shared" si="608"/>
        <v>112</v>
      </c>
      <c r="Z501" s="176">
        <f t="shared" si="608"/>
        <v>72</v>
      </c>
      <c r="AA501" s="176">
        <f t="shared" si="608"/>
        <v>83</v>
      </c>
      <c r="AB501" s="176">
        <f t="shared" si="608"/>
        <v>151</v>
      </c>
      <c r="AC501" s="176">
        <f t="shared" si="608"/>
        <v>181</v>
      </c>
      <c r="AD501" s="176">
        <f t="shared" si="608"/>
        <v>187</v>
      </c>
      <c r="AE501" s="176">
        <f t="shared" si="608"/>
        <v>187</v>
      </c>
      <c r="AF501" s="176">
        <f t="shared" si="608"/>
        <v>186</v>
      </c>
      <c r="AG501" s="176">
        <f t="shared" si="608"/>
        <v>187</v>
      </c>
      <c r="AH501" s="176">
        <f t="shared" si="608"/>
        <v>186</v>
      </c>
      <c r="AI501" s="176">
        <f t="shared" si="608"/>
        <v>160</v>
      </c>
      <c r="AJ501" s="176">
        <f t="shared" si="608"/>
        <v>116</v>
      </c>
      <c r="AK501" s="176">
        <f t="shared" si="608"/>
        <v>83</v>
      </c>
      <c r="AL501" s="176" t="str">
        <f t="shared" si="608"/>
        <v/>
      </c>
      <c r="AM501" s="176" t="str">
        <f t="shared" si="608"/>
        <v/>
      </c>
      <c r="AN501" s="176" t="str">
        <f t="shared" si="608"/>
        <v/>
      </c>
      <c r="AO501" s="176" t="str">
        <f t="shared" si="608"/>
        <v/>
      </c>
      <c r="AP501" s="176" t="str">
        <f t="shared" si="608"/>
        <v/>
      </c>
      <c r="AQ501" s="170"/>
      <c r="AR501" s="170"/>
    </row>
    <row r="502" ht="12.75" customHeight="1">
      <c r="A502" s="170"/>
      <c r="B502" s="170"/>
      <c r="C502" s="140" t="str">
        <f t="shared" ref="C502:D502" si="609">C309</f>
        <v>Everton</v>
      </c>
      <c r="D502" s="140" t="str">
        <f t="shared" si="609"/>
        <v>Huddersfield</v>
      </c>
      <c r="E502" s="176">
        <f t="shared" ref="E502:AP502" si="610">IFERROR(RANK(E309,E$196:E$385,1)+COUNTIF(E$196:E309,E309)-1,"")</f>
        <v>34</v>
      </c>
      <c r="F502" s="176">
        <f t="shared" si="610"/>
        <v>18</v>
      </c>
      <c r="G502" s="176">
        <f t="shared" si="610"/>
        <v>8</v>
      </c>
      <c r="H502" s="176">
        <f t="shared" si="610"/>
        <v>21</v>
      </c>
      <c r="I502" s="176">
        <f t="shared" si="610"/>
        <v>109</v>
      </c>
      <c r="J502" s="176">
        <f t="shared" si="610"/>
        <v>65</v>
      </c>
      <c r="K502" s="176">
        <f t="shared" si="610"/>
        <v>50</v>
      </c>
      <c r="L502" s="176">
        <f t="shared" si="610"/>
        <v>41</v>
      </c>
      <c r="M502" s="176">
        <f t="shared" si="610"/>
        <v>20</v>
      </c>
      <c r="N502" s="176">
        <f t="shared" si="610"/>
        <v>31</v>
      </c>
      <c r="O502" s="176">
        <f t="shared" si="610"/>
        <v>8</v>
      </c>
      <c r="P502" s="176">
        <f t="shared" si="610"/>
        <v>14</v>
      </c>
      <c r="Q502" s="176">
        <f t="shared" si="610"/>
        <v>2</v>
      </c>
      <c r="R502" s="176">
        <f t="shared" si="610"/>
        <v>14</v>
      </c>
      <c r="S502" s="176">
        <f t="shared" si="610"/>
        <v>53</v>
      </c>
      <c r="T502" s="176">
        <f t="shared" si="610"/>
        <v>57</v>
      </c>
      <c r="U502" s="176">
        <f t="shared" si="610"/>
        <v>59</v>
      </c>
      <c r="V502" s="176">
        <f t="shared" si="610"/>
        <v>76</v>
      </c>
      <c r="W502" s="176">
        <f t="shared" si="610"/>
        <v>80</v>
      </c>
      <c r="X502" s="176">
        <f t="shared" si="610"/>
        <v>54</v>
      </c>
      <c r="Y502" s="176">
        <f t="shared" si="610"/>
        <v>45</v>
      </c>
      <c r="Z502" s="176">
        <f t="shared" si="610"/>
        <v>62</v>
      </c>
      <c r="AA502" s="176">
        <f t="shared" si="610"/>
        <v>37</v>
      </c>
      <c r="AB502" s="176">
        <f t="shared" si="610"/>
        <v>50</v>
      </c>
      <c r="AC502" s="176">
        <f t="shared" si="610"/>
        <v>74</v>
      </c>
      <c r="AD502" s="176">
        <f t="shared" si="610"/>
        <v>136</v>
      </c>
      <c r="AE502" s="176">
        <f t="shared" si="610"/>
        <v>144</v>
      </c>
      <c r="AF502" s="176">
        <f t="shared" si="610"/>
        <v>138</v>
      </c>
      <c r="AG502" s="176">
        <f t="shared" si="610"/>
        <v>156</v>
      </c>
      <c r="AH502" s="176">
        <f t="shared" si="610"/>
        <v>140</v>
      </c>
      <c r="AI502" s="176">
        <f t="shared" si="610"/>
        <v>169</v>
      </c>
      <c r="AJ502" s="176">
        <f t="shared" si="610"/>
        <v>167</v>
      </c>
      <c r="AK502" s="176">
        <f t="shared" si="610"/>
        <v>153</v>
      </c>
      <c r="AL502" s="176" t="str">
        <f t="shared" si="610"/>
        <v/>
      </c>
      <c r="AM502" s="176" t="str">
        <f t="shared" si="610"/>
        <v/>
      </c>
      <c r="AN502" s="176" t="str">
        <f t="shared" si="610"/>
        <v/>
      </c>
      <c r="AO502" s="176" t="str">
        <f t="shared" si="610"/>
        <v/>
      </c>
      <c r="AP502" s="176" t="str">
        <f t="shared" si="610"/>
        <v/>
      </c>
      <c r="AQ502" s="170"/>
      <c r="AR502" s="170"/>
    </row>
    <row r="503" ht="12.75" customHeight="1">
      <c r="A503" s="170"/>
      <c r="B503" s="170"/>
      <c r="C503" s="140" t="str">
        <f t="shared" ref="C503:D503" si="611">C310</f>
        <v>Everton</v>
      </c>
      <c r="D503" s="140" t="str">
        <f t="shared" si="611"/>
        <v>Leicester</v>
      </c>
      <c r="E503" s="176">
        <f t="shared" ref="E503:AP503" si="612">IFERROR(RANK(E310,E$196:E$385,1)+COUNTIF(E$196:E310,E310)-1,"")</f>
        <v>37</v>
      </c>
      <c r="F503" s="176">
        <f t="shared" si="612"/>
        <v>22</v>
      </c>
      <c r="G503" s="176">
        <f t="shared" si="612"/>
        <v>16</v>
      </c>
      <c r="H503" s="176">
        <f t="shared" si="612"/>
        <v>7</v>
      </c>
      <c r="I503" s="176">
        <f t="shared" si="612"/>
        <v>55</v>
      </c>
      <c r="J503" s="176">
        <f t="shared" si="612"/>
        <v>5</v>
      </c>
      <c r="K503" s="176">
        <f t="shared" si="612"/>
        <v>18</v>
      </c>
      <c r="L503" s="176">
        <f t="shared" si="612"/>
        <v>18</v>
      </c>
      <c r="M503" s="176">
        <f t="shared" si="612"/>
        <v>21</v>
      </c>
      <c r="N503" s="176">
        <f t="shared" si="612"/>
        <v>32</v>
      </c>
      <c r="O503" s="176">
        <f t="shared" si="612"/>
        <v>9</v>
      </c>
      <c r="P503" s="176">
        <f t="shared" si="612"/>
        <v>91</v>
      </c>
      <c r="Q503" s="176">
        <f t="shared" si="612"/>
        <v>130</v>
      </c>
      <c r="R503" s="176">
        <f t="shared" si="612"/>
        <v>161</v>
      </c>
      <c r="S503" s="176">
        <f t="shared" si="612"/>
        <v>128</v>
      </c>
      <c r="T503" s="176">
        <f t="shared" si="612"/>
        <v>161</v>
      </c>
      <c r="U503" s="176">
        <f t="shared" si="612"/>
        <v>167</v>
      </c>
      <c r="V503" s="176">
        <f t="shared" si="612"/>
        <v>132</v>
      </c>
      <c r="W503" s="176">
        <f t="shared" si="612"/>
        <v>72</v>
      </c>
      <c r="X503" s="176">
        <f t="shared" si="612"/>
        <v>46</v>
      </c>
      <c r="Y503" s="176">
        <f t="shared" si="612"/>
        <v>133</v>
      </c>
      <c r="Z503" s="176">
        <f t="shared" si="612"/>
        <v>63</v>
      </c>
      <c r="AA503" s="176">
        <f t="shared" si="612"/>
        <v>35</v>
      </c>
      <c r="AB503" s="176">
        <f t="shared" si="612"/>
        <v>71</v>
      </c>
      <c r="AC503" s="176">
        <f t="shared" si="612"/>
        <v>59</v>
      </c>
      <c r="AD503" s="176">
        <f t="shared" si="612"/>
        <v>82</v>
      </c>
      <c r="AE503" s="176">
        <f t="shared" si="612"/>
        <v>56</v>
      </c>
      <c r="AF503" s="176">
        <f t="shared" si="612"/>
        <v>44</v>
      </c>
      <c r="AG503" s="176">
        <f t="shared" si="612"/>
        <v>83</v>
      </c>
      <c r="AH503" s="176">
        <f t="shared" si="612"/>
        <v>60</v>
      </c>
      <c r="AI503" s="176">
        <f t="shared" si="612"/>
        <v>95</v>
      </c>
      <c r="AJ503" s="176">
        <f t="shared" si="612"/>
        <v>123</v>
      </c>
      <c r="AK503" s="176">
        <f t="shared" si="612"/>
        <v>169</v>
      </c>
      <c r="AL503" s="176" t="str">
        <f t="shared" si="612"/>
        <v/>
      </c>
      <c r="AM503" s="176" t="str">
        <f t="shared" si="612"/>
        <v/>
      </c>
      <c r="AN503" s="176" t="str">
        <f t="shared" si="612"/>
        <v/>
      </c>
      <c r="AO503" s="176" t="str">
        <f t="shared" si="612"/>
        <v/>
      </c>
      <c r="AP503" s="176" t="str">
        <f t="shared" si="612"/>
        <v/>
      </c>
      <c r="AQ503" s="170"/>
      <c r="AR503" s="170"/>
    </row>
    <row r="504" ht="12.75" customHeight="1">
      <c r="A504" s="170"/>
      <c r="B504" s="170"/>
      <c r="C504" s="140" t="str">
        <f t="shared" ref="C504:D504" si="613">C311</f>
        <v>Everton</v>
      </c>
      <c r="D504" s="140" t="str">
        <f t="shared" si="613"/>
        <v>Liverpool</v>
      </c>
      <c r="E504" s="176">
        <f t="shared" ref="E504:AP504" si="614">IFERROR(RANK(E311,E$196:E$385,1)+COUNTIF(E$196:E311,E311)-1,"")</f>
        <v>31</v>
      </c>
      <c r="F504" s="176">
        <f t="shared" si="614"/>
        <v>17</v>
      </c>
      <c r="G504" s="176">
        <f t="shared" si="614"/>
        <v>34</v>
      </c>
      <c r="H504" s="176">
        <f t="shared" si="614"/>
        <v>64</v>
      </c>
      <c r="I504" s="176">
        <f t="shared" si="614"/>
        <v>63</v>
      </c>
      <c r="J504" s="176">
        <f t="shared" si="614"/>
        <v>6</v>
      </c>
      <c r="K504" s="176">
        <f t="shared" si="614"/>
        <v>2</v>
      </c>
      <c r="L504" s="176">
        <f t="shared" si="614"/>
        <v>1</v>
      </c>
      <c r="M504" s="176">
        <f t="shared" si="614"/>
        <v>1</v>
      </c>
      <c r="N504" s="176">
        <f t="shared" si="614"/>
        <v>1</v>
      </c>
      <c r="O504" s="176">
        <f t="shared" si="614"/>
        <v>2</v>
      </c>
      <c r="P504" s="176">
        <f t="shared" si="614"/>
        <v>48</v>
      </c>
      <c r="Q504" s="176">
        <f t="shared" si="614"/>
        <v>81</v>
      </c>
      <c r="R504" s="176">
        <f t="shared" si="614"/>
        <v>104</v>
      </c>
      <c r="S504" s="176">
        <f t="shared" si="614"/>
        <v>130</v>
      </c>
      <c r="T504" s="176">
        <f t="shared" si="614"/>
        <v>174</v>
      </c>
      <c r="U504" s="176">
        <f t="shared" si="614"/>
        <v>183</v>
      </c>
      <c r="V504" s="176">
        <f t="shared" si="614"/>
        <v>142</v>
      </c>
      <c r="W504" s="176">
        <f t="shared" si="614"/>
        <v>123</v>
      </c>
      <c r="X504" s="176">
        <f t="shared" si="614"/>
        <v>113</v>
      </c>
      <c r="Y504" s="176">
        <f t="shared" si="614"/>
        <v>96</v>
      </c>
      <c r="Z504" s="176">
        <f t="shared" si="614"/>
        <v>133</v>
      </c>
      <c r="AA504" s="176">
        <f t="shared" si="614"/>
        <v>122</v>
      </c>
      <c r="AB504" s="176">
        <f t="shared" si="614"/>
        <v>173</v>
      </c>
      <c r="AC504" s="176">
        <f t="shared" si="614"/>
        <v>178</v>
      </c>
      <c r="AD504" s="176">
        <f t="shared" si="614"/>
        <v>178</v>
      </c>
      <c r="AE504" s="176">
        <f t="shared" si="614"/>
        <v>182</v>
      </c>
      <c r="AF504" s="176">
        <f t="shared" si="614"/>
        <v>154</v>
      </c>
      <c r="AG504" s="176">
        <f t="shared" si="614"/>
        <v>154</v>
      </c>
      <c r="AH504" s="176">
        <f t="shared" si="614"/>
        <v>130</v>
      </c>
      <c r="AI504" s="176">
        <f t="shared" si="614"/>
        <v>92</v>
      </c>
      <c r="AJ504" s="176">
        <f t="shared" si="614"/>
        <v>94</v>
      </c>
      <c r="AK504" s="176">
        <f t="shared" si="614"/>
        <v>43</v>
      </c>
      <c r="AL504" s="176" t="str">
        <f t="shared" si="614"/>
        <v/>
      </c>
      <c r="AM504" s="176" t="str">
        <f t="shared" si="614"/>
        <v/>
      </c>
      <c r="AN504" s="176" t="str">
        <f t="shared" si="614"/>
        <v/>
      </c>
      <c r="AO504" s="176" t="str">
        <f t="shared" si="614"/>
        <v/>
      </c>
      <c r="AP504" s="176" t="str">
        <f t="shared" si="614"/>
        <v/>
      </c>
      <c r="AQ504" s="170"/>
      <c r="AR504" s="170"/>
    </row>
    <row r="505" ht="12.75" customHeight="1">
      <c r="A505" s="170"/>
      <c r="B505" s="170"/>
      <c r="C505" s="140" t="str">
        <f t="shared" ref="C505:D505" si="615">C312</f>
        <v>Everton</v>
      </c>
      <c r="D505" s="140" t="str">
        <f t="shared" si="615"/>
        <v>Man City</v>
      </c>
      <c r="E505" s="176">
        <f t="shared" ref="E505:AP505" si="616">IFERROR(RANK(E312,E$196:E$385,1)+COUNTIF(E$196:E312,E312)-1,"")</f>
        <v>24</v>
      </c>
      <c r="F505" s="176">
        <f t="shared" si="616"/>
        <v>7</v>
      </c>
      <c r="G505" s="176">
        <f t="shared" si="616"/>
        <v>33</v>
      </c>
      <c r="H505" s="176">
        <f t="shared" si="616"/>
        <v>10</v>
      </c>
      <c r="I505" s="176">
        <f t="shared" si="616"/>
        <v>144</v>
      </c>
      <c r="J505" s="176">
        <f t="shared" si="616"/>
        <v>124</v>
      </c>
      <c r="K505" s="176">
        <f t="shared" si="616"/>
        <v>173</v>
      </c>
      <c r="L505" s="176">
        <f t="shared" si="616"/>
        <v>173</v>
      </c>
      <c r="M505" s="176">
        <f t="shared" si="616"/>
        <v>142</v>
      </c>
      <c r="N505" s="176">
        <f t="shared" si="616"/>
        <v>149</v>
      </c>
      <c r="O505" s="176">
        <f t="shared" si="616"/>
        <v>61</v>
      </c>
      <c r="P505" s="176">
        <f t="shared" si="616"/>
        <v>85</v>
      </c>
      <c r="Q505" s="176">
        <f t="shared" si="616"/>
        <v>20</v>
      </c>
      <c r="R505" s="176">
        <f t="shared" si="616"/>
        <v>39</v>
      </c>
      <c r="S505" s="176">
        <f t="shared" si="616"/>
        <v>44</v>
      </c>
      <c r="T505" s="176">
        <f t="shared" si="616"/>
        <v>105</v>
      </c>
      <c r="U505" s="176">
        <f t="shared" si="616"/>
        <v>81</v>
      </c>
      <c r="V505" s="176">
        <f t="shared" si="616"/>
        <v>84</v>
      </c>
      <c r="W505" s="176">
        <f t="shared" si="616"/>
        <v>95</v>
      </c>
      <c r="X505" s="176">
        <f t="shared" si="616"/>
        <v>73</v>
      </c>
      <c r="Y505" s="176">
        <f t="shared" si="616"/>
        <v>104</v>
      </c>
      <c r="Z505" s="176">
        <f t="shared" si="616"/>
        <v>88</v>
      </c>
      <c r="AA505" s="176">
        <f t="shared" si="616"/>
        <v>119</v>
      </c>
      <c r="AB505" s="176">
        <f t="shared" si="616"/>
        <v>168</v>
      </c>
      <c r="AC505" s="176">
        <f t="shared" si="616"/>
        <v>171</v>
      </c>
      <c r="AD505" s="176">
        <f t="shared" si="616"/>
        <v>185</v>
      </c>
      <c r="AE505" s="176">
        <f t="shared" si="616"/>
        <v>174</v>
      </c>
      <c r="AF505" s="176">
        <f t="shared" si="616"/>
        <v>134</v>
      </c>
      <c r="AG505" s="176">
        <f t="shared" si="616"/>
        <v>133</v>
      </c>
      <c r="AH505" s="176">
        <f t="shared" si="616"/>
        <v>156</v>
      </c>
      <c r="AI505" s="176">
        <f t="shared" si="616"/>
        <v>152</v>
      </c>
      <c r="AJ505" s="176">
        <f t="shared" si="616"/>
        <v>99</v>
      </c>
      <c r="AK505" s="176">
        <f t="shared" si="616"/>
        <v>129</v>
      </c>
      <c r="AL505" s="176" t="str">
        <f t="shared" si="616"/>
        <v/>
      </c>
      <c r="AM505" s="176" t="str">
        <f t="shared" si="616"/>
        <v/>
      </c>
      <c r="AN505" s="176" t="str">
        <f t="shared" si="616"/>
        <v/>
      </c>
      <c r="AO505" s="176" t="str">
        <f t="shared" si="616"/>
        <v/>
      </c>
      <c r="AP505" s="176" t="str">
        <f t="shared" si="616"/>
        <v/>
      </c>
      <c r="AQ505" s="170"/>
      <c r="AR505" s="170"/>
    </row>
    <row r="506" ht="12.75" customHeight="1">
      <c r="A506" s="170"/>
      <c r="B506" s="170"/>
      <c r="C506" s="140" t="str">
        <f t="shared" ref="C506:D506" si="617">C313</f>
        <v>Everton</v>
      </c>
      <c r="D506" s="140" t="str">
        <f t="shared" si="617"/>
        <v>Man Utd</v>
      </c>
      <c r="E506" s="176">
        <f t="shared" ref="E506:AP506" si="618">IFERROR(RANK(E313,E$196:E$385,1)+COUNTIF(E$196:E313,E313)-1,"")</f>
        <v>93</v>
      </c>
      <c r="F506" s="176">
        <f t="shared" si="618"/>
        <v>49</v>
      </c>
      <c r="G506" s="176">
        <f t="shared" si="618"/>
        <v>60</v>
      </c>
      <c r="H506" s="176">
        <f t="shared" si="618"/>
        <v>14</v>
      </c>
      <c r="I506" s="176">
        <f t="shared" si="618"/>
        <v>21</v>
      </c>
      <c r="J506" s="176">
        <f t="shared" si="618"/>
        <v>1</v>
      </c>
      <c r="K506" s="176">
        <f t="shared" si="618"/>
        <v>35</v>
      </c>
      <c r="L506" s="176">
        <f t="shared" si="618"/>
        <v>29</v>
      </c>
      <c r="M506" s="176">
        <f t="shared" si="618"/>
        <v>46</v>
      </c>
      <c r="N506" s="176">
        <f t="shared" si="618"/>
        <v>58</v>
      </c>
      <c r="O506" s="176">
        <f t="shared" si="618"/>
        <v>53</v>
      </c>
      <c r="P506" s="176">
        <f t="shared" si="618"/>
        <v>179</v>
      </c>
      <c r="Q506" s="176">
        <f t="shared" si="618"/>
        <v>147</v>
      </c>
      <c r="R506" s="176">
        <f t="shared" si="618"/>
        <v>165</v>
      </c>
      <c r="S506" s="176">
        <f t="shared" si="618"/>
        <v>154</v>
      </c>
      <c r="T506" s="176">
        <f t="shared" si="618"/>
        <v>157</v>
      </c>
      <c r="U506" s="176">
        <f t="shared" si="618"/>
        <v>176</v>
      </c>
      <c r="V506" s="176">
        <f t="shared" si="618"/>
        <v>31</v>
      </c>
      <c r="W506" s="176">
        <f t="shared" si="618"/>
        <v>22</v>
      </c>
      <c r="X506" s="176">
        <f t="shared" si="618"/>
        <v>16</v>
      </c>
      <c r="Y506" s="176">
        <f t="shared" si="618"/>
        <v>12</v>
      </c>
      <c r="Z506" s="176">
        <f t="shared" si="618"/>
        <v>108</v>
      </c>
      <c r="AA506" s="176">
        <f t="shared" si="618"/>
        <v>96</v>
      </c>
      <c r="AB506" s="176">
        <f t="shared" si="618"/>
        <v>138</v>
      </c>
      <c r="AC506" s="176">
        <f t="shared" si="618"/>
        <v>162</v>
      </c>
      <c r="AD506" s="176">
        <f t="shared" si="618"/>
        <v>184</v>
      </c>
      <c r="AE506" s="176">
        <f t="shared" si="618"/>
        <v>181</v>
      </c>
      <c r="AF506" s="176">
        <f t="shared" si="618"/>
        <v>146</v>
      </c>
      <c r="AG506" s="176">
        <f t="shared" si="618"/>
        <v>144</v>
      </c>
      <c r="AH506" s="176">
        <f t="shared" si="618"/>
        <v>183</v>
      </c>
      <c r="AI506" s="176">
        <f t="shared" si="618"/>
        <v>187</v>
      </c>
      <c r="AJ506" s="176">
        <f t="shared" si="618"/>
        <v>168</v>
      </c>
      <c r="AK506" s="176">
        <f t="shared" si="618"/>
        <v>145</v>
      </c>
      <c r="AL506" s="176" t="str">
        <f t="shared" si="618"/>
        <v/>
      </c>
      <c r="AM506" s="176" t="str">
        <f t="shared" si="618"/>
        <v/>
      </c>
      <c r="AN506" s="176" t="str">
        <f t="shared" si="618"/>
        <v/>
      </c>
      <c r="AO506" s="176" t="str">
        <f t="shared" si="618"/>
        <v/>
      </c>
      <c r="AP506" s="176" t="str">
        <f t="shared" si="618"/>
        <v/>
      </c>
      <c r="AQ506" s="170"/>
      <c r="AR506" s="170"/>
    </row>
    <row r="507" ht="12.75" customHeight="1">
      <c r="A507" s="170"/>
      <c r="B507" s="170"/>
      <c r="C507" s="140" t="str">
        <f t="shared" ref="C507:D507" si="619">C314</f>
        <v>Everton</v>
      </c>
      <c r="D507" s="140" t="str">
        <f t="shared" si="619"/>
        <v>Newcastle</v>
      </c>
      <c r="E507" s="176">
        <f t="shared" ref="E507:AP507" si="620">IFERROR(RANK(E314,E$196:E$385,1)+COUNTIF(E$196:E314,E314)-1,"")</f>
        <v>153</v>
      </c>
      <c r="F507" s="176">
        <f t="shared" si="620"/>
        <v>111</v>
      </c>
      <c r="G507" s="176">
        <f t="shared" si="620"/>
        <v>153</v>
      </c>
      <c r="H507" s="176">
        <f t="shared" si="620"/>
        <v>76</v>
      </c>
      <c r="I507" s="176">
        <f t="shared" si="620"/>
        <v>129</v>
      </c>
      <c r="J507" s="176">
        <f t="shared" si="620"/>
        <v>66</v>
      </c>
      <c r="K507" s="176">
        <f t="shared" si="620"/>
        <v>15</v>
      </c>
      <c r="L507" s="176">
        <f t="shared" si="620"/>
        <v>12</v>
      </c>
      <c r="M507" s="176">
        <f t="shared" si="620"/>
        <v>13</v>
      </c>
      <c r="N507" s="176">
        <f t="shared" si="620"/>
        <v>17</v>
      </c>
      <c r="O507" s="176">
        <f t="shared" si="620"/>
        <v>10</v>
      </c>
      <c r="P507" s="176">
        <f t="shared" si="620"/>
        <v>19</v>
      </c>
      <c r="Q507" s="176">
        <f t="shared" si="620"/>
        <v>13</v>
      </c>
      <c r="R507" s="176">
        <f t="shared" si="620"/>
        <v>33</v>
      </c>
      <c r="S507" s="176">
        <f t="shared" si="620"/>
        <v>32</v>
      </c>
      <c r="T507" s="176">
        <f t="shared" si="620"/>
        <v>107</v>
      </c>
      <c r="U507" s="176">
        <f t="shared" si="620"/>
        <v>121</v>
      </c>
      <c r="V507" s="176">
        <f t="shared" si="620"/>
        <v>100</v>
      </c>
      <c r="W507" s="176">
        <f t="shared" si="620"/>
        <v>111</v>
      </c>
      <c r="X507" s="176">
        <f t="shared" si="620"/>
        <v>95</v>
      </c>
      <c r="Y507" s="176">
        <f t="shared" si="620"/>
        <v>69</v>
      </c>
      <c r="Z507" s="176">
        <f t="shared" si="620"/>
        <v>7</v>
      </c>
      <c r="AA507" s="176">
        <f t="shared" si="620"/>
        <v>11</v>
      </c>
      <c r="AB507" s="176">
        <f t="shared" si="620"/>
        <v>46</v>
      </c>
      <c r="AC507" s="176">
        <f t="shared" si="620"/>
        <v>48</v>
      </c>
      <c r="AD507" s="176">
        <f t="shared" si="620"/>
        <v>126</v>
      </c>
      <c r="AE507" s="176">
        <f t="shared" si="620"/>
        <v>129</v>
      </c>
      <c r="AF507" s="176">
        <f t="shared" si="620"/>
        <v>141</v>
      </c>
      <c r="AG507" s="176">
        <f t="shared" si="620"/>
        <v>142</v>
      </c>
      <c r="AH507" s="176">
        <f t="shared" si="620"/>
        <v>117</v>
      </c>
      <c r="AI507" s="176">
        <f t="shared" si="620"/>
        <v>153</v>
      </c>
      <c r="AJ507" s="176">
        <f t="shared" si="620"/>
        <v>134</v>
      </c>
      <c r="AK507" s="176">
        <f t="shared" si="620"/>
        <v>106</v>
      </c>
      <c r="AL507" s="176" t="str">
        <f t="shared" si="620"/>
        <v/>
      </c>
      <c r="AM507" s="176" t="str">
        <f t="shared" si="620"/>
        <v/>
      </c>
      <c r="AN507" s="176" t="str">
        <f t="shared" si="620"/>
        <v/>
      </c>
      <c r="AO507" s="176" t="str">
        <f t="shared" si="620"/>
        <v/>
      </c>
      <c r="AP507" s="176" t="str">
        <f t="shared" si="620"/>
        <v/>
      </c>
      <c r="AQ507" s="170"/>
      <c r="AR507" s="170"/>
    </row>
    <row r="508" ht="12.75" customHeight="1">
      <c r="A508" s="170"/>
      <c r="B508" s="170"/>
      <c r="C508" s="140" t="str">
        <f t="shared" ref="C508:D508" si="621">C315</f>
        <v>Everton</v>
      </c>
      <c r="D508" s="140" t="str">
        <f t="shared" si="621"/>
        <v>Southampton</v>
      </c>
      <c r="E508" s="176">
        <f t="shared" ref="E508:AP508" si="622">IFERROR(RANK(E315,E$196:E$385,1)+COUNTIF(E$196:E315,E315)-1,"")</f>
        <v>163</v>
      </c>
      <c r="F508" s="176">
        <f t="shared" si="622"/>
        <v>149</v>
      </c>
      <c r="G508" s="176">
        <f t="shared" si="622"/>
        <v>167</v>
      </c>
      <c r="H508" s="176">
        <f t="shared" si="622"/>
        <v>139</v>
      </c>
      <c r="I508" s="176">
        <f t="shared" si="622"/>
        <v>163</v>
      </c>
      <c r="J508" s="176">
        <f t="shared" si="622"/>
        <v>163</v>
      </c>
      <c r="K508" s="176">
        <f t="shared" si="622"/>
        <v>19</v>
      </c>
      <c r="L508" s="176">
        <f t="shared" si="622"/>
        <v>19</v>
      </c>
      <c r="M508" s="176">
        <f t="shared" si="622"/>
        <v>43</v>
      </c>
      <c r="N508" s="176">
        <f t="shared" si="622"/>
        <v>50</v>
      </c>
      <c r="O508" s="176">
        <f t="shared" si="622"/>
        <v>49</v>
      </c>
      <c r="P508" s="176">
        <f t="shared" si="622"/>
        <v>94</v>
      </c>
      <c r="Q508" s="176">
        <f t="shared" si="622"/>
        <v>82</v>
      </c>
      <c r="R508" s="176">
        <f t="shared" si="622"/>
        <v>107</v>
      </c>
      <c r="S508" s="176">
        <f t="shared" si="622"/>
        <v>85</v>
      </c>
      <c r="T508" s="176">
        <f t="shared" si="622"/>
        <v>128</v>
      </c>
      <c r="U508" s="176">
        <f t="shared" si="622"/>
        <v>149</v>
      </c>
      <c r="V508" s="176">
        <f t="shared" si="622"/>
        <v>131</v>
      </c>
      <c r="W508" s="176">
        <f t="shared" si="622"/>
        <v>137</v>
      </c>
      <c r="X508" s="176">
        <f t="shared" si="622"/>
        <v>131</v>
      </c>
      <c r="Y508" s="176">
        <f t="shared" si="622"/>
        <v>36</v>
      </c>
      <c r="Z508" s="176">
        <f t="shared" si="622"/>
        <v>130</v>
      </c>
      <c r="AA508" s="176">
        <f t="shared" si="622"/>
        <v>92</v>
      </c>
      <c r="AB508" s="176">
        <f t="shared" si="622"/>
        <v>184</v>
      </c>
      <c r="AC508" s="176">
        <f t="shared" si="622"/>
        <v>187</v>
      </c>
      <c r="AD508" s="176">
        <f t="shared" si="622"/>
        <v>189</v>
      </c>
      <c r="AE508" s="176">
        <f t="shared" si="622"/>
        <v>190</v>
      </c>
      <c r="AF508" s="176">
        <f t="shared" si="622"/>
        <v>180</v>
      </c>
      <c r="AG508" s="176">
        <f t="shared" si="622"/>
        <v>184</v>
      </c>
      <c r="AH508" s="176">
        <f t="shared" si="622"/>
        <v>152</v>
      </c>
      <c r="AI508" s="176">
        <f t="shared" si="622"/>
        <v>145</v>
      </c>
      <c r="AJ508" s="176">
        <f t="shared" si="622"/>
        <v>120</v>
      </c>
      <c r="AK508" s="176">
        <f t="shared" si="622"/>
        <v>60</v>
      </c>
      <c r="AL508" s="176" t="str">
        <f t="shared" si="622"/>
        <v/>
      </c>
      <c r="AM508" s="176" t="str">
        <f t="shared" si="622"/>
        <v/>
      </c>
      <c r="AN508" s="176" t="str">
        <f t="shared" si="622"/>
        <v/>
      </c>
      <c r="AO508" s="176" t="str">
        <f t="shared" si="622"/>
        <v/>
      </c>
      <c r="AP508" s="176" t="str">
        <f t="shared" si="622"/>
        <v/>
      </c>
      <c r="AQ508" s="170"/>
      <c r="AR508" s="170"/>
    </row>
    <row r="509" ht="12.75" customHeight="1">
      <c r="A509" s="170"/>
      <c r="B509" s="170"/>
      <c r="C509" s="140" t="str">
        <f t="shared" ref="C509:D509" si="623">C316</f>
        <v>Everton</v>
      </c>
      <c r="D509" s="140" t="str">
        <f t="shared" si="623"/>
        <v>Tottenham</v>
      </c>
      <c r="E509" s="176">
        <f t="shared" ref="E509:AP509" si="624">IFERROR(RANK(E316,E$196:E$385,1)+COUNTIF(E$196:E316,E316)-1,"")</f>
        <v>134</v>
      </c>
      <c r="F509" s="176">
        <f t="shared" si="624"/>
        <v>92</v>
      </c>
      <c r="G509" s="176">
        <f t="shared" si="624"/>
        <v>87</v>
      </c>
      <c r="H509" s="176">
        <f t="shared" si="624"/>
        <v>26</v>
      </c>
      <c r="I509" s="176">
        <f t="shared" si="624"/>
        <v>158</v>
      </c>
      <c r="J509" s="176">
        <f t="shared" si="624"/>
        <v>88</v>
      </c>
      <c r="K509" s="176">
        <f t="shared" si="624"/>
        <v>124</v>
      </c>
      <c r="L509" s="176">
        <f t="shared" si="624"/>
        <v>94</v>
      </c>
      <c r="M509" s="176">
        <f t="shared" si="624"/>
        <v>186</v>
      </c>
      <c r="N509" s="176">
        <f t="shared" si="624"/>
        <v>188</v>
      </c>
      <c r="O509" s="176">
        <f t="shared" si="624"/>
        <v>160</v>
      </c>
      <c r="P509" s="176">
        <f t="shared" si="624"/>
        <v>183</v>
      </c>
      <c r="Q509" s="176">
        <f t="shared" si="624"/>
        <v>180</v>
      </c>
      <c r="R509" s="176">
        <f t="shared" si="624"/>
        <v>187</v>
      </c>
      <c r="S509" s="176">
        <f t="shared" si="624"/>
        <v>83</v>
      </c>
      <c r="T509" s="176">
        <f t="shared" si="624"/>
        <v>83</v>
      </c>
      <c r="U509" s="176">
        <f t="shared" si="624"/>
        <v>93</v>
      </c>
      <c r="V509" s="176">
        <f t="shared" si="624"/>
        <v>93</v>
      </c>
      <c r="W509" s="176">
        <f t="shared" si="624"/>
        <v>39</v>
      </c>
      <c r="X509" s="176">
        <f t="shared" si="624"/>
        <v>17</v>
      </c>
      <c r="Y509" s="176">
        <f t="shared" si="624"/>
        <v>81</v>
      </c>
      <c r="Z509" s="176">
        <f t="shared" si="624"/>
        <v>68</v>
      </c>
      <c r="AA509" s="176">
        <f t="shared" si="624"/>
        <v>73</v>
      </c>
      <c r="AB509" s="176">
        <f t="shared" si="624"/>
        <v>80</v>
      </c>
      <c r="AC509" s="176">
        <f t="shared" si="624"/>
        <v>108</v>
      </c>
      <c r="AD509" s="176">
        <f t="shared" si="624"/>
        <v>122</v>
      </c>
      <c r="AE509" s="176">
        <f t="shared" si="624"/>
        <v>106</v>
      </c>
      <c r="AF509" s="176">
        <f t="shared" si="624"/>
        <v>73</v>
      </c>
      <c r="AG509" s="176">
        <f t="shared" si="624"/>
        <v>44</v>
      </c>
      <c r="AH509" s="176">
        <f t="shared" si="624"/>
        <v>83</v>
      </c>
      <c r="AI509" s="176">
        <f t="shared" si="624"/>
        <v>112</v>
      </c>
      <c r="AJ509" s="176">
        <f t="shared" si="624"/>
        <v>139</v>
      </c>
      <c r="AK509" s="176">
        <f t="shared" si="624"/>
        <v>92</v>
      </c>
      <c r="AL509" s="176" t="str">
        <f t="shared" si="624"/>
        <v/>
      </c>
      <c r="AM509" s="176" t="str">
        <f t="shared" si="624"/>
        <v/>
      </c>
      <c r="AN509" s="176" t="str">
        <f t="shared" si="624"/>
        <v/>
      </c>
      <c r="AO509" s="176" t="str">
        <f t="shared" si="624"/>
        <v/>
      </c>
      <c r="AP509" s="176" t="str">
        <f t="shared" si="624"/>
        <v/>
      </c>
      <c r="AQ509" s="170"/>
      <c r="AR509" s="170"/>
    </row>
    <row r="510" ht="12.75" customHeight="1">
      <c r="A510" s="170"/>
      <c r="B510" s="170"/>
      <c r="C510" s="140" t="str">
        <f t="shared" ref="C510:D510" si="625">C317</f>
        <v>Everton</v>
      </c>
      <c r="D510" s="140" t="str">
        <f t="shared" si="625"/>
        <v>Watford</v>
      </c>
      <c r="E510" s="176">
        <f t="shared" ref="E510:AP510" si="626">IFERROR(RANK(E317,E$196:E$385,1)+COUNTIF(E$196:E317,E317)-1,"")</f>
        <v>14</v>
      </c>
      <c r="F510" s="176">
        <f t="shared" si="626"/>
        <v>30</v>
      </c>
      <c r="G510" s="176">
        <f t="shared" si="626"/>
        <v>44</v>
      </c>
      <c r="H510" s="176">
        <f t="shared" si="626"/>
        <v>33</v>
      </c>
      <c r="I510" s="176">
        <f t="shared" si="626"/>
        <v>37</v>
      </c>
      <c r="J510" s="176">
        <f t="shared" si="626"/>
        <v>2</v>
      </c>
      <c r="K510" s="176">
        <f t="shared" si="626"/>
        <v>3</v>
      </c>
      <c r="L510" s="176">
        <f t="shared" si="626"/>
        <v>2</v>
      </c>
      <c r="M510" s="176">
        <f t="shared" si="626"/>
        <v>14</v>
      </c>
      <c r="N510" s="176">
        <f t="shared" si="626"/>
        <v>14</v>
      </c>
      <c r="O510" s="176">
        <f t="shared" si="626"/>
        <v>35</v>
      </c>
      <c r="P510" s="176">
        <f t="shared" si="626"/>
        <v>32</v>
      </c>
      <c r="Q510" s="176">
        <f t="shared" si="626"/>
        <v>45</v>
      </c>
      <c r="R510" s="176">
        <f t="shared" si="626"/>
        <v>73</v>
      </c>
      <c r="S510" s="176">
        <f t="shared" si="626"/>
        <v>47</v>
      </c>
      <c r="T510" s="176">
        <f t="shared" si="626"/>
        <v>77</v>
      </c>
      <c r="U510" s="176">
        <f t="shared" si="626"/>
        <v>89</v>
      </c>
      <c r="V510" s="176">
        <f t="shared" si="626"/>
        <v>139</v>
      </c>
      <c r="W510" s="176">
        <f t="shared" si="626"/>
        <v>109</v>
      </c>
      <c r="X510" s="176">
        <f t="shared" si="626"/>
        <v>93</v>
      </c>
      <c r="Y510" s="176">
        <f t="shared" si="626"/>
        <v>64</v>
      </c>
      <c r="Z510" s="176">
        <f t="shared" si="626"/>
        <v>32</v>
      </c>
      <c r="AA510" s="176">
        <f t="shared" si="626"/>
        <v>36</v>
      </c>
      <c r="AB510" s="176">
        <f t="shared" si="626"/>
        <v>96</v>
      </c>
      <c r="AC510" s="176">
        <f t="shared" si="626"/>
        <v>127</v>
      </c>
      <c r="AD510" s="176">
        <f t="shared" si="626"/>
        <v>143</v>
      </c>
      <c r="AE510" s="176">
        <f t="shared" si="626"/>
        <v>160</v>
      </c>
      <c r="AF510" s="176">
        <f t="shared" si="626"/>
        <v>147</v>
      </c>
      <c r="AG510" s="176">
        <f t="shared" si="626"/>
        <v>145</v>
      </c>
      <c r="AH510" s="176">
        <f t="shared" si="626"/>
        <v>78</v>
      </c>
      <c r="AI510" s="176">
        <f t="shared" si="626"/>
        <v>38</v>
      </c>
      <c r="AJ510" s="176">
        <f t="shared" si="626"/>
        <v>40</v>
      </c>
      <c r="AK510" s="176">
        <f t="shared" si="626"/>
        <v>69</v>
      </c>
      <c r="AL510" s="176" t="str">
        <f t="shared" si="626"/>
        <v/>
      </c>
      <c r="AM510" s="176" t="str">
        <f t="shared" si="626"/>
        <v/>
      </c>
      <c r="AN510" s="176" t="str">
        <f t="shared" si="626"/>
        <v/>
      </c>
      <c r="AO510" s="176" t="str">
        <f t="shared" si="626"/>
        <v/>
      </c>
      <c r="AP510" s="176" t="str">
        <f t="shared" si="626"/>
        <v/>
      </c>
      <c r="AQ510" s="170"/>
      <c r="AR510" s="170"/>
    </row>
    <row r="511" ht="12.75" customHeight="1">
      <c r="A511" s="170"/>
      <c r="B511" s="170"/>
      <c r="C511" s="140" t="str">
        <f t="shared" ref="C511:D511" si="627">C318</f>
        <v>Everton</v>
      </c>
      <c r="D511" s="140" t="str">
        <f t="shared" si="627"/>
        <v>West Ham</v>
      </c>
      <c r="E511" s="176">
        <f t="shared" ref="E511:AP511" si="628">IFERROR(RANK(E318,E$196:E$385,1)+COUNTIF(E$196:E318,E318)-1,"")</f>
        <v>173</v>
      </c>
      <c r="F511" s="176">
        <f t="shared" si="628"/>
        <v>152</v>
      </c>
      <c r="G511" s="176">
        <f t="shared" si="628"/>
        <v>168</v>
      </c>
      <c r="H511" s="176">
        <f t="shared" si="628"/>
        <v>140</v>
      </c>
      <c r="I511" s="176">
        <f t="shared" si="628"/>
        <v>178</v>
      </c>
      <c r="J511" s="176">
        <f t="shared" si="628"/>
        <v>138</v>
      </c>
      <c r="K511" s="176">
        <f t="shared" si="628"/>
        <v>42</v>
      </c>
      <c r="L511" s="176">
        <f t="shared" si="628"/>
        <v>33</v>
      </c>
      <c r="M511" s="176">
        <f t="shared" si="628"/>
        <v>29</v>
      </c>
      <c r="N511" s="176">
        <f t="shared" si="628"/>
        <v>11</v>
      </c>
      <c r="O511" s="176">
        <f t="shared" si="628"/>
        <v>3</v>
      </c>
      <c r="P511" s="176">
        <f t="shared" si="628"/>
        <v>4</v>
      </c>
      <c r="Q511" s="176">
        <f t="shared" si="628"/>
        <v>10</v>
      </c>
      <c r="R511" s="176">
        <f t="shared" si="628"/>
        <v>30</v>
      </c>
      <c r="S511" s="176">
        <f t="shared" si="628"/>
        <v>16</v>
      </c>
      <c r="T511" s="176">
        <f t="shared" si="628"/>
        <v>12</v>
      </c>
      <c r="U511" s="176">
        <f t="shared" si="628"/>
        <v>16</v>
      </c>
      <c r="V511" s="176">
        <f t="shared" si="628"/>
        <v>26</v>
      </c>
      <c r="W511" s="176">
        <f t="shared" si="628"/>
        <v>23</v>
      </c>
      <c r="X511" s="176">
        <f t="shared" si="628"/>
        <v>3</v>
      </c>
      <c r="Y511" s="176">
        <f t="shared" si="628"/>
        <v>38</v>
      </c>
      <c r="Z511" s="176">
        <f t="shared" si="628"/>
        <v>65</v>
      </c>
      <c r="AA511" s="176">
        <f t="shared" si="628"/>
        <v>64</v>
      </c>
      <c r="AB511" s="176">
        <f t="shared" si="628"/>
        <v>55</v>
      </c>
      <c r="AC511" s="176">
        <f t="shared" si="628"/>
        <v>70</v>
      </c>
      <c r="AD511" s="176">
        <f t="shared" si="628"/>
        <v>71</v>
      </c>
      <c r="AE511" s="176">
        <f t="shared" si="628"/>
        <v>38</v>
      </c>
      <c r="AF511" s="176">
        <f t="shared" si="628"/>
        <v>51</v>
      </c>
      <c r="AG511" s="176">
        <f t="shared" si="628"/>
        <v>50</v>
      </c>
      <c r="AH511" s="176">
        <f t="shared" si="628"/>
        <v>101</v>
      </c>
      <c r="AI511" s="176">
        <f t="shared" si="628"/>
        <v>154</v>
      </c>
      <c r="AJ511" s="176">
        <f t="shared" si="628"/>
        <v>171</v>
      </c>
      <c r="AK511" s="176">
        <f t="shared" si="628"/>
        <v>182</v>
      </c>
      <c r="AL511" s="176" t="str">
        <f t="shared" si="628"/>
        <v/>
      </c>
      <c r="AM511" s="176" t="str">
        <f t="shared" si="628"/>
        <v/>
      </c>
      <c r="AN511" s="176" t="str">
        <f t="shared" si="628"/>
        <v/>
      </c>
      <c r="AO511" s="176" t="str">
        <f t="shared" si="628"/>
        <v/>
      </c>
      <c r="AP511" s="176" t="str">
        <f t="shared" si="628"/>
        <v/>
      </c>
      <c r="AQ511" s="170"/>
      <c r="AR511" s="170"/>
    </row>
    <row r="512" ht="12.75" customHeight="1">
      <c r="A512" s="170"/>
      <c r="B512" s="170"/>
      <c r="C512" s="140" t="str">
        <f t="shared" ref="C512:D512" si="629">C319</f>
        <v>Everton</v>
      </c>
      <c r="D512" s="140" t="str">
        <f t="shared" si="629"/>
        <v>Wolves</v>
      </c>
      <c r="E512" s="176">
        <f t="shared" ref="E512:AP512" si="630">IFERROR(RANK(E319,E$196:E$385,1)+COUNTIF(E$196:E319,E319)-1,"")</f>
        <v>162</v>
      </c>
      <c r="F512" s="176">
        <f t="shared" si="630"/>
        <v>159</v>
      </c>
      <c r="G512" s="176">
        <f t="shared" si="630"/>
        <v>173</v>
      </c>
      <c r="H512" s="176">
        <f t="shared" si="630"/>
        <v>151</v>
      </c>
      <c r="I512" s="176">
        <f t="shared" si="630"/>
        <v>181</v>
      </c>
      <c r="J512" s="176">
        <f t="shared" si="630"/>
        <v>160</v>
      </c>
      <c r="K512" s="176">
        <f t="shared" si="630"/>
        <v>133</v>
      </c>
      <c r="L512" s="176">
        <f t="shared" si="630"/>
        <v>101</v>
      </c>
      <c r="M512" s="176">
        <f t="shared" si="630"/>
        <v>76</v>
      </c>
      <c r="N512" s="176">
        <f t="shared" si="630"/>
        <v>101</v>
      </c>
      <c r="O512" s="176">
        <f t="shared" si="630"/>
        <v>57</v>
      </c>
      <c r="P512" s="176">
        <f t="shared" si="630"/>
        <v>99</v>
      </c>
      <c r="Q512" s="176">
        <f t="shared" si="630"/>
        <v>112</v>
      </c>
      <c r="R512" s="176">
        <f t="shared" si="630"/>
        <v>138</v>
      </c>
      <c r="S512" s="176">
        <f t="shared" si="630"/>
        <v>160</v>
      </c>
      <c r="T512" s="176">
        <f t="shared" si="630"/>
        <v>147</v>
      </c>
      <c r="U512" s="176">
        <f t="shared" si="630"/>
        <v>159</v>
      </c>
      <c r="V512" s="176">
        <f t="shared" si="630"/>
        <v>164</v>
      </c>
      <c r="W512" s="176">
        <f t="shared" si="630"/>
        <v>89</v>
      </c>
      <c r="X512" s="176">
        <f t="shared" si="630"/>
        <v>64</v>
      </c>
      <c r="Y512" s="176">
        <f t="shared" si="630"/>
        <v>25</v>
      </c>
      <c r="Z512" s="176">
        <f t="shared" si="630"/>
        <v>83</v>
      </c>
      <c r="AA512" s="176">
        <f t="shared" si="630"/>
        <v>67</v>
      </c>
      <c r="AB512" s="176">
        <f t="shared" si="630"/>
        <v>21</v>
      </c>
      <c r="AC512" s="176">
        <f t="shared" si="630"/>
        <v>43</v>
      </c>
      <c r="AD512" s="176">
        <f t="shared" si="630"/>
        <v>93</v>
      </c>
      <c r="AE512" s="176">
        <f t="shared" si="630"/>
        <v>87</v>
      </c>
      <c r="AF512" s="176">
        <f t="shared" si="630"/>
        <v>52</v>
      </c>
      <c r="AG512" s="176">
        <f t="shared" si="630"/>
        <v>58</v>
      </c>
      <c r="AH512" s="176">
        <f t="shared" si="630"/>
        <v>55</v>
      </c>
      <c r="AI512" s="176">
        <f t="shared" si="630"/>
        <v>89</v>
      </c>
      <c r="AJ512" s="176">
        <f t="shared" si="630"/>
        <v>41</v>
      </c>
      <c r="AK512" s="176">
        <f t="shared" si="630"/>
        <v>168</v>
      </c>
      <c r="AL512" s="176" t="str">
        <f t="shared" si="630"/>
        <v/>
      </c>
      <c r="AM512" s="176" t="str">
        <f t="shared" si="630"/>
        <v/>
      </c>
      <c r="AN512" s="176" t="str">
        <f t="shared" si="630"/>
        <v/>
      </c>
      <c r="AO512" s="176" t="str">
        <f t="shared" si="630"/>
        <v/>
      </c>
      <c r="AP512" s="176" t="str">
        <f t="shared" si="630"/>
        <v/>
      </c>
      <c r="AQ512" s="170"/>
      <c r="AR512" s="170"/>
    </row>
    <row r="513" ht="12.75" customHeight="1">
      <c r="A513" s="170"/>
      <c r="B513" s="170"/>
      <c r="C513" s="140" t="str">
        <f t="shared" ref="C513:D513" si="631">C320</f>
        <v>Fulham</v>
      </c>
      <c r="D513" s="140" t="str">
        <f t="shared" si="631"/>
        <v>Huddersfield</v>
      </c>
      <c r="E513" s="176">
        <f t="shared" ref="E513:AP513" si="632">IFERROR(RANK(E320,E$196:E$385,1)+COUNTIF(E$196:E320,E320)-1,"")</f>
        <v>145</v>
      </c>
      <c r="F513" s="176">
        <f t="shared" si="632"/>
        <v>177</v>
      </c>
      <c r="G513" s="176">
        <f t="shared" si="632"/>
        <v>91</v>
      </c>
      <c r="H513" s="176">
        <f t="shared" si="632"/>
        <v>125</v>
      </c>
      <c r="I513" s="176">
        <f t="shared" si="632"/>
        <v>111</v>
      </c>
      <c r="J513" s="176">
        <f t="shared" si="632"/>
        <v>89</v>
      </c>
      <c r="K513" s="176">
        <f t="shared" si="632"/>
        <v>138</v>
      </c>
      <c r="L513" s="176">
        <f t="shared" si="632"/>
        <v>66</v>
      </c>
      <c r="M513" s="176">
        <f t="shared" si="632"/>
        <v>47</v>
      </c>
      <c r="N513" s="176">
        <f t="shared" si="632"/>
        <v>92</v>
      </c>
      <c r="O513" s="176">
        <f t="shared" si="632"/>
        <v>162</v>
      </c>
      <c r="P513" s="176">
        <f t="shared" si="632"/>
        <v>173</v>
      </c>
      <c r="Q513" s="176">
        <f t="shared" si="632"/>
        <v>145</v>
      </c>
      <c r="R513" s="176">
        <f t="shared" si="632"/>
        <v>132</v>
      </c>
      <c r="S513" s="176">
        <f t="shared" si="632"/>
        <v>144</v>
      </c>
      <c r="T513" s="176">
        <f t="shared" si="632"/>
        <v>111</v>
      </c>
      <c r="U513" s="176">
        <f t="shared" si="632"/>
        <v>13</v>
      </c>
      <c r="V513" s="176">
        <f t="shared" si="632"/>
        <v>85</v>
      </c>
      <c r="W513" s="176">
        <f t="shared" si="632"/>
        <v>58</v>
      </c>
      <c r="X513" s="176">
        <f t="shared" si="632"/>
        <v>138</v>
      </c>
      <c r="Y513" s="176">
        <f t="shared" si="632"/>
        <v>163</v>
      </c>
      <c r="Z513" s="176">
        <f t="shared" si="632"/>
        <v>171</v>
      </c>
      <c r="AA513" s="176">
        <f t="shared" si="632"/>
        <v>161</v>
      </c>
      <c r="AB513" s="176">
        <f t="shared" si="632"/>
        <v>117</v>
      </c>
      <c r="AC513" s="176">
        <f t="shared" si="632"/>
        <v>154</v>
      </c>
      <c r="AD513" s="176">
        <f t="shared" si="632"/>
        <v>137</v>
      </c>
      <c r="AE513" s="176">
        <f t="shared" si="632"/>
        <v>158</v>
      </c>
      <c r="AF513" s="176">
        <f t="shared" si="632"/>
        <v>173</v>
      </c>
      <c r="AG513" s="176">
        <f t="shared" si="632"/>
        <v>178</v>
      </c>
      <c r="AH513" s="176">
        <f t="shared" si="632"/>
        <v>172</v>
      </c>
      <c r="AI513" s="176">
        <f t="shared" si="632"/>
        <v>142</v>
      </c>
      <c r="AJ513" s="176">
        <f t="shared" si="632"/>
        <v>145</v>
      </c>
      <c r="AK513" s="176">
        <f t="shared" si="632"/>
        <v>84</v>
      </c>
      <c r="AL513" s="176" t="str">
        <f t="shared" si="632"/>
        <v/>
      </c>
      <c r="AM513" s="176" t="str">
        <f t="shared" si="632"/>
        <v/>
      </c>
      <c r="AN513" s="176" t="str">
        <f t="shared" si="632"/>
        <v/>
      </c>
      <c r="AO513" s="176" t="str">
        <f t="shared" si="632"/>
        <v/>
      </c>
      <c r="AP513" s="176" t="str">
        <f t="shared" si="632"/>
        <v/>
      </c>
      <c r="AQ513" s="170"/>
      <c r="AR513" s="170"/>
    </row>
    <row r="514" ht="12.75" customHeight="1">
      <c r="A514" s="170"/>
      <c r="B514" s="170"/>
      <c r="C514" s="140" t="str">
        <f t="shared" ref="C514:D514" si="633">C321</f>
        <v>Fulham</v>
      </c>
      <c r="D514" s="140" t="str">
        <f t="shared" si="633"/>
        <v>Leicester</v>
      </c>
      <c r="E514" s="176">
        <f t="shared" ref="E514:AP514" si="634">IFERROR(RANK(E321,E$196:E$385,1)+COUNTIF(E$196:E321,E321)-1,"")</f>
        <v>77</v>
      </c>
      <c r="F514" s="176">
        <f t="shared" si="634"/>
        <v>100</v>
      </c>
      <c r="G514" s="176">
        <f t="shared" si="634"/>
        <v>135</v>
      </c>
      <c r="H514" s="176">
        <f t="shared" si="634"/>
        <v>116</v>
      </c>
      <c r="I514" s="176">
        <f t="shared" si="634"/>
        <v>102</v>
      </c>
      <c r="J514" s="176">
        <f t="shared" si="634"/>
        <v>35</v>
      </c>
      <c r="K514" s="176">
        <f t="shared" si="634"/>
        <v>74</v>
      </c>
      <c r="L514" s="176">
        <f t="shared" si="634"/>
        <v>52</v>
      </c>
      <c r="M514" s="176">
        <f t="shared" si="634"/>
        <v>68</v>
      </c>
      <c r="N514" s="176">
        <f t="shared" si="634"/>
        <v>81</v>
      </c>
      <c r="O514" s="176">
        <f t="shared" si="634"/>
        <v>142</v>
      </c>
      <c r="P514" s="176">
        <f t="shared" si="634"/>
        <v>163</v>
      </c>
      <c r="Q514" s="176">
        <f t="shared" si="634"/>
        <v>164</v>
      </c>
      <c r="R514" s="176">
        <f t="shared" si="634"/>
        <v>163</v>
      </c>
      <c r="S514" s="176">
        <f t="shared" si="634"/>
        <v>131</v>
      </c>
      <c r="T514" s="176">
        <f t="shared" si="634"/>
        <v>160</v>
      </c>
      <c r="U514" s="176">
        <f t="shared" si="634"/>
        <v>83</v>
      </c>
      <c r="V514" s="176">
        <f t="shared" si="634"/>
        <v>77</v>
      </c>
      <c r="W514" s="176">
        <f t="shared" si="634"/>
        <v>33</v>
      </c>
      <c r="X514" s="176">
        <f t="shared" si="634"/>
        <v>117</v>
      </c>
      <c r="Y514" s="176">
        <f t="shared" si="634"/>
        <v>178</v>
      </c>
      <c r="Z514" s="176">
        <f t="shared" si="634"/>
        <v>143</v>
      </c>
      <c r="AA514" s="176">
        <f t="shared" si="634"/>
        <v>108</v>
      </c>
      <c r="AB514" s="176">
        <f t="shared" si="634"/>
        <v>139</v>
      </c>
      <c r="AC514" s="176">
        <f t="shared" si="634"/>
        <v>159</v>
      </c>
      <c r="AD514" s="176">
        <f t="shared" si="634"/>
        <v>105</v>
      </c>
      <c r="AE514" s="176">
        <f t="shared" si="634"/>
        <v>57</v>
      </c>
      <c r="AF514" s="176">
        <f t="shared" si="634"/>
        <v>45</v>
      </c>
      <c r="AG514" s="176">
        <f t="shared" si="634"/>
        <v>70</v>
      </c>
      <c r="AH514" s="176">
        <f t="shared" si="634"/>
        <v>52</v>
      </c>
      <c r="AI514" s="176">
        <f t="shared" si="634"/>
        <v>35</v>
      </c>
      <c r="AJ514" s="176">
        <f t="shared" si="634"/>
        <v>49</v>
      </c>
      <c r="AK514" s="176">
        <f t="shared" si="634"/>
        <v>71</v>
      </c>
      <c r="AL514" s="176" t="str">
        <f t="shared" si="634"/>
        <v/>
      </c>
      <c r="AM514" s="176" t="str">
        <f t="shared" si="634"/>
        <v/>
      </c>
      <c r="AN514" s="176" t="str">
        <f t="shared" si="634"/>
        <v/>
      </c>
      <c r="AO514" s="176" t="str">
        <f t="shared" si="634"/>
        <v/>
      </c>
      <c r="AP514" s="176" t="str">
        <f t="shared" si="634"/>
        <v/>
      </c>
      <c r="AQ514" s="170"/>
      <c r="AR514" s="170"/>
    </row>
    <row r="515" ht="12.75" customHeight="1">
      <c r="A515" s="170"/>
      <c r="B515" s="170"/>
      <c r="C515" s="140" t="str">
        <f t="shared" ref="C515:D515" si="635">C322</f>
        <v>Fulham</v>
      </c>
      <c r="D515" s="140" t="str">
        <f t="shared" si="635"/>
        <v>Liverpool</v>
      </c>
      <c r="E515" s="176">
        <f t="shared" ref="E515:AP515" si="636">IFERROR(RANK(E322,E$196:E$385,1)+COUNTIF(E$196:E322,E322)-1,"")</f>
        <v>175</v>
      </c>
      <c r="F515" s="176">
        <f t="shared" si="636"/>
        <v>188</v>
      </c>
      <c r="G515" s="176">
        <f t="shared" si="636"/>
        <v>177</v>
      </c>
      <c r="H515" s="176">
        <f t="shared" si="636"/>
        <v>188</v>
      </c>
      <c r="I515" s="176">
        <f t="shared" si="636"/>
        <v>173</v>
      </c>
      <c r="J515" s="176">
        <f t="shared" si="636"/>
        <v>63</v>
      </c>
      <c r="K515" s="176">
        <f t="shared" si="636"/>
        <v>38</v>
      </c>
      <c r="L515" s="176">
        <f t="shared" si="636"/>
        <v>8</v>
      </c>
      <c r="M515" s="176">
        <f t="shared" si="636"/>
        <v>10</v>
      </c>
      <c r="N515" s="176">
        <f t="shared" si="636"/>
        <v>7</v>
      </c>
      <c r="O515" s="176">
        <f t="shared" si="636"/>
        <v>62</v>
      </c>
      <c r="P515" s="176">
        <f t="shared" si="636"/>
        <v>100</v>
      </c>
      <c r="Q515" s="176">
        <f t="shared" si="636"/>
        <v>125</v>
      </c>
      <c r="R515" s="176">
        <f t="shared" si="636"/>
        <v>101</v>
      </c>
      <c r="S515" s="176">
        <f t="shared" si="636"/>
        <v>87</v>
      </c>
      <c r="T515" s="176">
        <f t="shared" si="636"/>
        <v>190</v>
      </c>
      <c r="U515" s="176">
        <f t="shared" si="636"/>
        <v>186</v>
      </c>
      <c r="V515" s="176">
        <f t="shared" si="636"/>
        <v>173</v>
      </c>
      <c r="W515" s="176">
        <f t="shared" si="636"/>
        <v>135</v>
      </c>
      <c r="X515" s="176">
        <f t="shared" si="636"/>
        <v>175</v>
      </c>
      <c r="Y515" s="176">
        <f t="shared" si="636"/>
        <v>183</v>
      </c>
      <c r="Z515" s="176">
        <f t="shared" si="636"/>
        <v>66</v>
      </c>
      <c r="AA515" s="176">
        <f t="shared" si="636"/>
        <v>75</v>
      </c>
      <c r="AB515" s="176">
        <f t="shared" si="636"/>
        <v>140</v>
      </c>
      <c r="AC515" s="176">
        <f t="shared" si="636"/>
        <v>175</v>
      </c>
      <c r="AD515" s="176">
        <f t="shared" si="636"/>
        <v>156</v>
      </c>
      <c r="AE515" s="176">
        <f t="shared" si="636"/>
        <v>176</v>
      </c>
      <c r="AF515" s="176">
        <f t="shared" si="636"/>
        <v>176</v>
      </c>
      <c r="AG515" s="176">
        <f t="shared" si="636"/>
        <v>173</v>
      </c>
      <c r="AH515" s="176">
        <f t="shared" si="636"/>
        <v>160</v>
      </c>
      <c r="AI515" s="176">
        <f t="shared" si="636"/>
        <v>119</v>
      </c>
      <c r="AJ515" s="176">
        <f t="shared" si="636"/>
        <v>140</v>
      </c>
      <c r="AK515" s="176">
        <f t="shared" si="636"/>
        <v>30</v>
      </c>
      <c r="AL515" s="176" t="str">
        <f t="shared" si="636"/>
        <v/>
      </c>
      <c r="AM515" s="176" t="str">
        <f t="shared" si="636"/>
        <v/>
      </c>
      <c r="AN515" s="176" t="str">
        <f t="shared" si="636"/>
        <v/>
      </c>
      <c r="AO515" s="176" t="str">
        <f t="shared" si="636"/>
        <v/>
      </c>
      <c r="AP515" s="176" t="str">
        <f t="shared" si="636"/>
        <v/>
      </c>
      <c r="AQ515" s="170"/>
      <c r="AR515" s="170"/>
    </row>
    <row r="516" ht="12.75" customHeight="1">
      <c r="A516" s="170"/>
      <c r="B516" s="170"/>
      <c r="C516" s="140" t="str">
        <f t="shared" ref="C516:D516" si="637">C323</f>
        <v>Fulham</v>
      </c>
      <c r="D516" s="140" t="str">
        <f t="shared" si="637"/>
        <v>Man City</v>
      </c>
      <c r="E516" s="176">
        <f t="shared" ref="E516:AP516" si="638">IFERROR(RANK(E323,E$196:E$385,1)+COUNTIF(E$196:E323,E323)-1,"")</f>
        <v>15</v>
      </c>
      <c r="F516" s="176">
        <f t="shared" si="638"/>
        <v>13</v>
      </c>
      <c r="G516" s="176">
        <f t="shared" si="638"/>
        <v>22</v>
      </c>
      <c r="H516" s="176">
        <f t="shared" si="638"/>
        <v>18</v>
      </c>
      <c r="I516" s="176">
        <f t="shared" si="638"/>
        <v>11</v>
      </c>
      <c r="J516" s="176">
        <f t="shared" si="638"/>
        <v>27</v>
      </c>
      <c r="K516" s="176">
        <f t="shared" si="638"/>
        <v>97</v>
      </c>
      <c r="L516" s="176">
        <f t="shared" si="638"/>
        <v>129</v>
      </c>
      <c r="M516" s="176">
        <f t="shared" si="638"/>
        <v>126</v>
      </c>
      <c r="N516" s="176">
        <f t="shared" si="638"/>
        <v>156</v>
      </c>
      <c r="O516" s="176">
        <f t="shared" si="638"/>
        <v>181</v>
      </c>
      <c r="P516" s="176">
        <f t="shared" si="638"/>
        <v>184</v>
      </c>
      <c r="Q516" s="176">
        <f t="shared" si="638"/>
        <v>143</v>
      </c>
      <c r="R516" s="176">
        <f t="shared" si="638"/>
        <v>125</v>
      </c>
      <c r="S516" s="176">
        <f t="shared" si="638"/>
        <v>97</v>
      </c>
      <c r="T516" s="176">
        <f t="shared" si="638"/>
        <v>143</v>
      </c>
      <c r="U516" s="176">
        <f t="shared" si="638"/>
        <v>65</v>
      </c>
      <c r="V516" s="176">
        <f t="shared" si="638"/>
        <v>67</v>
      </c>
      <c r="W516" s="176">
        <f t="shared" si="638"/>
        <v>49</v>
      </c>
      <c r="X516" s="176">
        <f t="shared" si="638"/>
        <v>82</v>
      </c>
      <c r="Y516" s="176">
        <f t="shared" si="638"/>
        <v>157</v>
      </c>
      <c r="Z516" s="176">
        <f t="shared" si="638"/>
        <v>89</v>
      </c>
      <c r="AA516" s="176">
        <f t="shared" si="638"/>
        <v>131</v>
      </c>
      <c r="AB516" s="176">
        <f t="shared" si="638"/>
        <v>172</v>
      </c>
      <c r="AC516" s="176">
        <f t="shared" si="638"/>
        <v>184</v>
      </c>
      <c r="AD516" s="176">
        <f t="shared" si="638"/>
        <v>188</v>
      </c>
      <c r="AE516" s="176">
        <f t="shared" si="638"/>
        <v>180</v>
      </c>
      <c r="AF516" s="176">
        <f t="shared" si="638"/>
        <v>162</v>
      </c>
      <c r="AG516" s="176">
        <f t="shared" si="638"/>
        <v>148</v>
      </c>
      <c r="AH516" s="176">
        <f t="shared" si="638"/>
        <v>153</v>
      </c>
      <c r="AI516" s="176">
        <f t="shared" si="638"/>
        <v>127</v>
      </c>
      <c r="AJ516" s="176">
        <f t="shared" si="638"/>
        <v>29</v>
      </c>
      <c r="AK516" s="176">
        <f t="shared" si="638"/>
        <v>46</v>
      </c>
      <c r="AL516" s="176" t="str">
        <f t="shared" si="638"/>
        <v/>
      </c>
      <c r="AM516" s="176" t="str">
        <f t="shared" si="638"/>
        <v/>
      </c>
      <c r="AN516" s="176" t="str">
        <f t="shared" si="638"/>
        <v/>
      </c>
      <c r="AO516" s="176" t="str">
        <f t="shared" si="638"/>
        <v/>
      </c>
      <c r="AP516" s="176" t="str">
        <f t="shared" si="638"/>
        <v/>
      </c>
      <c r="AQ516" s="170"/>
      <c r="AR516" s="170"/>
    </row>
    <row r="517" ht="12.75" customHeight="1">
      <c r="A517" s="170"/>
      <c r="B517" s="170"/>
      <c r="C517" s="140" t="str">
        <f t="shared" ref="C517:D517" si="639">C324</f>
        <v>Fulham</v>
      </c>
      <c r="D517" s="140" t="str">
        <f t="shared" si="639"/>
        <v>Man Utd</v>
      </c>
      <c r="E517" s="176">
        <f t="shared" ref="E517:AP517" si="640">IFERROR(RANK(E324,E$196:E$385,1)+COUNTIF(E$196:E324,E324)-1,"")</f>
        <v>115</v>
      </c>
      <c r="F517" s="176">
        <f t="shared" si="640"/>
        <v>145</v>
      </c>
      <c r="G517" s="176">
        <f t="shared" si="640"/>
        <v>126</v>
      </c>
      <c r="H517" s="176">
        <f t="shared" si="640"/>
        <v>113</v>
      </c>
      <c r="I517" s="176">
        <f t="shared" si="640"/>
        <v>120</v>
      </c>
      <c r="J517" s="176">
        <f t="shared" si="640"/>
        <v>50</v>
      </c>
      <c r="K517" s="176">
        <f t="shared" si="640"/>
        <v>185</v>
      </c>
      <c r="L517" s="176">
        <f t="shared" si="640"/>
        <v>174</v>
      </c>
      <c r="M517" s="176">
        <f t="shared" si="640"/>
        <v>165</v>
      </c>
      <c r="N517" s="176">
        <f t="shared" si="640"/>
        <v>168</v>
      </c>
      <c r="O517" s="176">
        <f t="shared" si="640"/>
        <v>166</v>
      </c>
      <c r="P517" s="176">
        <f t="shared" si="640"/>
        <v>185</v>
      </c>
      <c r="Q517" s="176">
        <f t="shared" si="640"/>
        <v>86</v>
      </c>
      <c r="R517" s="176">
        <f t="shared" si="640"/>
        <v>67</v>
      </c>
      <c r="S517" s="176">
        <f t="shared" si="640"/>
        <v>37</v>
      </c>
      <c r="T517" s="176">
        <f t="shared" si="640"/>
        <v>39</v>
      </c>
      <c r="U517" s="176">
        <f t="shared" si="640"/>
        <v>42</v>
      </c>
      <c r="V517" s="176">
        <f t="shared" si="640"/>
        <v>3</v>
      </c>
      <c r="W517" s="176">
        <f t="shared" si="640"/>
        <v>1</v>
      </c>
      <c r="X517" s="176">
        <f t="shared" si="640"/>
        <v>4</v>
      </c>
      <c r="Y517" s="176">
        <f t="shared" si="640"/>
        <v>21</v>
      </c>
      <c r="Z517" s="176">
        <f t="shared" si="640"/>
        <v>36</v>
      </c>
      <c r="AA517" s="176">
        <f t="shared" si="640"/>
        <v>61</v>
      </c>
      <c r="AB517" s="176">
        <f t="shared" si="640"/>
        <v>103</v>
      </c>
      <c r="AC517" s="176">
        <f t="shared" si="640"/>
        <v>172</v>
      </c>
      <c r="AD517" s="176">
        <f t="shared" si="640"/>
        <v>182</v>
      </c>
      <c r="AE517" s="176">
        <f t="shared" si="640"/>
        <v>177</v>
      </c>
      <c r="AF517" s="176">
        <f t="shared" si="640"/>
        <v>178</v>
      </c>
      <c r="AG517" s="176">
        <f t="shared" si="640"/>
        <v>172</v>
      </c>
      <c r="AH517" s="176">
        <f t="shared" si="640"/>
        <v>188</v>
      </c>
      <c r="AI517" s="176">
        <f t="shared" si="640"/>
        <v>164</v>
      </c>
      <c r="AJ517" s="176">
        <f t="shared" si="640"/>
        <v>50</v>
      </c>
      <c r="AK517" s="176">
        <f t="shared" si="640"/>
        <v>37</v>
      </c>
      <c r="AL517" s="176" t="str">
        <f t="shared" si="640"/>
        <v/>
      </c>
      <c r="AM517" s="176" t="str">
        <f t="shared" si="640"/>
        <v/>
      </c>
      <c r="AN517" s="176" t="str">
        <f t="shared" si="640"/>
        <v/>
      </c>
      <c r="AO517" s="176" t="str">
        <f t="shared" si="640"/>
        <v/>
      </c>
      <c r="AP517" s="176" t="str">
        <f t="shared" si="640"/>
        <v/>
      </c>
      <c r="AQ517" s="170"/>
      <c r="AR517" s="170"/>
    </row>
    <row r="518" ht="12.75" customHeight="1">
      <c r="A518" s="170"/>
      <c r="B518" s="170"/>
      <c r="C518" s="140" t="str">
        <f t="shared" ref="C518:D518" si="641">C325</f>
        <v>Fulham</v>
      </c>
      <c r="D518" s="140" t="str">
        <f t="shared" si="641"/>
        <v>Newcastle</v>
      </c>
      <c r="E518" s="176">
        <f t="shared" ref="E518:AP518" si="642">IFERROR(RANK(E325,E$196:E$385,1)+COUNTIF(E$196:E325,E325)-1,"")</f>
        <v>113</v>
      </c>
      <c r="F518" s="176">
        <f t="shared" si="642"/>
        <v>160</v>
      </c>
      <c r="G518" s="176">
        <f t="shared" si="642"/>
        <v>161</v>
      </c>
      <c r="H518" s="176">
        <f t="shared" si="642"/>
        <v>124</v>
      </c>
      <c r="I518" s="176">
        <f t="shared" si="642"/>
        <v>108</v>
      </c>
      <c r="J518" s="176">
        <f t="shared" si="642"/>
        <v>72</v>
      </c>
      <c r="K518" s="176">
        <f t="shared" si="642"/>
        <v>82</v>
      </c>
      <c r="L518" s="176">
        <f t="shared" si="642"/>
        <v>26</v>
      </c>
      <c r="M518" s="176">
        <f t="shared" si="642"/>
        <v>53</v>
      </c>
      <c r="N518" s="176">
        <f t="shared" si="642"/>
        <v>73</v>
      </c>
      <c r="O518" s="176">
        <f t="shared" si="642"/>
        <v>107</v>
      </c>
      <c r="P518" s="176">
        <f t="shared" si="642"/>
        <v>111</v>
      </c>
      <c r="Q518" s="176">
        <f t="shared" si="642"/>
        <v>80</v>
      </c>
      <c r="R518" s="176">
        <f t="shared" si="642"/>
        <v>63</v>
      </c>
      <c r="S518" s="176">
        <f t="shared" si="642"/>
        <v>20</v>
      </c>
      <c r="T518" s="176">
        <f t="shared" si="642"/>
        <v>86</v>
      </c>
      <c r="U518" s="176">
        <f t="shared" si="642"/>
        <v>34</v>
      </c>
      <c r="V518" s="176">
        <f t="shared" si="642"/>
        <v>14</v>
      </c>
      <c r="W518" s="176">
        <f t="shared" si="642"/>
        <v>8</v>
      </c>
      <c r="X518" s="176">
        <f t="shared" si="642"/>
        <v>65</v>
      </c>
      <c r="Y518" s="176">
        <f t="shared" si="642"/>
        <v>115</v>
      </c>
      <c r="Z518" s="176">
        <f t="shared" si="642"/>
        <v>24</v>
      </c>
      <c r="AA518" s="176">
        <f t="shared" si="642"/>
        <v>41</v>
      </c>
      <c r="AB518" s="176">
        <f t="shared" si="642"/>
        <v>118</v>
      </c>
      <c r="AC518" s="176">
        <f t="shared" si="642"/>
        <v>143</v>
      </c>
      <c r="AD518" s="176">
        <f t="shared" si="642"/>
        <v>133</v>
      </c>
      <c r="AE518" s="176">
        <f t="shared" si="642"/>
        <v>179</v>
      </c>
      <c r="AF518" s="176">
        <f t="shared" si="642"/>
        <v>184</v>
      </c>
      <c r="AG518" s="176">
        <f t="shared" si="642"/>
        <v>185</v>
      </c>
      <c r="AH518" s="176">
        <f t="shared" si="642"/>
        <v>181</v>
      </c>
      <c r="AI518" s="176">
        <f t="shared" si="642"/>
        <v>165</v>
      </c>
      <c r="AJ518" s="176">
        <f t="shared" si="642"/>
        <v>160</v>
      </c>
      <c r="AK518" s="176">
        <f t="shared" si="642"/>
        <v>31</v>
      </c>
      <c r="AL518" s="176" t="str">
        <f t="shared" si="642"/>
        <v/>
      </c>
      <c r="AM518" s="176" t="str">
        <f t="shared" si="642"/>
        <v/>
      </c>
      <c r="AN518" s="176" t="str">
        <f t="shared" si="642"/>
        <v/>
      </c>
      <c r="AO518" s="176" t="str">
        <f t="shared" si="642"/>
        <v/>
      </c>
      <c r="AP518" s="176" t="str">
        <f t="shared" si="642"/>
        <v/>
      </c>
      <c r="AQ518" s="170"/>
      <c r="AR518" s="170"/>
    </row>
    <row r="519" ht="12.75" customHeight="1">
      <c r="A519" s="170"/>
      <c r="B519" s="170"/>
      <c r="C519" s="140" t="str">
        <f t="shared" ref="C519:D519" si="643">C326</f>
        <v>Fulham</v>
      </c>
      <c r="D519" s="140" t="str">
        <f t="shared" si="643"/>
        <v>Southampton</v>
      </c>
      <c r="E519" s="176">
        <f t="shared" ref="E519:AP519" si="644">IFERROR(RANK(E326,E$196:E$385,1)+COUNTIF(E$196:E326,E326)-1,"")</f>
        <v>107</v>
      </c>
      <c r="F519" s="176">
        <f t="shared" si="644"/>
        <v>125</v>
      </c>
      <c r="G519" s="176">
        <f t="shared" si="644"/>
        <v>100</v>
      </c>
      <c r="H519" s="176">
        <f t="shared" si="644"/>
        <v>82</v>
      </c>
      <c r="I519" s="176">
        <f t="shared" si="644"/>
        <v>51</v>
      </c>
      <c r="J519" s="176">
        <f t="shared" si="644"/>
        <v>80</v>
      </c>
      <c r="K519" s="176">
        <f t="shared" si="644"/>
        <v>79</v>
      </c>
      <c r="L519" s="176">
        <f t="shared" si="644"/>
        <v>53</v>
      </c>
      <c r="M519" s="176">
        <f t="shared" si="644"/>
        <v>107</v>
      </c>
      <c r="N519" s="176">
        <f t="shared" si="644"/>
        <v>160</v>
      </c>
      <c r="O519" s="176">
        <f t="shared" si="644"/>
        <v>163</v>
      </c>
      <c r="P519" s="176">
        <f t="shared" si="644"/>
        <v>174</v>
      </c>
      <c r="Q519" s="176">
        <f t="shared" si="644"/>
        <v>167</v>
      </c>
      <c r="R519" s="176">
        <f t="shared" si="644"/>
        <v>166</v>
      </c>
      <c r="S519" s="176">
        <f t="shared" si="644"/>
        <v>78</v>
      </c>
      <c r="T519" s="176">
        <f t="shared" si="644"/>
        <v>69</v>
      </c>
      <c r="U519" s="176">
        <f t="shared" si="644"/>
        <v>52</v>
      </c>
      <c r="V519" s="176">
        <f t="shared" si="644"/>
        <v>39</v>
      </c>
      <c r="W519" s="176">
        <f t="shared" si="644"/>
        <v>19</v>
      </c>
      <c r="X519" s="176">
        <f t="shared" si="644"/>
        <v>23</v>
      </c>
      <c r="Y519" s="176">
        <f t="shared" si="644"/>
        <v>13</v>
      </c>
      <c r="Z519" s="176">
        <f t="shared" si="644"/>
        <v>8</v>
      </c>
      <c r="AA519" s="176">
        <f t="shared" si="644"/>
        <v>9</v>
      </c>
      <c r="AB519" s="176">
        <f t="shared" si="644"/>
        <v>56</v>
      </c>
      <c r="AC519" s="176">
        <f t="shared" si="644"/>
        <v>133</v>
      </c>
      <c r="AD519" s="176">
        <f t="shared" si="644"/>
        <v>167</v>
      </c>
      <c r="AE519" s="176">
        <f t="shared" si="644"/>
        <v>183</v>
      </c>
      <c r="AF519" s="176">
        <f t="shared" si="644"/>
        <v>189</v>
      </c>
      <c r="AG519" s="176">
        <f t="shared" si="644"/>
        <v>189</v>
      </c>
      <c r="AH519" s="176">
        <f t="shared" si="644"/>
        <v>184</v>
      </c>
      <c r="AI519" s="176">
        <f t="shared" si="644"/>
        <v>138</v>
      </c>
      <c r="AJ519" s="176">
        <f t="shared" si="644"/>
        <v>124</v>
      </c>
      <c r="AK519" s="176">
        <f t="shared" si="644"/>
        <v>63</v>
      </c>
      <c r="AL519" s="176" t="str">
        <f t="shared" si="644"/>
        <v/>
      </c>
      <c r="AM519" s="176" t="str">
        <f t="shared" si="644"/>
        <v/>
      </c>
      <c r="AN519" s="176" t="str">
        <f t="shared" si="644"/>
        <v/>
      </c>
      <c r="AO519" s="176" t="str">
        <f t="shared" si="644"/>
        <v/>
      </c>
      <c r="AP519" s="176" t="str">
        <f t="shared" si="644"/>
        <v/>
      </c>
      <c r="AQ519" s="170"/>
      <c r="AR519" s="170"/>
    </row>
    <row r="520" ht="12.75" customHeight="1">
      <c r="A520" s="170"/>
      <c r="B520" s="170"/>
      <c r="C520" s="140" t="str">
        <f t="shared" ref="C520:D520" si="645">C327</f>
        <v>Fulham</v>
      </c>
      <c r="D520" s="140" t="str">
        <f t="shared" si="645"/>
        <v>Tottenham</v>
      </c>
      <c r="E520" s="176">
        <f t="shared" ref="E520:AP520" si="646">IFERROR(RANK(E327,E$196:E$385,1)+COUNTIF(E$196:E327,E327)-1,"")</f>
        <v>164</v>
      </c>
      <c r="F520" s="176">
        <f t="shared" si="646"/>
        <v>171</v>
      </c>
      <c r="G520" s="176">
        <f t="shared" si="646"/>
        <v>154</v>
      </c>
      <c r="H520" s="176">
        <f t="shared" si="646"/>
        <v>152</v>
      </c>
      <c r="I520" s="176">
        <f t="shared" si="646"/>
        <v>135</v>
      </c>
      <c r="J520" s="176">
        <f t="shared" si="646"/>
        <v>13</v>
      </c>
      <c r="K520" s="176">
        <f t="shared" si="646"/>
        <v>65</v>
      </c>
      <c r="L520" s="176">
        <f t="shared" si="646"/>
        <v>76</v>
      </c>
      <c r="M520" s="176">
        <f t="shared" si="646"/>
        <v>157</v>
      </c>
      <c r="N520" s="176">
        <f t="shared" si="646"/>
        <v>157</v>
      </c>
      <c r="O520" s="176">
        <f t="shared" si="646"/>
        <v>172</v>
      </c>
      <c r="P520" s="176">
        <f t="shared" si="646"/>
        <v>182</v>
      </c>
      <c r="Q520" s="176">
        <f t="shared" si="646"/>
        <v>159</v>
      </c>
      <c r="R520" s="176">
        <f t="shared" si="646"/>
        <v>158</v>
      </c>
      <c r="S520" s="176">
        <f t="shared" si="646"/>
        <v>63</v>
      </c>
      <c r="T520" s="176">
        <f t="shared" si="646"/>
        <v>70</v>
      </c>
      <c r="U520" s="176">
        <f t="shared" si="646"/>
        <v>30</v>
      </c>
      <c r="V520" s="176">
        <f t="shared" si="646"/>
        <v>28</v>
      </c>
      <c r="W520" s="176">
        <f t="shared" si="646"/>
        <v>3</v>
      </c>
      <c r="X520" s="176">
        <f t="shared" si="646"/>
        <v>1</v>
      </c>
      <c r="Y520" s="176">
        <f t="shared" si="646"/>
        <v>73</v>
      </c>
      <c r="Z520" s="176">
        <f t="shared" si="646"/>
        <v>64</v>
      </c>
      <c r="AA520" s="176">
        <f t="shared" si="646"/>
        <v>84</v>
      </c>
      <c r="AB520" s="176">
        <f t="shared" si="646"/>
        <v>101</v>
      </c>
      <c r="AC520" s="176">
        <f t="shared" si="646"/>
        <v>146</v>
      </c>
      <c r="AD520" s="176">
        <f t="shared" si="646"/>
        <v>141</v>
      </c>
      <c r="AE520" s="176">
        <f t="shared" si="646"/>
        <v>169</v>
      </c>
      <c r="AF520" s="176">
        <f t="shared" si="646"/>
        <v>167</v>
      </c>
      <c r="AG520" s="176">
        <f t="shared" si="646"/>
        <v>134</v>
      </c>
      <c r="AH520" s="176">
        <f t="shared" si="646"/>
        <v>163</v>
      </c>
      <c r="AI520" s="176">
        <f t="shared" si="646"/>
        <v>128</v>
      </c>
      <c r="AJ520" s="176">
        <f t="shared" si="646"/>
        <v>158</v>
      </c>
      <c r="AK520" s="176">
        <f t="shared" si="646"/>
        <v>19</v>
      </c>
      <c r="AL520" s="176" t="str">
        <f t="shared" si="646"/>
        <v/>
      </c>
      <c r="AM520" s="176" t="str">
        <f t="shared" si="646"/>
        <v/>
      </c>
      <c r="AN520" s="176" t="str">
        <f t="shared" si="646"/>
        <v/>
      </c>
      <c r="AO520" s="176" t="str">
        <f t="shared" si="646"/>
        <v/>
      </c>
      <c r="AP520" s="176" t="str">
        <f t="shared" si="646"/>
        <v/>
      </c>
      <c r="AQ520" s="170"/>
      <c r="AR520" s="170"/>
    </row>
    <row r="521" ht="12.75" customHeight="1">
      <c r="A521" s="170"/>
      <c r="B521" s="170"/>
      <c r="C521" s="140" t="str">
        <f t="shared" ref="C521:D521" si="647">C328</f>
        <v>Fulham</v>
      </c>
      <c r="D521" s="140" t="str">
        <f t="shared" si="647"/>
        <v>Watford</v>
      </c>
      <c r="E521" s="176">
        <f t="shared" ref="E521:AP521" si="648">IFERROR(RANK(E328,E$196:E$385,1)+COUNTIF(E$196:E328,E328)-1,"")</f>
        <v>92</v>
      </c>
      <c r="F521" s="176">
        <f t="shared" si="648"/>
        <v>173</v>
      </c>
      <c r="G521" s="176">
        <f t="shared" si="648"/>
        <v>171</v>
      </c>
      <c r="H521" s="176">
        <f t="shared" si="648"/>
        <v>180</v>
      </c>
      <c r="I521" s="176">
        <f t="shared" si="648"/>
        <v>151</v>
      </c>
      <c r="J521" s="176">
        <f t="shared" si="648"/>
        <v>77</v>
      </c>
      <c r="K521" s="176">
        <f t="shared" si="648"/>
        <v>98</v>
      </c>
      <c r="L521" s="176">
        <f t="shared" si="648"/>
        <v>35</v>
      </c>
      <c r="M521" s="176">
        <f t="shared" si="648"/>
        <v>74</v>
      </c>
      <c r="N521" s="176">
        <f t="shared" si="648"/>
        <v>137</v>
      </c>
      <c r="O521" s="176">
        <f t="shared" si="648"/>
        <v>178</v>
      </c>
      <c r="P521" s="176">
        <f t="shared" si="648"/>
        <v>168</v>
      </c>
      <c r="Q521" s="176">
        <f t="shared" si="648"/>
        <v>168</v>
      </c>
      <c r="R521" s="176">
        <f t="shared" si="648"/>
        <v>167</v>
      </c>
      <c r="S521" s="176">
        <f t="shared" si="648"/>
        <v>103</v>
      </c>
      <c r="T521" s="176">
        <f t="shared" si="648"/>
        <v>73</v>
      </c>
      <c r="U521" s="176">
        <f t="shared" si="648"/>
        <v>21</v>
      </c>
      <c r="V521" s="176">
        <f t="shared" si="648"/>
        <v>60</v>
      </c>
      <c r="W521" s="176">
        <f t="shared" si="648"/>
        <v>20</v>
      </c>
      <c r="X521" s="176">
        <f t="shared" si="648"/>
        <v>68</v>
      </c>
      <c r="Y521" s="176">
        <f t="shared" si="648"/>
        <v>82</v>
      </c>
      <c r="Z521" s="176">
        <f t="shared" si="648"/>
        <v>40</v>
      </c>
      <c r="AA521" s="176">
        <f t="shared" si="648"/>
        <v>68</v>
      </c>
      <c r="AB521" s="176">
        <f t="shared" si="648"/>
        <v>130</v>
      </c>
      <c r="AC521" s="176">
        <f t="shared" si="648"/>
        <v>179</v>
      </c>
      <c r="AD521" s="176">
        <f t="shared" si="648"/>
        <v>158</v>
      </c>
      <c r="AE521" s="176">
        <f t="shared" si="648"/>
        <v>186</v>
      </c>
      <c r="AF521" s="176">
        <f t="shared" si="648"/>
        <v>182</v>
      </c>
      <c r="AG521" s="176">
        <f t="shared" si="648"/>
        <v>182</v>
      </c>
      <c r="AH521" s="176">
        <f t="shared" si="648"/>
        <v>154</v>
      </c>
      <c r="AI521" s="176">
        <f t="shared" si="648"/>
        <v>90</v>
      </c>
      <c r="AJ521" s="176">
        <f t="shared" si="648"/>
        <v>117</v>
      </c>
      <c r="AK521" s="176">
        <f t="shared" si="648"/>
        <v>21</v>
      </c>
      <c r="AL521" s="176" t="str">
        <f t="shared" si="648"/>
        <v/>
      </c>
      <c r="AM521" s="176" t="str">
        <f t="shared" si="648"/>
        <v/>
      </c>
      <c r="AN521" s="176" t="str">
        <f t="shared" si="648"/>
        <v/>
      </c>
      <c r="AO521" s="176" t="str">
        <f t="shared" si="648"/>
        <v/>
      </c>
      <c r="AP521" s="176" t="str">
        <f t="shared" si="648"/>
        <v/>
      </c>
      <c r="AQ521" s="170"/>
      <c r="AR521" s="170"/>
    </row>
    <row r="522" ht="12.75" customHeight="1">
      <c r="A522" s="170"/>
      <c r="B522" s="170"/>
      <c r="C522" s="140" t="str">
        <f t="shared" ref="C522:D522" si="649">C329</f>
        <v>Fulham</v>
      </c>
      <c r="D522" s="140" t="str">
        <f t="shared" si="649"/>
        <v>West Ham</v>
      </c>
      <c r="E522" s="176">
        <f t="shared" ref="E522:AP522" si="650">IFERROR(RANK(E329,E$196:E$385,1)+COUNTIF(E$196:E329,E329)-1,"")</f>
        <v>90</v>
      </c>
      <c r="F522" s="176">
        <f t="shared" si="650"/>
        <v>150</v>
      </c>
      <c r="G522" s="176">
        <f t="shared" si="650"/>
        <v>152</v>
      </c>
      <c r="H522" s="176">
        <f t="shared" si="650"/>
        <v>148</v>
      </c>
      <c r="I522" s="176">
        <f t="shared" si="650"/>
        <v>170</v>
      </c>
      <c r="J522" s="176">
        <f t="shared" si="650"/>
        <v>128</v>
      </c>
      <c r="K522" s="176">
        <f t="shared" si="650"/>
        <v>125</v>
      </c>
      <c r="L522" s="176">
        <f t="shared" si="650"/>
        <v>54</v>
      </c>
      <c r="M522" s="176">
        <f t="shared" si="650"/>
        <v>69</v>
      </c>
      <c r="N522" s="176">
        <f t="shared" si="650"/>
        <v>33</v>
      </c>
      <c r="O522" s="176">
        <f t="shared" si="650"/>
        <v>17</v>
      </c>
      <c r="P522" s="176">
        <f t="shared" si="650"/>
        <v>20</v>
      </c>
      <c r="Q522" s="176">
        <f t="shared" si="650"/>
        <v>26</v>
      </c>
      <c r="R522" s="176">
        <f t="shared" si="650"/>
        <v>15</v>
      </c>
      <c r="S522" s="176">
        <f t="shared" si="650"/>
        <v>1</v>
      </c>
      <c r="T522" s="176">
        <f t="shared" si="650"/>
        <v>1</v>
      </c>
      <c r="U522" s="176">
        <f t="shared" si="650"/>
        <v>1</v>
      </c>
      <c r="V522" s="176">
        <f t="shared" si="650"/>
        <v>10</v>
      </c>
      <c r="W522" s="176">
        <f t="shared" si="650"/>
        <v>2</v>
      </c>
      <c r="X522" s="176">
        <f t="shared" si="650"/>
        <v>38</v>
      </c>
      <c r="Y522" s="176">
        <f t="shared" si="650"/>
        <v>129</v>
      </c>
      <c r="Z522" s="176">
        <f t="shared" si="650"/>
        <v>150</v>
      </c>
      <c r="AA522" s="176">
        <f t="shared" si="650"/>
        <v>173</v>
      </c>
      <c r="AB522" s="176">
        <f t="shared" si="650"/>
        <v>132</v>
      </c>
      <c r="AC522" s="176">
        <f t="shared" si="650"/>
        <v>167</v>
      </c>
      <c r="AD522" s="176">
        <f t="shared" si="650"/>
        <v>95</v>
      </c>
      <c r="AE522" s="176">
        <f t="shared" si="650"/>
        <v>42</v>
      </c>
      <c r="AF522" s="176">
        <f t="shared" si="650"/>
        <v>85</v>
      </c>
      <c r="AG522" s="176">
        <f t="shared" si="650"/>
        <v>65</v>
      </c>
      <c r="AH522" s="176">
        <f t="shared" si="650"/>
        <v>104</v>
      </c>
      <c r="AI522" s="176">
        <f t="shared" si="650"/>
        <v>66</v>
      </c>
      <c r="AJ522" s="176">
        <f t="shared" si="650"/>
        <v>88</v>
      </c>
      <c r="AK522" s="176">
        <f t="shared" si="650"/>
        <v>107</v>
      </c>
      <c r="AL522" s="176" t="str">
        <f t="shared" si="650"/>
        <v/>
      </c>
      <c r="AM522" s="176" t="str">
        <f t="shared" si="650"/>
        <v/>
      </c>
      <c r="AN522" s="176" t="str">
        <f t="shared" si="650"/>
        <v/>
      </c>
      <c r="AO522" s="176" t="str">
        <f t="shared" si="650"/>
        <v/>
      </c>
      <c r="AP522" s="176" t="str">
        <f t="shared" si="650"/>
        <v/>
      </c>
      <c r="AQ522" s="170"/>
      <c r="AR522" s="170"/>
    </row>
    <row r="523" ht="12.75" customHeight="1">
      <c r="A523" s="170"/>
      <c r="B523" s="170"/>
      <c r="C523" s="140" t="str">
        <f t="shared" ref="C523:D523" si="651">C330</f>
        <v>Fulham</v>
      </c>
      <c r="D523" s="140" t="str">
        <f t="shared" si="651"/>
        <v>Wolves</v>
      </c>
      <c r="E523" s="176">
        <f t="shared" ref="E523:AP523" si="652">IFERROR(RANK(E330,E$196:E$385,1)+COUNTIF(E$196:E330,E330)-1,"")</f>
        <v>140</v>
      </c>
      <c r="F523" s="176">
        <f t="shared" si="652"/>
        <v>139</v>
      </c>
      <c r="G523" s="176">
        <f t="shared" si="652"/>
        <v>128</v>
      </c>
      <c r="H523" s="176">
        <f t="shared" si="652"/>
        <v>104</v>
      </c>
      <c r="I523" s="176">
        <f t="shared" si="652"/>
        <v>86</v>
      </c>
      <c r="J523" s="176">
        <f t="shared" si="652"/>
        <v>56</v>
      </c>
      <c r="K523" s="176">
        <f t="shared" si="652"/>
        <v>181</v>
      </c>
      <c r="L523" s="176">
        <f t="shared" si="652"/>
        <v>169</v>
      </c>
      <c r="M523" s="176">
        <f t="shared" si="652"/>
        <v>151</v>
      </c>
      <c r="N523" s="176">
        <f t="shared" si="652"/>
        <v>182</v>
      </c>
      <c r="O523" s="176">
        <f t="shared" si="652"/>
        <v>185</v>
      </c>
      <c r="P523" s="176">
        <f t="shared" si="652"/>
        <v>189</v>
      </c>
      <c r="Q523" s="176">
        <f t="shared" si="652"/>
        <v>138</v>
      </c>
      <c r="R523" s="176">
        <f t="shared" si="652"/>
        <v>146</v>
      </c>
      <c r="S523" s="176">
        <f t="shared" si="652"/>
        <v>114</v>
      </c>
      <c r="T523" s="176">
        <f t="shared" si="652"/>
        <v>40</v>
      </c>
      <c r="U523" s="176">
        <f t="shared" si="652"/>
        <v>17</v>
      </c>
      <c r="V523" s="176">
        <f t="shared" si="652"/>
        <v>70</v>
      </c>
      <c r="W523" s="176">
        <f t="shared" si="652"/>
        <v>27</v>
      </c>
      <c r="X523" s="176">
        <f t="shared" si="652"/>
        <v>102</v>
      </c>
      <c r="Y523" s="176">
        <f t="shared" si="652"/>
        <v>126</v>
      </c>
      <c r="Z523" s="176">
        <f t="shared" si="652"/>
        <v>166</v>
      </c>
      <c r="AA523" s="176">
        <f t="shared" si="652"/>
        <v>166</v>
      </c>
      <c r="AB523" s="176">
        <f t="shared" si="652"/>
        <v>57</v>
      </c>
      <c r="AC523" s="176">
        <f t="shared" si="652"/>
        <v>134</v>
      </c>
      <c r="AD523" s="176">
        <f t="shared" si="652"/>
        <v>106</v>
      </c>
      <c r="AE523" s="176">
        <f t="shared" si="652"/>
        <v>95</v>
      </c>
      <c r="AF523" s="176">
        <f t="shared" si="652"/>
        <v>100</v>
      </c>
      <c r="AG523" s="176">
        <f t="shared" si="652"/>
        <v>96</v>
      </c>
      <c r="AH523" s="176">
        <f t="shared" si="652"/>
        <v>91</v>
      </c>
      <c r="AI523" s="176">
        <f t="shared" si="652"/>
        <v>27</v>
      </c>
      <c r="AJ523" s="176">
        <f t="shared" si="652"/>
        <v>9</v>
      </c>
      <c r="AK523" s="176">
        <f t="shared" si="652"/>
        <v>15</v>
      </c>
      <c r="AL523" s="176" t="str">
        <f t="shared" si="652"/>
        <v/>
      </c>
      <c r="AM523" s="176" t="str">
        <f t="shared" si="652"/>
        <v/>
      </c>
      <c r="AN523" s="176" t="str">
        <f t="shared" si="652"/>
        <v/>
      </c>
      <c r="AO523" s="176" t="str">
        <f t="shared" si="652"/>
        <v/>
      </c>
      <c r="AP523" s="176" t="str">
        <f t="shared" si="652"/>
        <v/>
      </c>
      <c r="AQ523" s="170"/>
      <c r="AR523" s="170"/>
    </row>
    <row r="524" ht="12.75" customHeight="1">
      <c r="A524" s="170"/>
      <c r="B524" s="170"/>
      <c r="C524" s="140" t="str">
        <f t="shared" ref="C524:D524" si="653">C331</f>
        <v>Huddersfield</v>
      </c>
      <c r="D524" s="140" t="str">
        <f t="shared" si="653"/>
        <v>Leicester</v>
      </c>
      <c r="E524" s="176">
        <f t="shared" ref="E524:AP524" si="654">IFERROR(RANK(E331,E$196:E$385,1)+COUNTIF(E$196:E331,E331)-1,"")</f>
        <v>83</v>
      </c>
      <c r="F524" s="176">
        <f t="shared" si="654"/>
        <v>29</v>
      </c>
      <c r="G524" s="176">
        <f t="shared" si="654"/>
        <v>43</v>
      </c>
      <c r="H524" s="176">
        <f t="shared" si="654"/>
        <v>172</v>
      </c>
      <c r="I524" s="176">
        <f t="shared" si="654"/>
        <v>162</v>
      </c>
      <c r="J524" s="176">
        <f t="shared" si="654"/>
        <v>156</v>
      </c>
      <c r="K524" s="176">
        <f t="shared" si="654"/>
        <v>182</v>
      </c>
      <c r="L524" s="176">
        <f t="shared" si="654"/>
        <v>183</v>
      </c>
      <c r="M524" s="176">
        <f t="shared" si="654"/>
        <v>154</v>
      </c>
      <c r="N524" s="176">
        <f t="shared" si="654"/>
        <v>88</v>
      </c>
      <c r="O524" s="176">
        <f t="shared" si="654"/>
        <v>121</v>
      </c>
      <c r="P524" s="176">
        <f t="shared" si="654"/>
        <v>139</v>
      </c>
      <c r="Q524" s="176">
        <f t="shared" si="654"/>
        <v>121</v>
      </c>
      <c r="R524" s="176">
        <f t="shared" si="654"/>
        <v>183</v>
      </c>
      <c r="S524" s="176">
        <f t="shared" si="654"/>
        <v>177</v>
      </c>
      <c r="T524" s="176">
        <f t="shared" si="654"/>
        <v>176</v>
      </c>
      <c r="U524" s="176">
        <f t="shared" si="654"/>
        <v>131</v>
      </c>
      <c r="V524" s="176">
        <f t="shared" si="654"/>
        <v>148</v>
      </c>
      <c r="W524" s="176">
        <f t="shared" si="654"/>
        <v>144</v>
      </c>
      <c r="X524" s="176">
        <f t="shared" si="654"/>
        <v>118</v>
      </c>
      <c r="Y524" s="176">
        <f t="shared" si="654"/>
        <v>152</v>
      </c>
      <c r="Z524" s="176">
        <f t="shared" si="654"/>
        <v>139</v>
      </c>
      <c r="AA524" s="176">
        <f t="shared" si="654"/>
        <v>90</v>
      </c>
      <c r="AB524" s="176">
        <f t="shared" si="654"/>
        <v>111</v>
      </c>
      <c r="AC524" s="176">
        <f t="shared" si="654"/>
        <v>109</v>
      </c>
      <c r="AD524" s="176">
        <f t="shared" si="654"/>
        <v>36</v>
      </c>
      <c r="AE524" s="176">
        <f t="shared" si="654"/>
        <v>44</v>
      </c>
      <c r="AF524" s="176">
        <f t="shared" si="654"/>
        <v>31</v>
      </c>
      <c r="AG524" s="176">
        <f t="shared" si="654"/>
        <v>60</v>
      </c>
      <c r="AH524" s="176">
        <f t="shared" si="654"/>
        <v>32</v>
      </c>
      <c r="AI524" s="176">
        <f t="shared" si="654"/>
        <v>59</v>
      </c>
      <c r="AJ524" s="176">
        <f t="shared" si="654"/>
        <v>141</v>
      </c>
      <c r="AK524" s="176">
        <f t="shared" si="654"/>
        <v>135</v>
      </c>
      <c r="AL524" s="176" t="str">
        <f t="shared" si="654"/>
        <v/>
      </c>
      <c r="AM524" s="176" t="str">
        <f t="shared" si="654"/>
        <v/>
      </c>
      <c r="AN524" s="176" t="str">
        <f t="shared" si="654"/>
        <v/>
      </c>
      <c r="AO524" s="176" t="str">
        <f t="shared" si="654"/>
        <v/>
      </c>
      <c r="AP524" s="176" t="str">
        <f t="shared" si="654"/>
        <v/>
      </c>
      <c r="AQ524" s="170"/>
      <c r="AR524" s="170"/>
    </row>
    <row r="525" ht="12.75" customHeight="1">
      <c r="A525" s="170"/>
      <c r="B525" s="170"/>
      <c r="C525" s="140" t="str">
        <f t="shared" ref="C525:D525" si="655">C332</f>
        <v>Huddersfield</v>
      </c>
      <c r="D525" s="140" t="str">
        <f t="shared" si="655"/>
        <v>Liverpool</v>
      </c>
      <c r="E525" s="176">
        <f t="shared" ref="E525:AP525" si="656">IFERROR(RANK(E332,E$196:E$385,1)+COUNTIF(E$196:E332,E332)-1,"")</f>
        <v>133</v>
      </c>
      <c r="F525" s="176">
        <f t="shared" si="656"/>
        <v>158</v>
      </c>
      <c r="G525" s="176">
        <f t="shared" si="656"/>
        <v>106</v>
      </c>
      <c r="H525" s="176">
        <f t="shared" si="656"/>
        <v>129</v>
      </c>
      <c r="I525" s="176">
        <f t="shared" si="656"/>
        <v>52</v>
      </c>
      <c r="J525" s="176">
        <f t="shared" si="656"/>
        <v>39</v>
      </c>
      <c r="K525" s="176">
        <f t="shared" si="656"/>
        <v>22</v>
      </c>
      <c r="L525" s="176">
        <f t="shared" si="656"/>
        <v>5</v>
      </c>
      <c r="M525" s="176">
        <f t="shared" si="656"/>
        <v>6</v>
      </c>
      <c r="N525" s="176">
        <f t="shared" si="656"/>
        <v>5</v>
      </c>
      <c r="O525" s="176">
        <f t="shared" si="656"/>
        <v>45</v>
      </c>
      <c r="P525" s="176">
        <f t="shared" si="656"/>
        <v>62</v>
      </c>
      <c r="Q525" s="176">
        <f t="shared" si="656"/>
        <v>68</v>
      </c>
      <c r="R525" s="176">
        <f t="shared" si="656"/>
        <v>57</v>
      </c>
      <c r="S525" s="176">
        <f t="shared" si="656"/>
        <v>98</v>
      </c>
      <c r="T525" s="176">
        <f t="shared" si="656"/>
        <v>109</v>
      </c>
      <c r="U525" s="176">
        <f t="shared" si="656"/>
        <v>73</v>
      </c>
      <c r="V525" s="176">
        <f t="shared" si="656"/>
        <v>64</v>
      </c>
      <c r="W525" s="176">
        <f t="shared" si="656"/>
        <v>70</v>
      </c>
      <c r="X525" s="176">
        <f t="shared" si="656"/>
        <v>104</v>
      </c>
      <c r="Y525" s="176">
        <f t="shared" si="656"/>
        <v>97</v>
      </c>
      <c r="Z525" s="176">
        <f t="shared" si="656"/>
        <v>102</v>
      </c>
      <c r="AA525" s="176">
        <f t="shared" si="656"/>
        <v>69</v>
      </c>
      <c r="AB525" s="176">
        <f t="shared" si="656"/>
        <v>119</v>
      </c>
      <c r="AC525" s="176">
        <f t="shared" si="656"/>
        <v>131</v>
      </c>
      <c r="AD525" s="176">
        <f t="shared" si="656"/>
        <v>107</v>
      </c>
      <c r="AE525" s="176">
        <f t="shared" si="656"/>
        <v>143</v>
      </c>
      <c r="AF525" s="176">
        <f t="shared" si="656"/>
        <v>135</v>
      </c>
      <c r="AG525" s="176">
        <f t="shared" si="656"/>
        <v>183</v>
      </c>
      <c r="AH525" s="176">
        <f t="shared" si="656"/>
        <v>178</v>
      </c>
      <c r="AI525" s="176">
        <f t="shared" si="656"/>
        <v>161</v>
      </c>
      <c r="AJ525" s="176">
        <f t="shared" si="656"/>
        <v>175</v>
      </c>
      <c r="AK525" s="176">
        <f t="shared" si="656"/>
        <v>108</v>
      </c>
      <c r="AL525" s="176" t="str">
        <f t="shared" si="656"/>
        <v/>
      </c>
      <c r="AM525" s="176" t="str">
        <f t="shared" si="656"/>
        <v/>
      </c>
      <c r="AN525" s="176" t="str">
        <f t="shared" si="656"/>
        <v/>
      </c>
      <c r="AO525" s="176" t="str">
        <f t="shared" si="656"/>
        <v/>
      </c>
      <c r="AP525" s="176" t="str">
        <f t="shared" si="656"/>
        <v/>
      </c>
      <c r="AQ525" s="170"/>
      <c r="AR525" s="170"/>
    </row>
    <row r="526" ht="12.75" customHeight="1">
      <c r="A526" s="170"/>
      <c r="B526" s="170"/>
      <c r="C526" s="140" t="str">
        <f t="shared" ref="C526:D526" si="657">C333</f>
        <v>Huddersfield</v>
      </c>
      <c r="D526" s="140" t="str">
        <f t="shared" si="657"/>
        <v>Man City</v>
      </c>
      <c r="E526" s="176">
        <f t="shared" ref="E526:AP526" si="658">IFERROR(RANK(E333,E$196:E$385,1)+COUNTIF(E$196:E333,E333)-1,"")</f>
        <v>48</v>
      </c>
      <c r="F526" s="176">
        <f t="shared" si="658"/>
        <v>2</v>
      </c>
      <c r="G526" s="176">
        <f t="shared" si="658"/>
        <v>1</v>
      </c>
      <c r="H526" s="176">
        <f t="shared" si="658"/>
        <v>13</v>
      </c>
      <c r="I526" s="176">
        <f t="shared" si="658"/>
        <v>53</v>
      </c>
      <c r="J526" s="176">
        <f t="shared" si="658"/>
        <v>53</v>
      </c>
      <c r="K526" s="176">
        <f t="shared" si="658"/>
        <v>78</v>
      </c>
      <c r="L526" s="176">
        <f t="shared" si="658"/>
        <v>144</v>
      </c>
      <c r="M526" s="176">
        <f t="shared" si="658"/>
        <v>111</v>
      </c>
      <c r="N526" s="176">
        <f t="shared" si="658"/>
        <v>144</v>
      </c>
      <c r="O526" s="176">
        <f t="shared" si="658"/>
        <v>152</v>
      </c>
      <c r="P526" s="176">
        <f t="shared" si="658"/>
        <v>154</v>
      </c>
      <c r="Q526" s="176">
        <f t="shared" si="658"/>
        <v>123</v>
      </c>
      <c r="R526" s="176">
        <f t="shared" si="658"/>
        <v>141</v>
      </c>
      <c r="S526" s="176">
        <f t="shared" si="658"/>
        <v>168</v>
      </c>
      <c r="T526" s="176">
        <f t="shared" si="658"/>
        <v>144</v>
      </c>
      <c r="U526" s="176">
        <f t="shared" si="658"/>
        <v>66</v>
      </c>
      <c r="V526" s="176">
        <f t="shared" si="658"/>
        <v>68</v>
      </c>
      <c r="W526" s="176">
        <f t="shared" si="658"/>
        <v>78</v>
      </c>
      <c r="X526" s="176">
        <f t="shared" si="658"/>
        <v>39</v>
      </c>
      <c r="Y526" s="176">
        <f t="shared" si="658"/>
        <v>39</v>
      </c>
      <c r="Z526" s="176">
        <f t="shared" si="658"/>
        <v>45</v>
      </c>
      <c r="AA526" s="176">
        <f t="shared" si="658"/>
        <v>52</v>
      </c>
      <c r="AB526" s="176">
        <f t="shared" si="658"/>
        <v>99</v>
      </c>
      <c r="AC526" s="176">
        <f t="shared" si="658"/>
        <v>112</v>
      </c>
      <c r="AD526" s="176">
        <f t="shared" si="658"/>
        <v>127</v>
      </c>
      <c r="AE526" s="176">
        <f t="shared" si="658"/>
        <v>119</v>
      </c>
      <c r="AF526" s="176">
        <f t="shared" si="658"/>
        <v>65</v>
      </c>
      <c r="AG526" s="176">
        <f t="shared" si="658"/>
        <v>137</v>
      </c>
      <c r="AH526" s="176">
        <f t="shared" si="658"/>
        <v>108</v>
      </c>
      <c r="AI526" s="176">
        <f t="shared" si="658"/>
        <v>109</v>
      </c>
      <c r="AJ526" s="176">
        <f t="shared" si="658"/>
        <v>144</v>
      </c>
      <c r="AK526" s="176">
        <f t="shared" si="658"/>
        <v>147</v>
      </c>
      <c r="AL526" s="176" t="str">
        <f t="shared" si="658"/>
        <v/>
      </c>
      <c r="AM526" s="176" t="str">
        <f t="shared" si="658"/>
        <v/>
      </c>
      <c r="AN526" s="176" t="str">
        <f t="shared" si="658"/>
        <v/>
      </c>
      <c r="AO526" s="176" t="str">
        <f t="shared" si="658"/>
        <v/>
      </c>
      <c r="AP526" s="176" t="str">
        <f t="shared" si="658"/>
        <v/>
      </c>
      <c r="AQ526" s="170"/>
      <c r="AR526" s="170"/>
    </row>
    <row r="527" ht="12.75" customHeight="1">
      <c r="A527" s="170"/>
      <c r="B527" s="170"/>
      <c r="C527" s="140" t="str">
        <f t="shared" ref="C527:D527" si="659">C334</f>
        <v>Huddersfield</v>
      </c>
      <c r="D527" s="140" t="str">
        <f t="shared" si="659"/>
        <v>Man Utd</v>
      </c>
      <c r="E527" s="176">
        <f t="shared" ref="E527:AP527" si="660">IFERROR(RANK(E334,E$196:E$385,1)+COUNTIF(E$196:E334,E334)-1,"")</f>
        <v>70</v>
      </c>
      <c r="F527" s="176">
        <f t="shared" si="660"/>
        <v>36</v>
      </c>
      <c r="G527" s="176">
        <f t="shared" si="660"/>
        <v>10</v>
      </c>
      <c r="H527" s="176">
        <f t="shared" si="660"/>
        <v>101</v>
      </c>
      <c r="I527" s="176">
        <f t="shared" si="660"/>
        <v>114</v>
      </c>
      <c r="J527" s="176">
        <f t="shared" si="660"/>
        <v>91</v>
      </c>
      <c r="K527" s="176">
        <f t="shared" si="660"/>
        <v>152</v>
      </c>
      <c r="L527" s="176">
        <f t="shared" si="660"/>
        <v>104</v>
      </c>
      <c r="M527" s="176">
        <f t="shared" si="660"/>
        <v>80</v>
      </c>
      <c r="N527" s="176">
        <f t="shared" si="660"/>
        <v>35</v>
      </c>
      <c r="O527" s="176">
        <f t="shared" si="660"/>
        <v>27</v>
      </c>
      <c r="P527" s="176">
        <f t="shared" si="660"/>
        <v>37</v>
      </c>
      <c r="Q527" s="176">
        <f t="shared" si="660"/>
        <v>17</v>
      </c>
      <c r="R527" s="176">
        <f t="shared" si="660"/>
        <v>3</v>
      </c>
      <c r="S527" s="176">
        <f t="shared" si="660"/>
        <v>33</v>
      </c>
      <c r="T527" s="176">
        <f t="shared" si="660"/>
        <v>36</v>
      </c>
      <c r="U527" s="176">
        <f t="shared" si="660"/>
        <v>44</v>
      </c>
      <c r="V527" s="176">
        <f t="shared" si="660"/>
        <v>18</v>
      </c>
      <c r="W527" s="176">
        <f t="shared" si="660"/>
        <v>15</v>
      </c>
      <c r="X527" s="176">
        <f t="shared" si="660"/>
        <v>71</v>
      </c>
      <c r="Y527" s="176">
        <f t="shared" si="660"/>
        <v>52</v>
      </c>
      <c r="Z527" s="176">
        <f t="shared" si="660"/>
        <v>67</v>
      </c>
      <c r="AA527" s="176">
        <f t="shared" si="660"/>
        <v>42</v>
      </c>
      <c r="AB527" s="176">
        <f t="shared" si="660"/>
        <v>81</v>
      </c>
      <c r="AC527" s="176">
        <f t="shared" si="660"/>
        <v>100</v>
      </c>
      <c r="AD527" s="176">
        <f t="shared" si="660"/>
        <v>101</v>
      </c>
      <c r="AE527" s="176">
        <f t="shared" si="660"/>
        <v>92</v>
      </c>
      <c r="AF527" s="176">
        <f t="shared" si="660"/>
        <v>86</v>
      </c>
      <c r="AG527" s="176">
        <f t="shared" si="660"/>
        <v>135</v>
      </c>
      <c r="AH527" s="176">
        <f t="shared" si="660"/>
        <v>141</v>
      </c>
      <c r="AI527" s="176">
        <f t="shared" si="660"/>
        <v>180</v>
      </c>
      <c r="AJ527" s="176">
        <f t="shared" si="660"/>
        <v>166</v>
      </c>
      <c r="AK527" s="176">
        <f t="shared" si="660"/>
        <v>138</v>
      </c>
      <c r="AL527" s="176" t="str">
        <f t="shared" si="660"/>
        <v/>
      </c>
      <c r="AM527" s="176" t="str">
        <f t="shared" si="660"/>
        <v/>
      </c>
      <c r="AN527" s="176" t="str">
        <f t="shared" si="660"/>
        <v/>
      </c>
      <c r="AO527" s="176" t="str">
        <f t="shared" si="660"/>
        <v/>
      </c>
      <c r="AP527" s="176" t="str">
        <f t="shared" si="660"/>
        <v/>
      </c>
      <c r="AQ527" s="170"/>
      <c r="AR527" s="170"/>
    </row>
    <row r="528" ht="12.75" customHeight="1">
      <c r="A528" s="170"/>
      <c r="B528" s="170"/>
      <c r="C528" s="140" t="str">
        <f t="shared" ref="C528:D528" si="661">C335</f>
        <v>Huddersfield</v>
      </c>
      <c r="D528" s="140" t="str">
        <f t="shared" si="661"/>
        <v>Newcastle</v>
      </c>
      <c r="E528" s="176">
        <f t="shared" ref="E528:AP528" si="662">IFERROR(RANK(E335,E$196:E$385,1)+COUNTIF(E$196:E335,E335)-1,"")</f>
        <v>165</v>
      </c>
      <c r="F528" s="176">
        <f t="shared" si="662"/>
        <v>168</v>
      </c>
      <c r="G528" s="176">
        <f t="shared" si="662"/>
        <v>155</v>
      </c>
      <c r="H528" s="176">
        <f t="shared" si="662"/>
        <v>154</v>
      </c>
      <c r="I528" s="176">
        <f t="shared" si="662"/>
        <v>130</v>
      </c>
      <c r="J528" s="176">
        <f t="shared" si="662"/>
        <v>113</v>
      </c>
      <c r="K528" s="176">
        <f t="shared" si="662"/>
        <v>70</v>
      </c>
      <c r="L528" s="176">
        <f t="shared" si="662"/>
        <v>15</v>
      </c>
      <c r="M528" s="176">
        <f t="shared" si="662"/>
        <v>9</v>
      </c>
      <c r="N528" s="176">
        <f t="shared" si="662"/>
        <v>9</v>
      </c>
      <c r="O528" s="176">
        <f t="shared" si="662"/>
        <v>33</v>
      </c>
      <c r="P528" s="176">
        <f t="shared" si="662"/>
        <v>35</v>
      </c>
      <c r="Q528" s="176">
        <f t="shared" si="662"/>
        <v>22</v>
      </c>
      <c r="R528" s="176">
        <f t="shared" si="662"/>
        <v>114</v>
      </c>
      <c r="S528" s="176">
        <f t="shared" si="662"/>
        <v>158</v>
      </c>
      <c r="T528" s="176">
        <f t="shared" si="662"/>
        <v>171</v>
      </c>
      <c r="U528" s="176">
        <f t="shared" si="662"/>
        <v>153</v>
      </c>
      <c r="V528" s="176">
        <f t="shared" si="662"/>
        <v>124</v>
      </c>
      <c r="W528" s="176">
        <f t="shared" si="662"/>
        <v>139</v>
      </c>
      <c r="X528" s="176">
        <f t="shared" si="662"/>
        <v>106</v>
      </c>
      <c r="Y528" s="176">
        <f t="shared" si="662"/>
        <v>102</v>
      </c>
      <c r="Z528" s="176">
        <f t="shared" si="662"/>
        <v>54</v>
      </c>
      <c r="AA528" s="176">
        <f t="shared" si="662"/>
        <v>32</v>
      </c>
      <c r="AB528" s="176">
        <f t="shared" si="662"/>
        <v>107</v>
      </c>
      <c r="AC528" s="176">
        <f t="shared" si="662"/>
        <v>113</v>
      </c>
      <c r="AD528" s="176">
        <f t="shared" si="662"/>
        <v>72</v>
      </c>
      <c r="AE528" s="176">
        <f t="shared" si="662"/>
        <v>120</v>
      </c>
      <c r="AF528" s="176">
        <f t="shared" si="662"/>
        <v>131</v>
      </c>
      <c r="AG528" s="176">
        <f t="shared" si="662"/>
        <v>168</v>
      </c>
      <c r="AH528" s="176">
        <f t="shared" si="662"/>
        <v>158</v>
      </c>
      <c r="AI528" s="176">
        <f t="shared" si="662"/>
        <v>175</v>
      </c>
      <c r="AJ528" s="176">
        <f t="shared" si="662"/>
        <v>186</v>
      </c>
      <c r="AK528" s="176">
        <f t="shared" si="662"/>
        <v>170</v>
      </c>
      <c r="AL528" s="176" t="str">
        <f t="shared" si="662"/>
        <v/>
      </c>
      <c r="AM528" s="176" t="str">
        <f t="shared" si="662"/>
        <v/>
      </c>
      <c r="AN528" s="176" t="str">
        <f t="shared" si="662"/>
        <v/>
      </c>
      <c r="AO528" s="176" t="str">
        <f t="shared" si="662"/>
        <v/>
      </c>
      <c r="AP528" s="176" t="str">
        <f t="shared" si="662"/>
        <v/>
      </c>
      <c r="AQ528" s="170"/>
      <c r="AR528" s="170"/>
    </row>
    <row r="529" ht="12.75" customHeight="1">
      <c r="A529" s="170"/>
      <c r="B529" s="170"/>
      <c r="C529" s="140" t="str">
        <f t="shared" ref="C529:D529" si="663">C336</f>
        <v>Huddersfield</v>
      </c>
      <c r="D529" s="140" t="str">
        <f t="shared" si="663"/>
        <v>Southampton</v>
      </c>
      <c r="E529" s="176">
        <f t="shared" ref="E529:AP529" si="664">IFERROR(RANK(E336,E$196:E$385,1)+COUNTIF(E$196:E336,E336)-1,"")</f>
        <v>139</v>
      </c>
      <c r="F529" s="176">
        <f t="shared" si="664"/>
        <v>143</v>
      </c>
      <c r="G529" s="176">
        <f t="shared" si="664"/>
        <v>92</v>
      </c>
      <c r="H529" s="176">
        <f t="shared" si="664"/>
        <v>159</v>
      </c>
      <c r="I529" s="176">
        <f t="shared" si="664"/>
        <v>123</v>
      </c>
      <c r="J529" s="176">
        <f t="shared" si="664"/>
        <v>139</v>
      </c>
      <c r="K529" s="176">
        <f t="shared" si="664"/>
        <v>90</v>
      </c>
      <c r="L529" s="176">
        <f t="shared" si="664"/>
        <v>71</v>
      </c>
      <c r="M529" s="176">
        <f t="shared" si="664"/>
        <v>52</v>
      </c>
      <c r="N529" s="176">
        <f t="shared" si="664"/>
        <v>51</v>
      </c>
      <c r="O529" s="176">
        <f t="shared" si="664"/>
        <v>58</v>
      </c>
      <c r="P529" s="176">
        <f t="shared" si="664"/>
        <v>74</v>
      </c>
      <c r="Q529" s="176">
        <f t="shared" si="664"/>
        <v>60</v>
      </c>
      <c r="R529" s="176">
        <f t="shared" si="664"/>
        <v>88</v>
      </c>
      <c r="S529" s="176">
        <f t="shared" si="664"/>
        <v>133</v>
      </c>
      <c r="T529" s="176">
        <f t="shared" si="664"/>
        <v>97</v>
      </c>
      <c r="U529" s="176">
        <f t="shared" si="664"/>
        <v>99</v>
      </c>
      <c r="V529" s="176">
        <f t="shared" si="664"/>
        <v>96</v>
      </c>
      <c r="W529" s="176">
        <f t="shared" si="664"/>
        <v>105</v>
      </c>
      <c r="X529" s="176">
        <f t="shared" si="664"/>
        <v>51</v>
      </c>
      <c r="Y529" s="176">
        <f t="shared" si="664"/>
        <v>11</v>
      </c>
      <c r="Z529" s="176">
        <f t="shared" si="664"/>
        <v>17</v>
      </c>
      <c r="AA529" s="176">
        <f t="shared" si="664"/>
        <v>12</v>
      </c>
      <c r="AB529" s="176">
        <f t="shared" si="664"/>
        <v>27</v>
      </c>
      <c r="AC529" s="176">
        <f t="shared" si="664"/>
        <v>40</v>
      </c>
      <c r="AD529" s="176">
        <f t="shared" si="664"/>
        <v>87</v>
      </c>
      <c r="AE529" s="176">
        <f t="shared" si="664"/>
        <v>145</v>
      </c>
      <c r="AF529" s="176">
        <f t="shared" si="664"/>
        <v>171</v>
      </c>
      <c r="AG529" s="176">
        <f t="shared" si="664"/>
        <v>169</v>
      </c>
      <c r="AH529" s="176">
        <f t="shared" si="664"/>
        <v>161</v>
      </c>
      <c r="AI529" s="176">
        <f t="shared" si="664"/>
        <v>157</v>
      </c>
      <c r="AJ529" s="176">
        <f t="shared" si="664"/>
        <v>165</v>
      </c>
      <c r="AK529" s="176">
        <f t="shared" si="664"/>
        <v>117</v>
      </c>
      <c r="AL529" s="176" t="str">
        <f t="shared" si="664"/>
        <v/>
      </c>
      <c r="AM529" s="176" t="str">
        <f t="shared" si="664"/>
        <v/>
      </c>
      <c r="AN529" s="176" t="str">
        <f t="shared" si="664"/>
        <v/>
      </c>
      <c r="AO529" s="176" t="str">
        <f t="shared" si="664"/>
        <v/>
      </c>
      <c r="AP529" s="176" t="str">
        <f t="shared" si="664"/>
        <v/>
      </c>
      <c r="AQ529" s="170"/>
      <c r="AR529" s="170"/>
    </row>
    <row r="530" ht="12.75" customHeight="1">
      <c r="A530" s="170"/>
      <c r="B530" s="170"/>
      <c r="C530" s="140" t="str">
        <f t="shared" ref="C530:D530" si="665">C337</f>
        <v>Huddersfield</v>
      </c>
      <c r="D530" s="140" t="str">
        <f t="shared" si="665"/>
        <v>Tottenham</v>
      </c>
      <c r="E530" s="176">
        <f t="shared" ref="E530:AP530" si="666">IFERROR(RANK(E337,E$196:E$385,1)+COUNTIF(E$196:E337,E337)-1,"")</f>
        <v>91</v>
      </c>
      <c r="F530" s="176">
        <f t="shared" si="666"/>
        <v>58</v>
      </c>
      <c r="G530" s="176">
        <f t="shared" si="666"/>
        <v>46</v>
      </c>
      <c r="H530" s="176">
        <f t="shared" si="666"/>
        <v>117</v>
      </c>
      <c r="I530" s="176">
        <f t="shared" si="666"/>
        <v>126</v>
      </c>
      <c r="J530" s="176">
        <f t="shared" si="666"/>
        <v>112</v>
      </c>
      <c r="K530" s="176">
        <f t="shared" si="666"/>
        <v>113</v>
      </c>
      <c r="L530" s="176">
        <f t="shared" si="666"/>
        <v>136</v>
      </c>
      <c r="M530" s="176">
        <f t="shared" si="666"/>
        <v>135</v>
      </c>
      <c r="N530" s="176">
        <f t="shared" si="666"/>
        <v>111</v>
      </c>
      <c r="O530" s="176">
        <f t="shared" si="666"/>
        <v>89</v>
      </c>
      <c r="P530" s="176">
        <f t="shared" si="666"/>
        <v>112</v>
      </c>
      <c r="Q530" s="176">
        <f t="shared" si="666"/>
        <v>69</v>
      </c>
      <c r="R530" s="176">
        <f t="shared" si="666"/>
        <v>59</v>
      </c>
      <c r="S530" s="176">
        <f t="shared" si="666"/>
        <v>68</v>
      </c>
      <c r="T530" s="176">
        <f t="shared" si="666"/>
        <v>75</v>
      </c>
      <c r="U530" s="176">
        <f t="shared" si="666"/>
        <v>43</v>
      </c>
      <c r="V530" s="176">
        <f t="shared" si="666"/>
        <v>45</v>
      </c>
      <c r="W530" s="176">
        <f t="shared" si="666"/>
        <v>54</v>
      </c>
      <c r="X530" s="176">
        <f t="shared" si="666"/>
        <v>32</v>
      </c>
      <c r="Y530" s="176">
        <f t="shared" si="666"/>
        <v>67</v>
      </c>
      <c r="Z530" s="176">
        <f t="shared" si="666"/>
        <v>56</v>
      </c>
      <c r="AA530" s="176">
        <f t="shared" si="666"/>
        <v>33</v>
      </c>
      <c r="AB530" s="176">
        <f t="shared" si="666"/>
        <v>35</v>
      </c>
      <c r="AC530" s="176">
        <f t="shared" si="666"/>
        <v>51</v>
      </c>
      <c r="AD530" s="176">
        <f t="shared" si="666"/>
        <v>48</v>
      </c>
      <c r="AE530" s="176">
        <f t="shared" si="666"/>
        <v>102</v>
      </c>
      <c r="AF530" s="176">
        <f t="shared" si="666"/>
        <v>64</v>
      </c>
      <c r="AG530" s="176">
        <f t="shared" si="666"/>
        <v>59</v>
      </c>
      <c r="AH530" s="176">
        <f t="shared" si="666"/>
        <v>43</v>
      </c>
      <c r="AI530" s="176">
        <f t="shared" si="666"/>
        <v>70</v>
      </c>
      <c r="AJ530" s="176">
        <f t="shared" si="666"/>
        <v>130</v>
      </c>
      <c r="AK530" s="176">
        <f t="shared" si="666"/>
        <v>64</v>
      </c>
      <c r="AL530" s="176" t="str">
        <f t="shared" si="666"/>
        <v/>
      </c>
      <c r="AM530" s="176" t="str">
        <f t="shared" si="666"/>
        <v/>
      </c>
      <c r="AN530" s="176" t="str">
        <f t="shared" si="666"/>
        <v/>
      </c>
      <c r="AO530" s="176" t="str">
        <f t="shared" si="666"/>
        <v/>
      </c>
      <c r="AP530" s="176" t="str">
        <f t="shared" si="666"/>
        <v/>
      </c>
      <c r="AQ530" s="170"/>
      <c r="AR530" s="170"/>
    </row>
    <row r="531" ht="12.75" customHeight="1">
      <c r="A531" s="170"/>
      <c r="B531" s="170"/>
      <c r="C531" s="140" t="str">
        <f t="shared" ref="C531:D531" si="667">C338</f>
        <v>Huddersfield</v>
      </c>
      <c r="D531" s="140" t="str">
        <f t="shared" si="667"/>
        <v>Watford</v>
      </c>
      <c r="E531" s="176">
        <f t="shared" ref="E531:AP531" si="668">IFERROR(RANK(E338,E$196:E$385,1)+COUNTIF(E$196:E338,E338)-1,"")</f>
        <v>18</v>
      </c>
      <c r="F531" s="176">
        <f t="shared" si="668"/>
        <v>142</v>
      </c>
      <c r="G531" s="176">
        <f t="shared" si="668"/>
        <v>144</v>
      </c>
      <c r="H531" s="176">
        <f t="shared" si="668"/>
        <v>178</v>
      </c>
      <c r="I531" s="176">
        <f t="shared" si="668"/>
        <v>132</v>
      </c>
      <c r="J531" s="176">
        <f t="shared" si="668"/>
        <v>119</v>
      </c>
      <c r="K531" s="176">
        <f t="shared" si="668"/>
        <v>127</v>
      </c>
      <c r="L531" s="176">
        <f t="shared" si="668"/>
        <v>50</v>
      </c>
      <c r="M531" s="176">
        <f t="shared" si="668"/>
        <v>37</v>
      </c>
      <c r="N531" s="176">
        <f t="shared" si="668"/>
        <v>53</v>
      </c>
      <c r="O531" s="176">
        <f t="shared" si="668"/>
        <v>126</v>
      </c>
      <c r="P531" s="176">
        <f t="shared" si="668"/>
        <v>115</v>
      </c>
      <c r="Q531" s="176">
        <f t="shared" si="668"/>
        <v>88</v>
      </c>
      <c r="R531" s="176">
        <f t="shared" si="668"/>
        <v>147</v>
      </c>
      <c r="S531" s="176">
        <f t="shared" si="668"/>
        <v>169</v>
      </c>
      <c r="T531" s="176">
        <f t="shared" si="668"/>
        <v>140</v>
      </c>
      <c r="U531" s="176">
        <f t="shared" si="668"/>
        <v>107</v>
      </c>
      <c r="V531" s="176">
        <f t="shared" si="668"/>
        <v>155</v>
      </c>
      <c r="W531" s="176">
        <f t="shared" si="668"/>
        <v>147</v>
      </c>
      <c r="X531" s="176">
        <f t="shared" si="668"/>
        <v>122</v>
      </c>
      <c r="Y531" s="176">
        <f t="shared" si="668"/>
        <v>99</v>
      </c>
      <c r="Z531" s="176">
        <f t="shared" si="668"/>
        <v>96</v>
      </c>
      <c r="AA531" s="176">
        <f t="shared" si="668"/>
        <v>60</v>
      </c>
      <c r="AB531" s="176">
        <f t="shared" si="668"/>
        <v>88</v>
      </c>
      <c r="AC531" s="176">
        <f t="shared" si="668"/>
        <v>110</v>
      </c>
      <c r="AD531" s="176">
        <f t="shared" si="668"/>
        <v>62</v>
      </c>
      <c r="AE531" s="176">
        <f t="shared" si="668"/>
        <v>128</v>
      </c>
      <c r="AF531" s="176">
        <f t="shared" si="668"/>
        <v>111</v>
      </c>
      <c r="AG531" s="176">
        <f t="shared" si="668"/>
        <v>138</v>
      </c>
      <c r="AH531" s="176">
        <f t="shared" si="668"/>
        <v>102</v>
      </c>
      <c r="AI531" s="176">
        <f t="shared" si="668"/>
        <v>75</v>
      </c>
      <c r="AJ531" s="176">
        <f t="shared" si="668"/>
        <v>148</v>
      </c>
      <c r="AK531" s="176">
        <f t="shared" si="668"/>
        <v>98</v>
      </c>
      <c r="AL531" s="176" t="str">
        <f t="shared" si="668"/>
        <v/>
      </c>
      <c r="AM531" s="176" t="str">
        <f t="shared" si="668"/>
        <v/>
      </c>
      <c r="AN531" s="176" t="str">
        <f t="shared" si="668"/>
        <v/>
      </c>
      <c r="AO531" s="176" t="str">
        <f t="shared" si="668"/>
        <v/>
      </c>
      <c r="AP531" s="176" t="str">
        <f t="shared" si="668"/>
        <v/>
      </c>
      <c r="AQ531" s="170"/>
      <c r="AR531" s="170"/>
    </row>
    <row r="532" ht="12.75" customHeight="1">
      <c r="A532" s="170"/>
      <c r="B532" s="170"/>
      <c r="C532" s="140" t="str">
        <f t="shared" ref="C532:D532" si="669">C339</f>
        <v>Huddersfield</v>
      </c>
      <c r="D532" s="140" t="str">
        <f t="shared" si="669"/>
        <v>West Ham</v>
      </c>
      <c r="E532" s="176">
        <f t="shared" ref="E532:AP532" si="670">IFERROR(RANK(E339,E$196:E$385,1)+COUNTIF(E$196:E339,E339)-1,"")</f>
        <v>110</v>
      </c>
      <c r="F532" s="176">
        <f t="shared" si="670"/>
        <v>86</v>
      </c>
      <c r="G532" s="176">
        <f t="shared" si="670"/>
        <v>84</v>
      </c>
      <c r="H532" s="176">
        <f t="shared" si="670"/>
        <v>176</v>
      </c>
      <c r="I532" s="176">
        <f t="shared" si="670"/>
        <v>189</v>
      </c>
      <c r="J532" s="176">
        <f t="shared" si="670"/>
        <v>184</v>
      </c>
      <c r="K532" s="176">
        <f t="shared" si="670"/>
        <v>184</v>
      </c>
      <c r="L532" s="176">
        <f t="shared" si="670"/>
        <v>163</v>
      </c>
      <c r="M532" s="176">
        <f t="shared" si="670"/>
        <v>136</v>
      </c>
      <c r="N532" s="176">
        <f t="shared" si="670"/>
        <v>19</v>
      </c>
      <c r="O532" s="176">
        <f t="shared" si="670"/>
        <v>7</v>
      </c>
      <c r="P532" s="176">
        <f t="shared" si="670"/>
        <v>3</v>
      </c>
      <c r="Q532" s="176">
        <f t="shared" si="670"/>
        <v>8</v>
      </c>
      <c r="R532" s="176">
        <f t="shared" si="670"/>
        <v>4</v>
      </c>
      <c r="S532" s="176">
        <f t="shared" si="670"/>
        <v>26</v>
      </c>
      <c r="T532" s="176">
        <f t="shared" si="670"/>
        <v>27</v>
      </c>
      <c r="U532" s="176">
        <f t="shared" si="670"/>
        <v>25</v>
      </c>
      <c r="V532" s="176">
        <f t="shared" si="670"/>
        <v>61</v>
      </c>
      <c r="W532" s="176">
        <f t="shared" si="670"/>
        <v>66</v>
      </c>
      <c r="X532" s="176">
        <f t="shared" si="670"/>
        <v>123</v>
      </c>
      <c r="Y532" s="176">
        <f t="shared" si="670"/>
        <v>134</v>
      </c>
      <c r="Z532" s="176">
        <f t="shared" si="670"/>
        <v>153</v>
      </c>
      <c r="AA532" s="176">
        <f t="shared" si="670"/>
        <v>125</v>
      </c>
      <c r="AB532" s="176">
        <f t="shared" si="670"/>
        <v>85</v>
      </c>
      <c r="AC532" s="176">
        <f t="shared" si="670"/>
        <v>101</v>
      </c>
      <c r="AD532" s="176">
        <f t="shared" si="670"/>
        <v>15</v>
      </c>
      <c r="AE532" s="176">
        <f t="shared" si="670"/>
        <v>14</v>
      </c>
      <c r="AF532" s="176">
        <f t="shared" si="670"/>
        <v>66</v>
      </c>
      <c r="AG532" s="176">
        <f t="shared" si="670"/>
        <v>164</v>
      </c>
      <c r="AH532" s="176">
        <f t="shared" si="670"/>
        <v>171</v>
      </c>
      <c r="AI532" s="176">
        <f t="shared" si="670"/>
        <v>189</v>
      </c>
      <c r="AJ532" s="176">
        <f t="shared" si="670"/>
        <v>190</v>
      </c>
      <c r="AK532" s="176">
        <f t="shared" si="670"/>
        <v>190</v>
      </c>
      <c r="AL532" s="176" t="str">
        <f t="shared" si="670"/>
        <v/>
      </c>
      <c r="AM532" s="176" t="str">
        <f t="shared" si="670"/>
        <v/>
      </c>
      <c r="AN532" s="176" t="str">
        <f t="shared" si="670"/>
        <v/>
      </c>
      <c r="AO532" s="176" t="str">
        <f t="shared" si="670"/>
        <v/>
      </c>
      <c r="AP532" s="176" t="str">
        <f t="shared" si="670"/>
        <v/>
      </c>
      <c r="AQ532" s="170"/>
      <c r="AR532" s="170"/>
    </row>
    <row r="533" ht="12.75" customHeight="1">
      <c r="A533" s="170"/>
      <c r="B533" s="170"/>
      <c r="C533" s="140" t="str">
        <f t="shared" ref="C533:D533" si="671">C340</f>
        <v>Huddersfield</v>
      </c>
      <c r="D533" s="140" t="str">
        <f t="shared" si="671"/>
        <v>Wolves</v>
      </c>
      <c r="E533" s="176">
        <f t="shared" ref="E533:AP533" si="672">IFERROR(RANK(E340,E$196:E$385,1)+COUNTIF(E$196:E340,E340)-1,"")</f>
        <v>119</v>
      </c>
      <c r="F533" s="176">
        <f t="shared" si="672"/>
        <v>109</v>
      </c>
      <c r="G533" s="176">
        <f t="shared" si="672"/>
        <v>73</v>
      </c>
      <c r="H533" s="176">
        <f t="shared" si="672"/>
        <v>105</v>
      </c>
      <c r="I533" s="176">
        <f t="shared" si="672"/>
        <v>116</v>
      </c>
      <c r="J533" s="176">
        <f t="shared" si="672"/>
        <v>94</v>
      </c>
      <c r="K533" s="176">
        <f t="shared" si="672"/>
        <v>85</v>
      </c>
      <c r="L533" s="176">
        <f t="shared" si="672"/>
        <v>58</v>
      </c>
      <c r="M533" s="176">
        <f t="shared" si="672"/>
        <v>42</v>
      </c>
      <c r="N533" s="176">
        <f t="shared" si="672"/>
        <v>93</v>
      </c>
      <c r="O533" s="176">
        <f t="shared" si="672"/>
        <v>72</v>
      </c>
      <c r="P533" s="176">
        <f t="shared" si="672"/>
        <v>90</v>
      </c>
      <c r="Q533" s="176">
        <f t="shared" si="672"/>
        <v>41</v>
      </c>
      <c r="R533" s="176">
        <f t="shared" si="672"/>
        <v>75</v>
      </c>
      <c r="S533" s="176">
        <f t="shared" si="672"/>
        <v>124</v>
      </c>
      <c r="T533" s="176">
        <f t="shared" si="672"/>
        <v>68</v>
      </c>
      <c r="U533" s="176">
        <f t="shared" si="672"/>
        <v>55</v>
      </c>
      <c r="V533" s="176">
        <f t="shared" si="672"/>
        <v>125</v>
      </c>
      <c r="W533" s="176">
        <f t="shared" si="672"/>
        <v>128</v>
      </c>
      <c r="X533" s="176">
        <f t="shared" si="672"/>
        <v>165</v>
      </c>
      <c r="Y533" s="176">
        <f t="shared" si="672"/>
        <v>158</v>
      </c>
      <c r="Z533" s="176">
        <f t="shared" si="672"/>
        <v>178</v>
      </c>
      <c r="AA533" s="176">
        <f t="shared" si="672"/>
        <v>162</v>
      </c>
      <c r="AB533" s="176">
        <f t="shared" si="672"/>
        <v>49</v>
      </c>
      <c r="AC533" s="176">
        <f t="shared" si="672"/>
        <v>71</v>
      </c>
      <c r="AD533" s="176">
        <f t="shared" si="672"/>
        <v>38</v>
      </c>
      <c r="AE533" s="176">
        <f t="shared" si="672"/>
        <v>45</v>
      </c>
      <c r="AF533" s="176">
        <f t="shared" si="672"/>
        <v>71</v>
      </c>
      <c r="AG533" s="176">
        <f t="shared" si="672"/>
        <v>101</v>
      </c>
      <c r="AH533" s="176">
        <f t="shared" si="672"/>
        <v>96</v>
      </c>
      <c r="AI533" s="176">
        <f t="shared" si="672"/>
        <v>140</v>
      </c>
      <c r="AJ533" s="176">
        <f t="shared" si="672"/>
        <v>125</v>
      </c>
      <c r="AK533" s="176">
        <f t="shared" si="672"/>
        <v>137</v>
      </c>
      <c r="AL533" s="176" t="str">
        <f t="shared" si="672"/>
        <v/>
      </c>
      <c r="AM533" s="176" t="str">
        <f t="shared" si="672"/>
        <v/>
      </c>
      <c r="AN533" s="176" t="str">
        <f t="shared" si="672"/>
        <v/>
      </c>
      <c r="AO533" s="176" t="str">
        <f t="shared" si="672"/>
        <v/>
      </c>
      <c r="AP533" s="176" t="str">
        <f t="shared" si="672"/>
        <v/>
      </c>
      <c r="AQ533" s="170"/>
      <c r="AR533" s="170"/>
    </row>
    <row r="534" ht="12.75" customHeight="1">
      <c r="A534" s="170"/>
      <c r="B534" s="170"/>
      <c r="C534" s="140" t="str">
        <f t="shared" ref="C534:D534" si="673">C341</f>
        <v>Leicester</v>
      </c>
      <c r="D534" s="140" t="str">
        <f t="shared" si="673"/>
        <v>Liverpool</v>
      </c>
      <c r="E534" s="176">
        <f t="shared" ref="E534:AP534" si="674">IFERROR(RANK(E341,E$196:E$385,1)+COUNTIF(E$196:E341,E341)-1,"")</f>
        <v>67</v>
      </c>
      <c r="F534" s="176">
        <f t="shared" si="674"/>
        <v>54</v>
      </c>
      <c r="G534" s="176">
        <f t="shared" si="674"/>
        <v>83</v>
      </c>
      <c r="H534" s="176">
        <f t="shared" si="674"/>
        <v>111</v>
      </c>
      <c r="I534" s="176">
        <f t="shared" si="674"/>
        <v>27</v>
      </c>
      <c r="J534" s="176">
        <f t="shared" si="674"/>
        <v>8</v>
      </c>
      <c r="K534" s="176">
        <f t="shared" si="674"/>
        <v>11</v>
      </c>
      <c r="L534" s="176">
        <f t="shared" si="674"/>
        <v>25</v>
      </c>
      <c r="M534" s="176">
        <f t="shared" si="674"/>
        <v>35</v>
      </c>
      <c r="N534" s="176">
        <f t="shared" si="674"/>
        <v>29</v>
      </c>
      <c r="O534" s="176">
        <f t="shared" si="674"/>
        <v>101</v>
      </c>
      <c r="P534" s="176">
        <f t="shared" si="674"/>
        <v>147</v>
      </c>
      <c r="Q534" s="176">
        <f t="shared" si="674"/>
        <v>169</v>
      </c>
      <c r="R534" s="176">
        <f t="shared" si="674"/>
        <v>162</v>
      </c>
      <c r="S534" s="176">
        <f t="shared" si="674"/>
        <v>134</v>
      </c>
      <c r="T534" s="176">
        <f t="shared" si="674"/>
        <v>169</v>
      </c>
      <c r="U534" s="176">
        <f t="shared" si="674"/>
        <v>143</v>
      </c>
      <c r="V534" s="176">
        <f t="shared" si="674"/>
        <v>82</v>
      </c>
      <c r="W534" s="176">
        <f t="shared" si="674"/>
        <v>136</v>
      </c>
      <c r="X534" s="176">
        <f t="shared" si="674"/>
        <v>159</v>
      </c>
      <c r="Y534" s="176">
        <f t="shared" si="674"/>
        <v>179</v>
      </c>
      <c r="Z534" s="176">
        <f t="shared" si="674"/>
        <v>144</v>
      </c>
      <c r="AA534" s="176">
        <f t="shared" si="674"/>
        <v>105</v>
      </c>
      <c r="AB534" s="176">
        <f t="shared" si="674"/>
        <v>165</v>
      </c>
      <c r="AC534" s="176">
        <f t="shared" si="674"/>
        <v>83</v>
      </c>
      <c r="AD534" s="176">
        <f t="shared" si="674"/>
        <v>39</v>
      </c>
      <c r="AE534" s="176">
        <f t="shared" si="674"/>
        <v>58</v>
      </c>
      <c r="AF534" s="176">
        <f t="shared" si="674"/>
        <v>46</v>
      </c>
      <c r="AG534" s="176">
        <f t="shared" si="674"/>
        <v>84</v>
      </c>
      <c r="AH534" s="176">
        <f t="shared" si="674"/>
        <v>39</v>
      </c>
      <c r="AI534" s="176">
        <f t="shared" si="674"/>
        <v>28</v>
      </c>
      <c r="AJ534" s="176">
        <f t="shared" si="674"/>
        <v>35</v>
      </c>
      <c r="AK534" s="176">
        <f t="shared" si="674"/>
        <v>27</v>
      </c>
      <c r="AL534" s="176" t="str">
        <f t="shared" si="674"/>
        <v/>
      </c>
      <c r="AM534" s="176" t="str">
        <f t="shared" si="674"/>
        <v/>
      </c>
      <c r="AN534" s="176" t="str">
        <f t="shared" si="674"/>
        <v/>
      </c>
      <c r="AO534" s="176" t="str">
        <f t="shared" si="674"/>
        <v/>
      </c>
      <c r="AP534" s="176" t="str">
        <f t="shared" si="674"/>
        <v/>
      </c>
      <c r="AQ534" s="170"/>
      <c r="AR534" s="170"/>
    </row>
    <row r="535" ht="12.75" customHeight="1">
      <c r="A535" s="170"/>
      <c r="B535" s="170"/>
      <c r="C535" s="140" t="str">
        <f t="shared" ref="C535:D535" si="675">C342</f>
        <v>Leicester</v>
      </c>
      <c r="D535" s="140" t="str">
        <f t="shared" si="675"/>
        <v>Man City</v>
      </c>
      <c r="E535" s="176">
        <f t="shared" ref="E535:AP535" si="676">IFERROR(RANK(E342,E$196:E$385,1)+COUNTIF(E$196:E342,E342)-1,"")</f>
        <v>100</v>
      </c>
      <c r="F535" s="176">
        <f t="shared" si="676"/>
        <v>4</v>
      </c>
      <c r="G535" s="176">
        <f t="shared" si="676"/>
        <v>2</v>
      </c>
      <c r="H535" s="176">
        <f t="shared" si="676"/>
        <v>2</v>
      </c>
      <c r="I535" s="176">
        <f t="shared" si="676"/>
        <v>7</v>
      </c>
      <c r="J535" s="176">
        <f t="shared" si="676"/>
        <v>21</v>
      </c>
      <c r="K535" s="176">
        <f t="shared" si="676"/>
        <v>49</v>
      </c>
      <c r="L535" s="176">
        <f t="shared" si="676"/>
        <v>131</v>
      </c>
      <c r="M535" s="176">
        <f t="shared" si="676"/>
        <v>138</v>
      </c>
      <c r="N535" s="176">
        <f t="shared" si="676"/>
        <v>134</v>
      </c>
      <c r="O535" s="176">
        <f t="shared" si="676"/>
        <v>155</v>
      </c>
      <c r="P535" s="176">
        <f t="shared" si="676"/>
        <v>148</v>
      </c>
      <c r="Q535" s="176">
        <f t="shared" si="676"/>
        <v>131</v>
      </c>
      <c r="R535" s="176">
        <f t="shared" si="676"/>
        <v>139</v>
      </c>
      <c r="S535" s="176">
        <f t="shared" si="676"/>
        <v>112</v>
      </c>
      <c r="T535" s="176">
        <f t="shared" si="676"/>
        <v>141</v>
      </c>
      <c r="U535" s="176">
        <f t="shared" si="676"/>
        <v>60</v>
      </c>
      <c r="V535" s="176">
        <f t="shared" si="676"/>
        <v>65</v>
      </c>
      <c r="W535" s="176">
        <f t="shared" si="676"/>
        <v>106</v>
      </c>
      <c r="X535" s="176">
        <f t="shared" si="676"/>
        <v>72</v>
      </c>
      <c r="Y535" s="176">
        <f t="shared" si="676"/>
        <v>169</v>
      </c>
      <c r="Z535" s="176">
        <f t="shared" si="676"/>
        <v>125</v>
      </c>
      <c r="AA535" s="176">
        <f t="shared" si="676"/>
        <v>97</v>
      </c>
      <c r="AB535" s="176">
        <f t="shared" si="676"/>
        <v>155</v>
      </c>
      <c r="AC535" s="176">
        <f t="shared" si="676"/>
        <v>128</v>
      </c>
      <c r="AD535" s="176">
        <f t="shared" si="676"/>
        <v>108</v>
      </c>
      <c r="AE535" s="176">
        <f t="shared" si="676"/>
        <v>51</v>
      </c>
      <c r="AF535" s="176">
        <f t="shared" si="676"/>
        <v>19</v>
      </c>
      <c r="AG535" s="176">
        <f t="shared" si="676"/>
        <v>51</v>
      </c>
      <c r="AH535" s="176">
        <f t="shared" si="676"/>
        <v>38</v>
      </c>
      <c r="AI535" s="176">
        <f t="shared" si="676"/>
        <v>43</v>
      </c>
      <c r="AJ535" s="176">
        <f t="shared" si="676"/>
        <v>131</v>
      </c>
      <c r="AK535" s="176">
        <f t="shared" si="676"/>
        <v>150</v>
      </c>
      <c r="AL535" s="176" t="str">
        <f t="shared" si="676"/>
        <v/>
      </c>
      <c r="AM535" s="176" t="str">
        <f t="shared" si="676"/>
        <v/>
      </c>
      <c r="AN535" s="176" t="str">
        <f t="shared" si="676"/>
        <v/>
      </c>
      <c r="AO535" s="176" t="str">
        <f t="shared" si="676"/>
        <v/>
      </c>
      <c r="AP535" s="176" t="str">
        <f t="shared" si="676"/>
        <v/>
      </c>
      <c r="AQ535" s="170"/>
      <c r="AR535" s="170"/>
    </row>
    <row r="536" ht="12.75" customHeight="1">
      <c r="A536" s="170"/>
      <c r="B536" s="170"/>
      <c r="C536" s="140" t="str">
        <f t="shared" ref="C536:D536" si="677">C343</f>
        <v>Leicester</v>
      </c>
      <c r="D536" s="140" t="str">
        <f t="shared" si="677"/>
        <v>Man Utd</v>
      </c>
      <c r="E536" s="176">
        <f t="shared" ref="E536:AP536" si="678">IFERROR(RANK(E343,E$196:E$385,1)+COUNTIF(E$196:E343,E343)-1,"")</f>
        <v>122</v>
      </c>
      <c r="F536" s="176">
        <f t="shared" si="678"/>
        <v>59</v>
      </c>
      <c r="G536" s="176">
        <f t="shared" si="678"/>
        <v>88</v>
      </c>
      <c r="H536" s="176">
        <f t="shared" si="678"/>
        <v>133</v>
      </c>
      <c r="I536" s="176">
        <f t="shared" si="678"/>
        <v>140</v>
      </c>
      <c r="J536" s="176">
        <f t="shared" si="678"/>
        <v>99</v>
      </c>
      <c r="K536" s="176">
        <f t="shared" si="678"/>
        <v>145</v>
      </c>
      <c r="L536" s="176">
        <f t="shared" si="678"/>
        <v>107</v>
      </c>
      <c r="M536" s="176">
        <f t="shared" si="678"/>
        <v>113</v>
      </c>
      <c r="N536" s="176">
        <f t="shared" si="678"/>
        <v>71</v>
      </c>
      <c r="O536" s="176">
        <f t="shared" si="678"/>
        <v>59</v>
      </c>
      <c r="P536" s="176">
        <f t="shared" si="678"/>
        <v>105</v>
      </c>
      <c r="Q536" s="176">
        <f t="shared" si="678"/>
        <v>89</v>
      </c>
      <c r="R536" s="176">
        <f t="shared" si="678"/>
        <v>70</v>
      </c>
      <c r="S536" s="176">
        <f t="shared" si="678"/>
        <v>45</v>
      </c>
      <c r="T536" s="176">
        <f t="shared" si="678"/>
        <v>52</v>
      </c>
      <c r="U536" s="176">
        <f t="shared" si="678"/>
        <v>61</v>
      </c>
      <c r="V536" s="176">
        <f t="shared" si="678"/>
        <v>2</v>
      </c>
      <c r="W536" s="176">
        <f t="shared" si="678"/>
        <v>6</v>
      </c>
      <c r="X536" s="176">
        <f t="shared" si="678"/>
        <v>40</v>
      </c>
      <c r="Y536" s="176">
        <f t="shared" si="678"/>
        <v>79</v>
      </c>
      <c r="Z536" s="176">
        <f t="shared" si="678"/>
        <v>51</v>
      </c>
      <c r="AA536" s="176">
        <f t="shared" si="678"/>
        <v>24</v>
      </c>
      <c r="AB536" s="176">
        <f t="shared" si="678"/>
        <v>58</v>
      </c>
      <c r="AC536" s="176">
        <f t="shared" si="678"/>
        <v>30</v>
      </c>
      <c r="AD536" s="176">
        <f t="shared" si="678"/>
        <v>10</v>
      </c>
      <c r="AE536" s="176">
        <f t="shared" si="678"/>
        <v>12</v>
      </c>
      <c r="AF536" s="176">
        <f t="shared" si="678"/>
        <v>9</v>
      </c>
      <c r="AG536" s="176">
        <f t="shared" si="678"/>
        <v>29</v>
      </c>
      <c r="AH536" s="176">
        <f t="shared" si="678"/>
        <v>53</v>
      </c>
      <c r="AI536" s="176">
        <f t="shared" si="678"/>
        <v>86</v>
      </c>
      <c r="AJ536" s="176">
        <f t="shared" si="678"/>
        <v>76</v>
      </c>
      <c r="AK536" s="176">
        <f t="shared" si="678"/>
        <v>61</v>
      </c>
      <c r="AL536" s="176" t="str">
        <f t="shared" si="678"/>
        <v/>
      </c>
      <c r="AM536" s="176" t="str">
        <f t="shared" si="678"/>
        <v/>
      </c>
      <c r="AN536" s="176" t="str">
        <f t="shared" si="678"/>
        <v/>
      </c>
      <c r="AO536" s="176" t="str">
        <f t="shared" si="678"/>
        <v/>
      </c>
      <c r="AP536" s="176" t="str">
        <f t="shared" si="678"/>
        <v/>
      </c>
      <c r="AQ536" s="170"/>
      <c r="AR536" s="170"/>
    </row>
    <row r="537" ht="12.75" customHeight="1">
      <c r="A537" s="170"/>
      <c r="B537" s="170"/>
      <c r="C537" s="140" t="str">
        <f t="shared" ref="C537:D537" si="679">C344</f>
        <v>Leicester</v>
      </c>
      <c r="D537" s="140" t="str">
        <f t="shared" si="679"/>
        <v>Newcastle</v>
      </c>
      <c r="E537" s="176">
        <f t="shared" ref="E537:AP537" si="680">IFERROR(RANK(E344,E$196:E$385,1)+COUNTIF(E$196:E344,E344)-1,"")</f>
        <v>180</v>
      </c>
      <c r="F537" s="176">
        <f t="shared" si="680"/>
        <v>151</v>
      </c>
      <c r="G537" s="176">
        <f t="shared" si="680"/>
        <v>157</v>
      </c>
      <c r="H537" s="176">
        <f t="shared" si="680"/>
        <v>120</v>
      </c>
      <c r="I537" s="176">
        <f t="shared" si="680"/>
        <v>12</v>
      </c>
      <c r="J537" s="176">
        <f t="shared" si="680"/>
        <v>9</v>
      </c>
      <c r="K537" s="176">
        <f t="shared" si="680"/>
        <v>32</v>
      </c>
      <c r="L537" s="176">
        <f t="shared" si="680"/>
        <v>22</v>
      </c>
      <c r="M537" s="176">
        <f t="shared" si="680"/>
        <v>33</v>
      </c>
      <c r="N537" s="176">
        <f t="shared" si="680"/>
        <v>42</v>
      </c>
      <c r="O537" s="176">
        <f t="shared" si="680"/>
        <v>81</v>
      </c>
      <c r="P537" s="176">
        <f t="shared" si="680"/>
        <v>75</v>
      </c>
      <c r="Q537" s="176">
        <f t="shared" si="680"/>
        <v>39</v>
      </c>
      <c r="R537" s="176">
        <f t="shared" si="680"/>
        <v>177</v>
      </c>
      <c r="S537" s="176">
        <f t="shared" si="680"/>
        <v>153</v>
      </c>
      <c r="T537" s="176">
        <f t="shared" si="680"/>
        <v>184</v>
      </c>
      <c r="U537" s="176">
        <f t="shared" si="680"/>
        <v>168</v>
      </c>
      <c r="V537" s="176">
        <f t="shared" si="680"/>
        <v>153</v>
      </c>
      <c r="W537" s="176">
        <f t="shared" si="680"/>
        <v>190</v>
      </c>
      <c r="X537" s="176">
        <f t="shared" si="680"/>
        <v>186</v>
      </c>
      <c r="Y537" s="176">
        <f t="shared" si="680"/>
        <v>190</v>
      </c>
      <c r="Z537" s="176">
        <f t="shared" si="680"/>
        <v>187</v>
      </c>
      <c r="AA537" s="176">
        <f t="shared" si="680"/>
        <v>176</v>
      </c>
      <c r="AB537" s="176">
        <f t="shared" si="680"/>
        <v>187</v>
      </c>
      <c r="AC537" s="176">
        <f t="shared" si="680"/>
        <v>92</v>
      </c>
      <c r="AD537" s="176">
        <f t="shared" si="680"/>
        <v>25</v>
      </c>
      <c r="AE537" s="176">
        <f t="shared" si="680"/>
        <v>26</v>
      </c>
      <c r="AF537" s="176">
        <f t="shared" si="680"/>
        <v>32</v>
      </c>
      <c r="AG537" s="176">
        <f t="shared" si="680"/>
        <v>61</v>
      </c>
      <c r="AH537" s="176">
        <f t="shared" si="680"/>
        <v>33</v>
      </c>
      <c r="AI537" s="176">
        <f t="shared" si="680"/>
        <v>60</v>
      </c>
      <c r="AJ537" s="176">
        <f t="shared" si="680"/>
        <v>170</v>
      </c>
      <c r="AK537" s="176">
        <f t="shared" si="680"/>
        <v>164</v>
      </c>
      <c r="AL537" s="176" t="str">
        <f t="shared" si="680"/>
        <v/>
      </c>
      <c r="AM537" s="176" t="str">
        <f t="shared" si="680"/>
        <v/>
      </c>
      <c r="AN537" s="176" t="str">
        <f t="shared" si="680"/>
        <v/>
      </c>
      <c r="AO537" s="176" t="str">
        <f t="shared" si="680"/>
        <v/>
      </c>
      <c r="AP537" s="176" t="str">
        <f t="shared" si="680"/>
        <v/>
      </c>
      <c r="AQ537" s="170"/>
      <c r="AR537" s="170"/>
    </row>
    <row r="538" ht="12.75" customHeight="1">
      <c r="A538" s="170"/>
      <c r="B538" s="170"/>
      <c r="C538" s="140" t="str">
        <f t="shared" ref="C538:D538" si="681">C345</f>
        <v>Leicester</v>
      </c>
      <c r="D538" s="140" t="str">
        <f t="shared" si="681"/>
        <v>Southampton</v>
      </c>
      <c r="E538" s="176">
        <f t="shared" ref="E538:AP538" si="682">IFERROR(RANK(E345,E$196:E$385,1)+COUNTIF(E$196:E345,E345)-1,"")</f>
        <v>41</v>
      </c>
      <c r="F538" s="176">
        <f t="shared" si="682"/>
        <v>43</v>
      </c>
      <c r="G538" s="176">
        <f t="shared" si="682"/>
        <v>71</v>
      </c>
      <c r="H538" s="176">
        <f t="shared" si="682"/>
        <v>95</v>
      </c>
      <c r="I538" s="176">
        <f t="shared" si="682"/>
        <v>32</v>
      </c>
      <c r="J538" s="176">
        <f t="shared" si="682"/>
        <v>84</v>
      </c>
      <c r="K538" s="176">
        <f t="shared" si="682"/>
        <v>118</v>
      </c>
      <c r="L538" s="176">
        <f t="shared" si="682"/>
        <v>95</v>
      </c>
      <c r="M538" s="176">
        <f t="shared" si="682"/>
        <v>101</v>
      </c>
      <c r="N538" s="176">
        <f t="shared" si="682"/>
        <v>83</v>
      </c>
      <c r="O538" s="176">
        <f t="shared" si="682"/>
        <v>76</v>
      </c>
      <c r="P538" s="176">
        <f t="shared" si="682"/>
        <v>83</v>
      </c>
      <c r="Q538" s="176">
        <f t="shared" si="682"/>
        <v>70</v>
      </c>
      <c r="R538" s="176">
        <f t="shared" si="682"/>
        <v>95</v>
      </c>
      <c r="S538" s="176">
        <f t="shared" si="682"/>
        <v>66</v>
      </c>
      <c r="T538" s="176">
        <f t="shared" si="682"/>
        <v>108</v>
      </c>
      <c r="U538" s="176">
        <f t="shared" si="682"/>
        <v>103</v>
      </c>
      <c r="V538" s="176">
        <f t="shared" si="682"/>
        <v>83</v>
      </c>
      <c r="W538" s="176">
        <f t="shared" si="682"/>
        <v>90</v>
      </c>
      <c r="X538" s="176">
        <f t="shared" si="682"/>
        <v>41</v>
      </c>
      <c r="Y538" s="176">
        <f t="shared" si="682"/>
        <v>30</v>
      </c>
      <c r="Z538" s="176">
        <f t="shared" si="682"/>
        <v>5</v>
      </c>
      <c r="AA538" s="176">
        <f t="shared" si="682"/>
        <v>4</v>
      </c>
      <c r="AB538" s="176">
        <f t="shared" si="682"/>
        <v>13</v>
      </c>
      <c r="AC538" s="176">
        <f t="shared" si="682"/>
        <v>17</v>
      </c>
      <c r="AD538" s="176">
        <f t="shared" si="682"/>
        <v>13</v>
      </c>
      <c r="AE538" s="176">
        <f t="shared" si="682"/>
        <v>59</v>
      </c>
      <c r="AF538" s="176">
        <f t="shared" si="682"/>
        <v>47</v>
      </c>
      <c r="AG538" s="176">
        <f t="shared" si="682"/>
        <v>53</v>
      </c>
      <c r="AH538" s="176">
        <f t="shared" si="682"/>
        <v>27</v>
      </c>
      <c r="AI538" s="176">
        <f t="shared" si="682"/>
        <v>47</v>
      </c>
      <c r="AJ538" s="176">
        <f t="shared" si="682"/>
        <v>87</v>
      </c>
      <c r="AK538" s="176">
        <f t="shared" si="682"/>
        <v>62</v>
      </c>
      <c r="AL538" s="176" t="str">
        <f t="shared" si="682"/>
        <v/>
      </c>
      <c r="AM538" s="176" t="str">
        <f t="shared" si="682"/>
        <v/>
      </c>
      <c r="AN538" s="176" t="str">
        <f t="shared" si="682"/>
        <v/>
      </c>
      <c r="AO538" s="176" t="str">
        <f t="shared" si="682"/>
        <v/>
      </c>
      <c r="AP538" s="176" t="str">
        <f t="shared" si="682"/>
        <v/>
      </c>
      <c r="AQ538" s="170"/>
      <c r="AR538" s="170"/>
    </row>
    <row r="539" ht="12.75" customHeight="1">
      <c r="A539" s="170"/>
      <c r="B539" s="170"/>
      <c r="C539" s="140" t="str">
        <f t="shared" ref="C539:D539" si="683">C346</f>
        <v>Leicester</v>
      </c>
      <c r="D539" s="140" t="str">
        <f t="shared" si="683"/>
        <v>Tottenham</v>
      </c>
      <c r="E539" s="176">
        <f t="shared" ref="E539:AP539" si="684">IFERROR(RANK(E346,E$196:E$385,1)+COUNTIF(E$196:E346,E346)-1,"")</f>
        <v>126</v>
      </c>
      <c r="F539" s="176">
        <f t="shared" si="684"/>
        <v>89</v>
      </c>
      <c r="G539" s="176">
        <f t="shared" si="684"/>
        <v>93</v>
      </c>
      <c r="H539" s="176">
        <f t="shared" si="684"/>
        <v>109</v>
      </c>
      <c r="I539" s="176">
        <f t="shared" si="684"/>
        <v>99</v>
      </c>
      <c r="J539" s="176">
        <f t="shared" si="684"/>
        <v>48</v>
      </c>
      <c r="K539" s="176">
        <f t="shared" si="684"/>
        <v>93</v>
      </c>
      <c r="L539" s="176">
        <f t="shared" si="684"/>
        <v>133</v>
      </c>
      <c r="M539" s="176">
        <f t="shared" si="684"/>
        <v>152</v>
      </c>
      <c r="N539" s="176">
        <f t="shared" si="684"/>
        <v>135</v>
      </c>
      <c r="O539" s="176">
        <f t="shared" si="684"/>
        <v>138</v>
      </c>
      <c r="P539" s="176">
        <f t="shared" si="684"/>
        <v>141</v>
      </c>
      <c r="Q539" s="176">
        <f t="shared" si="684"/>
        <v>162</v>
      </c>
      <c r="R539" s="176">
        <f t="shared" si="684"/>
        <v>159</v>
      </c>
      <c r="S539" s="176">
        <f t="shared" si="684"/>
        <v>126</v>
      </c>
      <c r="T539" s="176">
        <f t="shared" si="684"/>
        <v>122</v>
      </c>
      <c r="U539" s="176">
        <f t="shared" si="684"/>
        <v>88</v>
      </c>
      <c r="V539" s="176">
        <f t="shared" si="684"/>
        <v>86</v>
      </c>
      <c r="W539" s="176">
        <f t="shared" si="684"/>
        <v>37</v>
      </c>
      <c r="X539" s="176">
        <f t="shared" si="684"/>
        <v>21</v>
      </c>
      <c r="Y539" s="176">
        <f t="shared" si="684"/>
        <v>131</v>
      </c>
      <c r="Z539" s="176">
        <f t="shared" si="684"/>
        <v>121</v>
      </c>
      <c r="AA539" s="176">
        <f t="shared" si="684"/>
        <v>76</v>
      </c>
      <c r="AB539" s="176">
        <f t="shared" si="684"/>
        <v>91</v>
      </c>
      <c r="AC539" s="176">
        <f t="shared" si="684"/>
        <v>72</v>
      </c>
      <c r="AD539" s="176">
        <f t="shared" si="684"/>
        <v>60</v>
      </c>
      <c r="AE539" s="176">
        <f t="shared" si="684"/>
        <v>27</v>
      </c>
      <c r="AF539" s="176">
        <f t="shared" si="684"/>
        <v>7</v>
      </c>
      <c r="AG539" s="176">
        <f t="shared" si="684"/>
        <v>15</v>
      </c>
      <c r="AH539" s="176">
        <f t="shared" si="684"/>
        <v>13</v>
      </c>
      <c r="AI539" s="176">
        <f t="shared" si="684"/>
        <v>32</v>
      </c>
      <c r="AJ539" s="176">
        <f t="shared" si="684"/>
        <v>77</v>
      </c>
      <c r="AK539" s="176">
        <f t="shared" si="684"/>
        <v>78</v>
      </c>
      <c r="AL539" s="176" t="str">
        <f t="shared" si="684"/>
        <v/>
      </c>
      <c r="AM539" s="176" t="str">
        <f t="shared" si="684"/>
        <v/>
      </c>
      <c r="AN539" s="176" t="str">
        <f t="shared" si="684"/>
        <v/>
      </c>
      <c r="AO539" s="176" t="str">
        <f t="shared" si="684"/>
        <v/>
      </c>
      <c r="AP539" s="176" t="str">
        <f t="shared" si="684"/>
        <v/>
      </c>
      <c r="AQ539" s="170"/>
      <c r="AR539" s="170"/>
    </row>
    <row r="540" ht="12.75" customHeight="1">
      <c r="A540" s="170"/>
      <c r="B540" s="170"/>
      <c r="C540" s="140" t="str">
        <f t="shared" ref="C540:D540" si="685">C347</f>
        <v>Leicester</v>
      </c>
      <c r="D540" s="140" t="str">
        <f t="shared" si="685"/>
        <v>Watford</v>
      </c>
      <c r="E540" s="176">
        <f t="shared" ref="E540:AP540" si="686">IFERROR(RANK(E347,E$196:E$385,1)+COUNTIF(E$196:E347,E347)-1,"")</f>
        <v>78</v>
      </c>
      <c r="F540" s="176">
        <f t="shared" si="686"/>
        <v>130</v>
      </c>
      <c r="G540" s="176">
        <f t="shared" si="686"/>
        <v>150</v>
      </c>
      <c r="H540" s="176">
        <f t="shared" si="686"/>
        <v>169</v>
      </c>
      <c r="I540" s="176">
        <f t="shared" si="686"/>
        <v>76</v>
      </c>
      <c r="J540" s="176">
        <f t="shared" si="686"/>
        <v>33</v>
      </c>
      <c r="K540" s="176">
        <f t="shared" si="686"/>
        <v>67</v>
      </c>
      <c r="L540" s="176">
        <f t="shared" si="686"/>
        <v>88</v>
      </c>
      <c r="M540" s="176">
        <f t="shared" si="686"/>
        <v>96</v>
      </c>
      <c r="N540" s="176">
        <f t="shared" si="686"/>
        <v>94</v>
      </c>
      <c r="O540" s="176">
        <f t="shared" si="686"/>
        <v>154</v>
      </c>
      <c r="P540" s="176">
        <f t="shared" si="686"/>
        <v>123</v>
      </c>
      <c r="Q540" s="176">
        <f t="shared" si="686"/>
        <v>135</v>
      </c>
      <c r="R540" s="176">
        <f t="shared" si="686"/>
        <v>172</v>
      </c>
      <c r="S540" s="176">
        <f t="shared" si="686"/>
        <v>145</v>
      </c>
      <c r="T540" s="176">
        <f t="shared" si="686"/>
        <v>164</v>
      </c>
      <c r="U540" s="176">
        <f t="shared" si="686"/>
        <v>128</v>
      </c>
      <c r="V540" s="176">
        <f t="shared" si="686"/>
        <v>167</v>
      </c>
      <c r="W540" s="176">
        <f t="shared" si="686"/>
        <v>184</v>
      </c>
      <c r="X540" s="176">
        <f t="shared" si="686"/>
        <v>181</v>
      </c>
      <c r="Y540" s="176">
        <f t="shared" si="686"/>
        <v>186</v>
      </c>
      <c r="Z540" s="176">
        <f t="shared" si="686"/>
        <v>182</v>
      </c>
      <c r="AA540" s="176">
        <f t="shared" si="686"/>
        <v>158</v>
      </c>
      <c r="AB540" s="176">
        <f t="shared" si="686"/>
        <v>177</v>
      </c>
      <c r="AC540" s="176">
        <f t="shared" si="686"/>
        <v>60</v>
      </c>
      <c r="AD540" s="176">
        <f t="shared" si="686"/>
        <v>30</v>
      </c>
      <c r="AE540" s="176">
        <f t="shared" si="686"/>
        <v>60</v>
      </c>
      <c r="AF540" s="176">
        <f t="shared" si="686"/>
        <v>36</v>
      </c>
      <c r="AG540" s="176">
        <f t="shared" si="686"/>
        <v>72</v>
      </c>
      <c r="AH540" s="176">
        <f t="shared" si="686"/>
        <v>20</v>
      </c>
      <c r="AI540" s="176">
        <f t="shared" si="686"/>
        <v>14</v>
      </c>
      <c r="AJ540" s="176">
        <f t="shared" si="686"/>
        <v>73</v>
      </c>
      <c r="AK540" s="176">
        <f t="shared" si="686"/>
        <v>109</v>
      </c>
      <c r="AL540" s="176" t="str">
        <f t="shared" si="686"/>
        <v/>
      </c>
      <c r="AM540" s="176" t="str">
        <f t="shared" si="686"/>
        <v/>
      </c>
      <c r="AN540" s="176" t="str">
        <f t="shared" si="686"/>
        <v/>
      </c>
      <c r="AO540" s="176" t="str">
        <f t="shared" si="686"/>
        <v/>
      </c>
      <c r="AP540" s="176" t="str">
        <f t="shared" si="686"/>
        <v/>
      </c>
      <c r="AQ540" s="170"/>
      <c r="AR540" s="170"/>
    </row>
    <row r="541" ht="12.75" customHeight="1">
      <c r="A541" s="170"/>
      <c r="B541" s="170"/>
      <c r="C541" s="140" t="str">
        <f t="shared" ref="C541:D541" si="687">C348</f>
        <v>Leicester</v>
      </c>
      <c r="D541" s="140" t="str">
        <f t="shared" si="687"/>
        <v>West Ham</v>
      </c>
      <c r="E541" s="176">
        <f t="shared" ref="E541:AP541" si="688">IFERROR(RANK(E348,E$196:E$385,1)+COUNTIF(E$196:E348,E348)-1,"")</f>
        <v>135</v>
      </c>
      <c r="F541" s="176">
        <f t="shared" si="688"/>
        <v>40</v>
      </c>
      <c r="G541" s="176">
        <f t="shared" si="688"/>
        <v>69</v>
      </c>
      <c r="H541" s="176">
        <f t="shared" si="688"/>
        <v>136</v>
      </c>
      <c r="I541" s="176">
        <f t="shared" si="688"/>
        <v>175</v>
      </c>
      <c r="J541" s="176">
        <f t="shared" si="688"/>
        <v>155</v>
      </c>
      <c r="K541" s="176">
        <f t="shared" si="688"/>
        <v>176</v>
      </c>
      <c r="L541" s="176">
        <f t="shared" si="688"/>
        <v>178</v>
      </c>
      <c r="M541" s="176">
        <f t="shared" si="688"/>
        <v>173</v>
      </c>
      <c r="N541" s="176">
        <f t="shared" si="688"/>
        <v>95</v>
      </c>
      <c r="O541" s="176">
        <f t="shared" si="688"/>
        <v>41</v>
      </c>
      <c r="P541" s="176">
        <f t="shared" si="688"/>
        <v>38</v>
      </c>
      <c r="Q541" s="176">
        <f t="shared" si="688"/>
        <v>38</v>
      </c>
      <c r="R541" s="176">
        <f t="shared" si="688"/>
        <v>31</v>
      </c>
      <c r="S541" s="176">
        <f t="shared" si="688"/>
        <v>9</v>
      </c>
      <c r="T541" s="176">
        <f t="shared" si="688"/>
        <v>8</v>
      </c>
      <c r="U541" s="176">
        <f t="shared" si="688"/>
        <v>6</v>
      </c>
      <c r="V541" s="176">
        <f t="shared" si="688"/>
        <v>20</v>
      </c>
      <c r="W541" s="176">
        <f t="shared" si="688"/>
        <v>40</v>
      </c>
      <c r="X541" s="176">
        <f t="shared" si="688"/>
        <v>90</v>
      </c>
      <c r="Y541" s="176">
        <f t="shared" si="688"/>
        <v>170</v>
      </c>
      <c r="Z541" s="176">
        <f t="shared" si="688"/>
        <v>184</v>
      </c>
      <c r="AA541" s="176">
        <f t="shared" si="688"/>
        <v>167</v>
      </c>
      <c r="AB541" s="176">
        <f t="shared" si="688"/>
        <v>146</v>
      </c>
      <c r="AC541" s="176">
        <f t="shared" si="688"/>
        <v>117</v>
      </c>
      <c r="AD541" s="176">
        <f t="shared" si="688"/>
        <v>21</v>
      </c>
      <c r="AE541" s="176">
        <f t="shared" si="688"/>
        <v>4</v>
      </c>
      <c r="AF541" s="176">
        <f t="shared" si="688"/>
        <v>5</v>
      </c>
      <c r="AG541" s="176">
        <f t="shared" si="688"/>
        <v>20</v>
      </c>
      <c r="AH541" s="176">
        <f t="shared" si="688"/>
        <v>34</v>
      </c>
      <c r="AI541" s="176">
        <f t="shared" si="688"/>
        <v>61</v>
      </c>
      <c r="AJ541" s="176">
        <f t="shared" si="688"/>
        <v>78</v>
      </c>
      <c r="AK541" s="176">
        <f t="shared" si="688"/>
        <v>142</v>
      </c>
      <c r="AL541" s="176" t="str">
        <f t="shared" si="688"/>
        <v/>
      </c>
      <c r="AM541" s="176" t="str">
        <f t="shared" si="688"/>
        <v/>
      </c>
      <c r="AN541" s="176" t="str">
        <f t="shared" si="688"/>
        <v/>
      </c>
      <c r="AO541" s="176" t="str">
        <f t="shared" si="688"/>
        <v/>
      </c>
      <c r="AP541" s="176" t="str">
        <f t="shared" si="688"/>
        <v/>
      </c>
      <c r="AQ541" s="170"/>
      <c r="AR541" s="170"/>
    </row>
    <row r="542" ht="12.75" customHeight="1">
      <c r="A542" s="170"/>
      <c r="B542" s="170"/>
      <c r="C542" s="140" t="str">
        <f t="shared" ref="C542:D542" si="689">C349</f>
        <v>Leicester</v>
      </c>
      <c r="D542" s="140" t="str">
        <f t="shared" si="689"/>
        <v>Wolves</v>
      </c>
      <c r="E542" s="176">
        <f t="shared" ref="E542:AP542" si="690">IFERROR(RANK(E349,E$196:E$385,1)+COUNTIF(E$196:E349,E349)-1,"")</f>
        <v>43</v>
      </c>
      <c r="F542" s="176">
        <f t="shared" si="690"/>
        <v>48</v>
      </c>
      <c r="G542" s="176">
        <f t="shared" si="690"/>
        <v>76</v>
      </c>
      <c r="H542" s="176">
        <f t="shared" si="690"/>
        <v>44</v>
      </c>
      <c r="I542" s="176">
        <f t="shared" si="690"/>
        <v>56</v>
      </c>
      <c r="J542" s="176">
        <f t="shared" si="690"/>
        <v>44</v>
      </c>
      <c r="K542" s="176">
        <f t="shared" si="690"/>
        <v>86</v>
      </c>
      <c r="L542" s="176">
        <f t="shared" si="690"/>
        <v>62</v>
      </c>
      <c r="M542" s="176">
        <f t="shared" si="690"/>
        <v>75</v>
      </c>
      <c r="N542" s="176">
        <f t="shared" si="690"/>
        <v>96</v>
      </c>
      <c r="O542" s="176">
        <f t="shared" si="690"/>
        <v>73</v>
      </c>
      <c r="P542" s="176">
        <f t="shared" si="690"/>
        <v>71</v>
      </c>
      <c r="Q542" s="176">
        <f t="shared" si="690"/>
        <v>116</v>
      </c>
      <c r="R542" s="176">
        <f t="shared" si="690"/>
        <v>149</v>
      </c>
      <c r="S542" s="176">
        <f t="shared" si="690"/>
        <v>118</v>
      </c>
      <c r="T542" s="176">
        <f t="shared" si="690"/>
        <v>98</v>
      </c>
      <c r="U542" s="176">
        <f t="shared" si="690"/>
        <v>79</v>
      </c>
      <c r="V542" s="176">
        <f t="shared" si="690"/>
        <v>103</v>
      </c>
      <c r="W542" s="176">
        <f t="shared" si="690"/>
        <v>77</v>
      </c>
      <c r="X542" s="176">
        <f t="shared" si="690"/>
        <v>128</v>
      </c>
      <c r="Y542" s="176">
        <f t="shared" si="690"/>
        <v>153</v>
      </c>
      <c r="Z542" s="176">
        <f t="shared" si="690"/>
        <v>155</v>
      </c>
      <c r="AA542" s="176">
        <f t="shared" si="690"/>
        <v>115</v>
      </c>
      <c r="AB542" s="176">
        <f t="shared" si="690"/>
        <v>59</v>
      </c>
      <c r="AC542" s="176">
        <f t="shared" si="690"/>
        <v>22</v>
      </c>
      <c r="AD542" s="176">
        <f t="shared" si="690"/>
        <v>2</v>
      </c>
      <c r="AE542" s="176">
        <f t="shared" si="690"/>
        <v>3</v>
      </c>
      <c r="AF542" s="176">
        <f t="shared" si="690"/>
        <v>3</v>
      </c>
      <c r="AG542" s="176">
        <f t="shared" si="690"/>
        <v>14</v>
      </c>
      <c r="AH542" s="176">
        <f t="shared" si="690"/>
        <v>4</v>
      </c>
      <c r="AI542" s="176">
        <f t="shared" si="690"/>
        <v>15</v>
      </c>
      <c r="AJ542" s="176">
        <f t="shared" si="690"/>
        <v>11</v>
      </c>
      <c r="AK542" s="176">
        <f t="shared" si="690"/>
        <v>82</v>
      </c>
      <c r="AL542" s="176" t="str">
        <f t="shared" si="690"/>
        <v/>
      </c>
      <c r="AM542" s="176" t="str">
        <f t="shared" si="690"/>
        <v/>
      </c>
      <c r="AN542" s="176" t="str">
        <f t="shared" si="690"/>
        <v/>
      </c>
      <c r="AO542" s="176" t="str">
        <f t="shared" si="690"/>
        <v/>
      </c>
      <c r="AP542" s="176" t="str">
        <f t="shared" si="690"/>
        <v/>
      </c>
      <c r="AQ542" s="170"/>
      <c r="AR542" s="170"/>
    </row>
    <row r="543" ht="12.75" customHeight="1">
      <c r="A543" s="170"/>
      <c r="B543" s="170"/>
      <c r="C543" s="140" t="str">
        <f t="shared" ref="C543:D543" si="691">C350</f>
        <v>Liverpool</v>
      </c>
      <c r="D543" s="140" t="str">
        <f t="shared" si="691"/>
        <v>Man City</v>
      </c>
      <c r="E543" s="176">
        <f t="shared" ref="E543:AP543" si="692">IFERROR(RANK(E350,E$196:E$385,1)+COUNTIF(E$196:E350,E350)-1,"")</f>
        <v>9</v>
      </c>
      <c r="F543" s="176">
        <f t="shared" si="692"/>
        <v>1</v>
      </c>
      <c r="G543" s="176">
        <f t="shared" si="692"/>
        <v>109</v>
      </c>
      <c r="H543" s="176">
        <f t="shared" si="692"/>
        <v>130</v>
      </c>
      <c r="I543" s="176">
        <f t="shared" si="692"/>
        <v>103</v>
      </c>
      <c r="J543" s="176">
        <f t="shared" si="692"/>
        <v>109</v>
      </c>
      <c r="K543" s="176">
        <f t="shared" si="692"/>
        <v>87</v>
      </c>
      <c r="L543" s="176">
        <f t="shared" si="692"/>
        <v>161</v>
      </c>
      <c r="M543" s="176">
        <f t="shared" si="692"/>
        <v>23</v>
      </c>
      <c r="N543" s="176">
        <f t="shared" si="692"/>
        <v>20</v>
      </c>
      <c r="O543" s="176">
        <f t="shared" si="692"/>
        <v>94</v>
      </c>
      <c r="P543" s="176">
        <f t="shared" si="692"/>
        <v>93</v>
      </c>
      <c r="Q543" s="176">
        <f t="shared" si="692"/>
        <v>93</v>
      </c>
      <c r="R543" s="176">
        <f t="shared" si="692"/>
        <v>64</v>
      </c>
      <c r="S543" s="176">
        <f t="shared" si="692"/>
        <v>88</v>
      </c>
      <c r="T543" s="176">
        <f t="shared" si="692"/>
        <v>172</v>
      </c>
      <c r="U543" s="176">
        <f t="shared" si="692"/>
        <v>135</v>
      </c>
      <c r="V543" s="176">
        <f t="shared" si="692"/>
        <v>133</v>
      </c>
      <c r="W543" s="176">
        <f t="shared" si="692"/>
        <v>156</v>
      </c>
      <c r="X543" s="176">
        <f t="shared" si="692"/>
        <v>166</v>
      </c>
      <c r="Y543" s="176">
        <f t="shared" si="692"/>
        <v>159</v>
      </c>
      <c r="Z543" s="176">
        <f t="shared" si="692"/>
        <v>118</v>
      </c>
      <c r="AA543" s="176">
        <f t="shared" si="692"/>
        <v>136</v>
      </c>
      <c r="AB543" s="176">
        <f t="shared" si="692"/>
        <v>174</v>
      </c>
      <c r="AC543" s="176">
        <f t="shared" si="692"/>
        <v>163</v>
      </c>
      <c r="AD543" s="176">
        <f t="shared" si="692"/>
        <v>155</v>
      </c>
      <c r="AE543" s="176">
        <f t="shared" si="692"/>
        <v>148</v>
      </c>
      <c r="AF543" s="176">
        <f t="shared" si="692"/>
        <v>68</v>
      </c>
      <c r="AG543" s="176">
        <f t="shared" si="692"/>
        <v>120</v>
      </c>
      <c r="AH543" s="176">
        <f t="shared" si="692"/>
        <v>85</v>
      </c>
      <c r="AI543" s="176">
        <f t="shared" si="692"/>
        <v>65</v>
      </c>
      <c r="AJ543" s="176">
        <f t="shared" si="692"/>
        <v>72</v>
      </c>
      <c r="AK543" s="176">
        <f t="shared" si="692"/>
        <v>53</v>
      </c>
      <c r="AL543" s="176" t="str">
        <f t="shared" si="692"/>
        <v/>
      </c>
      <c r="AM543" s="176" t="str">
        <f t="shared" si="692"/>
        <v/>
      </c>
      <c r="AN543" s="176" t="str">
        <f t="shared" si="692"/>
        <v/>
      </c>
      <c r="AO543" s="176" t="str">
        <f t="shared" si="692"/>
        <v/>
      </c>
      <c r="AP543" s="176" t="str">
        <f t="shared" si="692"/>
        <v/>
      </c>
      <c r="AQ543" s="170"/>
      <c r="AR543" s="170"/>
    </row>
    <row r="544" ht="12.75" customHeight="1">
      <c r="A544" s="170"/>
      <c r="B544" s="170"/>
      <c r="C544" s="140" t="str">
        <f t="shared" ref="C544:D544" si="693">C351</f>
        <v>Liverpool</v>
      </c>
      <c r="D544" s="140" t="str">
        <f t="shared" si="693"/>
        <v>Man Utd</v>
      </c>
      <c r="E544" s="176">
        <f t="shared" ref="E544:AP544" si="694">IFERROR(RANK(E351,E$196:E$385,1)+COUNTIF(E$196:E351,E351)-1,"")</f>
        <v>95</v>
      </c>
      <c r="F544" s="176">
        <f t="shared" si="694"/>
        <v>90</v>
      </c>
      <c r="G544" s="176">
        <f t="shared" si="694"/>
        <v>70</v>
      </c>
      <c r="H544" s="176">
        <f t="shared" si="694"/>
        <v>94</v>
      </c>
      <c r="I544" s="176">
        <f t="shared" si="694"/>
        <v>72</v>
      </c>
      <c r="J544" s="176">
        <f t="shared" si="694"/>
        <v>61</v>
      </c>
      <c r="K544" s="176">
        <f t="shared" si="694"/>
        <v>59</v>
      </c>
      <c r="L544" s="176">
        <f t="shared" si="694"/>
        <v>30</v>
      </c>
      <c r="M544" s="176">
        <f t="shared" si="694"/>
        <v>31</v>
      </c>
      <c r="N544" s="176">
        <f t="shared" si="694"/>
        <v>27</v>
      </c>
      <c r="O544" s="176">
        <f t="shared" si="694"/>
        <v>46</v>
      </c>
      <c r="P544" s="176">
        <f t="shared" si="694"/>
        <v>64</v>
      </c>
      <c r="Q544" s="176">
        <f t="shared" si="694"/>
        <v>78</v>
      </c>
      <c r="R544" s="176">
        <f t="shared" si="694"/>
        <v>62</v>
      </c>
      <c r="S544" s="176">
        <f t="shared" si="694"/>
        <v>73</v>
      </c>
      <c r="T544" s="176">
        <f t="shared" si="694"/>
        <v>94</v>
      </c>
      <c r="U544" s="176">
        <f t="shared" si="694"/>
        <v>145</v>
      </c>
      <c r="V544" s="176">
        <f t="shared" si="694"/>
        <v>46</v>
      </c>
      <c r="W544" s="176">
        <f t="shared" si="694"/>
        <v>63</v>
      </c>
      <c r="X544" s="176">
        <f t="shared" si="694"/>
        <v>132</v>
      </c>
      <c r="Y544" s="176">
        <f t="shared" si="694"/>
        <v>118</v>
      </c>
      <c r="Z544" s="176">
        <f t="shared" si="694"/>
        <v>185</v>
      </c>
      <c r="AA544" s="176">
        <f t="shared" si="694"/>
        <v>169</v>
      </c>
      <c r="AB544" s="176">
        <f t="shared" si="694"/>
        <v>181</v>
      </c>
      <c r="AC544" s="176">
        <f t="shared" si="694"/>
        <v>180</v>
      </c>
      <c r="AD544" s="176">
        <f t="shared" si="694"/>
        <v>161</v>
      </c>
      <c r="AE544" s="176">
        <f t="shared" si="694"/>
        <v>152</v>
      </c>
      <c r="AF544" s="176">
        <f t="shared" si="694"/>
        <v>76</v>
      </c>
      <c r="AG544" s="176">
        <f t="shared" si="694"/>
        <v>106</v>
      </c>
      <c r="AH544" s="176">
        <f t="shared" si="694"/>
        <v>121</v>
      </c>
      <c r="AI544" s="176">
        <f t="shared" si="694"/>
        <v>81</v>
      </c>
      <c r="AJ544" s="176">
        <f t="shared" si="694"/>
        <v>56</v>
      </c>
      <c r="AK544" s="176">
        <f t="shared" si="694"/>
        <v>41</v>
      </c>
      <c r="AL544" s="176" t="str">
        <f t="shared" si="694"/>
        <v/>
      </c>
      <c r="AM544" s="176" t="str">
        <f t="shared" si="694"/>
        <v/>
      </c>
      <c r="AN544" s="176" t="str">
        <f t="shared" si="694"/>
        <v/>
      </c>
      <c r="AO544" s="176" t="str">
        <f t="shared" si="694"/>
        <v/>
      </c>
      <c r="AP544" s="176" t="str">
        <f t="shared" si="694"/>
        <v/>
      </c>
      <c r="AQ544" s="170"/>
      <c r="AR544" s="170"/>
    </row>
    <row r="545" ht="12.75" customHeight="1">
      <c r="A545" s="170"/>
      <c r="B545" s="170"/>
      <c r="C545" s="140" t="str">
        <f t="shared" ref="C545:D545" si="695">C352</f>
        <v>Liverpool</v>
      </c>
      <c r="D545" s="140" t="str">
        <f t="shared" si="695"/>
        <v>Newcastle</v>
      </c>
      <c r="E545" s="176">
        <f t="shared" ref="E545:AP545" si="696">IFERROR(RANK(E352,E$196:E$385,1)+COUNTIF(E$196:E352,E352)-1,"")</f>
        <v>103</v>
      </c>
      <c r="F545" s="176">
        <f t="shared" si="696"/>
        <v>123</v>
      </c>
      <c r="G545" s="176">
        <f t="shared" si="696"/>
        <v>179</v>
      </c>
      <c r="H545" s="176">
        <f t="shared" si="696"/>
        <v>185</v>
      </c>
      <c r="I545" s="176">
        <f t="shared" si="696"/>
        <v>154</v>
      </c>
      <c r="J545" s="176">
        <f t="shared" si="696"/>
        <v>143</v>
      </c>
      <c r="K545" s="176">
        <f t="shared" si="696"/>
        <v>136</v>
      </c>
      <c r="L545" s="176">
        <f t="shared" si="696"/>
        <v>49</v>
      </c>
      <c r="M545" s="176">
        <f t="shared" si="696"/>
        <v>3</v>
      </c>
      <c r="N545" s="176">
        <f t="shared" si="696"/>
        <v>4</v>
      </c>
      <c r="O545" s="176">
        <f t="shared" si="696"/>
        <v>39</v>
      </c>
      <c r="P545" s="176">
        <f t="shared" si="696"/>
        <v>29</v>
      </c>
      <c r="Q545" s="176">
        <f t="shared" si="696"/>
        <v>28</v>
      </c>
      <c r="R545" s="176">
        <f t="shared" si="696"/>
        <v>48</v>
      </c>
      <c r="S545" s="176">
        <f t="shared" si="696"/>
        <v>61</v>
      </c>
      <c r="T545" s="176">
        <f t="shared" si="696"/>
        <v>133</v>
      </c>
      <c r="U545" s="176">
        <f t="shared" si="696"/>
        <v>137</v>
      </c>
      <c r="V545" s="176">
        <f t="shared" si="696"/>
        <v>115</v>
      </c>
      <c r="W545" s="176">
        <f t="shared" si="696"/>
        <v>171</v>
      </c>
      <c r="X545" s="176">
        <f t="shared" si="696"/>
        <v>184</v>
      </c>
      <c r="Y545" s="176">
        <f t="shared" si="696"/>
        <v>182</v>
      </c>
      <c r="Z545" s="176">
        <f t="shared" si="696"/>
        <v>134</v>
      </c>
      <c r="AA545" s="176">
        <f t="shared" si="696"/>
        <v>86</v>
      </c>
      <c r="AB545" s="176">
        <f t="shared" si="696"/>
        <v>166</v>
      </c>
      <c r="AC545" s="176">
        <f t="shared" si="696"/>
        <v>93</v>
      </c>
      <c r="AD545" s="176">
        <f t="shared" si="696"/>
        <v>58</v>
      </c>
      <c r="AE545" s="176">
        <f t="shared" si="696"/>
        <v>132</v>
      </c>
      <c r="AF545" s="176">
        <f t="shared" si="696"/>
        <v>148</v>
      </c>
      <c r="AG545" s="176">
        <f t="shared" si="696"/>
        <v>167</v>
      </c>
      <c r="AH545" s="176">
        <f t="shared" si="696"/>
        <v>157</v>
      </c>
      <c r="AI545" s="176">
        <f t="shared" si="696"/>
        <v>139</v>
      </c>
      <c r="AJ545" s="176">
        <f t="shared" si="696"/>
        <v>157</v>
      </c>
      <c r="AK545" s="176">
        <f t="shared" si="696"/>
        <v>54</v>
      </c>
      <c r="AL545" s="176" t="str">
        <f t="shared" si="696"/>
        <v/>
      </c>
      <c r="AM545" s="176" t="str">
        <f t="shared" si="696"/>
        <v/>
      </c>
      <c r="AN545" s="176" t="str">
        <f t="shared" si="696"/>
        <v/>
      </c>
      <c r="AO545" s="176" t="str">
        <f t="shared" si="696"/>
        <v/>
      </c>
      <c r="AP545" s="176" t="str">
        <f t="shared" si="696"/>
        <v/>
      </c>
      <c r="AQ545" s="170"/>
      <c r="AR545" s="170"/>
    </row>
    <row r="546" ht="12.75" customHeight="1">
      <c r="A546" s="170"/>
      <c r="B546" s="170"/>
      <c r="C546" s="140" t="str">
        <f t="shared" ref="C546:D546" si="697">C353</f>
        <v>Liverpool</v>
      </c>
      <c r="D546" s="140" t="str">
        <f t="shared" si="697"/>
        <v>Southampton</v>
      </c>
      <c r="E546" s="176">
        <f t="shared" ref="E546:AP546" si="698">IFERROR(RANK(E353,E$196:E$385,1)+COUNTIF(E$196:E353,E353)-1,"")</f>
        <v>69</v>
      </c>
      <c r="F546" s="176">
        <f t="shared" si="698"/>
        <v>80</v>
      </c>
      <c r="G546" s="176">
        <f t="shared" si="698"/>
        <v>116</v>
      </c>
      <c r="H546" s="176">
        <f t="shared" si="698"/>
        <v>138</v>
      </c>
      <c r="I546" s="176">
        <f t="shared" si="698"/>
        <v>67</v>
      </c>
      <c r="J546" s="176">
        <f t="shared" si="698"/>
        <v>187</v>
      </c>
      <c r="K546" s="176">
        <f t="shared" si="698"/>
        <v>190</v>
      </c>
      <c r="L546" s="176">
        <f t="shared" si="698"/>
        <v>189</v>
      </c>
      <c r="M546" s="176">
        <f t="shared" si="698"/>
        <v>155</v>
      </c>
      <c r="N546" s="176">
        <f t="shared" si="698"/>
        <v>161</v>
      </c>
      <c r="O546" s="176">
        <f t="shared" si="698"/>
        <v>179</v>
      </c>
      <c r="P546" s="176">
        <f t="shared" si="698"/>
        <v>45</v>
      </c>
      <c r="Q546" s="176">
        <f t="shared" si="698"/>
        <v>47</v>
      </c>
      <c r="R546" s="176">
        <f t="shared" si="698"/>
        <v>56</v>
      </c>
      <c r="S546" s="176">
        <f t="shared" si="698"/>
        <v>69</v>
      </c>
      <c r="T546" s="176">
        <f t="shared" si="698"/>
        <v>126</v>
      </c>
      <c r="U546" s="176">
        <f t="shared" si="698"/>
        <v>160</v>
      </c>
      <c r="V546" s="176">
        <f t="shared" si="698"/>
        <v>143</v>
      </c>
      <c r="W546" s="176">
        <f t="shared" si="698"/>
        <v>146</v>
      </c>
      <c r="X546" s="176">
        <f t="shared" si="698"/>
        <v>142</v>
      </c>
      <c r="Y546" s="176">
        <f t="shared" si="698"/>
        <v>86</v>
      </c>
      <c r="Z546" s="176">
        <f t="shared" si="698"/>
        <v>135</v>
      </c>
      <c r="AA546" s="176">
        <f t="shared" si="698"/>
        <v>77</v>
      </c>
      <c r="AB546" s="176">
        <f t="shared" si="698"/>
        <v>142</v>
      </c>
      <c r="AC546" s="176">
        <f t="shared" si="698"/>
        <v>160</v>
      </c>
      <c r="AD546" s="176">
        <f t="shared" si="698"/>
        <v>162</v>
      </c>
      <c r="AE546" s="176">
        <f t="shared" si="698"/>
        <v>178</v>
      </c>
      <c r="AF546" s="176">
        <f t="shared" si="698"/>
        <v>142</v>
      </c>
      <c r="AG546" s="176">
        <f t="shared" si="698"/>
        <v>139</v>
      </c>
      <c r="AH546" s="176">
        <f t="shared" si="698"/>
        <v>92</v>
      </c>
      <c r="AI546" s="176">
        <f t="shared" si="698"/>
        <v>53</v>
      </c>
      <c r="AJ546" s="176">
        <f t="shared" si="698"/>
        <v>64</v>
      </c>
      <c r="AK546" s="176">
        <f t="shared" si="698"/>
        <v>20</v>
      </c>
      <c r="AL546" s="176" t="str">
        <f t="shared" si="698"/>
        <v/>
      </c>
      <c r="AM546" s="176" t="str">
        <f t="shared" si="698"/>
        <v/>
      </c>
      <c r="AN546" s="176" t="str">
        <f t="shared" si="698"/>
        <v/>
      </c>
      <c r="AO546" s="176" t="str">
        <f t="shared" si="698"/>
        <v/>
      </c>
      <c r="AP546" s="176" t="str">
        <f t="shared" si="698"/>
        <v/>
      </c>
      <c r="AQ546" s="170"/>
      <c r="AR546" s="170"/>
    </row>
    <row r="547" ht="12.75" customHeight="1">
      <c r="A547" s="170"/>
      <c r="B547" s="170"/>
      <c r="C547" s="140" t="str">
        <f t="shared" ref="C547:D547" si="699">C354</f>
        <v>Liverpool</v>
      </c>
      <c r="D547" s="140" t="str">
        <f t="shared" si="699"/>
        <v>Tottenham</v>
      </c>
      <c r="E547" s="176">
        <f t="shared" ref="E547:AP547" si="700">IFERROR(RANK(E354,E$196:E$385,1)+COUNTIF(E$196:E354,E354)-1,"")</f>
        <v>154</v>
      </c>
      <c r="F547" s="176">
        <f t="shared" si="700"/>
        <v>128</v>
      </c>
      <c r="G547" s="176">
        <f t="shared" si="700"/>
        <v>125</v>
      </c>
      <c r="H547" s="176">
        <f t="shared" si="700"/>
        <v>145</v>
      </c>
      <c r="I547" s="176">
        <f t="shared" si="700"/>
        <v>78</v>
      </c>
      <c r="J547" s="176">
        <f t="shared" si="700"/>
        <v>4</v>
      </c>
      <c r="K547" s="176">
        <f t="shared" si="700"/>
        <v>1</v>
      </c>
      <c r="L547" s="176">
        <f t="shared" si="700"/>
        <v>27</v>
      </c>
      <c r="M547" s="176">
        <f t="shared" si="700"/>
        <v>61</v>
      </c>
      <c r="N547" s="176">
        <f t="shared" si="700"/>
        <v>64</v>
      </c>
      <c r="O547" s="176">
        <f t="shared" si="700"/>
        <v>127</v>
      </c>
      <c r="P547" s="176">
        <f t="shared" si="700"/>
        <v>124</v>
      </c>
      <c r="Q547" s="176">
        <f t="shared" si="700"/>
        <v>146</v>
      </c>
      <c r="R547" s="176">
        <f t="shared" si="700"/>
        <v>105</v>
      </c>
      <c r="S547" s="176">
        <f t="shared" si="700"/>
        <v>94</v>
      </c>
      <c r="T547" s="176">
        <f t="shared" si="700"/>
        <v>106</v>
      </c>
      <c r="U547" s="176">
        <f t="shared" si="700"/>
        <v>100</v>
      </c>
      <c r="V547" s="176">
        <f t="shared" si="700"/>
        <v>80</v>
      </c>
      <c r="W547" s="176">
        <f t="shared" si="700"/>
        <v>64</v>
      </c>
      <c r="X547" s="176">
        <f t="shared" si="700"/>
        <v>55</v>
      </c>
      <c r="Y547" s="176">
        <f t="shared" si="700"/>
        <v>89</v>
      </c>
      <c r="Z547" s="176">
        <f t="shared" si="700"/>
        <v>75</v>
      </c>
      <c r="AA547" s="176">
        <f t="shared" si="700"/>
        <v>40</v>
      </c>
      <c r="AB547" s="176">
        <f t="shared" si="700"/>
        <v>63</v>
      </c>
      <c r="AC547" s="176">
        <f t="shared" si="700"/>
        <v>80</v>
      </c>
      <c r="AD547" s="176">
        <f t="shared" si="700"/>
        <v>67</v>
      </c>
      <c r="AE547" s="176">
        <f t="shared" si="700"/>
        <v>136</v>
      </c>
      <c r="AF547" s="176">
        <f t="shared" si="700"/>
        <v>119</v>
      </c>
      <c r="AG547" s="176">
        <f t="shared" si="700"/>
        <v>89</v>
      </c>
      <c r="AH547" s="176">
        <f t="shared" si="700"/>
        <v>79</v>
      </c>
      <c r="AI547" s="176">
        <f t="shared" si="700"/>
        <v>39</v>
      </c>
      <c r="AJ547" s="176">
        <f t="shared" si="700"/>
        <v>57</v>
      </c>
      <c r="AK547" s="176">
        <f t="shared" si="700"/>
        <v>1</v>
      </c>
      <c r="AL547" s="176" t="str">
        <f t="shared" si="700"/>
        <v/>
      </c>
      <c r="AM547" s="176" t="str">
        <f t="shared" si="700"/>
        <v/>
      </c>
      <c r="AN547" s="176" t="str">
        <f t="shared" si="700"/>
        <v/>
      </c>
      <c r="AO547" s="176" t="str">
        <f t="shared" si="700"/>
        <v/>
      </c>
      <c r="AP547" s="176" t="str">
        <f t="shared" si="700"/>
        <v/>
      </c>
      <c r="AQ547" s="170"/>
      <c r="AR547" s="170"/>
    </row>
    <row r="548" ht="12.75" customHeight="1">
      <c r="A548" s="170"/>
      <c r="B548" s="170"/>
      <c r="C548" s="140" t="str">
        <f t="shared" ref="C548:D548" si="701">C355</f>
        <v>Liverpool</v>
      </c>
      <c r="D548" s="140" t="str">
        <f t="shared" si="701"/>
        <v>Watford</v>
      </c>
      <c r="E548" s="176">
        <f t="shared" ref="E548:AP548" si="702">IFERROR(RANK(E355,E$196:E$385,1)+COUNTIF(E$196:E355,E355)-1,"")</f>
        <v>62</v>
      </c>
      <c r="F548" s="176">
        <f t="shared" si="702"/>
        <v>161</v>
      </c>
      <c r="G548" s="176">
        <f t="shared" si="702"/>
        <v>165</v>
      </c>
      <c r="H548" s="176">
        <f t="shared" si="702"/>
        <v>182</v>
      </c>
      <c r="I548" s="176">
        <f t="shared" si="702"/>
        <v>145</v>
      </c>
      <c r="J548" s="176">
        <f t="shared" si="702"/>
        <v>95</v>
      </c>
      <c r="K548" s="176">
        <f t="shared" si="702"/>
        <v>75</v>
      </c>
      <c r="L548" s="176">
        <f t="shared" si="702"/>
        <v>63</v>
      </c>
      <c r="M548" s="176">
        <f t="shared" si="702"/>
        <v>57</v>
      </c>
      <c r="N548" s="176">
        <f t="shared" si="702"/>
        <v>59</v>
      </c>
      <c r="O548" s="176">
        <f t="shared" si="702"/>
        <v>128</v>
      </c>
      <c r="P548" s="176">
        <f t="shared" si="702"/>
        <v>81</v>
      </c>
      <c r="Q548" s="176">
        <f t="shared" si="702"/>
        <v>115</v>
      </c>
      <c r="R548" s="176">
        <f t="shared" si="702"/>
        <v>65</v>
      </c>
      <c r="S548" s="176">
        <f t="shared" si="702"/>
        <v>79</v>
      </c>
      <c r="T548" s="176">
        <f t="shared" si="702"/>
        <v>119</v>
      </c>
      <c r="U548" s="176">
        <f t="shared" si="702"/>
        <v>115</v>
      </c>
      <c r="V548" s="176">
        <f t="shared" si="702"/>
        <v>144</v>
      </c>
      <c r="W548" s="176">
        <f t="shared" si="702"/>
        <v>169</v>
      </c>
      <c r="X548" s="176">
        <f t="shared" si="702"/>
        <v>183</v>
      </c>
      <c r="Y548" s="176">
        <f t="shared" si="702"/>
        <v>181</v>
      </c>
      <c r="Z548" s="176">
        <f t="shared" si="702"/>
        <v>170</v>
      </c>
      <c r="AA548" s="176">
        <f t="shared" si="702"/>
        <v>141</v>
      </c>
      <c r="AB548" s="176">
        <f t="shared" si="702"/>
        <v>182</v>
      </c>
      <c r="AC548" s="176">
        <f t="shared" si="702"/>
        <v>144</v>
      </c>
      <c r="AD548" s="176">
        <f t="shared" si="702"/>
        <v>117</v>
      </c>
      <c r="AE548" s="176">
        <f t="shared" si="702"/>
        <v>166</v>
      </c>
      <c r="AF548" s="176">
        <f t="shared" si="702"/>
        <v>163</v>
      </c>
      <c r="AG548" s="176">
        <f t="shared" si="702"/>
        <v>166</v>
      </c>
      <c r="AH548" s="176">
        <f t="shared" si="702"/>
        <v>135</v>
      </c>
      <c r="AI548" s="176">
        <f t="shared" si="702"/>
        <v>99</v>
      </c>
      <c r="AJ548" s="176">
        <f t="shared" si="702"/>
        <v>126</v>
      </c>
      <c r="AK548" s="176">
        <f t="shared" si="702"/>
        <v>17</v>
      </c>
      <c r="AL548" s="176" t="str">
        <f t="shared" si="702"/>
        <v/>
      </c>
      <c r="AM548" s="176" t="str">
        <f t="shared" si="702"/>
        <v/>
      </c>
      <c r="AN548" s="176" t="str">
        <f t="shared" si="702"/>
        <v/>
      </c>
      <c r="AO548" s="176" t="str">
        <f t="shared" si="702"/>
        <v/>
      </c>
      <c r="AP548" s="176" t="str">
        <f t="shared" si="702"/>
        <v/>
      </c>
      <c r="AQ548" s="170"/>
      <c r="AR548" s="170"/>
    </row>
    <row r="549" ht="12.75" customHeight="1">
      <c r="A549" s="170"/>
      <c r="B549" s="170"/>
      <c r="C549" s="140" t="str">
        <f t="shared" ref="C549:D549" si="703">C356</f>
        <v>Liverpool</v>
      </c>
      <c r="D549" s="140" t="str">
        <f t="shared" si="703"/>
        <v>West Ham</v>
      </c>
      <c r="E549" s="176">
        <f t="shared" ref="E549:AP549" si="704">IFERROR(RANK(E356,E$196:E$385,1)+COUNTIF(E$196:E356,E356)-1,"")</f>
        <v>79</v>
      </c>
      <c r="F549" s="176">
        <f t="shared" si="704"/>
        <v>106</v>
      </c>
      <c r="G549" s="176">
        <f t="shared" si="704"/>
        <v>137</v>
      </c>
      <c r="H549" s="176">
        <f t="shared" si="704"/>
        <v>161</v>
      </c>
      <c r="I549" s="176">
        <f t="shared" si="704"/>
        <v>155</v>
      </c>
      <c r="J549" s="176">
        <f t="shared" si="704"/>
        <v>125</v>
      </c>
      <c r="K549" s="176">
        <f t="shared" si="704"/>
        <v>106</v>
      </c>
      <c r="L549" s="176">
        <f t="shared" si="704"/>
        <v>81</v>
      </c>
      <c r="M549" s="176">
        <f t="shared" si="704"/>
        <v>50</v>
      </c>
      <c r="N549" s="176">
        <f t="shared" si="704"/>
        <v>23</v>
      </c>
      <c r="O549" s="176">
        <f t="shared" si="704"/>
        <v>56</v>
      </c>
      <c r="P549" s="176">
        <f t="shared" si="704"/>
        <v>41</v>
      </c>
      <c r="Q549" s="176">
        <f t="shared" si="704"/>
        <v>46</v>
      </c>
      <c r="R549" s="176">
        <f t="shared" si="704"/>
        <v>17</v>
      </c>
      <c r="S549" s="176">
        <f t="shared" si="704"/>
        <v>22</v>
      </c>
      <c r="T549" s="176">
        <f t="shared" si="704"/>
        <v>21</v>
      </c>
      <c r="U549" s="176">
        <f t="shared" si="704"/>
        <v>26</v>
      </c>
      <c r="V549" s="176">
        <f t="shared" si="704"/>
        <v>22</v>
      </c>
      <c r="W549" s="176">
        <f t="shared" si="704"/>
        <v>46</v>
      </c>
      <c r="X549" s="176">
        <f t="shared" si="704"/>
        <v>69</v>
      </c>
      <c r="Y549" s="176">
        <f t="shared" si="704"/>
        <v>71</v>
      </c>
      <c r="Z549" s="176">
        <f t="shared" si="704"/>
        <v>105</v>
      </c>
      <c r="AA549" s="176">
        <f t="shared" si="704"/>
        <v>82</v>
      </c>
      <c r="AB549" s="176">
        <f t="shared" si="704"/>
        <v>102</v>
      </c>
      <c r="AC549" s="176">
        <f t="shared" si="704"/>
        <v>85</v>
      </c>
      <c r="AD549" s="176">
        <f t="shared" si="704"/>
        <v>28</v>
      </c>
      <c r="AE549" s="176">
        <f t="shared" si="704"/>
        <v>30</v>
      </c>
      <c r="AF549" s="176">
        <f t="shared" si="704"/>
        <v>42</v>
      </c>
      <c r="AG549" s="176">
        <f t="shared" si="704"/>
        <v>107</v>
      </c>
      <c r="AH549" s="176">
        <f t="shared" si="704"/>
        <v>115</v>
      </c>
      <c r="AI549" s="176">
        <f t="shared" si="704"/>
        <v>84</v>
      </c>
      <c r="AJ549" s="176">
        <f t="shared" si="704"/>
        <v>112</v>
      </c>
      <c r="AK549" s="176">
        <f t="shared" si="704"/>
        <v>94</v>
      </c>
      <c r="AL549" s="176" t="str">
        <f t="shared" si="704"/>
        <v/>
      </c>
      <c r="AM549" s="176" t="str">
        <f t="shared" si="704"/>
        <v/>
      </c>
      <c r="AN549" s="176" t="str">
        <f t="shared" si="704"/>
        <v/>
      </c>
      <c r="AO549" s="176" t="str">
        <f t="shared" si="704"/>
        <v/>
      </c>
      <c r="AP549" s="176" t="str">
        <f t="shared" si="704"/>
        <v/>
      </c>
      <c r="AQ549" s="170"/>
      <c r="AR549" s="170"/>
    </row>
    <row r="550" ht="12.75" customHeight="1">
      <c r="A550" s="170"/>
      <c r="B550" s="170"/>
      <c r="C550" s="140" t="str">
        <f t="shared" ref="C550:D550" si="705">C357</f>
        <v>Liverpool</v>
      </c>
      <c r="D550" s="140" t="str">
        <f t="shared" si="705"/>
        <v>Wolves</v>
      </c>
      <c r="E550" s="176">
        <f t="shared" ref="E550:AP550" si="706">IFERROR(RANK(E357,E$196:E$385,1)+COUNTIF(E$196:E357,E357)-1,"")</f>
        <v>87</v>
      </c>
      <c r="F550" s="176">
        <f t="shared" si="706"/>
        <v>85</v>
      </c>
      <c r="G550" s="176">
        <f t="shared" si="706"/>
        <v>124</v>
      </c>
      <c r="H550" s="176">
        <f t="shared" si="706"/>
        <v>142</v>
      </c>
      <c r="I550" s="176">
        <f t="shared" si="706"/>
        <v>82</v>
      </c>
      <c r="J550" s="176">
        <f t="shared" si="706"/>
        <v>146</v>
      </c>
      <c r="K550" s="176">
        <f t="shared" si="706"/>
        <v>143</v>
      </c>
      <c r="L550" s="176">
        <f t="shared" si="706"/>
        <v>103</v>
      </c>
      <c r="M550" s="176">
        <f t="shared" si="706"/>
        <v>48</v>
      </c>
      <c r="N550" s="176">
        <f t="shared" si="706"/>
        <v>47</v>
      </c>
      <c r="O550" s="176">
        <f t="shared" si="706"/>
        <v>95</v>
      </c>
      <c r="P550" s="176">
        <f t="shared" si="706"/>
        <v>18</v>
      </c>
      <c r="Q550" s="176">
        <f t="shared" si="706"/>
        <v>51</v>
      </c>
      <c r="R550" s="176">
        <f t="shared" si="706"/>
        <v>84</v>
      </c>
      <c r="S550" s="176">
        <f t="shared" si="706"/>
        <v>108</v>
      </c>
      <c r="T550" s="176">
        <f t="shared" si="706"/>
        <v>103</v>
      </c>
      <c r="U550" s="176">
        <f t="shared" si="706"/>
        <v>119</v>
      </c>
      <c r="V550" s="176">
        <f t="shared" si="706"/>
        <v>110</v>
      </c>
      <c r="W550" s="176">
        <f t="shared" si="706"/>
        <v>124</v>
      </c>
      <c r="X550" s="176">
        <f t="shared" si="706"/>
        <v>148</v>
      </c>
      <c r="Y550" s="176">
        <f t="shared" si="706"/>
        <v>141</v>
      </c>
      <c r="Z550" s="176">
        <f t="shared" si="706"/>
        <v>177</v>
      </c>
      <c r="AA550" s="176">
        <f t="shared" si="706"/>
        <v>147</v>
      </c>
      <c r="AB550" s="176">
        <f t="shared" si="706"/>
        <v>127</v>
      </c>
      <c r="AC550" s="176">
        <f t="shared" si="706"/>
        <v>111</v>
      </c>
      <c r="AD550" s="176">
        <f t="shared" si="706"/>
        <v>75</v>
      </c>
      <c r="AE550" s="176">
        <f t="shared" si="706"/>
        <v>75</v>
      </c>
      <c r="AF550" s="176">
        <f t="shared" si="706"/>
        <v>41</v>
      </c>
      <c r="AG550" s="176">
        <f t="shared" si="706"/>
        <v>55</v>
      </c>
      <c r="AH550" s="176">
        <f t="shared" si="706"/>
        <v>48</v>
      </c>
      <c r="AI550" s="176">
        <f t="shared" si="706"/>
        <v>16</v>
      </c>
      <c r="AJ550" s="176">
        <f t="shared" si="706"/>
        <v>6</v>
      </c>
      <c r="AK550" s="176">
        <f t="shared" si="706"/>
        <v>5</v>
      </c>
      <c r="AL550" s="176" t="str">
        <f t="shared" si="706"/>
        <v/>
      </c>
      <c r="AM550" s="176" t="str">
        <f t="shared" si="706"/>
        <v/>
      </c>
      <c r="AN550" s="176" t="str">
        <f t="shared" si="706"/>
        <v/>
      </c>
      <c r="AO550" s="176" t="str">
        <f t="shared" si="706"/>
        <v/>
      </c>
      <c r="AP550" s="176" t="str">
        <f t="shared" si="706"/>
        <v/>
      </c>
      <c r="AQ550" s="170"/>
      <c r="AR550" s="170"/>
    </row>
    <row r="551" ht="12.75" customHeight="1">
      <c r="A551" s="170"/>
      <c r="B551" s="170"/>
      <c r="C551" s="140" t="str">
        <f t="shared" ref="C551:D551" si="707">C358</f>
        <v>Man City</v>
      </c>
      <c r="D551" s="140" t="str">
        <f t="shared" si="707"/>
        <v>Man Utd</v>
      </c>
      <c r="E551" s="176">
        <f t="shared" ref="E551:AP551" si="708">IFERROR(RANK(E358,E$196:E$385,1)+COUNTIF(E$196:E358,E358)-1,"")</f>
        <v>60</v>
      </c>
      <c r="F551" s="176">
        <f t="shared" si="708"/>
        <v>5</v>
      </c>
      <c r="G551" s="176">
        <f t="shared" si="708"/>
        <v>4</v>
      </c>
      <c r="H551" s="176">
        <f t="shared" si="708"/>
        <v>3</v>
      </c>
      <c r="I551" s="176">
        <f t="shared" si="708"/>
        <v>1</v>
      </c>
      <c r="J551" s="176">
        <f t="shared" si="708"/>
        <v>7</v>
      </c>
      <c r="K551" s="176">
        <f t="shared" si="708"/>
        <v>76</v>
      </c>
      <c r="L551" s="176">
        <f t="shared" si="708"/>
        <v>111</v>
      </c>
      <c r="M551" s="176">
        <f t="shared" si="708"/>
        <v>118</v>
      </c>
      <c r="N551" s="176">
        <f t="shared" si="708"/>
        <v>125</v>
      </c>
      <c r="O551" s="176">
        <f t="shared" si="708"/>
        <v>111</v>
      </c>
      <c r="P551" s="176">
        <f t="shared" si="708"/>
        <v>109</v>
      </c>
      <c r="Q551" s="176">
        <f t="shared" si="708"/>
        <v>31</v>
      </c>
      <c r="R551" s="176">
        <f t="shared" si="708"/>
        <v>21</v>
      </c>
      <c r="S551" s="176">
        <f t="shared" si="708"/>
        <v>24</v>
      </c>
      <c r="T551" s="176">
        <f t="shared" si="708"/>
        <v>33</v>
      </c>
      <c r="U551" s="176">
        <f t="shared" si="708"/>
        <v>18</v>
      </c>
      <c r="V551" s="176">
        <f t="shared" si="708"/>
        <v>5</v>
      </c>
      <c r="W551" s="176">
        <f t="shared" si="708"/>
        <v>14</v>
      </c>
      <c r="X551" s="176">
        <f t="shared" si="708"/>
        <v>36</v>
      </c>
      <c r="Y551" s="176">
        <f t="shared" si="708"/>
        <v>27</v>
      </c>
      <c r="Z551" s="176">
        <f t="shared" si="708"/>
        <v>69</v>
      </c>
      <c r="AA551" s="176">
        <f t="shared" si="708"/>
        <v>134</v>
      </c>
      <c r="AB551" s="176">
        <f t="shared" si="708"/>
        <v>167</v>
      </c>
      <c r="AC551" s="176">
        <f t="shared" si="708"/>
        <v>151</v>
      </c>
      <c r="AD551" s="176">
        <f t="shared" si="708"/>
        <v>181</v>
      </c>
      <c r="AE551" s="176">
        <f t="shared" si="708"/>
        <v>175</v>
      </c>
      <c r="AF551" s="176">
        <f t="shared" si="708"/>
        <v>136</v>
      </c>
      <c r="AG551" s="176">
        <f t="shared" si="708"/>
        <v>140</v>
      </c>
      <c r="AH551" s="176">
        <f t="shared" si="708"/>
        <v>175</v>
      </c>
      <c r="AI551" s="176">
        <f t="shared" si="708"/>
        <v>172</v>
      </c>
      <c r="AJ551" s="176">
        <f t="shared" si="708"/>
        <v>86</v>
      </c>
      <c r="AK551" s="176">
        <f t="shared" si="708"/>
        <v>65</v>
      </c>
      <c r="AL551" s="176" t="str">
        <f t="shared" si="708"/>
        <v/>
      </c>
      <c r="AM551" s="176" t="str">
        <f t="shared" si="708"/>
        <v/>
      </c>
      <c r="AN551" s="176" t="str">
        <f t="shared" si="708"/>
        <v/>
      </c>
      <c r="AO551" s="176" t="str">
        <f t="shared" si="708"/>
        <v/>
      </c>
      <c r="AP551" s="176" t="str">
        <f t="shared" si="708"/>
        <v/>
      </c>
      <c r="AQ551" s="170"/>
      <c r="AR551" s="170"/>
    </row>
    <row r="552" ht="12.75" customHeight="1">
      <c r="A552" s="170"/>
      <c r="B552" s="170"/>
      <c r="C552" s="140" t="str">
        <f t="shared" ref="C552:D552" si="709">C359</f>
        <v>Man City</v>
      </c>
      <c r="D552" s="140" t="str">
        <f t="shared" si="709"/>
        <v>Newcastle</v>
      </c>
      <c r="E552" s="176">
        <f t="shared" ref="E552:AP552" si="710">IFERROR(RANK(E359,E$196:E$385,1)+COUNTIF(E$196:E359,E359)-1,"")</f>
        <v>127</v>
      </c>
      <c r="F552" s="176">
        <f t="shared" si="710"/>
        <v>19</v>
      </c>
      <c r="G552" s="176">
        <f t="shared" si="710"/>
        <v>136</v>
      </c>
      <c r="H552" s="176">
        <f t="shared" si="710"/>
        <v>69</v>
      </c>
      <c r="I552" s="176">
        <f t="shared" si="710"/>
        <v>90</v>
      </c>
      <c r="J552" s="176">
        <f t="shared" si="710"/>
        <v>100</v>
      </c>
      <c r="K552" s="176">
        <f t="shared" si="710"/>
        <v>101</v>
      </c>
      <c r="L552" s="176">
        <f t="shared" si="710"/>
        <v>126</v>
      </c>
      <c r="M552" s="176">
        <f t="shared" si="710"/>
        <v>41</v>
      </c>
      <c r="N552" s="176">
        <f t="shared" si="710"/>
        <v>52</v>
      </c>
      <c r="O552" s="176">
        <f t="shared" si="710"/>
        <v>88</v>
      </c>
      <c r="P552" s="176">
        <f t="shared" si="710"/>
        <v>89</v>
      </c>
      <c r="Q552" s="176">
        <f t="shared" si="710"/>
        <v>52</v>
      </c>
      <c r="R552" s="176">
        <f t="shared" si="710"/>
        <v>98</v>
      </c>
      <c r="S552" s="176">
        <f t="shared" si="710"/>
        <v>109</v>
      </c>
      <c r="T552" s="176">
        <f t="shared" si="710"/>
        <v>167</v>
      </c>
      <c r="U552" s="176">
        <f t="shared" si="710"/>
        <v>113</v>
      </c>
      <c r="V552" s="176">
        <f t="shared" si="710"/>
        <v>89</v>
      </c>
      <c r="W552" s="176">
        <f t="shared" si="710"/>
        <v>132</v>
      </c>
      <c r="X552" s="176">
        <f t="shared" si="710"/>
        <v>112</v>
      </c>
      <c r="Y552" s="176">
        <f t="shared" si="710"/>
        <v>109</v>
      </c>
      <c r="Z552" s="176">
        <f t="shared" si="710"/>
        <v>18</v>
      </c>
      <c r="AA552" s="176">
        <f t="shared" si="710"/>
        <v>49</v>
      </c>
      <c r="AB552" s="176">
        <f t="shared" si="710"/>
        <v>128</v>
      </c>
      <c r="AC552" s="176">
        <f t="shared" si="710"/>
        <v>105</v>
      </c>
      <c r="AD552" s="176">
        <f t="shared" si="710"/>
        <v>134</v>
      </c>
      <c r="AE552" s="176">
        <f t="shared" si="710"/>
        <v>116</v>
      </c>
      <c r="AF552" s="176">
        <f t="shared" si="710"/>
        <v>107</v>
      </c>
      <c r="AG552" s="176">
        <f t="shared" si="710"/>
        <v>122</v>
      </c>
      <c r="AH552" s="176">
        <f t="shared" si="710"/>
        <v>88</v>
      </c>
      <c r="AI552" s="176">
        <f t="shared" si="710"/>
        <v>100</v>
      </c>
      <c r="AJ552" s="176">
        <f t="shared" si="710"/>
        <v>132</v>
      </c>
      <c r="AK552" s="176">
        <f t="shared" si="710"/>
        <v>125</v>
      </c>
      <c r="AL552" s="176" t="str">
        <f t="shared" si="710"/>
        <v/>
      </c>
      <c r="AM552" s="176" t="str">
        <f t="shared" si="710"/>
        <v/>
      </c>
      <c r="AN552" s="176" t="str">
        <f t="shared" si="710"/>
        <v/>
      </c>
      <c r="AO552" s="176" t="str">
        <f t="shared" si="710"/>
        <v/>
      </c>
      <c r="AP552" s="176" t="str">
        <f t="shared" si="710"/>
        <v/>
      </c>
      <c r="AQ552" s="170"/>
      <c r="AR552" s="170"/>
    </row>
    <row r="553" ht="12.75" customHeight="1">
      <c r="A553" s="170"/>
      <c r="B553" s="170"/>
      <c r="C553" s="140" t="str">
        <f t="shared" ref="C553:D553" si="711">C360</f>
        <v>Man City</v>
      </c>
      <c r="D553" s="140" t="str">
        <f t="shared" si="711"/>
        <v>Southampton</v>
      </c>
      <c r="E553" s="176">
        <f t="shared" ref="E553:AP553" si="712">IFERROR(RANK(E360,E$196:E$385,1)+COUNTIF(E$196:E360,E360)-1,"")</f>
        <v>25</v>
      </c>
      <c r="F553" s="176">
        <f t="shared" si="712"/>
        <v>11</v>
      </c>
      <c r="G553" s="176">
        <f t="shared" si="712"/>
        <v>85</v>
      </c>
      <c r="H553" s="176">
        <f t="shared" si="712"/>
        <v>66</v>
      </c>
      <c r="I553" s="176">
        <f t="shared" si="712"/>
        <v>74</v>
      </c>
      <c r="J553" s="176">
        <f t="shared" si="712"/>
        <v>110</v>
      </c>
      <c r="K553" s="176">
        <f t="shared" si="712"/>
        <v>102</v>
      </c>
      <c r="L553" s="176">
        <f t="shared" si="712"/>
        <v>140</v>
      </c>
      <c r="M553" s="176">
        <f t="shared" si="712"/>
        <v>77</v>
      </c>
      <c r="N553" s="176">
        <f t="shared" si="712"/>
        <v>122</v>
      </c>
      <c r="O553" s="176">
        <f t="shared" si="712"/>
        <v>115</v>
      </c>
      <c r="P553" s="176">
        <f t="shared" si="712"/>
        <v>116</v>
      </c>
      <c r="Q553" s="176">
        <f t="shared" si="712"/>
        <v>102</v>
      </c>
      <c r="R553" s="176">
        <f t="shared" si="712"/>
        <v>126</v>
      </c>
      <c r="S553" s="176">
        <f t="shared" si="712"/>
        <v>136</v>
      </c>
      <c r="T553" s="176">
        <f t="shared" si="712"/>
        <v>138</v>
      </c>
      <c r="U553" s="176">
        <f t="shared" si="712"/>
        <v>116</v>
      </c>
      <c r="V553" s="176">
        <f t="shared" si="712"/>
        <v>118</v>
      </c>
      <c r="W553" s="176">
        <f t="shared" si="712"/>
        <v>126</v>
      </c>
      <c r="X553" s="176">
        <f t="shared" si="712"/>
        <v>87</v>
      </c>
      <c r="Y553" s="176">
        <f t="shared" si="712"/>
        <v>24</v>
      </c>
      <c r="Z553" s="176">
        <f t="shared" si="712"/>
        <v>23</v>
      </c>
      <c r="AA553" s="176">
        <f t="shared" si="712"/>
        <v>31</v>
      </c>
      <c r="AB553" s="176">
        <f t="shared" si="712"/>
        <v>82</v>
      </c>
      <c r="AC553" s="176">
        <f t="shared" si="712"/>
        <v>90</v>
      </c>
      <c r="AD553" s="176">
        <f t="shared" si="712"/>
        <v>145</v>
      </c>
      <c r="AE553" s="176">
        <f t="shared" si="712"/>
        <v>161</v>
      </c>
      <c r="AF553" s="176">
        <f t="shared" si="712"/>
        <v>94</v>
      </c>
      <c r="AG553" s="176">
        <f t="shared" si="712"/>
        <v>90</v>
      </c>
      <c r="AH553" s="176">
        <f t="shared" si="712"/>
        <v>59</v>
      </c>
      <c r="AI553" s="176">
        <f t="shared" si="712"/>
        <v>54</v>
      </c>
      <c r="AJ553" s="176">
        <f t="shared" si="712"/>
        <v>27</v>
      </c>
      <c r="AK553" s="176">
        <f t="shared" si="712"/>
        <v>18</v>
      </c>
      <c r="AL553" s="176" t="str">
        <f t="shared" si="712"/>
        <v/>
      </c>
      <c r="AM553" s="176" t="str">
        <f t="shared" si="712"/>
        <v/>
      </c>
      <c r="AN553" s="176" t="str">
        <f t="shared" si="712"/>
        <v/>
      </c>
      <c r="AO553" s="176" t="str">
        <f t="shared" si="712"/>
        <v/>
      </c>
      <c r="AP553" s="176" t="str">
        <f t="shared" si="712"/>
        <v/>
      </c>
      <c r="AQ553" s="170"/>
      <c r="AR553" s="170"/>
    </row>
    <row r="554" ht="12.75" customHeight="1">
      <c r="A554" s="170"/>
      <c r="B554" s="170"/>
      <c r="C554" s="140" t="str">
        <f t="shared" ref="C554:D554" si="713">C361</f>
        <v>Man City</v>
      </c>
      <c r="D554" s="140" t="str">
        <f t="shared" si="713"/>
        <v>Tottenham</v>
      </c>
      <c r="E554" s="176">
        <f t="shared" ref="E554:AP554" si="714">IFERROR(RANK(E361,E$196:E$385,1)+COUNTIF(E$196:E361,E361)-1,"")</f>
        <v>51</v>
      </c>
      <c r="F554" s="176">
        <f t="shared" si="714"/>
        <v>20</v>
      </c>
      <c r="G554" s="176">
        <f t="shared" si="714"/>
        <v>5</v>
      </c>
      <c r="H554" s="176">
        <f t="shared" si="714"/>
        <v>4</v>
      </c>
      <c r="I554" s="176">
        <f t="shared" si="714"/>
        <v>105</v>
      </c>
      <c r="J554" s="176">
        <f t="shared" si="714"/>
        <v>114</v>
      </c>
      <c r="K554" s="176">
        <f t="shared" si="714"/>
        <v>169</v>
      </c>
      <c r="L554" s="176">
        <f t="shared" si="714"/>
        <v>186</v>
      </c>
      <c r="M554" s="176">
        <f t="shared" si="714"/>
        <v>187</v>
      </c>
      <c r="N554" s="176">
        <f t="shared" si="714"/>
        <v>185</v>
      </c>
      <c r="O554" s="176">
        <f t="shared" si="714"/>
        <v>167</v>
      </c>
      <c r="P554" s="176">
        <f t="shared" si="714"/>
        <v>162</v>
      </c>
      <c r="Q554" s="176">
        <f t="shared" si="714"/>
        <v>113</v>
      </c>
      <c r="R554" s="176">
        <f t="shared" si="714"/>
        <v>85</v>
      </c>
      <c r="S554" s="176">
        <f t="shared" si="714"/>
        <v>57</v>
      </c>
      <c r="T554" s="176">
        <f t="shared" si="714"/>
        <v>60</v>
      </c>
      <c r="U554" s="176">
        <f t="shared" si="714"/>
        <v>12</v>
      </c>
      <c r="V554" s="176">
        <f t="shared" si="714"/>
        <v>13</v>
      </c>
      <c r="W554" s="176">
        <f t="shared" si="714"/>
        <v>18</v>
      </c>
      <c r="X554" s="176">
        <f t="shared" si="714"/>
        <v>6</v>
      </c>
      <c r="Y554" s="176">
        <f t="shared" si="714"/>
        <v>93</v>
      </c>
      <c r="Z554" s="176">
        <f t="shared" si="714"/>
        <v>77</v>
      </c>
      <c r="AA554" s="176">
        <f t="shared" si="714"/>
        <v>138</v>
      </c>
      <c r="AB554" s="176">
        <f t="shared" si="714"/>
        <v>158</v>
      </c>
      <c r="AC554" s="176">
        <f t="shared" si="714"/>
        <v>157</v>
      </c>
      <c r="AD554" s="176">
        <f t="shared" si="714"/>
        <v>148</v>
      </c>
      <c r="AE554" s="176">
        <f t="shared" si="714"/>
        <v>96</v>
      </c>
      <c r="AF554" s="176">
        <f t="shared" si="714"/>
        <v>59</v>
      </c>
      <c r="AG554" s="176">
        <f t="shared" si="714"/>
        <v>19</v>
      </c>
      <c r="AH554" s="176">
        <f t="shared" si="714"/>
        <v>63</v>
      </c>
      <c r="AI554" s="176">
        <f t="shared" si="714"/>
        <v>63</v>
      </c>
      <c r="AJ554" s="176">
        <f t="shared" si="714"/>
        <v>118</v>
      </c>
      <c r="AK554" s="176">
        <f t="shared" si="714"/>
        <v>104</v>
      </c>
      <c r="AL554" s="176" t="str">
        <f t="shared" si="714"/>
        <v/>
      </c>
      <c r="AM554" s="176" t="str">
        <f t="shared" si="714"/>
        <v/>
      </c>
      <c r="AN554" s="176" t="str">
        <f t="shared" si="714"/>
        <v/>
      </c>
      <c r="AO554" s="176" t="str">
        <f t="shared" si="714"/>
        <v/>
      </c>
      <c r="AP554" s="176" t="str">
        <f t="shared" si="714"/>
        <v/>
      </c>
      <c r="AQ554" s="170"/>
      <c r="AR554" s="170"/>
    </row>
    <row r="555" ht="12.75" customHeight="1">
      <c r="A555" s="170"/>
      <c r="B555" s="170"/>
      <c r="C555" s="140" t="str">
        <f t="shared" ref="C555:D555" si="715">C362</f>
        <v>Man City</v>
      </c>
      <c r="D555" s="140" t="str">
        <f t="shared" si="715"/>
        <v>Watford</v>
      </c>
      <c r="E555" s="176">
        <f t="shared" ref="E555:AP555" si="716">IFERROR(RANK(E362,E$196:E$385,1)+COUNTIF(E$196:E362,E362)-1,"")</f>
        <v>2</v>
      </c>
      <c r="F555" s="176">
        <f t="shared" si="716"/>
        <v>8</v>
      </c>
      <c r="G555" s="176">
        <f t="shared" si="716"/>
        <v>11</v>
      </c>
      <c r="H555" s="176">
        <f t="shared" si="716"/>
        <v>24</v>
      </c>
      <c r="I555" s="176">
        <f t="shared" si="716"/>
        <v>2</v>
      </c>
      <c r="J555" s="176">
        <f t="shared" si="716"/>
        <v>12</v>
      </c>
      <c r="K555" s="176">
        <f t="shared" si="716"/>
        <v>14</v>
      </c>
      <c r="L555" s="176">
        <f t="shared" si="716"/>
        <v>84</v>
      </c>
      <c r="M555" s="176">
        <f t="shared" si="716"/>
        <v>89</v>
      </c>
      <c r="N555" s="176">
        <f t="shared" si="716"/>
        <v>130</v>
      </c>
      <c r="O555" s="176">
        <f t="shared" si="716"/>
        <v>175</v>
      </c>
      <c r="P555" s="176">
        <f t="shared" si="716"/>
        <v>157</v>
      </c>
      <c r="Q555" s="176">
        <f t="shared" si="716"/>
        <v>140</v>
      </c>
      <c r="R555" s="176">
        <f t="shared" si="716"/>
        <v>153</v>
      </c>
      <c r="S555" s="176">
        <f t="shared" si="716"/>
        <v>147</v>
      </c>
      <c r="T555" s="176">
        <f t="shared" si="716"/>
        <v>129</v>
      </c>
      <c r="U555" s="176">
        <f t="shared" si="716"/>
        <v>62</v>
      </c>
      <c r="V555" s="176">
        <f t="shared" si="716"/>
        <v>101</v>
      </c>
      <c r="W555" s="176">
        <f t="shared" si="716"/>
        <v>127</v>
      </c>
      <c r="X555" s="176">
        <f t="shared" si="716"/>
        <v>107</v>
      </c>
      <c r="Y555" s="176">
        <f t="shared" si="716"/>
        <v>80</v>
      </c>
      <c r="Z555" s="176">
        <f t="shared" si="716"/>
        <v>39</v>
      </c>
      <c r="AA555" s="176">
        <f t="shared" si="716"/>
        <v>101</v>
      </c>
      <c r="AB555" s="176">
        <f t="shared" si="716"/>
        <v>156</v>
      </c>
      <c r="AC555" s="176">
        <f t="shared" si="716"/>
        <v>135</v>
      </c>
      <c r="AD555" s="176">
        <f t="shared" si="716"/>
        <v>128</v>
      </c>
      <c r="AE555" s="176">
        <f t="shared" si="716"/>
        <v>131</v>
      </c>
      <c r="AF555" s="176">
        <f t="shared" si="716"/>
        <v>95</v>
      </c>
      <c r="AG555" s="176">
        <f t="shared" si="716"/>
        <v>77</v>
      </c>
      <c r="AH555" s="176">
        <f t="shared" si="716"/>
        <v>29</v>
      </c>
      <c r="AI555" s="176">
        <f t="shared" si="716"/>
        <v>11</v>
      </c>
      <c r="AJ555" s="176">
        <f t="shared" si="716"/>
        <v>60</v>
      </c>
      <c r="AK555" s="176">
        <f t="shared" si="716"/>
        <v>100</v>
      </c>
      <c r="AL555" s="176" t="str">
        <f t="shared" si="716"/>
        <v/>
      </c>
      <c r="AM555" s="176" t="str">
        <f t="shared" si="716"/>
        <v/>
      </c>
      <c r="AN555" s="176" t="str">
        <f t="shared" si="716"/>
        <v/>
      </c>
      <c r="AO555" s="176" t="str">
        <f t="shared" si="716"/>
        <v/>
      </c>
      <c r="AP555" s="176" t="str">
        <f t="shared" si="716"/>
        <v/>
      </c>
      <c r="AQ555" s="170"/>
      <c r="AR555" s="170"/>
    </row>
    <row r="556" ht="12.75" customHeight="1">
      <c r="A556" s="170"/>
      <c r="B556" s="170"/>
      <c r="C556" s="140" t="str">
        <f t="shared" ref="C556:D556" si="717">C363</f>
        <v>Man City</v>
      </c>
      <c r="D556" s="140" t="str">
        <f t="shared" si="717"/>
        <v>West Ham</v>
      </c>
      <c r="E556" s="176">
        <f t="shared" ref="E556:AP556" si="718">IFERROR(RANK(E363,E$196:E$385,1)+COUNTIF(E$196:E363,E363)-1,"")</f>
        <v>147</v>
      </c>
      <c r="F556" s="176">
        <f t="shared" si="718"/>
        <v>9</v>
      </c>
      <c r="G556" s="176">
        <f t="shared" si="718"/>
        <v>30</v>
      </c>
      <c r="H556" s="176">
        <f t="shared" si="718"/>
        <v>22</v>
      </c>
      <c r="I556" s="176">
        <f t="shared" si="718"/>
        <v>97</v>
      </c>
      <c r="J556" s="176">
        <f t="shared" si="718"/>
        <v>102</v>
      </c>
      <c r="K556" s="176">
        <f t="shared" si="718"/>
        <v>83</v>
      </c>
      <c r="L556" s="176">
        <f t="shared" si="718"/>
        <v>157</v>
      </c>
      <c r="M556" s="176">
        <f t="shared" si="718"/>
        <v>131</v>
      </c>
      <c r="N556" s="176">
        <f t="shared" si="718"/>
        <v>103</v>
      </c>
      <c r="O556" s="176">
        <f t="shared" si="718"/>
        <v>50</v>
      </c>
      <c r="P556" s="176">
        <f t="shared" si="718"/>
        <v>33</v>
      </c>
      <c r="Q556" s="176">
        <f t="shared" si="718"/>
        <v>32</v>
      </c>
      <c r="R556" s="176">
        <f t="shared" si="718"/>
        <v>23</v>
      </c>
      <c r="S556" s="176">
        <f t="shared" si="718"/>
        <v>17</v>
      </c>
      <c r="T556" s="176">
        <f t="shared" si="718"/>
        <v>14</v>
      </c>
      <c r="U556" s="176">
        <f t="shared" si="718"/>
        <v>4</v>
      </c>
      <c r="V556" s="176">
        <f t="shared" si="718"/>
        <v>6</v>
      </c>
      <c r="W556" s="176">
        <f t="shared" si="718"/>
        <v>16</v>
      </c>
      <c r="X556" s="176">
        <f t="shared" si="718"/>
        <v>9</v>
      </c>
      <c r="Y556" s="176">
        <f t="shared" si="718"/>
        <v>57</v>
      </c>
      <c r="Z556" s="176">
        <f t="shared" si="718"/>
        <v>94</v>
      </c>
      <c r="AA556" s="176">
        <f t="shared" si="718"/>
        <v>150</v>
      </c>
      <c r="AB556" s="176">
        <f t="shared" si="718"/>
        <v>160</v>
      </c>
      <c r="AC556" s="176">
        <f t="shared" si="718"/>
        <v>137</v>
      </c>
      <c r="AD556" s="176">
        <f t="shared" si="718"/>
        <v>109</v>
      </c>
      <c r="AE556" s="176">
        <f t="shared" si="718"/>
        <v>54</v>
      </c>
      <c r="AF556" s="176">
        <f t="shared" si="718"/>
        <v>25</v>
      </c>
      <c r="AG556" s="176">
        <f t="shared" si="718"/>
        <v>46</v>
      </c>
      <c r="AH556" s="176">
        <f t="shared" si="718"/>
        <v>105</v>
      </c>
      <c r="AI556" s="176">
        <f t="shared" si="718"/>
        <v>103</v>
      </c>
      <c r="AJ556" s="176">
        <f t="shared" si="718"/>
        <v>135</v>
      </c>
      <c r="AK556" s="176">
        <f t="shared" si="718"/>
        <v>160</v>
      </c>
      <c r="AL556" s="176" t="str">
        <f t="shared" si="718"/>
        <v/>
      </c>
      <c r="AM556" s="176" t="str">
        <f t="shared" si="718"/>
        <v/>
      </c>
      <c r="AN556" s="176" t="str">
        <f t="shared" si="718"/>
        <v/>
      </c>
      <c r="AO556" s="176" t="str">
        <f t="shared" si="718"/>
        <v/>
      </c>
      <c r="AP556" s="176" t="str">
        <f t="shared" si="718"/>
        <v/>
      </c>
      <c r="AQ556" s="170"/>
      <c r="AR556" s="170"/>
    </row>
    <row r="557" ht="12.75" customHeight="1">
      <c r="A557" s="170"/>
      <c r="B557" s="170"/>
      <c r="C557" s="140" t="str">
        <f t="shared" ref="C557:D557" si="719">C364</f>
        <v>Man City</v>
      </c>
      <c r="D557" s="140" t="str">
        <f t="shared" si="719"/>
        <v>Wolves</v>
      </c>
      <c r="E557" s="176">
        <f t="shared" ref="E557:AP557" si="720">IFERROR(RANK(E364,E$196:E$385,1)+COUNTIF(E$196:E364,E364)-1,"")</f>
        <v>27</v>
      </c>
      <c r="F557" s="176">
        <f t="shared" si="720"/>
        <v>21</v>
      </c>
      <c r="G557" s="176">
        <f t="shared" si="720"/>
        <v>94</v>
      </c>
      <c r="H557" s="176">
        <f t="shared" si="720"/>
        <v>51</v>
      </c>
      <c r="I557" s="176">
        <f t="shared" si="720"/>
        <v>104</v>
      </c>
      <c r="J557" s="176">
        <f t="shared" si="720"/>
        <v>111</v>
      </c>
      <c r="K557" s="176">
        <f t="shared" si="720"/>
        <v>170</v>
      </c>
      <c r="L557" s="176">
        <f t="shared" si="720"/>
        <v>170</v>
      </c>
      <c r="M557" s="176">
        <f t="shared" si="720"/>
        <v>122</v>
      </c>
      <c r="N557" s="176">
        <f t="shared" si="720"/>
        <v>158</v>
      </c>
      <c r="O557" s="176">
        <f t="shared" si="720"/>
        <v>150</v>
      </c>
      <c r="P557" s="176">
        <f t="shared" si="720"/>
        <v>145</v>
      </c>
      <c r="Q557" s="176">
        <f t="shared" si="720"/>
        <v>79</v>
      </c>
      <c r="R557" s="176">
        <f t="shared" si="720"/>
        <v>109</v>
      </c>
      <c r="S557" s="176">
        <f t="shared" si="720"/>
        <v>123</v>
      </c>
      <c r="T557" s="176">
        <f t="shared" si="720"/>
        <v>61</v>
      </c>
      <c r="U557" s="176">
        <f t="shared" si="720"/>
        <v>23</v>
      </c>
      <c r="V557" s="176">
        <f t="shared" si="720"/>
        <v>30</v>
      </c>
      <c r="W557" s="176">
        <f t="shared" si="720"/>
        <v>57</v>
      </c>
      <c r="X557" s="176">
        <f t="shared" si="720"/>
        <v>53</v>
      </c>
      <c r="Y557" s="176">
        <f t="shared" si="720"/>
        <v>34</v>
      </c>
      <c r="Z557" s="176">
        <f t="shared" si="720"/>
        <v>100</v>
      </c>
      <c r="AA557" s="176">
        <f t="shared" si="720"/>
        <v>110</v>
      </c>
      <c r="AB557" s="176">
        <f t="shared" si="720"/>
        <v>89</v>
      </c>
      <c r="AC557" s="176">
        <f t="shared" si="720"/>
        <v>63</v>
      </c>
      <c r="AD557" s="176">
        <f t="shared" si="720"/>
        <v>65</v>
      </c>
      <c r="AE557" s="176">
        <f t="shared" si="720"/>
        <v>68</v>
      </c>
      <c r="AF557" s="176">
        <f t="shared" si="720"/>
        <v>10</v>
      </c>
      <c r="AG557" s="176">
        <f t="shared" si="720"/>
        <v>21</v>
      </c>
      <c r="AH557" s="176">
        <f t="shared" si="720"/>
        <v>11</v>
      </c>
      <c r="AI557" s="176">
        <f t="shared" si="720"/>
        <v>9</v>
      </c>
      <c r="AJ557" s="176">
        <f t="shared" si="720"/>
        <v>2</v>
      </c>
      <c r="AK557" s="176">
        <f t="shared" si="720"/>
        <v>9</v>
      </c>
      <c r="AL557" s="176" t="str">
        <f t="shared" si="720"/>
        <v/>
      </c>
      <c r="AM557" s="176" t="str">
        <f t="shared" si="720"/>
        <v/>
      </c>
      <c r="AN557" s="176" t="str">
        <f t="shared" si="720"/>
        <v/>
      </c>
      <c r="AO557" s="176" t="str">
        <f t="shared" si="720"/>
        <v/>
      </c>
      <c r="AP557" s="176" t="str">
        <f t="shared" si="720"/>
        <v/>
      </c>
      <c r="AQ557" s="170"/>
      <c r="AR557" s="170"/>
    </row>
    <row r="558" ht="12.75" customHeight="1">
      <c r="A558" s="170"/>
      <c r="B558" s="170"/>
      <c r="C558" s="140" t="str">
        <f t="shared" ref="C558:D558" si="721">C365</f>
        <v>Man Utd</v>
      </c>
      <c r="D558" s="140" t="str">
        <f t="shared" si="721"/>
        <v>Newcastle</v>
      </c>
      <c r="E558" s="176">
        <f t="shared" ref="E558:AP558" si="722">IFERROR(RANK(E365,E$196:E$385,1)+COUNTIF(E$196:E365,E365)-1,"")</f>
        <v>166</v>
      </c>
      <c r="F558" s="176">
        <f t="shared" si="722"/>
        <v>144</v>
      </c>
      <c r="G558" s="176">
        <f t="shared" si="722"/>
        <v>140</v>
      </c>
      <c r="H558" s="176">
        <f t="shared" si="722"/>
        <v>27</v>
      </c>
      <c r="I558" s="176">
        <f t="shared" si="722"/>
        <v>22</v>
      </c>
      <c r="J558" s="176">
        <f t="shared" si="722"/>
        <v>17</v>
      </c>
      <c r="K558" s="176">
        <f t="shared" si="722"/>
        <v>36</v>
      </c>
      <c r="L558" s="176">
        <f t="shared" si="722"/>
        <v>16</v>
      </c>
      <c r="M558" s="176">
        <f t="shared" si="722"/>
        <v>26</v>
      </c>
      <c r="N558" s="176">
        <f t="shared" si="722"/>
        <v>38</v>
      </c>
      <c r="O558" s="176">
        <f t="shared" si="722"/>
        <v>31</v>
      </c>
      <c r="P558" s="176">
        <f t="shared" si="722"/>
        <v>17</v>
      </c>
      <c r="Q558" s="176">
        <f t="shared" si="722"/>
        <v>7</v>
      </c>
      <c r="R558" s="176">
        <f t="shared" si="722"/>
        <v>1</v>
      </c>
      <c r="S558" s="176">
        <f t="shared" si="722"/>
        <v>3</v>
      </c>
      <c r="T558" s="176">
        <f t="shared" si="722"/>
        <v>25</v>
      </c>
      <c r="U558" s="176">
        <f t="shared" si="722"/>
        <v>84</v>
      </c>
      <c r="V558" s="176">
        <f t="shared" si="722"/>
        <v>53</v>
      </c>
      <c r="W558" s="176">
        <f t="shared" si="722"/>
        <v>100</v>
      </c>
      <c r="X558" s="176">
        <f t="shared" si="722"/>
        <v>152</v>
      </c>
      <c r="Y558" s="176">
        <f t="shared" si="722"/>
        <v>151</v>
      </c>
      <c r="Z558" s="176">
        <f t="shared" si="722"/>
        <v>109</v>
      </c>
      <c r="AA558" s="176">
        <f t="shared" si="722"/>
        <v>53</v>
      </c>
      <c r="AB558" s="176">
        <f t="shared" si="722"/>
        <v>94</v>
      </c>
      <c r="AC558" s="176">
        <f t="shared" si="722"/>
        <v>68</v>
      </c>
      <c r="AD558" s="176">
        <f t="shared" si="722"/>
        <v>79</v>
      </c>
      <c r="AE558" s="176">
        <f t="shared" si="722"/>
        <v>77</v>
      </c>
      <c r="AF558" s="176">
        <f t="shared" si="722"/>
        <v>89</v>
      </c>
      <c r="AG558" s="176">
        <f t="shared" si="722"/>
        <v>102</v>
      </c>
      <c r="AH558" s="176">
        <f t="shared" si="722"/>
        <v>109</v>
      </c>
      <c r="AI558" s="176">
        <f t="shared" si="722"/>
        <v>147</v>
      </c>
      <c r="AJ558" s="176">
        <f t="shared" si="722"/>
        <v>101</v>
      </c>
      <c r="AK558" s="176">
        <f t="shared" si="722"/>
        <v>77</v>
      </c>
      <c r="AL558" s="176" t="str">
        <f t="shared" si="722"/>
        <v/>
      </c>
      <c r="AM558" s="176" t="str">
        <f t="shared" si="722"/>
        <v/>
      </c>
      <c r="AN558" s="176" t="str">
        <f t="shared" si="722"/>
        <v/>
      </c>
      <c r="AO558" s="176" t="str">
        <f t="shared" si="722"/>
        <v/>
      </c>
      <c r="AP558" s="176" t="str">
        <f t="shared" si="722"/>
        <v/>
      </c>
      <c r="AQ558" s="170"/>
      <c r="AR558" s="170"/>
    </row>
    <row r="559" ht="12.75" customHeight="1">
      <c r="A559" s="170"/>
      <c r="B559" s="170"/>
      <c r="C559" s="140" t="str">
        <f t="shared" ref="C559:D559" si="723">C366</f>
        <v>Man Utd</v>
      </c>
      <c r="D559" s="140" t="str">
        <f t="shared" si="723"/>
        <v>Southampton</v>
      </c>
      <c r="E559" s="176">
        <f t="shared" ref="E559:AP559" si="724">IFERROR(RANK(E366,E$196:E$385,1)+COUNTIF(E$196:E366,E366)-1,"")</f>
        <v>96</v>
      </c>
      <c r="F559" s="176">
        <f t="shared" si="724"/>
        <v>98</v>
      </c>
      <c r="G559" s="176">
        <f t="shared" si="724"/>
        <v>81</v>
      </c>
      <c r="H559" s="176">
        <f t="shared" si="724"/>
        <v>37</v>
      </c>
      <c r="I559" s="176">
        <f t="shared" si="724"/>
        <v>44</v>
      </c>
      <c r="J559" s="176">
        <f t="shared" si="724"/>
        <v>135</v>
      </c>
      <c r="K559" s="176">
        <f t="shared" si="724"/>
        <v>158</v>
      </c>
      <c r="L559" s="176">
        <f t="shared" si="724"/>
        <v>120</v>
      </c>
      <c r="M559" s="176">
        <f t="shared" si="724"/>
        <v>132</v>
      </c>
      <c r="N559" s="176">
        <f t="shared" si="724"/>
        <v>117</v>
      </c>
      <c r="O559" s="176">
        <f t="shared" si="724"/>
        <v>96</v>
      </c>
      <c r="P559" s="176">
        <f t="shared" si="724"/>
        <v>68</v>
      </c>
      <c r="Q559" s="176">
        <f t="shared" si="724"/>
        <v>56</v>
      </c>
      <c r="R559" s="176">
        <f t="shared" si="724"/>
        <v>40</v>
      </c>
      <c r="S559" s="176">
        <f t="shared" si="724"/>
        <v>38</v>
      </c>
      <c r="T559" s="176">
        <f t="shared" si="724"/>
        <v>44</v>
      </c>
      <c r="U559" s="176">
        <f t="shared" si="724"/>
        <v>86</v>
      </c>
      <c r="V559" s="176">
        <f t="shared" si="724"/>
        <v>40</v>
      </c>
      <c r="W559" s="176">
        <f t="shared" si="724"/>
        <v>52</v>
      </c>
      <c r="X559" s="176">
        <f t="shared" si="724"/>
        <v>60</v>
      </c>
      <c r="Y559" s="176">
        <f t="shared" si="724"/>
        <v>14</v>
      </c>
      <c r="Z559" s="176">
        <f t="shared" si="724"/>
        <v>116</v>
      </c>
      <c r="AA559" s="176">
        <f t="shared" si="724"/>
        <v>54</v>
      </c>
      <c r="AB559" s="176">
        <f t="shared" si="724"/>
        <v>95</v>
      </c>
      <c r="AC559" s="176">
        <f t="shared" si="724"/>
        <v>173</v>
      </c>
      <c r="AD559" s="176">
        <f t="shared" si="724"/>
        <v>180</v>
      </c>
      <c r="AE559" s="176">
        <f t="shared" si="724"/>
        <v>185</v>
      </c>
      <c r="AF559" s="176">
        <f t="shared" si="724"/>
        <v>168</v>
      </c>
      <c r="AG559" s="176">
        <f t="shared" si="724"/>
        <v>157</v>
      </c>
      <c r="AH559" s="176">
        <f t="shared" si="724"/>
        <v>174</v>
      </c>
      <c r="AI559" s="176">
        <f t="shared" si="724"/>
        <v>123</v>
      </c>
      <c r="AJ559" s="176">
        <f t="shared" si="724"/>
        <v>58</v>
      </c>
      <c r="AK559" s="176">
        <f t="shared" si="724"/>
        <v>38</v>
      </c>
      <c r="AL559" s="176" t="str">
        <f t="shared" si="724"/>
        <v/>
      </c>
      <c r="AM559" s="176" t="str">
        <f t="shared" si="724"/>
        <v/>
      </c>
      <c r="AN559" s="176" t="str">
        <f t="shared" si="724"/>
        <v/>
      </c>
      <c r="AO559" s="176" t="str">
        <f t="shared" si="724"/>
        <v/>
      </c>
      <c r="AP559" s="176" t="str">
        <f t="shared" si="724"/>
        <v/>
      </c>
      <c r="AQ559" s="170"/>
      <c r="AR559" s="170"/>
    </row>
    <row r="560" ht="12.75" customHeight="1">
      <c r="A560" s="170"/>
      <c r="B560" s="170"/>
      <c r="C560" s="140" t="str">
        <f t="shared" ref="C560:D560" si="725">C367</f>
        <v>Man Utd</v>
      </c>
      <c r="D560" s="140" t="str">
        <f t="shared" si="725"/>
        <v>Tottenham</v>
      </c>
      <c r="E560" s="176">
        <f t="shared" ref="E560:AP560" si="726">IFERROR(RANK(E367,E$196:E$385,1)+COUNTIF(E$196:E367,E367)-1,"")</f>
        <v>151</v>
      </c>
      <c r="F560" s="176">
        <f t="shared" si="726"/>
        <v>115</v>
      </c>
      <c r="G560" s="176">
        <f t="shared" si="726"/>
        <v>118</v>
      </c>
      <c r="H560" s="176">
        <f t="shared" si="726"/>
        <v>45</v>
      </c>
      <c r="I560" s="176">
        <f t="shared" si="726"/>
        <v>57</v>
      </c>
      <c r="J560" s="176">
        <f t="shared" si="726"/>
        <v>30</v>
      </c>
      <c r="K560" s="176">
        <f t="shared" si="726"/>
        <v>122</v>
      </c>
      <c r="L560" s="176">
        <f t="shared" si="726"/>
        <v>113</v>
      </c>
      <c r="M560" s="176">
        <f t="shared" si="726"/>
        <v>146</v>
      </c>
      <c r="N560" s="176">
        <f t="shared" si="726"/>
        <v>131</v>
      </c>
      <c r="O560" s="176">
        <f t="shared" si="726"/>
        <v>118</v>
      </c>
      <c r="P560" s="176">
        <f t="shared" si="726"/>
        <v>113</v>
      </c>
      <c r="Q560" s="176">
        <f t="shared" si="726"/>
        <v>53</v>
      </c>
      <c r="R560" s="176">
        <f t="shared" si="726"/>
        <v>37</v>
      </c>
      <c r="S560" s="176">
        <f t="shared" si="726"/>
        <v>18</v>
      </c>
      <c r="T560" s="176">
        <f t="shared" si="726"/>
        <v>23</v>
      </c>
      <c r="U560" s="176">
        <f t="shared" si="726"/>
        <v>82</v>
      </c>
      <c r="V560" s="176">
        <f t="shared" si="726"/>
        <v>36</v>
      </c>
      <c r="W560" s="176">
        <f t="shared" si="726"/>
        <v>35</v>
      </c>
      <c r="X560" s="176">
        <f t="shared" si="726"/>
        <v>56</v>
      </c>
      <c r="Y560" s="176">
        <f t="shared" si="726"/>
        <v>85</v>
      </c>
      <c r="Z560" s="176">
        <f t="shared" si="726"/>
        <v>73</v>
      </c>
      <c r="AA560" s="176">
        <f t="shared" si="726"/>
        <v>70</v>
      </c>
      <c r="AB560" s="176">
        <f t="shared" si="726"/>
        <v>108</v>
      </c>
      <c r="AC560" s="176">
        <f t="shared" si="726"/>
        <v>130</v>
      </c>
      <c r="AD560" s="176">
        <f t="shared" si="726"/>
        <v>118</v>
      </c>
      <c r="AE560" s="176">
        <f t="shared" si="726"/>
        <v>110</v>
      </c>
      <c r="AF560" s="176">
        <f t="shared" si="726"/>
        <v>74</v>
      </c>
      <c r="AG560" s="176">
        <f t="shared" si="726"/>
        <v>16</v>
      </c>
      <c r="AH560" s="176">
        <f t="shared" si="726"/>
        <v>44</v>
      </c>
      <c r="AI560" s="176">
        <f t="shared" si="726"/>
        <v>64</v>
      </c>
      <c r="AJ560" s="176">
        <f t="shared" si="726"/>
        <v>46</v>
      </c>
      <c r="AK560" s="176">
        <f t="shared" si="726"/>
        <v>35</v>
      </c>
      <c r="AL560" s="176" t="str">
        <f t="shared" si="726"/>
        <v/>
      </c>
      <c r="AM560" s="176" t="str">
        <f t="shared" si="726"/>
        <v/>
      </c>
      <c r="AN560" s="176" t="str">
        <f t="shared" si="726"/>
        <v/>
      </c>
      <c r="AO560" s="176" t="str">
        <f t="shared" si="726"/>
        <v/>
      </c>
      <c r="AP560" s="176" t="str">
        <f t="shared" si="726"/>
        <v/>
      </c>
      <c r="AQ560" s="170"/>
      <c r="AR560" s="170"/>
    </row>
    <row r="561" ht="12.75" customHeight="1">
      <c r="A561" s="170"/>
      <c r="B561" s="170"/>
      <c r="C561" s="140" t="str">
        <f t="shared" ref="C561:D561" si="727">C368</f>
        <v>Man Utd</v>
      </c>
      <c r="D561" s="140" t="str">
        <f t="shared" si="727"/>
        <v>Watford</v>
      </c>
      <c r="E561" s="176">
        <f t="shared" ref="E561:AP561" si="728">IFERROR(RANK(E368,E$196:E$385,1)+COUNTIF(E$196:E368,E368)-1,"")</f>
        <v>17</v>
      </c>
      <c r="F561" s="176">
        <f t="shared" si="728"/>
        <v>78</v>
      </c>
      <c r="G561" s="176">
        <f t="shared" si="728"/>
        <v>103</v>
      </c>
      <c r="H561" s="176">
        <f t="shared" si="728"/>
        <v>126</v>
      </c>
      <c r="I561" s="176">
        <f t="shared" si="728"/>
        <v>117</v>
      </c>
      <c r="J561" s="176">
        <f t="shared" si="728"/>
        <v>70</v>
      </c>
      <c r="K561" s="176">
        <f t="shared" si="728"/>
        <v>119</v>
      </c>
      <c r="L561" s="176">
        <f t="shared" si="728"/>
        <v>67</v>
      </c>
      <c r="M561" s="176">
        <f t="shared" si="728"/>
        <v>86</v>
      </c>
      <c r="N561" s="176">
        <f t="shared" si="728"/>
        <v>90</v>
      </c>
      <c r="O561" s="176">
        <f t="shared" si="728"/>
        <v>85</v>
      </c>
      <c r="P561" s="176">
        <f t="shared" si="728"/>
        <v>30</v>
      </c>
      <c r="Q561" s="176">
        <f t="shared" si="728"/>
        <v>25</v>
      </c>
      <c r="R561" s="176">
        <f t="shared" si="728"/>
        <v>12</v>
      </c>
      <c r="S561" s="176">
        <f t="shared" si="728"/>
        <v>12</v>
      </c>
      <c r="T561" s="176">
        <f t="shared" si="728"/>
        <v>17</v>
      </c>
      <c r="U561" s="176">
        <f t="shared" si="728"/>
        <v>68</v>
      </c>
      <c r="V561" s="176">
        <f t="shared" si="728"/>
        <v>71</v>
      </c>
      <c r="W561" s="176">
        <f t="shared" si="728"/>
        <v>82</v>
      </c>
      <c r="X561" s="176">
        <f t="shared" si="728"/>
        <v>143</v>
      </c>
      <c r="Y561" s="176">
        <f t="shared" si="728"/>
        <v>130</v>
      </c>
      <c r="Z561" s="176">
        <f t="shared" si="728"/>
        <v>122</v>
      </c>
      <c r="AA561" s="176">
        <f t="shared" si="728"/>
        <v>114</v>
      </c>
      <c r="AB561" s="176">
        <f t="shared" si="728"/>
        <v>152</v>
      </c>
      <c r="AC561" s="176">
        <f t="shared" si="728"/>
        <v>190</v>
      </c>
      <c r="AD561" s="176">
        <f t="shared" si="728"/>
        <v>186</v>
      </c>
      <c r="AE561" s="176">
        <f t="shared" si="728"/>
        <v>188</v>
      </c>
      <c r="AF561" s="176">
        <f t="shared" si="728"/>
        <v>188</v>
      </c>
      <c r="AG561" s="176">
        <f t="shared" si="728"/>
        <v>179</v>
      </c>
      <c r="AH561" s="176">
        <f t="shared" si="728"/>
        <v>185</v>
      </c>
      <c r="AI561" s="176">
        <f t="shared" si="728"/>
        <v>18</v>
      </c>
      <c r="AJ561" s="176">
        <f t="shared" si="728"/>
        <v>13</v>
      </c>
      <c r="AK561" s="176">
        <f t="shared" si="728"/>
        <v>6</v>
      </c>
      <c r="AL561" s="176" t="str">
        <f t="shared" si="728"/>
        <v/>
      </c>
      <c r="AM561" s="176" t="str">
        <f t="shared" si="728"/>
        <v/>
      </c>
      <c r="AN561" s="176" t="str">
        <f t="shared" si="728"/>
        <v/>
      </c>
      <c r="AO561" s="176" t="str">
        <f t="shared" si="728"/>
        <v/>
      </c>
      <c r="AP561" s="176" t="str">
        <f t="shared" si="728"/>
        <v/>
      </c>
      <c r="AQ561" s="170"/>
      <c r="AR561" s="170"/>
    </row>
    <row r="562" ht="12.75" customHeight="1">
      <c r="A562" s="170"/>
      <c r="B562" s="170"/>
      <c r="C562" s="140" t="str">
        <f t="shared" ref="C562:D562" si="729">C369</f>
        <v>Man Utd</v>
      </c>
      <c r="D562" s="140" t="str">
        <f t="shared" si="729"/>
        <v>West Ham</v>
      </c>
      <c r="E562" s="176">
        <f t="shared" ref="E562:AP562" si="730">IFERROR(RANK(E369,E$196:E$385,1)+COUNTIF(E$196:E369,E369)-1,"")</f>
        <v>177</v>
      </c>
      <c r="F562" s="176">
        <f t="shared" si="730"/>
        <v>169</v>
      </c>
      <c r="G562" s="176">
        <f t="shared" si="730"/>
        <v>159</v>
      </c>
      <c r="H562" s="176">
        <f t="shared" si="730"/>
        <v>149</v>
      </c>
      <c r="I562" s="176">
        <f t="shared" si="730"/>
        <v>161</v>
      </c>
      <c r="J562" s="176">
        <f t="shared" si="730"/>
        <v>136</v>
      </c>
      <c r="K562" s="176">
        <f t="shared" si="730"/>
        <v>151</v>
      </c>
      <c r="L562" s="176">
        <f t="shared" si="730"/>
        <v>105</v>
      </c>
      <c r="M562" s="176">
        <f t="shared" si="730"/>
        <v>119</v>
      </c>
      <c r="N562" s="176">
        <f t="shared" si="730"/>
        <v>24</v>
      </c>
      <c r="O562" s="176">
        <f t="shared" si="730"/>
        <v>22</v>
      </c>
      <c r="P562" s="176">
        <f t="shared" si="730"/>
        <v>11</v>
      </c>
      <c r="Q562" s="176">
        <f t="shared" si="730"/>
        <v>21</v>
      </c>
      <c r="R562" s="176">
        <f t="shared" si="730"/>
        <v>5</v>
      </c>
      <c r="S562" s="176">
        <f t="shared" si="730"/>
        <v>4</v>
      </c>
      <c r="T562" s="176">
        <f t="shared" si="730"/>
        <v>3</v>
      </c>
      <c r="U562" s="176">
        <f t="shared" si="730"/>
        <v>8</v>
      </c>
      <c r="V562" s="176">
        <f t="shared" si="730"/>
        <v>1</v>
      </c>
      <c r="W562" s="176">
        <f t="shared" si="730"/>
        <v>4</v>
      </c>
      <c r="X562" s="176">
        <f t="shared" si="730"/>
        <v>27</v>
      </c>
      <c r="Y562" s="176">
        <f t="shared" si="730"/>
        <v>31</v>
      </c>
      <c r="Z562" s="176">
        <f t="shared" si="730"/>
        <v>59</v>
      </c>
      <c r="AA562" s="176">
        <f t="shared" si="730"/>
        <v>109</v>
      </c>
      <c r="AB562" s="176">
        <f t="shared" si="730"/>
        <v>148</v>
      </c>
      <c r="AC562" s="176">
        <f t="shared" si="730"/>
        <v>140</v>
      </c>
      <c r="AD562" s="176">
        <f t="shared" si="730"/>
        <v>78</v>
      </c>
      <c r="AE562" s="176">
        <f t="shared" si="730"/>
        <v>74</v>
      </c>
      <c r="AF562" s="176">
        <f t="shared" si="730"/>
        <v>101</v>
      </c>
      <c r="AG562" s="176">
        <f t="shared" si="730"/>
        <v>79</v>
      </c>
      <c r="AH562" s="176">
        <f t="shared" si="730"/>
        <v>133</v>
      </c>
      <c r="AI562" s="176">
        <f t="shared" si="730"/>
        <v>173</v>
      </c>
      <c r="AJ562" s="176">
        <f t="shared" si="730"/>
        <v>184</v>
      </c>
      <c r="AK562" s="176">
        <f t="shared" si="730"/>
        <v>173</v>
      </c>
      <c r="AL562" s="176" t="str">
        <f t="shared" si="730"/>
        <v/>
      </c>
      <c r="AM562" s="176" t="str">
        <f t="shared" si="730"/>
        <v/>
      </c>
      <c r="AN562" s="176" t="str">
        <f t="shared" si="730"/>
        <v/>
      </c>
      <c r="AO562" s="176" t="str">
        <f t="shared" si="730"/>
        <v/>
      </c>
      <c r="AP562" s="176" t="str">
        <f t="shared" si="730"/>
        <v/>
      </c>
      <c r="AQ562" s="170"/>
      <c r="AR562" s="170"/>
    </row>
    <row r="563" ht="12.75" customHeight="1">
      <c r="A563" s="170"/>
      <c r="B563" s="170"/>
      <c r="C563" s="140" t="str">
        <f t="shared" ref="C563:D563" si="731">C370</f>
        <v>Man Utd</v>
      </c>
      <c r="D563" s="140" t="str">
        <f t="shared" si="731"/>
        <v>Wolves</v>
      </c>
      <c r="E563" s="176">
        <f t="shared" ref="E563:AP563" si="732">IFERROR(RANK(E370,E$196:E$385,1)+COUNTIF(E$196:E370,E370)-1,"")</f>
        <v>143</v>
      </c>
      <c r="F563" s="176">
        <f t="shared" si="732"/>
        <v>146</v>
      </c>
      <c r="G563" s="176">
        <f t="shared" si="732"/>
        <v>127</v>
      </c>
      <c r="H563" s="176">
        <f t="shared" si="732"/>
        <v>28</v>
      </c>
      <c r="I563" s="176">
        <f t="shared" si="732"/>
        <v>23</v>
      </c>
      <c r="J563" s="176">
        <f t="shared" si="732"/>
        <v>59</v>
      </c>
      <c r="K563" s="176">
        <f t="shared" si="732"/>
        <v>189</v>
      </c>
      <c r="L563" s="176">
        <f t="shared" si="732"/>
        <v>187</v>
      </c>
      <c r="M563" s="176">
        <f t="shared" si="732"/>
        <v>181</v>
      </c>
      <c r="N563" s="176">
        <f t="shared" si="732"/>
        <v>186</v>
      </c>
      <c r="O563" s="176">
        <f t="shared" si="732"/>
        <v>187</v>
      </c>
      <c r="P563" s="176">
        <f t="shared" si="732"/>
        <v>180</v>
      </c>
      <c r="Q563" s="176">
        <f t="shared" si="732"/>
        <v>35</v>
      </c>
      <c r="R563" s="176">
        <f t="shared" si="732"/>
        <v>46</v>
      </c>
      <c r="S563" s="176">
        <f t="shared" si="732"/>
        <v>42</v>
      </c>
      <c r="T563" s="176">
        <f t="shared" si="732"/>
        <v>35</v>
      </c>
      <c r="U563" s="176">
        <f t="shared" si="732"/>
        <v>146</v>
      </c>
      <c r="V563" s="176">
        <f t="shared" si="732"/>
        <v>109</v>
      </c>
      <c r="W563" s="176">
        <f t="shared" si="732"/>
        <v>121</v>
      </c>
      <c r="X563" s="176">
        <f t="shared" si="732"/>
        <v>171</v>
      </c>
      <c r="Y563" s="176">
        <f t="shared" si="732"/>
        <v>164</v>
      </c>
      <c r="Z563" s="176">
        <f t="shared" si="732"/>
        <v>188</v>
      </c>
      <c r="AA563" s="176">
        <f t="shared" si="732"/>
        <v>98</v>
      </c>
      <c r="AB563" s="176">
        <f t="shared" si="732"/>
        <v>109</v>
      </c>
      <c r="AC563" s="176">
        <f t="shared" si="732"/>
        <v>152</v>
      </c>
      <c r="AD563" s="176">
        <f t="shared" si="732"/>
        <v>138</v>
      </c>
      <c r="AE563" s="176">
        <f t="shared" si="732"/>
        <v>123</v>
      </c>
      <c r="AF563" s="176">
        <f t="shared" si="732"/>
        <v>102</v>
      </c>
      <c r="AG563" s="176">
        <f t="shared" si="732"/>
        <v>113</v>
      </c>
      <c r="AH563" s="176">
        <f t="shared" si="732"/>
        <v>118</v>
      </c>
      <c r="AI563" s="176">
        <f t="shared" si="732"/>
        <v>106</v>
      </c>
      <c r="AJ563" s="176">
        <f t="shared" si="732"/>
        <v>68</v>
      </c>
      <c r="AK563" s="176">
        <f t="shared" si="732"/>
        <v>49</v>
      </c>
      <c r="AL563" s="176" t="str">
        <f t="shared" si="732"/>
        <v/>
      </c>
      <c r="AM563" s="176" t="str">
        <f t="shared" si="732"/>
        <v/>
      </c>
      <c r="AN563" s="176" t="str">
        <f t="shared" si="732"/>
        <v/>
      </c>
      <c r="AO563" s="176" t="str">
        <f t="shared" si="732"/>
        <v/>
      </c>
      <c r="AP563" s="176" t="str">
        <f t="shared" si="732"/>
        <v/>
      </c>
      <c r="AQ563" s="170"/>
      <c r="AR563" s="170"/>
    </row>
    <row r="564" ht="12.75" customHeight="1">
      <c r="A564" s="170"/>
      <c r="B564" s="170"/>
      <c r="C564" s="140" t="str">
        <f t="shared" ref="C564:D564" si="733">C371</f>
        <v>Newcastle</v>
      </c>
      <c r="D564" s="140" t="str">
        <f t="shared" si="733"/>
        <v>Southampton</v>
      </c>
      <c r="E564" s="176">
        <f t="shared" ref="E564:AP564" si="734">IFERROR(RANK(E371,E$196:E$385,1)+COUNTIF(E$196:E371,E371)-1,"")</f>
        <v>181</v>
      </c>
      <c r="F564" s="176">
        <f t="shared" si="734"/>
        <v>182</v>
      </c>
      <c r="G564" s="176">
        <f t="shared" si="734"/>
        <v>188</v>
      </c>
      <c r="H564" s="176">
        <f t="shared" si="734"/>
        <v>171</v>
      </c>
      <c r="I564" s="176">
        <f t="shared" si="734"/>
        <v>141</v>
      </c>
      <c r="J564" s="176">
        <f t="shared" si="734"/>
        <v>162</v>
      </c>
      <c r="K564" s="176">
        <f t="shared" si="734"/>
        <v>114</v>
      </c>
      <c r="L564" s="176">
        <f t="shared" si="734"/>
        <v>72</v>
      </c>
      <c r="M564" s="176">
        <f t="shared" si="734"/>
        <v>45</v>
      </c>
      <c r="N564" s="176">
        <f t="shared" si="734"/>
        <v>60</v>
      </c>
      <c r="O564" s="176">
        <f t="shared" si="734"/>
        <v>64</v>
      </c>
      <c r="P564" s="176">
        <f t="shared" si="734"/>
        <v>55</v>
      </c>
      <c r="Q564" s="176">
        <f t="shared" si="734"/>
        <v>33</v>
      </c>
      <c r="R564" s="176">
        <f t="shared" si="734"/>
        <v>71</v>
      </c>
      <c r="S564" s="176">
        <f t="shared" si="734"/>
        <v>91</v>
      </c>
      <c r="T564" s="176">
        <f t="shared" si="734"/>
        <v>158</v>
      </c>
      <c r="U564" s="176">
        <f t="shared" si="734"/>
        <v>180</v>
      </c>
      <c r="V564" s="176">
        <f t="shared" si="734"/>
        <v>171</v>
      </c>
      <c r="W564" s="176">
        <f t="shared" si="734"/>
        <v>168</v>
      </c>
      <c r="X564" s="176">
        <f t="shared" si="734"/>
        <v>150</v>
      </c>
      <c r="Y564" s="176">
        <f t="shared" si="734"/>
        <v>53</v>
      </c>
      <c r="Z564" s="176">
        <f t="shared" si="734"/>
        <v>4</v>
      </c>
      <c r="AA564" s="176">
        <f t="shared" si="734"/>
        <v>2</v>
      </c>
      <c r="AB564" s="176">
        <f t="shared" si="734"/>
        <v>8</v>
      </c>
      <c r="AC564" s="176">
        <f t="shared" si="734"/>
        <v>14</v>
      </c>
      <c r="AD564" s="176">
        <f t="shared" si="734"/>
        <v>42</v>
      </c>
      <c r="AE564" s="176">
        <f t="shared" si="734"/>
        <v>114</v>
      </c>
      <c r="AF564" s="176">
        <f t="shared" si="734"/>
        <v>126</v>
      </c>
      <c r="AG564" s="176">
        <f t="shared" si="734"/>
        <v>114</v>
      </c>
      <c r="AH564" s="176">
        <f t="shared" si="734"/>
        <v>82</v>
      </c>
      <c r="AI564" s="176">
        <f t="shared" si="734"/>
        <v>107</v>
      </c>
      <c r="AJ564" s="176">
        <f t="shared" si="734"/>
        <v>89</v>
      </c>
      <c r="AK564" s="176">
        <f t="shared" si="734"/>
        <v>36</v>
      </c>
      <c r="AL564" s="176" t="str">
        <f t="shared" si="734"/>
        <v/>
      </c>
      <c r="AM564" s="176" t="str">
        <f t="shared" si="734"/>
        <v/>
      </c>
      <c r="AN564" s="176" t="str">
        <f t="shared" si="734"/>
        <v/>
      </c>
      <c r="AO564" s="176" t="str">
        <f t="shared" si="734"/>
        <v/>
      </c>
      <c r="AP564" s="176" t="str">
        <f t="shared" si="734"/>
        <v/>
      </c>
      <c r="AQ564" s="170"/>
      <c r="AR564" s="170"/>
    </row>
    <row r="565" ht="12.75" customHeight="1">
      <c r="A565" s="170"/>
      <c r="B565" s="170"/>
      <c r="C565" s="140" t="str">
        <f t="shared" ref="C565:D565" si="735">C372</f>
        <v>Newcastle</v>
      </c>
      <c r="D565" s="140" t="str">
        <f t="shared" si="735"/>
        <v>Tottenham</v>
      </c>
      <c r="E565" s="176">
        <f t="shared" ref="E565:AP565" si="736">IFERROR(RANK(E372,E$196:E$385,1)+COUNTIF(E$196:E372,E372)-1,"")</f>
        <v>183</v>
      </c>
      <c r="F565" s="176">
        <f t="shared" si="736"/>
        <v>175</v>
      </c>
      <c r="G565" s="176">
        <f t="shared" si="736"/>
        <v>163</v>
      </c>
      <c r="H565" s="176">
        <f t="shared" si="736"/>
        <v>60</v>
      </c>
      <c r="I565" s="176">
        <f t="shared" si="736"/>
        <v>17</v>
      </c>
      <c r="J565" s="176">
        <f t="shared" si="736"/>
        <v>14</v>
      </c>
      <c r="K565" s="176">
        <f t="shared" si="736"/>
        <v>5</v>
      </c>
      <c r="L565" s="176">
        <f t="shared" si="736"/>
        <v>6</v>
      </c>
      <c r="M565" s="176">
        <f t="shared" si="736"/>
        <v>64</v>
      </c>
      <c r="N565" s="176">
        <f t="shared" si="736"/>
        <v>89</v>
      </c>
      <c r="O565" s="176">
        <f t="shared" si="736"/>
        <v>98</v>
      </c>
      <c r="P565" s="176">
        <f t="shared" si="736"/>
        <v>97</v>
      </c>
      <c r="Q565" s="176">
        <f t="shared" si="736"/>
        <v>64</v>
      </c>
      <c r="R565" s="176">
        <f t="shared" si="736"/>
        <v>76</v>
      </c>
      <c r="S565" s="176">
        <f t="shared" si="736"/>
        <v>31</v>
      </c>
      <c r="T565" s="176">
        <f t="shared" si="736"/>
        <v>53</v>
      </c>
      <c r="U565" s="176">
        <f t="shared" si="736"/>
        <v>76</v>
      </c>
      <c r="V565" s="176">
        <f t="shared" si="736"/>
        <v>48</v>
      </c>
      <c r="W565" s="176">
        <f t="shared" si="736"/>
        <v>75</v>
      </c>
      <c r="X565" s="176">
        <f t="shared" si="736"/>
        <v>61</v>
      </c>
      <c r="Y565" s="176">
        <f t="shared" si="736"/>
        <v>110</v>
      </c>
      <c r="Z565" s="176">
        <f t="shared" si="736"/>
        <v>70</v>
      </c>
      <c r="AA565" s="176">
        <f t="shared" si="736"/>
        <v>25</v>
      </c>
      <c r="AB565" s="176">
        <f t="shared" si="736"/>
        <v>74</v>
      </c>
      <c r="AC565" s="176">
        <f t="shared" si="736"/>
        <v>64</v>
      </c>
      <c r="AD565" s="176">
        <f t="shared" si="736"/>
        <v>55</v>
      </c>
      <c r="AE565" s="176">
        <f t="shared" si="736"/>
        <v>157</v>
      </c>
      <c r="AF565" s="176">
        <f t="shared" si="736"/>
        <v>153</v>
      </c>
      <c r="AG565" s="176">
        <f t="shared" si="736"/>
        <v>115</v>
      </c>
      <c r="AH565" s="176">
        <f t="shared" si="736"/>
        <v>110</v>
      </c>
      <c r="AI565" s="176">
        <f t="shared" si="736"/>
        <v>148</v>
      </c>
      <c r="AJ565" s="176">
        <f t="shared" si="736"/>
        <v>181</v>
      </c>
      <c r="AK565" s="176">
        <f t="shared" si="736"/>
        <v>66</v>
      </c>
      <c r="AL565" s="176" t="str">
        <f t="shared" si="736"/>
        <v/>
      </c>
      <c r="AM565" s="176" t="str">
        <f t="shared" si="736"/>
        <v/>
      </c>
      <c r="AN565" s="176" t="str">
        <f t="shared" si="736"/>
        <v/>
      </c>
      <c r="AO565" s="176" t="str">
        <f t="shared" si="736"/>
        <v/>
      </c>
      <c r="AP565" s="176" t="str">
        <f t="shared" si="736"/>
        <v/>
      </c>
      <c r="AQ565" s="170"/>
      <c r="AR565" s="170"/>
    </row>
    <row r="566" ht="12.75" customHeight="1">
      <c r="A566" s="170"/>
      <c r="B566" s="170"/>
      <c r="C566" s="140" t="str">
        <f t="shared" ref="C566:D566" si="737">C373</f>
        <v>Newcastle</v>
      </c>
      <c r="D566" s="140" t="str">
        <f t="shared" si="737"/>
        <v>Watford</v>
      </c>
      <c r="E566" s="176">
        <f t="shared" ref="E566:AP566" si="738">IFERROR(RANK(E373,E$196:E$385,1)+COUNTIF(E$196:E373,E373)-1,"")</f>
        <v>104</v>
      </c>
      <c r="F566" s="176">
        <f t="shared" si="738"/>
        <v>178</v>
      </c>
      <c r="G566" s="176">
        <f t="shared" si="738"/>
        <v>176</v>
      </c>
      <c r="H566" s="176">
        <f t="shared" si="738"/>
        <v>174</v>
      </c>
      <c r="I566" s="176">
        <f t="shared" si="738"/>
        <v>91</v>
      </c>
      <c r="J566" s="176">
        <f t="shared" si="738"/>
        <v>64</v>
      </c>
      <c r="K566" s="176">
        <f t="shared" si="738"/>
        <v>55</v>
      </c>
      <c r="L566" s="176">
        <f t="shared" si="738"/>
        <v>7</v>
      </c>
      <c r="M566" s="176">
        <f t="shared" si="738"/>
        <v>27</v>
      </c>
      <c r="N566" s="176">
        <f t="shared" si="738"/>
        <v>39</v>
      </c>
      <c r="O566" s="176">
        <f t="shared" si="738"/>
        <v>112</v>
      </c>
      <c r="P566" s="176">
        <f t="shared" si="738"/>
        <v>84</v>
      </c>
      <c r="Q566" s="176">
        <f t="shared" si="738"/>
        <v>48</v>
      </c>
      <c r="R566" s="176">
        <f t="shared" si="738"/>
        <v>131</v>
      </c>
      <c r="S566" s="176">
        <f t="shared" si="738"/>
        <v>104</v>
      </c>
      <c r="T566" s="176">
        <f t="shared" si="738"/>
        <v>153</v>
      </c>
      <c r="U566" s="176">
        <f t="shared" si="738"/>
        <v>164</v>
      </c>
      <c r="V566" s="176">
        <f t="shared" si="738"/>
        <v>168</v>
      </c>
      <c r="W566" s="176">
        <f t="shared" si="738"/>
        <v>189</v>
      </c>
      <c r="X566" s="176">
        <f t="shared" si="738"/>
        <v>189</v>
      </c>
      <c r="Y566" s="176">
        <f t="shared" si="738"/>
        <v>188</v>
      </c>
      <c r="Z566" s="176">
        <f t="shared" si="738"/>
        <v>175</v>
      </c>
      <c r="AA566" s="176">
        <f t="shared" si="738"/>
        <v>140</v>
      </c>
      <c r="AB566" s="176">
        <f t="shared" si="738"/>
        <v>183</v>
      </c>
      <c r="AC566" s="176">
        <f t="shared" si="738"/>
        <v>94</v>
      </c>
      <c r="AD566" s="176">
        <f t="shared" si="738"/>
        <v>50</v>
      </c>
      <c r="AE566" s="176">
        <f t="shared" si="738"/>
        <v>151</v>
      </c>
      <c r="AF566" s="176">
        <f t="shared" si="738"/>
        <v>158</v>
      </c>
      <c r="AG566" s="176">
        <f t="shared" si="738"/>
        <v>155</v>
      </c>
      <c r="AH566" s="176">
        <f t="shared" si="738"/>
        <v>136</v>
      </c>
      <c r="AI566" s="176">
        <f t="shared" si="738"/>
        <v>120</v>
      </c>
      <c r="AJ566" s="176">
        <f t="shared" si="738"/>
        <v>173</v>
      </c>
      <c r="AK566" s="176">
        <f t="shared" si="738"/>
        <v>87</v>
      </c>
      <c r="AL566" s="176" t="str">
        <f t="shared" si="738"/>
        <v/>
      </c>
      <c r="AM566" s="176" t="str">
        <f t="shared" si="738"/>
        <v/>
      </c>
      <c r="AN566" s="176" t="str">
        <f t="shared" si="738"/>
        <v/>
      </c>
      <c r="AO566" s="176" t="str">
        <f t="shared" si="738"/>
        <v/>
      </c>
      <c r="AP566" s="176" t="str">
        <f t="shared" si="738"/>
        <v/>
      </c>
      <c r="AQ566" s="170"/>
      <c r="AR566" s="170"/>
    </row>
    <row r="567" ht="12.75" customHeight="1">
      <c r="A567" s="170"/>
      <c r="B567" s="170"/>
      <c r="C567" s="140" t="str">
        <f t="shared" ref="C567:D567" si="739">C374</f>
        <v>Newcastle</v>
      </c>
      <c r="D567" s="140" t="str">
        <f t="shared" si="739"/>
        <v>West Ham</v>
      </c>
      <c r="E567" s="176">
        <f t="shared" ref="E567:AP567" si="740">IFERROR(RANK(E374,E$196:E$385,1)+COUNTIF(E$196:E374,E374)-1,"")</f>
        <v>188</v>
      </c>
      <c r="F567" s="176">
        <f t="shared" si="740"/>
        <v>184</v>
      </c>
      <c r="G567" s="176">
        <f t="shared" si="740"/>
        <v>183</v>
      </c>
      <c r="H567" s="176">
        <f t="shared" si="740"/>
        <v>153</v>
      </c>
      <c r="I567" s="176">
        <f t="shared" si="740"/>
        <v>176</v>
      </c>
      <c r="J567" s="176">
        <f t="shared" si="740"/>
        <v>167</v>
      </c>
      <c r="K567" s="176">
        <f t="shared" si="740"/>
        <v>120</v>
      </c>
      <c r="L567" s="176">
        <f t="shared" si="740"/>
        <v>37</v>
      </c>
      <c r="M567" s="176">
        <f t="shared" si="740"/>
        <v>38</v>
      </c>
      <c r="N567" s="176">
        <f t="shared" si="740"/>
        <v>36</v>
      </c>
      <c r="O567" s="176">
        <f t="shared" si="740"/>
        <v>18</v>
      </c>
      <c r="P567" s="176">
        <f t="shared" si="740"/>
        <v>12</v>
      </c>
      <c r="Q567" s="176">
        <f t="shared" si="740"/>
        <v>11</v>
      </c>
      <c r="R567" s="176">
        <f t="shared" si="740"/>
        <v>24</v>
      </c>
      <c r="S567" s="176">
        <f t="shared" si="740"/>
        <v>10</v>
      </c>
      <c r="T567" s="176">
        <f t="shared" si="740"/>
        <v>9</v>
      </c>
      <c r="U567" s="176">
        <f t="shared" si="740"/>
        <v>14</v>
      </c>
      <c r="V567" s="176">
        <f t="shared" si="740"/>
        <v>7</v>
      </c>
      <c r="W567" s="176">
        <f t="shared" si="740"/>
        <v>31</v>
      </c>
      <c r="X567" s="176">
        <f t="shared" si="740"/>
        <v>129</v>
      </c>
      <c r="Y567" s="176">
        <f t="shared" si="740"/>
        <v>143</v>
      </c>
      <c r="Z567" s="176">
        <f t="shared" si="740"/>
        <v>157</v>
      </c>
      <c r="AA567" s="176">
        <f t="shared" si="740"/>
        <v>156</v>
      </c>
      <c r="AB567" s="176">
        <f t="shared" si="740"/>
        <v>176</v>
      </c>
      <c r="AC567" s="176">
        <f t="shared" si="740"/>
        <v>164</v>
      </c>
      <c r="AD567" s="176">
        <f t="shared" si="740"/>
        <v>34</v>
      </c>
      <c r="AE567" s="176">
        <f t="shared" si="740"/>
        <v>19</v>
      </c>
      <c r="AF567" s="176">
        <f t="shared" si="740"/>
        <v>26</v>
      </c>
      <c r="AG567" s="176">
        <f t="shared" si="740"/>
        <v>48</v>
      </c>
      <c r="AH567" s="176">
        <f t="shared" si="740"/>
        <v>41</v>
      </c>
      <c r="AI567" s="176">
        <f t="shared" si="740"/>
        <v>80</v>
      </c>
      <c r="AJ567" s="176">
        <f t="shared" si="740"/>
        <v>107</v>
      </c>
      <c r="AK567" s="176">
        <f t="shared" si="740"/>
        <v>123</v>
      </c>
      <c r="AL567" s="176" t="str">
        <f t="shared" si="740"/>
        <v/>
      </c>
      <c r="AM567" s="176" t="str">
        <f t="shared" si="740"/>
        <v/>
      </c>
      <c r="AN567" s="176" t="str">
        <f t="shared" si="740"/>
        <v/>
      </c>
      <c r="AO567" s="176" t="str">
        <f t="shared" si="740"/>
        <v/>
      </c>
      <c r="AP567" s="176" t="str">
        <f t="shared" si="740"/>
        <v/>
      </c>
      <c r="AQ567" s="170"/>
      <c r="AR567" s="170"/>
    </row>
    <row r="568" ht="12.75" customHeight="1">
      <c r="A568" s="170"/>
      <c r="B568" s="170"/>
      <c r="C568" s="140" t="str">
        <f t="shared" ref="C568:D568" si="741">C375</f>
        <v>Newcastle</v>
      </c>
      <c r="D568" s="140" t="str">
        <f t="shared" si="741"/>
        <v>Wolves</v>
      </c>
      <c r="E568" s="176">
        <f t="shared" ref="E568:AP568" si="742">IFERROR(RANK(E375,E$196:E$385,1)+COUNTIF(E$196:E375,E375)-1,"")</f>
        <v>184</v>
      </c>
      <c r="F568" s="176">
        <f t="shared" si="742"/>
        <v>183</v>
      </c>
      <c r="G568" s="176">
        <f t="shared" si="742"/>
        <v>187</v>
      </c>
      <c r="H568" s="176">
        <f t="shared" si="742"/>
        <v>166</v>
      </c>
      <c r="I568" s="176">
        <f t="shared" si="742"/>
        <v>153</v>
      </c>
      <c r="J568" s="176">
        <f t="shared" si="742"/>
        <v>142</v>
      </c>
      <c r="K568" s="176">
        <f t="shared" si="742"/>
        <v>84</v>
      </c>
      <c r="L568" s="176">
        <f t="shared" si="742"/>
        <v>57</v>
      </c>
      <c r="M568" s="176">
        <f t="shared" si="742"/>
        <v>17</v>
      </c>
      <c r="N568" s="176">
        <f t="shared" si="742"/>
        <v>30</v>
      </c>
      <c r="O568" s="176">
        <f t="shared" si="742"/>
        <v>34</v>
      </c>
      <c r="P568" s="176">
        <f t="shared" si="742"/>
        <v>21</v>
      </c>
      <c r="Q568" s="176">
        <f t="shared" si="742"/>
        <v>14</v>
      </c>
      <c r="R568" s="176">
        <f t="shared" si="742"/>
        <v>35</v>
      </c>
      <c r="S568" s="176">
        <f t="shared" si="742"/>
        <v>71</v>
      </c>
      <c r="T568" s="176">
        <f t="shared" si="742"/>
        <v>84</v>
      </c>
      <c r="U568" s="176">
        <f t="shared" si="742"/>
        <v>136</v>
      </c>
      <c r="V568" s="176">
        <f t="shared" si="742"/>
        <v>113</v>
      </c>
      <c r="W568" s="176">
        <f t="shared" si="742"/>
        <v>154</v>
      </c>
      <c r="X568" s="176">
        <f t="shared" si="742"/>
        <v>180</v>
      </c>
      <c r="Y568" s="176">
        <f t="shared" si="742"/>
        <v>155</v>
      </c>
      <c r="Z568" s="176">
        <f t="shared" si="742"/>
        <v>142</v>
      </c>
      <c r="AA568" s="176">
        <f t="shared" si="742"/>
        <v>65</v>
      </c>
      <c r="AB568" s="176">
        <f t="shared" si="742"/>
        <v>70</v>
      </c>
      <c r="AC568" s="176">
        <f t="shared" si="742"/>
        <v>29</v>
      </c>
      <c r="AD568" s="176">
        <f t="shared" si="742"/>
        <v>11</v>
      </c>
      <c r="AE568" s="176">
        <f t="shared" si="742"/>
        <v>13</v>
      </c>
      <c r="AF568" s="176">
        <f t="shared" si="742"/>
        <v>18</v>
      </c>
      <c r="AG568" s="176">
        <f t="shared" si="742"/>
        <v>31</v>
      </c>
      <c r="AH568" s="176">
        <f t="shared" si="742"/>
        <v>22</v>
      </c>
      <c r="AI568" s="176">
        <f t="shared" si="742"/>
        <v>62</v>
      </c>
      <c r="AJ568" s="176">
        <f t="shared" si="742"/>
        <v>21</v>
      </c>
      <c r="AK568" s="176">
        <f t="shared" si="742"/>
        <v>45</v>
      </c>
      <c r="AL568" s="176" t="str">
        <f t="shared" si="742"/>
        <v/>
      </c>
      <c r="AM568" s="176" t="str">
        <f t="shared" si="742"/>
        <v/>
      </c>
      <c r="AN568" s="176" t="str">
        <f t="shared" si="742"/>
        <v/>
      </c>
      <c r="AO568" s="176" t="str">
        <f t="shared" si="742"/>
        <v/>
      </c>
      <c r="AP568" s="176" t="str">
        <f t="shared" si="742"/>
        <v/>
      </c>
      <c r="AQ568" s="170"/>
      <c r="AR568" s="170"/>
    </row>
    <row r="569" ht="12.75" customHeight="1">
      <c r="A569" s="170"/>
      <c r="B569" s="170"/>
      <c r="C569" s="140" t="str">
        <f t="shared" ref="C569:D569" si="743">C376</f>
        <v>Southampton</v>
      </c>
      <c r="D569" s="140" t="str">
        <f t="shared" si="743"/>
        <v>Tottenham</v>
      </c>
      <c r="E569" s="176">
        <f t="shared" ref="E569:AP569" si="744">IFERROR(RANK(E376,E$196:E$385,1)+COUNTIF(E$196:E376,E376)-1,"")</f>
        <v>155</v>
      </c>
      <c r="F569" s="176">
        <f t="shared" si="744"/>
        <v>135</v>
      </c>
      <c r="G569" s="176">
        <f t="shared" si="744"/>
        <v>132</v>
      </c>
      <c r="H569" s="176">
        <f t="shared" si="744"/>
        <v>83</v>
      </c>
      <c r="I569" s="176">
        <f t="shared" si="744"/>
        <v>28</v>
      </c>
      <c r="J569" s="176">
        <f t="shared" si="744"/>
        <v>103</v>
      </c>
      <c r="K569" s="176">
        <f t="shared" si="744"/>
        <v>52</v>
      </c>
      <c r="L569" s="176">
        <f t="shared" si="744"/>
        <v>73</v>
      </c>
      <c r="M569" s="176">
        <f t="shared" si="744"/>
        <v>158</v>
      </c>
      <c r="N569" s="176">
        <f t="shared" si="744"/>
        <v>141</v>
      </c>
      <c r="O569" s="176">
        <f t="shared" si="744"/>
        <v>145</v>
      </c>
      <c r="P569" s="176">
        <f t="shared" si="744"/>
        <v>134</v>
      </c>
      <c r="Q569" s="176">
        <f t="shared" si="744"/>
        <v>126</v>
      </c>
      <c r="R569" s="176">
        <f t="shared" si="744"/>
        <v>127</v>
      </c>
      <c r="S569" s="176">
        <f t="shared" si="744"/>
        <v>46</v>
      </c>
      <c r="T569" s="176">
        <f t="shared" si="744"/>
        <v>51</v>
      </c>
      <c r="U569" s="176">
        <f t="shared" si="744"/>
        <v>80</v>
      </c>
      <c r="V569" s="176">
        <f t="shared" si="744"/>
        <v>58</v>
      </c>
      <c r="W569" s="176">
        <f t="shared" si="744"/>
        <v>71</v>
      </c>
      <c r="X569" s="176">
        <f t="shared" si="744"/>
        <v>47</v>
      </c>
      <c r="Y569" s="176">
        <f t="shared" si="744"/>
        <v>26</v>
      </c>
      <c r="Z569" s="176">
        <f t="shared" si="744"/>
        <v>25</v>
      </c>
      <c r="AA569" s="176">
        <f t="shared" si="744"/>
        <v>7</v>
      </c>
      <c r="AB569" s="176">
        <f t="shared" si="744"/>
        <v>9</v>
      </c>
      <c r="AC569" s="176">
        <f t="shared" si="744"/>
        <v>23</v>
      </c>
      <c r="AD569" s="176">
        <f t="shared" si="744"/>
        <v>20</v>
      </c>
      <c r="AE569" s="176">
        <f t="shared" si="744"/>
        <v>91</v>
      </c>
      <c r="AF569" s="176">
        <f t="shared" si="744"/>
        <v>55</v>
      </c>
      <c r="AG569" s="176">
        <f t="shared" si="744"/>
        <v>45</v>
      </c>
      <c r="AH569" s="176">
        <f t="shared" si="744"/>
        <v>45</v>
      </c>
      <c r="AI569" s="176">
        <f t="shared" si="744"/>
        <v>37</v>
      </c>
      <c r="AJ569" s="176">
        <f t="shared" si="744"/>
        <v>74</v>
      </c>
      <c r="AK569" s="176">
        <f t="shared" si="744"/>
        <v>24</v>
      </c>
      <c r="AL569" s="176" t="str">
        <f t="shared" si="744"/>
        <v/>
      </c>
      <c r="AM569" s="176" t="str">
        <f t="shared" si="744"/>
        <v/>
      </c>
      <c r="AN569" s="176" t="str">
        <f t="shared" si="744"/>
        <v/>
      </c>
      <c r="AO569" s="176" t="str">
        <f t="shared" si="744"/>
        <v/>
      </c>
      <c r="AP569" s="176" t="str">
        <f t="shared" si="744"/>
        <v/>
      </c>
      <c r="AQ569" s="170"/>
      <c r="AR569" s="170"/>
    </row>
    <row r="570" ht="12.75" customHeight="1">
      <c r="A570" s="170"/>
      <c r="B570" s="170"/>
      <c r="C570" s="140" t="str">
        <f t="shared" ref="C570:D570" si="745">C377</f>
        <v>Southampton</v>
      </c>
      <c r="D570" s="140" t="str">
        <f t="shared" si="745"/>
        <v>Watford</v>
      </c>
      <c r="E570" s="176">
        <f t="shared" ref="E570:AP570" si="746">IFERROR(RANK(E377,E$196:E$385,1)+COUNTIF(E$196:E377,E377)-1,"")</f>
        <v>20</v>
      </c>
      <c r="F570" s="176">
        <f t="shared" si="746"/>
        <v>74</v>
      </c>
      <c r="G570" s="176">
        <f t="shared" si="746"/>
        <v>111</v>
      </c>
      <c r="H570" s="176">
        <f t="shared" si="746"/>
        <v>131</v>
      </c>
      <c r="I570" s="176">
        <f t="shared" si="746"/>
        <v>34</v>
      </c>
      <c r="J570" s="176">
        <f t="shared" si="746"/>
        <v>104</v>
      </c>
      <c r="K570" s="176">
        <f t="shared" si="746"/>
        <v>88</v>
      </c>
      <c r="L570" s="176">
        <f t="shared" si="746"/>
        <v>69</v>
      </c>
      <c r="M570" s="176">
        <f t="shared" si="746"/>
        <v>103</v>
      </c>
      <c r="N570" s="176">
        <f t="shared" si="746"/>
        <v>170</v>
      </c>
      <c r="O570" s="176">
        <f t="shared" si="746"/>
        <v>184</v>
      </c>
      <c r="P570" s="176">
        <f t="shared" si="746"/>
        <v>161</v>
      </c>
      <c r="Q570" s="176">
        <f t="shared" si="746"/>
        <v>153</v>
      </c>
      <c r="R570" s="176">
        <f t="shared" si="746"/>
        <v>179</v>
      </c>
      <c r="S570" s="176">
        <f t="shared" si="746"/>
        <v>157</v>
      </c>
      <c r="T570" s="176">
        <f t="shared" si="746"/>
        <v>87</v>
      </c>
      <c r="U570" s="176">
        <f t="shared" si="746"/>
        <v>124</v>
      </c>
      <c r="V570" s="176">
        <f t="shared" si="746"/>
        <v>152</v>
      </c>
      <c r="W570" s="176">
        <f t="shared" si="746"/>
        <v>148</v>
      </c>
      <c r="X570" s="176">
        <f t="shared" si="746"/>
        <v>127</v>
      </c>
      <c r="Y570" s="176">
        <f t="shared" si="746"/>
        <v>62</v>
      </c>
      <c r="Z570" s="176">
        <f t="shared" si="746"/>
        <v>31</v>
      </c>
      <c r="AA570" s="176">
        <f t="shared" si="746"/>
        <v>10</v>
      </c>
      <c r="AB570" s="176">
        <f t="shared" si="746"/>
        <v>51</v>
      </c>
      <c r="AC570" s="176">
        <f t="shared" si="746"/>
        <v>148</v>
      </c>
      <c r="AD570" s="176">
        <f t="shared" si="746"/>
        <v>151</v>
      </c>
      <c r="AE570" s="176">
        <f t="shared" si="746"/>
        <v>171</v>
      </c>
      <c r="AF570" s="176">
        <f t="shared" si="746"/>
        <v>170</v>
      </c>
      <c r="AG570" s="176">
        <f t="shared" si="746"/>
        <v>165</v>
      </c>
      <c r="AH570" s="176">
        <f t="shared" si="746"/>
        <v>119</v>
      </c>
      <c r="AI570" s="176">
        <f t="shared" si="746"/>
        <v>17</v>
      </c>
      <c r="AJ570" s="176">
        <f t="shared" si="746"/>
        <v>30</v>
      </c>
      <c r="AK570" s="176">
        <f t="shared" si="746"/>
        <v>7</v>
      </c>
      <c r="AL570" s="176" t="str">
        <f t="shared" si="746"/>
        <v/>
      </c>
      <c r="AM570" s="176" t="str">
        <f t="shared" si="746"/>
        <v/>
      </c>
      <c r="AN570" s="176" t="str">
        <f t="shared" si="746"/>
        <v/>
      </c>
      <c r="AO570" s="176" t="str">
        <f t="shared" si="746"/>
        <v/>
      </c>
      <c r="AP570" s="176" t="str">
        <f t="shared" si="746"/>
        <v/>
      </c>
      <c r="AQ570" s="170"/>
      <c r="AR570" s="170"/>
    </row>
    <row r="571" ht="12.75" customHeight="1">
      <c r="A571" s="170"/>
      <c r="B571" s="170"/>
      <c r="C571" s="140" t="str">
        <f t="shared" ref="C571:D571" si="747">C378</f>
        <v>Southampton</v>
      </c>
      <c r="D571" s="140" t="str">
        <f t="shared" si="747"/>
        <v>West Ham</v>
      </c>
      <c r="E571" s="176">
        <f t="shared" ref="E571:AP571" si="748">IFERROR(RANK(E378,E$196:E$385,1)+COUNTIF(E$196:E378,E378)-1,"")</f>
        <v>149</v>
      </c>
      <c r="F571" s="176">
        <f t="shared" si="748"/>
        <v>155</v>
      </c>
      <c r="G571" s="176">
        <f t="shared" si="748"/>
        <v>166</v>
      </c>
      <c r="H571" s="176">
        <f t="shared" si="748"/>
        <v>158</v>
      </c>
      <c r="I571" s="176">
        <f t="shared" si="748"/>
        <v>174</v>
      </c>
      <c r="J571" s="176">
        <f t="shared" si="748"/>
        <v>183</v>
      </c>
      <c r="K571" s="176">
        <f t="shared" si="748"/>
        <v>166</v>
      </c>
      <c r="L571" s="176">
        <f t="shared" si="748"/>
        <v>141</v>
      </c>
      <c r="M571" s="176">
        <f t="shared" si="748"/>
        <v>127</v>
      </c>
      <c r="N571" s="176">
        <f t="shared" si="748"/>
        <v>54</v>
      </c>
      <c r="O571" s="176">
        <f t="shared" si="748"/>
        <v>42</v>
      </c>
      <c r="P571" s="176">
        <f t="shared" si="748"/>
        <v>31</v>
      </c>
      <c r="Q571" s="176">
        <f t="shared" si="748"/>
        <v>29</v>
      </c>
      <c r="R571" s="176">
        <f t="shared" si="748"/>
        <v>41</v>
      </c>
      <c r="S571" s="176">
        <f t="shared" si="748"/>
        <v>25</v>
      </c>
      <c r="T571" s="176">
        <f t="shared" si="748"/>
        <v>26</v>
      </c>
      <c r="U571" s="176">
        <f t="shared" si="748"/>
        <v>32</v>
      </c>
      <c r="V571" s="176">
        <f t="shared" si="748"/>
        <v>27</v>
      </c>
      <c r="W571" s="176">
        <f t="shared" si="748"/>
        <v>29</v>
      </c>
      <c r="X571" s="176">
        <f t="shared" si="748"/>
        <v>5</v>
      </c>
      <c r="Y571" s="176">
        <f t="shared" si="748"/>
        <v>1</v>
      </c>
      <c r="Z571" s="176">
        <f t="shared" si="748"/>
        <v>9</v>
      </c>
      <c r="AA571" s="176">
        <f t="shared" si="748"/>
        <v>6</v>
      </c>
      <c r="AB571" s="176">
        <f t="shared" si="748"/>
        <v>3</v>
      </c>
      <c r="AC571" s="176">
        <f t="shared" si="748"/>
        <v>11</v>
      </c>
      <c r="AD571" s="176">
        <f t="shared" si="748"/>
        <v>4</v>
      </c>
      <c r="AE571" s="176">
        <f t="shared" si="748"/>
        <v>16</v>
      </c>
      <c r="AF571" s="176">
        <f t="shared" si="748"/>
        <v>75</v>
      </c>
      <c r="AG571" s="176">
        <f t="shared" si="748"/>
        <v>63</v>
      </c>
      <c r="AH571" s="176">
        <f t="shared" si="748"/>
        <v>75</v>
      </c>
      <c r="AI571" s="176">
        <f t="shared" si="748"/>
        <v>85</v>
      </c>
      <c r="AJ571" s="176">
        <f t="shared" si="748"/>
        <v>113</v>
      </c>
      <c r="AK571" s="176">
        <f t="shared" si="748"/>
        <v>91</v>
      </c>
      <c r="AL571" s="176" t="str">
        <f t="shared" si="748"/>
        <v/>
      </c>
      <c r="AM571" s="176" t="str">
        <f t="shared" si="748"/>
        <v/>
      </c>
      <c r="AN571" s="176" t="str">
        <f t="shared" si="748"/>
        <v/>
      </c>
      <c r="AO571" s="176" t="str">
        <f t="shared" si="748"/>
        <v/>
      </c>
      <c r="AP571" s="176" t="str">
        <f t="shared" si="748"/>
        <v/>
      </c>
      <c r="AQ571" s="170"/>
      <c r="AR571" s="170"/>
    </row>
    <row r="572" ht="12.75" customHeight="1">
      <c r="A572" s="170"/>
      <c r="B572" s="170"/>
      <c r="C572" s="140" t="str">
        <f t="shared" ref="C572:D572" si="749">C379</f>
        <v>Southampton</v>
      </c>
      <c r="D572" s="140" t="str">
        <f t="shared" si="749"/>
        <v>Wolves</v>
      </c>
      <c r="E572" s="176">
        <f t="shared" ref="E572:AP572" si="750">IFERROR(RANK(E379,E$196:E$385,1)+COUNTIF(E$196:E379,E379)-1,"")</f>
        <v>186</v>
      </c>
      <c r="F572" s="176">
        <f t="shared" si="750"/>
        <v>186</v>
      </c>
      <c r="G572" s="176">
        <f t="shared" si="750"/>
        <v>184</v>
      </c>
      <c r="H572" s="176">
        <f t="shared" si="750"/>
        <v>179</v>
      </c>
      <c r="I572" s="176">
        <f t="shared" si="750"/>
        <v>165</v>
      </c>
      <c r="J572" s="176">
        <f t="shared" si="750"/>
        <v>188</v>
      </c>
      <c r="K572" s="176">
        <f t="shared" si="750"/>
        <v>180</v>
      </c>
      <c r="L572" s="176">
        <f t="shared" si="750"/>
        <v>164</v>
      </c>
      <c r="M572" s="176">
        <f t="shared" si="750"/>
        <v>108</v>
      </c>
      <c r="N572" s="176">
        <f t="shared" si="750"/>
        <v>164</v>
      </c>
      <c r="O572" s="176">
        <f t="shared" si="750"/>
        <v>169</v>
      </c>
      <c r="P572" s="176">
        <f t="shared" si="750"/>
        <v>120</v>
      </c>
      <c r="Q572" s="176">
        <f t="shared" si="750"/>
        <v>109</v>
      </c>
      <c r="R572" s="176">
        <f t="shared" si="750"/>
        <v>142</v>
      </c>
      <c r="S572" s="176">
        <f t="shared" si="750"/>
        <v>185</v>
      </c>
      <c r="T572" s="176">
        <f t="shared" si="750"/>
        <v>152</v>
      </c>
      <c r="U572" s="176">
        <f t="shared" si="750"/>
        <v>177</v>
      </c>
      <c r="V572" s="176">
        <f t="shared" si="750"/>
        <v>172</v>
      </c>
      <c r="W572" s="176">
        <f t="shared" si="750"/>
        <v>166</v>
      </c>
      <c r="X572" s="176">
        <f t="shared" si="750"/>
        <v>167</v>
      </c>
      <c r="Y572" s="176">
        <f t="shared" si="750"/>
        <v>16</v>
      </c>
      <c r="Z572" s="176">
        <f t="shared" si="750"/>
        <v>71</v>
      </c>
      <c r="AA572" s="176">
        <f t="shared" si="750"/>
        <v>20</v>
      </c>
      <c r="AB572" s="176">
        <f t="shared" si="750"/>
        <v>10</v>
      </c>
      <c r="AC572" s="176">
        <f t="shared" si="750"/>
        <v>61</v>
      </c>
      <c r="AD572" s="176">
        <f t="shared" si="750"/>
        <v>88</v>
      </c>
      <c r="AE572" s="176">
        <f t="shared" si="750"/>
        <v>118</v>
      </c>
      <c r="AF572" s="176">
        <f t="shared" si="750"/>
        <v>128</v>
      </c>
      <c r="AG572" s="176">
        <f t="shared" si="750"/>
        <v>116</v>
      </c>
      <c r="AH572" s="176">
        <f t="shared" si="750"/>
        <v>122</v>
      </c>
      <c r="AI572" s="176">
        <f t="shared" si="750"/>
        <v>67</v>
      </c>
      <c r="AJ572" s="176">
        <f t="shared" si="750"/>
        <v>25</v>
      </c>
      <c r="AK572" s="176">
        <f t="shared" si="750"/>
        <v>25</v>
      </c>
      <c r="AL572" s="176" t="str">
        <f t="shared" si="750"/>
        <v/>
      </c>
      <c r="AM572" s="176" t="str">
        <f t="shared" si="750"/>
        <v/>
      </c>
      <c r="AN572" s="176" t="str">
        <f t="shared" si="750"/>
        <v/>
      </c>
      <c r="AO572" s="176" t="str">
        <f t="shared" si="750"/>
        <v/>
      </c>
      <c r="AP572" s="176" t="str">
        <f t="shared" si="750"/>
        <v/>
      </c>
      <c r="AQ572" s="170"/>
      <c r="AR572" s="170"/>
    </row>
    <row r="573" ht="12.75" customHeight="1">
      <c r="A573" s="170"/>
      <c r="B573" s="170"/>
      <c r="C573" s="140" t="str">
        <f t="shared" ref="C573:D573" si="751">C380</f>
        <v>Tottenham</v>
      </c>
      <c r="D573" s="140" t="str">
        <f t="shared" si="751"/>
        <v>Watford</v>
      </c>
      <c r="E573" s="176">
        <f t="shared" ref="E573:AP573" si="752">IFERROR(RANK(E380,E$196:E$385,1)+COUNTIF(E$196:E380,E380)-1,"")</f>
        <v>116</v>
      </c>
      <c r="F573" s="176">
        <f t="shared" si="752"/>
        <v>133</v>
      </c>
      <c r="G573" s="176">
        <f t="shared" si="752"/>
        <v>129</v>
      </c>
      <c r="H573" s="176">
        <f t="shared" si="752"/>
        <v>147</v>
      </c>
      <c r="I573" s="176">
        <f t="shared" si="752"/>
        <v>79</v>
      </c>
      <c r="J573" s="176">
        <f t="shared" si="752"/>
        <v>24</v>
      </c>
      <c r="K573" s="176">
        <f t="shared" si="752"/>
        <v>25</v>
      </c>
      <c r="L573" s="176">
        <f t="shared" si="752"/>
        <v>114</v>
      </c>
      <c r="M573" s="176">
        <f t="shared" si="752"/>
        <v>167</v>
      </c>
      <c r="N573" s="176">
        <f t="shared" si="752"/>
        <v>152</v>
      </c>
      <c r="O573" s="176">
        <f t="shared" si="752"/>
        <v>183</v>
      </c>
      <c r="P573" s="176">
        <f t="shared" si="752"/>
        <v>160</v>
      </c>
      <c r="Q573" s="176">
        <f t="shared" si="752"/>
        <v>172</v>
      </c>
      <c r="R573" s="176">
        <f t="shared" si="752"/>
        <v>128</v>
      </c>
      <c r="S573" s="176">
        <f t="shared" si="752"/>
        <v>67</v>
      </c>
      <c r="T573" s="176">
        <f t="shared" si="752"/>
        <v>72</v>
      </c>
      <c r="U573" s="176">
        <f t="shared" si="752"/>
        <v>91</v>
      </c>
      <c r="V573" s="176">
        <f t="shared" si="752"/>
        <v>135</v>
      </c>
      <c r="W573" s="176">
        <f t="shared" si="752"/>
        <v>110</v>
      </c>
      <c r="X573" s="176">
        <f t="shared" si="752"/>
        <v>110</v>
      </c>
      <c r="Y573" s="176">
        <f t="shared" si="752"/>
        <v>116</v>
      </c>
      <c r="Z573" s="176">
        <f t="shared" si="752"/>
        <v>103</v>
      </c>
      <c r="AA573" s="176">
        <f t="shared" si="752"/>
        <v>102</v>
      </c>
      <c r="AB573" s="176">
        <f t="shared" si="752"/>
        <v>121</v>
      </c>
      <c r="AC573" s="176">
        <f t="shared" si="752"/>
        <v>132</v>
      </c>
      <c r="AD573" s="176">
        <f t="shared" si="752"/>
        <v>124</v>
      </c>
      <c r="AE573" s="176">
        <f t="shared" si="752"/>
        <v>173</v>
      </c>
      <c r="AF573" s="176">
        <f t="shared" si="752"/>
        <v>169</v>
      </c>
      <c r="AG573" s="176">
        <f t="shared" si="752"/>
        <v>103</v>
      </c>
      <c r="AH573" s="176">
        <f t="shared" si="752"/>
        <v>84</v>
      </c>
      <c r="AI573" s="176">
        <f t="shared" si="752"/>
        <v>51</v>
      </c>
      <c r="AJ573" s="176">
        <f t="shared" si="752"/>
        <v>105</v>
      </c>
      <c r="AK573" s="176">
        <f t="shared" si="752"/>
        <v>8</v>
      </c>
      <c r="AL573" s="176" t="str">
        <f t="shared" si="752"/>
        <v/>
      </c>
      <c r="AM573" s="176" t="str">
        <f t="shared" si="752"/>
        <v/>
      </c>
      <c r="AN573" s="176" t="str">
        <f t="shared" si="752"/>
        <v/>
      </c>
      <c r="AO573" s="176" t="str">
        <f t="shared" si="752"/>
        <v/>
      </c>
      <c r="AP573" s="176" t="str">
        <f t="shared" si="752"/>
        <v/>
      </c>
      <c r="AQ573" s="170"/>
      <c r="AR573" s="170"/>
    </row>
    <row r="574" ht="12.75" customHeight="1">
      <c r="A574" s="170"/>
      <c r="B574" s="170"/>
      <c r="C574" s="140" t="str">
        <f t="shared" ref="C574:D574" si="753">C381</f>
        <v>Tottenham</v>
      </c>
      <c r="D574" s="140" t="str">
        <f t="shared" si="753"/>
        <v>West Ham</v>
      </c>
      <c r="E574" s="176">
        <f t="shared" ref="E574:AP574" si="754">IFERROR(RANK(E381,E$196:E$385,1)+COUNTIF(E$196:E381,E381)-1,"")</f>
        <v>182</v>
      </c>
      <c r="F574" s="176">
        <f t="shared" si="754"/>
        <v>174</v>
      </c>
      <c r="G574" s="176">
        <f t="shared" si="754"/>
        <v>162</v>
      </c>
      <c r="H574" s="176">
        <f t="shared" si="754"/>
        <v>106</v>
      </c>
      <c r="I574" s="176">
        <f t="shared" si="754"/>
        <v>160</v>
      </c>
      <c r="J574" s="176">
        <f t="shared" si="754"/>
        <v>132</v>
      </c>
      <c r="K574" s="176">
        <f t="shared" si="754"/>
        <v>80</v>
      </c>
      <c r="L574" s="176">
        <f t="shared" si="754"/>
        <v>165</v>
      </c>
      <c r="M574" s="176">
        <f t="shared" si="754"/>
        <v>178</v>
      </c>
      <c r="N574" s="176">
        <f t="shared" si="754"/>
        <v>147</v>
      </c>
      <c r="O574" s="176">
        <f t="shared" si="754"/>
        <v>105</v>
      </c>
      <c r="P574" s="176">
        <f t="shared" si="754"/>
        <v>102</v>
      </c>
      <c r="Q574" s="176">
        <f t="shared" si="754"/>
        <v>103</v>
      </c>
      <c r="R574" s="176">
        <f t="shared" si="754"/>
        <v>42</v>
      </c>
      <c r="S574" s="176">
        <f t="shared" si="754"/>
        <v>14</v>
      </c>
      <c r="T574" s="176">
        <f t="shared" si="754"/>
        <v>10</v>
      </c>
      <c r="U574" s="176">
        <f t="shared" si="754"/>
        <v>20</v>
      </c>
      <c r="V574" s="176">
        <f t="shared" si="754"/>
        <v>24</v>
      </c>
      <c r="W574" s="176">
        <f t="shared" si="754"/>
        <v>26</v>
      </c>
      <c r="X574" s="176">
        <f t="shared" si="754"/>
        <v>13</v>
      </c>
      <c r="Y574" s="176">
        <f t="shared" si="754"/>
        <v>90</v>
      </c>
      <c r="Z574" s="176">
        <f t="shared" si="754"/>
        <v>119</v>
      </c>
      <c r="AA574" s="176">
        <f t="shared" si="754"/>
        <v>163</v>
      </c>
      <c r="AB574" s="176">
        <f t="shared" si="754"/>
        <v>161</v>
      </c>
      <c r="AC574" s="176">
        <f t="shared" si="754"/>
        <v>166</v>
      </c>
      <c r="AD574" s="176">
        <f t="shared" si="754"/>
        <v>142</v>
      </c>
      <c r="AE574" s="176">
        <f t="shared" si="754"/>
        <v>84</v>
      </c>
      <c r="AF574" s="176">
        <f t="shared" si="754"/>
        <v>57</v>
      </c>
      <c r="AG574" s="176">
        <f t="shared" si="754"/>
        <v>8</v>
      </c>
      <c r="AH574" s="176">
        <f t="shared" si="754"/>
        <v>30</v>
      </c>
      <c r="AI574" s="176">
        <f t="shared" si="754"/>
        <v>52</v>
      </c>
      <c r="AJ574" s="176">
        <f t="shared" si="754"/>
        <v>75</v>
      </c>
      <c r="AK574" s="176">
        <f t="shared" si="754"/>
        <v>80</v>
      </c>
      <c r="AL574" s="176" t="str">
        <f t="shared" si="754"/>
        <v/>
      </c>
      <c r="AM574" s="176" t="str">
        <f t="shared" si="754"/>
        <v/>
      </c>
      <c r="AN574" s="176" t="str">
        <f t="shared" si="754"/>
        <v/>
      </c>
      <c r="AO574" s="176" t="str">
        <f t="shared" si="754"/>
        <v/>
      </c>
      <c r="AP574" s="176" t="str">
        <f t="shared" si="754"/>
        <v/>
      </c>
      <c r="AQ574" s="170"/>
      <c r="AR574" s="170"/>
    </row>
    <row r="575" ht="12.75" customHeight="1">
      <c r="A575" s="170"/>
      <c r="B575" s="170"/>
      <c r="C575" s="140" t="str">
        <f t="shared" ref="C575:D575" si="755">C382</f>
        <v>Tottenham</v>
      </c>
      <c r="D575" s="140" t="str">
        <f t="shared" si="755"/>
        <v>Wolves</v>
      </c>
      <c r="E575" s="176">
        <f t="shared" ref="E575:AP575" si="756">IFERROR(RANK(E382,E$196:E$385,1)+COUNTIF(E$196:E382,E382)-1,"")</f>
        <v>176</v>
      </c>
      <c r="F575" s="176">
        <f t="shared" si="756"/>
        <v>179</v>
      </c>
      <c r="G575" s="176">
        <f t="shared" si="756"/>
        <v>170</v>
      </c>
      <c r="H575" s="176">
        <f t="shared" si="756"/>
        <v>84</v>
      </c>
      <c r="I575" s="176">
        <f t="shared" si="756"/>
        <v>96</v>
      </c>
      <c r="J575" s="176">
        <f t="shared" si="756"/>
        <v>96</v>
      </c>
      <c r="K575" s="176">
        <f t="shared" si="756"/>
        <v>129</v>
      </c>
      <c r="L575" s="176">
        <f t="shared" si="756"/>
        <v>97</v>
      </c>
      <c r="M575" s="176">
        <f t="shared" si="756"/>
        <v>140</v>
      </c>
      <c r="N575" s="176">
        <f t="shared" si="756"/>
        <v>142</v>
      </c>
      <c r="O575" s="176">
        <f t="shared" si="756"/>
        <v>124</v>
      </c>
      <c r="P575" s="176">
        <f t="shared" si="756"/>
        <v>118</v>
      </c>
      <c r="Q575" s="176">
        <f t="shared" si="756"/>
        <v>104</v>
      </c>
      <c r="R575" s="176">
        <f t="shared" si="756"/>
        <v>136</v>
      </c>
      <c r="S575" s="176">
        <f t="shared" si="756"/>
        <v>113</v>
      </c>
      <c r="T575" s="176">
        <f t="shared" si="756"/>
        <v>99</v>
      </c>
      <c r="U575" s="176">
        <f t="shared" si="756"/>
        <v>144</v>
      </c>
      <c r="V575" s="176">
        <f t="shared" si="756"/>
        <v>145</v>
      </c>
      <c r="W575" s="176">
        <f t="shared" si="756"/>
        <v>103</v>
      </c>
      <c r="X575" s="176">
        <f t="shared" si="756"/>
        <v>96</v>
      </c>
      <c r="Y575" s="176">
        <f t="shared" si="756"/>
        <v>119</v>
      </c>
      <c r="Z575" s="176">
        <f t="shared" si="756"/>
        <v>123</v>
      </c>
      <c r="AA575" s="176">
        <f t="shared" si="756"/>
        <v>45</v>
      </c>
      <c r="AB575" s="176">
        <f t="shared" si="756"/>
        <v>14</v>
      </c>
      <c r="AC575" s="176">
        <f t="shared" si="756"/>
        <v>26</v>
      </c>
      <c r="AD575" s="176">
        <f t="shared" si="756"/>
        <v>19</v>
      </c>
      <c r="AE575" s="176">
        <f t="shared" si="756"/>
        <v>23</v>
      </c>
      <c r="AF575" s="176">
        <f t="shared" si="756"/>
        <v>6</v>
      </c>
      <c r="AG575" s="176">
        <f t="shared" si="756"/>
        <v>4</v>
      </c>
      <c r="AH575" s="176">
        <f t="shared" si="756"/>
        <v>1</v>
      </c>
      <c r="AI575" s="176">
        <f t="shared" si="756"/>
        <v>2</v>
      </c>
      <c r="AJ575" s="176">
        <f t="shared" si="756"/>
        <v>1</v>
      </c>
      <c r="AK575" s="176">
        <f t="shared" si="756"/>
        <v>2</v>
      </c>
      <c r="AL575" s="176" t="str">
        <f t="shared" si="756"/>
        <v/>
      </c>
      <c r="AM575" s="176" t="str">
        <f t="shared" si="756"/>
        <v/>
      </c>
      <c r="AN575" s="176" t="str">
        <f t="shared" si="756"/>
        <v/>
      </c>
      <c r="AO575" s="176" t="str">
        <f t="shared" si="756"/>
        <v/>
      </c>
      <c r="AP575" s="176" t="str">
        <f t="shared" si="756"/>
        <v/>
      </c>
      <c r="AQ575" s="170"/>
      <c r="AR575" s="170"/>
    </row>
    <row r="576" ht="12.75" customHeight="1">
      <c r="A576" s="170"/>
      <c r="B576" s="170"/>
      <c r="C576" s="140" t="str">
        <f t="shared" ref="C576:D576" si="757">C383</f>
        <v>Watford</v>
      </c>
      <c r="D576" s="140" t="str">
        <f t="shared" si="757"/>
        <v>West Ham</v>
      </c>
      <c r="E576" s="176">
        <f t="shared" ref="E576:AP576" si="758">IFERROR(RANK(E383,E$196:E$385,1)+COUNTIF(E$196:E383,E383)-1,"")</f>
        <v>28</v>
      </c>
      <c r="F576" s="176">
        <f t="shared" si="758"/>
        <v>129</v>
      </c>
      <c r="G576" s="176">
        <f t="shared" si="758"/>
        <v>146</v>
      </c>
      <c r="H576" s="176">
        <f t="shared" si="758"/>
        <v>167</v>
      </c>
      <c r="I576" s="176">
        <f t="shared" si="758"/>
        <v>166</v>
      </c>
      <c r="J576" s="176">
        <f t="shared" si="758"/>
        <v>140</v>
      </c>
      <c r="K576" s="176">
        <f t="shared" si="758"/>
        <v>130</v>
      </c>
      <c r="L576" s="176">
        <f t="shared" si="758"/>
        <v>167</v>
      </c>
      <c r="M576" s="176">
        <f t="shared" si="758"/>
        <v>159</v>
      </c>
      <c r="N576" s="176">
        <f t="shared" si="758"/>
        <v>127</v>
      </c>
      <c r="O576" s="176">
        <f t="shared" si="758"/>
        <v>141</v>
      </c>
      <c r="P576" s="176">
        <f t="shared" si="758"/>
        <v>98</v>
      </c>
      <c r="Q576" s="176">
        <f t="shared" si="758"/>
        <v>94</v>
      </c>
      <c r="R576" s="176">
        <f t="shared" si="758"/>
        <v>11</v>
      </c>
      <c r="S576" s="176">
        <f t="shared" si="758"/>
        <v>7</v>
      </c>
      <c r="T576" s="176">
        <f t="shared" si="758"/>
        <v>5</v>
      </c>
      <c r="U576" s="176">
        <f t="shared" si="758"/>
        <v>9</v>
      </c>
      <c r="V576" s="176">
        <f t="shared" si="758"/>
        <v>41</v>
      </c>
      <c r="W576" s="176">
        <f t="shared" si="758"/>
        <v>76</v>
      </c>
      <c r="X576" s="176">
        <f t="shared" si="758"/>
        <v>94</v>
      </c>
      <c r="Y576" s="176">
        <f t="shared" si="758"/>
        <v>83</v>
      </c>
      <c r="Z576" s="176">
        <f t="shared" si="758"/>
        <v>112</v>
      </c>
      <c r="AA576" s="176">
        <f t="shared" si="758"/>
        <v>187</v>
      </c>
      <c r="AB576" s="176">
        <f t="shared" si="758"/>
        <v>185</v>
      </c>
      <c r="AC576" s="176">
        <f t="shared" si="758"/>
        <v>182</v>
      </c>
      <c r="AD576" s="176">
        <f t="shared" si="758"/>
        <v>147</v>
      </c>
      <c r="AE576" s="176">
        <f t="shared" si="758"/>
        <v>141</v>
      </c>
      <c r="AF576" s="176">
        <f t="shared" si="758"/>
        <v>139</v>
      </c>
      <c r="AG576" s="176">
        <f t="shared" si="758"/>
        <v>33</v>
      </c>
      <c r="AH576" s="176">
        <f t="shared" si="758"/>
        <v>18</v>
      </c>
      <c r="AI576" s="176">
        <f t="shared" si="758"/>
        <v>6</v>
      </c>
      <c r="AJ576" s="176">
        <f t="shared" si="758"/>
        <v>14</v>
      </c>
      <c r="AK576" s="176">
        <f t="shared" si="758"/>
        <v>55</v>
      </c>
      <c r="AL576" s="176" t="str">
        <f t="shared" si="758"/>
        <v/>
      </c>
      <c r="AM576" s="176" t="str">
        <f t="shared" si="758"/>
        <v/>
      </c>
      <c r="AN576" s="176" t="str">
        <f t="shared" si="758"/>
        <v/>
      </c>
      <c r="AO576" s="176" t="str">
        <f t="shared" si="758"/>
        <v/>
      </c>
      <c r="AP576" s="176" t="str">
        <f t="shared" si="758"/>
        <v/>
      </c>
      <c r="AQ576" s="170"/>
      <c r="AR576" s="170"/>
    </row>
    <row r="577" ht="12.75" customHeight="1">
      <c r="A577" s="170"/>
      <c r="B577" s="170"/>
      <c r="C577" s="140" t="str">
        <f t="shared" ref="C577:D577" si="759">C384</f>
        <v>Watford</v>
      </c>
      <c r="D577" s="140" t="str">
        <f t="shared" si="759"/>
        <v>Wolves</v>
      </c>
      <c r="E577" s="176">
        <f t="shared" ref="E577:AP577" si="760">IFERROR(RANK(E384,E$196:E$385,1)+COUNTIF(E$196:E384,E384)-1,"")</f>
        <v>44</v>
      </c>
      <c r="F577" s="176">
        <f t="shared" si="760"/>
        <v>79</v>
      </c>
      <c r="G577" s="176">
        <f t="shared" si="760"/>
        <v>112</v>
      </c>
      <c r="H577" s="176">
        <f t="shared" si="760"/>
        <v>110</v>
      </c>
      <c r="I577" s="176">
        <f t="shared" si="760"/>
        <v>36</v>
      </c>
      <c r="J577" s="176">
        <f t="shared" si="760"/>
        <v>45</v>
      </c>
      <c r="K577" s="176">
        <f t="shared" si="760"/>
        <v>44</v>
      </c>
      <c r="L577" s="176">
        <f t="shared" si="760"/>
        <v>31</v>
      </c>
      <c r="M577" s="176">
        <f t="shared" si="760"/>
        <v>39</v>
      </c>
      <c r="N577" s="176">
        <f t="shared" si="760"/>
        <v>119</v>
      </c>
      <c r="O577" s="176">
        <f t="shared" si="760"/>
        <v>148</v>
      </c>
      <c r="P577" s="176">
        <f t="shared" si="760"/>
        <v>103</v>
      </c>
      <c r="Q577" s="176">
        <f t="shared" si="760"/>
        <v>118</v>
      </c>
      <c r="R577" s="176">
        <f t="shared" si="760"/>
        <v>152</v>
      </c>
      <c r="S577" s="176">
        <f t="shared" si="760"/>
        <v>146</v>
      </c>
      <c r="T577" s="176">
        <f t="shared" si="760"/>
        <v>64</v>
      </c>
      <c r="U577" s="176">
        <f t="shared" si="760"/>
        <v>108</v>
      </c>
      <c r="V577" s="176">
        <f t="shared" si="760"/>
        <v>156</v>
      </c>
      <c r="W577" s="176">
        <f t="shared" si="760"/>
        <v>150</v>
      </c>
      <c r="X577" s="176">
        <f t="shared" si="760"/>
        <v>173</v>
      </c>
      <c r="Y577" s="176">
        <f t="shared" si="760"/>
        <v>165</v>
      </c>
      <c r="Z577" s="176">
        <f t="shared" si="760"/>
        <v>176</v>
      </c>
      <c r="AA577" s="176">
        <f t="shared" si="760"/>
        <v>123</v>
      </c>
      <c r="AB577" s="176">
        <f t="shared" si="760"/>
        <v>76</v>
      </c>
      <c r="AC577" s="176">
        <f t="shared" si="760"/>
        <v>118</v>
      </c>
      <c r="AD577" s="176">
        <f t="shared" si="760"/>
        <v>68</v>
      </c>
      <c r="AE577" s="176">
        <f t="shared" si="760"/>
        <v>79</v>
      </c>
      <c r="AF577" s="176">
        <f t="shared" si="760"/>
        <v>53</v>
      </c>
      <c r="AG577" s="176">
        <f t="shared" si="760"/>
        <v>66</v>
      </c>
      <c r="AH577" s="176">
        <f t="shared" si="760"/>
        <v>61</v>
      </c>
      <c r="AI577" s="176">
        <f t="shared" si="760"/>
        <v>5</v>
      </c>
      <c r="AJ577" s="176">
        <f t="shared" si="760"/>
        <v>3</v>
      </c>
      <c r="AK577" s="176">
        <f t="shared" si="760"/>
        <v>11</v>
      </c>
      <c r="AL577" s="176" t="str">
        <f t="shared" si="760"/>
        <v/>
      </c>
      <c r="AM577" s="176" t="str">
        <f t="shared" si="760"/>
        <v/>
      </c>
      <c r="AN577" s="176" t="str">
        <f t="shared" si="760"/>
        <v/>
      </c>
      <c r="AO577" s="176" t="str">
        <f t="shared" si="760"/>
        <v/>
      </c>
      <c r="AP577" s="176" t="str">
        <f t="shared" si="760"/>
        <v/>
      </c>
      <c r="AQ577" s="170"/>
      <c r="AR577" s="170"/>
    </row>
    <row r="578" ht="12.75" customHeight="1">
      <c r="A578" s="170"/>
      <c r="B578" s="170"/>
      <c r="C578" s="140" t="str">
        <f t="shared" ref="C578:D578" si="761">C385</f>
        <v>West Ham</v>
      </c>
      <c r="D578" s="140" t="str">
        <f t="shared" si="761"/>
        <v>Wolves</v>
      </c>
      <c r="E578" s="176">
        <f t="shared" ref="E578:AP578" si="762">IFERROR(RANK(E385,E$196:E$385,1)+COUNTIF(E$196:E385,E385)-1,"")</f>
        <v>187</v>
      </c>
      <c r="F578" s="176">
        <f t="shared" si="762"/>
        <v>187</v>
      </c>
      <c r="G578" s="176">
        <f t="shared" si="762"/>
        <v>186</v>
      </c>
      <c r="H578" s="176">
        <f t="shared" si="762"/>
        <v>141</v>
      </c>
      <c r="I578" s="176">
        <f t="shared" si="762"/>
        <v>177</v>
      </c>
      <c r="J578" s="176">
        <f t="shared" si="762"/>
        <v>175</v>
      </c>
      <c r="K578" s="176">
        <f t="shared" si="762"/>
        <v>128</v>
      </c>
      <c r="L578" s="176">
        <f t="shared" si="762"/>
        <v>90</v>
      </c>
      <c r="M578" s="176">
        <f t="shared" si="762"/>
        <v>70</v>
      </c>
      <c r="N578" s="176">
        <f t="shared" si="762"/>
        <v>41</v>
      </c>
      <c r="O578" s="176">
        <f t="shared" si="762"/>
        <v>11</v>
      </c>
      <c r="P578" s="176">
        <f t="shared" si="762"/>
        <v>2</v>
      </c>
      <c r="Q578" s="176">
        <f t="shared" si="762"/>
        <v>6</v>
      </c>
      <c r="R578" s="176">
        <f t="shared" si="762"/>
        <v>32</v>
      </c>
      <c r="S578" s="176">
        <f t="shared" si="762"/>
        <v>23</v>
      </c>
      <c r="T578" s="176">
        <f t="shared" si="762"/>
        <v>24</v>
      </c>
      <c r="U578" s="176">
        <f t="shared" si="762"/>
        <v>31</v>
      </c>
      <c r="V578" s="176">
        <f t="shared" si="762"/>
        <v>62</v>
      </c>
      <c r="W578" s="176">
        <f t="shared" si="762"/>
        <v>102</v>
      </c>
      <c r="X578" s="176">
        <f t="shared" si="762"/>
        <v>144</v>
      </c>
      <c r="Y578" s="176">
        <f t="shared" si="762"/>
        <v>147</v>
      </c>
      <c r="Z578" s="176">
        <f t="shared" si="762"/>
        <v>169</v>
      </c>
      <c r="AA578" s="176">
        <f t="shared" si="762"/>
        <v>148</v>
      </c>
      <c r="AB578" s="176">
        <f t="shared" si="762"/>
        <v>72</v>
      </c>
      <c r="AC578" s="176">
        <f t="shared" si="762"/>
        <v>49</v>
      </c>
      <c r="AD578" s="176">
        <f t="shared" si="762"/>
        <v>5</v>
      </c>
      <c r="AE578" s="176">
        <f t="shared" si="762"/>
        <v>9</v>
      </c>
      <c r="AF578" s="176">
        <f t="shared" si="762"/>
        <v>50</v>
      </c>
      <c r="AG578" s="176">
        <f t="shared" si="762"/>
        <v>62</v>
      </c>
      <c r="AH578" s="176">
        <f t="shared" si="762"/>
        <v>58</v>
      </c>
      <c r="AI578" s="176">
        <f t="shared" si="762"/>
        <v>108</v>
      </c>
      <c r="AJ578" s="176">
        <f t="shared" si="762"/>
        <v>127</v>
      </c>
      <c r="AK578" s="176">
        <f t="shared" si="762"/>
        <v>163</v>
      </c>
      <c r="AL578" s="176" t="str">
        <f t="shared" si="762"/>
        <v/>
      </c>
      <c r="AM578" s="176" t="str">
        <f t="shared" si="762"/>
        <v/>
      </c>
      <c r="AN578" s="176" t="str">
        <f t="shared" si="762"/>
        <v/>
      </c>
      <c r="AO578" s="176" t="str">
        <f t="shared" si="762"/>
        <v/>
      </c>
      <c r="AP578" s="176" t="str">
        <f t="shared" si="762"/>
        <v/>
      </c>
      <c r="AQ578" s="170"/>
      <c r="AR578" s="170"/>
    </row>
    <row r="579" ht="12.75" customHeight="1">
      <c r="A579" s="170"/>
      <c r="B579" s="170"/>
      <c r="C579" s="169" t="s">
        <v>175</v>
      </c>
      <c r="D579" s="174"/>
      <c r="E579" s="175"/>
      <c r="F579" s="175"/>
      <c r="G579" s="175"/>
      <c r="H579" s="175"/>
      <c r="I579" s="175"/>
      <c r="J579" s="175"/>
      <c r="K579" s="175"/>
      <c r="L579" s="175"/>
      <c r="M579" s="175"/>
      <c r="N579" s="175"/>
      <c r="O579" s="175"/>
      <c r="P579" s="175"/>
      <c r="Q579" s="175"/>
      <c r="R579" s="175"/>
      <c r="S579" s="175"/>
      <c r="T579" s="175"/>
      <c r="U579" s="175"/>
      <c r="V579" s="175"/>
      <c r="W579" s="175"/>
      <c r="X579" s="175"/>
      <c r="Y579" s="175"/>
      <c r="Z579" s="175"/>
      <c r="AA579" s="175"/>
      <c r="AB579" s="175"/>
      <c r="AC579" s="175"/>
      <c r="AD579" s="175"/>
      <c r="AE579" s="175"/>
      <c r="AF579" s="175"/>
      <c r="AG579" s="175"/>
      <c r="AH579" s="175"/>
      <c r="AI579" s="175"/>
      <c r="AJ579" s="175"/>
      <c r="AK579" s="175"/>
      <c r="AL579" s="175"/>
      <c r="AM579" s="175"/>
      <c r="AN579" s="175"/>
      <c r="AO579" s="175"/>
      <c r="AP579" s="175"/>
      <c r="AQ579" s="168"/>
      <c r="AR579" s="168"/>
    </row>
    <row r="580" ht="12.75" customHeight="1">
      <c r="A580" s="170"/>
      <c r="B580" s="170"/>
      <c r="C580" s="140"/>
      <c r="D580" s="139" t="s">
        <v>163</v>
      </c>
      <c r="E580" s="139">
        <v>1.0</v>
      </c>
      <c r="F580" s="139">
        <v>2.0</v>
      </c>
      <c r="G580" s="139">
        <v>3.0</v>
      </c>
      <c r="H580" s="139">
        <v>4.0</v>
      </c>
      <c r="I580" s="139">
        <v>5.0</v>
      </c>
      <c r="J580" s="139">
        <v>6.0</v>
      </c>
      <c r="K580" s="139">
        <v>7.0</v>
      </c>
      <c r="L580" s="139">
        <v>8.0</v>
      </c>
      <c r="M580" s="139">
        <v>9.0</v>
      </c>
      <c r="N580" s="139">
        <v>10.0</v>
      </c>
      <c r="O580" s="139">
        <v>11.0</v>
      </c>
      <c r="P580" s="139">
        <v>12.0</v>
      </c>
      <c r="Q580" s="139">
        <v>13.0</v>
      </c>
      <c r="R580" s="139">
        <v>14.0</v>
      </c>
      <c r="S580" s="139">
        <v>15.0</v>
      </c>
      <c r="T580" s="139">
        <v>16.0</v>
      </c>
      <c r="U580" s="139">
        <v>17.0</v>
      </c>
      <c r="V580" s="139">
        <v>18.0</v>
      </c>
      <c r="W580" s="139">
        <v>19.0</v>
      </c>
      <c r="X580" s="139">
        <v>20.0</v>
      </c>
      <c r="Y580" s="139">
        <v>21.0</v>
      </c>
      <c r="Z580" s="139">
        <v>22.0</v>
      </c>
      <c r="AA580" s="139">
        <v>23.0</v>
      </c>
      <c r="AB580" s="139">
        <v>24.0</v>
      </c>
      <c r="AC580" s="139">
        <v>25.0</v>
      </c>
      <c r="AD580" s="139">
        <v>26.0</v>
      </c>
      <c r="AE580" s="139">
        <v>27.0</v>
      </c>
      <c r="AF580" s="139">
        <v>28.0</v>
      </c>
      <c r="AG580" s="139">
        <v>29.0</v>
      </c>
      <c r="AH580" s="139">
        <v>30.0</v>
      </c>
      <c r="AI580" s="139">
        <v>31.0</v>
      </c>
      <c r="AJ580" s="139">
        <v>32.0</v>
      </c>
      <c r="AK580" s="139">
        <v>33.0</v>
      </c>
      <c r="AL580" s="139">
        <v>34.0</v>
      </c>
      <c r="AM580" s="139">
        <v>35.0</v>
      </c>
      <c r="AN580" s="139">
        <v>36.0</v>
      </c>
      <c r="AO580" s="139">
        <v>37.0</v>
      </c>
      <c r="AP580" s="139">
        <v>38.0</v>
      </c>
      <c r="AQ580" s="170"/>
      <c r="AR580" s="170"/>
    </row>
    <row r="581" ht="12.75" customHeight="1">
      <c r="A581" s="170"/>
      <c r="B581" s="170"/>
      <c r="C581" s="140"/>
      <c r="D581" s="171" t="s">
        <v>176</v>
      </c>
      <c r="E581" s="139">
        <f>E580+Intro!$C$13-1</f>
        <v>6</v>
      </c>
      <c r="F581" s="139">
        <f>F580+Intro!$C$13-1</f>
        <v>7</v>
      </c>
      <c r="G581" s="139">
        <f>G580+Intro!$C$13-1</f>
        <v>8</v>
      </c>
      <c r="H581" s="139">
        <f>H580+Intro!$C$13-1</f>
        <v>9</v>
      </c>
      <c r="I581" s="139">
        <f>I580+Intro!$C$13-1</f>
        <v>10</v>
      </c>
      <c r="J581" s="139">
        <f>J580+Intro!$C$13-1</f>
        <v>11</v>
      </c>
      <c r="K581" s="139">
        <f>K580+Intro!$C$13-1</f>
        <v>12</v>
      </c>
      <c r="L581" s="139">
        <f>L580+Intro!$C$13-1</f>
        <v>13</v>
      </c>
      <c r="M581" s="139">
        <f>M580+Intro!$C$13-1</f>
        <v>14</v>
      </c>
      <c r="N581" s="139">
        <f>N580+Intro!$C$13-1</f>
        <v>15</v>
      </c>
      <c r="O581" s="139">
        <f>O580+Intro!$C$13-1</f>
        <v>16</v>
      </c>
      <c r="P581" s="139">
        <f>P580+Intro!$C$13-1</f>
        <v>17</v>
      </c>
      <c r="Q581" s="139">
        <f>Q580+Intro!$C$13-1</f>
        <v>18</v>
      </c>
      <c r="R581" s="139">
        <f>R580+Intro!$C$13-1</f>
        <v>19</v>
      </c>
      <c r="S581" s="139">
        <f>S580+Intro!$C$13-1</f>
        <v>20</v>
      </c>
      <c r="T581" s="139">
        <f>T580+Intro!$C$13-1</f>
        <v>21</v>
      </c>
      <c r="U581" s="139">
        <f>U580+Intro!$C$13-1</f>
        <v>22</v>
      </c>
      <c r="V581" s="139">
        <f>V580+Intro!$C$13-1</f>
        <v>23</v>
      </c>
      <c r="W581" s="139">
        <f>W580+Intro!$C$13-1</f>
        <v>24</v>
      </c>
      <c r="X581" s="139">
        <f>X580+Intro!$C$13-1</f>
        <v>25</v>
      </c>
      <c r="Y581" s="139">
        <f>Y580+Intro!$C$13-1</f>
        <v>26</v>
      </c>
      <c r="Z581" s="139">
        <f>Z580+Intro!$C$13-1</f>
        <v>27</v>
      </c>
      <c r="AA581" s="139">
        <f>AA580+Intro!$C$13-1</f>
        <v>28</v>
      </c>
      <c r="AB581" s="139">
        <f>AB580+Intro!$C$13-1</f>
        <v>29</v>
      </c>
      <c r="AC581" s="139">
        <f>AC580+Intro!$C$13-1</f>
        <v>30</v>
      </c>
      <c r="AD581" s="139">
        <f>AD580+Intro!$C$13-1</f>
        <v>31</v>
      </c>
      <c r="AE581" s="139">
        <f>AE580+Intro!$C$13-1</f>
        <v>32</v>
      </c>
      <c r="AF581" s="139">
        <f>AF580+Intro!$C$13-1</f>
        <v>33</v>
      </c>
      <c r="AG581" s="139">
        <f>AG580+Intro!$C$13-1</f>
        <v>34</v>
      </c>
      <c r="AH581" s="139">
        <f>AH580+Intro!$C$13-1</f>
        <v>35</v>
      </c>
      <c r="AI581" s="139">
        <f>AI580+Intro!$C$13-1</f>
        <v>36</v>
      </c>
      <c r="AJ581" s="139">
        <f>AJ580+Intro!$C$13-1</f>
        <v>37</v>
      </c>
      <c r="AK581" s="139">
        <f>AK580+Intro!$C$13-1</f>
        <v>38</v>
      </c>
      <c r="AL581" s="139">
        <f>AL580+Intro!$C$13-1</f>
        <v>39</v>
      </c>
      <c r="AM581" s="139">
        <f>AM580+Intro!$C$13-1</f>
        <v>40</v>
      </c>
      <c r="AN581" s="139">
        <f>AN580+Intro!$C$13-1</f>
        <v>41</v>
      </c>
      <c r="AO581" s="139">
        <f>AO580+Intro!$C$13-1</f>
        <v>42</v>
      </c>
      <c r="AP581" s="139">
        <f>AP580+Intro!$C$13-1</f>
        <v>43</v>
      </c>
      <c r="AQ581" s="170"/>
      <c r="AR581" s="170"/>
    </row>
    <row r="582" ht="12.75" customHeight="1">
      <c r="A582" s="170"/>
      <c r="B582" s="170"/>
      <c r="C582" s="139" t="s">
        <v>177</v>
      </c>
      <c r="D582" s="139">
        <v>1.0</v>
      </c>
      <c r="E582" s="177">
        <f t="shared" ref="E582:AP582" si="763">IFERROR(INDEX(E$196:E$385,MATCH($D582,E$389:E$578,0)),"")</f>
        <v>3.41</v>
      </c>
      <c r="F582" s="173">
        <f t="shared" si="763"/>
        <v>3.19</v>
      </c>
      <c r="G582" s="173">
        <f t="shared" si="763"/>
        <v>3.43</v>
      </c>
      <c r="H582" s="173">
        <f t="shared" si="763"/>
        <v>3.49</v>
      </c>
      <c r="I582" s="173">
        <f t="shared" si="763"/>
        <v>3.57</v>
      </c>
      <c r="J582" s="173">
        <f t="shared" si="763"/>
        <v>3.41</v>
      </c>
      <c r="K582" s="173">
        <f t="shared" si="763"/>
        <v>3.5</v>
      </c>
      <c r="L582" s="173">
        <f t="shared" si="763"/>
        <v>3.39</v>
      </c>
      <c r="M582" s="173">
        <f t="shared" si="763"/>
        <v>3.03</v>
      </c>
      <c r="N582" s="173">
        <f t="shared" si="763"/>
        <v>3.03</v>
      </c>
      <c r="O582" s="173">
        <f t="shared" si="763"/>
        <v>3.07</v>
      </c>
      <c r="P582" s="173">
        <f t="shared" si="763"/>
        <v>3.32</v>
      </c>
      <c r="Q582" s="173">
        <f t="shared" si="763"/>
        <v>3.48</v>
      </c>
      <c r="R582" s="173">
        <f t="shared" si="763"/>
        <v>3.5</v>
      </c>
      <c r="S582" s="173">
        <f t="shared" si="763"/>
        <v>3.41</v>
      </c>
      <c r="T582" s="173">
        <f t="shared" si="763"/>
        <v>3.39</v>
      </c>
      <c r="U582" s="173">
        <f t="shared" si="763"/>
        <v>3.39</v>
      </c>
      <c r="V582" s="173">
        <f t="shared" si="763"/>
        <v>3.34</v>
      </c>
      <c r="W582" s="173">
        <f t="shared" si="763"/>
        <v>3.18</v>
      </c>
      <c r="X582" s="173">
        <f t="shared" si="763"/>
        <v>3.66</v>
      </c>
      <c r="Y582" s="173">
        <f t="shared" si="763"/>
        <v>3.48</v>
      </c>
      <c r="Z582" s="173">
        <f t="shared" si="763"/>
        <v>3.24</v>
      </c>
      <c r="AA582" s="173">
        <f t="shared" si="763"/>
        <v>3.09</v>
      </c>
      <c r="AB582" s="173">
        <f t="shared" si="763"/>
        <v>3.2</v>
      </c>
      <c r="AC582" s="173">
        <f t="shared" si="763"/>
        <v>3.07</v>
      </c>
      <c r="AD582" s="173">
        <f t="shared" si="763"/>
        <v>3.25</v>
      </c>
      <c r="AE582" s="173">
        <f t="shared" si="763"/>
        <v>3.13</v>
      </c>
      <c r="AF582" s="173">
        <f t="shared" si="763"/>
        <v>3.13</v>
      </c>
      <c r="AG582" s="173">
        <f t="shared" si="763"/>
        <v>2.99</v>
      </c>
      <c r="AH582" s="173">
        <f t="shared" si="763"/>
        <v>3.3</v>
      </c>
      <c r="AI582" s="173">
        <f t="shared" si="763"/>
        <v>3.27</v>
      </c>
      <c r="AJ582" s="173">
        <f t="shared" si="763"/>
        <v>3.39</v>
      </c>
      <c r="AK582" s="173">
        <f t="shared" si="763"/>
        <v>3.39</v>
      </c>
      <c r="AL582" s="173" t="str">
        <f t="shared" si="763"/>
        <v/>
      </c>
      <c r="AM582" s="173" t="str">
        <f t="shared" si="763"/>
        <v/>
      </c>
      <c r="AN582" s="173" t="str">
        <f t="shared" si="763"/>
        <v/>
      </c>
      <c r="AO582" s="173" t="str">
        <f t="shared" si="763"/>
        <v/>
      </c>
      <c r="AP582" s="173" t="str">
        <f t="shared" si="763"/>
        <v/>
      </c>
      <c r="AQ582" s="170"/>
      <c r="AR582" s="170"/>
    </row>
    <row r="583" ht="12.75" customHeight="1">
      <c r="A583" s="170"/>
      <c r="B583" s="170"/>
      <c r="C583" s="140"/>
      <c r="D583" s="139">
        <v>2.0</v>
      </c>
      <c r="E583" s="177">
        <f t="shared" ref="E583:AP583" si="764">IFERROR(INDEX(E$196:E$385,MATCH($D583,E$389:E$578,0)),"")</f>
        <v>3.49</v>
      </c>
      <c r="F583" s="173">
        <f t="shared" si="764"/>
        <v>3.27</v>
      </c>
      <c r="G583" s="173">
        <f t="shared" si="764"/>
        <v>3.54</v>
      </c>
      <c r="H583" s="173">
        <f t="shared" si="764"/>
        <v>3.54</v>
      </c>
      <c r="I583" s="173">
        <f t="shared" si="764"/>
        <v>3.69</v>
      </c>
      <c r="J583" s="173">
        <f t="shared" si="764"/>
        <v>3.53</v>
      </c>
      <c r="K583" s="173">
        <f t="shared" si="764"/>
        <v>3.53</v>
      </c>
      <c r="L583" s="173">
        <f t="shared" si="764"/>
        <v>3.44</v>
      </c>
      <c r="M583" s="173">
        <f t="shared" si="764"/>
        <v>3.25</v>
      </c>
      <c r="N583" s="173">
        <f t="shared" si="764"/>
        <v>3.3</v>
      </c>
      <c r="O583" s="173">
        <f t="shared" si="764"/>
        <v>3.29</v>
      </c>
      <c r="P583" s="173">
        <f t="shared" si="764"/>
        <v>3.61</v>
      </c>
      <c r="Q583" s="173">
        <f t="shared" si="764"/>
        <v>3.56</v>
      </c>
      <c r="R583" s="173">
        <f t="shared" si="764"/>
        <v>3.54</v>
      </c>
      <c r="S583" s="173">
        <f t="shared" si="764"/>
        <v>3.46</v>
      </c>
      <c r="T583" s="173">
        <f t="shared" si="764"/>
        <v>3.44</v>
      </c>
      <c r="U583" s="173">
        <f t="shared" si="764"/>
        <v>3.5</v>
      </c>
      <c r="V583" s="173">
        <f t="shared" si="764"/>
        <v>3.5</v>
      </c>
      <c r="W583" s="173">
        <f t="shared" si="764"/>
        <v>3.41</v>
      </c>
      <c r="X583" s="173">
        <f t="shared" si="764"/>
        <v>3.67</v>
      </c>
      <c r="Y583" s="173">
        <f t="shared" si="764"/>
        <v>3.49</v>
      </c>
      <c r="Z583" s="173">
        <f t="shared" si="764"/>
        <v>3.44</v>
      </c>
      <c r="AA583" s="173">
        <f t="shared" si="764"/>
        <v>3.11</v>
      </c>
      <c r="AB583" s="173">
        <f t="shared" si="764"/>
        <v>3.39</v>
      </c>
      <c r="AC583" s="173">
        <f t="shared" si="764"/>
        <v>3.11</v>
      </c>
      <c r="AD583" s="173">
        <f t="shared" si="764"/>
        <v>3.33</v>
      </c>
      <c r="AE583" s="173">
        <f t="shared" si="764"/>
        <v>3.14</v>
      </c>
      <c r="AF583" s="173">
        <f t="shared" si="764"/>
        <v>3.14</v>
      </c>
      <c r="AG583" s="173">
        <f t="shared" si="764"/>
        <v>3.2</v>
      </c>
      <c r="AH583" s="173">
        <f t="shared" si="764"/>
        <v>3.5</v>
      </c>
      <c r="AI583" s="173">
        <f t="shared" si="764"/>
        <v>3.46</v>
      </c>
      <c r="AJ583" s="173">
        <f t="shared" si="764"/>
        <v>3.41</v>
      </c>
      <c r="AK583" s="173">
        <f t="shared" si="764"/>
        <v>3.39</v>
      </c>
      <c r="AL583" s="173" t="str">
        <f t="shared" si="764"/>
        <v/>
      </c>
      <c r="AM583" s="173" t="str">
        <f t="shared" si="764"/>
        <v/>
      </c>
      <c r="AN583" s="173" t="str">
        <f t="shared" si="764"/>
        <v/>
      </c>
      <c r="AO583" s="173" t="str">
        <f t="shared" si="764"/>
        <v/>
      </c>
      <c r="AP583" s="173" t="str">
        <f t="shared" si="764"/>
        <v/>
      </c>
      <c r="AQ583" s="170"/>
      <c r="AR583" s="170"/>
    </row>
    <row r="584" ht="12.75" customHeight="1">
      <c r="A584" s="170"/>
      <c r="B584" s="170"/>
      <c r="C584" s="140"/>
      <c r="D584" s="139">
        <v>3.0</v>
      </c>
      <c r="E584" s="177">
        <f t="shared" ref="E584:AP584" si="765">IFERROR(INDEX(E$196:E$385,MATCH($D584,E$389:E$578,0)),"")</f>
        <v>3.54</v>
      </c>
      <c r="F584" s="173">
        <f t="shared" si="765"/>
        <v>3.39</v>
      </c>
      <c r="G584" s="173">
        <f t="shared" si="765"/>
        <v>3.59</v>
      </c>
      <c r="H584" s="173">
        <f t="shared" si="765"/>
        <v>3.57</v>
      </c>
      <c r="I584" s="173">
        <f t="shared" si="765"/>
        <v>3.73</v>
      </c>
      <c r="J584" s="173">
        <f t="shared" si="765"/>
        <v>3.57</v>
      </c>
      <c r="K584" s="173">
        <f t="shared" si="765"/>
        <v>3.58</v>
      </c>
      <c r="L584" s="173">
        <f t="shared" si="765"/>
        <v>3.48</v>
      </c>
      <c r="M584" s="173">
        <f t="shared" si="765"/>
        <v>3.29</v>
      </c>
      <c r="N584" s="173">
        <f t="shared" si="765"/>
        <v>3.33</v>
      </c>
      <c r="O584" s="173">
        <f t="shared" si="765"/>
        <v>3.3</v>
      </c>
      <c r="P584" s="173">
        <f t="shared" si="765"/>
        <v>3.63</v>
      </c>
      <c r="Q584" s="173">
        <f t="shared" si="765"/>
        <v>3.57</v>
      </c>
      <c r="R584" s="173">
        <f t="shared" si="765"/>
        <v>3.58</v>
      </c>
      <c r="S584" s="173">
        <f t="shared" si="765"/>
        <v>3.46</v>
      </c>
      <c r="T584" s="173">
        <f t="shared" si="765"/>
        <v>3.45</v>
      </c>
      <c r="U584" s="173">
        <f t="shared" si="765"/>
        <v>3.52</v>
      </c>
      <c r="V584" s="173">
        <f t="shared" si="765"/>
        <v>3.52</v>
      </c>
      <c r="W584" s="173">
        <f t="shared" si="765"/>
        <v>3.46</v>
      </c>
      <c r="X584" s="173">
        <f t="shared" si="765"/>
        <v>3.68</v>
      </c>
      <c r="Y584" s="173">
        <f t="shared" si="765"/>
        <v>3.51</v>
      </c>
      <c r="Z584" s="173">
        <f t="shared" si="765"/>
        <v>3.48</v>
      </c>
      <c r="AA584" s="173">
        <f t="shared" si="765"/>
        <v>3.31</v>
      </c>
      <c r="AB584" s="173">
        <f t="shared" si="765"/>
        <v>3.49</v>
      </c>
      <c r="AC584" s="173">
        <f t="shared" si="765"/>
        <v>3.38</v>
      </c>
      <c r="AD584" s="173">
        <f t="shared" si="765"/>
        <v>3.43</v>
      </c>
      <c r="AE584" s="173">
        <f t="shared" si="765"/>
        <v>3.25</v>
      </c>
      <c r="AF584" s="173">
        <f t="shared" si="765"/>
        <v>3.25</v>
      </c>
      <c r="AG584" s="173">
        <f t="shared" si="765"/>
        <v>3.32</v>
      </c>
      <c r="AH584" s="173">
        <f t="shared" si="765"/>
        <v>3.51</v>
      </c>
      <c r="AI584" s="173">
        <f t="shared" si="765"/>
        <v>3.51</v>
      </c>
      <c r="AJ584" s="173">
        <f t="shared" si="765"/>
        <v>3.42</v>
      </c>
      <c r="AK584" s="173">
        <f t="shared" si="765"/>
        <v>3.46</v>
      </c>
      <c r="AL584" s="173" t="str">
        <f t="shared" si="765"/>
        <v/>
      </c>
      <c r="AM584" s="173" t="str">
        <f t="shared" si="765"/>
        <v/>
      </c>
      <c r="AN584" s="173" t="str">
        <f t="shared" si="765"/>
        <v/>
      </c>
      <c r="AO584" s="173" t="str">
        <f t="shared" si="765"/>
        <v/>
      </c>
      <c r="AP584" s="173" t="str">
        <f t="shared" si="765"/>
        <v/>
      </c>
      <c r="AQ584" s="170"/>
      <c r="AR584" s="170"/>
    </row>
    <row r="585" ht="12.75" customHeight="1">
      <c r="A585" s="170"/>
      <c r="B585" s="170"/>
      <c r="C585" s="140"/>
      <c r="D585" s="139">
        <v>4.0</v>
      </c>
      <c r="E585" s="177">
        <f t="shared" ref="E585:AP585" si="766">IFERROR(INDEX(E$196:E$385,MATCH($D585,E$389:E$578,0)),"")</f>
        <v>3.55</v>
      </c>
      <c r="F585" s="173">
        <f t="shared" si="766"/>
        <v>3.39</v>
      </c>
      <c r="G585" s="173">
        <f t="shared" si="766"/>
        <v>3.65</v>
      </c>
      <c r="H585" s="173">
        <f t="shared" si="766"/>
        <v>3.59</v>
      </c>
      <c r="I585" s="173">
        <f t="shared" si="766"/>
        <v>3.74</v>
      </c>
      <c r="J585" s="173">
        <f t="shared" si="766"/>
        <v>3.61</v>
      </c>
      <c r="K585" s="173">
        <f t="shared" si="766"/>
        <v>3.62</v>
      </c>
      <c r="L585" s="173">
        <f t="shared" si="766"/>
        <v>3.61</v>
      </c>
      <c r="M585" s="173">
        <f t="shared" si="766"/>
        <v>3.3</v>
      </c>
      <c r="N585" s="173">
        <f t="shared" si="766"/>
        <v>3.4</v>
      </c>
      <c r="O585" s="173">
        <f t="shared" si="766"/>
        <v>3.36</v>
      </c>
      <c r="P585" s="173">
        <f t="shared" si="766"/>
        <v>3.64</v>
      </c>
      <c r="Q585" s="173">
        <f t="shared" si="766"/>
        <v>3.64</v>
      </c>
      <c r="R585" s="173">
        <f t="shared" si="766"/>
        <v>3.6</v>
      </c>
      <c r="S585" s="173">
        <f t="shared" si="766"/>
        <v>3.47</v>
      </c>
      <c r="T585" s="173">
        <f t="shared" si="766"/>
        <v>3.46</v>
      </c>
      <c r="U585" s="173">
        <f t="shared" si="766"/>
        <v>3.56</v>
      </c>
      <c r="V585" s="173">
        <f t="shared" si="766"/>
        <v>3.53</v>
      </c>
      <c r="W585" s="173">
        <f t="shared" si="766"/>
        <v>3.46</v>
      </c>
      <c r="X585" s="173">
        <f t="shared" si="766"/>
        <v>3.69</v>
      </c>
      <c r="Y585" s="173">
        <f t="shared" si="766"/>
        <v>3.52</v>
      </c>
      <c r="Z585" s="173">
        <f t="shared" si="766"/>
        <v>3.54</v>
      </c>
      <c r="AA585" s="173">
        <f t="shared" si="766"/>
        <v>3.32</v>
      </c>
      <c r="AB585" s="173">
        <f t="shared" si="766"/>
        <v>3.51</v>
      </c>
      <c r="AC585" s="173">
        <f t="shared" si="766"/>
        <v>3.47</v>
      </c>
      <c r="AD585" s="173">
        <f t="shared" si="766"/>
        <v>3.44</v>
      </c>
      <c r="AE585" s="173">
        <f t="shared" si="766"/>
        <v>3.31</v>
      </c>
      <c r="AF585" s="173">
        <f t="shared" si="766"/>
        <v>3.34</v>
      </c>
      <c r="AG585" s="173">
        <f t="shared" si="766"/>
        <v>3.32</v>
      </c>
      <c r="AH585" s="173">
        <f t="shared" si="766"/>
        <v>3.54</v>
      </c>
      <c r="AI585" s="173">
        <f t="shared" si="766"/>
        <v>3.51</v>
      </c>
      <c r="AJ585" s="173">
        <f t="shared" si="766"/>
        <v>3.54</v>
      </c>
      <c r="AK585" s="173">
        <f t="shared" si="766"/>
        <v>3.49</v>
      </c>
      <c r="AL585" s="173" t="str">
        <f t="shared" si="766"/>
        <v/>
      </c>
      <c r="AM585" s="173" t="str">
        <f t="shared" si="766"/>
        <v/>
      </c>
      <c r="AN585" s="173" t="str">
        <f t="shared" si="766"/>
        <v/>
      </c>
      <c r="AO585" s="173" t="str">
        <f t="shared" si="766"/>
        <v/>
      </c>
      <c r="AP585" s="173" t="str">
        <f t="shared" si="766"/>
        <v/>
      </c>
      <c r="AQ585" s="170"/>
      <c r="AR585" s="170"/>
    </row>
    <row r="586" ht="12.75" customHeight="1">
      <c r="A586" s="170"/>
      <c r="B586" s="170"/>
      <c r="C586" s="140"/>
      <c r="D586" s="139">
        <v>5.0</v>
      </c>
      <c r="E586" s="177">
        <f t="shared" ref="E586:AP586" si="767">IFERROR(INDEX(E$196:E$385,MATCH($D586,E$389:E$578,0)),"")</f>
        <v>3.62</v>
      </c>
      <c r="F586" s="173">
        <f t="shared" si="767"/>
        <v>3.41</v>
      </c>
      <c r="G586" s="173">
        <f t="shared" si="767"/>
        <v>3.66</v>
      </c>
      <c r="H586" s="173">
        <f t="shared" si="767"/>
        <v>3.61</v>
      </c>
      <c r="I586" s="173">
        <f t="shared" si="767"/>
        <v>3.75</v>
      </c>
      <c r="J586" s="173">
        <f t="shared" si="767"/>
        <v>3.62</v>
      </c>
      <c r="K586" s="173">
        <f t="shared" si="767"/>
        <v>3.64</v>
      </c>
      <c r="L586" s="173">
        <f t="shared" si="767"/>
        <v>3.64</v>
      </c>
      <c r="M586" s="173">
        <f t="shared" si="767"/>
        <v>3.37</v>
      </c>
      <c r="N586" s="173">
        <f t="shared" si="767"/>
        <v>3.41</v>
      </c>
      <c r="O586" s="173">
        <f t="shared" si="767"/>
        <v>3.37</v>
      </c>
      <c r="P586" s="173">
        <f t="shared" si="767"/>
        <v>3.67</v>
      </c>
      <c r="Q586" s="173">
        <f t="shared" si="767"/>
        <v>3.65</v>
      </c>
      <c r="R586" s="173">
        <f t="shared" si="767"/>
        <v>3.63</v>
      </c>
      <c r="S586" s="173">
        <f t="shared" si="767"/>
        <v>3.49</v>
      </c>
      <c r="T586" s="173">
        <f t="shared" si="767"/>
        <v>3.52</v>
      </c>
      <c r="U586" s="173">
        <f t="shared" si="767"/>
        <v>3.61</v>
      </c>
      <c r="V586" s="173">
        <f t="shared" si="767"/>
        <v>3.56</v>
      </c>
      <c r="W586" s="173">
        <f t="shared" si="767"/>
        <v>3.52</v>
      </c>
      <c r="X586" s="173">
        <f t="shared" si="767"/>
        <v>3.69</v>
      </c>
      <c r="Y586" s="173">
        <f t="shared" si="767"/>
        <v>3.58</v>
      </c>
      <c r="Z586" s="173">
        <f t="shared" si="767"/>
        <v>3.6</v>
      </c>
      <c r="AA586" s="173">
        <f t="shared" si="767"/>
        <v>3.36</v>
      </c>
      <c r="AB586" s="173">
        <f t="shared" si="767"/>
        <v>3.56</v>
      </c>
      <c r="AC586" s="173">
        <f t="shared" si="767"/>
        <v>3.5</v>
      </c>
      <c r="AD586" s="173">
        <f t="shared" si="767"/>
        <v>3.51</v>
      </c>
      <c r="AE586" s="173">
        <f t="shared" si="767"/>
        <v>3.34</v>
      </c>
      <c r="AF586" s="173">
        <f t="shared" si="767"/>
        <v>3.39</v>
      </c>
      <c r="AG586" s="173">
        <f t="shared" si="767"/>
        <v>3.35</v>
      </c>
      <c r="AH586" s="173">
        <f t="shared" si="767"/>
        <v>3.59</v>
      </c>
      <c r="AI586" s="173">
        <f t="shared" si="767"/>
        <v>3.53</v>
      </c>
      <c r="AJ586" s="173">
        <f t="shared" si="767"/>
        <v>3.57</v>
      </c>
      <c r="AK586" s="173">
        <f t="shared" si="767"/>
        <v>3.49</v>
      </c>
      <c r="AL586" s="173" t="str">
        <f t="shared" si="767"/>
        <v/>
      </c>
      <c r="AM586" s="173" t="str">
        <f t="shared" si="767"/>
        <v/>
      </c>
      <c r="AN586" s="173" t="str">
        <f t="shared" si="767"/>
        <v/>
      </c>
      <c r="AO586" s="173" t="str">
        <f t="shared" si="767"/>
        <v/>
      </c>
      <c r="AP586" s="173" t="str">
        <f t="shared" si="767"/>
        <v/>
      </c>
      <c r="AQ586" s="170"/>
      <c r="AR586" s="170"/>
    </row>
    <row r="587" ht="12.75" customHeight="1">
      <c r="A587" s="170"/>
      <c r="B587" s="170"/>
      <c r="C587" s="140"/>
      <c r="D587" s="139">
        <v>6.0</v>
      </c>
      <c r="E587" s="177">
        <f t="shared" ref="E587:AP587" si="768">IFERROR(INDEX(E$196:E$385,MATCH($D587,E$389:E$578,0)),"")</f>
        <v>3.64</v>
      </c>
      <c r="F587" s="173">
        <f t="shared" si="768"/>
        <v>3.49</v>
      </c>
      <c r="G587" s="173">
        <f t="shared" si="768"/>
        <v>3.68</v>
      </c>
      <c r="H587" s="173">
        <f t="shared" si="768"/>
        <v>3.65</v>
      </c>
      <c r="I587" s="173">
        <f t="shared" si="768"/>
        <v>3.77</v>
      </c>
      <c r="J587" s="173">
        <f t="shared" si="768"/>
        <v>3.64</v>
      </c>
      <c r="K587" s="173">
        <f t="shared" si="768"/>
        <v>3.75</v>
      </c>
      <c r="L587" s="173">
        <f t="shared" si="768"/>
        <v>3.64</v>
      </c>
      <c r="M587" s="173">
        <f t="shared" si="768"/>
        <v>3.41</v>
      </c>
      <c r="N587" s="173">
        <f t="shared" si="768"/>
        <v>3.47</v>
      </c>
      <c r="O587" s="173">
        <f t="shared" si="768"/>
        <v>3.43</v>
      </c>
      <c r="P587" s="173">
        <f t="shared" si="768"/>
        <v>3.68</v>
      </c>
      <c r="Q587" s="173">
        <f t="shared" si="768"/>
        <v>3.65</v>
      </c>
      <c r="R587" s="173">
        <f t="shared" si="768"/>
        <v>3.64</v>
      </c>
      <c r="S587" s="173">
        <f t="shared" si="768"/>
        <v>3.5</v>
      </c>
      <c r="T587" s="173">
        <f t="shared" si="768"/>
        <v>3.56</v>
      </c>
      <c r="U587" s="173">
        <f t="shared" si="768"/>
        <v>3.66</v>
      </c>
      <c r="V587" s="173">
        <f t="shared" si="768"/>
        <v>3.56</v>
      </c>
      <c r="W587" s="173">
        <f t="shared" si="768"/>
        <v>3.56</v>
      </c>
      <c r="X587" s="173">
        <f t="shared" si="768"/>
        <v>3.74</v>
      </c>
      <c r="Y587" s="173">
        <f t="shared" si="768"/>
        <v>3.63</v>
      </c>
      <c r="Z587" s="173">
        <f t="shared" si="768"/>
        <v>3.62</v>
      </c>
      <c r="AA587" s="173">
        <f t="shared" si="768"/>
        <v>3.41</v>
      </c>
      <c r="AB587" s="173">
        <f t="shared" si="768"/>
        <v>3.6</v>
      </c>
      <c r="AC587" s="173">
        <f t="shared" si="768"/>
        <v>3.51</v>
      </c>
      <c r="AD587" s="173">
        <f t="shared" si="768"/>
        <v>3.55</v>
      </c>
      <c r="AE587" s="173">
        <f t="shared" si="768"/>
        <v>3.35</v>
      </c>
      <c r="AF587" s="173">
        <f t="shared" si="768"/>
        <v>3.48</v>
      </c>
      <c r="AG587" s="173">
        <f t="shared" si="768"/>
        <v>3.36</v>
      </c>
      <c r="AH587" s="173">
        <f t="shared" si="768"/>
        <v>3.59</v>
      </c>
      <c r="AI587" s="173">
        <f t="shared" si="768"/>
        <v>3.57</v>
      </c>
      <c r="AJ587" s="173">
        <f t="shared" si="768"/>
        <v>3.62</v>
      </c>
      <c r="AK587" s="173">
        <f t="shared" si="768"/>
        <v>3.51</v>
      </c>
      <c r="AL587" s="173" t="str">
        <f t="shared" si="768"/>
        <v/>
      </c>
      <c r="AM587" s="173" t="str">
        <f t="shared" si="768"/>
        <v/>
      </c>
      <c r="AN587" s="173" t="str">
        <f t="shared" si="768"/>
        <v/>
      </c>
      <c r="AO587" s="173" t="str">
        <f t="shared" si="768"/>
        <v/>
      </c>
      <c r="AP587" s="173" t="str">
        <f t="shared" si="768"/>
        <v/>
      </c>
      <c r="AQ587" s="170"/>
      <c r="AR587" s="170"/>
    </row>
    <row r="588" ht="12.75" customHeight="1">
      <c r="A588" s="170"/>
      <c r="B588" s="170"/>
      <c r="C588" s="140"/>
      <c r="D588" s="139">
        <v>7.0</v>
      </c>
      <c r="E588" s="177">
        <f t="shared" ref="E588:AP588" si="769">IFERROR(INDEX(E$196:E$385,MATCH($D588,E$389:E$578,0)),"")</f>
        <v>3.65</v>
      </c>
      <c r="F588" s="173">
        <f t="shared" si="769"/>
        <v>3.49</v>
      </c>
      <c r="G588" s="173">
        <f t="shared" si="769"/>
        <v>3.68</v>
      </c>
      <c r="H588" s="173">
        <f t="shared" si="769"/>
        <v>3.7</v>
      </c>
      <c r="I588" s="173">
        <f t="shared" si="769"/>
        <v>3.78</v>
      </c>
      <c r="J588" s="173">
        <f t="shared" si="769"/>
        <v>3.68</v>
      </c>
      <c r="K588" s="173">
        <f t="shared" si="769"/>
        <v>3.75</v>
      </c>
      <c r="L588" s="173">
        <f t="shared" si="769"/>
        <v>3.65</v>
      </c>
      <c r="M588" s="173">
        <f t="shared" si="769"/>
        <v>3.46</v>
      </c>
      <c r="N588" s="173">
        <f t="shared" si="769"/>
        <v>3.52</v>
      </c>
      <c r="O588" s="173">
        <f t="shared" si="769"/>
        <v>3.48</v>
      </c>
      <c r="P588" s="173">
        <f t="shared" si="769"/>
        <v>3.7</v>
      </c>
      <c r="Q588" s="173">
        <f t="shared" si="769"/>
        <v>3.66</v>
      </c>
      <c r="R588" s="173">
        <f t="shared" si="769"/>
        <v>3.65</v>
      </c>
      <c r="S588" s="173">
        <f t="shared" si="769"/>
        <v>3.54</v>
      </c>
      <c r="T588" s="173">
        <f t="shared" si="769"/>
        <v>3.57</v>
      </c>
      <c r="U588" s="173">
        <f t="shared" si="769"/>
        <v>3.68</v>
      </c>
      <c r="V588" s="173">
        <f t="shared" si="769"/>
        <v>3.56</v>
      </c>
      <c r="W588" s="173">
        <f t="shared" si="769"/>
        <v>3.58</v>
      </c>
      <c r="X588" s="173">
        <f t="shared" si="769"/>
        <v>3.75</v>
      </c>
      <c r="Y588" s="173">
        <f t="shared" si="769"/>
        <v>3.64</v>
      </c>
      <c r="Z588" s="173">
        <f t="shared" si="769"/>
        <v>3.62</v>
      </c>
      <c r="AA588" s="173">
        <f t="shared" si="769"/>
        <v>3.49</v>
      </c>
      <c r="AB588" s="173">
        <f t="shared" si="769"/>
        <v>3.64</v>
      </c>
      <c r="AC588" s="173">
        <f t="shared" si="769"/>
        <v>3.51</v>
      </c>
      <c r="AD588" s="173">
        <f t="shared" si="769"/>
        <v>3.56</v>
      </c>
      <c r="AE588" s="173">
        <f t="shared" si="769"/>
        <v>3.38</v>
      </c>
      <c r="AF588" s="173">
        <f t="shared" si="769"/>
        <v>3.5</v>
      </c>
      <c r="AG588" s="173">
        <f t="shared" si="769"/>
        <v>3.38</v>
      </c>
      <c r="AH588" s="173">
        <f t="shared" si="769"/>
        <v>3.61</v>
      </c>
      <c r="AI588" s="173">
        <f t="shared" si="769"/>
        <v>3.61</v>
      </c>
      <c r="AJ588" s="173">
        <f t="shared" si="769"/>
        <v>3.66</v>
      </c>
      <c r="AK588" s="173">
        <f t="shared" si="769"/>
        <v>3.6</v>
      </c>
      <c r="AL588" s="173" t="str">
        <f t="shared" si="769"/>
        <v/>
      </c>
      <c r="AM588" s="173" t="str">
        <f t="shared" si="769"/>
        <v/>
      </c>
      <c r="AN588" s="173" t="str">
        <f t="shared" si="769"/>
        <v/>
      </c>
      <c r="AO588" s="173" t="str">
        <f t="shared" si="769"/>
        <v/>
      </c>
      <c r="AP588" s="173" t="str">
        <f t="shared" si="769"/>
        <v/>
      </c>
      <c r="AQ588" s="170"/>
      <c r="AR588" s="170"/>
    </row>
    <row r="589" ht="12.75" customHeight="1">
      <c r="A589" s="170"/>
      <c r="B589" s="170"/>
      <c r="C589" s="140"/>
      <c r="D589" s="139">
        <v>8.0</v>
      </c>
      <c r="E589" s="177">
        <f t="shared" ref="E589:AP589" si="770">IFERROR(INDEX(E$196:E$385,MATCH($D589,E$389:E$578,0)),"")</f>
        <v>3.73</v>
      </c>
      <c r="F589" s="173">
        <f t="shared" si="770"/>
        <v>3.49</v>
      </c>
      <c r="G589" s="173">
        <f t="shared" si="770"/>
        <v>3.68</v>
      </c>
      <c r="H589" s="173">
        <f t="shared" si="770"/>
        <v>3.72</v>
      </c>
      <c r="I589" s="173">
        <f t="shared" si="770"/>
        <v>3.79</v>
      </c>
      <c r="J589" s="173">
        <f t="shared" si="770"/>
        <v>3.7</v>
      </c>
      <c r="K589" s="173">
        <f t="shared" si="770"/>
        <v>3.75</v>
      </c>
      <c r="L589" s="173">
        <f t="shared" si="770"/>
        <v>3.68</v>
      </c>
      <c r="M589" s="173">
        <f t="shared" si="770"/>
        <v>3.49</v>
      </c>
      <c r="N589" s="173">
        <f t="shared" si="770"/>
        <v>3.57</v>
      </c>
      <c r="O589" s="173">
        <f t="shared" si="770"/>
        <v>3.52</v>
      </c>
      <c r="P589" s="173">
        <f t="shared" si="770"/>
        <v>3.72</v>
      </c>
      <c r="Q589" s="173">
        <f t="shared" si="770"/>
        <v>3.67</v>
      </c>
      <c r="R589" s="173">
        <f t="shared" si="770"/>
        <v>3.66</v>
      </c>
      <c r="S589" s="173">
        <f t="shared" si="770"/>
        <v>3.58</v>
      </c>
      <c r="T589" s="173">
        <f t="shared" si="770"/>
        <v>3.62</v>
      </c>
      <c r="U589" s="173">
        <f t="shared" si="770"/>
        <v>3.68</v>
      </c>
      <c r="V589" s="173">
        <f t="shared" si="770"/>
        <v>3.6</v>
      </c>
      <c r="W589" s="173">
        <f t="shared" si="770"/>
        <v>3.59</v>
      </c>
      <c r="X589" s="173">
        <f t="shared" si="770"/>
        <v>3.75</v>
      </c>
      <c r="Y589" s="173">
        <f t="shared" si="770"/>
        <v>3.76</v>
      </c>
      <c r="Z589" s="173">
        <f t="shared" si="770"/>
        <v>3.64</v>
      </c>
      <c r="AA589" s="173">
        <f t="shared" si="770"/>
        <v>3.52</v>
      </c>
      <c r="AB589" s="173">
        <f t="shared" si="770"/>
        <v>3.64</v>
      </c>
      <c r="AC589" s="173">
        <f t="shared" si="770"/>
        <v>3.53</v>
      </c>
      <c r="AD589" s="173">
        <f t="shared" si="770"/>
        <v>3.59</v>
      </c>
      <c r="AE589" s="173">
        <f t="shared" si="770"/>
        <v>3.43</v>
      </c>
      <c r="AF589" s="173">
        <f t="shared" si="770"/>
        <v>3.52</v>
      </c>
      <c r="AG589" s="173">
        <f t="shared" si="770"/>
        <v>3.4</v>
      </c>
      <c r="AH589" s="173">
        <f t="shared" si="770"/>
        <v>3.65</v>
      </c>
      <c r="AI589" s="173">
        <f t="shared" si="770"/>
        <v>3.64</v>
      </c>
      <c r="AJ589" s="173">
        <f t="shared" si="770"/>
        <v>3.67</v>
      </c>
      <c r="AK589" s="173">
        <f t="shared" si="770"/>
        <v>3.64</v>
      </c>
      <c r="AL589" s="173" t="str">
        <f t="shared" si="770"/>
        <v/>
      </c>
      <c r="AM589" s="173" t="str">
        <f t="shared" si="770"/>
        <v/>
      </c>
      <c r="AN589" s="173" t="str">
        <f t="shared" si="770"/>
        <v/>
      </c>
      <c r="AO589" s="173" t="str">
        <f t="shared" si="770"/>
        <v/>
      </c>
      <c r="AP589" s="173" t="str">
        <f t="shared" si="770"/>
        <v/>
      </c>
      <c r="AQ589" s="170"/>
      <c r="AR589" s="170"/>
    </row>
    <row r="590" ht="12.75" customHeight="1">
      <c r="A590" s="170"/>
      <c r="B590" s="170"/>
      <c r="C590" s="140"/>
      <c r="D590" s="139">
        <v>9.0</v>
      </c>
      <c r="E590" s="177">
        <f t="shared" ref="E590:AP590" si="771">IFERROR(INDEX(E$196:E$385,MATCH($D590,E$389:E$578,0)),"")</f>
        <v>3.74</v>
      </c>
      <c r="F590" s="173">
        <f t="shared" si="771"/>
        <v>3.51</v>
      </c>
      <c r="G590" s="173">
        <f t="shared" si="771"/>
        <v>3.7</v>
      </c>
      <c r="H590" s="173">
        <f t="shared" si="771"/>
        <v>3.74</v>
      </c>
      <c r="I590" s="173">
        <f t="shared" si="771"/>
        <v>3.81</v>
      </c>
      <c r="J590" s="173">
        <f t="shared" si="771"/>
        <v>3.77</v>
      </c>
      <c r="K590" s="173">
        <f t="shared" si="771"/>
        <v>3.78</v>
      </c>
      <c r="L590" s="173">
        <f t="shared" si="771"/>
        <v>3.69</v>
      </c>
      <c r="M590" s="173">
        <f t="shared" si="771"/>
        <v>3.5</v>
      </c>
      <c r="N590" s="173">
        <f t="shared" si="771"/>
        <v>3.61</v>
      </c>
      <c r="O590" s="173">
        <f t="shared" si="771"/>
        <v>3.64</v>
      </c>
      <c r="P590" s="173">
        <f t="shared" si="771"/>
        <v>3.74</v>
      </c>
      <c r="Q590" s="173">
        <f t="shared" si="771"/>
        <v>3.68</v>
      </c>
      <c r="R590" s="173">
        <f t="shared" si="771"/>
        <v>3.73</v>
      </c>
      <c r="S590" s="173">
        <f t="shared" si="771"/>
        <v>3.64</v>
      </c>
      <c r="T590" s="173">
        <f t="shared" si="771"/>
        <v>3.62</v>
      </c>
      <c r="U590" s="173">
        <f t="shared" si="771"/>
        <v>3.68</v>
      </c>
      <c r="V590" s="173">
        <f t="shared" si="771"/>
        <v>3.64</v>
      </c>
      <c r="W590" s="173">
        <f t="shared" si="771"/>
        <v>3.6</v>
      </c>
      <c r="X590" s="173">
        <f t="shared" si="771"/>
        <v>3.76</v>
      </c>
      <c r="Y590" s="173">
        <f t="shared" si="771"/>
        <v>3.76</v>
      </c>
      <c r="Z590" s="173">
        <f t="shared" si="771"/>
        <v>3.64</v>
      </c>
      <c r="AA590" s="173">
        <f t="shared" si="771"/>
        <v>3.56</v>
      </c>
      <c r="AB590" s="173">
        <f t="shared" si="771"/>
        <v>3.64</v>
      </c>
      <c r="AC590" s="173">
        <f t="shared" si="771"/>
        <v>3.54</v>
      </c>
      <c r="AD590" s="173">
        <f t="shared" si="771"/>
        <v>3.61</v>
      </c>
      <c r="AE590" s="173">
        <f t="shared" si="771"/>
        <v>3.43</v>
      </c>
      <c r="AF590" s="173">
        <f t="shared" si="771"/>
        <v>3.54</v>
      </c>
      <c r="AG590" s="173">
        <f t="shared" si="771"/>
        <v>3.45</v>
      </c>
      <c r="AH590" s="173">
        <f t="shared" si="771"/>
        <v>3.66</v>
      </c>
      <c r="AI590" s="173">
        <f t="shared" si="771"/>
        <v>3.64</v>
      </c>
      <c r="AJ590" s="173">
        <f t="shared" si="771"/>
        <v>3.68</v>
      </c>
      <c r="AK590" s="173">
        <f t="shared" si="771"/>
        <v>3.72</v>
      </c>
      <c r="AL590" s="173" t="str">
        <f t="shared" si="771"/>
        <v/>
      </c>
      <c r="AM590" s="173" t="str">
        <f t="shared" si="771"/>
        <v/>
      </c>
      <c r="AN590" s="173" t="str">
        <f t="shared" si="771"/>
        <v/>
      </c>
      <c r="AO590" s="173" t="str">
        <f t="shared" si="771"/>
        <v/>
      </c>
      <c r="AP590" s="173" t="str">
        <f t="shared" si="771"/>
        <v/>
      </c>
      <c r="AQ590" s="170"/>
      <c r="AR590" s="170"/>
    </row>
    <row r="591" ht="12.75" customHeight="1">
      <c r="A591" s="170"/>
      <c r="B591" s="170"/>
      <c r="C591" s="140"/>
      <c r="D591" s="139">
        <v>10.0</v>
      </c>
      <c r="E591" s="177">
        <f t="shared" ref="E591:AP591" si="772">IFERROR(INDEX(E$196:E$385,MATCH($D591,E$389:E$578,0)),"")</f>
        <v>3.75</v>
      </c>
      <c r="F591" s="173">
        <f t="shared" si="772"/>
        <v>3.54</v>
      </c>
      <c r="G591" s="173">
        <f t="shared" si="772"/>
        <v>3.74</v>
      </c>
      <c r="H591" s="173">
        <f t="shared" si="772"/>
        <v>3.76</v>
      </c>
      <c r="I591" s="173">
        <f t="shared" si="772"/>
        <v>3.86</v>
      </c>
      <c r="J591" s="173">
        <f t="shared" si="772"/>
        <v>3.78</v>
      </c>
      <c r="K591" s="173">
        <f t="shared" si="772"/>
        <v>3.78</v>
      </c>
      <c r="L591" s="173">
        <f t="shared" si="772"/>
        <v>3.69</v>
      </c>
      <c r="M591" s="173">
        <f t="shared" si="772"/>
        <v>3.52</v>
      </c>
      <c r="N591" s="173">
        <f t="shared" si="772"/>
        <v>3.66</v>
      </c>
      <c r="O591" s="173">
        <f t="shared" si="772"/>
        <v>3.66</v>
      </c>
      <c r="P591" s="173">
        <f t="shared" si="772"/>
        <v>3.75</v>
      </c>
      <c r="Q591" s="173">
        <f t="shared" si="772"/>
        <v>3.68</v>
      </c>
      <c r="R591" s="173">
        <f t="shared" si="772"/>
        <v>3.73</v>
      </c>
      <c r="S591" s="173">
        <f t="shared" si="772"/>
        <v>3.64</v>
      </c>
      <c r="T591" s="173">
        <f t="shared" si="772"/>
        <v>3.67</v>
      </c>
      <c r="U591" s="173">
        <f t="shared" si="772"/>
        <v>3.72</v>
      </c>
      <c r="V591" s="173">
        <f t="shared" si="772"/>
        <v>3.68</v>
      </c>
      <c r="W591" s="173">
        <f t="shared" si="772"/>
        <v>3.61</v>
      </c>
      <c r="X591" s="173">
        <f t="shared" si="772"/>
        <v>3.77</v>
      </c>
      <c r="Y591" s="173">
        <f t="shared" si="772"/>
        <v>3.76</v>
      </c>
      <c r="Z591" s="173">
        <f t="shared" si="772"/>
        <v>3.7</v>
      </c>
      <c r="AA591" s="173">
        <f t="shared" si="772"/>
        <v>3.59</v>
      </c>
      <c r="AB591" s="173">
        <f t="shared" si="772"/>
        <v>3.66</v>
      </c>
      <c r="AC591" s="173">
        <f t="shared" si="772"/>
        <v>3.6</v>
      </c>
      <c r="AD591" s="173">
        <f t="shared" si="772"/>
        <v>3.61</v>
      </c>
      <c r="AE591" s="173">
        <f t="shared" si="772"/>
        <v>3.44</v>
      </c>
      <c r="AF591" s="173">
        <f t="shared" si="772"/>
        <v>3.54</v>
      </c>
      <c r="AG591" s="173">
        <f t="shared" si="772"/>
        <v>3.46</v>
      </c>
      <c r="AH591" s="173">
        <f t="shared" si="772"/>
        <v>3.67</v>
      </c>
      <c r="AI591" s="173">
        <f t="shared" si="772"/>
        <v>3.73</v>
      </c>
      <c r="AJ591" s="173">
        <f t="shared" si="772"/>
        <v>3.7</v>
      </c>
      <c r="AK591" s="173">
        <f t="shared" si="772"/>
        <v>3.73</v>
      </c>
      <c r="AL591" s="173" t="str">
        <f t="shared" si="772"/>
        <v/>
      </c>
      <c r="AM591" s="173" t="str">
        <f t="shared" si="772"/>
        <v/>
      </c>
      <c r="AN591" s="173" t="str">
        <f t="shared" si="772"/>
        <v/>
      </c>
      <c r="AO591" s="173" t="str">
        <f t="shared" si="772"/>
        <v/>
      </c>
      <c r="AP591" s="173" t="str">
        <f t="shared" si="772"/>
        <v/>
      </c>
      <c r="AQ591" s="170"/>
      <c r="AR591" s="170"/>
    </row>
    <row r="592" ht="12.75" customHeight="1">
      <c r="A592" s="170"/>
      <c r="B592" s="170"/>
      <c r="C592" s="140"/>
      <c r="D592" s="139">
        <v>11.0</v>
      </c>
      <c r="E592" s="177">
        <f t="shared" ref="E592:AP592" si="773">IFERROR(INDEX(E$196:E$385,MATCH($D592,E$389:E$578,0)),"")</f>
        <v>3.78</v>
      </c>
      <c r="F592" s="173">
        <f t="shared" si="773"/>
        <v>3.56</v>
      </c>
      <c r="G592" s="173">
        <f t="shared" si="773"/>
        <v>3.76</v>
      </c>
      <c r="H592" s="173">
        <f t="shared" si="773"/>
        <v>3.8</v>
      </c>
      <c r="I592" s="173">
        <f t="shared" si="773"/>
        <v>3.88</v>
      </c>
      <c r="J592" s="173">
        <f t="shared" si="773"/>
        <v>3.8</v>
      </c>
      <c r="K592" s="173">
        <f t="shared" si="773"/>
        <v>3.79</v>
      </c>
      <c r="L592" s="173">
        <f t="shared" si="773"/>
        <v>3.71</v>
      </c>
      <c r="M592" s="173">
        <f t="shared" si="773"/>
        <v>3.55</v>
      </c>
      <c r="N592" s="173">
        <f t="shared" si="773"/>
        <v>3.66</v>
      </c>
      <c r="O592" s="173">
        <f t="shared" si="773"/>
        <v>3.66</v>
      </c>
      <c r="P592" s="173">
        <f t="shared" si="773"/>
        <v>3.75</v>
      </c>
      <c r="Q592" s="173">
        <f t="shared" si="773"/>
        <v>3.68</v>
      </c>
      <c r="R592" s="173">
        <f t="shared" si="773"/>
        <v>3.74</v>
      </c>
      <c r="S592" s="173">
        <f t="shared" si="773"/>
        <v>3.65</v>
      </c>
      <c r="T592" s="173">
        <f t="shared" si="773"/>
        <v>3.68</v>
      </c>
      <c r="U592" s="173">
        <f t="shared" si="773"/>
        <v>3.73</v>
      </c>
      <c r="V592" s="173">
        <f t="shared" si="773"/>
        <v>3.72</v>
      </c>
      <c r="W592" s="173">
        <f t="shared" si="773"/>
        <v>3.69</v>
      </c>
      <c r="X592" s="173">
        <f t="shared" si="773"/>
        <v>3.78</v>
      </c>
      <c r="Y592" s="173">
        <f t="shared" si="773"/>
        <v>3.82</v>
      </c>
      <c r="Z592" s="173">
        <f t="shared" si="773"/>
        <v>3.74</v>
      </c>
      <c r="AA592" s="173">
        <f t="shared" si="773"/>
        <v>3.61</v>
      </c>
      <c r="AB592" s="173">
        <f t="shared" si="773"/>
        <v>3.68</v>
      </c>
      <c r="AC592" s="173">
        <f t="shared" si="773"/>
        <v>3.6</v>
      </c>
      <c r="AD592" s="173">
        <f t="shared" si="773"/>
        <v>3.64</v>
      </c>
      <c r="AE592" s="173">
        <f t="shared" si="773"/>
        <v>3.51</v>
      </c>
      <c r="AF592" s="173">
        <f t="shared" si="773"/>
        <v>3.56</v>
      </c>
      <c r="AG592" s="173">
        <f t="shared" si="773"/>
        <v>3.46</v>
      </c>
      <c r="AH592" s="173">
        <f t="shared" si="773"/>
        <v>3.68</v>
      </c>
      <c r="AI592" s="173">
        <f t="shared" si="773"/>
        <v>3.73</v>
      </c>
      <c r="AJ592" s="173">
        <f t="shared" si="773"/>
        <v>3.7</v>
      </c>
      <c r="AK592" s="173">
        <f t="shared" si="773"/>
        <v>3.73</v>
      </c>
      <c r="AL592" s="173" t="str">
        <f t="shared" si="773"/>
        <v/>
      </c>
      <c r="AM592" s="173" t="str">
        <f t="shared" si="773"/>
        <v/>
      </c>
      <c r="AN592" s="173" t="str">
        <f t="shared" si="773"/>
        <v/>
      </c>
      <c r="AO592" s="173" t="str">
        <f t="shared" si="773"/>
        <v/>
      </c>
      <c r="AP592" s="173" t="str">
        <f t="shared" si="773"/>
        <v/>
      </c>
      <c r="AQ592" s="170"/>
      <c r="AR592" s="170"/>
    </row>
    <row r="593" ht="12.75" customHeight="1">
      <c r="A593" s="170"/>
      <c r="B593" s="170"/>
      <c r="C593" s="140"/>
      <c r="D593" s="139">
        <v>12.0</v>
      </c>
      <c r="E593" s="177">
        <f t="shared" ref="E593:AP593" si="774">IFERROR(INDEX(E$196:E$385,MATCH($D593,E$389:E$578,0)),"")</f>
        <v>3.78</v>
      </c>
      <c r="F593" s="173">
        <f t="shared" si="774"/>
        <v>3.57</v>
      </c>
      <c r="G593" s="173">
        <f t="shared" si="774"/>
        <v>3.83</v>
      </c>
      <c r="H593" s="173">
        <f t="shared" si="774"/>
        <v>3.8</v>
      </c>
      <c r="I593" s="173">
        <f t="shared" si="774"/>
        <v>3.89</v>
      </c>
      <c r="J593" s="173">
        <f t="shared" si="774"/>
        <v>3.8</v>
      </c>
      <c r="K593" s="173">
        <f t="shared" si="774"/>
        <v>3.8</v>
      </c>
      <c r="L593" s="173">
        <f t="shared" si="774"/>
        <v>3.71</v>
      </c>
      <c r="M593" s="173">
        <f t="shared" si="774"/>
        <v>3.58</v>
      </c>
      <c r="N593" s="173">
        <f t="shared" si="774"/>
        <v>3.67</v>
      </c>
      <c r="O593" s="173">
        <f t="shared" si="774"/>
        <v>3.71</v>
      </c>
      <c r="P593" s="173">
        <f t="shared" si="774"/>
        <v>3.75</v>
      </c>
      <c r="Q593" s="173">
        <f t="shared" si="774"/>
        <v>3.7</v>
      </c>
      <c r="R593" s="173">
        <f t="shared" si="774"/>
        <v>3.75</v>
      </c>
      <c r="S593" s="173">
        <f t="shared" si="774"/>
        <v>3.67</v>
      </c>
      <c r="T593" s="173">
        <f t="shared" si="774"/>
        <v>3.68</v>
      </c>
      <c r="U593" s="173">
        <f t="shared" si="774"/>
        <v>3.74</v>
      </c>
      <c r="V593" s="173">
        <f t="shared" si="774"/>
        <v>3.73</v>
      </c>
      <c r="W593" s="173">
        <f t="shared" si="774"/>
        <v>3.71</v>
      </c>
      <c r="X593" s="173">
        <f t="shared" si="774"/>
        <v>3.78</v>
      </c>
      <c r="Y593" s="173">
        <f t="shared" si="774"/>
        <v>3.83</v>
      </c>
      <c r="Z593" s="173">
        <f t="shared" si="774"/>
        <v>3.75</v>
      </c>
      <c r="AA593" s="173">
        <f t="shared" si="774"/>
        <v>3.62</v>
      </c>
      <c r="AB593" s="173">
        <f t="shared" si="774"/>
        <v>3.75</v>
      </c>
      <c r="AC593" s="173">
        <f t="shared" si="774"/>
        <v>3.61</v>
      </c>
      <c r="AD593" s="173">
        <f t="shared" si="774"/>
        <v>3.66</v>
      </c>
      <c r="AE593" s="173">
        <f t="shared" si="774"/>
        <v>3.54</v>
      </c>
      <c r="AF593" s="173">
        <f t="shared" si="774"/>
        <v>3.58</v>
      </c>
      <c r="AG593" s="173">
        <f t="shared" si="774"/>
        <v>3.5</v>
      </c>
      <c r="AH593" s="173">
        <f t="shared" si="774"/>
        <v>3.71</v>
      </c>
      <c r="AI593" s="173">
        <f t="shared" si="774"/>
        <v>3.75</v>
      </c>
      <c r="AJ593" s="173">
        <f t="shared" si="774"/>
        <v>3.73</v>
      </c>
      <c r="AK593" s="173">
        <f t="shared" si="774"/>
        <v>3.75</v>
      </c>
      <c r="AL593" s="173" t="str">
        <f t="shared" si="774"/>
        <v/>
      </c>
      <c r="AM593" s="173" t="str">
        <f t="shared" si="774"/>
        <v/>
      </c>
      <c r="AN593" s="173" t="str">
        <f t="shared" si="774"/>
        <v/>
      </c>
      <c r="AO593" s="173" t="str">
        <f t="shared" si="774"/>
        <v/>
      </c>
      <c r="AP593" s="173" t="str">
        <f t="shared" si="774"/>
        <v/>
      </c>
      <c r="AQ593" s="170"/>
      <c r="AR593" s="170"/>
    </row>
    <row r="594" ht="12.75" customHeight="1">
      <c r="A594" s="170"/>
      <c r="B594" s="170"/>
      <c r="C594" s="140"/>
      <c r="D594" s="139">
        <v>13.0</v>
      </c>
      <c r="E594" s="177">
        <f t="shared" ref="E594:AP594" si="775">IFERROR(INDEX(E$196:E$385,MATCH($D594,E$389:E$578,0)),"")</f>
        <v>3.79</v>
      </c>
      <c r="F594" s="173">
        <f t="shared" si="775"/>
        <v>3.58</v>
      </c>
      <c r="G594" s="173">
        <f t="shared" si="775"/>
        <v>3.84</v>
      </c>
      <c r="H594" s="173">
        <f t="shared" si="775"/>
        <v>3.8</v>
      </c>
      <c r="I594" s="173">
        <f t="shared" si="775"/>
        <v>3.9</v>
      </c>
      <c r="J594" s="173">
        <f t="shared" si="775"/>
        <v>3.82</v>
      </c>
      <c r="K594" s="173">
        <f t="shared" si="775"/>
        <v>3.85</v>
      </c>
      <c r="L594" s="173">
        <f t="shared" si="775"/>
        <v>3.72</v>
      </c>
      <c r="M594" s="173">
        <f t="shared" si="775"/>
        <v>3.68</v>
      </c>
      <c r="N594" s="173">
        <f t="shared" si="775"/>
        <v>3.7</v>
      </c>
      <c r="O594" s="173">
        <f t="shared" si="775"/>
        <v>3.75</v>
      </c>
      <c r="P594" s="173">
        <f t="shared" si="775"/>
        <v>3.77</v>
      </c>
      <c r="Q594" s="173">
        <f t="shared" si="775"/>
        <v>3.71</v>
      </c>
      <c r="R594" s="173">
        <f t="shared" si="775"/>
        <v>3.77</v>
      </c>
      <c r="S594" s="173">
        <f t="shared" si="775"/>
        <v>3.69</v>
      </c>
      <c r="T594" s="173">
        <f t="shared" si="775"/>
        <v>3.69</v>
      </c>
      <c r="U594" s="173">
        <f t="shared" si="775"/>
        <v>3.76</v>
      </c>
      <c r="V594" s="173">
        <f t="shared" si="775"/>
        <v>3.74</v>
      </c>
      <c r="W594" s="173">
        <f t="shared" si="775"/>
        <v>3.71</v>
      </c>
      <c r="X594" s="173">
        <f t="shared" si="775"/>
        <v>3.79</v>
      </c>
      <c r="Y594" s="173">
        <f t="shared" si="775"/>
        <v>3.87</v>
      </c>
      <c r="Z594" s="173">
        <f t="shared" si="775"/>
        <v>3.76</v>
      </c>
      <c r="AA594" s="173">
        <f t="shared" si="775"/>
        <v>3.73</v>
      </c>
      <c r="AB594" s="173">
        <f t="shared" si="775"/>
        <v>3.75</v>
      </c>
      <c r="AC594" s="173">
        <f t="shared" si="775"/>
        <v>3.62</v>
      </c>
      <c r="AD594" s="173">
        <f t="shared" si="775"/>
        <v>3.68</v>
      </c>
      <c r="AE594" s="173">
        <f t="shared" si="775"/>
        <v>3.56</v>
      </c>
      <c r="AF594" s="173">
        <f t="shared" si="775"/>
        <v>3.6</v>
      </c>
      <c r="AG594" s="173">
        <f t="shared" si="775"/>
        <v>3.56</v>
      </c>
      <c r="AH594" s="173">
        <f t="shared" si="775"/>
        <v>3.74</v>
      </c>
      <c r="AI594" s="173">
        <f t="shared" si="775"/>
        <v>3.77</v>
      </c>
      <c r="AJ594" s="173">
        <f t="shared" si="775"/>
        <v>3.77</v>
      </c>
      <c r="AK594" s="173">
        <f t="shared" si="775"/>
        <v>3.75</v>
      </c>
      <c r="AL594" s="173" t="str">
        <f t="shared" si="775"/>
        <v/>
      </c>
      <c r="AM594" s="173" t="str">
        <f t="shared" si="775"/>
        <v/>
      </c>
      <c r="AN594" s="173" t="str">
        <f t="shared" si="775"/>
        <v/>
      </c>
      <c r="AO594" s="173" t="str">
        <f t="shared" si="775"/>
        <v/>
      </c>
      <c r="AP594" s="173" t="str">
        <f t="shared" si="775"/>
        <v/>
      </c>
      <c r="AQ594" s="170"/>
      <c r="AR594" s="170"/>
    </row>
    <row r="595" ht="12.75" customHeight="1">
      <c r="A595" s="170"/>
      <c r="B595" s="170"/>
      <c r="C595" s="140"/>
      <c r="D595" s="139">
        <v>14.0</v>
      </c>
      <c r="E595" s="177">
        <f t="shared" ref="E595:AP595" si="776">IFERROR(INDEX(E$196:E$385,MATCH($D595,E$389:E$578,0)),"")</f>
        <v>3.8</v>
      </c>
      <c r="F595" s="173">
        <f t="shared" si="776"/>
        <v>3.59</v>
      </c>
      <c r="G595" s="173">
        <f t="shared" si="776"/>
        <v>3.84</v>
      </c>
      <c r="H595" s="173">
        <f t="shared" si="776"/>
        <v>3.81</v>
      </c>
      <c r="I595" s="173">
        <f t="shared" si="776"/>
        <v>3.91</v>
      </c>
      <c r="J595" s="173">
        <f t="shared" si="776"/>
        <v>3.83</v>
      </c>
      <c r="K595" s="173">
        <f t="shared" si="776"/>
        <v>3.85</v>
      </c>
      <c r="L595" s="173">
        <f t="shared" si="776"/>
        <v>3.72</v>
      </c>
      <c r="M595" s="173">
        <f t="shared" si="776"/>
        <v>3.68</v>
      </c>
      <c r="N595" s="173">
        <f t="shared" si="776"/>
        <v>3.75</v>
      </c>
      <c r="O595" s="173">
        <f t="shared" si="776"/>
        <v>3.77</v>
      </c>
      <c r="P595" s="173">
        <f t="shared" si="776"/>
        <v>3.83</v>
      </c>
      <c r="Q595" s="173">
        <f t="shared" si="776"/>
        <v>3.71</v>
      </c>
      <c r="R595" s="173">
        <f t="shared" si="776"/>
        <v>3.77</v>
      </c>
      <c r="S595" s="173">
        <f t="shared" si="776"/>
        <v>3.69</v>
      </c>
      <c r="T595" s="173">
        <f t="shared" si="776"/>
        <v>3.69</v>
      </c>
      <c r="U595" s="173">
        <f t="shared" si="776"/>
        <v>3.78</v>
      </c>
      <c r="V595" s="173">
        <f t="shared" si="776"/>
        <v>3.75</v>
      </c>
      <c r="W595" s="173">
        <f t="shared" si="776"/>
        <v>3.72</v>
      </c>
      <c r="X595" s="173">
        <f t="shared" si="776"/>
        <v>3.81</v>
      </c>
      <c r="Y595" s="173">
        <f t="shared" si="776"/>
        <v>3.87</v>
      </c>
      <c r="Z595" s="173">
        <f t="shared" si="776"/>
        <v>3.78</v>
      </c>
      <c r="AA595" s="173">
        <f t="shared" si="776"/>
        <v>3.77</v>
      </c>
      <c r="AB595" s="173">
        <f t="shared" si="776"/>
        <v>3.75</v>
      </c>
      <c r="AC595" s="173">
        <f t="shared" si="776"/>
        <v>3.64</v>
      </c>
      <c r="AD595" s="173">
        <f t="shared" si="776"/>
        <v>3.74</v>
      </c>
      <c r="AE595" s="173">
        <f t="shared" si="776"/>
        <v>3.6</v>
      </c>
      <c r="AF595" s="173">
        <f t="shared" si="776"/>
        <v>3.61</v>
      </c>
      <c r="AG595" s="173">
        <f t="shared" si="776"/>
        <v>3.56</v>
      </c>
      <c r="AH595" s="173">
        <f t="shared" si="776"/>
        <v>3.75</v>
      </c>
      <c r="AI595" s="173">
        <f t="shared" si="776"/>
        <v>3.77</v>
      </c>
      <c r="AJ595" s="173">
        <f t="shared" si="776"/>
        <v>3.77</v>
      </c>
      <c r="AK595" s="173">
        <f t="shared" si="776"/>
        <v>3.75</v>
      </c>
      <c r="AL595" s="173" t="str">
        <f t="shared" si="776"/>
        <v/>
      </c>
      <c r="AM595" s="173" t="str">
        <f t="shared" si="776"/>
        <v/>
      </c>
      <c r="AN595" s="173" t="str">
        <f t="shared" si="776"/>
        <v/>
      </c>
      <c r="AO595" s="173" t="str">
        <f t="shared" si="776"/>
        <v/>
      </c>
      <c r="AP595" s="173" t="str">
        <f t="shared" si="776"/>
        <v/>
      </c>
      <c r="AQ595" s="170"/>
      <c r="AR595" s="170"/>
    </row>
    <row r="596" ht="12.75" customHeight="1">
      <c r="A596" s="170"/>
      <c r="B596" s="170"/>
      <c r="C596" s="140"/>
      <c r="D596" s="139">
        <v>15.0</v>
      </c>
      <c r="E596" s="177">
        <f t="shared" ref="E596:AP596" si="777">IFERROR(INDEX(E$196:E$385,MATCH($D596,E$389:E$578,0)),"")</f>
        <v>3.82</v>
      </c>
      <c r="F596" s="173">
        <f t="shared" si="777"/>
        <v>3.62</v>
      </c>
      <c r="G596" s="173">
        <f t="shared" si="777"/>
        <v>3.86</v>
      </c>
      <c r="H596" s="173">
        <f t="shared" si="777"/>
        <v>3.82</v>
      </c>
      <c r="I596" s="173">
        <f t="shared" si="777"/>
        <v>3.91</v>
      </c>
      <c r="J596" s="173">
        <f t="shared" si="777"/>
        <v>3.84</v>
      </c>
      <c r="K596" s="173">
        <f t="shared" si="777"/>
        <v>3.86</v>
      </c>
      <c r="L596" s="173">
        <f t="shared" si="777"/>
        <v>3.74</v>
      </c>
      <c r="M596" s="173">
        <f t="shared" si="777"/>
        <v>3.73</v>
      </c>
      <c r="N596" s="173">
        <f t="shared" si="777"/>
        <v>3.76</v>
      </c>
      <c r="O596" s="173">
        <f t="shared" si="777"/>
        <v>3.79</v>
      </c>
      <c r="P596" s="173">
        <f t="shared" si="777"/>
        <v>3.84</v>
      </c>
      <c r="Q596" s="173">
        <f t="shared" si="777"/>
        <v>3.73</v>
      </c>
      <c r="R596" s="173">
        <f t="shared" si="777"/>
        <v>3.77</v>
      </c>
      <c r="S596" s="173">
        <f t="shared" si="777"/>
        <v>3.7</v>
      </c>
      <c r="T596" s="173">
        <f t="shared" si="777"/>
        <v>3.7</v>
      </c>
      <c r="U596" s="173">
        <f t="shared" si="777"/>
        <v>3.8</v>
      </c>
      <c r="V596" s="173">
        <f t="shared" si="777"/>
        <v>3.77</v>
      </c>
      <c r="W596" s="173">
        <f t="shared" si="777"/>
        <v>3.74</v>
      </c>
      <c r="X596" s="173">
        <f t="shared" si="777"/>
        <v>3.84</v>
      </c>
      <c r="Y596" s="173">
        <f t="shared" si="777"/>
        <v>3.88</v>
      </c>
      <c r="Z596" s="173">
        <f t="shared" si="777"/>
        <v>3.8</v>
      </c>
      <c r="AA596" s="173">
        <f t="shared" si="777"/>
        <v>3.83</v>
      </c>
      <c r="AB596" s="173">
        <f t="shared" si="777"/>
        <v>3.76</v>
      </c>
      <c r="AC596" s="173">
        <f t="shared" si="777"/>
        <v>3.66</v>
      </c>
      <c r="AD596" s="173">
        <f t="shared" si="777"/>
        <v>3.75</v>
      </c>
      <c r="AE596" s="173">
        <f t="shared" si="777"/>
        <v>3.62</v>
      </c>
      <c r="AF596" s="173">
        <f t="shared" si="777"/>
        <v>3.68</v>
      </c>
      <c r="AG596" s="173">
        <f t="shared" si="777"/>
        <v>3.58</v>
      </c>
      <c r="AH596" s="173">
        <f t="shared" si="777"/>
        <v>3.77</v>
      </c>
      <c r="AI596" s="173">
        <f t="shared" si="777"/>
        <v>3.77</v>
      </c>
      <c r="AJ596" s="173">
        <f t="shared" si="777"/>
        <v>3.83</v>
      </c>
      <c r="AK596" s="173">
        <f t="shared" si="777"/>
        <v>3.76</v>
      </c>
      <c r="AL596" s="173" t="str">
        <f t="shared" si="777"/>
        <v/>
      </c>
      <c r="AM596" s="173" t="str">
        <f t="shared" si="777"/>
        <v/>
      </c>
      <c r="AN596" s="173" t="str">
        <f t="shared" si="777"/>
        <v/>
      </c>
      <c r="AO596" s="173" t="str">
        <f t="shared" si="777"/>
        <v/>
      </c>
      <c r="AP596" s="173" t="str">
        <f t="shared" si="777"/>
        <v/>
      </c>
      <c r="AQ596" s="170"/>
      <c r="AR596" s="170"/>
    </row>
    <row r="597" ht="12.75" customHeight="1">
      <c r="A597" s="170"/>
      <c r="B597" s="170"/>
      <c r="C597" s="140"/>
      <c r="D597" s="139">
        <v>16.0</v>
      </c>
      <c r="E597" s="177">
        <f t="shared" ref="E597:AP597" si="778">IFERROR(INDEX(E$196:E$385,MATCH($D597,E$389:E$578,0)),"")</f>
        <v>3.84</v>
      </c>
      <c r="F597" s="173">
        <f t="shared" si="778"/>
        <v>3.66</v>
      </c>
      <c r="G597" s="173">
        <f t="shared" si="778"/>
        <v>3.86</v>
      </c>
      <c r="H597" s="173">
        <f t="shared" si="778"/>
        <v>3.84</v>
      </c>
      <c r="I597" s="173">
        <f t="shared" si="778"/>
        <v>3.91</v>
      </c>
      <c r="J597" s="173">
        <f t="shared" si="778"/>
        <v>3.84</v>
      </c>
      <c r="K597" s="173">
        <f t="shared" si="778"/>
        <v>3.87</v>
      </c>
      <c r="L597" s="173">
        <f t="shared" si="778"/>
        <v>3.77</v>
      </c>
      <c r="M597" s="173">
        <f t="shared" si="778"/>
        <v>3.75</v>
      </c>
      <c r="N597" s="173">
        <f t="shared" si="778"/>
        <v>3.77</v>
      </c>
      <c r="O597" s="173">
        <f t="shared" si="778"/>
        <v>3.79</v>
      </c>
      <c r="P597" s="173">
        <f t="shared" si="778"/>
        <v>3.84</v>
      </c>
      <c r="Q597" s="173">
        <f t="shared" si="778"/>
        <v>3.74</v>
      </c>
      <c r="R597" s="173">
        <f t="shared" si="778"/>
        <v>3.78</v>
      </c>
      <c r="S597" s="173">
        <f t="shared" si="778"/>
        <v>3.7</v>
      </c>
      <c r="T597" s="173">
        <f t="shared" si="778"/>
        <v>3.71</v>
      </c>
      <c r="U597" s="173">
        <f t="shared" si="778"/>
        <v>3.8</v>
      </c>
      <c r="V597" s="173">
        <f t="shared" si="778"/>
        <v>3.77</v>
      </c>
      <c r="W597" s="173">
        <f t="shared" si="778"/>
        <v>3.76</v>
      </c>
      <c r="X597" s="173">
        <f t="shared" si="778"/>
        <v>3.84</v>
      </c>
      <c r="Y597" s="173">
        <f t="shared" si="778"/>
        <v>3.91</v>
      </c>
      <c r="Z597" s="173">
        <f t="shared" si="778"/>
        <v>3.84</v>
      </c>
      <c r="AA597" s="173">
        <f t="shared" si="778"/>
        <v>3.86</v>
      </c>
      <c r="AB597" s="173">
        <f t="shared" si="778"/>
        <v>3.77</v>
      </c>
      <c r="AC597" s="173">
        <f t="shared" si="778"/>
        <v>3.68</v>
      </c>
      <c r="AD597" s="173">
        <f t="shared" si="778"/>
        <v>3.77</v>
      </c>
      <c r="AE597" s="173">
        <f t="shared" si="778"/>
        <v>3.65</v>
      </c>
      <c r="AF597" s="173">
        <f t="shared" si="778"/>
        <v>3.69</v>
      </c>
      <c r="AG597" s="173">
        <f t="shared" si="778"/>
        <v>3.61</v>
      </c>
      <c r="AH597" s="173">
        <f t="shared" si="778"/>
        <v>3.77</v>
      </c>
      <c r="AI597" s="173">
        <f t="shared" si="778"/>
        <v>3.8</v>
      </c>
      <c r="AJ597" s="173">
        <f t="shared" si="778"/>
        <v>3.83</v>
      </c>
      <c r="AK597" s="173">
        <f t="shared" si="778"/>
        <v>3.77</v>
      </c>
      <c r="AL597" s="173" t="str">
        <f t="shared" si="778"/>
        <v/>
      </c>
      <c r="AM597" s="173" t="str">
        <f t="shared" si="778"/>
        <v/>
      </c>
      <c r="AN597" s="173" t="str">
        <f t="shared" si="778"/>
        <v/>
      </c>
      <c r="AO597" s="173" t="str">
        <f t="shared" si="778"/>
        <v/>
      </c>
      <c r="AP597" s="173" t="str">
        <f t="shared" si="778"/>
        <v/>
      </c>
      <c r="AQ597" s="170"/>
      <c r="AR597" s="170"/>
    </row>
    <row r="598" ht="12.75" customHeight="1">
      <c r="A598" s="170"/>
      <c r="B598" s="170"/>
      <c r="C598" s="140"/>
      <c r="D598" s="139">
        <v>17.0</v>
      </c>
      <c r="E598" s="177">
        <f t="shared" ref="E598:AP598" si="779">IFERROR(INDEX(E$196:E$385,MATCH($D598,E$389:E$578,0)),"")</f>
        <v>3.84</v>
      </c>
      <c r="F598" s="173">
        <f t="shared" si="779"/>
        <v>3.7</v>
      </c>
      <c r="G598" s="173">
        <f t="shared" si="779"/>
        <v>3.87</v>
      </c>
      <c r="H598" s="173">
        <f t="shared" si="779"/>
        <v>3.84</v>
      </c>
      <c r="I598" s="173">
        <f t="shared" si="779"/>
        <v>3.95</v>
      </c>
      <c r="J598" s="173">
        <f t="shared" si="779"/>
        <v>3.84</v>
      </c>
      <c r="K598" s="173">
        <f t="shared" si="779"/>
        <v>3.9</v>
      </c>
      <c r="L598" s="173">
        <f t="shared" si="779"/>
        <v>3.78</v>
      </c>
      <c r="M598" s="173">
        <f t="shared" si="779"/>
        <v>3.8</v>
      </c>
      <c r="N598" s="173">
        <f t="shared" si="779"/>
        <v>3.78</v>
      </c>
      <c r="O598" s="173">
        <f t="shared" si="779"/>
        <v>3.79</v>
      </c>
      <c r="P598" s="173">
        <f t="shared" si="779"/>
        <v>3.85</v>
      </c>
      <c r="Q598" s="173">
        <f t="shared" si="779"/>
        <v>3.74</v>
      </c>
      <c r="R598" s="173">
        <f t="shared" si="779"/>
        <v>3.78</v>
      </c>
      <c r="S598" s="173">
        <f t="shared" si="779"/>
        <v>3.71</v>
      </c>
      <c r="T598" s="173">
        <f t="shared" si="779"/>
        <v>3.71</v>
      </c>
      <c r="U598" s="173">
        <f t="shared" si="779"/>
        <v>3.8</v>
      </c>
      <c r="V598" s="173">
        <f t="shared" si="779"/>
        <v>3.78</v>
      </c>
      <c r="W598" s="173">
        <f t="shared" si="779"/>
        <v>3.77</v>
      </c>
      <c r="X598" s="173">
        <f t="shared" si="779"/>
        <v>3.84</v>
      </c>
      <c r="Y598" s="173">
        <f t="shared" si="779"/>
        <v>3.92</v>
      </c>
      <c r="Z598" s="173">
        <f t="shared" si="779"/>
        <v>3.86</v>
      </c>
      <c r="AA598" s="173">
        <f t="shared" si="779"/>
        <v>3.86</v>
      </c>
      <c r="AB598" s="173">
        <f t="shared" si="779"/>
        <v>3.84</v>
      </c>
      <c r="AC598" s="173">
        <f t="shared" si="779"/>
        <v>3.68</v>
      </c>
      <c r="AD598" s="173">
        <f t="shared" si="779"/>
        <v>3.78</v>
      </c>
      <c r="AE598" s="173">
        <f t="shared" si="779"/>
        <v>3.66</v>
      </c>
      <c r="AF598" s="173">
        <f t="shared" si="779"/>
        <v>3.71</v>
      </c>
      <c r="AG598" s="173">
        <f t="shared" si="779"/>
        <v>3.66</v>
      </c>
      <c r="AH598" s="173">
        <f t="shared" si="779"/>
        <v>3.8</v>
      </c>
      <c r="AI598" s="173">
        <f t="shared" si="779"/>
        <v>3.8</v>
      </c>
      <c r="AJ598" s="173">
        <f t="shared" si="779"/>
        <v>3.85</v>
      </c>
      <c r="AK598" s="173">
        <f t="shared" si="779"/>
        <v>3.77</v>
      </c>
      <c r="AL598" s="173" t="str">
        <f t="shared" si="779"/>
        <v/>
      </c>
      <c r="AM598" s="173" t="str">
        <f t="shared" si="779"/>
        <v/>
      </c>
      <c r="AN598" s="173" t="str">
        <f t="shared" si="779"/>
        <v/>
      </c>
      <c r="AO598" s="173" t="str">
        <f t="shared" si="779"/>
        <v/>
      </c>
      <c r="AP598" s="173" t="str">
        <f t="shared" si="779"/>
        <v/>
      </c>
      <c r="AQ598" s="170"/>
      <c r="AR598" s="170"/>
    </row>
    <row r="599" ht="12.75" customHeight="1">
      <c r="A599" s="170"/>
      <c r="B599" s="170"/>
      <c r="C599" s="140"/>
      <c r="D599" s="139">
        <v>18.0</v>
      </c>
      <c r="E599" s="177">
        <f t="shared" ref="E599:AP599" si="780">IFERROR(INDEX(E$196:E$385,MATCH($D599,E$389:E$578,0)),"")</f>
        <v>3.9</v>
      </c>
      <c r="F599" s="173">
        <f t="shared" si="780"/>
        <v>3.72</v>
      </c>
      <c r="G599" s="173">
        <f t="shared" si="780"/>
        <v>3.88</v>
      </c>
      <c r="H599" s="173">
        <f t="shared" si="780"/>
        <v>3.84</v>
      </c>
      <c r="I599" s="173">
        <f t="shared" si="780"/>
        <v>3.96</v>
      </c>
      <c r="J599" s="173">
        <f t="shared" si="780"/>
        <v>3.86</v>
      </c>
      <c r="K599" s="173">
        <f t="shared" si="780"/>
        <v>3.94</v>
      </c>
      <c r="L599" s="173">
        <f t="shared" si="780"/>
        <v>3.79</v>
      </c>
      <c r="M599" s="173">
        <f t="shared" si="780"/>
        <v>3.81</v>
      </c>
      <c r="N599" s="173">
        <f t="shared" si="780"/>
        <v>3.79</v>
      </c>
      <c r="O599" s="173">
        <f t="shared" si="780"/>
        <v>3.79</v>
      </c>
      <c r="P599" s="173">
        <f t="shared" si="780"/>
        <v>3.86</v>
      </c>
      <c r="Q599" s="173">
        <f t="shared" si="780"/>
        <v>3.77</v>
      </c>
      <c r="R599" s="173">
        <f t="shared" si="780"/>
        <v>3.79</v>
      </c>
      <c r="S599" s="173">
        <f t="shared" si="780"/>
        <v>3.71</v>
      </c>
      <c r="T599" s="173">
        <f t="shared" si="780"/>
        <v>3.76</v>
      </c>
      <c r="U599" s="173">
        <f t="shared" si="780"/>
        <v>3.8</v>
      </c>
      <c r="V599" s="173">
        <f t="shared" si="780"/>
        <v>3.78</v>
      </c>
      <c r="W599" s="173">
        <f t="shared" si="780"/>
        <v>3.77</v>
      </c>
      <c r="X599" s="173">
        <f t="shared" si="780"/>
        <v>3.85</v>
      </c>
      <c r="Y599" s="173">
        <f t="shared" si="780"/>
        <v>3.95</v>
      </c>
      <c r="Z599" s="173">
        <f t="shared" si="780"/>
        <v>3.86</v>
      </c>
      <c r="AA599" s="173">
        <f t="shared" si="780"/>
        <v>3.87</v>
      </c>
      <c r="AB599" s="173">
        <f t="shared" si="780"/>
        <v>3.85</v>
      </c>
      <c r="AC599" s="173">
        <f t="shared" si="780"/>
        <v>3.69</v>
      </c>
      <c r="AD599" s="173">
        <f t="shared" si="780"/>
        <v>3.78</v>
      </c>
      <c r="AE599" s="173">
        <f t="shared" si="780"/>
        <v>3.68</v>
      </c>
      <c r="AF599" s="173">
        <f t="shared" si="780"/>
        <v>3.71</v>
      </c>
      <c r="AG599" s="173">
        <f t="shared" si="780"/>
        <v>3.68</v>
      </c>
      <c r="AH599" s="173">
        <f t="shared" si="780"/>
        <v>3.8</v>
      </c>
      <c r="AI599" s="173">
        <f t="shared" si="780"/>
        <v>3.81</v>
      </c>
      <c r="AJ599" s="173">
        <f t="shared" si="780"/>
        <v>3.87</v>
      </c>
      <c r="AK599" s="173">
        <f t="shared" si="780"/>
        <v>3.78</v>
      </c>
      <c r="AL599" s="173" t="str">
        <f t="shared" si="780"/>
        <v/>
      </c>
      <c r="AM599" s="173" t="str">
        <f t="shared" si="780"/>
        <v/>
      </c>
      <c r="AN599" s="173" t="str">
        <f t="shared" si="780"/>
        <v/>
      </c>
      <c r="AO599" s="173" t="str">
        <f t="shared" si="780"/>
        <v/>
      </c>
      <c r="AP599" s="173" t="str">
        <f t="shared" si="780"/>
        <v/>
      </c>
      <c r="AQ599" s="170"/>
      <c r="AR599" s="170"/>
    </row>
    <row r="600" ht="12.75" customHeight="1">
      <c r="A600" s="170"/>
      <c r="B600" s="170"/>
      <c r="C600" s="140"/>
      <c r="D600" s="139">
        <v>19.0</v>
      </c>
      <c r="E600" s="177">
        <f t="shared" ref="E600:AP600" si="781">IFERROR(INDEX(E$196:E$385,MATCH($D600,E$389:E$578,0)),"")</f>
        <v>3.91</v>
      </c>
      <c r="F600" s="173">
        <f t="shared" si="781"/>
        <v>3.72</v>
      </c>
      <c r="G600" s="173">
        <f t="shared" si="781"/>
        <v>3.88</v>
      </c>
      <c r="H600" s="173">
        <f t="shared" si="781"/>
        <v>3.85</v>
      </c>
      <c r="I600" s="173">
        <f t="shared" si="781"/>
        <v>3.96</v>
      </c>
      <c r="J600" s="173">
        <f t="shared" si="781"/>
        <v>3.86</v>
      </c>
      <c r="K600" s="173">
        <f t="shared" si="781"/>
        <v>3.94</v>
      </c>
      <c r="L600" s="173">
        <f t="shared" si="781"/>
        <v>3.79</v>
      </c>
      <c r="M600" s="173">
        <f t="shared" si="781"/>
        <v>3.82</v>
      </c>
      <c r="N600" s="173">
        <f t="shared" si="781"/>
        <v>3.83</v>
      </c>
      <c r="O600" s="173">
        <f t="shared" si="781"/>
        <v>3.8</v>
      </c>
      <c r="P600" s="173">
        <f t="shared" si="781"/>
        <v>3.9</v>
      </c>
      <c r="Q600" s="173">
        <f t="shared" si="781"/>
        <v>3.78</v>
      </c>
      <c r="R600" s="173">
        <f t="shared" si="781"/>
        <v>3.81</v>
      </c>
      <c r="S600" s="173">
        <f t="shared" si="781"/>
        <v>3.73</v>
      </c>
      <c r="T600" s="173">
        <f t="shared" si="781"/>
        <v>3.76</v>
      </c>
      <c r="U600" s="173">
        <f t="shared" si="781"/>
        <v>3.82</v>
      </c>
      <c r="V600" s="173">
        <f t="shared" si="781"/>
        <v>3.79</v>
      </c>
      <c r="W600" s="173">
        <f t="shared" si="781"/>
        <v>3.8</v>
      </c>
      <c r="X600" s="173">
        <f t="shared" si="781"/>
        <v>3.86</v>
      </c>
      <c r="Y600" s="173">
        <f t="shared" si="781"/>
        <v>3.95</v>
      </c>
      <c r="Z600" s="173">
        <f t="shared" si="781"/>
        <v>3.87</v>
      </c>
      <c r="AA600" s="173">
        <f t="shared" si="781"/>
        <v>3.87</v>
      </c>
      <c r="AB600" s="173">
        <f t="shared" si="781"/>
        <v>3.88</v>
      </c>
      <c r="AC600" s="173">
        <f t="shared" si="781"/>
        <v>3.7</v>
      </c>
      <c r="AD600" s="173">
        <f t="shared" si="781"/>
        <v>3.79</v>
      </c>
      <c r="AE600" s="173">
        <f t="shared" si="781"/>
        <v>3.69</v>
      </c>
      <c r="AF600" s="173">
        <f t="shared" si="781"/>
        <v>3.75</v>
      </c>
      <c r="AG600" s="173">
        <f t="shared" si="781"/>
        <v>3.68</v>
      </c>
      <c r="AH600" s="173">
        <f t="shared" si="781"/>
        <v>3.82</v>
      </c>
      <c r="AI600" s="173">
        <f t="shared" si="781"/>
        <v>3.82</v>
      </c>
      <c r="AJ600" s="173">
        <f t="shared" si="781"/>
        <v>3.94</v>
      </c>
      <c r="AK600" s="173">
        <f t="shared" si="781"/>
        <v>3.79</v>
      </c>
      <c r="AL600" s="173" t="str">
        <f t="shared" si="781"/>
        <v/>
      </c>
      <c r="AM600" s="173" t="str">
        <f t="shared" si="781"/>
        <v/>
      </c>
      <c r="AN600" s="173" t="str">
        <f t="shared" si="781"/>
        <v/>
      </c>
      <c r="AO600" s="173" t="str">
        <f t="shared" si="781"/>
        <v/>
      </c>
      <c r="AP600" s="173" t="str">
        <f t="shared" si="781"/>
        <v/>
      </c>
      <c r="AQ600" s="170"/>
      <c r="AR600" s="170"/>
    </row>
    <row r="601" ht="12.75" customHeight="1">
      <c r="A601" s="170"/>
      <c r="B601" s="170"/>
      <c r="C601" s="140"/>
      <c r="D601" s="139">
        <v>20.0</v>
      </c>
      <c r="E601" s="177">
        <f t="shared" ref="E601:AP601" si="782">IFERROR(INDEX(E$196:E$385,MATCH($D601,E$389:E$578,0)),"")</f>
        <v>3.91</v>
      </c>
      <c r="F601" s="173">
        <f t="shared" si="782"/>
        <v>3.72</v>
      </c>
      <c r="G601" s="173">
        <f t="shared" si="782"/>
        <v>3.88</v>
      </c>
      <c r="H601" s="173">
        <f t="shared" si="782"/>
        <v>3.87</v>
      </c>
      <c r="I601" s="173">
        <f t="shared" si="782"/>
        <v>3.96</v>
      </c>
      <c r="J601" s="173">
        <f t="shared" si="782"/>
        <v>3.88</v>
      </c>
      <c r="K601" s="173">
        <f t="shared" si="782"/>
        <v>3.95</v>
      </c>
      <c r="L601" s="173">
        <f t="shared" si="782"/>
        <v>3.81</v>
      </c>
      <c r="M601" s="173">
        <f t="shared" si="782"/>
        <v>3.83</v>
      </c>
      <c r="N601" s="173">
        <f t="shared" si="782"/>
        <v>3.84</v>
      </c>
      <c r="O601" s="173">
        <f t="shared" si="782"/>
        <v>3.8</v>
      </c>
      <c r="P601" s="173">
        <f t="shared" si="782"/>
        <v>3.9</v>
      </c>
      <c r="Q601" s="173">
        <f t="shared" si="782"/>
        <v>3.79</v>
      </c>
      <c r="R601" s="173">
        <f t="shared" si="782"/>
        <v>3.81</v>
      </c>
      <c r="S601" s="173">
        <f t="shared" si="782"/>
        <v>3.76</v>
      </c>
      <c r="T601" s="173">
        <f t="shared" si="782"/>
        <v>3.76</v>
      </c>
      <c r="U601" s="173">
        <f t="shared" si="782"/>
        <v>3.83</v>
      </c>
      <c r="V601" s="173">
        <f t="shared" si="782"/>
        <v>3.79</v>
      </c>
      <c r="W601" s="173">
        <f t="shared" si="782"/>
        <v>3.8</v>
      </c>
      <c r="X601" s="173">
        <f t="shared" si="782"/>
        <v>3.88</v>
      </c>
      <c r="Y601" s="173">
        <f t="shared" si="782"/>
        <v>3.95</v>
      </c>
      <c r="Z601" s="173">
        <f t="shared" si="782"/>
        <v>3.87</v>
      </c>
      <c r="AA601" s="173">
        <f t="shared" si="782"/>
        <v>3.88</v>
      </c>
      <c r="AB601" s="173">
        <f t="shared" si="782"/>
        <v>3.88</v>
      </c>
      <c r="AC601" s="173">
        <f t="shared" si="782"/>
        <v>3.74</v>
      </c>
      <c r="AD601" s="173">
        <f t="shared" si="782"/>
        <v>3.8</v>
      </c>
      <c r="AE601" s="173">
        <f t="shared" si="782"/>
        <v>3.7</v>
      </c>
      <c r="AF601" s="173">
        <f t="shared" si="782"/>
        <v>3.76</v>
      </c>
      <c r="AG601" s="173">
        <f t="shared" si="782"/>
        <v>3.7</v>
      </c>
      <c r="AH601" s="173">
        <f t="shared" si="782"/>
        <v>3.82</v>
      </c>
      <c r="AI601" s="173">
        <f t="shared" si="782"/>
        <v>3.82</v>
      </c>
      <c r="AJ601" s="173">
        <f t="shared" si="782"/>
        <v>3.94</v>
      </c>
      <c r="AK601" s="173">
        <f t="shared" si="782"/>
        <v>3.79</v>
      </c>
      <c r="AL601" s="173" t="str">
        <f t="shared" si="782"/>
        <v/>
      </c>
      <c r="AM601" s="173" t="str">
        <f t="shared" si="782"/>
        <v/>
      </c>
      <c r="AN601" s="173" t="str">
        <f t="shared" si="782"/>
        <v/>
      </c>
      <c r="AO601" s="173" t="str">
        <f t="shared" si="782"/>
        <v/>
      </c>
      <c r="AP601" s="173" t="str">
        <f t="shared" si="782"/>
        <v/>
      </c>
      <c r="AQ601" s="170"/>
      <c r="AR601" s="170"/>
    </row>
    <row r="602" ht="12.75" customHeight="1">
      <c r="A602" s="170"/>
      <c r="B602" s="170"/>
      <c r="C602" s="140"/>
      <c r="D602" s="139">
        <v>21.0</v>
      </c>
      <c r="E602" s="177">
        <f t="shared" ref="E602:AP602" si="783">IFERROR(INDEX(E$196:E$385,MATCH($D602,E$389:E$578,0)),"")</f>
        <v>3.93</v>
      </c>
      <c r="F602" s="173">
        <f t="shared" si="783"/>
        <v>3.72</v>
      </c>
      <c r="G602" s="173">
        <f t="shared" si="783"/>
        <v>3.89</v>
      </c>
      <c r="H602" s="173">
        <f t="shared" si="783"/>
        <v>3.9</v>
      </c>
      <c r="I602" s="173">
        <f t="shared" si="783"/>
        <v>3.96</v>
      </c>
      <c r="J602" s="173">
        <f t="shared" si="783"/>
        <v>3.89</v>
      </c>
      <c r="K602" s="173">
        <f t="shared" si="783"/>
        <v>3.96</v>
      </c>
      <c r="L602" s="173">
        <f t="shared" si="783"/>
        <v>3.81</v>
      </c>
      <c r="M602" s="173">
        <f t="shared" si="783"/>
        <v>3.83</v>
      </c>
      <c r="N602" s="173">
        <f t="shared" si="783"/>
        <v>3.85</v>
      </c>
      <c r="O602" s="173">
        <f t="shared" si="783"/>
        <v>3.8</v>
      </c>
      <c r="P602" s="173">
        <f t="shared" si="783"/>
        <v>3.9</v>
      </c>
      <c r="Q602" s="173">
        <f t="shared" si="783"/>
        <v>3.79</v>
      </c>
      <c r="R602" s="173">
        <f t="shared" si="783"/>
        <v>3.82</v>
      </c>
      <c r="S602" s="173">
        <f t="shared" si="783"/>
        <v>3.77</v>
      </c>
      <c r="T602" s="173">
        <f t="shared" si="783"/>
        <v>3.76</v>
      </c>
      <c r="U602" s="173">
        <f t="shared" si="783"/>
        <v>3.86</v>
      </c>
      <c r="V602" s="173">
        <f t="shared" si="783"/>
        <v>3.8</v>
      </c>
      <c r="W602" s="173">
        <f t="shared" si="783"/>
        <v>3.81</v>
      </c>
      <c r="X602" s="173">
        <f t="shared" si="783"/>
        <v>3.92</v>
      </c>
      <c r="Y602" s="173">
        <f t="shared" si="783"/>
        <v>3.95</v>
      </c>
      <c r="Z602" s="173">
        <f t="shared" si="783"/>
        <v>3.88</v>
      </c>
      <c r="AA602" s="173">
        <f t="shared" si="783"/>
        <v>3.91</v>
      </c>
      <c r="AB602" s="173">
        <f t="shared" si="783"/>
        <v>3.9</v>
      </c>
      <c r="AC602" s="173">
        <f t="shared" si="783"/>
        <v>3.76</v>
      </c>
      <c r="AD602" s="173">
        <f t="shared" si="783"/>
        <v>3.82</v>
      </c>
      <c r="AE602" s="173">
        <f t="shared" si="783"/>
        <v>3.71</v>
      </c>
      <c r="AF602" s="173">
        <f t="shared" si="783"/>
        <v>3.76</v>
      </c>
      <c r="AG602" s="173">
        <f t="shared" si="783"/>
        <v>3.7</v>
      </c>
      <c r="AH602" s="173">
        <f t="shared" si="783"/>
        <v>3.83</v>
      </c>
      <c r="AI602" s="173">
        <f t="shared" si="783"/>
        <v>3.83</v>
      </c>
      <c r="AJ602" s="173">
        <f t="shared" si="783"/>
        <v>3.94</v>
      </c>
      <c r="AK602" s="173">
        <f t="shared" si="783"/>
        <v>3.8</v>
      </c>
      <c r="AL602" s="173" t="str">
        <f t="shared" si="783"/>
        <v/>
      </c>
      <c r="AM602" s="173" t="str">
        <f t="shared" si="783"/>
        <v/>
      </c>
      <c r="AN602" s="173" t="str">
        <f t="shared" si="783"/>
        <v/>
      </c>
      <c r="AO602" s="173" t="str">
        <f t="shared" si="783"/>
        <v/>
      </c>
      <c r="AP602" s="173" t="str">
        <f t="shared" si="783"/>
        <v/>
      </c>
      <c r="AQ602" s="170"/>
      <c r="AR602" s="170"/>
    </row>
    <row r="603" ht="12.75" customHeight="1">
      <c r="A603" s="170"/>
      <c r="B603" s="170"/>
      <c r="C603" s="140"/>
      <c r="D603" s="139">
        <v>22.0</v>
      </c>
      <c r="E603" s="177">
        <f t="shared" ref="E603:AP603" si="784">IFERROR(INDEX(E$196:E$385,MATCH($D603,E$389:E$578,0)),"")</f>
        <v>3.94</v>
      </c>
      <c r="F603" s="173">
        <f t="shared" si="784"/>
        <v>3.73</v>
      </c>
      <c r="G603" s="173">
        <f t="shared" si="784"/>
        <v>3.9</v>
      </c>
      <c r="H603" s="173">
        <f t="shared" si="784"/>
        <v>3.91</v>
      </c>
      <c r="I603" s="173">
        <f t="shared" si="784"/>
        <v>3.96</v>
      </c>
      <c r="J603" s="173">
        <f t="shared" si="784"/>
        <v>3.92</v>
      </c>
      <c r="K603" s="173">
        <f t="shared" si="784"/>
        <v>3.96</v>
      </c>
      <c r="L603" s="173">
        <f t="shared" si="784"/>
        <v>3.85</v>
      </c>
      <c r="M603" s="173">
        <f t="shared" si="784"/>
        <v>3.84</v>
      </c>
      <c r="N603" s="173">
        <f t="shared" si="784"/>
        <v>3.86</v>
      </c>
      <c r="O603" s="173">
        <f t="shared" si="784"/>
        <v>3.8</v>
      </c>
      <c r="P603" s="173">
        <f t="shared" si="784"/>
        <v>3.92</v>
      </c>
      <c r="Q603" s="173">
        <f t="shared" si="784"/>
        <v>3.81</v>
      </c>
      <c r="R603" s="173">
        <f t="shared" si="784"/>
        <v>3.83</v>
      </c>
      <c r="S603" s="173">
        <f t="shared" si="784"/>
        <v>3.78</v>
      </c>
      <c r="T603" s="173">
        <f t="shared" si="784"/>
        <v>3.78</v>
      </c>
      <c r="U603" s="173">
        <f t="shared" si="784"/>
        <v>3.88</v>
      </c>
      <c r="V603" s="173">
        <f t="shared" si="784"/>
        <v>3.81</v>
      </c>
      <c r="W603" s="173">
        <f t="shared" si="784"/>
        <v>3.81</v>
      </c>
      <c r="X603" s="173">
        <f t="shared" si="784"/>
        <v>3.93</v>
      </c>
      <c r="Y603" s="173">
        <f t="shared" si="784"/>
        <v>3.96</v>
      </c>
      <c r="Z603" s="173">
        <f t="shared" si="784"/>
        <v>3.89</v>
      </c>
      <c r="AA603" s="173">
        <f t="shared" si="784"/>
        <v>3.91</v>
      </c>
      <c r="AB603" s="173">
        <f t="shared" si="784"/>
        <v>3.91</v>
      </c>
      <c r="AC603" s="173">
        <f t="shared" si="784"/>
        <v>3.8</v>
      </c>
      <c r="AD603" s="173">
        <f t="shared" si="784"/>
        <v>3.84</v>
      </c>
      <c r="AE603" s="173">
        <f t="shared" si="784"/>
        <v>3.71</v>
      </c>
      <c r="AF603" s="173">
        <f t="shared" si="784"/>
        <v>3.79</v>
      </c>
      <c r="AG603" s="173">
        <f t="shared" si="784"/>
        <v>3.71</v>
      </c>
      <c r="AH603" s="173">
        <f t="shared" si="784"/>
        <v>3.85</v>
      </c>
      <c r="AI603" s="173">
        <f t="shared" si="784"/>
        <v>3.85</v>
      </c>
      <c r="AJ603" s="173">
        <f t="shared" si="784"/>
        <v>3.95</v>
      </c>
      <c r="AK603" s="173">
        <f t="shared" si="784"/>
        <v>3.84</v>
      </c>
      <c r="AL603" s="173" t="str">
        <f t="shared" si="784"/>
        <v/>
      </c>
      <c r="AM603" s="173" t="str">
        <f t="shared" si="784"/>
        <v/>
      </c>
      <c r="AN603" s="173" t="str">
        <f t="shared" si="784"/>
        <v/>
      </c>
      <c r="AO603" s="173" t="str">
        <f t="shared" si="784"/>
        <v/>
      </c>
      <c r="AP603" s="173" t="str">
        <f t="shared" si="784"/>
        <v/>
      </c>
      <c r="AQ603" s="170"/>
      <c r="AR603" s="170"/>
    </row>
    <row r="604" ht="12.75" customHeight="1">
      <c r="A604" s="170"/>
      <c r="B604" s="170"/>
      <c r="C604" s="140"/>
      <c r="D604" s="139">
        <v>23.0</v>
      </c>
      <c r="E604" s="177">
        <f t="shared" ref="E604:AP604" si="785">IFERROR(INDEX(E$196:E$385,MATCH($D604,E$389:E$578,0)),"")</f>
        <v>3.95</v>
      </c>
      <c r="F604" s="173">
        <f t="shared" si="785"/>
        <v>3.74</v>
      </c>
      <c r="G604" s="173">
        <f t="shared" si="785"/>
        <v>3.92</v>
      </c>
      <c r="H604" s="173">
        <f t="shared" si="785"/>
        <v>3.92</v>
      </c>
      <c r="I604" s="173">
        <f t="shared" si="785"/>
        <v>3.96</v>
      </c>
      <c r="J604" s="173">
        <f t="shared" si="785"/>
        <v>3.93</v>
      </c>
      <c r="K604" s="173">
        <f t="shared" si="785"/>
        <v>3.97</v>
      </c>
      <c r="L604" s="173">
        <f t="shared" si="785"/>
        <v>3.86</v>
      </c>
      <c r="M604" s="173">
        <f t="shared" si="785"/>
        <v>3.84</v>
      </c>
      <c r="N604" s="173">
        <f t="shared" si="785"/>
        <v>3.86</v>
      </c>
      <c r="O604" s="173">
        <f t="shared" si="785"/>
        <v>3.81</v>
      </c>
      <c r="P604" s="173">
        <f t="shared" si="785"/>
        <v>3.92</v>
      </c>
      <c r="Q604" s="173">
        <f t="shared" si="785"/>
        <v>3.89</v>
      </c>
      <c r="R604" s="173">
        <f t="shared" si="785"/>
        <v>3.83</v>
      </c>
      <c r="S604" s="173">
        <f t="shared" si="785"/>
        <v>3.8</v>
      </c>
      <c r="T604" s="173">
        <f t="shared" si="785"/>
        <v>3.78</v>
      </c>
      <c r="U604" s="173">
        <f t="shared" si="785"/>
        <v>3.9</v>
      </c>
      <c r="V604" s="173">
        <f t="shared" si="785"/>
        <v>3.82</v>
      </c>
      <c r="W604" s="173">
        <f t="shared" si="785"/>
        <v>3.81</v>
      </c>
      <c r="X604" s="173">
        <f t="shared" si="785"/>
        <v>3.93</v>
      </c>
      <c r="Y604" s="173">
        <f t="shared" si="785"/>
        <v>3.98</v>
      </c>
      <c r="Z604" s="173">
        <f t="shared" si="785"/>
        <v>3.9</v>
      </c>
      <c r="AA604" s="173">
        <f t="shared" si="785"/>
        <v>3.91</v>
      </c>
      <c r="AB604" s="173">
        <f t="shared" si="785"/>
        <v>3.91</v>
      </c>
      <c r="AC604" s="173">
        <f t="shared" si="785"/>
        <v>3.8</v>
      </c>
      <c r="AD604" s="173">
        <f t="shared" si="785"/>
        <v>3.85</v>
      </c>
      <c r="AE604" s="173">
        <f t="shared" si="785"/>
        <v>3.71</v>
      </c>
      <c r="AF604" s="173">
        <f t="shared" si="785"/>
        <v>3.79</v>
      </c>
      <c r="AG604" s="173">
        <f t="shared" si="785"/>
        <v>3.74</v>
      </c>
      <c r="AH604" s="173">
        <f t="shared" si="785"/>
        <v>3.86</v>
      </c>
      <c r="AI604" s="173">
        <f t="shared" si="785"/>
        <v>3.87</v>
      </c>
      <c r="AJ604" s="173">
        <f t="shared" si="785"/>
        <v>3.98</v>
      </c>
      <c r="AK604" s="173">
        <f t="shared" si="785"/>
        <v>3.84</v>
      </c>
      <c r="AL604" s="173" t="str">
        <f t="shared" si="785"/>
        <v/>
      </c>
      <c r="AM604" s="173" t="str">
        <f t="shared" si="785"/>
        <v/>
      </c>
      <c r="AN604" s="173" t="str">
        <f t="shared" si="785"/>
        <v/>
      </c>
      <c r="AO604" s="173" t="str">
        <f t="shared" si="785"/>
        <v/>
      </c>
      <c r="AP604" s="173" t="str">
        <f t="shared" si="785"/>
        <v/>
      </c>
      <c r="AQ604" s="170"/>
      <c r="AR604" s="170"/>
    </row>
    <row r="605" ht="12.75" customHeight="1">
      <c r="A605" s="170"/>
      <c r="B605" s="170"/>
      <c r="C605" s="140"/>
      <c r="D605" s="139">
        <v>24.0</v>
      </c>
      <c r="E605" s="177">
        <f t="shared" ref="E605:AP605" si="786">IFERROR(INDEX(E$196:E$385,MATCH($D605,E$389:E$578,0)),"")</f>
        <v>3.95</v>
      </c>
      <c r="F605" s="173">
        <f t="shared" si="786"/>
        <v>3.83</v>
      </c>
      <c r="G605" s="173">
        <f t="shared" si="786"/>
        <v>3.92</v>
      </c>
      <c r="H605" s="173">
        <f t="shared" si="786"/>
        <v>3.92</v>
      </c>
      <c r="I605" s="173">
        <f t="shared" si="786"/>
        <v>3.97</v>
      </c>
      <c r="J605" s="173">
        <f t="shared" si="786"/>
        <v>3.93</v>
      </c>
      <c r="K605" s="173">
        <f t="shared" si="786"/>
        <v>3.98</v>
      </c>
      <c r="L605" s="173">
        <f t="shared" si="786"/>
        <v>3.9</v>
      </c>
      <c r="M605" s="173">
        <f t="shared" si="786"/>
        <v>3.85</v>
      </c>
      <c r="N605" s="173">
        <f t="shared" si="786"/>
        <v>3.87</v>
      </c>
      <c r="O605" s="173">
        <f t="shared" si="786"/>
        <v>3.82</v>
      </c>
      <c r="P605" s="173">
        <f t="shared" si="786"/>
        <v>3.95</v>
      </c>
      <c r="Q605" s="173">
        <f t="shared" si="786"/>
        <v>3.89</v>
      </c>
      <c r="R605" s="173">
        <f t="shared" si="786"/>
        <v>3.84</v>
      </c>
      <c r="S605" s="173">
        <f t="shared" si="786"/>
        <v>3.82</v>
      </c>
      <c r="T605" s="173">
        <f t="shared" si="786"/>
        <v>3.78</v>
      </c>
      <c r="U605" s="173">
        <f t="shared" si="786"/>
        <v>3.91</v>
      </c>
      <c r="V605" s="173">
        <f t="shared" si="786"/>
        <v>3.83</v>
      </c>
      <c r="W605" s="173">
        <f t="shared" si="786"/>
        <v>3.83</v>
      </c>
      <c r="X605" s="173">
        <f t="shared" si="786"/>
        <v>3.95</v>
      </c>
      <c r="Y605" s="173">
        <f t="shared" si="786"/>
        <v>3.98</v>
      </c>
      <c r="Z605" s="173">
        <f t="shared" si="786"/>
        <v>3.91</v>
      </c>
      <c r="AA605" s="173">
        <f t="shared" si="786"/>
        <v>3.91</v>
      </c>
      <c r="AB605" s="173">
        <f t="shared" si="786"/>
        <v>3.92</v>
      </c>
      <c r="AC605" s="173">
        <f t="shared" si="786"/>
        <v>3.81</v>
      </c>
      <c r="AD605" s="173">
        <f t="shared" si="786"/>
        <v>3.85</v>
      </c>
      <c r="AE605" s="173">
        <f t="shared" si="786"/>
        <v>3.73</v>
      </c>
      <c r="AF605" s="173">
        <f t="shared" si="786"/>
        <v>3.81</v>
      </c>
      <c r="AG605" s="173">
        <f t="shared" si="786"/>
        <v>3.77</v>
      </c>
      <c r="AH605" s="173">
        <f t="shared" si="786"/>
        <v>3.86</v>
      </c>
      <c r="AI605" s="173">
        <f t="shared" si="786"/>
        <v>3.88</v>
      </c>
      <c r="AJ605" s="173">
        <f t="shared" si="786"/>
        <v>3.99</v>
      </c>
      <c r="AK605" s="173">
        <f t="shared" si="786"/>
        <v>3.85</v>
      </c>
      <c r="AL605" s="173" t="str">
        <f t="shared" si="786"/>
        <v/>
      </c>
      <c r="AM605" s="173" t="str">
        <f t="shared" si="786"/>
        <v/>
      </c>
      <c r="AN605" s="173" t="str">
        <f t="shared" si="786"/>
        <v/>
      </c>
      <c r="AO605" s="173" t="str">
        <f t="shared" si="786"/>
        <v/>
      </c>
      <c r="AP605" s="173" t="str">
        <f t="shared" si="786"/>
        <v/>
      </c>
      <c r="AQ605" s="170"/>
      <c r="AR605" s="170"/>
    </row>
    <row r="606" ht="12.75" customHeight="1">
      <c r="A606" s="170"/>
      <c r="B606" s="170"/>
      <c r="C606" s="140"/>
      <c r="D606" s="139">
        <v>25.0</v>
      </c>
      <c r="E606" s="177">
        <f t="shared" ref="E606:AP606" si="787">IFERROR(INDEX(E$196:E$385,MATCH($D606,E$389:E$578,0)),"")</f>
        <v>3.95</v>
      </c>
      <c r="F606" s="173">
        <f t="shared" si="787"/>
        <v>3.88</v>
      </c>
      <c r="G606" s="173">
        <f t="shared" si="787"/>
        <v>3.94</v>
      </c>
      <c r="H606" s="173">
        <f t="shared" si="787"/>
        <v>3.94</v>
      </c>
      <c r="I606" s="173">
        <f t="shared" si="787"/>
        <v>3.99</v>
      </c>
      <c r="J606" s="173">
        <f t="shared" si="787"/>
        <v>3.94</v>
      </c>
      <c r="K606" s="173">
        <f t="shared" si="787"/>
        <v>3.99</v>
      </c>
      <c r="L606" s="173">
        <f t="shared" si="787"/>
        <v>3.9</v>
      </c>
      <c r="M606" s="173">
        <f t="shared" si="787"/>
        <v>3.85</v>
      </c>
      <c r="N606" s="173">
        <f t="shared" si="787"/>
        <v>3.88</v>
      </c>
      <c r="O606" s="173">
        <f t="shared" si="787"/>
        <v>3.82</v>
      </c>
      <c r="P606" s="173">
        <f t="shared" si="787"/>
        <v>3.95</v>
      </c>
      <c r="Q606" s="173">
        <f t="shared" si="787"/>
        <v>3.9</v>
      </c>
      <c r="R606" s="173">
        <f t="shared" si="787"/>
        <v>3.86</v>
      </c>
      <c r="S606" s="173">
        <f t="shared" si="787"/>
        <v>3.82</v>
      </c>
      <c r="T606" s="173">
        <f t="shared" si="787"/>
        <v>3.79</v>
      </c>
      <c r="U606" s="173">
        <f t="shared" si="787"/>
        <v>3.91</v>
      </c>
      <c r="V606" s="173">
        <f t="shared" si="787"/>
        <v>3.84</v>
      </c>
      <c r="W606" s="173">
        <f t="shared" si="787"/>
        <v>3.83</v>
      </c>
      <c r="X606" s="173">
        <f t="shared" si="787"/>
        <v>3.97</v>
      </c>
      <c r="Y606" s="173">
        <f t="shared" si="787"/>
        <v>4</v>
      </c>
      <c r="Z606" s="173">
        <f t="shared" si="787"/>
        <v>3.91</v>
      </c>
      <c r="AA606" s="173">
        <f t="shared" si="787"/>
        <v>3.91</v>
      </c>
      <c r="AB606" s="173">
        <f t="shared" si="787"/>
        <v>3.92</v>
      </c>
      <c r="AC606" s="173">
        <f t="shared" si="787"/>
        <v>3.82</v>
      </c>
      <c r="AD606" s="173">
        <f t="shared" si="787"/>
        <v>3.85</v>
      </c>
      <c r="AE606" s="173">
        <f t="shared" si="787"/>
        <v>3.73</v>
      </c>
      <c r="AF606" s="173">
        <f t="shared" si="787"/>
        <v>3.83</v>
      </c>
      <c r="AG606" s="173">
        <f t="shared" si="787"/>
        <v>3.77</v>
      </c>
      <c r="AH606" s="173">
        <f t="shared" si="787"/>
        <v>3.86</v>
      </c>
      <c r="AI606" s="173">
        <f t="shared" si="787"/>
        <v>3.89</v>
      </c>
      <c r="AJ606" s="173">
        <f t="shared" si="787"/>
        <v>4</v>
      </c>
      <c r="AK606" s="173">
        <f t="shared" si="787"/>
        <v>3.85</v>
      </c>
      <c r="AL606" s="173" t="str">
        <f t="shared" si="787"/>
        <v/>
      </c>
      <c r="AM606" s="173" t="str">
        <f t="shared" si="787"/>
        <v/>
      </c>
      <c r="AN606" s="173" t="str">
        <f t="shared" si="787"/>
        <v/>
      </c>
      <c r="AO606" s="173" t="str">
        <f t="shared" si="787"/>
        <v/>
      </c>
      <c r="AP606" s="173" t="str">
        <f t="shared" si="787"/>
        <v/>
      </c>
      <c r="AQ606" s="170"/>
      <c r="AR606" s="170"/>
    </row>
    <row r="607" ht="12.75" customHeight="1">
      <c r="A607" s="170"/>
      <c r="B607" s="170"/>
      <c r="C607" s="140"/>
      <c r="D607" s="139">
        <v>26.0</v>
      </c>
      <c r="E607" s="177">
        <f t="shared" ref="E607:AP607" si="788">IFERROR(INDEX(E$196:E$385,MATCH($D607,E$389:E$578,0)),"")</f>
        <v>3.96</v>
      </c>
      <c r="F607" s="173">
        <f t="shared" si="788"/>
        <v>3.88</v>
      </c>
      <c r="G607" s="173">
        <f t="shared" si="788"/>
        <v>3.94</v>
      </c>
      <c r="H607" s="173">
        <f t="shared" si="788"/>
        <v>3.96</v>
      </c>
      <c r="I607" s="173">
        <f t="shared" si="788"/>
        <v>3.99</v>
      </c>
      <c r="J607" s="173">
        <f t="shared" si="788"/>
        <v>3.95</v>
      </c>
      <c r="K607" s="173">
        <f t="shared" si="788"/>
        <v>4.01</v>
      </c>
      <c r="L607" s="173">
        <f t="shared" si="788"/>
        <v>3.93</v>
      </c>
      <c r="M607" s="173">
        <f t="shared" si="788"/>
        <v>3.85</v>
      </c>
      <c r="N607" s="173">
        <f t="shared" si="788"/>
        <v>3.88</v>
      </c>
      <c r="O607" s="173">
        <f t="shared" si="788"/>
        <v>3.86</v>
      </c>
      <c r="P607" s="173">
        <f t="shared" si="788"/>
        <v>3.96</v>
      </c>
      <c r="Q607" s="173">
        <f t="shared" si="788"/>
        <v>3.94</v>
      </c>
      <c r="R607" s="173">
        <f t="shared" si="788"/>
        <v>3.87</v>
      </c>
      <c r="S607" s="173">
        <f t="shared" si="788"/>
        <v>3.83</v>
      </c>
      <c r="T607" s="173">
        <f t="shared" si="788"/>
        <v>3.8</v>
      </c>
      <c r="U607" s="173">
        <f t="shared" si="788"/>
        <v>3.91</v>
      </c>
      <c r="V607" s="173">
        <f t="shared" si="788"/>
        <v>3.85</v>
      </c>
      <c r="W607" s="173">
        <f t="shared" si="788"/>
        <v>3.83</v>
      </c>
      <c r="X607" s="173">
        <f t="shared" si="788"/>
        <v>3.97</v>
      </c>
      <c r="Y607" s="173">
        <f t="shared" si="788"/>
        <v>4.01</v>
      </c>
      <c r="Z607" s="173">
        <f t="shared" si="788"/>
        <v>3.97</v>
      </c>
      <c r="AA607" s="173">
        <f t="shared" si="788"/>
        <v>3.93</v>
      </c>
      <c r="AB607" s="173">
        <f t="shared" si="788"/>
        <v>3.94</v>
      </c>
      <c r="AC607" s="173">
        <f t="shared" si="788"/>
        <v>3.87</v>
      </c>
      <c r="AD607" s="173">
        <f t="shared" si="788"/>
        <v>3.86</v>
      </c>
      <c r="AE607" s="173">
        <f t="shared" si="788"/>
        <v>3.74</v>
      </c>
      <c r="AF607" s="173">
        <f t="shared" si="788"/>
        <v>3.85</v>
      </c>
      <c r="AG607" s="173">
        <f t="shared" si="788"/>
        <v>3.82</v>
      </c>
      <c r="AH607" s="173">
        <f t="shared" si="788"/>
        <v>3.87</v>
      </c>
      <c r="AI607" s="173">
        <f t="shared" si="788"/>
        <v>3.9</v>
      </c>
      <c r="AJ607" s="173">
        <f t="shared" si="788"/>
        <v>4.01</v>
      </c>
      <c r="AK607" s="173">
        <f t="shared" si="788"/>
        <v>3.86</v>
      </c>
      <c r="AL607" s="173" t="str">
        <f t="shared" si="788"/>
        <v/>
      </c>
      <c r="AM607" s="173" t="str">
        <f t="shared" si="788"/>
        <v/>
      </c>
      <c r="AN607" s="173" t="str">
        <f t="shared" si="788"/>
        <v/>
      </c>
      <c r="AO607" s="173" t="str">
        <f t="shared" si="788"/>
        <v/>
      </c>
      <c r="AP607" s="173" t="str">
        <f t="shared" si="788"/>
        <v/>
      </c>
      <c r="AQ607" s="170"/>
      <c r="AR607" s="170"/>
    </row>
    <row r="608" ht="12.75" customHeight="1">
      <c r="A608" s="170"/>
      <c r="B608" s="170"/>
      <c r="C608" s="140"/>
      <c r="D608" s="139">
        <v>27.0</v>
      </c>
      <c r="E608" s="177">
        <f t="shared" ref="E608:AP608" si="789">IFERROR(INDEX(E$196:E$385,MATCH($D608,E$389:E$578,0)),"")</f>
        <v>3.96</v>
      </c>
      <c r="F608" s="173">
        <f t="shared" si="789"/>
        <v>3.9</v>
      </c>
      <c r="G608" s="173">
        <f t="shared" si="789"/>
        <v>3.97</v>
      </c>
      <c r="H608" s="173">
        <f t="shared" si="789"/>
        <v>3.96</v>
      </c>
      <c r="I608" s="173">
        <f t="shared" si="789"/>
        <v>3.99</v>
      </c>
      <c r="J608" s="173">
        <f t="shared" si="789"/>
        <v>3.95</v>
      </c>
      <c r="K608" s="173">
        <f t="shared" si="789"/>
        <v>4.01</v>
      </c>
      <c r="L608" s="173">
        <f t="shared" si="789"/>
        <v>3.93</v>
      </c>
      <c r="M608" s="173">
        <f t="shared" si="789"/>
        <v>3.85</v>
      </c>
      <c r="N608" s="173">
        <f t="shared" si="789"/>
        <v>3.88</v>
      </c>
      <c r="O608" s="173">
        <f t="shared" si="789"/>
        <v>3.86</v>
      </c>
      <c r="P608" s="173">
        <f t="shared" si="789"/>
        <v>3.96</v>
      </c>
      <c r="Q608" s="173">
        <f t="shared" si="789"/>
        <v>3.96</v>
      </c>
      <c r="R608" s="173">
        <f t="shared" si="789"/>
        <v>3.89</v>
      </c>
      <c r="S608" s="173">
        <f t="shared" si="789"/>
        <v>3.86</v>
      </c>
      <c r="T608" s="173">
        <f t="shared" si="789"/>
        <v>3.81</v>
      </c>
      <c r="U608" s="173">
        <f t="shared" si="789"/>
        <v>3.92</v>
      </c>
      <c r="V608" s="173">
        <f t="shared" si="789"/>
        <v>3.85</v>
      </c>
      <c r="W608" s="173">
        <f t="shared" si="789"/>
        <v>3.84</v>
      </c>
      <c r="X608" s="173">
        <f t="shared" si="789"/>
        <v>3.97</v>
      </c>
      <c r="Y608" s="173">
        <f t="shared" si="789"/>
        <v>4.02</v>
      </c>
      <c r="Z608" s="173">
        <f t="shared" si="789"/>
        <v>3.97</v>
      </c>
      <c r="AA608" s="173">
        <f t="shared" si="789"/>
        <v>3.95</v>
      </c>
      <c r="AB608" s="173">
        <f t="shared" si="789"/>
        <v>3.94</v>
      </c>
      <c r="AC608" s="173">
        <f t="shared" si="789"/>
        <v>3.89</v>
      </c>
      <c r="AD608" s="173">
        <f t="shared" si="789"/>
        <v>3.88</v>
      </c>
      <c r="AE608" s="173">
        <f t="shared" si="789"/>
        <v>3.74</v>
      </c>
      <c r="AF608" s="173">
        <f t="shared" si="789"/>
        <v>3.89</v>
      </c>
      <c r="AG608" s="173">
        <f t="shared" si="789"/>
        <v>3.84</v>
      </c>
      <c r="AH608" s="173">
        <f t="shared" si="789"/>
        <v>3.89</v>
      </c>
      <c r="AI608" s="173">
        <f t="shared" si="789"/>
        <v>3.91</v>
      </c>
      <c r="AJ608" s="173">
        <f t="shared" si="789"/>
        <v>4.04</v>
      </c>
      <c r="AK608" s="173">
        <f t="shared" si="789"/>
        <v>3.86</v>
      </c>
      <c r="AL608" s="173" t="str">
        <f t="shared" si="789"/>
        <v/>
      </c>
      <c r="AM608" s="173" t="str">
        <f t="shared" si="789"/>
        <v/>
      </c>
      <c r="AN608" s="173" t="str">
        <f t="shared" si="789"/>
        <v/>
      </c>
      <c r="AO608" s="173" t="str">
        <f t="shared" si="789"/>
        <v/>
      </c>
      <c r="AP608" s="173" t="str">
        <f t="shared" si="789"/>
        <v/>
      </c>
      <c r="AQ608" s="170"/>
      <c r="AR608" s="170"/>
    </row>
    <row r="609" ht="12.75" customHeight="1">
      <c r="A609" s="170"/>
      <c r="B609" s="170"/>
      <c r="C609" s="140"/>
      <c r="D609" s="139">
        <v>28.0</v>
      </c>
      <c r="E609" s="177">
        <f t="shared" ref="E609:AP609" si="790">IFERROR(INDEX(E$196:E$385,MATCH($D609,E$389:E$578,0)),"")</f>
        <v>3.98</v>
      </c>
      <c r="F609" s="173">
        <f t="shared" si="790"/>
        <v>3.92</v>
      </c>
      <c r="G609" s="173">
        <f t="shared" si="790"/>
        <v>3.98</v>
      </c>
      <c r="H609" s="173">
        <f t="shared" si="790"/>
        <v>3.96</v>
      </c>
      <c r="I609" s="173">
        <f t="shared" si="790"/>
        <v>4.03</v>
      </c>
      <c r="J609" s="173">
        <f t="shared" si="790"/>
        <v>3.97</v>
      </c>
      <c r="K609" s="173">
        <f t="shared" si="790"/>
        <v>4.02</v>
      </c>
      <c r="L609" s="173">
        <f t="shared" si="790"/>
        <v>3.94</v>
      </c>
      <c r="M609" s="173">
        <f t="shared" si="790"/>
        <v>3.87</v>
      </c>
      <c r="N609" s="173">
        <f t="shared" si="790"/>
        <v>3.9</v>
      </c>
      <c r="O609" s="173">
        <f t="shared" si="790"/>
        <v>3.88</v>
      </c>
      <c r="P609" s="173">
        <f t="shared" si="790"/>
        <v>3.96</v>
      </c>
      <c r="Q609" s="173">
        <f t="shared" si="790"/>
        <v>3.96</v>
      </c>
      <c r="R609" s="173">
        <f t="shared" si="790"/>
        <v>3.9</v>
      </c>
      <c r="S609" s="173">
        <f t="shared" si="790"/>
        <v>3.86</v>
      </c>
      <c r="T609" s="173">
        <f t="shared" si="790"/>
        <v>3.84</v>
      </c>
      <c r="U609" s="173">
        <f t="shared" si="790"/>
        <v>3.92</v>
      </c>
      <c r="V609" s="173">
        <f t="shared" si="790"/>
        <v>3.89</v>
      </c>
      <c r="W609" s="173">
        <f t="shared" si="790"/>
        <v>3.85</v>
      </c>
      <c r="X609" s="173">
        <f t="shared" si="790"/>
        <v>3.98</v>
      </c>
      <c r="Y609" s="173">
        <f t="shared" si="790"/>
        <v>4.04</v>
      </c>
      <c r="Z609" s="173">
        <f t="shared" si="790"/>
        <v>3.99</v>
      </c>
      <c r="AA609" s="173">
        <f t="shared" si="790"/>
        <v>3.95</v>
      </c>
      <c r="AB609" s="173">
        <f t="shared" si="790"/>
        <v>3.95</v>
      </c>
      <c r="AC609" s="173">
        <f t="shared" si="790"/>
        <v>3.9</v>
      </c>
      <c r="AD609" s="173">
        <f t="shared" si="790"/>
        <v>3.88</v>
      </c>
      <c r="AE609" s="173">
        <f t="shared" si="790"/>
        <v>3.76</v>
      </c>
      <c r="AF609" s="173">
        <f t="shared" si="790"/>
        <v>3.9</v>
      </c>
      <c r="AG609" s="173">
        <f t="shared" si="790"/>
        <v>3.85</v>
      </c>
      <c r="AH609" s="173">
        <f t="shared" si="790"/>
        <v>3.9</v>
      </c>
      <c r="AI609" s="173">
        <f t="shared" si="790"/>
        <v>3.91</v>
      </c>
      <c r="AJ609" s="173">
        <f t="shared" si="790"/>
        <v>4.05</v>
      </c>
      <c r="AK609" s="173">
        <f t="shared" si="790"/>
        <v>3.89</v>
      </c>
      <c r="AL609" s="173" t="str">
        <f t="shared" si="790"/>
        <v/>
      </c>
      <c r="AM609" s="173" t="str">
        <f t="shared" si="790"/>
        <v/>
      </c>
      <c r="AN609" s="173" t="str">
        <f t="shared" si="790"/>
        <v/>
      </c>
      <c r="AO609" s="173" t="str">
        <f t="shared" si="790"/>
        <v/>
      </c>
      <c r="AP609" s="173" t="str">
        <f t="shared" si="790"/>
        <v/>
      </c>
      <c r="AQ609" s="170"/>
      <c r="AR609" s="170"/>
    </row>
    <row r="610" ht="12.75" customHeight="1">
      <c r="A610" s="170"/>
      <c r="B610" s="170"/>
      <c r="C610" s="140"/>
      <c r="D610" s="139">
        <v>29.0</v>
      </c>
      <c r="E610" s="177">
        <f t="shared" ref="E610:AP610" si="791">IFERROR(INDEX(E$196:E$385,MATCH($D610,E$389:E$578,0)),"")</f>
        <v>3.99</v>
      </c>
      <c r="F610" s="173">
        <f t="shared" si="791"/>
        <v>3.94</v>
      </c>
      <c r="G610" s="173">
        <f t="shared" si="791"/>
        <v>3.98</v>
      </c>
      <c r="H610" s="173">
        <f t="shared" si="791"/>
        <v>3.97</v>
      </c>
      <c r="I610" s="173">
        <f t="shared" si="791"/>
        <v>4.04</v>
      </c>
      <c r="J610" s="173">
        <f t="shared" si="791"/>
        <v>3.97</v>
      </c>
      <c r="K610" s="173">
        <f t="shared" si="791"/>
        <v>4.04</v>
      </c>
      <c r="L610" s="173">
        <f t="shared" si="791"/>
        <v>3.95</v>
      </c>
      <c r="M610" s="173">
        <f t="shared" si="791"/>
        <v>3.87</v>
      </c>
      <c r="N610" s="173">
        <f t="shared" si="791"/>
        <v>3.9</v>
      </c>
      <c r="O610" s="173">
        <f t="shared" si="791"/>
        <v>3.88</v>
      </c>
      <c r="P610" s="173">
        <f t="shared" si="791"/>
        <v>3.96</v>
      </c>
      <c r="Q610" s="173">
        <f t="shared" si="791"/>
        <v>3.96</v>
      </c>
      <c r="R610" s="173">
        <f t="shared" si="791"/>
        <v>3.9</v>
      </c>
      <c r="S610" s="173">
        <f t="shared" si="791"/>
        <v>3.86</v>
      </c>
      <c r="T610" s="173">
        <f t="shared" si="791"/>
        <v>3.84</v>
      </c>
      <c r="U610" s="173">
        <f t="shared" si="791"/>
        <v>3.94</v>
      </c>
      <c r="V610" s="173">
        <f t="shared" si="791"/>
        <v>3.9</v>
      </c>
      <c r="W610" s="173">
        <f t="shared" si="791"/>
        <v>3.85</v>
      </c>
      <c r="X610" s="173">
        <f t="shared" si="791"/>
        <v>4</v>
      </c>
      <c r="Y610" s="173">
        <f t="shared" si="791"/>
        <v>4.04</v>
      </c>
      <c r="Z610" s="173">
        <f t="shared" si="791"/>
        <v>4</v>
      </c>
      <c r="AA610" s="173">
        <f t="shared" si="791"/>
        <v>3.95</v>
      </c>
      <c r="AB610" s="173">
        <f t="shared" si="791"/>
        <v>3.95</v>
      </c>
      <c r="AC610" s="173">
        <f t="shared" si="791"/>
        <v>3.95</v>
      </c>
      <c r="AD610" s="173">
        <f t="shared" si="791"/>
        <v>3.9</v>
      </c>
      <c r="AE610" s="173">
        <f t="shared" si="791"/>
        <v>3.76</v>
      </c>
      <c r="AF610" s="173">
        <f t="shared" si="791"/>
        <v>3.9</v>
      </c>
      <c r="AG610" s="173">
        <f t="shared" si="791"/>
        <v>3.86</v>
      </c>
      <c r="AH610" s="173">
        <f t="shared" si="791"/>
        <v>3.9</v>
      </c>
      <c r="AI610" s="173">
        <f t="shared" si="791"/>
        <v>3.92</v>
      </c>
      <c r="AJ610" s="173">
        <f t="shared" si="791"/>
        <v>4.07</v>
      </c>
      <c r="AK610" s="173">
        <f t="shared" si="791"/>
        <v>3.89</v>
      </c>
      <c r="AL610" s="173" t="str">
        <f t="shared" si="791"/>
        <v/>
      </c>
      <c r="AM610" s="173" t="str">
        <f t="shared" si="791"/>
        <v/>
      </c>
      <c r="AN610" s="173" t="str">
        <f t="shared" si="791"/>
        <v/>
      </c>
      <c r="AO610" s="173" t="str">
        <f t="shared" si="791"/>
        <v/>
      </c>
      <c r="AP610" s="173" t="str">
        <f t="shared" si="791"/>
        <v/>
      </c>
      <c r="AQ610" s="170"/>
      <c r="AR610" s="170"/>
    </row>
    <row r="611" ht="12.75" customHeight="1">
      <c r="A611" s="170"/>
      <c r="B611" s="170"/>
      <c r="C611" s="140"/>
      <c r="D611" s="139">
        <v>30.0</v>
      </c>
      <c r="E611" s="177">
        <f t="shared" ref="E611:AP611" si="792">IFERROR(INDEX(E$196:E$385,MATCH($D611,E$389:E$578,0)),"")</f>
        <v>4</v>
      </c>
      <c r="F611" s="173">
        <f t="shared" si="792"/>
        <v>3.96</v>
      </c>
      <c r="G611" s="173">
        <f t="shared" si="792"/>
        <v>3.98</v>
      </c>
      <c r="H611" s="173">
        <f t="shared" si="792"/>
        <v>3.99</v>
      </c>
      <c r="I611" s="173">
        <f t="shared" si="792"/>
        <v>4.04</v>
      </c>
      <c r="J611" s="173">
        <f t="shared" si="792"/>
        <v>3.97</v>
      </c>
      <c r="K611" s="173">
        <f t="shared" si="792"/>
        <v>4.04</v>
      </c>
      <c r="L611" s="173">
        <f t="shared" si="792"/>
        <v>3.96</v>
      </c>
      <c r="M611" s="173">
        <f t="shared" si="792"/>
        <v>3.88</v>
      </c>
      <c r="N611" s="173">
        <f t="shared" si="792"/>
        <v>3.9</v>
      </c>
      <c r="O611" s="173">
        <f t="shared" si="792"/>
        <v>3.89</v>
      </c>
      <c r="P611" s="173">
        <f t="shared" si="792"/>
        <v>3.96</v>
      </c>
      <c r="Q611" s="173">
        <f t="shared" si="792"/>
        <v>3.97</v>
      </c>
      <c r="R611" s="173">
        <f t="shared" si="792"/>
        <v>3.9</v>
      </c>
      <c r="S611" s="173">
        <f t="shared" si="792"/>
        <v>3.88</v>
      </c>
      <c r="T611" s="173">
        <f t="shared" si="792"/>
        <v>3.84</v>
      </c>
      <c r="U611" s="173">
        <f t="shared" si="792"/>
        <v>3.94</v>
      </c>
      <c r="V611" s="173">
        <f t="shared" si="792"/>
        <v>3.9</v>
      </c>
      <c r="W611" s="173">
        <f t="shared" si="792"/>
        <v>3.86</v>
      </c>
      <c r="X611" s="173">
        <f t="shared" si="792"/>
        <v>4</v>
      </c>
      <c r="Y611" s="173">
        <f t="shared" si="792"/>
        <v>4.07</v>
      </c>
      <c r="Z611" s="173">
        <f t="shared" si="792"/>
        <v>4.01</v>
      </c>
      <c r="AA611" s="173">
        <f t="shared" si="792"/>
        <v>3.96</v>
      </c>
      <c r="AB611" s="173">
        <f t="shared" si="792"/>
        <v>3.95</v>
      </c>
      <c r="AC611" s="173">
        <f t="shared" si="792"/>
        <v>3.96</v>
      </c>
      <c r="AD611" s="173">
        <f t="shared" si="792"/>
        <v>3.9</v>
      </c>
      <c r="AE611" s="173">
        <f t="shared" si="792"/>
        <v>3.76</v>
      </c>
      <c r="AF611" s="173">
        <f t="shared" si="792"/>
        <v>3.9</v>
      </c>
      <c r="AG611" s="173">
        <f t="shared" si="792"/>
        <v>3.87</v>
      </c>
      <c r="AH611" s="173">
        <f t="shared" si="792"/>
        <v>3.91</v>
      </c>
      <c r="AI611" s="173">
        <f t="shared" si="792"/>
        <v>3.95</v>
      </c>
      <c r="AJ611" s="173">
        <f t="shared" si="792"/>
        <v>4.07</v>
      </c>
      <c r="AK611" s="173">
        <f t="shared" si="792"/>
        <v>3.89</v>
      </c>
      <c r="AL611" s="173" t="str">
        <f t="shared" si="792"/>
        <v/>
      </c>
      <c r="AM611" s="173" t="str">
        <f t="shared" si="792"/>
        <v/>
      </c>
      <c r="AN611" s="173" t="str">
        <f t="shared" si="792"/>
        <v/>
      </c>
      <c r="AO611" s="173" t="str">
        <f t="shared" si="792"/>
        <v/>
      </c>
      <c r="AP611" s="173" t="str">
        <f t="shared" si="792"/>
        <v/>
      </c>
      <c r="AQ611" s="170"/>
      <c r="AR611" s="170"/>
    </row>
    <row r="612" ht="12.75" customHeight="1">
      <c r="A612" s="170"/>
      <c r="B612" s="170"/>
      <c r="C612" s="140"/>
      <c r="D612" s="139">
        <v>31.0</v>
      </c>
      <c r="E612" s="177">
        <f t="shared" ref="E612:AP612" si="793">IFERROR(INDEX(E$196:E$385,MATCH($D612,E$389:E$578,0)),"")</f>
        <v>4</v>
      </c>
      <c r="F612" s="173">
        <f t="shared" si="793"/>
        <v>3.98</v>
      </c>
      <c r="G612" s="173">
        <f t="shared" si="793"/>
        <v>4</v>
      </c>
      <c r="H612" s="173">
        <f t="shared" si="793"/>
        <v>4.01</v>
      </c>
      <c r="I612" s="173">
        <f t="shared" si="793"/>
        <v>4.04</v>
      </c>
      <c r="J612" s="173">
        <f t="shared" si="793"/>
        <v>3.98</v>
      </c>
      <c r="K612" s="173">
        <f t="shared" si="793"/>
        <v>4.04</v>
      </c>
      <c r="L612" s="173">
        <f t="shared" si="793"/>
        <v>3.97</v>
      </c>
      <c r="M612" s="173">
        <f t="shared" si="793"/>
        <v>3.88</v>
      </c>
      <c r="N612" s="173">
        <f t="shared" si="793"/>
        <v>3.91</v>
      </c>
      <c r="O612" s="173">
        <f t="shared" si="793"/>
        <v>3.89</v>
      </c>
      <c r="P612" s="173">
        <f t="shared" si="793"/>
        <v>3.96</v>
      </c>
      <c r="Q612" s="173">
        <f t="shared" si="793"/>
        <v>3.98</v>
      </c>
      <c r="R612" s="173">
        <f t="shared" si="793"/>
        <v>3.9</v>
      </c>
      <c r="S612" s="173">
        <f t="shared" si="793"/>
        <v>3.91</v>
      </c>
      <c r="T612" s="173">
        <f t="shared" si="793"/>
        <v>3.85</v>
      </c>
      <c r="U612" s="173">
        <f t="shared" si="793"/>
        <v>3.94</v>
      </c>
      <c r="V612" s="173">
        <f t="shared" si="793"/>
        <v>3.91</v>
      </c>
      <c r="W612" s="173">
        <f t="shared" si="793"/>
        <v>3.87</v>
      </c>
      <c r="X612" s="173">
        <f t="shared" si="793"/>
        <v>4.01</v>
      </c>
      <c r="Y612" s="173">
        <f t="shared" si="793"/>
        <v>4.07</v>
      </c>
      <c r="Z612" s="173">
        <f t="shared" si="793"/>
        <v>4.01</v>
      </c>
      <c r="AA612" s="173">
        <f t="shared" si="793"/>
        <v>3.96</v>
      </c>
      <c r="AB612" s="173">
        <f t="shared" si="793"/>
        <v>4.02</v>
      </c>
      <c r="AC612" s="173">
        <f t="shared" si="793"/>
        <v>3.97</v>
      </c>
      <c r="AD612" s="173">
        <f t="shared" si="793"/>
        <v>3.91</v>
      </c>
      <c r="AE612" s="173">
        <f t="shared" si="793"/>
        <v>3.77</v>
      </c>
      <c r="AF612" s="173">
        <f t="shared" si="793"/>
        <v>3.9</v>
      </c>
      <c r="AG612" s="173">
        <f t="shared" si="793"/>
        <v>3.87</v>
      </c>
      <c r="AH612" s="173">
        <f t="shared" si="793"/>
        <v>3.93</v>
      </c>
      <c r="AI612" s="173">
        <f t="shared" si="793"/>
        <v>3.95</v>
      </c>
      <c r="AJ612" s="173">
        <f t="shared" si="793"/>
        <v>4.08</v>
      </c>
      <c r="AK612" s="173">
        <f t="shared" si="793"/>
        <v>3.91</v>
      </c>
      <c r="AL612" s="173" t="str">
        <f t="shared" si="793"/>
        <v/>
      </c>
      <c r="AM612" s="173" t="str">
        <f t="shared" si="793"/>
        <v/>
      </c>
      <c r="AN612" s="173" t="str">
        <f t="shared" si="793"/>
        <v/>
      </c>
      <c r="AO612" s="173" t="str">
        <f t="shared" si="793"/>
        <v/>
      </c>
      <c r="AP612" s="173" t="str">
        <f t="shared" si="793"/>
        <v/>
      </c>
      <c r="AQ612" s="170"/>
      <c r="AR612" s="170"/>
    </row>
    <row r="613" ht="12.75" customHeight="1">
      <c r="A613" s="170"/>
      <c r="B613" s="170"/>
      <c r="C613" s="140"/>
      <c r="D613" s="139">
        <v>32.0</v>
      </c>
      <c r="E613" s="177">
        <f t="shared" ref="E613:AP613" si="794">IFERROR(INDEX(E$196:E$385,MATCH($D613,E$389:E$578,0)),"")</f>
        <v>4.01</v>
      </c>
      <c r="F613" s="173">
        <f t="shared" si="794"/>
        <v>4.04</v>
      </c>
      <c r="G613" s="173">
        <f t="shared" si="794"/>
        <v>4</v>
      </c>
      <c r="H613" s="173">
        <f t="shared" si="794"/>
        <v>4.05</v>
      </c>
      <c r="I613" s="173">
        <f t="shared" si="794"/>
        <v>4.05</v>
      </c>
      <c r="J613" s="173">
        <f t="shared" si="794"/>
        <v>3.98</v>
      </c>
      <c r="K613" s="173">
        <f t="shared" si="794"/>
        <v>4.05</v>
      </c>
      <c r="L613" s="173">
        <f t="shared" si="794"/>
        <v>3.98</v>
      </c>
      <c r="M613" s="173">
        <f t="shared" si="794"/>
        <v>3.89</v>
      </c>
      <c r="N613" s="173">
        <f t="shared" si="794"/>
        <v>3.91</v>
      </c>
      <c r="O613" s="173">
        <f t="shared" si="794"/>
        <v>3.91</v>
      </c>
      <c r="P613" s="173">
        <f t="shared" si="794"/>
        <v>3.97</v>
      </c>
      <c r="Q613" s="173">
        <f t="shared" si="794"/>
        <v>3.99</v>
      </c>
      <c r="R613" s="173">
        <f t="shared" si="794"/>
        <v>3.91</v>
      </c>
      <c r="S613" s="173">
        <f t="shared" si="794"/>
        <v>3.92</v>
      </c>
      <c r="T613" s="173">
        <f t="shared" si="794"/>
        <v>3.85</v>
      </c>
      <c r="U613" s="173">
        <f t="shared" si="794"/>
        <v>3.95</v>
      </c>
      <c r="V613" s="173">
        <f t="shared" si="794"/>
        <v>3.93</v>
      </c>
      <c r="W613" s="173">
        <f t="shared" si="794"/>
        <v>3.89</v>
      </c>
      <c r="X613" s="173">
        <f t="shared" si="794"/>
        <v>4.03</v>
      </c>
      <c r="Y613" s="173">
        <f t="shared" si="794"/>
        <v>4.08</v>
      </c>
      <c r="Z613" s="173">
        <f t="shared" si="794"/>
        <v>4.02</v>
      </c>
      <c r="AA613" s="173">
        <f t="shared" si="794"/>
        <v>3.98</v>
      </c>
      <c r="AB613" s="173">
        <f t="shared" si="794"/>
        <v>4.03</v>
      </c>
      <c r="AC613" s="173">
        <f t="shared" si="794"/>
        <v>3.98</v>
      </c>
      <c r="AD613" s="173">
        <f t="shared" si="794"/>
        <v>3.91</v>
      </c>
      <c r="AE613" s="173">
        <f t="shared" si="794"/>
        <v>3.77</v>
      </c>
      <c r="AF613" s="173">
        <f t="shared" si="794"/>
        <v>3.9</v>
      </c>
      <c r="AG613" s="173">
        <f t="shared" si="794"/>
        <v>3.88</v>
      </c>
      <c r="AH613" s="173">
        <f t="shared" si="794"/>
        <v>3.94</v>
      </c>
      <c r="AI613" s="173">
        <f t="shared" si="794"/>
        <v>3.97</v>
      </c>
      <c r="AJ613" s="173">
        <f t="shared" si="794"/>
        <v>4.09</v>
      </c>
      <c r="AK613" s="173">
        <f t="shared" si="794"/>
        <v>3.94</v>
      </c>
      <c r="AL613" s="173" t="str">
        <f t="shared" si="794"/>
        <v/>
      </c>
      <c r="AM613" s="173" t="str">
        <f t="shared" si="794"/>
        <v/>
      </c>
      <c r="AN613" s="173" t="str">
        <f t="shared" si="794"/>
        <v/>
      </c>
      <c r="AO613" s="173" t="str">
        <f t="shared" si="794"/>
        <v/>
      </c>
      <c r="AP613" s="173" t="str">
        <f t="shared" si="794"/>
        <v/>
      </c>
      <c r="AQ613" s="170"/>
      <c r="AR613" s="170"/>
    </row>
    <row r="614" ht="12.75" customHeight="1">
      <c r="A614" s="170"/>
      <c r="B614" s="170"/>
      <c r="C614" s="140"/>
      <c r="D614" s="139">
        <v>33.0</v>
      </c>
      <c r="E614" s="177">
        <f t="shared" ref="E614:AP614" si="795">IFERROR(INDEX(E$196:E$385,MATCH($D614,E$389:E$578,0)),"")</f>
        <v>4.02</v>
      </c>
      <c r="F614" s="173">
        <f t="shared" si="795"/>
        <v>4.04</v>
      </c>
      <c r="G614" s="173">
        <f t="shared" si="795"/>
        <v>4</v>
      </c>
      <c r="H614" s="173">
        <f t="shared" si="795"/>
        <v>4.08</v>
      </c>
      <c r="I614" s="173">
        <f t="shared" si="795"/>
        <v>4.06</v>
      </c>
      <c r="J614" s="173">
        <f t="shared" si="795"/>
        <v>3.99</v>
      </c>
      <c r="K614" s="173">
        <f t="shared" si="795"/>
        <v>4.06</v>
      </c>
      <c r="L614" s="173">
        <f t="shared" si="795"/>
        <v>3.99</v>
      </c>
      <c r="M614" s="173">
        <f t="shared" si="795"/>
        <v>3.89</v>
      </c>
      <c r="N614" s="173">
        <f t="shared" si="795"/>
        <v>3.91</v>
      </c>
      <c r="O614" s="173">
        <f t="shared" si="795"/>
        <v>3.92</v>
      </c>
      <c r="P614" s="173">
        <f t="shared" si="795"/>
        <v>3.99</v>
      </c>
      <c r="Q614" s="173">
        <f t="shared" si="795"/>
        <v>3.99</v>
      </c>
      <c r="R614" s="173">
        <f t="shared" si="795"/>
        <v>3.92</v>
      </c>
      <c r="S614" s="173">
        <f t="shared" si="795"/>
        <v>3.92</v>
      </c>
      <c r="T614" s="173">
        <f t="shared" si="795"/>
        <v>3.86</v>
      </c>
      <c r="U614" s="173">
        <f t="shared" si="795"/>
        <v>3.96</v>
      </c>
      <c r="V614" s="173">
        <f t="shared" si="795"/>
        <v>3.96</v>
      </c>
      <c r="W614" s="173">
        <f t="shared" si="795"/>
        <v>3.9</v>
      </c>
      <c r="X614" s="173">
        <f t="shared" si="795"/>
        <v>4.04</v>
      </c>
      <c r="Y614" s="173">
        <f t="shared" si="795"/>
        <v>4.08</v>
      </c>
      <c r="Z614" s="173">
        <f t="shared" si="795"/>
        <v>4.03</v>
      </c>
      <c r="AA614" s="173">
        <f t="shared" si="795"/>
        <v>3.98</v>
      </c>
      <c r="AB614" s="173">
        <f t="shared" si="795"/>
        <v>4.03</v>
      </c>
      <c r="AC614" s="173">
        <f t="shared" si="795"/>
        <v>4</v>
      </c>
      <c r="AD614" s="173">
        <f t="shared" si="795"/>
        <v>3.93</v>
      </c>
      <c r="AE614" s="173">
        <f t="shared" si="795"/>
        <v>3.79</v>
      </c>
      <c r="AF614" s="173">
        <f t="shared" si="795"/>
        <v>3.93</v>
      </c>
      <c r="AG614" s="173">
        <f t="shared" si="795"/>
        <v>3.88</v>
      </c>
      <c r="AH614" s="173">
        <f t="shared" si="795"/>
        <v>3.94</v>
      </c>
      <c r="AI614" s="173">
        <f t="shared" si="795"/>
        <v>3.98</v>
      </c>
      <c r="AJ614" s="173">
        <f t="shared" si="795"/>
        <v>4.11</v>
      </c>
      <c r="AK614" s="173">
        <f t="shared" si="795"/>
        <v>3.95</v>
      </c>
      <c r="AL614" s="173" t="str">
        <f t="shared" si="795"/>
        <v/>
      </c>
      <c r="AM614" s="173" t="str">
        <f t="shared" si="795"/>
        <v/>
      </c>
      <c r="AN614" s="173" t="str">
        <f t="shared" si="795"/>
        <v/>
      </c>
      <c r="AO614" s="173" t="str">
        <f t="shared" si="795"/>
        <v/>
      </c>
      <c r="AP614" s="173" t="str">
        <f t="shared" si="795"/>
        <v/>
      </c>
      <c r="AQ614" s="170"/>
      <c r="AR614" s="170"/>
    </row>
    <row r="615" ht="12.75" customHeight="1">
      <c r="A615" s="170"/>
      <c r="B615" s="170"/>
      <c r="C615" s="140"/>
      <c r="D615" s="139">
        <v>34.0</v>
      </c>
      <c r="E615" s="177">
        <f t="shared" ref="E615:AP615" si="796">IFERROR(INDEX(E$196:E$385,MATCH($D615,E$389:E$578,0)),"")</f>
        <v>4.02</v>
      </c>
      <c r="F615" s="173">
        <f t="shared" si="796"/>
        <v>4.05</v>
      </c>
      <c r="G615" s="173">
        <f t="shared" si="796"/>
        <v>4.01</v>
      </c>
      <c r="H615" s="173">
        <f t="shared" si="796"/>
        <v>4.09</v>
      </c>
      <c r="I615" s="173">
        <f t="shared" si="796"/>
        <v>4.06</v>
      </c>
      <c r="J615" s="173">
        <f t="shared" si="796"/>
        <v>4.02</v>
      </c>
      <c r="K615" s="173">
        <f t="shared" si="796"/>
        <v>4.09</v>
      </c>
      <c r="L615" s="173">
        <f t="shared" si="796"/>
        <v>4.01</v>
      </c>
      <c r="M615" s="173">
        <f t="shared" si="796"/>
        <v>3.9</v>
      </c>
      <c r="N615" s="173">
        <f t="shared" si="796"/>
        <v>3.93</v>
      </c>
      <c r="O615" s="173">
        <f t="shared" si="796"/>
        <v>3.94</v>
      </c>
      <c r="P615" s="173">
        <f t="shared" si="796"/>
        <v>4</v>
      </c>
      <c r="Q615" s="173">
        <f t="shared" si="796"/>
        <v>4.03</v>
      </c>
      <c r="R615" s="173">
        <f t="shared" si="796"/>
        <v>3.93</v>
      </c>
      <c r="S615" s="173">
        <f t="shared" si="796"/>
        <v>3.93</v>
      </c>
      <c r="T615" s="173">
        <f t="shared" si="796"/>
        <v>3.88</v>
      </c>
      <c r="U615" s="173">
        <f t="shared" si="796"/>
        <v>3.96</v>
      </c>
      <c r="V615" s="173">
        <f t="shared" si="796"/>
        <v>3.97</v>
      </c>
      <c r="W615" s="173">
        <f t="shared" si="796"/>
        <v>3.91</v>
      </c>
      <c r="X615" s="173">
        <f t="shared" si="796"/>
        <v>4.04</v>
      </c>
      <c r="Y615" s="173">
        <f t="shared" si="796"/>
        <v>4.08</v>
      </c>
      <c r="Z615" s="173">
        <f t="shared" si="796"/>
        <v>4.05</v>
      </c>
      <c r="AA615" s="173">
        <f t="shared" si="796"/>
        <v>4</v>
      </c>
      <c r="AB615" s="173">
        <f t="shared" si="796"/>
        <v>4.04</v>
      </c>
      <c r="AC615" s="173">
        <f t="shared" si="796"/>
        <v>4.01</v>
      </c>
      <c r="AD615" s="173">
        <f t="shared" si="796"/>
        <v>3.93</v>
      </c>
      <c r="AE615" s="173">
        <f t="shared" si="796"/>
        <v>3.79</v>
      </c>
      <c r="AF615" s="173">
        <f t="shared" si="796"/>
        <v>3.93</v>
      </c>
      <c r="AG615" s="173">
        <f t="shared" si="796"/>
        <v>3.89</v>
      </c>
      <c r="AH615" s="173">
        <f t="shared" si="796"/>
        <v>3.94</v>
      </c>
      <c r="AI615" s="173">
        <f t="shared" si="796"/>
        <v>3.99</v>
      </c>
      <c r="AJ615" s="173">
        <f t="shared" si="796"/>
        <v>4.11</v>
      </c>
      <c r="AK615" s="173">
        <f t="shared" si="796"/>
        <v>3.95</v>
      </c>
      <c r="AL615" s="173" t="str">
        <f t="shared" si="796"/>
        <v/>
      </c>
      <c r="AM615" s="173" t="str">
        <f t="shared" si="796"/>
        <v/>
      </c>
      <c r="AN615" s="173" t="str">
        <f t="shared" si="796"/>
        <v/>
      </c>
      <c r="AO615" s="173" t="str">
        <f t="shared" si="796"/>
        <v/>
      </c>
      <c r="AP615" s="173" t="str">
        <f t="shared" si="796"/>
        <v/>
      </c>
      <c r="AQ615" s="170"/>
      <c r="AR615" s="170"/>
    </row>
    <row r="616" ht="12.75" customHeight="1">
      <c r="A616" s="170"/>
      <c r="B616" s="170"/>
      <c r="C616" s="140"/>
      <c r="D616" s="139">
        <v>35.0</v>
      </c>
      <c r="E616" s="177">
        <f t="shared" ref="E616:AP616" si="797">IFERROR(INDEX(E$196:E$385,MATCH($D616,E$389:E$578,0)),"")</f>
        <v>4.03</v>
      </c>
      <c r="F616" s="173">
        <f t="shared" si="797"/>
        <v>4.05</v>
      </c>
      <c r="G616" s="173">
        <f t="shared" si="797"/>
        <v>4.02</v>
      </c>
      <c r="H616" s="173">
        <f t="shared" si="797"/>
        <v>4.09</v>
      </c>
      <c r="I616" s="173">
        <f t="shared" si="797"/>
        <v>4.07</v>
      </c>
      <c r="J616" s="173">
        <f t="shared" si="797"/>
        <v>4.03</v>
      </c>
      <c r="K616" s="173">
        <f t="shared" si="797"/>
        <v>4.09</v>
      </c>
      <c r="L616" s="173">
        <f t="shared" si="797"/>
        <v>4.03</v>
      </c>
      <c r="M616" s="173">
        <f t="shared" si="797"/>
        <v>3.9</v>
      </c>
      <c r="N616" s="173">
        <f t="shared" si="797"/>
        <v>3.94</v>
      </c>
      <c r="O616" s="173">
        <f t="shared" si="797"/>
        <v>3.95</v>
      </c>
      <c r="P616" s="173">
        <f t="shared" si="797"/>
        <v>4</v>
      </c>
      <c r="Q616" s="173">
        <f t="shared" si="797"/>
        <v>4.03</v>
      </c>
      <c r="R616" s="173">
        <f t="shared" si="797"/>
        <v>3.97</v>
      </c>
      <c r="S616" s="173">
        <f t="shared" si="797"/>
        <v>3.96</v>
      </c>
      <c r="T616" s="173">
        <f t="shared" si="797"/>
        <v>3.88</v>
      </c>
      <c r="U616" s="173">
        <f t="shared" si="797"/>
        <v>3.98</v>
      </c>
      <c r="V616" s="173">
        <f t="shared" si="797"/>
        <v>4.01</v>
      </c>
      <c r="W616" s="173">
        <f t="shared" si="797"/>
        <v>3.94</v>
      </c>
      <c r="X616" s="173">
        <f t="shared" si="797"/>
        <v>4.04</v>
      </c>
      <c r="Y616" s="173">
        <f t="shared" si="797"/>
        <v>4.1</v>
      </c>
      <c r="Z616" s="173">
        <f t="shared" si="797"/>
        <v>4.05</v>
      </c>
      <c r="AA616" s="173">
        <f t="shared" si="797"/>
        <v>4</v>
      </c>
      <c r="AB616" s="173">
        <f t="shared" si="797"/>
        <v>4.04</v>
      </c>
      <c r="AC616" s="173">
        <f t="shared" si="797"/>
        <v>4.04</v>
      </c>
      <c r="AD616" s="173">
        <f t="shared" si="797"/>
        <v>3.94</v>
      </c>
      <c r="AE616" s="173">
        <f t="shared" si="797"/>
        <v>3.79</v>
      </c>
      <c r="AF616" s="173">
        <f t="shared" si="797"/>
        <v>3.94</v>
      </c>
      <c r="AG616" s="173">
        <f t="shared" si="797"/>
        <v>3.89</v>
      </c>
      <c r="AH616" s="173">
        <f t="shared" si="797"/>
        <v>3.95</v>
      </c>
      <c r="AI616" s="173">
        <f t="shared" si="797"/>
        <v>3.99</v>
      </c>
      <c r="AJ616" s="173">
        <f t="shared" si="797"/>
        <v>4.11</v>
      </c>
      <c r="AK616" s="173">
        <f t="shared" si="797"/>
        <v>3.95</v>
      </c>
      <c r="AL616" s="173" t="str">
        <f t="shared" si="797"/>
        <v/>
      </c>
      <c r="AM616" s="173" t="str">
        <f t="shared" si="797"/>
        <v/>
      </c>
      <c r="AN616" s="173" t="str">
        <f t="shared" si="797"/>
        <v/>
      </c>
      <c r="AO616" s="173" t="str">
        <f t="shared" si="797"/>
        <v/>
      </c>
      <c r="AP616" s="173" t="str">
        <f t="shared" si="797"/>
        <v/>
      </c>
      <c r="AQ616" s="170"/>
      <c r="AR616" s="170"/>
    </row>
    <row r="617" ht="12.75" customHeight="1">
      <c r="A617" s="170"/>
      <c r="B617" s="170"/>
      <c r="C617" s="140"/>
      <c r="D617" s="139">
        <v>36.0</v>
      </c>
      <c r="E617" s="177">
        <f t="shared" ref="E617:AP617" si="798">IFERROR(INDEX(E$196:E$385,MATCH($D617,E$389:E$578,0)),"")</f>
        <v>4.03</v>
      </c>
      <c r="F617" s="173">
        <f t="shared" si="798"/>
        <v>4.06</v>
      </c>
      <c r="G617" s="173">
        <f t="shared" si="798"/>
        <v>4.03</v>
      </c>
      <c r="H617" s="173">
        <f t="shared" si="798"/>
        <v>4.11</v>
      </c>
      <c r="I617" s="173">
        <f t="shared" si="798"/>
        <v>4.07</v>
      </c>
      <c r="J617" s="173">
        <f t="shared" si="798"/>
        <v>4.05</v>
      </c>
      <c r="K617" s="173">
        <f t="shared" si="798"/>
        <v>4.09</v>
      </c>
      <c r="L617" s="173">
        <f t="shared" si="798"/>
        <v>4.05</v>
      </c>
      <c r="M617" s="173">
        <f t="shared" si="798"/>
        <v>3.92</v>
      </c>
      <c r="N617" s="173">
        <f t="shared" si="798"/>
        <v>3.95</v>
      </c>
      <c r="O617" s="173">
        <f t="shared" si="798"/>
        <v>3.97</v>
      </c>
      <c r="P617" s="173">
        <f t="shared" si="798"/>
        <v>4.01</v>
      </c>
      <c r="Q617" s="173">
        <f t="shared" si="798"/>
        <v>4.04</v>
      </c>
      <c r="R617" s="173">
        <f t="shared" si="798"/>
        <v>3.99</v>
      </c>
      <c r="S617" s="173">
        <f t="shared" si="798"/>
        <v>3.96</v>
      </c>
      <c r="T617" s="173">
        <f t="shared" si="798"/>
        <v>3.92</v>
      </c>
      <c r="U617" s="173">
        <f t="shared" si="798"/>
        <v>3.99</v>
      </c>
      <c r="V617" s="173">
        <f t="shared" si="798"/>
        <v>4.01</v>
      </c>
      <c r="W617" s="173">
        <f t="shared" si="798"/>
        <v>3.96</v>
      </c>
      <c r="X617" s="173">
        <f t="shared" si="798"/>
        <v>4.04</v>
      </c>
      <c r="Y617" s="173">
        <f t="shared" si="798"/>
        <v>4.1</v>
      </c>
      <c r="Z617" s="173">
        <f t="shared" si="798"/>
        <v>4.07</v>
      </c>
      <c r="AA617" s="173">
        <f t="shared" si="798"/>
        <v>4.01</v>
      </c>
      <c r="AB617" s="173">
        <f t="shared" si="798"/>
        <v>4.05</v>
      </c>
      <c r="AC617" s="173">
        <f t="shared" si="798"/>
        <v>4.04</v>
      </c>
      <c r="AD617" s="173">
        <f t="shared" si="798"/>
        <v>3.94</v>
      </c>
      <c r="AE617" s="173">
        <f t="shared" si="798"/>
        <v>3.8</v>
      </c>
      <c r="AF617" s="173">
        <f t="shared" si="798"/>
        <v>3.94</v>
      </c>
      <c r="AG617" s="173">
        <f t="shared" si="798"/>
        <v>3.9</v>
      </c>
      <c r="AH617" s="173">
        <f t="shared" si="798"/>
        <v>3.98</v>
      </c>
      <c r="AI617" s="173">
        <f t="shared" si="798"/>
        <v>4.01</v>
      </c>
      <c r="AJ617" s="173">
        <f t="shared" si="798"/>
        <v>4.12</v>
      </c>
      <c r="AK617" s="173">
        <f t="shared" si="798"/>
        <v>3.96</v>
      </c>
      <c r="AL617" s="173" t="str">
        <f t="shared" si="798"/>
        <v/>
      </c>
      <c r="AM617" s="173" t="str">
        <f t="shared" si="798"/>
        <v/>
      </c>
      <c r="AN617" s="173" t="str">
        <f t="shared" si="798"/>
        <v/>
      </c>
      <c r="AO617" s="173" t="str">
        <f t="shared" si="798"/>
        <v/>
      </c>
      <c r="AP617" s="173" t="str">
        <f t="shared" si="798"/>
        <v/>
      </c>
      <c r="AQ617" s="170"/>
      <c r="AR617" s="170"/>
    </row>
    <row r="618" ht="12.75" customHeight="1">
      <c r="A618" s="170"/>
      <c r="B618" s="170"/>
      <c r="C618" s="140"/>
      <c r="D618" s="139">
        <v>37.0</v>
      </c>
      <c r="E618" s="177">
        <f t="shared" ref="E618:AP618" si="799">IFERROR(INDEX(E$196:E$385,MATCH($D618,E$389:E$578,0)),"")</f>
        <v>4.03</v>
      </c>
      <c r="F618" s="173">
        <f t="shared" si="799"/>
        <v>4.09</v>
      </c>
      <c r="G618" s="173">
        <f t="shared" si="799"/>
        <v>4.03</v>
      </c>
      <c r="H618" s="173">
        <f t="shared" si="799"/>
        <v>4.11</v>
      </c>
      <c r="I618" s="173">
        <f t="shared" si="799"/>
        <v>4.08</v>
      </c>
      <c r="J618" s="173">
        <f t="shared" si="799"/>
        <v>4.07</v>
      </c>
      <c r="K618" s="173">
        <f t="shared" si="799"/>
        <v>4.11</v>
      </c>
      <c r="L618" s="173">
        <f t="shared" si="799"/>
        <v>4.05</v>
      </c>
      <c r="M618" s="173">
        <f t="shared" si="799"/>
        <v>3.93</v>
      </c>
      <c r="N618" s="173">
        <f t="shared" si="799"/>
        <v>3.96</v>
      </c>
      <c r="O618" s="173">
        <f t="shared" si="799"/>
        <v>3.97</v>
      </c>
      <c r="P618" s="173">
        <f t="shared" si="799"/>
        <v>4.01</v>
      </c>
      <c r="Q618" s="173">
        <f t="shared" si="799"/>
        <v>4.04</v>
      </c>
      <c r="R618" s="173">
        <f t="shared" si="799"/>
        <v>4</v>
      </c>
      <c r="S618" s="173">
        <f t="shared" si="799"/>
        <v>3.96</v>
      </c>
      <c r="T618" s="173">
        <f t="shared" si="799"/>
        <v>3.96</v>
      </c>
      <c r="U618" s="173">
        <f t="shared" si="799"/>
        <v>3.99</v>
      </c>
      <c r="V618" s="173">
        <f t="shared" si="799"/>
        <v>4.04</v>
      </c>
      <c r="W618" s="173">
        <f t="shared" si="799"/>
        <v>3.96</v>
      </c>
      <c r="X618" s="173">
        <f t="shared" si="799"/>
        <v>4.05</v>
      </c>
      <c r="Y618" s="173">
        <f t="shared" si="799"/>
        <v>4.11</v>
      </c>
      <c r="Z618" s="173">
        <f t="shared" si="799"/>
        <v>4.08</v>
      </c>
      <c r="AA618" s="173">
        <f t="shared" si="799"/>
        <v>4.02</v>
      </c>
      <c r="AB618" s="173">
        <f t="shared" si="799"/>
        <v>4.05</v>
      </c>
      <c r="AC618" s="173">
        <f t="shared" si="799"/>
        <v>4.06</v>
      </c>
      <c r="AD618" s="173">
        <f t="shared" si="799"/>
        <v>3.98</v>
      </c>
      <c r="AE618" s="173">
        <f t="shared" si="799"/>
        <v>3.81</v>
      </c>
      <c r="AF618" s="173">
        <f t="shared" si="799"/>
        <v>3.95</v>
      </c>
      <c r="AG618" s="173">
        <f t="shared" si="799"/>
        <v>3.93</v>
      </c>
      <c r="AH618" s="173">
        <f t="shared" si="799"/>
        <v>3.98</v>
      </c>
      <c r="AI618" s="173">
        <f t="shared" si="799"/>
        <v>4.01</v>
      </c>
      <c r="AJ618" s="173">
        <f t="shared" si="799"/>
        <v>4.12</v>
      </c>
      <c r="AK618" s="173">
        <f t="shared" si="799"/>
        <v>3.97</v>
      </c>
      <c r="AL618" s="173" t="str">
        <f t="shared" si="799"/>
        <v/>
      </c>
      <c r="AM618" s="173" t="str">
        <f t="shared" si="799"/>
        <v/>
      </c>
      <c r="AN618" s="173" t="str">
        <f t="shared" si="799"/>
        <v/>
      </c>
      <c r="AO618" s="173" t="str">
        <f t="shared" si="799"/>
        <v/>
      </c>
      <c r="AP618" s="173" t="str">
        <f t="shared" si="799"/>
        <v/>
      </c>
      <c r="AQ618" s="170"/>
      <c r="AR618" s="170"/>
    </row>
    <row r="619" ht="12.75" customHeight="1">
      <c r="A619" s="170"/>
      <c r="B619" s="170"/>
      <c r="C619" s="140"/>
      <c r="D619" s="139">
        <v>38.0</v>
      </c>
      <c r="E619" s="177">
        <f t="shared" ref="E619:AP619" si="800">IFERROR(INDEX(E$196:E$385,MATCH($D619,E$389:E$578,0)),"")</f>
        <v>4.06</v>
      </c>
      <c r="F619" s="173">
        <f t="shared" si="800"/>
        <v>4.09</v>
      </c>
      <c r="G619" s="173">
        <f t="shared" si="800"/>
        <v>4.04</v>
      </c>
      <c r="H619" s="173">
        <f t="shared" si="800"/>
        <v>4.12</v>
      </c>
      <c r="I619" s="173">
        <f t="shared" si="800"/>
        <v>4.09</v>
      </c>
      <c r="J619" s="173">
        <f t="shared" si="800"/>
        <v>4.07</v>
      </c>
      <c r="K619" s="173">
        <f t="shared" si="800"/>
        <v>4.11</v>
      </c>
      <c r="L619" s="173">
        <f t="shared" si="800"/>
        <v>4.06</v>
      </c>
      <c r="M619" s="173">
        <f t="shared" si="800"/>
        <v>3.93</v>
      </c>
      <c r="N619" s="173">
        <f t="shared" si="800"/>
        <v>3.96</v>
      </c>
      <c r="O619" s="173">
        <f t="shared" si="800"/>
        <v>4</v>
      </c>
      <c r="P619" s="173">
        <f t="shared" si="800"/>
        <v>4.01</v>
      </c>
      <c r="Q619" s="173">
        <f t="shared" si="800"/>
        <v>4.05</v>
      </c>
      <c r="R619" s="173">
        <f t="shared" si="800"/>
        <v>4.01</v>
      </c>
      <c r="S619" s="173">
        <f t="shared" si="800"/>
        <v>3.98</v>
      </c>
      <c r="T619" s="173">
        <f t="shared" si="800"/>
        <v>3.96</v>
      </c>
      <c r="U619" s="173">
        <f t="shared" si="800"/>
        <v>4.01</v>
      </c>
      <c r="V619" s="173">
        <f t="shared" si="800"/>
        <v>4.04</v>
      </c>
      <c r="W619" s="173">
        <f t="shared" si="800"/>
        <v>3.97</v>
      </c>
      <c r="X619" s="173">
        <f t="shared" si="800"/>
        <v>4.05</v>
      </c>
      <c r="Y619" s="173">
        <f t="shared" si="800"/>
        <v>4.11</v>
      </c>
      <c r="Z619" s="173">
        <f t="shared" si="800"/>
        <v>4.09</v>
      </c>
      <c r="AA619" s="173">
        <f t="shared" si="800"/>
        <v>4.04</v>
      </c>
      <c r="AB619" s="173">
        <f t="shared" si="800"/>
        <v>4.07</v>
      </c>
      <c r="AC619" s="173">
        <f t="shared" si="800"/>
        <v>4.06</v>
      </c>
      <c r="AD619" s="173">
        <f t="shared" si="800"/>
        <v>3.98</v>
      </c>
      <c r="AE619" s="173">
        <f t="shared" si="800"/>
        <v>3.83</v>
      </c>
      <c r="AF619" s="173">
        <f t="shared" si="800"/>
        <v>3.97</v>
      </c>
      <c r="AG619" s="173">
        <f t="shared" si="800"/>
        <v>3.93</v>
      </c>
      <c r="AH619" s="173">
        <f t="shared" si="800"/>
        <v>3.98</v>
      </c>
      <c r="AI619" s="173">
        <f t="shared" si="800"/>
        <v>4.03</v>
      </c>
      <c r="AJ619" s="173">
        <f t="shared" si="800"/>
        <v>4.12</v>
      </c>
      <c r="AK619" s="173">
        <f t="shared" si="800"/>
        <v>3.97</v>
      </c>
      <c r="AL619" s="173" t="str">
        <f t="shared" si="800"/>
        <v/>
      </c>
      <c r="AM619" s="173" t="str">
        <f t="shared" si="800"/>
        <v/>
      </c>
      <c r="AN619" s="173" t="str">
        <f t="shared" si="800"/>
        <v/>
      </c>
      <c r="AO619" s="173" t="str">
        <f t="shared" si="800"/>
        <v/>
      </c>
      <c r="AP619" s="173" t="str">
        <f t="shared" si="800"/>
        <v/>
      </c>
      <c r="AQ619" s="170"/>
      <c r="AR619" s="170"/>
    </row>
    <row r="620" ht="12.75" customHeight="1">
      <c r="A620" s="170"/>
      <c r="B620" s="170"/>
      <c r="C620" s="140"/>
      <c r="D620" s="139">
        <v>39.0</v>
      </c>
      <c r="E620" s="177">
        <f t="shared" ref="E620:AP620" si="801">IFERROR(INDEX(E$196:E$385,MATCH($D620,E$389:E$578,0)),"")</f>
        <v>4.07</v>
      </c>
      <c r="F620" s="173">
        <f t="shared" si="801"/>
        <v>4.1</v>
      </c>
      <c r="G620" s="173">
        <f t="shared" si="801"/>
        <v>4.04</v>
      </c>
      <c r="H620" s="173">
        <f t="shared" si="801"/>
        <v>4.14</v>
      </c>
      <c r="I620" s="173">
        <f t="shared" si="801"/>
        <v>4.09</v>
      </c>
      <c r="J620" s="173">
        <f t="shared" si="801"/>
        <v>4.07</v>
      </c>
      <c r="K620" s="173">
        <f t="shared" si="801"/>
        <v>4.12</v>
      </c>
      <c r="L620" s="173">
        <f t="shared" si="801"/>
        <v>4.07</v>
      </c>
      <c r="M620" s="173">
        <f t="shared" si="801"/>
        <v>3.95</v>
      </c>
      <c r="N620" s="173">
        <f t="shared" si="801"/>
        <v>3.96</v>
      </c>
      <c r="O620" s="173">
        <f t="shared" si="801"/>
        <v>4</v>
      </c>
      <c r="P620" s="173">
        <f t="shared" si="801"/>
        <v>4.02</v>
      </c>
      <c r="Q620" s="173">
        <f t="shared" si="801"/>
        <v>4.08</v>
      </c>
      <c r="R620" s="173">
        <f t="shared" si="801"/>
        <v>4.01</v>
      </c>
      <c r="S620" s="173">
        <f t="shared" si="801"/>
        <v>3.99</v>
      </c>
      <c r="T620" s="173">
        <f t="shared" si="801"/>
        <v>4</v>
      </c>
      <c r="U620" s="173">
        <f t="shared" si="801"/>
        <v>4.01</v>
      </c>
      <c r="V620" s="173">
        <f t="shared" si="801"/>
        <v>4.04</v>
      </c>
      <c r="W620" s="173">
        <f t="shared" si="801"/>
        <v>3.97</v>
      </c>
      <c r="X620" s="173">
        <f t="shared" si="801"/>
        <v>4.06</v>
      </c>
      <c r="Y620" s="173">
        <f t="shared" si="801"/>
        <v>4.11</v>
      </c>
      <c r="Z620" s="173">
        <f t="shared" si="801"/>
        <v>4.1</v>
      </c>
      <c r="AA620" s="173">
        <f t="shared" si="801"/>
        <v>4.05</v>
      </c>
      <c r="AB620" s="173">
        <f t="shared" si="801"/>
        <v>4.07</v>
      </c>
      <c r="AC620" s="173">
        <f t="shared" si="801"/>
        <v>4.06</v>
      </c>
      <c r="AD620" s="173">
        <f t="shared" si="801"/>
        <v>4.01</v>
      </c>
      <c r="AE620" s="173">
        <f t="shared" si="801"/>
        <v>3.84</v>
      </c>
      <c r="AF620" s="173">
        <f t="shared" si="801"/>
        <v>3.98</v>
      </c>
      <c r="AG620" s="173">
        <f t="shared" si="801"/>
        <v>3.95</v>
      </c>
      <c r="AH620" s="173">
        <f t="shared" si="801"/>
        <v>4</v>
      </c>
      <c r="AI620" s="173">
        <f t="shared" si="801"/>
        <v>4.03</v>
      </c>
      <c r="AJ620" s="173">
        <f t="shared" si="801"/>
        <v>4.14</v>
      </c>
      <c r="AK620" s="173">
        <f t="shared" si="801"/>
        <v>3.98</v>
      </c>
      <c r="AL620" s="173" t="str">
        <f t="shared" si="801"/>
        <v/>
      </c>
      <c r="AM620" s="173" t="str">
        <f t="shared" si="801"/>
        <v/>
      </c>
      <c r="AN620" s="173" t="str">
        <f t="shared" si="801"/>
        <v/>
      </c>
      <c r="AO620" s="173" t="str">
        <f t="shared" si="801"/>
        <v/>
      </c>
      <c r="AP620" s="173" t="str">
        <f t="shared" si="801"/>
        <v/>
      </c>
      <c r="AQ620" s="170"/>
      <c r="AR620" s="170"/>
    </row>
    <row r="621" ht="12.75" customHeight="1">
      <c r="A621" s="170"/>
      <c r="B621" s="170"/>
      <c r="C621" s="140"/>
      <c r="D621" s="139">
        <v>40.0</v>
      </c>
      <c r="E621" s="177">
        <f t="shared" ref="E621:AP621" si="802">IFERROR(INDEX(E$196:E$385,MATCH($D621,E$389:E$578,0)),"")</f>
        <v>4.07</v>
      </c>
      <c r="F621" s="173">
        <f t="shared" si="802"/>
        <v>4.1</v>
      </c>
      <c r="G621" s="173">
        <f t="shared" si="802"/>
        <v>4.04</v>
      </c>
      <c r="H621" s="173">
        <f t="shared" si="802"/>
        <v>4.15</v>
      </c>
      <c r="I621" s="173">
        <f t="shared" si="802"/>
        <v>4.1</v>
      </c>
      <c r="J621" s="173">
        <f t="shared" si="802"/>
        <v>4.08</v>
      </c>
      <c r="K621" s="173">
        <f t="shared" si="802"/>
        <v>4.13</v>
      </c>
      <c r="L621" s="173">
        <f t="shared" si="802"/>
        <v>4.07</v>
      </c>
      <c r="M621" s="173">
        <f t="shared" si="802"/>
        <v>3.96</v>
      </c>
      <c r="N621" s="173">
        <f t="shared" si="802"/>
        <v>3.97</v>
      </c>
      <c r="O621" s="173">
        <f t="shared" si="802"/>
        <v>4.01</v>
      </c>
      <c r="P621" s="173">
        <f t="shared" si="802"/>
        <v>4.02</v>
      </c>
      <c r="Q621" s="173">
        <f t="shared" si="802"/>
        <v>4.09</v>
      </c>
      <c r="R621" s="173">
        <f t="shared" si="802"/>
        <v>4.01</v>
      </c>
      <c r="S621" s="173">
        <f t="shared" si="802"/>
        <v>4</v>
      </c>
      <c r="T621" s="173">
        <f t="shared" si="802"/>
        <v>4</v>
      </c>
      <c r="U621" s="173">
        <f t="shared" si="802"/>
        <v>4.04</v>
      </c>
      <c r="V621" s="173">
        <f t="shared" si="802"/>
        <v>4.05</v>
      </c>
      <c r="W621" s="173">
        <f t="shared" si="802"/>
        <v>3.98</v>
      </c>
      <c r="X621" s="173">
        <f t="shared" si="802"/>
        <v>4.07</v>
      </c>
      <c r="Y621" s="173">
        <f t="shared" si="802"/>
        <v>4.14</v>
      </c>
      <c r="Z621" s="173">
        <f t="shared" si="802"/>
        <v>4.11</v>
      </c>
      <c r="AA621" s="173">
        <f t="shared" si="802"/>
        <v>4.05</v>
      </c>
      <c r="AB621" s="173">
        <f t="shared" si="802"/>
        <v>4.08</v>
      </c>
      <c r="AC621" s="173">
        <f t="shared" si="802"/>
        <v>4.06</v>
      </c>
      <c r="AD621" s="173">
        <f t="shared" si="802"/>
        <v>4.03</v>
      </c>
      <c r="AE621" s="173">
        <f t="shared" si="802"/>
        <v>3.88</v>
      </c>
      <c r="AF621" s="173">
        <f t="shared" si="802"/>
        <v>3.98</v>
      </c>
      <c r="AG621" s="173">
        <f t="shared" si="802"/>
        <v>3.95</v>
      </c>
      <c r="AH621" s="173">
        <f t="shared" si="802"/>
        <v>4.01</v>
      </c>
      <c r="AI621" s="173">
        <f t="shared" si="802"/>
        <v>4.05</v>
      </c>
      <c r="AJ621" s="173">
        <f t="shared" si="802"/>
        <v>4.15</v>
      </c>
      <c r="AK621" s="173">
        <f t="shared" si="802"/>
        <v>3.98</v>
      </c>
      <c r="AL621" s="173" t="str">
        <f t="shared" si="802"/>
        <v/>
      </c>
      <c r="AM621" s="173" t="str">
        <f t="shared" si="802"/>
        <v/>
      </c>
      <c r="AN621" s="173" t="str">
        <f t="shared" si="802"/>
        <v/>
      </c>
      <c r="AO621" s="173" t="str">
        <f t="shared" si="802"/>
        <v/>
      </c>
      <c r="AP621" s="173" t="str">
        <f t="shared" si="802"/>
        <v/>
      </c>
      <c r="AQ621" s="170"/>
      <c r="AR621" s="170"/>
    </row>
    <row r="622" ht="12.75" customHeight="1">
      <c r="A622" s="170"/>
      <c r="B622" s="170"/>
      <c r="C622" s="140"/>
      <c r="D622" s="139">
        <v>41.0</v>
      </c>
      <c r="E622" s="177">
        <f t="shared" ref="E622:AP622" si="803">IFERROR(INDEX(E$196:E$385,MATCH($D622,E$389:E$578,0)),"")</f>
        <v>4.08</v>
      </c>
      <c r="F622" s="173">
        <f t="shared" si="803"/>
        <v>4.11</v>
      </c>
      <c r="G622" s="173">
        <f t="shared" si="803"/>
        <v>4.05</v>
      </c>
      <c r="H622" s="173">
        <f t="shared" si="803"/>
        <v>4.15</v>
      </c>
      <c r="I622" s="173">
        <f t="shared" si="803"/>
        <v>4.11</v>
      </c>
      <c r="J622" s="173">
        <f t="shared" si="803"/>
        <v>4.08</v>
      </c>
      <c r="K622" s="173">
        <f t="shared" si="803"/>
        <v>4.13</v>
      </c>
      <c r="L622" s="173">
        <f t="shared" si="803"/>
        <v>4.07</v>
      </c>
      <c r="M622" s="173">
        <f t="shared" si="803"/>
        <v>3.97</v>
      </c>
      <c r="N622" s="173">
        <f t="shared" si="803"/>
        <v>3.98</v>
      </c>
      <c r="O622" s="173">
        <f t="shared" si="803"/>
        <v>4.01</v>
      </c>
      <c r="P622" s="173">
        <f t="shared" si="803"/>
        <v>4.02</v>
      </c>
      <c r="Q622" s="173">
        <f t="shared" si="803"/>
        <v>4.09</v>
      </c>
      <c r="R622" s="173">
        <f t="shared" si="803"/>
        <v>4.01</v>
      </c>
      <c r="S622" s="173">
        <f t="shared" si="803"/>
        <v>4.03</v>
      </c>
      <c r="T622" s="173">
        <f t="shared" si="803"/>
        <v>4.01</v>
      </c>
      <c r="U622" s="173">
        <f t="shared" si="803"/>
        <v>4.04</v>
      </c>
      <c r="V622" s="173">
        <f t="shared" si="803"/>
        <v>4.05</v>
      </c>
      <c r="W622" s="173">
        <f t="shared" si="803"/>
        <v>4</v>
      </c>
      <c r="X622" s="173">
        <f t="shared" si="803"/>
        <v>4.07</v>
      </c>
      <c r="Y622" s="173">
        <f t="shared" si="803"/>
        <v>4.15</v>
      </c>
      <c r="Z622" s="173">
        <f t="shared" si="803"/>
        <v>4.12</v>
      </c>
      <c r="AA622" s="173">
        <f t="shared" si="803"/>
        <v>4.06</v>
      </c>
      <c r="AB622" s="173">
        <f t="shared" si="803"/>
        <v>4.09</v>
      </c>
      <c r="AC622" s="173">
        <f t="shared" si="803"/>
        <v>4.07</v>
      </c>
      <c r="AD622" s="173">
        <f t="shared" si="803"/>
        <v>4.04</v>
      </c>
      <c r="AE622" s="173">
        <f t="shared" si="803"/>
        <v>3.88</v>
      </c>
      <c r="AF622" s="173">
        <f t="shared" si="803"/>
        <v>3.98</v>
      </c>
      <c r="AG622" s="173">
        <f t="shared" si="803"/>
        <v>3.96</v>
      </c>
      <c r="AH622" s="173">
        <f t="shared" si="803"/>
        <v>4.01</v>
      </c>
      <c r="AI622" s="173">
        <f t="shared" si="803"/>
        <v>4.05</v>
      </c>
      <c r="AJ622" s="173">
        <f t="shared" si="803"/>
        <v>4.16</v>
      </c>
      <c r="AK622" s="173">
        <f t="shared" si="803"/>
        <v>3.98</v>
      </c>
      <c r="AL622" s="173" t="str">
        <f t="shared" si="803"/>
        <v/>
      </c>
      <c r="AM622" s="173" t="str">
        <f t="shared" si="803"/>
        <v/>
      </c>
      <c r="AN622" s="173" t="str">
        <f t="shared" si="803"/>
        <v/>
      </c>
      <c r="AO622" s="173" t="str">
        <f t="shared" si="803"/>
        <v/>
      </c>
      <c r="AP622" s="173" t="str">
        <f t="shared" si="803"/>
        <v/>
      </c>
      <c r="AQ622" s="170"/>
      <c r="AR622" s="170"/>
    </row>
    <row r="623" ht="12.75" customHeight="1">
      <c r="A623" s="170"/>
      <c r="B623" s="170"/>
      <c r="C623" s="140"/>
      <c r="D623" s="139">
        <v>42.0</v>
      </c>
      <c r="E623" s="177">
        <f t="shared" ref="E623:AP623" si="804">IFERROR(INDEX(E$196:E$385,MATCH($D623,E$389:E$578,0)),"")</f>
        <v>4.11</v>
      </c>
      <c r="F623" s="173">
        <f t="shared" si="804"/>
        <v>4.11</v>
      </c>
      <c r="G623" s="173">
        <f t="shared" si="804"/>
        <v>4.06</v>
      </c>
      <c r="H623" s="173">
        <f t="shared" si="804"/>
        <v>4.15</v>
      </c>
      <c r="I623" s="173">
        <f t="shared" si="804"/>
        <v>4.11</v>
      </c>
      <c r="J623" s="173">
        <f t="shared" si="804"/>
        <v>4.09</v>
      </c>
      <c r="K623" s="173">
        <f t="shared" si="804"/>
        <v>4.13</v>
      </c>
      <c r="L623" s="173">
        <f t="shared" si="804"/>
        <v>4.09</v>
      </c>
      <c r="M623" s="173">
        <f t="shared" si="804"/>
        <v>3.98</v>
      </c>
      <c r="N623" s="173">
        <f t="shared" si="804"/>
        <v>4</v>
      </c>
      <c r="O623" s="173">
        <f t="shared" si="804"/>
        <v>4.01</v>
      </c>
      <c r="P623" s="173">
        <f t="shared" si="804"/>
        <v>4.04</v>
      </c>
      <c r="Q623" s="173">
        <f t="shared" si="804"/>
        <v>4.12</v>
      </c>
      <c r="R623" s="173">
        <f t="shared" si="804"/>
        <v>4.01</v>
      </c>
      <c r="S623" s="173">
        <f t="shared" si="804"/>
        <v>4.04</v>
      </c>
      <c r="T623" s="173">
        <f t="shared" si="804"/>
        <v>4.01</v>
      </c>
      <c r="U623" s="173">
        <f t="shared" si="804"/>
        <v>4.07</v>
      </c>
      <c r="V623" s="173">
        <f t="shared" si="804"/>
        <v>4.09</v>
      </c>
      <c r="W623" s="173">
        <f t="shared" si="804"/>
        <v>4</v>
      </c>
      <c r="X623" s="173">
        <f t="shared" si="804"/>
        <v>4.08</v>
      </c>
      <c r="Y623" s="173">
        <f t="shared" si="804"/>
        <v>4.19</v>
      </c>
      <c r="Z623" s="173">
        <f t="shared" si="804"/>
        <v>4.13</v>
      </c>
      <c r="AA623" s="173">
        <f t="shared" si="804"/>
        <v>4.06</v>
      </c>
      <c r="AB623" s="173">
        <f t="shared" si="804"/>
        <v>4.09</v>
      </c>
      <c r="AC623" s="173">
        <f t="shared" si="804"/>
        <v>4.09</v>
      </c>
      <c r="AD623" s="173">
        <f t="shared" si="804"/>
        <v>4.04</v>
      </c>
      <c r="AE623" s="173">
        <f t="shared" si="804"/>
        <v>3.88</v>
      </c>
      <c r="AF623" s="173">
        <f t="shared" si="804"/>
        <v>3.99</v>
      </c>
      <c r="AG623" s="173">
        <f t="shared" si="804"/>
        <v>3.97</v>
      </c>
      <c r="AH623" s="173">
        <f t="shared" si="804"/>
        <v>4.04</v>
      </c>
      <c r="AI623" s="173">
        <f t="shared" si="804"/>
        <v>4.05</v>
      </c>
      <c r="AJ623" s="173">
        <f t="shared" si="804"/>
        <v>4.17</v>
      </c>
      <c r="AK623" s="173">
        <f t="shared" si="804"/>
        <v>4</v>
      </c>
      <c r="AL623" s="173" t="str">
        <f t="shared" si="804"/>
        <v/>
      </c>
      <c r="AM623" s="173" t="str">
        <f t="shared" si="804"/>
        <v/>
      </c>
      <c r="AN623" s="173" t="str">
        <f t="shared" si="804"/>
        <v/>
      </c>
      <c r="AO623" s="173" t="str">
        <f t="shared" si="804"/>
        <v/>
      </c>
      <c r="AP623" s="173" t="str">
        <f t="shared" si="804"/>
        <v/>
      </c>
      <c r="AQ623" s="170"/>
      <c r="AR623" s="170"/>
    </row>
    <row r="624" ht="12.75" customHeight="1">
      <c r="A624" s="170"/>
      <c r="B624" s="170"/>
      <c r="C624" s="140"/>
      <c r="D624" s="139">
        <v>43.0</v>
      </c>
      <c r="E624" s="177">
        <f t="shared" ref="E624:AP624" si="805">IFERROR(INDEX(E$196:E$385,MATCH($D624,E$389:E$578,0)),"")</f>
        <v>4.11</v>
      </c>
      <c r="F624" s="173">
        <f t="shared" si="805"/>
        <v>4.11</v>
      </c>
      <c r="G624" s="173">
        <f t="shared" si="805"/>
        <v>4.07</v>
      </c>
      <c r="H624" s="173">
        <f t="shared" si="805"/>
        <v>4.17</v>
      </c>
      <c r="I624" s="173">
        <f t="shared" si="805"/>
        <v>4.11</v>
      </c>
      <c r="J624" s="173">
        <f t="shared" si="805"/>
        <v>4.11</v>
      </c>
      <c r="K624" s="173">
        <f t="shared" si="805"/>
        <v>4.15</v>
      </c>
      <c r="L624" s="173">
        <f t="shared" si="805"/>
        <v>4.09</v>
      </c>
      <c r="M624" s="173">
        <f t="shared" si="805"/>
        <v>3.99</v>
      </c>
      <c r="N624" s="173">
        <f t="shared" si="805"/>
        <v>4.01</v>
      </c>
      <c r="O624" s="173">
        <f t="shared" si="805"/>
        <v>4.02</v>
      </c>
      <c r="P624" s="173">
        <f t="shared" si="805"/>
        <v>4.04</v>
      </c>
      <c r="Q624" s="173">
        <f t="shared" si="805"/>
        <v>4.13</v>
      </c>
      <c r="R624" s="173">
        <f t="shared" si="805"/>
        <v>4.03</v>
      </c>
      <c r="S624" s="173">
        <f t="shared" si="805"/>
        <v>4.05</v>
      </c>
      <c r="T624" s="173">
        <f t="shared" si="805"/>
        <v>4.01</v>
      </c>
      <c r="U624" s="173">
        <f t="shared" si="805"/>
        <v>4.09</v>
      </c>
      <c r="V624" s="173">
        <f t="shared" si="805"/>
        <v>4.09</v>
      </c>
      <c r="W624" s="173">
        <f t="shared" si="805"/>
        <v>4</v>
      </c>
      <c r="X624" s="173">
        <f t="shared" si="805"/>
        <v>4.09</v>
      </c>
      <c r="Y624" s="173">
        <f t="shared" si="805"/>
        <v>4.2</v>
      </c>
      <c r="Z624" s="173">
        <f t="shared" si="805"/>
        <v>4.13</v>
      </c>
      <c r="AA624" s="173">
        <f t="shared" si="805"/>
        <v>4.07</v>
      </c>
      <c r="AB624" s="173">
        <f t="shared" si="805"/>
        <v>4.11</v>
      </c>
      <c r="AC624" s="173">
        <f t="shared" si="805"/>
        <v>4.1</v>
      </c>
      <c r="AD624" s="173">
        <f t="shared" si="805"/>
        <v>4.05</v>
      </c>
      <c r="AE624" s="173">
        <f t="shared" si="805"/>
        <v>3.89</v>
      </c>
      <c r="AF624" s="173">
        <f t="shared" si="805"/>
        <v>4.01</v>
      </c>
      <c r="AG624" s="173">
        <f t="shared" si="805"/>
        <v>4</v>
      </c>
      <c r="AH624" s="173">
        <f t="shared" si="805"/>
        <v>4.05</v>
      </c>
      <c r="AI624" s="173">
        <f t="shared" si="805"/>
        <v>4.05</v>
      </c>
      <c r="AJ624" s="173">
        <f t="shared" si="805"/>
        <v>4.17</v>
      </c>
      <c r="AK624" s="173">
        <f t="shared" si="805"/>
        <v>4.01</v>
      </c>
      <c r="AL624" s="173" t="str">
        <f t="shared" si="805"/>
        <v/>
      </c>
      <c r="AM624" s="173" t="str">
        <f t="shared" si="805"/>
        <v/>
      </c>
      <c r="AN624" s="173" t="str">
        <f t="shared" si="805"/>
        <v/>
      </c>
      <c r="AO624" s="173" t="str">
        <f t="shared" si="805"/>
        <v/>
      </c>
      <c r="AP624" s="173" t="str">
        <f t="shared" si="805"/>
        <v/>
      </c>
      <c r="AQ624" s="170"/>
      <c r="AR624" s="170"/>
    </row>
    <row r="625" ht="12.75" customHeight="1">
      <c r="A625" s="170"/>
      <c r="B625" s="170"/>
      <c r="C625" s="140"/>
      <c r="D625" s="139">
        <v>44.0</v>
      </c>
      <c r="E625" s="177">
        <f t="shared" ref="E625:AP625" si="806">IFERROR(INDEX(E$196:E$385,MATCH($D625,E$389:E$578,0)),"")</f>
        <v>4.11</v>
      </c>
      <c r="F625" s="173">
        <f t="shared" si="806"/>
        <v>4.12</v>
      </c>
      <c r="G625" s="173">
        <f t="shared" si="806"/>
        <v>4.08</v>
      </c>
      <c r="H625" s="173">
        <f t="shared" si="806"/>
        <v>4.17</v>
      </c>
      <c r="I625" s="173">
        <f t="shared" si="806"/>
        <v>4.11</v>
      </c>
      <c r="J625" s="173">
        <f t="shared" si="806"/>
        <v>4.11</v>
      </c>
      <c r="K625" s="173">
        <f t="shared" si="806"/>
        <v>4.17</v>
      </c>
      <c r="L625" s="173">
        <f t="shared" si="806"/>
        <v>4.1</v>
      </c>
      <c r="M625" s="173">
        <f t="shared" si="806"/>
        <v>4.01</v>
      </c>
      <c r="N625" s="173">
        <f t="shared" si="806"/>
        <v>4.02</v>
      </c>
      <c r="O625" s="173">
        <f t="shared" si="806"/>
        <v>4.02</v>
      </c>
      <c r="P625" s="173">
        <f t="shared" si="806"/>
        <v>4.04</v>
      </c>
      <c r="Q625" s="173">
        <f t="shared" si="806"/>
        <v>4.13</v>
      </c>
      <c r="R625" s="173">
        <f t="shared" si="806"/>
        <v>4.03</v>
      </c>
      <c r="S625" s="173">
        <f t="shared" si="806"/>
        <v>4.05</v>
      </c>
      <c r="T625" s="173">
        <f t="shared" si="806"/>
        <v>4.01</v>
      </c>
      <c r="U625" s="173">
        <f t="shared" si="806"/>
        <v>4.1</v>
      </c>
      <c r="V625" s="173">
        <f t="shared" si="806"/>
        <v>4.11</v>
      </c>
      <c r="W625" s="173">
        <f t="shared" si="806"/>
        <v>4</v>
      </c>
      <c r="X625" s="173">
        <f t="shared" si="806"/>
        <v>4.1</v>
      </c>
      <c r="Y625" s="173">
        <f t="shared" si="806"/>
        <v>4.22</v>
      </c>
      <c r="Z625" s="173">
        <f t="shared" si="806"/>
        <v>4.15</v>
      </c>
      <c r="AA625" s="173">
        <f t="shared" si="806"/>
        <v>4.07</v>
      </c>
      <c r="AB625" s="173">
        <f t="shared" si="806"/>
        <v>4.11</v>
      </c>
      <c r="AC625" s="173">
        <f t="shared" si="806"/>
        <v>4.11</v>
      </c>
      <c r="AD625" s="173">
        <f t="shared" si="806"/>
        <v>4.06</v>
      </c>
      <c r="AE625" s="173">
        <f t="shared" si="806"/>
        <v>3.9</v>
      </c>
      <c r="AF625" s="173">
        <f t="shared" si="806"/>
        <v>4.01</v>
      </c>
      <c r="AG625" s="173">
        <f t="shared" si="806"/>
        <v>4.01</v>
      </c>
      <c r="AH625" s="173">
        <f t="shared" si="806"/>
        <v>4.05</v>
      </c>
      <c r="AI625" s="173">
        <f t="shared" si="806"/>
        <v>4.06</v>
      </c>
      <c r="AJ625" s="173">
        <f t="shared" si="806"/>
        <v>4.19</v>
      </c>
      <c r="AK625" s="173">
        <f t="shared" si="806"/>
        <v>4.02</v>
      </c>
      <c r="AL625" s="173" t="str">
        <f t="shared" si="806"/>
        <v/>
      </c>
      <c r="AM625" s="173" t="str">
        <f t="shared" si="806"/>
        <v/>
      </c>
      <c r="AN625" s="173" t="str">
        <f t="shared" si="806"/>
        <v/>
      </c>
      <c r="AO625" s="173" t="str">
        <f t="shared" si="806"/>
        <v/>
      </c>
      <c r="AP625" s="173" t="str">
        <f t="shared" si="806"/>
        <v/>
      </c>
      <c r="AQ625" s="170"/>
      <c r="AR625" s="170"/>
    </row>
    <row r="626" ht="12.75" customHeight="1">
      <c r="A626" s="170"/>
      <c r="B626" s="170"/>
      <c r="C626" s="140"/>
      <c r="D626" s="139">
        <v>45.0</v>
      </c>
      <c r="E626" s="177">
        <f t="shared" ref="E626:AP626" si="807">IFERROR(INDEX(E$196:E$385,MATCH($D626,E$389:E$578,0)),"")</f>
        <v>4.12</v>
      </c>
      <c r="F626" s="173">
        <f t="shared" si="807"/>
        <v>4.13</v>
      </c>
      <c r="G626" s="173">
        <f t="shared" si="807"/>
        <v>4.09</v>
      </c>
      <c r="H626" s="173">
        <f t="shared" si="807"/>
        <v>4.17</v>
      </c>
      <c r="I626" s="173">
        <f t="shared" si="807"/>
        <v>4.13</v>
      </c>
      <c r="J626" s="173">
        <f t="shared" si="807"/>
        <v>4.11</v>
      </c>
      <c r="K626" s="173">
        <f t="shared" si="807"/>
        <v>4.18</v>
      </c>
      <c r="L626" s="173">
        <f t="shared" si="807"/>
        <v>4.12</v>
      </c>
      <c r="M626" s="173">
        <f t="shared" si="807"/>
        <v>4.01</v>
      </c>
      <c r="N626" s="173">
        <f t="shared" si="807"/>
        <v>4.04</v>
      </c>
      <c r="O626" s="173">
        <f t="shared" si="807"/>
        <v>4.02</v>
      </c>
      <c r="P626" s="173">
        <f t="shared" si="807"/>
        <v>4.06</v>
      </c>
      <c r="Q626" s="173">
        <f t="shared" si="807"/>
        <v>4.13</v>
      </c>
      <c r="R626" s="173">
        <f t="shared" si="807"/>
        <v>4.03</v>
      </c>
      <c r="S626" s="173">
        <f t="shared" si="807"/>
        <v>4.05</v>
      </c>
      <c r="T626" s="173">
        <f t="shared" si="807"/>
        <v>4.04</v>
      </c>
      <c r="U626" s="173">
        <f t="shared" si="807"/>
        <v>4.11</v>
      </c>
      <c r="V626" s="173">
        <f t="shared" si="807"/>
        <v>4.11</v>
      </c>
      <c r="W626" s="173">
        <f t="shared" si="807"/>
        <v>4</v>
      </c>
      <c r="X626" s="173">
        <f t="shared" si="807"/>
        <v>4.1</v>
      </c>
      <c r="Y626" s="173">
        <f t="shared" si="807"/>
        <v>4.22</v>
      </c>
      <c r="Z626" s="173">
        <f t="shared" si="807"/>
        <v>4.15</v>
      </c>
      <c r="AA626" s="173">
        <f t="shared" si="807"/>
        <v>4.07</v>
      </c>
      <c r="AB626" s="173">
        <f t="shared" si="807"/>
        <v>4.14</v>
      </c>
      <c r="AC626" s="173">
        <f t="shared" si="807"/>
        <v>4.12</v>
      </c>
      <c r="AD626" s="173">
        <f t="shared" si="807"/>
        <v>4.07</v>
      </c>
      <c r="AE626" s="173">
        <f t="shared" si="807"/>
        <v>3.9</v>
      </c>
      <c r="AF626" s="173">
        <f t="shared" si="807"/>
        <v>4.01</v>
      </c>
      <c r="AG626" s="173">
        <f t="shared" si="807"/>
        <v>4.01</v>
      </c>
      <c r="AH626" s="173">
        <f t="shared" si="807"/>
        <v>4.05</v>
      </c>
      <c r="AI626" s="173">
        <f t="shared" si="807"/>
        <v>4.07</v>
      </c>
      <c r="AJ626" s="173">
        <f t="shared" si="807"/>
        <v>4.2</v>
      </c>
      <c r="AK626" s="173">
        <f t="shared" si="807"/>
        <v>4.04</v>
      </c>
      <c r="AL626" s="173" t="str">
        <f t="shared" si="807"/>
        <v/>
      </c>
      <c r="AM626" s="173" t="str">
        <f t="shared" si="807"/>
        <v/>
      </c>
      <c r="AN626" s="173" t="str">
        <f t="shared" si="807"/>
        <v/>
      </c>
      <c r="AO626" s="173" t="str">
        <f t="shared" si="807"/>
        <v/>
      </c>
      <c r="AP626" s="173" t="str">
        <f t="shared" si="807"/>
        <v/>
      </c>
      <c r="AQ626" s="170"/>
      <c r="AR626" s="170"/>
    </row>
    <row r="627" ht="12.75" customHeight="1">
      <c r="A627" s="170"/>
      <c r="B627" s="170"/>
      <c r="C627" s="140"/>
      <c r="D627" s="139">
        <v>46.0</v>
      </c>
      <c r="E627" s="177">
        <f t="shared" ref="E627:AP627" si="808">IFERROR(INDEX(E$196:E$385,MATCH($D627,E$389:E$578,0)),"")</f>
        <v>4.13</v>
      </c>
      <c r="F627" s="173">
        <f t="shared" si="808"/>
        <v>4.13</v>
      </c>
      <c r="G627" s="173">
        <f t="shared" si="808"/>
        <v>4.09</v>
      </c>
      <c r="H627" s="173">
        <f t="shared" si="808"/>
        <v>4.18</v>
      </c>
      <c r="I627" s="173">
        <f t="shared" si="808"/>
        <v>4.14</v>
      </c>
      <c r="J627" s="173">
        <f t="shared" si="808"/>
        <v>4.12</v>
      </c>
      <c r="K627" s="173">
        <f t="shared" si="808"/>
        <v>4.19</v>
      </c>
      <c r="L627" s="173">
        <f t="shared" si="808"/>
        <v>4.13</v>
      </c>
      <c r="M627" s="173">
        <f t="shared" si="808"/>
        <v>4.03</v>
      </c>
      <c r="N627" s="173">
        <f t="shared" si="808"/>
        <v>4.04</v>
      </c>
      <c r="O627" s="173">
        <f t="shared" si="808"/>
        <v>4.02</v>
      </c>
      <c r="P627" s="173">
        <f t="shared" si="808"/>
        <v>4.07</v>
      </c>
      <c r="Q627" s="173">
        <f t="shared" si="808"/>
        <v>4.13</v>
      </c>
      <c r="R627" s="173">
        <f t="shared" si="808"/>
        <v>4.03</v>
      </c>
      <c r="S627" s="173">
        <f t="shared" si="808"/>
        <v>4.06</v>
      </c>
      <c r="T627" s="173">
        <f t="shared" si="808"/>
        <v>4.08</v>
      </c>
      <c r="U627" s="173">
        <f t="shared" si="808"/>
        <v>4.14</v>
      </c>
      <c r="V627" s="173">
        <f t="shared" si="808"/>
        <v>4.11</v>
      </c>
      <c r="W627" s="173">
        <f t="shared" si="808"/>
        <v>4</v>
      </c>
      <c r="X627" s="173">
        <f t="shared" si="808"/>
        <v>4.1</v>
      </c>
      <c r="Y627" s="173">
        <f t="shared" si="808"/>
        <v>4.23</v>
      </c>
      <c r="Z627" s="173">
        <f t="shared" si="808"/>
        <v>4.16</v>
      </c>
      <c r="AA627" s="173">
        <f t="shared" si="808"/>
        <v>4.09</v>
      </c>
      <c r="AB627" s="173">
        <f t="shared" si="808"/>
        <v>4.14</v>
      </c>
      <c r="AC627" s="173">
        <f t="shared" si="808"/>
        <v>4.12</v>
      </c>
      <c r="AD627" s="173">
        <f t="shared" si="808"/>
        <v>4.07</v>
      </c>
      <c r="AE627" s="173">
        <f t="shared" si="808"/>
        <v>3.93</v>
      </c>
      <c r="AF627" s="173">
        <f t="shared" si="808"/>
        <v>4.01</v>
      </c>
      <c r="AG627" s="173">
        <f t="shared" si="808"/>
        <v>4.03</v>
      </c>
      <c r="AH627" s="173">
        <f t="shared" si="808"/>
        <v>4.06</v>
      </c>
      <c r="AI627" s="173">
        <f t="shared" si="808"/>
        <v>4.07</v>
      </c>
      <c r="AJ627" s="173">
        <f t="shared" si="808"/>
        <v>4.2</v>
      </c>
      <c r="AK627" s="173">
        <f t="shared" si="808"/>
        <v>4.05</v>
      </c>
      <c r="AL627" s="173" t="str">
        <f t="shared" si="808"/>
        <v/>
      </c>
      <c r="AM627" s="173" t="str">
        <f t="shared" si="808"/>
        <v/>
      </c>
      <c r="AN627" s="173" t="str">
        <f t="shared" si="808"/>
        <v/>
      </c>
      <c r="AO627" s="173" t="str">
        <f t="shared" si="808"/>
        <v/>
      </c>
      <c r="AP627" s="173" t="str">
        <f t="shared" si="808"/>
        <v/>
      </c>
      <c r="AQ627" s="170"/>
      <c r="AR627" s="170"/>
    </row>
    <row r="628" ht="12.75" customHeight="1">
      <c r="A628" s="170"/>
      <c r="B628" s="170"/>
      <c r="C628" s="140"/>
      <c r="D628" s="139">
        <v>47.0</v>
      </c>
      <c r="E628" s="177">
        <f t="shared" ref="E628:AP628" si="809">IFERROR(INDEX(E$196:E$385,MATCH($D628,E$389:E$578,0)),"")</f>
        <v>4.14</v>
      </c>
      <c r="F628" s="173">
        <f t="shared" si="809"/>
        <v>4.14</v>
      </c>
      <c r="G628" s="173">
        <f t="shared" si="809"/>
        <v>4.1</v>
      </c>
      <c r="H628" s="173">
        <f t="shared" si="809"/>
        <v>4.19</v>
      </c>
      <c r="I628" s="173">
        <f t="shared" si="809"/>
        <v>4.15</v>
      </c>
      <c r="J628" s="173">
        <f t="shared" si="809"/>
        <v>4.12</v>
      </c>
      <c r="K628" s="173">
        <f t="shared" si="809"/>
        <v>4.2</v>
      </c>
      <c r="L628" s="173">
        <f t="shared" si="809"/>
        <v>4.15</v>
      </c>
      <c r="M628" s="173">
        <f t="shared" si="809"/>
        <v>4.04</v>
      </c>
      <c r="N628" s="173">
        <f t="shared" si="809"/>
        <v>4.04</v>
      </c>
      <c r="O628" s="173">
        <f t="shared" si="809"/>
        <v>4.03</v>
      </c>
      <c r="P628" s="173">
        <f t="shared" si="809"/>
        <v>4.07</v>
      </c>
      <c r="Q628" s="173">
        <f t="shared" si="809"/>
        <v>4.14</v>
      </c>
      <c r="R628" s="173">
        <f t="shared" si="809"/>
        <v>4.04</v>
      </c>
      <c r="S628" s="173">
        <f t="shared" si="809"/>
        <v>4.07</v>
      </c>
      <c r="T628" s="173">
        <f t="shared" si="809"/>
        <v>4.08</v>
      </c>
      <c r="U628" s="173">
        <f t="shared" si="809"/>
        <v>4.15</v>
      </c>
      <c r="V628" s="173">
        <f t="shared" si="809"/>
        <v>4.13</v>
      </c>
      <c r="W628" s="173">
        <f t="shared" si="809"/>
        <v>4.01</v>
      </c>
      <c r="X628" s="173">
        <f t="shared" si="809"/>
        <v>4.1</v>
      </c>
      <c r="Y628" s="173">
        <f t="shared" si="809"/>
        <v>4.24</v>
      </c>
      <c r="Z628" s="173">
        <f t="shared" si="809"/>
        <v>4.16</v>
      </c>
      <c r="AA628" s="173">
        <f t="shared" si="809"/>
        <v>4.1</v>
      </c>
      <c r="AB628" s="173">
        <f t="shared" si="809"/>
        <v>4.17</v>
      </c>
      <c r="AC628" s="173">
        <f t="shared" si="809"/>
        <v>4.14</v>
      </c>
      <c r="AD628" s="173">
        <f t="shared" si="809"/>
        <v>4.08</v>
      </c>
      <c r="AE628" s="173">
        <f t="shared" si="809"/>
        <v>3.93</v>
      </c>
      <c r="AF628" s="173">
        <f t="shared" si="809"/>
        <v>4.01</v>
      </c>
      <c r="AG628" s="173">
        <f t="shared" si="809"/>
        <v>4.05</v>
      </c>
      <c r="AH628" s="173">
        <f t="shared" si="809"/>
        <v>4.08</v>
      </c>
      <c r="AI628" s="173">
        <f t="shared" si="809"/>
        <v>4.08</v>
      </c>
      <c r="AJ628" s="173">
        <f t="shared" si="809"/>
        <v>4.21</v>
      </c>
      <c r="AK628" s="173">
        <f t="shared" si="809"/>
        <v>4.06</v>
      </c>
      <c r="AL628" s="173" t="str">
        <f t="shared" si="809"/>
        <v/>
      </c>
      <c r="AM628" s="173" t="str">
        <f t="shared" si="809"/>
        <v/>
      </c>
      <c r="AN628" s="173" t="str">
        <f t="shared" si="809"/>
        <v/>
      </c>
      <c r="AO628" s="173" t="str">
        <f t="shared" si="809"/>
        <v/>
      </c>
      <c r="AP628" s="173" t="str">
        <f t="shared" si="809"/>
        <v/>
      </c>
      <c r="AQ628" s="170"/>
      <c r="AR628" s="170"/>
    </row>
    <row r="629" ht="12.75" customHeight="1">
      <c r="A629" s="170"/>
      <c r="B629" s="170"/>
      <c r="C629" s="140"/>
      <c r="D629" s="139">
        <v>48.0</v>
      </c>
      <c r="E629" s="177">
        <f t="shared" ref="E629:AP629" si="810">IFERROR(INDEX(E$196:E$385,MATCH($D629,E$389:E$578,0)),"")</f>
        <v>4.14</v>
      </c>
      <c r="F629" s="173">
        <f t="shared" si="810"/>
        <v>4.15</v>
      </c>
      <c r="G629" s="173">
        <f t="shared" si="810"/>
        <v>4.11</v>
      </c>
      <c r="H629" s="173">
        <f t="shared" si="810"/>
        <v>4.19</v>
      </c>
      <c r="I629" s="173">
        <f t="shared" si="810"/>
        <v>4.15</v>
      </c>
      <c r="J629" s="173">
        <f t="shared" si="810"/>
        <v>4.13</v>
      </c>
      <c r="K629" s="173">
        <f t="shared" si="810"/>
        <v>4.2</v>
      </c>
      <c r="L629" s="173">
        <f t="shared" si="810"/>
        <v>4.15</v>
      </c>
      <c r="M629" s="173">
        <f t="shared" si="810"/>
        <v>4.04</v>
      </c>
      <c r="N629" s="173">
        <f t="shared" si="810"/>
        <v>4.06</v>
      </c>
      <c r="O629" s="173">
        <f t="shared" si="810"/>
        <v>4.03</v>
      </c>
      <c r="P629" s="173">
        <f t="shared" si="810"/>
        <v>4.07</v>
      </c>
      <c r="Q629" s="173">
        <f t="shared" si="810"/>
        <v>4.14</v>
      </c>
      <c r="R629" s="173">
        <f t="shared" si="810"/>
        <v>4.04</v>
      </c>
      <c r="S629" s="173">
        <f t="shared" si="810"/>
        <v>4.08</v>
      </c>
      <c r="T629" s="173">
        <f t="shared" si="810"/>
        <v>4.09</v>
      </c>
      <c r="U629" s="173">
        <f t="shared" si="810"/>
        <v>4.17</v>
      </c>
      <c r="V629" s="173">
        <f t="shared" si="810"/>
        <v>4.13</v>
      </c>
      <c r="W629" s="173">
        <f t="shared" si="810"/>
        <v>4.02</v>
      </c>
      <c r="X629" s="173">
        <f t="shared" si="810"/>
        <v>4.12</v>
      </c>
      <c r="Y629" s="173">
        <f t="shared" si="810"/>
        <v>4.24</v>
      </c>
      <c r="Z629" s="173">
        <f t="shared" si="810"/>
        <v>4.19</v>
      </c>
      <c r="AA629" s="173">
        <f t="shared" si="810"/>
        <v>4.13</v>
      </c>
      <c r="AB629" s="173">
        <f t="shared" si="810"/>
        <v>4.17</v>
      </c>
      <c r="AC629" s="173">
        <f t="shared" si="810"/>
        <v>4.14</v>
      </c>
      <c r="AD629" s="173">
        <f t="shared" si="810"/>
        <v>4.08</v>
      </c>
      <c r="AE629" s="173">
        <f t="shared" si="810"/>
        <v>3.94</v>
      </c>
      <c r="AF629" s="173">
        <f t="shared" si="810"/>
        <v>4.02</v>
      </c>
      <c r="AG629" s="173">
        <f t="shared" si="810"/>
        <v>4.05</v>
      </c>
      <c r="AH629" s="173">
        <f t="shared" si="810"/>
        <v>4.11</v>
      </c>
      <c r="AI629" s="173">
        <f t="shared" si="810"/>
        <v>4.09</v>
      </c>
      <c r="AJ629" s="173">
        <f t="shared" si="810"/>
        <v>4.21</v>
      </c>
      <c r="AK629" s="173">
        <f t="shared" si="810"/>
        <v>4.07</v>
      </c>
      <c r="AL629" s="173" t="str">
        <f t="shared" si="810"/>
        <v/>
      </c>
      <c r="AM629" s="173" t="str">
        <f t="shared" si="810"/>
        <v/>
      </c>
      <c r="AN629" s="173" t="str">
        <f t="shared" si="810"/>
        <v/>
      </c>
      <c r="AO629" s="173" t="str">
        <f t="shared" si="810"/>
        <v/>
      </c>
      <c r="AP629" s="173" t="str">
        <f t="shared" si="810"/>
        <v/>
      </c>
      <c r="AQ629" s="170"/>
      <c r="AR629" s="170"/>
    </row>
    <row r="630" ht="12.75" customHeight="1">
      <c r="A630" s="170"/>
      <c r="B630" s="170"/>
      <c r="C630" s="140"/>
      <c r="D630" s="139">
        <v>49.0</v>
      </c>
      <c r="E630" s="177">
        <f t="shared" ref="E630:AP630" si="811">IFERROR(INDEX(E$196:E$385,MATCH($D630,E$389:E$578,0)),"")</f>
        <v>4.15</v>
      </c>
      <c r="F630" s="173">
        <f t="shared" si="811"/>
        <v>4.16</v>
      </c>
      <c r="G630" s="173">
        <f t="shared" si="811"/>
        <v>4.11</v>
      </c>
      <c r="H630" s="173">
        <f t="shared" si="811"/>
        <v>4.19</v>
      </c>
      <c r="I630" s="173">
        <f t="shared" si="811"/>
        <v>4.15</v>
      </c>
      <c r="J630" s="173">
        <f t="shared" si="811"/>
        <v>4.14</v>
      </c>
      <c r="K630" s="173">
        <f t="shared" si="811"/>
        <v>4.2</v>
      </c>
      <c r="L630" s="173">
        <f t="shared" si="811"/>
        <v>4.15</v>
      </c>
      <c r="M630" s="173">
        <f t="shared" si="811"/>
        <v>4.07</v>
      </c>
      <c r="N630" s="173">
        <f t="shared" si="811"/>
        <v>4.06</v>
      </c>
      <c r="O630" s="173">
        <f t="shared" si="811"/>
        <v>4.03</v>
      </c>
      <c r="P630" s="173">
        <f t="shared" si="811"/>
        <v>4.08</v>
      </c>
      <c r="Q630" s="173">
        <f t="shared" si="811"/>
        <v>4.15</v>
      </c>
      <c r="R630" s="173">
        <f t="shared" si="811"/>
        <v>4.05</v>
      </c>
      <c r="S630" s="173">
        <f t="shared" si="811"/>
        <v>4.09</v>
      </c>
      <c r="T630" s="173">
        <f t="shared" si="811"/>
        <v>4.09</v>
      </c>
      <c r="U630" s="173">
        <f t="shared" si="811"/>
        <v>4.19</v>
      </c>
      <c r="V630" s="173">
        <f t="shared" si="811"/>
        <v>4.14</v>
      </c>
      <c r="W630" s="173">
        <f t="shared" si="811"/>
        <v>4.02</v>
      </c>
      <c r="X630" s="173">
        <f t="shared" si="811"/>
        <v>4.13</v>
      </c>
      <c r="Y630" s="173">
        <f t="shared" si="811"/>
        <v>4.24</v>
      </c>
      <c r="Z630" s="173">
        <f t="shared" si="811"/>
        <v>4.19</v>
      </c>
      <c r="AA630" s="173">
        <f t="shared" si="811"/>
        <v>4.14</v>
      </c>
      <c r="AB630" s="173">
        <f t="shared" si="811"/>
        <v>4.17</v>
      </c>
      <c r="AC630" s="173">
        <f t="shared" si="811"/>
        <v>4.14</v>
      </c>
      <c r="AD630" s="173">
        <f t="shared" si="811"/>
        <v>4.11</v>
      </c>
      <c r="AE630" s="173">
        <f t="shared" si="811"/>
        <v>3.95</v>
      </c>
      <c r="AF630" s="173">
        <f t="shared" si="811"/>
        <v>4.05</v>
      </c>
      <c r="AG630" s="173">
        <f t="shared" si="811"/>
        <v>4.06</v>
      </c>
      <c r="AH630" s="173">
        <f t="shared" si="811"/>
        <v>4.12</v>
      </c>
      <c r="AI630" s="173">
        <f t="shared" si="811"/>
        <v>4.09</v>
      </c>
      <c r="AJ630" s="173">
        <f t="shared" si="811"/>
        <v>4.22</v>
      </c>
      <c r="AK630" s="173">
        <f t="shared" si="811"/>
        <v>4.07</v>
      </c>
      <c r="AL630" s="173" t="str">
        <f t="shared" si="811"/>
        <v/>
      </c>
      <c r="AM630" s="173" t="str">
        <f t="shared" si="811"/>
        <v/>
      </c>
      <c r="AN630" s="173" t="str">
        <f t="shared" si="811"/>
        <v/>
      </c>
      <c r="AO630" s="173" t="str">
        <f t="shared" si="811"/>
        <v/>
      </c>
      <c r="AP630" s="173" t="str">
        <f t="shared" si="811"/>
        <v/>
      </c>
      <c r="AQ630" s="170"/>
      <c r="AR630" s="170"/>
    </row>
    <row r="631" ht="12.75" customHeight="1">
      <c r="A631" s="170"/>
      <c r="B631" s="170"/>
      <c r="C631" s="140"/>
      <c r="D631" s="139">
        <v>50.0</v>
      </c>
      <c r="E631" s="177">
        <f t="shared" ref="E631:AP631" si="812">IFERROR(INDEX(E$196:E$385,MATCH($D631,E$389:E$578,0)),"")</f>
        <v>4.15</v>
      </c>
      <c r="F631" s="173">
        <f t="shared" si="812"/>
        <v>4.17</v>
      </c>
      <c r="G631" s="173">
        <f t="shared" si="812"/>
        <v>4.11</v>
      </c>
      <c r="H631" s="173">
        <f t="shared" si="812"/>
        <v>4.2</v>
      </c>
      <c r="I631" s="173">
        <f t="shared" si="812"/>
        <v>4.15</v>
      </c>
      <c r="J631" s="173">
        <f t="shared" si="812"/>
        <v>4.14</v>
      </c>
      <c r="K631" s="173">
        <f t="shared" si="812"/>
        <v>4.21</v>
      </c>
      <c r="L631" s="173">
        <f t="shared" si="812"/>
        <v>4.16</v>
      </c>
      <c r="M631" s="173">
        <f t="shared" si="812"/>
        <v>4.07</v>
      </c>
      <c r="N631" s="173">
        <f t="shared" si="812"/>
        <v>4.07</v>
      </c>
      <c r="O631" s="173">
        <f t="shared" si="812"/>
        <v>4.03</v>
      </c>
      <c r="P631" s="173">
        <f t="shared" si="812"/>
        <v>4.09</v>
      </c>
      <c r="Q631" s="173">
        <f t="shared" si="812"/>
        <v>4.16</v>
      </c>
      <c r="R631" s="173">
        <f t="shared" si="812"/>
        <v>4.07</v>
      </c>
      <c r="S631" s="173">
        <f t="shared" si="812"/>
        <v>4.09</v>
      </c>
      <c r="T631" s="173">
        <f t="shared" si="812"/>
        <v>4.12</v>
      </c>
      <c r="U631" s="173">
        <f t="shared" si="812"/>
        <v>4.19</v>
      </c>
      <c r="V631" s="173">
        <f t="shared" si="812"/>
        <v>4.15</v>
      </c>
      <c r="W631" s="173">
        <f t="shared" si="812"/>
        <v>4.03</v>
      </c>
      <c r="X631" s="173">
        <f t="shared" si="812"/>
        <v>4.14</v>
      </c>
      <c r="Y631" s="173">
        <f t="shared" si="812"/>
        <v>4.25</v>
      </c>
      <c r="Z631" s="173">
        <f t="shared" si="812"/>
        <v>4.19</v>
      </c>
      <c r="AA631" s="173">
        <f t="shared" si="812"/>
        <v>4.15</v>
      </c>
      <c r="AB631" s="173">
        <f t="shared" si="812"/>
        <v>4.18</v>
      </c>
      <c r="AC631" s="173">
        <f t="shared" si="812"/>
        <v>4.15</v>
      </c>
      <c r="AD631" s="173">
        <f t="shared" si="812"/>
        <v>4.13</v>
      </c>
      <c r="AE631" s="173">
        <f t="shared" si="812"/>
        <v>3.95</v>
      </c>
      <c r="AF631" s="173">
        <f t="shared" si="812"/>
        <v>4.05</v>
      </c>
      <c r="AG631" s="173">
        <f t="shared" si="812"/>
        <v>4.06</v>
      </c>
      <c r="AH631" s="173">
        <f t="shared" si="812"/>
        <v>4.13</v>
      </c>
      <c r="AI631" s="173">
        <f t="shared" si="812"/>
        <v>4.09</v>
      </c>
      <c r="AJ631" s="173">
        <f t="shared" si="812"/>
        <v>4.22</v>
      </c>
      <c r="AK631" s="173">
        <f t="shared" si="812"/>
        <v>4.08</v>
      </c>
      <c r="AL631" s="173" t="str">
        <f t="shared" si="812"/>
        <v/>
      </c>
      <c r="AM631" s="173" t="str">
        <f t="shared" si="812"/>
        <v/>
      </c>
      <c r="AN631" s="173" t="str">
        <f t="shared" si="812"/>
        <v/>
      </c>
      <c r="AO631" s="173" t="str">
        <f t="shared" si="812"/>
        <v/>
      </c>
      <c r="AP631" s="173" t="str">
        <f t="shared" si="812"/>
        <v/>
      </c>
      <c r="AQ631" s="170"/>
      <c r="AR631" s="170"/>
    </row>
    <row r="632" ht="12.75" customHeight="1">
      <c r="A632" s="170"/>
      <c r="B632" s="170"/>
      <c r="C632" s="140"/>
      <c r="D632" s="139">
        <v>51.0</v>
      </c>
      <c r="E632" s="177">
        <f t="shared" ref="E632:AP632" si="813">IFERROR(INDEX(E$196:E$385,MATCH($D632,E$389:E$578,0)),"")</f>
        <v>4.15</v>
      </c>
      <c r="F632" s="173">
        <f t="shared" si="813"/>
        <v>4.19</v>
      </c>
      <c r="G632" s="173">
        <f t="shared" si="813"/>
        <v>4.14</v>
      </c>
      <c r="H632" s="173">
        <f t="shared" si="813"/>
        <v>4.2</v>
      </c>
      <c r="I632" s="173">
        <f t="shared" si="813"/>
        <v>4.15</v>
      </c>
      <c r="J632" s="173">
        <f t="shared" si="813"/>
        <v>4.15</v>
      </c>
      <c r="K632" s="173">
        <f t="shared" si="813"/>
        <v>4.22</v>
      </c>
      <c r="L632" s="173">
        <f t="shared" si="813"/>
        <v>4.18</v>
      </c>
      <c r="M632" s="173">
        <f t="shared" si="813"/>
        <v>4.08</v>
      </c>
      <c r="N632" s="173">
        <f t="shared" si="813"/>
        <v>4.08</v>
      </c>
      <c r="O632" s="173">
        <f t="shared" si="813"/>
        <v>4.04</v>
      </c>
      <c r="P632" s="173">
        <f t="shared" si="813"/>
        <v>4.09</v>
      </c>
      <c r="Q632" s="173">
        <f t="shared" si="813"/>
        <v>4.16</v>
      </c>
      <c r="R632" s="173">
        <f t="shared" si="813"/>
        <v>4.08</v>
      </c>
      <c r="S632" s="173">
        <f t="shared" si="813"/>
        <v>4.1</v>
      </c>
      <c r="T632" s="173">
        <f t="shared" si="813"/>
        <v>4.13</v>
      </c>
      <c r="U632" s="173">
        <f t="shared" si="813"/>
        <v>4.19</v>
      </c>
      <c r="V632" s="173">
        <f t="shared" si="813"/>
        <v>4.15</v>
      </c>
      <c r="W632" s="173">
        <f t="shared" si="813"/>
        <v>4.04</v>
      </c>
      <c r="X632" s="173">
        <f t="shared" si="813"/>
        <v>4.14</v>
      </c>
      <c r="Y632" s="173">
        <f t="shared" si="813"/>
        <v>4.25</v>
      </c>
      <c r="Z632" s="173">
        <f t="shared" si="813"/>
        <v>4.19</v>
      </c>
      <c r="AA632" s="173">
        <f t="shared" si="813"/>
        <v>4.15</v>
      </c>
      <c r="AB632" s="173">
        <f t="shared" si="813"/>
        <v>4.18</v>
      </c>
      <c r="AC632" s="173">
        <f t="shared" si="813"/>
        <v>4.15</v>
      </c>
      <c r="AD632" s="173">
        <f t="shared" si="813"/>
        <v>4.15</v>
      </c>
      <c r="AE632" s="173">
        <f t="shared" si="813"/>
        <v>3.96</v>
      </c>
      <c r="AF632" s="173">
        <f t="shared" si="813"/>
        <v>4.06</v>
      </c>
      <c r="AG632" s="173">
        <f t="shared" si="813"/>
        <v>4.06</v>
      </c>
      <c r="AH632" s="173">
        <f t="shared" si="813"/>
        <v>4.13</v>
      </c>
      <c r="AI632" s="173">
        <f t="shared" si="813"/>
        <v>4.11</v>
      </c>
      <c r="AJ632" s="173">
        <f t="shared" si="813"/>
        <v>4.23</v>
      </c>
      <c r="AK632" s="173">
        <f t="shared" si="813"/>
        <v>4.08</v>
      </c>
      <c r="AL632" s="173" t="str">
        <f t="shared" si="813"/>
        <v/>
      </c>
      <c r="AM632" s="173" t="str">
        <f t="shared" si="813"/>
        <v/>
      </c>
      <c r="AN632" s="173" t="str">
        <f t="shared" si="813"/>
        <v/>
      </c>
      <c r="AO632" s="173" t="str">
        <f t="shared" si="813"/>
        <v/>
      </c>
      <c r="AP632" s="173" t="str">
        <f t="shared" si="813"/>
        <v/>
      </c>
      <c r="AQ632" s="170"/>
      <c r="AR632" s="170"/>
    </row>
    <row r="633" ht="12.75" customHeight="1">
      <c r="A633" s="170"/>
      <c r="B633" s="170"/>
      <c r="C633" s="140"/>
      <c r="D633" s="139">
        <v>52.0</v>
      </c>
      <c r="E633" s="177">
        <f t="shared" ref="E633:AP633" si="814">IFERROR(INDEX(E$196:E$385,MATCH($D633,E$389:E$578,0)),"")</f>
        <v>4.16</v>
      </c>
      <c r="F633" s="173">
        <f t="shared" si="814"/>
        <v>4.19</v>
      </c>
      <c r="G633" s="173">
        <f t="shared" si="814"/>
        <v>4.15</v>
      </c>
      <c r="H633" s="173">
        <f t="shared" si="814"/>
        <v>4.21</v>
      </c>
      <c r="I633" s="173">
        <f t="shared" si="814"/>
        <v>4.15</v>
      </c>
      <c r="J633" s="173">
        <f t="shared" si="814"/>
        <v>4.15</v>
      </c>
      <c r="K633" s="173">
        <f t="shared" si="814"/>
        <v>4.22</v>
      </c>
      <c r="L633" s="173">
        <f t="shared" si="814"/>
        <v>4.19</v>
      </c>
      <c r="M633" s="173">
        <f t="shared" si="814"/>
        <v>4.08</v>
      </c>
      <c r="N633" s="173">
        <f t="shared" si="814"/>
        <v>4.08</v>
      </c>
      <c r="O633" s="173">
        <f t="shared" si="814"/>
        <v>4.04</v>
      </c>
      <c r="P633" s="173">
        <f t="shared" si="814"/>
        <v>4.09</v>
      </c>
      <c r="Q633" s="173">
        <f t="shared" si="814"/>
        <v>4.16</v>
      </c>
      <c r="R633" s="173">
        <f t="shared" si="814"/>
        <v>4.09</v>
      </c>
      <c r="S633" s="173">
        <f t="shared" si="814"/>
        <v>4.11</v>
      </c>
      <c r="T633" s="173">
        <f t="shared" si="814"/>
        <v>4.14</v>
      </c>
      <c r="U633" s="173">
        <f t="shared" si="814"/>
        <v>4.19</v>
      </c>
      <c r="V633" s="173">
        <f t="shared" si="814"/>
        <v>4.17</v>
      </c>
      <c r="W633" s="173">
        <f t="shared" si="814"/>
        <v>4.05</v>
      </c>
      <c r="X633" s="173">
        <f t="shared" si="814"/>
        <v>4.15</v>
      </c>
      <c r="Y633" s="173">
        <f t="shared" si="814"/>
        <v>4.25</v>
      </c>
      <c r="Z633" s="173">
        <f t="shared" si="814"/>
        <v>4.2</v>
      </c>
      <c r="AA633" s="173">
        <f t="shared" si="814"/>
        <v>4.15</v>
      </c>
      <c r="AB633" s="173">
        <f t="shared" si="814"/>
        <v>4.19</v>
      </c>
      <c r="AC633" s="173">
        <f t="shared" si="814"/>
        <v>4.16</v>
      </c>
      <c r="AD633" s="173">
        <f t="shared" si="814"/>
        <v>4.15</v>
      </c>
      <c r="AE633" s="173">
        <f t="shared" si="814"/>
        <v>3.97</v>
      </c>
      <c r="AF633" s="173">
        <f t="shared" si="814"/>
        <v>4.07</v>
      </c>
      <c r="AG633" s="173">
        <f t="shared" si="814"/>
        <v>4.08</v>
      </c>
      <c r="AH633" s="173">
        <f t="shared" si="814"/>
        <v>4.13</v>
      </c>
      <c r="AI633" s="173">
        <f t="shared" si="814"/>
        <v>4.13</v>
      </c>
      <c r="AJ633" s="173">
        <f t="shared" si="814"/>
        <v>4.23</v>
      </c>
      <c r="AK633" s="173">
        <f t="shared" si="814"/>
        <v>4.08</v>
      </c>
      <c r="AL633" s="173" t="str">
        <f t="shared" si="814"/>
        <v/>
      </c>
      <c r="AM633" s="173" t="str">
        <f t="shared" si="814"/>
        <v/>
      </c>
      <c r="AN633" s="173" t="str">
        <f t="shared" si="814"/>
        <v/>
      </c>
      <c r="AO633" s="173" t="str">
        <f t="shared" si="814"/>
        <v/>
      </c>
      <c r="AP633" s="173" t="str">
        <f t="shared" si="814"/>
        <v/>
      </c>
      <c r="AQ633" s="170"/>
      <c r="AR633" s="170"/>
    </row>
    <row r="634" ht="12.75" customHeight="1">
      <c r="A634" s="170"/>
      <c r="B634" s="170"/>
      <c r="C634" s="140"/>
      <c r="D634" s="139">
        <v>53.0</v>
      </c>
      <c r="E634" s="177">
        <f t="shared" ref="E634:AP634" si="815">IFERROR(INDEX(E$196:E$385,MATCH($D634,E$389:E$578,0)),"")</f>
        <v>4.17</v>
      </c>
      <c r="F634" s="173">
        <f t="shared" si="815"/>
        <v>4.19</v>
      </c>
      <c r="G634" s="173">
        <f t="shared" si="815"/>
        <v>4.15</v>
      </c>
      <c r="H634" s="173">
        <f t="shared" si="815"/>
        <v>4.21</v>
      </c>
      <c r="I634" s="173">
        <f t="shared" si="815"/>
        <v>4.16</v>
      </c>
      <c r="J634" s="173">
        <f t="shared" si="815"/>
        <v>4.16</v>
      </c>
      <c r="K634" s="173">
        <f t="shared" si="815"/>
        <v>4.23</v>
      </c>
      <c r="L634" s="173">
        <f t="shared" si="815"/>
        <v>4.19</v>
      </c>
      <c r="M634" s="173">
        <f t="shared" si="815"/>
        <v>4.09</v>
      </c>
      <c r="N634" s="173">
        <f t="shared" si="815"/>
        <v>4.09</v>
      </c>
      <c r="O634" s="173">
        <f t="shared" si="815"/>
        <v>4.04</v>
      </c>
      <c r="P634" s="173">
        <f t="shared" si="815"/>
        <v>4.1</v>
      </c>
      <c r="Q634" s="173">
        <f t="shared" si="815"/>
        <v>4.16</v>
      </c>
      <c r="R634" s="173">
        <f t="shared" si="815"/>
        <v>4.09</v>
      </c>
      <c r="S634" s="173">
        <f t="shared" si="815"/>
        <v>4.11</v>
      </c>
      <c r="T634" s="173">
        <f t="shared" si="815"/>
        <v>4.15</v>
      </c>
      <c r="U634" s="173">
        <f t="shared" si="815"/>
        <v>4.2</v>
      </c>
      <c r="V634" s="173">
        <f t="shared" si="815"/>
        <v>4.17</v>
      </c>
      <c r="W634" s="173">
        <f t="shared" si="815"/>
        <v>4.07</v>
      </c>
      <c r="X634" s="173">
        <f t="shared" si="815"/>
        <v>4.15</v>
      </c>
      <c r="Y634" s="173">
        <f t="shared" si="815"/>
        <v>4.25</v>
      </c>
      <c r="Z634" s="173">
        <f t="shared" si="815"/>
        <v>4.2</v>
      </c>
      <c r="AA634" s="173">
        <f t="shared" si="815"/>
        <v>4.15</v>
      </c>
      <c r="AB634" s="173">
        <f t="shared" si="815"/>
        <v>4.19</v>
      </c>
      <c r="AC634" s="173">
        <f t="shared" si="815"/>
        <v>4.17</v>
      </c>
      <c r="AD634" s="173">
        <f t="shared" si="815"/>
        <v>4.16</v>
      </c>
      <c r="AE634" s="173">
        <f t="shared" si="815"/>
        <v>3.98</v>
      </c>
      <c r="AF634" s="173">
        <f t="shared" si="815"/>
        <v>4.07</v>
      </c>
      <c r="AG634" s="173">
        <f t="shared" si="815"/>
        <v>4.12</v>
      </c>
      <c r="AH634" s="173">
        <f t="shared" si="815"/>
        <v>4.13</v>
      </c>
      <c r="AI634" s="173">
        <f t="shared" si="815"/>
        <v>4.16</v>
      </c>
      <c r="AJ634" s="173">
        <f t="shared" si="815"/>
        <v>4.23</v>
      </c>
      <c r="AK634" s="173">
        <f t="shared" si="815"/>
        <v>4.08</v>
      </c>
      <c r="AL634" s="173" t="str">
        <f t="shared" si="815"/>
        <v/>
      </c>
      <c r="AM634" s="173" t="str">
        <f t="shared" si="815"/>
        <v/>
      </c>
      <c r="AN634" s="173" t="str">
        <f t="shared" si="815"/>
        <v/>
      </c>
      <c r="AO634" s="173" t="str">
        <f t="shared" si="815"/>
        <v/>
      </c>
      <c r="AP634" s="173" t="str">
        <f t="shared" si="815"/>
        <v/>
      </c>
      <c r="AQ634" s="170"/>
      <c r="AR634" s="170"/>
    </row>
    <row r="635" ht="12.75" customHeight="1">
      <c r="A635" s="170"/>
      <c r="B635" s="170"/>
      <c r="C635" s="140"/>
      <c r="D635" s="139">
        <v>54.0</v>
      </c>
      <c r="E635" s="177">
        <f t="shared" ref="E635:AP635" si="816">IFERROR(INDEX(E$196:E$385,MATCH($D635,E$389:E$578,0)),"")</f>
        <v>4.17</v>
      </c>
      <c r="F635" s="173">
        <f t="shared" si="816"/>
        <v>4.19</v>
      </c>
      <c r="G635" s="173">
        <f t="shared" si="816"/>
        <v>4.16</v>
      </c>
      <c r="H635" s="173">
        <f t="shared" si="816"/>
        <v>4.22</v>
      </c>
      <c r="I635" s="173">
        <f t="shared" si="816"/>
        <v>4.17</v>
      </c>
      <c r="J635" s="173">
        <f t="shared" si="816"/>
        <v>4.17</v>
      </c>
      <c r="K635" s="173">
        <f t="shared" si="816"/>
        <v>4.24</v>
      </c>
      <c r="L635" s="173">
        <f t="shared" si="816"/>
        <v>4.19</v>
      </c>
      <c r="M635" s="173">
        <f t="shared" si="816"/>
        <v>4.1</v>
      </c>
      <c r="N635" s="173">
        <f t="shared" si="816"/>
        <v>4.09</v>
      </c>
      <c r="O635" s="173">
        <f t="shared" si="816"/>
        <v>4.05</v>
      </c>
      <c r="P635" s="173">
        <f t="shared" si="816"/>
        <v>4.1</v>
      </c>
      <c r="Q635" s="173">
        <f t="shared" si="816"/>
        <v>4.17</v>
      </c>
      <c r="R635" s="173">
        <f t="shared" si="816"/>
        <v>4.09</v>
      </c>
      <c r="S635" s="173">
        <f t="shared" si="816"/>
        <v>4.13</v>
      </c>
      <c r="T635" s="173">
        <f t="shared" si="816"/>
        <v>4.16</v>
      </c>
      <c r="U635" s="173">
        <f t="shared" si="816"/>
        <v>4.2</v>
      </c>
      <c r="V635" s="173">
        <f t="shared" si="816"/>
        <v>4.19</v>
      </c>
      <c r="W635" s="173">
        <f t="shared" si="816"/>
        <v>4.07</v>
      </c>
      <c r="X635" s="173">
        <f t="shared" si="816"/>
        <v>4.16</v>
      </c>
      <c r="Y635" s="173">
        <f t="shared" si="816"/>
        <v>4.26</v>
      </c>
      <c r="Z635" s="173">
        <f t="shared" si="816"/>
        <v>4.21</v>
      </c>
      <c r="AA635" s="173">
        <f t="shared" si="816"/>
        <v>4.15</v>
      </c>
      <c r="AB635" s="173">
        <f t="shared" si="816"/>
        <v>4.19</v>
      </c>
      <c r="AC635" s="173">
        <f t="shared" si="816"/>
        <v>4.17</v>
      </c>
      <c r="AD635" s="173">
        <f t="shared" si="816"/>
        <v>4.16</v>
      </c>
      <c r="AE635" s="173">
        <f t="shared" si="816"/>
        <v>3.98</v>
      </c>
      <c r="AF635" s="173">
        <f t="shared" si="816"/>
        <v>4.08</v>
      </c>
      <c r="AG635" s="173">
        <f t="shared" si="816"/>
        <v>4.13</v>
      </c>
      <c r="AH635" s="173">
        <f t="shared" si="816"/>
        <v>4.15</v>
      </c>
      <c r="AI635" s="173">
        <f t="shared" si="816"/>
        <v>4.16</v>
      </c>
      <c r="AJ635" s="173">
        <f t="shared" si="816"/>
        <v>4.23</v>
      </c>
      <c r="AK635" s="173">
        <f t="shared" si="816"/>
        <v>4.08</v>
      </c>
      <c r="AL635" s="173" t="str">
        <f t="shared" si="816"/>
        <v/>
      </c>
      <c r="AM635" s="173" t="str">
        <f t="shared" si="816"/>
        <v/>
      </c>
      <c r="AN635" s="173" t="str">
        <f t="shared" si="816"/>
        <v/>
      </c>
      <c r="AO635" s="173" t="str">
        <f t="shared" si="816"/>
        <v/>
      </c>
      <c r="AP635" s="173" t="str">
        <f t="shared" si="816"/>
        <v/>
      </c>
      <c r="AQ635" s="170"/>
      <c r="AR635" s="170"/>
    </row>
    <row r="636" ht="12.75" customHeight="1">
      <c r="A636" s="170"/>
      <c r="B636" s="170"/>
      <c r="C636" s="140"/>
      <c r="D636" s="139">
        <v>55.0</v>
      </c>
      <c r="E636" s="177">
        <f t="shared" ref="E636:AP636" si="817">IFERROR(INDEX(E$196:E$385,MATCH($D636,E$389:E$578,0)),"")</f>
        <v>4.17</v>
      </c>
      <c r="F636" s="173">
        <f t="shared" si="817"/>
        <v>4.22</v>
      </c>
      <c r="G636" s="173">
        <f t="shared" si="817"/>
        <v>4.17</v>
      </c>
      <c r="H636" s="173">
        <f t="shared" si="817"/>
        <v>4.22</v>
      </c>
      <c r="I636" s="173">
        <f t="shared" si="817"/>
        <v>4.17</v>
      </c>
      <c r="J636" s="173">
        <f t="shared" si="817"/>
        <v>4.17</v>
      </c>
      <c r="K636" s="173">
        <f t="shared" si="817"/>
        <v>4.24</v>
      </c>
      <c r="L636" s="173">
        <f t="shared" si="817"/>
        <v>4.2</v>
      </c>
      <c r="M636" s="173">
        <f t="shared" si="817"/>
        <v>4.11</v>
      </c>
      <c r="N636" s="173">
        <f t="shared" si="817"/>
        <v>4.1</v>
      </c>
      <c r="O636" s="173">
        <f t="shared" si="817"/>
        <v>4.07</v>
      </c>
      <c r="P636" s="173">
        <f t="shared" si="817"/>
        <v>4.1</v>
      </c>
      <c r="Q636" s="173">
        <f t="shared" si="817"/>
        <v>4.17</v>
      </c>
      <c r="R636" s="173">
        <f t="shared" si="817"/>
        <v>4.11</v>
      </c>
      <c r="S636" s="173">
        <f t="shared" si="817"/>
        <v>4.13</v>
      </c>
      <c r="T636" s="173">
        <f t="shared" si="817"/>
        <v>4.17</v>
      </c>
      <c r="U636" s="173">
        <f t="shared" si="817"/>
        <v>4.2</v>
      </c>
      <c r="V636" s="173">
        <f t="shared" si="817"/>
        <v>4.2</v>
      </c>
      <c r="W636" s="173">
        <f t="shared" si="817"/>
        <v>4.09</v>
      </c>
      <c r="X636" s="173">
        <f t="shared" si="817"/>
        <v>4.18</v>
      </c>
      <c r="Y636" s="173">
        <f t="shared" si="817"/>
        <v>4.27</v>
      </c>
      <c r="Z636" s="173">
        <f t="shared" si="817"/>
        <v>4.22</v>
      </c>
      <c r="AA636" s="173">
        <f t="shared" si="817"/>
        <v>4.17</v>
      </c>
      <c r="AB636" s="173">
        <f t="shared" si="817"/>
        <v>4.19</v>
      </c>
      <c r="AC636" s="173">
        <f t="shared" si="817"/>
        <v>4.18</v>
      </c>
      <c r="AD636" s="173">
        <f t="shared" si="817"/>
        <v>4.16</v>
      </c>
      <c r="AE636" s="173">
        <f t="shared" si="817"/>
        <v>4</v>
      </c>
      <c r="AF636" s="173">
        <f t="shared" si="817"/>
        <v>4.09</v>
      </c>
      <c r="AG636" s="173">
        <f t="shared" si="817"/>
        <v>4.13</v>
      </c>
      <c r="AH636" s="173">
        <f t="shared" si="817"/>
        <v>4.15</v>
      </c>
      <c r="AI636" s="173">
        <f t="shared" si="817"/>
        <v>4.17</v>
      </c>
      <c r="AJ636" s="173">
        <f t="shared" si="817"/>
        <v>4.23</v>
      </c>
      <c r="AK636" s="173">
        <f t="shared" si="817"/>
        <v>4.08</v>
      </c>
      <c r="AL636" s="173" t="str">
        <f t="shared" si="817"/>
        <v/>
      </c>
      <c r="AM636" s="173" t="str">
        <f t="shared" si="817"/>
        <v/>
      </c>
      <c r="AN636" s="173" t="str">
        <f t="shared" si="817"/>
        <v/>
      </c>
      <c r="AO636" s="173" t="str">
        <f t="shared" si="817"/>
        <v/>
      </c>
      <c r="AP636" s="173" t="str">
        <f t="shared" si="817"/>
        <v/>
      </c>
      <c r="AQ636" s="170"/>
      <c r="AR636" s="170"/>
    </row>
    <row r="637" ht="12.75" customHeight="1">
      <c r="A637" s="170"/>
      <c r="B637" s="170"/>
      <c r="C637" s="140"/>
      <c r="D637" s="139">
        <v>56.0</v>
      </c>
      <c r="E637" s="177">
        <f t="shared" ref="E637:AP637" si="818">IFERROR(INDEX(E$196:E$385,MATCH($D637,E$389:E$578,0)),"")</f>
        <v>4.17</v>
      </c>
      <c r="F637" s="173">
        <f t="shared" si="818"/>
        <v>4.23</v>
      </c>
      <c r="G637" s="173">
        <f t="shared" si="818"/>
        <v>4.17</v>
      </c>
      <c r="H637" s="173">
        <f t="shared" si="818"/>
        <v>4.22</v>
      </c>
      <c r="I637" s="173">
        <f t="shared" si="818"/>
        <v>4.17</v>
      </c>
      <c r="J637" s="173">
        <f t="shared" si="818"/>
        <v>4.17</v>
      </c>
      <c r="K637" s="173">
        <f t="shared" si="818"/>
        <v>4.27</v>
      </c>
      <c r="L637" s="173">
        <f t="shared" si="818"/>
        <v>4.2</v>
      </c>
      <c r="M637" s="173">
        <f t="shared" si="818"/>
        <v>4.11</v>
      </c>
      <c r="N637" s="173">
        <f t="shared" si="818"/>
        <v>4.11</v>
      </c>
      <c r="O637" s="173">
        <f t="shared" si="818"/>
        <v>4.07</v>
      </c>
      <c r="P637" s="173">
        <f t="shared" si="818"/>
        <v>4.11</v>
      </c>
      <c r="Q637" s="173">
        <f t="shared" si="818"/>
        <v>4.17</v>
      </c>
      <c r="R637" s="173">
        <f t="shared" si="818"/>
        <v>4.11</v>
      </c>
      <c r="S637" s="173">
        <f t="shared" si="818"/>
        <v>4.15</v>
      </c>
      <c r="T637" s="173">
        <f t="shared" si="818"/>
        <v>4.17</v>
      </c>
      <c r="U637" s="173">
        <f t="shared" si="818"/>
        <v>4.24</v>
      </c>
      <c r="V637" s="173">
        <f t="shared" si="818"/>
        <v>4.2</v>
      </c>
      <c r="W637" s="173">
        <f t="shared" si="818"/>
        <v>4.1</v>
      </c>
      <c r="X637" s="173">
        <f t="shared" si="818"/>
        <v>4.18</v>
      </c>
      <c r="Y637" s="173">
        <f t="shared" si="818"/>
        <v>4.27</v>
      </c>
      <c r="Z637" s="173">
        <f t="shared" si="818"/>
        <v>4.22</v>
      </c>
      <c r="AA637" s="173">
        <f t="shared" si="818"/>
        <v>4.19</v>
      </c>
      <c r="AB637" s="173">
        <f t="shared" si="818"/>
        <v>4.19</v>
      </c>
      <c r="AC637" s="173">
        <f t="shared" si="818"/>
        <v>4.19</v>
      </c>
      <c r="AD637" s="173">
        <f t="shared" si="818"/>
        <v>4.17</v>
      </c>
      <c r="AE637" s="173">
        <f t="shared" si="818"/>
        <v>4.01</v>
      </c>
      <c r="AF637" s="173">
        <f t="shared" si="818"/>
        <v>4.1</v>
      </c>
      <c r="AG637" s="173">
        <f t="shared" si="818"/>
        <v>4.17</v>
      </c>
      <c r="AH637" s="173">
        <f t="shared" si="818"/>
        <v>4.17</v>
      </c>
      <c r="AI637" s="173">
        <f t="shared" si="818"/>
        <v>4.17</v>
      </c>
      <c r="AJ637" s="173">
        <f t="shared" si="818"/>
        <v>4.23</v>
      </c>
      <c r="AK637" s="173">
        <f t="shared" si="818"/>
        <v>4.09</v>
      </c>
      <c r="AL637" s="173" t="str">
        <f t="shared" si="818"/>
        <v/>
      </c>
      <c r="AM637" s="173" t="str">
        <f t="shared" si="818"/>
        <v/>
      </c>
      <c r="AN637" s="173" t="str">
        <f t="shared" si="818"/>
        <v/>
      </c>
      <c r="AO637" s="173" t="str">
        <f t="shared" si="818"/>
        <v/>
      </c>
      <c r="AP637" s="173" t="str">
        <f t="shared" si="818"/>
        <v/>
      </c>
      <c r="AQ637" s="170"/>
      <c r="AR637" s="170"/>
    </row>
    <row r="638" ht="12.75" customHeight="1">
      <c r="A638" s="170"/>
      <c r="B638" s="170"/>
      <c r="C638" s="140"/>
      <c r="D638" s="139">
        <v>57.0</v>
      </c>
      <c r="E638" s="177">
        <f t="shared" ref="E638:AP638" si="819">IFERROR(INDEX(E$196:E$385,MATCH($D638,E$389:E$578,0)),"")</f>
        <v>4.21</v>
      </c>
      <c r="F638" s="173">
        <f t="shared" si="819"/>
        <v>4.23</v>
      </c>
      <c r="G638" s="173">
        <f t="shared" si="819"/>
        <v>4.18</v>
      </c>
      <c r="H638" s="173">
        <f t="shared" si="819"/>
        <v>4.22</v>
      </c>
      <c r="I638" s="173">
        <f t="shared" si="819"/>
        <v>4.17</v>
      </c>
      <c r="J638" s="173">
        <f t="shared" si="819"/>
        <v>4.19</v>
      </c>
      <c r="K638" s="173">
        <f t="shared" si="819"/>
        <v>4.27</v>
      </c>
      <c r="L638" s="173">
        <f t="shared" si="819"/>
        <v>4.2</v>
      </c>
      <c r="M638" s="173">
        <f t="shared" si="819"/>
        <v>4.11</v>
      </c>
      <c r="N638" s="173">
        <f t="shared" si="819"/>
        <v>4.11</v>
      </c>
      <c r="O638" s="173">
        <f t="shared" si="819"/>
        <v>4.09</v>
      </c>
      <c r="P638" s="173">
        <f t="shared" si="819"/>
        <v>4.11</v>
      </c>
      <c r="Q638" s="173">
        <f t="shared" si="819"/>
        <v>4.19</v>
      </c>
      <c r="R638" s="173">
        <f t="shared" si="819"/>
        <v>4.13</v>
      </c>
      <c r="S638" s="173">
        <f t="shared" si="819"/>
        <v>4.15</v>
      </c>
      <c r="T638" s="173">
        <f t="shared" si="819"/>
        <v>4.19</v>
      </c>
      <c r="U638" s="173">
        <f t="shared" si="819"/>
        <v>4.24</v>
      </c>
      <c r="V638" s="173">
        <f t="shared" si="819"/>
        <v>4.22</v>
      </c>
      <c r="W638" s="173">
        <f t="shared" si="819"/>
        <v>4.1</v>
      </c>
      <c r="X638" s="173">
        <f t="shared" si="819"/>
        <v>4.19</v>
      </c>
      <c r="Y638" s="173">
        <f t="shared" si="819"/>
        <v>4.27</v>
      </c>
      <c r="Z638" s="173">
        <f t="shared" si="819"/>
        <v>4.23</v>
      </c>
      <c r="AA638" s="173">
        <f t="shared" si="819"/>
        <v>4.19</v>
      </c>
      <c r="AB638" s="173">
        <f t="shared" si="819"/>
        <v>4.19</v>
      </c>
      <c r="AC638" s="173">
        <f t="shared" si="819"/>
        <v>4.2</v>
      </c>
      <c r="AD638" s="173">
        <f t="shared" si="819"/>
        <v>4.17</v>
      </c>
      <c r="AE638" s="173">
        <f t="shared" si="819"/>
        <v>4.01</v>
      </c>
      <c r="AF638" s="173">
        <f t="shared" si="819"/>
        <v>4.11</v>
      </c>
      <c r="AG638" s="173">
        <f t="shared" si="819"/>
        <v>4.17</v>
      </c>
      <c r="AH638" s="173">
        <f t="shared" si="819"/>
        <v>4.18</v>
      </c>
      <c r="AI638" s="173">
        <f t="shared" si="819"/>
        <v>4.17</v>
      </c>
      <c r="AJ638" s="173">
        <f t="shared" si="819"/>
        <v>4.23</v>
      </c>
      <c r="AK638" s="173">
        <f t="shared" si="819"/>
        <v>4.11</v>
      </c>
      <c r="AL638" s="173" t="str">
        <f t="shared" si="819"/>
        <v/>
      </c>
      <c r="AM638" s="173" t="str">
        <f t="shared" si="819"/>
        <v/>
      </c>
      <c r="AN638" s="173" t="str">
        <f t="shared" si="819"/>
        <v/>
      </c>
      <c r="AO638" s="173" t="str">
        <f t="shared" si="819"/>
        <v/>
      </c>
      <c r="AP638" s="173" t="str">
        <f t="shared" si="819"/>
        <v/>
      </c>
      <c r="AQ638" s="170"/>
      <c r="AR638" s="170"/>
    </row>
    <row r="639" ht="12.75" customHeight="1">
      <c r="A639" s="170"/>
      <c r="B639" s="170"/>
      <c r="C639" s="140"/>
      <c r="D639" s="139">
        <v>58.0</v>
      </c>
      <c r="E639" s="177">
        <f t="shared" ref="E639:AP639" si="820">IFERROR(INDEX(E$196:E$385,MATCH($D639,E$389:E$578,0)),"")</f>
        <v>4.23</v>
      </c>
      <c r="F639" s="173">
        <f t="shared" si="820"/>
        <v>4.23</v>
      </c>
      <c r="G639" s="173">
        <f t="shared" si="820"/>
        <v>4.19</v>
      </c>
      <c r="H639" s="173">
        <f t="shared" si="820"/>
        <v>4.23</v>
      </c>
      <c r="I639" s="173">
        <f t="shared" si="820"/>
        <v>4.18</v>
      </c>
      <c r="J639" s="173">
        <f t="shared" si="820"/>
        <v>4.19</v>
      </c>
      <c r="K639" s="173">
        <f t="shared" si="820"/>
        <v>4.27</v>
      </c>
      <c r="L639" s="173">
        <f t="shared" si="820"/>
        <v>4.21</v>
      </c>
      <c r="M639" s="173">
        <f t="shared" si="820"/>
        <v>4.14</v>
      </c>
      <c r="N639" s="173">
        <f t="shared" si="820"/>
        <v>4.11</v>
      </c>
      <c r="O639" s="173">
        <f t="shared" si="820"/>
        <v>4.1</v>
      </c>
      <c r="P639" s="173">
        <f t="shared" si="820"/>
        <v>4.11</v>
      </c>
      <c r="Q639" s="173">
        <f t="shared" si="820"/>
        <v>4.2</v>
      </c>
      <c r="R639" s="173">
        <f t="shared" si="820"/>
        <v>4.15</v>
      </c>
      <c r="S639" s="173">
        <f t="shared" si="820"/>
        <v>4.16</v>
      </c>
      <c r="T639" s="173">
        <f t="shared" si="820"/>
        <v>4.2</v>
      </c>
      <c r="U639" s="173">
        <f t="shared" si="820"/>
        <v>4.24</v>
      </c>
      <c r="V639" s="173">
        <f t="shared" si="820"/>
        <v>4.22</v>
      </c>
      <c r="W639" s="173">
        <f t="shared" si="820"/>
        <v>4.11</v>
      </c>
      <c r="X639" s="173">
        <f t="shared" si="820"/>
        <v>4.2</v>
      </c>
      <c r="Y639" s="173">
        <f t="shared" si="820"/>
        <v>4.28</v>
      </c>
      <c r="Z639" s="173">
        <f t="shared" si="820"/>
        <v>4.24</v>
      </c>
      <c r="AA639" s="173">
        <f t="shared" si="820"/>
        <v>4.19</v>
      </c>
      <c r="AB639" s="173">
        <f t="shared" si="820"/>
        <v>4.19</v>
      </c>
      <c r="AC639" s="173">
        <f t="shared" si="820"/>
        <v>4.2</v>
      </c>
      <c r="AD639" s="173">
        <f t="shared" si="820"/>
        <v>4.19</v>
      </c>
      <c r="AE639" s="173">
        <f t="shared" si="820"/>
        <v>4.01</v>
      </c>
      <c r="AF639" s="173">
        <f t="shared" si="820"/>
        <v>4.15</v>
      </c>
      <c r="AG639" s="173">
        <f t="shared" si="820"/>
        <v>4.17</v>
      </c>
      <c r="AH639" s="173">
        <f t="shared" si="820"/>
        <v>4.19</v>
      </c>
      <c r="AI639" s="173">
        <f t="shared" si="820"/>
        <v>4.17</v>
      </c>
      <c r="AJ639" s="173">
        <f t="shared" si="820"/>
        <v>4.23</v>
      </c>
      <c r="AK639" s="173">
        <f t="shared" si="820"/>
        <v>4.11</v>
      </c>
      <c r="AL639" s="173" t="str">
        <f t="shared" si="820"/>
        <v/>
      </c>
      <c r="AM639" s="173" t="str">
        <f t="shared" si="820"/>
        <v/>
      </c>
      <c r="AN639" s="173" t="str">
        <f t="shared" si="820"/>
        <v/>
      </c>
      <c r="AO639" s="173" t="str">
        <f t="shared" si="820"/>
        <v/>
      </c>
      <c r="AP639" s="173" t="str">
        <f t="shared" si="820"/>
        <v/>
      </c>
      <c r="AQ639" s="170"/>
      <c r="AR639" s="170"/>
    </row>
    <row r="640" ht="12.75" customHeight="1">
      <c r="A640" s="170"/>
      <c r="B640" s="170"/>
      <c r="C640" s="140"/>
      <c r="D640" s="139">
        <v>59.0</v>
      </c>
      <c r="E640" s="177">
        <f t="shared" ref="E640:AP640" si="821">IFERROR(INDEX(E$196:E$385,MATCH($D640,E$389:E$578,0)),"")</f>
        <v>4.23</v>
      </c>
      <c r="F640" s="173">
        <f t="shared" si="821"/>
        <v>4.23</v>
      </c>
      <c r="G640" s="173">
        <f t="shared" si="821"/>
        <v>4.19</v>
      </c>
      <c r="H640" s="173">
        <f t="shared" si="821"/>
        <v>4.23</v>
      </c>
      <c r="I640" s="173">
        <f t="shared" si="821"/>
        <v>4.19</v>
      </c>
      <c r="J640" s="173">
        <f t="shared" si="821"/>
        <v>4.19</v>
      </c>
      <c r="K640" s="173">
        <f t="shared" si="821"/>
        <v>4.27</v>
      </c>
      <c r="L640" s="173">
        <f t="shared" si="821"/>
        <v>4.23</v>
      </c>
      <c r="M640" s="173">
        <f t="shared" si="821"/>
        <v>4.15</v>
      </c>
      <c r="N640" s="173">
        <f t="shared" si="821"/>
        <v>4.11</v>
      </c>
      <c r="O640" s="173">
        <f t="shared" si="821"/>
        <v>4.1</v>
      </c>
      <c r="P640" s="173">
        <f t="shared" si="821"/>
        <v>4.11</v>
      </c>
      <c r="Q640" s="173">
        <f t="shared" si="821"/>
        <v>4.2</v>
      </c>
      <c r="R640" s="173">
        <f t="shared" si="821"/>
        <v>4.17</v>
      </c>
      <c r="S640" s="173">
        <f t="shared" si="821"/>
        <v>4.17</v>
      </c>
      <c r="T640" s="173">
        <f t="shared" si="821"/>
        <v>4.22</v>
      </c>
      <c r="U640" s="173">
        <f t="shared" si="821"/>
        <v>4.25</v>
      </c>
      <c r="V640" s="173">
        <f t="shared" si="821"/>
        <v>4.23</v>
      </c>
      <c r="W640" s="173">
        <f t="shared" si="821"/>
        <v>4.14</v>
      </c>
      <c r="X640" s="173">
        <f t="shared" si="821"/>
        <v>4.2</v>
      </c>
      <c r="Y640" s="173">
        <f t="shared" si="821"/>
        <v>4.29</v>
      </c>
      <c r="Z640" s="173">
        <f t="shared" si="821"/>
        <v>4.24</v>
      </c>
      <c r="AA640" s="173">
        <f t="shared" si="821"/>
        <v>4.21</v>
      </c>
      <c r="AB640" s="173">
        <f t="shared" si="821"/>
        <v>4.19</v>
      </c>
      <c r="AC640" s="173">
        <f t="shared" si="821"/>
        <v>4.2</v>
      </c>
      <c r="AD640" s="173">
        <f t="shared" si="821"/>
        <v>4.2</v>
      </c>
      <c r="AE640" s="173">
        <f t="shared" si="821"/>
        <v>4.01</v>
      </c>
      <c r="AF640" s="173">
        <f t="shared" si="821"/>
        <v>4.15</v>
      </c>
      <c r="AG640" s="173">
        <f t="shared" si="821"/>
        <v>4.17</v>
      </c>
      <c r="AH640" s="173">
        <f t="shared" si="821"/>
        <v>4.2</v>
      </c>
      <c r="AI640" s="173">
        <f t="shared" si="821"/>
        <v>4.17</v>
      </c>
      <c r="AJ640" s="173">
        <f t="shared" si="821"/>
        <v>4.24</v>
      </c>
      <c r="AK640" s="173">
        <f t="shared" si="821"/>
        <v>4.11</v>
      </c>
      <c r="AL640" s="173" t="str">
        <f t="shared" si="821"/>
        <v/>
      </c>
      <c r="AM640" s="173" t="str">
        <f t="shared" si="821"/>
        <v/>
      </c>
      <c r="AN640" s="173" t="str">
        <f t="shared" si="821"/>
        <v/>
      </c>
      <c r="AO640" s="173" t="str">
        <f t="shared" si="821"/>
        <v/>
      </c>
      <c r="AP640" s="173" t="str">
        <f t="shared" si="821"/>
        <v/>
      </c>
      <c r="AQ640" s="170"/>
      <c r="AR640" s="170"/>
    </row>
    <row r="641" ht="12.75" customHeight="1">
      <c r="A641" s="170"/>
      <c r="B641" s="170"/>
      <c r="C641" s="140"/>
      <c r="D641" s="139">
        <v>60.0</v>
      </c>
      <c r="E641" s="177">
        <f t="shared" ref="E641:AP641" si="822">IFERROR(INDEX(E$196:E$385,MATCH($D641,E$389:E$578,0)),"")</f>
        <v>4.23</v>
      </c>
      <c r="F641" s="173">
        <f t="shared" si="822"/>
        <v>4.24</v>
      </c>
      <c r="G641" s="173">
        <f t="shared" si="822"/>
        <v>4.2</v>
      </c>
      <c r="H641" s="173">
        <f t="shared" si="822"/>
        <v>4.23</v>
      </c>
      <c r="I641" s="173">
        <f t="shared" si="822"/>
        <v>4.19</v>
      </c>
      <c r="J641" s="173">
        <f t="shared" si="822"/>
        <v>4.2</v>
      </c>
      <c r="K641" s="173">
        <f t="shared" si="822"/>
        <v>4.28</v>
      </c>
      <c r="L641" s="173">
        <f t="shared" si="822"/>
        <v>4.23</v>
      </c>
      <c r="M641" s="173">
        <f t="shared" si="822"/>
        <v>4.15</v>
      </c>
      <c r="N641" s="173">
        <f t="shared" si="822"/>
        <v>4.11</v>
      </c>
      <c r="O641" s="173">
        <f t="shared" si="822"/>
        <v>4.11</v>
      </c>
      <c r="P641" s="173">
        <f t="shared" si="822"/>
        <v>4.13</v>
      </c>
      <c r="Q641" s="173">
        <f t="shared" si="822"/>
        <v>4.22</v>
      </c>
      <c r="R641" s="173">
        <f t="shared" si="822"/>
        <v>4.19</v>
      </c>
      <c r="S641" s="173">
        <f t="shared" si="822"/>
        <v>4.19</v>
      </c>
      <c r="T641" s="173">
        <f t="shared" si="822"/>
        <v>4.22</v>
      </c>
      <c r="U641" s="173">
        <f t="shared" si="822"/>
        <v>4.25</v>
      </c>
      <c r="V641" s="173">
        <f t="shared" si="822"/>
        <v>4.23</v>
      </c>
      <c r="W641" s="173">
        <f t="shared" si="822"/>
        <v>4.16</v>
      </c>
      <c r="X641" s="173">
        <f t="shared" si="822"/>
        <v>4.2</v>
      </c>
      <c r="Y641" s="173">
        <f t="shared" si="822"/>
        <v>4.29</v>
      </c>
      <c r="Z641" s="173">
        <f t="shared" si="822"/>
        <v>4.25</v>
      </c>
      <c r="AA641" s="173">
        <f t="shared" si="822"/>
        <v>4.22</v>
      </c>
      <c r="AB641" s="173">
        <f t="shared" si="822"/>
        <v>4.2</v>
      </c>
      <c r="AC641" s="173">
        <f t="shared" si="822"/>
        <v>4.21</v>
      </c>
      <c r="AD641" s="173">
        <f t="shared" si="822"/>
        <v>4.21</v>
      </c>
      <c r="AE641" s="173">
        <f t="shared" si="822"/>
        <v>4.01</v>
      </c>
      <c r="AF641" s="173">
        <f t="shared" si="822"/>
        <v>4.16</v>
      </c>
      <c r="AG641" s="173">
        <f t="shared" si="822"/>
        <v>4.21</v>
      </c>
      <c r="AH641" s="173">
        <f t="shared" si="822"/>
        <v>4.21</v>
      </c>
      <c r="AI641" s="173">
        <f t="shared" si="822"/>
        <v>4.17</v>
      </c>
      <c r="AJ641" s="173">
        <f t="shared" si="822"/>
        <v>4.24</v>
      </c>
      <c r="AK641" s="173">
        <f t="shared" si="822"/>
        <v>4.11</v>
      </c>
      <c r="AL641" s="173" t="str">
        <f t="shared" si="822"/>
        <v/>
      </c>
      <c r="AM641" s="173" t="str">
        <f t="shared" si="822"/>
        <v/>
      </c>
      <c r="AN641" s="173" t="str">
        <f t="shared" si="822"/>
        <v/>
      </c>
      <c r="AO641" s="173" t="str">
        <f t="shared" si="822"/>
        <v/>
      </c>
      <c r="AP641" s="173" t="str">
        <f t="shared" si="822"/>
        <v/>
      </c>
      <c r="AQ641" s="170"/>
      <c r="AR641" s="170"/>
    </row>
    <row r="642" ht="12.75" customHeight="1">
      <c r="A642" s="170"/>
      <c r="B642" s="170"/>
      <c r="C642" s="140"/>
      <c r="D642" s="139">
        <v>61.0</v>
      </c>
      <c r="E642" s="177">
        <f t="shared" ref="E642:AP642" si="823">IFERROR(INDEX(E$196:E$385,MATCH($D642,E$389:E$578,0)),"")</f>
        <v>4.24</v>
      </c>
      <c r="F642" s="173">
        <f t="shared" si="823"/>
        <v>4.25</v>
      </c>
      <c r="G642" s="173">
        <f t="shared" si="823"/>
        <v>4.21</v>
      </c>
      <c r="H642" s="173">
        <f t="shared" si="823"/>
        <v>4.24</v>
      </c>
      <c r="I642" s="173">
        <f t="shared" si="823"/>
        <v>4.19</v>
      </c>
      <c r="J642" s="173">
        <f t="shared" si="823"/>
        <v>4.21</v>
      </c>
      <c r="K642" s="173">
        <f t="shared" si="823"/>
        <v>4.28</v>
      </c>
      <c r="L642" s="173">
        <f t="shared" si="823"/>
        <v>4.23</v>
      </c>
      <c r="M642" s="173">
        <f t="shared" si="823"/>
        <v>4.15</v>
      </c>
      <c r="N642" s="173">
        <f t="shared" si="823"/>
        <v>4.12</v>
      </c>
      <c r="O642" s="173">
        <f t="shared" si="823"/>
        <v>4.11</v>
      </c>
      <c r="P642" s="173">
        <f t="shared" si="823"/>
        <v>4.17</v>
      </c>
      <c r="Q642" s="173">
        <f t="shared" si="823"/>
        <v>4.24</v>
      </c>
      <c r="R642" s="173">
        <f t="shared" si="823"/>
        <v>4.2</v>
      </c>
      <c r="S642" s="173">
        <f t="shared" si="823"/>
        <v>4.2</v>
      </c>
      <c r="T642" s="173">
        <f t="shared" si="823"/>
        <v>4.23</v>
      </c>
      <c r="U642" s="173">
        <f t="shared" si="823"/>
        <v>4.25</v>
      </c>
      <c r="V642" s="173">
        <f t="shared" si="823"/>
        <v>4.23</v>
      </c>
      <c r="W642" s="173">
        <f t="shared" si="823"/>
        <v>4.17</v>
      </c>
      <c r="X642" s="173">
        <f t="shared" si="823"/>
        <v>4.2</v>
      </c>
      <c r="Y642" s="173">
        <f t="shared" si="823"/>
        <v>4.3</v>
      </c>
      <c r="Z642" s="173">
        <f t="shared" si="823"/>
        <v>4.25</v>
      </c>
      <c r="AA642" s="173">
        <f t="shared" si="823"/>
        <v>4.23</v>
      </c>
      <c r="AB642" s="173">
        <f t="shared" si="823"/>
        <v>4.2</v>
      </c>
      <c r="AC642" s="173">
        <f t="shared" si="823"/>
        <v>4.21</v>
      </c>
      <c r="AD642" s="173">
        <f t="shared" si="823"/>
        <v>4.22</v>
      </c>
      <c r="AE642" s="173">
        <f t="shared" si="823"/>
        <v>4.04</v>
      </c>
      <c r="AF642" s="173">
        <f t="shared" si="823"/>
        <v>4.17</v>
      </c>
      <c r="AG642" s="173">
        <f t="shared" si="823"/>
        <v>4.21</v>
      </c>
      <c r="AH642" s="173">
        <f t="shared" si="823"/>
        <v>4.21</v>
      </c>
      <c r="AI642" s="173">
        <f t="shared" si="823"/>
        <v>4.17</v>
      </c>
      <c r="AJ642" s="173">
        <f t="shared" si="823"/>
        <v>4.25</v>
      </c>
      <c r="AK642" s="173">
        <f t="shared" si="823"/>
        <v>4.11</v>
      </c>
      <c r="AL642" s="173" t="str">
        <f t="shared" si="823"/>
        <v/>
      </c>
      <c r="AM642" s="173" t="str">
        <f t="shared" si="823"/>
        <v/>
      </c>
      <c r="AN642" s="173" t="str">
        <f t="shared" si="823"/>
        <v/>
      </c>
      <c r="AO642" s="173" t="str">
        <f t="shared" si="823"/>
        <v/>
      </c>
      <c r="AP642" s="173" t="str">
        <f t="shared" si="823"/>
        <v/>
      </c>
      <c r="AQ642" s="170"/>
      <c r="AR642" s="170"/>
    </row>
    <row r="643" ht="12.75" customHeight="1">
      <c r="A643" s="170"/>
      <c r="B643" s="170"/>
      <c r="C643" s="140"/>
      <c r="D643" s="139">
        <v>62.0</v>
      </c>
      <c r="E643" s="177">
        <f t="shared" ref="E643:AP643" si="824">IFERROR(INDEX(E$196:E$385,MATCH($D643,E$389:E$578,0)),"")</f>
        <v>4.24</v>
      </c>
      <c r="F643" s="173">
        <f t="shared" si="824"/>
        <v>4.25</v>
      </c>
      <c r="G643" s="173">
        <f t="shared" si="824"/>
        <v>4.21</v>
      </c>
      <c r="H643" s="173">
        <f t="shared" si="824"/>
        <v>4.24</v>
      </c>
      <c r="I643" s="173">
        <f t="shared" si="824"/>
        <v>4.19</v>
      </c>
      <c r="J643" s="173">
        <f t="shared" si="824"/>
        <v>4.22</v>
      </c>
      <c r="K643" s="173">
        <f t="shared" si="824"/>
        <v>4.29</v>
      </c>
      <c r="L643" s="173">
        <f t="shared" si="824"/>
        <v>4.23</v>
      </c>
      <c r="M643" s="173">
        <f t="shared" si="824"/>
        <v>4.17</v>
      </c>
      <c r="N643" s="173">
        <f t="shared" si="824"/>
        <v>4.14</v>
      </c>
      <c r="O643" s="173">
        <f t="shared" si="824"/>
        <v>4.13</v>
      </c>
      <c r="P643" s="173">
        <f t="shared" si="824"/>
        <v>4.17</v>
      </c>
      <c r="Q643" s="173">
        <f t="shared" si="824"/>
        <v>4.24</v>
      </c>
      <c r="R643" s="173">
        <f t="shared" si="824"/>
        <v>4.2</v>
      </c>
      <c r="S643" s="173">
        <f t="shared" si="824"/>
        <v>4.23</v>
      </c>
      <c r="T643" s="173">
        <f t="shared" si="824"/>
        <v>4.24</v>
      </c>
      <c r="U643" s="173">
        <f t="shared" si="824"/>
        <v>4.25</v>
      </c>
      <c r="V643" s="173">
        <f t="shared" si="824"/>
        <v>4.23</v>
      </c>
      <c r="W643" s="173">
        <f t="shared" si="824"/>
        <v>4.17</v>
      </c>
      <c r="X643" s="173">
        <f t="shared" si="824"/>
        <v>4.23</v>
      </c>
      <c r="Y643" s="173">
        <f t="shared" si="824"/>
        <v>4.3</v>
      </c>
      <c r="Z643" s="173">
        <f t="shared" si="824"/>
        <v>4.26</v>
      </c>
      <c r="AA643" s="173">
        <f t="shared" si="824"/>
        <v>4.25</v>
      </c>
      <c r="AB643" s="173">
        <f t="shared" si="824"/>
        <v>4.2</v>
      </c>
      <c r="AC643" s="173">
        <f t="shared" si="824"/>
        <v>4.22</v>
      </c>
      <c r="AD643" s="173">
        <f t="shared" si="824"/>
        <v>4.22</v>
      </c>
      <c r="AE643" s="173">
        <f t="shared" si="824"/>
        <v>4.04</v>
      </c>
      <c r="AF643" s="173">
        <f t="shared" si="824"/>
        <v>4.18</v>
      </c>
      <c r="AG643" s="173">
        <f t="shared" si="824"/>
        <v>4.21</v>
      </c>
      <c r="AH643" s="173">
        <f t="shared" si="824"/>
        <v>4.22</v>
      </c>
      <c r="AI643" s="173">
        <f t="shared" si="824"/>
        <v>4.17</v>
      </c>
      <c r="AJ643" s="173">
        <f t="shared" si="824"/>
        <v>4.25</v>
      </c>
      <c r="AK643" s="173">
        <f t="shared" si="824"/>
        <v>4.11</v>
      </c>
      <c r="AL643" s="173" t="str">
        <f t="shared" si="824"/>
        <v/>
      </c>
      <c r="AM643" s="173" t="str">
        <f t="shared" si="824"/>
        <v/>
      </c>
      <c r="AN643" s="173" t="str">
        <f t="shared" si="824"/>
        <v/>
      </c>
      <c r="AO643" s="173" t="str">
        <f t="shared" si="824"/>
        <v/>
      </c>
      <c r="AP643" s="173" t="str">
        <f t="shared" si="824"/>
        <v/>
      </c>
      <c r="AQ643" s="170"/>
      <c r="AR643" s="170"/>
    </row>
    <row r="644" ht="12.75" customHeight="1">
      <c r="A644" s="170"/>
      <c r="B644" s="170"/>
      <c r="C644" s="140"/>
      <c r="D644" s="139">
        <v>63.0</v>
      </c>
      <c r="E644" s="177">
        <f t="shared" ref="E644:AP644" si="825">IFERROR(INDEX(E$196:E$385,MATCH($D644,E$389:E$578,0)),"")</f>
        <v>4.26</v>
      </c>
      <c r="F644" s="173">
        <f t="shared" si="825"/>
        <v>4.25</v>
      </c>
      <c r="G644" s="173">
        <f t="shared" si="825"/>
        <v>4.22</v>
      </c>
      <c r="H644" s="173">
        <f t="shared" si="825"/>
        <v>4.25</v>
      </c>
      <c r="I644" s="173">
        <f t="shared" si="825"/>
        <v>4.19</v>
      </c>
      <c r="J644" s="173">
        <f t="shared" si="825"/>
        <v>4.23</v>
      </c>
      <c r="K644" s="173">
        <f t="shared" si="825"/>
        <v>4.29</v>
      </c>
      <c r="L644" s="173">
        <f t="shared" si="825"/>
        <v>4.23</v>
      </c>
      <c r="M644" s="173">
        <f t="shared" si="825"/>
        <v>4.17</v>
      </c>
      <c r="N644" s="173">
        <f t="shared" si="825"/>
        <v>4.14</v>
      </c>
      <c r="O644" s="173">
        <f t="shared" si="825"/>
        <v>4.14</v>
      </c>
      <c r="P644" s="173">
        <f t="shared" si="825"/>
        <v>4.18</v>
      </c>
      <c r="Q644" s="173">
        <f t="shared" si="825"/>
        <v>4.24</v>
      </c>
      <c r="R644" s="173">
        <f t="shared" si="825"/>
        <v>4.23</v>
      </c>
      <c r="S644" s="173">
        <f t="shared" si="825"/>
        <v>4.23</v>
      </c>
      <c r="T644" s="173">
        <f t="shared" si="825"/>
        <v>4.25</v>
      </c>
      <c r="U644" s="173">
        <f t="shared" si="825"/>
        <v>4.26</v>
      </c>
      <c r="V644" s="173">
        <f t="shared" si="825"/>
        <v>4.25</v>
      </c>
      <c r="W644" s="173">
        <f t="shared" si="825"/>
        <v>4.17</v>
      </c>
      <c r="X644" s="173">
        <f t="shared" si="825"/>
        <v>4.23</v>
      </c>
      <c r="Y644" s="173">
        <f t="shared" si="825"/>
        <v>4.31</v>
      </c>
      <c r="Z644" s="173">
        <f t="shared" si="825"/>
        <v>4.27</v>
      </c>
      <c r="AA644" s="173">
        <f t="shared" si="825"/>
        <v>4.25</v>
      </c>
      <c r="AB644" s="173">
        <f t="shared" si="825"/>
        <v>4.2</v>
      </c>
      <c r="AC644" s="173">
        <f t="shared" si="825"/>
        <v>4.23</v>
      </c>
      <c r="AD644" s="173">
        <f t="shared" si="825"/>
        <v>4.23</v>
      </c>
      <c r="AE644" s="173">
        <f t="shared" si="825"/>
        <v>4.07</v>
      </c>
      <c r="AF644" s="173">
        <f t="shared" si="825"/>
        <v>4.19</v>
      </c>
      <c r="AG644" s="173">
        <f t="shared" si="825"/>
        <v>4.22</v>
      </c>
      <c r="AH644" s="173">
        <f t="shared" si="825"/>
        <v>4.23</v>
      </c>
      <c r="AI644" s="173">
        <f t="shared" si="825"/>
        <v>4.19</v>
      </c>
      <c r="AJ644" s="173">
        <f t="shared" si="825"/>
        <v>4.26</v>
      </c>
      <c r="AK644" s="173">
        <f t="shared" si="825"/>
        <v>4.13</v>
      </c>
      <c r="AL644" s="173" t="str">
        <f t="shared" si="825"/>
        <v/>
      </c>
      <c r="AM644" s="173" t="str">
        <f t="shared" si="825"/>
        <v/>
      </c>
      <c r="AN644" s="173" t="str">
        <f t="shared" si="825"/>
        <v/>
      </c>
      <c r="AO644" s="173" t="str">
        <f t="shared" si="825"/>
        <v/>
      </c>
      <c r="AP644" s="173" t="str">
        <f t="shared" si="825"/>
        <v/>
      </c>
      <c r="AQ644" s="170"/>
      <c r="AR644" s="170"/>
    </row>
    <row r="645" ht="12.75" customHeight="1">
      <c r="A645" s="170"/>
      <c r="B645" s="170"/>
      <c r="C645" s="140"/>
      <c r="D645" s="139">
        <v>64.0</v>
      </c>
      <c r="E645" s="177">
        <f t="shared" ref="E645:AP645" si="826">IFERROR(INDEX(E$196:E$385,MATCH($D645,E$389:E$578,0)),"")</f>
        <v>4.28</v>
      </c>
      <c r="F645" s="173">
        <f t="shared" si="826"/>
        <v>4.28</v>
      </c>
      <c r="G645" s="173">
        <f t="shared" si="826"/>
        <v>4.22</v>
      </c>
      <c r="H645" s="173">
        <f t="shared" si="826"/>
        <v>4.25</v>
      </c>
      <c r="I645" s="173">
        <f t="shared" si="826"/>
        <v>4.2</v>
      </c>
      <c r="J645" s="173">
        <f t="shared" si="826"/>
        <v>4.23</v>
      </c>
      <c r="K645" s="173">
        <f t="shared" si="826"/>
        <v>4.29</v>
      </c>
      <c r="L645" s="173">
        <f t="shared" si="826"/>
        <v>4.24</v>
      </c>
      <c r="M645" s="173">
        <f t="shared" si="826"/>
        <v>4.17</v>
      </c>
      <c r="N645" s="173">
        <f t="shared" si="826"/>
        <v>4.15</v>
      </c>
      <c r="O645" s="173">
        <f t="shared" si="826"/>
        <v>4.14</v>
      </c>
      <c r="P645" s="173">
        <f t="shared" si="826"/>
        <v>4.18</v>
      </c>
      <c r="Q645" s="173">
        <f t="shared" si="826"/>
        <v>4.24</v>
      </c>
      <c r="R645" s="173">
        <f t="shared" si="826"/>
        <v>4.24</v>
      </c>
      <c r="S645" s="173">
        <f t="shared" si="826"/>
        <v>4.24</v>
      </c>
      <c r="T645" s="173">
        <f t="shared" si="826"/>
        <v>4.25</v>
      </c>
      <c r="U645" s="173">
        <f t="shared" si="826"/>
        <v>4.26</v>
      </c>
      <c r="V645" s="173">
        <f t="shared" si="826"/>
        <v>4.25</v>
      </c>
      <c r="W645" s="173">
        <f t="shared" si="826"/>
        <v>4.18</v>
      </c>
      <c r="X645" s="173">
        <f t="shared" si="826"/>
        <v>4.23</v>
      </c>
      <c r="Y645" s="173">
        <f t="shared" si="826"/>
        <v>4.31</v>
      </c>
      <c r="Z645" s="173">
        <f t="shared" si="826"/>
        <v>4.27</v>
      </c>
      <c r="AA645" s="173">
        <f t="shared" si="826"/>
        <v>4.26</v>
      </c>
      <c r="AB645" s="173">
        <f t="shared" si="826"/>
        <v>4.22</v>
      </c>
      <c r="AC645" s="173">
        <f t="shared" si="826"/>
        <v>4.24</v>
      </c>
      <c r="AD645" s="173">
        <f t="shared" si="826"/>
        <v>4.23</v>
      </c>
      <c r="AE645" s="173">
        <f t="shared" si="826"/>
        <v>4.07</v>
      </c>
      <c r="AF645" s="173">
        <f t="shared" si="826"/>
        <v>4.19</v>
      </c>
      <c r="AG645" s="173">
        <f t="shared" si="826"/>
        <v>4.23</v>
      </c>
      <c r="AH645" s="173">
        <f t="shared" si="826"/>
        <v>4.24</v>
      </c>
      <c r="AI645" s="173">
        <f t="shared" si="826"/>
        <v>4.2</v>
      </c>
      <c r="AJ645" s="173">
        <f t="shared" si="826"/>
        <v>4.26</v>
      </c>
      <c r="AK645" s="173">
        <f t="shared" si="826"/>
        <v>4.13</v>
      </c>
      <c r="AL645" s="173" t="str">
        <f t="shared" si="826"/>
        <v/>
      </c>
      <c r="AM645" s="173" t="str">
        <f t="shared" si="826"/>
        <v/>
      </c>
      <c r="AN645" s="173" t="str">
        <f t="shared" si="826"/>
        <v/>
      </c>
      <c r="AO645" s="173" t="str">
        <f t="shared" si="826"/>
        <v/>
      </c>
      <c r="AP645" s="173" t="str">
        <f t="shared" si="826"/>
        <v/>
      </c>
      <c r="AQ645" s="170"/>
      <c r="AR645" s="170"/>
    </row>
    <row r="646" ht="12.75" customHeight="1">
      <c r="A646" s="170"/>
      <c r="B646" s="170"/>
      <c r="C646" s="140"/>
      <c r="D646" s="139">
        <v>65.0</v>
      </c>
      <c r="E646" s="177">
        <f t="shared" ref="E646:AP646" si="827">IFERROR(INDEX(E$196:E$385,MATCH($D646,E$389:E$578,0)),"")</f>
        <v>4.29</v>
      </c>
      <c r="F646" s="173">
        <f t="shared" si="827"/>
        <v>4.29</v>
      </c>
      <c r="G646" s="173">
        <f t="shared" si="827"/>
        <v>4.22</v>
      </c>
      <c r="H646" s="173">
        <f t="shared" si="827"/>
        <v>4.26</v>
      </c>
      <c r="I646" s="173">
        <f t="shared" si="827"/>
        <v>4.21</v>
      </c>
      <c r="J646" s="173">
        <f t="shared" si="827"/>
        <v>4.25</v>
      </c>
      <c r="K646" s="173">
        <f t="shared" si="827"/>
        <v>4.29</v>
      </c>
      <c r="L646" s="173">
        <f t="shared" si="827"/>
        <v>4.28</v>
      </c>
      <c r="M646" s="173">
        <f t="shared" si="827"/>
        <v>4.19</v>
      </c>
      <c r="N646" s="173">
        <f t="shared" si="827"/>
        <v>4.16</v>
      </c>
      <c r="O646" s="173">
        <f t="shared" si="827"/>
        <v>4.15</v>
      </c>
      <c r="P646" s="173">
        <f t="shared" si="827"/>
        <v>4.19</v>
      </c>
      <c r="Q646" s="173">
        <f t="shared" si="827"/>
        <v>4.26</v>
      </c>
      <c r="R646" s="173">
        <f t="shared" si="827"/>
        <v>4.26</v>
      </c>
      <c r="S646" s="173">
        <f t="shared" si="827"/>
        <v>4.24</v>
      </c>
      <c r="T646" s="173">
        <f t="shared" si="827"/>
        <v>4.26</v>
      </c>
      <c r="U646" s="173">
        <f t="shared" si="827"/>
        <v>4.26</v>
      </c>
      <c r="V646" s="173">
        <f t="shared" si="827"/>
        <v>4.25</v>
      </c>
      <c r="W646" s="173">
        <f t="shared" si="827"/>
        <v>4.19</v>
      </c>
      <c r="X646" s="173">
        <f t="shared" si="827"/>
        <v>4.23</v>
      </c>
      <c r="Y646" s="173">
        <f t="shared" si="827"/>
        <v>4.32</v>
      </c>
      <c r="Z646" s="173">
        <f t="shared" si="827"/>
        <v>4.28</v>
      </c>
      <c r="AA646" s="173">
        <f t="shared" si="827"/>
        <v>4.26</v>
      </c>
      <c r="AB646" s="173">
        <f t="shared" si="827"/>
        <v>4.22</v>
      </c>
      <c r="AC646" s="173">
        <f t="shared" si="827"/>
        <v>4.25</v>
      </c>
      <c r="AD646" s="173">
        <f t="shared" si="827"/>
        <v>4.23</v>
      </c>
      <c r="AE646" s="173">
        <f t="shared" si="827"/>
        <v>4.09</v>
      </c>
      <c r="AF646" s="173">
        <f t="shared" si="827"/>
        <v>4.2</v>
      </c>
      <c r="AG646" s="173">
        <f t="shared" si="827"/>
        <v>4.23</v>
      </c>
      <c r="AH646" s="173">
        <f t="shared" si="827"/>
        <v>4.24</v>
      </c>
      <c r="AI646" s="173">
        <f t="shared" si="827"/>
        <v>4.22</v>
      </c>
      <c r="AJ646" s="173">
        <f t="shared" si="827"/>
        <v>4.28</v>
      </c>
      <c r="AK646" s="173">
        <f t="shared" si="827"/>
        <v>4.13</v>
      </c>
      <c r="AL646" s="173" t="str">
        <f t="shared" si="827"/>
        <v/>
      </c>
      <c r="AM646" s="173" t="str">
        <f t="shared" si="827"/>
        <v/>
      </c>
      <c r="AN646" s="173" t="str">
        <f t="shared" si="827"/>
        <v/>
      </c>
      <c r="AO646" s="173" t="str">
        <f t="shared" si="827"/>
        <v/>
      </c>
      <c r="AP646" s="173" t="str">
        <f t="shared" si="827"/>
        <v/>
      </c>
      <c r="AQ646" s="170"/>
      <c r="AR646" s="170"/>
    </row>
    <row r="647" ht="12.75" customHeight="1">
      <c r="A647" s="170"/>
      <c r="B647" s="170"/>
      <c r="C647" s="140"/>
      <c r="D647" s="139">
        <v>66.0</v>
      </c>
      <c r="E647" s="177">
        <f t="shared" ref="E647:AP647" si="828">IFERROR(INDEX(E$196:E$385,MATCH($D647,E$389:E$578,0)),"")</f>
        <v>4.29</v>
      </c>
      <c r="F647" s="173">
        <f t="shared" si="828"/>
        <v>4.3</v>
      </c>
      <c r="G647" s="173">
        <f t="shared" si="828"/>
        <v>4.23</v>
      </c>
      <c r="H647" s="173">
        <f t="shared" si="828"/>
        <v>4.27</v>
      </c>
      <c r="I647" s="173">
        <f t="shared" si="828"/>
        <v>4.22</v>
      </c>
      <c r="J647" s="173">
        <f t="shared" si="828"/>
        <v>4.25</v>
      </c>
      <c r="K647" s="173">
        <f t="shared" si="828"/>
        <v>4.3</v>
      </c>
      <c r="L647" s="173">
        <f t="shared" si="828"/>
        <v>4.28</v>
      </c>
      <c r="M647" s="173">
        <f t="shared" si="828"/>
        <v>4.19</v>
      </c>
      <c r="N647" s="173">
        <f t="shared" si="828"/>
        <v>4.16</v>
      </c>
      <c r="O647" s="173">
        <f t="shared" si="828"/>
        <v>4.15</v>
      </c>
      <c r="P647" s="173">
        <f t="shared" si="828"/>
        <v>4.2</v>
      </c>
      <c r="Q647" s="173">
        <f t="shared" si="828"/>
        <v>4.26</v>
      </c>
      <c r="R647" s="173">
        <f t="shared" si="828"/>
        <v>4.28</v>
      </c>
      <c r="S647" s="173">
        <f t="shared" si="828"/>
        <v>4.24</v>
      </c>
      <c r="T647" s="173">
        <f t="shared" si="828"/>
        <v>4.27</v>
      </c>
      <c r="U647" s="173">
        <f t="shared" si="828"/>
        <v>4.26</v>
      </c>
      <c r="V647" s="173">
        <f t="shared" si="828"/>
        <v>4.26</v>
      </c>
      <c r="W647" s="173">
        <f t="shared" si="828"/>
        <v>4.19</v>
      </c>
      <c r="X647" s="173">
        <f t="shared" si="828"/>
        <v>4.24</v>
      </c>
      <c r="Y647" s="173">
        <f t="shared" si="828"/>
        <v>4.32</v>
      </c>
      <c r="Z647" s="173">
        <f t="shared" si="828"/>
        <v>4.28</v>
      </c>
      <c r="AA647" s="173">
        <f t="shared" si="828"/>
        <v>4.27</v>
      </c>
      <c r="AB647" s="173">
        <f t="shared" si="828"/>
        <v>4.23</v>
      </c>
      <c r="AC647" s="173">
        <f t="shared" si="828"/>
        <v>4.26</v>
      </c>
      <c r="AD647" s="173">
        <f t="shared" si="828"/>
        <v>4.24</v>
      </c>
      <c r="AE647" s="173">
        <f t="shared" si="828"/>
        <v>4.11</v>
      </c>
      <c r="AF647" s="173">
        <f t="shared" si="828"/>
        <v>4.22</v>
      </c>
      <c r="AG647" s="173">
        <f t="shared" si="828"/>
        <v>4.23</v>
      </c>
      <c r="AH647" s="173">
        <f t="shared" si="828"/>
        <v>4.29</v>
      </c>
      <c r="AI647" s="173">
        <f t="shared" si="828"/>
        <v>4.23</v>
      </c>
      <c r="AJ647" s="173">
        <f t="shared" si="828"/>
        <v>4.28</v>
      </c>
      <c r="AK647" s="173">
        <f t="shared" si="828"/>
        <v>4.13</v>
      </c>
      <c r="AL647" s="173" t="str">
        <f t="shared" si="828"/>
        <v/>
      </c>
      <c r="AM647" s="173" t="str">
        <f t="shared" si="828"/>
        <v/>
      </c>
      <c r="AN647" s="173" t="str">
        <f t="shared" si="828"/>
        <v/>
      </c>
      <c r="AO647" s="173" t="str">
        <f t="shared" si="828"/>
        <v/>
      </c>
      <c r="AP647" s="173" t="str">
        <f t="shared" si="828"/>
        <v/>
      </c>
      <c r="AQ647" s="170"/>
      <c r="AR647" s="170"/>
    </row>
    <row r="648" ht="12.75" customHeight="1">
      <c r="A648" s="170"/>
      <c r="B648" s="170"/>
      <c r="C648" s="140"/>
      <c r="D648" s="139">
        <v>67.0</v>
      </c>
      <c r="E648" s="177">
        <f t="shared" ref="E648:AP648" si="829">IFERROR(INDEX(E$196:E$385,MATCH($D648,E$389:E$578,0)),"")</f>
        <v>4.31</v>
      </c>
      <c r="F648" s="173">
        <f t="shared" si="829"/>
        <v>4.3</v>
      </c>
      <c r="G648" s="173">
        <f t="shared" si="829"/>
        <v>4.23</v>
      </c>
      <c r="H648" s="173">
        <f t="shared" si="829"/>
        <v>4.28</v>
      </c>
      <c r="I648" s="173">
        <f t="shared" si="829"/>
        <v>4.22</v>
      </c>
      <c r="J648" s="173">
        <f t="shared" si="829"/>
        <v>4.3</v>
      </c>
      <c r="K648" s="173">
        <f t="shared" si="829"/>
        <v>4.3</v>
      </c>
      <c r="L648" s="173">
        <f t="shared" si="829"/>
        <v>4.28</v>
      </c>
      <c r="M648" s="173">
        <f t="shared" si="829"/>
        <v>4.2</v>
      </c>
      <c r="N648" s="173">
        <f t="shared" si="829"/>
        <v>4.17</v>
      </c>
      <c r="O648" s="173">
        <f t="shared" si="829"/>
        <v>4.19</v>
      </c>
      <c r="P648" s="173">
        <f t="shared" si="829"/>
        <v>4.21</v>
      </c>
      <c r="Q648" s="173">
        <f t="shared" si="829"/>
        <v>4.28</v>
      </c>
      <c r="R648" s="173">
        <f t="shared" si="829"/>
        <v>4.28</v>
      </c>
      <c r="S648" s="173">
        <f t="shared" si="829"/>
        <v>4.25</v>
      </c>
      <c r="T648" s="173">
        <f t="shared" si="829"/>
        <v>4.28</v>
      </c>
      <c r="U648" s="173">
        <f t="shared" si="829"/>
        <v>4.27</v>
      </c>
      <c r="V648" s="173">
        <f t="shared" si="829"/>
        <v>4.26</v>
      </c>
      <c r="W648" s="173">
        <f t="shared" si="829"/>
        <v>4.2</v>
      </c>
      <c r="X648" s="173">
        <f t="shared" si="829"/>
        <v>4.24</v>
      </c>
      <c r="Y648" s="173">
        <f t="shared" si="829"/>
        <v>4.32</v>
      </c>
      <c r="Z648" s="173">
        <f t="shared" si="829"/>
        <v>4.29</v>
      </c>
      <c r="AA648" s="173">
        <f t="shared" si="829"/>
        <v>4.27</v>
      </c>
      <c r="AB648" s="173">
        <f t="shared" si="829"/>
        <v>4.25</v>
      </c>
      <c r="AC648" s="173">
        <f t="shared" si="829"/>
        <v>4.27</v>
      </c>
      <c r="AD648" s="173">
        <f t="shared" si="829"/>
        <v>4.24</v>
      </c>
      <c r="AE648" s="173">
        <f t="shared" si="829"/>
        <v>4.14</v>
      </c>
      <c r="AF648" s="173">
        <f t="shared" si="829"/>
        <v>4.23</v>
      </c>
      <c r="AG648" s="173">
        <f t="shared" si="829"/>
        <v>4.24</v>
      </c>
      <c r="AH648" s="173">
        <f t="shared" si="829"/>
        <v>4.29</v>
      </c>
      <c r="AI648" s="173">
        <f t="shared" si="829"/>
        <v>4.23</v>
      </c>
      <c r="AJ648" s="173">
        <f t="shared" si="829"/>
        <v>4.28</v>
      </c>
      <c r="AK648" s="173">
        <f t="shared" si="829"/>
        <v>4.15</v>
      </c>
      <c r="AL648" s="173" t="str">
        <f t="shared" si="829"/>
        <v/>
      </c>
      <c r="AM648" s="173" t="str">
        <f t="shared" si="829"/>
        <v/>
      </c>
      <c r="AN648" s="173" t="str">
        <f t="shared" si="829"/>
        <v/>
      </c>
      <c r="AO648" s="173" t="str">
        <f t="shared" si="829"/>
        <v/>
      </c>
      <c r="AP648" s="173" t="str">
        <f t="shared" si="829"/>
        <v/>
      </c>
      <c r="AQ648" s="170"/>
      <c r="AR648" s="170"/>
    </row>
    <row r="649" ht="12.75" customHeight="1">
      <c r="A649" s="170"/>
      <c r="B649" s="170"/>
      <c r="C649" s="140"/>
      <c r="D649" s="139">
        <v>68.0</v>
      </c>
      <c r="E649" s="177">
        <f t="shared" ref="E649:AP649" si="830">IFERROR(INDEX(E$196:E$385,MATCH($D649,E$389:E$578,0)),"")</f>
        <v>4.32</v>
      </c>
      <c r="F649" s="173">
        <f t="shared" si="830"/>
        <v>4.31</v>
      </c>
      <c r="G649" s="173">
        <f t="shared" si="830"/>
        <v>4.23</v>
      </c>
      <c r="H649" s="173">
        <f t="shared" si="830"/>
        <v>4.28</v>
      </c>
      <c r="I649" s="173">
        <f t="shared" si="830"/>
        <v>4.23</v>
      </c>
      <c r="J649" s="173">
        <f t="shared" si="830"/>
        <v>4.3</v>
      </c>
      <c r="K649" s="173">
        <f t="shared" si="830"/>
        <v>4.31</v>
      </c>
      <c r="L649" s="173">
        <f t="shared" si="830"/>
        <v>4.29</v>
      </c>
      <c r="M649" s="173">
        <f t="shared" si="830"/>
        <v>4.23</v>
      </c>
      <c r="N649" s="173">
        <f t="shared" si="830"/>
        <v>4.17</v>
      </c>
      <c r="O649" s="173">
        <f t="shared" si="830"/>
        <v>4.19</v>
      </c>
      <c r="P649" s="173">
        <f t="shared" si="830"/>
        <v>4.21</v>
      </c>
      <c r="Q649" s="173">
        <f t="shared" si="830"/>
        <v>4.28</v>
      </c>
      <c r="R649" s="173">
        <f t="shared" si="830"/>
        <v>4.29</v>
      </c>
      <c r="S649" s="173">
        <f t="shared" si="830"/>
        <v>4.27</v>
      </c>
      <c r="T649" s="173">
        <f t="shared" si="830"/>
        <v>4.29</v>
      </c>
      <c r="U649" s="173">
        <f t="shared" si="830"/>
        <v>4.29</v>
      </c>
      <c r="V649" s="173">
        <f t="shared" si="830"/>
        <v>4.26</v>
      </c>
      <c r="W649" s="173">
        <f t="shared" si="830"/>
        <v>4.22</v>
      </c>
      <c r="X649" s="173">
        <f t="shared" si="830"/>
        <v>4.24</v>
      </c>
      <c r="Y649" s="173">
        <f t="shared" si="830"/>
        <v>4.33</v>
      </c>
      <c r="Z649" s="173">
        <f t="shared" si="830"/>
        <v>4.3</v>
      </c>
      <c r="AA649" s="173">
        <f t="shared" si="830"/>
        <v>4.27</v>
      </c>
      <c r="AB649" s="173">
        <f t="shared" si="830"/>
        <v>4.26</v>
      </c>
      <c r="AC649" s="173">
        <f t="shared" si="830"/>
        <v>4.27</v>
      </c>
      <c r="AD649" s="173">
        <f t="shared" si="830"/>
        <v>4.25</v>
      </c>
      <c r="AE649" s="173">
        <f t="shared" si="830"/>
        <v>4.15</v>
      </c>
      <c r="AF649" s="173">
        <f t="shared" si="830"/>
        <v>4.24</v>
      </c>
      <c r="AG649" s="173">
        <f t="shared" si="830"/>
        <v>4.25</v>
      </c>
      <c r="AH649" s="173">
        <f t="shared" si="830"/>
        <v>4.29</v>
      </c>
      <c r="AI649" s="173">
        <f t="shared" si="830"/>
        <v>4.24</v>
      </c>
      <c r="AJ649" s="173">
        <f t="shared" si="830"/>
        <v>4.29</v>
      </c>
      <c r="AK649" s="173">
        <f t="shared" si="830"/>
        <v>4.15</v>
      </c>
      <c r="AL649" s="173" t="str">
        <f t="shared" si="830"/>
        <v/>
      </c>
      <c r="AM649" s="173" t="str">
        <f t="shared" si="830"/>
        <v/>
      </c>
      <c r="AN649" s="173" t="str">
        <f t="shared" si="830"/>
        <v/>
      </c>
      <c r="AO649" s="173" t="str">
        <f t="shared" si="830"/>
        <v/>
      </c>
      <c r="AP649" s="173" t="str">
        <f t="shared" si="830"/>
        <v/>
      </c>
      <c r="AQ649" s="170"/>
      <c r="AR649" s="170"/>
    </row>
    <row r="650" ht="12.75" customHeight="1">
      <c r="A650" s="170"/>
      <c r="B650" s="170"/>
      <c r="C650" s="140"/>
      <c r="D650" s="139">
        <v>69.0</v>
      </c>
      <c r="E650" s="177">
        <f t="shared" ref="E650:AP650" si="831">IFERROR(INDEX(E$196:E$385,MATCH($D650,E$389:E$578,0)),"")</f>
        <v>4.32</v>
      </c>
      <c r="F650" s="173">
        <f t="shared" si="831"/>
        <v>4.31</v>
      </c>
      <c r="G650" s="173">
        <f t="shared" si="831"/>
        <v>4.23</v>
      </c>
      <c r="H650" s="173">
        <f t="shared" si="831"/>
        <v>4.28</v>
      </c>
      <c r="I650" s="173">
        <f t="shared" si="831"/>
        <v>4.24</v>
      </c>
      <c r="J650" s="173">
        <f t="shared" si="831"/>
        <v>4.31</v>
      </c>
      <c r="K650" s="173">
        <f t="shared" si="831"/>
        <v>4.32</v>
      </c>
      <c r="L650" s="173">
        <f t="shared" si="831"/>
        <v>4.3</v>
      </c>
      <c r="M650" s="173">
        <f t="shared" si="831"/>
        <v>4.23</v>
      </c>
      <c r="N650" s="173">
        <f t="shared" si="831"/>
        <v>4.17</v>
      </c>
      <c r="O650" s="173">
        <f t="shared" si="831"/>
        <v>4.19</v>
      </c>
      <c r="P650" s="173">
        <f t="shared" si="831"/>
        <v>4.23</v>
      </c>
      <c r="Q650" s="173">
        <f t="shared" si="831"/>
        <v>4.28</v>
      </c>
      <c r="R650" s="173">
        <f t="shared" si="831"/>
        <v>4.3</v>
      </c>
      <c r="S650" s="173">
        <f t="shared" si="831"/>
        <v>4.27</v>
      </c>
      <c r="T650" s="173">
        <f t="shared" si="831"/>
        <v>4.3</v>
      </c>
      <c r="U650" s="173">
        <f t="shared" si="831"/>
        <v>4.31</v>
      </c>
      <c r="V650" s="173">
        <f t="shared" si="831"/>
        <v>4.27</v>
      </c>
      <c r="W650" s="173">
        <f t="shared" si="831"/>
        <v>4.22</v>
      </c>
      <c r="X650" s="173">
        <f t="shared" si="831"/>
        <v>4.24</v>
      </c>
      <c r="Y650" s="173">
        <f t="shared" si="831"/>
        <v>4.33</v>
      </c>
      <c r="Z650" s="173">
        <f t="shared" si="831"/>
        <v>4.3</v>
      </c>
      <c r="AA650" s="173">
        <f t="shared" si="831"/>
        <v>4.27</v>
      </c>
      <c r="AB650" s="173">
        <f t="shared" si="831"/>
        <v>4.26</v>
      </c>
      <c r="AC650" s="173">
        <f t="shared" si="831"/>
        <v>4.28</v>
      </c>
      <c r="AD650" s="173">
        <f t="shared" si="831"/>
        <v>4.26</v>
      </c>
      <c r="AE650" s="173">
        <f t="shared" si="831"/>
        <v>4.16</v>
      </c>
      <c r="AF650" s="173">
        <f t="shared" si="831"/>
        <v>4.25</v>
      </c>
      <c r="AG650" s="173">
        <f t="shared" si="831"/>
        <v>4.25</v>
      </c>
      <c r="AH650" s="173">
        <f t="shared" si="831"/>
        <v>4.29</v>
      </c>
      <c r="AI650" s="173">
        <f t="shared" si="831"/>
        <v>4.24</v>
      </c>
      <c r="AJ650" s="173">
        <f t="shared" si="831"/>
        <v>4.31</v>
      </c>
      <c r="AK650" s="173">
        <f t="shared" si="831"/>
        <v>4.15</v>
      </c>
      <c r="AL650" s="173" t="str">
        <f t="shared" si="831"/>
        <v/>
      </c>
      <c r="AM650" s="173" t="str">
        <f t="shared" si="831"/>
        <v/>
      </c>
      <c r="AN650" s="173" t="str">
        <f t="shared" si="831"/>
        <v/>
      </c>
      <c r="AO650" s="173" t="str">
        <f t="shared" si="831"/>
        <v/>
      </c>
      <c r="AP650" s="173" t="str">
        <f t="shared" si="831"/>
        <v/>
      </c>
      <c r="AQ650" s="170"/>
      <c r="AR650" s="170"/>
    </row>
    <row r="651" ht="12.75" customHeight="1">
      <c r="A651" s="170"/>
      <c r="B651" s="170"/>
      <c r="C651" s="140"/>
      <c r="D651" s="139">
        <v>70.0</v>
      </c>
      <c r="E651" s="177">
        <f t="shared" ref="E651:AP651" si="832">IFERROR(INDEX(E$196:E$385,MATCH($D651,E$389:E$578,0)),"")</f>
        <v>4.33</v>
      </c>
      <c r="F651" s="173">
        <f t="shared" si="832"/>
        <v>4.31</v>
      </c>
      <c r="G651" s="173">
        <f t="shared" si="832"/>
        <v>4.23</v>
      </c>
      <c r="H651" s="173">
        <f t="shared" si="832"/>
        <v>4.29</v>
      </c>
      <c r="I651" s="173">
        <f t="shared" si="832"/>
        <v>4.24</v>
      </c>
      <c r="J651" s="173">
        <f t="shared" si="832"/>
        <v>4.31</v>
      </c>
      <c r="K651" s="173">
        <f t="shared" si="832"/>
        <v>4.33</v>
      </c>
      <c r="L651" s="173">
        <f t="shared" si="832"/>
        <v>4.31</v>
      </c>
      <c r="M651" s="173">
        <f t="shared" si="832"/>
        <v>4.23</v>
      </c>
      <c r="N651" s="173">
        <f t="shared" si="832"/>
        <v>4.18</v>
      </c>
      <c r="O651" s="173">
        <f t="shared" si="832"/>
        <v>4.19</v>
      </c>
      <c r="P651" s="173">
        <f t="shared" si="832"/>
        <v>4.23</v>
      </c>
      <c r="Q651" s="173">
        <f t="shared" si="832"/>
        <v>4.28</v>
      </c>
      <c r="R651" s="173">
        <f t="shared" si="832"/>
        <v>4.3</v>
      </c>
      <c r="S651" s="173">
        <f t="shared" si="832"/>
        <v>4.28</v>
      </c>
      <c r="T651" s="173">
        <f t="shared" si="832"/>
        <v>4.3</v>
      </c>
      <c r="U651" s="173">
        <f t="shared" si="832"/>
        <v>4.31</v>
      </c>
      <c r="V651" s="173">
        <f t="shared" si="832"/>
        <v>4.27</v>
      </c>
      <c r="W651" s="173">
        <f t="shared" si="832"/>
        <v>4.22</v>
      </c>
      <c r="X651" s="173">
        <f t="shared" si="832"/>
        <v>4.25</v>
      </c>
      <c r="Y651" s="173">
        <f t="shared" si="832"/>
        <v>4.35</v>
      </c>
      <c r="Z651" s="173">
        <f t="shared" si="832"/>
        <v>4.3</v>
      </c>
      <c r="AA651" s="173">
        <f t="shared" si="832"/>
        <v>4.27</v>
      </c>
      <c r="AB651" s="173">
        <f t="shared" si="832"/>
        <v>4.26</v>
      </c>
      <c r="AC651" s="173">
        <f t="shared" si="832"/>
        <v>4.29</v>
      </c>
      <c r="AD651" s="173">
        <f t="shared" si="832"/>
        <v>4.26</v>
      </c>
      <c r="AE651" s="173">
        <f t="shared" si="832"/>
        <v>4.16</v>
      </c>
      <c r="AF651" s="173">
        <f t="shared" si="832"/>
        <v>4.25</v>
      </c>
      <c r="AG651" s="173">
        <f t="shared" si="832"/>
        <v>4.25</v>
      </c>
      <c r="AH651" s="173">
        <f t="shared" si="832"/>
        <v>4.29</v>
      </c>
      <c r="AI651" s="173">
        <f t="shared" si="832"/>
        <v>4.24</v>
      </c>
      <c r="AJ651" s="173">
        <f t="shared" si="832"/>
        <v>4.31</v>
      </c>
      <c r="AK651" s="173">
        <f t="shared" si="832"/>
        <v>4.17</v>
      </c>
      <c r="AL651" s="173" t="str">
        <f t="shared" si="832"/>
        <v/>
      </c>
      <c r="AM651" s="173" t="str">
        <f t="shared" si="832"/>
        <v/>
      </c>
      <c r="AN651" s="173" t="str">
        <f t="shared" si="832"/>
        <v/>
      </c>
      <c r="AO651" s="173" t="str">
        <f t="shared" si="832"/>
        <v/>
      </c>
      <c r="AP651" s="173" t="str">
        <f t="shared" si="832"/>
        <v/>
      </c>
      <c r="AQ651" s="170"/>
      <c r="AR651" s="170"/>
    </row>
    <row r="652" ht="12.75" customHeight="1">
      <c r="A652" s="170"/>
      <c r="B652" s="170"/>
      <c r="C652" s="140"/>
      <c r="D652" s="139">
        <v>71.0</v>
      </c>
      <c r="E652" s="177">
        <f t="shared" ref="E652:AP652" si="833">IFERROR(INDEX(E$196:E$385,MATCH($D652,E$389:E$578,0)),"")</f>
        <v>4.34</v>
      </c>
      <c r="F652" s="173">
        <f t="shared" si="833"/>
        <v>4.34</v>
      </c>
      <c r="G652" s="173">
        <f t="shared" si="833"/>
        <v>4.24</v>
      </c>
      <c r="H652" s="173">
        <f t="shared" si="833"/>
        <v>4.3</v>
      </c>
      <c r="I652" s="173">
        <f t="shared" si="833"/>
        <v>4.25</v>
      </c>
      <c r="J652" s="173">
        <f t="shared" si="833"/>
        <v>4.32</v>
      </c>
      <c r="K652" s="173">
        <f t="shared" si="833"/>
        <v>4.34</v>
      </c>
      <c r="L652" s="173">
        <f t="shared" si="833"/>
        <v>4.31</v>
      </c>
      <c r="M652" s="173">
        <f t="shared" si="833"/>
        <v>4.25</v>
      </c>
      <c r="N652" s="173">
        <f t="shared" si="833"/>
        <v>4.18</v>
      </c>
      <c r="O652" s="173">
        <f t="shared" si="833"/>
        <v>4.2</v>
      </c>
      <c r="P652" s="173">
        <f t="shared" si="833"/>
        <v>4.23</v>
      </c>
      <c r="Q652" s="173">
        <f t="shared" si="833"/>
        <v>4.29</v>
      </c>
      <c r="R652" s="173">
        <f t="shared" si="833"/>
        <v>4.3</v>
      </c>
      <c r="S652" s="173">
        <f t="shared" si="833"/>
        <v>4.3</v>
      </c>
      <c r="T652" s="173">
        <f t="shared" si="833"/>
        <v>4.31</v>
      </c>
      <c r="U652" s="173">
        <f t="shared" si="833"/>
        <v>4.31</v>
      </c>
      <c r="V652" s="173">
        <f t="shared" si="833"/>
        <v>4.27</v>
      </c>
      <c r="W652" s="173">
        <f t="shared" si="833"/>
        <v>4.22</v>
      </c>
      <c r="X652" s="173">
        <f t="shared" si="833"/>
        <v>4.25</v>
      </c>
      <c r="Y652" s="173">
        <f t="shared" si="833"/>
        <v>4.36</v>
      </c>
      <c r="Z652" s="173">
        <f t="shared" si="833"/>
        <v>4.3</v>
      </c>
      <c r="AA652" s="173">
        <f t="shared" si="833"/>
        <v>4.28</v>
      </c>
      <c r="AB652" s="173">
        <f t="shared" si="833"/>
        <v>4.27</v>
      </c>
      <c r="AC652" s="173">
        <f t="shared" si="833"/>
        <v>4.29</v>
      </c>
      <c r="AD652" s="173">
        <f t="shared" si="833"/>
        <v>4.26</v>
      </c>
      <c r="AE652" s="173">
        <f t="shared" si="833"/>
        <v>4.17</v>
      </c>
      <c r="AF652" s="173">
        <f t="shared" si="833"/>
        <v>4.25</v>
      </c>
      <c r="AG652" s="173">
        <f t="shared" si="833"/>
        <v>4.26</v>
      </c>
      <c r="AH652" s="173">
        <f t="shared" si="833"/>
        <v>4.29</v>
      </c>
      <c r="AI652" s="173">
        <f t="shared" si="833"/>
        <v>4.26</v>
      </c>
      <c r="AJ652" s="173">
        <f t="shared" si="833"/>
        <v>4.31</v>
      </c>
      <c r="AK652" s="173">
        <f t="shared" si="833"/>
        <v>4.18</v>
      </c>
      <c r="AL652" s="173" t="str">
        <f t="shared" si="833"/>
        <v/>
      </c>
      <c r="AM652" s="173" t="str">
        <f t="shared" si="833"/>
        <v/>
      </c>
      <c r="AN652" s="173" t="str">
        <f t="shared" si="833"/>
        <v/>
      </c>
      <c r="AO652" s="173" t="str">
        <f t="shared" si="833"/>
        <v/>
      </c>
      <c r="AP652" s="173" t="str">
        <f t="shared" si="833"/>
        <v/>
      </c>
      <c r="AQ652" s="170"/>
      <c r="AR652" s="170"/>
    </row>
    <row r="653" ht="12.75" customHeight="1">
      <c r="A653" s="170"/>
      <c r="B653" s="170"/>
      <c r="C653" s="140"/>
      <c r="D653" s="139">
        <v>72.0</v>
      </c>
      <c r="E653" s="177">
        <f t="shared" ref="E653:AP653" si="834">IFERROR(INDEX(E$196:E$385,MATCH($D653,E$389:E$578,0)),"")</f>
        <v>4.34</v>
      </c>
      <c r="F653" s="173">
        <f t="shared" si="834"/>
        <v>4.36</v>
      </c>
      <c r="G653" s="173">
        <f t="shared" si="834"/>
        <v>4.26</v>
      </c>
      <c r="H653" s="173">
        <f t="shared" si="834"/>
        <v>4.31</v>
      </c>
      <c r="I653" s="173">
        <f t="shared" si="834"/>
        <v>4.25</v>
      </c>
      <c r="J653" s="173">
        <f t="shared" si="834"/>
        <v>4.32</v>
      </c>
      <c r="K653" s="173">
        <f t="shared" si="834"/>
        <v>4.35</v>
      </c>
      <c r="L653" s="173">
        <f t="shared" si="834"/>
        <v>4.32</v>
      </c>
      <c r="M653" s="173">
        <f t="shared" si="834"/>
        <v>4.25</v>
      </c>
      <c r="N653" s="173">
        <f t="shared" si="834"/>
        <v>4.19</v>
      </c>
      <c r="O653" s="173">
        <f t="shared" si="834"/>
        <v>4.21</v>
      </c>
      <c r="P653" s="173">
        <f t="shared" si="834"/>
        <v>4.25</v>
      </c>
      <c r="Q653" s="173">
        <f t="shared" si="834"/>
        <v>4.29</v>
      </c>
      <c r="R653" s="173">
        <f t="shared" si="834"/>
        <v>4.32</v>
      </c>
      <c r="S653" s="173">
        <f t="shared" si="834"/>
        <v>4.31</v>
      </c>
      <c r="T653" s="173">
        <f t="shared" si="834"/>
        <v>4.32</v>
      </c>
      <c r="U653" s="173">
        <f t="shared" si="834"/>
        <v>4.32</v>
      </c>
      <c r="V653" s="173">
        <f t="shared" si="834"/>
        <v>4.28</v>
      </c>
      <c r="W653" s="173">
        <f t="shared" si="834"/>
        <v>4.23</v>
      </c>
      <c r="X653" s="173">
        <f t="shared" si="834"/>
        <v>4.25</v>
      </c>
      <c r="Y653" s="173">
        <f t="shared" si="834"/>
        <v>4.37</v>
      </c>
      <c r="Z653" s="173">
        <f t="shared" si="834"/>
        <v>4.31</v>
      </c>
      <c r="AA653" s="173">
        <f t="shared" si="834"/>
        <v>4.28</v>
      </c>
      <c r="AB653" s="173">
        <f t="shared" si="834"/>
        <v>4.27</v>
      </c>
      <c r="AC653" s="173">
        <f t="shared" si="834"/>
        <v>4.29</v>
      </c>
      <c r="AD653" s="173">
        <f t="shared" si="834"/>
        <v>4.27</v>
      </c>
      <c r="AE653" s="173">
        <f t="shared" si="834"/>
        <v>4.19</v>
      </c>
      <c r="AF653" s="173">
        <f t="shared" si="834"/>
        <v>4.27</v>
      </c>
      <c r="AG653" s="173">
        <f t="shared" si="834"/>
        <v>4.26</v>
      </c>
      <c r="AH653" s="173">
        <f t="shared" si="834"/>
        <v>4.32</v>
      </c>
      <c r="AI653" s="173">
        <f t="shared" si="834"/>
        <v>4.26</v>
      </c>
      <c r="AJ653" s="173">
        <f t="shared" si="834"/>
        <v>4.31</v>
      </c>
      <c r="AK653" s="173">
        <f t="shared" si="834"/>
        <v>4.2</v>
      </c>
      <c r="AL653" s="173" t="str">
        <f t="shared" si="834"/>
        <v/>
      </c>
      <c r="AM653" s="173" t="str">
        <f t="shared" si="834"/>
        <v/>
      </c>
      <c r="AN653" s="173" t="str">
        <f t="shared" si="834"/>
        <v/>
      </c>
      <c r="AO653" s="173" t="str">
        <f t="shared" si="834"/>
        <v/>
      </c>
      <c r="AP653" s="173" t="str">
        <f t="shared" si="834"/>
        <v/>
      </c>
      <c r="AQ653" s="170"/>
      <c r="AR653" s="170"/>
    </row>
    <row r="654" ht="12.75" customHeight="1">
      <c r="A654" s="170"/>
      <c r="B654" s="170"/>
      <c r="C654" s="140"/>
      <c r="D654" s="139">
        <v>73.0</v>
      </c>
      <c r="E654" s="177">
        <f t="shared" ref="E654:AP654" si="835">IFERROR(INDEX(E$196:E$385,MATCH($D654,E$389:E$578,0)),"")</f>
        <v>4.34</v>
      </c>
      <c r="F654" s="173">
        <f t="shared" si="835"/>
        <v>4.38</v>
      </c>
      <c r="G654" s="173">
        <f t="shared" si="835"/>
        <v>4.26</v>
      </c>
      <c r="H654" s="173">
        <f t="shared" si="835"/>
        <v>4.31</v>
      </c>
      <c r="I654" s="173">
        <f t="shared" si="835"/>
        <v>4.26</v>
      </c>
      <c r="J654" s="173">
        <f t="shared" si="835"/>
        <v>4.33</v>
      </c>
      <c r="K654" s="173">
        <f t="shared" si="835"/>
        <v>4.35</v>
      </c>
      <c r="L654" s="173">
        <f t="shared" si="835"/>
        <v>4.32</v>
      </c>
      <c r="M654" s="173">
        <f t="shared" si="835"/>
        <v>4.26</v>
      </c>
      <c r="N654" s="173">
        <f t="shared" si="835"/>
        <v>4.19</v>
      </c>
      <c r="O654" s="173">
        <f t="shared" si="835"/>
        <v>4.22</v>
      </c>
      <c r="P654" s="173">
        <f t="shared" si="835"/>
        <v>4.25</v>
      </c>
      <c r="Q654" s="173">
        <f t="shared" si="835"/>
        <v>4.3</v>
      </c>
      <c r="R654" s="173">
        <f t="shared" si="835"/>
        <v>4.34</v>
      </c>
      <c r="S654" s="173">
        <f t="shared" si="835"/>
        <v>4.31</v>
      </c>
      <c r="T654" s="173">
        <f t="shared" si="835"/>
        <v>4.33</v>
      </c>
      <c r="U654" s="173">
        <f t="shared" si="835"/>
        <v>4.33</v>
      </c>
      <c r="V654" s="173">
        <f t="shared" si="835"/>
        <v>4.28</v>
      </c>
      <c r="W654" s="173">
        <f t="shared" si="835"/>
        <v>4.24</v>
      </c>
      <c r="X654" s="173">
        <f t="shared" si="835"/>
        <v>4.26</v>
      </c>
      <c r="Y654" s="173">
        <f t="shared" si="835"/>
        <v>4.37</v>
      </c>
      <c r="Z654" s="173">
        <f t="shared" si="835"/>
        <v>4.31</v>
      </c>
      <c r="AA654" s="173">
        <f t="shared" si="835"/>
        <v>4.28</v>
      </c>
      <c r="AB654" s="173">
        <f t="shared" si="835"/>
        <v>4.28</v>
      </c>
      <c r="AC654" s="173">
        <f t="shared" si="835"/>
        <v>4.3</v>
      </c>
      <c r="AD654" s="173">
        <f t="shared" si="835"/>
        <v>4.28</v>
      </c>
      <c r="AE654" s="173">
        <f t="shared" si="835"/>
        <v>4.19</v>
      </c>
      <c r="AF654" s="173">
        <f t="shared" si="835"/>
        <v>4.27</v>
      </c>
      <c r="AG654" s="173">
        <f t="shared" si="835"/>
        <v>4.27</v>
      </c>
      <c r="AH654" s="173">
        <f t="shared" si="835"/>
        <v>4.33</v>
      </c>
      <c r="AI654" s="173">
        <f t="shared" si="835"/>
        <v>4.26</v>
      </c>
      <c r="AJ654" s="173">
        <f t="shared" si="835"/>
        <v>4.32</v>
      </c>
      <c r="AK654" s="173">
        <f t="shared" si="835"/>
        <v>4.2</v>
      </c>
      <c r="AL654" s="173" t="str">
        <f t="shared" si="835"/>
        <v/>
      </c>
      <c r="AM654" s="173" t="str">
        <f t="shared" si="835"/>
        <v/>
      </c>
      <c r="AN654" s="173" t="str">
        <f t="shared" si="835"/>
        <v/>
      </c>
      <c r="AO654" s="173" t="str">
        <f t="shared" si="835"/>
        <v/>
      </c>
      <c r="AP654" s="173" t="str">
        <f t="shared" si="835"/>
        <v/>
      </c>
      <c r="AQ654" s="170"/>
      <c r="AR654" s="170"/>
    </row>
    <row r="655" ht="12.75" customHeight="1">
      <c r="A655" s="170"/>
      <c r="B655" s="170"/>
      <c r="C655" s="140"/>
      <c r="D655" s="139">
        <v>74.0</v>
      </c>
      <c r="E655" s="177">
        <f t="shared" ref="E655:AP655" si="836">IFERROR(INDEX(E$196:E$385,MATCH($D655,E$389:E$578,0)),"")</f>
        <v>4.34</v>
      </c>
      <c r="F655" s="173">
        <f t="shared" si="836"/>
        <v>4.38</v>
      </c>
      <c r="G655" s="173">
        <f t="shared" si="836"/>
        <v>4.27</v>
      </c>
      <c r="H655" s="173">
        <f t="shared" si="836"/>
        <v>4.32</v>
      </c>
      <c r="I655" s="173">
        <f t="shared" si="836"/>
        <v>4.27</v>
      </c>
      <c r="J655" s="173">
        <f t="shared" si="836"/>
        <v>4.34</v>
      </c>
      <c r="K655" s="173">
        <f t="shared" si="836"/>
        <v>4.35</v>
      </c>
      <c r="L655" s="173">
        <f t="shared" si="836"/>
        <v>4.33</v>
      </c>
      <c r="M655" s="173">
        <f t="shared" si="836"/>
        <v>4.27</v>
      </c>
      <c r="N655" s="173">
        <f t="shared" si="836"/>
        <v>4.2</v>
      </c>
      <c r="O655" s="173">
        <f t="shared" si="836"/>
        <v>4.23</v>
      </c>
      <c r="P655" s="173">
        <f t="shared" si="836"/>
        <v>4.25</v>
      </c>
      <c r="Q655" s="173">
        <f t="shared" si="836"/>
        <v>4.31</v>
      </c>
      <c r="R655" s="173">
        <f t="shared" si="836"/>
        <v>4.35</v>
      </c>
      <c r="S655" s="173">
        <f t="shared" si="836"/>
        <v>4.32</v>
      </c>
      <c r="T655" s="173">
        <f t="shared" si="836"/>
        <v>4.34</v>
      </c>
      <c r="U655" s="173">
        <f t="shared" si="836"/>
        <v>4.34</v>
      </c>
      <c r="V655" s="173">
        <f t="shared" si="836"/>
        <v>4.28</v>
      </c>
      <c r="W655" s="173">
        <f t="shared" si="836"/>
        <v>4.24</v>
      </c>
      <c r="X655" s="173">
        <f t="shared" si="836"/>
        <v>4.27</v>
      </c>
      <c r="Y655" s="173">
        <f t="shared" si="836"/>
        <v>4.39</v>
      </c>
      <c r="Z655" s="173">
        <f t="shared" si="836"/>
        <v>4.32</v>
      </c>
      <c r="AA655" s="173">
        <f t="shared" si="836"/>
        <v>4.31</v>
      </c>
      <c r="AB655" s="173">
        <f t="shared" si="836"/>
        <v>4.28</v>
      </c>
      <c r="AC655" s="173">
        <f t="shared" si="836"/>
        <v>4.3</v>
      </c>
      <c r="AD655" s="173">
        <f t="shared" si="836"/>
        <v>4.29</v>
      </c>
      <c r="AE655" s="173">
        <f t="shared" si="836"/>
        <v>4.2</v>
      </c>
      <c r="AF655" s="173">
        <f t="shared" si="836"/>
        <v>4.28</v>
      </c>
      <c r="AG655" s="173">
        <f t="shared" si="836"/>
        <v>4.27</v>
      </c>
      <c r="AH655" s="173">
        <f t="shared" si="836"/>
        <v>4.34</v>
      </c>
      <c r="AI655" s="173">
        <f t="shared" si="836"/>
        <v>4.27</v>
      </c>
      <c r="AJ655" s="173">
        <f t="shared" si="836"/>
        <v>4.32</v>
      </c>
      <c r="AK655" s="173">
        <f t="shared" si="836"/>
        <v>4.22</v>
      </c>
      <c r="AL655" s="173" t="str">
        <f t="shared" si="836"/>
        <v/>
      </c>
      <c r="AM655" s="173" t="str">
        <f t="shared" si="836"/>
        <v/>
      </c>
      <c r="AN655" s="173" t="str">
        <f t="shared" si="836"/>
        <v/>
      </c>
      <c r="AO655" s="173" t="str">
        <f t="shared" si="836"/>
        <v/>
      </c>
      <c r="AP655" s="173" t="str">
        <f t="shared" si="836"/>
        <v/>
      </c>
      <c r="AQ655" s="170"/>
      <c r="AR655" s="170"/>
    </row>
    <row r="656" ht="12.75" customHeight="1">
      <c r="A656" s="170"/>
      <c r="B656" s="170"/>
      <c r="C656" s="140"/>
      <c r="D656" s="139">
        <v>75.0</v>
      </c>
      <c r="E656" s="177">
        <f t="shared" ref="E656:AP656" si="837">IFERROR(INDEX(E$196:E$385,MATCH($D656,E$389:E$578,0)),"")</f>
        <v>4.35</v>
      </c>
      <c r="F656" s="173">
        <f t="shared" si="837"/>
        <v>4.39</v>
      </c>
      <c r="G656" s="173">
        <f t="shared" si="837"/>
        <v>4.27</v>
      </c>
      <c r="H656" s="173">
        <f t="shared" si="837"/>
        <v>4.32</v>
      </c>
      <c r="I656" s="173">
        <f t="shared" si="837"/>
        <v>4.28</v>
      </c>
      <c r="J656" s="173">
        <f t="shared" si="837"/>
        <v>4.34</v>
      </c>
      <c r="K656" s="173">
        <f t="shared" si="837"/>
        <v>4.35</v>
      </c>
      <c r="L656" s="173">
        <f t="shared" si="837"/>
        <v>4.33</v>
      </c>
      <c r="M656" s="173">
        <f t="shared" si="837"/>
        <v>4.27</v>
      </c>
      <c r="N656" s="173">
        <f t="shared" si="837"/>
        <v>4.21</v>
      </c>
      <c r="O656" s="173">
        <f t="shared" si="837"/>
        <v>4.27</v>
      </c>
      <c r="P656" s="173">
        <f t="shared" si="837"/>
        <v>4.27</v>
      </c>
      <c r="Q656" s="173">
        <f t="shared" si="837"/>
        <v>4.32</v>
      </c>
      <c r="R656" s="173">
        <f t="shared" si="837"/>
        <v>4.35</v>
      </c>
      <c r="S656" s="173">
        <f t="shared" si="837"/>
        <v>4.34</v>
      </c>
      <c r="T656" s="173">
        <f t="shared" si="837"/>
        <v>4.34</v>
      </c>
      <c r="U656" s="173">
        <f t="shared" si="837"/>
        <v>4.34</v>
      </c>
      <c r="V656" s="173">
        <f t="shared" si="837"/>
        <v>4.28</v>
      </c>
      <c r="W656" s="173">
        <f t="shared" si="837"/>
        <v>4.24</v>
      </c>
      <c r="X656" s="173">
        <f t="shared" si="837"/>
        <v>4.27</v>
      </c>
      <c r="Y656" s="173">
        <f t="shared" si="837"/>
        <v>4.39</v>
      </c>
      <c r="Z656" s="173">
        <f t="shared" si="837"/>
        <v>4.32</v>
      </c>
      <c r="AA656" s="173">
        <f t="shared" si="837"/>
        <v>4.32</v>
      </c>
      <c r="AB656" s="173">
        <f t="shared" si="837"/>
        <v>4.29</v>
      </c>
      <c r="AC656" s="173">
        <f t="shared" si="837"/>
        <v>4.31</v>
      </c>
      <c r="AD656" s="173">
        <f t="shared" si="837"/>
        <v>4.29</v>
      </c>
      <c r="AE656" s="173">
        <f t="shared" si="837"/>
        <v>4.21</v>
      </c>
      <c r="AF656" s="173">
        <f t="shared" si="837"/>
        <v>4.28</v>
      </c>
      <c r="AG656" s="173">
        <f t="shared" si="837"/>
        <v>4.28</v>
      </c>
      <c r="AH656" s="173">
        <f t="shared" si="837"/>
        <v>4.34</v>
      </c>
      <c r="AI656" s="173">
        <f t="shared" si="837"/>
        <v>4.28</v>
      </c>
      <c r="AJ656" s="173">
        <f t="shared" si="837"/>
        <v>4.32</v>
      </c>
      <c r="AK656" s="173">
        <f t="shared" si="837"/>
        <v>4.22</v>
      </c>
      <c r="AL656" s="173" t="str">
        <f t="shared" si="837"/>
        <v/>
      </c>
      <c r="AM656" s="173" t="str">
        <f t="shared" si="837"/>
        <v/>
      </c>
      <c r="AN656" s="173" t="str">
        <f t="shared" si="837"/>
        <v/>
      </c>
      <c r="AO656" s="173" t="str">
        <f t="shared" si="837"/>
        <v/>
      </c>
      <c r="AP656" s="173" t="str">
        <f t="shared" si="837"/>
        <v/>
      </c>
      <c r="AQ656" s="170"/>
      <c r="AR656" s="170"/>
    </row>
    <row r="657" ht="12.75" customHeight="1">
      <c r="A657" s="170"/>
      <c r="B657" s="170"/>
      <c r="C657" s="140"/>
      <c r="D657" s="139">
        <v>76.0</v>
      </c>
      <c r="E657" s="177">
        <f t="shared" ref="E657:AP657" si="838">IFERROR(INDEX(E$196:E$385,MATCH($D657,E$389:E$578,0)),"")</f>
        <v>4.35</v>
      </c>
      <c r="F657" s="173">
        <f t="shared" si="838"/>
        <v>4.39</v>
      </c>
      <c r="G657" s="173">
        <f t="shared" si="838"/>
        <v>4.28</v>
      </c>
      <c r="H657" s="173">
        <f t="shared" si="838"/>
        <v>4.33</v>
      </c>
      <c r="I657" s="173">
        <f t="shared" si="838"/>
        <v>4.28</v>
      </c>
      <c r="J657" s="173">
        <f t="shared" si="838"/>
        <v>4.35</v>
      </c>
      <c r="K657" s="173">
        <f t="shared" si="838"/>
        <v>4.36</v>
      </c>
      <c r="L657" s="173">
        <f t="shared" si="838"/>
        <v>4.33</v>
      </c>
      <c r="M657" s="173">
        <f t="shared" si="838"/>
        <v>4.29</v>
      </c>
      <c r="N657" s="173">
        <f t="shared" si="838"/>
        <v>4.21</v>
      </c>
      <c r="O657" s="173">
        <f t="shared" si="838"/>
        <v>4.27</v>
      </c>
      <c r="P657" s="173">
        <f t="shared" si="838"/>
        <v>4.29</v>
      </c>
      <c r="Q657" s="173">
        <f t="shared" si="838"/>
        <v>4.32</v>
      </c>
      <c r="R657" s="173">
        <f t="shared" si="838"/>
        <v>4.36</v>
      </c>
      <c r="S657" s="173">
        <f t="shared" si="838"/>
        <v>4.34</v>
      </c>
      <c r="T657" s="173">
        <f t="shared" si="838"/>
        <v>4.38</v>
      </c>
      <c r="U657" s="173">
        <f t="shared" si="838"/>
        <v>4.34</v>
      </c>
      <c r="V657" s="173">
        <f t="shared" si="838"/>
        <v>4.33</v>
      </c>
      <c r="W657" s="173">
        <f t="shared" si="838"/>
        <v>4.24</v>
      </c>
      <c r="X657" s="173">
        <f t="shared" si="838"/>
        <v>4.27</v>
      </c>
      <c r="Y657" s="173">
        <f t="shared" si="838"/>
        <v>4.39</v>
      </c>
      <c r="Z657" s="173">
        <f t="shared" si="838"/>
        <v>4.34</v>
      </c>
      <c r="AA657" s="173">
        <f t="shared" si="838"/>
        <v>4.35</v>
      </c>
      <c r="AB657" s="173">
        <f t="shared" si="838"/>
        <v>4.29</v>
      </c>
      <c r="AC657" s="173">
        <f t="shared" si="838"/>
        <v>4.32</v>
      </c>
      <c r="AD657" s="173">
        <f t="shared" si="838"/>
        <v>4.3</v>
      </c>
      <c r="AE657" s="173">
        <f t="shared" si="838"/>
        <v>4.24</v>
      </c>
      <c r="AF657" s="173">
        <f t="shared" si="838"/>
        <v>4.31</v>
      </c>
      <c r="AG657" s="173">
        <f t="shared" si="838"/>
        <v>4.29</v>
      </c>
      <c r="AH657" s="173">
        <f t="shared" si="838"/>
        <v>4.35</v>
      </c>
      <c r="AI657" s="173">
        <f t="shared" si="838"/>
        <v>4.3</v>
      </c>
      <c r="AJ657" s="173">
        <f t="shared" si="838"/>
        <v>4.36</v>
      </c>
      <c r="AK657" s="173">
        <f t="shared" si="838"/>
        <v>4.23</v>
      </c>
      <c r="AL657" s="173" t="str">
        <f t="shared" si="838"/>
        <v/>
      </c>
      <c r="AM657" s="173" t="str">
        <f t="shared" si="838"/>
        <v/>
      </c>
      <c r="AN657" s="173" t="str">
        <f t="shared" si="838"/>
        <v/>
      </c>
      <c r="AO657" s="173" t="str">
        <f t="shared" si="838"/>
        <v/>
      </c>
      <c r="AP657" s="173" t="str">
        <f t="shared" si="838"/>
        <v/>
      </c>
      <c r="AQ657" s="170"/>
      <c r="AR657" s="170"/>
    </row>
    <row r="658" ht="12.75" customHeight="1">
      <c r="A658" s="170"/>
      <c r="B658" s="170"/>
      <c r="C658" s="140"/>
      <c r="D658" s="139">
        <v>77.0</v>
      </c>
      <c r="E658" s="177">
        <f t="shared" ref="E658:AP658" si="839">IFERROR(INDEX(E$196:E$385,MATCH($D658,E$389:E$578,0)),"")</f>
        <v>4.35</v>
      </c>
      <c r="F658" s="173">
        <f t="shared" si="839"/>
        <v>4.39</v>
      </c>
      <c r="G658" s="173">
        <f t="shared" si="839"/>
        <v>4.3</v>
      </c>
      <c r="H658" s="173">
        <f t="shared" si="839"/>
        <v>4.34</v>
      </c>
      <c r="I658" s="173">
        <f t="shared" si="839"/>
        <v>4.29</v>
      </c>
      <c r="J658" s="173">
        <f t="shared" si="839"/>
        <v>4.35</v>
      </c>
      <c r="K658" s="173">
        <f t="shared" si="839"/>
        <v>4.37</v>
      </c>
      <c r="L658" s="173">
        <f t="shared" si="839"/>
        <v>4.34</v>
      </c>
      <c r="M658" s="173">
        <f t="shared" si="839"/>
        <v>4.31</v>
      </c>
      <c r="N658" s="173">
        <f t="shared" si="839"/>
        <v>4.22</v>
      </c>
      <c r="O658" s="173">
        <f t="shared" si="839"/>
        <v>4.29</v>
      </c>
      <c r="P658" s="173">
        <f t="shared" si="839"/>
        <v>4.3</v>
      </c>
      <c r="Q658" s="173">
        <f t="shared" si="839"/>
        <v>4.32</v>
      </c>
      <c r="R658" s="173">
        <f t="shared" si="839"/>
        <v>4.38</v>
      </c>
      <c r="S658" s="173">
        <f t="shared" si="839"/>
        <v>4.34</v>
      </c>
      <c r="T658" s="173">
        <f t="shared" si="839"/>
        <v>4.38</v>
      </c>
      <c r="U658" s="173">
        <f t="shared" si="839"/>
        <v>4.35</v>
      </c>
      <c r="V658" s="173">
        <f t="shared" si="839"/>
        <v>4.33</v>
      </c>
      <c r="W658" s="173">
        <f t="shared" si="839"/>
        <v>4.25</v>
      </c>
      <c r="X658" s="173">
        <f t="shared" si="839"/>
        <v>4.28</v>
      </c>
      <c r="Y658" s="173">
        <f t="shared" si="839"/>
        <v>4.39</v>
      </c>
      <c r="Z658" s="173">
        <f t="shared" si="839"/>
        <v>4.35</v>
      </c>
      <c r="AA658" s="173">
        <f t="shared" si="839"/>
        <v>4.35</v>
      </c>
      <c r="AB658" s="173">
        <f t="shared" si="839"/>
        <v>4.3</v>
      </c>
      <c r="AC658" s="173">
        <f t="shared" si="839"/>
        <v>4.32</v>
      </c>
      <c r="AD658" s="173">
        <f t="shared" si="839"/>
        <v>4.3</v>
      </c>
      <c r="AE658" s="173">
        <f t="shared" si="839"/>
        <v>4.24</v>
      </c>
      <c r="AF658" s="173">
        <f t="shared" si="839"/>
        <v>4.34</v>
      </c>
      <c r="AG658" s="173">
        <f t="shared" si="839"/>
        <v>4.29</v>
      </c>
      <c r="AH658" s="173">
        <f t="shared" si="839"/>
        <v>4.35</v>
      </c>
      <c r="AI658" s="173">
        <f t="shared" si="839"/>
        <v>4.3</v>
      </c>
      <c r="AJ658" s="173">
        <f t="shared" si="839"/>
        <v>4.36</v>
      </c>
      <c r="AK658" s="173">
        <f t="shared" si="839"/>
        <v>4.23</v>
      </c>
      <c r="AL658" s="173" t="str">
        <f t="shared" si="839"/>
        <v/>
      </c>
      <c r="AM658" s="173" t="str">
        <f t="shared" si="839"/>
        <v/>
      </c>
      <c r="AN658" s="173" t="str">
        <f t="shared" si="839"/>
        <v/>
      </c>
      <c r="AO658" s="173" t="str">
        <f t="shared" si="839"/>
        <v/>
      </c>
      <c r="AP658" s="173" t="str">
        <f t="shared" si="839"/>
        <v/>
      </c>
      <c r="AQ658" s="170"/>
      <c r="AR658" s="170"/>
    </row>
    <row r="659" ht="12.75" customHeight="1">
      <c r="A659" s="170"/>
      <c r="B659" s="170"/>
      <c r="C659" s="140"/>
      <c r="D659" s="139">
        <v>78.0</v>
      </c>
      <c r="E659" s="177">
        <f t="shared" ref="E659:AP659" si="840">IFERROR(INDEX(E$196:E$385,MATCH($D659,E$389:E$578,0)),"")</f>
        <v>4.35</v>
      </c>
      <c r="F659" s="173">
        <f t="shared" si="840"/>
        <v>4.39</v>
      </c>
      <c r="G659" s="173">
        <f t="shared" si="840"/>
        <v>4.3</v>
      </c>
      <c r="H659" s="173">
        <f t="shared" si="840"/>
        <v>4.35</v>
      </c>
      <c r="I659" s="173">
        <f t="shared" si="840"/>
        <v>4.29</v>
      </c>
      <c r="J659" s="173">
        <f t="shared" si="840"/>
        <v>4.36</v>
      </c>
      <c r="K659" s="173">
        <f t="shared" si="840"/>
        <v>4.37</v>
      </c>
      <c r="L659" s="173">
        <f t="shared" si="840"/>
        <v>4.35</v>
      </c>
      <c r="M659" s="173">
        <f t="shared" si="840"/>
        <v>4.32</v>
      </c>
      <c r="N659" s="173">
        <f t="shared" si="840"/>
        <v>4.22</v>
      </c>
      <c r="O659" s="173">
        <f t="shared" si="840"/>
        <v>4.29</v>
      </c>
      <c r="P659" s="173">
        <f t="shared" si="840"/>
        <v>4.3</v>
      </c>
      <c r="Q659" s="173">
        <f t="shared" si="840"/>
        <v>4.35</v>
      </c>
      <c r="R659" s="173">
        <f t="shared" si="840"/>
        <v>4.39</v>
      </c>
      <c r="S659" s="173">
        <f t="shared" si="840"/>
        <v>4.34</v>
      </c>
      <c r="T659" s="173">
        <f t="shared" si="840"/>
        <v>4.39</v>
      </c>
      <c r="U659" s="173">
        <f t="shared" si="840"/>
        <v>4.36</v>
      </c>
      <c r="V659" s="173">
        <f t="shared" si="840"/>
        <v>4.34</v>
      </c>
      <c r="W659" s="173">
        <f t="shared" si="840"/>
        <v>4.26</v>
      </c>
      <c r="X659" s="173">
        <f t="shared" si="840"/>
        <v>4.28</v>
      </c>
      <c r="Y659" s="173">
        <f t="shared" si="840"/>
        <v>4.39</v>
      </c>
      <c r="Z659" s="173">
        <f t="shared" si="840"/>
        <v>4.36</v>
      </c>
      <c r="AA659" s="173">
        <f t="shared" si="840"/>
        <v>4.36</v>
      </c>
      <c r="AB659" s="173">
        <f t="shared" si="840"/>
        <v>4.3</v>
      </c>
      <c r="AC659" s="173">
        <f t="shared" si="840"/>
        <v>4.32</v>
      </c>
      <c r="AD659" s="173">
        <f t="shared" si="840"/>
        <v>4.3</v>
      </c>
      <c r="AE659" s="173">
        <f t="shared" si="840"/>
        <v>4.25</v>
      </c>
      <c r="AF659" s="173">
        <f t="shared" si="840"/>
        <v>4.34</v>
      </c>
      <c r="AG659" s="173">
        <f t="shared" si="840"/>
        <v>4.3</v>
      </c>
      <c r="AH659" s="173">
        <f t="shared" si="840"/>
        <v>4.35</v>
      </c>
      <c r="AI659" s="173">
        <f t="shared" si="840"/>
        <v>4.31</v>
      </c>
      <c r="AJ659" s="173">
        <f t="shared" si="840"/>
        <v>4.36</v>
      </c>
      <c r="AK659" s="173">
        <f t="shared" si="840"/>
        <v>4.24</v>
      </c>
      <c r="AL659" s="173" t="str">
        <f t="shared" si="840"/>
        <v/>
      </c>
      <c r="AM659" s="173" t="str">
        <f t="shared" si="840"/>
        <v/>
      </c>
      <c r="AN659" s="173" t="str">
        <f t="shared" si="840"/>
        <v/>
      </c>
      <c r="AO659" s="173" t="str">
        <f t="shared" si="840"/>
        <v/>
      </c>
      <c r="AP659" s="173" t="str">
        <f t="shared" si="840"/>
        <v/>
      </c>
      <c r="AQ659" s="170"/>
      <c r="AR659" s="170"/>
    </row>
    <row r="660" ht="12.75" customHeight="1">
      <c r="A660" s="170"/>
      <c r="B660" s="170"/>
      <c r="C660" s="140"/>
      <c r="D660" s="139">
        <v>79.0</v>
      </c>
      <c r="E660" s="177">
        <f t="shared" ref="E660:AP660" si="841">IFERROR(INDEX(E$196:E$385,MATCH($D660,E$389:E$578,0)),"")</f>
        <v>4.35</v>
      </c>
      <c r="F660" s="173">
        <f t="shared" si="841"/>
        <v>4.39</v>
      </c>
      <c r="G660" s="173">
        <f t="shared" si="841"/>
        <v>4.31</v>
      </c>
      <c r="H660" s="173">
        <f t="shared" si="841"/>
        <v>4.37</v>
      </c>
      <c r="I660" s="173">
        <f t="shared" si="841"/>
        <v>4.29</v>
      </c>
      <c r="J660" s="173">
        <f t="shared" si="841"/>
        <v>4.36</v>
      </c>
      <c r="K660" s="173">
        <f t="shared" si="841"/>
        <v>4.38</v>
      </c>
      <c r="L660" s="173">
        <f t="shared" si="841"/>
        <v>4.36</v>
      </c>
      <c r="M660" s="173">
        <f t="shared" si="841"/>
        <v>4.33</v>
      </c>
      <c r="N660" s="173">
        <f t="shared" si="841"/>
        <v>4.23</v>
      </c>
      <c r="O660" s="173">
        <f t="shared" si="841"/>
        <v>4.29</v>
      </c>
      <c r="P660" s="173">
        <f t="shared" si="841"/>
        <v>4.31</v>
      </c>
      <c r="Q660" s="173">
        <f t="shared" si="841"/>
        <v>4.35</v>
      </c>
      <c r="R660" s="173">
        <f t="shared" si="841"/>
        <v>4.39</v>
      </c>
      <c r="S660" s="173">
        <f t="shared" si="841"/>
        <v>4.34</v>
      </c>
      <c r="T660" s="173">
        <f t="shared" si="841"/>
        <v>4.39</v>
      </c>
      <c r="U660" s="173">
        <f t="shared" si="841"/>
        <v>4.37</v>
      </c>
      <c r="V660" s="173">
        <f t="shared" si="841"/>
        <v>4.36</v>
      </c>
      <c r="W660" s="173">
        <f t="shared" si="841"/>
        <v>4.27</v>
      </c>
      <c r="X660" s="173">
        <f t="shared" si="841"/>
        <v>4.28</v>
      </c>
      <c r="Y660" s="173">
        <f t="shared" si="841"/>
        <v>4.39</v>
      </c>
      <c r="Z660" s="173">
        <f t="shared" si="841"/>
        <v>4.37</v>
      </c>
      <c r="AA660" s="173">
        <f t="shared" si="841"/>
        <v>4.37</v>
      </c>
      <c r="AB660" s="173">
        <f t="shared" si="841"/>
        <v>4.33</v>
      </c>
      <c r="AC660" s="173">
        <f t="shared" si="841"/>
        <v>4.32</v>
      </c>
      <c r="AD660" s="173">
        <f t="shared" si="841"/>
        <v>4.31</v>
      </c>
      <c r="AE660" s="173">
        <f t="shared" si="841"/>
        <v>4.25</v>
      </c>
      <c r="AF660" s="173">
        <f t="shared" si="841"/>
        <v>4.35</v>
      </c>
      <c r="AG660" s="173">
        <f t="shared" si="841"/>
        <v>4.3</v>
      </c>
      <c r="AH660" s="173">
        <f t="shared" si="841"/>
        <v>4.35</v>
      </c>
      <c r="AI660" s="173">
        <f t="shared" si="841"/>
        <v>4.31</v>
      </c>
      <c r="AJ660" s="173">
        <f t="shared" si="841"/>
        <v>4.37</v>
      </c>
      <c r="AK660" s="173">
        <f t="shared" si="841"/>
        <v>4.28</v>
      </c>
      <c r="AL660" s="173" t="str">
        <f t="shared" si="841"/>
        <v/>
      </c>
      <c r="AM660" s="173" t="str">
        <f t="shared" si="841"/>
        <v/>
      </c>
      <c r="AN660" s="173" t="str">
        <f t="shared" si="841"/>
        <v/>
      </c>
      <c r="AO660" s="173" t="str">
        <f t="shared" si="841"/>
        <v/>
      </c>
      <c r="AP660" s="173" t="str">
        <f t="shared" si="841"/>
        <v/>
      </c>
      <c r="AQ660" s="170"/>
      <c r="AR660" s="170"/>
    </row>
    <row r="661" ht="12.75" customHeight="1">
      <c r="A661" s="170"/>
      <c r="B661" s="170"/>
      <c r="C661" s="140"/>
      <c r="D661" s="139">
        <v>80.0</v>
      </c>
      <c r="E661" s="177">
        <f t="shared" ref="E661:AP661" si="842">IFERROR(INDEX(E$196:E$385,MATCH($D661,E$389:E$578,0)),"")</f>
        <v>4.36</v>
      </c>
      <c r="F661" s="173">
        <f t="shared" si="842"/>
        <v>4.4</v>
      </c>
      <c r="G661" s="173">
        <f t="shared" si="842"/>
        <v>4.31</v>
      </c>
      <c r="H661" s="173">
        <f t="shared" si="842"/>
        <v>4.37</v>
      </c>
      <c r="I661" s="173">
        <f t="shared" si="842"/>
        <v>4.3</v>
      </c>
      <c r="J661" s="173">
        <f t="shared" si="842"/>
        <v>4.38</v>
      </c>
      <c r="K661" s="173">
        <f t="shared" si="842"/>
        <v>4.38</v>
      </c>
      <c r="L661" s="173">
        <f t="shared" si="842"/>
        <v>4.36</v>
      </c>
      <c r="M661" s="173">
        <f t="shared" si="842"/>
        <v>4.33</v>
      </c>
      <c r="N661" s="173">
        <f t="shared" si="842"/>
        <v>4.23</v>
      </c>
      <c r="O661" s="173">
        <f t="shared" si="842"/>
        <v>4.3</v>
      </c>
      <c r="P661" s="173">
        <f t="shared" si="842"/>
        <v>4.31</v>
      </c>
      <c r="Q661" s="173">
        <f t="shared" si="842"/>
        <v>4.36</v>
      </c>
      <c r="R661" s="173">
        <f t="shared" si="842"/>
        <v>4.4</v>
      </c>
      <c r="S661" s="173">
        <f t="shared" si="842"/>
        <v>4.35</v>
      </c>
      <c r="T661" s="173">
        <f t="shared" si="842"/>
        <v>4.39</v>
      </c>
      <c r="U661" s="173">
        <f t="shared" si="842"/>
        <v>4.38</v>
      </c>
      <c r="V661" s="173">
        <f t="shared" si="842"/>
        <v>4.37</v>
      </c>
      <c r="W661" s="173">
        <f t="shared" si="842"/>
        <v>4.29</v>
      </c>
      <c r="X661" s="173">
        <f t="shared" si="842"/>
        <v>4.29</v>
      </c>
      <c r="Y661" s="173">
        <f t="shared" si="842"/>
        <v>4.39</v>
      </c>
      <c r="Z661" s="173">
        <f t="shared" si="842"/>
        <v>4.38</v>
      </c>
      <c r="AA661" s="173">
        <f t="shared" si="842"/>
        <v>4.38</v>
      </c>
      <c r="AB661" s="173">
        <f t="shared" si="842"/>
        <v>4.34</v>
      </c>
      <c r="AC661" s="173">
        <f t="shared" si="842"/>
        <v>4.32</v>
      </c>
      <c r="AD661" s="173">
        <f t="shared" si="842"/>
        <v>4.32</v>
      </c>
      <c r="AE661" s="173">
        <f t="shared" si="842"/>
        <v>4.26</v>
      </c>
      <c r="AF661" s="173">
        <f t="shared" si="842"/>
        <v>4.35</v>
      </c>
      <c r="AG661" s="173">
        <f t="shared" si="842"/>
        <v>4.31</v>
      </c>
      <c r="AH661" s="173">
        <f t="shared" si="842"/>
        <v>4.37</v>
      </c>
      <c r="AI661" s="173">
        <f t="shared" si="842"/>
        <v>4.32</v>
      </c>
      <c r="AJ661" s="173">
        <f t="shared" si="842"/>
        <v>4.37</v>
      </c>
      <c r="AK661" s="173">
        <f t="shared" si="842"/>
        <v>4.32</v>
      </c>
      <c r="AL661" s="173" t="str">
        <f t="shared" si="842"/>
        <v/>
      </c>
      <c r="AM661" s="173" t="str">
        <f t="shared" si="842"/>
        <v/>
      </c>
      <c r="AN661" s="173" t="str">
        <f t="shared" si="842"/>
        <v/>
      </c>
      <c r="AO661" s="173" t="str">
        <f t="shared" si="842"/>
        <v/>
      </c>
      <c r="AP661" s="173" t="str">
        <f t="shared" si="842"/>
        <v/>
      </c>
      <c r="AQ661" s="170"/>
      <c r="AR661" s="170"/>
    </row>
    <row r="662" ht="12.75" customHeight="1">
      <c r="A662" s="170"/>
      <c r="B662" s="170"/>
      <c r="C662" s="140"/>
      <c r="D662" s="139">
        <v>81.0</v>
      </c>
      <c r="E662" s="177">
        <f t="shared" ref="E662:AP662" si="843">IFERROR(INDEX(E$196:E$385,MATCH($D662,E$389:E$578,0)),"")</f>
        <v>4.37</v>
      </c>
      <c r="F662" s="173">
        <f t="shared" si="843"/>
        <v>4.41</v>
      </c>
      <c r="G662" s="173">
        <f t="shared" si="843"/>
        <v>4.31</v>
      </c>
      <c r="H662" s="173">
        <f t="shared" si="843"/>
        <v>4.37</v>
      </c>
      <c r="I662" s="173">
        <f t="shared" si="843"/>
        <v>4.3</v>
      </c>
      <c r="J662" s="173">
        <f t="shared" si="843"/>
        <v>4.39</v>
      </c>
      <c r="K662" s="173">
        <f t="shared" si="843"/>
        <v>4.39</v>
      </c>
      <c r="L662" s="173">
        <f t="shared" si="843"/>
        <v>4.39</v>
      </c>
      <c r="M662" s="173">
        <f t="shared" si="843"/>
        <v>4.34</v>
      </c>
      <c r="N662" s="173">
        <f t="shared" si="843"/>
        <v>4.23</v>
      </c>
      <c r="O662" s="173">
        <f t="shared" si="843"/>
        <v>4.31</v>
      </c>
      <c r="P662" s="173">
        <f t="shared" si="843"/>
        <v>4.31</v>
      </c>
      <c r="Q662" s="173">
        <f t="shared" si="843"/>
        <v>4.38</v>
      </c>
      <c r="R662" s="173">
        <f t="shared" si="843"/>
        <v>4.4</v>
      </c>
      <c r="S662" s="173">
        <f t="shared" si="843"/>
        <v>4.35</v>
      </c>
      <c r="T662" s="173">
        <f t="shared" si="843"/>
        <v>4.4</v>
      </c>
      <c r="U662" s="173">
        <f t="shared" si="843"/>
        <v>4.39</v>
      </c>
      <c r="V662" s="173">
        <f t="shared" si="843"/>
        <v>4.38</v>
      </c>
      <c r="W662" s="173">
        <f t="shared" si="843"/>
        <v>4.3</v>
      </c>
      <c r="X662" s="173">
        <f t="shared" si="843"/>
        <v>4.29</v>
      </c>
      <c r="Y662" s="173">
        <f t="shared" si="843"/>
        <v>4.4</v>
      </c>
      <c r="Z662" s="173">
        <f t="shared" si="843"/>
        <v>4.38</v>
      </c>
      <c r="AA662" s="173">
        <f t="shared" si="843"/>
        <v>4.4</v>
      </c>
      <c r="AB662" s="173">
        <f t="shared" si="843"/>
        <v>4.34</v>
      </c>
      <c r="AC662" s="173">
        <f t="shared" si="843"/>
        <v>4.33</v>
      </c>
      <c r="AD662" s="173">
        <f t="shared" si="843"/>
        <v>4.32</v>
      </c>
      <c r="AE662" s="173">
        <f t="shared" si="843"/>
        <v>4.26</v>
      </c>
      <c r="AF662" s="173">
        <f t="shared" si="843"/>
        <v>4.36</v>
      </c>
      <c r="AG662" s="173">
        <f t="shared" si="843"/>
        <v>4.32</v>
      </c>
      <c r="AH662" s="173">
        <f t="shared" si="843"/>
        <v>4.39</v>
      </c>
      <c r="AI662" s="173">
        <f t="shared" si="843"/>
        <v>4.33</v>
      </c>
      <c r="AJ662" s="173">
        <f t="shared" si="843"/>
        <v>4.37</v>
      </c>
      <c r="AK662" s="173">
        <f t="shared" si="843"/>
        <v>4.33</v>
      </c>
      <c r="AL662" s="173" t="str">
        <f t="shared" si="843"/>
        <v/>
      </c>
      <c r="AM662" s="173" t="str">
        <f t="shared" si="843"/>
        <v/>
      </c>
      <c r="AN662" s="173" t="str">
        <f t="shared" si="843"/>
        <v/>
      </c>
      <c r="AO662" s="173" t="str">
        <f t="shared" si="843"/>
        <v/>
      </c>
      <c r="AP662" s="173" t="str">
        <f t="shared" si="843"/>
        <v/>
      </c>
      <c r="AQ662" s="170"/>
      <c r="AR662" s="170"/>
    </row>
    <row r="663" ht="12.75" customHeight="1">
      <c r="A663" s="170"/>
      <c r="B663" s="170"/>
      <c r="C663" s="140"/>
      <c r="D663" s="139">
        <v>82.0</v>
      </c>
      <c r="E663" s="177">
        <f t="shared" ref="E663:AP663" si="844">IFERROR(INDEX(E$196:E$385,MATCH($D663,E$389:E$578,0)),"")</f>
        <v>4.37</v>
      </c>
      <c r="F663" s="173">
        <f t="shared" si="844"/>
        <v>4.42</v>
      </c>
      <c r="G663" s="173">
        <f t="shared" si="844"/>
        <v>4.32</v>
      </c>
      <c r="H663" s="173">
        <f t="shared" si="844"/>
        <v>4.38</v>
      </c>
      <c r="I663" s="173">
        <f t="shared" si="844"/>
        <v>4.3</v>
      </c>
      <c r="J663" s="173">
        <f t="shared" si="844"/>
        <v>4.39</v>
      </c>
      <c r="K663" s="173">
        <f t="shared" si="844"/>
        <v>4.4</v>
      </c>
      <c r="L663" s="173">
        <f t="shared" si="844"/>
        <v>4.4</v>
      </c>
      <c r="M663" s="173">
        <f t="shared" si="844"/>
        <v>4.34</v>
      </c>
      <c r="N663" s="173">
        <f t="shared" si="844"/>
        <v>4.24</v>
      </c>
      <c r="O663" s="173">
        <f t="shared" si="844"/>
        <v>4.35</v>
      </c>
      <c r="P663" s="173">
        <f t="shared" si="844"/>
        <v>4.32</v>
      </c>
      <c r="Q663" s="173">
        <f t="shared" si="844"/>
        <v>4.38</v>
      </c>
      <c r="R663" s="173">
        <f t="shared" si="844"/>
        <v>4.4</v>
      </c>
      <c r="S663" s="173">
        <f t="shared" si="844"/>
        <v>4.35</v>
      </c>
      <c r="T663" s="173">
        <f t="shared" si="844"/>
        <v>4.41</v>
      </c>
      <c r="U663" s="173">
        <f t="shared" si="844"/>
        <v>4.4</v>
      </c>
      <c r="V663" s="173">
        <f t="shared" si="844"/>
        <v>4.38</v>
      </c>
      <c r="W663" s="173">
        <f t="shared" si="844"/>
        <v>4.32</v>
      </c>
      <c r="X663" s="173">
        <f t="shared" si="844"/>
        <v>4.31</v>
      </c>
      <c r="Y663" s="173">
        <f t="shared" si="844"/>
        <v>4.4</v>
      </c>
      <c r="Z663" s="173">
        <f t="shared" si="844"/>
        <v>4.38</v>
      </c>
      <c r="AA663" s="173">
        <f t="shared" si="844"/>
        <v>4.4</v>
      </c>
      <c r="AB663" s="173">
        <f t="shared" si="844"/>
        <v>4.35</v>
      </c>
      <c r="AC663" s="173">
        <f t="shared" si="844"/>
        <v>4.33</v>
      </c>
      <c r="AD663" s="173">
        <f t="shared" si="844"/>
        <v>4.33</v>
      </c>
      <c r="AE663" s="173">
        <f t="shared" si="844"/>
        <v>4.26</v>
      </c>
      <c r="AF663" s="173">
        <f t="shared" si="844"/>
        <v>4.37</v>
      </c>
      <c r="AG663" s="173">
        <f t="shared" si="844"/>
        <v>4.33</v>
      </c>
      <c r="AH663" s="173">
        <f t="shared" si="844"/>
        <v>4.39</v>
      </c>
      <c r="AI663" s="173">
        <f t="shared" si="844"/>
        <v>4.35</v>
      </c>
      <c r="AJ663" s="173">
        <f t="shared" si="844"/>
        <v>4.37</v>
      </c>
      <c r="AK663" s="173">
        <f t="shared" si="844"/>
        <v>4.33</v>
      </c>
      <c r="AL663" s="173" t="str">
        <f t="shared" si="844"/>
        <v/>
      </c>
      <c r="AM663" s="173" t="str">
        <f t="shared" si="844"/>
        <v/>
      </c>
      <c r="AN663" s="173" t="str">
        <f t="shared" si="844"/>
        <v/>
      </c>
      <c r="AO663" s="173" t="str">
        <f t="shared" si="844"/>
        <v/>
      </c>
      <c r="AP663" s="173" t="str">
        <f t="shared" si="844"/>
        <v/>
      </c>
      <c r="AQ663" s="170"/>
      <c r="AR663" s="170"/>
    </row>
    <row r="664" ht="12.75" customHeight="1">
      <c r="A664" s="170"/>
      <c r="B664" s="170"/>
      <c r="C664" s="140"/>
      <c r="D664" s="139">
        <v>83.0</v>
      </c>
      <c r="E664" s="177">
        <f t="shared" ref="E664:AP664" si="845">IFERROR(INDEX(E$196:E$385,MATCH($D664,E$389:E$578,0)),"")</f>
        <v>4.37</v>
      </c>
      <c r="F664" s="173">
        <f t="shared" si="845"/>
        <v>4.42</v>
      </c>
      <c r="G664" s="173">
        <f t="shared" si="845"/>
        <v>4.32</v>
      </c>
      <c r="H664" s="173">
        <f t="shared" si="845"/>
        <v>4.38</v>
      </c>
      <c r="I664" s="173">
        <f t="shared" si="845"/>
        <v>4.31</v>
      </c>
      <c r="J664" s="173">
        <f t="shared" si="845"/>
        <v>4.39</v>
      </c>
      <c r="K664" s="173">
        <f t="shared" si="845"/>
        <v>4.4</v>
      </c>
      <c r="L664" s="173">
        <f t="shared" si="845"/>
        <v>4.4</v>
      </c>
      <c r="M664" s="173">
        <f t="shared" si="845"/>
        <v>4.36</v>
      </c>
      <c r="N664" s="173">
        <f t="shared" si="845"/>
        <v>4.24</v>
      </c>
      <c r="O664" s="173">
        <f t="shared" si="845"/>
        <v>4.35</v>
      </c>
      <c r="P664" s="173">
        <f t="shared" si="845"/>
        <v>4.32</v>
      </c>
      <c r="Q664" s="173">
        <f t="shared" si="845"/>
        <v>4.39</v>
      </c>
      <c r="R664" s="173">
        <f t="shared" si="845"/>
        <v>4.4</v>
      </c>
      <c r="S664" s="173">
        <f t="shared" si="845"/>
        <v>4.35</v>
      </c>
      <c r="T664" s="173">
        <f t="shared" si="845"/>
        <v>4.41</v>
      </c>
      <c r="U664" s="173">
        <f t="shared" si="845"/>
        <v>4.41</v>
      </c>
      <c r="V664" s="173">
        <f t="shared" si="845"/>
        <v>4.38</v>
      </c>
      <c r="W664" s="173">
        <f t="shared" si="845"/>
        <v>4.33</v>
      </c>
      <c r="X664" s="173">
        <f t="shared" si="845"/>
        <v>4.34</v>
      </c>
      <c r="Y664" s="173">
        <f t="shared" si="845"/>
        <v>4.4</v>
      </c>
      <c r="Z664" s="173">
        <f t="shared" si="845"/>
        <v>4.39</v>
      </c>
      <c r="AA664" s="173">
        <f t="shared" si="845"/>
        <v>4.41</v>
      </c>
      <c r="AB664" s="173">
        <f t="shared" si="845"/>
        <v>4.36</v>
      </c>
      <c r="AC664" s="173">
        <f t="shared" si="845"/>
        <v>4.33</v>
      </c>
      <c r="AD664" s="173">
        <f t="shared" si="845"/>
        <v>4.35</v>
      </c>
      <c r="AE664" s="173">
        <f t="shared" si="845"/>
        <v>4.28</v>
      </c>
      <c r="AF664" s="173">
        <f t="shared" si="845"/>
        <v>4.38</v>
      </c>
      <c r="AG664" s="173">
        <f t="shared" si="845"/>
        <v>4.33</v>
      </c>
      <c r="AH664" s="173">
        <f t="shared" si="845"/>
        <v>4.4</v>
      </c>
      <c r="AI664" s="173">
        <f t="shared" si="845"/>
        <v>4.35</v>
      </c>
      <c r="AJ664" s="173">
        <f t="shared" si="845"/>
        <v>4.37</v>
      </c>
      <c r="AK664" s="173">
        <f t="shared" si="845"/>
        <v>4.34</v>
      </c>
      <c r="AL664" s="173" t="str">
        <f t="shared" si="845"/>
        <v/>
      </c>
      <c r="AM664" s="173" t="str">
        <f t="shared" si="845"/>
        <v/>
      </c>
      <c r="AN664" s="173" t="str">
        <f t="shared" si="845"/>
        <v/>
      </c>
      <c r="AO664" s="173" t="str">
        <f t="shared" si="845"/>
        <v/>
      </c>
      <c r="AP664" s="173" t="str">
        <f t="shared" si="845"/>
        <v/>
      </c>
      <c r="AQ664" s="170"/>
      <c r="AR664" s="170"/>
    </row>
    <row r="665" ht="12.75" customHeight="1">
      <c r="A665" s="170"/>
      <c r="B665" s="170"/>
      <c r="C665" s="140"/>
      <c r="D665" s="139">
        <v>84.0</v>
      </c>
      <c r="E665" s="177">
        <f t="shared" ref="E665:AP665" si="846">IFERROR(INDEX(E$196:E$385,MATCH($D665,E$389:E$578,0)),"")</f>
        <v>4.38</v>
      </c>
      <c r="F665" s="173">
        <f t="shared" si="846"/>
        <v>4.43</v>
      </c>
      <c r="G665" s="173">
        <f t="shared" si="846"/>
        <v>4.33</v>
      </c>
      <c r="H665" s="173">
        <f t="shared" si="846"/>
        <v>4.38</v>
      </c>
      <c r="I665" s="173">
        <f t="shared" si="846"/>
        <v>4.31</v>
      </c>
      <c r="J665" s="173">
        <f t="shared" si="846"/>
        <v>4.39</v>
      </c>
      <c r="K665" s="173">
        <f t="shared" si="846"/>
        <v>4.4</v>
      </c>
      <c r="L665" s="173">
        <f t="shared" si="846"/>
        <v>4.4</v>
      </c>
      <c r="M665" s="173">
        <f t="shared" si="846"/>
        <v>4.36</v>
      </c>
      <c r="N665" s="173">
        <f t="shared" si="846"/>
        <v>4.25</v>
      </c>
      <c r="O665" s="173">
        <f t="shared" si="846"/>
        <v>4.35</v>
      </c>
      <c r="P665" s="173">
        <f t="shared" si="846"/>
        <v>4.33</v>
      </c>
      <c r="Q665" s="173">
        <f t="shared" si="846"/>
        <v>4.4</v>
      </c>
      <c r="R665" s="173">
        <f t="shared" si="846"/>
        <v>4.4</v>
      </c>
      <c r="S665" s="173">
        <f t="shared" si="846"/>
        <v>4.36</v>
      </c>
      <c r="T665" s="173">
        <f t="shared" si="846"/>
        <v>4.43</v>
      </c>
      <c r="U665" s="173">
        <f t="shared" si="846"/>
        <v>4.41</v>
      </c>
      <c r="V665" s="173">
        <f t="shared" si="846"/>
        <v>4.39</v>
      </c>
      <c r="W665" s="173">
        <f t="shared" si="846"/>
        <v>4.34</v>
      </c>
      <c r="X665" s="173">
        <f t="shared" si="846"/>
        <v>4.34</v>
      </c>
      <c r="Y665" s="173">
        <f t="shared" si="846"/>
        <v>4.41</v>
      </c>
      <c r="Z665" s="173">
        <f t="shared" si="846"/>
        <v>4.4</v>
      </c>
      <c r="AA665" s="173">
        <f t="shared" si="846"/>
        <v>4.43</v>
      </c>
      <c r="AB665" s="173">
        <f t="shared" si="846"/>
        <v>4.36</v>
      </c>
      <c r="AC665" s="173">
        <f t="shared" si="846"/>
        <v>4.35</v>
      </c>
      <c r="AD665" s="173">
        <f t="shared" si="846"/>
        <v>4.35</v>
      </c>
      <c r="AE665" s="173">
        <f t="shared" si="846"/>
        <v>4.28</v>
      </c>
      <c r="AF665" s="173">
        <f t="shared" si="846"/>
        <v>4.39</v>
      </c>
      <c r="AG665" s="173">
        <f t="shared" si="846"/>
        <v>4.33</v>
      </c>
      <c r="AH665" s="173">
        <f t="shared" si="846"/>
        <v>4.4</v>
      </c>
      <c r="AI665" s="173">
        <f t="shared" si="846"/>
        <v>4.35</v>
      </c>
      <c r="AJ665" s="173">
        <f t="shared" si="846"/>
        <v>4.37</v>
      </c>
      <c r="AK665" s="173">
        <f t="shared" si="846"/>
        <v>4.34</v>
      </c>
      <c r="AL665" s="173" t="str">
        <f t="shared" si="846"/>
        <v/>
      </c>
      <c r="AM665" s="173" t="str">
        <f t="shared" si="846"/>
        <v/>
      </c>
      <c r="AN665" s="173" t="str">
        <f t="shared" si="846"/>
        <v/>
      </c>
      <c r="AO665" s="173" t="str">
        <f t="shared" si="846"/>
        <v/>
      </c>
      <c r="AP665" s="173" t="str">
        <f t="shared" si="846"/>
        <v/>
      </c>
      <c r="AQ665" s="170"/>
      <c r="AR665" s="170"/>
    </row>
    <row r="666" ht="12.75" customHeight="1">
      <c r="A666" s="170"/>
      <c r="B666" s="170"/>
      <c r="C666" s="140"/>
      <c r="D666" s="139">
        <v>85.0</v>
      </c>
      <c r="E666" s="177">
        <f t="shared" ref="E666:AP666" si="847">IFERROR(INDEX(E$196:E$385,MATCH($D666,E$389:E$578,0)),"")</f>
        <v>4.38</v>
      </c>
      <c r="F666" s="173">
        <f t="shared" si="847"/>
        <v>4.44</v>
      </c>
      <c r="G666" s="173">
        <f t="shared" si="847"/>
        <v>4.34</v>
      </c>
      <c r="H666" s="173">
        <f t="shared" si="847"/>
        <v>4.39</v>
      </c>
      <c r="I666" s="173">
        <f t="shared" si="847"/>
        <v>4.32</v>
      </c>
      <c r="J666" s="173">
        <f t="shared" si="847"/>
        <v>4.41</v>
      </c>
      <c r="K666" s="173">
        <f t="shared" si="847"/>
        <v>4.41</v>
      </c>
      <c r="L666" s="173">
        <f t="shared" si="847"/>
        <v>4.41</v>
      </c>
      <c r="M666" s="173">
        <f t="shared" si="847"/>
        <v>4.36</v>
      </c>
      <c r="N666" s="173">
        <f t="shared" si="847"/>
        <v>4.26</v>
      </c>
      <c r="O666" s="173">
        <f t="shared" si="847"/>
        <v>4.37</v>
      </c>
      <c r="P666" s="173">
        <f t="shared" si="847"/>
        <v>4.34</v>
      </c>
      <c r="Q666" s="173">
        <f t="shared" si="847"/>
        <v>4.43</v>
      </c>
      <c r="R666" s="173">
        <f t="shared" si="847"/>
        <v>4.4</v>
      </c>
      <c r="S666" s="173">
        <f t="shared" si="847"/>
        <v>4.36</v>
      </c>
      <c r="T666" s="173">
        <f t="shared" si="847"/>
        <v>4.44</v>
      </c>
      <c r="U666" s="173">
        <f t="shared" si="847"/>
        <v>4.44</v>
      </c>
      <c r="V666" s="173">
        <f t="shared" si="847"/>
        <v>4.39</v>
      </c>
      <c r="W666" s="173">
        <f t="shared" si="847"/>
        <v>4.35</v>
      </c>
      <c r="X666" s="173">
        <f t="shared" si="847"/>
        <v>4.35</v>
      </c>
      <c r="Y666" s="173">
        <f t="shared" si="847"/>
        <v>4.41</v>
      </c>
      <c r="Z666" s="173">
        <f t="shared" si="847"/>
        <v>4.4</v>
      </c>
      <c r="AA666" s="173">
        <f t="shared" si="847"/>
        <v>4.45</v>
      </c>
      <c r="AB666" s="173">
        <f t="shared" si="847"/>
        <v>4.36</v>
      </c>
      <c r="AC666" s="173">
        <f t="shared" si="847"/>
        <v>4.35</v>
      </c>
      <c r="AD666" s="173">
        <f t="shared" si="847"/>
        <v>4.35</v>
      </c>
      <c r="AE666" s="173">
        <f t="shared" si="847"/>
        <v>4.29</v>
      </c>
      <c r="AF666" s="173">
        <f t="shared" si="847"/>
        <v>4.39</v>
      </c>
      <c r="AG666" s="173">
        <f t="shared" si="847"/>
        <v>4.35</v>
      </c>
      <c r="AH666" s="173">
        <f t="shared" si="847"/>
        <v>4.42</v>
      </c>
      <c r="AI666" s="173">
        <f t="shared" si="847"/>
        <v>4.35</v>
      </c>
      <c r="AJ666" s="173">
        <f t="shared" si="847"/>
        <v>4.38</v>
      </c>
      <c r="AK666" s="173">
        <f t="shared" si="847"/>
        <v>4.36</v>
      </c>
      <c r="AL666" s="173" t="str">
        <f t="shared" si="847"/>
        <v/>
      </c>
      <c r="AM666" s="173" t="str">
        <f t="shared" si="847"/>
        <v/>
      </c>
      <c r="AN666" s="173" t="str">
        <f t="shared" si="847"/>
        <v/>
      </c>
      <c r="AO666" s="173" t="str">
        <f t="shared" si="847"/>
        <v/>
      </c>
      <c r="AP666" s="173" t="str">
        <f t="shared" si="847"/>
        <v/>
      </c>
      <c r="AQ666" s="170"/>
      <c r="AR666" s="170"/>
    </row>
    <row r="667" ht="12.75" customHeight="1">
      <c r="A667" s="170"/>
      <c r="B667" s="170"/>
      <c r="C667" s="140"/>
      <c r="D667" s="139">
        <v>86.0</v>
      </c>
      <c r="E667" s="177">
        <f t="shared" ref="E667:AP667" si="848">IFERROR(INDEX(E$196:E$385,MATCH($D667,E$389:E$578,0)),"")</f>
        <v>4.4</v>
      </c>
      <c r="F667" s="173">
        <f t="shared" si="848"/>
        <v>4.45</v>
      </c>
      <c r="G667" s="173">
        <f t="shared" si="848"/>
        <v>4.35</v>
      </c>
      <c r="H667" s="173">
        <f t="shared" si="848"/>
        <v>4.41</v>
      </c>
      <c r="I667" s="173">
        <f t="shared" si="848"/>
        <v>4.32</v>
      </c>
      <c r="J667" s="173">
        <f t="shared" si="848"/>
        <v>4.41</v>
      </c>
      <c r="K667" s="173">
        <f t="shared" si="848"/>
        <v>4.43</v>
      </c>
      <c r="L667" s="173">
        <f t="shared" si="848"/>
        <v>4.41</v>
      </c>
      <c r="M667" s="173">
        <f t="shared" si="848"/>
        <v>4.36</v>
      </c>
      <c r="N667" s="173">
        <f t="shared" si="848"/>
        <v>4.26</v>
      </c>
      <c r="O667" s="173">
        <f t="shared" si="848"/>
        <v>4.39</v>
      </c>
      <c r="P667" s="173">
        <f t="shared" si="848"/>
        <v>4.35</v>
      </c>
      <c r="Q667" s="173">
        <f t="shared" si="848"/>
        <v>4.43</v>
      </c>
      <c r="R667" s="173">
        <f t="shared" si="848"/>
        <v>4.42</v>
      </c>
      <c r="S667" s="173">
        <f t="shared" si="848"/>
        <v>4.39</v>
      </c>
      <c r="T667" s="173">
        <f t="shared" si="848"/>
        <v>4.44</v>
      </c>
      <c r="U667" s="173">
        <f t="shared" si="848"/>
        <v>4.44</v>
      </c>
      <c r="V667" s="173">
        <f t="shared" si="848"/>
        <v>4.39</v>
      </c>
      <c r="W667" s="173">
        <f t="shared" si="848"/>
        <v>4.35</v>
      </c>
      <c r="X667" s="173">
        <f t="shared" si="848"/>
        <v>4.35</v>
      </c>
      <c r="Y667" s="173">
        <f t="shared" si="848"/>
        <v>4.42</v>
      </c>
      <c r="Z667" s="173">
        <f t="shared" si="848"/>
        <v>4.4</v>
      </c>
      <c r="AA667" s="173">
        <f t="shared" si="848"/>
        <v>4.46</v>
      </c>
      <c r="AB667" s="173">
        <f t="shared" si="848"/>
        <v>4.37</v>
      </c>
      <c r="AC667" s="173">
        <f t="shared" si="848"/>
        <v>4.36</v>
      </c>
      <c r="AD667" s="173">
        <f t="shared" si="848"/>
        <v>4.37</v>
      </c>
      <c r="AE667" s="173">
        <f t="shared" si="848"/>
        <v>4.3</v>
      </c>
      <c r="AF667" s="173">
        <f t="shared" si="848"/>
        <v>4.39</v>
      </c>
      <c r="AG667" s="173">
        <f t="shared" si="848"/>
        <v>4.37</v>
      </c>
      <c r="AH667" s="173">
        <f t="shared" si="848"/>
        <v>4.44</v>
      </c>
      <c r="AI667" s="173">
        <f t="shared" si="848"/>
        <v>4.36</v>
      </c>
      <c r="AJ667" s="173">
        <f t="shared" si="848"/>
        <v>4.38</v>
      </c>
      <c r="AK667" s="173">
        <f t="shared" si="848"/>
        <v>4.37</v>
      </c>
      <c r="AL667" s="173" t="str">
        <f t="shared" si="848"/>
        <v/>
      </c>
      <c r="AM667" s="173" t="str">
        <f t="shared" si="848"/>
        <v/>
      </c>
      <c r="AN667" s="173" t="str">
        <f t="shared" si="848"/>
        <v/>
      </c>
      <c r="AO667" s="173" t="str">
        <f t="shared" si="848"/>
        <v/>
      </c>
      <c r="AP667" s="173" t="str">
        <f t="shared" si="848"/>
        <v/>
      </c>
      <c r="AQ667" s="170"/>
      <c r="AR667" s="170"/>
    </row>
    <row r="668" ht="12.75" customHeight="1">
      <c r="A668" s="170"/>
      <c r="B668" s="170"/>
      <c r="C668" s="140"/>
      <c r="D668" s="139">
        <v>87.0</v>
      </c>
      <c r="E668" s="177">
        <f t="shared" ref="E668:AP668" si="849">IFERROR(INDEX(E$196:E$385,MATCH($D668,E$389:E$578,0)),"")</f>
        <v>4.4</v>
      </c>
      <c r="F668" s="173">
        <f t="shared" si="849"/>
        <v>4.47</v>
      </c>
      <c r="G668" s="173">
        <f t="shared" si="849"/>
        <v>4.35</v>
      </c>
      <c r="H668" s="173">
        <f t="shared" si="849"/>
        <v>4.41</v>
      </c>
      <c r="I668" s="173">
        <f t="shared" si="849"/>
        <v>4.33</v>
      </c>
      <c r="J668" s="173">
        <f t="shared" si="849"/>
        <v>4.41</v>
      </c>
      <c r="K668" s="173">
        <f t="shared" si="849"/>
        <v>4.43</v>
      </c>
      <c r="L668" s="173">
        <f t="shared" si="849"/>
        <v>4.41</v>
      </c>
      <c r="M668" s="173">
        <f t="shared" si="849"/>
        <v>4.37</v>
      </c>
      <c r="N668" s="173">
        <f t="shared" si="849"/>
        <v>4.27</v>
      </c>
      <c r="O668" s="173">
        <f t="shared" si="849"/>
        <v>4.39</v>
      </c>
      <c r="P668" s="173">
        <f t="shared" si="849"/>
        <v>4.35</v>
      </c>
      <c r="Q668" s="173">
        <f t="shared" si="849"/>
        <v>4.46</v>
      </c>
      <c r="R668" s="173">
        <f t="shared" si="849"/>
        <v>4.43</v>
      </c>
      <c r="S668" s="173">
        <f t="shared" si="849"/>
        <v>4.39</v>
      </c>
      <c r="T668" s="173">
        <f t="shared" si="849"/>
        <v>4.45</v>
      </c>
      <c r="U668" s="173">
        <f t="shared" si="849"/>
        <v>4.45</v>
      </c>
      <c r="V668" s="173">
        <f t="shared" si="849"/>
        <v>4.4</v>
      </c>
      <c r="W668" s="173">
        <f t="shared" si="849"/>
        <v>4.36</v>
      </c>
      <c r="X668" s="173">
        <f t="shared" si="849"/>
        <v>4.35</v>
      </c>
      <c r="Y668" s="173">
        <f t="shared" si="849"/>
        <v>4.43</v>
      </c>
      <c r="Z668" s="173">
        <f t="shared" si="849"/>
        <v>4.41</v>
      </c>
      <c r="AA668" s="173">
        <f t="shared" si="849"/>
        <v>4.47</v>
      </c>
      <c r="AB668" s="173">
        <f t="shared" si="849"/>
        <v>4.38</v>
      </c>
      <c r="AC668" s="173">
        <f t="shared" si="849"/>
        <v>4.38</v>
      </c>
      <c r="AD668" s="173">
        <f t="shared" si="849"/>
        <v>4.37</v>
      </c>
      <c r="AE668" s="173">
        <f t="shared" si="849"/>
        <v>4.3</v>
      </c>
      <c r="AF668" s="173">
        <f t="shared" si="849"/>
        <v>4.4</v>
      </c>
      <c r="AG668" s="173">
        <f t="shared" si="849"/>
        <v>4.4</v>
      </c>
      <c r="AH668" s="173">
        <f t="shared" si="849"/>
        <v>4.45</v>
      </c>
      <c r="AI668" s="173">
        <f t="shared" si="849"/>
        <v>4.39</v>
      </c>
      <c r="AJ668" s="173">
        <f t="shared" si="849"/>
        <v>4.39</v>
      </c>
      <c r="AK668" s="173">
        <f t="shared" si="849"/>
        <v>4.38</v>
      </c>
      <c r="AL668" s="173" t="str">
        <f t="shared" si="849"/>
        <v/>
      </c>
      <c r="AM668" s="173" t="str">
        <f t="shared" si="849"/>
        <v/>
      </c>
      <c r="AN668" s="173" t="str">
        <f t="shared" si="849"/>
        <v/>
      </c>
      <c r="AO668" s="173" t="str">
        <f t="shared" si="849"/>
        <v/>
      </c>
      <c r="AP668" s="173" t="str">
        <f t="shared" si="849"/>
        <v/>
      </c>
      <c r="AQ668" s="170"/>
      <c r="AR668" s="170"/>
    </row>
    <row r="669" ht="12.75" customHeight="1">
      <c r="A669" s="170"/>
      <c r="B669" s="170"/>
      <c r="C669" s="140"/>
      <c r="D669" s="139">
        <v>88.0</v>
      </c>
      <c r="E669" s="177">
        <f t="shared" ref="E669:AP669" si="850">IFERROR(INDEX(E$196:E$385,MATCH($D669,E$389:E$578,0)),"")</f>
        <v>4.42</v>
      </c>
      <c r="F669" s="173">
        <f t="shared" si="850"/>
        <v>4.47</v>
      </c>
      <c r="G669" s="173">
        <f t="shared" si="850"/>
        <v>4.36</v>
      </c>
      <c r="H669" s="173">
        <f t="shared" si="850"/>
        <v>4.42</v>
      </c>
      <c r="I669" s="173">
        <f t="shared" si="850"/>
        <v>4.33</v>
      </c>
      <c r="J669" s="173">
        <f t="shared" si="850"/>
        <v>4.43</v>
      </c>
      <c r="K669" s="173">
        <f t="shared" si="850"/>
        <v>4.43</v>
      </c>
      <c r="L669" s="173">
        <f t="shared" si="850"/>
        <v>4.42</v>
      </c>
      <c r="M669" s="173">
        <f t="shared" si="850"/>
        <v>4.39</v>
      </c>
      <c r="N669" s="173">
        <f t="shared" si="850"/>
        <v>4.27</v>
      </c>
      <c r="O669" s="173">
        <f t="shared" si="850"/>
        <v>4.39</v>
      </c>
      <c r="P669" s="173">
        <f t="shared" si="850"/>
        <v>4.35</v>
      </c>
      <c r="Q669" s="173">
        <f t="shared" si="850"/>
        <v>4.46</v>
      </c>
      <c r="R669" s="173">
        <f t="shared" si="850"/>
        <v>4.43</v>
      </c>
      <c r="S669" s="173">
        <f t="shared" si="850"/>
        <v>4.4</v>
      </c>
      <c r="T669" s="173">
        <f t="shared" si="850"/>
        <v>4.46</v>
      </c>
      <c r="U669" s="173">
        <f t="shared" si="850"/>
        <v>4.45</v>
      </c>
      <c r="V669" s="173">
        <f t="shared" si="850"/>
        <v>4.41</v>
      </c>
      <c r="W669" s="173">
        <f t="shared" si="850"/>
        <v>4.36</v>
      </c>
      <c r="X669" s="173">
        <f t="shared" si="850"/>
        <v>4.36</v>
      </c>
      <c r="Y669" s="173">
        <f t="shared" si="850"/>
        <v>4.43</v>
      </c>
      <c r="Z669" s="173">
        <f t="shared" si="850"/>
        <v>4.42</v>
      </c>
      <c r="AA669" s="173">
        <f t="shared" si="850"/>
        <v>4.47</v>
      </c>
      <c r="AB669" s="173">
        <f t="shared" si="850"/>
        <v>4.38</v>
      </c>
      <c r="AC669" s="173">
        <f t="shared" si="850"/>
        <v>4.39</v>
      </c>
      <c r="AD669" s="173">
        <f t="shared" si="850"/>
        <v>4.37</v>
      </c>
      <c r="AE669" s="173">
        <f t="shared" si="850"/>
        <v>4.31</v>
      </c>
      <c r="AF669" s="173">
        <f t="shared" si="850"/>
        <v>4.4</v>
      </c>
      <c r="AG669" s="173">
        <f t="shared" si="850"/>
        <v>4.4</v>
      </c>
      <c r="AH669" s="173">
        <f t="shared" si="850"/>
        <v>4.45</v>
      </c>
      <c r="AI669" s="173">
        <f t="shared" si="850"/>
        <v>4.39</v>
      </c>
      <c r="AJ669" s="173">
        <f t="shared" si="850"/>
        <v>4.42</v>
      </c>
      <c r="AK669" s="173">
        <f t="shared" si="850"/>
        <v>4.39</v>
      </c>
      <c r="AL669" s="173" t="str">
        <f t="shared" si="850"/>
        <v/>
      </c>
      <c r="AM669" s="173" t="str">
        <f t="shared" si="850"/>
        <v/>
      </c>
      <c r="AN669" s="173" t="str">
        <f t="shared" si="850"/>
        <v/>
      </c>
      <c r="AO669" s="173" t="str">
        <f t="shared" si="850"/>
        <v/>
      </c>
      <c r="AP669" s="173" t="str">
        <f t="shared" si="850"/>
        <v/>
      </c>
      <c r="AQ669" s="170"/>
      <c r="AR669" s="170"/>
    </row>
    <row r="670" ht="12.75" customHeight="1">
      <c r="A670" s="170"/>
      <c r="B670" s="170"/>
      <c r="C670" s="140"/>
      <c r="D670" s="139">
        <v>89.0</v>
      </c>
      <c r="E670" s="177">
        <f t="shared" ref="E670:AP670" si="851">IFERROR(INDEX(E$196:E$385,MATCH($D670,E$389:E$578,0)),"")</f>
        <v>4.43</v>
      </c>
      <c r="F670" s="173">
        <f t="shared" si="851"/>
        <v>4.47</v>
      </c>
      <c r="G670" s="173">
        <f t="shared" si="851"/>
        <v>4.37</v>
      </c>
      <c r="H670" s="173">
        <f t="shared" si="851"/>
        <v>4.44</v>
      </c>
      <c r="I670" s="173">
        <f t="shared" si="851"/>
        <v>4.33</v>
      </c>
      <c r="J670" s="173">
        <f t="shared" si="851"/>
        <v>4.43</v>
      </c>
      <c r="K670" s="173">
        <f t="shared" si="851"/>
        <v>4.44</v>
      </c>
      <c r="L670" s="173">
        <f t="shared" si="851"/>
        <v>4.43</v>
      </c>
      <c r="M670" s="173">
        <f t="shared" si="851"/>
        <v>4.4</v>
      </c>
      <c r="N670" s="173">
        <f t="shared" si="851"/>
        <v>4.27</v>
      </c>
      <c r="O670" s="173">
        <f t="shared" si="851"/>
        <v>4.4</v>
      </c>
      <c r="P670" s="173">
        <f t="shared" si="851"/>
        <v>4.35</v>
      </c>
      <c r="Q670" s="173">
        <f t="shared" si="851"/>
        <v>4.46</v>
      </c>
      <c r="R670" s="173">
        <f t="shared" si="851"/>
        <v>4.44</v>
      </c>
      <c r="S670" s="173">
        <f t="shared" si="851"/>
        <v>4.41</v>
      </c>
      <c r="T670" s="173">
        <f t="shared" si="851"/>
        <v>4.46</v>
      </c>
      <c r="U670" s="173">
        <f t="shared" si="851"/>
        <v>4.46</v>
      </c>
      <c r="V670" s="173">
        <f t="shared" si="851"/>
        <v>4.42</v>
      </c>
      <c r="W670" s="173">
        <f t="shared" si="851"/>
        <v>4.36</v>
      </c>
      <c r="X670" s="173">
        <f t="shared" si="851"/>
        <v>4.36</v>
      </c>
      <c r="Y670" s="173">
        <f t="shared" si="851"/>
        <v>4.43</v>
      </c>
      <c r="Z670" s="173">
        <f t="shared" si="851"/>
        <v>4.43</v>
      </c>
      <c r="AA670" s="173">
        <f t="shared" si="851"/>
        <v>4.47</v>
      </c>
      <c r="AB670" s="173">
        <f t="shared" si="851"/>
        <v>4.38</v>
      </c>
      <c r="AC670" s="173">
        <f t="shared" si="851"/>
        <v>4.39</v>
      </c>
      <c r="AD670" s="173">
        <f t="shared" si="851"/>
        <v>4.38</v>
      </c>
      <c r="AE670" s="173">
        <f t="shared" si="851"/>
        <v>4.31</v>
      </c>
      <c r="AF670" s="173">
        <f t="shared" si="851"/>
        <v>4.4</v>
      </c>
      <c r="AG670" s="173">
        <f t="shared" si="851"/>
        <v>4.4</v>
      </c>
      <c r="AH670" s="173">
        <f t="shared" si="851"/>
        <v>4.46</v>
      </c>
      <c r="AI670" s="173">
        <f t="shared" si="851"/>
        <v>4.39</v>
      </c>
      <c r="AJ670" s="173">
        <f t="shared" si="851"/>
        <v>4.43</v>
      </c>
      <c r="AK670" s="173">
        <f t="shared" si="851"/>
        <v>4.39</v>
      </c>
      <c r="AL670" s="173" t="str">
        <f t="shared" si="851"/>
        <v/>
      </c>
      <c r="AM670" s="173" t="str">
        <f t="shared" si="851"/>
        <v/>
      </c>
      <c r="AN670" s="173" t="str">
        <f t="shared" si="851"/>
        <v/>
      </c>
      <c r="AO670" s="173" t="str">
        <f t="shared" si="851"/>
        <v/>
      </c>
      <c r="AP670" s="173" t="str">
        <f t="shared" si="851"/>
        <v/>
      </c>
      <c r="AQ670" s="170"/>
      <c r="AR670" s="170"/>
    </row>
    <row r="671" ht="12.75" customHeight="1">
      <c r="A671" s="170"/>
      <c r="B671" s="170"/>
      <c r="C671" s="140"/>
      <c r="D671" s="139">
        <v>90.0</v>
      </c>
      <c r="E671" s="177">
        <f t="shared" ref="E671:AP671" si="852">IFERROR(INDEX(E$196:E$385,MATCH($D671,E$389:E$578,0)),"")</f>
        <v>4.43</v>
      </c>
      <c r="F671" s="173">
        <f t="shared" si="852"/>
        <v>4.47</v>
      </c>
      <c r="G671" s="173">
        <f t="shared" si="852"/>
        <v>4.38</v>
      </c>
      <c r="H671" s="173">
        <f t="shared" si="852"/>
        <v>4.45</v>
      </c>
      <c r="I671" s="173">
        <f t="shared" si="852"/>
        <v>4.35</v>
      </c>
      <c r="J671" s="173">
        <f t="shared" si="852"/>
        <v>4.44</v>
      </c>
      <c r="K671" s="173">
        <f t="shared" si="852"/>
        <v>4.44</v>
      </c>
      <c r="L671" s="173">
        <f t="shared" si="852"/>
        <v>4.44</v>
      </c>
      <c r="M671" s="173">
        <f t="shared" si="852"/>
        <v>4.41</v>
      </c>
      <c r="N671" s="173">
        <f t="shared" si="852"/>
        <v>4.28</v>
      </c>
      <c r="O671" s="173">
        <f t="shared" si="852"/>
        <v>4.43</v>
      </c>
      <c r="P671" s="173">
        <f t="shared" si="852"/>
        <v>4.36</v>
      </c>
      <c r="Q671" s="173">
        <f t="shared" si="852"/>
        <v>4.47</v>
      </c>
      <c r="R671" s="173">
        <f t="shared" si="852"/>
        <v>4.44</v>
      </c>
      <c r="S671" s="173">
        <f t="shared" si="852"/>
        <v>4.41</v>
      </c>
      <c r="T671" s="173">
        <f t="shared" si="852"/>
        <v>4.47</v>
      </c>
      <c r="U671" s="173">
        <f t="shared" si="852"/>
        <v>4.47</v>
      </c>
      <c r="V671" s="173">
        <f t="shared" si="852"/>
        <v>4.43</v>
      </c>
      <c r="W671" s="173">
        <f t="shared" si="852"/>
        <v>4.38</v>
      </c>
      <c r="X671" s="173">
        <f t="shared" si="852"/>
        <v>4.37</v>
      </c>
      <c r="Y671" s="173">
        <f t="shared" si="852"/>
        <v>4.43</v>
      </c>
      <c r="Z671" s="173">
        <f t="shared" si="852"/>
        <v>4.44</v>
      </c>
      <c r="AA671" s="173">
        <f t="shared" si="852"/>
        <v>4.48</v>
      </c>
      <c r="AB671" s="173">
        <f t="shared" si="852"/>
        <v>4.4</v>
      </c>
      <c r="AC671" s="173">
        <f t="shared" si="852"/>
        <v>4.39</v>
      </c>
      <c r="AD671" s="173">
        <f t="shared" si="852"/>
        <v>4.38</v>
      </c>
      <c r="AE671" s="173">
        <f t="shared" si="852"/>
        <v>4.31</v>
      </c>
      <c r="AF671" s="173">
        <f t="shared" si="852"/>
        <v>4.41</v>
      </c>
      <c r="AG671" s="173">
        <f t="shared" si="852"/>
        <v>4.4</v>
      </c>
      <c r="AH671" s="173">
        <f t="shared" si="852"/>
        <v>4.48</v>
      </c>
      <c r="AI671" s="173">
        <f t="shared" si="852"/>
        <v>4.39</v>
      </c>
      <c r="AJ671" s="173">
        <f t="shared" si="852"/>
        <v>4.45</v>
      </c>
      <c r="AK671" s="173">
        <f t="shared" si="852"/>
        <v>4.39</v>
      </c>
      <c r="AL671" s="173" t="str">
        <f t="shared" si="852"/>
        <v/>
      </c>
      <c r="AM671" s="173" t="str">
        <f t="shared" si="852"/>
        <v/>
      </c>
      <c r="AN671" s="173" t="str">
        <f t="shared" si="852"/>
        <v/>
      </c>
      <c r="AO671" s="173" t="str">
        <f t="shared" si="852"/>
        <v/>
      </c>
      <c r="AP671" s="173" t="str">
        <f t="shared" si="852"/>
        <v/>
      </c>
      <c r="AQ671" s="170"/>
      <c r="AR671" s="170"/>
    </row>
    <row r="672" ht="12.75" customHeight="1">
      <c r="A672" s="170"/>
      <c r="B672" s="170"/>
      <c r="C672" s="140"/>
      <c r="D672" s="139">
        <v>91.0</v>
      </c>
      <c r="E672" s="177">
        <f t="shared" ref="E672:AP672" si="853">IFERROR(INDEX(E$196:E$385,MATCH($D672,E$389:E$578,0)),"")</f>
        <v>4.43</v>
      </c>
      <c r="F672" s="173">
        <f t="shared" si="853"/>
        <v>4.49</v>
      </c>
      <c r="G672" s="173">
        <f t="shared" si="853"/>
        <v>4.38</v>
      </c>
      <c r="H672" s="173">
        <f t="shared" si="853"/>
        <v>4.45</v>
      </c>
      <c r="I672" s="173">
        <f t="shared" si="853"/>
        <v>4.35</v>
      </c>
      <c r="J672" s="173">
        <f t="shared" si="853"/>
        <v>4.44</v>
      </c>
      <c r="K672" s="173">
        <f t="shared" si="853"/>
        <v>4.45</v>
      </c>
      <c r="L672" s="173">
        <f t="shared" si="853"/>
        <v>4.48</v>
      </c>
      <c r="M672" s="173">
        <f t="shared" si="853"/>
        <v>4.41</v>
      </c>
      <c r="N672" s="173">
        <f t="shared" si="853"/>
        <v>4.32</v>
      </c>
      <c r="O672" s="173">
        <f t="shared" si="853"/>
        <v>4.43</v>
      </c>
      <c r="P672" s="173">
        <f t="shared" si="853"/>
        <v>4.38</v>
      </c>
      <c r="Q672" s="173">
        <f t="shared" si="853"/>
        <v>4.48</v>
      </c>
      <c r="R672" s="173">
        <f t="shared" si="853"/>
        <v>4.47</v>
      </c>
      <c r="S672" s="173">
        <f t="shared" si="853"/>
        <v>4.42</v>
      </c>
      <c r="T672" s="173">
        <f t="shared" si="853"/>
        <v>4.47</v>
      </c>
      <c r="U672" s="173">
        <f t="shared" si="853"/>
        <v>4.47</v>
      </c>
      <c r="V672" s="173">
        <f t="shared" si="853"/>
        <v>4.43</v>
      </c>
      <c r="W672" s="173">
        <f t="shared" si="853"/>
        <v>4.39</v>
      </c>
      <c r="X672" s="173">
        <f t="shared" si="853"/>
        <v>4.38</v>
      </c>
      <c r="Y672" s="173">
        <f t="shared" si="853"/>
        <v>4.44</v>
      </c>
      <c r="Z672" s="173">
        <f t="shared" si="853"/>
        <v>4.44</v>
      </c>
      <c r="AA672" s="173">
        <f t="shared" si="853"/>
        <v>4.49</v>
      </c>
      <c r="AB672" s="173">
        <f t="shared" si="853"/>
        <v>4.4</v>
      </c>
      <c r="AC672" s="173">
        <f t="shared" si="853"/>
        <v>4.4</v>
      </c>
      <c r="AD672" s="173">
        <f t="shared" si="853"/>
        <v>4.38</v>
      </c>
      <c r="AE672" s="173">
        <f t="shared" si="853"/>
        <v>4.33</v>
      </c>
      <c r="AF672" s="173">
        <f t="shared" si="853"/>
        <v>4.42</v>
      </c>
      <c r="AG672" s="173">
        <f t="shared" si="853"/>
        <v>4.45</v>
      </c>
      <c r="AH672" s="173">
        <f t="shared" si="853"/>
        <v>4.48</v>
      </c>
      <c r="AI672" s="173">
        <f t="shared" si="853"/>
        <v>4.4</v>
      </c>
      <c r="AJ672" s="173">
        <f t="shared" si="853"/>
        <v>4.45</v>
      </c>
      <c r="AK672" s="173">
        <f t="shared" si="853"/>
        <v>4.39</v>
      </c>
      <c r="AL672" s="173" t="str">
        <f t="shared" si="853"/>
        <v/>
      </c>
      <c r="AM672" s="173" t="str">
        <f t="shared" si="853"/>
        <v/>
      </c>
      <c r="AN672" s="173" t="str">
        <f t="shared" si="853"/>
        <v/>
      </c>
      <c r="AO672" s="173" t="str">
        <f t="shared" si="853"/>
        <v/>
      </c>
      <c r="AP672" s="173" t="str">
        <f t="shared" si="853"/>
        <v/>
      </c>
      <c r="AQ672" s="170"/>
      <c r="AR672" s="170"/>
    </row>
    <row r="673" ht="12.75" customHeight="1">
      <c r="A673" s="170"/>
      <c r="B673" s="170"/>
      <c r="C673" s="140"/>
      <c r="D673" s="139">
        <v>92.0</v>
      </c>
      <c r="E673" s="177">
        <f t="shared" ref="E673:AP673" si="854">IFERROR(INDEX(E$196:E$385,MATCH($D673,E$389:E$578,0)),"")</f>
        <v>4.44</v>
      </c>
      <c r="F673" s="173">
        <f t="shared" si="854"/>
        <v>4.49</v>
      </c>
      <c r="G673" s="173">
        <f t="shared" si="854"/>
        <v>4.38</v>
      </c>
      <c r="H673" s="173">
        <f t="shared" si="854"/>
        <v>4.46</v>
      </c>
      <c r="I673" s="173">
        <f t="shared" si="854"/>
        <v>4.37</v>
      </c>
      <c r="J673" s="173">
        <f t="shared" si="854"/>
        <v>4.45</v>
      </c>
      <c r="K673" s="173">
        <f t="shared" si="854"/>
        <v>4.45</v>
      </c>
      <c r="L673" s="173">
        <f t="shared" si="854"/>
        <v>4.48</v>
      </c>
      <c r="M673" s="173">
        <f t="shared" si="854"/>
        <v>4.43</v>
      </c>
      <c r="N673" s="173">
        <f t="shared" si="854"/>
        <v>4.33</v>
      </c>
      <c r="O673" s="173">
        <f t="shared" si="854"/>
        <v>4.45</v>
      </c>
      <c r="P673" s="173">
        <f t="shared" si="854"/>
        <v>4.4</v>
      </c>
      <c r="Q673" s="173">
        <f t="shared" si="854"/>
        <v>4.48</v>
      </c>
      <c r="R673" s="173">
        <f t="shared" si="854"/>
        <v>4.47</v>
      </c>
      <c r="S673" s="173">
        <f t="shared" si="854"/>
        <v>4.44</v>
      </c>
      <c r="T673" s="173">
        <f t="shared" si="854"/>
        <v>4.48</v>
      </c>
      <c r="U673" s="173">
        <f t="shared" si="854"/>
        <v>4.49</v>
      </c>
      <c r="V673" s="173">
        <f t="shared" si="854"/>
        <v>4.43</v>
      </c>
      <c r="W673" s="173">
        <f t="shared" si="854"/>
        <v>4.39</v>
      </c>
      <c r="X673" s="173">
        <f t="shared" si="854"/>
        <v>4.39</v>
      </c>
      <c r="Y673" s="173">
        <f t="shared" si="854"/>
        <v>4.45</v>
      </c>
      <c r="Z673" s="173">
        <f t="shared" si="854"/>
        <v>4.44</v>
      </c>
      <c r="AA673" s="173">
        <f t="shared" si="854"/>
        <v>4.5</v>
      </c>
      <c r="AB673" s="173">
        <f t="shared" si="854"/>
        <v>4.41</v>
      </c>
      <c r="AC673" s="173">
        <f t="shared" si="854"/>
        <v>4.4</v>
      </c>
      <c r="AD673" s="173">
        <f t="shared" si="854"/>
        <v>4.38</v>
      </c>
      <c r="AE673" s="173">
        <f t="shared" si="854"/>
        <v>4.35</v>
      </c>
      <c r="AF673" s="173">
        <f t="shared" si="854"/>
        <v>4.42</v>
      </c>
      <c r="AG673" s="173">
        <f t="shared" si="854"/>
        <v>4.45</v>
      </c>
      <c r="AH673" s="173">
        <f t="shared" si="854"/>
        <v>4.48</v>
      </c>
      <c r="AI673" s="173">
        <f t="shared" si="854"/>
        <v>4.4</v>
      </c>
      <c r="AJ673" s="173">
        <f t="shared" si="854"/>
        <v>4.45</v>
      </c>
      <c r="AK673" s="173">
        <f t="shared" si="854"/>
        <v>4.4</v>
      </c>
      <c r="AL673" s="173" t="str">
        <f t="shared" si="854"/>
        <v/>
      </c>
      <c r="AM673" s="173" t="str">
        <f t="shared" si="854"/>
        <v/>
      </c>
      <c r="AN673" s="173" t="str">
        <f t="shared" si="854"/>
        <v/>
      </c>
      <c r="AO673" s="173" t="str">
        <f t="shared" si="854"/>
        <v/>
      </c>
      <c r="AP673" s="173" t="str">
        <f t="shared" si="854"/>
        <v/>
      </c>
      <c r="AQ673" s="170"/>
      <c r="AR673" s="170"/>
    </row>
    <row r="674" ht="12.75" customHeight="1">
      <c r="A674" s="170"/>
      <c r="B674" s="170"/>
      <c r="C674" s="140"/>
      <c r="D674" s="139">
        <v>93.0</v>
      </c>
      <c r="E674" s="177">
        <f t="shared" ref="E674:AP674" si="855">IFERROR(INDEX(E$196:E$385,MATCH($D674,E$389:E$578,0)),"")</f>
        <v>4.46</v>
      </c>
      <c r="F674" s="173">
        <f t="shared" si="855"/>
        <v>4.5</v>
      </c>
      <c r="G674" s="173">
        <f t="shared" si="855"/>
        <v>4.38</v>
      </c>
      <c r="H674" s="173">
        <f t="shared" si="855"/>
        <v>4.47</v>
      </c>
      <c r="I674" s="173">
        <f t="shared" si="855"/>
        <v>4.37</v>
      </c>
      <c r="J674" s="173">
        <f t="shared" si="855"/>
        <v>4.45</v>
      </c>
      <c r="K674" s="173">
        <f t="shared" si="855"/>
        <v>4.45</v>
      </c>
      <c r="L674" s="173">
        <f t="shared" si="855"/>
        <v>4.48</v>
      </c>
      <c r="M674" s="173">
        <f t="shared" si="855"/>
        <v>4.43</v>
      </c>
      <c r="N674" s="173">
        <f t="shared" si="855"/>
        <v>4.33</v>
      </c>
      <c r="O674" s="173">
        <f t="shared" si="855"/>
        <v>4.45</v>
      </c>
      <c r="P674" s="173">
        <f t="shared" si="855"/>
        <v>4.41</v>
      </c>
      <c r="Q674" s="173">
        <f t="shared" si="855"/>
        <v>4.48</v>
      </c>
      <c r="R674" s="173">
        <f t="shared" si="855"/>
        <v>4.48</v>
      </c>
      <c r="S674" s="173">
        <f t="shared" si="855"/>
        <v>4.45</v>
      </c>
      <c r="T674" s="173">
        <f t="shared" si="855"/>
        <v>4.49</v>
      </c>
      <c r="U674" s="173">
        <f t="shared" si="855"/>
        <v>4.49</v>
      </c>
      <c r="V674" s="173">
        <f t="shared" si="855"/>
        <v>4.44</v>
      </c>
      <c r="W674" s="173">
        <f t="shared" si="855"/>
        <v>4.39</v>
      </c>
      <c r="X674" s="173">
        <f t="shared" si="855"/>
        <v>4.39</v>
      </c>
      <c r="Y674" s="173">
        <f t="shared" si="855"/>
        <v>4.45</v>
      </c>
      <c r="Z674" s="173">
        <f t="shared" si="855"/>
        <v>4.44</v>
      </c>
      <c r="AA674" s="173">
        <f t="shared" si="855"/>
        <v>4.52</v>
      </c>
      <c r="AB674" s="173">
        <f t="shared" si="855"/>
        <v>4.42</v>
      </c>
      <c r="AC674" s="173">
        <f t="shared" si="855"/>
        <v>4.4</v>
      </c>
      <c r="AD674" s="173">
        <f t="shared" si="855"/>
        <v>4.38</v>
      </c>
      <c r="AE674" s="173">
        <f t="shared" si="855"/>
        <v>4.36</v>
      </c>
      <c r="AF674" s="173">
        <f t="shared" si="855"/>
        <v>4.45</v>
      </c>
      <c r="AG674" s="173">
        <f t="shared" si="855"/>
        <v>4.47</v>
      </c>
      <c r="AH674" s="173">
        <f t="shared" si="855"/>
        <v>4.5</v>
      </c>
      <c r="AI674" s="173">
        <f t="shared" si="855"/>
        <v>4.41</v>
      </c>
      <c r="AJ674" s="173">
        <f t="shared" si="855"/>
        <v>4.45</v>
      </c>
      <c r="AK674" s="173">
        <f t="shared" si="855"/>
        <v>4.41</v>
      </c>
      <c r="AL674" s="173" t="str">
        <f t="shared" si="855"/>
        <v/>
      </c>
      <c r="AM674" s="173" t="str">
        <f t="shared" si="855"/>
        <v/>
      </c>
      <c r="AN674" s="173" t="str">
        <f t="shared" si="855"/>
        <v/>
      </c>
      <c r="AO674" s="173" t="str">
        <f t="shared" si="855"/>
        <v/>
      </c>
      <c r="AP674" s="173" t="str">
        <f t="shared" si="855"/>
        <v/>
      </c>
      <c r="AQ674" s="170"/>
      <c r="AR674" s="170"/>
    </row>
    <row r="675" ht="12.75" customHeight="1">
      <c r="A675" s="170"/>
      <c r="B675" s="170"/>
      <c r="C675" s="140"/>
      <c r="D675" s="139">
        <v>94.0</v>
      </c>
      <c r="E675" s="177">
        <f t="shared" ref="E675:AP675" si="856">IFERROR(INDEX(E$196:E$385,MATCH($D675,E$389:E$578,0)),"")</f>
        <v>4.47</v>
      </c>
      <c r="F675" s="173">
        <f t="shared" si="856"/>
        <v>4.51</v>
      </c>
      <c r="G675" s="173">
        <f t="shared" si="856"/>
        <v>4.39</v>
      </c>
      <c r="H675" s="173">
        <f t="shared" si="856"/>
        <v>4.47</v>
      </c>
      <c r="I675" s="173">
        <f t="shared" si="856"/>
        <v>4.37</v>
      </c>
      <c r="J675" s="173">
        <f t="shared" si="856"/>
        <v>4.45</v>
      </c>
      <c r="K675" s="173">
        <f t="shared" si="856"/>
        <v>4.46</v>
      </c>
      <c r="L675" s="173">
        <f t="shared" si="856"/>
        <v>4.48</v>
      </c>
      <c r="M675" s="173">
        <f t="shared" si="856"/>
        <v>4.45</v>
      </c>
      <c r="N675" s="173">
        <f t="shared" si="856"/>
        <v>4.33</v>
      </c>
      <c r="O675" s="173">
        <f t="shared" si="856"/>
        <v>4.45</v>
      </c>
      <c r="P675" s="173">
        <f t="shared" si="856"/>
        <v>4.42</v>
      </c>
      <c r="Q675" s="173">
        <f t="shared" si="856"/>
        <v>4.48</v>
      </c>
      <c r="R675" s="173">
        <f t="shared" si="856"/>
        <v>4.49</v>
      </c>
      <c r="S675" s="173">
        <f t="shared" si="856"/>
        <v>4.46</v>
      </c>
      <c r="T675" s="173">
        <f t="shared" si="856"/>
        <v>4.51</v>
      </c>
      <c r="U675" s="173">
        <f t="shared" si="856"/>
        <v>4.5</v>
      </c>
      <c r="V675" s="173">
        <f t="shared" si="856"/>
        <v>4.45</v>
      </c>
      <c r="W675" s="173">
        <f t="shared" si="856"/>
        <v>4.39</v>
      </c>
      <c r="X675" s="173">
        <f t="shared" si="856"/>
        <v>4.4</v>
      </c>
      <c r="Y675" s="173">
        <f t="shared" si="856"/>
        <v>4.47</v>
      </c>
      <c r="Z675" s="173">
        <f t="shared" si="856"/>
        <v>4.44</v>
      </c>
      <c r="AA675" s="173">
        <f t="shared" si="856"/>
        <v>4.52</v>
      </c>
      <c r="AB675" s="173">
        <f t="shared" si="856"/>
        <v>4.43</v>
      </c>
      <c r="AC675" s="173">
        <f t="shared" si="856"/>
        <v>4.4</v>
      </c>
      <c r="AD675" s="173">
        <f t="shared" si="856"/>
        <v>4.39</v>
      </c>
      <c r="AE675" s="173">
        <f t="shared" si="856"/>
        <v>4.36</v>
      </c>
      <c r="AF675" s="173">
        <f t="shared" si="856"/>
        <v>4.45</v>
      </c>
      <c r="AG675" s="173">
        <f t="shared" si="856"/>
        <v>4.48</v>
      </c>
      <c r="AH675" s="173">
        <f t="shared" si="856"/>
        <v>4.5</v>
      </c>
      <c r="AI675" s="173">
        <f t="shared" si="856"/>
        <v>4.42</v>
      </c>
      <c r="AJ675" s="173">
        <f t="shared" si="856"/>
        <v>4.45</v>
      </c>
      <c r="AK675" s="173">
        <f t="shared" si="856"/>
        <v>4.41</v>
      </c>
      <c r="AL675" s="173" t="str">
        <f t="shared" si="856"/>
        <v/>
      </c>
      <c r="AM675" s="173" t="str">
        <f t="shared" si="856"/>
        <v/>
      </c>
      <c r="AN675" s="173" t="str">
        <f t="shared" si="856"/>
        <v/>
      </c>
      <c r="AO675" s="173" t="str">
        <f t="shared" si="856"/>
        <v/>
      </c>
      <c r="AP675" s="173" t="str">
        <f t="shared" si="856"/>
        <v/>
      </c>
      <c r="AQ675" s="170"/>
      <c r="AR675" s="170"/>
    </row>
    <row r="676" ht="12.75" customHeight="1">
      <c r="A676" s="170"/>
      <c r="B676" s="170"/>
      <c r="C676" s="140"/>
      <c r="D676" s="139">
        <v>95.0</v>
      </c>
      <c r="E676" s="177">
        <f t="shared" ref="E676:AP676" si="857">IFERROR(INDEX(E$196:E$385,MATCH($D676,E$389:E$578,0)),"")</f>
        <v>4.47</v>
      </c>
      <c r="F676" s="173">
        <f t="shared" si="857"/>
        <v>4.52</v>
      </c>
      <c r="G676" s="173">
        <f t="shared" si="857"/>
        <v>4.4</v>
      </c>
      <c r="H676" s="173">
        <f t="shared" si="857"/>
        <v>4.48</v>
      </c>
      <c r="I676" s="173">
        <f t="shared" si="857"/>
        <v>4.38</v>
      </c>
      <c r="J676" s="173">
        <f t="shared" si="857"/>
        <v>4.46</v>
      </c>
      <c r="K676" s="173">
        <f t="shared" si="857"/>
        <v>4.47</v>
      </c>
      <c r="L676" s="173">
        <f t="shared" si="857"/>
        <v>4.49</v>
      </c>
      <c r="M676" s="173">
        <f t="shared" si="857"/>
        <v>4.45</v>
      </c>
      <c r="N676" s="173">
        <f t="shared" si="857"/>
        <v>4.33</v>
      </c>
      <c r="O676" s="173">
        <f t="shared" si="857"/>
        <v>4.45</v>
      </c>
      <c r="P676" s="173">
        <f t="shared" si="857"/>
        <v>4.43</v>
      </c>
      <c r="Q676" s="173">
        <f t="shared" si="857"/>
        <v>4.5</v>
      </c>
      <c r="R676" s="173">
        <f t="shared" si="857"/>
        <v>4.49</v>
      </c>
      <c r="S676" s="173">
        <f t="shared" si="857"/>
        <v>4.47</v>
      </c>
      <c r="T676" s="173">
        <f t="shared" si="857"/>
        <v>4.53</v>
      </c>
      <c r="U676" s="173">
        <f t="shared" si="857"/>
        <v>4.5</v>
      </c>
      <c r="V676" s="173">
        <f t="shared" si="857"/>
        <v>4.45</v>
      </c>
      <c r="W676" s="173">
        <f t="shared" si="857"/>
        <v>4.39</v>
      </c>
      <c r="X676" s="173">
        <f t="shared" si="857"/>
        <v>4.41</v>
      </c>
      <c r="Y676" s="173">
        <f t="shared" si="857"/>
        <v>4.47</v>
      </c>
      <c r="Z676" s="173">
        <f t="shared" si="857"/>
        <v>4.45</v>
      </c>
      <c r="AA676" s="173">
        <f t="shared" si="857"/>
        <v>4.52</v>
      </c>
      <c r="AB676" s="173">
        <f t="shared" si="857"/>
        <v>4.43</v>
      </c>
      <c r="AC676" s="173">
        <f t="shared" si="857"/>
        <v>4.42</v>
      </c>
      <c r="AD676" s="173">
        <f t="shared" si="857"/>
        <v>4.39</v>
      </c>
      <c r="AE676" s="173">
        <f t="shared" si="857"/>
        <v>4.38</v>
      </c>
      <c r="AF676" s="173">
        <f t="shared" si="857"/>
        <v>4.45</v>
      </c>
      <c r="AG676" s="173">
        <f t="shared" si="857"/>
        <v>4.48</v>
      </c>
      <c r="AH676" s="173">
        <f t="shared" si="857"/>
        <v>4.52</v>
      </c>
      <c r="AI676" s="173">
        <f t="shared" si="857"/>
        <v>4.44</v>
      </c>
      <c r="AJ676" s="173">
        <f t="shared" si="857"/>
        <v>4.47</v>
      </c>
      <c r="AK676" s="173">
        <f t="shared" si="857"/>
        <v>4.42</v>
      </c>
      <c r="AL676" s="173" t="str">
        <f t="shared" si="857"/>
        <v/>
      </c>
      <c r="AM676" s="173" t="str">
        <f t="shared" si="857"/>
        <v/>
      </c>
      <c r="AN676" s="173" t="str">
        <f t="shared" si="857"/>
        <v/>
      </c>
      <c r="AO676" s="173" t="str">
        <f t="shared" si="857"/>
        <v/>
      </c>
      <c r="AP676" s="173" t="str">
        <f t="shared" si="857"/>
        <v/>
      </c>
      <c r="AQ676" s="170"/>
      <c r="AR676" s="170"/>
    </row>
    <row r="677" ht="12.75" customHeight="1">
      <c r="A677" s="170"/>
      <c r="B677" s="170"/>
      <c r="C677" s="140"/>
      <c r="D677" s="139">
        <v>96.0</v>
      </c>
      <c r="E677" s="177">
        <f t="shared" ref="E677:AP677" si="858">IFERROR(INDEX(E$196:E$385,MATCH($D677,E$389:E$578,0)),"")</f>
        <v>4.47</v>
      </c>
      <c r="F677" s="173">
        <f t="shared" si="858"/>
        <v>4.52</v>
      </c>
      <c r="G677" s="173">
        <f t="shared" si="858"/>
        <v>4.41</v>
      </c>
      <c r="H677" s="173">
        <f t="shared" si="858"/>
        <v>4.5</v>
      </c>
      <c r="I677" s="173">
        <f t="shared" si="858"/>
        <v>4.38</v>
      </c>
      <c r="J677" s="173">
        <f t="shared" si="858"/>
        <v>4.46</v>
      </c>
      <c r="K677" s="173">
        <f t="shared" si="858"/>
        <v>4.47</v>
      </c>
      <c r="L677" s="173">
        <f t="shared" si="858"/>
        <v>4.5</v>
      </c>
      <c r="M677" s="173">
        <f t="shared" si="858"/>
        <v>4.46</v>
      </c>
      <c r="N677" s="173">
        <f t="shared" si="858"/>
        <v>4.33</v>
      </c>
      <c r="O677" s="173">
        <f t="shared" si="858"/>
        <v>4.45</v>
      </c>
      <c r="P677" s="173">
        <f t="shared" si="858"/>
        <v>4.43</v>
      </c>
      <c r="Q677" s="173">
        <f t="shared" si="858"/>
        <v>4.51</v>
      </c>
      <c r="R677" s="173">
        <f t="shared" si="858"/>
        <v>4.5</v>
      </c>
      <c r="S677" s="173">
        <f t="shared" si="858"/>
        <v>4.47</v>
      </c>
      <c r="T677" s="173">
        <f t="shared" si="858"/>
        <v>4.53</v>
      </c>
      <c r="U677" s="173">
        <f t="shared" si="858"/>
        <v>4.51</v>
      </c>
      <c r="V677" s="173">
        <f t="shared" si="858"/>
        <v>4.45</v>
      </c>
      <c r="W677" s="173">
        <f t="shared" si="858"/>
        <v>4.4</v>
      </c>
      <c r="X677" s="173">
        <f t="shared" si="858"/>
        <v>4.41</v>
      </c>
      <c r="Y677" s="173">
        <f t="shared" si="858"/>
        <v>4.47</v>
      </c>
      <c r="Z677" s="173">
        <f t="shared" si="858"/>
        <v>4.45</v>
      </c>
      <c r="AA677" s="173">
        <f t="shared" si="858"/>
        <v>4.52</v>
      </c>
      <c r="AB677" s="173">
        <f t="shared" si="858"/>
        <v>4.44</v>
      </c>
      <c r="AC677" s="173">
        <f t="shared" si="858"/>
        <v>4.43</v>
      </c>
      <c r="AD677" s="173">
        <f t="shared" si="858"/>
        <v>4.4</v>
      </c>
      <c r="AE677" s="173">
        <f t="shared" si="858"/>
        <v>4.39</v>
      </c>
      <c r="AF677" s="173">
        <f t="shared" si="858"/>
        <v>4.48</v>
      </c>
      <c r="AG677" s="173">
        <f t="shared" si="858"/>
        <v>4.5</v>
      </c>
      <c r="AH677" s="173">
        <f t="shared" si="858"/>
        <v>4.52</v>
      </c>
      <c r="AI677" s="173">
        <f t="shared" si="858"/>
        <v>4.45</v>
      </c>
      <c r="AJ677" s="173">
        <f t="shared" si="858"/>
        <v>4.47</v>
      </c>
      <c r="AK677" s="173">
        <f t="shared" si="858"/>
        <v>4.43</v>
      </c>
      <c r="AL677" s="173" t="str">
        <f t="shared" si="858"/>
        <v/>
      </c>
      <c r="AM677" s="173" t="str">
        <f t="shared" si="858"/>
        <v/>
      </c>
      <c r="AN677" s="173" t="str">
        <f t="shared" si="858"/>
        <v/>
      </c>
      <c r="AO677" s="173" t="str">
        <f t="shared" si="858"/>
        <v/>
      </c>
      <c r="AP677" s="173" t="str">
        <f t="shared" si="858"/>
        <v/>
      </c>
      <c r="AQ677" s="170"/>
      <c r="AR677" s="170"/>
    </row>
    <row r="678" ht="12.75" customHeight="1">
      <c r="A678" s="170"/>
      <c r="B678" s="170"/>
      <c r="C678" s="140"/>
      <c r="D678" s="139">
        <v>97.0</v>
      </c>
      <c r="E678" s="177">
        <f t="shared" ref="E678:AP678" si="859">IFERROR(INDEX(E$196:E$385,MATCH($D678,E$389:E$578,0)),"")</f>
        <v>4.48</v>
      </c>
      <c r="F678" s="173">
        <f t="shared" si="859"/>
        <v>4.54</v>
      </c>
      <c r="G678" s="173">
        <f t="shared" si="859"/>
        <v>4.42</v>
      </c>
      <c r="H678" s="173">
        <f t="shared" si="859"/>
        <v>4.5</v>
      </c>
      <c r="I678" s="173">
        <f t="shared" si="859"/>
        <v>4.39</v>
      </c>
      <c r="J678" s="173">
        <f t="shared" si="859"/>
        <v>4.47</v>
      </c>
      <c r="K678" s="173">
        <f t="shared" si="859"/>
        <v>4.47</v>
      </c>
      <c r="L678" s="173">
        <f t="shared" si="859"/>
        <v>4.5</v>
      </c>
      <c r="M678" s="173">
        <f t="shared" si="859"/>
        <v>4.47</v>
      </c>
      <c r="N678" s="173">
        <f t="shared" si="859"/>
        <v>4.34</v>
      </c>
      <c r="O678" s="173">
        <f t="shared" si="859"/>
        <v>4.47</v>
      </c>
      <c r="P678" s="173">
        <f t="shared" si="859"/>
        <v>4.43</v>
      </c>
      <c r="Q678" s="173">
        <f t="shared" si="859"/>
        <v>4.51</v>
      </c>
      <c r="R678" s="173">
        <f t="shared" si="859"/>
        <v>4.51</v>
      </c>
      <c r="S678" s="173">
        <f t="shared" si="859"/>
        <v>4.47</v>
      </c>
      <c r="T678" s="173">
        <f t="shared" si="859"/>
        <v>4.53</v>
      </c>
      <c r="U678" s="173">
        <f t="shared" si="859"/>
        <v>4.51</v>
      </c>
      <c r="V678" s="173">
        <f t="shared" si="859"/>
        <v>4.46</v>
      </c>
      <c r="W678" s="173">
        <f t="shared" si="859"/>
        <v>4.4</v>
      </c>
      <c r="X678" s="173">
        <f t="shared" si="859"/>
        <v>4.43</v>
      </c>
      <c r="Y678" s="173">
        <f t="shared" si="859"/>
        <v>4.47</v>
      </c>
      <c r="Z678" s="173">
        <f t="shared" si="859"/>
        <v>4.46</v>
      </c>
      <c r="AA678" s="173">
        <f t="shared" si="859"/>
        <v>4.52</v>
      </c>
      <c r="AB678" s="173">
        <f t="shared" si="859"/>
        <v>4.47</v>
      </c>
      <c r="AC678" s="173">
        <f t="shared" si="859"/>
        <v>4.44</v>
      </c>
      <c r="AD678" s="173">
        <f t="shared" si="859"/>
        <v>4.4</v>
      </c>
      <c r="AE678" s="173">
        <f t="shared" si="859"/>
        <v>4.4</v>
      </c>
      <c r="AF678" s="173">
        <f t="shared" si="859"/>
        <v>4.48</v>
      </c>
      <c r="AG678" s="173">
        <f t="shared" si="859"/>
        <v>4.52</v>
      </c>
      <c r="AH678" s="173">
        <f t="shared" si="859"/>
        <v>4.53</v>
      </c>
      <c r="AI678" s="173">
        <f t="shared" si="859"/>
        <v>4.45</v>
      </c>
      <c r="AJ678" s="173">
        <f t="shared" si="859"/>
        <v>4.47</v>
      </c>
      <c r="AK678" s="173">
        <f t="shared" si="859"/>
        <v>4.44</v>
      </c>
      <c r="AL678" s="173" t="str">
        <f t="shared" si="859"/>
        <v/>
      </c>
      <c r="AM678" s="173" t="str">
        <f t="shared" si="859"/>
        <v/>
      </c>
      <c r="AN678" s="173" t="str">
        <f t="shared" si="859"/>
        <v/>
      </c>
      <c r="AO678" s="173" t="str">
        <f t="shared" si="859"/>
        <v/>
      </c>
      <c r="AP678" s="173" t="str">
        <f t="shared" si="859"/>
        <v/>
      </c>
      <c r="AQ678" s="170"/>
      <c r="AR678" s="170"/>
    </row>
    <row r="679" ht="12.75" customHeight="1">
      <c r="A679" s="170"/>
      <c r="B679" s="170"/>
      <c r="C679" s="140"/>
      <c r="D679" s="139">
        <v>98.0</v>
      </c>
      <c r="E679" s="177">
        <f t="shared" ref="E679:AP679" si="860">IFERROR(INDEX(E$196:E$385,MATCH($D679,E$389:E$578,0)),"")</f>
        <v>4.49</v>
      </c>
      <c r="F679" s="173">
        <f t="shared" si="860"/>
        <v>4.54</v>
      </c>
      <c r="G679" s="173">
        <f t="shared" si="860"/>
        <v>4.43</v>
      </c>
      <c r="H679" s="173">
        <f t="shared" si="860"/>
        <v>4.5</v>
      </c>
      <c r="I679" s="173">
        <f t="shared" si="860"/>
        <v>4.41</v>
      </c>
      <c r="J679" s="173">
        <f t="shared" si="860"/>
        <v>4.47</v>
      </c>
      <c r="K679" s="173">
        <f t="shared" si="860"/>
        <v>4.47</v>
      </c>
      <c r="L679" s="173">
        <f t="shared" si="860"/>
        <v>4.51</v>
      </c>
      <c r="M679" s="173">
        <f t="shared" si="860"/>
        <v>4.51</v>
      </c>
      <c r="N679" s="173">
        <f t="shared" si="860"/>
        <v>4.35</v>
      </c>
      <c r="O679" s="173">
        <f t="shared" si="860"/>
        <v>4.47</v>
      </c>
      <c r="P679" s="173">
        <f t="shared" si="860"/>
        <v>4.44</v>
      </c>
      <c r="Q679" s="173">
        <f t="shared" si="860"/>
        <v>4.51</v>
      </c>
      <c r="R679" s="173">
        <f t="shared" si="860"/>
        <v>4.51</v>
      </c>
      <c r="S679" s="173">
        <f t="shared" si="860"/>
        <v>4.47</v>
      </c>
      <c r="T679" s="173">
        <f t="shared" si="860"/>
        <v>4.53</v>
      </c>
      <c r="U679" s="173">
        <f t="shared" si="860"/>
        <v>4.53</v>
      </c>
      <c r="V679" s="173">
        <f t="shared" si="860"/>
        <v>4.47</v>
      </c>
      <c r="W679" s="173">
        <f t="shared" si="860"/>
        <v>4.4</v>
      </c>
      <c r="X679" s="173">
        <f t="shared" si="860"/>
        <v>4.44</v>
      </c>
      <c r="Y679" s="173">
        <f t="shared" si="860"/>
        <v>4.49</v>
      </c>
      <c r="Z679" s="173">
        <f t="shared" si="860"/>
        <v>4.46</v>
      </c>
      <c r="AA679" s="173">
        <f t="shared" si="860"/>
        <v>4.52</v>
      </c>
      <c r="AB679" s="173">
        <f t="shared" si="860"/>
        <v>4.47</v>
      </c>
      <c r="AC679" s="173">
        <f t="shared" si="860"/>
        <v>4.45</v>
      </c>
      <c r="AD679" s="173">
        <f t="shared" si="860"/>
        <v>4.4</v>
      </c>
      <c r="AE679" s="173">
        <f t="shared" si="860"/>
        <v>4.4</v>
      </c>
      <c r="AF679" s="173">
        <f t="shared" si="860"/>
        <v>4.49</v>
      </c>
      <c r="AG679" s="173">
        <f t="shared" si="860"/>
        <v>4.53</v>
      </c>
      <c r="AH679" s="173">
        <f t="shared" si="860"/>
        <v>4.53</v>
      </c>
      <c r="AI679" s="173">
        <f t="shared" si="860"/>
        <v>4.45</v>
      </c>
      <c r="AJ679" s="173">
        <f t="shared" si="860"/>
        <v>4.47</v>
      </c>
      <c r="AK679" s="173">
        <f t="shared" si="860"/>
        <v>4.44</v>
      </c>
      <c r="AL679" s="173" t="str">
        <f t="shared" si="860"/>
        <v/>
      </c>
      <c r="AM679" s="173" t="str">
        <f t="shared" si="860"/>
        <v/>
      </c>
      <c r="AN679" s="173" t="str">
        <f t="shared" si="860"/>
        <v/>
      </c>
      <c r="AO679" s="173" t="str">
        <f t="shared" si="860"/>
        <v/>
      </c>
      <c r="AP679" s="173" t="str">
        <f t="shared" si="860"/>
        <v/>
      </c>
      <c r="AQ679" s="170"/>
      <c r="AR679" s="170"/>
    </row>
    <row r="680" ht="12.75" customHeight="1">
      <c r="A680" s="170"/>
      <c r="B680" s="170"/>
      <c r="C680" s="140"/>
      <c r="D680" s="139">
        <v>99.0</v>
      </c>
      <c r="E680" s="177">
        <f t="shared" ref="E680:AP680" si="861">IFERROR(INDEX(E$196:E$385,MATCH($D680,E$389:E$578,0)),"")</f>
        <v>4.49</v>
      </c>
      <c r="F680" s="173">
        <f t="shared" si="861"/>
        <v>4.55</v>
      </c>
      <c r="G680" s="173">
        <f t="shared" si="861"/>
        <v>4.44</v>
      </c>
      <c r="H680" s="173">
        <f t="shared" si="861"/>
        <v>4.51</v>
      </c>
      <c r="I680" s="173">
        <f t="shared" si="861"/>
        <v>4.42</v>
      </c>
      <c r="J680" s="173">
        <f t="shared" si="861"/>
        <v>4.47</v>
      </c>
      <c r="K680" s="173">
        <f t="shared" si="861"/>
        <v>4.48</v>
      </c>
      <c r="L680" s="173">
        <f t="shared" si="861"/>
        <v>4.52</v>
      </c>
      <c r="M680" s="173">
        <f t="shared" si="861"/>
        <v>4.51</v>
      </c>
      <c r="N680" s="173">
        <f t="shared" si="861"/>
        <v>4.36</v>
      </c>
      <c r="O680" s="173">
        <f t="shared" si="861"/>
        <v>4.48</v>
      </c>
      <c r="P680" s="173">
        <f t="shared" si="861"/>
        <v>4.45</v>
      </c>
      <c r="Q680" s="173">
        <f t="shared" si="861"/>
        <v>4.51</v>
      </c>
      <c r="R680" s="173">
        <f t="shared" si="861"/>
        <v>4.52</v>
      </c>
      <c r="S680" s="173">
        <f t="shared" si="861"/>
        <v>4.48</v>
      </c>
      <c r="T680" s="173">
        <f t="shared" si="861"/>
        <v>4.53</v>
      </c>
      <c r="U680" s="173">
        <f t="shared" si="861"/>
        <v>4.53</v>
      </c>
      <c r="V680" s="173">
        <f t="shared" si="861"/>
        <v>4.47</v>
      </c>
      <c r="W680" s="173">
        <f t="shared" si="861"/>
        <v>4.4</v>
      </c>
      <c r="X680" s="173">
        <f t="shared" si="861"/>
        <v>4.44</v>
      </c>
      <c r="Y680" s="173">
        <f t="shared" si="861"/>
        <v>4.5</v>
      </c>
      <c r="Z680" s="173">
        <f t="shared" si="861"/>
        <v>4.47</v>
      </c>
      <c r="AA680" s="173">
        <f t="shared" si="861"/>
        <v>4.53</v>
      </c>
      <c r="AB680" s="173">
        <f t="shared" si="861"/>
        <v>4.47</v>
      </c>
      <c r="AC680" s="173">
        <f t="shared" si="861"/>
        <v>4.45</v>
      </c>
      <c r="AD680" s="173">
        <f t="shared" si="861"/>
        <v>4.4</v>
      </c>
      <c r="AE680" s="173">
        <f t="shared" si="861"/>
        <v>4.41</v>
      </c>
      <c r="AF680" s="173">
        <f t="shared" si="861"/>
        <v>4.5</v>
      </c>
      <c r="AG680" s="173">
        <f t="shared" si="861"/>
        <v>4.54</v>
      </c>
      <c r="AH680" s="173">
        <f t="shared" si="861"/>
        <v>4.53</v>
      </c>
      <c r="AI680" s="173">
        <f t="shared" si="861"/>
        <v>4.45</v>
      </c>
      <c r="AJ680" s="173">
        <f t="shared" si="861"/>
        <v>4.47</v>
      </c>
      <c r="AK680" s="173">
        <f t="shared" si="861"/>
        <v>4.45</v>
      </c>
      <c r="AL680" s="173" t="str">
        <f t="shared" si="861"/>
        <v/>
      </c>
      <c r="AM680" s="173" t="str">
        <f t="shared" si="861"/>
        <v/>
      </c>
      <c r="AN680" s="173" t="str">
        <f t="shared" si="861"/>
        <v/>
      </c>
      <c r="AO680" s="173" t="str">
        <f t="shared" si="861"/>
        <v/>
      </c>
      <c r="AP680" s="173" t="str">
        <f t="shared" si="861"/>
        <v/>
      </c>
      <c r="AQ680" s="170"/>
      <c r="AR680" s="170"/>
    </row>
    <row r="681" ht="12.75" customHeight="1">
      <c r="A681" s="170"/>
      <c r="B681" s="170"/>
      <c r="C681" s="140"/>
      <c r="D681" s="139">
        <v>100.0</v>
      </c>
      <c r="E681" s="177">
        <f t="shared" ref="E681:AP681" si="862">IFERROR(INDEX(E$196:E$385,MATCH($D681,E$389:E$578,0)),"")</f>
        <v>4.49</v>
      </c>
      <c r="F681" s="173">
        <f t="shared" si="862"/>
        <v>4.55</v>
      </c>
      <c r="G681" s="173">
        <f t="shared" si="862"/>
        <v>4.44</v>
      </c>
      <c r="H681" s="173">
        <f t="shared" si="862"/>
        <v>4.51</v>
      </c>
      <c r="I681" s="173">
        <f t="shared" si="862"/>
        <v>4.43</v>
      </c>
      <c r="J681" s="173">
        <f t="shared" si="862"/>
        <v>4.47</v>
      </c>
      <c r="K681" s="173">
        <f t="shared" si="862"/>
        <v>4.48</v>
      </c>
      <c r="L681" s="173">
        <f t="shared" si="862"/>
        <v>4.54</v>
      </c>
      <c r="M681" s="173">
        <f t="shared" si="862"/>
        <v>4.52</v>
      </c>
      <c r="N681" s="173">
        <f t="shared" si="862"/>
        <v>4.37</v>
      </c>
      <c r="O681" s="173">
        <f t="shared" si="862"/>
        <v>4.5</v>
      </c>
      <c r="P681" s="173">
        <f t="shared" si="862"/>
        <v>4.45</v>
      </c>
      <c r="Q681" s="173">
        <f t="shared" si="862"/>
        <v>4.51</v>
      </c>
      <c r="R681" s="173">
        <f t="shared" si="862"/>
        <v>4.54</v>
      </c>
      <c r="S681" s="173">
        <f t="shared" si="862"/>
        <v>4.49</v>
      </c>
      <c r="T681" s="173">
        <f t="shared" si="862"/>
        <v>4.54</v>
      </c>
      <c r="U681" s="173">
        <f t="shared" si="862"/>
        <v>4.53</v>
      </c>
      <c r="V681" s="173">
        <f t="shared" si="862"/>
        <v>4.47</v>
      </c>
      <c r="W681" s="173">
        <f t="shared" si="862"/>
        <v>4.4</v>
      </c>
      <c r="X681" s="173">
        <f t="shared" si="862"/>
        <v>4.44</v>
      </c>
      <c r="Y681" s="173">
        <f t="shared" si="862"/>
        <v>4.53</v>
      </c>
      <c r="Z681" s="173">
        <f t="shared" si="862"/>
        <v>4.47</v>
      </c>
      <c r="AA681" s="173">
        <f t="shared" si="862"/>
        <v>4.53</v>
      </c>
      <c r="AB681" s="173">
        <f t="shared" si="862"/>
        <v>4.48</v>
      </c>
      <c r="AC681" s="173">
        <f t="shared" si="862"/>
        <v>4.45</v>
      </c>
      <c r="AD681" s="173">
        <f t="shared" si="862"/>
        <v>4.41</v>
      </c>
      <c r="AE681" s="173">
        <f t="shared" si="862"/>
        <v>4.42</v>
      </c>
      <c r="AF681" s="173">
        <f t="shared" si="862"/>
        <v>4.5</v>
      </c>
      <c r="AG681" s="173">
        <f t="shared" si="862"/>
        <v>4.54</v>
      </c>
      <c r="AH681" s="173">
        <f t="shared" si="862"/>
        <v>4.53</v>
      </c>
      <c r="AI681" s="173">
        <f t="shared" si="862"/>
        <v>4.45</v>
      </c>
      <c r="AJ681" s="173">
        <f t="shared" si="862"/>
        <v>4.48</v>
      </c>
      <c r="AK681" s="173">
        <f t="shared" si="862"/>
        <v>4.45</v>
      </c>
      <c r="AL681" s="173" t="str">
        <f t="shared" si="862"/>
        <v/>
      </c>
      <c r="AM681" s="173" t="str">
        <f t="shared" si="862"/>
        <v/>
      </c>
      <c r="AN681" s="173" t="str">
        <f t="shared" si="862"/>
        <v/>
      </c>
      <c r="AO681" s="173" t="str">
        <f t="shared" si="862"/>
        <v/>
      </c>
      <c r="AP681" s="173" t="str">
        <f t="shared" si="862"/>
        <v/>
      </c>
      <c r="AQ681" s="170"/>
      <c r="AR681" s="170"/>
    </row>
    <row r="682" ht="12.75" customHeight="1">
      <c r="A682" s="170"/>
      <c r="B682" s="170"/>
      <c r="C682" s="140"/>
      <c r="D682" s="139">
        <v>101.0</v>
      </c>
      <c r="E682" s="177">
        <f t="shared" ref="E682:AP682" si="863">IFERROR(INDEX(E$196:E$385,MATCH($D682,E$389:E$578,0)),"")</f>
        <v>4.5</v>
      </c>
      <c r="F682" s="173">
        <f t="shared" si="863"/>
        <v>4.56</v>
      </c>
      <c r="G682" s="173">
        <f t="shared" si="863"/>
        <v>4.45</v>
      </c>
      <c r="H682" s="173">
        <f t="shared" si="863"/>
        <v>4.51</v>
      </c>
      <c r="I682" s="173">
        <f t="shared" si="863"/>
        <v>4.43</v>
      </c>
      <c r="J682" s="173">
        <f t="shared" si="863"/>
        <v>4.5</v>
      </c>
      <c r="K682" s="173">
        <f t="shared" si="863"/>
        <v>4.48</v>
      </c>
      <c r="L682" s="173">
        <f t="shared" si="863"/>
        <v>4.54</v>
      </c>
      <c r="M682" s="173">
        <f t="shared" si="863"/>
        <v>4.53</v>
      </c>
      <c r="N682" s="173">
        <f t="shared" si="863"/>
        <v>4.37</v>
      </c>
      <c r="O682" s="173">
        <f t="shared" si="863"/>
        <v>4.51</v>
      </c>
      <c r="P682" s="173">
        <f t="shared" si="863"/>
        <v>4.46</v>
      </c>
      <c r="Q682" s="173">
        <f t="shared" si="863"/>
        <v>4.53</v>
      </c>
      <c r="R682" s="173">
        <f t="shared" si="863"/>
        <v>4.55</v>
      </c>
      <c r="S682" s="173">
        <f t="shared" si="863"/>
        <v>4.51</v>
      </c>
      <c r="T682" s="173">
        <f t="shared" si="863"/>
        <v>4.54</v>
      </c>
      <c r="U682" s="173">
        <f t="shared" si="863"/>
        <v>4.54</v>
      </c>
      <c r="V682" s="173">
        <f t="shared" si="863"/>
        <v>4.47</v>
      </c>
      <c r="W682" s="173">
        <f t="shared" si="863"/>
        <v>4.41</v>
      </c>
      <c r="X682" s="173">
        <f t="shared" si="863"/>
        <v>4.44</v>
      </c>
      <c r="Y682" s="173">
        <f t="shared" si="863"/>
        <v>4.53</v>
      </c>
      <c r="Z682" s="173">
        <f t="shared" si="863"/>
        <v>4.48</v>
      </c>
      <c r="AA682" s="173">
        <f t="shared" si="863"/>
        <v>4.54</v>
      </c>
      <c r="AB682" s="173">
        <f t="shared" si="863"/>
        <v>4.48</v>
      </c>
      <c r="AC682" s="173">
        <f t="shared" si="863"/>
        <v>4.46</v>
      </c>
      <c r="AD682" s="173">
        <f t="shared" si="863"/>
        <v>4.41</v>
      </c>
      <c r="AE682" s="173">
        <f t="shared" si="863"/>
        <v>4.43</v>
      </c>
      <c r="AF682" s="173">
        <f t="shared" si="863"/>
        <v>4.5</v>
      </c>
      <c r="AG682" s="173">
        <f t="shared" si="863"/>
        <v>4.54</v>
      </c>
      <c r="AH682" s="173">
        <f t="shared" si="863"/>
        <v>4.53</v>
      </c>
      <c r="AI682" s="173">
        <f t="shared" si="863"/>
        <v>4.48</v>
      </c>
      <c r="AJ682" s="173">
        <f t="shared" si="863"/>
        <v>4.48</v>
      </c>
      <c r="AK682" s="173">
        <f t="shared" si="863"/>
        <v>4.46</v>
      </c>
      <c r="AL682" s="173" t="str">
        <f t="shared" si="863"/>
        <v/>
      </c>
      <c r="AM682" s="173" t="str">
        <f t="shared" si="863"/>
        <v/>
      </c>
      <c r="AN682" s="173" t="str">
        <f t="shared" si="863"/>
        <v/>
      </c>
      <c r="AO682" s="173" t="str">
        <f t="shared" si="863"/>
        <v/>
      </c>
      <c r="AP682" s="173" t="str">
        <f t="shared" si="863"/>
        <v/>
      </c>
      <c r="AQ682" s="170"/>
      <c r="AR682" s="170"/>
    </row>
    <row r="683" ht="12.75" customHeight="1">
      <c r="A683" s="170"/>
      <c r="B683" s="170"/>
      <c r="C683" s="140"/>
      <c r="D683" s="139">
        <v>102.0</v>
      </c>
      <c r="E683" s="177">
        <f t="shared" ref="E683:AP683" si="864">IFERROR(INDEX(E$196:E$385,MATCH($D683,E$389:E$578,0)),"")</f>
        <v>4.5</v>
      </c>
      <c r="F683" s="173">
        <f t="shared" si="864"/>
        <v>4.56</v>
      </c>
      <c r="G683" s="173">
        <f t="shared" si="864"/>
        <v>4.47</v>
      </c>
      <c r="H683" s="173">
        <f t="shared" si="864"/>
        <v>4.52</v>
      </c>
      <c r="I683" s="173">
        <f t="shared" si="864"/>
        <v>4.43</v>
      </c>
      <c r="J683" s="173">
        <f t="shared" si="864"/>
        <v>4.5</v>
      </c>
      <c r="K683" s="173">
        <f t="shared" si="864"/>
        <v>4.48</v>
      </c>
      <c r="L683" s="173">
        <f t="shared" si="864"/>
        <v>4.55</v>
      </c>
      <c r="M683" s="173">
        <f t="shared" si="864"/>
        <v>4.54</v>
      </c>
      <c r="N683" s="173">
        <f t="shared" si="864"/>
        <v>4.38</v>
      </c>
      <c r="O683" s="173">
        <f t="shared" si="864"/>
        <v>4.52</v>
      </c>
      <c r="P683" s="173">
        <f t="shared" si="864"/>
        <v>4.49</v>
      </c>
      <c r="Q683" s="173">
        <f t="shared" si="864"/>
        <v>4.53</v>
      </c>
      <c r="R683" s="173">
        <f t="shared" si="864"/>
        <v>4.56</v>
      </c>
      <c r="S683" s="173">
        <f t="shared" si="864"/>
        <v>4.52</v>
      </c>
      <c r="T683" s="173">
        <f t="shared" si="864"/>
        <v>4.54</v>
      </c>
      <c r="U683" s="173">
        <f t="shared" si="864"/>
        <v>4.54</v>
      </c>
      <c r="V683" s="173">
        <f t="shared" si="864"/>
        <v>4.48</v>
      </c>
      <c r="W683" s="173">
        <f t="shared" si="864"/>
        <v>4.42</v>
      </c>
      <c r="X683" s="173">
        <f t="shared" si="864"/>
        <v>4.44</v>
      </c>
      <c r="Y683" s="173">
        <f t="shared" si="864"/>
        <v>4.53</v>
      </c>
      <c r="Z683" s="173">
        <f t="shared" si="864"/>
        <v>4.5</v>
      </c>
      <c r="AA683" s="173">
        <f t="shared" si="864"/>
        <v>4.54</v>
      </c>
      <c r="AB683" s="173">
        <f t="shared" si="864"/>
        <v>4.48</v>
      </c>
      <c r="AC683" s="173">
        <f t="shared" si="864"/>
        <v>4.48</v>
      </c>
      <c r="AD683" s="173">
        <f t="shared" si="864"/>
        <v>4.42</v>
      </c>
      <c r="AE683" s="173">
        <f t="shared" si="864"/>
        <v>4.43</v>
      </c>
      <c r="AF683" s="173">
        <f t="shared" si="864"/>
        <v>4.5</v>
      </c>
      <c r="AG683" s="173">
        <f t="shared" si="864"/>
        <v>4.56</v>
      </c>
      <c r="AH683" s="173">
        <f t="shared" si="864"/>
        <v>4.53</v>
      </c>
      <c r="AI683" s="173">
        <f t="shared" si="864"/>
        <v>4.49</v>
      </c>
      <c r="AJ683" s="173">
        <f t="shared" si="864"/>
        <v>4.49</v>
      </c>
      <c r="AK683" s="173">
        <f t="shared" si="864"/>
        <v>4.47</v>
      </c>
      <c r="AL683" s="173" t="str">
        <f t="shared" si="864"/>
        <v/>
      </c>
      <c r="AM683" s="173" t="str">
        <f t="shared" si="864"/>
        <v/>
      </c>
      <c r="AN683" s="173" t="str">
        <f t="shared" si="864"/>
        <v/>
      </c>
      <c r="AO683" s="173" t="str">
        <f t="shared" si="864"/>
        <v/>
      </c>
      <c r="AP683" s="173" t="str">
        <f t="shared" si="864"/>
        <v/>
      </c>
      <c r="AQ683" s="170"/>
      <c r="AR683" s="170"/>
    </row>
    <row r="684" ht="12.75" customHeight="1">
      <c r="A684" s="170"/>
      <c r="B684" s="170"/>
      <c r="C684" s="140"/>
      <c r="D684" s="139">
        <v>103.0</v>
      </c>
      <c r="E684" s="177">
        <f t="shared" ref="E684:AP684" si="865">IFERROR(INDEX(E$196:E$385,MATCH($D684,E$389:E$578,0)),"")</f>
        <v>4.5</v>
      </c>
      <c r="F684" s="173">
        <f t="shared" si="865"/>
        <v>4.58</v>
      </c>
      <c r="G684" s="173">
        <f t="shared" si="865"/>
        <v>4.47</v>
      </c>
      <c r="H684" s="173">
        <f t="shared" si="865"/>
        <v>4.52</v>
      </c>
      <c r="I684" s="173">
        <f t="shared" si="865"/>
        <v>4.43</v>
      </c>
      <c r="J684" s="173">
        <f t="shared" si="865"/>
        <v>4.5</v>
      </c>
      <c r="K684" s="173">
        <f t="shared" si="865"/>
        <v>4.49</v>
      </c>
      <c r="L684" s="173">
        <f t="shared" si="865"/>
        <v>4.55</v>
      </c>
      <c r="M684" s="173">
        <f t="shared" si="865"/>
        <v>4.54</v>
      </c>
      <c r="N684" s="173">
        <f t="shared" si="865"/>
        <v>4.38</v>
      </c>
      <c r="O684" s="173">
        <f t="shared" si="865"/>
        <v>4.54</v>
      </c>
      <c r="P684" s="173">
        <f t="shared" si="865"/>
        <v>4.49</v>
      </c>
      <c r="Q684" s="173">
        <f t="shared" si="865"/>
        <v>4.53</v>
      </c>
      <c r="R684" s="173">
        <f t="shared" si="865"/>
        <v>4.56</v>
      </c>
      <c r="S684" s="173">
        <f t="shared" si="865"/>
        <v>4.53</v>
      </c>
      <c r="T684" s="173">
        <f t="shared" si="865"/>
        <v>4.55</v>
      </c>
      <c r="U684" s="173">
        <f t="shared" si="865"/>
        <v>4.54</v>
      </c>
      <c r="V684" s="173">
        <f t="shared" si="865"/>
        <v>4.48</v>
      </c>
      <c r="W684" s="173">
        <f t="shared" si="865"/>
        <v>4.44</v>
      </c>
      <c r="X684" s="173">
        <f t="shared" si="865"/>
        <v>4.45</v>
      </c>
      <c r="Y684" s="173">
        <f t="shared" si="865"/>
        <v>4.54</v>
      </c>
      <c r="Z684" s="173">
        <f t="shared" si="865"/>
        <v>4.5</v>
      </c>
      <c r="AA684" s="173">
        <f t="shared" si="865"/>
        <v>4.55</v>
      </c>
      <c r="AB684" s="173">
        <f t="shared" si="865"/>
        <v>4.5</v>
      </c>
      <c r="AC684" s="173">
        <f t="shared" si="865"/>
        <v>4.48</v>
      </c>
      <c r="AD684" s="173">
        <f t="shared" si="865"/>
        <v>4.43</v>
      </c>
      <c r="AE684" s="173">
        <f t="shared" si="865"/>
        <v>4.47</v>
      </c>
      <c r="AF684" s="173">
        <f t="shared" si="865"/>
        <v>4.51</v>
      </c>
      <c r="AG684" s="173">
        <f t="shared" si="865"/>
        <v>4.56</v>
      </c>
      <c r="AH684" s="173">
        <f t="shared" si="865"/>
        <v>4.54</v>
      </c>
      <c r="AI684" s="173">
        <f t="shared" si="865"/>
        <v>4.5</v>
      </c>
      <c r="AJ684" s="173">
        <f t="shared" si="865"/>
        <v>4.49</v>
      </c>
      <c r="AK684" s="173">
        <f t="shared" si="865"/>
        <v>4.48</v>
      </c>
      <c r="AL684" s="173" t="str">
        <f t="shared" si="865"/>
        <v/>
      </c>
      <c r="AM684" s="173" t="str">
        <f t="shared" si="865"/>
        <v/>
      </c>
      <c r="AN684" s="173" t="str">
        <f t="shared" si="865"/>
        <v/>
      </c>
      <c r="AO684" s="173" t="str">
        <f t="shared" si="865"/>
        <v/>
      </c>
      <c r="AP684" s="173" t="str">
        <f t="shared" si="865"/>
        <v/>
      </c>
      <c r="AQ684" s="170"/>
      <c r="AR684" s="170"/>
    </row>
    <row r="685" ht="12.75" customHeight="1">
      <c r="A685" s="170"/>
      <c r="B685" s="170"/>
      <c r="C685" s="140"/>
      <c r="D685" s="139">
        <v>104.0</v>
      </c>
      <c r="E685" s="177">
        <f t="shared" ref="E685:AP685" si="866">IFERROR(INDEX(E$196:E$385,MATCH($D685,E$389:E$578,0)),"")</f>
        <v>4.5</v>
      </c>
      <c r="F685" s="173">
        <f t="shared" si="866"/>
        <v>4.59</v>
      </c>
      <c r="G685" s="173">
        <f t="shared" si="866"/>
        <v>4.48</v>
      </c>
      <c r="H685" s="173">
        <f t="shared" si="866"/>
        <v>4.52</v>
      </c>
      <c r="I685" s="173">
        <f t="shared" si="866"/>
        <v>4.43</v>
      </c>
      <c r="J685" s="173">
        <f t="shared" si="866"/>
        <v>4.5</v>
      </c>
      <c r="K685" s="173">
        <f t="shared" si="866"/>
        <v>4.5</v>
      </c>
      <c r="L685" s="173">
        <f t="shared" si="866"/>
        <v>4.56</v>
      </c>
      <c r="M685" s="173">
        <f t="shared" si="866"/>
        <v>4.56</v>
      </c>
      <c r="N685" s="173">
        <f t="shared" si="866"/>
        <v>4.39</v>
      </c>
      <c r="O685" s="173">
        <f t="shared" si="866"/>
        <v>4.54</v>
      </c>
      <c r="P685" s="173">
        <f t="shared" si="866"/>
        <v>4.51</v>
      </c>
      <c r="Q685" s="173">
        <f t="shared" si="866"/>
        <v>4.54</v>
      </c>
      <c r="R685" s="173">
        <f t="shared" si="866"/>
        <v>4.59</v>
      </c>
      <c r="S685" s="173">
        <f t="shared" si="866"/>
        <v>4.53</v>
      </c>
      <c r="T685" s="173">
        <f t="shared" si="866"/>
        <v>4.56</v>
      </c>
      <c r="U685" s="173">
        <f t="shared" si="866"/>
        <v>4.55</v>
      </c>
      <c r="V685" s="173">
        <f t="shared" si="866"/>
        <v>4.51</v>
      </c>
      <c r="W685" s="173">
        <f t="shared" si="866"/>
        <v>4.45</v>
      </c>
      <c r="X685" s="173">
        <f t="shared" si="866"/>
        <v>4.45</v>
      </c>
      <c r="Y685" s="173">
        <f t="shared" si="866"/>
        <v>4.54</v>
      </c>
      <c r="Z685" s="173">
        <f t="shared" si="866"/>
        <v>4.51</v>
      </c>
      <c r="AA685" s="173">
        <f t="shared" si="866"/>
        <v>4.56</v>
      </c>
      <c r="AB685" s="173">
        <f t="shared" si="866"/>
        <v>4.51</v>
      </c>
      <c r="AC685" s="173">
        <f t="shared" si="866"/>
        <v>4.48</v>
      </c>
      <c r="AD685" s="173">
        <f t="shared" si="866"/>
        <v>4.44</v>
      </c>
      <c r="AE685" s="173">
        <f t="shared" si="866"/>
        <v>4.47</v>
      </c>
      <c r="AF685" s="173">
        <f t="shared" si="866"/>
        <v>4.52</v>
      </c>
      <c r="AG685" s="173">
        <f t="shared" si="866"/>
        <v>4.58</v>
      </c>
      <c r="AH685" s="173">
        <f t="shared" si="866"/>
        <v>4.54</v>
      </c>
      <c r="AI685" s="173">
        <f t="shared" si="866"/>
        <v>4.51</v>
      </c>
      <c r="AJ685" s="173">
        <f t="shared" si="866"/>
        <v>4.5</v>
      </c>
      <c r="AK685" s="173">
        <f t="shared" si="866"/>
        <v>4.48</v>
      </c>
      <c r="AL685" s="173" t="str">
        <f t="shared" si="866"/>
        <v/>
      </c>
      <c r="AM685" s="173" t="str">
        <f t="shared" si="866"/>
        <v/>
      </c>
      <c r="AN685" s="173" t="str">
        <f t="shared" si="866"/>
        <v/>
      </c>
      <c r="AO685" s="173" t="str">
        <f t="shared" si="866"/>
        <v/>
      </c>
      <c r="AP685" s="173" t="str">
        <f t="shared" si="866"/>
        <v/>
      </c>
      <c r="AQ685" s="170"/>
      <c r="AR685" s="170"/>
    </row>
    <row r="686" ht="12.75" customHeight="1">
      <c r="A686" s="170"/>
      <c r="B686" s="170"/>
      <c r="C686" s="140"/>
      <c r="D686" s="139">
        <v>105.0</v>
      </c>
      <c r="E686" s="177">
        <f t="shared" ref="E686:AP686" si="867">IFERROR(INDEX(E$196:E$385,MATCH($D686,E$389:E$578,0)),"")</f>
        <v>4.51</v>
      </c>
      <c r="F686" s="173">
        <f t="shared" si="867"/>
        <v>4.59</v>
      </c>
      <c r="G686" s="173">
        <f t="shared" si="867"/>
        <v>4.48</v>
      </c>
      <c r="H686" s="173">
        <f t="shared" si="867"/>
        <v>4.52</v>
      </c>
      <c r="I686" s="173">
        <f t="shared" si="867"/>
        <v>4.45</v>
      </c>
      <c r="J686" s="173">
        <f t="shared" si="867"/>
        <v>4.51</v>
      </c>
      <c r="K686" s="173">
        <f t="shared" si="867"/>
        <v>4.51</v>
      </c>
      <c r="L686" s="173">
        <f t="shared" si="867"/>
        <v>4.56</v>
      </c>
      <c r="M686" s="173">
        <f t="shared" si="867"/>
        <v>4.56</v>
      </c>
      <c r="N686" s="173">
        <f t="shared" si="867"/>
        <v>4.39</v>
      </c>
      <c r="O686" s="173">
        <f t="shared" si="867"/>
        <v>4.54</v>
      </c>
      <c r="P686" s="173">
        <f t="shared" si="867"/>
        <v>4.51</v>
      </c>
      <c r="Q686" s="173">
        <f t="shared" si="867"/>
        <v>4.55</v>
      </c>
      <c r="R686" s="173">
        <f t="shared" si="867"/>
        <v>4.59</v>
      </c>
      <c r="S686" s="173">
        <f t="shared" si="867"/>
        <v>4.54</v>
      </c>
      <c r="T686" s="173">
        <f t="shared" si="867"/>
        <v>4.56</v>
      </c>
      <c r="U686" s="173">
        <f t="shared" si="867"/>
        <v>4.55</v>
      </c>
      <c r="V686" s="173">
        <f t="shared" si="867"/>
        <v>4.52</v>
      </c>
      <c r="W686" s="173">
        <f t="shared" si="867"/>
        <v>4.45</v>
      </c>
      <c r="X686" s="173">
        <f t="shared" si="867"/>
        <v>4.47</v>
      </c>
      <c r="Y686" s="173">
        <f t="shared" si="867"/>
        <v>4.56</v>
      </c>
      <c r="Z686" s="173">
        <f t="shared" si="867"/>
        <v>4.52</v>
      </c>
      <c r="AA686" s="173">
        <f t="shared" si="867"/>
        <v>4.56</v>
      </c>
      <c r="AB686" s="173">
        <f t="shared" si="867"/>
        <v>4.51</v>
      </c>
      <c r="AC686" s="173">
        <f t="shared" si="867"/>
        <v>4.48</v>
      </c>
      <c r="AD686" s="173">
        <f t="shared" si="867"/>
        <v>4.45</v>
      </c>
      <c r="AE686" s="173">
        <f t="shared" si="867"/>
        <v>4.5</v>
      </c>
      <c r="AF686" s="173">
        <f t="shared" si="867"/>
        <v>4.52</v>
      </c>
      <c r="AG686" s="173">
        <f t="shared" si="867"/>
        <v>4.58</v>
      </c>
      <c r="AH686" s="173">
        <f t="shared" si="867"/>
        <v>4.54</v>
      </c>
      <c r="AI686" s="173">
        <f t="shared" si="867"/>
        <v>4.51</v>
      </c>
      <c r="AJ686" s="173">
        <f t="shared" si="867"/>
        <v>4.51</v>
      </c>
      <c r="AK686" s="173">
        <f t="shared" si="867"/>
        <v>4.49</v>
      </c>
      <c r="AL686" s="173" t="str">
        <f t="shared" si="867"/>
        <v/>
      </c>
      <c r="AM686" s="173" t="str">
        <f t="shared" si="867"/>
        <v/>
      </c>
      <c r="AN686" s="173" t="str">
        <f t="shared" si="867"/>
        <v/>
      </c>
      <c r="AO686" s="173" t="str">
        <f t="shared" si="867"/>
        <v/>
      </c>
      <c r="AP686" s="173" t="str">
        <f t="shared" si="867"/>
        <v/>
      </c>
      <c r="AQ686" s="170"/>
      <c r="AR686" s="170"/>
    </row>
    <row r="687" ht="12.75" customHeight="1">
      <c r="A687" s="170"/>
      <c r="B687" s="170"/>
      <c r="C687" s="140"/>
      <c r="D687" s="139">
        <v>106.0</v>
      </c>
      <c r="E687" s="177">
        <f t="shared" ref="E687:AP687" si="868">IFERROR(INDEX(E$196:E$385,MATCH($D687,E$389:E$578,0)),"")</f>
        <v>4.51</v>
      </c>
      <c r="F687" s="173">
        <f t="shared" si="868"/>
        <v>4.59</v>
      </c>
      <c r="G687" s="173">
        <f t="shared" si="868"/>
        <v>4.48</v>
      </c>
      <c r="H687" s="173">
        <f t="shared" si="868"/>
        <v>4.53</v>
      </c>
      <c r="I687" s="173">
        <f t="shared" si="868"/>
        <v>4.47</v>
      </c>
      <c r="J687" s="173">
        <f t="shared" si="868"/>
        <v>4.51</v>
      </c>
      <c r="K687" s="173">
        <f t="shared" si="868"/>
        <v>4.51</v>
      </c>
      <c r="L687" s="173">
        <f t="shared" si="868"/>
        <v>4.57</v>
      </c>
      <c r="M687" s="173">
        <f t="shared" si="868"/>
        <v>4.57</v>
      </c>
      <c r="N687" s="173">
        <f t="shared" si="868"/>
        <v>4.41</v>
      </c>
      <c r="O687" s="173">
        <f t="shared" si="868"/>
        <v>4.55</v>
      </c>
      <c r="P687" s="173">
        <f t="shared" si="868"/>
        <v>4.52</v>
      </c>
      <c r="Q687" s="173">
        <f t="shared" si="868"/>
        <v>4.57</v>
      </c>
      <c r="R687" s="173">
        <f t="shared" si="868"/>
        <v>4.6</v>
      </c>
      <c r="S687" s="173">
        <f t="shared" si="868"/>
        <v>4.54</v>
      </c>
      <c r="T687" s="173">
        <f t="shared" si="868"/>
        <v>4.57</v>
      </c>
      <c r="U687" s="173">
        <f t="shared" si="868"/>
        <v>4.56</v>
      </c>
      <c r="V687" s="173">
        <f t="shared" si="868"/>
        <v>4.53</v>
      </c>
      <c r="W687" s="173">
        <f t="shared" si="868"/>
        <v>4.45</v>
      </c>
      <c r="X687" s="173">
        <f t="shared" si="868"/>
        <v>4.47</v>
      </c>
      <c r="Y687" s="173">
        <f t="shared" si="868"/>
        <v>4.56</v>
      </c>
      <c r="Z687" s="173">
        <f t="shared" si="868"/>
        <v>4.53</v>
      </c>
      <c r="AA687" s="173">
        <f t="shared" si="868"/>
        <v>4.57</v>
      </c>
      <c r="AB687" s="173">
        <f t="shared" si="868"/>
        <v>4.51</v>
      </c>
      <c r="AC687" s="173">
        <f t="shared" si="868"/>
        <v>4.49</v>
      </c>
      <c r="AD687" s="173">
        <f t="shared" si="868"/>
        <v>4.46</v>
      </c>
      <c r="AE687" s="173">
        <f t="shared" si="868"/>
        <v>4.5</v>
      </c>
      <c r="AF687" s="173">
        <f t="shared" si="868"/>
        <v>4.53</v>
      </c>
      <c r="AG687" s="173">
        <f t="shared" si="868"/>
        <v>4.58</v>
      </c>
      <c r="AH687" s="173">
        <f t="shared" si="868"/>
        <v>4.56</v>
      </c>
      <c r="AI687" s="173">
        <f t="shared" si="868"/>
        <v>4.51</v>
      </c>
      <c r="AJ687" s="173">
        <f t="shared" si="868"/>
        <v>4.52</v>
      </c>
      <c r="AK687" s="173">
        <f t="shared" si="868"/>
        <v>4.49</v>
      </c>
      <c r="AL687" s="173" t="str">
        <f t="shared" si="868"/>
        <v/>
      </c>
      <c r="AM687" s="173" t="str">
        <f t="shared" si="868"/>
        <v/>
      </c>
      <c r="AN687" s="173" t="str">
        <f t="shared" si="868"/>
        <v/>
      </c>
      <c r="AO687" s="173" t="str">
        <f t="shared" si="868"/>
        <v/>
      </c>
      <c r="AP687" s="173" t="str">
        <f t="shared" si="868"/>
        <v/>
      </c>
      <c r="AQ687" s="170"/>
      <c r="AR687" s="170"/>
    </row>
    <row r="688" ht="12.75" customHeight="1">
      <c r="A688" s="170"/>
      <c r="B688" s="170"/>
      <c r="C688" s="140"/>
      <c r="D688" s="139">
        <v>107.0</v>
      </c>
      <c r="E688" s="177">
        <f t="shared" ref="E688:AP688" si="869">IFERROR(INDEX(E$196:E$385,MATCH($D688,E$389:E$578,0)),"")</f>
        <v>4.52</v>
      </c>
      <c r="F688" s="173">
        <f t="shared" si="869"/>
        <v>4.6</v>
      </c>
      <c r="G688" s="173">
        <f t="shared" si="869"/>
        <v>4.49</v>
      </c>
      <c r="H688" s="173">
        <f t="shared" si="869"/>
        <v>4.54</v>
      </c>
      <c r="I688" s="173">
        <f t="shared" si="869"/>
        <v>4.47</v>
      </c>
      <c r="J688" s="173">
        <f t="shared" si="869"/>
        <v>4.54</v>
      </c>
      <c r="K688" s="173">
        <f t="shared" si="869"/>
        <v>4.52</v>
      </c>
      <c r="L688" s="173">
        <f t="shared" si="869"/>
        <v>4.58</v>
      </c>
      <c r="M688" s="173">
        <f t="shared" si="869"/>
        <v>4.58</v>
      </c>
      <c r="N688" s="173">
        <f t="shared" si="869"/>
        <v>4.43</v>
      </c>
      <c r="O688" s="173">
        <f t="shared" si="869"/>
        <v>4.55</v>
      </c>
      <c r="P688" s="173">
        <f t="shared" si="869"/>
        <v>4.52</v>
      </c>
      <c r="Q688" s="173">
        <f t="shared" si="869"/>
        <v>4.57</v>
      </c>
      <c r="R688" s="173">
        <f t="shared" si="869"/>
        <v>4.6</v>
      </c>
      <c r="S688" s="173">
        <f t="shared" si="869"/>
        <v>4.54</v>
      </c>
      <c r="T688" s="173">
        <f t="shared" si="869"/>
        <v>4.6</v>
      </c>
      <c r="U688" s="173">
        <f t="shared" si="869"/>
        <v>4.56</v>
      </c>
      <c r="V688" s="173">
        <f t="shared" si="869"/>
        <v>4.53</v>
      </c>
      <c r="W688" s="173">
        <f t="shared" si="869"/>
        <v>4.46</v>
      </c>
      <c r="X688" s="173">
        <f t="shared" si="869"/>
        <v>4.47</v>
      </c>
      <c r="Y688" s="173">
        <f t="shared" si="869"/>
        <v>4.56</v>
      </c>
      <c r="Z688" s="173">
        <f t="shared" si="869"/>
        <v>4.53</v>
      </c>
      <c r="AA688" s="173">
        <f t="shared" si="869"/>
        <v>4.59</v>
      </c>
      <c r="AB688" s="173">
        <f t="shared" si="869"/>
        <v>4.51</v>
      </c>
      <c r="AC688" s="173">
        <f t="shared" si="869"/>
        <v>4.49</v>
      </c>
      <c r="AD688" s="173">
        <f t="shared" si="869"/>
        <v>4.49</v>
      </c>
      <c r="AE688" s="173">
        <f t="shared" si="869"/>
        <v>4.52</v>
      </c>
      <c r="AF688" s="173">
        <f t="shared" si="869"/>
        <v>4.53</v>
      </c>
      <c r="AG688" s="173">
        <f t="shared" si="869"/>
        <v>4.58</v>
      </c>
      <c r="AH688" s="173">
        <f t="shared" si="869"/>
        <v>4.56</v>
      </c>
      <c r="AI688" s="173">
        <f t="shared" si="869"/>
        <v>4.51</v>
      </c>
      <c r="AJ688" s="173">
        <f t="shared" si="869"/>
        <v>4.52</v>
      </c>
      <c r="AK688" s="173">
        <f t="shared" si="869"/>
        <v>4.5</v>
      </c>
      <c r="AL688" s="173" t="str">
        <f t="shared" si="869"/>
        <v/>
      </c>
      <c r="AM688" s="173" t="str">
        <f t="shared" si="869"/>
        <v/>
      </c>
      <c r="AN688" s="173" t="str">
        <f t="shared" si="869"/>
        <v/>
      </c>
      <c r="AO688" s="173" t="str">
        <f t="shared" si="869"/>
        <v/>
      </c>
      <c r="AP688" s="173" t="str">
        <f t="shared" si="869"/>
        <v/>
      </c>
      <c r="AQ688" s="170"/>
      <c r="AR688" s="170"/>
    </row>
    <row r="689" ht="12.75" customHeight="1">
      <c r="A689" s="170"/>
      <c r="B689" s="170"/>
      <c r="C689" s="140"/>
      <c r="D689" s="139">
        <v>108.0</v>
      </c>
      <c r="E689" s="177">
        <f t="shared" ref="E689:AP689" si="870">IFERROR(INDEX(E$196:E$385,MATCH($D689,E$389:E$578,0)),"")</f>
        <v>4.53</v>
      </c>
      <c r="F689" s="173">
        <f t="shared" si="870"/>
        <v>4.61</v>
      </c>
      <c r="G689" s="173">
        <f t="shared" si="870"/>
        <v>4.49</v>
      </c>
      <c r="H689" s="173">
        <f t="shared" si="870"/>
        <v>4.54</v>
      </c>
      <c r="I689" s="173">
        <f t="shared" si="870"/>
        <v>4.48</v>
      </c>
      <c r="J689" s="173">
        <f t="shared" si="870"/>
        <v>4.54</v>
      </c>
      <c r="K689" s="173">
        <f t="shared" si="870"/>
        <v>4.52</v>
      </c>
      <c r="L689" s="173">
        <f t="shared" si="870"/>
        <v>4.59</v>
      </c>
      <c r="M689" s="173">
        <f t="shared" si="870"/>
        <v>4.58</v>
      </c>
      <c r="N689" s="173">
        <f t="shared" si="870"/>
        <v>4.47</v>
      </c>
      <c r="O689" s="173">
        <f t="shared" si="870"/>
        <v>4.56</v>
      </c>
      <c r="P689" s="173">
        <f t="shared" si="870"/>
        <v>4.53</v>
      </c>
      <c r="Q689" s="173">
        <f t="shared" si="870"/>
        <v>4.57</v>
      </c>
      <c r="R689" s="173">
        <f t="shared" si="870"/>
        <v>4.61</v>
      </c>
      <c r="S689" s="173">
        <f t="shared" si="870"/>
        <v>4.55</v>
      </c>
      <c r="T689" s="173">
        <f t="shared" si="870"/>
        <v>4.6</v>
      </c>
      <c r="U689" s="173">
        <f t="shared" si="870"/>
        <v>4.56</v>
      </c>
      <c r="V689" s="173">
        <f t="shared" si="870"/>
        <v>4.54</v>
      </c>
      <c r="W689" s="173">
        <f t="shared" si="870"/>
        <v>4.52</v>
      </c>
      <c r="X689" s="173">
        <f t="shared" si="870"/>
        <v>4.48</v>
      </c>
      <c r="Y689" s="173">
        <f t="shared" si="870"/>
        <v>4.56</v>
      </c>
      <c r="Z689" s="173">
        <f t="shared" si="870"/>
        <v>4.53</v>
      </c>
      <c r="AA689" s="173">
        <f t="shared" si="870"/>
        <v>4.59</v>
      </c>
      <c r="AB689" s="173">
        <f t="shared" si="870"/>
        <v>4.54</v>
      </c>
      <c r="AC689" s="173">
        <f t="shared" si="870"/>
        <v>4.49</v>
      </c>
      <c r="AD689" s="173">
        <f t="shared" si="870"/>
        <v>4.49</v>
      </c>
      <c r="AE689" s="173">
        <f t="shared" si="870"/>
        <v>4.52</v>
      </c>
      <c r="AF689" s="173">
        <f t="shared" si="870"/>
        <v>4.54</v>
      </c>
      <c r="AG689" s="173">
        <f t="shared" si="870"/>
        <v>4.59</v>
      </c>
      <c r="AH689" s="173">
        <f t="shared" si="870"/>
        <v>4.56</v>
      </c>
      <c r="AI689" s="173">
        <f t="shared" si="870"/>
        <v>4.52</v>
      </c>
      <c r="AJ689" s="173">
        <f t="shared" si="870"/>
        <v>4.53</v>
      </c>
      <c r="AK689" s="173">
        <f t="shared" si="870"/>
        <v>4.51</v>
      </c>
      <c r="AL689" s="173" t="str">
        <f t="shared" si="870"/>
        <v/>
      </c>
      <c r="AM689" s="173" t="str">
        <f t="shared" si="870"/>
        <v/>
      </c>
      <c r="AN689" s="173" t="str">
        <f t="shared" si="870"/>
        <v/>
      </c>
      <c r="AO689" s="173" t="str">
        <f t="shared" si="870"/>
        <v/>
      </c>
      <c r="AP689" s="173" t="str">
        <f t="shared" si="870"/>
        <v/>
      </c>
      <c r="AQ689" s="170"/>
      <c r="AR689" s="170"/>
    </row>
    <row r="690" ht="12.75" customHeight="1">
      <c r="A690" s="170"/>
      <c r="B690" s="170"/>
      <c r="C690" s="140"/>
      <c r="D690" s="139">
        <v>109.0</v>
      </c>
      <c r="E690" s="177">
        <f t="shared" ref="E690:AP690" si="871">IFERROR(INDEX(E$196:E$385,MATCH($D690,E$389:E$578,0)),"")</f>
        <v>4.53</v>
      </c>
      <c r="F690" s="173">
        <f t="shared" si="871"/>
        <v>4.62</v>
      </c>
      <c r="G690" s="173">
        <f t="shared" si="871"/>
        <v>4.49</v>
      </c>
      <c r="H690" s="173">
        <f t="shared" si="871"/>
        <v>4.54</v>
      </c>
      <c r="I690" s="173">
        <f t="shared" si="871"/>
        <v>4.49</v>
      </c>
      <c r="J690" s="173">
        <f t="shared" si="871"/>
        <v>4.54</v>
      </c>
      <c r="K690" s="173">
        <f t="shared" si="871"/>
        <v>4.53</v>
      </c>
      <c r="L690" s="173">
        <f t="shared" si="871"/>
        <v>4.59</v>
      </c>
      <c r="M690" s="173">
        <f t="shared" si="871"/>
        <v>4.59</v>
      </c>
      <c r="N690" s="173">
        <f t="shared" si="871"/>
        <v>4.47</v>
      </c>
      <c r="O690" s="173">
        <f t="shared" si="871"/>
        <v>4.56</v>
      </c>
      <c r="P690" s="173">
        <f t="shared" si="871"/>
        <v>4.53</v>
      </c>
      <c r="Q690" s="173">
        <f t="shared" si="871"/>
        <v>4.57</v>
      </c>
      <c r="R690" s="173">
        <f t="shared" si="871"/>
        <v>4.61</v>
      </c>
      <c r="S690" s="173">
        <f t="shared" si="871"/>
        <v>4.55</v>
      </c>
      <c r="T690" s="173">
        <f t="shared" si="871"/>
        <v>4.62</v>
      </c>
      <c r="U690" s="173">
        <f t="shared" si="871"/>
        <v>4.57</v>
      </c>
      <c r="V690" s="173">
        <f t="shared" si="871"/>
        <v>4.54</v>
      </c>
      <c r="W690" s="173">
        <f t="shared" si="871"/>
        <v>4.52</v>
      </c>
      <c r="X690" s="173">
        <f t="shared" si="871"/>
        <v>4.48</v>
      </c>
      <c r="Y690" s="173">
        <f t="shared" si="871"/>
        <v>4.56</v>
      </c>
      <c r="Z690" s="173">
        <f t="shared" si="871"/>
        <v>4.54</v>
      </c>
      <c r="AA690" s="173">
        <f t="shared" si="871"/>
        <v>4.59</v>
      </c>
      <c r="AB690" s="173">
        <f t="shared" si="871"/>
        <v>4.54</v>
      </c>
      <c r="AC690" s="173">
        <f t="shared" si="871"/>
        <v>4.49</v>
      </c>
      <c r="AD690" s="173">
        <f t="shared" si="871"/>
        <v>4.49</v>
      </c>
      <c r="AE690" s="173">
        <f t="shared" si="871"/>
        <v>4.52</v>
      </c>
      <c r="AF690" s="173">
        <f t="shared" si="871"/>
        <v>4.54</v>
      </c>
      <c r="AG690" s="173">
        <f t="shared" si="871"/>
        <v>4.6</v>
      </c>
      <c r="AH690" s="173">
        <f t="shared" si="871"/>
        <v>4.56</v>
      </c>
      <c r="AI690" s="173">
        <f t="shared" si="871"/>
        <v>4.53</v>
      </c>
      <c r="AJ690" s="173">
        <f t="shared" si="871"/>
        <v>4.54</v>
      </c>
      <c r="AK690" s="173">
        <f t="shared" si="871"/>
        <v>4.51</v>
      </c>
      <c r="AL690" s="173" t="str">
        <f t="shared" si="871"/>
        <v/>
      </c>
      <c r="AM690" s="173" t="str">
        <f t="shared" si="871"/>
        <v/>
      </c>
      <c r="AN690" s="173" t="str">
        <f t="shared" si="871"/>
        <v/>
      </c>
      <c r="AO690" s="173" t="str">
        <f t="shared" si="871"/>
        <v/>
      </c>
      <c r="AP690" s="173" t="str">
        <f t="shared" si="871"/>
        <v/>
      </c>
      <c r="AQ690" s="170"/>
      <c r="AR690" s="170"/>
    </row>
    <row r="691" ht="12.75" customHeight="1">
      <c r="A691" s="170"/>
      <c r="B691" s="170"/>
      <c r="C691" s="140"/>
      <c r="D691" s="139">
        <v>110.0</v>
      </c>
      <c r="E691" s="177">
        <f t="shared" ref="E691:AP691" si="872">IFERROR(INDEX(E$196:E$385,MATCH($D691,E$389:E$578,0)),"")</f>
        <v>4.53</v>
      </c>
      <c r="F691" s="173">
        <f t="shared" si="872"/>
        <v>4.64</v>
      </c>
      <c r="G691" s="173">
        <f t="shared" si="872"/>
        <v>4.5</v>
      </c>
      <c r="H691" s="173">
        <f t="shared" si="872"/>
        <v>4.54</v>
      </c>
      <c r="I691" s="173">
        <f t="shared" si="872"/>
        <v>4.5</v>
      </c>
      <c r="J691" s="173">
        <f t="shared" si="872"/>
        <v>4.54</v>
      </c>
      <c r="K691" s="173">
        <f t="shared" si="872"/>
        <v>4.54</v>
      </c>
      <c r="L691" s="173">
        <f t="shared" si="872"/>
        <v>4.6</v>
      </c>
      <c r="M691" s="173">
        <f t="shared" si="872"/>
        <v>4.59</v>
      </c>
      <c r="N691" s="173">
        <f t="shared" si="872"/>
        <v>4.48</v>
      </c>
      <c r="O691" s="173">
        <f t="shared" si="872"/>
        <v>4.56</v>
      </c>
      <c r="P691" s="173">
        <f t="shared" si="872"/>
        <v>4.54</v>
      </c>
      <c r="Q691" s="173">
        <f t="shared" si="872"/>
        <v>4.58</v>
      </c>
      <c r="R691" s="173">
        <f t="shared" si="872"/>
        <v>4.62</v>
      </c>
      <c r="S691" s="173">
        <f t="shared" si="872"/>
        <v>4.56</v>
      </c>
      <c r="T691" s="173">
        <f t="shared" si="872"/>
        <v>4.63</v>
      </c>
      <c r="U691" s="173">
        <f t="shared" si="872"/>
        <v>4.59</v>
      </c>
      <c r="V691" s="173">
        <f t="shared" si="872"/>
        <v>4.55</v>
      </c>
      <c r="W691" s="173">
        <f t="shared" si="872"/>
        <v>4.52</v>
      </c>
      <c r="X691" s="173">
        <f t="shared" si="872"/>
        <v>4.48</v>
      </c>
      <c r="Y691" s="173">
        <f t="shared" si="872"/>
        <v>4.56</v>
      </c>
      <c r="Z691" s="173">
        <f t="shared" si="872"/>
        <v>4.55</v>
      </c>
      <c r="AA691" s="173">
        <f t="shared" si="872"/>
        <v>4.6</v>
      </c>
      <c r="AB691" s="173">
        <f t="shared" si="872"/>
        <v>4.56</v>
      </c>
      <c r="AC691" s="173">
        <f t="shared" si="872"/>
        <v>4.49</v>
      </c>
      <c r="AD691" s="173">
        <f t="shared" si="872"/>
        <v>4.5</v>
      </c>
      <c r="AE691" s="173">
        <f t="shared" si="872"/>
        <v>4.52</v>
      </c>
      <c r="AF691" s="173">
        <f t="shared" si="872"/>
        <v>4.55</v>
      </c>
      <c r="AG691" s="173">
        <f t="shared" si="872"/>
        <v>4.6</v>
      </c>
      <c r="AH691" s="173">
        <f t="shared" si="872"/>
        <v>4.56</v>
      </c>
      <c r="AI691" s="173">
        <f t="shared" si="872"/>
        <v>4.54</v>
      </c>
      <c r="AJ691" s="173">
        <f t="shared" si="872"/>
        <v>4.54</v>
      </c>
      <c r="AK691" s="173">
        <f t="shared" si="872"/>
        <v>4.52</v>
      </c>
      <c r="AL691" s="173" t="str">
        <f t="shared" si="872"/>
        <v/>
      </c>
      <c r="AM691" s="173" t="str">
        <f t="shared" si="872"/>
        <v/>
      </c>
      <c r="AN691" s="173" t="str">
        <f t="shared" si="872"/>
        <v/>
      </c>
      <c r="AO691" s="173" t="str">
        <f t="shared" si="872"/>
        <v/>
      </c>
      <c r="AP691" s="173" t="str">
        <f t="shared" si="872"/>
        <v/>
      </c>
      <c r="AQ691" s="170"/>
      <c r="AR691" s="170"/>
    </row>
    <row r="692" ht="12.75" customHeight="1">
      <c r="A692" s="170"/>
      <c r="B692" s="170"/>
      <c r="C692" s="140"/>
      <c r="D692" s="139">
        <v>111.0</v>
      </c>
      <c r="E692" s="177">
        <f t="shared" ref="E692:AP692" si="873">IFERROR(INDEX(E$196:E$385,MATCH($D692,E$389:E$578,0)),"")</f>
        <v>4.54</v>
      </c>
      <c r="F692" s="173">
        <f t="shared" si="873"/>
        <v>4.64</v>
      </c>
      <c r="G692" s="173">
        <f t="shared" si="873"/>
        <v>4.5</v>
      </c>
      <c r="H692" s="173">
        <f t="shared" si="873"/>
        <v>4.56</v>
      </c>
      <c r="I692" s="173">
        <f t="shared" si="873"/>
        <v>4.5</v>
      </c>
      <c r="J692" s="173">
        <f t="shared" si="873"/>
        <v>4.54</v>
      </c>
      <c r="K692" s="173">
        <f t="shared" si="873"/>
        <v>4.55</v>
      </c>
      <c r="L692" s="173">
        <f t="shared" si="873"/>
        <v>4.6</v>
      </c>
      <c r="M692" s="173">
        <f t="shared" si="873"/>
        <v>4.6</v>
      </c>
      <c r="N692" s="173">
        <f t="shared" si="873"/>
        <v>4.48</v>
      </c>
      <c r="O692" s="173">
        <f t="shared" si="873"/>
        <v>4.56</v>
      </c>
      <c r="P692" s="173">
        <f t="shared" si="873"/>
        <v>4.55</v>
      </c>
      <c r="Q692" s="173">
        <f t="shared" si="873"/>
        <v>4.6</v>
      </c>
      <c r="R692" s="173">
        <f t="shared" si="873"/>
        <v>4.63</v>
      </c>
      <c r="S692" s="173">
        <f t="shared" si="873"/>
        <v>4.56</v>
      </c>
      <c r="T692" s="173">
        <f t="shared" si="873"/>
        <v>4.63</v>
      </c>
      <c r="U692" s="173">
        <f t="shared" si="873"/>
        <v>4.6</v>
      </c>
      <c r="V692" s="173">
        <f t="shared" si="873"/>
        <v>4.56</v>
      </c>
      <c r="W692" s="173">
        <f t="shared" si="873"/>
        <v>4.54</v>
      </c>
      <c r="X692" s="173">
        <f t="shared" si="873"/>
        <v>4.49</v>
      </c>
      <c r="Y692" s="173">
        <f t="shared" si="873"/>
        <v>4.59</v>
      </c>
      <c r="Z692" s="173">
        <f t="shared" si="873"/>
        <v>4.56</v>
      </c>
      <c r="AA692" s="173">
        <f t="shared" si="873"/>
        <v>4.61</v>
      </c>
      <c r="AB692" s="173">
        <f t="shared" si="873"/>
        <v>4.56</v>
      </c>
      <c r="AC692" s="173">
        <f t="shared" si="873"/>
        <v>4.5</v>
      </c>
      <c r="AD692" s="173">
        <f t="shared" si="873"/>
        <v>4.52</v>
      </c>
      <c r="AE692" s="173">
        <f t="shared" si="873"/>
        <v>4.53</v>
      </c>
      <c r="AF692" s="173">
        <f t="shared" si="873"/>
        <v>4.55</v>
      </c>
      <c r="AG692" s="173">
        <f t="shared" si="873"/>
        <v>4.62</v>
      </c>
      <c r="AH692" s="173">
        <f t="shared" si="873"/>
        <v>4.6</v>
      </c>
      <c r="AI692" s="173">
        <f t="shared" si="873"/>
        <v>4.54</v>
      </c>
      <c r="AJ692" s="173">
        <f t="shared" si="873"/>
        <v>4.54</v>
      </c>
      <c r="AK692" s="173">
        <f t="shared" si="873"/>
        <v>4.52</v>
      </c>
      <c r="AL692" s="173" t="str">
        <f t="shared" si="873"/>
        <v/>
      </c>
      <c r="AM692" s="173" t="str">
        <f t="shared" si="873"/>
        <v/>
      </c>
      <c r="AN692" s="173" t="str">
        <f t="shared" si="873"/>
        <v/>
      </c>
      <c r="AO692" s="173" t="str">
        <f t="shared" si="873"/>
        <v/>
      </c>
      <c r="AP692" s="173" t="str">
        <f t="shared" si="873"/>
        <v/>
      </c>
      <c r="AQ692" s="170"/>
      <c r="AR692" s="170"/>
    </row>
    <row r="693" ht="12.75" customHeight="1">
      <c r="A693" s="170"/>
      <c r="B693" s="170"/>
      <c r="C693" s="140"/>
      <c r="D693" s="139">
        <v>112.0</v>
      </c>
      <c r="E693" s="177">
        <f t="shared" ref="E693:AP693" si="874">IFERROR(INDEX(E$196:E$385,MATCH($D693,E$389:E$578,0)),"")</f>
        <v>4.54</v>
      </c>
      <c r="F693" s="173">
        <f t="shared" si="874"/>
        <v>4.66</v>
      </c>
      <c r="G693" s="173">
        <f t="shared" si="874"/>
        <v>4.5</v>
      </c>
      <c r="H693" s="173">
        <f t="shared" si="874"/>
        <v>4.57</v>
      </c>
      <c r="I693" s="173">
        <f t="shared" si="874"/>
        <v>4.51</v>
      </c>
      <c r="J693" s="173">
        <f t="shared" si="874"/>
        <v>4.55</v>
      </c>
      <c r="K693" s="173">
        <f t="shared" si="874"/>
        <v>4.55</v>
      </c>
      <c r="L693" s="173">
        <f t="shared" si="874"/>
        <v>4.61</v>
      </c>
      <c r="M693" s="173">
        <f t="shared" si="874"/>
        <v>4.61</v>
      </c>
      <c r="N693" s="173">
        <f t="shared" si="874"/>
        <v>4.49</v>
      </c>
      <c r="O693" s="173">
        <f t="shared" si="874"/>
        <v>4.59</v>
      </c>
      <c r="P693" s="173">
        <f t="shared" si="874"/>
        <v>4.55</v>
      </c>
      <c r="Q693" s="173">
        <f t="shared" si="874"/>
        <v>4.6</v>
      </c>
      <c r="R693" s="173">
        <f t="shared" si="874"/>
        <v>4.63</v>
      </c>
      <c r="S693" s="173">
        <f t="shared" si="874"/>
        <v>4.56</v>
      </c>
      <c r="T693" s="173">
        <f t="shared" si="874"/>
        <v>4.64</v>
      </c>
      <c r="U693" s="173">
        <f t="shared" si="874"/>
        <v>4.61</v>
      </c>
      <c r="V693" s="173">
        <f t="shared" si="874"/>
        <v>4.57</v>
      </c>
      <c r="W693" s="173">
        <f t="shared" si="874"/>
        <v>4.56</v>
      </c>
      <c r="X693" s="173">
        <f t="shared" si="874"/>
        <v>4.49</v>
      </c>
      <c r="Y693" s="173">
        <f t="shared" si="874"/>
        <v>4.59</v>
      </c>
      <c r="Z693" s="173">
        <f t="shared" si="874"/>
        <v>4.56</v>
      </c>
      <c r="AA693" s="173">
        <f t="shared" si="874"/>
        <v>4.61</v>
      </c>
      <c r="AB693" s="173">
        <f t="shared" si="874"/>
        <v>4.58</v>
      </c>
      <c r="AC693" s="173">
        <f t="shared" si="874"/>
        <v>4.51</v>
      </c>
      <c r="AD693" s="173">
        <f t="shared" si="874"/>
        <v>4.53</v>
      </c>
      <c r="AE693" s="173">
        <f t="shared" si="874"/>
        <v>4.53</v>
      </c>
      <c r="AF693" s="173">
        <f t="shared" si="874"/>
        <v>4.58</v>
      </c>
      <c r="AG693" s="173">
        <f t="shared" si="874"/>
        <v>4.64</v>
      </c>
      <c r="AH693" s="173">
        <f t="shared" si="874"/>
        <v>4.6</v>
      </c>
      <c r="AI693" s="173">
        <f t="shared" si="874"/>
        <v>4.56</v>
      </c>
      <c r="AJ693" s="173">
        <f t="shared" si="874"/>
        <v>4.54</v>
      </c>
      <c r="AK693" s="173">
        <f t="shared" si="874"/>
        <v>4.53</v>
      </c>
      <c r="AL693" s="173" t="str">
        <f t="shared" si="874"/>
        <v/>
      </c>
      <c r="AM693" s="173" t="str">
        <f t="shared" si="874"/>
        <v/>
      </c>
      <c r="AN693" s="173" t="str">
        <f t="shared" si="874"/>
        <v/>
      </c>
      <c r="AO693" s="173" t="str">
        <f t="shared" si="874"/>
        <v/>
      </c>
      <c r="AP693" s="173" t="str">
        <f t="shared" si="874"/>
        <v/>
      </c>
      <c r="AQ693" s="170"/>
      <c r="AR693" s="170"/>
    </row>
    <row r="694" ht="12.75" customHeight="1">
      <c r="A694" s="170"/>
      <c r="B694" s="170"/>
      <c r="C694" s="140"/>
      <c r="D694" s="139">
        <v>113.0</v>
      </c>
      <c r="E694" s="177">
        <f t="shared" ref="E694:AP694" si="875">IFERROR(INDEX(E$196:E$385,MATCH($D694,E$389:E$578,0)),"")</f>
        <v>4.54</v>
      </c>
      <c r="F694" s="173">
        <f t="shared" si="875"/>
        <v>4.68</v>
      </c>
      <c r="G694" s="173">
        <f t="shared" si="875"/>
        <v>4.53</v>
      </c>
      <c r="H694" s="173">
        <f t="shared" si="875"/>
        <v>4.57</v>
      </c>
      <c r="I694" s="173">
        <f t="shared" si="875"/>
        <v>4.51</v>
      </c>
      <c r="J694" s="173">
        <f t="shared" si="875"/>
        <v>4.56</v>
      </c>
      <c r="K694" s="173">
        <f t="shared" si="875"/>
        <v>4.55</v>
      </c>
      <c r="L694" s="173">
        <f t="shared" si="875"/>
        <v>4.61</v>
      </c>
      <c r="M694" s="173">
        <f t="shared" si="875"/>
        <v>4.62</v>
      </c>
      <c r="N694" s="173">
        <f t="shared" si="875"/>
        <v>4.49</v>
      </c>
      <c r="O694" s="173">
        <f t="shared" si="875"/>
        <v>4.6</v>
      </c>
      <c r="P694" s="173">
        <f t="shared" si="875"/>
        <v>4.56</v>
      </c>
      <c r="Q694" s="173">
        <f t="shared" si="875"/>
        <v>4.6</v>
      </c>
      <c r="R694" s="173">
        <f t="shared" si="875"/>
        <v>4.65</v>
      </c>
      <c r="S694" s="173">
        <f t="shared" si="875"/>
        <v>4.57</v>
      </c>
      <c r="T694" s="173">
        <f t="shared" si="875"/>
        <v>4.64</v>
      </c>
      <c r="U694" s="173">
        <f t="shared" si="875"/>
        <v>4.63</v>
      </c>
      <c r="V694" s="173">
        <f t="shared" si="875"/>
        <v>4.57</v>
      </c>
      <c r="W694" s="173">
        <f t="shared" si="875"/>
        <v>4.57</v>
      </c>
      <c r="X694" s="173">
        <f t="shared" si="875"/>
        <v>4.51</v>
      </c>
      <c r="Y694" s="173">
        <f t="shared" si="875"/>
        <v>4.6</v>
      </c>
      <c r="Z694" s="173">
        <f t="shared" si="875"/>
        <v>4.57</v>
      </c>
      <c r="AA694" s="173">
        <f t="shared" si="875"/>
        <v>4.62</v>
      </c>
      <c r="AB694" s="173">
        <f t="shared" si="875"/>
        <v>4.58</v>
      </c>
      <c r="AC694" s="173">
        <f t="shared" si="875"/>
        <v>4.51</v>
      </c>
      <c r="AD694" s="173">
        <f t="shared" si="875"/>
        <v>4.55</v>
      </c>
      <c r="AE694" s="173">
        <f t="shared" si="875"/>
        <v>4.53</v>
      </c>
      <c r="AF694" s="173">
        <f t="shared" si="875"/>
        <v>4.58</v>
      </c>
      <c r="AG694" s="173">
        <f t="shared" si="875"/>
        <v>4.65</v>
      </c>
      <c r="AH694" s="173">
        <f t="shared" si="875"/>
        <v>4.6</v>
      </c>
      <c r="AI694" s="173">
        <f t="shared" si="875"/>
        <v>4.57</v>
      </c>
      <c r="AJ694" s="173">
        <f t="shared" si="875"/>
        <v>4.55</v>
      </c>
      <c r="AK694" s="173">
        <f t="shared" si="875"/>
        <v>4.53</v>
      </c>
      <c r="AL694" s="173" t="str">
        <f t="shared" si="875"/>
        <v/>
      </c>
      <c r="AM694" s="173" t="str">
        <f t="shared" si="875"/>
        <v/>
      </c>
      <c r="AN694" s="173" t="str">
        <f t="shared" si="875"/>
        <v/>
      </c>
      <c r="AO694" s="173" t="str">
        <f t="shared" si="875"/>
        <v/>
      </c>
      <c r="AP694" s="173" t="str">
        <f t="shared" si="875"/>
        <v/>
      </c>
      <c r="AQ694" s="170"/>
      <c r="AR694" s="170"/>
    </row>
    <row r="695" ht="12.75" customHeight="1">
      <c r="A695" s="170"/>
      <c r="B695" s="170"/>
      <c r="C695" s="140"/>
      <c r="D695" s="139">
        <v>114.0</v>
      </c>
      <c r="E695" s="177">
        <f t="shared" ref="E695:AP695" si="876">IFERROR(INDEX(E$196:E$385,MATCH($D695,E$389:E$578,0)),"")</f>
        <v>4.55</v>
      </c>
      <c r="F695" s="173">
        <f t="shared" si="876"/>
        <v>4.7</v>
      </c>
      <c r="G695" s="173">
        <f t="shared" si="876"/>
        <v>4.55</v>
      </c>
      <c r="H695" s="173">
        <f t="shared" si="876"/>
        <v>4.6</v>
      </c>
      <c r="I695" s="173">
        <f t="shared" si="876"/>
        <v>4.51</v>
      </c>
      <c r="J695" s="173">
        <f t="shared" si="876"/>
        <v>4.56</v>
      </c>
      <c r="K695" s="173">
        <f t="shared" si="876"/>
        <v>4.55</v>
      </c>
      <c r="L695" s="173">
        <f t="shared" si="876"/>
        <v>4.61</v>
      </c>
      <c r="M695" s="173">
        <f t="shared" si="876"/>
        <v>4.63</v>
      </c>
      <c r="N695" s="173">
        <f t="shared" si="876"/>
        <v>4.5</v>
      </c>
      <c r="O695" s="173">
        <f t="shared" si="876"/>
        <v>4.6</v>
      </c>
      <c r="P695" s="173">
        <f t="shared" si="876"/>
        <v>4.57</v>
      </c>
      <c r="Q695" s="173">
        <f t="shared" si="876"/>
        <v>4.61</v>
      </c>
      <c r="R695" s="173">
        <f t="shared" si="876"/>
        <v>4.67</v>
      </c>
      <c r="S695" s="173">
        <f t="shared" si="876"/>
        <v>4.59</v>
      </c>
      <c r="T695" s="173">
        <f t="shared" si="876"/>
        <v>4.68</v>
      </c>
      <c r="U695" s="173">
        <f t="shared" si="876"/>
        <v>4.64</v>
      </c>
      <c r="V695" s="173">
        <f t="shared" si="876"/>
        <v>4.58</v>
      </c>
      <c r="W695" s="173">
        <f t="shared" si="876"/>
        <v>4.58</v>
      </c>
      <c r="X695" s="173">
        <f t="shared" si="876"/>
        <v>4.52</v>
      </c>
      <c r="Y695" s="173">
        <f t="shared" si="876"/>
        <v>4.61</v>
      </c>
      <c r="Z695" s="173">
        <f t="shared" si="876"/>
        <v>4.58</v>
      </c>
      <c r="AA695" s="173">
        <f t="shared" si="876"/>
        <v>4.62</v>
      </c>
      <c r="AB695" s="173">
        <f t="shared" si="876"/>
        <v>4.59</v>
      </c>
      <c r="AC695" s="173">
        <f t="shared" si="876"/>
        <v>4.52</v>
      </c>
      <c r="AD695" s="173">
        <f t="shared" si="876"/>
        <v>4.55</v>
      </c>
      <c r="AE695" s="173">
        <f t="shared" si="876"/>
        <v>4.56</v>
      </c>
      <c r="AF695" s="173">
        <f t="shared" si="876"/>
        <v>4.59</v>
      </c>
      <c r="AG695" s="173">
        <f t="shared" si="876"/>
        <v>4.66</v>
      </c>
      <c r="AH695" s="173">
        <f t="shared" si="876"/>
        <v>4.61</v>
      </c>
      <c r="AI695" s="173">
        <f t="shared" si="876"/>
        <v>4.59</v>
      </c>
      <c r="AJ695" s="173">
        <f t="shared" si="876"/>
        <v>4.56</v>
      </c>
      <c r="AK695" s="173">
        <f t="shared" si="876"/>
        <v>4.54</v>
      </c>
      <c r="AL695" s="173" t="str">
        <f t="shared" si="876"/>
        <v/>
      </c>
      <c r="AM695" s="173" t="str">
        <f t="shared" si="876"/>
        <v/>
      </c>
      <c r="AN695" s="173" t="str">
        <f t="shared" si="876"/>
        <v/>
      </c>
      <c r="AO695" s="173" t="str">
        <f t="shared" si="876"/>
        <v/>
      </c>
      <c r="AP695" s="173" t="str">
        <f t="shared" si="876"/>
        <v/>
      </c>
      <c r="AQ695" s="170"/>
      <c r="AR695" s="170"/>
    </row>
    <row r="696" ht="12.75" customHeight="1">
      <c r="A696" s="170"/>
      <c r="B696" s="170"/>
      <c r="C696" s="140"/>
      <c r="D696" s="139">
        <v>115.0</v>
      </c>
      <c r="E696" s="177">
        <f t="shared" ref="E696:AP696" si="877">IFERROR(INDEX(E$196:E$385,MATCH($D696,E$389:E$578,0)),"")</f>
        <v>4.55</v>
      </c>
      <c r="F696" s="173">
        <f t="shared" si="877"/>
        <v>4.71</v>
      </c>
      <c r="G696" s="173">
        <f t="shared" si="877"/>
        <v>4.55</v>
      </c>
      <c r="H696" s="173">
        <f t="shared" si="877"/>
        <v>4.62</v>
      </c>
      <c r="I696" s="173">
        <f t="shared" si="877"/>
        <v>4.52</v>
      </c>
      <c r="J696" s="173">
        <f t="shared" si="877"/>
        <v>4.57</v>
      </c>
      <c r="K696" s="173">
        <f t="shared" si="877"/>
        <v>4.56</v>
      </c>
      <c r="L696" s="173">
        <f t="shared" si="877"/>
        <v>4.62</v>
      </c>
      <c r="M696" s="173">
        <f t="shared" si="877"/>
        <v>4.63</v>
      </c>
      <c r="N696" s="173">
        <f t="shared" si="877"/>
        <v>4.5</v>
      </c>
      <c r="O696" s="173">
        <f t="shared" si="877"/>
        <v>4.61</v>
      </c>
      <c r="P696" s="173">
        <f t="shared" si="877"/>
        <v>4.57</v>
      </c>
      <c r="Q696" s="173">
        <f t="shared" si="877"/>
        <v>4.61</v>
      </c>
      <c r="R696" s="173">
        <f t="shared" si="877"/>
        <v>4.7</v>
      </c>
      <c r="S696" s="173">
        <f t="shared" si="877"/>
        <v>4.62</v>
      </c>
      <c r="T696" s="173">
        <f t="shared" si="877"/>
        <v>4.68</v>
      </c>
      <c r="U696" s="173">
        <f t="shared" si="877"/>
        <v>4.65</v>
      </c>
      <c r="V696" s="173">
        <f t="shared" si="877"/>
        <v>4.59</v>
      </c>
      <c r="W696" s="173">
        <f t="shared" si="877"/>
        <v>4.58</v>
      </c>
      <c r="X696" s="173">
        <f t="shared" si="877"/>
        <v>4.53</v>
      </c>
      <c r="Y696" s="173">
        <f t="shared" si="877"/>
        <v>4.61</v>
      </c>
      <c r="Z696" s="173">
        <f t="shared" si="877"/>
        <v>4.58</v>
      </c>
      <c r="AA696" s="173">
        <f t="shared" si="877"/>
        <v>4.63</v>
      </c>
      <c r="AB696" s="173">
        <f t="shared" si="877"/>
        <v>4.59</v>
      </c>
      <c r="AC696" s="173">
        <f t="shared" si="877"/>
        <v>4.52</v>
      </c>
      <c r="AD696" s="173">
        <f t="shared" si="877"/>
        <v>4.58</v>
      </c>
      <c r="AE696" s="173">
        <f t="shared" si="877"/>
        <v>4.58</v>
      </c>
      <c r="AF696" s="173">
        <f t="shared" si="877"/>
        <v>4.59</v>
      </c>
      <c r="AG696" s="173">
        <f t="shared" si="877"/>
        <v>4.68</v>
      </c>
      <c r="AH696" s="173">
        <f t="shared" si="877"/>
        <v>4.61</v>
      </c>
      <c r="AI696" s="173">
        <f t="shared" si="877"/>
        <v>4.6</v>
      </c>
      <c r="AJ696" s="173">
        <f t="shared" si="877"/>
        <v>4.56</v>
      </c>
      <c r="AK696" s="173">
        <f t="shared" si="877"/>
        <v>4.54</v>
      </c>
      <c r="AL696" s="173" t="str">
        <f t="shared" si="877"/>
        <v/>
      </c>
      <c r="AM696" s="173" t="str">
        <f t="shared" si="877"/>
        <v/>
      </c>
      <c r="AN696" s="173" t="str">
        <f t="shared" si="877"/>
        <v/>
      </c>
      <c r="AO696" s="173" t="str">
        <f t="shared" si="877"/>
        <v/>
      </c>
      <c r="AP696" s="173" t="str">
        <f t="shared" si="877"/>
        <v/>
      </c>
      <c r="AQ696" s="170"/>
      <c r="AR696" s="170"/>
    </row>
    <row r="697" ht="12.75" customHeight="1">
      <c r="A697" s="170"/>
      <c r="B697" s="170"/>
      <c r="C697" s="140"/>
      <c r="D697" s="139">
        <v>116.0</v>
      </c>
      <c r="E697" s="177">
        <f t="shared" ref="E697:AP697" si="878">IFERROR(INDEX(E$196:E$385,MATCH($D697,E$389:E$578,0)),"")</f>
        <v>4.55</v>
      </c>
      <c r="F697" s="173">
        <f t="shared" si="878"/>
        <v>4.72</v>
      </c>
      <c r="G697" s="173">
        <f t="shared" si="878"/>
        <v>4.55</v>
      </c>
      <c r="H697" s="173">
        <f t="shared" si="878"/>
        <v>4.62</v>
      </c>
      <c r="I697" s="173">
        <f t="shared" si="878"/>
        <v>4.52</v>
      </c>
      <c r="J697" s="173">
        <f t="shared" si="878"/>
        <v>4.57</v>
      </c>
      <c r="K697" s="173">
        <f t="shared" si="878"/>
        <v>4.57</v>
      </c>
      <c r="L697" s="173">
        <f t="shared" si="878"/>
        <v>4.64</v>
      </c>
      <c r="M697" s="173">
        <f t="shared" si="878"/>
        <v>4.64</v>
      </c>
      <c r="N697" s="173">
        <f t="shared" si="878"/>
        <v>4.52</v>
      </c>
      <c r="O697" s="173">
        <f t="shared" si="878"/>
        <v>4.64</v>
      </c>
      <c r="P697" s="173">
        <f t="shared" si="878"/>
        <v>4.57</v>
      </c>
      <c r="Q697" s="173">
        <f t="shared" si="878"/>
        <v>4.62</v>
      </c>
      <c r="R697" s="173">
        <f t="shared" si="878"/>
        <v>4.7</v>
      </c>
      <c r="S697" s="173">
        <f t="shared" si="878"/>
        <v>4.62</v>
      </c>
      <c r="T697" s="173">
        <f t="shared" si="878"/>
        <v>4.68</v>
      </c>
      <c r="U697" s="173">
        <f t="shared" si="878"/>
        <v>4.66</v>
      </c>
      <c r="V697" s="173">
        <f t="shared" si="878"/>
        <v>4.6</v>
      </c>
      <c r="W697" s="173">
        <f t="shared" si="878"/>
        <v>4.58</v>
      </c>
      <c r="X697" s="173">
        <f t="shared" si="878"/>
        <v>4.54</v>
      </c>
      <c r="Y697" s="173">
        <f t="shared" si="878"/>
        <v>4.61</v>
      </c>
      <c r="Z697" s="173">
        <f t="shared" si="878"/>
        <v>4.58</v>
      </c>
      <c r="AA697" s="173">
        <f t="shared" si="878"/>
        <v>4.64</v>
      </c>
      <c r="AB697" s="173">
        <f t="shared" si="878"/>
        <v>4.59</v>
      </c>
      <c r="AC697" s="173">
        <f t="shared" si="878"/>
        <v>4.52</v>
      </c>
      <c r="AD697" s="173">
        <f t="shared" si="878"/>
        <v>4.58</v>
      </c>
      <c r="AE697" s="173">
        <f t="shared" si="878"/>
        <v>4.58</v>
      </c>
      <c r="AF697" s="173">
        <f t="shared" si="878"/>
        <v>4.6</v>
      </c>
      <c r="AG697" s="173">
        <f t="shared" si="878"/>
        <v>4.69</v>
      </c>
      <c r="AH697" s="173">
        <f t="shared" si="878"/>
        <v>4.62</v>
      </c>
      <c r="AI697" s="173">
        <f t="shared" si="878"/>
        <v>4.6</v>
      </c>
      <c r="AJ697" s="173">
        <f t="shared" si="878"/>
        <v>4.58</v>
      </c>
      <c r="AK697" s="173">
        <f t="shared" si="878"/>
        <v>4.55</v>
      </c>
      <c r="AL697" s="173" t="str">
        <f t="shared" si="878"/>
        <v/>
      </c>
      <c r="AM697" s="173" t="str">
        <f t="shared" si="878"/>
        <v/>
      </c>
      <c r="AN697" s="173" t="str">
        <f t="shared" si="878"/>
        <v/>
      </c>
      <c r="AO697" s="173" t="str">
        <f t="shared" si="878"/>
        <v/>
      </c>
      <c r="AP697" s="173" t="str">
        <f t="shared" si="878"/>
        <v/>
      </c>
      <c r="AQ697" s="170"/>
      <c r="AR697" s="170"/>
    </row>
    <row r="698" ht="12.75" customHeight="1">
      <c r="A698" s="170"/>
      <c r="B698" s="170"/>
      <c r="C698" s="140"/>
      <c r="D698" s="139">
        <v>117.0</v>
      </c>
      <c r="E698" s="177">
        <f t="shared" ref="E698:AP698" si="879">IFERROR(INDEX(E$196:E$385,MATCH($D698,E$389:E$578,0)),"")</f>
        <v>4.58</v>
      </c>
      <c r="F698" s="173">
        <f t="shared" si="879"/>
        <v>4.72</v>
      </c>
      <c r="G698" s="173">
        <f t="shared" si="879"/>
        <v>4.56</v>
      </c>
      <c r="H698" s="173">
        <f t="shared" si="879"/>
        <v>4.62</v>
      </c>
      <c r="I698" s="173">
        <f t="shared" si="879"/>
        <v>4.54</v>
      </c>
      <c r="J698" s="173">
        <f t="shared" si="879"/>
        <v>4.59</v>
      </c>
      <c r="K698" s="173">
        <f t="shared" si="879"/>
        <v>4.58</v>
      </c>
      <c r="L698" s="173">
        <f t="shared" si="879"/>
        <v>4.65</v>
      </c>
      <c r="M698" s="173">
        <f t="shared" si="879"/>
        <v>4.64</v>
      </c>
      <c r="N698" s="173">
        <f t="shared" si="879"/>
        <v>4.52</v>
      </c>
      <c r="O698" s="173">
        <f t="shared" si="879"/>
        <v>4.64</v>
      </c>
      <c r="P698" s="173">
        <f t="shared" si="879"/>
        <v>4.58</v>
      </c>
      <c r="Q698" s="173">
        <f t="shared" si="879"/>
        <v>4.64</v>
      </c>
      <c r="R698" s="173">
        <f t="shared" si="879"/>
        <v>4.72</v>
      </c>
      <c r="S698" s="173">
        <f t="shared" si="879"/>
        <v>4.63</v>
      </c>
      <c r="T698" s="173">
        <f t="shared" si="879"/>
        <v>4.7</v>
      </c>
      <c r="U698" s="173">
        <f t="shared" si="879"/>
        <v>4.67</v>
      </c>
      <c r="V698" s="173">
        <f t="shared" si="879"/>
        <v>4.62</v>
      </c>
      <c r="W698" s="173">
        <f t="shared" si="879"/>
        <v>4.58</v>
      </c>
      <c r="X698" s="173">
        <f t="shared" si="879"/>
        <v>4.54</v>
      </c>
      <c r="Y698" s="173">
        <f t="shared" si="879"/>
        <v>4.62</v>
      </c>
      <c r="Z698" s="173">
        <f t="shared" si="879"/>
        <v>4.59</v>
      </c>
      <c r="AA698" s="173">
        <f t="shared" si="879"/>
        <v>4.64</v>
      </c>
      <c r="AB698" s="173">
        <f t="shared" si="879"/>
        <v>4.59</v>
      </c>
      <c r="AC698" s="173">
        <f t="shared" si="879"/>
        <v>4.53</v>
      </c>
      <c r="AD698" s="173">
        <f t="shared" si="879"/>
        <v>4.58</v>
      </c>
      <c r="AE698" s="173">
        <f t="shared" si="879"/>
        <v>4.59</v>
      </c>
      <c r="AF698" s="173">
        <f t="shared" si="879"/>
        <v>4.6</v>
      </c>
      <c r="AG698" s="173">
        <f t="shared" si="879"/>
        <v>4.7</v>
      </c>
      <c r="AH698" s="173">
        <f t="shared" si="879"/>
        <v>4.62</v>
      </c>
      <c r="AI698" s="173">
        <f t="shared" si="879"/>
        <v>4.6</v>
      </c>
      <c r="AJ698" s="173">
        <f t="shared" si="879"/>
        <v>4.58</v>
      </c>
      <c r="AK698" s="173">
        <f t="shared" si="879"/>
        <v>4.55</v>
      </c>
      <c r="AL698" s="173" t="str">
        <f t="shared" si="879"/>
        <v/>
      </c>
      <c r="AM698" s="173" t="str">
        <f t="shared" si="879"/>
        <v/>
      </c>
      <c r="AN698" s="173" t="str">
        <f t="shared" si="879"/>
        <v/>
      </c>
      <c r="AO698" s="173" t="str">
        <f t="shared" si="879"/>
        <v/>
      </c>
      <c r="AP698" s="173" t="str">
        <f t="shared" si="879"/>
        <v/>
      </c>
      <c r="AQ698" s="170"/>
      <c r="AR698" s="170"/>
    </row>
    <row r="699" ht="12.75" customHeight="1">
      <c r="A699" s="170"/>
      <c r="B699" s="170"/>
      <c r="C699" s="140"/>
      <c r="D699" s="139">
        <v>118.0</v>
      </c>
      <c r="E699" s="177">
        <f t="shared" ref="E699:AP699" si="880">IFERROR(INDEX(E$196:E$385,MATCH($D699,E$389:E$578,0)),"")</f>
        <v>4.58</v>
      </c>
      <c r="F699" s="173">
        <f t="shared" si="880"/>
        <v>4.72</v>
      </c>
      <c r="G699" s="173">
        <f t="shared" si="880"/>
        <v>4.57</v>
      </c>
      <c r="H699" s="173">
        <f t="shared" si="880"/>
        <v>4.63</v>
      </c>
      <c r="I699" s="173">
        <f t="shared" si="880"/>
        <v>4.55</v>
      </c>
      <c r="J699" s="173">
        <f t="shared" si="880"/>
        <v>4.59</v>
      </c>
      <c r="K699" s="173">
        <f t="shared" si="880"/>
        <v>4.58</v>
      </c>
      <c r="L699" s="173">
        <f t="shared" si="880"/>
        <v>4.66</v>
      </c>
      <c r="M699" s="173">
        <f t="shared" si="880"/>
        <v>4.64</v>
      </c>
      <c r="N699" s="173">
        <f t="shared" si="880"/>
        <v>4.53</v>
      </c>
      <c r="O699" s="173">
        <f t="shared" si="880"/>
        <v>4.64</v>
      </c>
      <c r="P699" s="173">
        <f t="shared" si="880"/>
        <v>4.58</v>
      </c>
      <c r="Q699" s="173">
        <f t="shared" si="880"/>
        <v>4.64</v>
      </c>
      <c r="R699" s="173">
        <f t="shared" si="880"/>
        <v>4.72</v>
      </c>
      <c r="S699" s="173">
        <f t="shared" si="880"/>
        <v>4.63</v>
      </c>
      <c r="T699" s="173">
        <f t="shared" si="880"/>
        <v>4.71</v>
      </c>
      <c r="U699" s="173">
        <f t="shared" si="880"/>
        <v>4.67</v>
      </c>
      <c r="V699" s="173">
        <f t="shared" si="880"/>
        <v>4.66</v>
      </c>
      <c r="W699" s="173">
        <f t="shared" si="880"/>
        <v>4.58</v>
      </c>
      <c r="X699" s="173">
        <f t="shared" si="880"/>
        <v>4.54</v>
      </c>
      <c r="Y699" s="173">
        <f t="shared" si="880"/>
        <v>4.62</v>
      </c>
      <c r="Z699" s="173">
        <f t="shared" si="880"/>
        <v>4.59</v>
      </c>
      <c r="AA699" s="173">
        <f t="shared" si="880"/>
        <v>4.65</v>
      </c>
      <c r="AB699" s="173">
        <f t="shared" si="880"/>
        <v>4.59</v>
      </c>
      <c r="AC699" s="173">
        <f t="shared" si="880"/>
        <v>4.53</v>
      </c>
      <c r="AD699" s="173">
        <f t="shared" si="880"/>
        <v>4.58</v>
      </c>
      <c r="AE699" s="173">
        <f t="shared" si="880"/>
        <v>4.59</v>
      </c>
      <c r="AF699" s="173">
        <f t="shared" si="880"/>
        <v>4.6</v>
      </c>
      <c r="AG699" s="173">
        <f t="shared" si="880"/>
        <v>4.7</v>
      </c>
      <c r="AH699" s="173">
        <f t="shared" si="880"/>
        <v>4.63</v>
      </c>
      <c r="AI699" s="173">
        <f t="shared" si="880"/>
        <v>4.61</v>
      </c>
      <c r="AJ699" s="173">
        <f t="shared" si="880"/>
        <v>4.58</v>
      </c>
      <c r="AK699" s="173">
        <f t="shared" si="880"/>
        <v>4.56</v>
      </c>
      <c r="AL699" s="173" t="str">
        <f t="shared" si="880"/>
        <v/>
      </c>
      <c r="AM699" s="173" t="str">
        <f t="shared" si="880"/>
        <v/>
      </c>
      <c r="AN699" s="173" t="str">
        <f t="shared" si="880"/>
        <v/>
      </c>
      <c r="AO699" s="173" t="str">
        <f t="shared" si="880"/>
        <v/>
      </c>
      <c r="AP699" s="173" t="str">
        <f t="shared" si="880"/>
        <v/>
      </c>
      <c r="AQ699" s="170"/>
      <c r="AR699" s="170"/>
    </row>
    <row r="700" ht="12.75" customHeight="1">
      <c r="A700" s="170"/>
      <c r="B700" s="170"/>
      <c r="C700" s="140"/>
      <c r="D700" s="139">
        <v>119.0</v>
      </c>
      <c r="E700" s="177">
        <f t="shared" ref="E700:AP700" si="881">IFERROR(INDEX(E$196:E$385,MATCH($D700,E$389:E$578,0)),"")</f>
        <v>4.58</v>
      </c>
      <c r="F700" s="173">
        <f t="shared" si="881"/>
        <v>4.72</v>
      </c>
      <c r="G700" s="173">
        <f t="shared" si="881"/>
        <v>4.58</v>
      </c>
      <c r="H700" s="173">
        <f t="shared" si="881"/>
        <v>4.63</v>
      </c>
      <c r="I700" s="173">
        <f t="shared" si="881"/>
        <v>4.57</v>
      </c>
      <c r="J700" s="173">
        <f t="shared" si="881"/>
        <v>4.59</v>
      </c>
      <c r="K700" s="173">
        <f t="shared" si="881"/>
        <v>4.59</v>
      </c>
      <c r="L700" s="173">
        <f t="shared" si="881"/>
        <v>4.68</v>
      </c>
      <c r="M700" s="173">
        <f t="shared" si="881"/>
        <v>4.64</v>
      </c>
      <c r="N700" s="173">
        <f t="shared" si="881"/>
        <v>4.54</v>
      </c>
      <c r="O700" s="173">
        <f t="shared" si="881"/>
        <v>4.66</v>
      </c>
      <c r="P700" s="173">
        <f t="shared" si="881"/>
        <v>4.6</v>
      </c>
      <c r="Q700" s="173">
        <f t="shared" si="881"/>
        <v>4.68</v>
      </c>
      <c r="R700" s="173">
        <f t="shared" si="881"/>
        <v>4.72</v>
      </c>
      <c r="S700" s="173">
        <f t="shared" si="881"/>
        <v>4.64</v>
      </c>
      <c r="T700" s="173">
        <f t="shared" si="881"/>
        <v>4.73</v>
      </c>
      <c r="U700" s="173">
        <f t="shared" si="881"/>
        <v>4.67</v>
      </c>
      <c r="V700" s="173">
        <f t="shared" si="881"/>
        <v>4.68</v>
      </c>
      <c r="W700" s="173">
        <f t="shared" si="881"/>
        <v>4.59</v>
      </c>
      <c r="X700" s="173">
        <f t="shared" si="881"/>
        <v>4.55</v>
      </c>
      <c r="Y700" s="173">
        <f t="shared" si="881"/>
        <v>4.62</v>
      </c>
      <c r="Z700" s="173">
        <f t="shared" si="881"/>
        <v>4.59</v>
      </c>
      <c r="AA700" s="173">
        <f t="shared" si="881"/>
        <v>4.65</v>
      </c>
      <c r="AB700" s="173">
        <f t="shared" si="881"/>
        <v>4.59</v>
      </c>
      <c r="AC700" s="173">
        <f t="shared" si="881"/>
        <v>4.55</v>
      </c>
      <c r="AD700" s="173">
        <f t="shared" si="881"/>
        <v>4.59</v>
      </c>
      <c r="AE700" s="173">
        <f t="shared" si="881"/>
        <v>4.61</v>
      </c>
      <c r="AF700" s="173">
        <f t="shared" si="881"/>
        <v>4.6</v>
      </c>
      <c r="AG700" s="173">
        <f t="shared" si="881"/>
        <v>4.71</v>
      </c>
      <c r="AH700" s="173">
        <f t="shared" si="881"/>
        <v>4.63</v>
      </c>
      <c r="AI700" s="173">
        <f t="shared" si="881"/>
        <v>4.63</v>
      </c>
      <c r="AJ700" s="173">
        <f t="shared" si="881"/>
        <v>4.59</v>
      </c>
      <c r="AK700" s="173">
        <f t="shared" si="881"/>
        <v>4.58</v>
      </c>
      <c r="AL700" s="173" t="str">
        <f t="shared" si="881"/>
        <v/>
      </c>
      <c r="AM700" s="173" t="str">
        <f t="shared" si="881"/>
        <v/>
      </c>
      <c r="AN700" s="173" t="str">
        <f t="shared" si="881"/>
        <v/>
      </c>
      <c r="AO700" s="173" t="str">
        <f t="shared" si="881"/>
        <v/>
      </c>
      <c r="AP700" s="173" t="str">
        <f t="shared" si="881"/>
        <v/>
      </c>
      <c r="AQ700" s="170"/>
      <c r="AR700" s="170"/>
    </row>
    <row r="701" ht="12.75" customHeight="1">
      <c r="A701" s="170"/>
      <c r="B701" s="170"/>
      <c r="C701" s="140"/>
      <c r="D701" s="139">
        <v>120.0</v>
      </c>
      <c r="E701" s="177">
        <f t="shared" ref="E701:AP701" si="882">IFERROR(INDEX(E$196:E$385,MATCH($D701,E$389:E$578,0)),"")</f>
        <v>4.6</v>
      </c>
      <c r="F701" s="173">
        <f t="shared" si="882"/>
        <v>4.72</v>
      </c>
      <c r="G701" s="173">
        <f t="shared" si="882"/>
        <v>4.58</v>
      </c>
      <c r="H701" s="173">
        <f t="shared" si="882"/>
        <v>4.64</v>
      </c>
      <c r="I701" s="173">
        <f t="shared" si="882"/>
        <v>4.57</v>
      </c>
      <c r="J701" s="173">
        <f t="shared" si="882"/>
        <v>4.6</v>
      </c>
      <c r="K701" s="173">
        <f t="shared" si="882"/>
        <v>4.6</v>
      </c>
      <c r="L701" s="173">
        <f t="shared" si="882"/>
        <v>4.68</v>
      </c>
      <c r="M701" s="173">
        <f t="shared" si="882"/>
        <v>4.65</v>
      </c>
      <c r="N701" s="173">
        <f t="shared" si="882"/>
        <v>4.57</v>
      </c>
      <c r="O701" s="173">
        <f t="shared" si="882"/>
        <v>4.66</v>
      </c>
      <c r="P701" s="173">
        <f t="shared" si="882"/>
        <v>4.61</v>
      </c>
      <c r="Q701" s="173">
        <f t="shared" si="882"/>
        <v>4.68</v>
      </c>
      <c r="R701" s="173">
        <f t="shared" si="882"/>
        <v>4.72</v>
      </c>
      <c r="S701" s="173">
        <f t="shared" si="882"/>
        <v>4.64</v>
      </c>
      <c r="T701" s="173">
        <f t="shared" si="882"/>
        <v>4.74</v>
      </c>
      <c r="U701" s="173">
        <f t="shared" si="882"/>
        <v>4.68</v>
      </c>
      <c r="V701" s="173">
        <f t="shared" si="882"/>
        <v>4.68</v>
      </c>
      <c r="W701" s="173">
        <f t="shared" si="882"/>
        <v>4.6</v>
      </c>
      <c r="X701" s="173">
        <f t="shared" si="882"/>
        <v>4.55</v>
      </c>
      <c r="Y701" s="173">
        <f t="shared" si="882"/>
        <v>4.66</v>
      </c>
      <c r="Z701" s="173">
        <f t="shared" si="882"/>
        <v>4.61</v>
      </c>
      <c r="AA701" s="173">
        <f t="shared" si="882"/>
        <v>4.66</v>
      </c>
      <c r="AB701" s="173">
        <f t="shared" si="882"/>
        <v>4.6</v>
      </c>
      <c r="AC701" s="173">
        <f t="shared" si="882"/>
        <v>4.58</v>
      </c>
      <c r="AD701" s="173">
        <f t="shared" si="882"/>
        <v>4.59</v>
      </c>
      <c r="AE701" s="173">
        <f t="shared" si="882"/>
        <v>4.63</v>
      </c>
      <c r="AF701" s="173">
        <f t="shared" si="882"/>
        <v>4.64</v>
      </c>
      <c r="AG701" s="173">
        <f t="shared" si="882"/>
        <v>4.71</v>
      </c>
      <c r="AH701" s="173">
        <f t="shared" si="882"/>
        <v>4.64</v>
      </c>
      <c r="AI701" s="173">
        <f t="shared" si="882"/>
        <v>4.63</v>
      </c>
      <c r="AJ701" s="173">
        <f t="shared" si="882"/>
        <v>4.59</v>
      </c>
      <c r="AK701" s="173">
        <f t="shared" si="882"/>
        <v>4.58</v>
      </c>
      <c r="AL701" s="173" t="str">
        <f t="shared" si="882"/>
        <v/>
      </c>
      <c r="AM701" s="173" t="str">
        <f t="shared" si="882"/>
        <v/>
      </c>
      <c r="AN701" s="173" t="str">
        <f t="shared" si="882"/>
        <v/>
      </c>
      <c r="AO701" s="173" t="str">
        <f t="shared" si="882"/>
        <v/>
      </c>
      <c r="AP701" s="173" t="str">
        <f t="shared" si="882"/>
        <v/>
      </c>
      <c r="AQ701" s="170"/>
      <c r="AR701" s="170"/>
    </row>
    <row r="702" ht="12.75" customHeight="1">
      <c r="A702" s="170"/>
      <c r="B702" s="170"/>
      <c r="C702" s="140"/>
      <c r="D702" s="139">
        <v>121.0</v>
      </c>
      <c r="E702" s="177">
        <f t="shared" ref="E702:AP702" si="883">IFERROR(INDEX(E$196:E$385,MATCH($D702,E$389:E$578,0)),"")</f>
        <v>4.6</v>
      </c>
      <c r="F702" s="173">
        <f t="shared" si="883"/>
        <v>4.74</v>
      </c>
      <c r="G702" s="173">
        <f t="shared" si="883"/>
        <v>4.59</v>
      </c>
      <c r="H702" s="173">
        <f t="shared" si="883"/>
        <v>4.65</v>
      </c>
      <c r="I702" s="173">
        <f t="shared" si="883"/>
        <v>4.58</v>
      </c>
      <c r="J702" s="173">
        <f t="shared" si="883"/>
        <v>4.6</v>
      </c>
      <c r="K702" s="173">
        <f t="shared" si="883"/>
        <v>4.61</v>
      </c>
      <c r="L702" s="173">
        <f t="shared" si="883"/>
        <v>4.69</v>
      </c>
      <c r="M702" s="173">
        <f t="shared" si="883"/>
        <v>4.66</v>
      </c>
      <c r="N702" s="173">
        <f t="shared" si="883"/>
        <v>4.57</v>
      </c>
      <c r="O702" s="173">
        <f t="shared" si="883"/>
        <v>4.66</v>
      </c>
      <c r="P702" s="173">
        <f t="shared" si="883"/>
        <v>4.62</v>
      </c>
      <c r="Q702" s="173">
        <f t="shared" si="883"/>
        <v>4.7</v>
      </c>
      <c r="R702" s="173">
        <f t="shared" si="883"/>
        <v>4.73</v>
      </c>
      <c r="S702" s="173">
        <f t="shared" si="883"/>
        <v>4.66</v>
      </c>
      <c r="T702" s="173">
        <f t="shared" si="883"/>
        <v>4.75</v>
      </c>
      <c r="U702" s="173">
        <f t="shared" si="883"/>
        <v>4.68</v>
      </c>
      <c r="V702" s="173">
        <f t="shared" si="883"/>
        <v>4.69</v>
      </c>
      <c r="W702" s="173">
        <f t="shared" si="883"/>
        <v>4.6</v>
      </c>
      <c r="X702" s="173">
        <f t="shared" si="883"/>
        <v>4.56</v>
      </c>
      <c r="Y702" s="173">
        <f t="shared" si="883"/>
        <v>4.66</v>
      </c>
      <c r="Z702" s="173">
        <f t="shared" si="883"/>
        <v>4.62</v>
      </c>
      <c r="AA702" s="173">
        <f t="shared" si="883"/>
        <v>4.66</v>
      </c>
      <c r="AB702" s="173">
        <f t="shared" si="883"/>
        <v>4.6</v>
      </c>
      <c r="AC702" s="173">
        <f t="shared" si="883"/>
        <v>4.62</v>
      </c>
      <c r="AD702" s="173">
        <f t="shared" si="883"/>
        <v>4.6</v>
      </c>
      <c r="AE702" s="173">
        <f t="shared" si="883"/>
        <v>4.65</v>
      </c>
      <c r="AF702" s="173">
        <f t="shared" si="883"/>
        <v>4.66</v>
      </c>
      <c r="AG702" s="173">
        <f t="shared" si="883"/>
        <v>4.72</v>
      </c>
      <c r="AH702" s="173">
        <f t="shared" si="883"/>
        <v>4.65</v>
      </c>
      <c r="AI702" s="173">
        <f t="shared" si="883"/>
        <v>4.65</v>
      </c>
      <c r="AJ702" s="173">
        <f t="shared" si="883"/>
        <v>4.6</v>
      </c>
      <c r="AK702" s="173">
        <f t="shared" si="883"/>
        <v>4.58</v>
      </c>
      <c r="AL702" s="173" t="str">
        <f t="shared" si="883"/>
        <v/>
      </c>
      <c r="AM702" s="173" t="str">
        <f t="shared" si="883"/>
        <v/>
      </c>
      <c r="AN702" s="173" t="str">
        <f t="shared" si="883"/>
        <v/>
      </c>
      <c r="AO702" s="173" t="str">
        <f t="shared" si="883"/>
        <v/>
      </c>
      <c r="AP702" s="173" t="str">
        <f t="shared" si="883"/>
        <v/>
      </c>
      <c r="AQ702" s="170"/>
      <c r="AR702" s="170"/>
    </row>
    <row r="703" ht="12.75" customHeight="1">
      <c r="A703" s="170"/>
      <c r="B703" s="170"/>
      <c r="C703" s="140"/>
      <c r="D703" s="139">
        <v>122.0</v>
      </c>
      <c r="E703" s="177">
        <f t="shared" ref="E703:AP703" si="884">IFERROR(INDEX(E$196:E$385,MATCH($D703,E$389:E$578,0)),"")</f>
        <v>4.63</v>
      </c>
      <c r="F703" s="173">
        <f t="shared" si="884"/>
        <v>4.74</v>
      </c>
      <c r="G703" s="173">
        <f t="shared" si="884"/>
        <v>4.59</v>
      </c>
      <c r="H703" s="173">
        <f t="shared" si="884"/>
        <v>4.65</v>
      </c>
      <c r="I703" s="173">
        <f t="shared" si="884"/>
        <v>4.58</v>
      </c>
      <c r="J703" s="173">
        <f t="shared" si="884"/>
        <v>4.61</v>
      </c>
      <c r="K703" s="173">
        <f t="shared" si="884"/>
        <v>4.61</v>
      </c>
      <c r="L703" s="173">
        <f t="shared" si="884"/>
        <v>4.69</v>
      </c>
      <c r="M703" s="173">
        <f t="shared" si="884"/>
        <v>4.66</v>
      </c>
      <c r="N703" s="173">
        <f t="shared" si="884"/>
        <v>4.58</v>
      </c>
      <c r="O703" s="173">
        <f t="shared" si="884"/>
        <v>4.68</v>
      </c>
      <c r="P703" s="173">
        <f t="shared" si="884"/>
        <v>4.64</v>
      </c>
      <c r="Q703" s="173">
        <f t="shared" si="884"/>
        <v>4.71</v>
      </c>
      <c r="R703" s="173">
        <f t="shared" si="884"/>
        <v>4.74</v>
      </c>
      <c r="S703" s="173">
        <f t="shared" si="884"/>
        <v>4.66</v>
      </c>
      <c r="T703" s="173">
        <f t="shared" si="884"/>
        <v>4.76</v>
      </c>
      <c r="U703" s="173">
        <f t="shared" si="884"/>
        <v>4.69</v>
      </c>
      <c r="V703" s="173">
        <f t="shared" si="884"/>
        <v>4.7</v>
      </c>
      <c r="W703" s="173">
        <f t="shared" si="884"/>
        <v>4.64</v>
      </c>
      <c r="X703" s="173">
        <f t="shared" si="884"/>
        <v>4.58</v>
      </c>
      <c r="Y703" s="173">
        <f t="shared" si="884"/>
        <v>4.67</v>
      </c>
      <c r="Z703" s="173">
        <f t="shared" si="884"/>
        <v>4.62</v>
      </c>
      <c r="AA703" s="173">
        <f t="shared" si="884"/>
        <v>4.66</v>
      </c>
      <c r="AB703" s="173">
        <f t="shared" si="884"/>
        <v>4.62</v>
      </c>
      <c r="AC703" s="173">
        <f t="shared" si="884"/>
        <v>4.62</v>
      </c>
      <c r="AD703" s="173">
        <f t="shared" si="884"/>
        <v>4.62</v>
      </c>
      <c r="AE703" s="173">
        <f t="shared" si="884"/>
        <v>4.66</v>
      </c>
      <c r="AF703" s="173">
        <f t="shared" si="884"/>
        <v>4.68</v>
      </c>
      <c r="AG703" s="173">
        <f t="shared" si="884"/>
        <v>4.72</v>
      </c>
      <c r="AH703" s="173">
        <f t="shared" si="884"/>
        <v>4.66</v>
      </c>
      <c r="AI703" s="173">
        <f t="shared" si="884"/>
        <v>4.66</v>
      </c>
      <c r="AJ703" s="173">
        <f t="shared" si="884"/>
        <v>4.6</v>
      </c>
      <c r="AK703" s="173">
        <f t="shared" si="884"/>
        <v>4.62</v>
      </c>
      <c r="AL703" s="173" t="str">
        <f t="shared" si="884"/>
        <v/>
      </c>
      <c r="AM703" s="173" t="str">
        <f t="shared" si="884"/>
        <v/>
      </c>
      <c r="AN703" s="173" t="str">
        <f t="shared" si="884"/>
        <v/>
      </c>
      <c r="AO703" s="173" t="str">
        <f t="shared" si="884"/>
        <v/>
      </c>
      <c r="AP703" s="173" t="str">
        <f t="shared" si="884"/>
        <v/>
      </c>
      <c r="AQ703" s="170"/>
      <c r="AR703" s="170"/>
    </row>
    <row r="704" ht="12.75" customHeight="1">
      <c r="A704" s="170"/>
      <c r="B704" s="170"/>
      <c r="C704" s="140"/>
      <c r="D704" s="139">
        <v>123.0</v>
      </c>
      <c r="E704" s="177">
        <f t="shared" ref="E704:AP704" si="885">IFERROR(INDEX(E$196:E$385,MATCH($D704,E$389:E$578,0)),"")</f>
        <v>4.64</v>
      </c>
      <c r="F704" s="173">
        <f t="shared" si="885"/>
        <v>4.74</v>
      </c>
      <c r="G704" s="173">
        <f t="shared" si="885"/>
        <v>4.6</v>
      </c>
      <c r="H704" s="173">
        <f t="shared" si="885"/>
        <v>4.68</v>
      </c>
      <c r="I704" s="173">
        <f t="shared" si="885"/>
        <v>4.59</v>
      </c>
      <c r="J704" s="173">
        <f t="shared" si="885"/>
        <v>4.62</v>
      </c>
      <c r="K704" s="173">
        <f t="shared" si="885"/>
        <v>4.62</v>
      </c>
      <c r="L704" s="173">
        <f t="shared" si="885"/>
        <v>4.7</v>
      </c>
      <c r="M704" s="173">
        <f t="shared" si="885"/>
        <v>4.68</v>
      </c>
      <c r="N704" s="173">
        <f t="shared" si="885"/>
        <v>4.6</v>
      </c>
      <c r="O704" s="173">
        <f t="shared" si="885"/>
        <v>4.7</v>
      </c>
      <c r="P704" s="173">
        <f t="shared" si="885"/>
        <v>4.64</v>
      </c>
      <c r="Q704" s="173">
        <f t="shared" si="885"/>
        <v>4.71</v>
      </c>
      <c r="R704" s="173">
        <f t="shared" si="885"/>
        <v>4.74</v>
      </c>
      <c r="S704" s="173">
        <f t="shared" si="885"/>
        <v>4.66</v>
      </c>
      <c r="T704" s="173">
        <f t="shared" si="885"/>
        <v>4.77</v>
      </c>
      <c r="U704" s="173">
        <f t="shared" si="885"/>
        <v>4.7</v>
      </c>
      <c r="V704" s="173">
        <f t="shared" si="885"/>
        <v>4.71</v>
      </c>
      <c r="W704" s="173">
        <f t="shared" si="885"/>
        <v>4.64</v>
      </c>
      <c r="X704" s="173">
        <f t="shared" si="885"/>
        <v>4.58</v>
      </c>
      <c r="Y704" s="173">
        <f t="shared" si="885"/>
        <v>4.68</v>
      </c>
      <c r="Z704" s="173">
        <f t="shared" si="885"/>
        <v>4.62</v>
      </c>
      <c r="AA704" s="173">
        <f t="shared" si="885"/>
        <v>4.66</v>
      </c>
      <c r="AB704" s="173">
        <f t="shared" si="885"/>
        <v>4.62</v>
      </c>
      <c r="AC704" s="173">
        <f t="shared" si="885"/>
        <v>4.62</v>
      </c>
      <c r="AD704" s="173">
        <f t="shared" si="885"/>
        <v>4.64</v>
      </c>
      <c r="AE704" s="173">
        <f t="shared" si="885"/>
        <v>4.66</v>
      </c>
      <c r="AF704" s="173">
        <f t="shared" si="885"/>
        <v>4.69</v>
      </c>
      <c r="AG704" s="173">
        <f t="shared" si="885"/>
        <v>4.73</v>
      </c>
      <c r="AH704" s="173">
        <f t="shared" si="885"/>
        <v>4.67</v>
      </c>
      <c r="AI704" s="173">
        <f t="shared" si="885"/>
        <v>4.66</v>
      </c>
      <c r="AJ704" s="173">
        <f t="shared" si="885"/>
        <v>4.6</v>
      </c>
      <c r="AK704" s="173">
        <f t="shared" si="885"/>
        <v>4.62</v>
      </c>
      <c r="AL704" s="173" t="str">
        <f t="shared" si="885"/>
        <v/>
      </c>
      <c r="AM704" s="173" t="str">
        <f t="shared" si="885"/>
        <v/>
      </c>
      <c r="AN704" s="173" t="str">
        <f t="shared" si="885"/>
        <v/>
      </c>
      <c r="AO704" s="173" t="str">
        <f t="shared" si="885"/>
        <v/>
      </c>
      <c r="AP704" s="173" t="str">
        <f t="shared" si="885"/>
        <v/>
      </c>
      <c r="AQ704" s="170"/>
      <c r="AR704" s="170"/>
    </row>
    <row r="705" ht="12.75" customHeight="1">
      <c r="A705" s="170"/>
      <c r="B705" s="170"/>
      <c r="C705" s="140"/>
      <c r="D705" s="139">
        <v>124.0</v>
      </c>
      <c r="E705" s="177">
        <f t="shared" ref="E705:AP705" si="886">IFERROR(INDEX(E$196:E$385,MATCH($D705,E$389:E$578,0)),"")</f>
        <v>4.66</v>
      </c>
      <c r="F705" s="173">
        <f t="shared" si="886"/>
        <v>4.75</v>
      </c>
      <c r="G705" s="173">
        <f t="shared" si="886"/>
        <v>4.6</v>
      </c>
      <c r="H705" s="173">
        <f t="shared" si="886"/>
        <v>4.68</v>
      </c>
      <c r="I705" s="173">
        <f t="shared" si="886"/>
        <v>4.62</v>
      </c>
      <c r="J705" s="173">
        <f t="shared" si="886"/>
        <v>4.62</v>
      </c>
      <c r="K705" s="173">
        <f t="shared" si="886"/>
        <v>4.62</v>
      </c>
      <c r="L705" s="173">
        <f t="shared" si="886"/>
        <v>4.71</v>
      </c>
      <c r="M705" s="173">
        <f t="shared" si="886"/>
        <v>4.7</v>
      </c>
      <c r="N705" s="173">
        <f t="shared" si="886"/>
        <v>4.62</v>
      </c>
      <c r="O705" s="173">
        <f t="shared" si="886"/>
        <v>4.7</v>
      </c>
      <c r="P705" s="173">
        <f t="shared" si="886"/>
        <v>4.64</v>
      </c>
      <c r="Q705" s="173">
        <f t="shared" si="886"/>
        <v>4.72</v>
      </c>
      <c r="R705" s="173">
        <f t="shared" si="886"/>
        <v>4.74</v>
      </c>
      <c r="S705" s="173">
        <f t="shared" si="886"/>
        <v>4.69</v>
      </c>
      <c r="T705" s="173">
        <f t="shared" si="886"/>
        <v>4.78</v>
      </c>
      <c r="U705" s="173">
        <f t="shared" si="886"/>
        <v>4.7</v>
      </c>
      <c r="V705" s="173">
        <f t="shared" si="886"/>
        <v>4.71</v>
      </c>
      <c r="W705" s="173">
        <f t="shared" si="886"/>
        <v>4.64</v>
      </c>
      <c r="X705" s="173">
        <f t="shared" si="886"/>
        <v>4.6</v>
      </c>
      <c r="Y705" s="173">
        <f t="shared" si="886"/>
        <v>4.68</v>
      </c>
      <c r="Z705" s="173">
        <f t="shared" si="886"/>
        <v>4.63</v>
      </c>
      <c r="AA705" s="173">
        <f t="shared" si="886"/>
        <v>4.67</v>
      </c>
      <c r="AB705" s="173">
        <f t="shared" si="886"/>
        <v>4.65</v>
      </c>
      <c r="AC705" s="173">
        <f t="shared" si="886"/>
        <v>4.63</v>
      </c>
      <c r="AD705" s="173">
        <f t="shared" si="886"/>
        <v>4.64</v>
      </c>
      <c r="AE705" s="173">
        <f t="shared" si="886"/>
        <v>4.67</v>
      </c>
      <c r="AF705" s="173">
        <f t="shared" si="886"/>
        <v>4.7</v>
      </c>
      <c r="AG705" s="173">
        <f t="shared" si="886"/>
        <v>4.74</v>
      </c>
      <c r="AH705" s="173">
        <f t="shared" si="886"/>
        <v>4.68</v>
      </c>
      <c r="AI705" s="173">
        <f t="shared" si="886"/>
        <v>4.68</v>
      </c>
      <c r="AJ705" s="173">
        <f t="shared" si="886"/>
        <v>4.6</v>
      </c>
      <c r="AK705" s="173">
        <f t="shared" si="886"/>
        <v>4.64</v>
      </c>
      <c r="AL705" s="173" t="str">
        <f t="shared" si="886"/>
        <v/>
      </c>
      <c r="AM705" s="173" t="str">
        <f t="shared" si="886"/>
        <v/>
      </c>
      <c r="AN705" s="173" t="str">
        <f t="shared" si="886"/>
        <v/>
      </c>
      <c r="AO705" s="173" t="str">
        <f t="shared" si="886"/>
        <v/>
      </c>
      <c r="AP705" s="173" t="str">
        <f t="shared" si="886"/>
        <v/>
      </c>
      <c r="AQ705" s="170"/>
      <c r="AR705" s="170"/>
    </row>
    <row r="706" ht="12.75" customHeight="1">
      <c r="A706" s="170"/>
      <c r="B706" s="170"/>
      <c r="C706" s="140"/>
      <c r="D706" s="139">
        <v>125.0</v>
      </c>
      <c r="E706" s="177">
        <f t="shared" ref="E706:AP706" si="887">IFERROR(INDEX(E$196:E$385,MATCH($D706,E$389:E$578,0)),"")</f>
        <v>4.66</v>
      </c>
      <c r="F706" s="173">
        <f t="shared" si="887"/>
        <v>4.75</v>
      </c>
      <c r="G706" s="173">
        <f t="shared" si="887"/>
        <v>4.62</v>
      </c>
      <c r="H706" s="173">
        <f t="shared" si="887"/>
        <v>4.7</v>
      </c>
      <c r="I706" s="173">
        <f t="shared" si="887"/>
        <v>4.62</v>
      </c>
      <c r="J706" s="173">
        <f t="shared" si="887"/>
        <v>4.62</v>
      </c>
      <c r="K706" s="173">
        <f t="shared" si="887"/>
        <v>4.62</v>
      </c>
      <c r="L706" s="173">
        <f t="shared" si="887"/>
        <v>4.72</v>
      </c>
      <c r="M706" s="173">
        <f t="shared" si="887"/>
        <v>4.7</v>
      </c>
      <c r="N706" s="173">
        <f t="shared" si="887"/>
        <v>4.64</v>
      </c>
      <c r="O706" s="173">
        <f t="shared" si="887"/>
        <v>4.72</v>
      </c>
      <c r="P706" s="173">
        <f t="shared" si="887"/>
        <v>4.65</v>
      </c>
      <c r="Q706" s="173">
        <f t="shared" si="887"/>
        <v>4.72</v>
      </c>
      <c r="R706" s="173">
        <f t="shared" si="887"/>
        <v>4.74</v>
      </c>
      <c r="S706" s="173">
        <f t="shared" si="887"/>
        <v>4.7</v>
      </c>
      <c r="T706" s="173">
        <f t="shared" si="887"/>
        <v>4.82</v>
      </c>
      <c r="U706" s="173">
        <f t="shared" si="887"/>
        <v>4.71</v>
      </c>
      <c r="V706" s="173">
        <f t="shared" si="887"/>
        <v>4.71</v>
      </c>
      <c r="W706" s="173">
        <f t="shared" si="887"/>
        <v>4.66</v>
      </c>
      <c r="X706" s="173">
        <f t="shared" si="887"/>
        <v>4.6</v>
      </c>
      <c r="Y706" s="173">
        <f t="shared" si="887"/>
        <v>4.68</v>
      </c>
      <c r="Z706" s="173">
        <f t="shared" si="887"/>
        <v>4.63</v>
      </c>
      <c r="AA706" s="173">
        <f t="shared" si="887"/>
        <v>4.67</v>
      </c>
      <c r="AB706" s="173">
        <f t="shared" si="887"/>
        <v>4.66</v>
      </c>
      <c r="AC706" s="173">
        <f t="shared" si="887"/>
        <v>4.64</v>
      </c>
      <c r="AD706" s="173">
        <f t="shared" si="887"/>
        <v>4.65</v>
      </c>
      <c r="AE706" s="173">
        <f t="shared" si="887"/>
        <v>4.67</v>
      </c>
      <c r="AF706" s="173">
        <f t="shared" si="887"/>
        <v>4.71</v>
      </c>
      <c r="AG706" s="173">
        <f t="shared" si="887"/>
        <v>4.74</v>
      </c>
      <c r="AH706" s="173">
        <f t="shared" si="887"/>
        <v>4.69</v>
      </c>
      <c r="AI706" s="173">
        <f t="shared" si="887"/>
        <v>4.68</v>
      </c>
      <c r="AJ706" s="173">
        <f t="shared" si="887"/>
        <v>4.6</v>
      </c>
      <c r="AK706" s="173">
        <f t="shared" si="887"/>
        <v>4.64</v>
      </c>
      <c r="AL706" s="173" t="str">
        <f t="shared" si="887"/>
        <v/>
      </c>
      <c r="AM706" s="173" t="str">
        <f t="shared" si="887"/>
        <v/>
      </c>
      <c r="AN706" s="173" t="str">
        <f t="shared" si="887"/>
        <v/>
      </c>
      <c r="AO706" s="173" t="str">
        <f t="shared" si="887"/>
        <v/>
      </c>
      <c r="AP706" s="173" t="str">
        <f t="shared" si="887"/>
        <v/>
      </c>
      <c r="AQ706" s="170"/>
      <c r="AR706" s="170"/>
    </row>
    <row r="707" ht="12.75" customHeight="1">
      <c r="A707" s="170"/>
      <c r="B707" s="170"/>
      <c r="C707" s="140"/>
      <c r="D707" s="139">
        <v>126.0</v>
      </c>
      <c r="E707" s="177">
        <f t="shared" ref="E707:AP707" si="888">IFERROR(INDEX(E$196:E$385,MATCH($D707,E$389:E$578,0)),"")</f>
        <v>4.66</v>
      </c>
      <c r="F707" s="173">
        <f t="shared" si="888"/>
        <v>4.76</v>
      </c>
      <c r="G707" s="173">
        <f t="shared" si="888"/>
        <v>4.63</v>
      </c>
      <c r="H707" s="173">
        <f t="shared" si="888"/>
        <v>4.7</v>
      </c>
      <c r="I707" s="173">
        <f t="shared" si="888"/>
        <v>4.62</v>
      </c>
      <c r="J707" s="173">
        <f t="shared" si="888"/>
        <v>4.65</v>
      </c>
      <c r="K707" s="173">
        <f t="shared" si="888"/>
        <v>4.63</v>
      </c>
      <c r="L707" s="173">
        <f t="shared" si="888"/>
        <v>4.72</v>
      </c>
      <c r="M707" s="173">
        <f t="shared" si="888"/>
        <v>4.7</v>
      </c>
      <c r="N707" s="173">
        <f t="shared" si="888"/>
        <v>4.65</v>
      </c>
      <c r="O707" s="173">
        <f t="shared" si="888"/>
        <v>4.72</v>
      </c>
      <c r="P707" s="173">
        <f t="shared" si="888"/>
        <v>4.66</v>
      </c>
      <c r="Q707" s="173">
        <f t="shared" si="888"/>
        <v>4.73</v>
      </c>
      <c r="R707" s="173">
        <f t="shared" si="888"/>
        <v>4.74</v>
      </c>
      <c r="S707" s="173">
        <f t="shared" si="888"/>
        <v>4.7</v>
      </c>
      <c r="T707" s="173">
        <f t="shared" si="888"/>
        <v>4.82</v>
      </c>
      <c r="U707" s="173">
        <f t="shared" si="888"/>
        <v>4.72</v>
      </c>
      <c r="V707" s="173">
        <f t="shared" si="888"/>
        <v>4.72</v>
      </c>
      <c r="W707" s="173">
        <f t="shared" si="888"/>
        <v>4.66</v>
      </c>
      <c r="X707" s="173">
        <f t="shared" si="888"/>
        <v>4.6</v>
      </c>
      <c r="Y707" s="173">
        <f t="shared" si="888"/>
        <v>4.68</v>
      </c>
      <c r="Z707" s="173">
        <f t="shared" si="888"/>
        <v>4.66</v>
      </c>
      <c r="AA707" s="173">
        <f t="shared" si="888"/>
        <v>4.69</v>
      </c>
      <c r="AB707" s="173">
        <f t="shared" si="888"/>
        <v>4.66</v>
      </c>
      <c r="AC707" s="173">
        <f t="shared" si="888"/>
        <v>4.64</v>
      </c>
      <c r="AD707" s="173">
        <f t="shared" si="888"/>
        <v>4.66</v>
      </c>
      <c r="AE707" s="173">
        <f t="shared" si="888"/>
        <v>4.7</v>
      </c>
      <c r="AF707" s="173">
        <f t="shared" si="888"/>
        <v>4.72</v>
      </c>
      <c r="AG707" s="173">
        <f t="shared" si="888"/>
        <v>4.74</v>
      </c>
      <c r="AH707" s="173">
        <f t="shared" si="888"/>
        <v>4.69</v>
      </c>
      <c r="AI707" s="173">
        <f t="shared" si="888"/>
        <v>4.7</v>
      </c>
      <c r="AJ707" s="173">
        <f t="shared" si="888"/>
        <v>4.6</v>
      </c>
      <c r="AK707" s="173">
        <f t="shared" si="888"/>
        <v>4.66</v>
      </c>
      <c r="AL707" s="173" t="str">
        <f t="shared" si="888"/>
        <v/>
      </c>
      <c r="AM707" s="173" t="str">
        <f t="shared" si="888"/>
        <v/>
      </c>
      <c r="AN707" s="173" t="str">
        <f t="shared" si="888"/>
        <v/>
      </c>
      <c r="AO707" s="173" t="str">
        <f t="shared" si="888"/>
        <v/>
      </c>
      <c r="AP707" s="173" t="str">
        <f t="shared" si="888"/>
        <v/>
      </c>
      <c r="AQ707" s="170"/>
      <c r="AR707" s="170"/>
    </row>
    <row r="708" ht="12.75" customHeight="1">
      <c r="A708" s="170"/>
      <c r="B708" s="170"/>
      <c r="C708" s="140"/>
      <c r="D708" s="139">
        <v>127.0</v>
      </c>
      <c r="E708" s="177">
        <f t="shared" ref="E708:AP708" si="889">IFERROR(INDEX(E$196:E$385,MATCH($D708,E$389:E$578,0)),"")</f>
        <v>4.66</v>
      </c>
      <c r="F708" s="173">
        <f t="shared" si="889"/>
        <v>4.76</v>
      </c>
      <c r="G708" s="173">
        <f t="shared" si="889"/>
        <v>4.63</v>
      </c>
      <c r="H708" s="173">
        <f t="shared" si="889"/>
        <v>4.72</v>
      </c>
      <c r="I708" s="173">
        <f t="shared" si="889"/>
        <v>4.63</v>
      </c>
      <c r="J708" s="173">
        <f t="shared" si="889"/>
        <v>4.66</v>
      </c>
      <c r="K708" s="173">
        <f t="shared" si="889"/>
        <v>4.64</v>
      </c>
      <c r="L708" s="173">
        <f t="shared" si="889"/>
        <v>4.73</v>
      </c>
      <c r="M708" s="173">
        <f t="shared" si="889"/>
        <v>4.7</v>
      </c>
      <c r="N708" s="173">
        <f t="shared" si="889"/>
        <v>4.66</v>
      </c>
      <c r="O708" s="173">
        <f t="shared" si="889"/>
        <v>4.72</v>
      </c>
      <c r="P708" s="173">
        <f t="shared" si="889"/>
        <v>4.67</v>
      </c>
      <c r="Q708" s="173">
        <f t="shared" si="889"/>
        <v>4.74</v>
      </c>
      <c r="R708" s="173">
        <f t="shared" si="889"/>
        <v>4.74</v>
      </c>
      <c r="S708" s="173">
        <f t="shared" si="889"/>
        <v>4.71</v>
      </c>
      <c r="T708" s="173">
        <f t="shared" si="889"/>
        <v>4.83</v>
      </c>
      <c r="U708" s="173">
        <f t="shared" si="889"/>
        <v>4.72</v>
      </c>
      <c r="V708" s="173">
        <f t="shared" si="889"/>
        <v>4.72</v>
      </c>
      <c r="W708" s="173">
        <f t="shared" si="889"/>
        <v>4.66</v>
      </c>
      <c r="X708" s="173">
        <f t="shared" si="889"/>
        <v>4.6</v>
      </c>
      <c r="Y708" s="173">
        <f t="shared" si="889"/>
        <v>4.72</v>
      </c>
      <c r="Z708" s="173">
        <f t="shared" si="889"/>
        <v>4.66</v>
      </c>
      <c r="AA708" s="173">
        <f t="shared" si="889"/>
        <v>4.69</v>
      </c>
      <c r="AB708" s="173">
        <f t="shared" si="889"/>
        <v>4.66</v>
      </c>
      <c r="AC708" s="173">
        <f t="shared" si="889"/>
        <v>4.64</v>
      </c>
      <c r="AD708" s="173">
        <f t="shared" si="889"/>
        <v>4.66</v>
      </c>
      <c r="AE708" s="173">
        <f t="shared" si="889"/>
        <v>4.72</v>
      </c>
      <c r="AF708" s="173">
        <f t="shared" si="889"/>
        <v>4.74</v>
      </c>
      <c r="AG708" s="173">
        <f t="shared" si="889"/>
        <v>4.75</v>
      </c>
      <c r="AH708" s="173">
        <f t="shared" si="889"/>
        <v>4.7</v>
      </c>
      <c r="AI708" s="173">
        <f t="shared" si="889"/>
        <v>4.7</v>
      </c>
      <c r="AJ708" s="173">
        <f t="shared" si="889"/>
        <v>4.6</v>
      </c>
      <c r="AK708" s="173">
        <f t="shared" si="889"/>
        <v>4.66</v>
      </c>
      <c r="AL708" s="173" t="str">
        <f t="shared" si="889"/>
        <v/>
      </c>
      <c r="AM708" s="173" t="str">
        <f t="shared" si="889"/>
        <v/>
      </c>
      <c r="AN708" s="173" t="str">
        <f t="shared" si="889"/>
        <v/>
      </c>
      <c r="AO708" s="173" t="str">
        <f t="shared" si="889"/>
        <v/>
      </c>
      <c r="AP708" s="173" t="str">
        <f t="shared" si="889"/>
        <v/>
      </c>
      <c r="AQ708" s="170"/>
      <c r="AR708" s="170"/>
    </row>
    <row r="709" ht="12.75" customHeight="1">
      <c r="A709" s="170"/>
      <c r="B709" s="170"/>
      <c r="C709" s="140"/>
      <c r="D709" s="139">
        <v>128.0</v>
      </c>
      <c r="E709" s="177">
        <f t="shared" ref="E709:AP709" si="890">IFERROR(INDEX(E$196:E$385,MATCH($D709,E$389:E$578,0)),"")</f>
        <v>4.68</v>
      </c>
      <c r="F709" s="173">
        <f t="shared" si="890"/>
        <v>4.76</v>
      </c>
      <c r="G709" s="173">
        <f t="shared" si="890"/>
        <v>4.64</v>
      </c>
      <c r="H709" s="173">
        <f t="shared" si="890"/>
        <v>4.72</v>
      </c>
      <c r="I709" s="173">
        <f t="shared" si="890"/>
        <v>4.64</v>
      </c>
      <c r="J709" s="173">
        <f t="shared" si="890"/>
        <v>4.66</v>
      </c>
      <c r="K709" s="173">
        <f t="shared" si="890"/>
        <v>4.64</v>
      </c>
      <c r="L709" s="173">
        <f t="shared" si="890"/>
        <v>4.74</v>
      </c>
      <c r="M709" s="173">
        <f t="shared" si="890"/>
        <v>4.72</v>
      </c>
      <c r="N709" s="173">
        <f t="shared" si="890"/>
        <v>4.68</v>
      </c>
      <c r="O709" s="173">
        <f t="shared" si="890"/>
        <v>4.72</v>
      </c>
      <c r="P709" s="173">
        <f t="shared" si="890"/>
        <v>4.68</v>
      </c>
      <c r="Q709" s="173">
        <f t="shared" si="890"/>
        <v>4.78</v>
      </c>
      <c r="R709" s="173">
        <f t="shared" si="890"/>
        <v>4.74</v>
      </c>
      <c r="S709" s="173">
        <f t="shared" si="890"/>
        <v>4.74</v>
      </c>
      <c r="T709" s="173">
        <f t="shared" si="890"/>
        <v>4.83</v>
      </c>
      <c r="U709" s="173">
        <f t="shared" si="890"/>
        <v>4.72</v>
      </c>
      <c r="V709" s="173">
        <f t="shared" si="890"/>
        <v>4.73</v>
      </c>
      <c r="W709" s="173">
        <f t="shared" si="890"/>
        <v>4.67</v>
      </c>
      <c r="X709" s="173">
        <f t="shared" si="890"/>
        <v>4.61</v>
      </c>
      <c r="Y709" s="173">
        <f t="shared" si="890"/>
        <v>4.72</v>
      </c>
      <c r="Z709" s="173">
        <f t="shared" si="890"/>
        <v>4.66</v>
      </c>
      <c r="AA709" s="173">
        <f t="shared" si="890"/>
        <v>4.71</v>
      </c>
      <c r="AB709" s="173">
        <f t="shared" si="890"/>
        <v>4.67</v>
      </c>
      <c r="AC709" s="173">
        <f t="shared" si="890"/>
        <v>4.64</v>
      </c>
      <c r="AD709" s="173">
        <f t="shared" si="890"/>
        <v>4.66</v>
      </c>
      <c r="AE709" s="173">
        <f t="shared" si="890"/>
        <v>4.73</v>
      </c>
      <c r="AF709" s="173">
        <f t="shared" si="890"/>
        <v>4.74</v>
      </c>
      <c r="AG709" s="173">
        <f t="shared" si="890"/>
        <v>4.76</v>
      </c>
      <c r="AH709" s="173">
        <f t="shared" si="890"/>
        <v>4.7</v>
      </c>
      <c r="AI709" s="173">
        <f t="shared" si="890"/>
        <v>4.7</v>
      </c>
      <c r="AJ709" s="173">
        <f t="shared" si="890"/>
        <v>4.62</v>
      </c>
      <c r="AK709" s="173">
        <f t="shared" si="890"/>
        <v>4.67</v>
      </c>
      <c r="AL709" s="173" t="str">
        <f t="shared" si="890"/>
        <v/>
      </c>
      <c r="AM709" s="173" t="str">
        <f t="shared" si="890"/>
        <v/>
      </c>
      <c r="AN709" s="173" t="str">
        <f t="shared" si="890"/>
        <v/>
      </c>
      <c r="AO709" s="173" t="str">
        <f t="shared" si="890"/>
        <v/>
      </c>
      <c r="AP709" s="173" t="str">
        <f t="shared" si="890"/>
        <v/>
      </c>
      <c r="AQ709" s="170"/>
      <c r="AR709" s="170"/>
    </row>
    <row r="710" ht="12.75" customHeight="1">
      <c r="A710" s="170"/>
      <c r="B710" s="170"/>
      <c r="C710" s="140"/>
      <c r="D710" s="139">
        <v>129.0</v>
      </c>
      <c r="E710" s="177">
        <f t="shared" ref="E710:AP710" si="891">IFERROR(INDEX(E$196:E$385,MATCH($D710,E$389:E$578,0)),"")</f>
        <v>4.68</v>
      </c>
      <c r="F710" s="173">
        <f t="shared" si="891"/>
        <v>4.77</v>
      </c>
      <c r="G710" s="173">
        <f t="shared" si="891"/>
        <v>4.64</v>
      </c>
      <c r="H710" s="173">
        <f t="shared" si="891"/>
        <v>4.72</v>
      </c>
      <c r="I710" s="173">
        <f t="shared" si="891"/>
        <v>4.64</v>
      </c>
      <c r="J710" s="173">
        <f t="shared" si="891"/>
        <v>4.67</v>
      </c>
      <c r="K710" s="173">
        <f t="shared" si="891"/>
        <v>4.65</v>
      </c>
      <c r="L710" s="173">
        <f t="shared" si="891"/>
        <v>4.74</v>
      </c>
      <c r="M710" s="173">
        <f t="shared" si="891"/>
        <v>4.74</v>
      </c>
      <c r="N710" s="173">
        <f t="shared" si="891"/>
        <v>4.68</v>
      </c>
      <c r="O710" s="173">
        <f t="shared" si="891"/>
        <v>4.74</v>
      </c>
      <c r="P710" s="173">
        <f t="shared" si="891"/>
        <v>4.68</v>
      </c>
      <c r="Q710" s="173">
        <f t="shared" si="891"/>
        <v>4.78</v>
      </c>
      <c r="R710" s="173">
        <f t="shared" si="891"/>
        <v>4.76</v>
      </c>
      <c r="S710" s="173">
        <f t="shared" si="891"/>
        <v>4.75</v>
      </c>
      <c r="T710" s="173">
        <f t="shared" si="891"/>
        <v>4.85</v>
      </c>
      <c r="U710" s="173">
        <f t="shared" si="891"/>
        <v>4.73</v>
      </c>
      <c r="V710" s="173">
        <f t="shared" si="891"/>
        <v>4.74</v>
      </c>
      <c r="W710" s="173">
        <f t="shared" si="891"/>
        <v>4.68</v>
      </c>
      <c r="X710" s="173">
        <f t="shared" si="891"/>
        <v>4.61</v>
      </c>
      <c r="Y710" s="173">
        <f t="shared" si="891"/>
        <v>4.72</v>
      </c>
      <c r="Z710" s="173">
        <f t="shared" si="891"/>
        <v>4.69</v>
      </c>
      <c r="AA710" s="173">
        <f t="shared" si="891"/>
        <v>4.71</v>
      </c>
      <c r="AB710" s="173">
        <f t="shared" si="891"/>
        <v>4.7</v>
      </c>
      <c r="AC710" s="173">
        <f t="shared" si="891"/>
        <v>4.66</v>
      </c>
      <c r="AD710" s="173">
        <f t="shared" si="891"/>
        <v>4.69</v>
      </c>
      <c r="AE710" s="173">
        <f t="shared" si="891"/>
        <v>4.74</v>
      </c>
      <c r="AF710" s="173">
        <f t="shared" si="891"/>
        <v>4.78</v>
      </c>
      <c r="AG710" s="173">
        <f t="shared" si="891"/>
        <v>4.8</v>
      </c>
      <c r="AH710" s="173">
        <f t="shared" si="891"/>
        <v>4.7</v>
      </c>
      <c r="AI710" s="173">
        <f t="shared" si="891"/>
        <v>4.71</v>
      </c>
      <c r="AJ710" s="173">
        <f t="shared" si="891"/>
        <v>4.62</v>
      </c>
      <c r="AK710" s="173">
        <f t="shared" si="891"/>
        <v>4.68</v>
      </c>
      <c r="AL710" s="173" t="str">
        <f t="shared" si="891"/>
        <v/>
      </c>
      <c r="AM710" s="173" t="str">
        <f t="shared" si="891"/>
        <v/>
      </c>
      <c r="AN710" s="173" t="str">
        <f t="shared" si="891"/>
        <v/>
      </c>
      <c r="AO710" s="173" t="str">
        <f t="shared" si="891"/>
        <v/>
      </c>
      <c r="AP710" s="173" t="str">
        <f t="shared" si="891"/>
        <v/>
      </c>
      <c r="AQ710" s="170"/>
      <c r="AR710" s="170"/>
    </row>
    <row r="711" ht="12.75" customHeight="1">
      <c r="A711" s="170"/>
      <c r="B711" s="170"/>
      <c r="C711" s="140"/>
      <c r="D711" s="139">
        <v>130.0</v>
      </c>
      <c r="E711" s="177">
        <f t="shared" ref="E711:AP711" si="892">IFERROR(INDEX(E$196:E$385,MATCH($D711,E$389:E$578,0)),"")</f>
        <v>4.68</v>
      </c>
      <c r="F711" s="173">
        <f t="shared" si="892"/>
        <v>4.78</v>
      </c>
      <c r="G711" s="173">
        <f t="shared" si="892"/>
        <v>4.65</v>
      </c>
      <c r="H711" s="173">
        <f t="shared" si="892"/>
        <v>4.72</v>
      </c>
      <c r="I711" s="173">
        <f t="shared" si="892"/>
        <v>4.64</v>
      </c>
      <c r="J711" s="173">
        <f t="shared" si="892"/>
        <v>4.69</v>
      </c>
      <c r="K711" s="173">
        <f t="shared" si="892"/>
        <v>4.67</v>
      </c>
      <c r="L711" s="173">
        <f t="shared" si="892"/>
        <v>4.75</v>
      </c>
      <c r="M711" s="173">
        <f t="shared" si="892"/>
        <v>4.74</v>
      </c>
      <c r="N711" s="173">
        <f t="shared" si="892"/>
        <v>4.68</v>
      </c>
      <c r="O711" s="173">
        <f t="shared" si="892"/>
        <v>4.74</v>
      </c>
      <c r="P711" s="173">
        <f t="shared" si="892"/>
        <v>4.68</v>
      </c>
      <c r="Q711" s="173">
        <f t="shared" si="892"/>
        <v>4.78</v>
      </c>
      <c r="R711" s="173">
        <f t="shared" si="892"/>
        <v>4.77</v>
      </c>
      <c r="S711" s="173">
        <f t="shared" si="892"/>
        <v>4.75</v>
      </c>
      <c r="T711" s="173">
        <f t="shared" si="892"/>
        <v>4.86</v>
      </c>
      <c r="U711" s="173">
        <f t="shared" si="892"/>
        <v>4.74</v>
      </c>
      <c r="V711" s="173">
        <f t="shared" si="892"/>
        <v>4.75</v>
      </c>
      <c r="W711" s="173">
        <f t="shared" si="892"/>
        <v>4.68</v>
      </c>
      <c r="X711" s="173">
        <f t="shared" si="892"/>
        <v>4.62</v>
      </c>
      <c r="Y711" s="173">
        <f t="shared" si="892"/>
        <v>4.72</v>
      </c>
      <c r="Z711" s="173">
        <f t="shared" si="892"/>
        <v>4.69</v>
      </c>
      <c r="AA711" s="173">
        <f t="shared" si="892"/>
        <v>4.72</v>
      </c>
      <c r="AB711" s="173">
        <f t="shared" si="892"/>
        <v>4.7</v>
      </c>
      <c r="AC711" s="173">
        <f t="shared" si="892"/>
        <v>4.66</v>
      </c>
      <c r="AD711" s="173">
        <f t="shared" si="892"/>
        <v>4.71</v>
      </c>
      <c r="AE711" s="173">
        <f t="shared" si="892"/>
        <v>4.75</v>
      </c>
      <c r="AF711" s="173">
        <f t="shared" si="892"/>
        <v>4.78</v>
      </c>
      <c r="AG711" s="173">
        <f t="shared" si="892"/>
        <v>4.83</v>
      </c>
      <c r="AH711" s="173">
        <f t="shared" si="892"/>
        <v>4.71</v>
      </c>
      <c r="AI711" s="173">
        <f t="shared" si="892"/>
        <v>4.72</v>
      </c>
      <c r="AJ711" s="173">
        <f t="shared" si="892"/>
        <v>4.64</v>
      </c>
      <c r="AK711" s="173">
        <f t="shared" si="892"/>
        <v>4.69</v>
      </c>
      <c r="AL711" s="173" t="str">
        <f t="shared" si="892"/>
        <v/>
      </c>
      <c r="AM711" s="173" t="str">
        <f t="shared" si="892"/>
        <v/>
      </c>
      <c r="AN711" s="173" t="str">
        <f t="shared" si="892"/>
        <v/>
      </c>
      <c r="AO711" s="173" t="str">
        <f t="shared" si="892"/>
        <v/>
      </c>
      <c r="AP711" s="173" t="str">
        <f t="shared" si="892"/>
        <v/>
      </c>
      <c r="AQ711" s="170"/>
      <c r="AR711" s="170"/>
    </row>
    <row r="712" ht="12.75" customHeight="1">
      <c r="A712" s="170"/>
      <c r="B712" s="170"/>
      <c r="C712" s="140"/>
      <c r="D712" s="139">
        <v>131.0</v>
      </c>
      <c r="E712" s="177">
        <f t="shared" ref="E712:AP712" si="893">IFERROR(INDEX(E$196:E$385,MATCH($D712,E$389:E$578,0)),"")</f>
        <v>4.7</v>
      </c>
      <c r="F712" s="173">
        <f t="shared" si="893"/>
        <v>4.79</v>
      </c>
      <c r="G712" s="173">
        <f t="shared" si="893"/>
        <v>4.65</v>
      </c>
      <c r="H712" s="173">
        <f t="shared" si="893"/>
        <v>4.73</v>
      </c>
      <c r="I712" s="173">
        <f t="shared" si="893"/>
        <v>4.66</v>
      </c>
      <c r="J712" s="173">
        <f t="shared" si="893"/>
        <v>4.7</v>
      </c>
      <c r="K712" s="173">
        <f t="shared" si="893"/>
        <v>4.68</v>
      </c>
      <c r="L712" s="173">
        <f t="shared" si="893"/>
        <v>4.75</v>
      </c>
      <c r="M712" s="173">
        <f t="shared" si="893"/>
        <v>4.75</v>
      </c>
      <c r="N712" s="173">
        <f t="shared" si="893"/>
        <v>4.71</v>
      </c>
      <c r="O712" s="173">
        <f t="shared" si="893"/>
        <v>4.75</v>
      </c>
      <c r="P712" s="173">
        <f t="shared" si="893"/>
        <v>4.7</v>
      </c>
      <c r="Q712" s="173">
        <f t="shared" si="893"/>
        <v>4.78</v>
      </c>
      <c r="R712" s="173">
        <f t="shared" si="893"/>
        <v>4.77</v>
      </c>
      <c r="S712" s="173">
        <f t="shared" si="893"/>
        <v>4.75</v>
      </c>
      <c r="T712" s="173">
        <f t="shared" si="893"/>
        <v>4.87</v>
      </c>
      <c r="U712" s="173">
        <f t="shared" si="893"/>
        <v>4.74</v>
      </c>
      <c r="V712" s="173">
        <f t="shared" si="893"/>
        <v>4.75</v>
      </c>
      <c r="W712" s="173">
        <f t="shared" si="893"/>
        <v>4.69</v>
      </c>
      <c r="X712" s="173">
        <f t="shared" si="893"/>
        <v>4.63</v>
      </c>
      <c r="Y712" s="173">
        <f t="shared" si="893"/>
        <v>4.73</v>
      </c>
      <c r="Z712" s="173">
        <f t="shared" si="893"/>
        <v>4.72</v>
      </c>
      <c r="AA712" s="173">
        <f t="shared" si="893"/>
        <v>4.72</v>
      </c>
      <c r="AB712" s="173">
        <f t="shared" si="893"/>
        <v>4.72</v>
      </c>
      <c r="AC712" s="173">
        <f t="shared" si="893"/>
        <v>4.7</v>
      </c>
      <c r="AD712" s="173">
        <f t="shared" si="893"/>
        <v>4.71</v>
      </c>
      <c r="AE712" s="173">
        <f t="shared" si="893"/>
        <v>4.77</v>
      </c>
      <c r="AF712" s="173">
        <f t="shared" si="893"/>
        <v>4.78</v>
      </c>
      <c r="AG712" s="173">
        <f t="shared" si="893"/>
        <v>4.83</v>
      </c>
      <c r="AH712" s="173">
        <f t="shared" si="893"/>
        <v>4.72</v>
      </c>
      <c r="AI712" s="173">
        <f t="shared" si="893"/>
        <v>4.74</v>
      </c>
      <c r="AJ712" s="173">
        <f t="shared" si="893"/>
        <v>4.64</v>
      </c>
      <c r="AK712" s="173">
        <f t="shared" si="893"/>
        <v>4.7</v>
      </c>
      <c r="AL712" s="173" t="str">
        <f t="shared" si="893"/>
        <v/>
      </c>
      <c r="AM712" s="173" t="str">
        <f t="shared" si="893"/>
        <v/>
      </c>
      <c r="AN712" s="173" t="str">
        <f t="shared" si="893"/>
        <v/>
      </c>
      <c r="AO712" s="173" t="str">
        <f t="shared" si="893"/>
        <v/>
      </c>
      <c r="AP712" s="173" t="str">
        <f t="shared" si="893"/>
        <v/>
      </c>
      <c r="AQ712" s="170"/>
      <c r="AR712" s="170"/>
    </row>
    <row r="713" ht="12.75" customHeight="1">
      <c r="A713" s="170"/>
      <c r="B713" s="170"/>
      <c r="C713" s="140"/>
      <c r="D713" s="139">
        <v>132.0</v>
      </c>
      <c r="E713" s="177">
        <f t="shared" ref="E713:AP713" si="894">IFERROR(INDEX(E$196:E$385,MATCH($D713,E$389:E$578,0)),"")</f>
        <v>4.74</v>
      </c>
      <c r="F713" s="173">
        <f t="shared" si="894"/>
        <v>4.79</v>
      </c>
      <c r="G713" s="173">
        <f t="shared" si="894"/>
        <v>4.66</v>
      </c>
      <c r="H713" s="173">
        <f t="shared" si="894"/>
        <v>4.75</v>
      </c>
      <c r="I713" s="173">
        <f t="shared" si="894"/>
        <v>4.66</v>
      </c>
      <c r="J713" s="173">
        <f t="shared" si="894"/>
        <v>4.7</v>
      </c>
      <c r="K713" s="173">
        <f t="shared" si="894"/>
        <v>4.68</v>
      </c>
      <c r="L713" s="173">
        <f t="shared" si="894"/>
        <v>4.76</v>
      </c>
      <c r="M713" s="173">
        <f t="shared" si="894"/>
        <v>4.75</v>
      </c>
      <c r="N713" s="173">
        <f t="shared" si="894"/>
        <v>4.72</v>
      </c>
      <c r="O713" s="173">
        <f t="shared" si="894"/>
        <v>4.75</v>
      </c>
      <c r="P713" s="173">
        <f t="shared" si="894"/>
        <v>4.72</v>
      </c>
      <c r="Q713" s="173">
        <f t="shared" si="894"/>
        <v>4.79</v>
      </c>
      <c r="R713" s="173">
        <f t="shared" si="894"/>
        <v>4.78</v>
      </c>
      <c r="S713" s="173">
        <f t="shared" si="894"/>
        <v>4.76</v>
      </c>
      <c r="T713" s="173">
        <f t="shared" si="894"/>
        <v>4.87</v>
      </c>
      <c r="U713" s="173">
        <f t="shared" si="894"/>
        <v>4.75</v>
      </c>
      <c r="V713" s="173">
        <f t="shared" si="894"/>
        <v>4.78</v>
      </c>
      <c r="W713" s="173">
        <f t="shared" si="894"/>
        <v>4.69</v>
      </c>
      <c r="X713" s="173">
        <f t="shared" si="894"/>
        <v>4.64</v>
      </c>
      <c r="Y713" s="173">
        <f t="shared" si="894"/>
        <v>4.74</v>
      </c>
      <c r="Z713" s="173">
        <f t="shared" si="894"/>
        <v>4.73</v>
      </c>
      <c r="AA713" s="173">
        <f t="shared" si="894"/>
        <v>4.73</v>
      </c>
      <c r="AB713" s="173">
        <f t="shared" si="894"/>
        <v>4.72</v>
      </c>
      <c r="AC713" s="173">
        <f t="shared" si="894"/>
        <v>4.72</v>
      </c>
      <c r="AD713" s="173">
        <f t="shared" si="894"/>
        <v>4.71</v>
      </c>
      <c r="AE713" s="173">
        <f t="shared" si="894"/>
        <v>4.78</v>
      </c>
      <c r="AF713" s="173">
        <f t="shared" si="894"/>
        <v>4.79</v>
      </c>
      <c r="AG713" s="173">
        <f t="shared" si="894"/>
        <v>4.83</v>
      </c>
      <c r="AH713" s="173">
        <f t="shared" si="894"/>
        <v>4.74</v>
      </c>
      <c r="AI713" s="173">
        <f t="shared" si="894"/>
        <v>4.75</v>
      </c>
      <c r="AJ713" s="173">
        <f t="shared" si="894"/>
        <v>4.64</v>
      </c>
      <c r="AK713" s="173">
        <f t="shared" si="894"/>
        <v>4.7</v>
      </c>
      <c r="AL713" s="173" t="str">
        <f t="shared" si="894"/>
        <v/>
      </c>
      <c r="AM713" s="173" t="str">
        <f t="shared" si="894"/>
        <v/>
      </c>
      <c r="AN713" s="173" t="str">
        <f t="shared" si="894"/>
        <v/>
      </c>
      <c r="AO713" s="173" t="str">
        <f t="shared" si="894"/>
        <v/>
      </c>
      <c r="AP713" s="173" t="str">
        <f t="shared" si="894"/>
        <v/>
      </c>
      <c r="AQ713" s="170"/>
      <c r="AR713" s="170"/>
    </row>
    <row r="714" ht="12.75" customHeight="1">
      <c r="A714" s="170"/>
      <c r="B714" s="170"/>
      <c r="C714" s="140"/>
      <c r="D714" s="139">
        <v>133.0</v>
      </c>
      <c r="E714" s="177">
        <f t="shared" ref="E714:AP714" si="895">IFERROR(INDEX(E$196:E$385,MATCH($D714,E$389:E$578,0)),"")</f>
        <v>4.75</v>
      </c>
      <c r="F714" s="173">
        <f t="shared" si="895"/>
        <v>4.79</v>
      </c>
      <c r="G714" s="173">
        <f t="shared" si="895"/>
        <v>4.68</v>
      </c>
      <c r="H714" s="173">
        <f t="shared" si="895"/>
        <v>4.75</v>
      </c>
      <c r="I714" s="173">
        <f t="shared" si="895"/>
        <v>4.7</v>
      </c>
      <c r="J714" s="173">
        <f t="shared" si="895"/>
        <v>4.71</v>
      </c>
      <c r="K714" s="173">
        <f t="shared" si="895"/>
        <v>4.68</v>
      </c>
      <c r="L714" s="173">
        <f t="shared" si="895"/>
        <v>4.76</v>
      </c>
      <c r="M714" s="173">
        <f t="shared" si="895"/>
        <v>4.76</v>
      </c>
      <c r="N714" s="173">
        <f t="shared" si="895"/>
        <v>4.74</v>
      </c>
      <c r="O714" s="173">
        <f t="shared" si="895"/>
        <v>4.77</v>
      </c>
      <c r="P714" s="173">
        <f t="shared" si="895"/>
        <v>4.77</v>
      </c>
      <c r="Q714" s="173">
        <f t="shared" si="895"/>
        <v>4.79</v>
      </c>
      <c r="R714" s="173">
        <f t="shared" si="895"/>
        <v>4.79</v>
      </c>
      <c r="S714" s="173">
        <f t="shared" si="895"/>
        <v>4.77</v>
      </c>
      <c r="T714" s="173">
        <f t="shared" si="895"/>
        <v>4.88</v>
      </c>
      <c r="U714" s="173">
        <f t="shared" si="895"/>
        <v>4.75</v>
      </c>
      <c r="V714" s="173">
        <f t="shared" si="895"/>
        <v>4.78</v>
      </c>
      <c r="W714" s="173">
        <f t="shared" si="895"/>
        <v>4.72</v>
      </c>
      <c r="X714" s="173">
        <f t="shared" si="895"/>
        <v>4.68</v>
      </c>
      <c r="Y714" s="173">
        <f t="shared" si="895"/>
        <v>4.74</v>
      </c>
      <c r="Z714" s="173">
        <f t="shared" si="895"/>
        <v>4.74</v>
      </c>
      <c r="AA714" s="173">
        <f t="shared" si="895"/>
        <v>4.74</v>
      </c>
      <c r="AB714" s="173">
        <f t="shared" si="895"/>
        <v>4.75</v>
      </c>
      <c r="AC714" s="173">
        <f t="shared" si="895"/>
        <v>4.78</v>
      </c>
      <c r="AD714" s="173">
        <f t="shared" si="895"/>
        <v>4.71</v>
      </c>
      <c r="AE714" s="173">
        <f t="shared" si="895"/>
        <v>4.79</v>
      </c>
      <c r="AF714" s="173">
        <f t="shared" si="895"/>
        <v>4.79</v>
      </c>
      <c r="AG714" s="173">
        <f t="shared" si="895"/>
        <v>4.83</v>
      </c>
      <c r="AH714" s="173">
        <f t="shared" si="895"/>
        <v>4.74</v>
      </c>
      <c r="AI714" s="173">
        <f t="shared" si="895"/>
        <v>4.76</v>
      </c>
      <c r="AJ714" s="173">
        <f t="shared" si="895"/>
        <v>4.65</v>
      </c>
      <c r="AK714" s="173">
        <f t="shared" si="895"/>
        <v>4.72</v>
      </c>
      <c r="AL714" s="173" t="str">
        <f t="shared" si="895"/>
        <v/>
      </c>
      <c r="AM714" s="173" t="str">
        <f t="shared" si="895"/>
        <v/>
      </c>
      <c r="AN714" s="173" t="str">
        <f t="shared" si="895"/>
        <v/>
      </c>
      <c r="AO714" s="173" t="str">
        <f t="shared" si="895"/>
        <v/>
      </c>
      <c r="AP714" s="173" t="str">
        <f t="shared" si="895"/>
        <v/>
      </c>
      <c r="AQ714" s="170"/>
      <c r="AR714" s="170"/>
    </row>
    <row r="715" ht="12.75" customHeight="1">
      <c r="A715" s="170"/>
      <c r="B715" s="170"/>
      <c r="C715" s="140"/>
      <c r="D715" s="139">
        <v>134.0</v>
      </c>
      <c r="E715" s="177">
        <f t="shared" ref="E715:AP715" si="896">IFERROR(INDEX(E$196:E$385,MATCH($D715,E$389:E$578,0)),"")</f>
        <v>4.76</v>
      </c>
      <c r="F715" s="173">
        <f t="shared" si="896"/>
        <v>4.8</v>
      </c>
      <c r="G715" s="173">
        <f t="shared" si="896"/>
        <v>4.68</v>
      </c>
      <c r="H715" s="173">
        <f t="shared" si="896"/>
        <v>4.76</v>
      </c>
      <c r="I715" s="173">
        <f t="shared" si="896"/>
        <v>4.72</v>
      </c>
      <c r="J715" s="173">
        <f t="shared" si="896"/>
        <v>4.74</v>
      </c>
      <c r="K715" s="173">
        <f t="shared" si="896"/>
        <v>4.69</v>
      </c>
      <c r="L715" s="173">
        <f t="shared" si="896"/>
        <v>4.77</v>
      </c>
      <c r="M715" s="173">
        <f t="shared" si="896"/>
        <v>4.76</v>
      </c>
      <c r="N715" s="173">
        <f t="shared" si="896"/>
        <v>4.74</v>
      </c>
      <c r="O715" s="173">
        <f t="shared" si="896"/>
        <v>4.78</v>
      </c>
      <c r="P715" s="173">
        <f t="shared" si="896"/>
        <v>4.77</v>
      </c>
      <c r="Q715" s="173">
        <f t="shared" si="896"/>
        <v>4.8</v>
      </c>
      <c r="R715" s="173">
        <f t="shared" si="896"/>
        <v>4.79</v>
      </c>
      <c r="S715" s="173">
        <f t="shared" si="896"/>
        <v>4.77</v>
      </c>
      <c r="T715" s="173">
        <f t="shared" si="896"/>
        <v>4.89</v>
      </c>
      <c r="U715" s="173">
        <f t="shared" si="896"/>
        <v>4.77</v>
      </c>
      <c r="V715" s="173">
        <f t="shared" si="896"/>
        <v>4.79</v>
      </c>
      <c r="W715" s="173">
        <f t="shared" si="896"/>
        <v>4.74</v>
      </c>
      <c r="X715" s="173">
        <f t="shared" si="896"/>
        <v>4.7</v>
      </c>
      <c r="Y715" s="173">
        <f t="shared" si="896"/>
        <v>4.74</v>
      </c>
      <c r="Z715" s="173">
        <f t="shared" si="896"/>
        <v>4.74</v>
      </c>
      <c r="AA715" s="173">
        <f t="shared" si="896"/>
        <v>4.74</v>
      </c>
      <c r="AB715" s="173">
        <f t="shared" si="896"/>
        <v>4.76</v>
      </c>
      <c r="AC715" s="173">
        <f t="shared" si="896"/>
        <v>4.78</v>
      </c>
      <c r="AD715" s="173">
        <f t="shared" si="896"/>
        <v>4.71</v>
      </c>
      <c r="AE715" s="173">
        <f t="shared" si="896"/>
        <v>4.79</v>
      </c>
      <c r="AF715" s="173">
        <f t="shared" si="896"/>
        <v>4.83</v>
      </c>
      <c r="AG715" s="173">
        <f t="shared" si="896"/>
        <v>4.83</v>
      </c>
      <c r="AH715" s="173">
        <f t="shared" si="896"/>
        <v>4.75</v>
      </c>
      <c r="AI715" s="173">
        <f t="shared" si="896"/>
        <v>4.77</v>
      </c>
      <c r="AJ715" s="173">
        <f t="shared" si="896"/>
        <v>4.7</v>
      </c>
      <c r="AK715" s="173">
        <f t="shared" si="896"/>
        <v>4.72</v>
      </c>
      <c r="AL715" s="173" t="str">
        <f t="shared" si="896"/>
        <v/>
      </c>
      <c r="AM715" s="173" t="str">
        <f t="shared" si="896"/>
        <v/>
      </c>
      <c r="AN715" s="173" t="str">
        <f t="shared" si="896"/>
        <v/>
      </c>
      <c r="AO715" s="173" t="str">
        <f t="shared" si="896"/>
        <v/>
      </c>
      <c r="AP715" s="173" t="str">
        <f t="shared" si="896"/>
        <v/>
      </c>
      <c r="AQ715" s="170"/>
      <c r="AR715" s="170"/>
    </row>
    <row r="716" ht="12.75" customHeight="1">
      <c r="A716" s="170"/>
      <c r="B716" s="170"/>
      <c r="C716" s="140"/>
      <c r="D716" s="139">
        <v>135.0</v>
      </c>
      <c r="E716" s="177">
        <f t="shared" ref="E716:AP716" si="897">IFERROR(INDEX(E$196:E$385,MATCH($D716,E$389:E$578,0)),"")</f>
        <v>4.77</v>
      </c>
      <c r="F716" s="173">
        <f t="shared" si="897"/>
        <v>4.8</v>
      </c>
      <c r="G716" s="173">
        <f t="shared" si="897"/>
        <v>4.68</v>
      </c>
      <c r="H716" s="173">
        <f t="shared" si="897"/>
        <v>4.76</v>
      </c>
      <c r="I716" s="173">
        <f t="shared" si="897"/>
        <v>4.72</v>
      </c>
      <c r="J716" s="173">
        <f t="shared" si="897"/>
        <v>4.74</v>
      </c>
      <c r="K716" s="173">
        <f t="shared" si="897"/>
        <v>4.7</v>
      </c>
      <c r="L716" s="173">
        <f t="shared" si="897"/>
        <v>4.77</v>
      </c>
      <c r="M716" s="173">
        <f t="shared" si="897"/>
        <v>4.76</v>
      </c>
      <c r="N716" s="173">
        <f t="shared" si="897"/>
        <v>4.74</v>
      </c>
      <c r="O716" s="173">
        <f t="shared" si="897"/>
        <v>4.78</v>
      </c>
      <c r="P716" s="173">
        <f t="shared" si="897"/>
        <v>4.78</v>
      </c>
      <c r="Q716" s="173">
        <f t="shared" si="897"/>
        <v>4.8</v>
      </c>
      <c r="R716" s="173">
        <f t="shared" si="897"/>
        <v>4.79</v>
      </c>
      <c r="S716" s="173">
        <f t="shared" si="897"/>
        <v>4.78</v>
      </c>
      <c r="T716" s="173">
        <f t="shared" si="897"/>
        <v>4.89</v>
      </c>
      <c r="U716" s="173">
        <f t="shared" si="897"/>
        <v>4.78</v>
      </c>
      <c r="V716" s="173">
        <f t="shared" si="897"/>
        <v>4.79</v>
      </c>
      <c r="W716" s="173">
        <f t="shared" si="897"/>
        <v>4.74</v>
      </c>
      <c r="X716" s="173">
        <f t="shared" si="897"/>
        <v>4.7</v>
      </c>
      <c r="Y716" s="173">
        <f t="shared" si="897"/>
        <v>4.75</v>
      </c>
      <c r="Z716" s="173">
        <f t="shared" si="897"/>
        <v>4.74</v>
      </c>
      <c r="AA716" s="173">
        <f t="shared" si="897"/>
        <v>4.75</v>
      </c>
      <c r="AB716" s="173">
        <f t="shared" si="897"/>
        <v>4.77</v>
      </c>
      <c r="AC716" s="173">
        <f t="shared" si="897"/>
        <v>4.78</v>
      </c>
      <c r="AD716" s="173">
        <f t="shared" si="897"/>
        <v>4.74</v>
      </c>
      <c r="AE716" s="173">
        <f t="shared" si="897"/>
        <v>4.83</v>
      </c>
      <c r="AF716" s="173">
        <f t="shared" si="897"/>
        <v>4.85</v>
      </c>
      <c r="AG716" s="173">
        <f t="shared" si="897"/>
        <v>4.83</v>
      </c>
      <c r="AH716" s="173">
        <f t="shared" si="897"/>
        <v>4.76</v>
      </c>
      <c r="AI716" s="173">
        <f t="shared" si="897"/>
        <v>4.77</v>
      </c>
      <c r="AJ716" s="173">
        <f t="shared" si="897"/>
        <v>4.7</v>
      </c>
      <c r="AK716" s="173">
        <f t="shared" si="897"/>
        <v>4.75</v>
      </c>
      <c r="AL716" s="173" t="str">
        <f t="shared" si="897"/>
        <v/>
      </c>
      <c r="AM716" s="173" t="str">
        <f t="shared" si="897"/>
        <v/>
      </c>
      <c r="AN716" s="173" t="str">
        <f t="shared" si="897"/>
        <v/>
      </c>
      <c r="AO716" s="173" t="str">
        <f t="shared" si="897"/>
        <v/>
      </c>
      <c r="AP716" s="173" t="str">
        <f t="shared" si="897"/>
        <v/>
      </c>
      <c r="AQ716" s="170"/>
      <c r="AR716" s="170"/>
    </row>
    <row r="717" ht="12.75" customHeight="1">
      <c r="A717" s="170"/>
      <c r="B717" s="170"/>
      <c r="C717" s="140"/>
      <c r="D717" s="139">
        <v>136.0</v>
      </c>
      <c r="E717" s="177">
        <f t="shared" ref="E717:AP717" si="898">IFERROR(INDEX(E$196:E$385,MATCH($D717,E$389:E$578,0)),"")</f>
        <v>4.78</v>
      </c>
      <c r="F717" s="173">
        <f t="shared" si="898"/>
        <v>4.82</v>
      </c>
      <c r="G717" s="173">
        <f t="shared" si="898"/>
        <v>4.74</v>
      </c>
      <c r="H717" s="173">
        <f t="shared" si="898"/>
        <v>4.78</v>
      </c>
      <c r="I717" s="173">
        <f t="shared" si="898"/>
        <v>4.74</v>
      </c>
      <c r="J717" s="173">
        <f t="shared" si="898"/>
        <v>4.74</v>
      </c>
      <c r="K717" s="173">
        <f t="shared" si="898"/>
        <v>4.7</v>
      </c>
      <c r="L717" s="173">
        <f t="shared" si="898"/>
        <v>4.78</v>
      </c>
      <c r="M717" s="173">
        <f t="shared" si="898"/>
        <v>4.76</v>
      </c>
      <c r="N717" s="173">
        <f t="shared" si="898"/>
        <v>4.75</v>
      </c>
      <c r="O717" s="173">
        <f t="shared" si="898"/>
        <v>4.78</v>
      </c>
      <c r="P717" s="173">
        <f t="shared" si="898"/>
        <v>4.79</v>
      </c>
      <c r="Q717" s="173">
        <f t="shared" si="898"/>
        <v>4.82</v>
      </c>
      <c r="R717" s="173">
        <f t="shared" si="898"/>
        <v>4.8</v>
      </c>
      <c r="S717" s="173">
        <f t="shared" si="898"/>
        <v>4.78</v>
      </c>
      <c r="T717" s="173">
        <f t="shared" si="898"/>
        <v>4.9</v>
      </c>
      <c r="U717" s="173">
        <f t="shared" si="898"/>
        <v>4.79</v>
      </c>
      <c r="V717" s="173">
        <f t="shared" si="898"/>
        <v>4.82</v>
      </c>
      <c r="W717" s="173">
        <f t="shared" si="898"/>
        <v>4.74</v>
      </c>
      <c r="X717" s="173">
        <f t="shared" si="898"/>
        <v>4.71</v>
      </c>
      <c r="Y717" s="173">
        <f t="shared" si="898"/>
        <v>4.76</v>
      </c>
      <c r="Z717" s="173">
        <f t="shared" si="898"/>
        <v>4.75</v>
      </c>
      <c r="AA717" s="173">
        <f t="shared" si="898"/>
        <v>4.75</v>
      </c>
      <c r="AB717" s="173">
        <f t="shared" si="898"/>
        <v>4.77</v>
      </c>
      <c r="AC717" s="173">
        <f t="shared" si="898"/>
        <v>4.79</v>
      </c>
      <c r="AD717" s="173">
        <f t="shared" si="898"/>
        <v>4.74</v>
      </c>
      <c r="AE717" s="173">
        <f t="shared" si="898"/>
        <v>4.83</v>
      </c>
      <c r="AF717" s="173">
        <f t="shared" si="898"/>
        <v>4.85</v>
      </c>
      <c r="AG717" s="173">
        <f t="shared" si="898"/>
        <v>4.84</v>
      </c>
      <c r="AH717" s="173">
        <f t="shared" si="898"/>
        <v>4.76</v>
      </c>
      <c r="AI717" s="173">
        <f t="shared" si="898"/>
        <v>4.79</v>
      </c>
      <c r="AJ717" s="173">
        <f t="shared" si="898"/>
        <v>4.72</v>
      </c>
      <c r="AK717" s="173">
        <f t="shared" si="898"/>
        <v>4.76</v>
      </c>
      <c r="AL717" s="173" t="str">
        <f t="shared" si="898"/>
        <v/>
      </c>
      <c r="AM717" s="173" t="str">
        <f t="shared" si="898"/>
        <v/>
      </c>
      <c r="AN717" s="173" t="str">
        <f t="shared" si="898"/>
        <v/>
      </c>
      <c r="AO717" s="173" t="str">
        <f t="shared" si="898"/>
        <v/>
      </c>
      <c r="AP717" s="173" t="str">
        <f t="shared" si="898"/>
        <v/>
      </c>
      <c r="AQ717" s="170"/>
      <c r="AR717" s="170"/>
    </row>
    <row r="718" ht="12.75" customHeight="1">
      <c r="A718" s="170"/>
      <c r="B718" s="170"/>
      <c r="C718" s="140"/>
      <c r="D718" s="139">
        <v>137.0</v>
      </c>
      <c r="E718" s="177">
        <f t="shared" ref="E718:AP718" si="899">IFERROR(INDEX(E$196:E$385,MATCH($D718,E$389:E$578,0)),"")</f>
        <v>4.78</v>
      </c>
      <c r="F718" s="173">
        <f t="shared" si="899"/>
        <v>4.82</v>
      </c>
      <c r="G718" s="173">
        <f t="shared" si="899"/>
        <v>4.78</v>
      </c>
      <c r="H718" s="173">
        <f t="shared" si="899"/>
        <v>4.79</v>
      </c>
      <c r="I718" s="173">
        <f t="shared" si="899"/>
        <v>4.74</v>
      </c>
      <c r="J718" s="173">
        <f t="shared" si="899"/>
        <v>4.76</v>
      </c>
      <c r="K718" s="173">
        <f t="shared" si="899"/>
        <v>4.71</v>
      </c>
      <c r="L718" s="173">
        <f t="shared" si="899"/>
        <v>4.81</v>
      </c>
      <c r="M718" s="173">
        <f t="shared" si="899"/>
        <v>4.78</v>
      </c>
      <c r="N718" s="173">
        <f t="shared" si="899"/>
        <v>4.75</v>
      </c>
      <c r="O718" s="173">
        <f t="shared" si="899"/>
        <v>4.78</v>
      </c>
      <c r="P718" s="173">
        <f t="shared" si="899"/>
        <v>4.8</v>
      </c>
      <c r="Q718" s="173">
        <f t="shared" si="899"/>
        <v>4.82</v>
      </c>
      <c r="R718" s="173">
        <f t="shared" si="899"/>
        <v>4.82</v>
      </c>
      <c r="S718" s="173">
        <f t="shared" si="899"/>
        <v>4.79</v>
      </c>
      <c r="T718" s="173">
        <f t="shared" si="899"/>
        <v>4.9</v>
      </c>
      <c r="U718" s="173">
        <f t="shared" si="899"/>
        <v>4.8</v>
      </c>
      <c r="V718" s="173">
        <f t="shared" si="899"/>
        <v>4.83</v>
      </c>
      <c r="W718" s="173">
        <f t="shared" si="899"/>
        <v>4.75</v>
      </c>
      <c r="X718" s="173">
        <f t="shared" si="899"/>
        <v>4.74</v>
      </c>
      <c r="Y718" s="173">
        <f t="shared" si="899"/>
        <v>4.77</v>
      </c>
      <c r="Z718" s="173">
        <f t="shared" si="899"/>
        <v>4.75</v>
      </c>
      <c r="AA718" s="173">
        <f t="shared" si="899"/>
        <v>4.79</v>
      </c>
      <c r="AB718" s="173">
        <f t="shared" si="899"/>
        <v>4.78</v>
      </c>
      <c r="AC718" s="173">
        <f t="shared" si="899"/>
        <v>4.8</v>
      </c>
      <c r="AD718" s="173">
        <f t="shared" si="899"/>
        <v>4.74</v>
      </c>
      <c r="AE718" s="173">
        <f t="shared" si="899"/>
        <v>4.85</v>
      </c>
      <c r="AF718" s="173">
        <f t="shared" si="899"/>
        <v>4.86</v>
      </c>
      <c r="AG718" s="173">
        <f t="shared" si="899"/>
        <v>4.84</v>
      </c>
      <c r="AH718" s="173">
        <f t="shared" si="899"/>
        <v>4.79</v>
      </c>
      <c r="AI718" s="173">
        <f t="shared" si="899"/>
        <v>4.8</v>
      </c>
      <c r="AJ718" s="173">
        <f t="shared" si="899"/>
        <v>4.72</v>
      </c>
      <c r="AK718" s="173">
        <f t="shared" si="899"/>
        <v>4.76</v>
      </c>
      <c r="AL718" s="173" t="str">
        <f t="shared" si="899"/>
        <v/>
      </c>
      <c r="AM718" s="173" t="str">
        <f t="shared" si="899"/>
        <v/>
      </c>
      <c r="AN718" s="173" t="str">
        <f t="shared" si="899"/>
        <v/>
      </c>
      <c r="AO718" s="173" t="str">
        <f t="shared" si="899"/>
        <v/>
      </c>
      <c r="AP718" s="173" t="str">
        <f t="shared" si="899"/>
        <v/>
      </c>
      <c r="AQ718" s="170"/>
      <c r="AR718" s="170"/>
    </row>
    <row r="719" ht="12.75" customHeight="1">
      <c r="A719" s="170"/>
      <c r="B719" s="170"/>
      <c r="C719" s="140"/>
      <c r="D719" s="139">
        <v>138.0</v>
      </c>
      <c r="E719" s="177">
        <f t="shared" ref="E719:AP719" si="900">IFERROR(INDEX(E$196:E$385,MATCH($D719,E$389:E$578,0)),"")</f>
        <v>4.78</v>
      </c>
      <c r="F719" s="173">
        <f t="shared" si="900"/>
        <v>4.83</v>
      </c>
      <c r="G719" s="173">
        <f t="shared" si="900"/>
        <v>4.8</v>
      </c>
      <c r="H719" s="173">
        <f t="shared" si="900"/>
        <v>4.79</v>
      </c>
      <c r="I719" s="173">
        <f t="shared" si="900"/>
        <v>4.75</v>
      </c>
      <c r="J719" s="173">
        <f t="shared" si="900"/>
        <v>4.76</v>
      </c>
      <c r="K719" s="173">
        <f t="shared" si="900"/>
        <v>4.71</v>
      </c>
      <c r="L719" s="173">
        <f t="shared" si="900"/>
        <v>4.82</v>
      </c>
      <c r="M719" s="173">
        <f t="shared" si="900"/>
        <v>4.79</v>
      </c>
      <c r="N719" s="173">
        <f t="shared" si="900"/>
        <v>4.78</v>
      </c>
      <c r="O719" s="173">
        <f t="shared" si="900"/>
        <v>4.78</v>
      </c>
      <c r="P719" s="173">
        <f t="shared" si="900"/>
        <v>4.81</v>
      </c>
      <c r="Q719" s="173">
        <f t="shared" si="900"/>
        <v>4.82</v>
      </c>
      <c r="R719" s="173">
        <f t="shared" si="900"/>
        <v>4.82</v>
      </c>
      <c r="S719" s="173">
        <f t="shared" si="900"/>
        <v>4.81</v>
      </c>
      <c r="T719" s="173">
        <f t="shared" si="900"/>
        <v>4.9</v>
      </c>
      <c r="U719" s="173">
        <f t="shared" si="900"/>
        <v>4.81</v>
      </c>
      <c r="V719" s="173">
        <f t="shared" si="900"/>
        <v>4.83</v>
      </c>
      <c r="W719" s="173">
        <f t="shared" si="900"/>
        <v>4.76</v>
      </c>
      <c r="X719" s="173">
        <f t="shared" si="900"/>
        <v>4.75</v>
      </c>
      <c r="Y719" s="173">
        <f t="shared" si="900"/>
        <v>4.77</v>
      </c>
      <c r="Z719" s="173">
        <f t="shared" si="900"/>
        <v>4.75</v>
      </c>
      <c r="AA719" s="173">
        <f t="shared" si="900"/>
        <v>4.79</v>
      </c>
      <c r="AB719" s="173">
        <f t="shared" si="900"/>
        <v>4.79</v>
      </c>
      <c r="AC719" s="173">
        <f t="shared" si="900"/>
        <v>4.81</v>
      </c>
      <c r="AD719" s="173">
        <f t="shared" si="900"/>
        <v>4.74</v>
      </c>
      <c r="AE719" s="173">
        <f t="shared" si="900"/>
        <v>4.86</v>
      </c>
      <c r="AF719" s="173">
        <f t="shared" si="900"/>
        <v>4.86</v>
      </c>
      <c r="AG719" s="173">
        <f t="shared" si="900"/>
        <v>4.84</v>
      </c>
      <c r="AH719" s="173">
        <f t="shared" si="900"/>
        <v>4.82</v>
      </c>
      <c r="AI719" s="173">
        <f t="shared" si="900"/>
        <v>4.8</v>
      </c>
      <c r="AJ719" s="173">
        <f t="shared" si="900"/>
        <v>4.72</v>
      </c>
      <c r="AK719" s="173">
        <f t="shared" si="900"/>
        <v>4.77</v>
      </c>
      <c r="AL719" s="173" t="str">
        <f t="shared" si="900"/>
        <v/>
      </c>
      <c r="AM719" s="173" t="str">
        <f t="shared" si="900"/>
        <v/>
      </c>
      <c r="AN719" s="173" t="str">
        <f t="shared" si="900"/>
        <v/>
      </c>
      <c r="AO719" s="173" t="str">
        <f t="shared" si="900"/>
        <v/>
      </c>
      <c r="AP719" s="173" t="str">
        <f t="shared" si="900"/>
        <v/>
      </c>
      <c r="AQ719" s="170"/>
      <c r="AR719" s="170"/>
    </row>
    <row r="720" ht="12.75" customHeight="1">
      <c r="A720" s="170"/>
      <c r="B720" s="170"/>
      <c r="C720" s="140"/>
      <c r="D720" s="139">
        <v>139.0</v>
      </c>
      <c r="E720" s="177">
        <f t="shared" ref="E720:AP720" si="901">IFERROR(INDEX(E$196:E$385,MATCH($D720,E$389:E$578,0)),"")</f>
        <v>4.78</v>
      </c>
      <c r="F720" s="173">
        <f t="shared" si="901"/>
        <v>4.83</v>
      </c>
      <c r="G720" s="173">
        <f t="shared" si="901"/>
        <v>4.82</v>
      </c>
      <c r="H720" s="173">
        <f t="shared" si="901"/>
        <v>4.8</v>
      </c>
      <c r="I720" s="173">
        <f t="shared" si="901"/>
        <v>4.75</v>
      </c>
      <c r="J720" s="173">
        <f t="shared" si="901"/>
        <v>4.76</v>
      </c>
      <c r="K720" s="173">
        <f t="shared" si="901"/>
        <v>4.72</v>
      </c>
      <c r="L720" s="173">
        <f t="shared" si="901"/>
        <v>4.82</v>
      </c>
      <c r="M720" s="173">
        <f t="shared" si="901"/>
        <v>4.81</v>
      </c>
      <c r="N720" s="173">
        <f t="shared" si="901"/>
        <v>4.8</v>
      </c>
      <c r="O720" s="173">
        <f t="shared" si="901"/>
        <v>4.8</v>
      </c>
      <c r="P720" s="173">
        <f t="shared" si="901"/>
        <v>4.81</v>
      </c>
      <c r="Q720" s="173">
        <f t="shared" si="901"/>
        <v>4.83</v>
      </c>
      <c r="R720" s="173">
        <f t="shared" si="901"/>
        <v>4.82</v>
      </c>
      <c r="S720" s="173">
        <f t="shared" si="901"/>
        <v>4.81</v>
      </c>
      <c r="T720" s="173">
        <f t="shared" si="901"/>
        <v>4.93</v>
      </c>
      <c r="U720" s="173">
        <f t="shared" si="901"/>
        <v>4.83</v>
      </c>
      <c r="V720" s="173">
        <f t="shared" si="901"/>
        <v>4.83</v>
      </c>
      <c r="W720" s="173">
        <f t="shared" si="901"/>
        <v>4.79</v>
      </c>
      <c r="X720" s="173">
        <f t="shared" si="901"/>
        <v>4.78</v>
      </c>
      <c r="Y720" s="173">
        <f t="shared" si="901"/>
        <v>4.78</v>
      </c>
      <c r="Z720" s="173">
        <f t="shared" si="901"/>
        <v>4.75</v>
      </c>
      <c r="AA720" s="173">
        <f t="shared" si="901"/>
        <v>4.81</v>
      </c>
      <c r="AB720" s="173">
        <f t="shared" si="901"/>
        <v>4.79</v>
      </c>
      <c r="AC720" s="173">
        <f t="shared" si="901"/>
        <v>4.81</v>
      </c>
      <c r="AD720" s="173">
        <f t="shared" si="901"/>
        <v>4.75</v>
      </c>
      <c r="AE720" s="173">
        <f t="shared" si="901"/>
        <v>4.86</v>
      </c>
      <c r="AF720" s="173">
        <f t="shared" si="901"/>
        <v>4.86</v>
      </c>
      <c r="AG720" s="173">
        <f t="shared" si="901"/>
        <v>4.85</v>
      </c>
      <c r="AH720" s="173">
        <f t="shared" si="901"/>
        <v>4.82</v>
      </c>
      <c r="AI720" s="173">
        <f t="shared" si="901"/>
        <v>4.82</v>
      </c>
      <c r="AJ720" s="173">
        <f t="shared" si="901"/>
        <v>4.72</v>
      </c>
      <c r="AK720" s="173">
        <f t="shared" si="901"/>
        <v>4.79</v>
      </c>
      <c r="AL720" s="173" t="str">
        <f t="shared" si="901"/>
        <v/>
      </c>
      <c r="AM720" s="173" t="str">
        <f t="shared" si="901"/>
        <v/>
      </c>
      <c r="AN720" s="173" t="str">
        <f t="shared" si="901"/>
        <v/>
      </c>
      <c r="AO720" s="173" t="str">
        <f t="shared" si="901"/>
        <v/>
      </c>
      <c r="AP720" s="173" t="str">
        <f t="shared" si="901"/>
        <v/>
      </c>
      <c r="AQ720" s="170"/>
      <c r="AR720" s="170"/>
    </row>
    <row r="721" ht="12.75" customHeight="1">
      <c r="A721" s="170"/>
      <c r="B721" s="170"/>
      <c r="C721" s="140"/>
      <c r="D721" s="139">
        <v>140.0</v>
      </c>
      <c r="E721" s="177">
        <f t="shared" ref="E721:AP721" si="902">IFERROR(INDEX(E$196:E$385,MATCH($D721,E$389:E$578,0)),"")</f>
        <v>4.79</v>
      </c>
      <c r="F721" s="173">
        <f t="shared" si="902"/>
        <v>4.84</v>
      </c>
      <c r="G721" s="173">
        <f t="shared" si="902"/>
        <v>4.82</v>
      </c>
      <c r="H721" s="173">
        <f t="shared" si="902"/>
        <v>4.8</v>
      </c>
      <c r="I721" s="173">
        <f t="shared" si="902"/>
        <v>4.75</v>
      </c>
      <c r="J721" s="173">
        <f t="shared" si="902"/>
        <v>4.78</v>
      </c>
      <c r="K721" s="173">
        <f t="shared" si="902"/>
        <v>4.73</v>
      </c>
      <c r="L721" s="173">
        <f t="shared" si="902"/>
        <v>4.82</v>
      </c>
      <c r="M721" s="173">
        <f t="shared" si="902"/>
        <v>4.81</v>
      </c>
      <c r="N721" s="173">
        <f t="shared" si="902"/>
        <v>4.81</v>
      </c>
      <c r="O721" s="173">
        <f t="shared" si="902"/>
        <v>4.8</v>
      </c>
      <c r="P721" s="173">
        <f t="shared" si="902"/>
        <v>4.82</v>
      </c>
      <c r="Q721" s="173">
        <f t="shared" si="902"/>
        <v>4.89</v>
      </c>
      <c r="R721" s="173">
        <f t="shared" si="902"/>
        <v>4.83</v>
      </c>
      <c r="S721" s="173">
        <f t="shared" si="902"/>
        <v>4.81</v>
      </c>
      <c r="T721" s="173">
        <f t="shared" si="902"/>
        <v>4.93</v>
      </c>
      <c r="U721" s="173">
        <f t="shared" si="902"/>
        <v>4.83</v>
      </c>
      <c r="V721" s="173">
        <f t="shared" si="902"/>
        <v>4.85</v>
      </c>
      <c r="W721" s="173">
        <f t="shared" si="902"/>
        <v>4.8</v>
      </c>
      <c r="X721" s="173">
        <f t="shared" si="902"/>
        <v>4.78</v>
      </c>
      <c r="Y721" s="173">
        <f t="shared" si="902"/>
        <v>4.79</v>
      </c>
      <c r="Z721" s="173">
        <f t="shared" si="902"/>
        <v>4.77</v>
      </c>
      <c r="AA721" s="173">
        <f t="shared" si="902"/>
        <v>4.81</v>
      </c>
      <c r="AB721" s="173">
        <f t="shared" si="902"/>
        <v>4.79</v>
      </c>
      <c r="AC721" s="173">
        <f t="shared" si="902"/>
        <v>4.81</v>
      </c>
      <c r="AD721" s="173">
        <f t="shared" si="902"/>
        <v>4.78</v>
      </c>
      <c r="AE721" s="173">
        <f t="shared" si="902"/>
        <v>4.86</v>
      </c>
      <c r="AF721" s="173">
        <f t="shared" si="902"/>
        <v>4.87</v>
      </c>
      <c r="AG721" s="173">
        <f t="shared" si="902"/>
        <v>4.85</v>
      </c>
      <c r="AH721" s="173">
        <f t="shared" si="902"/>
        <v>4.82</v>
      </c>
      <c r="AI721" s="173">
        <f t="shared" si="902"/>
        <v>4.83</v>
      </c>
      <c r="AJ721" s="173">
        <f t="shared" si="902"/>
        <v>4.72</v>
      </c>
      <c r="AK721" s="173">
        <f t="shared" si="902"/>
        <v>4.79</v>
      </c>
      <c r="AL721" s="173" t="str">
        <f t="shared" si="902"/>
        <v/>
      </c>
      <c r="AM721" s="173" t="str">
        <f t="shared" si="902"/>
        <v/>
      </c>
      <c r="AN721" s="173" t="str">
        <f t="shared" si="902"/>
        <v/>
      </c>
      <c r="AO721" s="173" t="str">
        <f t="shared" si="902"/>
        <v/>
      </c>
      <c r="AP721" s="173" t="str">
        <f t="shared" si="902"/>
        <v/>
      </c>
      <c r="AQ721" s="170"/>
      <c r="AR721" s="170"/>
    </row>
    <row r="722" ht="12.75" customHeight="1">
      <c r="A722" s="170"/>
      <c r="B722" s="170"/>
      <c r="C722" s="140"/>
      <c r="D722" s="139">
        <v>141.0</v>
      </c>
      <c r="E722" s="177">
        <f t="shared" ref="E722:AP722" si="903">IFERROR(INDEX(E$196:E$385,MATCH($D722,E$389:E$578,0)),"")</f>
        <v>4.81</v>
      </c>
      <c r="F722" s="173">
        <f t="shared" si="903"/>
        <v>4.84</v>
      </c>
      <c r="G722" s="173">
        <f t="shared" si="903"/>
        <v>4.83</v>
      </c>
      <c r="H722" s="173">
        <f t="shared" si="903"/>
        <v>4.82</v>
      </c>
      <c r="I722" s="173">
        <f t="shared" si="903"/>
        <v>4.75</v>
      </c>
      <c r="J722" s="173">
        <f t="shared" si="903"/>
        <v>4.79</v>
      </c>
      <c r="K722" s="173">
        <f t="shared" si="903"/>
        <v>4.73</v>
      </c>
      <c r="L722" s="173">
        <f t="shared" si="903"/>
        <v>4.82</v>
      </c>
      <c r="M722" s="173">
        <f t="shared" si="903"/>
        <v>4.83</v>
      </c>
      <c r="N722" s="173">
        <f t="shared" si="903"/>
        <v>4.81</v>
      </c>
      <c r="O722" s="173">
        <f t="shared" si="903"/>
        <v>4.81</v>
      </c>
      <c r="P722" s="173">
        <f t="shared" si="903"/>
        <v>4.83</v>
      </c>
      <c r="Q722" s="173">
        <f t="shared" si="903"/>
        <v>4.9</v>
      </c>
      <c r="R722" s="173">
        <f t="shared" si="903"/>
        <v>4.83</v>
      </c>
      <c r="S722" s="173">
        <f t="shared" si="903"/>
        <v>4.82</v>
      </c>
      <c r="T722" s="173">
        <f t="shared" si="903"/>
        <v>4.93</v>
      </c>
      <c r="U722" s="173">
        <f t="shared" si="903"/>
        <v>4.85</v>
      </c>
      <c r="V722" s="173">
        <f t="shared" si="903"/>
        <v>4.87</v>
      </c>
      <c r="W722" s="173">
        <f t="shared" si="903"/>
        <v>4.8</v>
      </c>
      <c r="X722" s="173">
        <f t="shared" si="903"/>
        <v>4.79</v>
      </c>
      <c r="Y722" s="173">
        <f t="shared" si="903"/>
        <v>4.79</v>
      </c>
      <c r="Z722" s="173">
        <f t="shared" si="903"/>
        <v>4.8</v>
      </c>
      <c r="AA722" s="173">
        <f t="shared" si="903"/>
        <v>4.82</v>
      </c>
      <c r="AB722" s="173">
        <f t="shared" si="903"/>
        <v>4.82</v>
      </c>
      <c r="AC722" s="173">
        <f t="shared" si="903"/>
        <v>4.83</v>
      </c>
      <c r="AD722" s="173">
        <f t="shared" si="903"/>
        <v>4.79</v>
      </c>
      <c r="AE722" s="173">
        <f t="shared" si="903"/>
        <v>4.86</v>
      </c>
      <c r="AF722" s="173">
        <f t="shared" si="903"/>
        <v>4.9</v>
      </c>
      <c r="AG722" s="173">
        <f t="shared" si="903"/>
        <v>4.89</v>
      </c>
      <c r="AH722" s="173">
        <f t="shared" si="903"/>
        <v>4.83</v>
      </c>
      <c r="AI722" s="173">
        <f t="shared" si="903"/>
        <v>4.85</v>
      </c>
      <c r="AJ722" s="173">
        <f t="shared" si="903"/>
        <v>4.72</v>
      </c>
      <c r="AK722" s="173">
        <f t="shared" si="903"/>
        <v>4.79</v>
      </c>
      <c r="AL722" s="173" t="str">
        <f t="shared" si="903"/>
        <v/>
      </c>
      <c r="AM722" s="173" t="str">
        <f t="shared" si="903"/>
        <v/>
      </c>
      <c r="AN722" s="173" t="str">
        <f t="shared" si="903"/>
        <v/>
      </c>
      <c r="AO722" s="173" t="str">
        <f t="shared" si="903"/>
        <v/>
      </c>
      <c r="AP722" s="173" t="str">
        <f t="shared" si="903"/>
        <v/>
      </c>
      <c r="AQ722" s="170"/>
      <c r="AR722" s="170"/>
    </row>
    <row r="723" ht="12.75" customHeight="1">
      <c r="A723" s="170"/>
      <c r="B723" s="170"/>
      <c r="C723" s="140"/>
      <c r="D723" s="139">
        <v>142.0</v>
      </c>
      <c r="E723" s="177">
        <f t="shared" ref="E723:AP723" si="904">IFERROR(INDEX(E$196:E$385,MATCH($D723,E$389:E$578,0)),"")</f>
        <v>4.82</v>
      </c>
      <c r="F723" s="173">
        <f t="shared" si="904"/>
        <v>4.84</v>
      </c>
      <c r="G723" s="173">
        <f t="shared" si="904"/>
        <v>4.83</v>
      </c>
      <c r="H723" s="173">
        <f t="shared" si="904"/>
        <v>4.83</v>
      </c>
      <c r="I723" s="173">
        <f t="shared" si="904"/>
        <v>4.76</v>
      </c>
      <c r="J723" s="173">
        <f t="shared" si="904"/>
        <v>4.79</v>
      </c>
      <c r="K723" s="173">
        <f t="shared" si="904"/>
        <v>4.73</v>
      </c>
      <c r="L723" s="173">
        <f t="shared" si="904"/>
        <v>4.83</v>
      </c>
      <c r="M723" s="173">
        <f t="shared" si="904"/>
        <v>4.85</v>
      </c>
      <c r="N723" s="173">
        <f t="shared" si="904"/>
        <v>4.81</v>
      </c>
      <c r="O723" s="173">
        <f t="shared" si="904"/>
        <v>4.82</v>
      </c>
      <c r="P723" s="173">
        <f t="shared" si="904"/>
        <v>4.84</v>
      </c>
      <c r="Q723" s="173">
        <f t="shared" si="904"/>
        <v>4.91</v>
      </c>
      <c r="R723" s="173">
        <f t="shared" si="904"/>
        <v>4.83</v>
      </c>
      <c r="S723" s="173">
        <f t="shared" si="904"/>
        <v>4.82</v>
      </c>
      <c r="T723" s="173">
        <f t="shared" si="904"/>
        <v>4.94</v>
      </c>
      <c r="U723" s="173">
        <f t="shared" si="904"/>
        <v>4.87</v>
      </c>
      <c r="V723" s="173">
        <f t="shared" si="904"/>
        <v>4.87</v>
      </c>
      <c r="W723" s="173">
        <f t="shared" si="904"/>
        <v>4.83</v>
      </c>
      <c r="X723" s="173">
        <f t="shared" si="904"/>
        <v>4.79</v>
      </c>
      <c r="Y723" s="173">
        <f t="shared" si="904"/>
        <v>4.85</v>
      </c>
      <c r="Z723" s="173">
        <f t="shared" si="904"/>
        <v>4.81</v>
      </c>
      <c r="AA723" s="173">
        <f t="shared" si="904"/>
        <v>4.83</v>
      </c>
      <c r="AB723" s="173">
        <f t="shared" si="904"/>
        <v>4.82</v>
      </c>
      <c r="AC723" s="173">
        <f t="shared" si="904"/>
        <v>4.83</v>
      </c>
      <c r="AD723" s="173">
        <f t="shared" si="904"/>
        <v>4.79</v>
      </c>
      <c r="AE723" s="173">
        <f t="shared" si="904"/>
        <v>4.87</v>
      </c>
      <c r="AF723" s="173">
        <f t="shared" si="904"/>
        <v>4.9</v>
      </c>
      <c r="AG723" s="173">
        <f t="shared" si="904"/>
        <v>4.9</v>
      </c>
      <c r="AH723" s="173">
        <f t="shared" si="904"/>
        <v>4.86</v>
      </c>
      <c r="AI723" s="173">
        <f t="shared" si="904"/>
        <v>4.85</v>
      </c>
      <c r="AJ723" s="173">
        <f t="shared" si="904"/>
        <v>4.76</v>
      </c>
      <c r="AK723" s="173">
        <f t="shared" si="904"/>
        <v>4.79</v>
      </c>
      <c r="AL723" s="173" t="str">
        <f t="shared" si="904"/>
        <v/>
      </c>
      <c r="AM723" s="173" t="str">
        <f t="shared" si="904"/>
        <v/>
      </c>
      <c r="AN723" s="173" t="str">
        <f t="shared" si="904"/>
        <v/>
      </c>
      <c r="AO723" s="173" t="str">
        <f t="shared" si="904"/>
        <v/>
      </c>
      <c r="AP723" s="173" t="str">
        <f t="shared" si="904"/>
        <v/>
      </c>
      <c r="AQ723" s="170"/>
      <c r="AR723" s="170"/>
    </row>
    <row r="724" ht="12.75" customHeight="1">
      <c r="A724" s="170"/>
      <c r="B724" s="170"/>
      <c r="C724" s="140"/>
      <c r="D724" s="139">
        <v>143.0</v>
      </c>
      <c r="E724" s="177">
        <f t="shared" ref="E724:AP724" si="905">IFERROR(INDEX(E$196:E$385,MATCH($D724,E$389:E$578,0)),"")</f>
        <v>4.82</v>
      </c>
      <c r="F724" s="173">
        <f t="shared" si="905"/>
        <v>4.85</v>
      </c>
      <c r="G724" s="173">
        <f t="shared" si="905"/>
        <v>4.83</v>
      </c>
      <c r="H724" s="173">
        <f t="shared" si="905"/>
        <v>4.84</v>
      </c>
      <c r="I724" s="173">
        <f t="shared" si="905"/>
        <v>4.79</v>
      </c>
      <c r="J724" s="173">
        <f t="shared" si="905"/>
        <v>4.81</v>
      </c>
      <c r="K724" s="173">
        <f t="shared" si="905"/>
        <v>4.74</v>
      </c>
      <c r="L724" s="173">
        <f t="shared" si="905"/>
        <v>4.83</v>
      </c>
      <c r="M724" s="173">
        <f t="shared" si="905"/>
        <v>4.9</v>
      </c>
      <c r="N724" s="173">
        <f t="shared" si="905"/>
        <v>4.82</v>
      </c>
      <c r="O724" s="173">
        <f t="shared" si="905"/>
        <v>4.83</v>
      </c>
      <c r="P724" s="173">
        <f t="shared" si="905"/>
        <v>4.88</v>
      </c>
      <c r="Q724" s="173">
        <f t="shared" si="905"/>
        <v>4.91</v>
      </c>
      <c r="R724" s="173">
        <f t="shared" si="905"/>
        <v>4.84</v>
      </c>
      <c r="S724" s="173">
        <f t="shared" si="905"/>
        <v>4.86</v>
      </c>
      <c r="T724" s="173">
        <f t="shared" si="905"/>
        <v>4.94</v>
      </c>
      <c r="U724" s="173">
        <f t="shared" si="905"/>
        <v>4.89</v>
      </c>
      <c r="V724" s="173">
        <f t="shared" si="905"/>
        <v>4.87</v>
      </c>
      <c r="W724" s="173">
        <f t="shared" si="905"/>
        <v>4.84</v>
      </c>
      <c r="X724" s="173">
        <f t="shared" si="905"/>
        <v>4.79</v>
      </c>
      <c r="Y724" s="173">
        <f t="shared" si="905"/>
        <v>4.85</v>
      </c>
      <c r="Z724" s="173">
        <f t="shared" si="905"/>
        <v>4.83</v>
      </c>
      <c r="AA724" s="173">
        <f t="shared" si="905"/>
        <v>4.84</v>
      </c>
      <c r="AB724" s="173">
        <f t="shared" si="905"/>
        <v>4.83</v>
      </c>
      <c r="AC724" s="173">
        <f t="shared" si="905"/>
        <v>4.83</v>
      </c>
      <c r="AD724" s="173">
        <f t="shared" si="905"/>
        <v>4.8</v>
      </c>
      <c r="AE724" s="173">
        <f t="shared" si="905"/>
        <v>4.89</v>
      </c>
      <c r="AF724" s="173">
        <f t="shared" si="905"/>
        <v>4.91</v>
      </c>
      <c r="AG724" s="173">
        <f t="shared" si="905"/>
        <v>4.91</v>
      </c>
      <c r="AH724" s="173">
        <f t="shared" si="905"/>
        <v>4.86</v>
      </c>
      <c r="AI724" s="173">
        <f t="shared" si="905"/>
        <v>4.86</v>
      </c>
      <c r="AJ724" s="173">
        <f t="shared" si="905"/>
        <v>4.76</v>
      </c>
      <c r="AK724" s="173">
        <f t="shared" si="905"/>
        <v>4.8</v>
      </c>
      <c r="AL724" s="173" t="str">
        <f t="shared" si="905"/>
        <v/>
      </c>
      <c r="AM724" s="173" t="str">
        <f t="shared" si="905"/>
        <v/>
      </c>
      <c r="AN724" s="173" t="str">
        <f t="shared" si="905"/>
        <v/>
      </c>
      <c r="AO724" s="173" t="str">
        <f t="shared" si="905"/>
        <v/>
      </c>
      <c r="AP724" s="173" t="str">
        <f t="shared" si="905"/>
        <v/>
      </c>
      <c r="AQ724" s="170"/>
      <c r="AR724" s="170"/>
    </row>
    <row r="725" ht="12.75" customHeight="1">
      <c r="A725" s="170"/>
      <c r="B725" s="170"/>
      <c r="C725" s="140"/>
      <c r="D725" s="139">
        <v>144.0</v>
      </c>
      <c r="E725" s="177">
        <f t="shared" ref="E725:AP725" si="906">IFERROR(INDEX(E$196:E$385,MATCH($D725,E$389:E$578,0)),"")</f>
        <v>4.84</v>
      </c>
      <c r="F725" s="173">
        <f t="shared" si="906"/>
        <v>4.85</v>
      </c>
      <c r="G725" s="173">
        <f t="shared" si="906"/>
        <v>4.84</v>
      </c>
      <c r="H725" s="173">
        <f t="shared" si="906"/>
        <v>4.84</v>
      </c>
      <c r="I725" s="173">
        <f t="shared" si="906"/>
        <v>4.79</v>
      </c>
      <c r="J725" s="173">
        <f t="shared" si="906"/>
        <v>4.83</v>
      </c>
      <c r="K725" s="173">
        <f t="shared" si="906"/>
        <v>4.77</v>
      </c>
      <c r="L725" s="173">
        <f t="shared" si="906"/>
        <v>4.84</v>
      </c>
      <c r="M725" s="173">
        <f t="shared" si="906"/>
        <v>4.9</v>
      </c>
      <c r="N725" s="173">
        <f t="shared" si="906"/>
        <v>4.84</v>
      </c>
      <c r="O725" s="173">
        <f t="shared" si="906"/>
        <v>4.84</v>
      </c>
      <c r="P725" s="173">
        <f t="shared" si="906"/>
        <v>4.88</v>
      </c>
      <c r="Q725" s="173">
        <f t="shared" si="906"/>
        <v>4.94</v>
      </c>
      <c r="R725" s="173">
        <f t="shared" si="906"/>
        <v>4.84</v>
      </c>
      <c r="S725" s="173">
        <f t="shared" si="906"/>
        <v>4.86</v>
      </c>
      <c r="T725" s="173">
        <f t="shared" si="906"/>
        <v>4.94</v>
      </c>
      <c r="U725" s="173">
        <f t="shared" si="906"/>
        <v>4.89</v>
      </c>
      <c r="V725" s="173">
        <f t="shared" si="906"/>
        <v>4.87</v>
      </c>
      <c r="W725" s="173">
        <f t="shared" si="906"/>
        <v>4.85</v>
      </c>
      <c r="X725" s="173">
        <f t="shared" si="906"/>
        <v>4.79</v>
      </c>
      <c r="Y725" s="173">
        <f t="shared" si="906"/>
        <v>4.86</v>
      </c>
      <c r="Z725" s="173">
        <f t="shared" si="906"/>
        <v>4.83</v>
      </c>
      <c r="AA725" s="173">
        <f t="shared" si="906"/>
        <v>4.86</v>
      </c>
      <c r="AB725" s="173">
        <f t="shared" si="906"/>
        <v>4.83</v>
      </c>
      <c r="AC725" s="173">
        <f t="shared" si="906"/>
        <v>4.86</v>
      </c>
      <c r="AD725" s="173">
        <f t="shared" si="906"/>
        <v>4.81</v>
      </c>
      <c r="AE725" s="173">
        <f t="shared" si="906"/>
        <v>4.9</v>
      </c>
      <c r="AF725" s="173">
        <f t="shared" si="906"/>
        <v>4.94</v>
      </c>
      <c r="AG725" s="173">
        <f t="shared" si="906"/>
        <v>4.94</v>
      </c>
      <c r="AH725" s="173">
        <f t="shared" si="906"/>
        <v>4.87</v>
      </c>
      <c r="AI725" s="173">
        <f t="shared" si="906"/>
        <v>4.86</v>
      </c>
      <c r="AJ725" s="173">
        <f t="shared" si="906"/>
        <v>4.76</v>
      </c>
      <c r="AK725" s="173">
        <f t="shared" si="906"/>
        <v>4.8</v>
      </c>
      <c r="AL725" s="173" t="str">
        <f t="shared" si="906"/>
        <v/>
      </c>
      <c r="AM725" s="173" t="str">
        <f t="shared" si="906"/>
        <v/>
      </c>
      <c r="AN725" s="173" t="str">
        <f t="shared" si="906"/>
        <v/>
      </c>
      <c r="AO725" s="173" t="str">
        <f t="shared" si="906"/>
        <v/>
      </c>
      <c r="AP725" s="173" t="str">
        <f t="shared" si="906"/>
        <v/>
      </c>
      <c r="AQ725" s="170"/>
      <c r="AR725" s="170"/>
    </row>
    <row r="726" ht="12.75" customHeight="1">
      <c r="A726" s="170"/>
      <c r="B726" s="170"/>
      <c r="C726" s="140"/>
      <c r="D726" s="139">
        <v>145.0</v>
      </c>
      <c r="E726" s="177">
        <f t="shared" ref="E726:AP726" si="907">IFERROR(INDEX(E$196:E$385,MATCH($D726,E$389:E$578,0)),"")</f>
        <v>4.85</v>
      </c>
      <c r="F726" s="173">
        <f t="shared" si="907"/>
        <v>4.86</v>
      </c>
      <c r="G726" s="173">
        <f t="shared" si="907"/>
        <v>4.86</v>
      </c>
      <c r="H726" s="173">
        <f t="shared" si="907"/>
        <v>4.85</v>
      </c>
      <c r="I726" s="173">
        <f t="shared" si="907"/>
        <v>4.81</v>
      </c>
      <c r="J726" s="173">
        <f t="shared" si="907"/>
        <v>4.85</v>
      </c>
      <c r="K726" s="173">
        <f t="shared" si="907"/>
        <v>4.78</v>
      </c>
      <c r="L726" s="173">
        <f t="shared" si="907"/>
        <v>4.85</v>
      </c>
      <c r="M726" s="173">
        <f t="shared" si="907"/>
        <v>4.98</v>
      </c>
      <c r="N726" s="173">
        <f t="shared" si="907"/>
        <v>4.89</v>
      </c>
      <c r="O726" s="173">
        <f t="shared" si="907"/>
        <v>4.84</v>
      </c>
      <c r="P726" s="173">
        <f t="shared" si="907"/>
        <v>4.9</v>
      </c>
      <c r="Q726" s="173">
        <f t="shared" si="907"/>
        <v>4.95</v>
      </c>
      <c r="R726" s="173">
        <f t="shared" si="907"/>
        <v>4.85</v>
      </c>
      <c r="S726" s="173">
        <f t="shared" si="907"/>
        <v>4.86</v>
      </c>
      <c r="T726" s="173">
        <f t="shared" si="907"/>
        <v>4.95</v>
      </c>
      <c r="U726" s="173">
        <f t="shared" si="907"/>
        <v>4.9</v>
      </c>
      <c r="V726" s="173">
        <f t="shared" si="907"/>
        <v>4.87</v>
      </c>
      <c r="W726" s="173">
        <f t="shared" si="907"/>
        <v>4.86</v>
      </c>
      <c r="X726" s="173">
        <f t="shared" si="907"/>
        <v>4.8</v>
      </c>
      <c r="Y726" s="173">
        <f t="shared" si="907"/>
        <v>4.86</v>
      </c>
      <c r="Z726" s="173">
        <f t="shared" si="907"/>
        <v>4.84</v>
      </c>
      <c r="AA726" s="173">
        <f t="shared" si="907"/>
        <v>4.86</v>
      </c>
      <c r="AB726" s="173">
        <f t="shared" si="907"/>
        <v>4.84</v>
      </c>
      <c r="AC726" s="173">
        <f t="shared" si="907"/>
        <v>4.87</v>
      </c>
      <c r="AD726" s="173">
        <f t="shared" si="907"/>
        <v>4.82</v>
      </c>
      <c r="AE726" s="173">
        <f t="shared" si="907"/>
        <v>4.9</v>
      </c>
      <c r="AF726" s="173">
        <f t="shared" si="907"/>
        <v>4.94</v>
      </c>
      <c r="AG726" s="173">
        <f t="shared" si="907"/>
        <v>4.94</v>
      </c>
      <c r="AH726" s="173">
        <f t="shared" si="907"/>
        <v>4.87</v>
      </c>
      <c r="AI726" s="173">
        <f t="shared" si="907"/>
        <v>4.86</v>
      </c>
      <c r="AJ726" s="173">
        <f t="shared" si="907"/>
        <v>4.77</v>
      </c>
      <c r="AK726" s="173">
        <f t="shared" si="907"/>
        <v>4.8</v>
      </c>
      <c r="AL726" s="173" t="str">
        <f t="shared" si="907"/>
        <v/>
      </c>
      <c r="AM726" s="173" t="str">
        <f t="shared" si="907"/>
        <v/>
      </c>
      <c r="AN726" s="173" t="str">
        <f t="shared" si="907"/>
        <v/>
      </c>
      <c r="AO726" s="173" t="str">
        <f t="shared" si="907"/>
        <v/>
      </c>
      <c r="AP726" s="173" t="str">
        <f t="shared" si="907"/>
        <v/>
      </c>
      <c r="AQ726" s="170"/>
      <c r="AR726" s="170"/>
    </row>
    <row r="727" ht="12.75" customHeight="1">
      <c r="A727" s="170"/>
      <c r="B727" s="170"/>
      <c r="C727" s="140"/>
      <c r="D727" s="139">
        <v>146.0</v>
      </c>
      <c r="E727" s="177">
        <f t="shared" ref="E727:AP727" si="908">IFERROR(INDEX(E$196:E$385,MATCH($D727,E$389:E$578,0)),"")</f>
        <v>4.86</v>
      </c>
      <c r="F727" s="173">
        <f t="shared" si="908"/>
        <v>4.86</v>
      </c>
      <c r="G727" s="173">
        <f t="shared" si="908"/>
        <v>4.89</v>
      </c>
      <c r="H727" s="173">
        <f t="shared" si="908"/>
        <v>4.87</v>
      </c>
      <c r="I727" s="173">
        <f t="shared" si="908"/>
        <v>4.83</v>
      </c>
      <c r="J727" s="173">
        <f t="shared" si="908"/>
        <v>4.85</v>
      </c>
      <c r="K727" s="173">
        <f t="shared" si="908"/>
        <v>4.82</v>
      </c>
      <c r="L727" s="173">
        <f t="shared" si="908"/>
        <v>4.86</v>
      </c>
      <c r="M727" s="173">
        <f t="shared" si="908"/>
        <v>4.99</v>
      </c>
      <c r="N727" s="173">
        <f t="shared" si="908"/>
        <v>4.89</v>
      </c>
      <c r="O727" s="173">
        <f t="shared" si="908"/>
        <v>4.86</v>
      </c>
      <c r="P727" s="173">
        <f t="shared" si="908"/>
        <v>4.91</v>
      </c>
      <c r="Q727" s="173">
        <f t="shared" si="908"/>
        <v>4.95</v>
      </c>
      <c r="R727" s="173">
        <f t="shared" si="908"/>
        <v>4.85</v>
      </c>
      <c r="S727" s="173">
        <f t="shared" si="908"/>
        <v>4.88</v>
      </c>
      <c r="T727" s="173">
        <f t="shared" si="908"/>
        <v>4.95</v>
      </c>
      <c r="U727" s="173">
        <f t="shared" si="908"/>
        <v>4.9</v>
      </c>
      <c r="V727" s="173">
        <f t="shared" si="908"/>
        <v>4.88</v>
      </c>
      <c r="W727" s="173">
        <f t="shared" si="908"/>
        <v>4.87</v>
      </c>
      <c r="X727" s="173">
        <f t="shared" si="908"/>
        <v>4.84</v>
      </c>
      <c r="Y727" s="173">
        <f t="shared" si="908"/>
        <v>4.87</v>
      </c>
      <c r="Z727" s="173">
        <f t="shared" si="908"/>
        <v>4.86</v>
      </c>
      <c r="AA727" s="173">
        <f t="shared" si="908"/>
        <v>4.87</v>
      </c>
      <c r="AB727" s="173">
        <f t="shared" si="908"/>
        <v>4.84</v>
      </c>
      <c r="AC727" s="173">
        <f t="shared" si="908"/>
        <v>4.87</v>
      </c>
      <c r="AD727" s="173">
        <f t="shared" si="908"/>
        <v>4.83</v>
      </c>
      <c r="AE727" s="173">
        <f t="shared" si="908"/>
        <v>4.91</v>
      </c>
      <c r="AF727" s="173">
        <f t="shared" si="908"/>
        <v>4.94</v>
      </c>
      <c r="AG727" s="173">
        <f t="shared" si="908"/>
        <v>4.95</v>
      </c>
      <c r="AH727" s="173">
        <f t="shared" si="908"/>
        <v>4.87</v>
      </c>
      <c r="AI727" s="173">
        <f t="shared" si="908"/>
        <v>4.87</v>
      </c>
      <c r="AJ727" s="173">
        <f t="shared" si="908"/>
        <v>4.79</v>
      </c>
      <c r="AK727" s="173">
        <f t="shared" si="908"/>
        <v>4.81</v>
      </c>
      <c r="AL727" s="173" t="str">
        <f t="shared" si="908"/>
        <v/>
      </c>
      <c r="AM727" s="173" t="str">
        <f t="shared" si="908"/>
        <v/>
      </c>
      <c r="AN727" s="173" t="str">
        <f t="shared" si="908"/>
        <v/>
      </c>
      <c r="AO727" s="173" t="str">
        <f t="shared" si="908"/>
        <v/>
      </c>
      <c r="AP727" s="173" t="str">
        <f t="shared" si="908"/>
        <v/>
      </c>
      <c r="AQ727" s="170"/>
      <c r="AR727" s="170"/>
    </row>
    <row r="728" ht="12.75" customHeight="1">
      <c r="A728" s="170"/>
      <c r="B728" s="170"/>
      <c r="C728" s="140"/>
      <c r="D728" s="139">
        <v>147.0</v>
      </c>
      <c r="E728" s="177">
        <f t="shared" ref="E728:AP728" si="909">IFERROR(INDEX(E$196:E$385,MATCH($D728,E$389:E$578,0)),"")</f>
        <v>4.89</v>
      </c>
      <c r="F728" s="173">
        <f t="shared" si="909"/>
        <v>4.87</v>
      </c>
      <c r="G728" s="173">
        <f t="shared" si="909"/>
        <v>4.91</v>
      </c>
      <c r="H728" s="173">
        <f t="shared" si="909"/>
        <v>4.87</v>
      </c>
      <c r="I728" s="173">
        <f t="shared" si="909"/>
        <v>4.85</v>
      </c>
      <c r="J728" s="173">
        <f t="shared" si="909"/>
        <v>4.86</v>
      </c>
      <c r="K728" s="173">
        <f t="shared" si="909"/>
        <v>4.82</v>
      </c>
      <c r="L728" s="173">
        <f t="shared" si="909"/>
        <v>4.86</v>
      </c>
      <c r="M728" s="173">
        <f t="shared" si="909"/>
        <v>5</v>
      </c>
      <c r="N728" s="173">
        <f t="shared" si="909"/>
        <v>4.89</v>
      </c>
      <c r="O728" s="173">
        <f t="shared" si="909"/>
        <v>4.9</v>
      </c>
      <c r="P728" s="173">
        <f t="shared" si="909"/>
        <v>4.92</v>
      </c>
      <c r="Q728" s="173">
        <f t="shared" si="909"/>
        <v>4.96</v>
      </c>
      <c r="R728" s="173">
        <f t="shared" si="909"/>
        <v>4.85</v>
      </c>
      <c r="S728" s="173">
        <f t="shared" si="909"/>
        <v>4.89</v>
      </c>
      <c r="T728" s="173">
        <f t="shared" si="909"/>
        <v>4.95</v>
      </c>
      <c r="U728" s="173">
        <f t="shared" si="909"/>
        <v>4.91</v>
      </c>
      <c r="V728" s="173">
        <f t="shared" si="909"/>
        <v>4.89</v>
      </c>
      <c r="W728" s="173">
        <f t="shared" si="909"/>
        <v>4.9</v>
      </c>
      <c r="X728" s="173">
        <f t="shared" si="909"/>
        <v>4.87</v>
      </c>
      <c r="Y728" s="173">
        <f t="shared" si="909"/>
        <v>4.87</v>
      </c>
      <c r="Z728" s="173">
        <f t="shared" si="909"/>
        <v>4.87</v>
      </c>
      <c r="AA728" s="173">
        <f t="shared" si="909"/>
        <v>4.87</v>
      </c>
      <c r="AB728" s="173">
        <f t="shared" si="909"/>
        <v>4.85</v>
      </c>
      <c r="AC728" s="173">
        <f t="shared" si="909"/>
        <v>4.89</v>
      </c>
      <c r="AD728" s="173">
        <f t="shared" si="909"/>
        <v>4.86</v>
      </c>
      <c r="AE728" s="173">
        <f t="shared" si="909"/>
        <v>4.91</v>
      </c>
      <c r="AF728" s="173">
        <f t="shared" si="909"/>
        <v>4.94</v>
      </c>
      <c r="AG728" s="173">
        <f t="shared" si="909"/>
        <v>4.96</v>
      </c>
      <c r="AH728" s="173">
        <f t="shared" si="909"/>
        <v>4.87</v>
      </c>
      <c r="AI728" s="173">
        <f t="shared" si="909"/>
        <v>4.87</v>
      </c>
      <c r="AJ728" s="173">
        <f t="shared" si="909"/>
        <v>4.79</v>
      </c>
      <c r="AK728" s="173">
        <f t="shared" si="909"/>
        <v>4.81</v>
      </c>
      <c r="AL728" s="173" t="str">
        <f t="shared" si="909"/>
        <v/>
      </c>
      <c r="AM728" s="173" t="str">
        <f t="shared" si="909"/>
        <v/>
      </c>
      <c r="AN728" s="173" t="str">
        <f t="shared" si="909"/>
        <v/>
      </c>
      <c r="AO728" s="173" t="str">
        <f t="shared" si="909"/>
        <v/>
      </c>
      <c r="AP728" s="173" t="str">
        <f t="shared" si="909"/>
        <v/>
      </c>
      <c r="AQ728" s="170"/>
      <c r="AR728" s="170"/>
    </row>
    <row r="729" ht="12.75" customHeight="1">
      <c r="A729" s="170"/>
      <c r="B729" s="170"/>
      <c r="C729" s="140"/>
      <c r="D729" s="139">
        <v>148.0</v>
      </c>
      <c r="E729" s="177">
        <f t="shared" ref="E729:AP729" si="910">IFERROR(INDEX(E$196:E$385,MATCH($D729,E$389:E$578,0)),"")</f>
        <v>4.9</v>
      </c>
      <c r="F729" s="173">
        <f t="shared" si="910"/>
        <v>4.88</v>
      </c>
      <c r="G729" s="173">
        <f t="shared" si="910"/>
        <v>4.91</v>
      </c>
      <c r="H729" s="173">
        <f t="shared" si="910"/>
        <v>4.89</v>
      </c>
      <c r="I729" s="173">
        <f t="shared" si="910"/>
        <v>4.86</v>
      </c>
      <c r="J729" s="173">
        <f t="shared" si="910"/>
        <v>4.86</v>
      </c>
      <c r="K729" s="173">
        <f t="shared" si="910"/>
        <v>4.85</v>
      </c>
      <c r="L729" s="173">
        <f t="shared" si="910"/>
        <v>4.87</v>
      </c>
      <c r="M729" s="173">
        <f t="shared" si="910"/>
        <v>5</v>
      </c>
      <c r="N729" s="173">
        <f t="shared" si="910"/>
        <v>4.9</v>
      </c>
      <c r="O729" s="173">
        <f t="shared" si="910"/>
        <v>4.9</v>
      </c>
      <c r="P729" s="173">
        <f t="shared" si="910"/>
        <v>4.94</v>
      </c>
      <c r="Q729" s="173">
        <f t="shared" si="910"/>
        <v>4.97</v>
      </c>
      <c r="R729" s="173">
        <f t="shared" si="910"/>
        <v>4.87</v>
      </c>
      <c r="S729" s="173">
        <f t="shared" si="910"/>
        <v>4.91</v>
      </c>
      <c r="T729" s="173">
        <f t="shared" si="910"/>
        <v>4.99</v>
      </c>
      <c r="U729" s="173">
        <f t="shared" si="910"/>
        <v>4.91</v>
      </c>
      <c r="V729" s="173">
        <f t="shared" si="910"/>
        <v>4.89</v>
      </c>
      <c r="W729" s="173">
        <f t="shared" si="910"/>
        <v>4.91</v>
      </c>
      <c r="X729" s="173">
        <f t="shared" si="910"/>
        <v>4.87</v>
      </c>
      <c r="Y729" s="173">
        <f t="shared" si="910"/>
        <v>4.88</v>
      </c>
      <c r="Z729" s="173">
        <f t="shared" si="910"/>
        <v>4.87</v>
      </c>
      <c r="AA729" s="173">
        <f t="shared" si="910"/>
        <v>4.87</v>
      </c>
      <c r="AB729" s="173">
        <f t="shared" si="910"/>
        <v>4.86</v>
      </c>
      <c r="AC729" s="173">
        <f t="shared" si="910"/>
        <v>4.89</v>
      </c>
      <c r="AD729" s="173">
        <f t="shared" si="910"/>
        <v>4.87</v>
      </c>
      <c r="AE729" s="173">
        <f t="shared" si="910"/>
        <v>4.92</v>
      </c>
      <c r="AF729" s="173">
        <f t="shared" si="910"/>
        <v>4.94</v>
      </c>
      <c r="AG729" s="173">
        <f t="shared" si="910"/>
        <v>4.96</v>
      </c>
      <c r="AH729" s="173">
        <f t="shared" si="910"/>
        <v>4.87</v>
      </c>
      <c r="AI729" s="173">
        <f t="shared" si="910"/>
        <v>4.87</v>
      </c>
      <c r="AJ729" s="173">
        <f t="shared" si="910"/>
        <v>4.79</v>
      </c>
      <c r="AK729" s="173">
        <f t="shared" si="910"/>
        <v>4.82</v>
      </c>
      <c r="AL729" s="173" t="str">
        <f t="shared" si="910"/>
        <v/>
      </c>
      <c r="AM729" s="173" t="str">
        <f t="shared" si="910"/>
        <v/>
      </c>
      <c r="AN729" s="173" t="str">
        <f t="shared" si="910"/>
        <v/>
      </c>
      <c r="AO729" s="173" t="str">
        <f t="shared" si="910"/>
        <v/>
      </c>
      <c r="AP729" s="173" t="str">
        <f t="shared" si="910"/>
        <v/>
      </c>
      <c r="AQ729" s="170"/>
      <c r="AR729" s="170"/>
    </row>
    <row r="730" ht="12.75" customHeight="1">
      <c r="A730" s="170"/>
      <c r="B730" s="170"/>
      <c r="C730" s="140"/>
      <c r="D730" s="139">
        <v>149.0</v>
      </c>
      <c r="E730" s="177">
        <f t="shared" ref="E730:AP730" si="911">IFERROR(INDEX(E$196:E$385,MATCH($D730,E$389:E$578,0)),"")</f>
        <v>4.9</v>
      </c>
      <c r="F730" s="173">
        <f t="shared" si="911"/>
        <v>4.88</v>
      </c>
      <c r="G730" s="173">
        <f t="shared" si="911"/>
        <v>4.91</v>
      </c>
      <c r="H730" s="173">
        <f t="shared" si="911"/>
        <v>4.89</v>
      </c>
      <c r="I730" s="173">
        <f t="shared" si="911"/>
        <v>4.9</v>
      </c>
      <c r="J730" s="173">
        <f t="shared" si="911"/>
        <v>4.87</v>
      </c>
      <c r="K730" s="173">
        <f t="shared" si="911"/>
        <v>4.86</v>
      </c>
      <c r="L730" s="173">
        <f t="shared" si="911"/>
        <v>4.87</v>
      </c>
      <c r="M730" s="173">
        <f t="shared" si="911"/>
        <v>5.02</v>
      </c>
      <c r="N730" s="173">
        <f t="shared" si="911"/>
        <v>4.93</v>
      </c>
      <c r="O730" s="173">
        <f t="shared" si="911"/>
        <v>4.94</v>
      </c>
      <c r="P730" s="173">
        <f t="shared" si="911"/>
        <v>4.97</v>
      </c>
      <c r="Q730" s="173">
        <f t="shared" si="911"/>
        <v>4.99</v>
      </c>
      <c r="R730" s="173">
        <f t="shared" si="911"/>
        <v>4.88</v>
      </c>
      <c r="S730" s="173">
        <f t="shared" si="911"/>
        <v>4.91</v>
      </c>
      <c r="T730" s="173">
        <f t="shared" si="911"/>
        <v>5.02</v>
      </c>
      <c r="U730" s="173">
        <f t="shared" si="911"/>
        <v>4.91</v>
      </c>
      <c r="V730" s="173">
        <f t="shared" si="911"/>
        <v>4.91</v>
      </c>
      <c r="W730" s="173">
        <f t="shared" si="911"/>
        <v>4.93</v>
      </c>
      <c r="X730" s="173">
        <f t="shared" si="911"/>
        <v>4.88</v>
      </c>
      <c r="Y730" s="173">
        <f t="shared" si="911"/>
        <v>4.9</v>
      </c>
      <c r="Z730" s="173">
        <f t="shared" si="911"/>
        <v>4.88</v>
      </c>
      <c r="AA730" s="173">
        <f t="shared" si="911"/>
        <v>4.88</v>
      </c>
      <c r="AB730" s="173">
        <f t="shared" si="911"/>
        <v>4.87</v>
      </c>
      <c r="AC730" s="173">
        <f t="shared" si="911"/>
        <v>4.9</v>
      </c>
      <c r="AD730" s="173">
        <f t="shared" si="911"/>
        <v>4.9</v>
      </c>
      <c r="AE730" s="173">
        <f t="shared" si="911"/>
        <v>4.93</v>
      </c>
      <c r="AF730" s="173">
        <f t="shared" si="911"/>
        <v>4.95</v>
      </c>
      <c r="AG730" s="173">
        <f t="shared" si="911"/>
        <v>4.99</v>
      </c>
      <c r="AH730" s="173">
        <f t="shared" si="911"/>
        <v>4.87</v>
      </c>
      <c r="AI730" s="173">
        <f t="shared" si="911"/>
        <v>4.89</v>
      </c>
      <c r="AJ730" s="173">
        <f t="shared" si="911"/>
        <v>4.8</v>
      </c>
      <c r="AK730" s="173">
        <f t="shared" si="911"/>
        <v>4.83</v>
      </c>
      <c r="AL730" s="173" t="str">
        <f t="shared" si="911"/>
        <v/>
      </c>
      <c r="AM730" s="173" t="str">
        <f t="shared" si="911"/>
        <v/>
      </c>
      <c r="AN730" s="173" t="str">
        <f t="shared" si="911"/>
        <v/>
      </c>
      <c r="AO730" s="173" t="str">
        <f t="shared" si="911"/>
        <v/>
      </c>
      <c r="AP730" s="173" t="str">
        <f t="shared" si="911"/>
        <v/>
      </c>
      <c r="AQ730" s="170"/>
      <c r="AR730" s="170"/>
    </row>
    <row r="731" ht="12.75" customHeight="1">
      <c r="A731" s="170"/>
      <c r="B731" s="170"/>
      <c r="C731" s="140"/>
      <c r="D731" s="139">
        <v>150.0</v>
      </c>
      <c r="E731" s="177">
        <f t="shared" ref="E731:AP731" si="912">IFERROR(INDEX(E$196:E$385,MATCH($D731,E$389:E$578,0)),"")</f>
        <v>4.91</v>
      </c>
      <c r="F731" s="173">
        <f t="shared" si="912"/>
        <v>4.9</v>
      </c>
      <c r="G731" s="173">
        <f t="shared" si="912"/>
        <v>4.91</v>
      </c>
      <c r="H731" s="173">
        <f t="shared" si="912"/>
        <v>4.91</v>
      </c>
      <c r="I731" s="173">
        <f t="shared" si="912"/>
        <v>4.9</v>
      </c>
      <c r="J731" s="173">
        <f t="shared" si="912"/>
        <v>4.87</v>
      </c>
      <c r="K731" s="173">
        <f t="shared" si="912"/>
        <v>4.87</v>
      </c>
      <c r="L731" s="173">
        <f t="shared" si="912"/>
        <v>4.87</v>
      </c>
      <c r="M731" s="173">
        <f t="shared" si="912"/>
        <v>5.02</v>
      </c>
      <c r="N731" s="173">
        <f t="shared" si="912"/>
        <v>4.94</v>
      </c>
      <c r="O731" s="173">
        <f t="shared" si="912"/>
        <v>4.94</v>
      </c>
      <c r="P731" s="173">
        <f t="shared" si="912"/>
        <v>5</v>
      </c>
      <c r="Q731" s="173">
        <f t="shared" si="912"/>
        <v>4.99</v>
      </c>
      <c r="R731" s="173">
        <f t="shared" si="912"/>
        <v>4.89</v>
      </c>
      <c r="S731" s="173">
        <f t="shared" si="912"/>
        <v>4.91</v>
      </c>
      <c r="T731" s="173">
        <f t="shared" si="912"/>
        <v>5.03</v>
      </c>
      <c r="U731" s="173">
        <f t="shared" si="912"/>
        <v>4.92</v>
      </c>
      <c r="V731" s="173">
        <f t="shared" si="912"/>
        <v>4.91</v>
      </c>
      <c r="W731" s="173">
        <f t="shared" si="912"/>
        <v>4.94</v>
      </c>
      <c r="X731" s="173">
        <f t="shared" si="912"/>
        <v>4.89</v>
      </c>
      <c r="Y731" s="173">
        <f t="shared" si="912"/>
        <v>4.9</v>
      </c>
      <c r="Z731" s="173">
        <f t="shared" si="912"/>
        <v>4.88</v>
      </c>
      <c r="AA731" s="173">
        <f t="shared" si="912"/>
        <v>4.88</v>
      </c>
      <c r="AB731" s="173">
        <f t="shared" si="912"/>
        <v>4.87</v>
      </c>
      <c r="AC731" s="173">
        <f t="shared" si="912"/>
        <v>4.9</v>
      </c>
      <c r="AD731" s="173">
        <f t="shared" si="912"/>
        <v>4.92</v>
      </c>
      <c r="AE731" s="173">
        <f t="shared" si="912"/>
        <v>4.94</v>
      </c>
      <c r="AF731" s="173">
        <f t="shared" si="912"/>
        <v>4.95</v>
      </c>
      <c r="AG731" s="173">
        <f t="shared" si="912"/>
        <v>4.99</v>
      </c>
      <c r="AH731" s="173">
        <f t="shared" si="912"/>
        <v>4.92</v>
      </c>
      <c r="AI731" s="173">
        <f t="shared" si="912"/>
        <v>4.93</v>
      </c>
      <c r="AJ731" s="173">
        <f t="shared" si="912"/>
        <v>4.8</v>
      </c>
      <c r="AK731" s="173">
        <f t="shared" si="912"/>
        <v>4.85</v>
      </c>
      <c r="AL731" s="173" t="str">
        <f t="shared" si="912"/>
        <v/>
      </c>
      <c r="AM731" s="173" t="str">
        <f t="shared" si="912"/>
        <v/>
      </c>
      <c r="AN731" s="173" t="str">
        <f t="shared" si="912"/>
        <v/>
      </c>
      <c r="AO731" s="173" t="str">
        <f t="shared" si="912"/>
        <v/>
      </c>
      <c r="AP731" s="173" t="str">
        <f t="shared" si="912"/>
        <v/>
      </c>
      <c r="AQ731" s="170"/>
      <c r="AR731" s="170"/>
    </row>
    <row r="732" ht="12.75" customHeight="1">
      <c r="A732" s="170"/>
      <c r="B732" s="170"/>
      <c r="C732" s="140"/>
      <c r="D732" s="139">
        <v>151.0</v>
      </c>
      <c r="E732" s="177">
        <f t="shared" ref="E732:AP732" si="913">IFERROR(INDEX(E$196:E$385,MATCH($D732,E$389:E$578,0)),"")</f>
        <v>4.91</v>
      </c>
      <c r="F732" s="173">
        <f t="shared" si="913"/>
        <v>4.9</v>
      </c>
      <c r="G732" s="173">
        <f t="shared" si="913"/>
        <v>4.93</v>
      </c>
      <c r="H732" s="173">
        <f t="shared" si="913"/>
        <v>4.92</v>
      </c>
      <c r="I732" s="173">
        <f t="shared" si="913"/>
        <v>4.9</v>
      </c>
      <c r="J732" s="173">
        <f t="shared" si="913"/>
        <v>4.9</v>
      </c>
      <c r="K732" s="173">
        <f t="shared" si="913"/>
        <v>4.87</v>
      </c>
      <c r="L732" s="173">
        <f t="shared" si="913"/>
        <v>4.88</v>
      </c>
      <c r="M732" s="173">
        <f t="shared" si="913"/>
        <v>5.02</v>
      </c>
      <c r="N732" s="173">
        <f t="shared" si="913"/>
        <v>4.94</v>
      </c>
      <c r="O732" s="173">
        <f t="shared" si="913"/>
        <v>4.95</v>
      </c>
      <c r="P732" s="173">
        <f t="shared" si="913"/>
        <v>5.01</v>
      </c>
      <c r="Q732" s="173">
        <f t="shared" si="913"/>
        <v>5</v>
      </c>
      <c r="R732" s="173">
        <f t="shared" si="913"/>
        <v>4.9</v>
      </c>
      <c r="S732" s="173">
        <f t="shared" si="913"/>
        <v>4.95</v>
      </c>
      <c r="T732" s="173">
        <f t="shared" si="913"/>
        <v>5.04</v>
      </c>
      <c r="U732" s="173">
        <f t="shared" si="913"/>
        <v>4.92</v>
      </c>
      <c r="V732" s="173">
        <f t="shared" si="913"/>
        <v>4.91</v>
      </c>
      <c r="W732" s="173">
        <f t="shared" si="913"/>
        <v>4.95</v>
      </c>
      <c r="X732" s="173">
        <f t="shared" si="913"/>
        <v>4.9</v>
      </c>
      <c r="Y732" s="173">
        <f t="shared" si="913"/>
        <v>4.9</v>
      </c>
      <c r="Z732" s="173">
        <f t="shared" si="913"/>
        <v>4.89</v>
      </c>
      <c r="AA732" s="173">
        <f t="shared" si="913"/>
        <v>4.89</v>
      </c>
      <c r="AB732" s="173">
        <f t="shared" si="913"/>
        <v>4.89</v>
      </c>
      <c r="AC732" s="173">
        <f t="shared" si="913"/>
        <v>4.9</v>
      </c>
      <c r="AD732" s="173">
        <f t="shared" si="913"/>
        <v>4.92</v>
      </c>
      <c r="AE732" s="173">
        <f t="shared" si="913"/>
        <v>4.99</v>
      </c>
      <c r="AF732" s="173">
        <f t="shared" si="913"/>
        <v>4.98</v>
      </c>
      <c r="AG732" s="173">
        <f t="shared" si="913"/>
        <v>4.99</v>
      </c>
      <c r="AH732" s="173">
        <f t="shared" si="913"/>
        <v>4.92</v>
      </c>
      <c r="AI732" s="173">
        <f t="shared" si="913"/>
        <v>4.94</v>
      </c>
      <c r="AJ732" s="173">
        <f t="shared" si="913"/>
        <v>4.8</v>
      </c>
      <c r="AK732" s="173">
        <f t="shared" si="913"/>
        <v>4.89</v>
      </c>
      <c r="AL732" s="173" t="str">
        <f t="shared" si="913"/>
        <v/>
      </c>
      <c r="AM732" s="173" t="str">
        <f t="shared" si="913"/>
        <v/>
      </c>
      <c r="AN732" s="173" t="str">
        <f t="shared" si="913"/>
        <v/>
      </c>
      <c r="AO732" s="173" t="str">
        <f t="shared" si="913"/>
        <v/>
      </c>
      <c r="AP732" s="173" t="str">
        <f t="shared" si="913"/>
        <v/>
      </c>
      <c r="AQ732" s="170"/>
      <c r="AR732" s="170"/>
    </row>
    <row r="733" ht="12.75" customHeight="1">
      <c r="A733" s="170"/>
      <c r="B733" s="170"/>
      <c r="C733" s="140"/>
      <c r="D733" s="139">
        <v>152.0</v>
      </c>
      <c r="E733" s="177">
        <f t="shared" ref="E733:AP733" si="914">IFERROR(INDEX(E$196:E$385,MATCH($D733,E$389:E$578,0)),"")</f>
        <v>4.92</v>
      </c>
      <c r="F733" s="173">
        <f t="shared" si="914"/>
        <v>4.92</v>
      </c>
      <c r="G733" s="173">
        <f t="shared" si="914"/>
        <v>4.94</v>
      </c>
      <c r="H733" s="173">
        <f t="shared" si="914"/>
        <v>4.92</v>
      </c>
      <c r="I733" s="173">
        <f t="shared" si="914"/>
        <v>4.91</v>
      </c>
      <c r="J733" s="173">
        <f t="shared" si="914"/>
        <v>4.9</v>
      </c>
      <c r="K733" s="173">
        <f t="shared" si="914"/>
        <v>4.88</v>
      </c>
      <c r="L733" s="173">
        <f t="shared" si="914"/>
        <v>4.9</v>
      </c>
      <c r="M733" s="173">
        <f t="shared" si="914"/>
        <v>5.02</v>
      </c>
      <c r="N733" s="173">
        <f t="shared" si="914"/>
        <v>4.99</v>
      </c>
      <c r="O733" s="173">
        <f t="shared" si="914"/>
        <v>4.95</v>
      </c>
      <c r="P733" s="173">
        <f t="shared" si="914"/>
        <v>5.02</v>
      </c>
      <c r="Q733" s="173">
        <f t="shared" si="914"/>
        <v>5.06</v>
      </c>
      <c r="R733" s="173">
        <f t="shared" si="914"/>
        <v>4.9</v>
      </c>
      <c r="S733" s="173">
        <f t="shared" si="914"/>
        <v>4.95</v>
      </c>
      <c r="T733" s="173">
        <f t="shared" si="914"/>
        <v>5.04</v>
      </c>
      <c r="U733" s="173">
        <f t="shared" si="914"/>
        <v>4.93</v>
      </c>
      <c r="V733" s="173">
        <f t="shared" si="914"/>
        <v>4.91</v>
      </c>
      <c r="W733" s="173">
        <f t="shared" si="914"/>
        <v>4.95</v>
      </c>
      <c r="X733" s="173">
        <f t="shared" si="914"/>
        <v>4.91</v>
      </c>
      <c r="Y733" s="173">
        <f t="shared" si="914"/>
        <v>4.91</v>
      </c>
      <c r="Z733" s="173">
        <f t="shared" si="914"/>
        <v>4.9</v>
      </c>
      <c r="AA733" s="173">
        <f t="shared" si="914"/>
        <v>4.9</v>
      </c>
      <c r="AB733" s="173">
        <f t="shared" si="914"/>
        <v>4.9</v>
      </c>
      <c r="AC733" s="173">
        <f t="shared" si="914"/>
        <v>4.93</v>
      </c>
      <c r="AD733" s="173">
        <f t="shared" si="914"/>
        <v>4.93</v>
      </c>
      <c r="AE733" s="173">
        <f t="shared" si="914"/>
        <v>5.02</v>
      </c>
      <c r="AF733" s="173">
        <f t="shared" si="914"/>
        <v>4.99</v>
      </c>
      <c r="AG733" s="173">
        <f t="shared" si="914"/>
        <v>5.05</v>
      </c>
      <c r="AH733" s="173">
        <f t="shared" si="914"/>
        <v>4.94</v>
      </c>
      <c r="AI733" s="173">
        <f t="shared" si="914"/>
        <v>4.94</v>
      </c>
      <c r="AJ733" s="173">
        <f t="shared" si="914"/>
        <v>4.82</v>
      </c>
      <c r="AK733" s="173">
        <f t="shared" si="914"/>
        <v>4.89</v>
      </c>
      <c r="AL733" s="173" t="str">
        <f t="shared" si="914"/>
        <v/>
      </c>
      <c r="AM733" s="173" t="str">
        <f t="shared" si="914"/>
        <v/>
      </c>
      <c r="AN733" s="173" t="str">
        <f t="shared" si="914"/>
        <v/>
      </c>
      <c r="AO733" s="173" t="str">
        <f t="shared" si="914"/>
        <v/>
      </c>
      <c r="AP733" s="173" t="str">
        <f t="shared" si="914"/>
        <v/>
      </c>
      <c r="AQ733" s="170"/>
      <c r="AR733" s="170"/>
    </row>
    <row r="734" ht="12.75" customHeight="1">
      <c r="A734" s="170"/>
      <c r="B734" s="170"/>
      <c r="C734" s="140"/>
      <c r="D734" s="139">
        <v>153.0</v>
      </c>
      <c r="E734" s="177">
        <f t="shared" ref="E734:AP734" si="915">IFERROR(INDEX(E$196:E$385,MATCH($D734,E$389:E$578,0)),"")</f>
        <v>4.95</v>
      </c>
      <c r="F734" s="173">
        <f t="shared" si="915"/>
        <v>4.96</v>
      </c>
      <c r="G734" s="173">
        <f t="shared" si="915"/>
        <v>4.96</v>
      </c>
      <c r="H734" s="173">
        <f t="shared" si="915"/>
        <v>4.94</v>
      </c>
      <c r="I734" s="173">
        <f t="shared" si="915"/>
        <v>4.91</v>
      </c>
      <c r="J734" s="173">
        <f t="shared" si="915"/>
        <v>4.93</v>
      </c>
      <c r="K734" s="173">
        <f t="shared" si="915"/>
        <v>4.89</v>
      </c>
      <c r="L734" s="173">
        <f t="shared" si="915"/>
        <v>4.91</v>
      </c>
      <c r="M734" s="173">
        <f t="shared" si="915"/>
        <v>5.04</v>
      </c>
      <c r="N734" s="173">
        <f t="shared" si="915"/>
        <v>5</v>
      </c>
      <c r="O734" s="173">
        <f t="shared" si="915"/>
        <v>4.96</v>
      </c>
      <c r="P734" s="173">
        <f t="shared" si="915"/>
        <v>5.03</v>
      </c>
      <c r="Q734" s="173">
        <f t="shared" si="915"/>
        <v>5.06</v>
      </c>
      <c r="R734" s="173">
        <f t="shared" si="915"/>
        <v>4.93</v>
      </c>
      <c r="S734" s="173">
        <f t="shared" si="915"/>
        <v>4.97</v>
      </c>
      <c r="T734" s="173">
        <f t="shared" si="915"/>
        <v>5.06</v>
      </c>
      <c r="U734" s="173">
        <f t="shared" si="915"/>
        <v>4.93</v>
      </c>
      <c r="V734" s="173">
        <f t="shared" si="915"/>
        <v>4.92</v>
      </c>
      <c r="W734" s="173">
        <f t="shared" si="915"/>
        <v>4.96</v>
      </c>
      <c r="X734" s="173">
        <f t="shared" si="915"/>
        <v>4.94</v>
      </c>
      <c r="Y734" s="173">
        <f t="shared" si="915"/>
        <v>4.91</v>
      </c>
      <c r="Z734" s="173">
        <f t="shared" si="915"/>
        <v>4.9</v>
      </c>
      <c r="AA734" s="173">
        <f t="shared" si="915"/>
        <v>4.9</v>
      </c>
      <c r="AB734" s="173">
        <f t="shared" si="915"/>
        <v>4.91</v>
      </c>
      <c r="AC734" s="173">
        <f t="shared" si="915"/>
        <v>4.94</v>
      </c>
      <c r="AD734" s="173">
        <f t="shared" si="915"/>
        <v>4.94</v>
      </c>
      <c r="AE734" s="173">
        <f t="shared" si="915"/>
        <v>5.03</v>
      </c>
      <c r="AF734" s="173">
        <f t="shared" si="915"/>
        <v>4.99</v>
      </c>
      <c r="AG734" s="173">
        <f t="shared" si="915"/>
        <v>5.06</v>
      </c>
      <c r="AH734" s="173">
        <f t="shared" si="915"/>
        <v>4.96</v>
      </c>
      <c r="AI734" s="173">
        <f t="shared" si="915"/>
        <v>4.94</v>
      </c>
      <c r="AJ734" s="173">
        <f t="shared" si="915"/>
        <v>4.84</v>
      </c>
      <c r="AK734" s="173">
        <f t="shared" si="915"/>
        <v>4.9</v>
      </c>
      <c r="AL734" s="173" t="str">
        <f t="shared" si="915"/>
        <v/>
      </c>
      <c r="AM734" s="173" t="str">
        <f t="shared" si="915"/>
        <v/>
      </c>
      <c r="AN734" s="173" t="str">
        <f t="shared" si="915"/>
        <v/>
      </c>
      <c r="AO734" s="173" t="str">
        <f t="shared" si="915"/>
        <v/>
      </c>
      <c r="AP734" s="173" t="str">
        <f t="shared" si="915"/>
        <v/>
      </c>
      <c r="AQ734" s="170"/>
      <c r="AR734" s="170"/>
    </row>
    <row r="735" ht="12.75" customHeight="1">
      <c r="A735" s="170"/>
      <c r="B735" s="170"/>
      <c r="C735" s="140"/>
      <c r="D735" s="139">
        <v>154.0</v>
      </c>
      <c r="E735" s="177">
        <f t="shared" ref="E735:AP735" si="916">IFERROR(INDEX(E$196:E$385,MATCH($D735,E$389:E$578,0)),"")</f>
        <v>4.96</v>
      </c>
      <c r="F735" s="173">
        <f t="shared" si="916"/>
        <v>4.97</v>
      </c>
      <c r="G735" s="173">
        <f t="shared" si="916"/>
        <v>4.97</v>
      </c>
      <c r="H735" s="173">
        <f t="shared" si="916"/>
        <v>4.95</v>
      </c>
      <c r="I735" s="173">
        <f t="shared" si="916"/>
        <v>4.93</v>
      </c>
      <c r="J735" s="173">
        <f t="shared" si="916"/>
        <v>4.94</v>
      </c>
      <c r="K735" s="173">
        <f t="shared" si="916"/>
        <v>4.9</v>
      </c>
      <c r="L735" s="173">
        <f t="shared" si="916"/>
        <v>4.94</v>
      </c>
      <c r="M735" s="173">
        <f t="shared" si="916"/>
        <v>5.07</v>
      </c>
      <c r="N735" s="173">
        <f t="shared" si="916"/>
        <v>5.02</v>
      </c>
      <c r="O735" s="173">
        <f t="shared" si="916"/>
        <v>4.96</v>
      </c>
      <c r="P735" s="173">
        <f t="shared" si="916"/>
        <v>5.03</v>
      </c>
      <c r="Q735" s="173">
        <f t="shared" si="916"/>
        <v>5.07</v>
      </c>
      <c r="R735" s="173">
        <f t="shared" si="916"/>
        <v>4.94</v>
      </c>
      <c r="S735" s="173">
        <f t="shared" si="916"/>
        <v>4.98</v>
      </c>
      <c r="T735" s="173">
        <f t="shared" si="916"/>
        <v>5.07</v>
      </c>
      <c r="U735" s="173">
        <f t="shared" si="916"/>
        <v>4.96</v>
      </c>
      <c r="V735" s="173">
        <f t="shared" si="916"/>
        <v>4.94</v>
      </c>
      <c r="W735" s="173">
        <f t="shared" si="916"/>
        <v>4.96</v>
      </c>
      <c r="X735" s="173">
        <f t="shared" si="916"/>
        <v>4.94</v>
      </c>
      <c r="Y735" s="173">
        <f t="shared" si="916"/>
        <v>4.94</v>
      </c>
      <c r="Z735" s="173">
        <f t="shared" si="916"/>
        <v>4.91</v>
      </c>
      <c r="AA735" s="173">
        <f t="shared" si="916"/>
        <v>4.91</v>
      </c>
      <c r="AB735" s="173">
        <f t="shared" si="916"/>
        <v>4.91</v>
      </c>
      <c r="AC735" s="173">
        <f t="shared" si="916"/>
        <v>4.94</v>
      </c>
      <c r="AD735" s="173">
        <f t="shared" si="916"/>
        <v>4.94</v>
      </c>
      <c r="AE735" s="173">
        <f t="shared" si="916"/>
        <v>5.04</v>
      </c>
      <c r="AF735" s="173">
        <f t="shared" si="916"/>
        <v>5.02</v>
      </c>
      <c r="AG735" s="173">
        <f t="shared" si="916"/>
        <v>5.08</v>
      </c>
      <c r="AH735" s="173">
        <f t="shared" si="916"/>
        <v>4.96</v>
      </c>
      <c r="AI735" s="173">
        <f t="shared" si="916"/>
        <v>4.94</v>
      </c>
      <c r="AJ735" s="173">
        <f t="shared" si="916"/>
        <v>4.87</v>
      </c>
      <c r="AK735" s="173">
        <f t="shared" si="916"/>
        <v>4.98</v>
      </c>
      <c r="AL735" s="173" t="str">
        <f t="shared" si="916"/>
        <v/>
      </c>
      <c r="AM735" s="173" t="str">
        <f t="shared" si="916"/>
        <v/>
      </c>
      <c r="AN735" s="173" t="str">
        <f t="shared" si="916"/>
        <v/>
      </c>
      <c r="AO735" s="173" t="str">
        <f t="shared" si="916"/>
        <v/>
      </c>
      <c r="AP735" s="173" t="str">
        <f t="shared" si="916"/>
        <v/>
      </c>
      <c r="AQ735" s="170"/>
      <c r="AR735" s="170"/>
    </row>
    <row r="736" ht="12.75" customHeight="1">
      <c r="A736" s="170"/>
      <c r="B736" s="170"/>
      <c r="C736" s="140"/>
      <c r="D736" s="139">
        <v>155.0</v>
      </c>
      <c r="E736" s="177">
        <f t="shared" ref="E736:AP736" si="917">IFERROR(INDEX(E$196:E$385,MATCH($D736,E$389:E$578,0)),"")</f>
        <v>4.96</v>
      </c>
      <c r="F736" s="173">
        <f t="shared" si="917"/>
        <v>4.97</v>
      </c>
      <c r="G736" s="173">
        <f t="shared" si="917"/>
        <v>4.97</v>
      </c>
      <c r="H736" s="173">
        <f t="shared" si="917"/>
        <v>4.96</v>
      </c>
      <c r="I736" s="173">
        <f t="shared" si="917"/>
        <v>4.93</v>
      </c>
      <c r="J736" s="173">
        <f t="shared" si="917"/>
        <v>4.94</v>
      </c>
      <c r="K736" s="173">
        <f t="shared" si="917"/>
        <v>4.9</v>
      </c>
      <c r="L736" s="173">
        <f t="shared" si="917"/>
        <v>4.94</v>
      </c>
      <c r="M736" s="173">
        <f t="shared" si="917"/>
        <v>5.08</v>
      </c>
      <c r="N736" s="173">
        <f t="shared" si="917"/>
        <v>5.02</v>
      </c>
      <c r="O736" s="173">
        <f t="shared" si="917"/>
        <v>4.98</v>
      </c>
      <c r="P736" s="173">
        <f t="shared" si="917"/>
        <v>5.05</v>
      </c>
      <c r="Q736" s="173">
        <f t="shared" si="917"/>
        <v>5.07</v>
      </c>
      <c r="R736" s="173">
        <f t="shared" si="917"/>
        <v>4.94</v>
      </c>
      <c r="S736" s="173">
        <f t="shared" si="917"/>
        <v>4.99</v>
      </c>
      <c r="T736" s="173">
        <f t="shared" si="917"/>
        <v>5.07</v>
      </c>
      <c r="U736" s="173">
        <f t="shared" si="917"/>
        <v>4.96</v>
      </c>
      <c r="V736" s="173">
        <f t="shared" si="917"/>
        <v>4.94</v>
      </c>
      <c r="W736" s="173">
        <f t="shared" si="917"/>
        <v>4.97</v>
      </c>
      <c r="X736" s="173">
        <f t="shared" si="917"/>
        <v>4.94</v>
      </c>
      <c r="Y736" s="173">
        <f t="shared" si="917"/>
        <v>4.97</v>
      </c>
      <c r="Z736" s="173">
        <f t="shared" si="917"/>
        <v>4.91</v>
      </c>
      <c r="AA736" s="173">
        <f t="shared" si="917"/>
        <v>4.91</v>
      </c>
      <c r="AB736" s="173">
        <f t="shared" si="917"/>
        <v>4.91</v>
      </c>
      <c r="AC736" s="173">
        <f t="shared" si="917"/>
        <v>4.95</v>
      </c>
      <c r="AD736" s="173">
        <f t="shared" si="917"/>
        <v>4.94</v>
      </c>
      <c r="AE736" s="173">
        <f t="shared" si="917"/>
        <v>5.06</v>
      </c>
      <c r="AF736" s="173">
        <f t="shared" si="917"/>
        <v>5.03</v>
      </c>
      <c r="AG736" s="173">
        <f t="shared" si="917"/>
        <v>5.08</v>
      </c>
      <c r="AH736" s="173">
        <f t="shared" si="917"/>
        <v>4.97</v>
      </c>
      <c r="AI736" s="173">
        <f t="shared" si="917"/>
        <v>4.98</v>
      </c>
      <c r="AJ736" s="173">
        <f t="shared" si="917"/>
        <v>4.9</v>
      </c>
      <c r="AK736" s="173">
        <f t="shared" si="917"/>
        <v>4.98</v>
      </c>
      <c r="AL736" s="173" t="str">
        <f t="shared" si="917"/>
        <v/>
      </c>
      <c r="AM736" s="173" t="str">
        <f t="shared" si="917"/>
        <v/>
      </c>
      <c r="AN736" s="173" t="str">
        <f t="shared" si="917"/>
        <v/>
      </c>
      <c r="AO736" s="173" t="str">
        <f t="shared" si="917"/>
        <v/>
      </c>
      <c r="AP736" s="173" t="str">
        <f t="shared" si="917"/>
        <v/>
      </c>
      <c r="AQ736" s="170"/>
      <c r="AR736" s="170"/>
    </row>
    <row r="737" ht="12.75" customHeight="1">
      <c r="A737" s="170"/>
      <c r="B737" s="170"/>
      <c r="C737" s="140"/>
      <c r="D737" s="139">
        <v>156.0</v>
      </c>
      <c r="E737" s="177">
        <f t="shared" ref="E737:AP737" si="918">IFERROR(INDEX(E$196:E$385,MATCH($D737,E$389:E$578,0)),"")</f>
        <v>4.99</v>
      </c>
      <c r="F737" s="173">
        <f t="shared" si="918"/>
        <v>4.98</v>
      </c>
      <c r="G737" s="173">
        <f t="shared" si="918"/>
        <v>4.99</v>
      </c>
      <c r="H737" s="173">
        <f t="shared" si="918"/>
        <v>4.96</v>
      </c>
      <c r="I737" s="173">
        <f t="shared" si="918"/>
        <v>4.95</v>
      </c>
      <c r="J737" s="173">
        <f t="shared" si="918"/>
        <v>4.96</v>
      </c>
      <c r="K737" s="173">
        <f t="shared" si="918"/>
        <v>4.91</v>
      </c>
      <c r="L737" s="173">
        <f t="shared" si="918"/>
        <v>4.94</v>
      </c>
      <c r="M737" s="173">
        <f t="shared" si="918"/>
        <v>5.09</v>
      </c>
      <c r="N737" s="173">
        <f t="shared" si="918"/>
        <v>5.03</v>
      </c>
      <c r="O737" s="173">
        <f t="shared" si="918"/>
        <v>4.99</v>
      </c>
      <c r="P737" s="173">
        <f t="shared" si="918"/>
        <v>5.05</v>
      </c>
      <c r="Q737" s="173">
        <f t="shared" si="918"/>
        <v>5.08</v>
      </c>
      <c r="R737" s="173">
        <f t="shared" si="918"/>
        <v>4.94</v>
      </c>
      <c r="S737" s="173">
        <f t="shared" si="918"/>
        <v>4.99</v>
      </c>
      <c r="T737" s="173">
        <f t="shared" si="918"/>
        <v>5.08</v>
      </c>
      <c r="U737" s="173">
        <f t="shared" si="918"/>
        <v>4.97</v>
      </c>
      <c r="V737" s="173">
        <f t="shared" si="918"/>
        <v>4.94</v>
      </c>
      <c r="W737" s="173">
        <f t="shared" si="918"/>
        <v>4.98</v>
      </c>
      <c r="X737" s="173">
        <f t="shared" si="918"/>
        <v>4.94</v>
      </c>
      <c r="Y737" s="173">
        <f t="shared" si="918"/>
        <v>5</v>
      </c>
      <c r="Z737" s="173">
        <f t="shared" si="918"/>
        <v>4.92</v>
      </c>
      <c r="AA737" s="173">
        <f t="shared" si="918"/>
        <v>4.92</v>
      </c>
      <c r="AB737" s="173">
        <f t="shared" si="918"/>
        <v>4.94</v>
      </c>
      <c r="AC737" s="173">
        <f t="shared" si="918"/>
        <v>4.95</v>
      </c>
      <c r="AD737" s="173">
        <f t="shared" si="918"/>
        <v>4.98</v>
      </c>
      <c r="AE737" s="173">
        <f t="shared" si="918"/>
        <v>5.06</v>
      </c>
      <c r="AF737" s="173">
        <f t="shared" si="918"/>
        <v>5.05</v>
      </c>
      <c r="AG737" s="173">
        <f t="shared" si="918"/>
        <v>5.09</v>
      </c>
      <c r="AH737" s="173">
        <f t="shared" si="918"/>
        <v>4.98</v>
      </c>
      <c r="AI737" s="173">
        <f t="shared" si="918"/>
        <v>5.02</v>
      </c>
      <c r="AJ737" s="173">
        <f t="shared" si="918"/>
        <v>4.9</v>
      </c>
      <c r="AK737" s="173">
        <f t="shared" si="918"/>
        <v>4.98</v>
      </c>
      <c r="AL737" s="173" t="str">
        <f t="shared" si="918"/>
        <v/>
      </c>
      <c r="AM737" s="173" t="str">
        <f t="shared" si="918"/>
        <v/>
      </c>
      <c r="AN737" s="173" t="str">
        <f t="shared" si="918"/>
        <v/>
      </c>
      <c r="AO737" s="173" t="str">
        <f t="shared" si="918"/>
        <v/>
      </c>
      <c r="AP737" s="173" t="str">
        <f t="shared" si="918"/>
        <v/>
      </c>
      <c r="AQ737" s="170"/>
      <c r="AR737" s="170"/>
    </row>
    <row r="738" ht="12.75" customHeight="1">
      <c r="A738" s="170"/>
      <c r="B738" s="170"/>
      <c r="C738" s="140"/>
      <c r="D738" s="139">
        <v>157.0</v>
      </c>
      <c r="E738" s="177">
        <f t="shared" ref="E738:AP738" si="919">IFERROR(INDEX(E$196:E$385,MATCH($D738,E$389:E$578,0)),"")</f>
        <v>5.03</v>
      </c>
      <c r="F738" s="173">
        <f t="shared" si="919"/>
        <v>4.99</v>
      </c>
      <c r="G738" s="173">
        <f t="shared" si="919"/>
        <v>5.03</v>
      </c>
      <c r="H738" s="173">
        <f t="shared" si="919"/>
        <v>4.96</v>
      </c>
      <c r="I738" s="173">
        <f t="shared" si="919"/>
        <v>4.98</v>
      </c>
      <c r="J738" s="173">
        <f t="shared" si="919"/>
        <v>4.97</v>
      </c>
      <c r="K738" s="173">
        <f t="shared" si="919"/>
        <v>4.91</v>
      </c>
      <c r="L738" s="173">
        <f t="shared" si="919"/>
        <v>4.95</v>
      </c>
      <c r="M738" s="173">
        <f t="shared" si="919"/>
        <v>5.09</v>
      </c>
      <c r="N738" s="173">
        <f t="shared" si="919"/>
        <v>5.03</v>
      </c>
      <c r="O738" s="173">
        <f t="shared" si="919"/>
        <v>5</v>
      </c>
      <c r="P738" s="173">
        <f t="shared" si="919"/>
        <v>5.05</v>
      </c>
      <c r="Q738" s="173">
        <f t="shared" si="919"/>
        <v>5.11</v>
      </c>
      <c r="R738" s="173">
        <f t="shared" si="919"/>
        <v>4.94</v>
      </c>
      <c r="S738" s="173">
        <f t="shared" si="919"/>
        <v>5</v>
      </c>
      <c r="T738" s="173">
        <f t="shared" si="919"/>
        <v>5.1</v>
      </c>
      <c r="U738" s="173">
        <f t="shared" si="919"/>
        <v>4.97</v>
      </c>
      <c r="V738" s="173">
        <f t="shared" si="919"/>
        <v>4.95</v>
      </c>
      <c r="W738" s="173">
        <f t="shared" si="919"/>
        <v>4.99</v>
      </c>
      <c r="X738" s="173">
        <f t="shared" si="919"/>
        <v>4.95</v>
      </c>
      <c r="Y738" s="173">
        <f t="shared" si="919"/>
        <v>5.02</v>
      </c>
      <c r="Z738" s="173">
        <f t="shared" si="919"/>
        <v>4.92</v>
      </c>
      <c r="AA738" s="173">
        <f t="shared" si="919"/>
        <v>4.93</v>
      </c>
      <c r="AB738" s="173">
        <f t="shared" si="919"/>
        <v>4.95</v>
      </c>
      <c r="AC738" s="173">
        <f t="shared" si="919"/>
        <v>4.95</v>
      </c>
      <c r="AD738" s="173">
        <f t="shared" si="919"/>
        <v>4.99</v>
      </c>
      <c r="AE738" s="173">
        <f t="shared" si="919"/>
        <v>5.07</v>
      </c>
      <c r="AF738" s="173">
        <f t="shared" si="919"/>
        <v>5.08</v>
      </c>
      <c r="AG738" s="173">
        <f t="shared" si="919"/>
        <v>5.09</v>
      </c>
      <c r="AH738" s="173">
        <f t="shared" si="919"/>
        <v>4.98</v>
      </c>
      <c r="AI738" s="173">
        <f t="shared" si="919"/>
        <v>5.02</v>
      </c>
      <c r="AJ738" s="173">
        <f t="shared" si="919"/>
        <v>4.91</v>
      </c>
      <c r="AK738" s="173">
        <f t="shared" si="919"/>
        <v>4.98</v>
      </c>
      <c r="AL738" s="173" t="str">
        <f t="shared" si="919"/>
        <v/>
      </c>
      <c r="AM738" s="173" t="str">
        <f t="shared" si="919"/>
        <v/>
      </c>
      <c r="AN738" s="173" t="str">
        <f t="shared" si="919"/>
        <v/>
      </c>
      <c r="AO738" s="173" t="str">
        <f t="shared" si="919"/>
        <v/>
      </c>
      <c r="AP738" s="173" t="str">
        <f t="shared" si="919"/>
        <v/>
      </c>
      <c r="AQ738" s="170"/>
      <c r="AR738" s="170"/>
    </row>
    <row r="739" ht="12.75" customHeight="1">
      <c r="A739" s="170"/>
      <c r="B739" s="170"/>
      <c r="C739" s="140"/>
      <c r="D739" s="139">
        <v>158.0</v>
      </c>
      <c r="E739" s="177">
        <f t="shared" ref="E739:AP739" si="920">IFERROR(INDEX(E$196:E$385,MATCH($D739,E$389:E$578,0)),"")</f>
        <v>5.04</v>
      </c>
      <c r="F739" s="173">
        <f t="shared" si="920"/>
        <v>4.99</v>
      </c>
      <c r="G739" s="173">
        <f t="shared" si="920"/>
        <v>5.04</v>
      </c>
      <c r="H739" s="173">
        <f t="shared" si="920"/>
        <v>4.97</v>
      </c>
      <c r="I739" s="173">
        <f t="shared" si="920"/>
        <v>4.98</v>
      </c>
      <c r="J739" s="173">
        <f t="shared" si="920"/>
        <v>4.97</v>
      </c>
      <c r="K739" s="173">
        <f t="shared" si="920"/>
        <v>4.91</v>
      </c>
      <c r="L739" s="173">
        <f t="shared" si="920"/>
        <v>4.96</v>
      </c>
      <c r="M739" s="173">
        <f t="shared" si="920"/>
        <v>5.09</v>
      </c>
      <c r="N739" s="173">
        <f t="shared" si="920"/>
        <v>5.05</v>
      </c>
      <c r="O739" s="173">
        <f t="shared" si="920"/>
        <v>5.03</v>
      </c>
      <c r="P739" s="173">
        <f t="shared" si="920"/>
        <v>5.09</v>
      </c>
      <c r="Q739" s="173">
        <f t="shared" si="920"/>
        <v>5.11</v>
      </c>
      <c r="R739" s="173">
        <f t="shared" si="920"/>
        <v>4.94</v>
      </c>
      <c r="S739" s="173">
        <f t="shared" si="920"/>
        <v>5.01</v>
      </c>
      <c r="T739" s="173">
        <f t="shared" si="920"/>
        <v>5.1</v>
      </c>
      <c r="U739" s="173">
        <f t="shared" si="920"/>
        <v>4.99</v>
      </c>
      <c r="V739" s="173">
        <f t="shared" si="920"/>
        <v>4.96</v>
      </c>
      <c r="W739" s="173">
        <f t="shared" si="920"/>
        <v>5</v>
      </c>
      <c r="X739" s="173">
        <f t="shared" si="920"/>
        <v>4.96</v>
      </c>
      <c r="Y739" s="173">
        <f t="shared" si="920"/>
        <v>5.02</v>
      </c>
      <c r="Z739" s="173">
        <f t="shared" si="920"/>
        <v>4.93</v>
      </c>
      <c r="AA739" s="173">
        <f t="shared" si="920"/>
        <v>4.95</v>
      </c>
      <c r="AB739" s="173">
        <f t="shared" si="920"/>
        <v>4.95</v>
      </c>
      <c r="AC739" s="173">
        <f t="shared" si="920"/>
        <v>4.96</v>
      </c>
      <c r="AD739" s="173">
        <f t="shared" si="920"/>
        <v>5.02</v>
      </c>
      <c r="AE739" s="173">
        <f t="shared" si="920"/>
        <v>5.1</v>
      </c>
      <c r="AF739" s="173">
        <f t="shared" si="920"/>
        <v>5.08</v>
      </c>
      <c r="AG739" s="173">
        <f t="shared" si="920"/>
        <v>5.1</v>
      </c>
      <c r="AH739" s="173">
        <f t="shared" si="920"/>
        <v>4.99</v>
      </c>
      <c r="AI739" s="173">
        <f t="shared" si="920"/>
        <v>5.03</v>
      </c>
      <c r="AJ739" s="173">
        <f t="shared" si="920"/>
        <v>4.93</v>
      </c>
      <c r="AK739" s="173">
        <f t="shared" si="920"/>
        <v>4.99</v>
      </c>
      <c r="AL739" s="173" t="str">
        <f t="shared" si="920"/>
        <v/>
      </c>
      <c r="AM739" s="173" t="str">
        <f t="shared" si="920"/>
        <v/>
      </c>
      <c r="AN739" s="173" t="str">
        <f t="shared" si="920"/>
        <v/>
      </c>
      <c r="AO739" s="173" t="str">
        <f t="shared" si="920"/>
        <v/>
      </c>
      <c r="AP739" s="173" t="str">
        <f t="shared" si="920"/>
        <v/>
      </c>
      <c r="AQ739" s="170"/>
      <c r="AR739" s="170"/>
    </row>
    <row r="740" ht="12.75" customHeight="1">
      <c r="A740" s="170"/>
      <c r="B740" s="170"/>
      <c r="C740" s="140"/>
      <c r="D740" s="139">
        <v>159.0</v>
      </c>
      <c r="E740" s="177">
        <f t="shared" ref="E740:AP740" si="921">IFERROR(INDEX(E$196:E$385,MATCH($D740,E$389:E$578,0)),"")</f>
        <v>5.06</v>
      </c>
      <c r="F740" s="173">
        <f t="shared" si="921"/>
        <v>5</v>
      </c>
      <c r="G740" s="173">
        <f t="shared" si="921"/>
        <v>5.05</v>
      </c>
      <c r="H740" s="173">
        <f t="shared" si="921"/>
        <v>4.99</v>
      </c>
      <c r="I740" s="173">
        <f t="shared" si="921"/>
        <v>5</v>
      </c>
      <c r="J740" s="173">
        <f t="shared" si="921"/>
        <v>4.98</v>
      </c>
      <c r="K740" s="173">
        <f t="shared" si="921"/>
        <v>4.92</v>
      </c>
      <c r="L740" s="173">
        <f t="shared" si="921"/>
        <v>4.98</v>
      </c>
      <c r="M740" s="173">
        <f t="shared" si="921"/>
        <v>5.1</v>
      </c>
      <c r="N740" s="173">
        <f t="shared" si="921"/>
        <v>5.06</v>
      </c>
      <c r="O740" s="173">
        <f t="shared" si="921"/>
        <v>5.04</v>
      </c>
      <c r="P740" s="173">
        <f t="shared" si="921"/>
        <v>5.09</v>
      </c>
      <c r="Q740" s="173">
        <f t="shared" si="921"/>
        <v>5.11</v>
      </c>
      <c r="R740" s="173">
        <f t="shared" si="921"/>
        <v>4.95</v>
      </c>
      <c r="S740" s="173">
        <f t="shared" si="921"/>
        <v>5.03</v>
      </c>
      <c r="T740" s="173">
        <f t="shared" si="921"/>
        <v>5.11</v>
      </c>
      <c r="U740" s="173">
        <f t="shared" si="921"/>
        <v>5.03</v>
      </c>
      <c r="V740" s="173">
        <f t="shared" si="921"/>
        <v>4.96</v>
      </c>
      <c r="W740" s="173">
        <f t="shared" si="921"/>
        <v>5.02</v>
      </c>
      <c r="X740" s="173">
        <f t="shared" si="921"/>
        <v>4.97</v>
      </c>
      <c r="Y740" s="173">
        <f t="shared" si="921"/>
        <v>5.02</v>
      </c>
      <c r="Z740" s="173">
        <f t="shared" si="921"/>
        <v>4.93</v>
      </c>
      <c r="AA740" s="173">
        <f t="shared" si="921"/>
        <v>4.96</v>
      </c>
      <c r="AB740" s="173">
        <f t="shared" si="921"/>
        <v>4.96</v>
      </c>
      <c r="AC740" s="173">
        <f t="shared" si="921"/>
        <v>4.96</v>
      </c>
      <c r="AD740" s="173">
        <f t="shared" si="921"/>
        <v>5.06</v>
      </c>
      <c r="AE740" s="173">
        <f t="shared" si="921"/>
        <v>5.12</v>
      </c>
      <c r="AF740" s="173">
        <f t="shared" si="921"/>
        <v>5.1</v>
      </c>
      <c r="AG740" s="173">
        <f t="shared" si="921"/>
        <v>5.11</v>
      </c>
      <c r="AH740" s="173">
        <f t="shared" si="921"/>
        <v>5</v>
      </c>
      <c r="AI740" s="173">
        <f t="shared" si="921"/>
        <v>5.05</v>
      </c>
      <c r="AJ740" s="173">
        <f t="shared" si="921"/>
        <v>4.95</v>
      </c>
      <c r="AK740" s="173">
        <f t="shared" si="921"/>
        <v>5</v>
      </c>
      <c r="AL740" s="173" t="str">
        <f t="shared" si="921"/>
        <v/>
      </c>
      <c r="AM740" s="173" t="str">
        <f t="shared" si="921"/>
        <v/>
      </c>
      <c r="AN740" s="173" t="str">
        <f t="shared" si="921"/>
        <v/>
      </c>
      <c r="AO740" s="173" t="str">
        <f t="shared" si="921"/>
        <v/>
      </c>
      <c r="AP740" s="173" t="str">
        <f t="shared" si="921"/>
        <v/>
      </c>
      <c r="AQ740" s="170"/>
      <c r="AR740" s="170"/>
    </row>
    <row r="741" ht="12.75" customHeight="1">
      <c r="A741" s="170"/>
      <c r="B741" s="170"/>
      <c r="C741" s="140"/>
      <c r="D741" s="139">
        <v>160.0</v>
      </c>
      <c r="E741" s="177">
        <f t="shared" ref="E741:AP741" si="922">IFERROR(INDEX(E$196:E$385,MATCH($D741,E$389:E$578,0)),"")</f>
        <v>5.07</v>
      </c>
      <c r="F741" s="173">
        <f t="shared" si="922"/>
        <v>5.02</v>
      </c>
      <c r="G741" s="173">
        <f t="shared" si="922"/>
        <v>5.06</v>
      </c>
      <c r="H741" s="173">
        <f t="shared" si="922"/>
        <v>5</v>
      </c>
      <c r="I741" s="173">
        <f t="shared" si="922"/>
        <v>5.01</v>
      </c>
      <c r="J741" s="173">
        <f t="shared" si="922"/>
        <v>5</v>
      </c>
      <c r="K741" s="173">
        <f t="shared" si="922"/>
        <v>4.92</v>
      </c>
      <c r="L741" s="173">
        <f t="shared" si="922"/>
        <v>4.98</v>
      </c>
      <c r="M741" s="173">
        <f t="shared" si="922"/>
        <v>5.11</v>
      </c>
      <c r="N741" s="173">
        <f t="shared" si="922"/>
        <v>5.07</v>
      </c>
      <c r="O741" s="173">
        <f t="shared" si="922"/>
        <v>5.05</v>
      </c>
      <c r="P741" s="173">
        <f t="shared" si="922"/>
        <v>5.09</v>
      </c>
      <c r="Q741" s="173">
        <f t="shared" si="922"/>
        <v>5.13</v>
      </c>
      <c r="R741" s="173">
        <f t="shared" si="922"/>
        <v>4.99</v>
      </c>
      <c r="S741" s="173">
        <f t="shared" si="922"/>
        <v>5.03</v>
      </c>
      <c r="T741" s="173">
        <f t="shared" si="922"/>
        <v>5.12</v>
      </c>
      <c r="U741" s="173">
        <f t="shared" si="922"/>
        <v>5.03</v>
      </c>
      <c r="V741" s="173">
        <f t="shared" si="922"/>
        <v>5.01</v>
      </c>
      <c r="W741" s="173">
        <f t="shared" si="922"/>
        <v>5.02</v>
      </c>
      <c r="X741" s="173">
        <f t="shared" si="922"/>
        <v>4.98</v>
      </c>
      <c r="Y741" s="173">
        <f t="shared" si="922"/>
        <v>5.03</v>
      </c>
      <c r="Z741" s="173">
        <f t="shared" si="922"/>
        <v>4.94</v>
      </c>
      <c r="AA741" s="173">
        <f t="shared" si="922"/>
        <v>4.98</v>
      </c>
      <c r="AB741" s="173">
        <f t="shared" si="922"/>
        <v>4.96</v>
      </c>
      <c r="AC741" s="173">
        <f t="shared" si="922"/>
        <v>4.98</v>
      </c>
      <c r="AD741" s="173">
        <f t="shared" si="922"/>
        <v>5.06</v>
      </c>
      <c r="AE741" s="173">
        <f t="shared" si="922"/>
        <v>5.12</v>
      </c>
      <c r="AF741" s="173">
        <f t="shared" si="922"/>
        <v>5.1</v>
      </c>
      <c r="AG741" s="173">
        <f t="shared" si="922"/>
        <v>5.15</v>
      </c>
      <c r="AH741" s="173">
        <f t="shared" si="922"/>
        <v>5</v>
      </c>
      <c r="AI741" s="173">
        <f t="shared" si="922"/>
        <v>5.05</v>
      </c>
      <c r="AJ741" s="173">
        <f t="shared" si="922"/>
        <v>4.97</v>
      </c>
      <c r="AK741" s="173">
        <f t="shared" si="922"/>
        <v>5.01</v>
      </c>
      <c r="AL741" s="173" t="str">
        <f t="shared" si="922"/>
        <v/>
      </c>
      <c r="AM741" s="173" t="str">
        <f t="shared" si="922"/>
        <v/>
      </c>
      <c r="AN741" s="173" t="str">
        <f t="shared" si="922"/>
        <v/>
      </c>
      <c r="AO741" s="173" t="str">
        <f t="shared" si="922"/>
        <v/>
      </c>
      <c r="AP741" s="173" t="str">
        <f t="shared" si="922"/>
        <v/>
      </c>
      <c r="AQ741" s="170"/>
      <c r="AR741" s="170"/>
    </row>
    <row r="742" ht="12.75" customHeight="1">
      <c r="A742" s="170"/>
      <c r="B742" s="170"/>
      <c r="C742" s="140"/>
      <c r="D742" s="139">
        <v>161.0</v>
      </c>
      <c r="E742" s="177">
        <f t="shared" ref="E742:AP742" si="923">IFERROR(INDEX(E$196:E$385,MATCH($D742,E$389:E$578,0)),"")</f>
        <v>5.07</v>
      </c>
      <c r="F742" s="173">
        <f t="shared" si="923"/>
        <v>5.03</v>
      </c>
      <c r="G742" s="173">
        <f t="shared" si="923"/>
        <v>5.07</v>
      </c>
      <c r="H742" s="173">
        <f t="shared" si="923"/>
        <v>5.02</v>
      </c>
      <c r="I742" s="173">
        <f t="shared" si="923"/>
        <v>5.02</v>
      </c>
      <c r="J742" s="173">
        <f t="shared" si="923"/>
        <v>5.02</v>
      </c>
      <c r="K742" s="173">
        <f t="shared" si="923"/>
        <v>4.94</v>
      </c>
      <c r="L742" s="173">
        <f t="shared" si="923"/>
        <v>4.98</v>
      </c>
      <c r="M742" s="173">
        <f t="shared" si="923"/>
        <v>5.13</v>
      </c>
      <c r="N742" s="173">
        <f t="shared" si="923"/>
        <v>5.08</v>
      </c>
      <c r="O742" s="173">
        <f t="shared" si="923"/>
        <v>5.07</v>
      </c>
      <c r="P742" s="173">
        <f t="shared" si="923"/>
        <v>5.1</v>
      </c>
      <c r="Q742" s="173">
        <f t="shared" si="923"/>
        <v>5.13</v>
      </c>
      <c r="R742" s="173">
        <f t="shared" si="923"/>
        <v>4.99</v>
      </c>
      <c r="S742" s="173">
        <f t="shared" si="923"/>
        <v>5.05</v>
      </c>
      <c r="T742" s="173">
        <f t="shared" si="923"/>
        <v>5.13</v>
      </c>
      <c r="U742" s="173">
        <f t="shared" si="923"/>
        <v>5.04</v>
      </c>
      <c r="V742" s="173">
        <f t="shared" si="923"/>
        <v>5.04</v>
      </c>
      <c r="W742" s="173">
        <f t="shared" si="923"/>
        <v>5.02</v>
      </c>
      <c r="X742" s="173">
        <f t="shared" si="923"/>
        <v>4.98</v>
      </c>
      <c r="Y742" s="173">
        <f t="shared" si="923"/>
        <v>5.03</v>
      </c>
      <c r="Z742" s="173">
        <f t="shared" si="923"/>
        <v>4.96</v>
      </c>
      <c r="AA742" s="173">
        <f t="shared" si="923"/>
        <v>4.98</v>
      </c>
      <c r="AB742" s="173">
        <f t="shared" si="923"/>
        <v>4.96</v>
      </c>
      <c r="AC742" s="173">
        <f t="shared" si="923"/>
        <v>4.99</v>
      </c>
      <c r="AD742" s="173">
        <f t="shared" si="923"/>
        <v>5.08</v>
      </c>
      <c r="AE742" s="173">
        <f t="shared" si="923"/>
        <v>5.14</v>
      </c>
      <c r="AF742" s="173">
        <f t="shared" si="923"/>
        <v>5.11</v>
      </c>
      <c r="AG742" s="173">
        <f t="shared" si="923"/>
        <v>5.17</v>
      </c>
      <c r="AH742" s="173">
        <f t="shared" si="923"/>
        <v>5.02</v>
      </c>
      <c r="AI742" s="173">
        <f t="shared" si="923"/>
        <v>5.05</v>
      </c>
      <c r="AJ742" s="173">
        <f t="shared" si="923"/>
        <v>5.01</v>
      </c>
      <c r="AK742" s="173">
        <f t="shared" si="923"/>
        <v>5.02</v>
      </c>
      <c r="AL742" s="173" t="str">
        <f t="shared" si="923"/>
        <v/>
      </c>
      <c r="AM742" s="173" t="str">
        <f t="shared" si="923"/>
        <v/>
      </c>
      <c r="AN742" s="173" t="str">
        <f t="shared" si="923"/>
        <v/>
      </c>
      <c r="AO742" s="173" t="str">
        <f t="shared" si="923"/>
        <v/>
      </c>
      <c r="AP742" s="173" t="str">
        <f t="shared" si="923"/>
        <v/>
      </c>
      <c r="AQ742" s="170"/>
      <c r="AR742" s="170"/>
    </row>
    <row r="743" ht="12.75" customHeight="1">
      <c r="A743" s="170"/>
      <c r="B743" s="170"/>
      <c r="C743" s="140"/>
      <c r="D743" s="139">
        <v>162.0</v>
      </c>
      <c r="E743" s="177">
        <f t="shared" ref="E743:AP743" si="924">IFERROR(INDEX(E$196:E$385,MATCH($D743,E$389:E$578,0)),"")</f>
        <v>5.07</v>
      </c>
      <c r="F743" s="173">
        <f t="shared" si="924"/>
        <v>5.04</v>
      </c>
      <c r="G743" s="173">
        <f t="shared" si="924"/>
        <v>5.08</v>
      </c>
      <c r="H743" s="173">
        <f t="shared" si="924"/>
        <v>5.03</v>
      </c>
      <c r="I743" s="173">
        <f t="shared" si="924"/>
        <v>5.03</v>
      </c>
      <c r="J743" s="173">
        <f t="shared" si="924"/>
        <v>5.03</v>
      </c>
      <c r="K743" s="173">
        <f t="shared" si="924"/>
        <v>4.94</v>
      </c>
      <c r="L743" s="173">
        <f t="shared" si="924"/>
        <v>4.99</v>
      </c>
      <c r="M743" s="173">
        <f t="shared" si="924"/>
        <v>5.15</v>
      </c>
      <c r="N743" s="173">
        <f t="shared" si="924"/>
        <v>5.11</v>
      </c>
      <c r="O743" s="173">
        <f t="shared" si="924"/>
        <v>5.08</v>
      </c>
      <c r="P743" s="173">
        <f t="shared" si="924"/>
        <v>5.11</v>
      </c>
      <c r="Q743" s="173">
        <f t="shared" si="924"/>
        <v>5.15</v>
      </c>
      <c r="R743" s="173">
        <f t="shared" si="924"/>
        <v>4.99</v>
      </c>
      <c r="S743" s="173">
        <f t="shared" si="924"/>
        <v>5.06</v>
      </c>
      <c r="T743" s="173">
        <f t="shared" si="924"/>
        <v>5.15</v>
      </c>
      <c r="U743" s="173">
        <f t="shared" si="924"/>
        <v>5.05</v>
      </c>
      <c r="V743" s="173">
        <f t="shared" si="924"/>
        <v>5.04</v>
      </c>
      <c r="W743" s="173">
        <f t="shared" si="924"/>
        <v>5.03</v>
      </c>
      <c r="X743" s="173">
        <f t="shared" si="924"/>
        <v>5</v>
      </c>
      <c r="Y743" s="173">
        <f t="shared" si="924"/>
        <v>5.05</v>
      </c>
      <c r="Z743" s="173">
        <f t="shared" si="924"/>
        <v>4.96</v>
      </c>
      <c r="AA743" s="173">
        <f t="shared" si="924"/>
        <v>4.98</v>
      </c>
      <c r="AB743" s="173">
        <f t="shared" si="924"/>
        <v>4.98</v>
      </c>
      <c r="AC743" s="173">
        <f t="shared" si="924"/>
        <v>4.99</v>
      </c>
      <c r="AD743" s="173">
        <f t="shared" si="924"/>
        <v>5.08</v>
      </c>
      <c r="AE743" s="173">
        <f t="shared" si="924"/>
        <v>5.19</v>
      </c>
      <c r="AF743" s="173">
        <f t="shared" si="924"/>
        <v>5.11</v>
      </c>
      <c r="AG743" s="173">
        <f t="shared" si="924"/>
        <v>5.18</v>
      </c>
      <c r="AH743" s="173">
        <f t="shared" si="924"/>
        <v>5.07</v>
      </c>
      <c r="AI743" s="173">
        <f t="shared" si="924"/>
        <v>5.11</v>
      </c>
      <c r="AJ743" s="173">
        <f t="shared" si="924"/>
        <v>5.02</v>
      </c>
      <c r="AK743" s="173">
        <f t="shared" si="924"/>
        <v>5.04</v>
      </c>
      <c r="AL743" s="173" t="str">
        <f t="shared" si="924"/>
        <v/>
      </c>
      <c r="AM743" s="173" t="str">
        <f t="shared" si="924"/>
        <v/>
      </c>
      <c r="AN743" s="173" t="str">
        <f t="shared" si="924"/>
        <v/>
      </c>
      <c r="AO743" s="173" t="str">
        <f t="shared" si="924"/>
        <v/>
      </c>
      <c r="AP743" s="173" t="str">
        <f t="shared" si="924"/>
        <v/>
      </c>
      <c r="AQ743" s="170"/>
      <c r="AR743" s="170"/>
    </row>
    <row r="744" ht="12.75" customHeight="1">
      <c r="A744" s="170"/>
      <c r="B744" s="170"/>
      <c r="C744" s="140"/>
      <c r="D744" s="139">
        <v>163.0</v>
      </c>
      <c r="E744" s="177">
        <f t="shared" ref="E744:AP744" si="925">IFERROR(INDEX(E$196:E$385,MATCH($D744,E$389:E$578,0)),"")</f>
        <v>5.11</v>
      </c>
      <c r="F744" s="173">
        <f t="shared" si="925"/>
        <v>5.06</v>
      </c>
      <c r="G744" s="173">
        <f t="shared" si="925"/>
        <v>5.09</v>
      </c>
      <c r="H744" s="173">
        <f t="shared" si="925"/>
        <v>5.03</v>
      </c>
      <c r="I744" s="173">
        <f t="shared" si="925"/>
        <v>5.04</v>
      </c>
      <c r="J744" s="173">
        <f t="shared" si="925"/>
        <v>5.04</v>
      </c>
      <c r="K744" s="173">
        <f t="shared" si="925"/>
        <v>4.94</v>
      </c>
      <c r="L744" s="173">
        <f t="shared" si="925"/>
        <v>4.99</v>
      </c>
      <c r="M744" s="173">
        <f t="shared" si="925"/>
        <v>5.15</v>
      </c>
      <c r="N744" s="173">
        <f t="shared" si="925"/>
        <v>5.15</v>
      </c>
      <c r="O744" s="173">
        <f t="shared" si="925"/>
        <v>5.09</v>
      </c>
      <c r="P744" s="173">
        <f t="shared" si="925"/>
        <v>5.13</v>
      </c>
      <c r="Q744" s="173">
        <f t="shared" si="925"/>
        <v>5.17</v>
      </c>
      <c r="R744" s="173">
        <f t="shared" si="925"/>
        <v>5</v>
      </c>
      <c r="S744" s="173">
        <f t="shared" si="925"/>
        <v>5.09</v>
      </c>
      <c r="T744" s="173">
        <f t="shared" si="925"/>
        <v>5.15</v>
      </c>
      <c r="U744" s="173">
        <f t="shared" si="925"/>
        <v>5.09</v>
      </c>
      <c r="V744" s="173">
        <f t="shared" si="925"/>
        <v>5.07</v>
      </c>
      <c r="W744" s="173">
        <f t="shared" si="925"/>
        <v>5.03</v>
      </c>
      <c r="X744" s="173">
        <f t="shared" si="925"/>
        <v>5.03</v>
      </c>
      <c r="Y744" s="173">
        <f t="shared" si="925"/>
        <v>5.07</v>
      </c>
      <c r="Z744" s="173">
        <f t="shared" si="925"/>
        <v>4.97</v>
      </c>
      <c r="AA744" s="173">
        <f t="shared" si="925"/>
        <v>4.98</v>
      </c>
      <c r="AB744" s="173">
        <f t="shared" si="925"/>
        <v>4.98</v>
      </c>
      <c r="AC744" s="173">
        <f t="shared" si="925"/>
        <v>4.99</v>
      </c>
      <c r="AD744" s="173">
        <f t="shared" si="925"/>
        <v>5.11</v>
      </c>
      <c r="AE744" s="173">
        <f t="shared" si="925"/>
        <v>5.19</v>
      </c>
      <c r="AF744" s="173">
        <f t="shared" si="925"/>
        <v>5.11</v>
      </c>
      <c r="AG744" s="173">
        <f t="shared" si="925"/>
        <v>5.19</v>
      </c>
      <c r="AH744" s="173">
        <f t="shared" si="925"/>
        <v>5.07</v>
      </c>
      <c r="AI744" s="173">
        <f t="shared" si="925"/>
        <v>5.11</v>
      </c>
      <c r="AJ744" s="173">
        <f t="shared" si="925"/>
        <v>5.02</v>
      </c>
      <c r="AK744" s="173">
        <f t="shared" si="925"/>
        <v>5.04</v>
      </c>
      <c r="AL744" s="173" t="str">
        <f t="shared" si="925"/>
        <v/>
      </c>
      <c r="AM744" s="173" t="str">
        <f t="shared" si="925"/>
        <v/>
      </c>
      <c r="AN744" s="173" t="str">
        <f t="shared" si="925"/>
        <v/>
      </c>
      <c r="AO744" s="173" t="str">
        <f t="shared" si="925"/>
        <v/>
      </c>
      <c r="AP744" s="173" t="str">
        <f t="shared" si="925"/>
        <v/>
      </c>
      <c r="AQ744" s="170"/>
      <c r="AR744" s="170"/>
    </row>
    <row r="745" ht="12.75" customHeight="1">
      <c r="A745" s="170"/>
      <c r="B745" s="170"/>
      <c r="C745" s="140"/>
      <c r="D745" s="139">
        <v>164.0</v>
      </c>
      <c r="E745" s="177">
        <f t="shared" ref="E745:AP745" si="926">IFERROR(INDEX(E$196:E$385,MATCH($D745,E$389:E$578,0)),"")</f>
        <v>5.11</v>
      </c>
      <c r="F745" s="173">
        <f t="shared" si="926"/>
        <v>5.06</v>
      </c>
      <c r="G745" s="173">
        <f t="shared" si="926"/>
        <v>5.11</v>
      </c>
      <c r="H745" s="173">
        <f t="shared" si="926"/>
        <v>5.04</v>
      </c>
      <c r="I745" s="173">
        <f t="shared" si="926"/>
        <v>5.05</v>
      </c>
      <c r="J745" s="173">
        <f t="shared" si="926"/>
        <v>5.05</v>
      </c>
      <c r="K745" s="173">
        <f t="shared" si="926"/>
        <v>4.94</v>
      </c>
      <c r="L745" s="173">
        <f t="shared" si="926"/>
        <v>4.99</v>
      </c>
      <c r="M745" s="173">
        <f t="shared" si="926"/>
        <v>5.17</v>
      </c>
      <c r="N745" s="173">
        <f t="shared" si="926"/>
        <v>5.17</v>
      </c>
      <c r="O745" s="173">
        <f t="shared" si="926"/>
        <v>5.11</v>
      </c>
      <c r="P745" s="173">
        <f t="shared" si="926"/>
        <v>5.14</v>
      </c>
      <c r="Q745" s="173">
        <f t="shared" si="926"/>
        <v>5.17</v>
      </c>
      <c r="R745" s="173">
        <f t="shared" si="926"/>
        <v>5.02</v>
      </c>
      <c r="S745" s="173">
        <f t="shared" si="926"/>
        <v>5.09</v>
      </c>
      <c r="T745" s="173">
        <f t="shared" si="926"/>
        <v>5.15</v>
      </c>
      <c r="U745" s="173">
        <f t="shared" si="926"/>
        <v>5.1</v>
      </c>
      <c r="V745" s="173">
        <f t="shared" si="926"/>
        <v>5.07</v>
      </c>
      <c r="W745" s="173">
        <f t="shared" si="926"/>
        <v>5.05</v>
      </c>
      <c r="X745" s="173">
        <f t="shared" si="926"/>
        <v>5.03</v>
      </c>
      <c r="Y745" s="173">
        <f t="shared" si="926"/>
        <v>5.07</v>
      </c>
      <c r="Z745" s="173">
        <f t="shared" si="926"/>
        <v>4.98</v>
      </c>
      <c r="AA745" s="173">
        <f t="shared" si="926"/>
        <v>4.99</v>
      </c>
      <c r="AB745" s="173">
        <f t="shared" si="926"/>
        <v>4.99</v>
      </c>
      <c r="AC745" s="173">
        <f t="shared" si="926"/>
        <v>4.99</v>
      </c>
      <c r="AD745" s="173">
        <f t="shared" si="926"/>
        <v>5.14</v>
      </c>
      <c r="AE745" s="173">
        <f t="shared" si="926"/>
        <v>5.22</v>
      </c>
      <c r="AF745" s="173">
        <f t="shared" si="926"/>
        <v>5.14</v>
      </c>
      <c r="AG745" s="173">
        <f t="shared" si="926"/>
        <v>5.21</v>
      </c>
      <c r="AH745" s="173">
        <f t="shared" si="926"/>
        <v>5.08</v>
      </c>
      <c r="AI745" s="173">
        <f t="shared" si="926"/>
        <v>5.13</v>
      </c>
      <c r="AJ745" s="173">
        <f t="shared" si="926"/>
        <v>5.02</v>
      </c>
      <c r="AK745" s="173">
        <f t="shared" si="926"/>
        <v>5.05</v>
      </c>
      <c r="AL745" s="173" t="str">
        <f t="shared" si="926"/>
        <v/>
      </c>
      <c r="AM745" s="173" t="str">
        <f t="shared" si="926"/>
        <v/>
      </c>
      <c r="AN745" s="173" t="str">
        <f t="shared" si="926"/>
        <v/>
      </c>
      <c r="AO745" s="173" t="str">
        <f t="shared" si="926"/>
        <v/>
      </c>
      <c r="AP745" s="173" t="str">
        <f t="shared" si="926"/>
        <v/>
      </c>
      <c r="AQ745" s="170"/>
      <c r="AR745" s="170"/>
    </row>
    <row r="746" ht="12.75" customHeight="1">
      <c r="A746" s="170"/>
      <c r="B746" s="170"/>
      <c r="C746" s="140"/>
      <c r="D746" s="139">
        <v>165.0</v>
      </c>
      <c r="E746" s="177">
        <f t="shared" ref="E746:AP746" si="927">IFERROR(INDEX(E$196:E$385,MATCH($D746,E$389:E$578,0)),"")</f>
        <v>5.11</v>
      </c>
      <c r="F746" s="173">
        <f t="shared" si="927"/>
        <v>5.07</v>
      </c>
      <c r="G746" s="173">
        <f t="shared" si="927"/>
        <v>5.15</v>
      </c>
      <c r="H746" s="173">
        <f t="shared" si="927"/>
        <v>5.06</v>
      </c>
      <c r="I746" s="173">
        <f t="shared" si="927"/>
        <v>5.07</v>
      </c>
      <c r="J746" s="173">
        <f t="shared" si="927"/>
        <v>5.07</v>
      </c>
      <c r="K746" s="173">
        <f t="shared" si="927"/>
        <v>4.94</v>
      </c>
      <c r="L746" s="173">
        <f t="shared" si="927"/>
        <v>5.01</v>
      </c>
      <c r="M746" s="173">
        <f t="shared" si="927"/>
        <v>5.17</v>
      </c>
      <c r="N746" s="173">
        <f t="shared" si="927"/>
        <v>5.19</v>
      </c>
      <c r="O746" s="173">
        <f t="shared" si="927"/>
        <v>5.11</v>
      </c>
      <c r="P746" s="173">
        <f t="shared" si="927"/>
        <v>5.15</v>
      </c>
      <c r="Q746" s="173">
        <f t="shared" si="927"/>
        <v>5.19</v>
      </c>
      <c r="R746" s="173">
        <f t="shared" si="927"/>
        <v>5.02</v>
      </c>
      <c r="S746" s="173">
        <f t="shared" si="927"/>
        <v>5.09</v>
      </c>
      <c r="T746" s="173">
        <f t="shared" si="927"/>
        <v>5.16</v>
      </c>
      <c r="U746" s="173">
        <f t="shared" si="927"/>
        <v>5.11</v>
      </c>
      <c r="V746" s="173">
        <f t="shared" si="927"/>
        <v>5.09</v>
      </c>
      <c r="W746" s="173">
        <f t="shared" si="927"/>
        <v>5.15</v>
      </c>
      <c r="X746" s="173">
        <f t="shared" si="927"/>
        <v>5.04</v>
      </c>
      <c r="Y746" s="173">
        <f t="shared" si="927"/>
        <v>5.07</v>
      </c>
      <c r="Z746" s="173">
        <f t="shared" si="927"/>
        <v>4.99</v>
      </c>
      <c r="AA746" s="173">
        <f t="shared" si="927"/>
        <v>4.99</v>
      </c>
      <c r="AB746" s="173">
        <f t="shared" si="927"/>
        <v>4.99</v>
      </c>
      <c r="AC746" s="173">
        <f t="shared" si="927"/>
        <v>5.02</v>
      </c>
      <c r="AD746" s="173">
        <f t="shared" si="927"/>
        <v>5.16</v>
      </c>
      <c r="AE746" s="173">
        <f t="shared" si="927"/>
        <v>5.24</v>
      </c>
      <c r="AF746" s="173">
        <f t="shared" si="927"/>
        <v>5.15</v>
      </c>
      <c r="AG746" s="173">
        <f t="shared" si="927"/>
        <v>5.22</v>
      </c>
      <c r="AH746" s="173">
        <f t="shared" si="927"/>
        <v>5.09</v>
      </c>
      <c r="AI746" s="173">
        <f t="shared" si="927"/>
        <v>5.13</v>
      </c>
      <c r="AJ746" s="173">
        <f t="shared" si="927"/>
        <v>5.02</v>
      </c>
      <c r="AK746" s="173">
        <f t="shared" si="927"/>
        <v>5.09</v>
      </c>
      <c r="AL746" s="173" t="str">
        <f t="shared" si="927"/>
        <v/>
      </c>
      <c r="AM746" s="173" t="str">
        <f t="shared" si="927"/>
        <v/>
      </c>
      <c r="AN746" s="173" t="str">
        <f t="shared" si="927"/>
        <v/>
      </c>
      <c r="AO746" s="173" t="str">
        <f t="shared" si="927"/>
        <v/>
      </c>
      <c r="AP746" s="173" t="str">
        <f t="shared" si="927"/>
        <v/>
      </c>
      <c r="AQ746" s="170"/>
      <c r="AR746" s="170"/>
    </row>
    <row r="747" ht="12.75" customHeight="1">
      <c r="A747" s="170"/>
      <c r="B747" s="170"/>
      <c r="C747" s="140"/>
      <c r="D747" s="139">
        <v>166.0</v>
      </c>
      <c r="E747" s="177">
        <f t="shared" ref="E747:AP747" si="928">IFERROR(INDEX(E$196:E$385,MATCH($D747,E$389:E$578,0)),"")</f>
        <v>5.12</v>
      </c>
      <c r="F747" s="173">
        <f t="shared" si="928"/>
        <v>5.07</v>
      </c>
      <c r="G747" s="173">
        <f t="shared" si="928"/>
        <v>5.17</v>
      </c>
      <c r="H747" s="173">
        <f t="shared" si="928"/>
        <v>5.07</v>
      </c>
      <c r="I747" s="173">
        <f t="shared" si="928"/>
        <v>5.09</v>
      </c>
      <c r="J747" s="173">
        <f t="shared" si="928"/>
        <v>5.1</v>
      </c>
      <c r="K747" s="173">
        <f t="shared" si="928"/>
        <v>4.95</v>
      </c>
      <c r="L747" s="173">
        <f t="shared" si="928"/>
        <v>5.02</v>
      </c>
      <c r="M747" s="173">
        <f t="shared" si="928"/>
        <v>5.18</v>
      </c>
      <c r="N747" s="173">
        <f t="shared" si="928"/>
        <v>5.21</v>
      </c>
      <c r="O747" s="173">
        <f t="shared" si="928"/>
        <v>5.15</v>
      </c>
      <c r="P747" s="173">
        <f t="shared" si="928"/>
        <v>5.15</v>
      </c>
      <c r="Q747" s="173">
        <f t="shared" si="928"/>
        <v>5.19</v>
      </c>
      <c r="R747" s="173">
        <f t="shared" si="928"/>
        <v>5.04</v>
      </c>
      <c r="S747" s="173">
        <f t="shared" si="928"/>
        <v>5.11</v>
      </c>
      <c r="T747" s="173">
        <f t="shared" si="928"/>
        <v>5.19</v>
      </c>
      <c r="U747" s="173">
        <f t="shared" si="928"/>
        <v>5.11</v>
      </c>
      <c r="V747" s="173">
        <f t="shared" si="928"/>
        <v>5.09</v>
      </c>
      <c r="W747" s="173">
        <f t="shared" si="928"/>
        <v>5.17</v>
      </c>
      <c r="X747" s="173">
        <f t="shared" si="928"/>
        <v>5.06</v>
      </c>
      <c r="Y747" s="173">
        <f t="shared" si="928"/>
        <v>5.09</v>
      </c>
      <c r="Z747" s="173">
        <f t="shared" si="928"/>
        <v>4.99</v>
      </c>
      <c r="AA747" s="173">
        <f t="shared" si="928"/>
        <v>4.99</v>
      </c>
      <c r="AB747" s="173">
        <f t="shared" si="928"/>
        <v>4.99</v>
      </c>
      <c r="AC747" s="173">
        <f t="shared" si="928"/>
        <v>5.02</v>
      </c>
      <c r="AD747" s="173">
        <f t="shared" si="928"/>
        <v>5.17</v>
      </c>
      <c r="AE747" s="173">
        <f t="shared" si="928"/>
        <v>5.29</v>
      </c>
      <c r="AF747" s="173">
        <f t="shared" si="928"/>
        <v>5.15</v>
      </c>
      <c r="AG747" s="173">
        <f t="shared" si="928"/>
        <v>5.23</v>
      </c>
      <c r="AH747" s="173">
        <f t="shared" si="928"/>
        <v>5.1</v>
      </c>
      <c r="AI747" s="173">
        <f t="shared" si="928"/>
        <v>5.16</v>
      </c>
      <c r="AJ747" s="173">
        <f t="shared" si="928"/>
        <v>5.03</v>
      </c>
      <c r="AK747" s="173">
        <f t="shared" si="928"/>
        <v>5.09</v>
      </c>
      <c r="AL747" s="173" t="str">
        <f t="shared" si="928"/>
        <v/>
      </c>
      <c r="AM747" s="173" t="str">
        <f t="shared" si="928"/>
        <v/>
      </c>
      <c r="AN747" s="173" t="str">
        <f t="shared" si="928"/>
        <v/>
      </c>
      <c r="AO747" s="173" t="str">
        <f t="shared" si="928"/>
        <v/>
      </c>
      <c r="AP747" s="173" t="str">
        <f t="shared" si="928"/>
        <v/>
      </c>
      <c r="AQ747" s="170"/>
      <c r="AR747" s="170"/>
    </row>
    <row r="748" ht="12.75" customHeight="1">
      <c r="A748" s="170"/>
      <c r="B748" s="170"/>
      <c r="C748" s="140"/>
      <c r="D748" s="139">
        <v>167.0</v>
      </c>
      <c r="E748" s="177">
        <f t="shared" ref="E748:AP748" si="929">IFERROR(INDEX(E$196:E$385,MATCH($D748,E$389:E$578,0)),"")</f>
        <v>5.14</v>
      </c>
      <c r="F748" s="173">
        <f t="shared" si="929"/>
        <v>5.08</v>
      </c>
      <c r="G748" s="173">
        <f t="shared" si="929"/>
        <v>5.19</v>
      </c>
      <c r="H748" s="173">
        <f t="shared" si="929"/>
        <v>5.12</v>
      </c>
      <c r="I748" s="173">
        <f t="shared" si="929"/>
        <v>5.13</v>
      </c>
      <c r="J748" s="173">
        <f t="shared" si="929"/>
        <v>5.11</v>
      </c>
      <c r="K748" s="173">
        <f t="shared" si="929"/>
        <v>4.96</v>
      </c>
      <c r="L748" s="173">
        <f t="shared" si="929"/>
        <v>5.03</v>
      </c>
      <c r="M748" s="173">
        <f t="shared" si="929"/>
        <v>5.18</v>
      </c>
      <c r="N748" s="173">
        <f t="shared" si="929"/>
        <v>5.21</v>
      </c>
      <c r="O748" s="173">
        <f t="shared" si="929"/>
        <v>5.15</v>
      </c>
      <c r="P748" s="173">
        <f t="shared" si="929"/>
        <v>5.16</v>
      </c>
      <c r="Q748" s="173">
        <f t="shared" si="929"/>
        <v>5.21</v>
      </c>
      <c r="R748" s="173">
        <f t="shared" si="929"/>
        <v>5.04</v>
      </c>
      <c r="S748" s="173">
        <f t="shared" si="929"/>
        <v>5.15</v>
      </c>
      <c r="T748" s="173">
        <f t="shared" si="929"/>
        <v>5.23</v>
      </c>
      <c r="U748" s="173">
        <f t="shared" si="929"/>
        <v>5.13</v>
      </c>
      <c r="V748" s="173">
        <f t="shared" si="929"/>
        <v>5.09</v>
      </c>
      <c r="W748" s="173">
        <f t="shared" si="929"/>
        <v>5.2</v>
      </c>
      <c r="X748" s="173">
        <f t="shared" si="929"/>
        <v>5.07</v>
      </c>
      <c r="Y748" s="173">
        <f t="shared" si="929"/>
        <v>5.09</v>
      </c>
      <c r="Z748" s="173">
        <f t="shared" si="929"/>
        <v>5</v>
      </c>
      <c r="AA748" s="173">
        <f t="shared" si="929"/>
        <v>4.99</v>
      </c>
      <c r="AB748" s="173">
        <f t="shared" si="929"/>
        <v>5.02</v>
      </c>
      <c r="AC748" s="173">
        <f t="shared" si="929"/>
        <v>5.06</v>
      </c>
      <c r="AD748" s="173">
        <f t="shared" si="929"/>
        <v>5.21</v>
      </c>
      <c r="AE748" s="173">
        <f t="shared" si="929"/>
        <v>5.3</v>
      </c>
      <c r="AF748" s="173">
        <f t="shared" si="929"/>
        <v>5.15</v>
      </c>
      <c r="AG748" s="173">
        <f t="shared" si="929"/>
        <v>5.25</v>
      </c>
      <c r="AH748" s="173">
        <f t="shared" si="929"/>
        <v>5.14</v>
      </c>
      <c r="AI748" s="173">
        <f t="shared" si="929"/>
        <v>5.18</v>
      </c>
      <c r="AJ748" s="173">
        <f t="shared" si="929"/>
        <v>5.05</v>
      </c>
      <c r="AK748" s="173">
        <f t="shared" si="929"/>
        <v>5.09</v>
      </c>
      <c r="AL748" s="173" t="str">
        <f t="shared" si="929"/>
        <v/>
      </c>
      <c r="AM748" s="173" t="str">
        <f t="shared" si="929"/>
        <v/>
      </c>
      <c r="AN748" s="173" t="str">
        <f t="shared" si="929"/>
        <v/>
      </c>
      <c r="AO748" s="173" t="str">
        <f t="shared" si="929"/>
        <v/>
      </c>
      <c r="AP748" s="173" t="str">
        <f t="shared" si="929"/>
        <v/>
      </c>
      <c r="AQ748" s="170"/>
      <c r="AR748" s="170"/>
    </row>
    <row r="749" ht="12.75" customHeight="1">
      <c r="A749" s="170"/>
      <c r="B749" s="170"/>
      <c r="C749" s="140"/>
      <c r="D749" s="139">
        <v>168.0</v>
      </c>
      <c r="E749" s="177">
        <f t="shared" ref="E749:AP749" si="930">IFERROR(INDEX(E$196:E$385,MATCH($D749,E$389:E$578,0)),"")</f>
        <v>5.15</v>
      </c>
      <c r="F749" s="173">
        <f t="shared" si="930"/>
        <v>5.08</v>
      </c>
      <c r="G749" s="173">
        <f t="shared" si="930"/>
        <v>5.19</v>
      </c>
      <c r="H749" s="173">
        <f t="shared" si="930"/>
        <v>5.14</v>
      </c>
      <c r="I749" s="173">
        <f t="shared" si="930"/>
        <v>5.13</v>
      </c>
      <c r="J749" s="173">
        <f t="shared" si="930"/>
        <v>5.17</v>
      </c>
      <c r="K749" s="173">
        <f t="shared" si="930"/>
        <v>4.96</v>
      </c>
      <c r="L749" s="173">
        <f t="shared" si="930"/>
        <v>5.06</v>
      </c>
      <c r="M749" s="173">
        <f t="shared" si="930"/>
        <v>5.19</v>
      </c>
      <c r="N749" s="173">
        <f t="shared" si="930"/>
        <v>5.23</v>
      </c>
      <c r="O749" s="173">
        <f t="shared" si="930"/>
        <v>5.18</v>
      </c>
      <c r="P749" s="173">
        <f t="shared" si="930"/>
        <v>5.17</v>
      </c>
      <c r="Q749" s="173">
        <f t="shared" si="930"/>
        <v>5.21</v>
      </c>
      <c r="R749" s="173">
        <f t="shared" si="930"/>
        <v>5.08</v>
      </c>
      <c r="S749" s="173">
        <f t="shared" si="930"/>
        <v>5.17</v>
      </c>
      <c r="T749" s="173">
        <f t="shared" si="930"/>
        <v>5.24</v>
      </c>
      <c r="U749" s="173">
        <f t="shared" si="930"/>
        <v>5.14</v>
      </c>
      <c r="V749" s="173">
        <f t="shared" si="930"/>
        <v>5.1</v>
      </c>
      <c r="W749" s="173">
        <f t="shared" si="930"/>
        <v>5.21</v>
      </c>
      <c r="X749" s="173">
        <f t="shared" si="930"/>
        <v>5.08</v>
      </c>
      <c r="Y749" s="173">
        <f t="shared" si="930"/>
        <v>5.1</v>
      </c>
      <c r="Z749" s="173">
        <f t="shared" si="930"/>
        <v>5.03</v>
      </c>
      <c r="AA749" s="173">
        <f t="shared" si="930"/>
        <v>5</v>
      </c>
      <c r="AB749" s="173">
        <f t="shared" si="930"/>
        <v>5.04</v>
      </c>
      <c r="AC749" s="173">
        <f t="shared" si="930"/>
        <v>5.07</v>
      </c>
      <c r="AD749" s="173">
        <f t="shared" si="930"/>
        <v>5.23</v>
      </c>
      <c r="AE749" s="173">
        <f t="shared" si="930"/>
        <v>5.33</v>
      </c>
      <c r="AF749" s="173">
        <f t="shared" si="930"/>
        <v>5.15</v>
      </c>
      <c r="AG749" s="173">
        <f t="shared" si="930"/>
        <v>5.27</v>
      </c>
      <c r="AH749" s="173">
        <f t="shared" si="930"/>
        <v>5.14</v>
      </c>
      <c r="AI749" s="173">
        <f t="shared" si="930"/>
        <v>5.21</v>
      </c>
      <c r="AJ749" s="173">
        <f t="shared" si="930"/>
        <v>5.05</v>
      </c>
      <c r="AK749" s="173">
        <f t="shared" si="930"/>
        <v>5.1</v>
      </c>
      <c r="AL749" s="173" t="str">
        <f t="shared" si="930"/>
        <v/>
      </c>
      <c r="AM749" s="173" t="str">
        <f t="shared" si="930"/>
        <v/>
      </c>
      <c r="AN749" s="173" t="str">
        <f t="shared" si="930"/>
        <v/>
      </c>
      <c r="AO749" s="173" t="str">
        <f t="shared" si="930"/>
        <v/>
      </c>
      <c r="AP749" s="173" t="str">
        <f t="shared" si="930"/>
        <v/>
      </c>
      <c r="AQ749" s="170"/>
      <c r="AR749" s="170"/>
    </row>
    <row r="750" ht="12.75" customHeight="1">
      <c r="A750" s="170"/>
      <c r="B750" s="170"/>
      <c r="C750" s="140"/>
      <c r="D750" s="139">
        <v>169.0</v>
      </c>
      <c r="E750" s="177">
        <f t="shared" ref="E750:AP750" si="931">IFERROR(INDEX(E$196:E$385,MATCH($D750,E$389:E$578,0)),"")</f>
        <v>5.16</v>
      </c>
      <c r="F750" s="173">
        <f t="shared" si="931"/>
        <v>5.09</v>
      </c>
      <c r="G750" s="173">
        <f t="shared" si="931"/>
        <v>5.21</v>
      </c>
      <c r="H750" s="173">
        <f t="shared" si="931"/>
        <v>5.14</v>
      </c>
      <c r="I750" s="173">
        <f t="shared" si="931"/>
        <v>5.13</v>
      </c>
      <c r="J750" s="173">
        <f t="shared" si="931"/>
        <v>5.21</v>
      </c>
      <c r="K750" s="173">
        <f t="shared" si="931"/>
        <v>4.97</v>
      </c>
      <c r="L750" s="173">
        <f t="shared" si="931"/>
        <v>5.07</v>
      </c>
      <c r="M750" s="173">
        <f t="shared" si="931"/>
        <v>5.19</v>
      </c>
      <c r="N750" s="173">
        <f t="shared" si="931"/>
        <v>5.24</v>
      </c>
      <c r="O750" s="173">
        <f t="shared" si="931"/>
        <v>5.2</v>
      </c>
      <c r="P750" s="173">
        <f t="shared" si="931"/>
        <v>5.21</v>
      </c>
      <c r="Q750" s="173">
        <f t="shared" si="931"/>
        <v>5.22</v>
      </c>
      <c r="R750" s="173">
        <f t="shared" si="931"/>
        <v>5.09</v>
      </c>
      <c r="S750" s="173">
        <f t="shared" si="931"/>
        <v>5.17</v>
      </c>
      <c r="T750" s="173">
        <f t="shared" si="931"/>
        <v>5.24</v>
      </c>
      <c r="U750" s="173">
        <f t="shared" si="931"/>
        <v>5.17</v>
      </c>
      <c r="V750" s="173">
        <f t="shared" si="931"/>
        <v>5.11</v>
      </c>
      <c r="W750" s="173">
        <f t="shared" si="931"/>
        <v>5.23</v>
      </c>
      <c r="X750" s="173">
        <f t="shared" si="931"/>
        <v>5.11</v>
      </c>
      <c r="Y750" s="173">
        <f t="shared" si="931"/>
        <v>5.1</v>
      </c>
      <c r="Z750" s="173">
        <f t="shared" si="931"/>
        <v>5.03</v>
      </c>
      <c r="AA750" s="173">
        <f t="shared" si="931"/>
        <v>5.02</v>
      </c>
      <c r="AB750" s="173">
        <f t="shared" si="931"/>
        <v>5.05</v>
      </c>
      <c r="AC750" s="173">
        <f t="shared" si="931"/>
        <v>5.08</v>
      </c>
      <c r="AD750" s="173">
        <f t="shared" si="931"/>
        <v>5.25</v>
      </c>
      <c r="AE750" s="173">
        <f t="shared" si="931"/>
        <v>5.38</v>
      </c>
      <c r="AF750" s="173">
        <f t="shared" si="931"/>
        <v>5.27</v>
      </c>
      <c r="AG750" s="173">
        <f t="shared" si="931"/>
        <v>5.29</v>
      </c>
      <c r="AH750" s="173">
        <f t="shared" si="931"/>
        <v>5.16</v>
      </c>
      <c r="AI750" s="173">
        <f t="shared" si="931"/>
        <v>5.21</v>
      </c>
      <c r="AJ750" s="173">
        <f t="shared" si="931"/>
        <v>5.06</v>
      </c>
      <c r="AK750" s="173">
        <f t="shared" si="931"/>
        <v>5.11</v>
      </c>
      <c r="AL750" s="173" t="str">
        <f t="shared" si="931"/>
        <v/>
      </c>
      <c r="AM750" s="173" t="str">
        <f t="shared" si="931"/>
        <v/>
      </c>
      <c r="AN750" s="173" t="str">
        <f t="shared" si="931"/>
        <v/>
      </c>
      <c r="AO750" s="173" t="str">
        <f t="shared" si="931"/>
        <v/>
      </c>
      <c r="AP750" s="173" t="str">
        <f t="shared" si="931"/>
        <v/>
      </c>
      <c r="AQ750" s="170"/>
      <c r="AR750" s="170"/>
    </row>
    <row r="751" ht="12.75" customHeight="1">
      <c r="A751" s="170"/>
      <c r="B751" s="170"/>
      <c r="C751" s="140"/>
      <c r="D751" s="139">
        <v>170.0</v>
      </c>
      <c r="E751" s="177">
        <f t="shared" ref="E751:AP751" si="932">IFERROR(INDEX(E$196:E$385,MATCH($D751,E$389:E$578,0)),"")</f>
        <v>5.16</v>
      </c>
      <c r="F751" s="173">
        <f t="shared" si="932"/>
        <v>5.1</v>
      </c>
      <c r="G751" s="173">
        <f t="shared" si="932"/>
        <v>5.21</v>
      </c>
      <c r="H751" s="173">
        <f t="shared" si="932"/>
        <v>5.15</v>
      </c>
      <c r="I751" s="173">
        <f t="shared" si="932"/>
        <v>5.13</v>
      </c>
      <c r="J751" s="173">
        <f t="shared" si="932"/>
        <v>5.21</v>
      </c>
      <c r="K751" s="173">
        <f t="shared" si="932"/>
        <v>4.99</v>
      </c>
      <c r="L751" s="173">
        <f t="shared" si="932"/>
        <v>5.07</v>
      </c>
      <c r="M751" s="173">
        <f t="shared" si="932"/>
        <v>5.19</v>
      </c>
      <c r="N751" s="173">
        <f t="shared" si="932"/>
        <v>5.25</v>
      </c>
      <c r="O751" s="173">
        <f t="shared" si="932"/>
        <v>5.23</v>
      </c>
      <c r="P751" s="173">
        <f t="shared" si="932"/>
        <v>5.21</v>
      </c>
      <c r="Q751" s="173">
        <f t="shared" si="932"/>
        <v>5.25</v>
      </c>
      <c r="R751" s="173">
        <f t="shared" si="932"/>
        <v>5.11</v>
      </c>
      <c r="S751" s="173">
        <f t="shared" si="932"/>
        <v>5.19</v>
      </c>
      <c r="T751" s="173">
        <f t="shared" si="932"/>
        <v>5.29</v>
      </c>
      <c r="U751" s="173">
        <f t="shared" si="932"/>
        <v>5.22</v>
      </c>
      <c r="V751" s="173">
        <f t="shared" si="932"/>
        <v>5.13</v>
      </c>
      <c r="W751" s="173">
        <f t="shared" si="932"/>
        <v>5.25</v>
      </c>
      <c r="X751" s="173">
        <f t="shared" si="932"/>
        <v>5.11</v>
      </c>
      <c r="Y751" s="173">
        <f t="shared" si="932"/>
        <v>5.1</v>
      </c>
      <c r="Z751" s="173">
        <f t="shared" si="932"/>
        <v>5.09</v>
      </c>
      <c r="AA751" s="173">
        <f t="shared" si="932"/>
        <v>5.03</v>
      </c>
      <c r="AB751" s="173">
        <f t="shared" si="932"/>
        <v>5.06</v>
      </c>
      <c r="AC751" s="173">
        <f t="shared" si="932"/>
        <v>5.08</v>
      </c>
      <c r="AD751" s="173">
        <f t="shared" si="932"/>
        <v>5.25</v>
      </c>
      <c r="AE751" s="173">
        <f t="shared" si="932"/>
        <v>5.42</v>
      </c>
      <c r="AF751" s="173">
        <f t="shared" si="932"/>
        <v>5.28</v>
      </c>
      <c r="AG751" s="173">
        <f t="shared" si="932"/>
        <v>5.33</v>
      </c>
      <c r="AH751" s="173">
        <f t="shared" si="932"/>
        <v>5.16</v>
      </c>
      <c r="AI751" s="173">
        <f t="shared" si="932"/>
        <v>5.24</v>
      </c>
      <c r="AJ751" s="173">
        <f t="shared" si="932"/>
        <v>5.07</v>
      </c>
      <c r="AK751" s="173">
        <f t="shared" si="932"/>
        <v>5.13</v>
      </c>
      <c r="AL751" s="173" t="str">
        <f t="shared" si="932"/>
        <v/>
      </c>
      <c r="AM751" s="173" t="str">
        <f t="shared" si="932"/>
        <v/>
      </c>
      <c r="AN751" s="173" t="str">
        <f t="shared" si="932"/>
        <v/>
      </c>
      <c r="AO751" s="173" t="str">
        <f t="shared" si="932"/>
        <v/>
      </c>
      <c r="AP751" s="173" t="str">
        <f t="shared" si="932"/>
        <v/>
      </c>
      <c r="AQ751" s="170"/>
      <c r="AR751" s="170"/>
    </row>
    <row r="752" ht="12.75" customHeight="1">
      <c r="A752" s="170"/>
      <c r="B752" s="170"/>
      <c r="C752" s="140"/>
      <c r="D752" s="139">
        <v>171.0</v>
      </c>
      <c r="E752" s="177">
        <f t="shared" ref="E752:AP752" si="933">IFERROR(INDEX(E$196:E$385,MATCH($D752,E$389:E$578,0)),"")</f>
        <v>5.18</v>
      </c>
      <c r="F752" s="173">
        <f t="shared" si="933"/>
        <v>5.11</v>
      </c>
      <c r="G752" s="173">
        <f t="shared" si="933"/>
        <v>5.27</v>
      </c>
      <c r="H752" s="173">
        <f t="shared" si="933"/>
        <v>5.18</v>
      </c>
      <c r="I752" s="173">
        <f t="shared" si="933"/>
        <v>5.17</v>
      </c>
      <c r="J752" s="173">
        <f t="shared" si="933"/>
        <v>5.21</v>
      </c>
      <c r="K752" s="173">
        <f t="shared" si="933"/>
        <v>5.02</v>
      </c>
      <c r="L752" s="173">
        <f t="shared" si="933"/>
        <v>5.09</v>
      </c>
      <c r="M752" s="173">
        <f t="shared" si="933"/>
        <v>5.2</v>
      </c>
      <c r="N752" s="173">
        <f t="shared" si="933"/>
        <v>5.27</v>
      </c>
      <c r="O752" s="173">
        <f t="shared" si="933"/>
        <v>5.27</v>
      </c>
      <c r="P752" s="173">
        <f t="shared" si="933"/>
        <v>5.22</v>
      </c>
      <c r="Q752" s="173">
        <f t="shared" si="933"/>
        <v>5.25</v>
      </c>
      <c r="R752" s="173">
        <f t="shared" si="933"/>
        <v>5.11</v>
      </c>
      <c r="S752" s="173">
        <f t="shared" si="933"/>
        <v>5.19</v>
      </c>
      <c r="T752" s="173">
        <f t="shared" si="933"/>
        <v>5.3</v>
      </c>
      <c r="U752" s="173">
        <f t="shared" si="933"/>
        <v>5.23</v>
      </c>
      <c r="V752" s="173">
        <f t="shared" si="933"/>
        <v>5.14</v>
      </c>
      <c r="W752" s="173">
        <f t="shared" si="933"/>
        <v>5.25</v>
      </c>
      <c r="X752" s="173">
        <f t="shared" si="933"/>
        <v>5.11</v>
      </c>
      <c r="Y752" s="173">
        <f t="shared" si="933"/>
        <v>5.15</v>
      </c>
      <c r="Z752" s="173">
        <f t="shared" si="933"/>
        <v>5.11</v>
      </c>
      <c r="AA752" s="173">
        <f t="shared" si="933"/>
        <v>5.03</v>
      </c>
      <c r="AB752" s="173">
        <f t="shared" si="933"/>
        <v>5.1</v>
      </c>
      <c r="AC752" s="173">
        <f t="shared" si="933"/>
        <v>5.08</v>
      </c>
      <c r="AD752" s="173">
        <f t="shared" si="933"/>
        <v>5.33</v>
      </c>
      <c r="AE752" s="173">
        <f t="shared" si="933"/>
        <v>5.45</v>
      </c>
      <c r="AF752" s="173">
        <f t="shared" si="933"/>
        <v>5.29</v>
      </c>
      <c r="AG752" s="173">
        <f t="shared" si="933"/>
        <v>5.34</v>
      </c>
      <c r="AH752" s="173">
        <f t="shared" si="933"/>
        <v>5.17</v>
      </c>
      <c r="AI752" s="173">
        <f t="shared" si="933"/>
        <v>5.24</v>
      </c>
      <c r="AJ752" s="173">
        <f t="shared" si="933"/>
        <v>5.13</v>
      </c>
      <c r="AK752" s="173">
        <f t="shared" si="933"/>
        <v>5.15</v>
      </c>
      <c r="AL752" s="173" t="str">
        <f t="shared" si="933"/>
        <v/>
      </c>
      <c r="AM752" s="173" t="str">
        <f t="shared" si="933"/>
        <v/>
      </c>
      <c r="AN752" s="173" t="str">
        <f t="shared" si="933"/>
        <v/>
      </c>
      <c r="AO752" s="173" t="str">
        <f t="shared" si="933"/>
        <v/>
      </c>
      <c r="AP752" s="173" t="str">
        <f t="shared" si="933"/>
        <v/>
      </c>
      <c r="AQ752" s="170"/>
      <c r="AR752" s="170"/>
    </row>
    <row r="753" ht="12.75" customHeight="1">
      <c r="A753" s="170"/>
      <c r="B753" s="170"/>
      <c r="C753" s="140"/>
      <c r="D753" s="139">
        <v>172.0</v>
      </c>
      <c r="E753" s="177">
        <f t="shared" ref="E753:AP753" si="934">IFERROR(INDEX(E$196:E$385,MATCH($D753,E$389:E$578,0)),"")</f>
        <v>5.21</v>
      </c>
      <c r="F753" s="173">
        <f t="shared" si="934"/>
        <v>5.15</v>
      </c>
      <c r="G753" s="173">
        <f t="shared" si="934"/>
        <v>5.31</v>
      </c>
      <c r="H753" s="173">
        <f t="shared" si="934"/>
        <v>5.19</v>
      </c>
      <c r="I753" s="173">
        <f t="shared" si="934"/>
        <v>5.17</v>
      </c>
      <c r="J753" s="173">
        <f t="shared" si="934"/>
        <v>5.22</v>
      </c>
      <c r="K753" s="173">
        <f t="shared" si="934"/>
        <v>5.03</v>
      </c>
      <c r="L753" s="173">
        <f t="shared" si="934"/>
        <v>5.09</v>
      </c>
      <c r="M753" s="173">
        <f t="shared" si="934"/>
        <v>5.22</v>
      </c>
      <c r="N753" s="173">
        <f t="shared" si="934"/>
        <v>5.29</v>
      </c>
      <c r="O753" s="173">
        <f t="shared" si="934"/>
        <v>5.27</v>
      </c>
      <c r="P753" s="173">
        <f t="shared" si="934"/>
        <v>5.23</v>
      </c>
      <c r="Q753" s="173">
        <f t="shared" si="934"/>
        <v>5.25</v>
      </c>
      <c r="R753" s="173">
        <f t="shared" si="934"/>
        <v>5.11</v>
      </c>
      <c r="S753" s="173">
        <f t="shared" si="934"/>
        <v>5.23</v>
      </c>
      <c r="T753" s="173">
        <f t="shared" si="934"/>
        <v>5.3</v>
      </c>
      <c r="U753" s="173">
        <f t="shared" si="934"/>
        <v>5.25</v>
      </c>
      <c r="V753" s="173">
        <f t="shared" si="934"/>
        <v>5.17</v>
      </c>
      <c r="W753" s="173">
        <f t="shared" si="934"/>
        <v>5.29</v>
      </c>
      <c r="X753" s="173">
        <f t="shared" si="934"/>
        <v>5.14</v>
      </c>
      <c r="Y753" s="173">
        <f t="shared" si="934"/>
        <v>5.15</v>
      </c>
      <c r="Z753" s="173">
        <f t="shared" si="934"/>
        <v>5.13</v>
      </c>
      <c r="AA753" s="173">
        <f t="shared" si="934"/>
        <v>5.04</v>
      </c>
      <c r="AB753" s="173">
        <f t="shared" si="934"/>
        <v>5.11</v>
      </c>
      <c r="AC753" s="173">
        <f t="shared" si="934"/>
        <v>5.09</v>
      </c>
      <c r="AD753" s="173">
        <f t="shared" si="934"/>
        <v>5.38</v>
      </c>
      <c r="AE753" s="173">
        <f t="shared" si="934"/>
        <v>5.46</v>
      </c>
      <c r="AF753" s="173">
        <f t="shared" si="934"/>
        <v>5.33</v>
      </c>
      <c r="AG753" s="173">
        <f t="shared" si="934"/>
        <v>5.34</v>
      </c>
      <c r="AH753" s="173">
        <f t="shared" si="934"/>
        <v>5.19</v>
      </c>
      <c r="AI753" s="173">
        <f t="shared" si="934"/>
        <v>5.25</v>
      </c>
      <c r="AJ753" s="173">
        <f t="shared" si="934"/>
        <v>5.14</v>
      </c>
      <c r="AK753" s="173">
        <f t="shared" si="934"/>
        <v>5.17</v>
      </c>
      <c r="AL753" s="173" t="str">
        <f t="shared" si="934"/>
        <v/>
      </c>
      <c r="AM753" s="173" t="str">
        <f t="shared" si="934"/>
        <v/>
      </c>
      <c r="AN753" s="173" t="str">
        <f t="shared" si="934"/>
        <v/>
      </c>
      <c r="AO753" s="173" t="str">
        <f t="shared" si="934"/>
        <v/>
      </c>
      <c r="AP753" s="173" t="str">
        <f t="shared" si="934"/>
        <v/>
      </c>
      <c r="AQ753" s="170"/>
      <c r="AR753" s="170"/>
    </row>
    <row r="754" ht="12.75" customHeight="1">
      <c r="A754" s="170"/>
      <c r="B754" s="170"/>
      <c r="C754" s="140"/>
      <c r="D754" s="139">
        <v>173.0</v>
      </c>
      <c r="E754" s="177">
        <f t="shared" ref="E754:AP754" si="935">IFERROR(INDEX(E$196:E$385,MATCH($D754,E$389:E$578,0)),"")</f>
        <v>5.22</v>
      </c>
      <c r="F754" s="173">
        <f t="shared" si="935"/>
        <v>5.15</v>
      </c>
      <c r="G754" s="173">
        <f t="shared" si="935"/>
        <v>5.31</v>
      </c>
      <c r="H754" s="173">
        <f t="shared" si="935"/>
        <v>5.21</v>
      </c>
      <c r="I754" s="173">
        <f t="shared" si="935"/>
        <v>5.17</v>
      </c>
      <c r="J754" s="173">
        <f t="shared" si="935"/>
        <v>5.27</v>
      </c>
      <c r="K754" s="173">
        <f t="shared" si="935"/>
        <v>5.07</v>
      </c>
      <c r="L754" s="173">
        <f t="shared" si="935"/>
        <v>5.09</v>
      </c>
      <c r="M754" s="173">
        <f t="shared" si="935"/>
        <v>5.25</v>
      </c>
      <c r="N754" s="173">
        <f t="shared" si="935"/>
        <v>5.29</v>
      </c>
      <c r="O754" s="173">
        <f t="shared" si="935"/>
        <v>5.29</v>
      </c>
      <c r="P754" s="173">
        <f t="shared" si="935"/>
        <v>5.23</v>
      </c>
      <c r="Q754" s="173">
        <f t="shared" si="935"/>
        <v>5.26</v>
      </c>
      <c r="R754" s="173">
        <f t="shared" si="935"/>
        <v>5.13</v>
      </c>
      <c r="S754" s="173">
        <f t="shared" si="935"/>
        <v>5.25</v>
      </c>
      <c r="T754" s="173">
        <f t="shared" si="935"/>
        <v>5.33</v>
      </c>
      <c r="U754" s="173">
        <f t="shared" si="935"/>
        <v>5.26</v>
      </c>
      <c r="V754" s="173">
        <f t="shared" si="935"/>
        <v>5.18</v>
      </c>
      <c r="W754" s="173">
        <f t="shared" si="935"/>
        <v>5.34</v>
      </c>
      <c r="X754" s="173">
        <f t="shared" si="935"/>
        <v>5.15</v>
      </c>
      <c r="Y754" s="173">
        <f t="shared" si="935"/>
        <v>5.17</v>
      </c>
      <c r="Z754" s="173">
        <f t="shared" si="935"/>
        <v>5.15</v>
      </c>
      <c r="AA754" s="173">
        <f t="shared" si="935"/>
        <v>5.04</v>
      </c>
      <c r="AB754" s="173">
        <f t="shared" si="935"/>
        <v>5.14</v>
      </c>
      <c r="AC754" s="173">
        <f t="shared" si="935"/>
        <v>5.14</v>
      </c>
      <c r="AD754" s="173">
        <f t="shared" si="935"/>
        <v>5.38</v>
      </c>
      <c r="AE754" s="173">
        <f t="shared" si="935"/>
        <v>5.5</v>
      </c>
      <c r="AF754" s="173">
        <f t="shared" si="935"/>
        <v>5.33</v>
      </c>
      <c r="AG754" s="173">
        <f t="shared" si="935"/>
        <v>5.37</v>
      </c>
      <c r="AH754" s="173">
        <f t="shared" si="935"/>
        <v>5.25</v>
      </c>
      <c r="AI754" s="173">
        <f t="shared" si="935"/>
        <v>5.26</v>
      </c>
      <c r="AJ754" s="173">
        <f t="shared" si="935"/>
        <v>5.14</v>
      </c>
      <c r="AK754" s="173">
        <f t="shared" si="935"/>
        <v>5.2</v>
      </c>
      <c r="AL754" s="173" t="str">
        <f t="shared" si="935"/>
        <v/>
      </c>
      <c r="AM754" s="173" t="str">
        <f t="shared" si="935"/>
        <v/>
      </c>
      <c r="AN754" s="173" t="str">
        <f t="shared" si="935"/>
        <v/>
      </c>
      <c r="AO754" s="173" t="str">
        <f t="shared" si="935"/>
        <v/>
      </c>
      <c r="AP754" s="173" t="str">
        <f t="shared" si="935"/>
        <v/>
      </c>
      <c r="AQ754" s="170"/>
      <c r="AR754" s="170"/>
    </row>
    <row r="755" ht="12.75" customHeight="1">
      <c r="A755" s="170"/>
      <c r="B755" s="170"/>
      <c r="C755" s="140"/>
      <c r="D755" s="139">
        <v>174.0</v>
      </c>
      <c r="E755" s="177">
        <f t="shared" ref="E755:AP755" si="936">IFERROR(INDEX(E$196:E$385,MATCH($D755,E$389:E$578,0)),"")</f>
        <v>5.34</v>
      </c>
      <c r="F755" s="173">
        <f t="shared" si="936"/>
        <v>5.22</v>
      </c>
      <c r="G755" s="173">
        <f t="shared" si="936"/>
        <v>5.35</v>
      </c>
      <c r="H755" s="173">
        <f t="shared" si="936"/>
        <v>5.21</v>
      </c>
      <c r="I755" s="173">
        <f t="shared" si="936"/>
        <v>5.18</v>
      </c>
      <c r="J755" s="173">
        <f t="shared" si="936"/>
        <v>5.27</v>
      </c>
      <c r="K755" s="173">
        <f t="shared" si="936"/>
        <v>5.09</v>
      </c>
      <c r="L755" s="173">
        <f t="shared" si="936"/>
        <v>5.09</v>
      </c>
      <c r="M755" s="173">
        <f t="shared" si="936"/>
        <v>5.27</v>
      </c>
      <c r="N755" s="173">
        <f t="shared" si="936"/>
        <v>5.3</v>
      </c>
      <c r="O755" s="173">
        <f t="shared" si="936"/>
        <v>5.3</v>
      </c>
      <c r="P755" s="173">
        <f t="shared" si="936"/>
        <v>5.25</v>
      </c>
      <c r="Q755" s="173">
        <f t="shared" si="936"/>
        <v>5.29</v>
      </c>
      <c r="R755" s="173">
        <f t="shared" si="936"/>
        <v>5.18</v>
      </c>
      <c r="S755" s="173">
        <f t="shared" si="936"/>
        <v>5.25</v>
      </c>
      <c r="T755" s="173">
        <f t="shared" si="936"/>
        <v>5.34</v>
      </c>
      <c r="U755" s="173">
        <f t="shared" si="936"/>
        <v>5.27</v>
      </c>
      <c r="V755" s="173">
        <f t="shared" si="936"/>
        <v>5.19</v>
      </c>
      <c r="W755" s="173">
        <f t="shared" si="936"/>
        <v>5.34</v>
      </c>
      <c r="X755" s="173">
        <f t="shared" si="936"/>
        <v>5.19</v>
      </c>
      <c r="Y755" s="173">
        <f t="shared" si="936"/>
        <v>5.19</v>
      </c>
      <c r="Z755" s="173">
        <f t="shared" si="936"/>
        <v>5.15</v>
      </c>
      <c r="AA755" s="173">
        <f t="shared" si="936"/>
        <v>5.06</v>
      </c>
      <c r="AB755" s="173">
        <f t="shared" si="936"/>
        <v>5.15</v>
      </c>
      <c r="AC755" s="173">
        <f t="shared" si="936"/>
        <v>5.17</v>
      </c>
      <c r="AD755" s="173">
        <f t="shared" si="936"/>
        <v>5.41</v>
      </c>
      <c r="AE755" s="173">
        <f t="shared" si="936"/>
        <v>5.51</v>
      </c>
      <c r="AF755" s="173">
        <f t="shared" si="936"/>
        <v>5.34</v>
      </c>
      <c r="AG755" s="173">
        <f t="shared" si="936"/>
        <v>5.39</v>
      </c>
      <c r="AH755" s="173">
        <f t="shared" si="936"/>
        <v>5.25</v>
      </c>
      <c r="AI755" s="173">
        <f t="shared" si="936"/>
        <v>5.28</v>
      </c>
      <c r="AJ755" s="173">
        <f t="shared" si="936"/>
        <v>5.15</v>
      </c>
      <c r="AK755" s="173">
        <f t="shared" si="936"/>
        <v>5.22</v>
      </c>
      <c r="AL755" s="173" t="str">
        <f t="shared" si="936"/>
        <v/>
      </c>
      <c r="AM755" s="173" t="str">
        <f t="shared" si="936"/>
        <v/>
      </c>
      <c r="AN755" s="173" t="str">
        <f t="shared" si="936"/>
        <v/>
      </c>
      <c r="AO755" s="173" t="str">
        <f t="shared" si="936"/>
        <v/>
      </c>
      <c r="AP755" s="173" t="str">
        <f t="shared" si="936"/>
        <v/>
      </c>
      <c r="AQ755" s="170"/>
      <c r="AR755" s="170"/>
    </row>
    <row r="756" ht="12.75" customHeight="1">
      <c r="A756" s="170"/>
      <c r="B756" s="170"/>
      <c r="C756" s="140"/>
      <c r="D756" s="139">
        <v>175.0</v>
      </c>
      <c r="E756" s="177">
        <f t="shared" ref="E756:AP756" si="937">IFERROR(INDEX(E$196:E$385,MATCH($D756,E$389:E$578,0)),"")</f>
        <v>5.34</v>
      </c>
      <c r="F756" s="173">
        <f t="shared" si="937"/>
        <v>5.23</v>
      </c>
      <c r="G756" s="173">
        <f t="shared" si="937"/>
        <v>5.38</v>
      </c>
      <c r="H756" s="173">
        <f t="shared" si="937"/>
        <v>5.25</v>
      </c>
      <c r="I756" s="173">
        <f t="shared" si="937"/>
        <v>5.23</v>
      </c>
      <c r="J756" s="173">
        <f t="shared" si="937"/>
        <v>5.27</v>
      </c>
      <c r="K756" s="173">
        <f t="shared" si="937"/>
        <v>5.09</v>
      </c>
      <c r="L756" s="173">
        <f t="shared" si="937"/>
        <v>5.16</v>
      </c>
      <c r="M756" s="173">
        <f t="shared" si="937"/>
        <v>5.3</v>
      </c>
      <c r="N756" s="173">
        <f t="shared" si="937"/>
        <v>5.3</v>
      </c>
      <c r="O756" s="173">
        <f t="shared" si="937"/>
        <v>5.3</v>
      </c>
      <c r="P756" s="173">
        <f t="shared" si="937"/>
        <v>5.31</v>
      </c>
      <c r="Q756" s="173">
        <f t="shared" si="937"/>
        <v>5.3</v>
      </c>
      <c r="R756" s="173">
        <f t="shared" si="937"/>
        <v>5.19</v>
      </c>
      <c r="S756" s="173">
        <f t="shared" si="937"/>
        <v>5.29</v>
      </c>
      <c r="T756" s="173">
        <f t="shared" si="937"/>
        <v>5.4</v>
      </c>
      <c r="U756" s="173">
        <f t="shared" si="937"/>
        <v>5.29</v>
      </c>
      <c r="V756" s="173">
        <f t="shared" si="937"/>
        <v>5.21</v>
      </c>
      <c r="W756" s="173">
        <f t="shared" si="937"/>
        <v>5.37</v>
      </c>
      <c r="X756" s="173">
        <f t="shared" si="937"/>
        <v>5.19</v>
      </c>
      <c r="Y756" s="173">
        <f t="shared" si="937"/>
        <v>5.23</v>
      </c>
      <c r="Z756" s="173">
        <f t="shared" si="937"/>
        <v>5.17</v>
      </c>
      <c r="AA756" s="173">
        <f t="shared" si="937"/>
        <v>5.07</v>
      </c>
      <c r="AB756" s="173">
        <f t="shared" si="937"/>
        <v>5.18</v>
      </c>
      <c r="AC756" s="173">
        <f t="shared" si="937"/>
        <v>5.19</v>
      </c>
      <c r="AD756" s="173">
        <f t="shared" si="937"/>
        <v>5.44</v>
      </c>
      <c r="AE756" s="173">
        <f t="shared" si="937"/>
        <v>5.54</v>
      </c>
      <c r="AF756" s="173">
        <f t="shared" si="937"/>
        <v>5.41</v>
      </c>
      <c r="AG756" s="173">
        <f t="shared" si="937"/>
        <v>5.42</v>
      </c>
      <c r="AH756" s="173">
        <f t="shared" si="937"/>
        <v>5.29</v>
      </c>
      <c r="AI756" s="173">
        <f t="shared" si="937"/>
        <v>5.3</v>
      </c>
      <c r="AJ756" s="173">
        <f t="shared" si="937"/>
        <v>5.15</v>
      </c>
      <c r="AK756" s="173">
        <f t="shared" si="937"/>
        <v>5.27</v>
      </c>
      <c r="AL756" s="173" t="str">
        <f t="shared" si="937"/>
        <v/>
      </c>
      <c r="AM756" s="173" t="str">
        <f t="shared" si="937"/>
        <v/>
      </c>
      <c r="AN756" s="173" t="str">
        <f t="shared" si="937"/>
        <v/>
      </c>
      <c r="AO756" s="173" t="str">
        <f t="shared" si="937"/>
        <v/>
      </c>
      <c r="AP756" s="173" t="str">
        <f t="shared" si="937"/>
        <v/>
      </c>
      <c r="AQ756" s="170"/>
      <c r="AR756" s="170"/>
    </row>
    <row r="757" ht="12.75" customHeight="1">
      <c r="A757" s="170"/>
      <c r="B757" s="170"/>
      <c r="C757" s="140"/>
      <c r="D757" s="139">
        <v>176.0</v>
      </c>
      <c r="E757" s="177">
        <f t="shared" ref="E757:AP757" si="938">IFERROR(INDEX(E$196:E$385,MATCH($D757,E$389:E$578,0)),"")</f>
        <v>5.35</v>
      </c>
      <c r="F757" s="173">
        <f t="shared" si="938"/>
        <v>5.3</v>
      </c>
      <c r="G757" s="173">
        <f t="shared" si="938"/>
        <v>5.45</v>
      </c>
      <c r="H757" s="173">
        <f t="shared" si="938"/>
        <v>5.25</v>
      </c>
      <c r="I757" s="173">
        <f t="shared" si="938"/>
        <v>5.23</v>
      </c>
      <c r="J757" s="173">
        <f t="shared" si="938"/>
        <v>5.29</v>
      </c>
      <c r="K757" s="173">
        <f t="shared" si="938"/>
        <v>5.09</v>
      </c>
      <c r="L757" s="173">
        <f t="shared" si="938"/>
        <v>5.21</v>
      </c>
      <c r="M757" s="173">
        <f t="shared" si="938"/>
        <v>5.33</v>
      </c>
      <c r="N757" s="173">
        <f t="shared" si="938"/>
        <v>5.33</v>
      </c>
      <c r="O757" s="173">
        <f t="shared" si="938"/>
        <v>5.31</v>
      </c>
      <c r="P757" s="173">
        <f t="shared" si="938"/>
        <v>5.34</v>
      </c>
      <c r="Q757" s="173">
        <f t="shared" si="938"/>
        <v>5.3</v>
      </c>
      <c r="R757" s="173">
        <f t="shared" si="938"/>
        <v>5.21</v>
      </c>
      <c r="S757" s="173">
        <f t="shared" si="938"/>
        <v>5.33</v>
      </c>
      <c r="T757" s="173">
        <f t="shared" si="938"/>
        <v>5.4</v>
      </c>
      <c r="U757" s="173">
        <f t="shared" si="938"/>
        <v>5.29</v>
      </c>
      <c r="V757" s="173">
        <f t="shared" si="938"/>
        <v>5.23</v>
      </c>
      <c r="W757" s="173">
        <f t="shared" si="938"/>
        <v>5.44</v>
      </c>
      <c r="X757" s="173">
        <f t="shared" si="938"/>
        <v>5.23</v>
      </c>
      <c r="Y757" s="173">
        <f t="shared" si="938"/>
        <v>5.26</v>
      </c>
      <c r="Z757" s="173">
        <f t="shared" si="938"/>
        <v>5.17</v>
      </c>
      <c r="AA757" s="173">
        <f t="shared" si="938"/>
        <v>5.09</v>
      </c>
      <c r="AB757" s="173">
        <f t="shared" si="938"/>
        <v>5.22</v>
      </c>
      <c r="AC757" s="173">
        <f t="shared" si="938"/>
        <v>5.2</v>
      </c>
      <c r="AD757" s="173">
        <f t="shared" si="938"/>
        <v>5.45</v>
      </c>
      <c r="AE757" s="173">
        <f t="shared" si="938"/>
        <v>5.57</v>
      </c>
      <c r="AF757" s="173">
        <f t="shared" si="938"/>
        <v>5.41</v>
      </c>
      <c r="AG757" s="173">
        <f t="shared" si="938"/>
        <v>5.42</v>
      </c>
      <c r="AH757" s="173">
        <f t="shared" si="938"/>
        <v>5.3</v>
      </c>
      <c r="AI757" s="173">
        <f t="shared" si="938"/>
        <v>5.31</v>
      </c>
      <c r="AJ757" s="173">
        <f t="shared" si="938"/>
        <v>5.16</v>
      </c>
      <c r="AK757" s="173">
        <f t="shared" si="938"/>
        <v>5.3</v>
      </c>
      <c r="AL757" s="173" t="str">
        <f t="shared" si="938"/>
        <v/>
      </c>
      <c r="AM757" s="173" t="str">
        <f t="shared" si="938"/>
        <v/>
      </c>
      <c r="AN757" s="173" t="str">
        <f t="shared" si="938"/>
        <v/>
      </c>
      <c r="AO757" s="173" t="str">
        <f t="shared" si="938"/>
        <v/>
      </c>
      <c r="AP757" s="173" t="str">
        <f t="shared" si="938"/>
        <v/>
      </c>
      <c r="AQ757" s="170"/>
      <c r="AR757" s="170"/>
    </row>
    <row r="758" ht="12.75" customHeight="1">
      <c r="A758" s="170"/>
      <c r="B758" s="170"/>
      <c r="C758" s="140"/>
      <c r="D758" s="139">
        <v>177.0</v>
      </c>
      <c r="E758" s="177">
        <f t="shared" ref="E758:AP758" si="939">IFERROR(INDEX(E$196:E$385,MATCH($D758,E$389:E$578,0)),"")</f>
        <v>5.36</v>
      </c>
      <c r="F758" s="173">
        <f t="shared" si="939"/>
        <v>5.33</v>
      </c>
      <c r="G758" s="173">
        <f t="shared" si="939"/>
        <v>5.46</v>
      </c>
      <c r="H758" s="173">
        <f t="shared" si="939"/>
        <v>5.28</v>
      </c>
      <c r="I758" s="173">
        <f t="shared" si="939"/>
        <v>5.27</v>
      </c>
      <c r="J758" s="173">
        <f t="shared" si="939"/>
        <v>5.31</v>
      </c>
      <c r="K758" s="173">
        <f t="shared" si="939"/>
        <v>5.14</v>
      </c>
      <c r="L758" s="173">
        <f t="shared" si="939"/>
        <v>5.21</v>
      </c>
      <c r="M758" s="173">
        <f t="shared" si="939"/>
        <v>5.37</v>
      </c>
      <c r="N758" s="173">
        <f t="shared" si="939"/>
        <v>5.38</v>
      </c>
      <c r="O758" s="173">
        <f t="shared" si="939"/>
        <v>5.38</v>
      </c>
      <c r="P758" s="173">
        <f t="shared" si="939"/>
        <v>5.36</v>
      </c>
      <c r="Q758" s="173">
        <f t="shared" si="939"/>
        <v>5.34</v>
      </c>
      <c r="R758" s="173">
        <f t="shared" si="939"/>
        <v>5.22</v>
      </c>
      <c r="S758" s="173">
        <f t="shared" si="939"/>
        <v>5.35</v>
      </c>
      <c r="T758" s="173">
        <f t="shared" si="939"/>
        <v>5.42</v>
      </c>
      <c r="U758" s="173">
        <f t="shared" si="939"/>
        <v>5.29</v>
      </c>
      <c r="V758" s="173">
        <f t="shared" si="939"/>
        <v>5.23</v>
      </c>
      <c r="W758" s="173">
        <f t="shared" si="939"/>
        <v>5.44</v>
      </c>
      <c r="X758" s="173">
        <f t="shared" si="939"/>
        <v>5.25</v>
      </c>
      <c r="Y758" s="173">
        <f t="shared" si="939"/>
        <v>5.3</v>
      </c>
      <c r="Z758" s="173">
        <f t="shared" si="939"/>
        <v>5.19</v>
      </c>
      <c r="AA758" s="173">
        <f t="shared" si="939"/>
        <v>5.13</v>
      </c>
      <c r="AB758" s="173">
        <f t="shared" si="939"/>
        <v>5.23</v>
      </c>
      <c r="AC758" s="173">
        <f t="shared" si="939"/>
        <v>5.25</v>
      </c>
      <c r="AD758" s="173">
        <f t="shared" si="939"/>
        <v>5.5</v>
      </c>
      <c r="AE758" s="173">
        <f t="shared" si="939"/>
        <v>5.58</v>
      </c>
      <c r="AF758" s="173">
        <f t="shared" si="939"/>
        <v>5.44</v>
      </c>
      <c r="AG758" s="173">
        <f t="shared" si="939"/>
        <v>5.44</v>
      </c>
      <c r="AH758" s="173">
        <f t="shared" si="939"/>
        <v>5.3</v>
      </c>
      <c r="AI758" s="173">
        <f t="shared" si="939"/>
        <v>5.33</v>
      </c>
      <c r="AJ758" s="173">
        <f t="shared" si="939"/>
        <v>5.18</v>
      </c>
      <c r="AK758" s="173">
        <f t="shared" si="939"/>
        <v>5.35</v>
      </c>
      <c r="AL758" s="173" t="str">
        <f t="shared" si="939"/>
        <v/>
      </c>
      <c r="AM758" s="173" t="str">
        <f t="shared" si="939"/>
        <v/>
      </c>
      <c r="AN758" s="173" t="str">
        <f t="shared" si="939"/>
        <v/>
      </c>
      <c r="AO758" s="173" t="str">
        <f t="shared" si="939"/>
        <v/>
      </c>
      <c r="AP758" s="173" t="str">
        <f t="shared" si="939"/>
        <v/>
      </c>
      <c r="AQ758" s="170"/>
      <c r="AR758" s="170"/>
    </row>
    <row r="759" ht="12.75" customHeight="1">
      <c r="A759" s="170"/>
      <c r="B759" s="170"/>
      <c r="C759" s="140"/>
      <c r="D759" s="139">
        <v>178.0</v>
      </c>
      <c r="E759" s="177">
        <f t="shared" ref="E759:AP759" si="940">IFERROR(INDEX(E$196:E$385,MATCH($D759,E$389:E$578,0)),"")</f>
        <v>5.39</v>
      </c>
      <c r="F759" s="173">
        <f t="shared" si="940"/>
        <v>5.33</v>
      </c>
      <c r="G759" s="173">
        <f t="shared" si="940"/>
        <v>5.5</v>
      </c>
      <c r="H759" s="173">
        <f t="shared" si="940"/>
        <v>5.29</v>
      </c>
      <c r="I759" s="173">
        <f t="shared" si="940"/>
        <v>5.31</v>
      </c>
      <c r="J759" s="173">
        <f t="shared" si="940"/>
        <v>5.34</v>
      </c>
      <c r="K759" s="173">
        <f t="shared" si="940"/>
        <v>5.15</v>
      </c>
      <c r="L759" s="173">
        <f t="shared" si="940"/>
        <v>5.21</v>
      </c>
      <c r="M759" s="173">
        <f t="shared" si="940"/>
        <v>5.42</v>
      </c>
      <c r="N759" s="173">
        <f t="shared" si="940"/>
        <v>5.42</v>
      </c>
      <c r="O759" s="173">
        <f t="shared" si="940"/>
        <v>5.38</v>
      </c>
      <c r="P759" s="173">
        <f t="shared" si="940"/>
        <v>5.38</v>
      </c>
      <c r="Q759" s="173">
        <f t="shared" si="940"/>
        <v>5.35</v>
      </c>
      <c r="R759" s="173">
        <f t="shared" si="940"/>
        <v>5.23</v>
      </c>
      <c r="S759" s="173">
        <f t="shared" si="940"/>
        <v>5.46</v>
      </c>
      <c r="T759" s="173">
        <f t="shared" si="940"/>
        <v>5.42</v>
      </c>
      <c r="U759" s="173">
        <f t="shared" si="940"/>
        <v>5.3</v>
      </c>
      <c r="V759" s="173">
        <f t="shared" si="940"/>
        <v>5.27</v>
      </c>
      <c r="W759" s="173">
        <f t="shared" si="940"/>
        <v>5.44</v>
      </c>
      <c r="X759" s="173">
        <f t="shared" si="940"/>
        <v>5.3</v>
      </c>
      <c r="Y759" s="173">
        <f t="shared" si="940"/>
        <v>5.3</v>
      </c>
      <c r="Z759" s="173">
        <f t="shared" si="940"/>
        <v>5.21</v>
      </c>
      <c r="AA759" s="173">
        <f t="shared" si="940"/>
        <v>5.14</v>
      </c>
      <c r="AB759" s="173">
        <f t="shared" si="940"/>
        <v>5.26</v>
      </c>
      <c r="AC759" s="173">
        <f t="shared" si="940"/>
        <v>5.29</v>
      </c>
      <c r="AD759" s="173">
        <f t="shared" si="940"/>
        <v>5.53</v>
      </c>
      <c r="AE759" s="173">
        <f t="shared" si="940"/>
        <v>5.61</v>
      </c>
      <c r="AF759" s="173">
        <f t="shared" si="940"/>
        <v>5.5</v>
      </c>
      <c r="AG759" s="173">
        <f t="shared" si="940"/>
        <v>5.46</v>
      </c>
      <c r="AH759" s="173">
        <f t="shared" si="940"/>
        <v>5.33</v>
      </c>
      <c r="AI759" s="173">
        <f t="shared" si="940"/>
        <v>5.33</v>
      </c>
      <c r="AJ759" s="173">
        <f t="shared" si="940"/>
        <v>5.19</v>
      </c>
      <c r="AK759" s="173">
        <f t="shared" si="940"/>
        <v>5.42</v>
      </c>
      <c r="AL759" s="173" t="str">
        <f t="shared" si="940"/>
        <v/>
      </c>
      <c r="AM759" s="173" t="str">
        <f t="shared" si="940"/>
        <v/>
      </c>
      <c r="AN759" s="173" t="str">
        <f t="shared" si="940"/>
        <v/>
      </c>
      <c r="AO759" s="173" t="str">
        <f t="shared" si="940"/>
        <v/>
      </c>
      <c r="AP759" s="173" t="str">
        <f t="shared" si="940"/>
        <v/>
      </c>
      <c r="AQ759" s="170"/>
      <c r="AR759" s="170"/>
    </row>
    <row r="760" ht="12.75" customHeight="1">
      <c r="A760" s="170"/>
      <c r="B760" s="170"/>
      <c r="C760" s="140"/>
      <c r="D760" s="139">
        <v>179.0</v>
      </c>
      <c r="E760" s="177">
        <f t="shared" ref="E760:AP760" si="941">IFERROR(INDEX(E$196:E$385,MATCH($D760,E$389:E$578,0)),"")</f>
        <v>5.41</v>
      </c>
      <c r="F760" s="173">
        <f t="shared" si="941"/>
        <v>5.35</v>
      </c>
      <c r="G760" s="173">
        <f t="shared" si="941"/>
        <v>5.5</v>
      </c>
      <c r="H760" s="173">
        <f t="shared" si="941"/>
        <v>5.3</v>
      </c>
      <c r="I760" s="173">
        <f t="shared" si="941"/>
        <v>5.38</v>
      </c>
      <c r="J760" s="173">
        <f t="shared" si="941"/>
        <v>5.47</v>
      </c>
      <c r="K760" s="173">
        <f t="shared" si="941"/>
        <v>5.16</v>
      </c>
      <c r="L760" s="173">
        <f t="shared" si="941"/>
        <v>5.23</v>
      </c>
      <c r="M760" s="173">
        <f t="shared" si="941"/>
        <v>5.5</v>
      </c>
      <c r="N760" s="173">
        <f t="shared" si="941"/>
        <v>5.45</v>
      </c>
      <c r="O760" s="173">
        <f t="shared" si="941"/>
        <v>5.4</v>
      </c>
      <c r="P760" s="173">
        <f t="shared" si="941"/>
        <v>5.41</v>
      </c>
      <c r="Q760" s="173">
        <f t="shared" si="941"/>
        <v>5.35</v>
      </c>
      <c r="R760" s="173">
        <f t="shared" si="941"/>
        <v>5.27</v>
      </c>
      <c r="S760" s="173">
        <f t="shared" si="941"/>
        <v>5.5</v>
      </c>
      <c r="T760" s="173">
        <f t="shared" si="941"/>
        <v>5.44</v>
      </c>
      <c r="U760" s="173">
        <f t="shared" si="941"/>
        <v>5.34</v>
      </c>
      <c r="V760" s="173">
        <f t="shared" si="941"/>
        <v>5.29</v>
      </c>
      <c r="W760" s="173">
        <f t="shared" si="941"/>
        <v>5.47</v>
      </c>
      <c r="X760" s="173">
        <f t="shared" si="941"/>
        <v>5.33</v>
      </c>
      <c r="Y760" s="173">
        <f t="shared" si="941"/>
        <v>5.3</v>
      </c>
      <c r="Z760" s="173">
        <f t="shared" si="941"/>
        <v>5.22</v>
      </c>
      <c r="AA760" s="173">
        <f t="shared" si="941"/>
        <v>5.15</v>
      </c>
      <c r="AB760" s="173">
        <f t="shared" si="941"/>
        <v>5.27</v>
      </c>
      <c r="AC760" s="173">
        <f t="shared" si="941"/>
        <v>5.29</v>
      </c>
      <c r="AD760" s="173">
        <f t="shared" si="941"/>
        <v>5.57</v>
      </c>
      <c r="AE760" s="173">
        <f t="shared" si="941"/>
        <v>5.62</v>
      </c>
      <c r="AF760" s="173">
        <f t="shared" si="941"/>
        <v>5.61</v>
      </c>
      <c r="AG760" s="173">
        <f t="shared" si="941"/>
        <v>5.47</v>
      </c>
      <c r="AH760" s="173">
        <f t="shared" si="941"/>
        <v>5.34</v>
      </c>
      <c r="AI760" s="173">
        <f t="shared" si="941"/>
        <v>5.34</v>
      </c>
      <c r="AJ760" s="173">
        <f t="shared" si="941"/>
        <v>5.23</v>
      </c>
      <c r="AK760" s="173">
        <f t="shared" si="941"/>
        <v>5.44</v>
      </c>
      <c r="AL760" s="173" t="str">
        <f t="shared" si="941"/>
        <v/>
      </c>
      <c r="AM760" s="173" t="str">
        <f t="shared" si="941"/>
        <v/>
      </c>
      <c r="AN760" s="173" t="str">
        <f t="shared" si="941"/>
        <v/>
      </c>
      <c r="AO760" s="173" t="str">
        <f t="shared" si="941"/>
        <v/>
      </c>
      <c r="AP760" s="173" t="str">
        <f t="shared" si="941"/>
        <v/>
      </c>
      <c r="AQ760" s="170"/>
      <c r="AR760" s="170"/>
    </row>
    <row r="761" ht="12.75" customHeight="1">
      <c r="A761" s="170"/>
      <c r="B761" s="170"/>
      <c r="C761" s="140"/>
      <c r="D761" s="139">
        <v>180.0</v>
      </c>
      <c r="E761" s="177">
        <f t="shared" ref="E761:AP761" si="942">IFERROR(INDEX(E$196:E$385,MATCH($D761,E$389:E$578,0)),"")</f>
        <v>5.41</v>
      </c>
      <c r="F761" s="173">
        <f t="shared" si="942"/>
        <v>5.45</v>
      </c>
      <c r="G761" s="173">
        <f t="shared" si="942"/>
        <v>5.57</v>
      </c>
      <c r="H761" s="173">
        <f t="shared" si="942"/>
        <v>5.37</v>
      </c>
      <c r="I761" s="173">
        <f t="shared" si="942"/>
        <v>5.38</v>
      </c>
      <c r="J761" s="173">
        <f t="shared" si="942"/>
        <v>5.49</v>
      </c>
      <c r="K761" s="173">
        <f t="shared" si="942"/>
        <v>5.19</v>
      </c>
      <c r="L761" s="173">
        <f t="shared" si="942"/>
        <v>5.24</v>
      </c>
      <c r="M761" s="173">
        <f t="shared" si="942"/>
        <v>5.58</v>
      </c>
      <c r="N761" s="173">
        <f t="shared" si="942"/>
        <v>5.5</v>
      </c>
      <c r="O761" s="173">
        <f t="shared" si="942"/>
        <v>5.42</v>
      </c>
      <c r="P761" s="173">
        <f t="shared" si="942"/>
        <v>5.41</v>
      </c>
      <c r="Q761" s="173">
        <f t="shared" si="942"/>
        <v>5.4</v>
      </c>
      <c r="R761" s="173">
        <f t="shared" si="942"/>
        <v>5.28</v>
      </c>
      <c r="S761" s="173">
        <f t="shared" si="942"/>
        <v>5.52</v>
      </c>
      <c r="T761" s="173">
        <f t="shared" si="942"/>
        <v>5.5</v>
      </c>
      <c r="U761" s="173">
        <f t="shared" si="942"/>
        <v>5.35</v>
      </c>
      <c r="V761" s="173">
        <f t="shared" si="942"/>
        <v>5.3</v>
      </c>
      <c r="W761" s="173">
        <f t="shared" si="942"/>
        <v>5.54</v>
      </c>
      <c r="X761" s="173">
        <f t="shared" si="942"/>
        <v>5.33</v>
      </c>
      <c r="Y761" s="173">
        <f t="shared" si="942"/>
        <v>5.36</v>
      </c>
      <c r="Z761" s="173">
        <f t="shared" si="942"/>
        <v>5.23</v>
      </c>
      <c r="AA761" s="173">
        <f t="shared" si="942"/>
        <v>5.15</v>
      </c>
      <c r="AB761" s="173">
        <f t="shared" si="942"/>
        <v>5.28</v>
      </c>
      <c r="AC761" s="173">
        <f t="shared" si="942"/>
        <v>5.29</v>
      </c>
      <c r="AD761" s="173">
        <f t="shared" si="942"/>
        <v>5.57</v>
      </c>
      <c r="AE761" s="173">
        <f t="shared" si="942"/>
        <v>5.64</v>
      </c>
      <c r="AF761" s="173">
        <f t="shared" si="942"/>
        <v>5.66</v>
      </c>
      <c r="AG761" s="173">
        <f t="shared" si="942"/>
        <v>5.5</v>
      </c>
      <c r="AH761" s="173">
        <f t="shared" si="942"/>
        <v>5.34</v>
      </c>
      <c r="AI761" s="173">
        <f t="shared" si="942"/>
        <v>5.34</v>
      </c>
      <c r="AJ761" s="173">
        <f t="shared" si="942"/>
        <v>5.23</v>
      </c>
      <c r="AK761" s="173">
        <f t="shared" si="942"/>
        <v>5.45</v>
      </c>
      <c r="AL761" s="173" t="str">
        <f t="shared" si="942"/>
        <v/>
      </c>
      <c r="AM761" s="173" t="str">
        <f t="shared" si="942"/>
        <v/>
      </c>
      <c r="AN761" s="173" t="str">
        <f t="shared" si="942"/>
        <v/>
      </c>
      <c r="AO761" s="173" t="str">
        <f t="shared" si="942"/>
        <v/>
      </c>
      <c r="AP761" s="173" t="str">
        <f t="shared" si="942"/>
        <v/>
      </c>
      <c r="AQ761" s="170"/>
      <c r="AR761" s="170"/>
    </row>
    <row r="762" ht="12.75" customHeight="1">
      <c r="A762" s="170"/>
      <c r="B762" s="170"/>
      <c r="C762" s="140"/>
      <c r="D762" s="139">
        <v>181.0</v>
      </c>
      <c r="E762" s="177">
        <f t="shared" ref="E762:AP762" si="943">IFERROR(INDEX(E$196:E$385,MATCH($D762,E$389:E$578,0)),"")</f>
        <v>5.41</v>
      </c>
      <c r="F762" s="173">
        <f t="shared" si="943"/>
        <v>5.46</v>
      </c>
      <c r="G762" s="173">
        <f t="shared" si="943"/>
        <v>5.62</v>
      </c>
      <c r="H762" s="173">
        <f t="shared" si="943"/>
        <v>5.38</v>
      </c>
      <c r="I762" s="173">
        <f t="shared" si="943"/>
        <v>5.39</v>
      </c>
      <c r="J762" s="173">
        <f t="shared" si="943"/>
        <v>5.49</v>
      </c>
      <c r="K762" s="173">
        <f t="shared" si="943"/>
        <v>5.27</v>
      </c>
      <c r="L762" s="173">
        <f t="shared" si="943"/>
        <v>5.27</v>
      </c>
      <c r="M762" s="173">
        <f t="shared" si="943"/>
        <v>5.64</v>
      </c>
      <c r="N762" s="173">
        <f t="shared" si="943"/>
        <v>5.52</v>
      </c>
      <c r="O762" s="173">
        <f t="shared" si="943"/>
        <v>5.46</v>
      </c>
      <c r="P762" s="173">
        <f t="shared" si="943"/>
        <v>5.42</v>
      </c>
      <c r="Q762" s="173">
        <f t="shared" si="943"/>
        <v>5.41</v>
      </c>
      <c r="R762" s="173">
        <f t="shared" si="943"/>
        <v>5.29</v>
      </c>
      <c r="S762" s="173">
        <f t="shared" si="943"/>
        <v>5.52</v>
      </c>
      <c r="T762" s="173">
        <f t="shared" si="943"/>
        <v>5.5</v>
      </c>
      <c r="U762" s="173">
        <f t="shared" si="943"/>
        <v>5.36</v>
      </c>
      <c r="V762" s="173">
        <f t="shared" si="943"/>
        <v>5.35</v>
      </c>
      <c r="W762" s="173">
        <f t="shared" si="943"/>
        <v>5.57</v>
      </c>
      <c r="X762" s="173">
        <f t="shared" si="943"/>
        <v>5.4</v>
      </c>
      <c r="Y762" s="173">
        <f t="shared" si="943"/>
        <v>5.38</v>
      </c>
      <c r="Z762" s="173">
        <f t="shared" si="943"/>
        <v>5.23</v>
      </c>
      <c r="AA762" s="173">
        <f t="shared" si="943"/>
        <v>5.22</v>
      </c>
      <c r="AB762" s="173">
        <f t="shared" si="943"/>
        <v>5.29</v>
      </c>
      <c r="AC762" s="173">
        <f t="shared" si="943"/>
        <v>5.32</v>
      </c>
      <c r="AD762" s="173">
        <f t="shared" si="943"/>
        <v>5.6</v>
      </c>
      <c r="AE762" s="173">
        <f t="shared" si="943"/>
        <v>5.68</v>
      </c>
      <c r="AF762" s="173">
        <f t="shared" si="943"/>
        <v>5.69</v>
      </c>
      <c r="AG762" s="173">
        <f t="shared" si="943"/>
        <v>5.54</v>
      </c>
      <c r="AH762" s="173">
        <f t="shared" si="943"/>
        <v>5.34</v>
      </c>
      <c r="AI762" s="173">
        <f t="shared" si="943"/>
        <v>5.35</v>
      </c>
      <c r="AJ762" s="173">
        <f t="shared" si="943"/>
        <v>5.27</v>
      </c>
      <c r="AK762" s="173">
        <f t="shared" si="943"/>
        <v>5.45</v>
      </c>
      <c r="AL762" s="173" t="str">
        <f t="shared" si="943"/>
        <v/>
      </c>
      <c r="AM762" s="173" t="str">
        <f t="shared" si="943"/>
        <v/>
      </c>
      <c r="AN762" s="173" t="str">
        <f t="shared" si="943"/>
        <v/>
      </c>
      <c r="AO762" s="173" t="str">
        <f t="shared" si="943"/>
        <v/>
      </c>
      <c r="AP762" s="173" t="str">
        <f t="shared" si="943"/>
        <v/>
      </c>
      <c r="AQ762" s="170"/>
      <c r="AR762" s="170"/>
    </row>
    <row r="763" ht="12.75" customHeight="1">
      <c r="A763" s="170"/>
      <c r="B763" s="170"/>
      <c r="C763" s="140"/>
      <c r="D763" s="139">
        <v>182.0</v>
      </c>
      <c r="E763" s="177">
        <f t="shared" ref="E763:AP763" si="944">IFERROR(INDEX(E$196:E$385,MATCH($D763,E$389:E$578,0)),"")</f>
        <v>5.42</v>
      </c>
      <c r="F763" s="173">
        <f t="shared" si="944"/>
        <v>5.48</v>
      </c>
      <c r="G763" s="173">
        <f t="shared" si="944"/>
        <v>5.62</v>
      </c>
      <c r="H763" s="173">
        <f t="shared" si="944"/>
        <v>5.38</v>
      </c>
      <c r="I763" s="173">
        <f t="shared" si="944"/>
        <v>5.47</v>
      </c>
      <c r="J763" s="173">
        <f t="shared" si="944"/>
        <v>5.56</v>
      </c>
      <c r="K763" s="173">
        <f t="shared" si="944"/>
        <v>5.27</v>
      </c>
      <c r="L763" s="173">
        <f t="shared" si="944"/>
        <v>5.29</v>
      </c>
      <c r="M763" s="173">
        <f t="shared" si="944"/>
        <v>5.65</v>
      </c>
      <c r="N763" s="173">
        <f t="shared" si="944"/>
        <v>5.57</v>
      </c>
      <c r="O763" s="173">
        <f t="shared" si="944"/>
        <v>5.49</v>
      </c>
      <c r="P763" s="173">
        <f t="shared" si="944"/>
        <v>5.42</v>
      </c>
      <c r="Q763" s="173">
        <f t="shared" si="944"/>
        <v>5.45</v>
      </c>
      <c r="R763" s="173">
        <f t="shared" si="944"/>
        <v>5.3</v>
      </c>
      <c r="S763" s="173">
        <f t="shared" si="944"/>
        <v>5.57</v>
      </c>
      <c r="T763" s="173">
        <f t="shared" si="944"/>
        <v>5.53</v>
      </c>
      <c r="U763" s="173">
        <f t="shared" si="944"/>
        <v>5.42</v>
      </c>
      <c r="V763" s="173">
        <f t="shared" si="944"/>
        <v>5.39</v>
      </c>
      <c r="W763" s="173">
        <f t="shared" si="944"/>
        <v>5.7</v>
      </c>
      <c r="X763" s="173">
        <f t="shared" si="944"/>
        <v>5.41</v>
      </c>
      <c r="Y763" s="173">
        <f t="shared" si="944"/>
        <v>5.44</v>
      </c>
      <c r="Z763" s="173">
        <f t="shared" si="944"/>
        <v>5.23</v>
      </c>
      <c r="AA763" s="173">
        <f t="shared" si="944"/>
        <v>5.25</v>
      </c>
      <c r="AB763" s="173">
        <f t="shared" si="944"/>
        <v>5.29</v>
      </c>
      <c r="AC763" s="173">
        <f t="shared" si="944"/>
        <v>5.34</v>
      </c>
      <c r="AD763" s="173">
        <f t="shared" si="944"/>
        <v>5.64</v>
      </c>
      <c r="AE763" s="173">
        <f t="shared" si="944"/>
        <v>5.72</v>
      </c>
      <c r="AF763" s="173">
        <f t="shared" si="944"/>
        <v>5.7</v>
      </c>
      <c r="AG763" s="173">
        <f t="shared" si="944"/>
        <v>5.55</v>
      </c>
      <c r="AH763" s="173">
        <f t="shared" si="944"/>
        <v>5.36</v>
      </c>
      <c r="AI763" s="173">
        <f t="shared" si="944"/>
        <v>5.48</v>
      </c>
      <c r="AJ763" s="173">
        <f t="shared" si="944"/>
        <v>5.3</v>
      </c>
      <c r="AK763" s="173">
        <f t="shared" si="944"/>
        <v>5.57</v>
      </c>
      <c r="AL763" s="173" t="str">
        <f t="shared" si="944"/>
        <v/>
      </c>
      <c r="AM763" s="173" t="str">
        <f t="shared" si="944"/>
        <v/>
      </c>
      <c r="AN763" s="173" t="str">
        <f t="shared" si="944"/>
        <v/>
      </c>
      <c r="AO763" s="173" t="str">
        <f t="shared" si="944"/>
        <v/>
      </c>
      <c r="AP763" s="173" t="str">
        <f t="shared" si="944"/>
        <v/>
      </c>
      <c r="AQ763" s="170"/>
      <c r="AR763" s="170"/>
    </row>
    <row r="764" ht="12.75" customHeight="1">
      <c r="A764" s="170"/>
      <c r="B764" s="170"/>
      <c r="C764" s="140"/>
      <c r="D764" s="139">
        <v>183.0</v>
      </c>
      <c r="E764" s="177">
        <f t="shared" ref="E764:AP764" si="945">IFERROR(INDEX(E$196:E$385,MATCH($D764,E$389:E$578,0)),"")</f>
        <v>5.43</v>
      </c>
      <c r="F764" s="173">
        <f t="shared" si="945"/>
        <v>5.53</v>
      </c>
      <c r="G764" s="173">
        <f t="shared" si="945"/>
        <v>5.8</v>
      </c>
      <c r="H764" s="173">
        <f t="shared" si="945"/>
        <v>5.43</v>
      </c>
      <c r="I764" s="173">
        <f t="shared" si="945"/>
        <v>5.49</v>
      </c>
      <c r="J764" s="173">
        <f t="shared" si="945"/>
        <v>5.58</v>
      </c>
      <c r="K764" s="173">
        <f t="shared" si="945"/>
        <v>5.3</v>
      </c>
      <c r="L764" s="173">
        <f t="shared" si="945"/>
        <v>5.31</v>
      </c>
      <c r="M764" s="173">
        <f t="shared" si="945"/>
        <v>5.67</v>
      </c>
      <c r="N764" s="173">
        <f t="shared" si="945"/>
        <v>5.61</v>
      </c>
      <c r="O764" s="173">
        <f t="shared" si="945"/>
        <v>5.5</v>
      </c>
      <c r="P764" s="173">
        <f t="shared" si="945"/>
        <v>5.44</v>
      </c>
      <c r="Q764" s="173">
        <f t="shared" si="945"/>
        <v>5.52</v>
      </c>
      <c r="R764" s="173">
        <f t="shared" si="945"/>
        <v>5.33</v>
      </c>
      <c r="S764" s="173">
        <f t="shared" si="945"/>
        <v>5.58</v>
      </c>
      <c r="T764" s="173">
        <f t="shared" si="945"/>
        <v>5.56</v>
      </c>
      <c r="U764" s="173">
        <f t="shared" si="945"/>
        <v>5.42</v>
      </c>
      <c r="V764" s="173">
        <f t="shared" si="945"/>
        <v>5.47</v>
      </c>
      <c r="W764" s="173">
        <f t="shared" si="945"/>
        <v>5.72</v>
      </c>
      <c r="X764" s="173">
        <f t="shared" si="945"/>
        <v>5.46</v>
      </c>
      <c r="Y764" s="173">
        <f t="shared" si="945"/>
        <v>5.46</v>
      </c>
      <c r="Z764" s="173">
        <f t="shared" si="945"/>
        <v>5.24</v>
      </c>
      <c r="AA764" s="173">
        <f t="shared" si="945"/>
        <v>5.27</v>
      </c>
      <c r="AB764" s="173">
        <f t="shared" si="945"/>
        <v>5.34</v>
      </c>
      <c r="AC764" s="173">
        <f t="shared" si="945"/>
        <v>5.38</v>
      </c>
      <c r="AD764" s="173">
        <f t="shared" si="945"/>
        <v>5.68</v>
      </c>
      <c r="AE764" s="173">
        <f t="shared" si="945"/>
        <v>5.74</v>
      </c>
      <c r="AF764" s="173">
        <f t="shared" si="945"/>
        <v>5.78</v>
      </c>
      <c r="AG764" s="173">
        <f t="shared" si="945"/>
        <v>5.6</v>
      </c>
      <c r="AH764" s="173">
        <f t="shared" si="945"/>
        <v>5.37</v>
      </c>
      <c r="AI764" s="173">
        <f t="shared" si="945"/>
        <v>5.48</v>
      </c>
      <c r="AJ764" s="173">
        <f t="shared" si="945"/>
        <v>5.35</v>
      </c>
      <c r="AK764" s="173">
        <f t="shared" si="945"/>
        <v>5.58</v>
      </c>
      <c r="AL764" s="173" t="str">
        <f t="shared" si="945"/>
        <v/>
      </c>
      <c r="AM764" s="173" t="str">
        <f t="shared" si="945"/>
        <v/>
      </c>
      <c r="AN764" s="173" t="str">
        <f t="shared" si="945"/>
        <v/>
      </c>
      <c r="AO764" s="173" t="str">
        <f t="shared" si="945"/>
        <v/>
      </c>
      <c r="AP764" s="173" t="str">
        <f t="shared" si="945"/>
        <v/>
      </c>
      <c r="AQ764" s="170"/>
      <c r="AR764" s="170"/>
    </row>
    <row r="765" ht="12.75" customHeight="1">
      <c r="A765" s="170"/>
      <c r="B765" s="170"/>
      <c r="C765" s="140"/>
      <c r="D765" s="139">
        <v>184.0</v>
      </c>
      <c r="E765" s="177">
        <f t="shared" ref="E765:AP765" si="946">IFERROR(INDEX(E$196:E$385,MATCH($D765,E$389:E$578,0)),"")</f>
        <v>5.49</v>
      </c>
      <c r="F765" s="173">
        <f t="shared" si="946"/>
        <v>5.59</v>
      </c>
      <c r="G765" s="173">
        <f t="shared" si="946"/>
        <v>5.85</v>
      </c>
      <c r="H765" s="173">
        <f t="shared" si="946"/>
        <v>5.49</v>
      </c>
      <c r="I765" s="173">
        <f t="shared" si="946"/>
        <v>5.49</v>
      </c>
      <c r="J765" s="173">
        <f t="shared" si="946"/>
        <v>5.66</v>
      </c>
      <c r="K765" s="173">
        <f t="shared" si="946"/>
        <v>5.31</v>
      </c>
      <c r="L765" s="173">
        <f t="shared" si="946"/>
        <v>5.4</v>
      </c>
      <c r="M765" s="173">
        <f t="shared" si="946"/>
        <v>5.77</v>
      </c>
      <c r="N765" s="173">
        <f t="shared" si="946"/>
        <v>5.7</v>
      </c>
      <c r="O765" s="173">
        <f t="shared" si="946"/>
        <v>5.51</v>
      </c>
      <c r="P765" s="173">
        <f t="shared" si="946"/>
        <v>5.46</v>
      </c>
      <c r="Q765" s="173">
        <f t="shared" si="946"/>
        <v>5.54</v>
      </c>
      <c r="R765" s="173">
        <f t="shared" si="946"/>
        <v>5.46</v>
      </c>
      <c r="S765" s="173">
        <f t="shared" si="946"/>
        <v>5.66</v>
      </c>
      <c r="T765" s="173">
        <f t="shared" si="946"/>
        <v>5.57</v>
      </c>
      <c r="U765" s="173">
        <f t="shared" si="946"/>
        <v>5.44</v>
      </c>
      <c r="V765" s="173">
        <f t="shared" si="946"/>
        <v>5.6</v>
      </c>
      <c r="W765" s="173">
        <f t="shared" si="946"/>
        <v>5.72</v>
      </c>
      <c r="X765" s="173">
        <f t="shared" si="946"/>
        <v>5.48</v>
      </c>
      <c r="Y765" s="173">
        <f t="shared" si="946"/>
        <v>5.49</v>
      </c>
      <c r="Z765" s="173">
        <f t="shared" si="946"/>
        <v>5.26</v>
      </c>
      <c r="AA765" s="173">
        <f t="shared" si="946"/>
        <v>5.31</v>
      </c>
      <c r="AB765" s="173">
        <f t="shared" si="946"/>
        <v>5.36</v>
      </c>
      <c r="AC765" s="173">
        <f t="shared" si="946"/>
        <v>5.38</v>
      </c>
      <c r="AD765" s="173">
        <f t="shared" si="946"/>
        <v>5.75</v>
      </c>
      <c r="AE765" s="173">
        <f t="shared" si="946"/>
        <v>5.76</v>
      </c>
      <c r="AF765" s="173">
        <f t="shared" si="946"/>
        <v>5.78</v>
      </c>
      <c r="AG765" s="173">
        <f t="shared" si="946"/>
        <v>5.61</v>
      </c>
      <c r="AH765" s="173">
        <f t="shared" si="946"/>
        <v>5.37</v>
      </c>
      <c r="AI765" s="173">
        <f t="shared" si="946"/>
        <v>5.54</v>
      </c>
      <c r="AJ765" s="173">
        <f t="shared" si="946"/>
        <v>5.42</v>
      </c>
      <c r="AK765" s="173">
        <f t="shared" si="946"/>
        <v>5.64</v>
      </c>
      <c r="AL765" s="173" t="str">
        <f t="shared" si="946"/>
        <v/>
      </c>
      <c r="AM765" s="173" t="str">
        <f t="shared" si="946"/>
        <v/>
      </c>
      <c r="AN765" s="173" t="str">
        <f t="shared" si="946"/>
        <v/>
      </c>
      <c r="AO765" s="173" t="str">
        <f t="shared" si="946"/>
        <v/>
      </c>
      <c r="AP765" s="173" t="str">
        <f t="shared" si="946"/>
        <v/>
      </c>
      <c r="AQ765" s="170"/>
      <c r="AR765" s="170"/>
    </row>
    <row r="766" ht="12.75" customHeight="1">
      <c r="A766" s="170"/>
      <c r="B766" s="170"/>
      <c r="C766" s="140"/>
      <c r="D766" s="139">
        <v>185.0</v>
      </c>
      <c r="E766" s="177">
        <f t="shared" ref="E766:AP766" si="947">IFERROR(INDEX(E$196:E$385,MATCH($D766,E$389:E$578,0)),"")</f>
        <v>5.53</v>
      </c>
      <c r="F766" s="173">
        <f t="shared" si="947"/>
        <v>5.69</v>
      </c>
      <c r="G766" s="173">
        <f t="shared" si="947"/>
        <v>5.9</v>
      </c>
      <c r="H766" s="173">
        <f t="shared" si="947"/>
        <v>5.5</v>
      </c>
      <c r="I766" s="173">
        <f t="shared" si="947"/>
        <v>5.59</v>
      </c>
      <c r="J766" s="173">
        <f t="shared" si="947"/>
        <v>5.72</v>
      </c>
      <c r="K766" s="173">
        <f t="shared" si="947"/>
        <v>5.41</v>
      </c>
      <c r="L766" s="173">
        <f t="shared" si="947"/>
        <v>5.42</v>
      </c>
      <c r="M766" s="173">
        <f t="shared" si="947"/>
        <v>5.8</v>
      </c>
      <c r="N766" s="173">
        <f t="shared" si="947"/>
        <v>5.74</v>
      </c>
      <c r="O766" s="173">
        <f t="shared" si="947"/>
        <v>5.64</v>
      </c>
      <c r="P766" s="173">
        <f t="shared" si="947"/>
        <v>5.47</v>
      </c>
      <c r="Q766" s="173">
        <f t="shared" si="947"/>
        <v>5.54</v>
      </c>
      <c r="R766" s="173">
        <f t="shared" si="947"/>
        <v>5.5</v>
      </c>
      <c r="S766" s="173">
        <f t="shared" si="947"/>
        <v>5.67</v>
      </c>
      <c r="T766" s="173">
        <f t="shared" si="947"/>
        <v>5.6</v>
      </c>
      <c r="U766" s="173">
        <f t="shared" si="947"/>
        <v>5.45</v>
      </c>
      <c r="V766" s="173">
        <f t="shared" si="947"/>
        <v>5.64</v>
      </c>
      <c r="W766" s="173">
        <f t="shared" si="947"/>
        <v>5.78</v>
      </c>
      <c r="X766" s="173">
        <f t="shared" si="947"/>
        <v>5.5</v>
      </c>
      <c r="Y766" s="173">
        <f t="shared" si="947"/>
        <v>5.58</v>
      </c>
      <c r="Z766" s="173">
        <f t="shared" si="947"/>
        <v>5.29</v>
      </c>
      <c r="AA766" s="173">
        <f t="shared" si="947"/>
        <v>5.53</v>
      </c>
      <c r="AB766" s="173">
        <f t="shared" si="947"/>
        <v>5.46</v>
      </c>
      <c r="AC766" s="173">
        <f t="shared" si="947"/>
        <v>5.42</v>
      </c>
      <c r="AD766" s="173">
        <f t="shared" si="947"/>
        <v>5.84</v>
      </c>
      <c r="AE766" s="173">
        <f t="shared" si="947"/>
        <v>5.82</v>
      </c>
      <c r="AF766" s="173">
        <f t="shared" si="947"/>
        <v>5.8</v>
      </c>
      <c r="AG766" s="173">
        <f t="shared" si="947"/>
        <v>5.62</v>
      </c>
      <c r="AH766" s="173">
        <f t="shared" si="947"/>
        <v>5.43</v>
      </c>
      <c r="AI766" s="173">
        <f t="shared" si="947"/>
        <v>5.58</v>
      </c>
      <c r="AJ766" s="173">
        <f t="shared" si="947"/>
        <v>5.47</v>
      </c>
      <c r="AK766" s="173">
        <f t="shared" si="947"/>
        <v>5.76</v>
      </c>
      <c r="AL766" s="173" t="str">
        <f t="shared" si="947"/>
        <v/>
      </c>
      <c r="AM766" s="173" t="str">
        <f t="shared" si="947"/>
        <v/>
      </c>
      <c r="AN766" s="173" t="str">
        <f t="shared" si="947"/>
        <v/>
      </c>
      <c r="AO766" s="173" t="str">
        <f t="shared" si="947"/>
        <v/>
      </c>
      <c r="AP766" s="173" t="str">
        <f t="shared" si="947"/>
        <v/>
      </c>
      <c r="AQ766" s="170"/>
      <c r="AR766" s="170"/>
    </row>
    <row r="767" ht="12.75" customHeight="1">
      <c r="A767" s="170"/>
      <c r="B767" s="170"/>
      <c r="C767" s="140"/>
      <c r="D767" s="139">
        <v>186.0</v>
      </c>
      <c r="E767" s="177">
        <f t="shared" ref="E767:AP767" si="948">IFERROR(INDEX(E$196:E$385,MATCH($D767,E$389:E$578,0)),"")</f>
        <v>5.66</v>
      </c>
      <c r="F767" s="173">
        <f t="shared" si="948"/>
        <v>5.7</v>
      </c>
      <c r="G767" s="173">
        <f t="shared" si="948"/>
        <v>5.92</v>
      </c>
      <c r="H767" s="173">
        <f t="shared" si="948"/>
        <v>5.55</v>
      </c>
      <c r="I767" s="173">
        <f t="shared" si="948"/>
        <v>5.6</v>
      </c>
      <c r="J767" s="173">
        <f t="shared" si="948"/>
        <v>5.75</v>
      </c>
      <c r="K767" s="173">
        <f t="shared" si="948"/>
        <v>5.53</v>
      </c>
      <c r="L767" s="173">
        <f t="shared" si="948"/>
        <v>5.52</v>
      </c>
      <c r="M767" s="173">
        <f t="shared" si="948"/>
        <v>5.84</v>
      </c>
      <c r="N767" s="173">
        <f t="shared" si="948"/>
        <v>5.76</v>
      </c>
      <c r="O767" s="173">
        <f t="shared" si="948"/>
        <v>5.65</v>
      </c>
      <c r="P767" s="173">
        <f t="shared" si="948"/>
        <v>5.5</v>
      </c>
      <c r="Q767" s="173">
        <f t="shared" si="948"/>
        <v>5.56</v>
      </c>
      <c r="R767" s="173">
        <f t="shared" si="948"/>
        <v>5.5</v>
      </c>
      <c r="S767" s="173">
        <f t="shared" si="948"/>
        <v>5.69</v>
      </c>
      <c r="T767" s="173">
        <f t="shared" si="948"/>
        <v>5.6</v>
      </c>
      <c r="U767" s="173">
        <f t="shared" si="948"/>
        <v>5.49</v>
      </c>
      <c r="V767" s="173">
        <f t="shared" si="948"/>
        <v>5.72</v>
      </c>
      <c r="W767" s="173">
        <f t="shared" si="948"/>
        <v>5.84</v>
      </c>
      <c r="X767" s="173">
        <f t="shared" si="948"/>
        <v>5.54</v>
      </c>
      <c r="Y767" s="173">
        <f t="shared" si="948"/>
        <v>5.62</v>
      </c>
      <c r="Z767" s="173">
        <f t="shared" si="948"/>
        <v>5.3</v>
      </c>
      <c r="AA767" s="173">
        <f t="shared" si="948"/>
        <v>5.54</v>
      </c>
      <c r="AB767" s="173">
        <f t="shared" si="948"/>
        <v>5.51</v>
      </c>
      <c r="AC767" s="173">
        <f t="shared" si="948"/>
        <v>5.48</v>
      </c>
      <c r="AD767" s="173">
        <f t="shared" si="948"/>
        <v>5.96</v>
      </c>
      <c r="AE767" s="173">
        <f t="shared" si="948"/>
        <v>5.88</v>
      </c>
      <c r="AF767" s="173">
        <f t="shared" si="948"/>
        <v>5.8</v>
      </c>
      <c r="AG767" s="173">
        <f t="shared" si="948"/>
        <v>5.69</v>
      </c>
      <c r="AH767" s="173">
        <f t="shared" si="948"/>
        <v>5.46</v>
      </c>
      <c r="AI767" s="173">
        <f t="shared" si="948"/>
        <v>5.61</v>
      </c>
      <c r="AJ767" s="173">
        <f t="shared" si="948"/>
        <v>5.54</v>
      </c>
      <c r="AK767" s="173">
        <f t="shared" si="948"/>
        <v>5.89</v>
      </c>
      <c r="AL767" s="173" t="str">
        <f t="shared" si="948"/>
        <v/>
      </c>
      <c r="AM767" s="173" t="str">
        <f t="shared" si="948"/>
        <v/>
      </c>
      <c r="AN767" s="173" t="str">
        <f t="shared" si="948"/>
        <v/>
      </c>
      <c r="AO767" s="173" t="str">
        <f t="shared" si="948"/>
        <v/>
      </c>
      <c r="AP767" s="173" t="str">
        <f t="shared" si="948"/>
        <v/>
      </c>
      <c r="AQ767" s="170"/>
      <c r="AR767" s="170"/>
    </row>
    <row r="768" ht="12.75" customHeight="1">
      <c r="A768" s="170"/>
      <c r="B768" s="170"/>
      <c r="C768" s="140"/>
      <c r="D768" s="139">
        <v>187.0</v>
      </c>
      <c r="E768" s="177">
        <f t="shared" ref="E768:AP768" si="949">IFERROR(INDEX(E$196:E$385,MATCH($D768,E$389:E$578,0)),"")</f>
        <v>5.69</v>
      </c>
      <c r="F768" s="173">
        <f t="shared" si="949"/>
        <v>5.73</v>
      </c>
      <c r="G768" s="173">
        <f t="shared" si="949"/>
        <v>5.93</v>
      </c>
      <c r="H768" s="173">
        <f t="shared" si="949"/>
        <v>5.55</v>
      </c>
      <c r="I768" s="173">
        <f t="shared" si="949"/>
        <v>5.63</v>
      </c>
      <c r="J768" s="173">
        <f t="shared" si="949"/>
        <v>5.95</v>
      </c>
      <c r="K768" s="173">
        <f t="shared" si="949"/>
        <v>5.72</v>
      </c>
      <c r="L768" s="173">
        <f t="shared" si="949"/>
        <v>5.62</v>
      </c>
      <c r="M768" s="173">
        <f t="shared" si="949"/>
        <v>5.85</v>
      </c>
      <c r="N768" s="173">
        <f t="shared" si="949"/>
        <v>5.8</v>
      </c>
      <c r="O768" s="173">
        <f t="shared" si="949"/>
        <v>5.69</v>
      </c>
      <c r="P768" s="173">
        <f t="shared" si="949"/>
        <v>5.58</v>
      </c>
      <c r="Q768" s="173">
        <f t="shared" si="949"/>
        <v>5.6</v>
      </c>
      <c r="R768" s="173">
        <f t="shared" si="949"/>
        <v>5.62</v>
      </c>
      <c r="S768" s="173">
        <f t="shared" si="949"/>
        <v>5.72</v>
      </c>
      <c r="T768" s="173">
        <f t="shared" si="949"/>
        <v>5.65</v>
      </c>
      <c r="U768" s="173">
        <f t="shared" si="949"/>
        <v>5.5</v>
      </c>
      <c r="V768" s="173">
        <f t="shared" si="949"/>
        <v>5.72</v>
      </c>
      <c r="W768" s="173">
        <f t="shared" si="949"/>
        <v>5.95</v>
      </c>
      <c r="X768" s="173">
        <f t="shared" si="949"/>
        <v>5.56</v>
      </c>
      <c r="Y768" s="173">
        <f t="shared" si="949"/>
        <v>5.7</v>
      </c>
      <c r="Z768" s="173">
        <f t="shared" si="949"/>
        <v>5.36</v>
      </c>
      <c r="AA768" s="173">
        <f t="shared" si="949"/>
        <v>5.54</v>
      </c>
      <c r="AB768" s="173">
        <f t="shared" si="949"/>
        <v>5.61</v>
      </c>
      <c r="AC768" s="173">
        <f t="shared" si="949"/>
        <v>5.56</v>
      </c>
      <c r="AD768" s="173">
        <f t="shared" si="949"/>
        <v>6.08</v>
      </c>
      <c r="AE768" s="173">
        <f t="shared" si="949"/>
        <v>5.96</v>
      </c>
      <c r="AF768" s="173">
        <f t="shared" si="949"/>
        <v>5.82</v>
      </c>
      <c r="AG768" s="173">
        <f t="shared" si="949"/>
        <v>5.7</v>
      </c>
      <c r="AH768" s="173">
        <f t="shared" si="949"/>
        <v>5.69</v>
      </c>
      <c r="AI768" s="173">
        <f t="shared" si="949"/>
        <v>5.68</v>
      </c>
      <c r="AJ768" s="173">
        <f t="shared" si="949"/>
        <v>5.69</v>
      </c>
      <c r="AK768" s="173">
        <f t="shared" si="949"/>
        <v>6.13</v>
      </c>
      <c r="AL768" s="173" t="str">
        <f t="shared" si="949"/>
        <v/>
      </c>
      <c r="AM768" s="173" t="str">
        <f t="shared" si="949"/>
        <v/>
      </c>
      <c r="AN768" s="173" t="str">
        <f t="shared" si="949"/>
        <v/>
      </c>
      <c r="AO768" s="173" t="str">
        <f t="shared" si="949"/>
        <v/>
      </c>
      <c r="AP768" s="173" t="str">
        <f t="shared" si="949"/>
        <v/>
      </c>
      <c r="AQ768" s="170"/>
      <c r="AR768" s="170"/>
    </row>
    <row r="769" ht="12.75" customHeight="1">
      <c r="A769" s="170"/>
      <c r="B769" s="170"/>
      <c r="C769" s="140"/>
      <c r="D769" s="139">
        <v>188.0</v>
      </c>
      <c r="E769" s="177">
        <f t="shared" ref="E769:AP769" si="950">IFERROR(INDEX(E$196:E$385,MATCH($D769,E$389:E$578,0)),"")</f>
        <v>5.75</v>
      </c>
      <c r="F769" s="173">
        <f t="shared" si="950"/>
        <v>5.82</v>
      </c>
      <c r="G769" s="173">
        <f t="shared" si="950"/>
        <v>6.01</v>
      </c>
      <c r="H769" s="173">
        <f t="shared" si="950"/>
        <v>5.7</v>
      </c>
      <c r="I769" s="173">
        <f t="shared" si="950"/>
        <v>5.68</v>
      </c>
      <c r="J769" s="173">
        <f t="shared" si="950"/>
        <v>6.01</v>
      </c>
      <c r="K769" s="173">
        <f t="shared" si="950"/>
        <v>5.79</v>
      </c>
      <c r="L769" s="173">
        <f t="shared" si="950"/>
        <v>5.7</v>
      </c>
      <c r="M769" s="173">
        <f t="shared" si="950"/>
        <v>5.89</v>
      </c>
      <c r="N769" s="173">
        <f t="shared" si="950"/>
        <v>5.88</v>
      </c>
      <c r="O769" s="173">
        <f t="shared" si="950"/>
        <v>5.78</v>
      </c>
      <c r="P769" s="173">
        <f t="shared" si="950"/>
        <v>5.62</v>
      </c>
      <c r="Q769" s="173">
        <f t="shared" si="950"/>
        <v>5.69</v>
      </c>
      <c r="R769" s="173">
        <f t="shared" si="950"/>
        <v>5.78</v>
      </c>
      <c r="S769" s="173">
        <f t="shared" si="950"/>
        <v>5.8</v>
      </c>
      <c r="T769" s="173">
        <f t="shared" si="950"/>
        <v>5.7</v>
      </c>
      <c r="U769" s="173">
        <f t="shared" si="950"/>
        <v>5.63</v>
      </c>
      <c r="V769" s="173">
        <f t="shared" si="950"/>
        <v>5.76</v>
      </c>
      <c r="W769" s="173">
        <f t="shared" si="950"/>
        <v>6.07</v>
      </c>
      <c r="X769" s="173">
        <f t="shared" si="950"/>
        <v>5.8</v>
      </c>
      <c r="Y769" s="173">
        <f t="shared" si="950"/>
        <v>5.72</v>
      </c>
      <c r="Z769" s="173">
        <f t="shared" si="950"/>
        <v>5.46</v>
      </c>
      <c r="AA769" s="173">
        <f t="shared" si="950"/>
        <v>5.67</v>
      </c>
      <c r="AB769" s="173">
        <f t="shared" si="950"/>
        <v>5.72</v>
      </c>
      <c r="AC769" s="173">
        <f t="shared" si="950"/>
        <v>5.83</v>
      </c>
      <c r="AD769" s="173">
        <f t="shared" si="950"/>
        <v>6.09</v>
      </c>
      <c r="AE769" s="173">
        <f t="shared" si="950"/>
        <v>6</v>
      </c>
      <c r="AF769" s="173">
        <f t="shared" si="950"/>
        <v>5.82</v>
      </c>
      <c r="AG769" s="173">
        <f t="shared" si="950"/>
        <v>5.72</v>
      </c>
      <c r="AH769" s="173">
        <f t="shared" si="950"/>
        <v>5.69</v>
      </c>
      <c r="AI769" s="173">
        <f t="shared" si="950"/>
        <v>5.82</v>
      </c>
      <c r="AJ769" s="173">
        <f t="shared" si="950"/>
        <v>6.01</v>
      </c>
      <c r="AK769" s="173">
        <f t="shared" si="950"/>
        <v>6.28</v>
      </c>
      <c r="AL769" s="173" t="str">
        <f t="shared" si="950"/>
        <v/>
      </c>
      <c r="AM769" s="173" t="str">
        <f t="shared" si="950"/>
        <v/>
      </c>
      <c r="AN769" s="173" t="str">
        <f t="shared" si="950"/>
        <v/>
      </c>
      <c r="AO769" s="173" t="str">
        <f t="shared" si="950"/>
        <v/>
      </c>
      <c r="AP769" s="173" t="str">
        <f t="shared" si="950"/>
        <v/>
      </c>
      <c r="AQ769" s="170"/>
      <c r="AR769" s="170"/>
    </row>
    <row r="770" ht="12.75" customHeight="1">
      <c r="A770" s="170"/>
      <c r="B770" s="170"/>
      <c r="C770" s="140"/>
      <c r="D770" s="139">
        <v>189.0</v>
      </c>
      <c r="E770" s="177">
        <f t="shared" ref="E770:AP770" si="951">IFERROR(INDEX(E$196:E$385,MATCH($D770,E$389:E$578,0)),"")</f>
        <v>6.06</v>
      </c>
      <c r="F770" s="173">
        <f t="shared" si="951"/>
        <v>6.1</v>
      </c>
      <c r="G770" s="173">
        <f t="shared" si="951"/>
        <v>6.06</v>
      </c>
      <c r="H770" s="173">
        <f t="shared" si="951"/>
        <v>5.77</v>
      </c>
      <c r="I770" s="173">
        <f t="shared" si="951"/>
        <v>5.74</v>
      </c>
      <c r="J770" s="173">
        <f t="shared" si="951"/>
        <v>6.02</v>
      </c>
      <c r="K770" s="173">
        <f t="shared" si="951"/>
        <v>5.82</v>
      </c>
      <c r="L770" s="173">
        <f t="shared" si="951"/>
        <v>5.71</v>
      </c>
      <c r="M770" s="173">
        <f t="shared" si="951"/>
        <v>5.96</v>
      </c>
      <c r="N770" s="173">
        <f t="shared" si="951"/>
        <v>5.92</v>
      </c>
      <c r="O770" s="173">
        <f t="shared" si="951"/>
        <v>5.91</v>
      </c>
      <c r="P770" s="173">
        <f t="shared" si="951"/>
        <v>5.76</v>
      </c>
      <c r="Q770" s="173">
        <f t="shared" si="951"/>
        <v>6.01</v>
      </c>
      <c r="R770" s="173">
        <f t="shared" si="951"/>
        <v>5.81</v>
      </c>
      <c r="S770" s="173">
        <f t="shared" si="951"/>
        <v>6.03</v>
      </c>
      <c r="T770" s="173">
        <f t="shared" si="951"/>
        <v>5.72</v>
      </c>
      <c r="U770" s="173">
        <f t="shared" si="951"/>
        <v>5.66</v>
      </c>
      <c r="V770" s="173">
        <f t="shared" si="951"/>
        <v>5.81</v>
      </c>
      <c r="W770" s="173">
        <f t="shared" si="951"/>
        <v>6.11</v>
      </c>
      <c r="X770" s="173">
        <f t="shared" si="951"/>
        <v>5.8</v>
      </c>
      <c r="Y770" s="173">
        <f t="shared" si="951"/>
        <v>5.76</v>
      </c>
      <c r="Z770" s="173">
        <f t="shared" si="951"/>
        <v>5.59</v>
      </c>
      <c r="AA770" s="173">
        <f t="shared" si="951"/>
        <v>5.93</v>
      </c>
      <c r="AB770" s="173">
        <f t="shared" si="951"/>
        <v>6.06</v>
      </c>
      <c r="AC770" s="173">
        <f t="shared" si="951"/>
        <v>5.96</v>
      </c>
      <c r="AD770" s="173">
        <f t="shared" si="951"/>
        <v>6.12</v>
      </c>
      <c r="AE770" s="173">
        <f t="shared" si="951"/>
        <v>6.28</v>
      </c>
      <c r="AF770" s="173">
        <f t="shared" si="951"/>
        <v>5.86</v>
      </c>
      <c r="AG770" s="173">
        <f t="shared" si="951"/>
        <v>5.8</v>
      </c>
      <c r="AH770" s="173">
        <f t="shared" si="951"/>
        <v>5.85</v>
      </c>
      <c r="AI770" s="173">
        <f t="shared" si="951"/>
        <v>6.01</v>
      </c>
      <c r="AJ770" s="173">
        <f t="shared" si="951"/>
        <v>6.08</v>
      </c>
      <c r="AK770" s="173">
        <f t="shared" si="951"/>
        <v>6.37</v>
      </c>
      <c r="AL770" s="173" t="str">
        <f t="shared" si="951"/>
        <v/>
      </c>
      <c r="AM770" s="173" t="str">
        <f t="shared" si="951"/>
        <v/>
      </c>
      <c r="AN770" s="173" t="str">
        <f t="shared" si="951"/>
        <v/>
      </c>
      <c r="AO770" s="173" t="str">
        <f t="shared" si="951"/>
        <v/>
      </c>
      <c r="AP770" s="173" t="str">
        <f t="shared" si="951"/>
        <v/>
      </c>
      <c r="AQ770" s="170"/>
      <c r="AR770" s="170"/>
    </row>
    <row r="771" ht="12.75" customHeight="1">
      <c r="A771" s="170"/>
      <c r="B771" s="170"/>
      <c r="C771" s="140"/>
      <c r="D771" s="139">
        <v>190.0</v>
      </c>
      <c r="E771" s="177">
        <f t="shared" ref="E771:AP771" si="952">IFERROR(INDEX(E$196:E$385,MATCH($D771,E$389:E$578,0)),"")</f>
        <v>6.12</v>
      </c>
      <c r="F771" s="173">
        <f t="shared" si="952"/>
        <v>6.24</v>
      </c>
      <c r="G771" s="173">
        <f t="shared" si="952"/>
        <v>6.43</v>
      </c>
      <c r="H771" s="173">
        <f t="shared" si="952"/>
        <v>5.84</v>
      </c>
      <c r="I771" s="173">
        <f t="shared" si="952"/>
        <v>6.3</v>
      </c>
      <c r="J771" s="173">
        <f t="shared" si="952"/>
        <v>6.29</v>
      </c>
      <c r="K771" s="173">
        <f t="shared" si="952"/>
        <v>5.84</v>
      </c>
      <c r="L771" s="173">
        <f t="shared" si="952"/>
        <v>5.76</v>
      </c>
      <c r="M771" s="173">
        <f t="shared" si="952"/>
        <v>5.99</v>
      </c>
      <c r="N771" s="173">
        <f t="shared" si="952"/>
        <v>6.14</v>
      </c>
      <c r="O771" s="173">
        <f t="shared" si="952"/>
        <v>6.05</v>
      </c>
      <c r="P771" s="173">
        <f t="shared" si="952"/>
        <v>5.97</v>
      </c>
      <c r="Q771" s="173">
        <f t="shared" si="952"/>
        <v>6.17</v>
      </c>
      <c r="R771" s="173">
        <f t="shared" si="952"/>
        <v>5.88</v>
      </c>
      <c r="S771" s="173">
        <f t="shared" si="952"/>
        <v>6.09</v>
      </c>
      <c r="T771" s="173">
        <f t="shared" si="952"/>
        <v>5.88</v>
      </c>
      <c r="U771" s="173">
        <f t="shared" si="952"/>
        <v>5.88</v>
      </c>
      <c r="V771" s="173">
        <f t="shared" si="952"/>
        <v>5.88</v>
      </c>
      <c r="W771" s="173">
        <f t="shared" si="952"/>
        <v>6.13</v>
      </c>
      <c r="X771" s="173">
        <f t="shared" si="952"/>
        <v>5.84</v>
      </c>
      <c r="Y771" s="173">
        <f t="shared" si="952"/>
        <v>5.99</v>
      </c>
      <c r="Z771" s="173">
        <f t="shared" si="952"/>
        <v>5.88</v>
      </c>
      <c r="AA771" s="173">
        <f t="shared" si="952"/>
        <v>6.3</v>
      </c>
      <c r="AB771" s="173">
        <f t="shared" si="952"/>
        <v>6.1</v>
      </c>
      <c r="AC771" s="173">
        <f t="shared" si="952"/>
        <v>6.23</v>
      </c>
      <c r="AD771" s="173">
        <f t="shared" si="952"/>
        <v>6.51</v>
      </c>
      <c r="AE771" s="173">
        <f t="shared" si="952"/>
        <v>6.65</v>
      </c>
      <c r="AF771" s="173">
        <f t="shared" si="952"/>
        <v>5.9</v>
      </c>
      <c r="AG771" s="173">
        <f t="shared" si="952"/>
        <v>5.84</v>
      </c>
      <c r="AH771" s="173">
        <f t="shared" si="952"/>
        <v>5.86</v>
      </c>
      <c r="AI771" s="173">
        <f t="shared" si="952"/>
        <v>6.35</v>
      </c>
      <c r="AJ771" s="173">
        <f t="shared" si="952"/>
        <v>6.21</v>
      </c>
      <c r="AK771" s="173">
        <f t="shared" si="952"/>
        <v>6.37</v>
      </c>
      <c r="AL771" s="173" t="str">
        <f t="shared" si="952"/>
        <v/>
      </c>
      <c r="AM771" s="173" t="str">
        <f t="shared" si="952"/>
        <v/>
      </c>
      <c r="AN771" s="173" t="str">
        <f t="shared" si="952"/>
        <v/>
      </c>
      <c r="AO771" s="173" t="str">
        <f t="shared" si="952"/>
        <v/>
      </c>
      <c r="AP771" s="173" t="str">
        <f t="shared" si="952"/>
        <v/>
      </c>
      <c r="AQ771" s="170"/>
      <c r="AR771" s="170"/>
    </row>
    <row r="772" ht="12.75" customHeight="1">
      <c r="A772" s="170"/>
      <c r="B772" s="170"/>
      <c r="C772" s="169" t="s">
        <v>181</v>
      </c>
      <c r="D772" s="174"/>
      <c r="E772" s="175"/>
      <c r="F772" s="175"/>
      <c r="G772" s="175"/>
      <c r="H772" s="175"/>
      <c r="I772" s="175"/>
      <c r="J772" s="175"/>
      <c r="K772" s="175"/>
      <c r="L772" s="175"/>
      <c r="M772" s="175"/>
      <c r="N772" s="175"/>
      <c r="O772" s="175"/>
      <c r="P772" s="175"/>
      <c r="Q772" s="175"/>
      <c r="R772" s="175"/>
      <c r="S772" s="175"/>
      <c r="T772" s="175"/>
      <c r="U772" s="175"/>
      <c r="V772" s="175"/>
      <c r="W772" s="175"/>
      <c r="X772" s="175"/>
      <c r="Y772" s="175"/>
      <c r="Z772" s="175"/>
      <c r="AA772" s="175"/>
      <c r="AB772" s="175"/>
      <c r="AC772" s="175"/>
      <c r="AD772" s="175"/>
      <c r="AE772" s="175"/>
      <c r="AF772" s="175"/>
      <c r="AG772" s="175"/>
      <c r="AH772" s="175"/>
      <c r="AI772" s="175"/>
      <c r="AJ772" s="175"/>
      <c r="AK772" s="175"/>
      <c r="AL772" s="175"/>
      <c r="AM772" s="175"/>
      <c r="AN772" s="175"/>
      <c r="AO772" s="175"/>
      <c r="AP772" s="175"/>
      <c r="AQ772" s="170"/>
      <c r="AR772" s="170"/>
    </row>
    <row r="773" ht="12.75" customHeight="1">
      <c r="A773" s="170"/>
      <c r="B773" s="170"/>
      <c r="C773" s="140"/>
      <c r="D773" s="139" t="s">
        <v>163</v>
      </c>
      <c r="E773" s="139">
        <v>1.0</v>
      </c>
      <c r="F773" s="139">
        <v>2.0</v>
      </c>
      <c r="G773" s="139">
        <v>3.0</v>
      </c>
      <c r="H773" s="139">
        <v>4.0</v>
      </c>
      <c r="I773" s="139">
        <v>5.0</v>
      </c>
      <c r="J773" s="139">
        <v>6.0</v>
      </c>
      <c r="K773" s="139">
        <v>7.0</v>
      </c>
      <c r="L773" s="139">
        <v>8.0</v>
      </c>
      <c r="M773" s="139">
        <v>9.0</v>
      </c>
      <c r="N773" s="139">
        <v>10.0</v>
      </c>
      <c r="O773" s="139">
        <v>11.0</v>
      </c>
      <c r="P773" s="139">
        <v>12.0</v>
      </c>
      <c r="Q773" s="139">
        <v>13.0</v>
      </c>
      <c r="R773" s="139">
        <v>14.0</v>
      </c>
      <c r="S773" s="139">
        <v>15.0</v>
      </c>
      <c r="T773" s="139">
        <v>16.0</v>
      </c>
      <c r="U773" s="139">
        <v>17.0</v>
      </c>
      <c r="V773" s="139">
        <v>18.0</v>
      </c>
      <c r="W773" s="139">
        <v>19.0</v>
      </c>
      <c r="X773" s="139">
        <v>20.0</v>
      </c>
      <c r="Y773" s="139">
        <v>21.0</v>
      </c>
      <c r="Z773" s="139">
        <v>22.0</v>
      </c>
      <c r="AA773" s="139">
        <v>23.0</v>
      </c>
      <c r="AB773" s="139">
        <v>24.0</v>
      </c>
      <c r="AC773" s="139">
        <v>25.0</v>
      </c>
      <c r="AD773" s="139">
        <v>26.0</v>
      </c>
      <c r="AE773" s="139">
        <v>27.0</v>
      </c>
      <c r="AF773" s="139">
        <v>28.0</v>
      </c>
      <c r="AG773" s="139">
        <v>29.0</v>
      </c>
      <c r="AH773" s="139">
        <v>30.0</v>
      </c>
      <c r="AI773" s="139">
        <v>31.0</v>
      </c>
      <c r="AJ773" s="139">
        <v>32.0</v>
      </c>
      <c r="AK773" s="139">
        <v>33.0</v>
      </c>
      <c r="AL773" s="139">
        <v>34.0</v>
      </c>
      <c r="AM773" s="139">
        <v>35.0</v>
      </c>
      <c r="AN773" s="139">
        <v>36.0</v>
      </c>
      <c r="AO773" s="139">
        <v>37.0</v>
      </c>
      <c r="AP773" s="139">
        <v>38.0</v>
      </c>
      <c r="AQ773" s="170"/>
      <c r="AR773" s="170"/>
    </row>
    <row r="774" ht="12.75" customHeight="1">
      <c r="A774" s="170"/>
      <c r="B774" s="170"/>
      <c r="C774" s="140"/>
      <c r="D774" s="171" t="s">
        <v>176</v>
      </c>
      <c r="E774" s="139">
        <f>E773+Intro!$C$13-1</f>
        <v>6</v>
      </c>
      <c r="F774" s="139">
        <f>F773+Intro!$C$13-1</f>
        <v>7</v>
      </c>
      <c r="G774" s="139">
        <f>G773+Intro!$C$13-1</f>
        <v>8</v>
      </c>
      <c r="H774" s="139">
        <f>H773+Intro!$C$13-1</f>
        <v>9</v>
      </c>
      <c r="I774" s="139">
        <f>I773+Intro!$C$13-1</f>
        <v>10</v>
      </c>
      <c r="J774" s="139">
        <f>J773+Intro!$C$13-1</f>
        <v>11</v>
      </c>
      <c r="K774" s="139">
        <f>K773+Intro!$C$13-1</f>
        <v>12</v>
      </c>
      <c r="L774" s="139">
        <f>L773+Intro!$C$13-1</f>
        <v>13</v>
      </c>
      <c r="M774" s="139">
        <f>M773+Intro!$C$13-1</f>
        <v>14</v>
      </c>
      <c r="N774" s="139">
        <f>N773+Intro!$C$13-1</f>
        <v>15</v>
      </c>
      <c r="O774" s="139">
        <f>O773+Intro!$C$13-1</f>
        <v>16</v>
      </c>
      <c r="P774" s="139">
        <f>P773+Intro!$C$13-1</f>
        <v>17</v>
      </c>
      <c r="Q774" s="139">
        <f>Q773+Intro!$C$13-1</f>
        <v>18</v>
      </c>
      <c r="R774" s="139">
        <f>R773+Intro!$C$13-1</f>
        <v>19</v>
      </c>
      <c r="S774" s="139">
        <f>S773+Intro!$C$13-1</f>
        <v>20</v>
      </c>
      <c r="T774" s="139">
        <f>T773+Intro!$C$13-1</f>
        <v>21</v>
      </c>
      <c r="U774" s="139">
        <f>U773+Intro!$C$13-1</f>
        <v>22</v>
      </c>
      <c r="V774" s="139">
        <f>V773+Intro!$C$13-1</f>
        <v>23</v>
      </c>
      <c r="W774" s="139">
        <f>W773+Intro!$C$13-1</f>
        <v>24</v>
      </c>
      <c r="X774" s="139">
        <f>X773+Intro!$C$13-1</f>
        <v>25</v>
      </c>
      <c r="Y774" s="139">
        <f>Y773+Intro!$C$13-1</f>
        <v>26</v>
      </c>
      <c r="Z774" s="139">
        <f>Z773+Intro!$C$13-1</f>
        <v>27</v>
      </c>
      <c r="AA774" s="139">
        <f>AA773+Intro!$C$13-1</f>
        <v>28</v>
      </c>
      <c r="AB774" s="139">
        <f>AB773+Intro!$C$13-1</f>
        <v>29</v>
      </c>
      <c r="AC774" s="139">
        <f>AC773+Intro!$C$13-1</f>
        <v>30</v>
      </c>
      <c r="AD774" s="139">
        <f>AD773+Intro!$C$13-1</f>
        <v>31</v>
      </c>
      <c r="AE774" s="139">
        <f>AE773+Intro!$C$13-1</f>
        <v>32</v>
      </c>
      <c r="AF774" s="139">
        <f>AF773+Intro!$C$13-1</f>
        <v>33</v>
      </c>
      <c r="AG774" s="139">
        <f>AG773+Intro!$C$13-1</f>
        <v>34</v>
      </c>
      <c r="AH774" s="139">
        <f>AH773+Intro!$C$13-1</f>
        <v>35</v>
      </c>
      <c r="AI774" s="139">
        <f>AI773+Intro!$C$13-1</f>
        <v>36</v>
      </c>
      <c r="AJ774" s="139">
        <f>AJ773+Intro!$C$13-1</f>
        <v>37</v>
      </c>
      <c r="AK774" s="139">
        <f>AK773+Intro!$C$13-1</f>
        <v>38</v>
      </c>
      <c r="AL774" s="139">
        <f>AL773+Intro!$C$13-1</f>
        <v>39</v>
      </c>
      <c r="AM774" s="139">
        <f>AM773+Intro!$C$13-1</f>
        <v>40</v>
      </c>
      <c r="AN774" s="139">
        <f>AN773+Intro!$C$13-1</f>
        <v>41</v>
      </c>
      <c r="AO774" s="139">
        <f>AO773+Intro!$C$13-1</f>
        <v>42</v>
      </c>
      <c r="AP774" s="139">
        <f>AP773+Intro!$C$13-1</f>
        <v>43</v>
      </c>
      <c r="AQ774" s="170"/>
      <c r="AR774" s="170"/>
    </row>
    <row r="775" ht="12.75" customHeight="1">
      <c r="A775" s="170"/>
      <c r="B775" s="170"/>
      <c r="C775" s="139" t="s">
        <v>177</v>
      </c>
      <c r="D775" s="139">
        <v>1.0</v>
      </c>
      <c r="E775" s="177" t="str">
        <f t="shared" ref="E775:AP775" si="953">IFERROR(INDEX($C$389:$C$578,MATCH($D775,E$389:E$578,0)),"")</f>
        <v>Bournemouth</v>
      </c>
      <c r="F775" s="177" t="str">
        <f t="shared" si="953"/>
        <v>Liverpool</v>
      </c>
      <c r="G775" s="177" t="str">
        <f t="shared" si="953"/>
        <v>Huddersfield</v>
      </c>
      <c r="H775" s="177" t="str">
        <f t="shared" si="953"/>
        <v>Crystal Palace</v>
      </c>
      <c r="I775" s="177" t="str">
        <f t="shared" si="953"/>
        <v>Man City</v>
      </c>
      <c r="J775" s="177" t="str">
        <f t="shared" si="953"/>
        <v>Everton</v>
      </c>
      <c r="K775" s="177" t="str">
        <f t="shared" si="953"/>
        <v>Liverpool</v>
      </c>
      <c r="L775" s="177" t="str">
        <f t="shared" si="953"/>
        <v>Everton</v>
      </c>
      <c r="M775" s="177" t="str">
        <f t="shared" si="953"/>
        <v>Everton</v>
      </c>
      <c r="N775" s="177" t="str">
        <f t="shared" si="953"/>
        <v>Everton</v>
      </c>
      <c r="O775" s="177" t="str">
        <f t="shared" si="953"/>
        <v>Cardiff</v>
      </c>
      <c r="P775" s="177" t="str">
        <f t="shared" si="953"/>
        <v>Cardiff</v>
      </c>
      <c r="Q775" s="177" t="str">
        <f t="shared" si="953"/>
        <v>Cardiff</v>
      </c>
      <c r="R775" s="177" t="str">
        <f t="shared" si="953"/>
        <v>Man Utd</v>
      </c>
      <c r="S775" s="177" t="str">
        <f t="shared" si="953"/>
        <v>Fulham</v>
      </c>
      <c r="T775" s="177" t="str">
        <f t="shared" si="953"/>
        <v>Fulham</v>
      </c>
      <c r="U775" s="177" t="str">
        <f t="shared" si="953"/>
        <v>Fulham</v>
      </c>
      <c r="V775" s="177" t="str">
        <f t="shared" si="953"/>
        <v>Man Utd</v>
      </c>
      <c r="W775" s="177" t="str">
        <f t="shared" si="953"/>
        <v>Fulham</v>
      </c>
      <c r="X775" s="177" t="str">
        <f t="shared" si="953"/>
        <v>Fulham</v>
      </c>
      <c r="Y775" s="177" t="str">
        <f t="shared" si="953"/>
        <v>Southampton</v>
      </c>
      <c r="Z775" s="177" t="str">
        <f t="shared" si="953"/>
        <v>Chelsea</v>
      </c>
      <c r="AA775" s="177" t="str">
        <f t="shared" si="953"/>
        <v>Chelsea</v>
      </c>
      <c r="AB775" s="177" t="str">
        <f t="shared" si="953"/>
        <v>Chelsea</v>
      </c>
      <c r="AC775" s="177" t="str">
        <f t="shared" si="953"/>
        <v>Chelsea</v>
      </c>
      <c r="AD775" s="177" t="str">
        <f t="shared" si="953"/>
        <v>Brighton</v>
      </c>
      <c r="AE775" s="177" t="str">
        <f t="shared" si="953"/>
        <v>Brighton</v>
      </c>
      <c r="AF775" s="177" t="str">
        <f t="shared" si="953"/>
        <v>Brighton</v>
      </c>
      <c r="AG775" s="177" t="str">
        <f t="shared" si="953"/>
        <v>Crystal Palace</v>
      </c>
      <c r="AH775" s="177" t="str">
        <f t="shared" si="953"/>
        <v>Tottenham</v>
      </c>
      <c r="AI775" s="177" t="str">
        <f t="shared" si="953"/>
        <v>Burnley</v>
      </c>
      <c r="AJ775" s="177" t="str">
        <f t="shared" si="953"/>
        <v>Tottenham</v>
      </c>
      <c r="AK775" s="177" t="str">
        <f t="shared" si="953"/>
        <v>Liverpool</v>
      </c>
      <c r="AL775" s="177" t="str">
        <f t="shared" si="953"/>
        <v/>
      </c>
      <c r="AM775" s="177" t="str">
        <f t="shared" si="953"/>
        <v/>
      </c>
      <c r="AN775" s="177" t="str">
        <f t="shared" si="953"/>
        <v/>
      </c>
      <c r="AO775" s="177" t="str">
        <f t="shared" si="953"/>
        <v/>
      </c>
      <c r="AP775" s="177" t="str">
        <f t="shared" si="953"/>
        <v/>
      </c>
      <c r="AQ775" s="170"/>
      <c r="AR775" s="170"/>
    </row>
    <row r="776" ht="12.75" customHeight="1">
      <c r="A776" s="170"/>
      <c r="B776" s="170"/>
      <c r="C776" s="140"/>
      <c r="D776" s="139">
        <v>2.0</v>
      </c>
      <c r="E776" s="177" t="str">
        <f t="shared" ref="E776:AP776" si="954">IFERROR(INDEX($C$389:$C$578,MATCH($D776,E$389:E$578,0)),"")</f>
        <v>Man City</v>
      </c>
      <c r="F776" s="177" t="str">
        <f t="shared" si="954"/>
        <v>Huddersfield</v>
      </c>
      <c r="G776" s="177" t="str">
        <f t="shared" si="954"/>
        <v>Leicester</v>
      </c>
      <c r="H776" s="177" t="str">
        <f t="shared" si="954"/>
        <v>Leicester</v>
      </c>
      <c r="I776" s="177" t="str">
        <f t="shared" si="954"/>
        <v>Man City</v>
      </c>
      <c r="J776" s="177" t="str">
        <f t="shared" si="954"/>
        <v>Everton</v>
      </c>
      <c r="K776" s="177" t="str">
        <f t="shared" si="954"/>
        <v>Everton</v>
      </c>
      <c r="L776" s="177" t="str">
        <f t="shared" si="954"/>
        <v>Everton</v>
      </c>
      <c r="M776" s="177" t="str">
        <f t="shared" si="954"/>
        <v>Chelsea</v>
      </c>
      <c r="N776" s="177" t="str">
        <f t="shared" si="954"/>
        <v>Brighton</v>
      </c>
      <c r="O776" s="177" t="str">
        <f t="shared" si="954"/>
        <v>Everton</v>
      </c>
      <c r="P776" s="177" t="str">
        <f t="shared" si="954"/>
        <v>West Ham</v>
      </c>
      <c r="Q776" s="177" t="str">
        <f t="shared" si="954"/>
        <v>Everton</v>
      </c>
      <c r="R776" s="177" t="str">
        <f t="shared" si="954"/>
        <v>Bournemouth</v>
      </c>
      <c r="S776" s="177" t="str">
        <f t="shared" si="954"/>
        <v>Burnley</v>
      </c>
      <c r="T776" s="177" t="str">
        <f t="shared" si="954"/>
        <v>Burnley</v>
      </c>
      <c r="U776" s="177" t="str">
        <f t="shared" si="954"/>
        <v>Crystal Palace</v>
      </c>
      <c r="V776" s="177" t="str">
        <f t="shared" si="954"/>
        <v>Leicester</v>
      </c>
      <c r="W776" s="177" t="str">
        <f t="shared" si="954"/>
        <v>Fulham</v>
      </c>
      <c r="X776" s="177" t="str">
        <f t="shared" si="954"/>
        <v>Arsenal</v>
      </c>
      <c r="Y776" s="177" t="str">
        <f t="shared" si="954"/>
        <v>Burnley</v>
      </c>
      <c r="Z776" s="177" t="str">
        <f t="shared" si="954"/>
        <v>Cardiff</v>
      </c>
      <c r="AA776" s="177" t="str">
        <f t="shared" si="954"/>
        <v>Newcastle</v>
      </c>
      <c r="AB776" s="177" t="str">
        <f t="shared" si="954"/>
        <v>Arsenal</v>
      </c>
      <c r="AC776" s="177" t="str">
        <f t="shared" si="954"/>
        <v>Chelsea</v>
      </c>
      <c r="AD776" s="177" t="str">
        <f t="shared" si="954"/>
        <v>Leicester</v>
      </c>
      <c r="AE776" s="177" t="str">
        <f t="shared" si="954"/>
        <v>Crystal Palace</v>
      </c>
      <c r="AF776" s="177" t="str">
        <f t="shared" si="954"/>
        <v>Crystal Palace</v>
      </c>
      <c r="AG776" s="177" t="str">
        <f t="shared" si="954"/>
        <v>Brighton</v>
      </c>
      <c r="AH776" s="177" t="str">
        <f t="shared" si="954"/>
        <v>Crystal Palace</v>
      </c>
      <c r="AI776" s="177" t="str">
        <f t="shared" si="954"/>
        <v>Tottenham</v>
      </c>
      <c r="AJ776" s="177" t="str">
        <f t="shared" si="954"/>
        <v>Man City</v>
      </c>
      <c r="AK776" s="177" t="str">
        <f t="shared" si="954"/>
        <v>Tottenham</v>
      </c>
      <c r="AL776" s="177" t="str">
        <f t="shared" si="954"/>
        <v/>
      </c>
      <c r="AM776" s="177" t="str">
        <f t="shared" si="954"/>
        <v/>
      </c>
      <c r="AN776" s="177" t="str">
        <f t="shared" si="954"/>
        <v/>
      </c>
      <c r="AO776" s="177" t="str">
        <f t="shared" si="954"/>
        <v/>
      </c>
      <c r="AP776" s="177" t="str">
        <f t="shared" si="954"/>
        <v/>
      </c>
      <c r="AQ776" s="170"/>
      <c r="AR776" s="170"/>
    </row>
    <row r="777" ht="12.75" customHeight="1">
      <c r="A777" s="170"/>
      <c r="B777" s="170"/>
      <c r="C777" s="140"/>
      <c r="D777" s="139">
        <v>3.0</v>
      </c>
      <c r="E777" s="177" t="str">
        <f t="shared" ref="E777:AP777" si="955">IFERROR(INDEX($C$389:$C$578,MATCH($D777,E$389:E$578,0)),"")</f>
        <v>Chelsea</v>
      </c>
      <c r="F777" s="177" t="str">
        <f t="shared" si="955"/>
        <v>Bournemouth</v>
      </c>
      <c r="G777" s="177" t="str">
        <f t="shared" si="955"/>
        <v>Burnley</v>
      </c>
      <c r="H777" s="177" t="str">
        <f t="shared" si="955"/>
        <v>Man City</v>
      </c>
      <c r="I777" s="177" t="str">
        <f t="shared" si="955"/>
        <v>Crystal Palace</v>
      </c>
      <c r="J777" s="177" t="str">
        <f t="shared" si="955"/>
        <v>Crystal Palace</v>
      </c>
      <c r="K777" s="177" t="str">
        <f t="shared" si="955"/>
        <v>Everton</v>
      </c>
      <c r="L777" s="177" t="str">
        <f t="shared" si="955"/>
        <v>Chelsea</v>
      </c>
      <c r="M777" s="177" t="str">
        <f t="shared" si="955"/>
        <v>Liverpool</v>
      </c>
      <c r="N777" s="177" t="str">
        <f t="shared" si="955"/>
        <v>Chelsea</v>
      </c>
      <c r="O777" s="177" t="str">
        <f t="shared" si="955"/>
        <v>Everton</v>
      </c>
      <c r="P777" s="177" t="str">
        <f t="shared" si="955"/>
        <v>Huddersfield</v>
      </c>
      <c r="Q777" s="177" t="str">
        <f t="shared" si="955"/>
        <v>Brighton</v>
      </c>
      <c r="R777" s="177" t="str">
        <f t="shared" si="955"/>
        <v>Huddersfield</v>
      </c>
      <c r="S777" s="177" t="str">
        <f t="shared" si="955"/>
        <v>Man Utd</v>
      </c>
      <c r="T777" s="177" t="str">
        <f t="shared" si="955"/>
        <v>Man Utd</v>
      </c>
      <c r="U777" s="177" t="str">
        <f t="shared" si="955"/>
        <v>Bournemouth</v>
      </c>
      <c r="V777" s="177" t="str">
        <f t="shared" si="955"/>
        <v>Fulham</v>
      </c>
      <c r="W777" s="177" t="str">
        <f t="shared" si="955"/>
        <v>Fulham</v>
      </c>
      <c r="X777" s="177" t="str">
        <f t="shared" si="955"/>
        <v>Everton</v>
      </c>
      <c r="Y777" s="177" t="str">
        <f t="shared" si="955"/>
        <v>Arsenal</v>
      </c>
      <c r="Z777" s="177" t="str">
        <f t="shared" si="955"/>
        <v>Chelsea</v>
      </c>
      <c r="AA777" s="177" t="str">
        <f t="shared" si="955"/>
        <v>Arsenal</v>
      </c>
      <c r="AB777" s="177" t="str">
        <f t="shared" si="955"/>
        <v>Southampton</v>
      </c>
      <c r="AC777" s="177" t="str">
        <f t="shared" si="955"/>
        <v>Chelsea</v>
      </c>
      <c r="AD777" s="177" t="str">
        <f t="shared" si="955"/>
        <v>Chelsea</v>
      </c>
      <c r="AE777" s="177" t="str">
        <f t="shared" si="955"/>
        <v>Leicester</v>
      </c>
      <c r="AF777" s="177" t="str">
        <f t="shared" si="955"/>
        <v>Leicester</v>
      </c>
      <c r="AG777" s="177" t="str">
        <f t="shared" si="955"/>
        <v>Brighton</v>
      </c>
      <c r="AH777" s="177" t="str">
        <f t="shared" si="955"/>
        <v>Chelsea</v>
      </c>
      <c r="AI777" s="177" t="str">
        <f t="shared" si="955"/>
        <v>Brighton</v>
      </c>
      <c r="AJ777" s="177" t="str">
        <f t="shared" si="955"/>
        <v>Watford</v>
      </c>
      <c r="AK777" s="177" t="str">
        <f t="shared" si="955"/>
        <v>Arsenal</v>
      </c>
      <c r="AL777" s="177" t="str">
        <f t="shared" si="955"/>
        <v/>
      </c>
      <c r="AM777" s="177" t="str">
        <f t="shared" si="955"/>
        <v/>
      </c>
      <c r="AN777" s="177" t="str">
        <f t="shared" si="955"/>
        <v/>
      </c>
      <c r="AO777" s="177" t="str">
        <f t="shared" si="955"/>
        <v/>
      </c>
      <c r="AP777" s="177" t="str">
        <f t="shared" si="955"/>
        <v/>
      </c>
      <c r="AQ777" s="170"/>
      <c r="AR777" s="170"/>
    </row>
    <row r="778" ht="12.75" customHeight="1">
      <c r="A778" s="170"/>
      <c r="B778" s="170"/>
      <c r="C778" s="140"/>
      <c r="D778" s="139">
        <v>4.0</v>
      </c>
      <c r="E778" s="177" t="str">
        <f t="shared" ref="E778:AP778" si="956">IFERROR(INDEX($C$389:$C$578,MATCH($D778,E$389:E$578,0)),"")</f>
        <v>Chelsea</v>
      </c>
      <c r="F778" s="177" t="str">
        <f t="shared" si="956"/>
        <v>Leicester</v>
      </c>
      <c r="G778" s="177" t="str">
        <f t="shared" si="956"/>
        <v>Man City</v>
      </c>
      <c r="H778" s="177" t="str">
        <f t="shared" si="956"/>
        <v>Man City</v>
      </c>
      <c r="I778" s="177" t="str">
        <f t="shared" si="956"/>
        <v>Chelsea</v>
      </c>
      <c r="J778" s="177" t="str">
        <f t="shared" si="956"/>
        <v>Liverpool</v>
      </c>
      <c r="K778" s="177" t="str">
        <f t="shared" si="956"/>
        <v>Chelsea</v>
      </c>
      <c r="L778" s="177" t="str">
        <f t="shared" si="956"/>
        <v>Brighton</v>
      </c>
      <c r="M778" s="177" t="str">
        <f t="shared" si="956"/>
        <v>Brighton</v>
      </c>
      <c r="N778" s="177" t="str">
        <f t="shared" si="956"/>
        <v>Liverpool</v>
      </c>
      <c r="O778" s="177" t="str">
        <f t="shared" si="956"/>
        <v>Cardiff</v>
      </c>
      <c r="P778" s="177" t="str">
        <f t="shared" si="956"/>
        <v>Everton</v>
      </c>
      <c r="Q778" s="177" t="str">
        <f t="shared" si="956"/>
        <v>Bournemouth</v>
      </c>
      <c r="R778" s="177" t="str">
        <f t="shared" si="956"/>
        <v>Huddersfield</v>
      </c>
      <c r="S778" s="177" t="str">
        <f t="shared" si="956"/>
        <v>Man Utd</v>
      </c>
      <c r="T778" s="177" t="str">
        <f t="shared" si="956"/>
        <v>Crystal Palace</v>
      </c>
      <c r="U778" s="177" t="str">
        <f t="shared" si="956"/>
        <v>Man City</v>
      </c>
      <c r="V778" s="177" t="str">
        <f t="shared" si="956"/>
        <v>Burnley</v>
      </c>
      <c r="W778" s="177" t="str">
        <f t="shared" si="956"/>
        <v>Man Utd</v>
      </c>
      <c r="X778" s="177" t="str">
        <f t="shared" si="956"/>
        <v>Fulham</v>
      </c>
      <c r="Y778" s="177" t="str">
        <f t="shared" si="956"/>
        <v>Chelsea</v>
      </c>
      <c r="Z778" s="177" t="str">
        <f t="shared" si="956"/>
        <v>Newcastle</v>
      </c>
      <c r="AA778" s="177" t="str">
        <f t="shared" si="956"/>
        <v>Leicester</v>
      </c>
      <c r="AB778" s="177" t="str">
        <f t="shared" si="956"/>
        <v>Chelsea</v>
      </c>
      <c r="AC778" s="177" t="str">
        <f t="shared" si="956"/>
        <v>Arsenal</v>
      </c>
      <c r="AD778" s="177" t="str">
        <f t="shared" si="956"/>
        <v>Southampton</v>
      </c>
      <c r="AE778" s="177" t="str">
        <f t="shared" si="956"/>
        <v>Leicester</v>
      </c>
      <c r="AF778" s="177" t="str">
        <f t="shared" si="956"/>
        <v>Burnley</v>
      </c>
      <c r="AG778" s="177" t="str">
        <f t="shared" si="956"/>
        <v>Tottenham</v>
      </c>
      <c r="AH778" s="177" t="str">
        <f t="shared" si="956"/>
        <v>Leicester</v>
      </c>
      <c r="AI778" s="177" t="str">
        <f t="shared" si="956"/>
        <v>Brighton</v>
      </c>
      <c r="AJ778" s="177" t="str">
        <f t="shared" si="956"/>
        <v>Arsenal</v>
      </c>
      <c r="AK778" s="177" t="str">
        <f t="shared" si="956"/>
        <v>Arsenal</v>
      </c>
      <c r="AL778" s="177" t="str">
        <f t="shared" si="956"/>
        <v/>
      </c>
      <c r="AM778" s="177" t="str">
        <f t="shared" si="956"/>
        <v/>
      </c>
      <c r="AN778" s="177" t="str">
        <f t="shared" si="956"/>
        <v/>
      </c>
      <c r="AO778" s="177" t="str">
        <f t="shared" si="956"/>
        <v/>
      </c>
      <c r="AP778" s="177" t="str">
        <f t="shared" si="956"/>
        <v/>
      </c>
      <c r="AQ778" s="170"/>
      <c r="AR778" s="170"/>
    </row>
    <row r="779" ht="12.75" customHeight="1">
      <c r="A779" s="170"/>
      <c r="B779" s="170"/>
      <c r="C779" s="140"/>
      <c r="D779" s="139">
        <v>5.0</v>
      </c>
      <c r="E779" s="177" t="str">
        <f t="shared" ref="E779:AP779" si="957">IFERROR(INDEX($C$389:$C$578,MATCH($D779,E$389:E$578,0)),"")</f>
        <v>Bournemouth</v>
      </c>
      <c r="F779" s="177" t="str">
        <f t="shared" si="957"/>
        <v>Man City</v>
      </c>
      <c r="G779" s="177" t="str">
        <f t="shared" si="957"/>
        <v>Man City</v>
      </c>
      <c r="H779" s="177" t="str">
        <f t="shared" si="957"/>
        <v>Crystal Palace</v>
      </c>
      <c r="I779" s="177" t="str">
        <f t="shared" si="957"/>
        <v>Bournemouth</v>
      </c>
      <c r="J779" s="177" t="str">
        <f t="shared" si="957"/>
        <v>Everton</v>
      </c>
      <c r="K779" s="177" t="str">
        <f t="shared" si="957"/>
        <v>Newcastle</v>
      </c>
      <c r="L779" s="177" t="str">
        <f t="shared" si="957"/>
        <v>Huddersfield</v>
      </c>
      <c r="M779" s="177" t="str">
        <f t="shared" si="957"/>
        <v>Cardiff</v>
      </c>
      <c r="N779" s="177" t="str">
        <f t="shared" si="957"/>
        <v>Huddersfield</v>
      </c>
      <c r="O779" s="177" t="str">
        <f t="shared" si="957"/>
        <v>Chelsea</v>
      </c>
      <c r="P779" s="177" t="str">
        <f t="shared" si="957"/>
        <v>Arsenal</v>
      </c>
      <c r="Q779" s="177" t="str">
        <f t="shared" si="957"/>
        <v>Burnley</v>
      </c>
      <c r="R779" s="177" t="str">
        <f t="shared" si="957"/>
        <v>Man Utd</v>
      </c>
      <c r="S779" s="177" t="str">
        <f t="shared" si="957"/>
        <v>Crystal Palace</v>
      </c>
      <c r="T779" s="177" t="str">
        <f t="shared" si="957"/>
        <v>Watford</v>
      </c>
      <c r="U779" s="177" t="str">
        <f t="shared" si="957"/>
        <v>Burnley</v>
      </c>
      <c r="V779" s="177" t="str">
        <f t="shared" si="957"/>
        <v>Man City</v>
      </c>
      <c r="W779" s="177" t="str">
        <f t="shared" si="957"/>
        <v>Arsenal</v>
      </c>
      <c r="X779" s="177" t="str">
        <f t="shared" si="957"/>
        <v>Southampton</v>
      </c>
      <c r="Y779" s="177" t="str">
        <f t="shared" si="957"/>
        <v>Arsenal</v>
      </c>
      <c r="Z779" s="177" t="str">
        <f t="shared" si="957"/>
        <v>Leicester</v>
      </c>
      <c r="AA779" s="177" t="str">
        <f t="shared" si="957"/>
        <v>Bournemouth</v>
      </c>
      <c r="AB779" s="177" t="str">
        <f t="shared" si="957"/>
        <v>Chelsea</v>
      </c>
      <c r="AC779" s="177" t="str">
        <f t="shared" si="957"/>
        <v>Brighton</v>
      </c>
      <c r="AD779" s="177" t="str">
        <f t="shared" si="957"/>
        <v>West Ham</v>
      </c>
      <c r="AE779" s="177" t="str">
        <f t="shared" si="957"/>
        <v>Burnley</v>
      </c>
      <c r="AF779" s="177" t="str">
        <f t="shared" si="957"/>
        <v>Leicester</v>
      </c>
      <c r="AG779" s="177" t="str">
        <f t="shared" si="957"/>
        <v>Burnley</v>
      </c>
      <c r="AH779" s="177" t="str">
        <f t="shared" si="957"/>
        <v>Bournemouth</v>
      </c>
      <c r="AI779" s="177" t="str">
        <f t="shared" si="957"/>
        <v>Watford</v>
      </c>
      <c r="AJ779" s="177" t="str">
        <f t="shared" si="957"/>
        <v>Arsenal</v>
      </c>
      <c r="AK779" s="177" t="str">
        <f t="shared" si="957"/>
        <v>Liverpool</v>
      </c>
      <c r="AL779" s="177" t="str">
        <f t="shared" si="957"/>
        <v/>
      </c>
      <c r="AM779" s="177" t="str">
        <f t="shared" si="957"/>
        <v/>
      </c>
      <c r="AN779" s="177" t="str">
        <f t="shared" si="957"/>
        <v/>
      </c>
      <c r="AO779" s="177" t="str">
        <f t="shared" si="957"/>
        <v/>
      </c>
      <c r="AP779" s="177" t="str">
        <f t="shared" si="957"/>
        <v/>
      </c>
      <c r="AQ779" s="170"/>
      <c r="AR779" s="170"/>
    </row>
    <row r="780" ht="12.75" customHeight="1">
      <c r="A780" s="170"/>
      <c r="B780" s="170"/>
      <c r="C780" s="140"/>
      <c r="D780" s="139">
        <v>6.0</v>
      </c>
      <c r="E780" s="177" t="str">
        <f t="shared" ref="E780:AP780" si="958">IFERROR(INDEX($C$389:$C$578,MATCH($D780,E$389:E$578,0)),"")</f>
        <v>Chelsea</v>
      </c>
      <c r="F780" s="177" t="str">
        <f t="shared" si="958"/>
        <v>Cardiff</v>
      </c>
      <c r="G780" s="177" t="str">
        <f t="shared" si="958"/>
        <v>Bournemouth</v>
      </c>
      <c r="H780" s="177" t="str">
        <f t="shared" si="958"/>
        <v>Burnley</v>
      </c>
      <c r="I780" s="177" t="str">
        <f t="shared" si="958"/>
        <v>Burnley</v>
      </c>
      <c r="J780" s="177" t="str">
        <f t="shared" si="958"/>
        <v>Everton</v>
      </c>
      <c r="K780" s="177" t="str">
        <f t="shared" si="958"/>
        <v>Arsenal</v>
      </c>
      <c r="L780" s="177" t="str">
        <f t="shared" si="958"/>
        <v>Newcastle</v>
      </c>
      <c r="M780" s="177" t="str">
        <f t="shared" si="958"/>
        <v>Huddersfield</v>
      </c>
      <c r="N780" s="177" t="str">
        <f t="shared" si="958"/>
        <v>Cardiff</v>
      </c>
      <c r="O780" s="177" t="str">
        <f t="shared" si="958"/>
        <v>Brighton</v>
      </c>
      <c r="P780" s="177" t="str">
        <f t="shared" si="958"/>
        <v>Bournemouth</v>
      </c>
      <c r="Q780" s="177" t="str">
        <f t="shared" si="958"/>
        <v>West Ham</v>
      </c>
      <c r="R780" s="177" t="str">
        <f t="shared" si="958"/>
        <v>Crystal Palace</v>
      </c>
      <c r="S780" s="177" t="str">
        <f t="shared" si="958"/>
        <v>Bournemouth</v>
      </c>
      <c r="T780" s="177" t="str">
        <f t="shared" si="958"/>
        <v>Bournemouth</v>
      </c>
      <c r="U780" s="177" t="str">
        <f t="shared" si="958"/>
        <v>Leicester</v>
      </c>
      <c r="V780" s="177" t="str">
        <f t="shared" si="958"/>
        <v>Man City</v>
      </c>
      <c r="W780" s="177" t="str">
        <f t="shared" si="958"/>
        <v>Leicester</v>
      </c>
      <c r="X780" s="177" t="str">
        <f t="shared" si="958"/>
        <v>Man City</v>
      </c>
      <c r="Y780" s="177" t="str">
        <f t="shared" si="958"/>
        <v>Arsenal</v>
      </c>
      <c r="Z780" s="177" t="str">
        <f t="shared" si="958"/>
        <v>Arsenal</v>
      </c>
      <c r="AA780" s="177" t="str">
        <f t="shared" si="958"/>
        <v>Southampton</v>
      </c>
      <c r="AB780" s="177" t="str">
        <f t="shared" si="958"/>
        <v>Arsenal</v>
      </c>
      <c r="AC780" s="177" t="str">
        <f t="shared" si="958"/>
        <v>Cardiff</v>
      </c>
      <c r="AD780" s="177" t="str">
        <f t="shared" si="958"/>
        <v>Brighton</v>
      </c>
      <c r="AE780" s="177" t="str">
        <f t="shared" si="958"/>
        <v>Chelsea</v>
      </c>
      <c r="AF780" s="177" t="str">
        <f t="shared" si="958"/>
        <v>Tottenham</v>
      </c>
      <c r="AG780" s="177" t="str">
        <f t="shared" si="958"/>
        <v>Burnley</v>
      </c>
      <c r="AH780" s="177" t="str">
        <f t="shared" si="958"/>
        <v>Brighton</v>
      </c>
      <c r="AI780" s="177" t="str">
        <f t="shared" si="958"/>
        <v>Watford</v>
      </c>
      <c r="AJ780" s="177" t="str">
        <f t="shared" si="958"/>
        <v>Liverpool</v>
      </c>
      <c r="AK780" s="177" t="str">
        <f t="shared" si="958"/>
        <v>Man Utd</v>
      </c>
      <c r="AL780" s="177" t="str">
        <f t="shared" si="958"/>
        <v/>
      </c>
      <c r="AM780" s="177" t="str">
        <f t="shared" si="958"/>
        <v/>
      </c>
      <c r="AN780" s="177" t="str">
        <f t="shared" si="958"/>
        <v/>
      </c>
      <c r="AO780" s="177" t="str">
        <f t="shared" si="958"/>
        <v/>
      </c>
      <c r="AP780" s="177" t="str">
        <f t="shared" si="958"/>
        <v/>
      </c>
      <c r="AQ780" s="170"/>
      <c r="AR780" s="170"/>
    </row>
    <row r="781" ht="12.75" customHeight="1">
      <c r="A781" s="170"/>
      <c r="B781" s="170"/>
      <c r="C781" s="140"/>
      <c r="D781" s="139">
        <v>7.0</v>
      </c>
      <c r="E781" s="177" t="str">
        <f t="shared" ref="E781:AP781" si="959">IFERROR(INDEX($C$389:$C$578,MATCH($D781,E$389:E$578,0)),"")</f>
        <v>Crystal Palace</v>
      </c>
      <c r="F781" s="177" t="str">
        <f t="shared" si="959"/>
        <v>Everton</v>
      </c>
      <c r="G781" s="177" t="str">
        <f t="shared" si="959"/>
        <v>Crystal Palace</v>
      </c>
      <c r="H781" s="177" t="str">
        <f t="shared" si="959"/>
        <v>Everton</v>
      </c>
      <c r="I781" s="177" t="str">
        <f t="shared" si="959"/>
        <v>Leicester</v>
      </c>
      <c r="J781" s="177" t="str">
        <f t="shared" si="959"/>
        <v>Man City</v>
      </c>
      <c r="K781" s="177" t="str">
        <f t="shared" si="959"/>
        <v>Brighton</v>
      </c>
      <c r="L781" s="177" t="str">
        <f t="shared" si="959"/>
        <v>Newcastle</v>
      </c>
      <c r="M781" s="177" t="str">
        <f t="shared" si="959"/>
        <v>Chelsea</v>
      </c>
      <c r="N781" s="177" t="str">
        <f t="shared" si="959"/>
        <v>Fulham</v>
      </c>
      <c r="O781" s="177" t="str">
        <f t="shared" si="959"/>
        <v>Huddersfield</v>
      </c>
      <c r="P781" s="177" t="str">
        <f t="shared" si="959"/>
        <v>Burnley</v>
      </c>
      <c r="Q781" s="177" t="str">
        <f t="shared" si="959"/>
        <v>Man Utd</v>
      </c>
      <c r="R781" s="177" t="str">
        <f t="shared" si="959"/>
        <v>Burnley</v>
      </c>
      <c r="S781" s="177" t="str">
        <f t="shared" si="959"/>
        <v>Watford</v>
      </c>
      <c r="T781" s="177" t="str">
        <f t="shared" si="959"/>
        <v>Arsenal</v>
      </c>
      <c r="U781" s="177" t="str">
        <f t="shared" si="959"/>
        <v>Cardiff</v>
      </c>
      <c r="V781" s="177" t="str">
        <f t="shared" si="959"/>
        <v>Newcastle</v>
      </c>
      <c r="W781" s="177" t="str">
        <f t="shared" si="959"/>
        <v>Burnley</v>
      </c>
      <c r="X781" s="177" t="str">
        <f t="shared" si="959"/>
        <v>Burnley</v>
      </c>
      <c r="Y781" s="177" t="str">
        <f t="shared" si="959"/>
        <v>Arsenal</v>
      </c>
      <c r="Z781" s="177" t="str">
        <f t="shared" si="959"/>
        <v>Everton</v>
      </c>
      <c r="AA781" s="177" t="str">
        <f t="shared" si="959"/>
        <v>Southampton</v>
      </c>
      <c r="AB781" s="177" t="str">
        <f t="shared" si="959"/>
        <v>Arsenal</v>
      </c>
      <c r="AC781" s="177" t="str">
        <f t="shared" si="959"/>
        <v>Chelsea</v>
      </c>
      <c r="AD781" s="177" t="str">
        <f t="shared" si="959"/>
        <v>Brighton</v>
      </c>
      <c r="AE781" s="177" t="str">
        <f t="shared" si="959"/>
        <v>Chelsea</v>
      </c>
      <c r="AF781" s="177" t="str">
        <f t="shared" si="959"/>
        <v>Leicester</v>
      </c>
      <c r="AG781" s="177" t="str">
        <f t="shared" si="959"/>
        <v>Brighton</v>
      </c>
      <c r="AH781" s="177" t="str">
        <f t="shared" si="959"/>
        <v>Arsenal</v>
      </c>
      <c r="AI781" s="177" t="str">
        <f t="shared" si="959"/>
        <v>Crystal Palace</v>
      </c>
      <c r="AJ781" s="177" t="str">
        <f t="shared" si="959"/>
        <v>Crystal Palace</v>
      </c>
      <c r="AK781" s="177" t="str">
        <f t="shared" si="959"/>
        <v>Southampton</v>
      </c>
      <c r="AL781" s="177" t="str">
        <f t="shared" si="959"/>
        <v/>
      </c>
      <c r="AM781" s="177" t="str">
        <f t="shared" si="959"/>
        <v/>
      </c>
      <c r="AN781" s="177" t="str">
        <f t="shared" si="959"/>
        <v/>
      </c>
      <c r="AO781" s="177" t="str">
        <f t="shared" si="959"/>
        <v/>
      </c>
      <c r="AP781" s="177" t="str">
        <f t="shared" si="959"/>
        <v/>
      </c>
      <c r="AQ781" s="170"/>
      <c r="AR781" s="170"/>
    </row>
    <row r="782" ht="12.75" customHeight="1">
      <c r="A782" s="170"/>
      <c r="B782" s="170"/>
      <c r="C782" s="140"/>
      <c r="D782" s="139">
        <v>8.0</v>
      </c>
      <c r="E782" s="177" t="str">
        <f t="shared" ref="E782:AP782" si="960">IFERROR(INDEX($C$389:$C$578,MATCH($D782,E$389:E$578,0)),"")</f>
        <v>Brighton</v>
      </c>
      <c r="F782" s="177" t="str">
        <f t="shared" si="960"/>
        <v>Man City</v>
      </c>
      <c r="G782" s="177" t="str">
        <f t="shared" si="960"/>
        <v>Everton</v>
      </c>
      <c r="H782" s="177" t="str">
        <f t="shared" si="960"/>
        <v>Bournemouth</v>
      </c>
      <c r="I782" s="177" t="str">
        <f t="shared" si="960"/>
        <v>Bournemouth</v>
      </c>
      <c r="J782" s="177" t="str">
        <f t="shared" si="960"/>
        <v>Leicester</v>
      </c>
      <c r="K782" s="177" t="str">
        <f t="shared" si="960"/>
        <v>Burnley</v>
      </c>
      <c r="L782" s="177" t="str">
        <f t="shared" si="960"/>
        <v>Fulham</v>
      </c>
      <c r="M782" s="177" t="str">
        <f t="shared" si="960"/>
        <v>Cardiff</v>
      </c>
      <c r="N782" s="177" t="str">
        <f t="shared" si="960"/>
        <v>Chelsea</v>
      </c>
      <c r="O782" s="177" t="str">
        <f t="shared" si="960"/>
        <v>Everton</v>
      </c>
      <c r="P782" s="177" t="str">
        <f t="shared" si="960"/>
        <v>Cardiff</v>
      </c>
      <c r="Q782" s="177" t="str">
        <f t="shared" si="960"/>
        <v>Huddersfield</v>
      </c>
      <c r="R782" s="177" t="str">
        <f t="shared" si="960"/>
        <v>Burnley</v>
      </c>
      <c r="S782" s="177" t="str">
        <f t="shared" si="960"/>
        <v>Bournemouth</v>
      </c>
      <c r="T782" s="177" t="str">
        <f t="shared" si="960"/>
        <v>Leicester</v>
      </c>
      <c r="U782" s="177" t="str">
        <f t="shared" si="960"/>
        <v>Man Utd</v>
      </c>
      <c r="V782" s="177" t="str">
        <f t="shared" si="960"/>
        <v>Bournemouth</v>
      </c>
      <c r="W782" s="177" t="str">
        <f t="shared" si="960"/>
        <v>Fulham</v>
      </c>
      <c r="X782" s="177" t="str">
        <f t="shared" si="960"/>
        <v>Chelsea</v>
      </c>
      <c r="Y782" s="177" t="str">
        <f t="shared" si="960"/>
        <v>Burnley</v>
      </c>
      <c r="Z782" s="177" t="str">
        <f t="shared" si="960"/>
        <v>Fulham</v>
      </c>
      <c r="AA782" s="177" t="str">
        <f t="shared" si="960"/>
        <v>Cardiff</v>
      </c>
      <c r="AB782" s="177" t="str">
        <f t="shared" si="960"/>
        <v>Newcastle</v>
      </c>
      <c r="AC782" s="177" t="str">
        <f t="shared" si="960"/>
        <v>Crystal Palace</v>
      </c>
      <c r="AD782" s="177" t="str">
        <f t="shared" si="960"/>
        <v>Bournemouth</v>
      </c>
      <c r="AE782" s="177" t="str">
        <f t="shared" si="960"/>
        <v>Brighton</v>
      </c>
      <c r="AF782" s="177" t="str">
        <f t="shared" si="960"/>
        <v>Crystal Palace</v>
      </c>
      <c r="AG782" s="177" t="str">
        <f t="shared" si="960"/>
        <v>Tottenham</v>
      </c>
      <c r="AH782" s="177" t="str">
        <f t="shared" si="960"/>
        <v>Crystal Palace</v>
      </c>
      <c r="AI782" s="177" t="str">
        <f t="shared" si="960"/>
        <v>Burnley</v>
      </c>
      <c r="AJ782" s="177" t="str">
        <f t="shared" si="960"/>
        <v>Crystal Palace</v>
      </c>
      <c r="AK782" s="177" t="str">
        <f t="shared" si="960"/>
        <v>Tottenham</v>
      </c>
      <c r="AL782" s="177" t="str">
        <f t="shared" si="960"/>
        <v/>
      </c>
      <c r="AM782" s="177" t="str">
        <f t="shared" si="960"/>
        <v/>
      </c>
      <c r="AN782" s="177" t="str">
        <f t="shared" si="960"/>
        <v/>
      </c>
      <c r="AO782" s="177" t="str">
        <f t="shared" si="960"/>
        <v/>
      </c>
      <c r="AP782" s="177" t="str">
        <f t="shared" si="960"/>
        <v/>
      </c>
      <c r="AQ782" s="170"/>
      <c r="AR782" s="170"/>
    </row>
    <row r="783" ht="12.75" customHeight="1">
      <c r="A783" s="170"/>
      <c r="B783" s="170"/>
      <c r="C783" s="140"/>
      <c r="D783" s="139">
        <v>9.0</v>
      </c>
      <c r="E783" s="177" t="str">
        <f t="shared" ref="E783:AP783" si="961">IFERROR(INDEX($C$389:$C$578,MATCH($D783,E$389:E$578,0)),"")</f>
        <v>Liverpool</v>
      </c>
      <c r="F783" s="177" t="str">
        <f t="shared" si="961"/>
        <v>Man City</v>
      </c>
      <c r="G783" s="177" t="str">
        <f t="shared" si="961"/>
        <v>Arsenal</v>
      </c>
      <c r="H783" s="177" t="str">
        <f t="shared" si="961"/>
        <v>Burnley</v>
      </c>
      <c r="I783" s="177" t="str">
        <f t="shared" si="961"/>
        <v>Crystal Palace</v>
      </c>
      <c r="J783" s="177" t="str">
        <f t="shared" si="961"/>
        <v>Leicester</v>
      </c>
      <c r="K783" s="177" t="str">
        <f t="shared" si="961"/>
        <v>Cardiff</v>
      </c>
      <c r="L783" s="177" t="str">
        <f t="shared" si="961"/>
        <v>Burnley</v>
      </c>
      <c r="M783" s="177" t="str">
        <f t="shared" si="961"/>
        <v>Huddersfield</v>
      </c>
      <c r="N783" s="177" t="str">
        <f t="shared" si="961"/>
        <v>Huddersfield</v>
      </c>
      <c r="O783" s="177" t="str">
        <f t="shared" si="961"/>
        <v>Everton</v>
      </c>
      <c r="P783" s="177" t="str">
        <f t="shared" si="961"/>
        <v>Cardiff</v>
      </c>
      <c r="Q783" s="177" t="str">
        <f t="shared" si="961"/>
        <v>Bournemouth</v>
      </c>
      <c r="R783" s="177" t="str">
        <f t="shared" si="961"/>
        <v>Brighton</v>
      </c>
      <c r="S783" s="177" t="str">
        <f t="shared" si="961"/>
        <v>Leicester</v>
      </c>
      <c r="T783" s="177" t="str">
        <f t="shared" si="961"/>
        <v>Newcastle</v>
      </c>
      <c r="U783" s="177" t="str">
        <f t="shared" si="961"/>
        <v>Watford</v>
      </c>
      <c r="V783" s="177" t="str">
        <f t="shared" si="961"/>
        <v>Cardiff</v>
      </c>
      <c r="W783" s="177" t="str">
        <f t="shared" si="961"/>
        <v>Bournemouth</v>
      </c>
      <c r="X783" s="177" t="str">
        <f t="shared" si="961"/>
        <v>Man City</v>
      </c>
      <c r="Y783" s="177" t="str">
        <f t="shared" si="961"/>
        <v>Chelsea</v>
      </c>
      <c r="Z783" s="177" t="str">
        <f t="shared" si="961"/>
        <v>Southampton</v>
      </c>
      <c r="AA783" s="177" t="str">
        <f t="shared" si="961"/>
        <v>Fulham</v>
      </c>
      <c r="AB783" s="177" t="str">
        <f t="shared" si="961"/>
        <v>Southampton</v>
      </c>
      <c r="AC783" s="177" t="str">
        <f t="shared" si="961"/>
        <v>Crystal Palace</v>
      </c>
      <c r="AD783" s="177" t="str">
        <f t="shared" si="961"/>
        <v>Crystal Palace</v>
      </c>
      <c r="AE783" s="177" t="str">
        <f t="shared" si="961"/>
        <v>West Ham</v>
      </c>
      <c r="AF783" s="177" t="str">
        <f t="shared" si="961"/>
        <v>Leicester</v>
      </c>
      <c r="AG783" s="177" t="str">
        <f t="shared" si="961"/>
        <v>Brighton</v>
      </c>
      <c r="AH783" s="177" t="str">
        <f t="shared" si="961"/>
        <v>Bournemouth</v>
      </c>
      <c r="AI783" s="177" t="str">
        <f t="shared" si="961"/>
        <v>Man City</v>
      </c>
      <c r="AJ783" s="177" t="str">
        <f t="shared" si="961"/>
        <v>Fulham</v>
      </c>
      <c r="AK783" s="177" t="str">
        <f t="shared" si="961"/>
        <v>Man City</v>
      </c>
      <c r="AL783" s="177" t="str">
        <f t="shared" si="961"/>
        <v/>
      </c>
      <c r="AM783" s="177" t="str">
        <f t="shared" si="961"/>
        <v/>
      </c>
      <c r="AN783" s="177" t="str">
        <f t="shared" si="961"/>
        <v/>
      </c>
      <c r="AO783" s="177" t="str">
        <f t="shared" si="961"/>
        <v/>
      </c>
      <c r="AP783" s="177" t="str">
        <f t="shared" si="961"/>
        <v/>
      </c>
      <c r="AQ783" s="170"/>
      <c r="AR783" s="170"/>
    </row>
    <row r="784" ht="12.75" customHeight="1">
      <c r="A784" s="170"/>
      <c r="B784" s="170"/>
      <c r="C784" s="140"/>
      <c r="D784" s="139">
        <v>10.0</v>
      </c>
      <c r="E784" s="177" t="str">
        <f t="shared" ref="E784:AP784" si="962">IFERROR(INDEX($C$389:$C$578,MATCH($D784,E$389:E$578,0)),"")</f>
        <v>Bournemouth</v>
      </c>
      <c r="F784" s="177" t="str">
        <f t="shared" si="962"/>
        <v>Chelsea</v>
      </c>
      <c r="G784" s="177" t="str">
        <f t="shared" si="962"/>
        <v>Huddersfield</v>
      </c>
      <c r="H784" s="177" t="str">
        <f t="shared" si="962"/>
        <v>Everton</v>
      </c>
      <c r="I784" s="177" t="str">
        <f t="shared" si="962"/>
        <v>Crystal Palace</v>
      </c>
      <c r="J784" s="177" t="str">
        <f t="shared" si="962"/>
        <v>Everton</v>
      </c>
      <c r="K784" s="177" t="str">
        <f t="shared" si="962"/>
        <v>Cardiff</v>
      </c>
      <c r="L784" s="177" t="str">
        <f t="shared" si="962"/>
        <v>Chelsea</v>
      </c>
      <c r="M784" s="177" t="str">
        <f t="shared" si="962"/>
        <v>Fulham</v>
      </c>
      <c r="N784" s="177" t="str">
        <f t="shared" si="962"/>
        <v>Brighton</v>
      </c>
      <c r="O784" s="177" t="str">
        <f t="shared" si="962"/>
        <v>Everton</v>
      </c>
      <c r="P784" s="177" t="str">
        <f t="shared" si="962"/>
        <v>Brighton</v>
      </c>
      <c r="Q784" s="177" t="str">
        <f t="shared" si="962"/>
        <v>Everton</v>
      </c>
      <c r="R784" s="177" t="str">
        <f t="shared" si="962"/>
        <v>Cardiff</v>
      </c>
      <c r="S784" s="177" t="str">
        <f t="shared" si="962"/>
        <v>Newcastle</v>
      </c>
      <c r="T784" s="177" t="str">
        <f t="shared" si="962"/>
        <v>Tottenham</v>
      </c>
      <c r="U784" s="177" t="str">
        <f t="shared" si="962"/>
        <v>Bournemouth</v>
      </c>
      <c r="V784" s="177" t="str">
        <f t="shared" si="962"/>
        <v>Fulham</v>
      </c>
      <c r="W784" s="177" t="str">
        <f t="shared" si="962"/>
        <v>Burnley</v>
      </c>
      <c r="X784" s="177" t="str">
        <f t="shared" si="962"/>
        <v>Chelsea</v>
      </c>
      <c r="Y784" s="177" t="str">
        <f t="shared" si="962"/>
        <v>Crystal Palace</v>
      </c>
      <c r="Z784" s="177" t="str">
        <f t="shared" si="962"/>
        <v>Arsenal</v>
      </c>
      <c r="AA784" s="177" t="str">
        <f t="shared" si="962"/>
        <v>Southampton</v>
      </c>
      <c r="AB784" s="177" t="str">
        <f t="shared" si="962"/>
        <v>Southampton</v>
      </c>
      <c r="AC784" s="177" t="str">
        <f t="shared" si="962"/>
        <v>Brighton</v>
      </c>
      <c r="AD784" s="177" t="str">
        <f t="shared" si="962"/>
        <v>Leicester</v>
      </c>
      <c r="AE784" s="177" t="str">
        <f t="shared" si="962"/>
        <v>Brighton</v>
      </c>
      <c r="AF784" s="177" t="str">
        <f t="shared" si="962"/>
        <v>Man City</v>
      </c>
      <c r="AG784" s="177" t="str">
        <f t="shared" si="962"/>
        <v>Chelsea</v>
      </c>
      <c r="AH784" s="177" t="str">
        <f t="shared" si="962"/>
        <v>Burnley</v>
      </c>
      <c r="AI784" s="177" t="str">
        <f t="shared" si="962"/>
        <v>Brighton</v>
      </c>
      <c r="AJ784" s="177" t="str">
        <f t="shared" si="962"/>
        <v>Burnley</v>
      </c>
      <c r="AK784" s="177" t="str">
        <f t="shared" si="962"/>
        <v>Burnley</v>
      </c>
      <c r="AL784" s="177" t="str">
        <f t="shared" si="962"/>
        <v/>
      </c>
      <c r="AM784" s="177" t="str">
        <f t="shared" si="962"/>
        <v/>
      </c>
      <c r="AN784" s="177" t="str">
        <f t="shared" si="962"/>
        <v/>
      </c>
      <c r="AO784" s="177" t="str">
        <f t="shared" si="962"/>
        <v/>
      </c>
      <c r="AP784" s="177" t="str">
        <f t="shared" si="962"/>
        <v/>
      </c>
      <c r="AQ784" s="170"/>
      <c r="AR784" s="170"/>
    </row>
    <row r="785" ht="12.75" customHeight="1">
      <c r="A785" s="170"/>
      <c r="B785" s="170"/>
      <c r="C785" s="140"/>
      <c r="D785" s="139">
        <v>11.0</v>
      </c>
      <c r="E785" s="177" t="str">
        <f t="shared" ref="E785:AP785" si="963">IFERROR(INDEX($C$389:$C$578,MATCH($D785,E$389:E$578,0)),"")</f>
        <v>Chelsea</v>
      </c>
      <c r="F785" s="177" t="str">
        <f t="shared" si="963"/>
        <v>Man City</v>
      </c>
      <c r="G785" s="177" t="str">
        <f t="shared" si="963"/>
        <v>Man City</v>
      </c>
      <c r="H785" s="177" t="str">
        <f t="shared" si="963"/>
        <v>Arsenal</v>
      </c>
      <c r="I785" s="177" t="str">
        <f t="shared" si="963"/>
        <v>Fulham</v>
      </c>
      <c r="J785" s="177" t="str">
        <f t="shared" si="963"/>
        <v>Burnley</v>
      </c>
      <c r="K785" s="177" t="str">
        <f t="shared" si="963"/>
        <v>Leicester</v>
      </c>
      <c r="L785" s="177" t="str">
        <f t="shared" si="963"/>
        <v>Arsenal</v>
      </c>
      <c r="M785" s="177" t="str">
        <f t="shared" si="963"/>
        <v>Brighton</v>
      </c>
      <c r="N785" s="177" t="str">
        <f t="shared" si="963"/>
        <v>Everton</v>
      </c>
      <c r="O785" s="177" t="str">
        <f t="shared" si="963"/>
        <v>West Ham</v>
      </c>
      <c r="P785" s="177" t="str">
        <f t="shared" si="963"/>
        <v>Man Utd</v>
      </c>
      <c r="Q785" s="177" t="str">
        <f t="shared" si="963"/>
        <v>Newcastle</v>
      </c>
      <c r="R785" s="177" t="str">
        <f t="shared" si="963"/>
        <v>Watford</v>
      </c>
      <c r="S785" s="177" t="str">
        <f t="shared" si="963"/>
        <v>Burnley</v>
      </c>
      <c r="T785" s="177" t="str">
        <f t="shared" si="963"/>
        <v>Arsenal</v>
      </c>
      <c r="U785" s="177" t="str">
        <f t="shared" si="963"/>
        <v>Arsenal</v>
      </c>
      <c r="V785" s="177" t="str">
        <f t="shared" si="963"/>
        <v>Chelsea</v>
      </c>
      <c r="W785" s="177" t="str">
        <f t="shared" si="963"/>
        <v>Cardiff</v>
      </c>
      <c r="X785" s="177" t="str">
        <f t="shared" si="963"/>
        <v>Burnley</v>
      </c>
      <c r="Y785" s="177" t="str">
        <f t="shared" si="963"/>
        <v>Huddersfield</v>
      </c>
      <c r="Z785" s="177" t="str">
        <f t="shared" si="963"/>
        <v>Arsenal</v>
      </c>
      <c r="AA785" s="177" t="str">
        <f t="shared" si="963"/>
        <v>Everton</v>
      </c>
      <c r="AB785" s="177" t="str">
        <f t="shared" si="963"/>
        <v>Brighton</v>
      </c>
      <c r="AC785" s="177" t="str">
        <f t="shared" si="963"/>
        <v>Southampton</v>
      </c>
      <c r="AD785" s="177" t="str">
        <f t="shared" si="963"/>
        <v>Newcastle</v>
      </c>
      <c r="AE785" s="177" t="str">
        <f t="shared" si="963"/>
        <v>Bournemouth</v>
      </c>
      <c r="AF785" s="177" t="str">
        <f t="shared" si="963"/>
        <v>Brighton</v>
      </c>
      <c r="AG785" s="177" t="str">
        <f t="shared" si="963"/>
        <v>Crystal Palace</v>
      </c>
      <c r="AH785" s="177" t="str">
        <f t="shared" si="963"/>
        <v>Man City</v>
      </c>
      <c r="AI785" s="177" t="str">
        <f t="shared" si="963"/>
        <v>Man City</v>
      </c>
      <c r="AJ785" s="177" t="str">
        <f t="shared" si="963"/>
        <v>Leicester</v>
      </c>
      <c r="AK785" s="177" t="str">
        <f t="shared" si="963"/>
        <v>Watford</v>
      </c>
      <c r="AL785" s="177" t="str">
        <f t="shared" si="963"/>
        <v/>
      </c>
      <c r="AM785" s="177" t="str">
        <f t="shared" si="963"/>
        <v/>
      </c>
      <c r="AN785" s="177" t="str">
        <f t="shared" si="963"/>
        <v/>
      </c>
      <c r="AO785" s="177" t="str">
        <f t="shared" si="963"/>
        <v/>
      </c>
      <c r="AP785" s="177" t="str">
        <f t="shared" si="963"/>
        <v/>
      </c>
      <c r="AQ785" s="170"/>
      <c r="AR785" s="170"/>
    </row>
    <row r="786" ht="12.75" customHeight="1">
      <c r="A786" s="170"/>
      <c r="B786" s="170"/>
      <c r="C786" s="140"/>
      <c r="D786" s="139">
        <v>12.0</v>
      </c>
      <c r="E786" s="177" t="str">
        <f t="shared" ref="E786:AP786" si="964">IFERROR(INDEX($C$389:$C$578,MATCH($D786,E$389:E$578,0)),"")</f>
        <v>Chelsea</v>
      </c>
      <c r="F786" s="177" t="str">
        <f t="shared" si="964"/>
        <v>Brighton</v>
      </c>
      <c r="G786" s="177" t="str">
        <f t="shared" si="964"/>
        <v>Bournemouth</v>
      </c>
      <c r="H786" s="177" t="str">
        <f t="shared" si="964"/>
        <v>Chelsea</v>
      </c>
      <c r="I786" s="177" t="str">
        <f t="shared" si="964"/>
        <v>Leicester</v>
      </c>
      <c r="J786" s="177" t="str">
        <f t="shared" si="964"/>
        <v>Man City</v>
      </c>
      <c r="K786" s="177" t="str">
        <f t="shared" si="964"/>
        <v>Burnley</v>
      </c>
      <c r="L786" s="177" t="str">
        <f t="shared" si="964"/>
        <v>Everton</v>
      </c>
      <c r="M786" s="177" t="str">
        <f t="shared" si="964"/>
        <v>Chelsea</v>
      </c>
      <c r="N786" s="177" t="str">
        <f t="shared" si="964"/>
        <v>Brighton</v>
      </c>
      <c r="O786" s="177" t="str">
        <f t="shared" si="964"/>
        <v>Arsenal</v>
      </c>
      <c r="P786" s="177" t="str">
        <f t="shared" si="964"/>
        <v>Newcastle</v>
      </c>
      <c r="Q786" s="177" t="str">
        <f t="shared" si="964"/>
        <v>Bournemouth</v>
      </c>
      <c r="R786" s="177" t="str">
        <f t="shared" si="964"/>
        <v>Man Utd</v>
      </c>
      <c r="S786" s="177" t="str">
        <f t="shared" si="964"/>
        <v>Man Utd</v>
      </c>
      <c r="T786" s="177" t="str">
        <f t="shared" si="964"/>
        <v>Everton</v>
      </c>
      <c r="U786" s="177" t="str">
        <f t="shared" si="964"/>
        <v>Man City</v>
      </c>
      <c r="V786" s="177" t="str">
        <f t="shared" si="964"/>
        <v>Burnley</v>
      </c>
      <c r="W786" s="177" t="str">
        <f t="shared" si="964"/>
        <v>Burnley</v>
      </c>
      <c r="X786" s="177" t="str">
        <f t="shared" si="964"/>
        <v>Burnley</v>
      </c>
      <c r="Y786" s="177" t="str">
        <f t="shared" si="964"/>
        <v>Everton</v>
      </c>
      <c r="Z786" s="177" t="str">
        <f t="shared" si="964"/>
        <v>Arsenal</v>
      </c>
      <c r="AA786" s="177" t="str">
        <f t="shared" si="964"/>
        <v>Huddersfield</v>
      </c>
      <c r="AB786" s="177" t="str">
        <f t="shared" si="964"/>
        <v>Arsenal</v>
      </c>
      <c r="AC786" s="177" t="str">
        <f t="shared" si="964"/>
        <v>Bournemouth</v>
      </c>
      <c r="AD786" s="177" t="str">
        <f t="shared" si="964"/>
        <v>Chelsea</v>
      </c>
      <c r="AE786" s="177" t="str">
        <f t="shared" si="964"/>
        <v>Leicester</v>
      </c>
      <c r="AF786" s="177" t="str">
        <f t="shared" si="964"/>
        <v>Brighton</v>
      </c>
      <c r="AG786" s="177" t="str">
        <f t="shared" si="964"/>
        <v>Crystal Palace</v>
      </c>
      <c r="AH786" s="177" t="str">
        <f t="shared" si="964"/>
        <v>Brighton</v>
      </c>
      <c r="AI786" s="177" t="str">
        <f t="shared" si="964"/>
        <v>Bournemouth</v>
      </c>
      <c r="AJ786" s="177" t="str">
        <f t="shared" si="964"/>
        <v>Burnley</v>
      </c>
      <c r="AK786" s="177" t="str">
        <f t="shared" si="964"/>
        <v>Arsenal</v>
      </c>
      <c r="AL786" s="177" t="str">
        <f t="shared" si="964"/>
        <v/>
      </c>
      <c r="AM786" s="177" t="str">
        <f t="shared" si="964"/>
        <v/>
      </c>
      <c r="AN786" s="177" t="str">
        <f t="shared" si="964"/>
        <v/>
      </c>
      <c r="AO786" s="177" t="str">
        <f t="shared" si="964"/>
        <v/>
      </c>
      <c r="AP786" s="177" t="str">
        <f t="shared" si="964"/>
        <v/>
      </c>
      <c r="AQ786" s="170"/>
      <c r="AR786" s="170"/>
    </row>
    <row r="787" ht="12.75" customHeight="1">
      <c r="A787" s="170"/>
      <c r="B787" s="170"/>
      <c r="C787" s="140"/>
      <c r="D787" s="139">
        <v>13.0</v>
      </c>
      <c r="E787" s="177" t="str">
        <f t="shared" ref="E787:AP787" si="965">IFERROR(INDEX($C$389:$C$578,MATCH($D787,E$389:E$578,0)),"")</f>
        <v>Crystal Palace</v>
      </c>
      <c r="F787" s="177" t="str">
        <f t="shared" si="965"/>
        <v>Fulham</v>
      </c>
      <c r="G787" s="177" t="str">
        <f t="shared" si="965"/>
        <v>Burnley</v>
      </c>
      <c r="H787" s="177" t="str">
        <f t="shared" si="965"/>
        <v>Huddersfield</v>
      </c>
      <c r="I787" s="177" t="str">
        <f t="shared" si="965"/>
        <v>Arsenal</v>
      </c>
      <c r="J787" s="177" t="str">
        <f t="shared" si="965"/>
        <v>Fulham</v>
      </c>
      <c r="K787" s="177" t="str">
        <f t="shared" si="965"/>
        <v>Chelsea</v>
      </c>
      <c r="L787" s="177" t="str">
        <f t="shared" si="965"/>
        <v>Burnley</v>
      </c>
      <c r="M787" s="177" t="str">
        <f t="shared" si="965"/>
        <v>Everton</v>
      </c>
      <c r="N787" s="177" t="str">
        <f t="shared" si="965"/>
        <v>Bournemouth</v>
      </c>
      <c r="O787" s="177" t="str">
        <f t="shared" si="965"/>
        <v>Burnley</v>
      </c>
      <c r="P787" s="177" t="str">
        <f t="shared" si="965"/>
        <v>Cardiff</v>
      </c>
      <c r="Q787" s="177" t="str">
        <f t="shared" si="965"/>
        <v>Everton</v>
      </c>
      <c r="R787" s="177" t="str">
        <f t="shared" si="965"/>
        <v>Bournemouth</v>
      </c>
      <c r="S787" s="177" t="str">
        <f t="shared" si="965"/>
        <v>Bournemouth</v>
      </c>
      <c r="T787" s="177" t="str">
        <f t="shared" si="965"/>
        <v>Burnley</v>
      </c>
      <c r="U787" s="177" t="str">
        <f t="shared" si="965"/>
        <v>Fulham</v>
      </c>
      <c r="V787" s="177" t="str">
        <f t="shared" si="965"/>
        <v>Man City</v>
      </c>
      <c r="W787" s="177" t="str">
        <f t="shared" si="965"/>
        <v>Crystal Palace</v>
      </c>
      <c r="X787" s="177" t="str">
        <f t="shared" si="965"/>
        <v>Tottenham</v>
      </c>
      <c r="Y787" s="177" t="str">
        <f t="shared" si="965"/>
        <v>Fulham</v>
      </c>
      <c r="Z787" s="177" t="str">
        <f t="shared" si="965"/>
        <v>Crystal Palace</v>
      </c>
      <c r="AA787" s="177" t="str">
        <f t="shared" si="965"/>
        <v>Arsenal</v>
      </c>
      <c r="AB787" s="177" t="str">
        <f t="shared" si="965"/>
        <v>Leicester</v>
      </c>
      <c r="AC787" s="177" t="str">
        <f t="shared" si="965"/>
        <v>Arsenal</v>
      </c>
      <c r="AD787" s="177" t="str">
        <f t="shared" si="965"/>
        <v>Leicester</v>
      </c>
      <c r="AE787" s="177" t="str">
        <f t="shared" si="965"/>
        <v>Newcastle</v>
      </c>
      <c r="AF787" s="177" t="str">
        <f t="shared" si="965"/>
        <v>Brighton</v>
      </c>
      <c r="AG787" s="177" t="str">
        <f t="shared" si="965"/>
        <v>Brighton</v>
      </c>
      <c r="AH787" s="177" t="str">
        <f t="shared" si="965"/>
        <v>Leicester</v>
      </c>
      <c r="AI787" s="177" t="str">
        <f t="shared" si="965"/>
        <v>Arsenal</v>
      </c>
      <c r="AJ787" s="177" t="str">
        <f t="shared" si="965"/>
        <v>Man Utd</v>
      </c>
      <c r="AK787" s="177" t="str">
        <f t="shared" si="965"/>
        <v>Arsenal</v>
      </c>
      <c r="AL787" s="177" t="str">
        <f t="shared" si="965"/>
        <v/>
      </c>
      <c r="AM787" s="177" t="str">
        <f t="shared" si="965"/>
        <v/>
      </c>
      <c r="AN787" s="177" t="str">
        <f t="shared" si="965"/>
        <v/>
      </c>
      <c r="AO787" s="177" t="str">
        <f t="shared" si="965"/>
        <v/>
      </c>
      <c r="AP787" s="177" t="str">
        <f t="shared" si="965"/>
        <v/>
      </c>
      <c r="AQ787" s="170"/>
      <c r="AR787" s="170"/>
    </row>
    <row r="788" ht="12.75" customHeight="1">
      <c r="A788" s="170"/>
      <c r="B788" s="170"/>
      <c r="C788" s="140"/>
      <c r="D788" s="139">
        <v>14.0</v>
      </c>
      <c r="E788" s="177" t="str">
        <f t="shared" ref="E788:AP788" si="966">IFERROR(INDEX($C$389:$C$578,MATCH($D788,E$389:E$578,0)),"")</f>
        <v>Everton</v>
      </c>
      <c r="F788" s="177" t="str">
        <f t="shared" si="966"/>
        <v>Burnley</v>
      </c>
      <c r="G788" s="177" t="str">
        <f t="shared" si="966"/>
        <v>Burnley</v>
      </c>
      <c r="H788" s="177" t="str">
        <f t="shared" si="966"/>
        <v>Everton</v>
      </c>
      <c r="I788" s="177" t="str">
        <f t="shared" si="966"/>
        <v>Bournemouth</v>
      </c>
      <c r="J788" s="177" t="str">
        <f t="shared" si="966"/>
        <v>Newcastle</v>
      </c>
      <c r="K788" s="177" t="str">
        <f t="shared" si="966"/>
        <v>Man City</v>
      </c>
      <c r="L788" s="177" t="str">
        <f t="shared" si="966"/>
        <v>Crystal Palace</v>
      </c>
      <c r="M788" s="177" t="str">
        <f t="shared" si="966"/>
        <v>Everton</v>
      </c>
      <c r="N788" s="177" t="str">
        <f t="shared" si="966"/>
        <v>Everton</v>
      </c>
      <c r="O788" s="177" t="str">
        <f t="shared" si="966"/>
        <v>Burnley</v>
      </c>
      <c r="P788" s="177" t="str">
        <f t="shared" si="966"/>
        <v>Everton</v>
      </c>
      <c r="Q788" s="177" t="str">
        <f t="shared" si="966"/>
        <v>Newcastle</v>
      </c>
      <c r="R788" s="177" t="str">
        <f t="shared" si="966"/>
        <v>Everton</v>
      </c>
      <c r="S788" s="177" t="str">
        <f t="shared" si="966"/>
        <v>Tottenham</v>
      </c>
      <c r="T788" s="177" t="str">
        <f t="shared" si="966"/>
        <v>Man City</v>
      </c>
      <c r="U788" s="177" t="str">
        <f t="shared" si="966"/>
        <v>Newcastle</v>
      </c>
      <c r="V788" s="177" t="str">
        <f t="shared" si="966"/>
        <v>Fulham</v>
      </c>
      <c r="W788" s="177" t="str">
        <f t="shared" si="966"/>
        <v>Man City</v>
      </c>
      <c r="X788" s="177" t="str">
        <f t="shared" si="966"/>
        <v>Cardiff</v>
      </c>
      <c r="Y788" s="177" t="str">
        <f t="shared" si="966"/>
        <v>Man Utd</v>
      </c>
      <c r="Z788" s="177" t="str">
        <f t="shared" si="966"/>
        <v>Bournemouth</v>
      </c>
      <c r="AA788" s="177" t="str">
        <f t="shared" si="966"/>
        <v>Crystal Palace</v>
      </c>
      <c r="AB788" s="177" t="str">
        <f t="shared" si="966"/>
        <v>Tottenham</v>
      </c>
      <c r="AC788" s="177" t="str">
        <f t="shared" si="966"/>
        <v>Newcastle</v>
      </c>
      <c r="AD788" s="177" t="str">
        <f t="shared" si="966"/>
        <v>Brighton</v>
      </c>
      <c r="AE788" s="177" t="str">
        <f t="shared" si="966"/>
        <v>Huddersfield</v>
      </c>
      <c r="AF788" s="177" t="str">
        <f t="shared" si="966"/>
        <v>Chelsea</v>
      </c>
      <c r="AG788" s="177" t="str">
        <f t="shared" si="966"/>
        <v>Leicester</v>
      </c>
      <c r="AH788" s="177" t="str">
        <f t="shared" si="966"/>
        <v>Brighton</v>
      </c>
      <c r="AI788" s="177" t="str">
        <f t="shared" si="966"/>
        <v>Leicester</v>
      </c>
      <c r="AJ788" s="177" t="str">
        <f t="shared" si="966"/>
        <v>Watford</v>
      </c>
      <c r="AK788" s="177" t="str">
        <f t="shared" si="966"/>
        <v>Cardiff</v>
      </c>
      <c r="AL788" s="177" t="str">
        <f t="shared" si="966"/>
        <v/>
      </c>
      <c r="AM788" s="177" t="str">
        <f t="shared" si="966"/>
        <v/>
      </c>
      <c r="AN788" s="177" t="str">
        <f t="shared" si="966"/>
        <v/>
      </c>
      <c r="AO788" s="177" t="str">
        <f t="shared" si="966"/>
        <v/>
      </c>
      <c r="AP788" s="177" t="str">
        <f t="shared" si="966"/>
        <v/>
      </c>
      <c r="AQ788" s="170"/>
      <c r="AR788" s="170"/>
    </row>
    <row r="789" ht="12.75" customHeight="1">
      <c r="A789" s="170"/>
      <c r="B789" s="170"/>
      <c r="C789" s="140"/>
      <c r="D789" s="139">
        <v>15.0</v>
      </c>
      <c r="E789" s="177" t="str">
        <f t="shared" ref="E789:AP789" si="967">IFERROR(INDEX($C$389:$C$578,MATCH($D789,E$389:E$578,0)),"")</f>
        <v>Fulham</v>
      </c>
      <c r="F789" s="177" t="str">
        <f t="shared" si="967"/>
        <v>Arsenal</v>
      </c>
      <c r="G789" s="177" t="str">
        <f t="shared" si="967"/>
        <v>Chelsea</v>
      </c>
      <c r="H789" s="177" t="str">
        <f t="shared" si="967"/>
        <v>Chelsea</v>
      </c>
      <c r="I789" s="177" t="str">
        <f t="shared" si="967"/>
        <v>Brighton</v>
      </c>
      <c r="J789" s="177" t="str">
        <f t="shared" si="967"/>
        <v>Bournemouth</v>
      </c>
      <c r="K789" s="177" t="str">
        <f t="shared" si="967"/>
        <v>Everton</v>
      </c>
      <c r="L789" s="177" t="str">
        <f t="shared" si="967"/>
        <v>Huddersfield</v>
      </c>
      <c r="M789" s="177" t="str">
        <f t="shared" si="967"/>
        <v>Cardiff</v>
      </c>
      <c r="N789" s="177" t="str">
        <f t="shared" si="967"/>
        <v>Bournemouth</v>
      </c>
      <c r="O789" s="177" t="str">
        <f t="shared" si="967"/>
        <v>Brighton</v>
      </c>
      <c r="P789" s="177" t="str">
        <f t="shared" si="967"/>
        <v>Brighton</v>
      </c>
      <c r="Q789" s="177" t="str">
        <f t="shared" si="967"/>
        <v>Arsenal</v>
      </c>
      <c r="R789" s="177" t="str">
        <f t="shared" si="967"/>
        <v>Fulham</v>
      </c>
      <c r="S789" s="177" t="str">
        <f t="shared" si="967"/>
        <v>Arsenal</v>
      </c>
      <c r="T789" s="177" t="str">
        <f t="shared" si="967"/>
        <v>Bournemouth</v>
      </c>
      <c r="U789" s="177" t="str">
        <f t="shared" si="967"/>
        <v>Burnley</v>
      </c>
      <c r="V789" s="177" t="str">
        <f t="shared" si="967"/>
        <v>Bournemouth</v>
      </c>
      <c r="W789" s="177" t="str">
        <f t="shared" si="967"/>
        <v>Huddersfield</v>
      </c>
      <c r="X789" s="177" t="str">
        <f t="shared" si="967"/>
        <v>Bournemouth</v>
      </c>
      <c r="Y789" s="177" t="str">
        <f t="shared" si="967"/>
        <v>Arsenal</v>
      </c>
      <c r="Z789" s="177" t="str">
        <f t="shared" si="967"/>
        <v>Cardiff</v>
      </c>
      <c r="AA789" s="177" t="str">
        <f t="shared" si="967"/>
        <v>Arsenal</v>
      </c>
      <c r="AB789" s="177" t="str">
        <f t="shared" si="967"/>
        <v>Cardiff</v>
      </c>
      <c r="AC789" s="177" t="str">
        <f t="shared" si="967"/>
        <v>Cardiff</v>
      </c>
      <c r="AD789" s="177" t="str">
        <f t="shared" si="967"/>
        <v>Huddersfield</v>
      </c>
      <c r="AE789" s="177" t="str">
        <f t="shared" si="967"/>
        <v>Brighton</v>
      </c>
      <c r="AF789" s="177" t="str">
        <f t="shared" si="967"/>
        <v>Crystal Palace</v>
      </c>
      <c r="AG789" s="177" t="str">
        <f t="shared" si="967"/>
        <v>Leicester</v>
      </c>
      <c r="AH789" s="177" t="str">
        <f t="shared" si="967"/>
        <v>Brighton</v>
      </c>
      <c r="AI789" s="177" t="str">
        <f t="shared" si="967"/>
        <v>Leicester</v>
      </c>
      <c r="AJ789" s="177" t="str">
        <f t="shared" si="967"/>
        <v>Arsenal</v>
      </c>
      <c r="AK789" s="177" t="str">
        <f t="shared" si="967"/>
        <v>Fulham</v>
      </c>
      <c r="AL789" s="177" t="str">
        <f t="shared" si="967"/>
        <v/>
      </c>
      <c r="AM789" s="177" t="str">
        <f t="shared" si="967"/>
        <v/>
      </c>
      <c r="AN789" s="177" t="str">
        <f t="shared" si="967"/>
        <v/>
      </c>
      <c r="AO789" s="177" t="str">
        <f t="shared" si="967"/>
        <v/>
      </c>
      <c r="AP789" s="177" t="str">
        <f t="shared" si="967"/>
        <v/>
      </c>
      <c r="AQ789" s="170"/>
      <c r="AR789" s="170"/>
    </row>
    <row r="790" ht="12.75" customHeight="1">
      <c r="A790" s="170"/>
      <c r="B790" s="170"/>
      <c r="C790" s="140"/>
      <c r="D790" s="139">
        <v>16.0</v>
      </c>
      <c r="E790" s="177" t="str">
        <f t="shared" ref="E790:AP790" si="968">IFERROR(INDEX($C$389:$C$578,MATCH($D790,E$389:E$578,0)),"")</f>
        <v>Arsenal</v>
      </c>
      <c r="F790" s="177" t="str">
        <f t="shared" si="968"/>
        <v>Crystal Palace</v>
      </c>
      <c r="G790" s="177" t="str">
        <f t="shared" si="968"/>
        <v>Everton</v>
      </c>
      <c r="H790" s="177" t="str">
        <f t="shared" si="968"/>
        <v>Arsenal</v>
      </c>
      <c r="I790" s="177" t="str">
        <f t="shared" si="968"/>
        <v>Burnley</v>
      </c>
      <c r="J790" s="177" t="str">
        <f t="shared" si="968"/>
        <v>Crystal Palace</v>
      </c>
      <c r="K790" s="177" t="str">
        <f t="shared" si="968"/>
        <v>Chelsea</v>
      </c>
      <c r="L790" s="177" t="str">
        <f t="shared" si="968"/>
        <v>Man Utd</v>
      </c>
      <c r="M790" s="177" t="str">
        <f t="shared" si="968"/>
        <v>Cardiff</v>
      </c>
      <c r="N790" s="177" t="str">
        <f t="shared" si="968"/>
        <v>Chelsea</v>
      </c>
      <c r="O790" s="177" t="str">
        <f t="shared" si="968"/>
        <v>Chelsea</v>
      </c>
      <c r="P790" s="177" t="str">
        <f t="shared" si="968"/>
        <v>Burnley</v>
      </c>
      <c r="Q790" s="177" t="str">
        <f t="shared" si="968"/>
        <v>Burnley</v>
      </c>
      <c r="R790" s="177" t="str">
        <f t="shared" si="968"/>
        <v>Bournemouth</v>
      </c>
      <c r="S790" s="177" t="str">
        <f t="shared" si="968"/>
        <v>Everton</v>
      </c>
      <c r="T790" s="177" t="str">
        <f t="shared" si="968"/>
        <v>Burnley</v>
      </c>
      <c r="U790" s="177" t="str">
        <f t="shared" si="968"/>
        <v>Everton</v>
      </c>
      <c r="V790" s="177" t="str">
        <f t="shared" si="968"/>
        <v>Cardiff</v>
      </c>
      <c r="W790" s="177" t="str">
        <f t="shared" si="968"/>
        <v>Man City</v>
      </c>
      <c r="X790" s="177" t="str">
        <f t="shared" si="968"/>
        <v>Everton</v>
      </c>
      <c r="Y790" s="177" t="str">
        <f t="shared" si="968"/>
        <v>Southampton</v>
      </c>
      <c r="Z790" s="177" t="str">
        <f t="shared" si="968"/>
        <v>Cardiff</v>
      </c>
      <c r="AA790" s="177" t="str">
        <f t="shared" si="968"/>
        <v>Arsenal</v>
      </c>
      <c r="AB790" s="177" t="str">
        <f t="shared" si="968"/>
        <v>Crystal Palace</v>
      </c>
      <c r="AC790" s="177" t="str">
        <f t="shared" si="968"/>
        <v>Crystal Palace</v>
      </c>
      <c r="AD790" s="177" t="str">
        <f t="shared" si="968"/>
        <v>Chelsea</v>
      </c>
      <c r="AE790" s="177" t="str">
        <f t="shared" si="968"/>
        <v>Southampton</v>
      </c>
      <c r="AF790" s="177" t="str">
        <f t="shared" si="968"/>
        <v>Crystal Palace</v>
      </c>
      <c r="AG790" s="177" t="str">
        <f t="shared" si="968"/>
        <v>Man Utd</v>
      </c>
      <c r="AH790" s="177" t="str">
        <f t="shared" si="968"/>
        <v>Crystal Palace</v>
      </c>
      <c r="AI790" s="177" t="str">
        <f t="shared" si="968"/>
        <v>Liverpool</v>
      </c>
      <c r="AJ790" s="177" t="str">
        <f t="shared" si="968"/>
        <v>Arsenal</v>
      </c>
      <c r="AK790" s="177" t="str">
        <f t="shared" si="968"/>
        <v>Arsenal</v>
      </c>
      <c r="AL790" s="177" t="str">
        <f t="shared" si="968"/>
        <v/>
      </c>
      <c r="AM790" s="177" t="str">
        <f t="shared" si="968"/>
        <v/>
      </c>
      <c r="AN790" s="177" t="str">
        <f t="shared" si="968"/>
        <v/>
      </c>
      <c r="AO790" s="177" t="str">
        <f t="shared" si="968"/>
        <v/>
      </c>
      <c r="AP790" s="177" t="str">
        <f t="shared" si="968"/>
        <v/>
      </c>
      <c r="AQ790" s="170"/>
      <c r="AR790" s="170"/>
    </row>
    <row r="791" ht="12.75" customHeight="1">
      <c r="A791" s="170"/>
      <c r="B791" s="170"/>
      <c r="C791" s="140"/>
      <c r="D791" s="139">
        <v>17.0</v>
      </c>
      <c r="E791" s="177" t="str">
        <f t="shared" ref="E791:AP791" si="969">IFERROR(INDEX($C$389:$C$578,MATCH($D791,E$389:E$578,0)),"")</f>
        <v>Man Utd</v>
      </c>
      <c r="F791" s="177" t="str">
        <f t="shared" si="969"/>
        <v>Everton</v>
      </c>
      <c r="G791" s="177" t="str">
        <f t="shared" si="969"/>
        <v>Chelsea</v>
      </c>
      <c r="H791" s="177" t="str">
        <f t="shared" si="969"/>
        <v>Crystal Palace</v>
      </c>
      <c r="I791" s="177" t="str">
        <f t="shared" si="969"/>
        <v>Newcastle</v>
      </c>
      <c r="J791" s="177" t="str">
        <f t="shared" si="969"/>
        <v>Man Utd</v>
      </c>
      <c r="K791" s="177" t="str">
        <f t="shared" si="969"/>
        <v>Cardiff</v>
      </c>
      <c r="L791" s="177" t="str">
        <f t="shared" si="969"/>
        <v>Cardiff</v>
      </c>
      <c r="M791" s="177" t="str">
        <f t="shared" si="969"/>
        <v>Newcastle</v>
      </c>
      <c r="N791" s="177" t="str">
        <f t="shared" si="969"/>
        <v>Everton</v>
      </c>
      <c r="O791" s="177" t="str">
        <f t="shared" si="969"/>
        <v>Fulham</v>
      </c>
      <c r="P791" s="177" t="str">
        <f t="shared" si="969"/>
        <v>Man Utd</v>
      </c>
      <c r="Q791" s="177" t="str">
        <f t="shared" si="969"/>
        <v>Huddersfield</v>
      </c>
      <c r="R791" s="177" t="str">
        <f t="shared" si="969"/>
        <v>Liverpool</v>
      </c>
      <c r="S791" s="177" t="str">
        <f t="shared" si="969"/>
        <v>Man City</v>
      </c>
      <c r="T791" s="177" t="str">
        <f t="shared" si="969"/>
        <v>Man Utd</v>
      </c>
      <c r="U791" s="177" t="str">
        <f t="shared" si="969"/>
        <v>Fulham</v>
      </c>
      <c r="V791" s="177" t="str">
        <f t="shared" si="969"/>
        <v>Crystal Palace</v>
      </c>
      <c r="W791" s="177" t="str">
        <f t="shared" si="969"/>
        <v>Chelsea</v>
      </c>
      <c r="X791" s="177" t="str">
        <f t="shared" si="969"/>
        <v>Everton</v>
      </c>
      <c r="Y791" s="177" t="str">
        <f t="shared" si="969"/>
        <v>Arsenal</v>
      </c>
      <c r="Z791" s="177" t="str">
        <f t="shared" si="969"/>
        <v>Huddersfield</v>
      </c>
      <c r="AA791" s="177" t="str">
        <f t="shared" si="969"/>
        <v>Brighton</v>
      </c>
      <c r="AB791" s="177" t="str">
        <f t="shared" si="969"/>
        <v>Brighton</v>
      </c>
      <c r="AC791" s="177" t="str">
        <f t="shared" si="969"/>
        <v>Leicester</v>
      </c>
      <c r="AD791" s="177" t="str">
        <f t="shared" si="969"/>
        <v>Bournemouth</v>
      </c>
      <c r="AE791" s="177" t="str">
        <f t="shared" si="969"/>
        <v>Bournemouth</v>
      </c>
      <c r="AF791" s="177" t="str">
        <f t="shared" si="969"/>
        <v>Brighton</v>
      </c>
      <c r="AG791" s="177" t="str">
        <f t="shared" si="969"/>
        <v>Bournemouth</v>
      </c>
      <c r="AH791" s="177" t="str">
        <f t="shared" si="969"/>
        <v>Bournemouth</v>
      </c>
      <c r="AI791" s="177" t="str">
        <f t="shared" si="969"/>
        <v>Southampton</v>
      </c>
      <c r="AJ791" s="177" t="str">
        <f t="shared" si="969"/>
        <v>Arsenal</v>
      </c>
      <c r="AK791" s="177" t="str">
        <f t="shared" si="969"/>
        <v>Liverpool</v>
      </c>
      <c r="AL791" s="177" t="str">
        <f t="shared" si="969"/>
        <v/>
      </c>
      <c r="AM791" s="177" t="str">
        <f t="shared" si="969"/>
        <v/>
      </c>
      <c r="AN791" s="177" t="str">
        <f t="shared" si="969"/>
        <v/>
      </c>
      <c r="AO791" s="177" t="str">
        <f t="shared" si="969"/>
        <v/>
      </c>
      <c r="AP791" s="177" t="str">
        <f t="shared" si="969"/>
        <v/>
      </c>
      <c r="AQ791" s="170"/>
      <c r="AR791" s="170"/>
    </row>
    <row r="792" ht="12.75" customHeight="1">
      <c r="A792" s="170"/>
      <c r="B792" s="170"/>
      <c r="C792" s="140"/>
      <c r="D792" s="139">
        <v>18.0</v>
      </c>
      <c r="E792" s="177" t="str">
        <f t="shared" ref="E792:AP792" si="970">IFERROR(INDEX($C$389:$C$578,MATCH($D792,E$389:E$578,0)),"")</f>
        <v>Huddersfield</v>
      </c>
      <c r="F792" s="177" t="str">
        <f t="shared" si="970"/>
        <v>Everton</v>
      </c>
      <c r="G792" s="177" t="str">
        <f t="shared" si="970"/>
        <v>Arsenal</v>
      </c>
      <c r="H792" s="177" t="str">
        <f t="shared" si="970"/>
        <v>Fulham</v>
      </c>
      <c r="I792" s="177" t="str">
        <f t="shared" si="970"/>
        <v>Cardiff</v>
      </c>
      <c r="J792" s="177" t="str">
        <f t="shared" si="970"/>
        <v>Bournemouth</v>
      </c>
      <c r="K792" s="177" t="str">
        <f t="shared" si="970"/>
        <v>Everton</v>
      </c>
      <c r="L792" s="177" t="str">
        <f t="shared" si="970"/>
        <v>Everton</v>
      </c>
      <c r="M792" s="177" t="str">
        <f t="shared" si="970"/>
        <v>Cardiff</v>
      </c>
      <c r="N792" s="177" t="str">
        <f t="shared" si="970"/>
        <v>Brighton</v>
      </c>
      <c r="O792" s="177" t="str">
        <f t="shared" si="970"/>
        <v>Newcastle</v>
      </c>
      <c r="P792" s="177" t="str">
        <f t="shared" si="970"/>
        <v>Liverpool</v>
      </c>
      <c r="Q792" s="177" t="str">
        <f t="shared" si="970"/>
        <v>Bournemouth</v>
      </c>
      <c r="R792" s="177" t="str">
        <f t="shared" si="970"/>
        <v>Chelsea</v>
      </c>
      <c r="S792" s="177" t="str">
        <f t="shared" si="970"/>
        <v>Man Utd</v>
      </c>
      <c r="T792" s="177" t="str">
        <f t="shared" si="970"/>
        <v>Arsenal</v>
      </c>
      <c r="U792" s="177" t="str">
        <f t="shared" si="970"/>
        <v>Man City</v>
      </c>
      <c r="V792" s="177" t="str">
        <f t="shared" si="970"/>
        <v>Huddersfield</v>
      </c>
      <c r="W792" s="177" t="str">
        <f t="shared" si="970"/>
        <v>Man City</v>
      </c>
      <c r="X792" s="177" t="str">
        <f t="shared" si="970"/>
        <v>Arsenal</v>
      </c>
      <c r="Y792" s="177" t="str">
        <f t="shared" si="970"/>
        <v>Bournemouth</v>
      </c>
      <c r="Z792" s="177" t="str">
        <f t="shared" si="970"/>
        <v>Man City</v>
      </c>
      <c r="AA792" s="177" t="str">
        <f t="shared" si="970"/>
        <v>Arsenal</v>
      </c>
      <c r="AB792" s="177" t="str">
        <f t="shared" si="970"/>
        <v>Arsenal</v>
      </c>
      <c r="AC792" s="177" t="str">
        <f t="shared" si="970"/>
        <v>Crystal Palace</v>
      </c>
      <c r="AD792" s="177" t="str">
        <f t="shared" si="970"/>
        <v>Burnley</v>
      </c>
      <c r="AE792" s="177" t="str">
        <f t="shared" si="970"/>
        <v>Crystal Palace</v>
      </c>
      <c r="AF792" s="177" t="str">
        <f t="shared" si="970"/>
        <v>Newcastle</v>
      </c>
      <c r="AG792" s="177" t="str">
        <f t="shared" si="970"/>
        <v>Crystal Palace</v>
      </c>
      <c r="AH792" s="177" t="str">
        <f t="shared" si="970"/>
        <v>Watford</v>
      </c>
      <c r="AI792" s="177" t="str">
        <f t="shared" si="970"/>
        <v>Man Utd</v>
      </c>
      <c r="AJ792" s="177" t="str">
        <f t="shared" si="970"/>
        <v>Chelsea</v>
      </c>
      <c r="AK792" s="177" t="str">
        <f t="shared" si="970"/>
        <v>Man City</v>
      </c>
      <c r="AL792" s="177" t="str">
        <f t="shared" si="970"/>
        <v/>
      </c>
      <c r="AM792" s="177" t="str">
        <f t="shared" si="970"/>
        <v/>
      </c>
      <c r="AN792" s="177" t="str">
        <f t="shared" si="970"/>
        <v/>
      </c>
      <c r="AO792" s="177" t="str">
        <f t="shared" si="970"/>
        <v/>
      </c>
      <c r="AP792" s="177" t="str">
        <f t="shared" si="970"/>
        <v/>
      </c>
      <c r="AQ792" s="170"/>
      <c r="AR792" s="170"/>
    </row>
    <row r="793" ht="12.75" customHeight="1">
      <c r="A793" s="170"/>
      <c r="B793" s="170"/>
      <c r="C793" s="140"/>
      <c r="D793" s="139">
        <v>19.0</v>
      </c>
      <c r="E793" s="177" t="str">
        <f t="shared" ref="E793:AP793" si="971">IFERROR(INDEX($C$389:$C$578,MATCH($D793,E$389:E$578,0)),"")</f>
        <v>Bournemouth</v>
      </c>
      <c r="F793" s="177" t="str">
        <f t="shared" si="971"/>
        <v>Man City</v>
      </c>
      <c r="G793" s="177" t="str">
        <f t="shared" si="971"/>
        <v>Crystal Palace</v>
      </c>
      <c r="H793" s="177" t="str">
        <f t="shared" si="971"/>
        <v>Cardiff</v>
      </c>
      <c r="I793" s="177" t="str">
        <f t="shared" si="971"/>
        <v>Chelsea</v>
      </c>
      <c r="J793" s="177" t="str">
        <f t="shared" si="971"/>
        <v>Burnley</v>
      </c>
      <c r="K793" s="177" t="str">
        <f t="shared" si="971"/>
        <v>Everton</v>
      </c>
      <c r="L793" s="177" t="str">
        <f t="shared" si="971"/>
        <v>Everton</v>
      </c>
      <c r="M793" s="177" t="str">
        <f t="shared" si="971"/>
        <v>Cardiff</v>
      </c>
      <c r="N793" s="177" t="str">
        <f t="shared" si="971"/>
        <v>Huddersfield</v>
      </c>
      <c r="O793" s="177" t="str">
        <f t="shared" si="971"/>
        <v>Arsenal</v>
      </c>
      <c r="P793" s="177" t="str">
        <f t="shared" si="971"/>
        <v>Everton</v>
      </c>
      <c r="Q793" s="177" t="str">
        <f t="shared" si="971"/>
        <v>Bournemouth</v>
      </c>
      <c r="R793" s="177" t="str">
        <f t="shared" si="971"/>
        <v>Brighton</v>
      </c>
      <c r="S793" s="177" t="str">
        <f t="shared" si="971"/>
        <v>Brighton</v>
      </c>
      <c r="T793" s="177" t="str">
        <f t="shared" si="971"/>
        <v>Burnley</v>
      </c>
      <c r="U793" s="177" t="str">
        <f t="shared" si="971"/>
        <v>Crystal Palace</v>
      </c>
      <c r="V793" s="177" t="str">
        <f t="shared" si="971"/>
        <v>Crystal Palace</v>
      </c>
      <c r="W793" s="177" t="str">
        <f t="shared" si="971"/>
        <v>Fulham</v>
      </c>
      <c r="X793" s="177" t="str">
        <f t="shared" si="971"/>
        <v>Crystal Palace</v>
      </c>
      <c r="Y793" s="177" t="str">
        <f t="shared" si="971"/>
        <v>Cardiff</v>
      </c>
      <c r="Z793" s="177" t="str">
        <f t="shared" si="971"/>
        <v>Arsenal</v>
      </c>
      <c r="AA793" s="177" t="str">
        <f t="shared" si="971"/>
        <v>Crystal Palace</v>
      </c>
      <c r="AB793" s="177" t="str">
        <f t="shared" si="971"/>
        <v>Brighton</v>
      </c>
      <c r="AC793" s="177" t="str">
        <f t="shared" si="971"/>
        <v>Crystal Palace</v>
      </c>
      <c r="AD793" s="177" t="str">
        <f t="shared" si="971"/>
        <v>Tottenham</v>
      </c>
      <c r="AE793" s="177" t="str">
        <f t="shared" si="971"/>
        <v>Newcastle</v>
      </c>
      <c r="AF793" s="177" t="str">
        <f t="shared" si="971"/>
        <v>Leicester</v>
      </c>
      <c r="AG793" s="177" t="str">
        <f t="shared" si="971"/>
        <v>Man City</v>
      </c>
      <c r="AH793" s="177" t="str">
        <f t="shared" si="971"/>
        <v>Bournemouth</v>
      </c>
      <c r="AI793" s="177" t="str">
        <f t="shared" si="971"/>
        <v>Bournemouth</v>
      </c>
      <c r="AJ793" s="177" t="str">
        <f t="shared" si="971"/>
        <v>Arsenal</v>
      </c>
      <c r="AK793" s="177" t="str">
        <f t="shared" si="971"/>
        <v>Fulham</v>
      </c>
      <c r="AL793" s="177" t="str">
        <f t="shared" si="971"/>
        <v/>
      </c>
      <c r="AM793" s="177" t="str">
        <f t="shared" si="971"/>
        <v/>
      </c>
      <c r="AN793" s="177" t="str">
        <f t="shared" si="971"/>
        <v/>
      </c>
      <c r="AO793" s="177" t="str">
        <f t="shared" si="971"/>
        <v/>
      </c>
      <c r="AP793" s="177" t="str">
        <f t="shared" si="971"/>
        <v/>
      </c>
      <c r="AQ793" s="170"/>
      <c r="AR793" s="170"/>
    </row>
    <row r="794" ht="12.75" customHeight="1">
      <c r="A794" s="170"/>
      <c r="B794" s="170"/>
      <c r="C794" s="140"/>
      <c r="D794" s="139">
        <v>20.0</v>
      </c>
      <c r="E794" s="177" t="str">
        <f t="shared" ref="E794:AP794" si="972">IFERROR(INDEX($C$389:$C$578,MATCH($D794,E$389:E$578,0)),"")</f>
        <v>Southampton</v>
      </c>
      <c r="F794" s="177" t="str">
        <f t="shared" si="972"/>
        <v>Man City</v>
      </c>
      <c r="G794" s="177" t="str">
        <f t="shared" si="972"/>
        <v>Crystal Palace</v>
      </c>
      <c r="H794" s="177" t="str">
        <f t="shared" si="972"/>
        <v>Bournemouth</v>
      </c>
      <c r="I794" s="177" t="str">
        <f t="shared" si="972"/>
        <v>Crystal Palace</v>
      </c>
      <c r="J794" s="177" t="str">
        <f t="shared" si="972"/>
        <v>Arsenal</v>
      </c>
      <c r="K794" s="177" t="str">
        <f t="shared" si="972"/>
        <v>Arsenal</v>
      </c>
      <c r="L794" s="177" t="str">
        <f t="shared" si="972"/>
        <v>Arsenal</v>
      </c>
      <c r="M794" s="177" t="str">
        <f t="shared" si="972"/>
        <v>Everton</v>
      </c>
      <c r="N794" s="177" t="str">
        <f t="shared" si="972"/>
        <v>Liverpool</v>
      </c>
      <c r="O794" s="177" t="str">
        <f t="shared" si="972"/>
        <v>Brighton</v>
      </c>
      <c r="P794" s="177" t="str">
        <f t="shared" si="972"/>
        <v>Fulham</v>
      </c>
      <c r="Q794" s="177" t="str">
        <f t="shared" si="972"/>
        <v>Everton</v>
      </c>
      <c r="R794" s="177" t="str">
        <f t="shared" si="972"/>
        <v>Burnley</v>
      </c>
      <c r="S794" s="177" t="str">
        <f t="shared" si="972"/>
        <v>Fulham</v>
      </c>
      <c r="T794" s="177" t="str">
        <f t="shared" si="972"/>
        <v>Burnley</v>
      </c>
      <c r="U794" s="177" t="str">
        <f t="shared" si="972"/>
        <v>Tottenham</v>
      </c>
      <c r="V794" s="177" t="str">
        <f t="shared" si="972"/>
        <v>Leicester</v>
      </c>
      <c r="W794" s="177" t="str">
        <f t="shared" si="972"/>
        <v>Fulham</v>
      </c>
      <c r="X794" s="177" t="str">
        <f t="shared" si="972"/>
        <v>Chelsea</v>
      </c>
      <c r="Y794" s="177" t="str">
        <f t="shared" si="972"/>
        <v>Cardiff</v>
      </c>
      <c r="Z794" s="177" t="str">
        <f t="shared" si="972"/>
        <v>Chelsea</v>
      </c>
      <c r="AA794" s="177" t="str">
        <f t="shared" si="972"/>
        <v>Southampton</v>
      </c>
      <c r="AB794" s="177" t="str">
        <f t="shared" si="972"/>
        <v>Brighton</v>
      </c>
      <c r="AC794" s="177" t="str">
        <f t="shared" si="972"/>
        <v>Chelsea</v>
      </c>
      <c r="AD794" s="177" t="str">
        <f t="shared" si="972"/>
        <v>Southampton</v>
      </c>
      <c r="AE794" s="177" t="str">
        <f t="shared" si="972"/>
        <v>Crystal Palace</v>
      </c>
      <c r="AF794" s="177" t="str">
        <f t="shared" si="972"/>
        <v>Burnley</v>
      </c>
      <c r="AG794" s="177" t="str">
        <f t="shared" si="972"/>
        <v>Leicester</v>
      </c>
      <c r="AH794" s="177" t="str">
        <f t="shared" si="972"/>
        <v>Leicester</v>
      </c>
      <c r="AI794" s="177" t="str">
        <f t="shared" si="972"/>
        <v>Brighton</v>
      </c>
      <c r="AJ794" s="177" t="str">
        <f t="shared" si="972"/>
        <v>Bournemouth</v>
      </c>
      <c r="AK794" s="177" t="str">
        <f t="shared" si="972"/>
        <v>Liverpool</v>
      </c>
      <c r="AL794" s="177" t="str">
        <f t="shared" si="972"/>
        <v/>
      </c>
      <c r="AM794" s="177" t="str">
        <f t="shared" si="972"/>
        <v/>
      </c>
      <c r="AN794" s="177" t="str">
        <f t="shared" si="972"/>
        <v/>
      </c>
      <c r="AO794" s="177" t="str">
        <f t="shared" si="972"/>
        <v/>
      </c>
      <c r="AP794" s="177" t="str">
        <f t="shared" si="972"/>
        <v/>
      </c>
      <c r="AQ794" s="170"/>
      <c r="AR794" s="170"/>
    </row>
    <row r="795" ht="12.75" customHeight="1">
      <c r="A795" s="170"/>
      <c r="B795" s="170"/>
      <c r="C795" s="140"/>
      <c r="D795" s="139">
        <v>21.0</v>
      </c>
      <c r="E795" s="177" t="str">
        <f t="shared" ref="E795:AP795" si="973">IFERROR(INDEX($C$389:$C$578,MATCH($D795,E$389:E$578,0)),"")</f>
        <v>Chelsea</v>
      </c>
      <c r="F795" s="177" t="str">
        <f t="shared" si="973"/>
        <v>Man City</v>
      </c>
      <c r="G795" s="177" t="str">
        <f t="shared" si="973"/>
        <v>Crystal Palace</v>
      </c>
      <c r="H795" s="177" t="str">
        <f t="shared" si="973"/>
        <v>Everton</v>
      </c>
      <c r="I795" s="177" t="str">
        <f t="shared" si="973"/>
        <v>Everton</v>
      </c>
      <c r="J795" s="177" t="str">
        <f t="shared" si="973"/>
        <v>Leicester</v>
      </c>
      <c r="K795" s="177" t="str">
        <f t="shared" si="973"/>
        <v>Brighton</v>
      </c>
      <c r="L795" s="177" t="str">
        <f t="shared" si="973"/>
        <v>Chelsea</v>
      </c>
      <c r="M795" s="177" t="str">
        <f t="shared" si="973"/>
        <v>Everton</v>
      </c>
      <c r="N795" s="177" t="str">
        <f t="shared" si="973"/>
        <v>Chelsea</v>
      </c>
      <c r="O795" s="177" t="str">
        <f t="shared" si="973"/>
        <v>Cardiff</v>
      </c>
      <c r="P795" s="177" t="str">
        <f t="shared" si="973"/>
        <v>Newcastle</v>
      </c>
      <c r="Q795" s="177" t="str">
        <f t="shared" si="973"/>
        <v>Man Utd</v>
      </c>
      <c r="R795" s="177" t="str">
        <f t="shared" si="973"/>
        <v>Man City</v>
      </c>
      <c r="S795" s="177" t="str">
        <f t="shared" si="973"/>
        <v>Bournemouth</v>
      </c>
      <c r="T795" s="177" t="str">
        <f t="shared" si="973"/>
        <v>Liverpool</v>
      </c>
      <c r="U795" s="177" t="str">
        <f t="shared" si="973"/>
        <v>Fulham</v>
      </c>
      <c r="V795" s="177" t="str">
        <f t="shared" si="973"/>
        <v>Burnley</v>
      </c>
      <c r="W795" s="177" t="str">
        <f t="shared" si="973"/>
        <v>Arsenal</v>
      </c>
      <c r="X795" s="177" t="str">
        <f t="shared" si="973"/>
        <v>Leicester</v>
      </c>
      <c r="Y795" s="177" t="str">
        <f t="shared" si="973"/>
        <v>Fulham</v>
      </c>
      <c r="Z795" s="177" t="str">
        <f t="shared" si="973"/>
        <v>Crystal Palace</v>
      </c>
      <c r="AA795" s="177" t="str">
        <f t="shared" si="973"/>
        <v>Arsenal</v>
      </c>
      <c r="AB795" s="177" t="str">
        <f t="shared" si="973"/>
        <v>Everton</v>
      </c>
      <c r="AC795" s="177" t="str">
        <f t="shared" si="973"/>
        <v>Burnley</v>
      </c>
      <c r="AD795" s="177" t="str">
        <f t="shared" si="973"/>
        <v>Leicester</v>
      </c>
      <c r="AE795" s="177" t="str">
        <f t="shared" si="973"/>
        <v>Brighton</v>
      </c>
      <c r="AF795" s="177" t="str">
        <f t="shared" si="973"/>
        <v>Crystal Palace</v>
      </c>
      <c r="AG795" s="177" t="str">
        <f t="shared" si="973"/>
        <v>Man City</v>
      </c>
      <c r="AH795" s="177" t="str">
        <f t="shared" si="973"/>
        <v>Brighton</v>
      </c>
      <c r="AI795" s="177" t="str">
        <f t="shared" si="973"/>
        <v>Brighton</v>
      </c>
      <c r="AJ795" s="177" t="str">
        <f t="shared" si="973"/>
        <v>Newcastle</v>
      </c>
      <c r="AK795" s="177" t="str">
        <f t="shared" si="973"/>
        <v>Fulham</v>
      </c>
      <c r="AL795" s="177" t="str">
        <f t="shared" si="973"/>
        <v/>
      </c>
      <c r="AM795" s="177" t="str">
        <f t="shared" si="973"/>
        <v/>
      </c>
      <c r="AN795" s="177" t="str">
        <f t="shared" si="973"/>
        <v/>
      </c>
      <c r="AO795" s="177" t="str">
        <f t="shared" si="973"/>
        <v/>
      </c>
      <c r="AP795" s="177" t="str">
        <f t="shared" si="973"/>
        <v/>
      </c>
      <c r="AQ795" s="170"/>
      <c r="AR795" s="170"/>
    </row>
    <row r="796" ht="12.75" customHeight="1">
      <c r="A796" s="170"/>
      <c r="B796" s="170"/>
      <c r="C796" s="140"/>
      <c r="D796" s="139">
        <v>22.0</v>
      </c>
      <c r="E796" s="177" t="str">
        <f t="shared" ref="E796:AP796" si="974">IFERROR(INDEX($C$389:$C$578,MATCH($D796,E$389:E$578,0)),"")</f>
        <v>Burnley</v>
      </c>
      <c r="F796" s="177" t="str">
        <f t="shared" si="974"/>
        <v>Everton</v>
      </c>
      <c r="G796" s="177" t="str">
        <f t="shared" si="974"/>
        <v>Fulham</v>
      </c>
      <c r="H796" s="177" t="str">
        <f t="shared" si="974"/>
        <v>Man City</v>
      </c>
      <c r="I796" s="177" t="str">
        <f t="shared" si="974"/>
        <v>Man Utd</v>
      </c>
      <c r="J796" s="177" t="str">
        <f t="shared" si="974"/>
        <v>Bournemouth</v>
      </c>
      <c r="K796" s="177" t="str">
        <f t="shared" si="974"/>
        <v>Huddersfield</v>
      </c>
      <c r="L796" s="177" t="str">
        <f t="shared" si="974"/>
        <v>Leicester</v>
      </c>
      <c r="M796" s="177" t="str">
        <f t="shared" si="974"/>
        <v>Chelsea</v>
      </c>
      <c r="N796" s="177" t="str">
        <f t="shared" si="974"/>
        <v>Chelsea</v>
      </c>
      <c r="O796" s="177" t="str">
        <f t="shared" si="974"/>
        <v>Man Utd</v>
      </c>
      <c r="P796" s="177" t="str">
        <f t="shared" si="974"/>
        <v>Cardiff</v>
      </c>
      <c r="Q796" s="177" t="str">
        <f t="shared" si="974"/>
        <v>Huddersfield</v>
      </c>
      <c r="R796" s="177" t="str">
        <f t="shared" si="974"/>
        <v>Crystal Palace</v>
      </c>
      <c r="S796" s="177" t="str">
        <f t="shared" si="974"/>
        <v>Liverpool</v>
      </c>
      <c r="T796" s="177" t="str">
        <f t="shared" si="974"/>
        <v>Burnley</v>
      </c>
      <c r="U796" s="177" t="str">
        <f t="shared" si="974"/>
        <v>Burnley</v>
      </c>
      <c r="V796" s="177" t="str">
        <f t="shared" si="974"/>
        <v>Liverpool</v>
      </c>
      <c r="W796" s="177" t="str">
        <f t="shared" si="974"/>
        <v>Everton</v>
      </c>
      <c r="X796" s="177" t="str">
        <f t="shared" si="974"/>
        <v>Cardiff</v>
      </c>
      <c r="Y796" s="177" t="str">
        <f t="shared" si="974"/>
        <v>Crystal Palace</v>
      </c>
      <c r="Z796" s="177" t="str">
        <f t="shared" si="974"/>
        <v>Cardiff</v>
      </c>
      <c r="AA796" s="177" t="str">
        <f t="shared" si="974"/>
        <v>Arsenal</v>
      </c>
      <c r="AB796" s="177" t="str">
        <f t="shared" si="974"/>
        <v>Arsenal</v>
      </c>
      <c r="AC796" s="177" t="str">
        <f t="shared" si="974"/>
        <v>Leicester</v>
      </c>
      <c r="AD796" s="177" t="str">
        <f t="shared" si="974"/>
        <v>Arsenal</v>
      </c>
      <c r="AE796" s="177" t="str">
        <f t="shared" si="974"/>
        <v>Burnley</v>
      </c>
      <c r="AF796" s="177" t="str">
        <f t="shared" si="974"/>
        <v>Bournemouth</v>
      </c>
      <c r="AG796" s="177" t="str">
        <f t="shared" si="974"/>
        <v>Bournemouth</v>
      </c>
      <c r="AH796" s="177" t="str">
        <f t="shared" si="974"/>
        <v>Newcastle</v>
      </c>
      <c r="AI796" s="177" t="str">
        <f t="shared" si="974"/>
        <v>Arsenal</v>
      </c>
      <c r="AJ796" s="177" t="str">
        <f t="shared" si="974"/>
        <v>Burnley</v>
      </c>
      <c r="AK796" s="177" t="str">
        <f t="shared" si="974"/>
        <v>Arsenal</v>
      </c>
      <c r="AL796" s="177" t="str">
        <f t="shared" si="974"/>
        <v/>
      </c>
      <c r="AM796" s="177" t="str">
        <f t="shared" si="974"/>
        <v/>
      </c>
      <c r="AN796" s="177" t="str">
        <f t="shared" si="974"/>
        <v/>
      </c>
      <c r="AO796" s="177" t="str">
        <f t="shared" si="974"/>
        <v/>
      </c>
      <c r="AP796" s="177" t="str">
        <f t="shared" si="974"/>
        <v/>
      </c>
      <c r="AQ796" s="170"/>
      <c r="AR796" s="170"/>
    </row>
    <row r="797" ht="12.75" customHeight="1">
      <c r="A797" s="170"/>
      <c r="B797" s="170"/>
      <c r="C797" s="140"/>
      <c r="D797" s="139">
        <v>23.0</v>
      </c>
      <c r="E797" s="177" t="str">
        <f t="shared" ref="E797:AP797" si="975">IFERROR(INDEX($C$389:$C$578,MATCH($D797,E$389:E$578,0)),"")</f>
        <v>Chelsea</v>
      </c>
      <c r="F797" s="177" t="str">
        <f t="shared" si="975"/>
        <v>Chelsea</v>
      </c>
      <c r="G797" s="177" t="str">
        <f t="shared" si="975"/>
        <v>Burnley</v>
      </c>
      <c r="H797" s="177" t="str">
        <f t="shared" si="975"/>
        <v>Crystal Palace</v>
      </c>
      <c r="I797" s="177" t="str">
        <f t="shared" si="975"/>
        <v>Man Utd</v>
      </c>
      <c r="J797" s="177" t="str">
        <f t="shared" si="975"/>
        <v>Bournemouth</v>
      </c>
      <c r="K797" s="177" t="str">
        <f t="shared" si="975"/>
        <v>Bournemouth</v>
      </c>
      <c r="L797" s="177" t="str">
        <f t="shared" si="975"/>
        <v>Brighton</v>
      </c>
      <c r="M797" s="177" t="str">
        <f t="shared" si="975"/>
        <v>Liverpool</v>
      </c>
      <c r="N797" s="177" t="str">
        <f t="shared" si="975"/>
        <v>Liverpool</v>
      </c>
      <c r="O797" s="177" t="str">
        <f t="shared" si="975"/>
        <v>Cardiff</v>
      </c>
      <c r="P797" s="177" t="str">
        <f t="shared" si="975"/>
        <v>Chelsea</v>
      </c>
      <c r="Q797" s="177" t="str">
        <f t="shared" si="975"/>
        <v>Brighton</v>
      </c>
      <c r="R797" s="177" t="str">
        <f t="shared" si="975"/>
        <v>Man City</v>
      </c>
      <c r="S797" s="177" t="str">
        <f t="shared" si="975"/>
        <v>West Ham</v>
      </c>
      <c r="T797" s="177" t="str">
        <f t="shared" si="975"/>
        <v>Man Utd</v>
      </c>
      <c r="U797" s="177" t="str">
        <f t="shared" si="975"/>
        <v>Man City</v>
      </c>
      <c r="V797" s="177" t="str">
        <f t="shared" si="975"/>
        <v>Crystal Palace</v>
      </c>
      <c r="W797" s="177" t="str">
        <f t="shared" si="975"/>
        <v>Everton</v>
      </c>
      <c r="X797" s="177" t="str">
        <f t="shared" si="975"/>
        <v>Fulham</v>
      </c>
      <c r="Y797" s="177" t="str">
        <f t="shared" si="975"/>
        <v>Arsenal</v>
      </c>
      <c r="Z797" s="177" t="str">
        <f t="shared" si="975"/>
        <v>Man City</v>
      </c>
      <c r="AA797" s="177" t="str">
        <f t="shared" si="975"/>
        <v>Chelsea</v>
      </c>
      <c r="AB797" s="177" t="str">
        <f t="shared" si="975"/>
        <v>Brighton</v>
      </c>
      <c r="AC797" s="177" t="str">
        <f t="shared" si="975"/>
        <v>Southampton</v>
      </c>
      <c r="AD797" s="177" t="str">
        <f t="shared" si="975"/>
        <v>Cardiff</v>
      </c>
      <c r="AE797" s="177" t="str">
        <f t="shared" si="975"/>
        <v>Tottenham</v>
      </c>
      <c r="AF797" s="177" t="str">
        <f t="shared" si="975"/>
        <v>Brighton</v>
      </c>
      <c r="AG797" s="177" t="str">
        <f t="shared" si="975"/>
        <v>Brighton</v>
      </c>
      <c r="AH797" s="177" t="str">
        <f t="shared" si="975"/>
        <v>Arsenal</v>
      </c>
      <c r="AI797" s="177" t="str">
        <f t="shared" si="975"/>
        <v>Chelsea</v>
      </c>
      <c r="AJ797" s="177" t="str">
        <f t="shared" si="975"/>
        <v>Crystal Palace</v>
      </c>
      <c r="AK797" s="177" t="str">
        <f t="shared" si="975"/>
        <v>Arsenal</v>
      </c>
      <c r="AL797" s="177" t="str">
        <f t="shared" si="975"/>
        <v/>
      </c>
      <c r="AM797" s="177" t="str">
        <f t="shared" si="975"/>
        <v/>
      </c>
      <c r="AN797" s="177" t="str">
        <f t="shared" si="975"/>
        <v/>
      </c>
      <c r="AO797" s="177" t="str">
        <f t="shared" si="975"/>
        <v/>
      </c>
      <c r="AP797" s="177" t="str">
        <f t="shared" si="975"/>
        <v/>
      </c>
      <c r="AQ797" s="170"/>
      <c r="AR797" s="170"/>
    </row>
    <row r="798" ht="12.75" customHeight="1">
      <c r="A798" s="170"/>
      <c r="B798" s="170"/>
      <c r="C798" s="140"/>
      <c r="D798" s="139">
        <v>24.0</v>
      </c>
      <c r="E798" s="177" t="str">
        <f t="shared" ref="E798:AP798" si="976">IFERROR(INDEX($C$389:$C$578,MATCH($D798,E$389:E$578,0)),"")</f>
        <v>Everton</v>
      </c>
      <c r="F798" s="177" t="str">
        <f t="shared" si="976"/>
        <v>Bournemouth</v>
      </c>
      <c r="G798" s="177" t="str">
        <f t="shared" si="976"/>
        <v>Cardiff</v>
      </c>
      <c r="H798" s="177" t="str">
        <f t="shared" si="976"/>
        <v>Man City</v>
      </c>
      <c r="I798" s="177" t="str">
        <f t="shared" si="976"/>
        <v>Chelsea</v>
      </c>
      <c r="J798" s="177" t="str">
        <f t="shared" si="976"/>
        <v>Tottenham</v>
      </c>
      <c r="K798" s="177" t="str">
        <f t="shared" si="976"/>
        <v>Cardiff</v>
      </c>
      <c r="L798" s="177" t="str">
        <f t="shared" si="976"/>
        <v>Crystal Palace</v>
      </c>
      <c r="M798" s="177" t="str">
        <f t="shared" si="976"/>
        <v>Cardiff</v>
      </c>
      <c r="N798" s="177" t="str">
        <f t="shared" si="976"/>
        <v>Man Utd</v>
      </c>
      <c r="O798" s="177" t="str">
        <f t="shared" si="976"/>
        <v>Arsenal</v>
      </c>
      <c r="P798" s="177" t="str">
        <f t="shared" si="976"/>
        <v>Arsenal</v>
      </c>
      <c r="Q798" s="177" t="str">
        <f t="shared" si="976"/>
        <v>Burnley</v>
      </c>
      <c r="R798" s="177" t="str">
        <f t="shared" si="976"/>
        <v>Newcastle</v>
      </c>
      <c r="S798" s="177" t="str">
        <f t="shared" si="976"/>
        <v>Man City</v>
      </c>
      <c r="T798" s="177" t="str">
        <f t="shared" si="976"/>
        <v>West Ham</v>
      </c>
      <c r="U798" s="177" t="str">
        <f t="shared" si="976"/>
        <v>Chelsea</v>
      </c>
      <c r="V798" s="177" t="str">
        <f t="shared" si="976"/>
        <v>Tottenham</v>
      </c>
      <c r="W798" s="177" t="str">
        <f t="shared" si="976"/>
        <v>Arsenal</v>
      </c>
      <c r="X798" s="177" t="str">
        <f t="shared" si="976"/>
        <v>Arsenal</v>
      </c>
      <c r="Y798" s="177" t="str">
        <f t="shared" si="976"/>
        <v>Man City</v>
      </c>
      <c r="Z798" s="177" t="str">
        <f t="shared" si="976"/>
        <v>Fulham</v>
      </c>
      <c r="AA798" s="177" t="str">
        <f t="shared" si="976"/>
        <v>Leicester</v>
      </c>
      <c r="AB798" s="177" t="str">
        <f t="shared" si="976"/>
        <v>Bournemouth</v>
      </c>
      <c r="AC798" s="177" t="str">
        <f t="shared" si="976"/>
        <v>Brighton</v>
      </c>
      <c r="AD798" s="177" t="str">
        <f t="shared" si="976"/>
        <v>Chelsea</v>
      </c>
      <c r="AE798" s="177" t="str">
        <f t="shared" si="976"/>
        <v>Cardiff</v>
      </c>
      <c r="AF798" s="177" t="str">
        <f t="shared" si="976"/>
        <v>Cardiff</v>
      </c>
      <c r="AG798" s="177" t="str">
        <f t="shared" si="976"/>
        <v>Arsenal</v>
      </c>
      <c r="AH798" s="177" t="str">
        <f t="shared" si="976"/>
        <v>Bournemouth</v>
      </c>
      <c r="AI798" s="177" t="str">
        <f t="shared" si="976"/>
        <v>Bournemouth</v>
      </c>
      <c r="AJ798" s="177" t="str">
        <f t="shared" si="976"/>
        <v>Chelsea</v>
      </c>
      <c r="AK798" s="177" t="str">
        <f t="shared" si="976"/>
        <v>Southampton</v>
      </c>
      <c r="AL798" s="177" t="str">
        <f t="shared" si="976"/>
        <v/>
      </c>
      <c r="AM798" s="177" t="str">
        <f t="shared" si="976"/>
        <v/>
      </c>
      <c r="AN798" s="177" t="str">
        <f t="shared" si="976"/>
        <v/>
      </c>
      <c r="AO798" s="177" t="str">
        <f t="shared" si="976"/>
        <v/>
      </c>
      <c r="AP798" s="177" t="str">
        <f t="shared" si="976"/>
        <v/>
      </c>
      <c r="AQ798" s="170"/>
      <c r="AR798" s="170"/>
    </row>
    <row r="799" ht="12.75" customHeight="1">
      <c r="A799" s="170"/>
      <c r="B799" s="170"/>
      <c r="C799" s="140"/>
      <c r="D799" s="139">
        <v>25.0</v>
      </c>
      <c r="E799" s="177" t="str">
        <f t="shared" ref="E799:AP799" si="977">IFERROR(INDEX($C$389:$C$578,MATCH($D799,E$389:E$578,0)),"")</f>
        <v>Man City</v>
      </c>
      <c r="F799" s="177" t="str">
        <f t="shared" si="977"/>
        <v>Chelsea</v>
      </c>
      <c r="G799" s="177" t="str">
        <f t="shared" si="977"/>
        <v>Burnley</v>
      </c>
      <c r="H799" s="177" t="str">
        <f t="shared" si="977"/>
        <v>Arsenal</v>
      </c>
      <c r="I799" s="177" t="str">
        <f t="shared" si="977"/>
        <v>Arsenal</v>
      </c>
      <c r="J799" s="177" t="str">
        <f t="shared" si="977"/>
        <v>Chelsea</v>
      </c>
      <c r="K799" s="177" t="str">
        <f t="shared" si="977"/>
        <v>Tottenham</v>
      </c>
      <c r="L799" s="177" t="str">
        <f t="shared" si="977"/>
        <v>Leicester</v>
      </c>
      <c r="M799" s="177" t="str">
        <f t="shared" si="977"/>
        <v>Chelsea</v>
      </c>
      <c r="N799" s="177" t="str">
        <f t="shared" si="977"/>
        <v>Burnley</v>
      </c>
      <c r="O799" s="177" t="str">
        <f t="shared" si="977"/>
        <v>Cardiff</v>
      </c>
      <c r="P799" s="177" t="str">
        <f t="shared" si="977"/>
        <v>Brighton</v>
      </c>
      <c r="Q799" s="177" t="str">
        <f t="shared" si="977"/>
        <v>Man Utd</v>
      </c>
      <c r="R799" s="177" t="str">
        <f t="shared" si="977"/>
        <v>Brighton</v>
      </c>
      <c r="S799" s="177" t="str">
        <f t="shared" si="977"/>
        <v>Southampton</v>
      </c>
      <c r="T799" s="177" t="str">
        <f t="shared" si="977"/>
        <v>Man Utd</v>
      </c>
      <c r="U799" s="177" t="str">
        <f t="shared" si="977"/>
        <v>Huddersfield</v>
      </c>
      <c r="V799" s="177" t="str">
        <f t="shared" si="977"/>
        <v>Arsenal</v>
      </c>
      <c r="W799" s="177" t="str">
        <f t="shared" si="977"/>
        <v>Crystal Palace</v>
      </c>
      <c r="X799" s="177" t="str">
        <f t="shared" si="977"/>
        <v>Cardiff</v>
      </c>
      <c r="Y799" s="177" t="str">
        <f t="shared" si="977"/>
        <v>Everton</v>
      </c>
      <c r="Z799" s="177" t="str">
        <f t="shared" si="977"/>
        <v>Southampton</v>
      </c>
      <c r="AA799" s="177" t="str">
        <f t="shared" si="977"/>
        <v>Newcastle</v>
      </c>
      <c r="AB799" s="177" t="str">
        <f t="shared" si="977"/>
        <v>Crystal Palace</v>
      </c>
      <c r="AC799" s="177" t="str">
        <f t="shared" si="977"/>
        <v>Burnley</v>
      </c>
      <c r="AD799" s="177" t="str">
        <f t="shared" si="977"/>
        <v>Leicester</v>
      </c>
      <c r="AE799" s="177" t="str">
        <f t="shared" si="977"/>
        <v>Cardiff</v>
      </c>
      <c r="AF799" s="177" t="str">
        <f t="shared" si="977"/>
        <v>Man City</v>
      </c>
      <c r="AG799" s="177" t="str">
        <f t="shared" si="977"/>
        <v>Burnley</v>
      </c>
      <c r="AH799" s="177" t="str">
        <f t="shared" si="977"/>
        <v>Burnley</v>
      </c>
      <c r="AI799" s="177" t="str">
        <f t="shared" si="977"/>
        <v>Crystal Palace</v>
      </c>
      <c r="AJ799" s="177" t="str">
        <f t="shared" si="977"/>
        <v>Southampton</v>
      </c>
      <c r="AK799" s="177" t="str">
        <f t="shared" si="977"/>
        <v>Southampton</v>
      </c>
      <c r="AL799" s="177" t="str">
        <f t="shared" si="977"/>
        <v/>
      </c>
      <c r="AM799" s="177" t="str">
        <f t="shared" si="977"/>
        <v/>
      </c>
      <c r="AN799" s="177" t="str">
        <f t="shared" si="977"/>
        <v/>
      </c>
      <c r="AO799" s="177" t="str">
        <f t="shared" si="977"/>
        <v/>
      </c>
      <c r="AP799" s="177" t="str">
        <f t="shared" si="977"/>
        <v/>
      </c>
      <c r="AQ799" s="170"/>
      <c r="AR799" s="170"/>
    </row>
    <row r="800" ht="12.75" customHeight="1">
      <c r="A800" s="170"/>
      <c r="B800" s="170"/>
      <c r="C800" s="140"/>
      <c r="D800" s="139">
        <v>26.0</v>
      </c>
      <c r="E800" s="177" t="str">
        <f t="shared" ref="E800:AP800" si="978">IFERROR(INDEX($C$389:$C$578,MATCH($D800,E$389:E$578,0)),"")</f>
        <v>Bournemouth</v>
      </c>
      <c r="F800" s="177" t="str">
        <f t="shared" si="978"/>
        <v>Crystal Palace</v>
      </c>
      <c r="G800" s="177" t="str">
        <f t="shared" si="978"/>
        <v>Crystal Palace</v>
      </c>
      <c r="H800" s="177" t="str">
        <f t="shared" si="978"/>
        <v>Everton</v>
      </c>
      <c r="I800" s="177" t="str">
        <f t="shared" si="978"/>
        <v>Bournemouth</v>
      </c>
      <c r="J800" s="177" t="str">
        <f t="shared" si="978"/>
        <v>Chelsea</v>
      </c>
      <c r="K800" s="177" t="str">
        <f t="shared" si="978"/>
        <v>Arsenal</v>
      </c>
      <c r="L800" s="177" t="str">
        <f t="shared" si="978"/>
        <v>Fulham</v>
      </c>
      <c r="M800" s="177" t="str">
        <f t="shared" si="978"/>
        <v>Man Utd</v>
      </c>
      <c r="N800" s="177" t="str">
        <f t="shared" si="978"/>
        <v>Cardiff</v>
      </c>
      <c r="O800" s="177" t="str">
        <f t="shared" si="978"/>
        <v>Burnley</v>
      </c>
      <c r="P800" s="177" t="str">
        <f t="shared" si="978"/>
        <v>Arsenal</v>
      </c>
      <c r="Q800" s="177" t="str">
        <f t="shared" si="978"/>
        <v>Fulham</v>
      </c>
      <c r="R800" s="177" t="str">
        <f t="shared" si="978"/>
        <v>Bournemouth</v>
      </c>
      <c r="S800" s="177" t="str">
        <f t="shared" si="978"/>
        <v>Huddersfield</v>
      </c>
      <c r="T800" s="177" t="str">
        <f t="shared" si="978"/>
        <v>Southampton</v>
      </c>
      <c r="U800" s="177" t="str">
        <f t="shared" si="978"/>
        <v>Liverpool</v>
      </c>
      <c r="V800" s="177" t="str">
        <f t="shared" si="978"/>
        <v>Everton</v>
      </c>
      <c r="W800" s="177" t="str">
        <f t="shared" si="978"/>
        <v>Tottenham</v>
      </c>
      <c r="X800" s="177" t="str">
        <f t="shared" si="978"/>
        <v>Chelsea</v>
      </c>
      <c r="Y800" s="177" t="str">
        <f t="shared" si="978"/>
        <v>Southampton</v>
      </c>
      <c r="Z800" s="177" t="str">
        <f t="shared" si="978"/>
        <v>Cardiff</v>
      </c>
      <c r="AA800" s="177" t="str">
        <f t="shared" si="978"/>
        <v>Chelsea</v>
      </c>
      <c r="AB800" s="177" t="str">
        <f t="shared" si="978"/>
        <v>Crystal Palace</v>
      </c>
      <c r="AC800" s="177" t="str">
        <f t="shared" si="978"/>
        <v>Tottenham</v>
      </c>
      <c r="AD800" s="177" t="str">
        <f t="shared" si="978"/>
        <v>Arsenal</v>
      </c>
      <c r="AE800" s="177" t="str">
        <f t="shared" si="978"/>
        <v>Leicester</v>
      </c>
      <c r="AF800" s="177" t="str">
        <f t="shared" si="978"/>
        <v>Newcastle</v>
      </c>
      <c r="AG800" s="177" t="str">
        <f t="shared" si="978"/>
        <v>Burnley</v>
      </c>
      <c r="AH800" s="177" t="str">
        <f t="shared" si="978"/>
        <v>Chelsea</v>
      </c>
      <c r="AI800" s="177" t="str">
        <f t="shared" si="978"/>
        <v>Burnley</v>
      </c>
      <c r="AJ800" s="177" t="str">
        <f t="shared" si="978"/>
        <v>Arsenal</v>
      </c>
      <c r="AK800" s="177" t="str">
        <f t="shared" si="978"/>
        <v>Bournemouth</v>
      </c>
      <c r="AL800" s="177" t="str">
        <f t="shared" si="978"/>
        <v/>
      </c>
      <c r="AM800" s="177" t="str">
        <f t="shared" si="978"/>
        <v/>
      </c>
      <c r="AN800" s="177" t="str">
        <f t="shared" si="978"/>
        <v/>
      </c>
      <c r="AO800" s="177" t="str">
        <f t="shared" si="978"/>
        <v/>
      </c>
      <c r="AP800" s="177" t="str">
        <f t="shared" si="978"/>
        <v/>
      </c>
      <c r="AQ800" s="170"/>
      <c r="AR800" s="170"/>
    </row>
    <row r="801" ht="12.75" customHeight="1">
      <c r="A801" s="170"/>
      <c r="B801" s="170"/>
      <c r="C801" s="140"/>
      <c r="D801" s="139">
        <v>27.0</v>
      </c>
      <c r="E801" s="177" t="str">
        <f t="shared" ref="E801:AP801" si="979">IFERROR(INDEX($C$389:$C$578,MATCH($D801,E$389:E$578,0)),"")</f>
        <v>Man City</v>
      </c>
      <c r="F801" s="177" t="str">
        <f t="shared" si="979"/>
        <v>Bournemouth</v>
      </c>
      <c r="G801" s="177" t="str">
        <f t="shared" si="979"/>
        <v>Chelsea</v>
      </c>
      <c r="H801" s="177" t="str">
        <f t="shared" si="979"/>
        <v>Man Utd</v>
      </c>
      <c r="I801" s="177" t="str">
        <f t="shared" si="979"/>
        <v>Leicester</v>
      </c>
      <c r="J801" s="177" t="str">
        <f t="shared" si="979"/>
        <v>Fulham</v>
      </c>
      <c r="K801" s="177" t="str">
        <f t="shared" si="979"/>
        <v>Chelsea</v>
      </c>
      <c r="L801" s="177" t="str">
        <f t="shared" si="979"/>
        <v>Liverpool</v>
      </c>
      <c r="M801" s="177" t="str">
        <f t="shared" si="979"/>
        <v>Newcastle</v>
      </c>
      <c r="N801" s="177" t="str">
        <f t="shared" si="979"/>
        <v>Liverpool</v>
      </c>
      <c r="O801" s="177" t="str">
        <f t="shared" si="979"/>
        <v>Huddersfield</v>
      </c>
      <c r="P801" s="177" t="str">
        <f t="shared" si="979"/>
        <v>Arsenal</v>
      </c>
      <c r="Q801" s="177" t="str">
        <f t="shared" si="979"/>
        <v>Bournemouth</v>
      </c>
      <c r="R801" s="177" t="str">
        <f t="shared" si="979"/>
        <v>Bournemouth</v>
      </c>
      <c r="S801" s="177" t="str">
        <f t="shared" si="979"/>
        <v>Brighton</v>
      </c>
      <c r="T801" s="177" t="str">
        <f t="shared" si="979"/>
        <v>Huddersfield</v>
      </c>
      <c r="U801" s="177" t="str">
        <f t="shared" si="979"/>
        <v>Burnley</v>
      </c>
      <c r="V801" s="177" t="str">
        <f t="shared" si="979"/>
        <v>Southampton</v>
      </c>
      <c r="W801" s="177" t="str">
        <f t="shared" si="979"/>
        <v>Fulham</v>
      </c>
      <c r="X801" s="177" t="str">
        <f t="shared" si="979"/>
        <v>Man Utd</v>
      </c>
      <c r="Y801" s="177" t="str">
        <f t="shared" si="979"/>
        <v>Man City</v>
      </c>
      <c r="Z801" s="177" t="str">
        <f t="shared" si="979"/>
        <v>Chelsea</v>
      </c>
      <c r="AA801" s="177" t="str">
        <f t="shared" si="979"/>
        <v>Arsenal</v>
      </c>
      <c r="AB801" s="177" t="str">
        <f t="shared" si="979"/>
        <v>Huddersfield</v>
      </c>
      <c r="AC801" s="177" t="str">
        <f t="shared" si="979"/>
        <v>Chelsea</v>
      </c>
      <c r="AD801" s="177" t="str">
        <f t="shared" si="979"/>
        <v>Cardiff</v>
      </c>
      <c r="AE801" s="177" t="str">
        <f t="shared" si="979"/>
        <v>Leicester</v>
      </c>
      <c r="AF801" s="177" t="str">
        <f t="shared" si="979"/>
        <v>Cardiff</v>
      </c>
      <c r="AG801" s="177" t="str">
        <f t="shared" si="979"/>
        <v>Burnley</v>
      </c>
      <c r="AH801" s="177" t="str">
        <f t="shared" si="979"/>
        <v>Leicester</v>
      </c>
      <c r="AI801" s="177" t="str">
        <f t="shared" si="979"/>
        <v>Fulham</v>
      </c>
      <c r="AJ801" s="177" t="str">
        <f t="shared" si="979"/>
        <v>Man City</v>
      </c>
      <c r="AK801" s="177" t="str">
        <f t="shared" si="979"/>
        <v>Leicester</v>
      </c>
      <c r="AL801" s="177" t="str">
        <f t="shared" si="979"/>
        <v/>
      </c>
      <c r="AM801" s="177" t="str">
        <f t="shared" si="979"/>
        <v/>
      </c>
      <c r="AN801" s="177" t="str">
        <f t="shared" si="979"/>
        <v/>
      </c>
      <c r="AO801" s="177" t="str">
        <f t="shared" si="979"/>
        <v/>
      </c>
      <c r="AP801" s="177" t="str">
        <f t="shared" si="979"/>
        <v/>
      </c>
      <c r="AQ801" s="170"/>
      <c r="AR801" s="170"/>
    </row>
    <row r="802" ht="12.75" customHeight="1">
      <c r="A802" s="170"/>
      <c r="B802" s="170"/>
      <c r="C802" s="140"/>
      <c r="D802" s="139">
        <v>28.0</v>
      </c>
      <c r="E802" s="177" t="str">
        <f t="shared" ref="E802:AP802" si="980">IFERROR(INDEX($C$389:$C$578,MATCH($D802,E$389:E$578,0)),"")</f>
        <v>Watford</v>
      </c>
      <c r="F802" s="177" t="str">
        <f t="shared" si="980"/>
        <v>Brighton</v>
      </c>
      <c r="G802" s="177" t="str">
        <f t="shared" si="980"/>
        <v>Arsenal</v>
      </c>
      <c r="H802" s="177" t="str">
        <f t="shared" si="980"/>
        <v>Man Utd</v>
      </c>
      <c r="I802" s="177" t="str">
        <f t="shared" si="980"/>
        <v>Southampton</v>
      </c>
      <c r="J802" s="177" t="str">
        <f t="shared" si="980"/>
        <v>Bournemouth</v>
      </c>
      <c r="K802" s="177" t="str">
        <f t="shared" si="980"/>
        <v>Brighton</v>
      </c>
      <c r="L802" s="177" t="str">
        <f t="shared" si="980"/>
        <v>Cardiff</v>
      </c>
      <c r="M802" s="177" t="str">
        <f t="shared" si="980"/>
        <v>Brighton</v>
      </c>
      <c r="N802" s="177" t="str">
        <f t="shared" si="980"/>
        <v>Cardiff</v>
      </c>
      <c r="O802" s="177" t="str">
        <f t="shared" si="980"/>
        <v>Burnley</v>
      </c>
      <c r="P802" s="177" t="str">
        <f t="shared" si="980"/>
        <v>Cardiff</v>
      </c>
      <c r="Q802" s="177" t="str">
        <f t="shared" si="980"/>
        <v>Liverpool</v>
      </c>
      <c r="R802" s="177" t="str">
        <f t="shared" si="980"/>
        <v>Arsenal</v>
      </c>
      <c r="S802" s="177" t="str">
        <f t="shared" si="980"/>
        <v>Cardiff</v>
      </c>
      <c r="T802" s="177" t="str">
        <f t="shared" si="980"/>
        <v>Brighton</v>
      </c>
      <c r="U802" s="177" t="str">
        <f t="shared" si="980"/>
        <v>Burnley</v>
      </c>
      <c r="V802" s="177" t="str">
        <f t="shared" si="980"/>
        <v>Fulham</v>
      </c>
      <c r="W802" s="177" t="str">
        <f t="shared" si="980"/>
        <v>Cardiff</v>
      </c>
      <c r="X802" s="177" t="str">
        <f t="shared" si="980"/>
        <v>Crystal Palace</v>
      </c>
      <c r="Y802" s="177" t="str">
        <f t="shared" si="980"/>
        <v>Arsenal</v>
      </c>
      <c r="Z802" s="177" t="str">
        <f t="shared" si="980"/>
        <v>Cardiff</v>
      </c>
      <c r="AA802" s="177" t="str">
        <f t="shared" si="980"/>
        <v>Cardiff</v>
      </c>
      <c r="AB802" s="177" t="str">
        <f t="shared" si="980"/>
        <v>Arsenal</v>
      </c>
      <c r="AC802" s="177" t="str">
        <f t="shared" si="980"/>
        <v>Chelsea</v>
      </c>
      <c r="AD802" s="177" t="str">
        <f t="shared" si="980"/>
        <v>Liverpool</v>
      </c>
      <c r="AE802" s="177" t="str">
        <f t="shared" si="980"/>
        <v>Chelsea</v>
      </c>
      <c r="AF802" s="177" t="str">
        <f t="shared" si="980"/>
        <v>Brighton</v>
      </c>
      <c r="AG802" s="177" t="str">
        <f t="shared" si="980"/>
        <v>Burnley</v>
      </c>
      <c r="AH802" s="177" t="str">
        <f t="shared" si="980"/>
        <v>Burnley</v>
      </c>
      <c r="AI802" s="177" t="str">
        <f t="shared" si="980"/>
        <v>Leicester</v>
      </c>
      <c r="AJ802" s="177" t="str">
        <f t="shared" si="980"/>
        <v>Arsenal</v>
      </c>
      <c r="AK802" s="177" t="str">
        <f t="shared" si="980"/>
        <v>Cardiff</v>
      </c>
      <c r="AL802" s="177" t="str">
        <f t="shared" si="980"/>
        <v/>
      </c>
      <c r="AM802" s="177" t="str">
        <f t="shared" si="980"/>
        <v/>
      </c>
      <c r="AN802" s="177" t="str">
        <f t="shared" si="980"/>
        <v/>
      </c>
      <c r="AO802" s="177" t="str">
        <f t="shared" si="980"/>
        <v/>
      </c>
      <c r="AP802" s="177" t="str">
        <f t="shared" si="980"/>
        <v/>
      </c>
      <c r="AQ802" s="170"/>
      <c r="AR802" s="170"/>
    </row>
    <row r="803" ht="12.75" customHeight="1">
      <c r="A803" s="170"/>
      <c r="B803" s="170"/>
      <c r="C803" s="140"/>
      <c r="D803" s="139">
        <v>29.0</v>
      </c>
      <c r="E803" s="177" t="str">
        <f t="shared" ref="E803:AP803" si="981">IFERROR(INDEX($C$389:$C$578,MATCH($D803,E$389:E$578,0)),"")</f>
        <v>Burnley</v>
      </c>
      <c r="F803" s="177" t="str">
        <f t="shared" si="981"/>
        <v>Huddersfield</v>
      </c>
      <c r="G803" s="177" t="str">
        <f t="shared" si="981"/>
        <v>Bournemouth</v>
      </c>
      <c r="H803" s="177" t="str">
        <f t="shared" si="981"/>
        <v>Brighton</v>
      </c>
      <c r="I803" s="177" t="str">
        <f t="shared" si="981"/>
        <v>Bournemouth</v>
      </c>
      <c r="J803" s="177" t="str">
        <f t="shared" si="981"/>
        <v>Bournemouth</v>
      </c>
      <c r="K803" s="177" t="str">
        <f t="shared" si="981"/>
        <v>Bournemouth</v>
      </c>
      <c r="L803" s="177" t="str">
        <f t="shared" si="981"/>
        <v>Everton</v>
      </c>
      <c r="M803" s="177" t="str">
        <f t="shared" si="981"/>
        <v>Everton</v>
      </c>
      <c r="N803" s="177" t="str">
        <f t="shared" si="981"/>
        <v>Leicester</v>
      </c>
      <c r="O803" s="177" t="str">
        <f t="shared" si="981"/>
        <v>Burnley</v>
      </c>
      <c r="P803" s="177" t="str">
        <f t="shared" si="981"/>
        <v>Liverpool</v>
      </c>
      <c r="Q803" s="177" t="str">
        <f t="shared" si="981"/>
        <v>Southampton</v>
      </c>
      <c r="R803" s="177" t="str">
        <f t="shared" si="981"/>
        <v>Bournemouth</v>
      </c>
      <c r="S803" s="177" t="str">
        <f t="shared" si="981"/>
        <v>Chelsea</v>
      </c>
      <c r="T803" s="177" t="str">
        <f t="shared" si="981"/>
        <v>Cardiff</v>
      </c>
      <c r="U803" s="177" t="str">
        <f t="shared" si="981"/>
        <v>Burnley</v>
      </c>
      <c r="V803" s="177" t="str">
        <f t="shared" si="981"/>
        <v>Burnley</v>
      </c>
      <c r="W803" s="177" t="str">
        <f t="shared" si="981"/>
        <v>Southampton</v>
      </c>
      <c r="X803" s="177" t="str">
        <f t="shared" si="981"/>
        <v>Arsenal</v>
      </c>
      <c r="Y803" s="177" t="str">
        <f t="shared" si="981"/>
        <v>Burnley</v>
      </c>
      <c r="Z803" s="177" t="str">
        <f t="shared" si="981"/>
        <v>Arsenal</v>
      </c>
      <c r="AA803" s="177" t="str">
        <f t="shared" si="981"/>
        <v>Chelsea</v>
      </c>
      <c r="AB803" s="177" t="str">
        <f t="shared" si="981"/>
        <v>Brighton</v>
      </c>
      <c r="AC803" s="177" t="str">
        <f t="shared" si="981"/>
        <v>Newcastle</v>
      </c>
      <c r="AD803" s="177" t="str">
        <f t="shared" si="981"/>
        <v>Arsenal</v>
      </c>
      <c r="AE803" s="177" t="str">
        <f t="shared" si="981"/>
        <v>Crystal Palace</v>
      </c>
      <c r="AF803" s="177" t="str">
        <f t="shared" si="981"/>
        <v>Chelsea</v>
      </c>
      <c r="AG803" s="177" t="str">
        <f t="shared" si="981"/>
        <v>Leicester</v>
      </c>
      <c r="AH803" s="177" t="str">
        <f t="shared" si="981"/>
        <v>Man City</v>
      </c>
      <c r="AI803" s="177" t="str">
        <f t="shared" si="981"/>
        <v>Brighton</v>
      </c>
      <c r="AJ803" s="177" t="str">
        <f t="shared" si="981"/>
        <v>Fulham</v>
      </c>
      <c r="AK803" s="177" t="str">
        <f t="shared" si="981"/>
        <v>Chelsea</v>
      </c>
      <c r="AL803" s="177" t="str">
        <f t="shared" si="981"/>
        <v/>
      </c>
      <c r="AM803" s="177" t="str">
        <f t="shared" si="981"/>
        <v/>
      </c>
      <c r="AN803" s="177" t="str">
        <f t="shared" si="981"/>
        <v/>
      </c>
      <c r="AO803" s="177" t="str">
        <f t="shared" si="981"/>
        <v/>
      </c>
      <c r="AP803" s="177" t="str">
        <f t="shared" si="981"/>
        <v/>
      </c>
      <c r="AQ803" s="170"/>
      <c r="AR803" s="170"/>
    </row>
    <row r="804" ht="12.75" customHeight="1">
      <c r="A804" s="170"/>
      <c r="B804" s="170"/>
      <c r="C804" s="140"/>
      <c r="D804" s="139">
        <v>30.0</v>
      </c>
      <c r="E804" s="177" t="str">
        <f t="shared" ref="E804:AP804" si="982">IFERROR(INDEX($C$389:$C$578,MATCH($D804,E$389:E$578,0)),"")</f>
        <v>Crystal Palace</v>
      </c>
      <c r="F804" s="177" t="str">
        <f t="shared" si="982"/>
        <v>Everton</v>
      </c>
      <c r="G804" s="177" t="str">
        <f t="shared" si="982"/>
        <v>Man City</v>
      </c>
      <c r="H804" s="177" t="str">
        <f t="shared" si="982"/>
        <v>Crystal Palace</v>
      </c>
      <c r="I804" s="177" t="str">
        <f t="shared" si="982"/>
        <v>Brighton</v>
      </c>
      <c r="J804" s="177" t="str">
        <f t="shared" si="982"/>
        <v>Man Utd</v>
      </c>
      <c r="K804" s="177" t="str">
        <f t="shared" si="982"/>
        <v>Cardiff</v>
      </c>
      <c r="L804" s="177" t="str">
        <f t="shared" si="982"/>
        <v>Liverpool</v>
      </c>
      <c r="M804" s="177" t="str">
        <f t="shared" si="982"/>
        <v>Burnley</v>
      </c>
      <c r="N804" s="177" t="str">
        <f t="shared" si="982"/>
        <v>Newcastle</v>
      </c>
      <c r="O804" s="177" t="str">
        <f t="shared" si="982"/>
        <v>Cardiff</v>
      </c>
      <c r="P804" s="177" t="str">
        <f t="shared" si="982"/>
        <v>Man Utd</v>
      </c>
      <c r="Q804" s="177" t="str">
        <f t="shared" si="982"/>
        <v>Chelsea</v>
      </c>
      <c r="R804" s="177" t="str">
        <f t="shared" si="982"/>
        <v>Everton</v>
      </c>
      <c r="S804" s="177" t="str">
        <f t="shared" si="982"/>
        <v>Bournemouth</v>
      </c>
      <c r="T804" s="177" t="str">
        <f t="shared" si="982"/>
        <v>Chelsea</v>
      </c>
      <c r="U804" s="177" t="str">
        <f t="shared" si="982"/>
        <v>Fulham</v>
      </c>
      <c r="V804" s="177" t="str">
        <f t="shared" si="982"/>
        <v>Man City</v>
      </c>
      <c r="W804" s="177" t="str">
        <f t="shared" si="982"/>
        <v>Arsenal</v>
      </c>
      <c r="X804" s="177" t="str">
        <f t="shared" si="982"/>
        <v>Everton</v>
      </c>
      <c r="Y804" s="177" t="str">
        <f t="shared" si="982"/>
        <v>Leicester</v>
      </c>
      <c r="Z804" s="177" t="str">
        <f t="shared" si="982"/>
        <v>Chelsea</v>
      </c>
      <c r="AA804" s="177" t="str">
        <f t="shared" si="982"/>
        <v>Arsenal</v>
      </c>
      <c r="AB804" s="177" t="str">
        <f t="shared" si="982"/>
        <v>Chelsea</v>
      </c>
      <c r="AC804" s="177" t="str">
        <f t="shared" si="982"/>
        <v>Leicester</v>
      </c>
      <c r="AD804" s="177" t="str">
        <f t="shared" si="982"/>
        <v>Leicester</v>
      </c>
      <c r="AE804" s="177" t="str">
        <f t="shared" si="982"/>
        <v>Liverpool</v>
      </c>
      <c r="AF804" s="177" t="str">
        <f t="shared" si="982"/>
        <v>Crystal Palace</v>
      </c>
      <c r="AG804" s="177" t="str">
        <f t="shared" si="982"/>
        <v>Brighton</v>
      </c>
      <c r="AH804" s="177" t="str">
        <f t="shared" si="982"/>
        <v>Tottenham</v>
      </c>
      <c r="AI804" s="177" t="str">
        <f t="shared" si="982"/>
        <v>Brighton</v>
      </c>
      <c r="AJ804" s="177" t="str">
        <f t="shared" si="982"/>
        <v>Southampton</v>
      </c>
      <c r="AK804" s="177" t="str">
        <f t="shared" si="982"/>
        <v>Fulham</v>
      </c>
      <c r="AL804" s="177" t="str">
        <f t="shared" si="982"/>
        <v/>
      </c>
      <c r="AM804" s="177" t="str">
        <f t="shared" si="982"/>
        <v/>
      </c>
      <c r="AN804" s="177" t="str">
        <f t="shared" si="982"/>
        <v/>
      </c>
      <c r="AO804" s="177" t="str">
        <f t="shared" si="982"/>
        <v/>
      </c>
      <c r="AP804" s="177" t="str">
        <f t="shared" si="982"/>
        <v/>
      </c>
      <c r="AQ804" s="170"/>
      <c r="AR804" s="170"/>
    </row>
    <row r="805" ht="12.75" customHeight="1">
      <c r="A805" s="170"/>
      <c r="B805" s="170"/>
      <c r="C805" s="140"/>
      <c r="D805" s="139">
        <v>31.0</v>
      </c>
      <c r="E805" s="177" t="str">
        <f t="shared" ref="E805:AP805" si="983">IFERROR(INDEX($C$389:$C$578,MATCH($D805,E$389:E$578,0)),"")</f>
        <v>Everton</v>
      </c>
      <c r="F805" s="177" t="str">
        <f t="shared" si="983"/>
        <v>Arsenal</v>
      </c>
      <c r="G805" s="177" t="str">
        <f t="shared" si="983"/>
        <v>Arsenal</v>
      </c>
      <c r="H805" s="177" t="str">
        <f t="shared" si="983"/>
        <v>Bournemouth</v>
      </c>
      <c r="I805" s="177" t="str">
        <f t="shared" si="983"/>
        <v>Crystal Palace</v>
      </c>
      <c r="J805" s="177" t="str">
        <f t="shared" si="983"/>
        <v>Brighton</v>
      </c>
      <c r="K805" s="177" t="str">
        <f t="shared" si="983"/>
        <v>Crystal Palace</v>
      </c>
      <c r="L805" s="177" t="str">
        <f t="shared" si="983"/>
        <v>Watford</v>
      </c>
      <c r="M805" s="177" t="str">
        <f t="shared" si="983"/>
        <v>Liverpool</v>
      </c>
      <c r="N805" s="177" t="str">
        <f t="shared" si="983"/>
        <v>Everton</v>
      </c>
      <c r="O805" s="177" t="str">
        <f t="shared" si="983"/>
        <v>Man Utd</v>
      </c>
      <c r="P805" s="177" t="str">
        <f t="shared" si="983"/>
        <v>Southampton</v>
      </c>
      <c r="Q805" s="177" t="str">
        <f t="shared" si="983"/>
        <v>Man City</v>
      </c>
      <c r="R805" s="177" t="str">
        <f t="shared" si="983"/>
        <v>Leicester</v>
      </c>
      <c r="S805" s="177" t="str">
        <f t="shared" si="983"/>
        <v>Newcastle</v>
      </c>
      <c r="T805" s="177" t="str">
        <f t="shared" si="983"/>
        <v>Arsenal</v>
      </c>
      <c r="U805" s="177" t="str">
        <f t="shared" si="983"/>
        <v>West Ham</v>
      </c>
      <c r="V805" s="177" t="str">
        <f t="shared" si="983"/>
        <v>Everton</v>
      </c>
      <c r="W805" s="177" t="str">
        <f t="shared" si="983"/>
        <v>Newcastle</v>
      </c>
      <c r="X805" s="177" t="str">
        <f t="shared" si="983"/>
        <v>Burnley</v>
      </c>
      <c r="Y805" s="177" t="str">
        <f t="shared" si="983"/>
        <v>Man Utd</v>
      </c>
      <c r="Z805" s="177" t="str">
        <f t="shared" si="983"/>
        <v>Southampton</v>
      </c>
      <c r="AA805" s="177" t="str">
        <f t="shared" si="983"/>
        <v>Man City</v>
      </c>
      <c r="AB805" s="177" t="str">
        <f t="shared" si="983"/>
        <v>Chelsea</v>
      </c>
      <c r="AC805" s="177" t="str">
        <f t="shared" si="983"/>
        <v>Cardiff</v>
      </c>
      <c r="AD805" s="177" t="str">
        <f t="shared" si="983"/>
        <v>Brighton</v>
      </c>
      <c r="AE805" s="177" t="str">
        <f t="shared" si="983"/>
        <v>Arsenal</v>
      </c>
      <c r="AF805" s="177" t="str">
        <f t="shared" si="983"/>
        <v>Huddersfield</v>
      </c>
      <c r="AG805" s="177" t="str">
        <f t="shared" si="983"/>
        <v>Newcastle</v>
      </c>
      <c r="AH805" s="177" t="str">
        <f t="shared" si="983"/>
        <v>Bournemouth</v>
      </c>
      <c r="AI805" s="177" t="str">
        <f t="shared" si="983"/>
        <v>Chelsea</v>
      </c>
      <c r="AJ805" s="177" t="str">
        <f t="shared" si="983"/>
        <v>Arsenal</v>
      </c>
      <c r="AK805" s="177" t="str">
        <f t="shared" si="983"/>
        <v>Fulham</v>
      </c>
      <c r="AL805" s="177" t="str">
        <f t="shared" si="983"/>
        <v/>
      </c>
      <c r="AM805" s="177" t="str">
        <f t="shared" si="983"/>
        <v/>
      </c>
      <c r="AN805" s="177" t="str">
        <f t="shared" si="983"/>
        <v/>
      </c>
      <c r="AO805" s="177" t="str">
        <f t="shared" si="983"/>
        <v/>
      </c>
      <c r="AP805" s="177" t="str">
        <f t="shared" si="983"/>
        <v/>
      </c>
      <c r="AQ805" s="170"/>
      <c r="AR805" s="170"/>
    </row>
    <row r="806" ht="12.75" customHeight="1">
      <c r="A806" s="170"/>
      <c r="B806" s="170"/>
      <c r="C806" s="140"/>
      <c r="D806" s="139">
        <v>32.0</v>
      </c>
      <c r="E806" s="177" t="str">
        <f t="shared" ref="E806:AP806" si="984">IFERROR(INDEX($C$389:$C$578,MATCH($D806,E$389:E$578,0)),"")</f>
        <v>Arsenal</v>
      </c>
      <c r="F806" s="177" t="str">
        <f t="shared" si="984"/>
        <v>Burnley</v>
      </c>
      <c r="G806" s="177" t="str">
        <f t="shared" si="984"/>
        <v>Chelsea</v>
      </c>
      <c r="H806" s="177" t="str">
        <f t="shared" si="984"/>
        <v>Everton</v>
      </c>
      <c r="I806" s="177" t="str">
        <f t="shared" si="984"/>
        <v>Leicester</v>
      </c>
      <c r="J806" s="177" t="str">
        <f t="shared" si="984"/>
        <v>Burnley</v>
      </c>
      <c r="K806" s="177" t="str">
        <f t="shared" si="984"/>
        <v>Leicester</v>
      </c>
      <c r="L806" s="177" t="str">
        <f t="shared" si="984"/>
        <v>Bournemouth</v>
      </c>
      <c r="M806" s="177" t="str">
        <f t="shared" si="984"/>
        <v>Brighton</v>
      </c>
      <c r="N806" s="177" t="str">
        <f t="shared" si="984"/>
        <v>Everton</v>
      </c>
      <c r="O806" s="177" t="str">
        <f t="shared" si="984"/>
        <v>Brighton</v>
      </c>
      <c r="P806" s="177" t="str">
        <f t="shared" si="984"/>
        <v>Everton</v>
      </c>
      <c r="Q806" s="177" t="str">
        <f t="shared" si="984"/>
        <v>Man City</v>
      </c>
      <c r="R806" s="177" t="str">
        <f t="shared" si="984"/>
        <v>West Ham</v>
      </c>
      <c r="S806" s="177" t="str">
        <f t="shared" si="984"/>
        <v>Everton</v>
      </c>
      <c r="T806" s="177" t="str">
        <f t="shared" si="984"/>
        <v>Bournemouth</v>
      </c>
      <c r="U806" s="177" t="str">
        <f t="shared" si="984"/>
        <v>Southampton</v>
      </c>
      <c r="V806" s="177" t="str">
        <f t="shared" si="984"/>
        <v>Bournemouth</v>
      </c>
      <c r="W806" s="177" t="str">
        <f t="shared" si="984"/>
        <v>Arsenal</v>
      </c>
      <c r="X806" s="177" t="str">
        <f t="shared" si="984"/>
        <v>Huddersfield</v>
      </c>
      <c r="Y806" s="177" t="str">
        <f t="shared" si="984"/>
        <v>Arsenal</v>
      </c>
      <c r="Z806" s="177" t="str">
        <f t="shared" si="984"/>
        <v>Everton</v>
      </c>
      <c r="AA806" s="177" t="str">
        <f t="shared" si="984"/>
        <v>Huddersfield</v>
      </c>
      <c r="AB806" s="177" t="str">
        <f t="shared" si="984"/>
        <v>Cardiff</v>
      </c>
      <c r="AC806" s="177" t="str">
        <f t="shared" si="984"/>
        <v>Crystal Palace</v>
      </c>
      <c r="AD806" s="177" t="str">
        <f t="shared" si="984"/>
        <v>Crystal Palace</v>
      </c>
      <c r="AE806" s="177" t="str">
        <f t="shared" si="984"/>
        <v>Crystal Palace</v>
      </c>
      <c r="AF806" s="177" t="str">
        <f t="shared" si="984"/>
        <v>Leicester</v>
      </c>
      <c r="AG806" s="177" t="str">
        <f t="shared" si="984"/>
        <v>Crystal Palace</v>
      </c>
      <c r="AH806" s="177" t="str">
        <f t="shared" si="984"/>
        <v>Huddersfield</v>
      </c>
      <c r="AI806" s="177" t="str">
        <f t="shared" si="984"/>
        <v>Leicester</v>
      </c>
      <c r="AJ806" s="177" t="str">
        <f t="shared" si="984"/>
        <v>Crystal Palace</v>
      </c>
      <c r="AK806" s="177" t="str">
        <f t="shared" si="984"/>
        <v>Crystal Palace</v>
      </c>
      <c r="AL806" s="177" t="str">
        <f t="shared" si="984"/>
        <v/>
      </c>
      <c r="AM806" s="177" t="str">
        <f t="shared" si="984"/>
        <v/>
      </c>
      <c r="AN806" s="177" t="str">
        <f t="shared" si="984"/>
        <v/>
      </c>
      <c r="AO806" s="177" t="str">
        <f t="shared" si="984"/>
        <v/>
      </c>
      <c r="AP806" s="177" t="str">
        <f t="shared" si="984"/>
        <v/>
      </c>
      <c r="AQ806" s="170"/>
      <c r="AR806" s="170"/>
    </row>
    <row r="807" ht="12.75" customHeight="1">
      <c r="A807" s="170"/>
      <c r="B807" s="170"/>
      <c r="C807" s="140"/>
      <c r="D807" s="139">
        <v>33.0</v>
      </c>
      <c r="E807" s="177" t="str">
        <f t="shared" ref="E807:AP807" si="985">IFERROR(INDEX($C$389:$C$578,MATCH($D807,E$389:E$578,0)),"")</f>
        <v>Bournemouth</v>
      </c>
      <c r="F807" s="177" t="str">
        <f t="shared" si="985"/>
        <v>Burnley</v>
      </c>
      <c r="G807" s="177" t="str">
        <f t="shared" si="985"/>
        <v>Everton</v>
      </c>
      <c r="H807" s="177" t="str">
        <f t="shared" si="985"/>
        <v>Everton</v>
      </c>
      <c r="I807" s="177" t="str">
        <f t="shared" si="985"/>
        <v>Brighton</v>
      </c>
      <c r="J807" s="177" t="str">
        <f t="shared" si="985"/>
        <v>Leicester</v>
      </c>
      <c r="K807" s="177" t="str">
        <f t="shared" si="985"/>
        <v>Arsenal</v>
      </c>
      <c r="L807" s="177" t="str">
        <f t="shared" si="985"/>
        <v>Everton</v>
      </c>
      <c r="M807" s="177" t="str">
        <f t="shared" si="985"/>
        <v>Leicester</v>
      </c>
      <c r="N807" s="177" t="str">
        <f t="shared" si="985"/>
        <v>Fulham</v>
      </c>
      <c r="O807" s="177" t="str">
        <f t="shared" si="985"/>
        <v>Huddersfield</v>
      </c>
      <c r="P807" s="177" t="str">
        <f t="shared" si="985"/>
        <v>Man City</v>
      </c>
      <c r="Q807" s="177" t="str">
        <f t="shared" si="985"/>
        <v>Newcastle</v>
      </c>
      <c r="R807" s="177" t="str">
        <f t="shared" si="985"/>
        <v>Everton</v>
      </c>
      <c r="S807" s="177" t="str">
        <f t="shared" si="985"/>
        <v>Huddersfield</v>
      </c>
      <c r="T807" s="177" t="str">
        <f t="shared" si="985"/>
        <v>Man City</v>
      </c>
      <c r="U807" s="177" t="str">
        <f t="shared" si="985"/>
        <v>Bournemouth</v>
      </c>
      <c r="V807" s="177" t="str">
        <f t="shared" si="985"/>
        <v>Bournemouth</v>
      </c>
      <c r="W807" s="177" t="str">
        <f t="shared" si="985"/>
        <v>Fulham</v>
      </c>
      <c r="X807" s="177" t="str">
        <f t="shared" si="985"/>
        <v>Arsenal</v>
      </c>
      <c r="Y807" s="177" t="str">
        <f t="shared" si="985"/>
        <v>Cardiff</v>
      </c>
      <c r="Z807" s="177" t="str">
        <f t="shared" si="985"/>
        <v>Arsenal</v>
      </c>
      <c r="AA807" s="177" t="str">
        <f t="shared" si="985"/>
        <v>Huddersfield</v>
      </c>
      <c r="AB807" s="177" t="str">
        <f t="shared" si="985"/>
        <v>Chelsea</v>
      </c>
      <c r="AC807" s="177" t="str">
        <f t="shared" si="985"/>
        <v>Brighton</v>
      </c>
      <c r="AD807" s="177" t="str">
        <f t="shared" si="985"/>
        <v>Arsenal</v>
      </c>
      <c r="AE807" s="177" t="str">
        <f t="shared" si="985"/>
        <v>Bournemouth</v>
      </c>
      <c r="AF807" s="177" t="str">
        <f t="shared" si="985"/>
        <v>Arsenal</v>
      </c>
      <c r="AG807" s="177" t="str">
        <f t="shared" si="985"/>
        <v>Watford</v>
      </c>
      <c r="AH807" s="177" t="str">
        <f t="shared" si="985"/>
        <v>Leicester</v>
      </c>
      <c r="AI807" s="177" t="str">
        <f t="shared" si="985"/>
        <v>Bournemouth</v>
      </c>
      <c r="AJ807" s="177" t="str">
        <f t="shared" si="985"/>
        <v>Crystal Palace</v>
      </c>
      <c r="AK807" s="177" t="str">
        <f t="shared" si="985"/>
        <v>Bournemouth</v>
      </c>
      <c r="AL807" s="177" t="str">
        <f t="shared" si="985"/>
        <v/>
      </c>
      <c r="AM807" s="177" t="str">
        <f t="shared" si="985"/>
        <v/>
      </c>
      <c r="AN807" s="177" t="str">
        <f t="shared" si="985"/>
        <v/>
      </c>
      <c r="AO807" s="177" t="str">
        <f t="shared" si="985"/>
        <v/>
      </c>
      <c r="AP807" s="177" t="str">
        <f t="shared" si="985"/>
        <v/>
      </c>
      <c r="AQ807" s="170"/>
      <c r="AR807" s="170"/>
    </row>
    <row r="808" ht="12.75" customHeight="1">
      <c r="A808" s="170"/>
      <c r="B808" s="170"/>
      <c r="C808" s="140"/>
      <c r="D808" s="139">
        <v>34.0</v>
      </c>
      <c r="E808" s="177" t="str">
        <f t="shared" ref="E808:AP808" si="986">IFERROR(INDEX($C$389:$C$578,MATCH($D808,E$389:E$578,0)),"")</f>
        <v>Everton</v>
      </c>
      <c r="F808" s="177" t="str">
        <f t="shared" si="986"/>
        <v>Arsenal</v>
      </c>
      <c r="G808" s="177" t="str">
        <f t="shared" si="986"/>
        <v>Everton</v>
      </c>
      <c r="H808" s="177" t="str">
        <f t="shared" si="986"/>
        <v>Brighton</v>
      </c>
      <c r="I808" s="177" t="str">
        <f t="shared" si="986"/>
        <v>Southampton</v>
      </c>
      <c r="J808" s="177" t="str">
        <f t="shared" si="986"/>
        <v>Brighton</v>
      </c>
      <c r="K808" s="177" t="str">
        <f t="shared" si="986"/>
        <v>Cardiff</v>
      </c>
      <c r="L808" s="177" t="str">
        <f t="shared" si="986"/>
        <v>Arsenal</v>
      </c>
      <c r="M808" s="177" t="str">
        <f t="shared" si="986"/>
        <v>Bournemouth</v>
      </c>
      <c r="N808" s="177" t="str">
        <f t="shared" si="986"/>
        <v>Chelsea</v>
      </c>
      <c r="O808" s="177" t="str">
        <f t="shared" si="986"/>
        <v>Newcastle</v>
      </c>
      <c r="P808" s="177" t="str">
        <f t="shared" si="986"/>
        <v>Burnley</v>
      </c>
      <c r="Q808" s="177" t="str">
        <f t="shared" si="986"/>
        <v>Brighton</v>
      </c>
      <c r="R808" s="177" t="str">
        <f t="shared" si="986"/>
        <v>Brighton</v>
      </c>
      <c r="S808" s="177" t="str">
        <f t="shared" si="986"/>
        <v>Brighton</v>
      </c>
      <c r="T808" s="177" t="str">
        <f t="shared" si="986"/>
        <v>Arsenal</v>
      </c>
      <c r="U808" s="177" t="str">
        <f t="shared" si="986"/>
        <v>Fulham</v>
      </c>
      <c r="V808" s="177" t="str">
        <f t="shared" si="986"/>
        <v>Crystal Palace</v>
      </c>
      <c r="W808" s="177" t="str">
        <f t="shared" si="986"/>
        <v>Crystal Palace</v>
      </c>
      <c r="X808" s="177" t="str">
        <f t="shared" si="986"/>
        <v>Burnley</v>
      </c>
      <c r="Y808" s="177" t="str">
        <f t="shared" si="986"/>
        <v>Man City</v>
      </c>
      <c r="Z808" s="177" t="str">
        <f t="shared" si="986"/>
        <v>Arsenal</v>
      </c>
      <c r="AA808" s="177" t="str">
        <f t="shared" si="986"/>
        <v>Cardiff</v>
      </c>
      <c r="AB808" s="177" t="str">
        <f t="shared" si="986"/>
        <v>Burnley</v>
      </c>
      <c r="AC808" s="177" t="str">
        <f t="shared" si="986"/>
        <v>Chelsea</v>
      </c>
      <c r="AD808" s="177" t="str">
        <f t="shared" si="986"/>
        <v>Newcastle</v>
      </c>
      <c r="AE808" s="177" t="str">
        <f t="shared" si="986"/>
        <v>Brighton</v>
      </c>
      <c r="AF808" s="177" t="str">
        <f t="shared" si="986"/>
        <v>Crystal Palace</v>
      </c>
      <c r="AG808" s="177" t="str">
        <f t="shared" si="986"/>
        <v>Bournemouth</v>
      </c>
      <c r="AH808" s="177" t="str">
        <f t="shared" si="986"/>
        <v>Leicester</v>
      </c>
      <c r="AI808" s="177" t="str">
        <f t="shared" si="986"/>
        <v>Brighton</v>
      </c>
      <c r="AJ808" s="177" t="str">
        <f t="shared" si="986"/>
        <v>Crystal Palace</v>
      </c>
      <c r="AK808" s="177" t="str">
        <f t="shared" si="986"/>
        <v>Crystal Palace</v>
      </c>
      <c r="AL808" s="177" t="str">
        <f t="shared" si="986"/>
        <v/>
      </c>
      <c r="AM808" s="177" t="str">
        <f t="shared" si="986"/>
        <v/>
      </c>
      <c r="AN808" s="177" t="str">
        <f t="shared" si="986"/>
        <v/>
      </c>
      <c r="AO808" s="177" t="str">
        <f t="shared" si="986"/>
        <v/>
      </c>
      <c r="AP808" s="177" t="str">
        <f t="shared" si="986"/>
        <v/>
      </c>
      <c r="AQ808" s="170"/>
      <c r="AR808" s="170"/>
    </row>
    <row r="809" ht="12.75" customHeight="1">
      <c r="A809" s="170"/>
      <c r="B809" s="170"/>
      <c r="C809" s="140"/>
      <c r="D809" s="139">
        <v>35.0</v>
      </c>
      <c r="E809" s="177" t="str">
        <f t="shared" ref="E809:AP809" si="987">IFERROR(INDEX($C$389:$C$578,MATCH($D809,E$389:E$578,0)),"")</f>
        <v>Chelsea</v>
      </c>
      <c r="F809" s="177" t="str">
        <f t="shared" si="987"/>
        <v>Crystal Palace</v>
      </c>
      <c r="G809" s="177" t="str">
        <f t="shared" si="987"/>
        <v>Chelsea</v>
      </c>
      <c r="H809" s="177" t="str">
        <f t="shared" si="987"/>
        <v>Chelsea</v>
      </c>
      <c r="I809" s="177" t="str">
        <f t="shared" si="987"/>
        <v>Burnley</v>
      </c>
      <c r="J809" s="177" t="str">
        <f t="shared" si="987"/>
        <v>Fulham</v>
      </c>
      <c r="K809" s="177" t="str">
        <f t="shared" si="987"/>
        <v>Everton</v>
      </c>
      <c r="L809" s="177" t="str">
        <f t="shared" si="987"/>
        <v>Fulham</v>
      </c>
      <c r="M809" s="177" t="str">
        <f t="shared" si="987"/>
        <v>Leicester</v>
      </c>
      <c r="N809" s="177" t="str">
        <f t="shared" si="987"/>
        <v>Huddersfield</v>
      </c>
      <c r="O809" s="177" t="str">
        <f t="shared" si="987"/>
        <v>Everton</v>
      </c>
      <c r="P809" s="177" t="str">
        <f t="shared" si="987"/>
        <v>Huddersfield</v>
      </c>
      <c r="Q809" s="177" t="str">
        <f t="shared" si="987"/>
        <v>Man Utd</v>
      </c>
      <c r="R809" s="177" t="str">
        <f t="shared" si="987"/>
        <v>Newcastle</v>
      </c>
      <c r="S809" s="177" t="str">
        <f t="shared" si="987"/>
        <v>Arsenal</v>
      </c>
      <c r="T809" s="177" t="str">
        <f t="shared" si="987"/>
        <v>Man Utd</v>
      </c>
      <c r="U809" s="177" t="str">
        <f t="shared" si="987"/>
        <v>Crystal Palace</v>
      </c>
      <c r="V809" s="177" t="str">
        <f t="shared" si="987"/>
        <v>Burnley</v>
      </c>
      <c r="W809" s="177" t="str">
        <f t="shared" si="987"/>
        <v>Man Utd</v>
      </c>
      <c r="X809" s="177" t="str">
        <f t="shared" si="987"/>
        <v>Burnley</v>
      </c>
      <c r="Y809" s="177" t="str">
        <f t="shared" si="987"/>
        <v>Cardiff</v>
      </c>
      <c r="Z809" s="177" t="str">
        <f t="shared" si="987"/>
        <v>Chelsea</v>
      </c>
      <c r="AA809" s="177" t="str">
        <f t="shared" si="987"/>
        <v>Everton</v>
      </c>
      <c r="AB809" s="177" t="str">
        <f t="shared" si="987"/>
        <v>Huddersfield</v>
      </c>
      <c r="AC809" s="177" t="str">
        <f t="shared" si="987"/>
        <v>Bournemouth</v>
      </c>
      <c r="AD809" s="177" t="str">
        <f t="shared" si="987"/>
        <v>Brighton</v>
      </c>
      <c r="AE809" s="177" t="str">
        <f t="shared" si="987"/>
        <v>Brighton</v>
      </c>
      <c r="AF809" s="177" t="str">
        <f t="shared" si="987"/>
        <v>Crystal Palace</v>
      </c>
      <c r="AG809" s="177" t="str">
        <f t="shared" si="987"/>
        <v>Cardiff</v>
      </c>
      <c r="AH809" s="177" t="str">
        <f t="shared" si="987"/>
        <v>Burnley</v>
      </c>
      <c r="AI809" s="177" t="str">
        <f t="shared" si="987"/>
        <v>Fulham</v>
      </c>
      <c r="AJ809" s="177" t="str">
        <f t="shared" si="987"/>
        <v>Leicester</v>
      </c>
      <c r="AK809" s="177" t="str">
        <f t="shared" si="987"/>
        <v>Man Utd</v>
      </c>
      <c r="AL809" s="177" t="str">
        <f t="shared" si="987"/>
        <v/>
      </c>
      <c r="AM809" s="177" t="str">
        <f t="shared" si="987"/>
        <v/>
      </c>
      <c r="AN809" s="177" t="str">
        <f t="shared" si="987"/>
        <v/>
      </c>
      <c r="AO809" s="177" t="str">
        <f t="shared" si="987"/>
        <v/>
      </c>
      <c r="AP809" s="177" t="str">
        <f t="shared" si="987"/>
        <v/>
      </c>
      <c r="AQ809" s="170"/>
      <c r="AR809" s="170"/>
    </row>
    <row r="810" ht="12.75" customHeight="1">
      <c r="A810" s="170"/>
      <c r="B810" s="170"/>
      <c r="C810" s="140"/>
      <c r="D810" s="139">
        <v>36.0</v>
      </c>
      <c r="E810" s="177" t="str">
        <f t="shared" ref="E810:AP810" si="988">IFERROR(INDEX($C$389:$C$578,MATCH($D810,E$389:E$578,0)),"")</f>
        <v>Chelsea</v>
      </c>
      <c r="F810" s="177" t="str">
        <f t="shared" si="988"/>
        <v>Huddersfield</v>
      </c>
      <c r="G810" s="177" t="str">
        <f t="shared" si="988"/>
        <v>Bournemouth</v>
      </c>
      <c r="H810" s="177" t="str">
        <f t="shared" si="988"/>
        <v>Crystal Palace</v>
      </c>
      <c r="I810" s="177" t="str">
        <f t="shared" si="988"/>
        <v>Watford</v>
      </c>
      <c r="J810" s="177" t="str">
        <f t="shared" si="988"/>
        <v>Burnley</v>
      </c>
      <c r="K810" s="177" t="str">
        <f t="shared" si="988"/>
        <v>Man Utd</v>
      </c>
      <c r="L810" s="177" t="str">
        <f t="shared" si="988"/>
        <v>Brighton</v>
      </c>
      <c r="M810" s="177" t="str">
        <f t="shared" si="988"/>
        <v>Arsenal</v>
      </c>
      <c r="N810" s="177" t="str">
        <f t="shared" si="988"/>
        <v>Newcastle</v>
      </c>
      <c r="O810" s="177" t="str">
        <f t="shared" si="988"/>
        <v>Cardiff</v>
      </c>
      <c r="P810" s="177" t="str">
        <f t="shared" si="988"/>
        <v>Bournemouth</v>
      </c>
      <c r="Q810" s="177" t="str">
        <f t="shared" si="988"/>
        <v>Cardiff</v>
      </c>
      <c r="R810" s="177" t="str">
        <f t="shared" si="988"/>
        <v>Cardiff</v>
      </c>
      <c r="S810" s="177" t="str">
        <f t="shared" si="988"/>
        <v>Bournemouth</v>
      </c>
      <c r="T810" s="177" t="str">
        <f t="shared" si="988"/>
        <v>Huddersfield</v>
      </c>
      <c r="U810" s="177" t="str">
        <f t="shared" si="988"/>
        <v>Arsenal</v>
      </c>
      <c r="V810" s="177" t="str">
        <f t="shared" si="988"/>
        <v>Man Utd</v>
      </c>
      <c r="W810" s="177" t="str">
        <f t="shared" si="988"/>
        <v>Cardiff</v>
      </c>
      <c r="X810" s="177" t="str">
        <f t="shared" si="988"/>
        <v>Man City</v>
      </c>
      <c r="Y810" s="177" t="str">
        <f t="shared" si="988"/>
        <v>Everton</v>
      </c>
      <c r="Z810" s="177" t="str">
        <f t="shared" si="988"/>
        <v>Fulham</v>
      </c>
      <c r="AA810" s="177" t="str">
        <f t="shared" si="988"/>
        <v>Everton</v>
      </c>
      <c r="AB810" s="177" t="str">
        <f t="shared" si="988"/>
        <v>Brighton</v>
      </c>
      <c r="AC810" s="177" t="str">
        <f t="shared" si="988"/>
        <v>Burnley</v>
      </c>
      <c r="AD810" s="177" t="str">
        <f t="shared" si="988"/>
        <v>Huddersfield</v>
      </c>
      <c r="AE810" s="177" t="str">
        <f t="shared" si="988"/>
        <v>Chelsea</v>
      </c>
      <c r="AF810" s="177" t="str">
        <f t="shared" si="988"/>
        <v>Leicester</v>
      </c>
      <c r="AG810" s="177" t="str">
        <f t="shared" si="988"/>
        <v>Brighton</v>
      </c>
      <c r="AH810" s="177" t="str">
        <f t="shared" si="988"/>
        <v>Bournemouth</v>
      </c>
      <c r="AI810" s="177" t="str">
        <f t="shared" si="988"/>
        <v>Crystal Palace</v>
      </c>
      <c r="AJ810" s="177" t="str">
        <f t="shared" si="988"/>
        <v>Bournemouth</v>
      </c>
      <c r="AK810" s="177" t="str">
        <f t="shared" si="988"/>
        <v>Newcastle</v>
      </c>
      <c r="AL810" s="177" t="str">
        <f t="shared" si="988"/>
        <v/>
      </c>
      <c r="AM810" s="177" t="str">
        <f t="shared" si="988"/>
        <v/>
      </c>
      <c r="AN810" s="177" t="str">
        <f t="shared" si="988"/>
        <v/>
      </c>
      <c r="AO810" s="177" t="str">
        <f t="shared" si="988"/>
        <v/>
      </c>
      <c r="AP810" s="177" t="str">
        <f t="shared" si="988"/>
        <v/>
      </c>
      <c r="AQ810" s="170"/>
      <c r="AR810" s="170"/>
    </row>
    <row r="811" ht="12.75" customHeight="1">
      <c r="A811" s="170"/>
      <c r="B811" s="170"/>
      <c r="C811" s="140"/>
      <c r="D811" s="139">
        <v>37.0</v>
      </c>
      <c r="E811" s="177" t="str">
        <f t="shared" ref="E811:AP811" si="989">IFERROR(INDEX($C$389:$C$578,MATCH($D811,E$389:E$578,0)),"")</f>
        <v>Everton</v>
      </c>
      <c r="F811" s="177" t="str">
        <f t="shared" si="989"/>
        <v>Arsenal</v>
      </c>
      <c r="G811" s="177" t="str">
        <f t="shared" si="989"/>
        <v>Brighton</v>
      </c>
      <c r="H811" s="177" t="str">
        <f t="shared" si="989"/>
        <v>Man Utd</v>
      </c>
      <c r="I811" s="177" t="str">
        <f t="shared" si="989"/>
        <v>Everton</v>
      </c>
      <c r="J811" s="177" t="str">
        <f t="shared" si="989"/>
        <v>Bournemouth</v>
      </c>
      <c r="K811" s="177" t="str">
        <f t="shared" si="989"/>
        <v>Crystal Palace</v>
      </c>
      <c r="L811" s="177" t="str">
        <f t="shared" si="989"/>
        <v>Newcastle</v>
      </c>
      <c r="M811" s="177" t="str">
        <f t="shared" si="989"/>
        <v>Huddersfield</v>
      </c>
      <c r="N811" s="177" t="str">
        <f t="shared" si="989"/>
        <v>Cardiff</v>
      </c>
      <c r="O811" s="177" t="str">
        <f t="shared" si="989"/>
        <v>Chelsea</v>
      </c>
      <c r="P811" s="177" t="str">
        <f t="shared" si="989"/>
        <v>Huddersfield</v>
      </c>
      <c r="Q811" s="177" t="str">
        <f t="shared" si="989"/>
        <v>Crystal Palace</v>
      </c>
      <c r="R811" s="177" t="str">
        <f t="shared" si="989"/>
        <v>Man Utd</v>
      </c>
      <c r="S811" s="177" t="str">
        <f t="shared" si="989"/>
        <v>Fulham</v>
      </c>
      <c r="T811" s="177" t="str">
        <f t="shared" si="989"/>
        <v>Arsenal</v>
      </c>
      <c r="U811" s="177" t="str">
        <f t="shared" si="989"/>
        <v>Brighton</v>
      </c>
      <c r="V811" s="177" t="str">
        <f t="shared" si="989"/>
        <v>Arsenal</v>
      </c>
      <c r="W811" s="177" t="str">
        <f t="shared" si="989"/>
        <v>Leicester</v>
      </c>
      <c r="X811" s="177" t="str">
        <f t="shared" si="989"/>
        <v>Crystal Palace</v>
      </c>
      <c r="Y811" s="177" t="str">
        <f t="shared" si="989"/>
        <v>Arsenal</v>
      </c>
      <c r="Z811" s="177" t="str">
        <f t="shared" si="989"/>
        <v>Chelsea</v>
      </c>
      <c r="AA811" s="177" t="str">
        <f t="shared" si="989"/>
        <v>Everton</v>
      </c>
      <c r="AB811" s="177" t="str">
        <f t="shared" si="989"/>
        <v>Cardiff</v>
      </c>
      <c r="AC811" s="177" t="str">
        <f t="shared" si="989"/>
        <v>Chelsea</v>
      </c>
      <c r="AD811" s="177" t="str">
        <f t="shared" si="989"/>
        <v>Cardiff</v>
      </c>
      <c r="AE811" s="177" t="str">
        <f t="shared" si="989"/>
        <v>Cardiff</v>
      </c>
      <c r="AF811" s="177" t="str">
        <f t="shared" si="989"/>
        <v>Bournemouth</v>
      </c>
      <c r="AG811" s="177" t="str">
        <f t="shared" si="989"/>
        <v>Bournemouth</v>
      </c>
      <c r="AH811" s="177" t="str">
        <f t="shared" si="989"/>
        <v>Chelsea</v>
      </c>
      <c r="AI811" s="177" t="str">
        <f t="shared" si="989"/>
        <v>Southampton</v>
      </c>
      <c r="AJ811" s="177" t="str">
        <f t="shared" si="989"/>
        <v>Brighton</v>
      </c>
      <c r="AK811" s="177" t="str">
        <f t="shared" si="989"/>
        <v>Fulham</v>
      </c>
      <c r="AL811" s="177" t="str">
        <f t="shared" si="989"/>
        <v/>
      </c>
      <c r="AM811" s="177" t="str">
        <f t="shared" si="989"/>
        <v/>
      </c>
      <c r="AN811" s="177" t="str">
        <f t="shared" si="989"/>
        <v/>
      </c>
      <c r="AO811" s="177" t="str">
        <f t="shared" si="989"/>
        <v/>
      </c>
      <c r="AP811" s="177" t="str">
        <f t="shared" si="989"/>
        <v/>
      </c>
      <c r="AQ811" s="170"/>
      <c r="AR811" s="170"/>
    </row>
    <row r="812" ht="12.75" customHeight="1">
      <c r="A812" s="170"/>
      <c r="B812" s="170"/>
      <c r="C812" s="140"/>
      <c r="D812" s="139">
        <v>38.0</v>
      </c>
      <c r="E812" s="177" t="str">
        <f t="shared" ref="E812:AP812" si="990">IFERROR(INDEX($C$389:$C$578,MATCH($D812,E$389:E$578,0)),"")</f>
        <v>Chelsea</v>
      </c>
      <c r="F812" s="177" t="str">
        <f t="shared" si="990"/>
        <v>Everton</v>
      </c>
      <c r="G812" s="177" t="str">
        <f t="shared" si="990"/>
        <v>Arsenal</v>
      </c>
      <c r="H812" s="177" t="str">
        <f t="shared" si="990"/>
        <v>Brighton</v>
      </c>
      <c r="I812" s="177" t="str">
        <f t="shared" si="990"/>
        <v>Bournemouth</v>
      </c>
      <c r="J812" s="177" t="str">
        <f t="shared" si="990"/>
        <v>Bournemouth</v>
      </c>
      <c r="K812" s="177" t="str">
        <f t="shared" si="990"/>
        <v>Fulham</v>
      </c>
      <c r="L812" s="177" t="str">
        <f t="shared" si="990"/>
        <v>Cardiff</v>
      </c>
      <c r="M812" s="177" t="str">
        <f t="shared" si="990"/>
        <v>Newcastle</v>
      </c>
      <c r="N812" s="177" t="str">
        <f t="shared" si="990"/>
        <v>Man Utd</v>
      </c>
      <c r="O812" s="177" t="str">
        <f t="shared" si="990"/>
        <v>Bournemouth</v>
      </c>
      <c r="P812" s="177" t="str">
        <f t="shared" si="990"/>
        <v>Leicester</v>
      </c>
      <c r="Q812" s="177" t="str">
        <f t="shared" si="990"/>
        <v>Leicester</v>
      </c>
      <c r="R812" s="177" t="str">
        <f t="shared" si="990"/>
        <v>Arsenal</v>
      </c>
      <c r="S812" s="177" t="str">
        <f t="shared" si="990"/>
        <v>Man Utd</v>
      </c>
      <c r="T812" s="177" t="str">
        <f t="shared" si="990"/>
        <v>Bournemouth</v>
      </c>
      <c r="U812" s="177" t="str">
        <f t="shared" si="990"/>
        <v>Bournemouth</v>
      </c>
      <c r="V812" s="177" t="str">
        <f t="shared" si="990"/>
        <v>Burnley</v>
      </c>
      <c r="W812" s="177" t="str">
        <f t="shared" si="990"/>
        <v>Crystal Palace</v>
      </c>
      <c r="X812" s="177" t="str">
        <f t="shared" si="990"/>
        <v>Fulham</v>
      </c>
      <c r="Y812" s="177" t="str">
        <f t="shared" si="990"/>
        <v>Everton</v>
      </c>
      <c r="Z812" s="177" t="str">
        <f t="shared" si="990"/>
        <v>Cardiff</v>
      </c>
      <c r="AA812" s="177" t="str">
        <f t="shared" si="990"/>
        <v>Brighton</v>
      </c>
      <c r="AB812" s="177" t="str">
        <f t="shared" si="990"/>
        <v>Cardiff</v>
      </c>
      <c r="AC812" s="177" t="str">
        <f t="shared" si="990"/>
        <v>Chelsea</v>
      </c>
      <c r="AD812" s="177" t="str">
        <f t="shared" si="990"/>
        <v>Huddersfield</v>
      </c>
      <c r="AE812" s="177" t="str">
        <f t="shared" si="990"/>
        <v>Everton</v>
      </c>
      <c r="AF812" s="177" t="str">
        <f t="shared" si="990"/>
        <v>Crystal Palace</v>
      </c>
      <c r="AG812" s="177" t="str">
        <f t="shared" si="990"/>
        <v>Chelsea</v>
      </c>
      <c r="AH812" s="177" t="str">
        <f t="shared" si="990"/>
        <v>Leicester</v>
      </c>
      <c r="AI812" s="177" t="str">
        <f t="shared" si="990"/>
        <v>Everton</v>
      </c>
      <c r="AJ812" s="177" t="str">
        <f t="shared" si="990"/>
        <v>Cardiff</v>
      </c>
      <c r="AK812" s="177" t="str">
        <f t="shared" si="990"/>
        <v>Man Utd</v>
      </c>
      <c r="AL812" s="177" t="str">
        <f t="shared" si="990"/>
        <v/>
      </c>
      <c r="AM812" s="177" t="str">
        <f t="shared" si="990"/>
        <v/>
      </c>
      <c r="AN812" s="177" t="str">
        <f t="shared" si="990"/>
        <v/>
      </c>
      <c r="AO812" s="177" t="str">
        <f t="shared" si="990"/>
        <v/>
      </c>
      <c r="AP812" s="177" t="str">
        <f t="shared" si="990"/>
        <v/>
      </c>
      <c r="AQ812" s="170"/>
      <c r="AR812" s="170"/>
    </row>
    <row r="813" ht="12.75" customHeight="1">
      <c r="A813" s="170"/>
      <c r="B813" s="170"/>
      <c r="C813" s="140"/>
      <c r="D813" s="139">
        <v>39.0</v>
      </c>
      <c r="E813" s="177" t="str">
        <f t="shared" ref="E813:AP813" si="991">IFERROR(INDEX($C$389:$C$578,MATCH($D813,E$389:E$578,0)),"")</f>
        <v>Cardiff</v>
      </c>
      <c r="F813" s="177" t="str">
        <f t="shared" si="991"/>
        <v>Chelsea</v>
      </c>
      <c r="G813" s="177" t="str">
        <f t="shared" si="991"/>
        <v>Brighton</v>
      </c>
      <c r="H813" s="177" t="str">
        <f t="shared" si="991"/>
        <v>Arsenal</v>
      </c>
      <c r="I813" s="177" t="str">
        <f t="shared" si="991"/>
        <v>Chelsea</v>
      </c>
      <c r="J813" s="177" t="str">
        <f t="shared" si="991"/>
        <v>Huddersfield</v>
      </c>
      <c r="K813" s="177" t="str">
        <f t="shared" si="991"/>
        <v>Bournemouth</v>
      </c>
      <c r="L813" s="177" t="str">
        <f t="shared" si="991"/>
        <v>Chelsea</v>
      </c>
      <c r="M813" s="177" t="str">
        <f t="shared" si="991"/>
        <v>Watford</v>
      </c>
      <c r="N813" s="177" t="str">
        <f t="shared" si="991"/>
        <v>Newcastle</v>
      </c>
      <c r="O813" s="177" t="str">
        <f t="shared" si="991"/>
        <v>Liverpool</v>
      </c>
      <c r="P813" s="177" t="str">
        <f t="shared" si="991"/>
        <v>Cardiff</v>
      </c>
      <c r="Q813" s="177" t="str">
        <f t="shared" si="991"/>
        <v>Leicester</v>
      </c>
      <c r="R813" s="177" t="str">
        <f t="shared" si="991"/>
        <v>Everton</v>
      </c>
      <c r="S813" s="177" t="str">
        <f t="shared" si="991"/>
        <v>Arsenal</v>
      </c>
      <c r="T813" s="177" t="str">
        <f t="shared" si="991"/>
        <v>Fulham</v>
      </c>
      <c r="U813" s="177" t="str">
        <f t="shared" si="991"/>
        <v>Crystal Palace</v>
      </c>
      <c r="V813" s="177" t="str">
        <f t="shared" si="991"/>
        <v>Fulham</v>
      </c>
      <c r="W813" s="177" t="str">
        <f t="shared" si="991"/>
        <v>Everton</v>
      </c>
      <c r="X813" s="177" t="str">
        <f t="shared" si="991"/>
        <v>Huddersfield</v>
      </c>
      <c r="Y813" s="177" t="str">
        <f t="shared" si="991"/>
        <v>Huddersfield</v>
      </c>
      <c r="Z813" s="177" t="str">
        <f t="shared" si="991"/>
        <v>Man City</v>
      </c>
      <c r="AA813" s="177" t="str">
        <f t="shared" si="991"/>
        <v>Cardiff</v>
      </c>
      <c r="AB813" s="177" t="str">
        <f t="shared" si="991"/>
        <v>Crystal Palace</v>
      </c>
      <c r="AC813" s="177" t="str">
        <f t="shared" si="991"/>
        <v>Chelsea</v>
      </c>
      <c r="AD813" s="177" t="str">
        <f t="shared" si="991"/>
        <v>Leicester</v>
      </c>
      <c r="AE813" s="177" t="str">
        <f t="shared" si="991"/>
        <v>Arsenal</v>
      </c>
      <c r="AF813" s="177" t="str">
        <f t="shared" si="991"/>
        <v>Arsenal</v>
      </c>
      <c r="AG813" s="177" t="str">
        <f t="shared" si="991"/>
        <v>Bournemouth</v>
      </c>
      <c r="AH813" s="177" t="str">
        <f t="shared" si="991"/>
        <v>Leicester</v>
      </c>
      <c r="AI813" s="177" t="str">
        <f t="shared" si="991"/>
        <v>Liverpool</v>
      </c>
      <c r="AJ813" s="177" t="str">
        <f t="shared" si="991"/>
        <v>Bournemouth</v>
      </c>
      <c r="AK813" s="177" t="str">
        <f t="shared" si="991"/>
        <v>Burnley</v>
      </c>
      <c r="AL813" s="177" t="str">
        <f t="shared" si="991"/>
        <v/>
      </c>
      <c r="AM813" s="177" t="str">
        <f t="shared" si="991"/>
        <v/>
      </c>
      <c r="AN813" s="177" t="str">
        <f t="shared" si="991"/>
        <v/>
      </c>
      <c r="AO813" s="177" t="str">
        <f t="shared" si="991"/>
        <v/>
      </c>
      <c r="AP813" s="177" t="str">
        <f t="shared" si="991"/>
        <v/>
      </c>
      <c r="AQ813" s="170"/>
      <c r="AR813" s="170"/>
    </row>
    <row r="814" ht="12.75" customHeight="1">
      <c r="A814" s="170"/>
      <c r="B814" s="170"/>
      <c r="C814" s="140"/>
      <c r="D814" s="139">
        <v>40.0</v>
      </c>
      <c r="E814" s="177" t="str">
        <f t="shared" ref="E814:AP814" si="992">IFERROR(INDEX($C$389:$C$578,MATCH($D814,E$389:E$578,0)),"")</f>
        <v>Cardiff</v>
      </c>
      <c r="F814" s="177" t="str">
        <f t="shared" si="992"/>
        <v>Leicester</v>
      </c>
      <c r="G814" s="177" t="str">
        <f t="shared" si="992"/>
        <v>Burnley</v>
      </c>
      <c r="H814" s="177" t="str">
        <f t="shared" si="992"/>
        <v>Brighton</v>
      </c>
      <c r="I814" s="177" t="str">
        <f t="shared" si="992"/>
        <v>Brighton</v>
      </c>
      <c r="J814" s="177" t="str">
        <f t="shared" si="992"/>
        <v>Arsenal</v>
      </c>
      <c r="K814" s="177" t="str">
        <f t="shared" si="992"/>
        <v>Bournemouth</v>
      </c>
      <c r="L814" s="177" t="str">
        <f t="shared" si="992"/>
        <v>Chelsea</v>
      </c>
      <c r="M814" s="177" t="str">
        <f t="shared" si="992"/>
        <v>Bournemouth</v>
      </c>
      <c r="N814" s="177" t="str">
        <f t="shared" si="992"/>
        <v>Chelsea</v>
      </c>
      <c r="O814" s="177" t="str">
        <f t="shared" si="992"/>
        <v>Burnley</v>
      </c>
      <c r="P814" s="177" t="str">
        <f t="shared" si="992"/>
        <v>Cardiff</v>
      </c>
      <c r="Q814" s="177" t="str">
        <f t="shared" si="992"/>
        <v>Brighton</v>
      </c>
      <c r="R814" s="177" t="str">
        <f t="shared" si="992"/>
        <v>Man Utd</v>
      </c>
      <c r="S814" s="177" t="str">
        <f t="shared" si="992"/>
        <v>Brighton</v>
      </c>
      <c r="T814" s="177" t="str">
        <f t="shared" si="992"/>
        <v>Fulham</v>
      </c>
      <c r="U814" s="177" t="str">
        <f t="shared" si="992"/>
        <v>Arsenal</v>
      </c>
      <c r="V814" s="177" t="str">
        <f t="shared" si="992"/>
        <v>Man Utd</v>
      </c>
      <c r="W814" s="177" t="str">
        <f t="shared" si="992"/>
        <v>Leicester</v>
      </c>
      <c r="X814" s="177" t="str">
        <f t="shared" si="992"/>
        <v>Leicester</v>
      </c>
      <c r="Y814" s="177" t="str">
        <f t="shared" si="992"/>
        <v>Chelsea</v>
      </c>
      <c r="Z814" s="177" t="str">
        <f t="shared" si="992"/>
        <v>Fulham</v>
      </c>
      <c r="AA814" s="177" t="str">
        <f t="shared" si="992"/>
        <v>Liverpool</v>
      </c>
      <c r="AB814" s="177" t="str">
        <f t="shared" si="992"/>
        <v>Cardiff</v>
      </c>
      <c r="AC814" s="177" t="str">
        <f t="shared" si="992"/>
        <v>Huddersfield</v>
      </c>
      <c r="AD814" s="177" t="str">
        <f t="shared" si="992"/>
        <v>Brighton</v>
      </c>
      <c r="AE814" s="177" t="str">
        <f t="shared" si="992"/>
        <v>Bournemouth</v>
      </c>
      <c r="AF814" s="177" t="str">
        <f t="shared" si="992"/>
        <v>Brighton</v>
      </c>
      <c r="AG814" s="177" t="str">
        <f t="shared" si="992"/>
        <v>Burnley</v>
      </c>
      <c r="AH814" s="177" t="str">
        <f t="shared" si="992"/>
        <v>Bournemouth</v>
      </c>
      <c r="AI814" s="177" t="str">
        <f t="shared" si="992"/>
        <v>Bournemouth</v>
      </c>
      <c r="AJ814" s="177" t="str">
        <f t="shared" si="992"/>
        <v>Everton</v>
      </c>
      <c r="AK814" s="177" t="str">
        <f t="shared" si="992"/>
        <v>Crystal Palace</v>
      </c>
      <c r="AL814" s="177" t="str">
        <f t="shared" si="992"/>
        <v/>
      </c>
      <c r="AM814" s="177" t="str">
        <f t="shared" si="992"/>
        <v/>
      </c>
      <c r="AN814" s="177" t="str">
        <f t="shared" si="992"/>
        <v/>
      </c>
      <c r="AO814" s="177" t="str">
        <f t="shared" si="992"/>
        <v/>
      </c>
      <c r="AP814" s="177" t="str">
        <f t="shared" si="992"/>
        <v/>
      </c>
      <c r="AQ814" s="170"/>
      <c r="AR814" s="170"/>
    </row>
    <row r="815" ht="12.75" customHeight="1">
      <c r="A815" s="170"/>
      <c r="B815" s="170"/>
      <c r="C815" s="140"/>
      <c r="D815" s="139">
        <v>41.0</v>
      </c>
      <c r="E815" s="177" t="str">
        <f t="shared" ref="E815:AP815" si="993">IFERROR(INDEX($C$389:$C$578,MATCH($D815,E$389:E$578,0)),"")</f>
        <v>Leicester</v>
      </c>
      <c r="F815" s="177" t="str">
        <f t="shared" si="993"/>
        <v>Arsenal</v>
      </c>
      <c r="G815" s="177" t="str">
        <f t="shared" si="993"/>
        <v>Brighton</v>
      </c>
      <c r="H815" s="177" t="str">
        <f t="shared" si="993"/>
        <v>Burnley</v>
      </c>
      <c r="I815" s="177" t="str">
        <f t="shared" si="993"/>
        <v>Cardiff</v>
      </c>
      <c r="J815" s="177" t="str">
        <f t="shared" si="993"/>
        <v>Crystal Palace</v>
      </c>
      <c r="K815" s="177" t="str">
        <f t="shared" si="993"/>
        <v>Bournemouth</v>
      </c>
      <c r="L815" s="177" t="str">
        <f t="shared" si="993"/>
        <v>Everton</v>
      </c>
      <c r="M815" s="177" t="str">
        <f t="shared" si="993"/>
        <v>Man City</v>
      </c>
      <c r="N815" s="177" t="str">
        <f t="shared" si="993"/>
        <v>West Ham</v>
      </c>
      <c r="O815" s="177" t="str">
        <f t="shared" si="993"/>
        <v>Leicester</v>
      </c>
      <c r="P815" s="177" t="str">
        <f t="shared" si="993"/>
        <v>Liverpool</v>
      </c>
      <c r="Q815" s="177" t="str">
        <f t="shared" si="993"/>
        <v>Huddersfield</v>
      </c>
      <c r="R815" s="177" t="str">
        <f t="shared" si="993"/>
        <v>Southampton</v>
      </c>
      <c r="S815" s="177" t="str">
        <f t="shared" si="993"/>
        <v>Brighton</v>
      </c>
      <c r="T815" s="177" t="str">
        <f t="shared" si="993"/>
        <v>Arsenal</v>
      </c>
      <c r="U815" s="177" t="str">
        <f t="shared" si="993"/>
        <v>Chelsea</v>
      </c>
      <c r="V815" s="177" t="str">
        <f t="shared" si="993"/>
        <v>Watford</v>
      </c>
      <c r="W815" s="177" t="str">
        <f t="shared" si="993"/>
        <v>Burnley</v>
      </c>
      <c r="X815" s="177" t="str">
        <f t="shared" si="993"/>
        <v>Leicester</v>
      </c>
      <c r="Y815" s="177" t="str">
        <f t="shared" si="993"/>
        <v>Crystal Palace</v>
      </c>
      <c r="Z815" s="177" t="str">
        <f t="shared" si="993"/>
        <v>Crystal Palace</v>
      </c>
      <c r="AA815" s="177" t="str">
        <f t="shared" si="993"/>
        <v>Fulham</v>
      </c>
      <c r="AB815" s="177" t="str">
        <f t="shared" si="993"/>
        <v>Bournemouth</v>
      </c>
      <c r="AC815" s="177" t="str">
        <f t="shared" si="993"/>
        <v>Cardiff</v>
      </c>
      <c r="AD815" s="177" t="str">
        <f t="shared" si="993"/>
        <v>Crystal Palace</v>
      </c>
      <c r="AE815" s="177" t="str">
        <f t="shared" si="993"/>
        <v>Crystal Palace</v>
      </c>
      <c r="AF815" s="177" t="str">
        <f t="shared" si="993"/>
        <v>Liverpool</v>
      </c>
      <c r="AG815" s="177" t="str">
        <f t="shared" si="993"/>
        <v>Brighton</v>
      </c>
      <c r="AH815" s="177" t="str">
        <f t="shared" si="993"/>
        <v>Newcastle</v>
      </c>
      <c r="AI815" s="177" t="str">
        <f t="shared" si="993"/>
        <v>Bournemouth</v>
      </c>
      <c r="AJ815" s="177" t="str">
        <f t="shared" si="993"/>
        <v>Everton</v>
      </c>
      <c r="AK815" s="177" t="str">
        <f t="shared" si="993"/>
        <v>Liverpool</v>
      </c>
      <c r="AL815" s="177" t="str">
        <f t="shared" si="993"/>
        <v/>
      </c>
      <c r="AM815" s="177" t="str">
        <f t="shared" si="993"/>
        <v/>
      </c>
      <c r="AN815" s="177" t="str">
        <f t="shared" si="993"/>
        <v/>
      </c>
      <c r="AO815" s="177" t="str">
        <f t="shared" si="993"/>
        <v/>
      </c>
      <c r="AP815" s="177" t="str">
        <f t="shared" si="993"/>
        <v/>
      </c>
      <c r="AQ815" s="170"/>
      <c r="AR815" s="170"/>
    </row>
    <row r="816" ht="12.75" customHeight="1">
      <c r="A816" s="170"/>
      <c r="B816" s="170"/>
      <c r="C816" s="140"/>
      <c r="D816" s="139">
        <v>42.0</v>
      </c>
      <c r="E816" s="177" t="str">
        <f t="shared" ref="E816:AP816" si="994">IFERROR(INDEX($C$389:$C$578,MATCH($D816,E$389:E$578,0)),"")</f>
        <v>Chelsea</v>
      </c>
      <c r="F816" s="177" t="str">
        <f t="shared" si="994"/>
        <v>Chelsea</v>
      </c>
      <c r="G816" s="177" t="str">
        <f t="shared" si="994"/>
        <v>Arsenal</v>
      </c>
      <c r="H816" s="177" t="str">
        <f t="shared" si="994"/>
        <v>Crystal Palace</v>
      </c>
      <c r="I816" s="177" t="str">
        <f t="shared" si="994"/>
        <v>Chelsea</v>
      </c>
      <c r="J816" s="177" t="str">
        <f t="shared" si="994"/>
        <v>Burnley</v>
      </c>
      <c r="K816" s="177" t="str">
        <f t="shared" si="994"/>
        <v>Everton</v>
      </c>
      <c r="L816" s="177" t="str">
        <f t="shared" si="994"/>
        <v>Cardiff</v>
      </c>
      <c r="M816" s="177" t="str">
        <f t="shared" si="994"/>
        <v>Huddersfield</v>
      </c>
      <c r="N816" s="177" t="str">
        <f t="shared" si="994"/>
        <v>Leicester</v>
      </c>
      <c r="O816" s="177" t="str">
        <f t="shared" si="994"/>
        <v>Southampton</v>
      </c>
      <c r="P816" s="177" t="str">
        <f t="shared" si="994"/>
        <v>Arsenal</v>
      </c>
      <c r="Q816" s="177" t="str">
        <f t="shared" si="994"/>
        <v>Arsenal</v>
      </c>
      <c r="R816" s="177" t="str">
        <f t="shared" si="994"/>
        <v>Tottenham</v>
      </c>
      <c r="S816" s="177" t="str">
        <f t="shared" si="994"/>
        <v>Man Utd</v>
      </c>
      <c r="T816" s="177" t="str">
        <f t="shared" si="994"/>
        <v>Arsenal</v>
      </c>
      <c r="U816" s="177" t="str">
        <f t="shared" si="994"/>
        <v>Fulham</v>
      </c>
      <c r="V816" s="177" t="str">
        <f t="shared" si="994"/>
        <v>Bournemouth</v>
      </c>
      <c r="W816" s="177" t="str">
        <f t="shared" si="994"/>
        <v>Cardiff</v>
      </c>
      <c r="X816" s="177" t="str">
        <f t="shared" si="994"/>
        <v>Chelsea</v>
      </c>
      <c r="Y816" s="177" t="str">
        <f t="shared" si="994"/>
        <v>Burnley</v>
      </c>
      <c r="Z816" s="177" t="str">
        <f t="shared" si="994"/>
        <v>Cardiff</v>
      </c>
      <c r="AA816" s="177" t="str">
        <f t="shared" si="994"/>
        <v>Huddersfield</v>
      </c>
      <c r="AB816" s="177" t="str">
        <f t="shared" si="994"/>
        <v>Crystal Palace</v>
      </c>
      <c r="AC816" s="177" t="str">
        <f t="shared" si="994"/>
        <v>Bournemouth</v>
      </c>
      <c r="AD816" s="177" t="str">
        <f t="shared" si="994"/>
        <v>Newcastle</v>
      </c>
      <c r="AE816" s="177" t="str">
        <f t="shared" si="994"/>
        <v>Fulham</v>
      </c>
      <c r="AF816" s="177" t="str">
        <f t="shared" si="994"/>
        <v>Liverpool</v>
      </c>
      <c r="AG816" s="177" t="str">
        <f t="shared" si="994"/>
        <v>Chelsea</v>
      </c>
      <c r="AH816" s="177" t="str">
        <f t="shared" si="994"/>
        <v>Chelsea</v>
      </c>
      <c r="AI816" s="177" t="str">
        <f t="shared" si="994"/>
        <v>Brighton</v>
      </c>
      <c r="AJ816" s="177" t="str">
        <f t="shared" si="994"/>
        <v>Arsenal</v>
      </c>
      <c r="AK816" s="177" t="str">
        <f t="shared" si="994"/>
        <v>Bournemouth</v>
      </c>
      <c r="AL816" s="177" t="str">
        <f t="shared" si="994"/>
        <v/>
      </c>
      <c r="AM816" s="177" t="str">
        <f t="shared" si="994"/>
        <v/>
      </c>
      <c r="AN816" s="177" t="str">
        <f t="shared" si="994"/>
        <v/>
      </c>
      <c r="AO816" s="177" t="str">
        <f t="shared" si="994"/>
        <v/>
      </c>
      <c r="AP816" s="177" t="str">
        <f t="shared" si="994"/>
        <v/>
      </c>
      <c r="AQ816" s="170"/>
      <c r="AR816" s="170"/>
    </row>
    <row r="817" ht="12.75" customHeight="1">
      <c r="A817" s="170"/>
      <c r="B817" s="170"/>
      <c r="C817" s="140"/>
      <c r="D817" s="139">
        <v>43.0</v>
      </c>
      <c r="E817" s="177" t="str">
        <f t="shared" ref="E817:AP817" si="995">IFERROR(INDEX($C$389:$C$578,MATCH($D817,E$389:E$578,0)),"")</f>
        <v>Leicester</v>
      </c>
      <c r="F817" s="177" t="str">
        <f t="shared" si="995"/>
        <v>Leicester</v>
      </c>
      <c r="G817" s="177" t="str">
        <f t="shared" si="995"/>
        <v>Huddersfield</v>
      </c>
      <c r="H817" s="177" t="str">
        <f t="shared" si="995"/>
        <v>Arsenal</v>
      </c>
      <c r="I817" s="177" t="str">
        <f t="shared" si="995"/>
        <v>Crystal Palace</v>
      </c>
      <c r="J817" s="177" t="str">
        <f t="shared" si="995"/>
        <v>Bournemouth</v>
      </c>
      <c r="K817" s="177" t="str">
        <f t="shared" si="995"/>
        <v>Burnley</v>
      </c>
      <c r="L817" s="177" t="str">
        <f t="shared" si="995"/>
        <v>Cardiff</v>
      </c>
      <c r="M817" s="177" t="str">
        <f t="shared" si="995"/>
        <v>Everton</v>
      </c>
      <c r="N817" s="177" t="str">
        <f t="shared" si="995"/>
        <v>Burnley</v>
      </c>
      <c r="O817" s="177" t="str">
        <f t="shared" si="995"/>
        <v>Arsenal</v>
      </c>
      <c r="P817" s="177" t="str">
        <f t="shared" si="995"/>
        <v>Arsenal</v>
      </c>
      <c r="Q817" s="177" t="str">
        <f t="shared" si="995"/>
        <v>Arsenal</v>
      </c>
      <c r="R817" s="177" t="str">
        <f t="shared" si="995"/>
        <v>Arsenal</v>
      </c>
      <c r="S817" s="177" t="str">
        <f t="shared" si="995"/>
        <v>Brighton</v>
      </c>
      <c r="T817" s="177" t="str">
        <f t="shared" si="995"/>
        <v>Burnley</v>
      </c>
      <c r="U817" s="177" t="str">
        <f t="shared" si="995"/>
        <v>Huddersfield</v>
      </c>
      <c r="V817" s="177" t="str">
        <f t="shared" si="995"/>
        <v>Burnley</v>
      </c>
      <c r="W817" s="177" t="str">
        <f t="shared" si="995"/>
        <v>Chelsea</v>
      </c>
      <c r="X817" s="177" t="str">
        <f t="shared" si="995"/>
        <v>Arsenal</v>
      </c>
      <c r="Y817" s="177" t="str">
        <f t="shared" si="995"/>
        <v>Burnley</v>
      </c>
      <c r="Z817" s="177" t="str">
        <f t="shared" si="995"/>
        <v>Cardiff</v>
      </c>
      <c r="AA817" s="177" t="str">
        <f t="shared" si="995"/>
        <v>Brighton</v>
      </c>
      <c r="AB817" s="177" t="str">
        <f t="shared" si="995"/>
        <v>Arsenal</v>
      </c>
      <c r="AC817" s="177" t="str">
        <f t="shared" si="995"/>
        <v>Everton</v>
      </c>
      <c r="AD817" s="177" t="str">
        <f t="shared" si="995"/>
        <v>Cardiff</v>
      </c>
      <c r="AE817" s="177" t="str">
        <f t="shared" si="995"/>
        <v>Bournemouth</v>
      </c>
      <c r="AF817" s="177" t="str">
        <f t="shared" si="995"/>
        <v>Bournemouth</v>
      </c>
      <c r="AG817" s="177" t="str">
        <f t="shared" si="995"/>
        <v>Brighton</v>
      </c>
      <c r="AH817" s="177" t="str">
        <f t="shared" si="995"/>
        <v>Huddersfield</v>
      </c>
      <c r="AI817" s="177" t="str">
        <f t="shared" si="995"/>
        <v>Leicester</v>
      </c>
      <c r="AJ817" s="177" t="str">
        <f t="shared" si="995"/>
        <v>Chelsea</v>
      </c>
      <c r="AK817" s="177" t="str">
        <f t="shared" si="995"/>
        <v>Everton</v>
      </c>
      <c r="AL817" s="177" t="str">
        <f t="shared" si="995"/>
        <v/>
      </c>
      <c r="AM817" s="177" t="str">
        <f t="shared" si="995"/>
        <v/>
      </c>
      <c r="AN817" s="177" t="str">
        <f t="shared" si="995"/>
        <v/>
      </c>
      <c r="AO817" s="177" t="str">
        <f t="shared" si="995"/>
        <v/>
      </c>
      <c r="AP817" s="177" t="str">
        <f t="shared" si="995"/>
        <v/>
      </c>
      <c r="AQ817" s="170"/>
      <c r="AR817" s="170"/>
    </row>
    <row r="818" ht="12.75" customHeight="1">
      <c r="A818" s="170"/>
      <c r="B818" s="170"/>
      <c r="C818" s="140"/>
      <c r="D818" s="139">
        <v>44.0</v>
      </c>
      <c r="E818" s="177" t="str">
        <f t="shared" ref="E818:AP818" si="996">IFERROR(INDEX($C$389:$C$578,MATCH($D818,E$389:E$578,0)),"")</f>
        <v>Watford</v>
      </c>
      <c r="F818" s="177" t="str">
        <f t="shared" si="996"/>
        <v>Burnley</v>
      </c>
      <c r="G818" s="177" t="str">
        <f t="shared" si="996"/>
        <v>Everton</v>
      </c>
      <c r="H818" s="177" t="str">
        <f t="shared" si="996"/>
        <v>Leicester</v>
      </c>
      <c r="I818" s="177" t="str">
        <f t="shared" si="996"/>
        <v>Man Utd</v>
      </c>
      <c r="J818" s="177" t="str">
        <f t="shared" si="996"/>
        <v>Leicester</v>
      </c>
      <c r="K818" s="177" t="str">
        <f t="shared" si="996"/>
        <v>Watford</v>
      </c>
      <c r="L818" s="177" t="str">
        <f t="shared" si="996"/>
        <v>Brighton</v>
      </c>
      <c r="M818" s="177" t="str">
        <f t="shared" si="996"/>
        <v>Crystal Palace</v>
      </c>
      <c r="N818" s="177" t="str">
        <f t="shared" si="996"/>
        <v>Arsenal</v>
      </c>
      <c r="O818" s="177" t="str">
        <f t="shared" si="996"/>
        <v>Burnley</v>
      </c>
      <c r="P818" s="177" t="str">
        <f t="shared" si="996"/>
        <v>Chelsea</v>
      </c>
      <c r="Q818" s="177" t="str">
        <f t="shared" si="996"/>
        <v>Brighton</v>
      </c>
      <c r="R818" s="177" t="str">
        <f t="shared" si="996"/>
        <v>Bournemouth</v>
      </c>
      <c r="S818" s="177" t="str">
        <f t="shared" si="996"/>
        <v>Everton</v>
      </c>
      <c r="T818" s="177" t="str">
        <f t="shared" si="996"/>
        <v>Man Utd</v>
      </c>
      <c r="U818" s="177" t="str">
        <f t="shared" si="996"/>
        <v>Huddersfield</v>
      </c>
      <c r="V818" s="177" t="str">
        <f t="shared" si="996"/>
        <v>Brighton</v>
      </c>
      <c r="W818" s="177" t="str">
        <f t="shared" si="996"/>
        <v>Crystal Palace</v>
      </c>
      <c r="X818" s="177" t="str">
        <f t="shared" si="996"/>
        <v>Brighton</v>
      </c>
      <c r="Y818" s="177" t="str">
        <f t="shared" si="996"/>
        <v>Arsenal</v>
      </c>
      <c r="Z818" s="177" t="str">
        <f t="shared" si="996"/>
        <v>Brighton</v>
      </c>
      <c r="AA818" s="177" t="str">
        <f t="shared" si="996"/>
        <v>Chelsea</v>
      </c>
      <c r="AB818" s="177" t="str">
        <f t="shared" si="996"/>
        <v>Cardiff</v>
      </c>
      <c r="AC818" s="177" t="str">
        <f t="shared" si="996"/>
        <v>Cardiff</v>
      </c>
      <c r="AD818" s="177" t="str">
        <f t="shared" si="996"/>
        <v>Bournemouth</v>
      </c>
      <c r="AE818" s="177" t="str">
        <f t="shared" si="996"/>
        <v>Huddersfield</v>
      </c>
      <c r="AF818" s="177" t="str">
        <f t="shared" si="996"/>
        <v>Everton</v>
      </c>
      <c r="AG818" s="177" t="str">
        <f t="shared" si="996"/>
        <v>Everton</v>
      </c>
      <c r="AH818" s="177" t="str">
        <f t="shared" si="996"/>
        <v>Man Utd</v>
      </c>
      <c r="AI818" s="177" t="str">
        <f t="shared" si="996"/>
        <v>Burnley</v>
      </c>
      <c r="AJ818" s="177" t="str">
        <f t="shared" si="996"/>
        <v>Arsenal</v>
      </c>
      <c r="AK818" s="177" t="str">
        <f t="shared" si="996"/>
        <v>Cardiff</v>
      </c>
      <c r="AL818" s="177" t="str">
        <f t="shared" si="996"/>
        <v/>
      </c>
      <c r="AM818" s="177" t="str">
        <f t="shared" si="996"/>
        <v/>
      </c>
      <c r="AN818" s="177" t="str">
        <f t="shared" si="996"/>
        <v/>
      </c>
      <c r="AO818" s="177" t="str">
        <f t="shared" si="996"/>
        <v/>
      </c>
      <c r="AP818" s="177" t="str">
        <f t="shared" si="996"/>
        <v/>
      </c>
      <c r="AQ818" s="170"/>
      <c r="AR818" s="170"/>
    </row>
    <row r="819" ht="12.75" customHeight="1">
      <c r="A819" s="170"/>
      <c r="B819" s="170"/>
      <c r="C819" s="140"/>
      <c r="D819" s="139">
        <v>45.0</v>
      </c>
      <c r="E819" s="177" t="str">
        <f t="shared" ref="E819:AP819" si="997">IFERROR(INDEX($C$389:$C$578,MATCH($D819,E$389:E$578,0)),"")</f>
        <v>Cardiff</v>
      </c>
      <c r="F819" s="177" t="str">
        <f t="shared" si="997"/>
        <v>Bournemouth</v>
      </c>
      <c r="G819" s="177" t="str">
        <f t="shared" si="997"/>
        <v>Burnley</v>
      </c>
      <c r="H819" s="177" t="str">
        <f t="shared" si="997"/>
        <v>Man Utd</v>
      </c>
      <c r="I819" s="177" t="str">
        <f t="shared" si="997"/>
        <v>Burnley</v>
      </c>
      <c r="J819" s="177" t="str">
        <f t="shared" si="997"/>
        <v>Watford</v>
      </c>
      <c r="K819" s="177" t="str">
        <f t="shared" si="997"/>
        <v>Bournemouth</v>
      </c>
      <c r="L819" s="177" t="str">
        <f t="shared" si="997"/>
        <v>Burnley</v>
      </c>
      <c r="M819" s="177" t="str">
        <f t="shared" si="997"/>
        <v>Newcastle</v>
      </c>
      <c r="N819" s="177" t="str">
        <f t="shared" si="997"/>
        <v>Bournemouth</v>
      </c>
      <c r="O819" s="177" t="str">
        <f t="shared" si="997"/>
        <v>Huddersfield</v>
      </c>
      <c r="P819" s="177" t="str">
        <f t="shared" si="997"/>
        <v>Liverpool</v>
      </c>
      <c r="Q819" s="177" t="str">
        <f t="shared" si="997"/>
        <v>Everton</v>
      </c>
      <c r="R819" s="177" t="str">
        <f t="shared" si="997"/>
        <v>Brighton</v>
      </c>
      <c r="S819" s="177" t="str">
        <f t="shared" si="997"/>
        <v>Leicester</v>
      </c>
      <c r="T819" s="177" t="str">
        <f t="shared" si="997"/>
        <v>Burnley</v>
      </c>
      <c r="U819" s="177" t="str">
        <f t="shared" si="997"/>
        <v>Brighton</v>
      </c>
      <c r="V819" s="177" t="str">
        <f t="shared" si="997"/>
        <v>Huddersfield</v>
      </c>
      <c r="W819" s="177" t="str">
        <f t="shared" si="997"/>
        <v>Everton</v>
      </c>
      <c r="X819" s="177" t="str">
        <f t="shared" si="997"/>
        <v>Chelsea</v>
      </c>
      <c r="Y819" s="177" t="str">
        <f t="shared" si="997"/>
        <v>Everton</v>
      </c>
      <c r="Z819" s="177" t="str">
        <f t="shared" si="997"/>
        <v>Huddersfield</v>
      </c>
      <c r="AA819" s="177" t="str">
        <f t="shared" si="997"/>
        <v>Tottenham</v>
      </c>
      <c r="AB819" s="177" t="str">
        <f t="shared" si="997"/>
        <v>Bournemouth</v>
      </c>
      <c r="AC819" s="177" t="str">
        <f t="shared" si="997"/>
        <v>Cardiff</v>
      </c>
      <c r="AD819" s="177" t="str">
        <f t="shared" si="997"/>
        <v>Arsenal</v>
      </c>
      <c r="AE819" s="177" t="str">
        <f t="shared" si="997"/>
        <v>Huddersfield</v>
      </c>
      <c r="AF819" s="177" t="str">
        <f t="shared" si="997"/>
        <v>Fulham</v>
      </c>
      <c r="AG819" s="177" t="str">
        <f t="shared" si="997"/>
        <v>Southampton</v>
      </c>
      <c r="AH819" s="177" t="str">
        <f t="shared" si="997"/>
        <v>Southampton</v>
      </c>
      <c r="AI819" s="177" t="str">
        <f t="shared" si="997"/>
        <v>Bournemouth</v>
      </c>
      <c r="AJ819" s="177" t="str">
        <f t="shared" si="997"/>
        <v>Cardiff</v>
      </c>
      <c r="AK819" s="177" t="str">
        <f t="shared" si="997"/>
        <v>Newcastle</v>
      </c>
      <c r="AL819" s="177" t="str">
        <f t="shared" si="997"/>
        <v/>
      </c>
      <c r="AM819" s="177" t="str">
        <f t="shared" si="997"/>
        <v/>
      </c>
      <c r="AN819" s="177" t="str">
        <f t="shared" si="997"/>
        <v/>
      </c>
      <c r="AO819" s="177" t="str">
        <f t="shared" si="997"/>
        <v/>
      </c>
      <c r="AP819" s="177" t="str">
        <f t="shared" si="997"/>
        <v/>
      </c>
      <c r="AQ819" s="170"/>
      <c r="AR819" s="170"/>
    </row>
    <row r="820" ht="12.75" customHeight="1">
      <c r="A820" s="170"/>
      <c r="B820" s="170"/>
      <c r="C820" s="140"/>
      <c r="D820" s="139">
        <v>46.0</v>
      </c>
      <c r="E820" s="177" t="str">
        <f t="shared" ref="E820:AP820" si="998">IFERROR(INDEX($C$389:$C$578,MATCH($D820,E$389:E$578,0)),"")</f>
        <v>Bournemouth</v>
      </c>
      <c r="F820" s="177" t="str">
        <f t="shared" si="998"/>
        <v>Cardiff</v>
      </c>
      <c r="G820" s="177" t="str">
        <f t="shared" si="998"/>
        <v>Huddersfield</v>
      </c>
      <c r="H820" s="177" t="str">
        <f t="shared" si="998"/>
        <v>Arsenal</v>
      </c>
      <c r="I820" s="177" t="str">
        <f t="shared" si="998"/>
        <v>Arsenal</v>
      </c>
      <c r="J820" s="177" t="str">
        <f t="shared" si="998"/>
        <v>Cardiff</v>
      </c>
      <c r="K820" s="177" t="str">
        <f t="shared" si="998"/>
        <v>Chelsea</v>
      </c>
      <c r="L820" s="177" t="str">
        <f t="shared" si="998"/>
        <v>Bournemouth</v>
      </c>
      <c r="M820" s="177" t="str">
        <f t="shared" si="998"/>
        <v>Everton</v>
      </c>
      <c r="N820" s="177" t="str">
        <f t="shared" si="998"/>
        <v>Chelsea</v>
      </c>
      <c r="O820" s="177" t="str">
        <f t="shared" si="998"/>
        <v>Liverpool</v>
      </c>
      <c r="P820" s="177" t="str">
        <f t="shared" si="998"/>
        <v>Bournemouth</v>
      </c>
      <c r="Q820" s="177" t="str">
        <f t="shared" si="998"/>
        <v>Liverpool</v>
      </c>
      <c r="R820" s="177" t="str">
        <f t="shared" si="998"/>
        <v>Man Utd</v>
      </c>
      <c r="S820" s="177" t="str">
        <f t="shared" si="998"/>
        <v>Southampton</v>
      </c>
      <c r="T820" s="177" t="str">
        <f t="shared" si="998"/>
        <v>Arsenal</v>
      </c>
      <c r="U820" s="177" t="str">
        <f t="shared" si="998"/>
        <v>Crystal Palace</v>
      </c>
      <c r="V820" s="177" t="str">
        <f t="shared" si="998"/>
        <v>Liverpool</v>
      </c>
      <c r="W820" s="177" t="str">
        <f t="shared" si="998"/>
        <v>Liverpool</v>
      </c>
      <c r="X820" s="177" t="str">
        <f t="shared" si="998"/>
        <v>Everton</v>
      </c>
      <c r="Y820" s="177" t="str">
        <f t="shared" si="998"/>
        <v>Brighton</v>
      </c>
      <c r="Z820" s="177" t="str">
        <f t="shared" si="998"/>
        <v>Arsenal</v>
      </c>
      <c r="AA820" s="177" t="str">
        <f t="shared" si="998"/>
        <v>Bournemouth</v>
      </c>
      <c r="AB820" s="177" t="str">
        <f t="shared" si="998"/>
        <v>Everton</v>
      </c>
      <c r="AC820" s="177" t="str">
        <f t="shared" si="998"/>
        <v>Crystal Palace</v>
      </c>
      <c r="AD820" s="177" t="str">
        <f t="shared" si="998"/>
        <v>Brighton</v>
      </c>
      <c r="AE820" s="177" t="str">
        <f t="shared" si="998"/>
        <v>Cardiff</v>
      </c>
      <c r="AF820" s="177" t="str">
        <f t="shared" si="998"/>
        <v>Leicester</v>
      </c>
      <c r="AG820" s="177" t="str">
        <f t="shared" si="998"/>
        <v>Man City</v>
      </c>
      <c r="AH820" s="177" t="str">
        <f t="shared" si="998"/>
        <v>Brighton</v>
      </c>
      <c r="AI820" s="177" t="str">
        <f t="shared" si="998"/>
        <v>Brighton</v>
      </c>
      <c r="AJ820" s="177" t="str">
        <f t="shared" si="998"/>
        <v>Man Utd</v>
      </c>
      <c r="AK820" s="177" t="str">
        <f t="shared" si="998"/>
        <v>Fulham</v>
      </c>
      <c r="AL820" s="177" t="str">
        <f t="shared" si="998"/>
        <v/>
      </c>
      <c r="AM820" s="177" t="str">
        <f t="shared" si="998"/>
        <v/>
      </c>
      <c r="AN820" s="177" t="str">
        <f t="shared" si="998"/>
        <v/>
      </c>
      <c r="AO820" s="177" t="str">
        <f t="shared" si="998"/>
        <v/>
      </c>
      <c r="AP820" s="177" t="str">
        <f t="shared" si="998"/>
        <v/>
      </c>
      <c r="AQ820" s="170"/>
      <c r="AR820" s="170"/>
    </row>
    <row r="821" ht="12.75" customHeight="1">
      <c r="A821" s="170"/>
      <c r="B821" s="170"/>
      <c r="C821" s="140"/>
      <c r="D821" s="139">
        <v>47.0</v>
      </c>
      <c r="E821" s="177" t="str">
        <f t="shared" ref="E821:AP821" si="999">IFERROR(INDEX($C$389:$C$578,MATCH($D821,E$389:E$578,0)),"")</f>
        <v>Burnley</v>
      </c>
      <c r="F821" s="177" t="str">
        <f t="shared" si="999"/>
        <v>Burnley</v>
      </c>
      <c r="G821" s="177" t="str">
        <f t="shared" si="999"/>
        <v>Arsenal</v>
      </c>
      <c r="H821" s="177" t="str">
        <f t="shared" si="999"/>
        <v>Arsenal</v>
      </c>
      <c r="I821" s="177" t="str">
        <f t="shared" si="999"/>
        <v>Arsenal</v>
      </c>
      <c r="J821" s="177" t="str">
        <f t="shared" si="999"/>
        <v>Cardiff</v>
      </c>
      <c r="K821" s="177" t="str">
        <f t="shared" si="999"/>
        <v>Brighton</v>
      </c>
      <c r="L821" s="177" t="str">
        <f t="shared" si="999"/>
        <v>Burnley</v>
      </c>
      <c r="M821" s="177" t="str">
        <f t="shared" si="999"/>
        <v>Fulham</v>
      </c>
      <c r="N821" s="177" t="str">
        <f t="shared" si="999"/>
        <v>Liverpool</v>
      </c>
      <c r="O821" s="177" t="str">
        <f t="shared" si="999"/>
        <v>Brighton</v>
      </c>
      <c r="P821" s="177" t="str">
        <f t="shared" si="999"/>
        <v>Brighton</v>
      </c>
      <c r="Q821" s="177" t="str">
        <f t="shared" si="999"/>
        <v>Liverpool</v>
      </c>
      <c r="R821" s="177" t="str">
        <f t="shared" si="999"/>
        <v>Arsenal</v>
      </c>
      <c r="S821" s="177" t="str">
        <f t="shared" si="999"/>
        <v>Everton</v>
      </c>
      <c r="T821" s="177" t="str">
        <f t="shared" si="999"/>
        <v>Bournemouth</v>
      </c>
      <c r="U821" s="177" t="str">
        <f t="shared" si="999"/>
        <v>Arsenal</v>
      </c>
      <c r="V821" s="177" t="str">
        <f t="shared" si="999"/>
        <v>Bournemouth</v>
      </c>
      <c r="W821" s="177" t="str">
        <f t="shared" si="999"/>
        <v>Burnley</v>
      </c>
      <c r="X821" s="177" t="str">
        <f t="shared" si="999"/>
        <v>Southampton</v>
      </c>
      <c r="Y821" s="177" t="str">
        <f t="shared" si="999"/>
        <v>Cardiff</v>
      </c>
      <c r="Z821" s="177" t="str">
        <f t="shared" si="999"/>
        <v>Crystal Palace</v>
      </c>
      <c r="AA821" s="177" t="str">
        <f t="shared" si="999"/>
        <v>Arsenal</v>
      </c>
      <c r="AB821" s="177" t="str">
        <f t="shared" si="999"/>
        <v>Arsenal</v>
      </c>
      <c r="AC821" s="177" t="str">
        <f t="shared" si="999"/>
        <v>Bournemouth</v>
      </c>
      <c r="AD821" s="177" t="str">
        <f t="shared" si="999"/>
        <v>Crystal Palace</v>
      </c>
      <c r="AE821" s="177" t="str">
        <f t="shared" si="999"/>
        <v>Crystal Palace</v>
      </c>
      <c r="AF821" s="177" t="str">
        <f t="shared" si="999"/>
        <v>Leicester</v>
      </c>
      <c r="AG821" s="177" t="str">
        <f t="shared" si="999"/>
        <v>Cardiff</v>
      </c>
      <c r="AH821" s="177" t="str">
        <f t="shared" si="999"/>
        <v>Crystal Palace</v>
      </c>
      <c r="AI821" s="177" t="str">
        <f t="shared" si="999"/>
        <v>Leicester</v>
      </c>
      <c r="AJ821" s="177" t="str">
        <f t="shared" si="999"/>
        <v>Bournemouth</v>
      </c>
      <c r="AK821" s="177" t="str">
        <f t="shared" si="999"/>
        <v>Brighton</v>
      </c>
      <c r="AL821" s="177" t="str">
        <f t="shared" si="999"/>
        <v/>
      </c>
      <c r="AM821" s="177" t="str">
        <f t="shared" si="999"/>
        <v/>
      </c>
      <c r="AN821" s="177" t="str">
        <f t="shared" si="999"/>
        <v/>
      </c>
      <c r="AO821" s="177" t="str">
        <f t="shared" si="999"/>
        <v/>
      </c>
      <c r="AP821" s="177" t="str">
        <f t="shared" si="999"/>
        <v/>
      </c>
      <c r="AQ821" s="170"/>
      <c r="AR821" s="170"/>
    </row>
    <row r="822" ht="12.75" customHeight="1">
      <c r="A822" s="170"/>
      <c r="B822" s="170"/>
      <c r="C822" s="140"/>
      <c r="D822" s="139">
        <v>48.0</v>
      </c>
      <c r="E822" s="177" t="str">
        <f t="shared" ref="E822:AP822" si="1000">IFERROR(INDEX($C$389:$C$578,MATCH($D822,E$389:E$578,0)),"")</f>
        <v>Huddersfield</v>
      </c>
      <c r="F822" s="177" t="str">
        <f t="shared" si="1000"/>
        <v>Leicester</v>
      </c>
      <c r="G822" s="177" t="str">
        <f t="shared" si="1000"/>
        <v>Arsenal</v>
      </c>
      <c r="H822" s="177" t="str">
        <f t="shared" si="1000"/>
        <v>Bournemouth</v>
      </c>
      <c r="I822" s="177" t="str">
        <f t="shared" si="1000"/>
        <v>Bournemouth</v>
      </c>
      <c r="J822" s="177" t="str">
        <f t="shared" si="1000"/>
        <v>Leicester</v>
      </c>
      <c r="K822" s="177" t="str">
        <f t="shared" si="1000"/>
        <v>Cardiff</v>
      </c>
      <c r="L822" s="177" t="str">
        <f t="shared" si="1000"/>
        <v>Everton</v>
      </c>
      <c r="M822" s="177" t="str">
        <f t="shared" si="1000"/>
        <v>Liverpool</v>
      </c>
      <c r="N822" s="177" t="str">
        <f t="shared" si="1000"/>
        <v>Bournemouth</v>
      </c>
      <c r="O822" s="177" t="str">
        <f t="shared" si="1000"/>
        <v>Burnley</v>
      </c>
      <c r="P822" s="177" t="str">
        <f t="shared" si="1000"/>
        <v>Everton</v>
      </c>
      <c r="Q822" s="177" t="str">
        <f t="shared" si="1000"/>
        <v>Newcastle</v>
      </c>
      <c r="R822" s="177" t="str">
        <f t="shared" si="1000"/>
        <v>Liverpool</v>
      </c>
      <c r="S822" s="177" t="str">
        <f t="shared" si="1000"/>
        <v>Burnley</v>
      </c>
      <c r="T822" s="177" t="str">
        <f t="shared" si="1000"/>
        <v>Arsenal</v>
      </c>
      <c r="U822" s="177" t="str">
        <f t="shared" si="1000"/>
        <v>Burnley</v>
      </c>
      <c r="V822" s="177" t="str">
        <f t="shared" si="1000"/>
        <v>Newcastle</v>
      </c>
      <c r="W822" s="177" t="str">
        <f t="shared" si="1000"/>
        <v>Chelsea</v>
      </c>
      <c r="X822" s="177" t="str">
        <f t="shared" si="1000"/>
        <v>Crystal Palace</v>
      </c>
      <c r="Y822" s="177" t="str">
        <f t="shared" si="1000"/>
        <v>Cardiff</v>
      </c>
      <c r="Z822" s="177" t="str">
        <f t="shared" si="1000"/>
        <v>Arsenal</v>
      </c>
      <c r="AA822" s="177" t="str">
        <f t="shared" si="1000"/>
        <v>Cardiff</v>
      </c>
      <c r="AB822" s="177" t="str">
        <f t="shared" si="1000"/>
        <v>Brighton</v>
      </c>
      <c r="AC822" s="177" t="str">
        <f t="shared" si="1000"/>
        <v>Everton</v>
      </c>
      <c r="AD822" s="177" t="str">
        <f t="shared" si="1000"/>
        <v>Huddersfield</v>
      </c>
      <c r="AE822" s="177" t="str">
        <f t="shared" si="1000"/>
        <v>Arsenal</v>
      </c>
      <c r="AF822" s="177" t="str">
        <f t="shared" si="1000"/>
        <v>Brighton</v>
      </c>
      <c r="AG822" s="177" t="str">
        <f t="shared" si="1000"/>
        <v>Newcastle</v>
      </c>
      <c r="AH822" s="177" t="str">
        <f t="shared" si="1000"/>
        <v>Liverpool</v>
      </c>
      <c r="AI822" s="177" t="str">
        <f t="shared" si="1000"/>
        <v>Arsenal</v>
      </c>
      <c r="AJ822" s="177" t="str">
        <f t="shared" si="1000"/>
        <v>Brighton</v>
      </c>
      <c r="AK822" s="177" t="str">
        <f t="shared" si="1000"/>
        <v>Arsenal</v>
      </c>
      <c r="AL822" s="177" t="str">
        <f t="shared" si="1000"/>
        <v/>
      </c>
      <c r="AM822" s="177" t="str">
        <f t="shared" si="1000"/>
        <v/>
      </c>
      <c r="AN822" s="177" t="str">
        <f t="shared" si="1000"/>
        <v/>
      </c>
      <c r="AO822" s="177" t="str">
        <f t="shared" si="1000"/>
        <v/>
      </c>
      <c r="AP822" s="177" t="str">
        <f t="shared" si="1000"/>
        <v/>
      </c>
      <c r="AQ822" s="170"/>
      <c r="AR822" s="170"/>
    </row>
    <row r="823" ht="12.75" customHeight="1">
      <c r="A823" s="170"/>
      <c r="B823" s="170"/>
      <c r="C823" s="140"/>
      <c r="D823" s="139">
        <v>49.0</v>
      </c>
      <c r="E823" s="177" t="str">
        <f t="shared" ref="E823:AP823" si="1001">IFERROR(INDEX($C$389:$C$578,MATCH($D823,E$389:E$578,0)),"")</f>
        <v>Bournemouth</v>
      </c>
      <c r="F823" s="177" t="str">
        <f t="shared" si="1001"/>
        <v>Everton</v>
      </c>
      <c r="G823" s="177" t="str">
        <f t="shared" si="1001"/>
        <v>Burnley</v>
      </c>
      <c r="H823" s="177" t="str">
        <f t="shared" si="1001"/>
        <v>Crystal Palace</v>
      </c>
      <c r="I823" s="177" t="str">
        <f t="shared" si="1001"/>
        <v>Bournemouth</v>
      </c>
      <c r="J823" s="177" t="str">
        <f t="shared" si="1001"/>
        <v>Arsenal</v>
      </c>
      <c r="K823" s="177" t="str">
        <f t="shared" si="1001"/>
        <v>Leicester</v>
      </c>
      <c r="L823" s="177" t="str">
        <f t="shared" si="1001"/>
        <v>Liverpool</v>
      </c>
      <c r="M823" s="177" t="str">
        <f t="shared" si="1001"/>
        <v>Cardiff</v>
      </c>
      <c r="N823" s="177" t="str">
        <f t="shared" si="1001"/>
        <v>Brighton</v>
      </c>
      <c r="O823" s="177" t="str">
        <f t="shared" si="1001"/>
        <v>Everton</v>
      </c>
      <c r="P823" s="177" t="str">
        <f t="shared" si="1001"/>
        <v>Cardiff</v>
      </c>
      <c r="Q823" s="177" t="str">
        <f t="shared" si="1001"/>
        <v>Bournemouth</v>
      </c>
      <c r="R823" s="177" t="str">
        <f t="shared" si="1001"/>
        <v>Chelsea</v>
      </c>
      <c r="S823" s="177" t="str">
        <f t="shared" si="1001"/>
        <v>Arsenal</v>
      </c>
      <c r="T823" s="177" t="str">
        <f t="shared" si="1001"/>
        <v>Arsenal</v>
      </c>
      <c r="U823" s="177" t="str">
        <f t="shared" si="1001"/>
        <v>Bournemouth</v>
      </c>
      <c r="V823" s="177" t="str">
        <f t="shared" si="1001"/>
        <v>Bournemouth</v>
      </c>
      <c r="W823" s="177" t="str">
        <f t="shared" si="1001"/>
        <v>Fulham</v>
      </c>
      <c r="X823" s="177" t="str">
        <f t="shared" si="1001"/>
        <v>Burnley</v>
      </c>
      <c r="Y823" s="177" t="str">
        <f t="shared" si="1001"/>
        <v>Chelsea</v>
      </c>
      <c r="Z823" s="177" t="str">
        <f t="shared" si="1001"/>
        <v>Burnley</v>
      </c>
      <c r="AA823" s="177" t="str">
        <f t="shared" si="1001"/>
        <v>Man City</v>
      </c>
      <c r="AB823" s="177" t="str">
        <f t="shared" si="1001"/>
        <v>Huddersfield</v>
      </c>
      <c r="AC823" s="177" t="str">
        <f t="shared" si="1001"/>
        <v>West Ham</v>
      </c>
      <c r="AD823" s="177" t="str">
        <f t="shared" si="1001"/>
        <v>Bournemouth</v>
      </c>
      <c r="AE823" s="177" t="str">
        <f t="shared" si="1001"/>
        <v>Brighton</v>
      </c>
      <c r="AF823" s="177" t="str">
        <f t="shared" si="1001"/>
        <v>Arsenal</v>
      </c>
      <c r="AG823" s="177" t="str">
        <f t="shared" si="1001"/>
        <v>Chelsea</v>
      </c>
      <c r="AH823" s="177" t="str">
        <f t="shared" si="1001"/>
        <v>Bournemouth</v>
      </c>
      <c r="AI823" s="177" t="str">
        <f t="shared" si="1001"/>
        <v>Bournemouth</v>
      </c>
      <c r="AJ823" s="177" t="str">
        <f t="shared" si="1001"/>
        <v>Fulham</v>
      </c>
      <c r="AK823" s="177" t="str">
        <f t="shared" si="1001"/>
        <v>Man Utd</v>
      </c>
      <c r="AL823" s="177" t="str">
        <f t="shared" si="1001"/>
        <v/>
      </c>
      <c r="AM823" s="177" t="str">
        <f t="shared" si="1001"/>
        <v/>
      </c>
      <c r="AN823" s="177" t="str">
        <f t="shared" si="1001"/>
        <v/>
      </c>
      <c r="AO823" s="177" t="str">
        <f t="shared" si="1001"/>
        <v/>
      </c>
      <c r="AP823" s="177" t="str">
        <f t="shared" si="1001"/>
        <v/>
      </c>
      <c r="AQ823" s="170"/>
      <c r="AR823" s="170"/>
    </row>
    <row r="824" ht="12.75" customHeight="1">
      <c r="A824" s="170"/>
      <c r="B824" s="170"/>
      <c r="C824" s="140"/>
      <c r="D824" s="139">
        <v>50.0</v>
      </c>
      <c r="E824" s="177" t="str">
        <f t="shared" ref="E824:AP824" si="1002">IFERROR(INDEX($C$389:$C$578,MATCH($D824,E$389:E$578,0)),"")</f>
        <v>Brighton</v>
      </c>
      <c r="F824" s="177" t="str">
        <f t="shared" si="1002"/>
        <v>Bournemouth</v>
      </c>
      <c r="G824" s="177" t="str">
        <f t="shared" si="1002"/>
        <v>Crystal Palace</v>
      </c>
      <c r="H824" s="177" t="str">
        <f t="shared" si="1002"/>
        <v>Arsenal</v>
      </c>
      <c r="I824" s="177" t="str">
        <f t="shared" si="1002"/>
        <v>Chelsea</v>
      </c>
      <c r="J824" s="177" t="str">
        <f t="shared" si="1002"/>
        <v>Fulham</v>
      </c>
      <c r="K824" s="177" t="str">
        <f t="shared" si="1002"/>
        <v>Everton</v>
      </c>
      <c r="L824" s="177" t="str">
        <f t="shared" si="1002"/>
        <v>Huddersfield</v>
      </c>
      <c r="M824" s="177" t="str">
        <f t="shared" si="1002"/>
        <v>Liverpool</v>
      </c>
      <c r="N824" s="177" t="str">
        <f t="shared" si="1002"/>
        <v>Everton</v>
      </c>
      <c r="O824" s="177" t="str">
        <f t="shared" si="1002"/>
        <v>Man City</v>
      </c>
      <c r="P824" s="177" t="str">
        <f t="shared" si="1002"/>
        <v>Burnley</v>
      </c>
      <c r="Q824" s="177" t="str">
        <f t="shared" si="1002"/>
        <v>Bournemouth</v>
      </c>
      <c r="R824" s="177" t="str">
        <f t="shared" si="1002"/>
        <v>Crystal Palace</v>
      </c>
      <c r="S824" s="177" t="str">
        <f t="shared" si="1002"/>
        <v>Brighton</v>
      </c>
      <c r="T824" s="177" t="str">
        <f t="shared" si="1002"/>
        <v>Chelsea</v>
      </c>
      <c r="U824" s="177" t="str">
        <f t="shared" si="1002"/>
        <v>Chelsea</v>
      </c>
      <c r="V824" s="177" t="str">
        <f t="shared" si="1002"/>
        <v>Burnley</v>
      </c>
      <c r="W824" s="177" t="str">
        <f t="shared" si="1002"/>
        <v>Arsenal</v>
      </c>
      <c r="X824" s="177" t="str">
        <f t="shared" si="1002"/>
        <v>Bournemouth</v>
      </c>
      <c r="Y824" s="177" t="str">
        <f t="shared" si="1002"/>
        <v>Burnley</v>
      </c>
      <c r="Z824" s="177" t="str">
        <f t="shared" si="1002"/>
        <v>Chelsea</v>
      </c>
      <c r="AA824" s="177" t="str">
        <f t="shared" si="1002"/>
        <v>Cardiff</v>
      </c>
      <c r="AB824" s="177" t="str">
        <f t="shared" si="1002"/>
        <v>Everton</v>
      </c>
      <c r="AC824" s="177" t="str">
        <f t="shared" si="1002"/>
        <v>Burnley</v>
      </c>
      <c r="AD824" s="177" t="str">
        <f t="shared" si="1002"/>
        <v>Newcastle</v>
      </c>
      <c r="AE824" s="177" t="str">
        <f t="shared" si="1002"/>
        <v>Burnley</v>
      </c>
      <c r="AF824" s="177" t="str">
        <f t="shared" si="1002"/>
        <v>West Ham</v>
      </c>
      <c r="AG824" s="177" t="str">
        <f t="shared" si="1002"/>
        <v>Everton</v>
      </c>
      <c r="AH824" s="177" t="str">
        <f t="shared" si="1002"/>
        <v>Brighton</v>
      </c>
      <c r="AI824" s="177" t="str">
        <f t="shared" si="1002"/>
        <v>Bournemouth</v>
      </c>
      <c r="AJ824" s="177" t="str">
        <f t="shared" si="1002"/>
        <v>Fulham</v>
      </c>
      <c r="AK824" s="177" t="str">
        <f t="shared" si="1002"/>
        <v>Bournemouth</v>
      </c>
      <c r="AL824" s="177" t="str">
        <f t="shared" si="1002"/>
        <v/>
      </c>
      <c r="AM824" s="177" t="str">
        <f t="shared" si="1002"/>
        <v/>
      </c>
      <c r="AN824" s="177" t="str">
        <f t="shared" si="1002"/>
        <v/>
      </c>
      <c r="AO824" s="177" t="str">
        <f t="shared" si="1002"/>
        <v/>
      </c>
      <c r="AP824" s="177" t="str">
        <f t="shared" si="1002"/>
        <v/>
      </c>
      <c r="AQ824" s="170"/>
      <c r="AR824" s="170"/>
    </row>
    <row r="825" ht="12.75" customHeight="1">
      <c r="A825" s="170"/>
      <c r="B825" s="170"/>
      <c r="C825" s="140"/>
      <c r="D825" s="139">
        <v>51.0</v>
      </c>
      <c r="E825" s="177" t="str">
        <f t="shared" ref="E825:AP825" si="1003">IFERROR(INDEX($C$389:$C$578,MATCH($D825,E$389:E$578,0)),"")</f>
        <v>Man City</v>
      </c>
      <c r="F825" s="177" t="str">
        <f t="shared" si="1003"/>
        <v>Arsenal</v>
      </c>
      <c r="G825" s="177" t="str">
        <f t="shared" si="1003"/>
        <v>Chelsea</v>
      </c>
      <c r="H825" s="177" t="str">
        <f t="shared" si="1003"/>
        <v>Man City</v>
      </c>
      <c r="I825" s="177" t="str">
        <f t="shared" si="1003"/>
        <v>Fulham</v>
      </c>
      <c r="J825" s="177" t="str">
        <f t="shared" si="1003"/>
        <v>Bournemouth</v>
      </c>
      <c r="K825" s="177" t="str">
        <f t="shared" si="1003"/>
        <v>Arsenal</v>
      </c>
      <c r="L825" s="177" t="str">
        <f t="shared" si="1003"/>
        <v>Brighton</v>
      </c>
      <c r="M825" s="177" t="str">
        <f t="shared" si="1003"/>
        <v>Cardiff</v>
      </c>
      <c r="N825" s="177" t="str">
        <f t="shared" si="1003"/>
        <v>Huddersfield</v>
      </c>
      <c r="O825" s="177" t="str">
        <f t="shared" si="1003"/>
        <v>Arsenal</v>
      </c>
      <c r="P825" s="177" t="str">
        <f t="shared" si="1003"/>
        <v>Burnley</v>
      </c>
      <c r="Q825" s="177" t="str">
        <f t="shared" si="1003"/>
        <v>Liverpool</v>
      </c>
      <c r="R825" s="177" t="str">
        <f t="shared" si="1003"/>
        <v>Bournemouth</v>
      </c>
      <c r="S825" s="177" t="str">
        <f t="shared" si="1003"/>
        <v>Crystal Palace</v>
      </c>
      <c r="T825" s="177" t="str">
        <f t="shared" si="1003"/>
        <v>Southampton</v>
      </c>
      <c r="U825" s="177" t="str">
        <f t="shared" si="1003"/>
        <v>Crystal Palace</v>
      </c>
      <c r="V825" s="177" t="str">
        <f t="shared" si="1003"/>
        <v>Crystal Palace</v>
      </c>
      <c r="W825" s="177" t="str">
        <f t="shared" si="1003"/>
        <v>Arsenal</v>
      </c>
      <c r="X825" s="177" t="str">
        <f t="shared" si="1003"/>
        <v>Huddersfield</v>
      </c>
      <c r="Y825" s="177" t="str">
        <f t="shared" si="1003"/>
        <v>Crystal Palace</v>
      </c>
      <c r="Z825" s="177" t="str">
        <f t="shared" si="1003"/>
        <v>Leicester</v>
      </c>
      <c r="AA825" s="177" t="str">
        <f t="shared" si="1003"/>
        <v>Cardiff</v>
      </c>
      <c r="AB825" s="177" t="str">
        <f t="shared" si="1003"/>
        <v>Southampton</v>
      </c>
      <c r="AC825" s="177" t="str">
        <f t="shared" si="1003"/>
        <v>Huddersfield</v>
      </c>
      <c r="AD825" s="177" t="str">
        <f t="shared" si="1003"/>
        <v>Cardiff</v>
      </c>
      <c r="AE825" s="177" t="str">
        <f t="shared" si="1003"/>
        <v>Leicester</v>
      </c>
      <c r="AF825" s="177" t="str">
        <f t="shared" si="1003"/>
        <v>Everton</v>
      </c>
      <c r="AG825" s="177" t="str">
        <f t="shared" si="1003"/>
        <v>Leicester</v>
      </c>
      <c r="AH825" s="177" t="str">
        <f t="shared" si="1003"/>
        <v>Cardiff</v>
      </c>
      <c r="AI825" s="177" t="str">
        <f t="shared" si="1003"/>
        <v>Tottenham</v>
      </c>
      <c r="AJ825" s="177" t="str">
        <f t="shared" si="1003"/>
        <v>Arsenal</v>
      </c>
      <c r="AK825" s="177" t="str">
        <f t="shared" si="1003"/>
        <v>Brighton</v>
      </c>
      <c r="AL825" s="177" t="str">
        <f t="shared" si="1003"/>
        <v/>
      </c>
      <c r="AM825" s="177" t="str">
        <f t="shared" si="1003"/>
        <v/>
      </c>
      <c r="AN825" s="177" t="str">
        <f t="shared" si="1003"/>
        <v/>
      </c>
      <c r="AO825" s="177" t="str">
        <f t="shared" si="1003"/>
        <v/>
      </c>
      <c r="AP825" s="177" t="str">
        <f t="shared" si="1003"/>
        <v/>
      </c>
      <c r="AQ825" s="170"/>
      <c r="AR825" s="170"/>
    </row>
    <row r="826" ht="12.75" customHeight="1">
      <c r="A826" s="170"/>
      <c r="B826" s="170"/>
      <c r="C826" s="140"/>
      <c r="D826" s="139">
        <v>52.0</v>
      </c>
      <c r="E826" s="177" t="str">
        <f t="shared" ref="E826:AP826" si="1004">IFERROR(INDEX($C$389:$C$578,MATCH($D826,E$389:E$578,0)),"")</f>
        <v>Brighton</v>
      </c>
      <c r="F826" s="177" t="str">
        <f t="shared" si="1004"/>
        <v>Cardiff</v>
      </c>
      <c r="G826" s="177" t="str">
        <f t="shared" si="1004"/>
        <v>Bournemouth</v>
      </c>
      <c r="H826" s="177" t="str">
        <f t="shared" si="1004"/>
        <v>Bournemouth</v>
      </c>
      <c r="I826" s="177" t="str">
        <f t="shared" si="1004"/>
        <v>Huddersfield</v>
      </c>
      <c r="J826" s="177" t="str">
        <f t="shared" si="1004"/>
        <v>Bournemouth</v>
      </c>
      <c r="K826" s="177" t="str">
        <f t="shared" si="1004"/>
        <v>Southampton</v>
      </c>
      <c r="L826" s="177" t="str">
        <f t="shared" si="1004"/>
        <v>Fulham</v>
      </c>
      <c r="M826" s="177" t="str">
        <f t="shared" si="1004"/>
        <v>Huddersfield</v>
      </c>
      <c r="N826" s="177" t="str">
        <f t="shared" si="1004"/>
        <v>Man City</v>
      </c>
      <c r="O826" s="177" t="str">
        <f t="shared" si="1004"/>
        <v>Chelsea</v>
      </c>
      <c r="P826" s="177" t="str">
        <f t="shared" si="1004"/>
        <v>Chelsea</v>
      </c>
      <c r="Q826" s="177" t="str">
        <f t="shared" si="1004"/>
        <v>Man City</v>
      </c>
      <c r="R826" s="177" t="str">
        <f t="shared" si="1004"/>
        <v>Arsenal</v>
      </c>
      <c r="S826" s="177" t="str">
        <f t="shared" si="1004"/>
        <v>Everton</v>
      </c>
      <c r="T826" s="177" t="str">
        <f t="shared" si="1004"/>
        <v>Leicester</v>
      </c>
      <c r="U826" s="177" t="str">
        <f t="shared" si="1004"/>
        <v>Fulham</v>
      </c>
      <c r="V826" s="177" t="str">
        <f t="shared" si="1004"/>
        <v>Bournemouth</v>
      </c>
      <c r="W826" s="177" t="str">
        <f t="shared" si="1004"/>
        <v>Man Utd</v>
      </c>
      <c r="X826" s="177" t="str">
        <f t="shared" si="1004"/>
        <v>Crystal Palace</v>
      </c>
      <c r="Y826" s="177" t="str">
        <f t="shared" si="1004"/>
        <v>Huddersfield</v>
      </c>
      <c r="Z826" s="177" t="str">
        <f t="shared" si="1004"/>
        <v>Burnley</v>
      </c>
      <c r="AA826" s="177" t="str">
        <f t="shared" si="1004"/>
        <v>Huddersfield</v>
      </c>
      <c r="AB826" s="177" t="str">
        <f t="shared" si="1004"/>
        <v>Burnley</v>
      </c>
      <c r="AC826" s="177" t="str">
        <f t="shared" si="1004"/>
        <v>Cardiff</v>
      </c>
      <c r="AD826" s="177" t="str">
        <f t="shared" si="1004"/>
        <v>Crystal Palace</v>
      </c>
      <c r="AE826" s="177" t="str">
        <f t="shared" si="1004"/>
        <v>Chelsea</v>
      </c>
      <c r="AF826" s="177" t="str">
        <f t="shared" si="1004"/>
        <v>Everton</v>
      </c>
      <c r="AG826" s="177" t="str">
        <f t="shared" si="1004"/>
        <v>Burnley</v>
      </c>
      <c r="AH826" s="177" t="str">
        <f t="shared" si="1004"/>
        <v>Fulham</v>
      </c>
      <c r="AI826" s="177" t="str">
        <f t="shared" si="1004"/>
        <v>Tottenham</v>
      </c>
      <c r="AJ826" s="177" t="str">
        <f t="shared" si="1004"/>
        <v>Bournemouth</v>
      </c>
      <c r="AK826" s="177" t="str">
        <f t="shared" si="1004"/>
        <v>Chelsea</v>
      </c>
      <c r="AL826" s="177" t="str">
        <f t="shared" si="1004"/>
        <v/>
      </c>
      <c r="AM826" s="177" t="str">
        <f t="shared" si="1004"/>
        <v/>
      </c>
      <c r="AN826" s="177" t="str">
        <f t="shared" si="1004"/>
        <v/>
      </c>
      <c r="AO826" s="177" t="str">
        <f t="shared" si="1004"/>
        <v/>
      </c>
      <c r="AP826" s="177" t="str">
        <f t="shared" si="1004"/>
        <v/>
      </c>
      <c r="AQ826" s="170"/>
      <c r="AR826" s="170"/>
    </row>
    <row r="827" ht="12.75" customHeight="1">
      <c r="A827" s="170"/>
      <c r="B827" s="170"/>
      <c r="C827" s="140"/>
      <c r="D827" s="139">
        <v>53.0</v>
      </c>
      <c r="E827" s="177" t="str">
        <f t="shared" ref="E827:AP827" si="1005">IFERROR(INDEX($C$389:$C$578,MATCH($D827,E$389:E$578,0)),"")</f>
        <v>Arsenal</v>
      </c>
      <c r="F827" s="177" t="str">
        <f t="shared" si="1005"/>
        <v>Chelsea</v>
      </c>
      <c r="G827" s="177" t="str">
        <f t="shared" si="1005"/>
        <v>Crystal Palace</v>
      </c>
      <c r="H827" s="177" t="str">
        <f t="shared" si="1005"/>
        <v>Bournemouth</v>
      </c>
      <c r="I827" s="177" t="str">
        <f t="shared" si="1005"/>
        <v>Huddersfield</v>
      </c>
      <c r="J827" s="177" t="str">
        <f t="shared" si="1005"/>
        <v>Huddersfield</v>
      </c>
      <c r="K827" s="177" t="str">
        <f t="shared" si="1005"/>
        <v>Bournemouth</v>
      </c>
      <c r="L827" s="177" t="str">
        <f t="shared" si="1005"/>
        <v>Fulham</v>
      </c>
      <c r="M827" s="177" t="str">
        <f t="shared" si="1005"/>
        <v>Fulham</v>
      </c>
      <c r="N827" s="177" t="str">
        <f t="shared" si="1005"/>
        <v>Huddersfield</v>
      </c>
      <c r="O827" s="177" t="str">
        <f t="shared" si="1005"/>
        <v>Everton</v>
      </c>
      <c r="P827" s="177" t="str">
        <f t="shared" si="1005"/>
        <v>Arsenal</v>
      </c>
      <c r="Q827" s="177" t="str">
        <f t="shared" si="1005"/>
        <v>Man Utd</v>
      </c>
      <c r="R827" s="177" t="str">
        <f t="shared" si="1005"/>
        <v>Brighton</v>
      </c>
      <c r="S827" s="177" t="str">
        <f t="shared" si="1005"/>
        <v>Everton</v>
      </c>
      <c r="T827" s="177" t="str">
        <f t="shared" si="1005"/>
        <v>Newcastle</v>
      </c>
      <c r="U827" s="177" t="str">
        <f t="shared" si="1005"/>
        <v>Burnley</v>
      </c>
      <c r="V827" s="177" t="str">
        <f t="shared" si="1005"/>
        <v>Man Utd</v>
      </c>
      <c r="W827" s="177" t="str">
        <f t="shared" si="1005"/>
        <v>Arsenal</v>
      </c>
      <c r="X827" s="177" t="str">
        <f t="shared" si="1005"/>
        <v>Man City</v>
      </c>
      <c r="Y827" s="177" t="str">
        <f t="shared" si="1005"/>
        <v>Newcastle</v>
      </c>
      <c r="Z827" s="177" t="str">
        <f t="shared" si="1005"/>
        <v>Crystal Palace</v>
      </c>
      <c r="AA827" s="177" t="str">
        <f t="shared" si="1005"/>
        <v>Man Utd</v>
      </c>
      <c r="AB827" s="177" t="str">
        <f t="shared" si="1005"/>
        <v>Cardiff</v>
      </c>
      <c r="AC827" s="177" t="str">
        <f t="shared" si="1005"/>
        <v>Brighton</v>
      </c>
      <c r="AD827" s="177" t="str">
        <f t="shared" si="1005"/>
        <v>Burnley</v>
      </c>
      <c r="AE827" s="177" t="str">
        <f t="shared" si="1005"/>
        <v>Arsenal</v>
      </c>
      <c r="AF827" s="177" t="str">
        <f t="shared" si="1005"/>
        <v>Watford</v>
      </c>
      <c r="AG827" s="177" t="str">
        <f t="shared" si="1005"/>
        <v>Leicester</v>
      </c>
      <c r="AH827" s="177" t="str">
        <f t="shared" si="1005"/>
        <v>Leicester</v>
      </c>
      <c r="AI827" s="177" t="str">
        <f t="shared" si="1005"/>
        <v>Liverpool</v>
      </c>
      <c r="AJ827" s="177" t="str">
        <f t="shared" si="1005"/>
        <v>Brighton</v>
      </c>
      <c r="AK827" s="177" t="str">
        <f t="shared" si="1005"/>
        <v>Liverpool</v>
      </c>
      <c r="AL827" s="177" t="str">
        <f t="shared" si="1005"/>
        <v/>
      </c>
      <c r="AM827" s="177" t="str">
        <f t="shared" si="1005"/>
        <v/>
      </c>
      <c r="AN827" s="177" t="str">
        <f t="shared" si="1005"/>
        <v/>
      </c>
      <c r="AO827" s="177" t="str">
        <f t="shared" si="1005"/>
        <v/>
      </c>
      <c r="AP827" s="177" t="str">
        <f t="shared" si="1005"/>
        <v/>
      </c>
      <c r="AQ827" s="170"/>
      <c r="AR827" s="170"/>
    </row>
    <row r="828" ht="12.75" customHeight="1">
      <c r="A828" s="170"/>
      <c r="B828" s="170"/>
      <c r="C828" s="140"/>
      <c r="D828" s="139">
        <v>54.0</v>
      </c>
      <c r="E828" s="177" t="str">
        <f t="shared" ref="E828:AP828" si="1006">IFERROR(INDEX($C$389:$C$578,MATCH($D828,E$389:E$578,0)),"")</f>
        <v>Bournemouth</v>
      </c>
      <c r="F828" s="177" t="str">
        <f t="shared" si="1006"/>
        <v>Leicester</v>
      </c>
      <c r="G828" s="177" t="str">
        <f t="shared" si="1006"/>
        <v>Arsenal</v>
      </c>
      <c r="H828" s="177" t="str">
        <f t="shared" si="1006"/>
        <v>Arsenal</v>
      </c>
      <c r="I828" s="177" t="str">
        <f t="shared" si="1006"/>
        <v>Burnley</v>
      </c>
      <c r="J828" s="177" t="str">
        <f t="shared" si="1006"/>
        <v>Brighton</v>
      </c>
      <c r="K828" s="177" t="str">
        <f t="shared" si="1006"/>
        <v>Brighton</v>
      </c>
      <c r="L828" s="177" t="str">
        <f t="shared" si="1006"/>
        <v>Fulham</v>
      </c>
      <c r="M828" s="177" t="str">
        <f t="shared" si="1006"/>
        <v>Brighton</v>
      </c>
      <c r="N828" s="177" t="str">
        <f t="shared" si="1006"/>
        <v>Southampton</v>
      </c>
      <c r="O828" s="177" t="str">
        <f t="shared" si="1006"/>
        <v>Arsenal</v>
      </c>
      <c r="P828" s="177" t="str">
        <f t="shared" si="1006"/>
        <v>Chelsea</v>
      </c>
      <c r="Q828" s="177" t="str">
        <f t="shared" si="1006"/>
        <v>Bournemouth</v>
      </c>
      <c r="R828" s="177" t="str">
        <f t="shared" si="1006"/>
        <v>Burnley</v>
      </c>
      <c r="S828" s="177" t="str">
        <f t="shared" si="1006"/>
        <v>Arsenal</v>
      </c>
      <c r="T828" s="177" t="str">
        <f t="shared" si="1006"/>
        <v>Bournemouth</v>
      </c>
      <c r="U828" s="177" t="str">
        <f t="shared" si="1006"/>
        <v>Crystal Palace</v>
      </c>
      <c r="V828" s="177" t="str">
        <f t="shared" si="1006"/>
        <v>Chelsea</v>
      </c>
      <c r="W828" s="177" t="str">
        <f t="shared" si="1006"/>
        <v>Huddersfield</v>
      </c>
      <c r="X828" s="177" t="str">
        <f t="shared" si="1006"/>
        <v>Everton</v>
      </c>
      <c r="Y828" s="177" t="str">
        <f t="shared" si="1006"/>
        <v>Brighton</v>
      </c>
      <c r="Z828" s="177" t="str">
        <f t="shared" si="1006"/>
        <v>Huddersfield</v>
      </c>
      <c r="AA828" s="177" t="str">
        <f t="shared" si="1006"/>
        <v>Man Utd</v>
      </c>
      <c r="AB828" s="177" t="str">
        <f t="shared" si="1006"/>
        <v>Chelsea</v>
      </c>
      <c r="AC828" s="177" t="str">
        <f t="shared" si="1006"/>
        <v>Brighton</v>
      </c>
      <c r="AD828" s="177" t="str">
        <f t="shared" si="1006"/>
        <v>Crystal Palace</v>
      </c>
      <c r="AE828" s="177" t="str">
        <f t="shared" si="1006"/>
        <v>Man City</v>
      </c>
      <c r="AF828" s="177" t="str">
        <f t="shared" si="1006"/>
        <v>Bournemouth</v>
      </c>
      <c r="AG828" s="177" t="str">
        <f t="shared" si="1006"/>
        <v>Crystal Palace</v>
      </c>
      <c r="AH828" s="177" t="str">
        <f t="shared" si="1006"/>
        <v>Brighton</v>
      </c>
      <c r="AI828" s="177" t="str">
        <f t="shared" si="1006"/>
        <v>Man City</v>
      </c>
      <c r="AJ828" s="177" t="str">
        <f t="shared" si="1006"/>
        <v>Burnley</v>
      </c>
      <c r="AK828" s="177" t="str">
        <f t="shared" si="1006"/>
        <v>Liverpool</v>
      </c>
      <c r="AL828" s="177" t="str">
        <f t="shared" si="1006"/>
        <v/>
      </c>
      <c r="AM828" s="177" t="str">
        <f t="shared" si="1006"/>
        <v/>
      </c>
      <c r="AN828" s="177" t="str">
        <f t="shared" si="1006"/>
        <v/>
      </c>
      <c r="AO828" s="177" t="str">
        <f t="shared" si="1006"/>
        <v/>
      </c>
      <c r="AP828" s="177" t="str">
        <f t="shared" si="1006"/>
        <v/>
      </c>
      <c r="AQ828" s="170"/>
      <c r="AR828" s="170"/>
    </row>
    <row r="829" ht="12.75" customHeight="1">
      <c r="A829" s="170"/>
      <c r="B829" s="170"/>
      <c r="C829" s="140"/>
      <c r="D829" s="139">
        <v>55.0</v>
      </c>
      <c r="E829" s="177" t="str">
        <f t="shared" ref="E829:AP829" si="1007">IFERROR(INDEX($C$389:$C$578,MATCH($D829,E$389:E$578,0)),"")</f>
        <v>Burnley</v>
      </c>
      <c r="F829" s="177" t="str">
        <f t="shared" si="1007"/>
        <v>Brighton</v>
      </c>
      <c r="G829" s="177" t="str">
        <f t="shared" si="1007"/>
        <v>Arsenal</v>
      </c>
      <c r="H829" s="177" t="str">
        <f t="shared" si="1007"/>
        <v>Arsenal</v>
      </c>
      <c r="I829" s="177" t="str">
        <f t="shared" si="1007"/>
        <v>Everton</v>
      </c>
      <c r="J829" s="177" t="str">
        <f t="shared" si="1007"/>
        <v>Cardiff</v>
      </c>
      <c r="K829" s="177" t="str">
        <f t="shared" si="1007"/>
        <v>Newcastle</v>
      </c>
      <c r="L829" s="177" t="str">
        <f t="shared" si="1007"/>
        <v>Bournemouth</v>
      </c>
      <c r="M829" s="177" t="str">
        <f t="shared" si="1007"/>
        <v>Bournemouth</v>
      </c>
      <c r="N829" s="177" t="str">
        <f t="shared" si="1007"/>
        <v>Brighton</v>
      </c>
      <c r="O829" s="177" t="str">
        <f t="shared" si="1007"/>
        <v>Bournemouth</v>
      </c>
      <c r="P829" s="177" t="str">
        <f t="shared" si="1007"/>
        <v>Newcastle</v>
      </c>
      <c r="Q829" s="177" t="str">
        <f t="shared" si="1007"/>
        <v>Burnley</v>
      </c>
      <c r="R829" s="177" t="str">
        <f t="shared" si="1007"/>
        <v>Cardiff</v>
      </c>
      <c r="S829" s="177" t="str">
        <f t="shared" si="1007"/>
        <v>Burnley</v>
      </c>
      <c r="T829" s="177" t="str">
        <f t="shared" si="1007"/>
        <v>Arsenal</v>
      </c>
      <c r="U829" s="177" t="str">
        <f t="shared" si="1007"/>
        <v>Huddersfield</v>
      </c>
      <c r="V829" s="177" t="str">
        <f t="shared" si="1007"/>
        <v>Arsenal</v>
      </c>
      <c r="W829" s="177" t="str">
        <f t="shared" si="1007"/>
        <v>Burnley</v>
      </c>
      <c r="X829" s="177" t="str">
        <f t="shared" si="1007"/>
        <v>Liverpool</v>
      </c>
      <c r="Y829" s="177" t="str">
        <f t="shared" si="1007"/>
        <v>Arsenal</v>
      </c>
      <c r="Z829" s="177" t="str">
        <f t="shared" si="1007"/>
        <v>Bournemouth</v>
      </c>
      <c r="AA829" s="177" t="str">
        <f t="shared" si="1007"/>
        <v>Crystal Palace</v>
      </c>
      <c r="AB829" s="177" t="str">
        <f t="shared" si="1007"/>
        <v>Everton</v>
      </c>
      <c r="AC829" s="177" t="str">
        <f t="shared" si="1007"/>
        <v>Crystal Palace</v>
      </c>
      <c r="AD829" s="177" t="str">
        <f t="shared" si="1007"/>
        <v>Newcastle</v>
      </c>
      <c r="AE829" s="177" t="str">
        <f t="shared" si="1007"/>
        <v>Burnley</v>
      </c>
      <c r="AF829" s="177" t="str">
        <f t="shared" si="1007"/>
        <v>Southampton</v>
      </c>
      <c r="AG829" s="177" t="str">
        <f t="shared" si="1007"/>
        <v>Liverpool</v>
      </c>
      <c r="AH829" s="177" t="str">
        <f t="shared" si="1007"/>
        <v>Everton</v>
      </c>
      <c r="AI829" s="177" t="str">
        <f t="shared" si="1007"/>
        <v>Bournemouth</v>
      </c>
      <c r="AJ829" s="177" t="str">
        <f t="shared" si="1007"/>
        <v>Burnley</v>
      </c>
      <c r="AK829" s="177" t="str">
        <f t="shared" si="1007"/>
        <v>Watford</v>
      </c>
      <c r="AL829" s="177" t="str">
        <f t="shared" si="1007"/>
        <v/>
      </c>
      <c r="AM829" s="177" t="str">
        <f t="shared" si="1007"/>
        <v/>
      </c>
      <c r="AN829" s="177" t="str">
        <f t="shared" si="1007"/>
        <v/>
      </c>
      <c r="AO829" s="177" t="str">
        <f t="shared" si="1007"/>
        <v/>
      </c>
      <c r="AP829" s="177" t="str">
        <f t="shared" si="1007"/>
        <v/>
      </c>
      <c r="AQ829" s="170"/>
      <c r="AR829" s="170"/>
    </row>
    <row r="830" ht="12.75" customHeight="1">
      <c r="A830" s="170"/>
      <c r="B830" s="170"/>
      <c r="C830" s="140"/>
      <c r="D830" s="139">
        <v>56.0</v>
      </c>
      <c r="E830" s="177" t="str">
        <f t="shared" ref="E830:AP830" si="1008">IFERROR(INDEX($C$389:$C$578,MATCH($D830,E$389:E$578,0)),"")</f>
        <v>Everton</v>
      </c>
      <c r="F830" s="177" t="str">
        <f t="shared" si="1008"/>
        <v>Bournemouth</v>
      </c>
      <c r="G830" s="177" t="str">
        <f t="shared" si="1008"/>
        <v>Bournemouth</v>
      </c>
      <c r="H830" s="177" t="str">
        <f t="shared" si="1008"/>
        <v>Arsenal</v>
      </c>
      <c r="I830" s="177" t="str">
        <f t="shared" si="1008"/>
        <v>Leicester</v>
      </c>
      <c r="J830" s="177" t="str">
        <f t="shared" si="1008"/>
        <v>Fulham</v>
      </c>
      <c r="K830" s="177" t="str">
        <f t="shared" si="1008"/>
        <v>Bournemouth</v>
      </c>
      <c r="L830" s="177" t="str">
        <f t="shared" si="1008"/>
        <v>Cardiff</v>
      </c>
      <c r="M830" s="177" t="str">
        <f t="shared" si="1008"/>
        <v>Cardiff</v>
      </c>
      <c r="N830" s="177" t="str">
        <f t="shared" si="1008"/>
        <v>Cardiff</v>
      </c>
      <c r="O830" s="177" t="str">
        <f t="shared" si="1008"/>
        <v>Liverpool</v>
      </c>
      <c r="P830" s="177" t="str">
        <f t="shared" si="1008"/>
        <v>Arsenal</v>
      </c>
      <c r="Q830" s="177" t="str">
        <f t="shared" si="1008"/>
        <v>Man Utd</v>
      </c>
      <c r="R830" s="177" t="str">
        <f t="shared" si="1008"/>
        <v>Liverpool</v>
      </c>
      <c r="S830" s="177" t="str">
        <f t="shared" si="1008"/>
        <v>Burnley</v>
      </c>
      <c r="T830" s="177" t="str">
        <f t="shared" si="1008"/>
        <v>Brighton</v>
      </c>
      <c r="U830" s="177" t="str">
        <f t="shared" si="1008"/>
        <v>Arsenal</v>
      </c>
      <c r="V830" s="177" t="str">
        <f t="shared" si="1008"/>
        <v>Chelsea</v>
      </c>
      <c r="W830" s="177" t="str">
        <f t="shared" si="1008"/>
        <v>Crystal Palace</v>
      </c>
      <c r="X830" s="177" t="str">
        <f t="shared" si="1008"/>
        <v>Man Utd</v>
      </c>
      <c r="Y830" s="177" t="str">
        <f t="shared" si="1008"/>
        <v>Crystal Palace</v>
      </c>
      <c r="Z830" s="177" t="str">
        <f t="shared" si="1008"/>
        <v>Huddersfield</v>
      </c>
      <c r="AA830" s="177" t="str">
        <f t="shared" si="1008"/>
        <v>Arsenal</v>
      </c>
      <c r="AB830" s="177" t="str">
        <f t="shared" si="1008"/>
        <v>Fulham</v>
      </c>
      <c r="AC830" s="177" t="str">
        <f t="shared" si="1008"/>
        <v>Bournemouth</v>
      </c>
      <c r="AD830" s="177" t="str">
        <f t="shared" si="1008"/>
        <v>Brighton</v>
      </c>
      <c r="AE830" s="177" t="str">
        <f t="shared" si="1008"/>
        <v>Everton</v>
      </c>
      <c r="AF830" s="177" t="str">
        <f t="shared" si="1008"/>
        <v>Burnley</v>
      </c>
      <c r="AG830" s="177" t="str">
        <f t="shared" si="1008"/>
        <v>Bournemouth</v>
      </c>
      <c r="AH830" s="177" t="str">
        <f t="shared" si="1008"/>
        <v>Crystal Palace</v>
      </c>
      <c r="AI830" s="177" t="str">
        <f t="shared" si="1008"/>
        <v>Brighton</v>
      </c>
      <c r="AJ830" s="177" t="str">
        <f t="shared" si="1008"/>
        <v>Liverpool</v>
      </c>
      <c r="AK830" s="177" t="str">
        <f t="shared" si="1008"/>
        <v>Arsenal</v>
      </c>
      <c r="AL830" s="177" t="str">
        <f t="shared" si="1008"/>
        <v/>
      </c>
      <c r="AM830" s="177" t="str">
        <f t="shared" si="1008"/>
        <v/>
      </c>
      <c r="AN830" s="177" t="str">
        <f t="shared" si="1008"/>
        <v/>
      </c>
      <c r="AO830" s="177" t="str">
        <f t="shared" si="1008"/>
        <v/>
      </c>
      <c r="AP830" s="177" t="str">
        <f t="shared" si="1008"/>
        <v/>
      </c>
      <c r="AQ830" s="170"/>
      <c r="AR830" s="170"/>
    </row>
    <row r="831" ht="12.75" customHeight="1">
      <c r="A831" s="170"/>
      <c r="B831" s="170"/>
      <c r="C831" s="140"/>
      <c r="D831" s="139">
        <v>57.0</v>
      </c>
      <c r="E831" s="177" t="str">
        <f t="shared" ref="E831:AP831" si="1009">IFERROR(INDEX($C$389:$C$578,MATCH($D831,E$389:E$578,0)),"")</f>
        <v>Bournemouth</v>
      </c>
      <c r="F831" s="177" t="str">
        <f t="shared" si="1009"/>
        <v>Cardiff</v>
      </c>
      <c r="G831" s="177" t="str">
        <f t="shared" si="1009"/>
        <v>Arsenal</v>
      </c>
      <c r="H831" s="177" t="str">
        <f t="shared" si="1009"/>
        <v>Crystal Palace</v>
      </c>
      <c r="I831" s="177" t="str">
        <f t="shared" si="1009"/>
        <v>Man Utd</v>
      </c>
      <c r="J831" s="177" t="str">
        <f t="shared" si="1009"/>
        <v>Arsenal</v>
      </c>
      <c r="K831" s="177" t="str">
        <f t="shared" si="1009"/>
        <v>Bournemouth</v>
      </c>
      <c r="L831" s="177" t="str">
        <f t="shared" si="1009"/>
        <v>Newcastle</v>
      </c>
      <c r="M831" s="177" t="str">
        <f t="shared" si="1009"/>
        <v>Liverpool</v>
      </c>
      <c r="N831" s="177" t="str">
        <f t="shared" si="1009"/>
        <v>Crystal Palace</v>
      </c>
      <c r="O831" s="177" t="str">
        <f t="shared" si="1009"/>
        <v>Everton</v>
      </c>
      <c r="P831" s="177" t="str">
        <f t="shared" si="1009"/>
        <v>Bournemouth</v>
      </c>
      <c r="Q831" s="177" t="str">
        <f t="shared" si="1009"/>
        <v>Arsenal</v>
      </c>
      <c r="R831" s="177" t="str">
        <f t="shared" si="1009"/>
        <v>Huddersfield</v>
      </c>
      <c r="S831" s="177" t="str">
        <f t="shared" si="1009"/>
        <v>Man City</v>
      </c>
      <c r="T831" s="177" t="str">
        <f t="shared" si="1009"/>
        <v>Everton</v>
      </c>
      <c r="U831" s="177" t="str">
        <f t="shared" si="1009"/>
        <v>Bournemouth</v>
      </c>
      <c r="V831" s="177" t="str">
        <f t="shared" si="1009"/>
        <v>Crystal Palace</v>
      </c>
      <c r="W831" s="177" t="str">
        <f t="shared" si="1009"/>
        <v>Man City</v>
      </c>
      <c r="X831" s="177" t="str">
        <f t="shared" si="1009"/>
        <v>Cardiff</v>
      </c>
      <c r="Y831" s="177" t="str">
        <f t="shared" si="1009"/>
        <v>Man City</v>
      </c>
      <c r="Z831" s="177" t="str">
        <f t="shared" si="1009"/>
        <v>Arsenal</v>
      </c>
      <c r="AA831" s="177" t="str">
        <f t="shared" si="1009"/>
        <v>Arsenal</v>
      </c>
      <c r="AB831" s="177" t="str">
        <f t="shared" si="1009"/>
        <v>Fulham</v>
      </c>
      <c r="AC831" s="177" t="str">
        <f t="shared" si="1009"/>
        <v>Bournemouth</v>
      </c>
      <c r="AD831" s="177" t="str">
        <f t="shared" si="1009"/>
        <v>Crystal Palace</v>
      </c>
      <c r="AE831" s="177" t="str">
        <f t="shared" si="1009"/>
        <v>Fulham</v>
      </c>
      <c r="AF831" s="177" t="str">
        <f t="shared" si="1009"/>
        <v>Tottenham</v>
      </c>
      <c r="AG831" s="177" t="str">
        <f t="shared" si="1009"/>
        <v>Brighton</v>
      </c>
      <c r="AH831" s="177" t="str">
        <f t="shared" si="1009"/>
        <v>Bournemouth</v>
      </c>
      <c r="AI831" s="177" t="str">
        <f t="shared" si="1009"/>
        <v>Burnley</v>
      </c>
      <c r="AJ831" s="177" t="str">
        <f t="shared" si="1009"/>
        <v>Liverpool</v>
      </c>
      <c r="AK831" s="177" t="str">
        <f t="shared" si="1009"/>
        <v>Arsenal</v>
      </c>
      <c r="AL831" s="177" t="str">
        <f t="shared" si="1009"/>
        <v/>
      </c>
      <c r="AM831" s="177" t="str">
        <f t="shared" si="1009"/>
        <v/>
      </c>
      <c r="AN831" s="177" t="str">
        <f t="shared" si="1009"/>
        <v/>
      </c>
      <c r="AO831" s="177" t="str">
        <f t="shared" si="1009"/>
        <v/>
      </c>
      <c r="AP831" s="177" t="str">
        <f t="shared" si="1009"/>
        <v/>
      </c>
      <c r="AQ831" s="170"/>
      <c r="AR831" s="170"/>
    </row>
    <row r="832" ht="12.75" customHeight="1">
      <c r="A832" s="170"/>
      <c r="B832" s="170"/>
      <c r="C832" s="140"/>
      <c r="D832" s="139">
        <v>58.0</v>
      </c>
      <c r="E832" s="177" t="str">
        <f t="shared" ref="E832:AP832" si="1010">IFERROR(INDEX($C$389:$C$578,MATCH($D832,E$389:E$578,0)),"")</f>
        <v>Crystal Palace</v>
      </c>
      <c r="F832" s="177" t="str">
        <f t="shared" si="1010"/>
        <v>Huddersfield</v>
      </c>
      <c r="G832" s="177" t="str">
        <f t="shared" si="1010"/>
        <v>Chelsea</v>
      </c>
      <c r="H832" s="177" t="str">
        <f t="shared" si="1010"/>
        <v>Cardiff</v>
      </c>
      <c r="I832" s="177" t="str">
        <f t="shared" si="1010"/>
        <v>Brighton</v>
      </c>
      <c r="J832" s="177" t="str">
        <f t="shared" si="1010"/>
        <v>Chelsea</v>
      </c>
      <c r="K832" s="177" t="str">
        <f t="shared" si="1010"/>
        <v>Burnley</v>
      </c>
      <c r="L832" s="177" t="str">
        <f t="shared" si="1010"/>
        <v>Huddersfield</v>
      </c>
      <c r="M832" s="177" t="str">
        <f t="shared" si="1010"/>
        <v>Cardiff</v>
      </c>
      <c r="N832" s="177" t="str">
        <f t="shared" si="1010"/>
        <v>Everton</v>
      </c>
      <c r="O832" s="177" t="str">
        <f t="shared" si="1010"/>
        <v>Huddersfield</v>
      </c>
      <c r="P832" s="177" t="str">
        <f t="shared" si="1010"/>
        <v>Cardiff</v>
      </c>
      <c r="Q832" s="177" t="str">
        <f t="shared" si="1010"/>
        <v>Bournemouth</v>
      </c>
      <c r="R832" s="177" t="str">
        <f t="shared" si="1010"/>
        <v>Brighton</v>
      </c>
      <c r="S832" s="177" t="str">
        <f t="shared" si="1010"/>
        <v>Arsenal</v>
      </c>
      <c r="T832" s="177" t="str">
        <f t="shared" si="1010"/>
        <v>Brighton</v>
      </c>
      <c r="U832" s="177" t="str">
        <f t="shared" si="1010"/>
        <v>Bournemouth</v>
      </c>
      <c r="V832" s="177" t="str">
        <f t="shared" si="1010"/>
        <v>Southampton</v>
      </c>
      <c r="W832" s="177" t="str">
        <f t="shared" si="1010"/>
        <v>Fulham</v>
      </c>
      <c r="X832" s="177" t="str">
        <f t="shared" si="1010"/>
        <v>Arsenal</v>
      </c>
      <c r="Y832" s="177" t="str">
        <f t="shared" si="1010"/>
        <v>Chelsea</v>
      </c>
      <c r="Z832" s="177" t="str">
        <f t="shared" si="1010"/>
        <v>Bournemouth</v>
      </c>
      <c r="AA832" s="177" t="str">
        <f t="shared" si="1010"/>
        <v>Burnley</v>
      </c>
      <c r="AB832" s="177" t="str">
        <f t="shared" si="1010"/>
        <v>Leicester</v>
      </c>
      <c r="AC832" s="177" t="str">
        <f t="shared" si="1010"/>
        <v>Brighton</v>
      </c>
      <c r="AD832" s="177" t="str">
        <f t="shared" si="1010"/>
        <v>Liverpool</v>
      </c>
      <c r="AE832" s="177" t="str">
        <f t="shared" si="1010"/>
        <v>Leicester</v>
      </c>
      <c r="AF832" s="177" t="str">
        <f t="shared" si="1010"/>
        <v>Chelsea</v>
      </c>
      <c r="AG832" s="177" t="str">
        <f t="shared" si="1010"/>
        <v>Everton</v>
      </c>
      <c r="AH832" s="177" t="str">
        <f t="shared" si="1010"/>
        <v>West Ham</v>
      </c>
      <c r="AI832" s="177" t="str">
        <f t="shared" si="1010"/>
        <v>Burnley</v>
      </c>
      <c r="AJ832" s="177" t="str">
        <f t="shared" si="1010"/>
        <v>Man Utd</v>
      </c>
      <c r="AK832" s="177" t="str">
        <f t="shared" si="1010"/>
        <v>Bournemouth</v>
      </c>
      <c r="AL832" s="177" t="str">
        <f t="shared" si="1010"/>
        <v/>
      </c>
      <c r="AM832" s="177" t="str">
        <f t="shared" si="1010"/>
        <v/>
      </c>
      <c r="AN832" s="177" t="str">
        <f t="shared" si="1010"/>
        <v/>
      </c>
      <c r="AO832" s="177" t="str">
        <f t="shared" si="1010"/>
        <v/>
      </c>
      <c r="AP832" s="177" t="str">
        <f t="shared" si="1010"/>
        <v/>
      </c>
      <c r="AQ832" s="170"/>
      <c r="AR832" s="170"/>
    </row>
    <row r="833" ht="12.75" customHeight="1">
      <c r="A833" s="170"/>
      <c r="B833" s="170"/>
      <c r="C833" s="140"/>
      <c r="D833" s="139">
        <v>59.0</v>
      </c>
      <c r="E833" s="177" t="str">
        <f t="shared" ref="E833:AP833" si="1011">IFERROR(INDEX($C$389:$C$578,MATCH($D833,E$389:E$578,0)),"")</f>
        <v>Crystal Palace</v>
      </c>
      <c r="F833" s="177" t="str">
        <f t="shared" si="1011"/>
        <v>Leicester</v>
      </c>
      <c r="G833" s="177" t="str">
        <f t="shared" si="1011"/>
        <v>Crystal Palace</v>
      </c>
      <c r="H833" s="177" t="str">
        <f t="shared" si="1011"/>
        <v>Chelsea</v>
      </c>
      <c r="I833" s="177" t="str">
        <f t="shared" si="1011"/>
        <v>Arsenal</v>
      </c>
      <c r="J833" s="177" t="str">
        <f t="shared" si="1011"/>
        <v>Man Utd</v>
      </c>
      <c r="K833" s="177" t="str">
        <f t="shared" si="1011"/>
        <v>Liverpool</v>
      </c>
      <c r="L833" s="177" t="str">
        <f t="shared" si="1011"/>
        <v>Bournemouth</v>
      </c>
      <c r="M833" s="177" t="str">
        <f t="shared" si="1011"/>
        <v>Bournemouth</v>
      </c>
      <c r="N833" s="177" t="str">
        <f t="shared" si="1011"/>
        <v>Liverpool</v>
      </c>
      <c r="O833" s="177" t="str">
        <f t="shared" si="1011"/>
        <v>Leicester</v>
      </c>
      <c r="P833" s="177" t="str">
        <f t="shared" si="1011"/>
        <v>Cardiff</v>
      </c>
      <c r="Q833" s="177" t="str">
        <f t="shared" si="1011"/>
        <v>Chelsea</v>
      </c>
      <c r="R833" s="177" t="str">
        <f t="shared" si="1011"/>
        <v>Huddersfield</v>
      </c>
      <c r="S833" s="177" t="str">
        <f t="shared" si="1011"/>
        <v>Arsenal</v>
      </c>
      <c r="T833" s="177" t="str">
        <f t="shared" si="1011"/>
        <v>Arsenal</v>
      </c>
      <c r="U833" s="177" t="str">
        <f t="shared" si="1011"/>
        <v>Everton</v>
      </c>
      <c r="V833" s="177" t="str">
        <f t="shared" si="1011"/>
        <v>Arsenal</v>
      </c>
      <c r="W833" s="177" t="str">
        <f t="shared" si="1011"/>
        <v>Crystal Palace</v>
      </c>
      <c r="X833" s="177" t="str">
        <f t="shared" si="1011"/>
        <v>Chelsea</v>
      </c>
      <c r="Y833" s="177" t="str">
        <f t="shared" si="1011"/>
        <v>Cardiff</v>
      </c>
      <c r="Z833" s="177" t="str">
        <f t="shared" si="1011"/>
        <v>Man Utd</v>
      </c>
      <c r="AA833" s="177" t="str">
        <f t="shared" si="1011"/>
        <v>Bournemouth</v>
      </c>
      <c r="AB833" s="177" t="str">
        <f t="shared" si="1011"/>
        <v>Leicester</v>
      </c>
      <c r="AC833" s="177" t="str">
        <f t="shared" si="1011"/>
        <v>Everton</v>
      </c>
      <c r="AD833" s="177" t="str">
        <f t="shared" si="1011"/>
        <v>Arsenal</v>
      </c>
      <c r="AE833" s="177" t="str">
        <f t="shared" si="1011"/>
        <v>Leicester</v>
      </c>
      <c r="AF833" s="177" t="str">
        <f t="shared" si="1011"/>
        <v>Man City</v>
      </c>
      <c r="AG833" s="177" t="str">
        <f t="shared" si="1011"/>
        <v>Huddersfield</v>
      </c>
      <c r="AH833" s="177" t="str">
        <f t="shared" si="1011"/>
        <v>Man City</v>
      </c>
      <c r="AI833" s="177" t="str">
        <f t="shared" si="1011"/>
        <v>Huddersfield</v>
      </c>
      <c r="AJ833" s="177" t="str">
        <f t="shared" si="1011"/>
        <v>Arsenal</v>
      </c>
      <c r="AK833" s="177" t="str">
        <f t="shared" si="1011"/>
        <v>Chelsea</v>
      </c>
      <c r="AL833" s="177" t="str">
        <f t="shared" si="1011"/>
        <v/>
      </c>
      <c r="AM833" s="177" t="str">
        <f t="shared" si="1011"/>
        <v/>
      </c>
      <c r="AN833" s="177" t="str">
        <f t="shared" si="1011"/>
        <v/>
      </c>
      <c r="AO833" s="177" t="str">
        <f t="shared" si="1011"/>
        <v/>
      </c>
      <c r="AP833" s="177" t="str">
        <f t="shared" si="1011"/>
        <v/>
      </c>
      <c r="AQ833" s="170"/>
      <c r="AR833" s="170"/>
    </row>
    <row r="834" ht="12.75" customHeight="1">
      <c r="A834" s="170"/>
      <c r="B834" s="170"/>
      <c r="C834" s="140"/>
      <c r="D834" s="139">
        <v>60.0</v>
      </c>
      <c r="E834" s="177" t="str">
        <f t="shared" ref="E834:AP834" si="1012">IFERROR(INDEX($C$389:$C$578,MATCH($D834,E$389:E$578,0)),"")</f>
        <v>Man City</v>
      </c>
      <c r="F834" s="177" t="str">
        <f t="shared" si="1012"/>
        <v>Burnley</v>
      </c>
      <c r="G834" s="177" t="str">
        <f t="shared" si="1012"/>
        <v>Everton</v>
      </c>
      <c r="H834" s="177" t="str">
        <f t="shared" si="1012"/>
        <v>Newcastle</v>
      </c>
      <c r="I834" s="177" t="str">
        <f t="shared" si="1012"/>
        <v>Bournemouth</v>
      </c>
      <c r="J834" s="177" t="str">
        <f t="shared" si="1012"/>
        <v>Cardiff</v>
      </c>
      <c r="K834" s="177" t="str">
        <f t="shared" si="1012"/>
        <v>Brighton</v>
      </c>
      <c r="L834" s="177" t="str">
        <f t="shared" si="1012"/>
        <v>Burnley</v>
      </c>
      <c r="M834" s="177" t="str">
        <f t="shared" si="1012"/>
        <v>Brighton</v>
      </c>
      <c r="N834" s="177" t="str">
        <f t="shared" si="1012"/>
        <v>Newcastle</v>
      </c>
      <c r="O834" s="177" t="str">
        <f t="shared" si="1012"/>
        <v>Cardiff</v>
      </c>
      <c r="P834" s="177" t="str">
        <f t="shared" si="1012"/>
        <v>Bournemouth</v>
      </c>
      <c r="Q834" s="177" t="str">
        <f t="shared" si="1012"/>
        <v>Huddersfield</v>
      </c>
      <c r="R834" s="177" t="str">
        <f t="shared" si="1012"/>
        <v>Arsenal</v>
      </c>
      <c r="S834" s="177" t="str">
        <f t="shared" si="1012"/>
        <v>Bournemouth</v>
      </c>
      <c r="T834" s="177" t="str">
        <f t="shared" si="1012"/>
        <v>Man City</v>
      </c>
      <c r="U834" s="177" t="str">
        <f t="shared" si="1012"/>
        <v>Leicester</v>
      </c>
      <c r="V834" s="177" t="str">
        <f t="shared" si="1012"/>
        <v>Fulham</v>
      </c>
      <c r="W834" s="177" t="str">
        <f t="shared" si="1012"/>
        <v>Arsenal</v>
      </c>
      <c r="X834" s="177" t="str">
        <f t="shared" si="1012"/>
        <v>Man Utd</v>
      </c>
      <c r="Y834" s="177" t="str">
        <f t="shared" si="1012"/>
        <v>Crystal Palace</v>
      </c>
      <c r="Z834" s="177" t="str">
        <f t="shared" si="1012"/>
        <v>Brighton</v>
      </c>
      <c r="AA834" s="177" t="str">
        <f t="shared" si="1012"/>
        <v>Huddersfield</v>
      </c>
      <c r="AB834" s="177" t="str">
        <f t="shared" si="1012"/>
        <v>Brighton</v>
      </c>
      <c r="AC834" s="177" t="str">
        <f t="shared" si="1012"/>
        <v>Leicester</v>
      </c>
      <c r="AD834" s="177" t="str">
        <f t="shared" si="1012"/>
        <v>Leicester</v>
      </c>
      <c r="AE834" s="177" t="str">
        <f t="shared" si="1012"/>
        <v>Leicester</v>
      </c>
      <c r="AF834" s="177" t="str">
        <f t="shared" si="1012"/>
        <v>Chelsea</v>
      </c>
      <c r="AG834" s="177" t="str">
        <f t="shared" si="1012"/>
        <v>Huddersfield</v>
      </c>
      <c r="AH834" s="177" t="str">
        <f t="shared" si="1012"/>
        <v>Everton</v>
      </c>
      <c r="AI834" s="177" t="str">
        <f t="shared" si="1012"/>
        <v>Leicester</v>
      </c>
      <c r="AJ834" s="177" t="str">
        <f t="shared" si="1012"/>
        <v>Man City</v>
      </c>
      <c r="AK834" s="177" t="str">
        <f t="shared" si="1012"/>
        <v>Everton</v>
      </c>
      <c r="AL834" s="177" t="str">
        <f t="shared" si="1012"/>
        <v/>
      </c>
      <c r="AM834" s="177" t="str">
        <f t="shared" si="1012"/>
        <v/>
      </c>
      <c r="AN834" s="177" t="str">
        <f t="shared" si="1012"/>
        <v/>
      </c>
      <c r="AO834" s="177" t="str">
        <f t="shared" si="1012"/>
        <v/>
      </c>
      <c r="AP834" s="177" t="str">
        <f t="shared" si="1012"/>
        <v/>
      </c>
      <c r="AQ834" s="170"/>
      <c r="AR834" s="170"/>
    </row>
    <row r="835" ht="12.75" customHeight="1">
      <c r="A835" s="170"/>
      <c r="B835" s="170"/>
      <c r="C835" s="140"/>
      <c r="D835" s="139">
        <v>61.0</v>
      </c>
      <c r="E835" s="177" t="str">
        <f t="shared" ref="E835:AP835" si="1013">IFERROR(INDEX($C$389:$C$578,MATCH($D835,E$389:E$578,0)),"")</f>
        <v>Brighton</v>
      </c>
      <c r="F835" s="177" t="str">
        <f t="shared" si="1013"/>
        <v>Arsenal</v>
      </c>
      <c r="G835" s="177" t="str">
        <f t="shared" si="1013"/>
        <v>Bournemouth</v>
      </c>
      <c r="H835" s="177" t="str">
        <f t="shared" si="1013"/>
        <v>Brighton</v>
      </c>
      <c r="I835" s="177" t="str">
        <f t="shared" si="1013"/>
        <v>Crystal Palace</v>
      </c>
      <c r="J835" s="177" t="str">
        <f t="shared" si="1013"/>
        <v>Liverpool</v>
      </c>
      <c r="K835" s="177" t="str">
        <f t="shared" si="1013"/>
        <v>Chelsea</v>
      </c>
      <c r="L835" s="177" t="str">
        <f t="shared" si="1013"/>
        <v>Cardiff</v>
      </c>
      <c r="M835" s="177" t="str">
        <f t="shared" si="1013"/>
        <v>Liverpool</v>
      </c>
      <c r="N835" s="177" t="str">
        <f t="shared" si="1013"/>
        <v>Chelsea</v>
      </c>
      <c r="O835" s="177" t="str">
        <f t="shared" si="1013"/>
        <v>Everton</v>
      </c>
      <c r="P835" s="177" t="str">
        <f t="shared" si="1013"/>
        <v>Burnley</v>
      </c>
      <c r="Q835" s="177" t="str">
        <f t="shared" si="1013"/>
        <v>Arsenal</v>
      </c>
      <c r="R835" s="177" t="str">
        <f t="shared" si="1013"/>
        <v>Arsenal</v>
      </c>
      <c r="S835" s="177" t="str">
        <f t="shared" si="1013"/>
        <v>Liverpool</v>
      </c>
      <c r="T835" s="177" t="str">
        <f t="shared" si="1013"/>
        <v>Man City</v>
      </c>
      <c r="U835" s="177" t="str">
        <f t="shared" si="1013"/>
        <v>Leicester</v>
      </c>
      <c r="V835" s="177" t="str">
        <f t="shared" si="1013"/>
        <v>Huddersfield</v>
      </c>
      <c r="W835" s="177" t="str">
        <f t="shared" si="1013"/>
        <v>Bournemouth</v>
      </c>
      <c r="X835" s="177" t="str">
        <f t="shared" si="1013"/>
        <v>Newcastle</v>
      </c>
      <c r="Y835" s="177" t="str">
        <f t="shared" si="1013"/>
        <v>Crystal Palace</v>
      </c>
      <c r="Z835" s="177" t="str">
        <f t="shared" si="1013"/>
        <v>Cardiff</v>
      </c>
      <c r="AA835" s="177" t="str">
        <f t="shared" si="1013"/>
        <v>Fulham</v>
      </c>
      <c r="AB835" s="177" t="str">
        <f t="shared" si="1013"/>
        <v>Brighton</v>
      </c>
      <c r="AC835" s="177" t="str">
        <f t="shared" si="1013"/>
        <v>Southampton</v>
      </c>
      <c r="AD835" s="177" t="str">
        <f t="shared" si="1013"/>
        <v>Chelsea</v>
      </c>
      <c r="AE835" s="177" t="str">
        <f t="shared" si="1013"/>
        <v>Burnley</v>
      </c>
      <c r="AF835" s="177" t="str">
        <f t="shared" si="1013"/>
        <v>Bournemouth</v>
      </c>
      <c r="AG835" s="177" t="str">
        <f t="shared" si="1013"/>
        <v>Leicester</v>
      </c>
      <c r="AH835" s="177" t="str">
        <f t="shared" si="1013"/>
        <v>Watford</v>
      </c>
      <c r="AI835" s="177" t="str">
        <f t="shared" si="1013"/>
        <v>Leicester</v>
      </c>
      <c r="AJ835" s="177" t="str">
        <f t="shared" si="1013"/>
        <v>Burnley</v>
      </c>
      <c r="AK835" s="177" t="str">
        <f t="shared" si="1013"/>
        <v>Leicester</v>
      </c>
      <c r="AL835" s="177" t="str">
        <f t="shared" si="1013"/>
        <v/>
      </c>
      <c r="AM835" s="177" t="str">
        <f t="shared" si="1013"/>
        <v/>
      </c>
      <c r="AN835" s="177" t="str">
        <f t="shared" si="1013"/>
        <v/>
      </c>
      <c r="AO835" s="177" t="str">
        <f t="shared" si="1013"/>
        <v/>
      </c>
      <c r="AP835" s="177" t="str">
        <f t="shared" si="1013"/>
        <v/>
      </c>
      <c r="AQ835" s="170"/>
      <c r="AR835" s="170"/>
    </row>
    <row r="836" ht="12.75" customHeight="1">
      <c r="A836" s="170"/>
      <c r="B836" s="170"/>
      <c r="C836" s="140"/>
      <c r="D836" s="139">
        <v>62.0</v>
      </c>
      <c r="E836" s="177" t="str">
        <f t="shared" ref="E836:AP836" si="1014">IFERROR(INDEX($C$389:$C$578,MATCH($D836,E$389:E$578,0)),"")</f>
        <v>Liverpool</v>
      </c>
      <c r="F836" s="177" t="str">
        <f t="shared" si="1014"/>
        <v>Arsenal</v>
      </c>
      <c r="G836" s="177" t="str">
        <f t="shared" si="1014"/>
        <v>Everton</v>
      </c>
      <c r="H836" s="177" t="str">
        <f t="shared" si="1014"/>
        <v>Cardiff</v>
      </c>
      <c r="I836" s="177" t="str">
        <f t="shared" si="1014"/>
        <v>Crystal Palace</v>
      </c>
      <c r="J836" s="177" t="str">
        <f t="shared" si="1014"/>
        <v>Brighton</v>
      </c>
      <c r="K836" s="177" t="str">
        <f t="shared" si="1014"/>
        <v>Burnley</v>
      </c>
      <c r="L836" s="177" t="str">
        <f t="shared" si="1014"/>
        <v>Leicester</v>
      </c>
      <c r="M836" s="177" t="str">
        <f t="shared" si="1014"/>
        <v>Burnley</v>
      </c>
      <c r="N836" s="177" t="str">
        <f t="shared" si="1014"/>
        <v>Brighton</v>
      </c>
      <c r="O836" s="177" t="str">
        <f t="shared" si="1014"/>
        <v>Fulham</v>
      </c>
      <c r="P836" s="177" t="str">
        <f t="shared" si="1014"/>
        <v>Huddersfield</v>
      </c>
      <c r="Q836" s="177" t="str">
        <f t="shared" si="1014"/>
        <v>Bournemouth</v>
      </c>
      <c r="R836" s="177" t="str">
        <f t="shared" si="1014"/>
        <v>Liverpool</v>
      </c>
      <c r="S836" s="177" t="str">
        <f t="shared" si="1014"/>
        <v>Arsenal</v>
      </c>
      <c r="T836" s="177" t="str">
        <f t="shared" si="1014"/>
        <v>Brighton</v>
      </c>
      <c r="U836" s="177" t="str">
        <f t="shared" si="1014"/>
        <v>Man City</v>
      </c>
      <c r="V836" s="177" t="str">
        <f t="shared" si="1014"/>
        <v>West Ham</v>
      </c>
      <c r="W836" s="177" t="str">
        <f t="shared" si="1014"/>
        <v>Burnley</v>
      </c>
      <c r="X836" s="177" t="str">
        <f t="shared" si="1014"/>
        <v>Brighton</v>
      </c>
      <c r="Y836" s="177" t="str">
        <f t="shared" si="1014"/>
        <v>Southampton</v>
      </c>
      <c r="Z836" s="177" t="str">
        <f t="shared" si="1014"/>
        <v>Everton</v>
      </c>
      <c r="AA836" s="177" t="str">
        <f t="shared" si="1014"/>
        <v>Arsenal</v>
      </c>
      <c r="AB836" s="177" t="str">
        <f t="shared" si="1014"/>
        <v>Cardiff</v>
      </c>
      <c r="AC836" s="177" t="str">
        <f t="shared" si="1014"/>
        <v>Bournemouth</v>
      </c>
      <c r="AD836" s="177" t="str">
        <f t="shared" si="1014"/>
        <v>Huddersfield</v>
      </c>
      <c r="AE836" s="177" t="str">
        <f t="shared" si="1014"/>
        <v>Chelsea</v>
      </c>
      <c r="AF836" s="177" t="str">
        <f t="shared" si="1014"/>
        <v>Burnley</v>
      </c>
      <c r="AG836" s="177" t="str">
        <f t="shared" si="1014"/>
        <v>West Ham</v>
      </c>
      <c r="AH836" s="177" t="str">
        <f t="shared" si="1014"/>
        <v>Bournemouth</v>
      </c>
      <c r="AI836" s="177" t="str">
        <f t="shared" si="1014"/>
        <v>Newcastle</v>
      </c>
      <c r="AJ836" s="177" t="str">
        <f t="shared" si="1014"/>
        <v>Burnley</v>
      </c>
      <c r="AK836" s="177" t="str">
        <f t="shared" si="1014"/>
        <v>Leicester</v>
      </c>
      <c r="AL836" s="177" t="str">
        <f t="shared" si="1014"/>
        <v/>
      </c>
      <c r="AM836" s="177" t="str">
        <f t="shared" si="1014"/>
        <v/>
      </c>
      <c r="AN836" s="177" t="str">
        <f t="shared" si="1014"/>
        <v/>
      </c>
      <c r="AO836" s="177" t="str">
        <f t="shared" si="1014"/>
        <v/>
      </c>
      <c r="AP836" s="177" t="str">
        <f t="shared" si="1014"/>
        <v/>
      </c>
      <c r="AQ836" s="170"/>
      <c r="AR836" s="170"/>
    </row>
    <row r="837" ht="12.75" customHeight="1">
      <c r="A837" s="170"/>
      <c r="B837" s="170"/>
      <c r="C837" s="140"/>
      <c r="D837" s="139">
        <v>63.0</v>
      </c>
      <c r="E837" s="177" t="str">
        <f t="shared" ref="E837:AP837" si="1015">IFERROR(INDEX($C$389:$C$578,MATCH($D837,E$389:E$578,0)),"")</f>
        <v>Burnley</v>
      </c>
      <c r="F837" s="177" t="str">
        <f t="shared" si="1015"/>
        <v>Crystal Palace</v>
      </c>
      <c r="G837" s="177" t="str">
        <f t="shared" si="1015"/>
        <v>Arsenal</v>
      </c>
      <c r="H837" s="177" t="str">
        <f t="shared" si="1015"/>
        <v>Cardiff</v>
      </c>
      <c r="I837" s="177" t="str">
        <f t="shared" si="1015"/>
        <v>Everton</v>
      </c>
      <c r="J837" s="177" t="str">
        <f t="shared" si="1015"/>
        <v>Fulham</v>
      </c>
      <c r="K837" s="177" t="str">
        <f t="shared" si="1015"/>
        <v>Burnley</v>
      </c>
      <c r="L837" s="177" t="str">
        <f t="shared" si="1015"/>
        <v>Liverpool</v>
      </c>
      <c r="M837" s="177" t="str">
        <f t="shared" si="1015"/>
        <v>Chelsea</v>
      </c>
      <c r="N837" s="177" t="str">
        <f t="shared" si="1015"/>
        <v>Brighton</v>
      </c>
      <c r="O837" s="177" t="str">
        <f t="shared" si="1015"/>
        <v>Chelsea</v>
      </c>
      <c r="P837" s="177" t="str">
        <f t="shared" si="1015"/>
        <v>Arsenal</v>
      </c>
      <c r="Q837" s="177" t="str">
        <f t="shared" si="1015"/>
        <v>Cardiff</v>
      </c>
      <c r="R837" s="177" t="str">
        <f t="shared" si="1015"/>
        <v>Fulham</v>
      </c>
      <c r="S837" s="177" t="str">
        <f t="shared" si="1015"/>
        <v>Fulham</v>
      </c>
      <c r="T837" s="177" t="str">
        <f t="shared" si="1015"/>
        <v>Crystal Palace</v>
      </c>
      <c r="U837" s="177" t="str">
        <f t="shared" si="1015"/>
        <v>Arsenal</v>
      </c>
      <c r="V837" s="177" t="str">
        <f t="shared" si="1015"/>
        <v>Burnley</v>
      </c>
      <c r="W837" s="177" t="str">
        <f t="shared" si="1015"/>
        <v>Liverpool</v>
      </c>
      <c r="X837" s="177" t="str">
        <f t="shared" si="1015"/>
        <v>Brighton</v>
      </c>
      <c r="Y837" s="177" t="str">
        <f t="shared" si="1015"/>
        <v>Arsenal</v>
      </c>
      <c r="Z837" s="177" t="str">
        <f t="shared" si="1015"/>
        <v>Everton</v>
      </c>
      <c r="AA837" s="177" t="str">
        <f t="shared" si="1015"/>
        <v>Cardiff</v>
      </c>
      <c r="AB837" s="177" t="str">
        <f t="shared" si="1015"/>
        <v>Liverpool</v>
      </c>
      <c r="AC837" s="177" t="str">
        <f t="shared" si="1015"/>
        <v>Man City</v>
      </c>
      <c r="AD837" s="177" t="str">
        <f t="shared" si="1015"/>
        <v>Bournemouth</v>
      </c>
      <c r="AE837" s="177" t="str">
        <f t="shared" si="1015"/>
        <v>Cardiff</v>
      </c>
      <c r="AF837" s="177" t="str">
        <f t="shared" si="1015"/>
        <v>Burnley</v>
      </c>
      <c r="AG837" s="177" t="str">
        <f t="shared" si="1015"/>
        <v>Southampton</v>
      </c>
      <c r="AH837" s="177" t="str">
        <f t="shared" si="1015"/>
        <v>Man City</v>
      </c>
      <c r="AI837" s="177" t="str">
        <f t="shared" si="1015"/>
        <v>Man City</v>
      </c>
      <c r="AJ837" s="177" t="str">
        <f t="shared" si="1015"/>
        <v>Brighton</v>
      </c>
      <c r="AK837" s="177" t="str">
        <f t="shared" si="1015"/>
        <v>Fulham</v>
      </c>
      <c r="AL837" s="177" t="str">
        <f t="shared" si="1015"/>
        <v/>
      </c>
      <c r="AM837" s="177" t="str">
        <f t="shared" si="1015"/>
        <v/>
      </c>
      <c r="AN837" s="177" t="str">
        <f t="shared" si="1015"/>
        <v/>
      </c>
      <c r="AO837" s="177" t="str">
        <f t="shared" si="1015"/>
        <v/>
      </c>
      <c r="AP837" s="177" t="str">
        <f t="shared" si="1015"/>
        <v/>
      </c>
      <c r="AQ837" s="170"/>
      <c r="AR837" s="170"/>
    </row>
    <row r="838" ht="12.75" customHeight="1">
      <c r="A838" s="170"/>
      <c r="B838" s="170"/>
      <c r="C838" s="140"/>
      <c r="D838" s="139">
        <v>64.0</v>
      </c>
      <c r="E838" s="177" t="str">
        <f t="shared" ref="E838:AP838" si="1016">IFERROR(INDEX($C$389:$C$578,MATCH($D838,E$389:E$578,0)),"")</f>
        <v>Brighton</v>
      </c>
      <c r="F838" s="177" t="str">
        <f t="shared" si="1016"/>
        <v>Crystal Palace</v>
      </c>
      <c r="G838" s="177" t="str">
        <f t="shared" si="1016"/>
        <v>Arsenal</v>
      </c>
      <c r="H838" s="177" t="str">
        <f t="shared" si="1016"/>
        <v>Everton</v>
      </c>
      <c r="I838" s="177" t="str">
        <f t="shared" si="1016"/>
        <v>Burnley</v>
      </c>
      <c r="J838" s="177" t="str">
        <f t="shared" si="1016"/>
        <v>Newcastle</v>
      </c>
      <c r="K838" s="177" t="str">
        <f t="shared" si="1016"/>
        <v>Everton</v>
      </c>
      <c r="L838" s="177" t="str">
        <f t="shared" si="1016"/>
        <v>Burnley</v>
      </c>
      <c r="M838" s="177" t="str">
        <f t="shared" si="1016"/>
        <v>Newcastle</v>
      </c>
      <c r="N838" s="177" t="str">
        <f t="shared" si="1016"/>
        <v>Liverpool</v>
      </c>
      <c r="O838" s="177" t="str">
        <f t="shared" si="1016"/>
        <v>Newcastle</v>
      </c>
      <c r="P838" s="177" t="str">
        <f t="shared" si="1016"/>
        <v>Liverpool</v>
      </c>
      <c r="Q838" s="177" t="str">
        <f t="shared" si="1016"/>
        <v>Newcastle</v>
      </c>
      <c r="R838" s="177" t="str">
        <f t="shared" si="1016"/>
        <v>Liverpool</v>
      </c>
      <c r="S838" s="177" t="str">
        <f t="shared" si="1016"/>
        <v>Bournemouth</v>
      </c>
      <c r="T838" s="177" t="str">
        <f t="shared" si="1016"/>
        <v>Watford</v>
      </c>
      <c r="U838" s="177" t="str">
        <f t="shared" si="1016"/>
        <v>Bournemouth</v>
      </c>
      <c r="V838" s="177" t="str">
        <f t="shared" si="1016"/>
        <v>Huddersfield</v>
      </c>
      <c r="W838" s="177" t="str">
        <f t="shared" si="1016"/>
        <v>Liverpool</v>
      </c>
      <c r="X838" s="177" t="str">
        <f t="shared" si="1016"/>
        <v>Everton</v>
      </c>
      <c r="Y838" s="177" t="str">
        <f t="shared" si="1016"/>
        <v>Everton</v>
      </c>
      <c r="Z838" s="177" t="str">
        <f t="shared" si="1016"/>
        <v>Fulham</v>
      </c>
      <c r="AA838" s="177" t="str">
        <f t="shared" si="1016"/>
        <v>Everton</v>
      </c>
      <c r="AB838" s="177" t="str">
        <f t="shared" si="1016"/>
        <v>Bournemouth</v>
      </c>
      <c r="AC838" s="177" t="str">
        <f t="shared" si="1016"/>
        <v>Newcastle</v>
      </c>
      <c r="AD838" s="177" t="str">
        <f t="shared" si="1016"/>
        <v>Crystal Palace</v>
      </c>
      <c r="AE838" s="177" t="str">
        <f t="shared" si="1016"/>
        <v>Crystal Palace</v>
      </c>
      <c r="AF838" s="177" t="str">
        <f t="shared" si="1016"/>
        <v>Huddersfield</v>
      </c>
      <c r="AG838" s="177" t="str">
        <f t="shared" si="1016"/>
        <v>Brighton</v>
      </c>
      <c r="AH838" s="177" t="str">
        <f t="shared" si="1016"/>
        <v>Arsenal</v>
      </c>
      <c r="AI838" s="177" t="str">
        <f t="shared" si="1016"/>
        <v>Man Utd</v>
      </c>
      <c r="AJ838" s="177" t="str">
        <f t="shared" si="1016"/>
        <v>Liverpool</v>
      </c>
      <c r="AK838" s="177" t="str">
        <f t="shared" si="1016"/>
        <v>Huddersfield</v>
      </c>
      <c r="AL838" s="177" t="str">
        <f t="shared" si="1016"/>
        <v/>
      </c>
      <c r="AM838" s="177" t="str">
        <f t="shared" si="1016"/>
        <v/>
      </c>
      <c r="AN838" s="177" t="str">
        <f t="shared" si="1016"/>
        <v/>
      </c>
      <c r="AO838" s="177" t="str">
        <f t="shared" si="1016"/>
        <v/>
      </c>
      <c r="AP838" s="177" t="str">
        <f t="shared" si="1016"/>
        <v/>
      </c>
      <c r="AQ838" s="170"/>
      <c r="AR838" s="170"/>
    </row>
    <row r="839" ht="12.75" customHeight="1">
      <c r="A839" s="170"/>
      <c r="B839" s="170"/>
      <c r="C839" s="140"/>
      <c r="D839" s="139">
        <v>65.0</v>
      </c>
      <c r="E839" s="177" t="str">
        <f t="shared" ref="E839:AP839" si="1017">IFERROR(INDEX($C$389:$C$578,MATCH($D839,E$389:E$578,0)),"")</f>
        <v>Burnley</v>
      </c>
      <c r="F839" s="177" t="str">
        <f t="shared" si="1017"/>
        <v>Burnley</v>
      </c>
      <c r="G839" s="177" t="str">
        <f t="shared" si="1017"/>
        <v>Burnley</v>
      </c>
      <c r="H839" s="177" t="str">
        <f t="shared" si="1017"/>
        <v>Chelsea</v>
      </c>
      <c r="I839" s="177" t="str">
        <f t="shared" si="1017"/>
        <v>Burnley</v>
      </c>
      <c r="J839" s="177" t="str">
        <f t="shared" si="1017"/>
        <v>Everton</v>
      </c>
      <c r="K839" s="177" t="str">
        <f t="shared" si="1017"/>
        <v>Fulham</v>
      </c>
      <c r="L839" s="177" t="str">
        <f t="shared" si="1017"/>
        <v>Bournemouth</v>
      </c>
      <c r="M839" s="177" t="str">
        <f t="shared" si="1017"/>
        <v>Bournemouth</v>
      </c>
      <c r="N839" s="177" t="str">
        <f t="shared" si="1017"/>
        <v>Brighton</v>
      </c>
      <c r="O839" s="177" t="str">
        <f t="shared" si="1017"/>
        <v>Cardiff</v>
      </c>
      <c r="P839" s="177" t="str">
        <f t="shared" si="1017"/>
        <v>Brighton</v>
      </c>
      <c r="Q839" s="177" t="str">
        <f t="shared" si="1017"/>
        <v>Cardiff</v>
      </c>
      <c r="R839" s="177" t="str">
        <f t="shared" si="1017"/>
        <v>Liverpool</v>
      </c>
      <c r="S839" s="177" t="str">
        <f t="shared" si="1017"/>
        <v>Chelsea</v>
      </c>
      <c r="T839" s="177" t="str">
        <f t="shared" si="1017"/>
        <v>Crystal Palace</v>
      </c>
      <c r="U839" s="177" t="str">
        <f t="shared" si="1017"/>
        <v>Fulham</v>
      </c>
      <c r="V839" s="177" t="str">
        <f t="shared" si="1017"/>
        <v>Leicester</v>
      </c>
      <c r="W839" s="177" t="str">
        <f t="shared" si="1017"/>
        <v>Arsenal</v>
      </c>
      <c r="X839" s="177" t="str">
        <f t="shared" si="1017"/>
        <v>Fulham</v>
      </c>
      <c r="Y839" s="177" t="str">
        <f t="shared" si="1017"/>
        <v>Cardiff</v>
      </c>
      <c r="Z839" s="177" t="str">
        <f t="shared" si="1017"/>
        <v>Everton</v>
      </c>
      <c r="AA839" s="177" t="str">
        <f t="shared" si="1017"/>
        <v>Newcastle</v>
      </c>
      <c r="AB839" s="177" t="str">
        <f t="shared" si="1017"/>
        <v>Brighton</v>
      </c>
      <c r="AC839" s="177" t="str">
        <f t="shared" si="1017"/>
        <v>Crystal Palace</v>
      </c>
      <c r="AD839" s="177" t="str">
        <f t="shared" si="1017"/>
        <v>Man City</v>
      </c>
      <c r="AE839" s="177" t="str">
        <f t="shared" si="1017"/>
        <v>Crystal Palace</v>
      </c>
      <c r="AF839" s="177" t="str">
        <f t="shared" si="1017"/>
        <v>Huddersfield</v>
      </c>
      <c r="AG839" s="177" t="str">
        <f t="shared" si="1017"/>
        <v>Fulham</v>
      </c>
      <c r="AH839" s="177" t="str">
        <f t="shared" si="1017"/>
        <v>Burnley</v>
      </c>
      <c r="AI839" s="177" t="str">
        <f t="shared" si="1017"/>
        <v>Liverpool</v>
      </c>
      <c r="AJ839" s="177" t="str">
        <f t="shared" si="1017"/>
        <v>Arsenal</v>
      </c>
      <c r="AK839" s="177" t="str">
        <f t="shared" si="1017"/>
        <v>Man City</v>
      </c>
      <c r="AL839" s="177" t="str">
        <f t="shared" si="1017"/>
        <v/>
      </c>
      <c r="AM839" s="177" t="str">
        <f t="shared" si="1017"/>
        <v/>
      </c>
      <c r="AN839" s="177" t="str">
        <f t="shared" si="1017"/>
        <v/>
      </c>
      <c r="AO839" s="177" t="str">
        <f t="shared" si="1017"/>
        <v/>
      </c>
      <c r="AP839" s="177" t="str">
        <f t="shared" si="1017"/>
        <v/>
      </c>
      <c r="AQ839" s="170"/>
      <c r="AR839" s="170"/>
    </row>
    <row r="840" ht="12.75" customHeight="1">
      <c r="A840" s="170"/>
      <c r="B840" s="170"/>
      <c r="C840" s="140"/>
      <c r="D840" s="139">
        <v>66.0</v>
      </c>
      <c r="E840" s="177" t="str">
        <f t="shared" ref="E840:AP840" si="1018">IFERROR(INDEX($C$389:$C$578,MATCH($D840,E$389:E$578,0)),"")</f>
        <v>Chelsea</v>
      </c>
      <c r="F840" s="177" t="str">
        <f t="shared" si="1018"/>
        <v>Burnley</v>
      </c>
      <c r="G840" s="177" t="str">
        <f t="shared" si="1018"/>
        <v>Burnley</v>
      </c>
      <c r="H840" s="177" t="str">
        <f t="shared" si="1018"/>
        <v>Man City</v>
      </c>
      <c r="I840" s="177" t="str">
        <f t="shared" si="1018"/>
        <v>Arsenal</v>
      </c>
      <c r="J840" s="177" t="str">
        <f t="shared" si="1018"/>
        <v>Everton</v>
      </c>
      <c r="K840" s="177" t="str">
        <f t="shared" si="1018"/>
        <v>Crystal Palace</v>
      </c>
      <c r="L840" s="177" t="str">
        <f t="shared" si="1018"/>
        <v>Fulham</v>
      </c>
      <c r="M840" s="177" t="str">
        <f t="shared" si="1018"/>
        <v>Crystal Palace</v>
      </c>
      <c r="N840" s="177" t="str">
        <f t="shared" si="1018"/>
        <v>Brighton</v>
      </c>
      <c r="O840" s="177" t="str">
        <f t="shared" si="1018"/>
        <v>Crystal Palace</v>
      </c>
      <c r="P840" s="177" t="str">
        <f t="shared" si="1018"/>
        <v>Arsenal</v>
      </c>
      <c r="Q840" s="177" t="str">
        <f t="shared" si="1018"/>
        <v>Cardiff</v>
      </c>
      <c r="R840" s="177" t="str">
        <f t="shared" si="1018"/>
        <v>Brighton</v>
      </c>
      <c r="S840" s="177" t="str">
        <f t="shared" si="1018"/>
        <v>Leicester</v>
      </c>
      <c r="T840" s="177" t="str">
        <f t="shared" si="1018"/>
        <v>Arsenal</v>
      </c>
      <c r="U840" s="177" t="str">
        <f t="shared" si="1018"/>
        <v>Huddersfield</v>
      </c>
      <c r="V840" s="177" t="str">
        <f t="shared" si="1018"/>
        <v>Arsenal</v>
      </c>
      <c r="W840" s="177" t="str">
        <f t="shared" si="1018"/>
        <v>Huddersfield</v>
      </c>
      <c r="X840" s="177" t="str">
        <f t="shared" si="1018"/>
        <v>Cardiff</v>
      </c>
      <c r="Y840" s="177" t="str">
        <f t="shared" si="1018"/>
        <v>Chelsea</v>
      </c>
      <c r="Z840" s="177" t="str">
        <f t="shared" si="1018"/>
        <v>Fulham</v>
      </c>
      <c r="AA840" s="177" t="str">
        <f t="shared" si="1018"/>
        <v>Arsenal</v>
      </c>
      <c r="AB840" s="177" t="str">
        <f t="shared" si="1018"/>
        <v>Cardiff</v>
      </c>
      <c r="AC840" s="177" t="str">
        <f t="shared" si="1018"/>
        <v>Crystal Palace</v>
      </c>
      <c r="AD840" s="177" t="str">
        <f t="shared" si="1018"/>
        <v>Cardiff</v>
      </c>
      <c r="AE840" s="177" t="str">
        <f t="shared" si="1018"/>
        <v>Arsenal</v>
      </c>
      <c r="AF840" s="177" t="str">
        <f t="shared" si="1018"/>
        <v>Huddersfield</v>
      </c>
      <c r="AG840" s="177" t="str">
        <f t="shared" si="1018"/>
        <v>Watford</v>
      </c>
      <c r="AH840" s="177" t="str">
        <f t="shared" si="1018"/>
        <v>Bournemouth</v>
      </c>
      <c r="AI840" s="177" t="str">
        <f t="shared" si="1018"/>
        <v>Fulham</v>
      </c>
      <c r="AJ840" s="177" t="str">
        <f t="shared" si="1018"/>
        <v>Arsenal</v>
      </c>
      <c r="AK840" s="177" t="str">
        <f t="shared" si="1018"/>
        <v>Newcastle</v>
      </c>
      <c r="AL840" s="177" t="str">
        <f t="shared" si="1018"/>
        <v/>
      </c>
      <c r="AM840" s="177" t="str">
        <f t="shared" si="1018"/>
        <v/>
      </c>
      <c r="AN840" s="177" t="str">
        <f t="shared" si="1018"/>
        <v/>
      </c>
      <c r="AO840" s="177" t="str">
        <f t="shared" si="1018"/>
        <v/>
      </c>
      <c r="AP840" s="177" t="str">
        <f t="shared" si="1018"/>
        <v/>
      </c>
      <c r="AQ840" s="170"/>
      <c r="AR840" s="170"/>
    </row>
    <row r="841" ht="12.75" customHeight="1">
      <c r="A841" s="170"/>
      <c r="B841" s="170"/>
      <c r="C841" s="140"/>
      <c r="D841" s="139">
        <v>67.0</v>
      </c>
      <c r="E841" s="177" t="str">
        <f t="shared" ref="E841:AP841" si="1019">IFERROR(INDEX($C$389:$C$578,MATCH($D841,E$389:E$578,0)),"")</f>
        <v>Leicester</v>
      </c>
      <c r="F841" s="177" t="str">
        <f t="shared" si="1019"/>
        <v>Cardiff</v>
      </c>
      <c r="G841" s="177" t="str">
        <f t="shared" si="1019"/>
        <v>Cardiff</v>
      </c>
      <c r="H841" s="177" t="str">
        <f t="shared" si="1019"/>
        <v>Bournemouth</v>
      </c>
      <c r="I841" s="177" t="str">
        <f t="shared" si="1019"/>
        <v>Liverpool</v>
      </c>
      <c r="J841" s="177" t="str">
        <f t="shared" si="1019"/>
        <v>Chelsea</v>
      </c>
      <c r="K841" s="177" t="str">
        <f t="shared" si="1019"/>
        <v>Leicester</v>
      </c>
      <c r="L841" s="177" t="str">
        <f t="shared" si="1019"/>
        <v>Man Utd</v>
      </c>
      <c r="M841" s="177" t="str">
        <f t="shared" si="1019"/>
        <v>Chelsea</v>
      </c>
      <c r="N841" s="177" t="str">
        <f t="shared" si="1019"/>
        <v>Bournemouth</v>
      </c>
      <c r="O841" s="177" t="str">
        <f t="shared" si="1019"/>
        <v>Arsenal</v>
      </c>
      <c r="P841" s="177" t="str">
        <f t="shared" si="1019"/>
        <v>Arsenal</v>
      </c>
      <c r="Q841" s="177" t="str">
        <f t="shared" si="1019"/>
        <v>Bournemouth</v>
      </c>
      <c r="R841" s="177" t="str">
        <f t="shared" si="1019"/>
        <v>Fulham</v>
      </c>
      <c r="S841" s="177" t="str">
        <f t="shared" si="1019"/>
        <v>Tottenham</v>
      </c>
      <c r="T841" s="177" t="str">
        <f t="shared" si="1019"/>
        <v>Crystal Palace</v>
      </c>
      <c r="U841" s="177" t="str">
        <f t="shared" si="1019"/>
        <v>Chelsea</v>
      </c>
      <c r="V841" s="177" t="str">
        <f t="shared" si="1019"/>
        <v>Fulham</v>
      </c>
      <c r="W841" s="177" t="str">
        <f t="shared" si="1019"/>
        <v>Crystal Palace</v>
      </c>
      <c r="X841" s="177" t="str">
        <f t="shared" si="1019"/>
        <v>Chelsea</v>
      </c>
      <c r="Y841" s="177" t="str">
        <f t="shared" si="1019"/>
        <v>Huddersfield</v>
      </c>
      <c r="Z841" s="177" t="str">
        <f t="shared" si="1019"/>
        <v>Huddersfield</v>
      </c>
      <c r="AA841" s="177" t="str">
        <f t="shared" si="1019"/>
        <v>Everton</v>
      </c>
      <c r="AB841" s="177" t="str">
        <f t="shared" si="1019"/>
        <v>Crystal Palace</v>
      </c>
      <c r="AC841" s="177" t="str">
        <f t="shared" si="1019"/>
        <v>Cardiff</v>
      </c>
      <c r="AD841" s="177" t="str">
        <f t="shared" si="1019"/>
        <v>Liverpool</v>
      </c>
      <c r="AE841" s="177" t="str">
        <f t="shared" si="1019"/>
        <v>Burnley</v>
      </c>
      <c r="AF841" s="177" t="str">
        <f t="shared" si="1019"/>
        <v>Brighton</v>
      </c>
      <c r="AG841" s="177" t="str">
        <f t="shared" si="1019"/>
        <v>Arsenal</v>
      </c>
      <c r="AH841" s="177" t="str">
        <f t="shared" si="1019"/>
        <v>Bournemouth</v>
      </c>
      <c r="AI841" s="177" t="str">
        <f t="shared" si="1019"/>
        <v>Southampton</v>
      </c>
      <c r="AJ841" s="177" t="str">
        <f t="shared" si="1019"/>
        <v>Brighton</v>
      </c>
      <c r="AK841" s="177" t="str">
        <f t="shared" si="1019"/>
        <v>Arsenal</v>
      </c>
      <c r="AL841" s="177" t="str">
        <f t="shared" si="1019"/>
        <v/>
      </c>
      <c r="AM841" s="177" t="str">
        <f t="shared" si="1019"/>
        <v/>
      </c>
      <c r="AN841" s="177" t="str">
        <f t="shared" si="1019"/>
        <v/>
      </c>
      <c r="AO841" s="177" t="str">
        <f t="shared" si="1019"/>
        <v/>
      </c>
      <c r="AP841" s="177" t="str">
        <f t="shared" si="1019"/>
        <v/>
      </c>
      <c r="AQ841" s="170"/>
      <c r="AR841" s="170"/>
    </row>
    <row r="842" ht="12.75" customHeight="1">
      <c r="A842" s="170"/>
      <c r="B842" s="170"/>
      <c r="C842" s="140"/>
      <c r="D842" s="139">
        <v>68.0</v>
      </c>
      <c r="E842" s="177" t="str">
        <f t="shared" ref="E842:AP842" si="1020">IFERROR(INDEX($C$389:$C$578,MATCH($D842,E$389:E$578,0)),"")</f>
        <v>Chelsea</v>
      </c>
      <c r="F842" s="177" t="str">
        <f t="shared" si="1020"/>
        <v>Arsenal</v>
      </c>
      <c r="G842" s="177" t="str">
        <f t="shared" si="1020"/>
        <v>Crystal Palace</v>
      </c>
      <c r="H842" s="177" t="str">
        <f t="shared" si="1020"/>
        <v>Burnley</v>
      </c>
      <c r="I842" s="177" t="str">
        <f t="shared" si="1020"/>
        <v>Bournemouth</v>
      </c>
      <c r="J842" s="177" t="str">
        <f t="shared" si="1020"/>
        <v>Crystal Palace</v>
      </c>
      <c r="K842" s="177" t="str">
        <f t="shared" si="1020"/>
        <v>Crystal Palace</v>
      </c>
      <c r="L842" s="177" t="str">
        <f t="shared" si="1020"/>
        <v>Bournemouth</v>
      </c>
      <c r="M842" s="177" t="str">
        <f t="shared" si="1020"/>
        <v>Fulham</v>
      </c>
      <c r="N842" s="177" t="str">
        <f t="shared" si="1020"/>
        <v>Brighton</v>
      </c>
      <c r="O842" s="177" t="str">
        <f t="shared" si="1020"/>
        <v>Brighton</v>
      </c>
      <c r="P842" s="177" t="str">
        <f t="shared" si="1020"/>
        <v>Man Utd</v>
      </c>
      <c r="Q842" s="177" t="str">
        <f t="shared" si="1020"/>
        <v>Huddersfield</v>
      </c>
      <c r="R842" s="177" t="str">
        <f t="shared" si="1020"/>
        <v>Crystal Palace</v>
      </c>
      <c r="S842" s="177" t="str">
        <f t="shared" si="1020"/>
        <v>Huddersfield</v>
      </c>
      <c r="T842" s="177" t="str">
        <f t="shared" si="1020"/>
        <v>Huddersfield</v>
      </c>
      <c r="U842" s="177" t="str">
        <f t="shared" si="1020"/>
        <v>Man Utd</v>
      </c>
      <c r="V842" s="177" t="str">
        <f t="shared" si="1020"/>
        <v>Huddersfield</v>
      </c>
      <c r="W842" s="177" t="str">
        <f t="shared" si="1020"/>
        <v>Brighton</v>
      </c>
      <c r="X842" s="177" t="str">
        <f t="shared" si="1020"/>
        <v>Fulham</v>
      </c>
      <c r="Y842" s="177" t="str">
        <f t="shared" si="1020"/>
        <v>Burnley</v>
      </c>
      <c r="Z842" s="177" t="str">
        <f t="shared" si="1020"/>
        <v>Everton</v>
      </c>
      <c r="AA842" s="177" t="str">
        <f t="shared" si="1020"/>
        <v>Fulham</v>
      </c>
      <c r="AB842" s="177" t="str">
        <f t="shared" si="1020"/>
        <v>Arsenal</v>
      </c>
      <c r="AC842" s="177" t="str">
        <f t="shared" si="1020"/>
        <v>Man Utd</v>
      </c>
      <c r="AD842" s="177" t="str">
        <f t="shared" si="1020"/>
        <v>Watford</v>
      </c>
      <c r="AE842" s="177" t="str">
        <f t="shared" si="1020"/>
        <v>Man City</v>
      </c>
      <c r="AF842" s="177" t="str">
        <f t="shared" si="1020"/>
        <v>Liverpool</v>
      </c>
      <c r="AG842" s="177" t="str">
        <f t="shared" si="1020"/>
        <v>Burnley</v>
      </c>
      <c r="AH842" s="177" t="str">
        <f t="shared" si="1020"/>
        <v>Bournemouth</v>
      </c>
      <c r="AI842" s="177" t="str">
        <f t="shared" si="1020"/>
        <v>Bournemouth</v>
      </c>
      <c r="AJ842" s="177" t="str">
        <f t="shared" si="1020"/>
        <v>Man Utd</v>
      </c>
      <c r="AK842" s="177" t="str">
        <f t="shared" si="1020"/>
        <v>Chelsea</v>
      </c>
      <c r="AL842" s="177" t="str">
        <f t="shared" si="1020"/>
        <v/>
      </c>
      <c r="AM842" s="177" t="str">
        <f t="shared" si="1020"/>
        <v/>
      </c>
      <c r="AN842" s="177" t="str">
        <f t="shared" si="1020"/>
        <v/>
      </c>
      <c r="AO842" s="177" t="str">
        <f t="shared" si="1020"/>
        <v/>
      </c>
      <c r="AP842" s="177" t="str">
        <f t="shared" si="1020"/>
        <v/>
      </c>
      <c r="AQ842" s="170"/>
      <c r="AR842" s="170"/>
    </row>
    <row r="843" ht="12.75" customHeight="1">
      <c r="A843" s="170"/>
      <c r="B843" s="170"/>
      <c r="C843" s="140"/>
      <c r="D843" s="139">
        <v>69.0</v>
      </c>
      <c r="E843" s="177" t="str">
        <f t="shared" ref="E843:AP843" si="1021">IFERROR(INDEX($C$389:$C$578,MATCH($D843,E$389:E$578,0)),"")</f>
        <v>Liverpool</v>
      </c>
      <c r="F843" s="177" t="str">
        <f t="shared" si="1021"/>
        <v>Arsenal</v>
      </c>
      <c r="G843" s="177" t="str">
        <f t="shared" si="1021"/>
        <v>Leicester</v>
      </c>
      <c r="H843" s="177" t="str">
        <f t="shared" si="1021"/>
        <v>Man City</v>
      </c>
      <c r="I843" s="177" t="str">
        <f t="shared" si="1021"/>
        <v>Arsenal</v>
      </c>
      <c r="J843" s="177" t="str">
        <f t="shared" si="1021"/>
        <v>Burnley</v>
      </c>
      <c r="K843" s="177" t="str">
        <f t="shared" si="1021"/>
        <v>Arsenal</v>
      </c>
      <c r="L843" s="177" t="str">
        <f t="shared" si="1021"/>
        <v>Southampton</v>
      </c>
      <c r="M843" s="177" t="str">
        <f t="shared" si="1021"/>
        <v>Fulham</v>
      </c>
      <c r="N843" s="177" t="str">
        <f t="shared" si="1021"/>
        <v>Cardiff</v>
      </c>
      <c r="O843" s="177" t="str">
        <f t="shared" si="1021"/>
        <v>Cardiff</v>
      </c>
      <c r="P843" s="177" t="str">
        <f t="shared" si="1021"/>
        <v>Brighton</v>
      </c>
      <c r="Q843" s="177" t="str">
        <f t="shared" si="1021"/>
        <v>Huddersfield</v>
      </c>
      <c r="R843" s="177" t="str">
        <f t="shared" si="1021"/>
        <v>Crystal Palace</v>
      </c>
      <c r="S843" s="177" t="str">
        <f t="shared" si="1021"/>
        <v>Liverpool</v>
      </c>
      <c r="T843" s="177" t="str">
        <f t="shared" si="1021"/>
        <v>Fulham</v>
      </c>
      <c r="U843" s="177" t="str">
        <f t="shared" si="1021"/>
        <v>Brighton</v>
      </c>
      <c r="V843" s="177" t="str">
        <f t="shared" si="1021"/>
        <v>Burnley</v>
      </c>
      <c r="W843" s="177" t="str">
        <f t="shared" si="1021"/>
        <v>Crystal Palace</v>
      </c>
      <c r="X843" s="177" t="str">
        <f t="shared" si="1021"/>
        <v>Liverpool</v>
      </c>
      <c r="Y843" s="177" t="str">
        <f t="shared" si="1021"/>
        <v>Everton</v>
      </c>
      <c r="Z843" s="177" t="str">
        <f t="shared" si="1021"/>
        <v>Man City</v>
      </c>
      <c r="AA843" s="177" t="str">
        <f t="shared" si="1021"/>
        <v>Huddersfield</v>
      </c>
      <c r="AB843" s="177" t="str">
        <f t="shared" si="1021"/>
        <v>Chelsea</v>
      </c>
      <c r="AC843" s="177" t="str">
        <f t="shared" si="1021"/>
        <v>Arsenal</v>
      </c>
      <c r="AD843" s="177" t="str">
        <f t="shared" si="1021"/>
        <v>Brighton</v>
      </c>
      <c r="AE843" s="177" t="str">
        <f t="shared" si="1021"/>
        <v>Chelsea</v>
      </c>
      <c r="AF843" s="177" t="str">
        <f t="shared" si="1021"/>
        <v>Burnley</v>
      </c>
      <c r="AG843" s="177" t="str">
        <f t="shared" si="1021"/>
        <v>Cardiff</v>
      </c>
      <c r="AH843" s="177" t="str">
        <f t="shared" si="1021"/>
        <v>Brighton</v>
      </c>
      <c r="AI843" s="177" t="str">
        <f t="shared" si="1021"/>
        <v>Cardiff</v>
      </c>
      <c r="AJ843" s="177" t="str">
        <f t="shared" si="1021"/>
        <v>Bournemouth</v>
      </c>
      <c r="AK843" s="177" t="str">
        <f t="shared" si="1021"/>
        <v>Everton</v>
      </c>
      <c r="AL843" s="177" t="str">
        <f t="shared" si="1021"/>
        <v/>
      </c>
      <c r="AM843" s="177" t="str">
        <f t="shared" si="1021"/>
        <v/>
      </c>
      <c r="AN843" s="177" t="str">
        <f t="shared" si="1021"/>
        <v/>
      </c>
      <c r="AO843" s="177" t="str">
        <f t="shared" si="1021"/>
        <v/>
      </c>
      <c r="AP843" s="177" t="str">
        <f t="shared" si="1021"/>
        <v/>
      </c>
      <c r="AQ843" s="170"/>
      <c r="AR843" s="170"/>
    </row>
    <row r="844" ht="12.75" customHeight="1">
      <c r="A844" s="170"/>
      <c r="B844" s="170"/>
      <c r="C844" s="140"/>
      <c r="D844" s="139">
        <v>70.0</v>
      </c>
      <c r="E844" s="177" t="str">
        <f t="shared" ref="E844:AP844" si="1022">IFERROR(INDEX($C$389:$C$578,MATCH($D844,E$389:E$578,0)),"")</f>
        <v>Huddersfield</v>
      </c>
      <c r="F844" s="177" t="str">
        <f t="shared" si="1022"/>
        <v>Cardiff</v>
      </c>
      <c r="G844" s="177" t="str">
        <f t="shared" si="1022"/>
        <v>Liverpool</v>
      </c>
      <c r="H844" s="177" t="str">
        <f t="shared" si="1022"/>
        <v>Burnley</v>
      </c>
      <c r="I844" s="177" t="str">
        <f t="shared" si="1022"/>
        <v>Cardiff</v>
      </c>
      <c r="J844" s="177" t="str">
        <f t="shared" si="1022"/>
        <v>Man Utd</v>
      </c>
      <c r="K844" s="177" t="str">
        <f t="shared" si="1022"/>
        <v>Huddersfield</v>
      </c>
      <c r="L844" s="177" t="str">
        <f t="shared" si="1022"/>
        <v>Bournemouth</v>
      </c>
      <c r="M844" s="177" t="str">
        <f t="shared" si="1022"/>
        <v>West Ham</v>
      </c>
      <c r="N844" s="177" t="str">
        <f t="shared" si="1022"/>
        <v>Bournemouth</v>
      </c>
      <c r="O844" s="177" t="str">
        <f t="shared" si="1022"/>
        <v>Cardiff</v>
      </c>
      <c r="P844" s="177" t="str">
        <f t="shared" si="1022"/>
        <v>Crystal Palace</v>
      </c>
      <c r="Q844" s="177" t="str">
        <f t="shared" si="1022"/>
        <v>Leicester</v>
      </c>
      <c r="R844" s="177" t="str">
        <f t="shared" si="1022"/>
        <v>Leicester</v>
      </c>
      <c r="S844" s="177" t="str">
        <f t="shared" si="1022"/>
        <v>Brighton</v>
      </c>
      <c r="T844" s="177" t="str">
        <f t="shared" si="1022"/>
        <v>Fulham</v>
      </c>
      <c r="U844" s="177" t="str">
        <f t="shared" si="1022"/>
        <v>Brighton</v>
      </c>
      <c r="V844" s="177" t="str">
        <f t="shared" si="1022"/>
        <v>Fulham</v>
      </c>
      <c r="W844" s="177" t="str">
        <f t="shared" si="1022"/>
        <v>Huddersfield</v>
      </c>
      <c r="X844" s="177" t="str">
        <f t="shared" si="1022"/>
        <v>Crystal Palace</v>
      </c>
      <c r="Y844" s="177" t="str">
        <f t="shared" si="1022"/>
        <v>Chelsea</v>
      </c>
      <c r="Z844" s="177" t="str">
        <f t="shared" si="1022"/>
        <v>Newcastle</v>
      </c>
      <c r="AA844" s="177" t="str">
        <f t="shared" si="1022"/>
        <v>Man Utd</v>
      </c>
      <c r="AB844" s="177" t="str">
        <f t="shared" si="1022"/>
        <v>Newcastle</v>
      </c>
      <c r="AC844" s="177" t="str">
        <f t="shared" si="1022"/>
        <v>Everton</v>
      </c>
      <c r="AD844" s="177" t="str">
        <f t="shared" si="1022"/>
        <v>Chelsea</v>
      </c>
      <c r="AE844" s="177" t="str">
        <f t="shared" si="1022"/>
        <v>Chelsea</v>
      </c>
      <c r="AF844" s="177" t="str">
        <f t="shared" si="1022"/>
        <v>Cardiff</v>
      </c>
      <c r="AG844" s="177" t="str">
        <f t="shared" si="1022"/>
        <v>Fulham</v>
      </c>
      <c r="AH844" s="177" t="str">
        <f t="shared" si="1022"/>
        <v>Burnley</v>
      </c>
      <c r="AI844" s="177" t="str">
        <f t="shared" si="1022"/>
        <v>Huddersfield</v>
      </c>
      <c r="AJ844" s="177" t="str">
        <f t="shared" si="1022"/>
        <v>Cardiff</v>
      </c>
      <c r="AK844" s="177" t="str">
        <f t="shared" si="1022"/>
        <v>Arsenal</v>
      </c>
      <c r="AL844" s="177" t="str">
        <f t="shared" si="1022"/>
        <v/>
      </c>
      <c r="AM844" s="177" t="str">
        <f t="shared" si="1022"/>
        <v/>
      </c>
      <c r="AN844" s="177" t="str">
        <f t="shared" si="1022"/>
        <v/>
      </c>
      <c r="AO844" s="177" t="str">
        <f t="shared" si="1022"/>
        <v/>
      </c>
      <c r="AP844" s="177" t="str">
        <f t="shared" si="1022"/>
        <v/>
      </c>
      <c r="AQ844" s="170"/>
      <c r="AR844" s="170"/>
    </row>
    <row r="845" ht="12.75" customHeight="1">
      <c r="A845" s="170"/>
      <c r="B845" s="170"/>
      <c r="C845" s="140"/>
      <c r="D845" s="139">
        <v>71.0</v>
      </c>
      <c r="E845" s="177" t="str">
        <f t="shared" ref="E845:AP845" si="1023">IFERROR(INDEX($C$389:$C$578,MATCH($D845,E$389:E$578,0)),"")</f>
        <v>Bournemouth</v>
      </c>
      <c r="F845" s="177" t="str">
        <f t="shared" si="1023"/>
        <v>Bournemouth</v>
      </c>
      <c r="G845" s="177" t="str">
        <f t="shared" si="1023"/>
        <v>Leicester</v>
      </c>
      <c r="H845" s="177" t="str">
        <f t="shared" si="1023"/>
        <v>Crystal Palace</v>
      </c>
      <c r="I845" s="177" t="str">
        <f t="shared" si="1023"/>
        <v>Arsenal</v>
      </c>
      <c r="J845" s="177" t="str">
        <f t="shared" si="1023"/>
        <v>Chelsea</v>
      </c>
      <c r="K845" s="177" t="str">
        <f t="shared" si="1023"/>
        <v>Arsenal</v>
      </c>
      <c r="L845" s="177" t="str">
        <f t="shared" si="1023"/>
        <v>Huddersfield</v>
      </c>
      <c r="M845" s="177" t="str">
        <f t="shared" si="1023"/>
        <v>Chelsea</v>
      </c>
      <c r="N845" s="177" t="str">
        <f t="shared" si="1023"/>
        <v>Leicester</v>
      </c>
      <c r="O845" s="177" t="str">
        <f t="shared" si="1023"/>
        <v>Brighton</v>
      </c>
      <c r="P845" s="177" t="str">
        <f t="shared" si="1023"/>
        <v>Leicester</v>
      </c>
      <c r="Q845" s="177" t="str">
        <f t="shared" si="1023"/>
        <v>Bournemouth</v>
      </c>
      <c r="R845" s="177" t="str">
        <f t="shared" si="1023"/>
        <v>Newcastle</v>
      </c>
      <c r="S845" s="177" t="str">
        <f t="shared" si="1023"/>
        <v>Newcastle</v>
      </c>
      <c r="T845" s="177" t="str">
        <f t="shared" si="1023"/>
        <v>Brighton</v>
      </c>
      <c r="U845" s="177" t="str">
        <f t="shared" si="1023"/>
        <v>Cardiff</v>
      </c>
      <c r="V845" s="177" t="str">
        <f t="shared" si="1023"/>
        <v>Man Utd</v>
      </c>
      <c r="W845" s="177" t="str">
        <f t="shared" si="1023"/>
        <v>Southampton</v>
      </c>
      <c r="X845" s="177" t="str">
        <f t="shared" si="1023"/>
        <v>Huddersfield</v>
      </c>
      <c r="Y845" s="177" t="str">
        <f t="shared" si="1023"/>
        <v>Liverpool</v>
      </c>
      <c r="Z845" s="177" t="str">
        <f t="shared" si="1023"/>
        <v>Southampton</v>
      </c>
      <c r="AA845" s="177" t="str">
        <f t="shared" si="1023"/>
        <v>Bournemouth</v>
      </c>
      <c r="AB845" s="177" t="str">
        <f t="shared" si="1023"/>
        <v>Everton</v>
      </c>
      <c r="AC845" s="177" t="str">
        <f t="shared" si="1023"/>
        <v>Huddersfield</v>
      </c>
      <c r="AD845" s="177" t="str">
        <f t="shared" si="1023"/>
        <v>Everton</v>
      </c>
      <c r="AE845" s="177" t="str">
        <f t="shared" si="1023"/>
        <v>Chelsea</v>
      </c>
      <c r="AF845" s="177" t="str">
        <f t="shared" si="1023"/>
        <v>Huddersfield</v>
      </c>
      <c r="AG845" s="177" t="str">
        <f t="shared" si="1023"/>
        <v>Brighton</v>
      </c>
      <c r="AH845" s="177" t="str">
        <f t="shared" si="1023"/>
        <v>Burnley</v>
      </c>
      <c r="AI845" s="177" t="str">
        <f t="shared" si="1023"/>
        <v>Arsenal</v>
      </c>
      <c r="AJ845" s="177" t="str">
        <f t="shared" si="1023"/>
        <v>Chelsea</v>
      </c>
      <c r="AK845" s="177" t="str">
        <f t="shared" si="1023"/>
        <v>Fulham</v>
      </c>
      <c r="AL845" s="177" t="str">
        <f t="shared" si="1023"/>
        <v/>
      </c>
      <c r="AM845" s="177" t="str">
        <f t="shared" si="1023"/>
        <v/>
      </c>
      <c r="AN845" s="177" t="str">
        <f t="shared" si="1023"/>
        <v/>
      </c>
      <c r="AO845" s="177" t="str">
        <f t="shared" si="1023"/>
        <v/>
      </c>
      <c r="AP845" s="177" t="str">
        <f t="shared" si="1023"/>
        <v/>
      </c>
      <c r="AQ845" s="170"/>
      <c r="AR845" s="170"/>
    </row>
    <row r="846" ht="12.75" customHeight="1">
      <c r="A846" s="170"/>
      <c r="B846" s="170"/>
      <c r="C846" s="140"/>
      <c r="D846" s="139">
        <v>72.0</v>
      </c>
      <c r="E846" s="177" t="str">
        <f t="shared" ref="E846:AP846" si="1024">IFERROR(INDEX($C$389:$C$578,MATCH($D846,E$389:E$578,0)),"")</f>
        <v>Bournemouth</v>
      </c>
      <c r="F846" s="177" t="str">
        <f t="shared" si="1024"/>
        <v>Bournemouth</v>
      </c>
      <c r="G846" s="177" t="str">
        <f t="shared" si="1024"/>
        <v>Crystal Palace</v>
      </c>
      <c r="H846" s="177" t="str">
        <f t="shared" si="1024"/>
        <v>Burnley</v>
      </c>
      <c r="I846" s="177" t="str">
        <f t="shared" si="1024"/>
        <v>Liverpool</v>
      </c>
      <c r="J846" s="177" t="str">
        <f t="shared" si="1024"/>
        <v>Fulham</v>
      </c>
      <c r="K846" s="177" t="str">
        <f t="shared" si="1024"/>
        <v>Bournemouth</v>
      </c>
      <c r="L846" s="177" t="str">
        <f t="shared" si="1024"/>
        <v>Newcastle</v>
      </c>
      <c r="M846" s="177" t="str">
        <f t="shared" si="1024"/>
        <v>Chelsea</v>
      </c>
      <c r="N846" s="177" t="str">
        <f t="shared" si="1024"/>
        <v>Bournemouth</v>
      </c>
      <c r="O846" s="177" t="str">
        <f t="shared" si="1024"/>
        <v>Huddersfield</v>
      </c>
      <c r="P846" s="177" t="str">
        <f t="shared" si="1024"/>
        <v>Brighton</v>
      </c>
      <c r="Q846" s="177" t="str">
        <f t="shared" si="1024"/>
        <v>Brighton</v>
      </c>
      <c r="R846" s="177" t="str">
        <f t="shared" si="1024"/>
        <v>Burnley</v>
      </c>
      <c r="S846" s="177" t="str">
        <f t="shared" si="1024"/>
        <v>Brighton</v>
      </c>
      <c r="T846" s="177" t="str">
        <f t="shared" si="1024"/>
        <v>Tottenham</v>
      </c>
      <c r="U846" s="177" t="str">
        <f t="shared" si="1024"/>
        <v>Arsenal</v>
      </c>
      <c r="V846" s="177" t="str">
        <f t="shared" si="1024"/>
        <v>Arsenal</v>
      </c>
      <c r="W846" s="177" t="str">
        <f t="shared" si="1024"/>
        <v>Everton</v>
      </c>
      <c r="X846" s="177" t="str">
        <f t="shared" si="1024"/>
        <v>Leicester</v>
      </c>
      <c r="Y846" s="177" t="str">
        <f t="shared" si="1024"/>
        <v>Crystal Palace</v>
      </c>
      <c r="Z846" s="177" t="str">
        <f t="shared" si="1024"/>
        <v>Everton</v>
      </c>
      <c r="AA846" s="177" t="str">
        <f t="shared" si="1024"/>
        <v>Cardiff</v>
      </c>
      <c r="AB846" s="177" t="str">
        <f t="shared" si="1024"/>
        <v>West Ham</v>
      </c>
      <c r="AC846" s="177" t="str">
        <f t="shared" si="1024"/>
        <v>Leicester</v>
      </c>
      <c r="AD846" s="177" t="str">
        <f t="shared" si="1024"/>
        <v>Huddersfield</v>
      </c>
      <c r="AE846" s="177" t="str">
        <f t="shared" si="1024"/>
        <v>Brighton</v>
      </c>
      <c r="AF846" s="177" t="str">
        <f t="shared" si="1024"/>
        <v>Crystal Palace</v>
      </c>
      <c r="AG846" s="177" t="str">
        <f t="shared" si="1024"/>
        <v>Leicester</v>
      </c>
      <c r="AH846" s="177" t="str">
        <f t="shared" si="1024"/>
        <v>Burnley</v>
      </c>
      <c r="AI846" s="177" t="str">
        <f t="shared" si="1024"/>
        <v>Brighton</v>
      </c>
      <c r="AJ846" s="177" t="str">
        <f t="shared" si="1024"/>
        <v>Liverpool</v>
      </c>
      <c r="AK846" s="177" t="str">
        <f t="shared" si="1024"/>
        <v>Arsenal</v>
      </c>
      <c r="AL846" s="177" t="str">
        <f t="shared" si="1024"/>
        <v/>
      </c>
      <c r="AM846" s="177" t="str">
        <f t="shared" si="1024"/>
        <v/>
      </c>
      <c r="AN846" s="177" t="str">
        <f t="shared" si="1024"/>
        <v/>
      </c>
      <c r="AO846" s="177" t="str">
        <f t="shared" si="1024"/>
        <v/>
      </c>
      <c r="AP846" s="177" t="str">
        <f t="shared" si="1024"/>
        <v/>
      </c>
      <c r="AQ846" s="170"/>
      <c r="AR846" s="170"/>
    </row>
    <row r="847" ht="12.75" customHeight="1">
      <c r="A847" s="170"/>
      <c r="B847" s="170"/>
      <c r="C847" s="140"/>
      <c r="D847" s="139">
        <v>73.0</v>
      </c>
      <c r="E847" s="177" t="str">
        <f t="shared" ref="E847:AP847" si="1025">IFERROR(INDEX($C$389:$C$578,MATCH($D847,E$389:E$578,0)),"")</f>
        <v>Burnley</v>
      </c>
      <c r="F847" s="177" t="str">
        <f t="shared" si="1025"/>
        <v>Chelsea</v>
      </c>
      <c r="G847" s="177" t="str">
        <f t="shared" si="1025"/>
        <v>Huddersfield</v>
      </c>
      <c r="H847" s="177" t="str">
        <f t="shared" si="1025"/>
        <v>Burnley</v>
      </c>
      <c r="I847" s="177" t="str">
        <f t="shared" si="1025"/>
        <v>Brighton</v>
      </c>
      <c r="J847" s="177" t="str">
        <f t="shared" si="1025"/>
        <v>Cardiff</v>
      </c>
      <c r="K847" s="177" t="str">
        <f t="shared" si="1025"/>
        <v>Burnley</v>
      </c>
      <c r="L847" s="177" t="str">
        <f t="shared" si="1025"/>
        <v>Southampton</v>
      </c>
      <c r="M847" s="177" t="str">
        <f t="shared" si="1025"/>
        <v>Brighton</v>
      </c>
      <c r="N847" s="177" t="str">
        <f t="shared" si="1025"/>
        <v>Fulham</v>
      </c>
      <c r="O847" s="177" t="str">
        <f t="shared" si="1025"/>
        <v>Leicester</v>
      </c>
      <c r="P847" s="177" t="str">
        <f t="shared" si="1025"/>
        <v>Brighton</v>
      </c>
      <c r="Q847" s="177" t="str">
        <f t="shared" si="1025"/>
        <v>Chelsea</v>
      </c>
      <c r="R847" s="177" t="str">
        <f t="shared" si="1025"/>
        <v>Everton</v>
      </c>
      <c r="S847" s="177" t="str">
        <f t="shared" si="1025"/>
        <v>Liverpool</v>
      </c>
      <c r="T847" s="177" t="str">
        <f t="shared" si="1025"/>
        <v>Fulham</v>
      </c>
      <c r="U847" s="177" t="str">
        <f t="shared" si="1025"/>
        <v>Huddersfield</v>
      </c>
      <c r="V847" s="177" t="str">
        <f t="shared" si="1025"/>
        <v>Brighton</v>
      </c>
      <c r="W847" s="177" t="str">
        <f t="shared" si="1025"/>
        <v>Brighton</v>
      </c>
      <c r="X847" s="177" t="str">
        <f t="shared" si="1025"/>
        <v>Everton</v>
      </c>
      <c r="Y847" s="177" t="str">
        <f t="shared" si="1025"/>
        <v>Fulham</v>
      </c>
      <c r="Z847" s="177" t="str">
        <f t="shared" si="1025"/>
        <v>Man Utd</v>
      </c>
      <c r="AA847" s="177" t="str">
        <f t="shared" si="1025"/>
        <v>Everton</v>
      </c>
      <c r="AB847" s="177" t="str">
        <f t="shared" si="1025"/>
        <v>Burnley</v>
      </c>
      <c r="AC847" s="177" t="str">
        <f t="shared" si="1025"/>
        <v>Chelsea</v>
      </c>
      <c r="AD847" s="177" t="str">
        <f t="shared" si="1025"/>
        <v>Arsenal</v>
      </c>
      <c r="AE847" s="177" t="str">
        <f t="shared" si="1025"/>
        <v>Chelsea</v>
      </c>
      <c r="AF847" s="177" t="str">
        <f t="shared" si="1025"/>
        <v>Everton</v>
      </c>
      <c r="AG847" s="177" t="str">
        <f t="shared" si="1025"/>
        <v>Crystal Palace</v>
      </c>
      <c r="AH847" s="177" t="str">
        <f t="shared" si="1025"/>
        <v>Arsenal</v>
      </c>
      <c r="AI847" s="177" t="str">
        <f t="shared" si="1025"/>
        <v>Brighton</v>
      </c>
      <c r="AJ847" s="177" t="str">
        <f t="shared" si="1025"/>
        <v>Leicester</v>
      </c>
      <c r="AK847" s="177" t="str">
        <f t="shared" si="1025"/>
        <v>Arsenal</v>
      </c>
      <c r="AL847" s="177" t="str">
        <f t="shared" si="1025"/>
        <v/>
      </c>
      <c r="AM847" s="177" t="str">
        <f t="shared" si="1025"/>
        <v/>
      </c>
      <c r="AN847" s="177" t="str">
        <f t="shared" si="1025"/>
        <v/>
      </c>
      <c r="AO847" s="177" t="str">
        <f t="shared" si="1025"/>
        <v/>
      </c>
      <c r="AP847" s="177" t="str">
        <f t="shared" si="1025"/>
        <v/>
      </c>
      <c r="AQ847" s="170"/>
      <c r="AR847" s="170"/>
    </row>
    <row r="848" ht="12.75" customHeight="1">
      <c r="A848" s="170"/>
      <c r="B848" s="170"/>
      <c r="C848" s="140"/>
      <c r="D848" s="139">
        <v>74.0</v>
      </c>
      <c r="E848" s="177" t="str">
        <f t="shared" ref="E848:AP848" si="1026">IFERROR(INDEX($C$389:$C$578,MATCH($D848,E$389:E$578,0)),"")</f>
        <v>Chelsea</v>
      </c>
      <c r="F848" s="177" t="str">
        <f t="shared" si="1026"/>
        <v>Southampton</v>
      </c>
      <c r="G848" s="177" t="str">
        <f t="shared" si="1026"/>
        <v>Arsenal</v>
      </c>
      <c r="H848" s="177" t="str">
        <f t="shared" si="1026"/>
        <v>Arsenal</v>
      </c>
      <c r="I848" s="177" t="str">
        <f t="shared" si="1026"/>
        <v>Man City</v>
      </c>
      <c r="J848" s="177" t="str">
        <f t="shared" si="1026"/>
        <v>Bournemouth</v>
      </c>
      <c r="K848" s="177" t="str">
        <f t="shared" si="1026"/>
        <v>Fulham</v>
      </c>
      <c r="L848" s="177" t="str">
        <f t="shared" si="1026"/>
        <v>Bournemouth</v>
      </c>
      <c r="M848" s="177" t="str">
        <f t="shared" si="1026"/>
        <v>Fulham</v>
      </c>
      <c r="N848" s="177" t="str">
        <f t="shared" si="1026"/>
        <v>Arsenal</v>
      </c>
      <c r="O848" s="177" t="str">
        <f t="shared" si="1026"/>
        <v>Brighton</v>
      </c>
      <c r="P848" s="177" t="str">
        <f t="shared" si="1026"/>
        <v>Huddersfield</v>
      </c>
      <c r="Q848" s="177" t="str">
        <f t="shared" si="1026"/>
        <v>Cardiff</v>
      </c>
      <c r="R848" s="177" t="str">
        <f t="shared" si="1026"/>
        <v>Cardiff</v>
      </c>
      <c r="S848" s="177" t="str">
        <f t="shared" si="1026"/>
        <v>Arsenal</v>
      </c>
      <c r="T848" s="177" t="str">
        <f t="shared" si="1026"/>
        <v>Brighton</v>
      </c>
      <c r="U848" s="177" t="str">
        <f t="shared" si="1026"/>
        <v>Arsenal</v>
      </c>
      <c r="V848" s="177" t="str">
        <f t="shared" si="1026"/>
        <v>Burnley</v>
      </c>
      <c r="W848" s="177" t="str">
        <f t="shared" si="1026"/>
        <v>Burnley</v>
      </c>
      <c r="X848" s="177" t="str">
        <f t="shared" si="1026"/>
        <v>Arsenal</v>
      </c>
      <c r="Y848" s="177" t="str">
        <f t="shared" si="1026"/>
        <v>Bournemouth</v>
      </c>
      <c r="Z848" s="177" t="str">
        <f t="shared" si="1026"/>
        <v>Bournemouth</v>
      </c>
      <c r="AA848" s="177" t="str">
        <f t="shared" si="1026"/>
        <v>Brighton</v>
      </c>
      <c r="AB848" s="177" t="str">
        <f t="shared" si="1026"/>
        <v>Newcastle</v>
      </c>
      <c r="AC848" s="177" t="str">
        <f t="shared" si="1026"/>
        <v>Everton</v>
      </c>
      <c r="AD848" s="177" t="str">
        <f t="shared" si="1026"/>
        <v>Chelsea</v>
      </c>
      <c r="AE848" s="177" t="str">
        <f t="shared" si="1026"/>
        <v>Man Utd</v>
      </c>
      <c r="AF848" s="177" t="str">
        <f t="shared" si="1026"/>
        <v>Man Utd</v>
      </c>
      <c r="AG848" s="177" t="str">
        <f t="shared" si="1026"/>
        <v>Crystal Palace</v>
      </c>
      <c r="AH848" s="177" t="str">
        <f t="shared" si="1026"/>
        <v>Arsenal</v>
      </c>
      <c r="AI848" s="177" t="str">
        <f t="shared" si="1026"/>
        <v>Chelsea</v>
      </c>
      <c r="AJ848" s="177" t="str">
        <f t="shared" si="1026"/>
        <v>Southampton</v>
      </c>
      <c r="AK848" s="177" t="str">
        <f t="shared" si="1026"/>
        <v>Arsenal</v>
      </c>
      <c r="AL848" s="177" t="str">
        <f t="shared" si="1026"/>
        <v/>
      </c>
      <c r="AM848" s="177" t="str">
        <f t="shared" si="1026"/>
        <v/>
      </c>
      <c r="AN848" s="177" t="str">
        <f t="shared" si="1026"/>
        <v/>
      </c>
      <c r="AO848" s="177" t="str">
        <f t="shared" si="1026"/>
        <v/>
      </c>
      <c r="AP848" s="177" t="str">
        <f t="shared" si="1026"/>
        <v/>
      </c>
      <c r="AQ848" s="170"/>
      <c r="AR848" s="170"/>
    </row>
    <row r="849" ht="12.75" customHeight="1">
      <c r="A849" s="170"/>
      <c r="B849" s="170"/>
      <c r="C849" s="140"/>
      <c r="D849" s="139">
        <v>75.0</v>
      </c>
      <c r="E849" s="177" t="str">
        <f t="shared" ref="E849:AP849" si="1027">IFERROR(INDEX($C$389:$C$578,MATCH($D849,E$389:E$578,0)),"")</f>
        <v>Cardiff</v>
      </c>
      <c r="F849" s="177" t="str">
        <f t="shared" si="1027"/>
        <v>Arsenal</v>
      </c>
      <c r="G849" s="177" t="str">
        <f t="shared" si="1027"/>
        <v>Crystal Palace</v>
      </c>
      <c r="H849" s="177" t="str">
        <f t="shared" si="1027"/>
        <v>Brighton</v>
      </c>
      <c r="I849" s="177" t="str">
        <f t="shared" si="1027"/>
        <v>Burnley</v>
      </c>
      <c r="J849" s="177" t="str">
        <f t="shared" si="1027"/>
        <v>Crystal Palace</v>
      </c>
      <c r="K849" s="177" t="str">
        <f t="shared" si="1027"/>
        <v>Liverpool</v>
      </c>
      <c r="L849" s="177" t="str">
        <f t="shared" si="1027"/>
        <v>Burnley</v>
      </c>
      <c r="M849" s="177" t="str">
        <f t="shared" si="1027"/>
        <v>Leicester</v>
      </c>
      <c r="N849" s="177" t="str">
        <f t="shared" si="1027"/>
        <v>Cardiff</v>
      </c>
      <c r="O849" s="177" t="str">
        <f t="shared" si="1027"/>
        <v>Crystal Palace</v>
      </c>
      <c r="P849" s="177" t="str">
        <f t="shared" si="1027"/>
        <v>Leicester</v>
      </c>
      <c r="Q849" s="177" t="str">
        <f t="shared" si="1027"/>
        <v>Arsenal</v>
      </c>
      <c r="R849" s="177" t="str">
        <f t="shared" si="1027"/>
        <v>Huddersfield</v>
      </c>
      <c r="S849" s="177" t="str">
        <f t="shared" si="1027"/>
        <v>Bournemouth</v>
      </c>
      <c r="T849" s="177" t="str">
        <f t="shared" si="1027"/>
        <v>Huddersfield</v>
      </c>
      <c r="U849" s="177" t="str">
        <f t="shared" si="1027"/>
        <v>Cardiff</v>
      </c>
      <c r="V849" s="177" t="str">
        <f t="shared" si="1027"/>
        <v>Cardiff</v>
      </c>
      <c r="W849" s="177" t="str">
        <f t="shared" si="1027"/>
        <v>Newcastle</v>
      </c>
      <c r="X849" s="177" t="str">
        <f t="shared" si="1027"/>
        <v>Bournemouth</v>
      </c>
      <c r="Y849" s="177" t="str">
        <f t="shared" si="1027"/>
        <v>Brighton</v>
      </c>
      <c r="Z849" s="177" t="str">
        <f t="shared" si="1027"/>
        <v>Liverpool</v>
      </c>
      <c r="AA849" s="177" t="str">
        <f t="shared" si="1027"/>
        <v>Fulham</v>
      </c>
      <c r="AB849" s="177" t="str">
        <f t="shared" si="1027"/>
        <v>Cardiff</v>
      </c>
      <c r="AC849" s="177" t="str">
        <f t="shared" si="1027"/>
        <v>Cardiff</v>
      </c>
      <c r="AD849" s="177" t="str">
        <f t="shared" si="1027"/>
        <v>Liverpool</v>
      </c>
      <c r="AE849" s="177" t="str">
        <f t="shared" si="1027"/>
        <v>Liverpool</v>
      </c>
      <c r="AF849" s="177" t="str">
        <f t="shared" si="1027"/>
        <v>Southampton</v>
      </c>
      <c r="AG849" s="177" t="str">
        <f t="shared" si="1027"/>
        <v>Crystal Palace</v>
      </c>
      <c r="AH849" s="177" t="str">
        <f t="shared" si="1027"/>
        <v>Southampton</v>
      </c>
      <c r="AI849" s="177" t="str">
        <f t="shared" si="1027"/>
        <v>Huddersfield</v>
      </c>
      <c r="AJ849" s="177" t="str">
        <f t="shared" si="1027"/>
        <v>Tottenham</v>
      </c>
      <c r="AK849" s="177" t="str">
        <f t="shared" si="1027"/>
        <v>Brighton</v>
      </c>
      <c r="AL849" s="177" t="str">
        <f t="shared" si="1027"/>
        <v/>
      </c>
      <c r="AM849" s="177" t="str">
        <f t="shared" si="1027"/>
        <v/>
      </c>
      <c r="AN849" s="177" t="str">
        <f t="shared" si="1027"/>
        <v/>
      </c>
      <c r="AO849" s="177" t="str">
        <f t="shared" si="1027"/>
        <v/>
      </c>
      <c r="AP849" s="177" t="str">
        <f t="shared" si="1027"/>
        <v/>
      </c>
      <c r="AQ849" s="170"/>
      <c r="AR849" s="170"/>
    </row>
    <row r="850" ht="12.75" customHeight="1">
      <c r="A850" s="170"/>
      <c r="B850" s="170"/>
      <c r="C850" s="140"/>
      <c r="D850" s="139">
        <v>76.0</v>
      </c>
      <c r="E850" s="177" t="str">
        <f t="shared" ref="E850:AP850" si="1028">IFERROR(INDEX($C$389:$C$578,MATCH($D850,E$389:E$578,0)),"")</f>
        <v>Crystal Palace</v>
      </c>
      <c r="F850" s="177" t="str">
        <f t="shared" si="1028"/>
        <v>Arsenal</v>
      </c>
      <c r="G850" s="177" t="str">
        <f t="shared" si="1028"/>
        <v>Leicester</v>
      </c>
      <c r="H850" s="177" t="str">
        <f t="shared" si="1028"/>
        <v>Everton</v>
      </c>
      <c r="I850" s="177" t="str">
        <f t="shared" si="1028"/>
        <v>Leicester</v>
      </c>
      <c r="J850" s="177" t="str">
        <f t="shared" si="1028"/>
        <v>Arsenal</v>
      </c>
      <c r="K850" s="177" t="str">
        <f t="shared" si="1028"/>
        <v>Man City</v>
      </c>
      <c r="L850" s="177" t="str">
        <f t="shared" si="1028"/>
        <v>Fulham</v>
      </c>
      <c r="M850" s="177" t="str">
        <f t="shared" si="1028"/>
        <v>Everton</v>
      </c>
      <c r="N850" s="177" t="str">
        <f t="shared" si="1028"/>
        <v>Cardiff</v>
      </c>
      <c r="O850" s="177" t="str">
        <f t="shared" si="1028"/>
        <v>Leicester</v>
      </c>
      <c r="P850" s="177" t="str">
        <f t="shared" si="1028"/>
        <v>Brighton</v>
      </c>
      <c r="Q850" s="177" t="str">
        <f t="shared" si="1028"/>
        <v>Arsenal</v>
      </c>
      <c r="R850" s="177" t="str">
        <f t="shared" si="1028"/>
        <v>Newcastle</v>
      </c>
      <c r="S850" s="177" t="str">
        <f t="shared" si="1028"/>
        <v>Bournemouth</v>
      </c>
      <c r="T850" s="177" t="str">
        <f t="shared" si="1028"/>
        <v>Burnley</v>
      </c>
      <c r="U850" s="177" t="str">
        <f t="shared" si="1028"/>
        <v>Newcastle</v>
      </c>
      <c r="V850" s="177" t="str">
        <f t="shared" si="1028"/>
        <v>Everton</v>
      </c>
      <c r="W850" s="177" t="str">
        <f t="shared" si="1028"/>
        <v>Watford</v>
      </c>
      <c r="X850" s="177" t="str">
        <f t="shared" si="1028"/>
        <v>Brighton</v>
      </c>
      <c r="Y850" s="177" t="str">
        <f t="shared" si="1028"/>
        <v>Brighton</v>
      </c>
      <c r="Z850" s="177" t="str">
        <f t="shared" si="1028"/>
        <v>Brighton</v>
      </c>
      <c r="AA850" s="177" t="str">
        <f t="shared" si="1028"/>
        <v>Leicester</v>
      </c>
      <c r="AB850" s="177" t="str">
        <f t="shared" si="1028"/>
        <v>Watford</v>
      </c>
      <c r="AC850" s="177" t="str">
        <f t="shared" si="1028"/>
        <v>Arsenal</v>
      </c>
      <c r="AD850" s="177" t="str">
        <f t="shared" si="1028"/>
        <v>Arsenal</v>
      </c>
      <c r="AE850" s="177" t="str">
        <f t="shared" si="1028"/>
        <v>Chelsea</v>
      </c>
      <c r="AF850" s="177" t="str">
        <f t="shared" si="1028"/>
        <v>Liverpool</v>
      </c>
      <c r="AG850" s="177" t="str">
        <f t="shared" si="1028"/>
        <v>Arsenal</v>
      </c>
      <c r="AH850" s="177" t="str">
        <f t="shared" si="1028"/>
        <v>Bournemouth</v>
      </c>
      <c r="AI850" s="177" t="str">
        <f t="shared" si="1028"/>
        <v>Arsenal</v>
      </c>
      <c r="AJ850" s="177" t="str">
        <f t="shared" si="1028"/>
        <v>Leicester</v>
      </c>
      <c r="AK850" s="177" t="str">
        <f t="shared" si="1028"/>
        <v>Burnley</v>
      </c>
      <c r="AL850" s="177" t="str">
        <f t="shared" si="1028"/>
        <v/>
      </c>
      <c r="AM850" s="177" t="str">
        <f t="shared" si="1028"/>
        <v/>
      </c>
      <c r="AN850" s="177" t="str">
        <f t="shared" si="1028"/>
        <v/>
      </c>
      <c r="AO850" s="177" t="str">
        <f t="shared" si="1028"/>
        <v/>
      </c>
      <c r="AP850" s="177" t="str">
        <f t="shared" si="1028"/>
        <v/>
      </c>
      <c r="AQ850" s="170"/>
      <c r="AR850" s="170"/>
    </row>
    <row r="851" ht="12.75" customHeight="1">
      <c r="A851" s="170"/>
      <c r="B851" s="170"/>
      <c r="C851" s="140"/>
      <c r="D851" s="139">
        <v>77.0</v>
      </c>
      <c r="E851" s="177" t="str">
        <f t="shared" ref="E851:AP851" si="1029">IFERROR(INDEX($C$389:$C$578,MATCH($D851,E$389:E$578,0)),"")</f>
        <v>Fulham</v>
      </c>
      <c r="F851" s="177" t="str">
        <f t="shared" si="1029"/>
        <v>Bournemouth</v>
      </c>
      <c r="G851" s="177" t="str">
        <f t="shared" si="1029"/>
        <v>Arsenal</v>
      </c>
      <c r="H851" s="177" t="str">
        <f t="shared" si="1029"/>
        <v>Burnley</v>
      </c>
      <c r="I851" s="177" t="str">
        <f t="shared" si="1029"/>
        <v>Bournemouth</v>
      </c>
      <c r="J851" s="177" t="str">
        <f t="shared" si="1029"/>
        <v>Fulham</v>
      </c>
      <c r="K851" s="177" t="str">
        <f t="shared" si="1029"/>
        <v>Cardiff</v>
      </c>
      <c r="L851" s="177" t="str">
        <f t="shared" si="1029"/>
        <v>Crystal Palace</v>
      </c>
      <c r="M851" s="177" t="str">
        <f t="shared" si="1029"/>
        <v>Man City</v>
      </c>
      <c r="N851" s="177" t="str">
        <f t="shared" si="1029"/>
        <v>Bournemouth</v>
      </c>
      <c r="O851" s="177" t="str">
        <f t="shared" si="1029"/>
        <v>Bournemouth</v>
      </c>
      <c r="P851" s="177" t="str">
        <f t="shared" si="1029"/>
        <v>Cardiff</v>
      </c>
      <c r="Q851" s="177" t="str">
        <f t="shared" si="1029"/>
        <v>Brighton</v>
      </c>
      <c r="R851" s="177" t="str">
        <f t="shared" si="1029"/>
        <v>Cardiff</v>
      </c>
      <c r="S851" s="177" t="str">
        <f t="shared" si="1029"/>
        <v>Crystal Palace</v>
      </c>
      <c r="T851" s="177" t="str">
        <f t="shared" si="1029"/>
        <v>Everton</v>
      </c>
      <c r="U851" s="177" t="str">
        <f t="shared" si="1029"/>
        <v>Arsenal</v>
      </c>
      <c r="V851" s="177" t="str">
        <f t="shared" si="1029"/>
        <v>Fulham</v>
      </c>
      <c r="W851" s="177" t="str">
        <f t="shared" si="1029"/>
        <v>Leicester</v>
      </c>
      <c r="X851" s="177" t="str">
        <f t="shared" si="1029"/>
        <v>Brighton</v>
      </c>
      <c r="Y851" s="177" t="str">
        <f t="shared" si="1029"/>
        <v>Cardiff</v>
      </c>
      <c r="Z851" s="177" t="str">
        <f t="shared" si="1029"/>
        <v>Man City</v>
      </c>
      <c r="AA851" s="177" t="str">
        <f t="shared" si="1029"/>
        <v>Liverpool</v>
      </c>
      <c r="AB851" s="177" t="str">
        <f t="shared" si="1029"/>
        <v>Arsenal</v>
      </c>
      <c r="AC851" s="177" t="str">
        <f t="shared" si="1029"/>
        <v>Brighton</v>
      </c>
      <c r="AD851" s="177" t="str">
        <f t="shared" si="1029"/>
        <v>Bournemouth</v>
      </c>
      <c r="AE851" s="177" t="str">
        <f t="shared" si="1029"/>
        <v>Man Utd</v>
      </c>
      <c r="AF851" s="177" t="str">
        <f t="shared" si="1029"/>
        <v>Burnley</v>
      </c>
      <c r="AG851" s="177" t="str">
        <f t="shared" si="1029"/>
        <v>Man City</v>
      </c>
      <c r="AH851" s="177" t="str">
        <f t="shared" si="1029"/>
        <v>Brighton</v>
      </c>
      <c r="AI851" s="177" t="str">
        <f t="shared" si="1029"/>
        <v>Arsenal</v>
      </c>
      <c r="AJ851" s="177" t="str">
        <f t="shared" si="1029"/>
        <v>Leicester</v>
      </c>
      <c r="AK851" s="177" t="str">
        <f t="shared" si="1029"/>
        <v>Man Utd</v>
      </c>
      <c r="AL851" s="177" t="str">
        <f t="shared" si="1029"/>
        <v/>
      </c>
      <c r="AM851" s="177" t="str">
        <f t="shared" si="1029"/>
        <v/>
      </c>
      <c r="AN851" s="177" t="str">
        <f t="shared" si="1029"/>
        <v/>
      </c>
      <c r="AO851" s="177" t="str">
        <f t="shared" si="1029"/>
        <v/>
      </c>
      <c r="AP851" s="177" t="str">
        <f t="shared" si="1029"/>
        <v/>
      </c>
      <c r="AQ851" s="170"/>
      <c r="AR851" s="170"/>
    </row>
    <row r="852" ht="12.75" customHeight="1">
      <c r="A852" s="170"/>
      <c r="B852" s="170"/>
      <c r="C852" s="140"/>
      <c r="D852" s="139">
        <v>78.0</v>
      </c>
      <c r="E852" s="177" t="str">
        <f t="shared" ref="E852:AP852" si="1030">IFERROR(INDEX($C$389:$C$578,MATCH($D852,E$389:E$578,0)),"")</f>
        <v>Leicester</v>
      </c>
      <c r="F852" s="177" t="str">
        <f t="shared" si="1030"/>
        <v>Man Utd</v>
      </c>
      <c r="G852" s="177" t="str">
        <f t="shared" si="1030"/>
        <v>Cardiff</v>
      </c>
      <c r="H852" s="177" t="str">
        <f t="shared" si="1030"/>
        <v>Arsenal</v>
      </c>
      <c r="I852" s="177" t="str">
        <f t="shared" si="1030"/>
        <v>Liverpool</v>
      </c>
      <c r="J852" s="177" t="str">
        <f t="shared" si="1030"/>
        <v>Brighton</v>
      </c>
      <c r="K852" s="177" t="str">
        <f t="shared" si="1030"/>
        <v>Huddersfield</v>
      </c>
      <c r="L852" s="177" t="str">
        <f t="shared" si="1030"/>
        <v>Bournemouth</v>
      </c>
      <c r="M852" s="177" t="str">
        <f t="shared" si="1030"/>
        <v>Cardiff</v>
      </c>
      <c r="N852" s="177" t="str">
        <f t="shared" si="1030"/>
        <v>Brighton</v>
      </c>
      <c r="O852" s="177" t="str">
        <f t="shared" si="1030"/>
        <v>Brighton</v>
      </c>
      <c r="P852" s="177" t="str">
        <f t="shared" si="1030"/>
        <v>Chelsea</v>
      </c>
      <c r="Q852" s="177" t="str">
        <f t="shared" si="1030"/>
        <v>Liverpool</v>
      </c>
      <c r="R852" s="177" t="str">
        <f t="shared" si="1030"/>
        <v>Arsenal</v>
      </c>
      <c r="S852" s="177" t="str">
        <f t="shared" si="1030"/>
        <v>Fulham</v>
      </c>
      <c r="T852" s="177" t="str">
        <f t="shared" si="1030"/>
        <v>Bournemouth</v>
      </c>
      <c r="U852" s="177" t="str">
        <f t="shared" si="1030"/>
        <v>Bournemouth</v>
      </c>
      <c r="V852" s="177" t="str">
        <f t="shared" si="1030"/>
        <v>Bournemouth</v>
      </c>
      <c r="W852" s="177" t="str">
        <f t="shared" si="1030"/>
        <v>Huddersfield</v>
      </c>
      <c r="X852" s="177" t="str">
        <f t="shared" si="1030"/>
        <v>Burnley</v>
      </c>
      <c r="Y852" s="177" t="str">
        <f t="shared" si="1030"/>
        <v>Crystal Palace</v>
      </c>
      <c r="Z852" s="177" t="str">
        <f t="shared" si="1030"/>
        <v>Cardiff</v>
      </c>
      <c r="AA852" s="177" t="str">
        <f t="shared" si="1030"/>
        <v>Chelsea</v>
      </c>
      <c r="AB852" s="177" t="str">
        <f t="shared" si="1030"/>
        <v>Brighton</v>
      </c>
      <c r="AC852" s="177" t="str">
        <f t="shared" si="1030"/>
        <v>Burnley</v>
      </c>
      <c r="AD852" s="177" t="str">
        <f t="shared" si="1030"/>
        <v>Man Utd</v>
      </c>
      <c r="AE852" s="177" t="str">
        <f t="shared" si="1030"/>
        <v>Brighton</v>
      </c>
      <c r="AF852" s="177" t="str">
        <f t="shared" si="1030"/>
        <v>Crystal Palace</v>
      </c>
      <c r="AG852" s="177" t="str">
        <f t="shared" si="1030"/>
        <v>Brighton</v>
      </c>
      <c r="AH852" s="177" t="str">
        <f t="shared" si="1030"/>
        <v>Everton</v>
      </c>
      <c r="AI852" s="177" t="str">
        <f t="shared" si="1030"/>
        <v>Cardiff</v>
      </c>
      <c r="AJ852" s="177" t="str">
        <f t="shared" si="1030"/>
        <v>Leicester</v>
      </c>
      <c r="AK852" s="177" t="str">
        <f t="shared" si="1030"/>
        <v>Leicester</v>
      </c>
      <c r="AL852" s="177" t="str">
        <f t="shared" si="1030"/>
        <v/>
      </c>
      <c r="AM852" s="177" t="str">
        <f t="shared" si="1030"/>
        <v/>
      </c>
      <c r="AN852" s="177" t="str">
        <f t="shared" si="1030"/>
        <v/>
      </c>
      <c r="AO852" s="177" t="str">
        <f t="shared" si="1030"/>
        <v/>
      </c>
      <c r="AP852" s="177" t="str">
        <f t="shared" si="1030"/>
        <v/>
      </c>
      <c r="AQ852" s="170"/>
      <c r="AR852" s="170"/>
    </row>
    <row r="853" ht="12.75" customHeight="1">
      <c r="A853" s="170"/>
      <c r="B853" s="170"/>
      <c r="C853" s="140"/>
      <c r="D853" s="139">
        <v>79.0</v>
      </c>
      <c r="E853" s="177" t="str">
        <f t="shared" ref="E853:AP853" si="1031">IFERROR(INDEX($C$389:$C$578,MATCH($D853,E$389:E$578,0)),"")</f>
        <v>Liverpool</v>
      </c>
      <c r="F853" s="177" t="str">
        <f t="shared" si="1031"/>
        <v>Watford</v>
      </c>
      <c r="G853" s="177" t="str">
        <f t="shared" si="1031"/>
        <v>Arsenal</v>
      </c>
      <c r="H853" s="177" t="str">
        <f t="shared" si="1031"/>
        <v>Burnley</v>
      </c>
      <c r="I853" s="177" t="str">
        <f t="shared" si="1031"/>
        <v>Tottenham</v>
      </c>
      <c r="J853" s="177" t="str">
        <f t="shared" si="1031"/>
        <v>Chelsea</v>
      </c>
      <c r="K853" s="177" t="str">
        <f t="shared" si="1031"/>
        <v>Fulham</v>
      </c>
      <c r="L853" s="177" t="str">
        <f t="shared" si="1031"/>
        <v>Brighton</v>
      </c>
      <c r="M853" s="177" t="str">
        <f t="shared" si="1031"/>
        <v>Burnley</v>
      </c>
      <c r="N853" s="177" t="str">
        <f t="shared" si="1031"/>
        <v>Bournemouth</v>
      </c>
      <c r="O853" s="177" t="str">
        <f t="shared" si="1031"/>
        <v>Brighton</v>
      </c>
      <c r="P853" s="177" t="str">
        <f t="shared" si="1031"/>
        <v>Brighton</v>
      </c>
      <c r="Q853" s="177" t="str">
        <f t="shared" si="1031"/>
        <v>Man City</v>
      </c>
      <c r="R853" s="177" t="str">
        <f t="shared" si="1031"/>
        <v>Brighton</v>
      </c>
      <c r="S853" s="177" t="str">
        <f t="shared" si="1031"/>
        <v>Liverpool</v>
      </c>
      <c r="T853" s="177" t="str">
        <f t="shared" si="1031"/>
        <v>Brighton</v>
      </c>
      <c r="U853" s="177" t="str">
        <f t="shared" si="1031"/>
        <v>Leicester</v>
      </c>
      <c r="V853" s="177" t="str">
        <f t="shared" si="1031"/>
        <v>Chelsea</v>
      </c>
      <c r="W853" s="177" t="str">
        <f t="shared" si="1031"/>
        <v>Brighton</v>
      </c>
      <c r="X853" s="177" t="str">
        <f t="shared" si="1031"/>
        <v>Chelsea</v>
      </c>
      <c r="Y853" s="177" t="str">
        <f t="shared" si="1031"/>
        <v>Leicester</v>
      </c>
      <c r="Z853" s="177" t="str">
        <f t="shared" si="1031"/>
        <v>Crystal Palace</v>
      </c>
      <c r="AA853" s="177" t="str">
        <f t="shared" si="1031"/>
        <v>Crystal Palace</v>
      </c>
      <c r="AB853" s="177" t="str">
        <f t="shared" si="1031"/>
        <v>Arsenal</v>
      </c>
      <c r="AC853" s="177" t="str">
        <f t="shared" si="1031"/>
        <v>Cardiff</v>
      </c>
      <c r="AD853" s="177" t="str">
        <f t="shared" si="1031"/>
        <v>Man Utd</v>
      </c>
      <c r="AE853" s="177" t="str">
        <f t="shared" si="1031"/>
        <v>Watford</v>
      </c>
      <c r="AF853" s="177" t="str">
        <f t="shared" si="1031"/>
        <v>Cardiff</v>
      </c>
      <c r="AG853" s="177" t="str">
        <f t="shared" si="1031"/>
        <v>Man Utd</v>
      </c>
      <c r="AH853" s="177" t="str">
        <f t="shared" si="1031"/>
        <v>Liverpool</v>
      </c>
      <c r="AI853" s="177" t="str">
        <f t="shared" si="1031"/>
        <v>Crystal Palace</v>
      </c>
      <c r="AJ853" s="177" t="str">
        <f t="shared" si="1031"/>
        <v>Bournemouth</v>
      </c>
      <c r="AK853" s="177" t="str">
        <f t="shared" si="1031"/>
        <v>Arsenal</v>
      </c>
      <c r="AL853" s="177" t="str">
        <f t="shared" si="1031"/>
        <v/>
      </c>
      <c r="AM853" s="177" t="str">
        <f t="shared" si="1031"/>
        <v/>
      </c>
      <c r="AN853" s="177" t="str">
        <f t="shared" si="1031"/>
        <v/>
      </c>
      <c r="AO853" s="177" t="str">
        <f t="shared" si="1031"/>
        <v/>
      </c>
      <c r="AP853" s="177" t="str">
        <f t="shared" si="1031"/>
        <v/>
      </c>
      <c r="AQ853" s="170"/>
      <c r="AR853" s="170"/>
    </row>
    <row r="854" ht="12.75" customHeight="1">
      <c r="A854" s="170"/>
      <c r="B854" s="170"/>
      <c r="C854" s="140"/>
      <c r="D854" s="139">
        <v>80.0</v>
      </c>
      <c r="E854" s="177" t="str">
        <f t="shared" ref="E854:AP854" si="1032">IFERROR(INDEX($C$389:$C$578,MATCH($D854,E$389:E$578,0)),"")</f>
        <v>Burnley</v>
      </c>
      <c r="F854" s="177" t="str">
        <f t="shared" si="1032"/>
        <v>Liverpool</v>
      </c>
      <c r="G854" s="177" t="str">
        <f t="shared" si="1032"/>
        <v>Cardiff</v>
      </c>
      <c r="H854" s="177" t="str">
        <f t="shared" si="1032"/>
        <v>Cardiff</v>
      </c>
      <c r="I854" s="177" t="str">
        <f t="shared" si="1032"/>
        <v>Crystal Palace</v>
      </c>
      <c r="J854" s="177" t="str">
        <f t="shared" si="1032"/>
        <v>Fulham</v>
      </c>
      <c r="K854" s="177" t="str">
        <f t="shared" si="1032"/>
        <v>Tottenham</v>
      </c>
      <c r="L854" s="177" t="str">
        <f t="shared" si="1032"/>
        <v>Cardiff</v>
      </c>
      <c r="M854" s="177" t="str">
        <f t="shared" si="1032"/>
        <v>Huddersfield</v>
      </c>
      <c r="N854" s="177" t="str">
        <f t="shared" si="1032"/>
        <v>Cardiff</v>
      </c>
      <c r="O854" s="177" t="str">
        <f t="shared" si="1032"/>
        <v>Brighton</v>
      </c>
      <c r="P854" s="177" t="str">
        <f t="shared" si="1032"/>
        <v>Cardiff</v>
      </c>
      <c r="Q854" s="177" t="str">
        <f t="shared" si="1032"/>
        <v>Fulham</v>
      </c>
      <c r="R854" s="177" t="str">
        <f t="shared" si="1032"/>
        <v>Arsenal</v>
      </c>
      <c r="S854" s="177" t="str">
        <f t="shared" si="1032"/>
        <v>Burnley</v>
      </c>
      <c r="T854" s="177" t="str">
        <f t="shared" si="1032"/>
        <v>Cardiff</v>
      </c>
      <c r="U854" s="177" t="str">
        <f t="shared" si="1032"/>
        <v>Southampton</v>
      </c>
      <c r="V854" s="177" t="str">
        <f t="shared" si="1032"/>
        <v>Liverpool</v>
      </c>
      <c r="W854" s="177" t="str">
        <f t="shared" si="1032"/>
        <v>Everton</v>
      </c>
      <c r="X854" s="177" t="str">
        <f t="shared" si="1032"/>
        <v>Brighton</v>
      </c>
      <c r="Y854" s="177" t="str">
        <f t="shared" si="1032"/>
        <v>Man City</v>
      </c>
      <c r="Z854" s="177" t="str">
        <f t="shared" si="1032"/>
        <v>Arsenal</v>
      </c>
      <c r="AA854" s="177" t="str">
        <f t="shared" si="1032"/>
        <v>Arsenal</v>
      </c>
      <c r="AB854" s="177" t="str">
        <f t="shared" si="1032"/>
        <v>Everton</v>
      </c>
      <c r="AC854" s="177" t="str">
        <f t="shared" si="1032"/>
        <v>Liverpool</v>
      </c>
      <c r="AD854" s="177" t="str">
        <f t="shared" si="1032"/>
        <v>Brighton</v>
      </c>
      <c r="AE854" s="177" t="str">
        <f t="shared" si="1032"/>
        <v>Bournemouth</v>
      </c>
      <c r="AF854" s="177" t="str">
        <f t="shared" si="1032"/>
        <v>Chelsea</v>
      </c>
      <c r="AG854" s="177" t="str">
        <f t="shared" si="1032"/>
        <v>Burnley</v>
      </c>
      <c r="AH854" s="177" t="str">
        <f t="shared" si="1032"/>
        <v>Crystal Palace</v>
      </c>
      <c r="AI854" s="177" t="str">
        <f t="shared" si="1032"/>
        <v>Newcastle</v>
      </c>
      <c r="AJ854" s="177" t="str">
        <f t="shared" si="1032"/>
        <v>Bournemouth</v>
      </c>
      <c r="AK854" s="177" t="str">
        <f t="shared" si="1032"/>
        <v>Tottenham</v>
      </c>
      <c r="AL854" s="177" t="str">
        <f t="shared" si="1032"/>
        <v/>
      </c>
      <c r="AM854" s="177" t="str">
        <f t="shared" si="1032"/>
        <v/>
      </c>
      <c r="AN854" s="177" t="str">
        <f t="shared" si="1032"/>
        <v/>
      </c>
      <c r="AO854" s="177" t="str">
        <f t="shared" si="1032"/>
        <v/>
      </c>
      <c r="AP854" s="177" t="str">
        <f t="shared" si="1032"/>
        <v/>
      </c>
      <c r="AQ854" s="170"/>
      <c r="AR854" s="170"/>
    </row>
    <row r="855" ht="12.75" customHeight="1">
      <c r="A855" s="170"/>
      <c r="B855" s="170"/>
      <c r="C855" s="140"/>
      <c r="D855" s="139">
        <v>81.0</v>
      </c>
      <c r="E855" s="177" t="str">
        <f t="shared" ref="E855:AP855" si="1033">IFERROR(INDEX($C$389:$C$578,MATCH($D855,E$389:E$578,0)),"")</f>
        <v>Arsenal</v>
      </c>
      <c r="F855" s="177" t="str">
        <f t="shared" si="1033"/>
        <v>Burnley</v>
      </c>
      <c r="G855" s="177" t="str">
        <f t="shared" si="1033"/>
        <v>Man Utd</v>
      </c>
      <c r="H855" s="177" t="str">
        <f t="shared" si="1033"/>
        <v>Chelsea</v>
      </c>
      <c r="I855" s="177" t="str">
        <f t="shared" si="1033"/>
        <v>Crystal Palace</v>
      </c>
      <c r="J855" s="177" t="str">
        <f t="shared" si="1033"/>
        <v>Bournemouth</v>
      </c>
      <c r="K855" s="177" t="str">
        <f t="shared" si="1033"/>
        <v>Bournemouth</v>
      </c>
      <c r="L855" s="177" t="str">
        <f t="shared" si="1033"/>
        <v>Liverpool</v>
      </c>
      <c r="M855" s="177" t="str">
        <f t="shared" si="1033"/>
        <v>Brighton</v>
      </c>
      <c r="N855" s="177" t="str">
        <f t="shared" si="1033"/>
        <v>Fulham</v>
      </c>
      <c r="O855" s="177" t="str">
        <f t="shared" si="1033"/>
        <v>Leicester</v>
      </c>
      <c r="P855" s="177" t="str">
        <f t="shared" si="1033"/>
        <v>Liverpool</v>
      </c>
      <c r="Q855" s="177" t="str">
        <f t="shared" si="1033"/>
        <v>Everton</v>
      </c>
      <c r="R855" s="177" t="str">
        <f t="shared" si="1033"/>
        <v>Arsenal</v>
      </c>
      <c r="S855" s="177" t="str">
        <f t="shared" si="1033"/>
        <v>Cardiff</v>
      </c>
      <c r="T855" s="177" t="str">
        <f t="shared" si="1033"/>
        <v>Brighton</v>
      </c>
      <c r="U855" s="177" t="str">
        <f t="shared" si="1033"/>
        <v>Everton</v>
      </c>
      <c r="V855" s="177" t="str">
        <f t="shared" si="1033"/>
        <v>Crystal Palace</v>
      </c>
      <c r="W855" s="177" t="str">
        <f t="shared" si="1033"/>
        <v>Crystal Palace</v>
      </c>
      <c r="X855" s="177" t="str">
        <f t="shared" si="1033"/>
        <v>Crystal Palace</v>
      </c>
      <c r="Y855" s="177" t="str">
        <f t="shared" si="1033"/>
        <v>Everton</v>
      </c>
      <c r="Z855" s="177" t="str">
        <f t="shared" si="1033"/>
        <v>Arsenal</v>
      </c>
      <c r="AA855" s="177" t="str">
        <f t="shared" si="1033"/>
        <v>Cardiff</v>
      </c>
      <c r="AB855" s="177" t="str">
        <f t="shared" si="1033"/>
        <v>Huddersfield</v>
      </c>
      <c r="AC855" s="177" t="str">
        <f t="shared" si="1033"/>
        <v>Burnley</v>
      </c>
      <c r="AD855" s="177" t="str">
        <f t="shared" si="1033"/>
        <v>Cardiff</v>
      </c>
      <c r="AE855" s="177" t="str">
        <f t="shared" si="1033"/>
        <v>Brighton</v>
      </c>
      <c r="AF855" s="177" t="str">
        <f t="shared" si="1033"/>
        <v>Burnley</v>
      </c>
      <c r="AG855" s="177" t="str">
        <f t="shared" si="1033"/>
        <v>Cardiff</v>
      </c>
      <c r="AH855" s="177" t="str">
        <f t="shared" si="1033"/>
        <v>Burnley</v>
      </c>
      <c r="AI855" s="177" t="str">
        <f t="shared" si="1033"/>
        <v>Liverpool</v>
      </c>
      <c r="AJ855" s="177" t="str">
        <f t="shared" si="1033"/>
        <v>Burnley</v>
      </c>
      <c r="AK855" s="177" t="str">
        <f t="shared" si="1033"/>
        <v>Crystal Palace</v>
      </c>
      <c r="AL855" s="177" t="str">
        <f t="shared" si="1033"/>
        <v/>
      </c>
      <c r="AM855" s="177" t="str">
        <f t="shared" si="1033"/>
        <v/>
      </c>
      <c r="AN855" s="177" t="str">
        <f t="shared" si="1033"/>
        <v/>
      </c>
      <c r="AO855" s="177" t="str">
        <f t="shared" si="1033"/>
        <v/>
      </c>
      <c r="AP855" s="177" t="str">
        <f t="shared" si="1033"/>
        <v/>
      </c>
      <c r="AQ855" s="170"/>
      <c r="AR855" s="170"/>
    </row>
    <row r="856" ht="12.75" customHeight="1">
      <c r="A856" s="170"/>
      <c r="B856" s="170"/>
      <c r="C856" s="140"/>
      <c r="D856" s="139">
        <v>82.0</v>
      </c>
      <c r="E856" s="177" t="str">
        <f t="shared" ref="E856:AP856" si="1034">IFERROR(INDEX($C$389:$C$578,MATCH($D856,E$389:E$578,0)),"")</f>
        <v>Bournemouth</v>
      </c>
      <c r="F856" s="177" t="str">
        <f t="shared" si="1034"/>
        <v>Burnley</v>
      </c>
      <c r="G856" s="177" t="str">
        <f t="shared" si="1034"/>
        <v>Cardiff</v>
      </c>
      <c r="H856" s="177" t="str">
        <f t="shared" si="1034"/>
        <v>Fulham</v>
      </c>
      <c r="I856" s="177" t="str">
        <f t="shared" si="1034"/>
        <v>Liverpool</v>
      </c>
      <c r="J856" s="177" t="str">
        <f t="shared" si="1034"/>
        <v>Burnley</v>
      </c>
      <c r="K856" s="177" t="str">
        <f t="shared" si="1034"/>
        <v>Fulham</v>
      </c>
      <c r="L856" s="177" t="str">
        <f t="shared" si="1034"/>
        <v>Chelsea</v>
      </c>
      <c r="M856" s="177" t="str">
        <f t="shared" si="1034"/>
        <v>Brighton</v>
      </c>
      <c r="N856" s="177" t="str">
        <f t="shared" si="1034"/>
        <v>Cardiff</v>
      </c>
      <c r="O856" s="177" t="str">
        <f t="shared" si="1034"/>
        <v>Arsenal</v>
      </c>
      <c r="P856" s="177" t="str">
        <f t="shared" si="1034"/>
        <v>Bournemouth</v>
      </c>
      <c r="Q856" s="177" t="str">
        <f t="shared" si="1034"/>
        <v>Everton</v>
      </c>
      <c r="R856" s="177" t="str">
        <f t="shared" si="1034"/>
        <v>Bournemouth</v>
      </c>
      <c r="S856" s="177" t="str">
        <f t="shared" si="1034"/>
        <v>Cardiff</v>
      </c>
      <c r="T856" s="177" t="str">
        <f t="shared" si="1034"/>
        <v>Brighton</v>
      </c>
      <c r="U856" s="177" t="str">
        <f t="shared" si="1034"/>
        <v>Man Utd</v>
      </c>
      <c r="V856" s="177" t="str">
        <f t="shared" si="1034"/>
        <v>Leicester</v>
      </c>
      <c r="W856" s="177" t="str">
        <f t="shared" si="1034"/>
        <v>Man Utd</v>
      </c>
      <c r="X856" s="177" t="str">
        <f t="shared" si="1034"/>
        <v>Fulham</v>
      </c>
      <c r="Y856" s="177" t="str">
        <f t="shared" si="1034"/>
        <v>Fulham</v>
      </c>
      <c r="Z856" s="177" t="str">
        <f t="shared" si="1034"/>
        <v>Bournemouth</v>
      </c>
      <c r="AA856" s="177" t="str">
        <f t="shared" si="1034"/>
        <v>Liverpool</v>
      </c>
      <c r="AB856" s="177" t="str">
        <f t="shared" si="1034"/>
        <v>Man City</v>
      </c>
      <c r="AC856" s="177" t="str">
        <f t="shared" si="1034"/>
        <v>Crystal Palace</v>
      </c>
      <c r="AD856" s="177" t="str">
        <f t="shared" si="1034"/>
        <v>Everton</v>
      </c>
      <c r="AE856" s="177" t="str">
        <f t="shared" si="1034"/>
        <v>Brighton</v>
      </c>
      <c r="AF856" s="177" t="str">
        <f t="shared" si="1034"/>
        <v>Brighton</v>
      </c>
      <c r="AG856" s="177" t="str">
        <f t="shared" si="1034"/>
        <v>Bournemouth</v>
      </c>
      <c r="AH856" s="177" t="str">
        <f t="shared" si="1034"/>
        <v>Newcastle</v>
      </c>
      <c r="AI856" s="177" t="str">
        <f t="shared" si="1034"/>
        <v>Burnley</v>
      </c>
      <c r="AJ856" s="177" t="str">
        <f t="shared" si="1034"/>
        <v>Cardiff</v>
      </c>
      <c r="AK856" s="177" t="str">
        <f t="shared" si="1034"/>
        <v>Leicester</v>
      </c>
      <c r="AL856" s="177" t="str">
        <f t="shared" si="1034"/>
        <v/>
      </c>
      <c r="AM856" s="177" t="str">
        <f t="shared" si="1034"/>
        <v/>
      </c>
      <c r="AN856" s="177" t="str">
        <f t="shared" si="1034"/>
        <v/>
      </c>
      <c r="AO856" s="177" t="str">
        <f t="shared" si="1034"/>
        <v/>
      </c>
      <c r="AP856" s="177" t="str">
        <f t="shared" si="1034"/>
        <v/>
      </c>
      <c r="AQ856" s="170"/>
      <c r="AR856" s="170"/>
    </row>
    <row r="857" ht="12.75" customHeight="1">
      <c r="A857" s="170"/>
      <c r="B857" s="170"/>
      <c r="C857" s="140"/>
      <c r="D857" s="139">
        <v>83.0</v>
      </c>
      <c r="E857" s="177" t="str">
        <f t="shared" ref="E857:AP857" si="1035">IFERROR(INDEX($C$389:$C$578,MATCH($D857,E$389:E$578,0)),"")</f>
        <v>Huddersfield</v>
      </c>
      <c r="F857" s="177" t="str">
        <f t="shared" si="1035"/>
        <v>Chelsea</v>
      </c>
      <c r="G857" s="177" t="str">
        <f t="shared" si="1035"/>
        <v>Leicester</v>
      </c>
      <c r="H857" s="177" t="str">
        <f t="shared" si="1035"/>
        <v>Southampton</v>
      </c>
      <c r="I857" s="177" t="str">
        <f t="shared" si="1035"/>
        <v>Arsenal</v>
      </c>
      <c r="J857" s="177" t="str">
        <f t="shared" si="1035"/>
        <v>Crystal Palace</v>
      </c>
      <c r="K857" s="177" t="str">
        <f t="shared" si="1035"/>
        <v>Man City</v>
      </c>
      <c r="L857" s="177" t="str">
        <f t="shared" si="1035"/>
        <v>Chelsea</v>
      </c>
      <c r="M857" s="177" t="str">
        <f t="shared" si="1035"/>
        <v>Brighton</v>
      </c>
      <c r="N857" s="177" t="str">
        <f t="shared" si="1035"/>
        <v>Leicester</v>
      </c>
      <c r="O857" s="177" t="str">
        <f t="shared" si="1035"/>
        <v>Bournemouth</v>
      </c>
      <c r="P857" s="177" t="str">
        <f t="shared" si="1035"/>
        <v>Leicester</v>
      </c>
      <c r="Q857" s="177" t="str">
        <f t="shared" si="1035"/>
        <v>Arsenal</v>
      </c>
      <c r="R857" s="177" t="str">
        <f t="shared" si="1035"/>
        <v>Chelsea</v>
      </c>
      <c r="S857" s="177" t="str">
        <f t="shared" si="1035"/>
        <v>Everton</v>
      </c>
      <c r="T857" s="177" t="str">
        <f t="shared" si="1035"/>
        <v>Everton</v>
      </c>
      <c r="U857" s="177" t="str">
        <f t="shared" si="1035"/>
        <v>Fulham</v>
      </c>
      <c r="V857" s="177" t="str">
        <f t="shared" si="1035"/>
        <v>Leicester</v>
      </c>
      <c r="W857" s="177" t="str">
        <f t="shared" si="1035"/>
        <v>Arsenal</v>
      </c>
      <c r="X857" s="177" t="str">
        <f t="shared" si="1035"/>
        <v>Bournemouth</v>
      </c>
      <c r="Y857" s="177" t="str">
        <f t="shared" si="1035"/>
        <v>Watford</v>
      </c>
      <c r="Z857" s="177" t="str">
        <f t="shared" si="1035"/>
        <v>Everton</v>
      </c>
      <c r="AA857" s="177" t="str">
        <f t="shared" si="1035"/>
        <v>Everton</v>
      </c>
      <c r="AB857" s="177" t="str">
        <f t="shared" si="1035"/>
        <v>Burnley</v>
      </c>
      <c r="AC857" s="177" t="str">
        <f t="shared" si="1035"/>
        <v>Leicester</v>
      </c>
      <c r="AD857" s="177" t="str">
        <f t="shared" si="1035"/>
        <v>Arsenal</v>
      </c>
      <c r="AE857" s="177" t="str">
        <f t="shared" si="1035"/>
        <v>Arsenal</v>
      </c>
      <c r="AF857" s="177" t="str">
        <f t="shared" si="1035"/>
        <v>Brighton</v>
      </c>
      <c r="AG857" s="177" t="str">
        <f t="shared" si="1035"/>
        <v>Everton</v>
      </c>
      <c r="AH857" s="177" t="str">
        <f t="shared" si="1035"/>
        <v>Everton</v>
      </c>
      <c r="AI857" s="177" t="str">
        <f t="shared" si="1035"/>
        <v>Cardiff</v>
      </c>
      <c r="AJ857" s="177" t="str">
        <f t="shared" si="1035"/>
        <v>Chelsea</v>
      </c>
      <c r="AK857" s="177" t="str">
        <f t="shared" si="1035"/>
        <v>Everton</v>
      </c>
      <c r="AL857" s="177" t="str">
        <f t="shared" si="1035"/>
        <v/>
      </c>
      <c r="AM857" s="177" t="str">
        <f t="shared" si="1035"/>
        <v/>
      </c>
      <c r="AN857" s="177" t="str">
        <f t="shared" si="1035"/>
        <v/>
      </c>
      <c r="AO857" s="177" t="str">
        <f t="shared" si="1035"/>
        <v/>
      </c>
      <c r="AP857" s="177" t="str">
        <f t="shared" si="1035"/>
        <v/>
      </c>
      <c r="AQ857" s="170"/>
      <c r="AR857" s="170"/>
    </row>
    <row r="858" ht="12.75" customHeight="1">
      <c r="A858" s="170"/>
      <c r="B858" s="170"/>
      <c r="C858" s="140"/>
      <c r="D858" s="139">
        <v>84.0</v>
      </c>
      <c r="E858" s="177" t="str">
        <f t="shared" ref="E858:AP858" si="1036">IFERROR(INDEX($C$389:$C$578,MATCH($D858,E$389:E$578,0)),"")</f>
        <v>Bournemouth</v>
      </c>
      <c r="F858" s="177" t="str">
        <f t="shared" si="1036"/>
        <v>Bournemouth</v>
      </c>
      <c r="G858" s="177" t="str">
        <f t="shared" si="1036"/>
        <v>Huddersfield</v>
      </c>
      <c r="H858" s="177" t="str">
        <f t="shared" si="1036"/>
        <v>Tottenham</v>
      </c>
      <c r="I858" s="177" t="str">
        <f t="shared" si="1036"/>
        <v>Crystal Palace</v>
      </c>
      <c r="J858" s="177" t="str">
        <f t="shared" si="1036"/>
        <v>Leicester</v>
      </c>
      <c r="K858" s="177" t="str">
        <f t="shared" si="1036"/>
        <v>Newcastle</v>
      </c>
      <c r="L858" s="177" t="str">
        <f t="shared" si="1036"/>
        <v>Man City</v>
      </c>
      <c r="M858" s="177" t="str">
        <f t="shared" si="1036"/>
        <v>Brighton</v>
      </c>
      <c r="N858" s="177" t="str">
        <f t="shared" si="1036"/>
        <v>Chelsea</v>
      </c>
      <c r="O858" s="177" t="str">
        <f t="shared" si="1036"/>
        <v>Brighton</v>
      </c>
      <c r="P858" s="177" t="str">
        <f t="shared" si="1036"/>
        <v>Newcastle</v>
      </c>
      <c r="Q858" s="177" t="str">
        <f t="shared" si="1036"/>
        <v>Burnley</v>
      </c>
      <c r="R858" s="177" t="str">
        <f t="shared" si="1036"/>
        <v>Liverpool</v>
      </c>
      <c r="S858" s="177" t="str">
        <f t="shared" si="1036"/>
        <v>Crystal Palace</v>
      </c>
      <c r="T858" s="177" t="str">
        <f t="shared" si="1036"/>
        <v>Newcastle</v>
      </c>
      <c r="U858" s="177" t="str">
        <f t="shared" si="1036"/>
        <v>Man Utd</v>
      </c>
      <c r="V858" s="177" t="str">
        <f t="shared" si="1036"/>
        <v>Everton</v>
      </c>
      <c r="W858" s="177" t="str">
        <f t="shared" si="1036"/>
        <v>Cardiff</v>
      </c>
      <c r="X858" s="177" t="str">
        <f t="shared" si="1036"/>
        <v>Chelsea</v>
      </c>
      <c r="Y858" s="177" t="str">
        <f t="shared" si="1036"/>
        <v>Bournemouth</v>
      </c>
      <c r="Z858" s="177" t="str">
        <f t="shared" si="1036"/>
        <v>Bournemouth</v>
      </c>
      <c r="AA858" s="177" t="str">
        <f t="shared" si="1036"/>
        <v>Fulham</v>
      </c>
      <c r="AB858" s="177" t="str">
        <f t="shared" si="1036"/>
        <v>Burnley</v>
      </c>
      <c r="AC858" s="177" t="str">
        <f t="shared" si="1036"/>
        <v>Burnley</v>
      </c>
      <c r="AD858" s="177" t="str">
        <f t="shared" si="1036"/>
        <v>Bournemouth</v>
      </c>
      <c r="AE858" s="177" t="str">
        <f t="shared" si="1036"/>
        <v>Tottenham</v>
      </c>
      <c r="AF858" s="177" t="str">
        <f t="shared" si="1036"/>
        <v>Arsenal</v>
      </c>
      <c r="AG858" s="177" t="str">
        <f t="shared" si="1036"/>
        <v>Leicester</v>
      </c>
      <c r="AH858" s="177" t="str">
        <f t="shared" si="1036"/>
        <v>Tottenham</v>
      </c>
      <c r="AI858" s="177" t="str">
        <f t="shared" si="1036"/>
        <v>Liverpool</v>
      </c>
      <c r="AJ858" s="177" t="str">
        <f t="shared" si="1036"/>
        <v>Chelsea</v>
      </c>
      <c r="AK858" s="177" t="str">
        <f t="shared" si="1036"/>
        <v>Fulham</v>
      </c>
      <c r="AL858" s="177" t="str">
        <f t="shared" si="1036"/>
        <v/>
      </c>
      <c r="AM858" s="177" t="str">
        <f t="shared" si="1036"/>
        <v/>
      </c>
      <c r="AN858" s="177" t="str">
        <f t="shared" si="1036"/>
        <v/>
      </c>
      <c r="AO858" s="177" t="str">
        <f t="shared" si="1036"/>
        <v/>
      </c>
      <c r="AP858" s="177" t="str">
        <f t="shared" si="1036"/>
        <v/>
      </c>
      <c r="AQ858" s="170"/>
      <c r="AR858" s="170"/>
    </row>
    <row r="859" ht="12.75" customHeight="1">
      <c r="A859" s="170"/>
      <c r="B859" s="170"/>
      <c r="C859" s="140"/>
      <c r="D859" s="139">
        <v>85.0</v>
      </c>
      <c r="E859" s="177" t="str">
        <f t="shared" ref="E859:AP859" si="1037">IFERROR(INDEX($C$389:$C$578,MATCH($D859,E$389:E$578,0)),"")</f>
        <v>Crystal Palace</v>
      </c>
      <c r="F859" s="177" t="str">
        <f t="shared" si="1037"/>
        <v>Liverpool</v>
      </c>
      <c r="G859" s="177" t="str">
        <f t="shared" si="1037"/>
        <v>Man City</v>
      </c>
      <c r="H859" s="177" t="str">
        <f t="shared" si="1037"/>
        <v>Crystal Palace</v>
      </c>
      <c r="I859" s="177" t="str">
        <f t="shared" si="1037"/>
        <v>Bournemouth</v>
      </c>
      <c r="J859" s="177" t="str">
        <f t="shared" si="1037"/>
        <v>Brighton</v>
      </c>
      <c r="K859" s="177" t="str">
        <f t="shared" si="1037"/>
        <v>Huddersfield</v>
      </c>
      <c r="L859" s="177" t="str">
        <f t="shared" si="1037"/>
        <v>Arsenal</v>
      </c>
      <c r="M859" s="177" t="str">
        <f t="shared" si="1037"/>
        <v>Burnley</v>
      </c>
      <c r="N859" s="177" t="str">
        <f t="shared" si="1037"/>
        <v>Brighton</v>
      </c>
      <c r="O859" s="177" t="str">
        <f t="shared" si="1037"/>
        <v>Man Utd</v>
      </c>
      <c r="P859" s="177" t="str">
        <f t="shared" si="1037"/>
        <v>Everton</v>
      </c>
      <c r="Q859" s="177" t="str">
        <f t="shared" si="1037"/>
        <v>Brighton</v>
      </c>
      <c r="R859" s="177" t="str">
        <f t="shared" si="1037"/>
        <v>Man City</v>
      </c>
      <c r="S859" s="177" t="str">
        <f t="shared" si="1037"/>
        <v>Everton</v>
      </c>
      <c r="T859" s="177" t="str">
        <f t="shared" si="1037"/>
        <v>Bournemouth</v>
      </c>
      <c r="U859" s="177" t="str">
        <f t="shared" si="1037"/>
        <v>Bournemouth</v>
      </c>
      <c r="V859" s="177" t="str">
        <f t="shared" si="1037"/>
        <v>Fulham</v>
      </c>
      <c r="W859" s="177" t="str">
        <f t="shared" si="1037"/>
        <v>Arsenal</v>
      </c>
      <c r="X859" s="177" t="str">
        <f t="shared" si="1037"/>
        <v>Arsenal</v>
      </c>
      <c r="Y859" s="177" t="str">
        <f t="shared" si="1037"/>
        <v>Man Utd</v>
      </c>
      <c r="Z859" s="177" t="str">
        <f t="shared" si="1037"/>
        <v>Chelsea</v>
      </c>
      <c r="AA859" s="177" t="str">
        <f t="shared" si="1037"/>
        <v>Bournemouth</v>
      </c>
      <c r="AB859" s="177" t="str">
        <f t="shared" si="1037"/>
        <v>Huddersfield</v>
      </c>
      <c r="AC859" s="177" t="str">
        <f t="shared" si="1037"/>
        <v>Liverpool</v>
      </c>
      <c r="AD859" s="177" t="str">
        <f t="shared" si="1037"/>
        <v>Bournemouth</v>
      </c>
      <c r="AE859" s="177" t="str">
        <f t="shared" si="1037"/>
        <v>Brighton</v>
      </c>
      <c r="AF859" s="177" t="str">
        <f t="shared" si="1037"/>
        <v>Fulham</v>
      </c>
      <c r="AG859" s="177" t="str">
        <f t="shared" si="1037"/>
        <v>Cardiff</v>
      </c>
      <c r="AH859" s="177" t="str">
        <f t="shared" si="1037"/>
        <v>Liverpool</v>
      </c>
      <c r="AI859" s="177" t="str">
        <f t="shared" si="1037"/>
        <v>Southampton</v>
      </c>
      <c r="AJ859" s="177" t="str">
        <f t="shared" si="1037"/>
        <v>Chelsea</v>
      </c>
      <c r="AK859" s="177" t="str">
        <f t="shared" si="1037"/>
        <v>Cardiff</v>
      </c>
      <c r="AL859" s="177" t="str">
        <f t="shared" si="1037"/>
        <v/>
      </c>
      <c r="AM859" s="177" t="str">
        <f t="shared" si="1037"/>
        <v/>
      </c>
      <c r="AN859" s="177" t="str">
        <f t="shared" si="1037"/>
        <v/>
      </c>
      <c r="AO859" s="177" t="str">
        <f t="shared" si="1037"/>
        <v/>
      </c>
      <c r="AP859" s="177" t="str">
        <f t="shared" si="1037"/>
        <v/>
      </c>
      <c r="AQ859" s="170"/>
      <c r="AR859" s="170"/>
    </row>
    <row r="860" ht="12.75" customHeight="1">
      <c r="A860" s="170"/>
      <c r="B860" s="170"/>
      <c r="C860" s="140"/>
      <c r="D860" s="139">
        <v>86.0</v>
      </c>
      <c r="E860" s="177" t="str">
        <f t="shared" ref="E860:AP860" si="1038">IFERROR(INDEX($C$389:$C$578,MATCH($D860,E$389:E$578,0)),"")</f>
        <v>Arsenal</v>
      </c>
      <c r="F860" s="177" t="str">
        <f t="shared" si="1038"/>
        <v>Huddersfield</v>
      </c>
      <c r="G860" s="177" t="str">
        <f t="shared" si="1038"/>
        <v>Burnley</v>
      </c>
      <c r="H860" s="177" t="str">
        <f t="shared" si="1038"/>
        <v>Burnley</v>
      </c>
      <c r="I860" s="177" t="str">
        <f t="shared" si="1038"/>
        <v>Fulham</v>
      </c>
      <c r="J860" s="177" t="str">
        <f t="shared" si="1038"/>
        <v>Crystal Palace</v>
      </c>
      <c r="K860" s="177" t="str">
        <f t="shared" si="1038"/>
        <v>Leicester</v>
      </c>
      <c r="L860" s="177" t="str">
        <f t="shared" si="1038"/>
        <v>Brighton</v>
      </c>
      <c r="M860" s="177" t="str">
        <f t="shared" si="1038"/>
        <v>Man Utd</v>
      </c>
      <c r="N860" s="177" t="str">
        <f t="shared" si="1038"/>
        <v>Crystal Palace</v>
      </c>
      <c r="O860" s="177" t="str">
        <f t="shared" si="1038"/>
        <v>Arsenal</v>
      </c>
      <c r="P860" s="177" t="str">
        <f t="shared" si="1038"/>
        <v>Arsenal</v>
      </c>
      <c r="Q860" s="177" t="str">
        <f t="shared" si="1038"/>
        <v>Fulham</v>
      </c>
      <c r="R860" s="177" t="str">
        <f t="shared" si="1038"/>
        <v>Cardiff</v>
      </c>
      <c r="S860" s="177" t="str">
        <f t="shared" si="1038"/>
        <v>Brighton</v>
      </c>
      <c r="T860" s="177" t="str">
        <f t="shared" si="1038"/>
        <v>Fulham</v>
      </c>
      <c r="U860" s="177" t="str">
        <f t="shared" si="1038"/>
        <v>Man Utd</v>
      </c>
      <c r="V860" s="177" t="str">
        <f t="shared" si="1038"/>
        <v>Leicester</v>
      </c>
      <c r="W860" s="177" t="str">
        <f t="shared" si="1038"/>
        <v>Brighton</v>
      </c>
      <c r="X860" s="177" t="str">
        <f t="shared" si="1038"/>
        <v>Crystal Palace</v>
      </c>
      <c r="Y860" s="177" t="str">
        <f t="shared" si="1038"/>
        <v>Liverpool</v>
      </c>
      <c r="Z860" s="177" t="str">
        <f t="shared" si="1038"/>
        <v>Crystal Palace</v>
      </c>
      <c r="AA860" s="177" t="str">
        <f t="shared" si="1038"/>
        <v>Liverpool</v>
      </c>
      <c r="AB860" s="177" t="str">
        <f t="shared" si="1038"/>
        <v>Crystal Palace</v>
      </c>
      <c r="AC860" s="177" t="str">
        <f t="shared" si="1038"/>
        <v>Cardiff</v>
      </c>
      <c r="AD860" s="177" t="str">
        <f t="shared" si="1038"/>
        <v>Brighton</v>
      </c>
      <c r="AE860" s="177" t="str">
        <f t="shared" si="1038"/>
        <v>Arsenal</v>
      </c>
      <c r="AF860" s="177" t="str">
        <f t="shared" si="1038"/>
        <v>Huddersfield</v>
      </c>
      <c r="AG860" s="177" t="str">
        <f t="shared" si="1038"/>
        <v>Burnley</v>
      </c>
      <c r="AH860" s="177" t="str">
        <f t="shared" si="1038"/>
        <v>Arsenal</v>
      </c>
      <c r="AI860" s="177" t="str">
        <f t="shared" si="1038"/>
        <v>Leicester</v>
      </c>
      <c r="AJ860" s="177" t="str">
        <f t="shared" si="1038"/>
        <v>Man City</v>
      </c>
      <c r="AK860" s="177" t="str">
        <f t="shared" si="1038"/>
        <v>Crystal Palace</v>
      </c>
      <c r="AL860" s="177" t="str">
        <f t="shared" si="1038"/>
        <v/>
      </c>
      <c r="AM860" s="177" t="str">
        <f t="shared" si="1038"/>
        <v/>
      </c>
      <c r="AN860" s="177" t="str">
        <f t="shared" si="1038"/>
        <v/>
      </c>
      <c r="AO860" s="177" t="str">
        <f t="shared" si="1038"/>
        <v/>
      </c>
      <c r="AP860" s="177" t="str">
        <f t="shared" si="1038"/>
        <v/>
      </c>
      <c r="AQ860" s="170"/>
      <c r="AR860" s="170"/>
    </row>
    <row r="861" ht="12.75" customHeight="1">
      <c r="A861" s="170"/>
      <c r="B861" s="170"/>
      <c r="C861" s="140"/>
      <c r="D861" s="139">
        <v>87.0</v>
      </c>
      <c r="E861" s="177" t="str">
        <f t="shared" ref="E861:AP861" si="1039">IFERROR(INDEX($C$389:$C$578,MATCH($D861,E$389:E$578,0)),"")</f>
        <v>Liverpool</v>
      </c>
      <c r="F861" s="177" t="str">
        <f t="shared" si="1039"/>
        <v>Arsenal</v>
      </c>
      <c r="G861" s="177" t="str">
        <f t="shared" si="1039"/>
        <v>Everton</v>
      </c>
      <c r="H861" s="177" t="str">
        <f t="shared" si="1039"/>
        <v>Chelsea</v>
      </c>
      <c r="I861" s="177" t="str">
        <f t="shared" si="1039"/>
        <v>Arsenal</v>
      </c>
      <c r="J861" s="177" t="str">
        <f t="shared" si="1039"/>
        <v>Crystal Palace</v>
      </c>
      <c r="K861" s="177" t="str">
        <f t="shared" si="1039"/>
        <v>Liverpool</v>
      </c>
      <c r="L861" s="177" t="str">
        <f t="shared" si="1039"/>
        <v>Brighton</v>
      </c>
      <c r="M861" s="177" t="str">
        <f t="shared" si="1039"/>
        <v>Bournemouth</v>
      </c>
      <c r="N861" s="177" t="str">
        <f t="shared" si="1039"/>
        <v>Burnley</v>
      </c>
      <c r="O861" s="177" t="str">
        <f t="shared" si="1039"/>
        <v>Brighton</v>
      </c>
      <c r="P861" s="177" t="str">
        <f t="shared" si="1039"/>
        <v>Arsenal</v>
      </c>
      <c r="Q861" s="177" t="str">
        <f t="shared" si="1039"/>
        <v>Brighton</v>
      </c>
      <c r="R861" s="177" t="str">
        <f t="shared" si="1039"/>
        <v>Arsenal</v>
      </c>
      <c r="S861" s="177" t="str">
        <f t="shared" si="1039"/>
        <v>Fulham</v>
      </c>
      <c r="T861" s="177" t="str">
        <f t="shared" si="1039"/>
        <v>Southampton</v>
      </c>
      <c r="U861" s="177" t="str">
        <f t="shared" si="1039"/>
        <v>Arsenal</v>
      </c>
      <c r="V861" s="177" t="str">
        <f t="shared" si="1039"/>
        <v>Crystal Palace</v>
      </c>
      <c r="W861" s="177" t="str">
        <f t="shared" si="1039"/>
        <v>Brighton</v>
      </c>
      <c r="X861" s="177" t="str">
        <f t="shared" si="1039"/>
        <v>Man City</v>
      </c>
      <c r="Y861" s="177" t="str">
        <f t="shared" si="1039"/>
        <v>Brighton</v>
      </c>
      <c r="Z861" s="177" t="str">
        <f t="shared" si="1039"/>
        <v>Brighton</v>
      </c>
      <c r="AA861" s="177" t="str">
        <f t="shared" si="1039"/>
        <v>Brighton</v>
      </c>
      <c r="AB861" s="177" t="str">
        <f t="shared" si="1039"/>
        <v>Burnley</v>
      </c>
      <c r="AC861" s="177" t="str">
        <f t="shared" si="1039"/>
        <v>Bournemouth</v>
      </c>
      <c r="AD861" s="177" t="str">
        <f t="shared" si="1039"/>
        <v>Huddersfield</v>
      </c>
      <c r="AE861" s="177" t="str">
        <f t="shared" si="1039"/>
        <v>Everton</v>
      </c>
      <c r="AF861" s="177" t="str">
        <f t="shared" si="1039"/>
        <v>Brighton</v>
      </c>
      <c r="AG861" s="177" t="str">
        <f t="shared" si="1039"/>
        <v>Bournemouth</v>
      </c>
      <c r="AH861" s="177" t="str">
        <f t="shared" si="1039"/>
        <v>Bournemouth</v>
      </c>
      <c r="AI861" s="177" t="str">
        <f t="shared" si="1039"/>
        <v>Arsenal</v>
      </c>
      <c r="AJ861" s="177" t="str">
        <f t="shared" si="1039"/>
        <v>Leicester</v>
      </c>
      <c r="AK861" s="177" t="str">
        <f t="shared" si="1039"/>
        <v>Newcastle</v>
      </c>
      <c r="AL861" s="177" t="str">
        <f t="shared" si="1039"/>
        <v/>
      </c>
      <c r="AM861" s="177" t="str">
        <f t="shared" si="1039"/>
        <v/>
      </c>
      <c r="AN861" s="177" t="str">
        <f t="shared" si="1039"/>
        <v/>
      </c>
      <c r="AO861" s="177" t="str">
        <f t="shared" si="1039"/>
        <v/>
      </c>
      <c r="AP861" s="177" t="str">
        <f t="shared" si="1039"/>
        <v/>
      </c>
      <c r="AQ861" s="170"/>
      <c r="AR861" s="170"/>
    </row>
    <row r="862" ht="12.75" customHeight="1">
      <c r="A862" s="170"/>
      <c r="B862" s="170"/>
      <c r="C862" s="140"/>
      <c r="D862" s="139">
        <v>88.0</v>
      </c>
      <c r="E862" s="177" t="str">
        <f t="shared" ref="E862:AP862" si="1040">IFERROR(INDEX($C$389:$C$578,MATCH($D862,E$389:E$578,0)),"")</f>
        <v>Burnley</v>
      </c>
      <c r="F862" s="177" t="str">
        <f t="shared" si="1040"/>
        <v>Burnley</v>
      </c>
      <c r="G862" s="177" t="str">
        <f t="shared" si="1040"/>
        <v>Leicester</v>
      </c>
      <c r="H862" s="177" t="str">
        <f t="shared" si="1040"/>
        <v>Chelsea</v>
      </c>
      <c r="I862" s="177" t="str">
        <f t="shared" si="1040"/>
        <v>Chelsea</v>
      </c>
      <c r="J862" s="177" t="str">
        <f t="shared" si="1040"/>
        <v>Everton</v>
      </c>
      <c r="K862" s="177" t="str">
        <f t="shared" si="1040"/>
        <v>Southampton</v>
      </c>
      <c r="L862" s="177" t="str">
        <f t="shared" si="1040"/>
        <v>Leicester</v>
      </c>
      <c r="M862" s="177" t="str">
        <f t="shared" si="1040"/>
        <v>Brighton</v>
      </c>
      <c r="N862" s="177" t="str">
        <f t="shared" si="1040"/>
        <v>Huddersfield</v>
      </c>
      <c r="O862" s="177" t="str">
        <f t="shared" si="1040"/>
        <v>Man City</v>
      </c>
      <c r="P862" s="177" t="str">
        <f t="shared" si="1040"/>
        <v>Brighton</v>
      </c>
      <c r="Q862" s="177" t="str">
        <f t="shared" si="1040"/>
        <v>Huddersfield</v>
      </c>
      <c r="R862" s="177" t="str">
        <f t="shared" si="1040"/>
        <v>Huddersfield</v>
      </c>
      <c r="S862" s="177" t="str">
        <f t="shared" si="1040"/>
        <v>Liverpool</v>
      </c>
      <c r="T862" s="177" t="str">
        <f t="shared" si="1040"/>
        <v>Crystal Palace</v>
      </c>
      <c r="U862" s="177" t="str">
        <f t="shared" si="1040"/>
        <v>Leicester</v>
      </c>
      <c r="V862" s="177" t="str">
        <f t="shared" si="1040"/>
        <v>Arsenal</v>
      </c>
      <c r="W862" s="177" t="str">
        <f t="shared" si="1040"/>
        <v>Chelsea</v>
      </c>
      <c r="X862" s="177" t="str">
        <f t="shared" si="1040"/>
        <v>Chelsea</v>
      </c>
      <c r="Y862" s="177" t="str">
        <f t="shared" si="1040"/>
        <v>Brighton</v>
      </c>
      <c r="Z862" s="177" t="str">
        <f t="shared" si="1040"/>
        <v>Everton</v>
      </c>
      <c r="AA862" s="177" t="str">
        <f t="shared" si="1040"/>
        <v>Burnley</v>
      </c>
      <c r="AB862" s="177" t="str">
        <f t="shared" si="1040"/>
        <v>Huddersfield</v>
      </c>
      <c r="AC862" s="177" t="str">
        <f t="shared" si="1040"/>
        <v>Brighton</v>
      </c>
      <c r="AD862" s="177" t="str">
        <f t="shared" si="1040"/>
        <v>Southampton</v>
      </c>
      <c r="AE862" s="177" t="str">
        <f t="shared" si="1040"/>
        <v>Bournemouth</v>
      </c>
      <c r="AF862" s="177" t="str">
        <f t="shared" si="1040"/>
        <v>Chelsea</v>
      </c>
      <c r="AG862" s="177" t="str">
        <f t="shared" si="1040"/>
        <v>Bournemouth</v>
      </c>
      <c r="AH862" s="177" t="str">
        <f t="shared" si="1040"/>
        <v>Man City</v>
      </c>
      <c r="AI862" s="177" t="str">
        <f t="shared" si="1040"/>
        <v>Bournemouth</v>
      </c>
      <c r="AJ862" s="177" t="str">
        <f t="shared" si="1040"/>
        <v>Fulham</v>
      </c>
      <c r="AK862" s="177" t="str">
        <f t="shared" si="1040"/>
        <v>Bournemouth</v>
      </c>
      <c r="AL862" s="177" t="str">
        <f t="shared" si="1040"/>
        <v/>
      </c>
      <c r="AM862" s="177" t="str">
        <f t="shared" si="1040"/>
        <v/>
      </c>
      <c r="AN862" s="177" t="str">
        <f t="shared" si="1040"/>
        <v/>
      </c>
      <c r="AO862" s="177" t="str">
        <f t="shared" si="1040"/>
        <v/>
      </c>
      <c r="AP862" s="177" t="str">
        <f t="shared" si="1040"/>
        <v/>
      </c>
      <c r="AQ862" s="170"/>
      <c r="AR862" s="170"/>
    </row>
    <row r="863" ht="12.75" customHeight="1">
      <c r="A863" s="170"/>
      <c r="B863" s="170"/>
      <c r="C863" s="140"/>
      <c r="D863" s="139">
        <v>89.0</v>
      </c>
      <c r="E863" s="177" t="str">
        <f t="shared" ref="E863:AP863" si="1041">IFERROR(INDEX($C$389:$C$578,MATCH($D863,E$389:E$578,0)),"")</f>
        <v>Cardiff</v>
      </c>
      <c r="F863" s="177" t="str">
        <f t="shared" si="1041"/>
        <v>Leicester</v>
      </c>
      <c r="G863" s="177" t="str">
        <f t="shared" si="1041"/>
        <v>Arsenal</v>
      </c>
      <c r="H863" s="177" t="str">
        <f t="shared" si="1041"/>
        <v>Bournemouth</v>
      </c>
      <c r="I863" s="177" t="str">
        <f t="shared" si="1041"/>
        <v>Everton</v>
      </c>
      <c r="J863" s="177" t="str">
        <f t="shared" si="1041"/>
        <v>Fulham</v>
      </c>
      <c r="K863" s="177" t="str">
        <f t="shared" si="1041"/>
        <v>Arsenal</v>
      </c>
      <c r="L863" s="177" t="str">
        <f t="shared" si="1041"/>
        <v>Chelsea</v>
      </c>
      <c r="M863" s="177" t="str">
        <f t="shared" si="1041"/>
        <v>Man City</v>
      </c>
      <c r="N863" s="177" t="str">
        <f t="shared" si="1041"/>
        <v>Newcastle</v>
      </c>
      <c r="O863" s="177" t="str">
        <f t="shared" si="1041"/>
        <v>Huddersfield</v>
      </c>
      <c r="P863" s="177" t="str">
        <f t="shared" si="1041"/>
        <v>Man City</v>
      </c>
      <c r="Q863" s="177" t="str">
        <f t="shared" si="1041"/>
        <v>Leicester</v>
      </c>
      <c r="R863" s="177" t="str">
        <f t="shared" si="1041"/>
        <v>Brighton</v>
      </c>
      <c r="S863" s="177" t="str">
        <f t="shared" si="1041"/>
        <v>Crystal Palace</v>
      </c>
      <c r="T863" s="177" t="str">
        <f t="shared" si="1041"/>
        <v>Crystal Palace</v>
      </c>
      <c r="U863" s="177" t="str">
        <f t="shared" si="1041"/>
        <v>Everton</v>
      </c>
      <c r="V863" s="177" t="str">
        <f t="shared" si="1041"/>
        <v>Man City</v>
      </c>
      <c r="W863" s="177" t="str">
        <f t="shared" si="1041"/>
        <v>Everton</v>
      </c>
      <c r="X863" s="177" t="str">
        <f t="shared" si="1041"/>
        <v>Crystal Palace</v>
      </c>
      <c r="Y863" s="177" t="str">
        <f t="shared" si="1041"/>
        <v>Liverpool</v>
      </c>
      <c r="Z863" s="177" t="str">
        <f t="shared" si="1041"/>
        <v>Fulham</v>
      </c>
      <c r="AA863" s="177" t="str">
        <f t="shared" si="1041"/>
        <v>Burnley</v>
      </c>
      <c r="AB863" s="177" t="str">
        <f t="shared" si="1041"/>
        <v>Man City</v>
      </c>
      <c r="AC863" s="177" t="str">
        <f t="shared" si="1041"/>
        <v>Cardiff</v>
      </c>
      <c r="AD863" s="177" t="str">
        <f t="shared" si="1041"/>
        <v>Bournemouth</v>
      </c>
      <c r="AE863" s="177" t="str">
        <f t="shared" si="1041"/>
        <v>Bournemouth</v>
      </c>
      <c r="AF863" s="177" t="str">
        <f t="shared" si="1041"/>
        <v>Man Utd</v>
      </c>
      <c r="AG863" s="177" t="str">
        <f t="shared" si="1041"/>
        <v>Liverpool</v>
      </c>
      <c r="AH863" s="177" t="str">
        <f t="shared" si="1041"/>
        <v>Brighton</v>
      </c>
      <c r="AI863" s="177" t="str">
        <f t="shared" si="1041"/>
        <v>Everton</v>
      </c>
      <c r="AJ863" s="177" t="str">
        <f t="shared" si="1041"/>
        <v>Newcastle</v>
      </c>
      <c r="AK863" s="177" t="str">
        <f t="shared" si="1041"/>
        <v>Cardiff</v>
      </c>
      <c r="AL863" s="177" t="str">
        <f t="shared" si="1041"/>
        <v/>
      </c>
      <c r="AM863" s="177" t="str">
        <f t="shared" si="1041"/>
        <v/>
      </c>
      <c r="AN863" s="177" t="str">
        <f t="shared" si="1041"/>
        <v/>
      </c>
      <c r="AO863" s="177" t="str">
        <f t="shared" si="1041"/>
        <v/>
      </c>
      <c r="AP863" s="177" t="str">
        <f t="shared" si="1041"/>
        <v/>
      </c>
      <c r="AQ863" s="170"/>
      <c r="AR863" s="170"/>
    </row>
    <row r="864" ht="12.75" customHeight="1">
      <c r="A864" s="170"/>
      <c r="B864" s="170"/>
      <c r="C864" s="140"/>
      <c r="D864" s="139">
        <v>90.0</v>
      </c>
      <c r="E864" s="177" t="str">
        <f t="shared" ref="E864:AP864" si="1042">IFERROR(INDEX($C$389:$C$578,MATCH($D864,E$389:E$578,0)),"")</f>
        <v>Fulham</v>
      </c>
      <c r="F864" s="177" t="str">
        <f t="shared" si="1042"/>
        <v>Liverpool</v>
      </c>
      <c r="G864" s="177" t="str">
        <f t="shared" si="1042"/>
        <v>Chelsea</v>
      </c>
      <c r="H864" s="177" t="str">
        <f t="shared" si="1042"/>
        <v>Arsenal</v>
      </c>
      <c r="I864" s="177" t="str">
        <f t="shared" si="1042"/>
        <v>Man City</v>
      </c>
      <c r="J864" s="177" t="str">
        <f t="shared" si="1042"/>
        <v>Burnley</v>
      </c>
      <c r="K864" s="177" t="str">
        <f t="shared" si="1042"/>
        <v>Huddersfield</v>
      </c>
      <c r="L864" s="177" t="str">
        <f t="shared" si="1042"/>
        <v>West Ham</v>
      </c>
      <c r="M864" s="177" t="str">
        <f t="shared" si="1042"/>
        <v>Arsenal</v>
      </c>
      <c r="N864" s="177" t="str">
        <f t="shared" si="1042"/>
        <v>Man Utd</v>
      </c>
      <c r="O864" s="177" t="str">
        <f t="shared" si="1042"/>
        <v>Cardiff</v>
      </c>
      <c r="P864" s="177" t="str">
        <f t="shared" si="1042"/>
        <v>Huddersfield</v>
      </c>
      <c r="Q864" s="177" t="str">
        <f t="shared" si="1042"/>
        <v>Arsenal</v>
      </c>
      <c r="R864" s="177" t="str">
        <f t="shared" si="1042"/>
        <v>Crystal Palace</v>
      </c>
      <c r="S864" s="177" t="str">
        <f t="shared" si="1042"/>
        <v>Crystal Palace</v>
      </c>
      <c r="T864" s="177" t="str">
        <f t="shared" si="1042"/>
        <v>Brighton</v>
      </c>
      <c r="U864" s="177" t="str">
        <f t="shared" si="1042"/>
        <v>Arsenal</v>
      </c>
      <c r="V864" s="177" t="str">
        <f t="shared" si="1042"/>
        <v>Cardiff</v>
      </c>
      <c r="W864" s="177" t="str">
        <f t="shared" si="1042"/>
        <v>Leicester</v>
      </c>
      <c r="X864" s="177" t="str">
        <f t="shared" si="1042"/>
        <v>Leicester</v>
      </c>
      <c r="Y864" s="177" t="str">
        <f t="shared" si="1042"/>
        <v>Tottenham</v>
      </c>
      <c r="Z864" s="177" t="str">
        <f t="shared" si="1042"/>
        <v>Arsenal</v>
      </c>
      <c r="AA864" s="177" t="str">
        <f t="shared" si="1042"/>
        <v>Huddersfield</v>
      </c>
      <c r="AB864" s="177" t="str">
        <f t="shared" si="1042"/>
        <v>Chelsea</v>
      </c>
      <c r="AC864" s="177" t="str">
        <f t="shared" si="1042"/>
        <v>Man City</v>
      </c>
      <c r="AD864" s="177" t="str">
        <f t="shared" si="1042"/>
        <v>Brighton</v>
      </c>
      <c r="AE864" s="177" t="str">
        <f t="shared" si="1042"/>
        <v>Burnley</v>
      </c>
      <c r="AF864" s="177" t="str">
        <f t="shared" si="1042"/>
        <v>Brighton</v>
      </c>
      <c r="AG864" s="177" t="str">
        <f t="shared" si="1042"/>
        <v>Man City</v>
      </c>
      <c r="AH864" s="177" t="str">
        <f t="shared" si="1042"/>
        <v>Crystal Palace</v>
      </c>
      <c r="AI864" s="177" t="str">
        <f t="shared" si="1042"/>
        <v>Fulham</v>
      </c>
      <c r="AJ864" s="177" t="str">
        <f t="shared" si="1042"/>
        <v>Burnley</v>
      </c>
      <c r="AK864" s="177" t="str">
        <f t="shared" si="1042"/>
        <v>Crystal Palace</v>
      </c>
      <c r="AL864" s="177" t="str">
        <f t="shared" si="1042"/>
        <v/>
      </c>
      <c r="AM864" s="177" t="str">
        <f t="shared" si="1042"/>
        <v/>
      </c>
      <c r="AN864" s="177" t="str">
        <f t="shared" si="1042"/>
        <v/>
      </c>
      <c r="AO864" s="177" t="str">
        <f t="shared" si="1042"/>
        <v/>
      </c>
      <c r="AP864" s="177" t="str">
        <f t="shared" si="1042"/>
        <v/>
      </c>
      <c r="AQ864" s="170"/>
      <c r="AR864" s="170"/>
    </row>
    <row r="865" ht="12.75" customHeight="1">
      <c r="A865" s="170"/>
      <c r="B865" s="170"/>
      <c r="C865" s="140"/>
      <c r="D865" s="139">
        <v>91.0</v>
      </c>
      <c r="E865" s="177" t="str">
        <f t="shared" ref="E865:AP865" si="1043">IFERROR(INDEX($C$389:$C$578,MATCH($D865,E$389:E$578,0)),"")</f>
        <v>Huddersfield</v>
      </c>
      <c r="F865" s="177" t="str">
        <f t="shared" si="1043"/>
        <v>Arsenal</v>
      </c>
      <c r="G865" s="177" t="str">
        <f t="shared" si="1043"/>
        <v>Fulham</v>
      </c>
      <c r="H865" s="177" t="str">
        <f t="shared" si="1043"/>
        <v>Chelsea</v>
      </c>
      <c r="I865" s="177" t="str">
        <f t="shared" si="1043"/>
        <v>Newcastle</v>
      </c>
      <c r="J865" s="177" t="str">
        <f t="shared" si="1043"/>
        <v>Huddersfield</v>
      </c>
      <c r="K865" s="177" t="str">
        <f t="shared" si="1043"/>
        <v>Brighton</v>
      </c>
      <c r="L865" s="177" t="str">
        <f t="shared" si="1043"/>
        <v>Bournemouth</v>
      </c>
      <c r="M865" s="177" t="str">
        <f t="shared" si="1043"/>
        <v>Bournemouth</v>
      </c>
      <c r="N865" s="177" t="str">
        <f t="shared" si="1043"/>
        <v>Bournemouth</v>
      </c>
      <c r="O865" s="177" t="str">
        <f t="shared" si="1043"/>
        <v>Chelsea</v>
      </c>
      <c r="P865" s="177" t="str">
        <f t="shared" si="1043"/>
        <v>Everton</v>
      </c>
      <c r="Q865" s="177" t="str">
        <f t="shared" si="1043"/>
        <v>Arsenal</v>
      </c>
      <c r="R865" s="177" t="str">
        <f t="shared" si="1043"/>
        <v>Cardiff</v>
      </c>
      <c r="S865" s="177" t="str">
        <f t="shared" si="1043"/>
        <v>Newcastle</v>
      </c>
      <c r="T865" s="177" t="str">
        <f t="shared" si="1043"/>
        <v>Crystal Palace</v>
      </c>
      <c r="U865" s="177" t="str">
        <f t="shared" si="1043"/>
        <v>Tottenham</v>
      </c>
      <c r="V865" s="177" t="str">
        <f t="shared" si="1043"/>
        <v>Chelsea</v>
      </c>
      <c r="W865" s="177" t="str">
        <f t="shared" si="1043"/>
        <v>Bournemouth</v>
      </c>
      <c r="X865" s="177" t="str">
        <f t="shared" si="1043"/>
        <v>Bournemouth</v>
      </c>
      <c r="Y865" s="177" t="str">
        <f t="shared" si="1043"/>
        <v>Burnley</v>
      </c>
      <c r="Z865" s="177" t="str">
        <f t="shared" si="1043"/>
        <v>Bournemouth</v>
      </c>
      <c r="AA865" s="177" t="str">
        <f t="shared" si="1043"/>
        <v>Bournemouth</v>
      </c>
      <c r="AB865" s="177" t="str">
        <f t="shared" si="1043"/>
        <v>Leicester</v>
      </c>
      <c r="AC865" s="177" t="str">
        <f t="shared" si="1043"/>
        <v>Bournemouth</v>
      </c>
      <c r="AD865" s="177" t="str">
        <f t="shared" si="1043"/>
        <v>Brighton</v>
      </c>
      <c r="AE865" s="177" t="str">
        <f t="shared" si="1043"/>
        <v>Southampton</v>
      </c>
      <c r="AF865" s="177" t="str">
        <f t="shared" si="1043"/>
        <v>Arsenal</v>
      </c>
      <c r="AG865" s="177" t="str">
        <f t="shared" si="1043"/>
        <v>Bournemouth</v>
      </c>
      <c r="AH865" s="177" t="str">
        <f t="shared" si="1043"/>
        <v>Fulham</v>
      </c>
      <c r="AI865" s="177" t="str">
        <f t="shared" si="1043"/>
        <v>Crystal Palace</v>
      </c>
      <c r="AJ865" s="177" t="str">
        <f t="shared" si="1043"/>
        <v>Burnley</v>
      </c>
      <c r="AK865" s="177" t="str">
        <f t="shared" si="1043"/>
        <v>Southampton</v>
      </c>
      <c r="AL865" s="177" t="str">
        <f t="shared" si="1043"/>
        <v/>
      </c>
      <c r="AM865" s="177" t="str">
        <f t="shared" si="1043"/>
        <v/>
      </c>
      <c r="AN865" s="177" t="str">
        <f t="shared" si="1043"/>
        <v/>
      </c>
      <c r="AO865" s="177" t="str">
        <f t="shared" si="1043"/>
        <v/>
      </c>
      <c r="AP865" s="177" t="str">
        <f t="shared" si="1043"/>
        <v/>
      </c>
      <c r="AQ865" s="170"/>
      <c r="AR865" s="170"/>
    </row>
    <row r="866" ht="12.75" customHeight="1">
      <c r="A866" s="170"/>
      <c r="B866" s="170"/>
      <c r="C866" s="140"/>
      <c r="D866" s="139">
        <v>92.0</v>
      </c>
      <c r="E866" s="177" t="str">
        <f t="shared" ref="E866:AP866" si="1044">IFERROR(INDEX($C$389:$C$578,MATCH($D866,E$389:E$578,0)),"")</f>
        <v>Fulham</v>
      </c>
      <c r="F866" s="177" t="str">
        <f t="shared" si="1044"/>
        <v>Everton</v>
      </c>
      <c r="G866" s="177" t="str">
        <f t="shared" si="1044"/>
        <v>Huddersfield</v>
      </c>
      <c r="H866" s="177" t="str">
        <f t="shared" si="1044"/>
        <v>Crystal Palace</v>
      </c>
      <c r="I866" s="177" t="str">
        <f t="shared" si="1044"/>
        <v>Burnley</v>
      </c>
      <c r="J866" s="177" t="str">
        <f t="shared" si="1044"/>
        <v>Arsenal</v>
      </c>
      <c r="K866" s="177" t="str">
        <f t="shared" si="1044"/>
        <v>Cardiff</v>
      </c>
      <c r="L866" s="177" t="str">
        <f t="shared" si="1044"/>
        <v>Burnley</v>
      </c>
      <c r="M866" s="177" t="str">
        <f t="shared" si="1044"/>
        <v>Bournemouth</v>
      </c>
      <c r="N866" s="177" t="str">
        <f t="shared" si="1044"/>
        <v>Fulham</v>
      </c>
      <c r="O866" s="177" t="str">
        <f t="shared" si="1044"/>
        <v>Cardiff</v>
      </c>
      <c r="P866" s="177" t="str">
        <f t="shared" si="1044"/>
        <v>Bournemouth</v>
      </c>
      <c r="Q866" s="177" t="str">
        <f t="shared" si="1044"/>
        <v>Arsenal</v>
      </c>
      <c r="R866" s="177" t="str">
        <f t="shared" si="1044"/>
        <v>Cardiff</v>
      </c>
      <c r="S866" s="177" t="str">
        <f t="shared" si="1044"/>
        <v>Bournemouth</v>
      </c>
      <c r="T866" s="177" t="str">
        <f t="shared" si="1044"/>
        <v>Burnley</v>
      </c>
      <c r="U866" s="177" t="str">
        <f t="shared" si="1044"/>
        <v>Arsenal</v>
      </c>
      <c r="V866" s="177" t="str">
        <f t="shared" si="1044"/>
        <v>Everton</v>
      </c>
      <c r="W866" s="177" t="str">
        <f t="shared" si="1044"/>
        <v>Brighton</v>
      </c>
      <c r="X866" s="177" t="str">
        <f t="shared" si="1044"/>
        <v>Crystal Palace</v>
      </c>
      <c r="Y866" s="177" t="str">
        <f t="shared" si="1044"/>
        <v>Burnley</v>
      </c>
      <c r="Z866" s="177" t="str">
        <f t="shared" si="1044"/>
        <v>Chelsea</v>
      </c>
      <c r="AA866" s="177" t="str">
        <f t="shared" si="1044"/>
        <v>Everton</v>
      </c>
      <c r="AB866" s="177" t="str">
        <f t="shared" si="1044"/>
        <v>Crystal Palace</v>
      </c>
      <c r="AC866" s="177" t="str">
        <f t="shared" si="1044"/>
        <v>Leicester</v>
      </c>
      <c r="AD866" s="177" t="str">
        <f t="shared" si="1044"/>
        <v>Cardiff</v>
      </c>
      <c r="AE866" s="177" t="str">
        <f t="shared" si="1044"/>
        <v>Huddersfield</v>
      </c>
      <c r="AF866" s="177" t="str">
        <f t="shared" si="1044"/>
        <v>Chelsea</v>
      </c>
      <c r="AG866" s="177" t="str">
        <f t="shared" si="1044"/>
        <v>Burnley</v>
      </c>
      <c r="AH866" s="177" t="str">
        <f t="shared" si="1044"/>
        <v>Liverpool</v>
      </c>
      <c r="AI866" s="177" t="str">
        <f t="shared" si="1044"/>
        <v>Everton</v>
      </c>
      <c r="AJ866" s="177" t="str">
        <f t="shared" si="1044"/>
        <v>Cardiff</v>
      </c>
      <c r="AK866" s="177" t="str">
        <f t="shared" si="1044"/>
        <v>Everton</v>
      </c>
      <c r="AL866" s="177" t="str">
        <f t="shared" si="1044"/>
        <v/>
      </c>
      <c r="AM866" s="177" t="str">
        <f t="shared" si="1044"/>
        <v/>
      </c>
      <c r="AN866" s="177" t="str">
        <f t="shared" si="1044"/>
        <v/>
      </c>
      <c r="AO866" s="177" t="str">
        <f t="shared" si="1044"/>
        <v/>
      </c>
      <c r="AP866" s="177" t="str">
        <f t="shared" si="1044"/>
        <v/>
      </c>
      <c r="AQ866" s="170"/>
      <c r="AR866" s="170"/>
    </row>
    <row r="867" ht="12.75" customHeight="1">
      <c r="A867" s="170"/>
      <c r="B867" s="170"/>
      <c r="C867" s="140"/>
      <c r="D867" s="139">
        <v>93.0</v>
      </c>
      <c r="E867" s="177" t="str">
        <f t="shared" ref="E867:AP867" si="1045">IFERROR(INDEX($C$389:$C$578,MATCH($D867,E$389:E$578,0)),"")</f>
        <v>Everton</v>
      </c>
      <c r="F867" s="177" t="str">
        <f t="shared" si="1045"/>
        <v>Chelsea</v>
      </c>
      <c r="G867" s="177" t="str">
        <f t="shared" si="1045"/>
        <v>Leicester</v>
      </c>
      <c r="H867" s="177" t="str">
        <f t="shared" si="1045"/>
        <v>Bournemouth</v>
      </c>
      <c r="I867" s="177" t="str">
        <f t="shared" si="1045"/>
        <v>Chelsea</v>
      </c>
      <c r="J867" s="177" t="str">
        <f t="shared" si="1045"/>
        <v>Burnley</v>
      </c>
      <c r="K867" s="177" t="str">
        <f t="shared" si="1045"/>
        <v>Leicester</v>
      </c>
      <c r="L867" s="177" t="str">
        <f t="shared" si="1045"/>
        <v>Chelsea</v>
      </c>
      <c r="M867" s="177" t="str">
        <f t="shared" si="1045"/>
        <v>Bournemouth</v>
      </c>
      <c r="N867" s="177" t="str">
        <f t="shared" si="1045"/>
        <v>Huddersfield</v>
      </c>
      <c r="O867" s="177" t="str">
        <f t="shared" si="1045"/>
        <v>Chelsea</v>
      </c>
      <c r="P867" s="177" t="str">
        <f t="shared" si="1045"/>
        <v>Liverpool</v>
      </c>
      <c r="Q867" s="177" t="str">
        <f t="shared" si="1045"/>
        <v>Liverpool</v>
      </c>
      <c r="R867" s="177" t="str">
        <f t="shared" si="1045"/>
        <v>Arsenal</v>
      </c>
      <c r="S867" s="177" t="str">
        <f t="shared" si="1045"/>
        <v>Crystal Palace</v>
      </c>
      <c r="T867" s="177" t="str">
        <f t="shared" si="1045"/>
        <v>Crystal Palace</v>
      </c>
      <c r="U867" s="177" t="str">
        <f t="shared" si="1045"/>
        <v>Everton</v>
      </c>
      <c r="V867" s="177" t="str">
        <f t="shared" si="1045"/>
        <v>Everton</v>
      </c>
      <c r="W867" s="177" t="str">
        <f t="shared" si="1045"/>
        <v>Burnley</v>
      </c>
      <c r="X867" s="177" t="str">
        <f t="shared" si="1045"/>
        <v>Everton</v>
      </c>
      <c r="Y867" s="177" t="str">
        <f t="shared" si="1045"/>
        <v>Man City</v>
      </c>
      <c r="Z867" s="177" t="str">
        <f t="shared" si="1045"/>
        <v>Crystal Palace</v>
      </c>
      <c r="AA867" s="177" t="str">
        <f t="shared" si="1045"/>
        <v>Bournemouth</v>
      </c>
      <c r="AB867" s="177" t="str">
        <f t="shared" si="1045"/>
        <v>Arsenal</v>
      </c>
      <c r="AC867" s="177" t="str">
        <f t="shared" si="1045"/>
        <v>Liverpool</v>
      </c>
      <c r="AD867" s="177" t="str">
        <f t="shared" si="1045"/>
        <v>Everton</v>
      </c>
      <c r="AE867" s="177" t="str">
        <f t="shared" si="1045"/>
        <v>Arsenal</v>
      </c>
      <c r="AF867" s="177" t="str">
        <f t="shared" si="1045"/>
        <v>Bournemouth</v>
      </c>
      <c r="AG867" s="177" t="str">
        <f t="shared" si="1045"/>
        <v>Chelsea</v>
      </c>
      <c r="AH867" s="177" t="str">
        <f t="shared" si="1045"/>
        <v>Brighton</v>
      </c>
      <c r="AI867" s="177" t="str">
        <f t="shared" si="1045"/>
        <v>Arsenal</v>
      </c>
      <c r="AJ867" s="177" t="str">
        <f t="shared" si="1045"/>
        <v>Crystal Palace</v>
      </c>
      <c r="AK867" s="177" t="str">
        <f t="shared" si="1045"/>
        <v>Chelsea</v>
      </c>
      <c r="AL867" s="177" t="str">
        <f t="shared" si="1045"/>
        <v/>
      </c>
      <c r="AM867" s="177" t="str">
        <f t="shared" si="1045"/>
        <v/>
      </c>
      <c r="AN867" s="177" t="str">
        <f t="shared" si="1045"/>
        <v/>
      </c>
      <c r="AO867" s="177" t="str">
        <f t="shared" si="1045"/>
        <v/>
      </c>
      <c r="AP867" s="177" t="str">
        <f t="shared" si="1045"/>
        <v/>
      </c>
      <c r="AQ867" s="170"/>
      <c r="AR867" s="170"/>
    </row>
    <row r="868" ht="12.75" customHeight="1">
      <c r="A868" s="170"/>
      <c r="B868" s="170"/>
      <c r="C868" s="140"/>
      <c r="D868" s="139">
        <v>94.0</v>
      </c>
      <c r="E868" s="177" t="str">
        <f t="shared" ref="E868:AP868" si="1046">IFERROR(INDEX($C$389:$C$578,MATCH($D868,E$389:E$578,0)),"")</f>
        <v>Burnley</v>
      </c>
      <c r="F868" s="177" t="str">
        <f t="shared" si="1046"/>
        <v>Arsenal</v>
      </c>
      <c r="G868" s="177" t="str">
        <f t="shared" si="1046"/>
        <v>Man City</v>
      </c>
      <c r="H868" s="177" t="str">
        <f t="shared" si="1046"/>
        <v>Liverpool</v>
      </c>
      <c r="I868" s="177" t="str">
        <f t="shared" si="1046"/>
        <v>Chelsea</v>
      </c>
      <c r="J868" s="177" t="str">
        <f t="shared" si="1046"/>
        <v>Huddersfield</v>
      </c>
      <c r="K868" s="177" t="str">
        <f t="shared" si="1046"/>
        <v>Crystal Palace</v>
      </c>
      <c r="L868" s="177" t="str">
        <f t="shared" si="1046"/>
        <v>Everton</v>
      </c>
      <c r="M868" s="177" t="str">
        <f t="shared" si="1046"/>
        <v>Arsenal</v>
      </c>
      <c r="N868" s="177" t="str">
        <f t="shared" si="1046"/>
        <v>Leicester</v>
      </c>
      <c r="O868" s="177" t="str">
        <f t="shared" si="1046"/>
        <v>Liverpool</v>
      </c>
      <c r="P868" s="177" t="str">
        <f t="shared" si="1046"/>
        <v>Everton</v>
      </c>
      <c r="Q868" s="177" t="str">
        <f t="shared" si="1046"/>
        <v>Watford</v>
      </c>
      <c r="R868" s="177" t="str">
        <f t="shared" si="1046"/>
        <v>Crystal Palace</v>
      </c>
      <c r="S868" s="177" t="str">
        <f t="shared" si="1046"/>
        <v>Liverpool</v>
      </c>
      <c r="T868" s="177" t="str">
        <f t="shared" si="1046"/>
        <v>Liverpool</v>
      </c>
      <c r="U868" s="177" t="str">
        <f t="shared" si="1046"/>
        <v>Cardiff</v>
      </c>
      <c r="V868" s="177" t="str">
        <f t="shared" si="1046"/>
        <v>Arsenal</v>
      </c>
      <c r="W868" s="177" t="str">
        <f t="shared" si="1046"/>
        <v>Chelsea</v>
      </c>
      <c r="X868" s="177" t="str">
        <f t="shared" si="1046"/>
        <v>Watford</v>
      </c>
      <c r="Y868" s="177" t="str">
        <f t="shared" si="1046"/>
        <v>Arsenal</v>
      </c>
      <c r="Z868" s="177" t="str">
        <f t="shared" si="1046"/>
        <v>Man City</v>
      </c>
      <c r="AA868" s="177" t="str">
        <f t="shared" si="1046"/>
        <v>Cardiff</v>
      </c>
      <c r="AB868" s="177" t="str">
        <f t="shared" si="1046"/>
        <v>Man Utd</v>
      </c>
      <c r="AC868" s="177" t="str">
        <f t="shared" si="1046"/>
        <v>Newcastle</v>
      </c>
      <c r="AD868" s="177" t="str">
        <f t="shared" si="1046"/>
        <v>Burnley</v>
      </c>
      <c r="AE868" s="177" t="str">
        <f t="shared" si="1046"/>
        <v>Chelsea</v>
      </c>
      <c r="AF868" s="177" t="str">
        <f t="shared" si="1046"/>
        <v>Man City</v>
      </c>
      <c r="AG868" s="177" t="str">
        <f t="shared" si="1046"/>
        <v>Cardiff</v>
      </c>
      <c r="AH868" s="177" t="str">
        <f t="shared" si="1046"/>
        <v>Burnley</v>
      </c>
      <c r="AI868" s="177" t="str">
        <f t="shared" si="1046"/>
        <v>Brighton</v>
      </c>
      <c r="AJ868" s="177" t="str">
        <f t="shared" si="1046"/>
        <v>Everton</v>
      </c>
      <c r="AK868" s="177" t="str">
        <f t="shared" si="1046"/>
        <v>Liverpool</v>
      </c>
      <c r="AL868" s="177" t="str">
        <f t="shared" si="1046"/>
        <v/>
      </c>
      <c r="AM868" s="177" t="str">
        <f t="shared" si="1046"/>
        <v/>
      </c>
      <c r="AN868" s="177" t="str">
        <f t="shared" si="1046"/>
        <v/>
      </c>
      <c r="AO868" s="177" t="str">
        <f t="shared" si="1046"/>
        <v/>
      </c>
      <c r="AP868" s="177" t="str">
        <f t="shared" si="1046"/>
        <v/>
      </c>
      <c r="AQ868" s="170"/>
      <c r="AR868" s="170"/>
    </row>
    <row r="869" ht="12.75" customHeight="1">
      <c r="A869" s="170"/>
      <c r="B869" s="170"/>
      <c r="C869" s="140"/>
      <c r="D869" s="139">
        <v>95.0</v>
      </c>
      <c r="E869" s="177" t="str">
        <f t="shared" ref="E869:AP869" si="1047">IFERROR(INDEX($C$389:$C$578,MATCH($D869,E$389:E$578,0)),"")</f>
        <v>Liverpool</v>
      </c>
      <c r="F869" s="177" t="str">
        <f t="shared" si="1047"/>
        <v>Cardiff</v>
      </c>
      <c r="G869" s="177" t="str">
        <f t="shared" si="1047"/>
        <v>Bournemouth</v>
      </c>
      <c r="H869" s="177" t="str">
        <f t="shared" si="1047"/>
        <v>Leicester</v>
      </c>
      <c r="I869" s="177" t="str">
        <f t="shared" si="1047"/>
        <v>Chelsea</v>
      </c>
      <c r="J869" s="177" t="str">
        <f t="shared" si="1047"/>
        <v>Liverpool</v>
      </c>
      <c r="K869" s="177" t="str">
        <f t="shared" si="1047"/>
        <v>Arsenal</v>
      </c>
      <c r="L869" s="177" t="str">
        <f t="shared" si="1047"/>
        <v>Leicester</v>
      </c>
      <c r="M869" s="177" t="str">
        <f t="shared" si="1047"/>
        <v>Brighton</v>
      </c>
      <c r="N869" s="177" t="str">
        <f t="shared" si="1047"/>
        <v>Leicester</v>
      </c>
      <c r="O869" s="177" t="str">
        <f t="shared" si="1047"/>
        <v>Liverpool</v>
      </c>
      <c r="P869" s="177" t="str">
        <f t="shared" si="1047"/>
        <v>Brighton</v>
      </c>
      <c r="Q869" s="177" t="str">
        <f t="shared" si="1047"/>
        <v>Arsenal</v>
      </c>
      <c r="R869" s="177" t="str">
        <f t="shared" si="1047"/>
        <v>Leicester</v>
      </c>
      <c r="S869" s="177" t="str">
        <f t="shared" si="1047"/>
        <v>Cardiff</v>
      </c>
      <c r="T869" s="177" t="str">
        <f t="shared" si="1047"/>
        <v>Arsenal</v>
      </c>
      <c r="U869" s="177" t="str">
        <f t="shared" si="1047"/>
        <v>Chelsea</v>
      </c>
      <c r="V869" s="177" t="str">
        <f t="shared" si="1047"/>
        <v>Chelsea</v>
      </c>
      <c r="W869" s="177" t="str">
        <f t="shared" si="1047"/>
        <v>Everton</v>
      </c>
      <c r="X869" s="177" t="str">
        <f t="shared" si="1047"/>
        <v>Everton</v>
      </c>
      <c r="Y869" s="177" t="str">
        <f t="shared" si="1047"/>
        <v>Chelsea</v>
      </c>
      <c r="Z869" s="177" t="str">
        <f t="shared" si="1047"/>
        <v>Burnley</v>
      </c>
      <c r="AA869" s="177" t="str">
        <f t="shared" si="1047"/>
        <v>Chelsea</v>
      </c>
      <c r="AB869" s="177" t="str">
        <f t="shared" si="1047"/>
        <v>Man Utd</v>
      </c>
      <c r="AC869" s="177" t="str">
        <f t="shared" si="1047"/>
        <v>Bournemouth</v>
      </c>
      <c r="AD869" s="177" t="str">
        <f t="shared" si="1047"/>
        <v>Fulham</v>
      </c>
      <c r="AE869" s="177" t="str">
        <f t="shared" si="1047"/>
        <v>Fulham</v>
      </c>
      <c r="AF869" s="177" t="str">
        <f t="shared" si="1047"/>
        <v>Man City</v>
      </c>
      <c r="AG869" s="177" t="str">
        <f t="shared" si="1047"/>
        <v>Crystal Palace</v>
      </c>
      <c r="AH869" s="177" t="str">
        <f t="shared" si="1047"/>
        <v>Chelsea</v>
      </c>
      <c r="AI869" s="177" t="str">
        <f t="shared" si="1047"/>
        <v>Everton</v>
      </c>
      <c r="AJ869" s="177" t="str">
        <f t="shared" si="1047"/>
        <v>Bournemouth</v>
      </c>
      <c r="AK869" s="177" t="str">
        <f t="shared" si="1047"/>
        <v>Burnley</v>
      </c>
      <c r="AL869" s="177" t="str">
        <f t="shared" si="1047"/>
        <v/>
      </c>
      <c r="AM869" s="177" t="str">
        <f t="shared" si="1047"/>
        <v/>
      </c>
      <c r="AN869" s="177" t="str">
        <f t="shared" si="1047"/>
        <v/>
      </c>
      <c r="AO869" s="177" t="str">
        <f t="shared" si="1047"/>
        <v/>
      </c>
      <c r="AP869" s="177" t="str">
        <f t="shared" si="1047"/>
        <v/>
      </c>
      <c r="AQ869" s="170"/>
      <c r="AR869" s="170"/>
    </row>
    <row r="870" ht="12.75" customHeight="1">
      <c r="A870" s="170"/>
      <c r="B870" s="170"/>
      <c r="C870" s="140"/>
      <c r="D870" s="139">
        <v>96.0</v>
      </c>
      <c r="E870" s="177" t="str">
        <f t="shared" ref="E870:AP870" si="1048">IFERROR(INDEX($C$389:$C$578,MATCH($D870,E$389:E$578,0)),"")</f>
        <v>Man Utd</v>
      </c>
      <c r="F870" s="177" t="str">
        <f t="shared" si="1048"/>
        <v>Crystal Palace</v>
      </c>
      <c r="G870" s="177" t="str">
        <f t="shared" si="1048"/>
        <v>Burnley</v>
      </c>
      <c r="H870" s="177" t="str">
        <f t="shared" si="1048"/>
        <v>Arsenal</v>
      </c>
      <c r="I870" s="177" t="str">
        <f t="shared" si="1048"/>
        <v>Tottenham</v>
      </c>
      <c r="J870" s="177" t="str">
        <f t="shared" si="1048"/>
        <v>Tottenham</v>
      </c>
      <c r="K870" s="177" t="str">
        <f t="shared" si="1048"/>
        <v>Bournemouth</v>
      </c>
      <c r="L870" s="177" t="str">
        <f t="shared" si="1048"/>
        <v>Chelsea</v>
      </c>
      <c r="M870" s="177" t="str">
        <f t="shared" si="1048"/>
        <v>Leicester</v>
      </c>
      <c r="N870" s="177" t="str">
        <f t="shared" si="1048"/>
        <v>Leicester</v>
      </c>
      <c r="O870" s="177" t="str">
        <f t="shared" si="1048"/>
        <v>Man Utd</v>
      </c>
      <c r="P870" s="177" t="str">
        <f t="shared" si="1048"/>
        <v>Burnley</v>
      </c>
      <c r="Q870" s="177" t="str">
        <f t="shared" si="1048"/>
        <v>Arsenal</v>
      </c>
      <c r="R870" s="177" t="str">
        <f t="shared" si="1048"/>
        <v>Bournemouth</v>
      </c>
      <c r="S870" s="177" t="str">
        <f t="shared" si="1048"/>
        <v>Cardiff</v>
      </c>
      <c r="T870" s="177" t="str">
        <f t="shared" si="1048"/>
        <v>Cardiff</v>
      </c>
      <c r="U870" s="177" t="str">
        <f t="shared" si="1048"/>
        <v>Bournemouth</v>
      </c>
      <c r="V870" s="177" t="str">
        <f t="shared" si="1048"/>
        <v>Huddersfield</v>
      </c>
      <c r="W870" s="177" t="str">
        <f t="shared" si="1048"/>
        <v>Bournemouth</v>
      </c>
      <c r="X870" s="177" t="str">
        <f t="shared" si="1048"/>
        <v>Tottenham</v>
      </c>
      <c r="Y870" s="177" t="str">
        <f t="shared" si="1048"/>
        <v>Everton</v>
      </c>
      <c r="Z870" s="177" t="str">
        <f t="shared" si="1048"/>
        <v>Huddersfield</v>
      </c>
      <c r="AA870" s="177" t="str">
        <f t="shared" si="1048"/>
        <v>Everton</v>
      </c>
      <c r="AB870" s="177" t="str">
        <f t="shared" si="1048"/>
        <v>Everton</v>
      </c>
      <c r="AC870" s="177" t="str">
        <f t="shared" si="1048"/>
        <v>Crystal Palace</v>
      </c>
      <c r="AD870" s="177" t="str">
        <f t="shared" si="1048"/>
        <v>Bournemouth</v>
      </c>
      <c r="AE870" s="177" t="str">
        <f t="shared" si="1048"/>
        <v>Man City</v>
      </c>
      <c r="AF870" s="177" t="str">
        <f t="shared" si="1048"/>
        <v>Cardiff</v>
      </c>
      <c r="AG870" s="177" t="str">
        <f t="shared" si="1048"/>
        <v>Fulham</v>
      </c>
      <c r="AH870" s="177" t="str">
        <f t="shared" si="1048"/>
        <v>Huddersfield</v>
      </c>
      <c r="AI870" s="177" t="str">
        <f t="shared" si="1048"/>
        <v>Bournemouth</v>
      </c>
      <c r="AJ870" s="177" t="str">
        <f t="shared" si="1048"/>
        <v>Bournemouth</v>
      </c>
      <c r="AK870" s="177" t="str">
        <f t="shared" si="1048"/>
        <v>Bournemouth</v>
      </c>
      <c r="AL870" s="177" t="str">
        <f t="shared" si="1048"/>
        <v/>
      </c>
      <c r="AM870" s="177" t="str">
        <f t="shared" si="1048"/>
        <v/>
      </c>
      <c r="AN870" s="177" t="str">
        <f t="shared" si="1048"/>
        <v/>
      </c>
      <c r="AO870" s="177" t="str">
        <f t="shared" si="1048"/>
        <v/>
      </c>
      <c r="AP870" s="177" t="str">
        <f t="shared" si="1048"/>
        <v/>
      </c>
      <c r="AQ870" s="170"/>
      <c r="AR870" s="170"/>
    </row>
    <row r="871" ht="12.75" customHeight="1">
      <c r="A871" s="170"/>
      <c r="B871" s="170"/>
      <c r="C871" s="140"/>
      <c r="D871" s="139">
        <v>97.0</v>
      </c>
      <c r="E871" s="177" t="str">
        <f t="shared" ref="E871:AP871" si="1049">IFERROR(INDEX($C$389:$C$578,MATCH($D871,E$389:E$578,0)),"")</f>
        <v>Burnley</v>
      </c>
      <c r="F871" s="177" t="str">
        <f t="shared" si="1049"/>
        <v>Burnley</v>
      </c>
      <c r="G871" s="177" t="str">
        <f t="shared" si="1049"/>
        <v>Crystal Palace</v>
      </c>
      <c r="H871" s="177" t="str">
        <f t="shared" si="1049"/>
        <v>Burnley</v>
      </c>
      <c r="I871" s="177" t="str">
        <f t="shared" si="1049"/>
        <v>Man City</v>
      </c>
      <c r="J871" s="177" t="str">
        <f t="shared" si="1049"/>
        <v>Arsenal</v>
      </c>
      <c r="K871" s="177" t="str">
        <f t="shared" si="1049"/>
        <v>Fulham</v>
      </c>
      <c r="L871" s="177" t="str">
        <f t="shared" si="1049"/>
        <v>Tottenham</v>
      </c>
      <c r="M871" s="177" t="str">
        <f t="shared" si="1049"/>
        <v>Crystal Palace</v>
      </c>
      <c r="N871" s="177" t="str">
        <f t="shared" si="1049"/>
        <v>Burnley</v>
      </c>
      <c r="O871" s="177" t="str">
        <f t="shared" si="1049"/>
        <v>Cardiff</v>
      </c>
      <c r="P871" s="177" t="str">
        <f t="shared" si="1049"/>
        <v>Newcastle</v>
      </c>
      <c r="Q871" s="177" t="str">
        <f t="shared" si="1049"/>
        <v>Bournemouth</v>
      </c>
      <c r="R871" s="177" t="str">
        <f t="shared" si="1049"/>
        <v>Chelsea</v>
      </c>
      <c r="S871" s="177" t="str">
        <f t="shared" si="1049"/>
        <v>Fulham</v>
      </c>
      <c r="T871" s="177" t="str">
        <f t="shared" si="1049"/>
        <v>Huddersfield</v>
      </c>
      <c r="U871" s="177" t="str">
        <f t="shared" si="1049"/>
        <v>Chelsea</v>
      </c>
      <c r="V871" s="177" t="str">
        <f t="shared" si="1049"/>
        <v>Crystal Palace</v>
      </c>
      <c r="W871" s="177" t="str">
        <f t="shared" si="1049"/>
        <v>Bournemouth</v>
      </c>
      <c r="X871" s="177" t="str">
        <f t="shared" si="1049"/>
        <v>Bournemouth</v>
      </c>
      <c r="Y871" s="177" t="str">
        <f t="shared" si="1049"/>
        <v>Huddersfield</v>
      </c>
      <c r="Z871" s="177" t="str">
        <f t="shared" si="1049"/>
        <v>Brighton</v>
      </c>
      <c r="AA871" s="177" t="str">
        <f t="shared" si="1049"/>
        <v>Leicester</v>
      </c>
      <c r="AB871" s="177" t="str">
        <f t="shared" si="1049"/>
        <v>Arsenal</v>
      </c>
      <c r="AC871" s="177" t="str">
        <f t="shared" si="1049"/>
        <v>Cardiff</v>
      </c>
      <c r="AD871" s="177" t="str">
        <f t="shared" si="1049"/>
        <v>Burnley</v>
      </c>
      <c r="AE871" s="177" t="str">
        <f t="shared" si="1049"/>
        <v>Bournemouth</v>
      </c>
      <c r="AF871" s="177" t="str">
        <f t="shared" si="1049"/>
        <v>Cardiff</v>
      </c>
      <c r="AG871" s="177" t="str">
        <f t="shared" si="1049"/>
        <v>Brighton</v>
      </c>
      <c r="AH871" s="177" t="str">
        <f t="shared" si="1049"/>
        <v>Arsenal</v>
      </c>
      <c r="AI871" s="177" t="str">
        <f t="shared" si="1049"/>
        <v>Bournemouth</v>
      </c>
      <c r="AJ871" s="177" t="str">
        <f t="shared" si="1049"/>
        <v>Brighton</v>
      </c>
      <c r="AK871" s="177" t="str">
        <f t="shared" si="1049"/>
        <v>Burnley</v>
      </c>
      <c r="AL871" s="177" t="str">
        <f t="shared" si="1049"/>
        <v/>
      </c>
      <c r="AM871" s="177" t="str">
        <f t="shared" si="1049"/>
        <v/>
      </c>
      <c r="AN871" s="177" t="str">
        <f t="shared" si="1049"/>
        <v/>
      </c>
      <c r="AO871" s="177" t="str">
        <f t="shared" si="1049"/>
        <v/>
      </c>
      <c r="AP871" s="177" t="str">
        <f t="shared" si="1049"/>
        <v/>
      </c>
      <c r="AQ871" s="170"/>
      <c r="AR871" s="170"/>
    </row>
    <row r="872" ht="12.75" customHeight="1">
      <c r="A872" s="170"/>
      <c r="B872" s="170"/>
      <c r="C872" s="140"/>
      <c r="D872" s="139">
        <v>98.0</v>
      </c>
      <c r="E872" s="177" t="str">
        <f t="shared" ref="E872:AP872" si="1050">IFERROR(INDEX($C$389:$C$578,MATCH($D872,E$389:E$578,0)),"")</f>
        <v>Brighton</v>
      </c>
      <c r="F872" s="177" t="str">
        <f t="shared" si="1050"/>
        <v>Man Utd</v>
      </c>
      <c r="G872" s="177" t="str">
        <f t="shared" si="1050"/>
        <v>Bournemouth</v>
      </c>
      <c r="H872" s="177" t="str">
        <f t="shared" si="1050"/>
        <v>Chelsea</v>
      </c>
      <c r="I872" s="177" t="str">
        <f t="shared" si="1050"/>
        <v>Cardiff</v>
      </c>
      <c r="J872" s="177" t="str">
        <f t="shared" si="1050"/>
        <v>Bournemouth</v>
      </c>
      <c r="K872" s="177" t="str">
        <f t="shared" si="1050"/>
        <v>Fulham</v>
      </c>
      <c r="L872" s="177" t="str">
        <f t="shared" si="1050"/>
        <v>Cardiff</v>
      </c>
      <c r="M872" s="177" t="str">
        <f t="shared" si="1050"/>
        <v>Arsenal</v>
      </c>
      <c r="N872" s="177" t="str">
        <f t="shared" si="1050"/>
        <v>Arsenal</v>
      </c>
      <c r="O872" s="177" t="str">
        <f t="shared" si="1050"/>
        <v>Newcastle</v>
      </c>
      <c r="P872" s="177" t="str">
        <f t="shared" si="1050"/>
        <v>Watford</v>
      </c>
      <c r="Q872" s="177" t="str">
        <f t="shared" si="1050"/>
        <v>Cardiff</v>
      </c>
      <c r="R872" s="177" t="str">
        <f t="shared" si="1050"/>
        <v>Man City</v>
      </c>
      <c r="S872" s="177" t="str">
        <f t="shared" si="1050"/>
        <v>Huddersfield</v>
      </c>
      <c r="T872" s="177" t="str">
        <f t="shared" si="1050"/>
        <v>Leicester</v>
      </c>
      <c r="U872" s="177" t="str">
        <f t="shared" si="1050"/>
        <v>Arsenal</v>
      </c>
      <c r="V872" s="177" t="str">
        <f t="shared" si="1050"/>
        <v>Arsenal</v>
      </c>
      <c r="W872" s="177" t="str">
        <f t="shared" si="1050"/>
        <v>Brighton</v>
      </c>
      <c r="X872" s="177" t="str">
        <f t="shared" si="1050"/>
        <v>Bournemouth</v>
      </c>
      <c r="Y872" s="177" t="str">
        <f t="shared" si="1050"/>
        <v>Bournemouth</v>
      </c>
      <c r="Z872" s="177" t="str">
        <f t="shared" si="1050"/>
        <v>Burnley</v>
      </c>
      <c r="AA872" s="177" t="str">
        <f t="shared" si="1050"/>
        <v>Man Utd</v>
      </c>
      <c r="AB872" s="177" t="str">
        <f t="shared" si="1050"/>
        <v>Brighton</v>
      </c>
      <c r="AC872" s="177" t="str">
        <f t="shared" si="1050"/>
        <v>Arsenal</v>
      </c>
      <c r="AD872" s="177" t="str">
        <f t="shared" si="1050"/>
        <v>Cardiff</v>
      </c>
      <c r="AE872" s="177" t="str">
        <f t="shared" si="1050"/>
        <v>Chelsea</v>
      </c>
      <c r="AF872" s="177" t="str">
        <f t="shared" si="1050"/>
        <v>Arsenal</v>
      </c>
      <c r="AG872" s="177" t="str">
        <f t="shared" si="1050"/>
        <v>Burnley</v>
      </c>
      <c r="AH872" s="177" t="str">
        <f t="shared" si="1050"/>
        <v>Burnley</v>
      </c>
      <c r="AI872" s="177" t="str">
        <f t="shared" si="1050"/>
        <v>Crystal Palace</v>
      </c>
      <c r="AJ872" s="177" t="str">
        <f t="shared" si="1050"/>
        <v>Burnley</v>
      </c>
      <c r="AK872" s="177" t="str">
        <f t="shared" si="1050"/>
        <v>Huddersfield</v>
      </c>
      <c r="AL872" s="177" t="str">
        <f t="shared" si="1050"/>
        <v/>
      </c>
      <c r="AM872" s="177" t="str">
        <f t="shared" si="1050"/>
        <v/>
      </c>
      <c r="AN872" s="177" t="str">
        <f t="shared" si="1050"/>
        <v/>
      </c>
      <c r="AO872" s="177" t="str">
        <f t="shared" si="1050"/>
        <v/>
      </c>
      <c r="AP872" s="177" t="str">
        <f t="shared" si="1050"/>
        <v/>
      </c>
      <c r="AQ872" s="170"/>
      <c r="AR872" s="170"/>
    </row>
    <row r="873" ht="12.75" customHeight="1">
      <c r="A873" s="170"/>
      <c r="B873" s="170"/>
      <c r="C873" s="140"/>
      <c r="D873" s="139">
        <v>99.0</v>
      </c>
      <c r="E873" s="177" t="str">
        <f t="shared" ref="E873:AP873" si="1051">IFERROR(INDEX($C$389:$C$578,MATCH($D873,E$389:E$578,0)),"")</f>
        <v>Crystal Palace</v>
      </c>
      <c r="F873" s="177" t="str">
        <f t="shared" si="1051"/>
        <v>Chelsea</v>
      </c>
      <c r="G873" s="177" t="str">
        <f t="shared" si="1051"/>
        <v>Burnley</v>
      </c>
      <c r="H873" s="177" t="str">
        <f t="shared" si="1051"/>
        <v>Arsenal</v>
      </c>
      <c r="I873" s="177" t="str">
        <f t="shared" si="1051"/>
        <v>Leicester</v>
      </c>
      <c r="J873" s="177" t="str">
        <f t="shared" si="1051"/>
        <v>Leicester</v>
      </c>
      <c r="K873" s="177" t="str">
        <f t="shared" si="1051"/>
        <v>Bournemouth</v>
      </c>
      <c r="L873" s="177" t="str">
        <f t="shared" si="1051"/>
        <v>Burnley</v>
      </c>
      <c r="M873" s="177" t="str">
        <f t="shared" si="1051"/>
        <v>Cardiff</v>
      </c>
      <c r="N873" s="177" t="str">
        <f t="shared" si="1051"/>
        <v>Bournemouth</v>
      </c>
      <c r="O873" s="177" t="str">
        <f t="shared" si="1051"/>
        <v>Bournemouth</v>
      </c>
      <c r="P873" s="177" t="str">
        <f t="shared" si="1051"/>
        <v>Everton</v>
      </c>
      <c r="Q873" s="177" t="str">
        <f t="shared" si="1051"/>
        <v>Chelsea</v>
      </c>
      <c r="R873" s="177" t="str">
        <f t="shared" si="1051"/>
        <v>Cardiff</v>
      </c>
      <c r="S873" s="177" t="str">
        <f t="shared" si="1051"/>
        <v>Burnley</v>
      </c>
      <c r="T873" s="177" t="str">
        <f t="shared" si="1051"/>
        <v>Tottenham</v>
      </c>
      <c r="U873" s="177" t="str">
        <f t="shared" si="1051"/>
        <v>Huddersfield</v>
      </c>
      <c r="V873" s="177" t="str">
        <f t="shared" si="1051"/>
        <v>Chelsea</v>
      </c>
      <c r="W873" s="177" t="str">
        <f t="shared" si="1051"/>
        <v>Chelsea</v>
      </c>
      <c r="X873" s="177" t="str">
        <f t="shared" si="1051"/>
        <v>Brighton</v>
      </c>
      <c r="Y873" s="177" t="str">
        <f t="shared" si="1051"/>
        <v>Huddersfield</v>
      </c>
      <c r="Z873" s="177" t="str">
        <f t="shared" si="1051"/>
        <v>Burnley</v>
      </c>
      <c r="AA873" s="177" t="str">
        <f t="shared" si="1051"/>
        <v>Bournemouth</v>
      </c>
      <c r="AB873" s="177" t="str">
        <f t="shared" si="1051"/>
        <v>Huddersfield</v>
      </c>
      <c r="AC873" s="177" t="str">
        <f t="shared" si="1051"/>
        <v>Crystal Palace</v>
      </c>
      <c r="AD873" s="177" t="str">
        <f t="shared" si="1051"/>
        <v>Crystal Palace</v>
      </c>
      <c r="AE873" s="177" t="str">
        <f t="shared" si="1051"/>
        <v>Brighton</v>
      </c>
      <c r="AF873" s="177" t="str">
        <f t="shared" si="1051"/>
        <v>Burnley</v>
      </c>
      <c r="AG873" s="177" t="str">
        <f t="shared" si="1051"/>
        <v>Arsenal</v>
      </c>
      <c r="AH873" s="177" t="str">
        <f t="shared" si="1051"/>
        <v>Cardiff</v>
      </c>
      <c r="AI873" s="177" t="str">
        <f t="shared" si="1051"/>
        <v>Liverpool</v>
      </c>
      <c r="AJ873" s="177" t="str">
        <f t="shared" si="1051"/>
        <v>Everton</v>
      </c>
      <c r="AK873" s="177" t="str">
        <f t="shared" si="1051"/>
        <v>Bournemouth</v>
      </c>
      <c r="AL873" s="177" t="str">
        <f t="shared" si="1051"/>
        <v/>
      </c>
      <c r="AM873" s="177" t="str">
        <f t="shared" si="1051"/>
        <v/>
      </c>
      <c r="AN873" s="177" t="str">
        <f t="shared" si="1051"/>
        <v/>
      </c>
      <c r="AO873" s="177" t="str">
        <f t="shared" si="1051"/>
        <v/>
      </c>
      <c r="AP873" s="177" t="str">
        <f t="shared" si="1051"/>
        <v/>
      </c>
      <c r="AQ873" s="170"/>
      <c r="AR873" s="170"/>
    </row>
    <row r="874" ht="12.75" customHeight="1">
      <c r="A874" s="170"/>
      <c r="B874" s="170"/>
      <c r="C874" s="140"/>
      <c r="D874" s="139">
        <v>100.0</v>
      </c>
      <c r="E874" s="177" t="str">
        <f t="shared" ref="E874:AP874" si="1052">IFERROR(INDEX($C$389:$C$578,MATCH($D874,E$389:E$578,0)),"")</f>
        <v>Leicester</v>
      </c>
      <c r="F874" s="177" t="str">
        <f t="shared" si="1052"/>
        <v>Fulham</v>
      </c>
      <c r="G874" s="177" t="str">
        <f t="shared" si="1052"/>
        <v>Fulham</v>
      </c>
      <c r="H874" s="177" t="str">
        <f t="shared" si="1052"/>
        <v>Cardiff</v>
      </c>
      <c r="I874" s="177" t="str">
        <f t="shared" si="1052"/>
        <v>Arsenal</v>
      </c>
      <c r="J874" s="177" t="str">
        <f t="shared" si="1052"/>
        <v>Man City</v>
      </c>
      <c r="K874" s="177" t="str">
        <f t="shared" si="1052"/>
        <v>Brighton</v>
      </c>
      <c r="L874" s="177" t="str">
        <f t="shared" si="1052"/>
        <v>Bournemouth</v>
      </c>
      <c r="M874" s="177" t="str">
        <f t="shared" si="1052"/>
        <v>Bournemouth</v>
      </c>
      <c r="N874" s="177" t="str">
        <f t="shared" si="1052"/>
        <v>Chelsea</v>
      </c>
      <c r="O874" s="177" t="str">
        <f t="shared" si="1052"/>
        <v>Bournemouth</v>
      </c>
      <c r="P874" s="177" t="str">
        <f t="shared" si="1052"/>
        <v>Fulham</v>
      </c>
      <c r="Q874" s="177" t="str">
        <f t="shared" si="1052"/>
        <v>Crystal Palace</v>
      </c>
      <c r="R874" s="177" t="str">
        <f t="shared" si="1052"/>
        <v>Brighton</v>
      </c>
      <c r="S874" s="177" t="str">
        <f t="shared" si="1052"/>
        <v>Burnley</v>
      </c>
      <c r="T874" s="177" t="str">
        <f t="shared" si="1052"/>
        <v>Bournemouth</v>
      </c>
      <c r="U874" s="177" t="str">
        <f t="shared" si="1052"/>
        <v>Liverpool</v>
      </c>
      <c r="V874" s="177" t="str">
        <f t="shared" si="1052"/>
        <v>Everton</v>
      </c>
      <c r="W874" s="177" t="str">
        <f t="shared" si="1052"/>
        <v>Man Utd</v>
      </c>
      <c r="X874" s="177" t="str">
        <f t="shared" si="1052"/>
        <v>Brighton</v>
      </c>
      <c r="Y874" s="177" t="str">
        <f t="shared" si="1052"/>
        <v>Arsenal</v>
      </c>
      <c r="Z874" s="177" t="str">
        <f t="shared" si="1052"/>
        <v>Man City</v>
      </c>
      <c r="AA874" s="177" t="str">
        <f t="shared" si="1052"/>
        <v>Brighton</v>
      </c>
      <c r="AB874" s="177" t="str">
        <f t="shared" si="1052"/>
        <v>Burnley</v>
      </c>
      <c r="AC874" s="177" t="str">
        <f t="shared" si="1052"/>
        <v>Huddersfield</v>
      </c>
      <c r="AD874" s="177" t="str">
        <f t="shared" si="1052"/>
        <v>Brighton</v>
      </c>
      <c r="AE874" s="177" t="str">
        <f t="shared" si="1052"/>
        <v>Arsenal</v>
      </c>
      <c r="AF874" s="177" t="str">
        <f t="shared" si="1052"/>
        <v>Fulham</v>
      </c>
      <c r="AG874" s="177" t="str">
        <f t="shared" si="1052"/>
        <v>Crystal Palace</v>
      </c>
      <c r="AH874" s="177" t="str">
        <f t="shared" si="1052"/>
        <v>Chelsea</v>
      </c>
      <c r="AI874" s="177" t="str">
        <f t="shared" si="1052"/>
        <v>Man City</v>
      </c>
      <c r="AJ874" s="177" t="str">
        <f t="shared" si="1052"/>
        <v>Arsenal</v>
      </c>
      <c r="AK874" s="177" t="str">
        <f t="shared" si="1052"/>
        <v>Man City</v>
      </c>
      <c r="AL874" s="177" t="str">
        <f t="shared" si="1052"/>
        <v/>
      </c>
      <c r="AM874" s="177" t="str">
        <f t="shared" si="1052"/>
        <v/>
      </c>
      <c r="AN874" s="177" t="str">
        <f t="shared" si="1052"/>
        <v/>
      </c>
      <c r="AO874" s="177" t="str">
        <f t="shared" si="1052"/>
        <v/>
      </c>
      <c r="AP874" s="177" t="str">
        <f t="shared" si="1052"/>
        <v/>
      </c>
      <c r="AQ874" s="170"/>
      <c r="AR874" s="170"/>
    </row>
    <row r="875" ht="12.75" customHeight="1">
      <c r="A875" s="170"/>
      <c r="B875" s="170"/>
      <c r="C875" s="140"/>
      <c r="D875" s="139">
        <v>101.0</v>
      </c>
      <c r="E875" s="177" t="str">
        <f t="shared" ref="E875:AP875" si="1053">IFERROR(INDEX($C$389:$C$578,MATCH($D875,E$389:E$578,0)),"")</f>
        <v>Burnley</v>
      </c>
      <c r="F875" s="177" t="str">
        <f t="shared" si="1053"/>
        <v>Bournemouth</v>
      </c>
      <c r="G875" s="177" t="str">
        <f t="shared" si="1053"/>
        <v>Burnley</v>
      </c>
      <c r="H875" s="177" t="str">
        <f t="shared" si="1053"/>
        <v>Huddersfield</v>
      </c>
      <c r="I875" s="177" t="str">
        <f t="shared" si="1053"/>
        <v>Burnley</v>
      </c>
      <c r="J875" s="177" t="str">
        <f t="shared" si="1053"/>
        <v>Brighton</v>
      </c>
      <c r="K875" s="177" t="str">
        <f t="shared" si="1053"/>
        <v>Man City</v>
      </c>
      <c r="L875" s="177" t="str">
        <f t="shared" si="1053"/>
        <v>Everton</v>
      </c>
      <c r="M875" s="177" t="str">
        <f t="shared" si="1053"/>
        <v>Leicester</v>
      </c>
      <c r="N875" s="177" t="str">
        <f t="shared" si="1053"/>
        <v>Everton</v>
      </c>
      <c r="O875" s="177" t="str">
        <f t="shared" si="1053"/>
        <v>Leicester</v>
      </c>
      <c r="P875" s="177" t="str">
        <f t="shared" si="1053"/>
        <v>Cardiff</v>
      </c>
      <c r="Q875" s="177" t="str">
        <f t="shared" si="1053"/>
        <v>Cardiff</v>
      </c>
      <c r="R875" s="177" t="str">
        <f t="shared" si="1053"/>
        <v>Fulham</v>
      </c>
      <c r="S875" s="177" t="str">
        <f t="shared" si="1053"/>
        <v>Bournemouth</v>
      </c>
      <c r="T875" s="177" t="str">
        <f t="shared" si="1053"/>
        <v>Bournemouth</v>
      </c>
      <c r="U875" s="177" t="str">
        <f t="shared" si="1053"/>
        <v>Bournemouth</v>
      </c>
      <c r="V875" s="177" t="str">
        <f t="shared" si="1053"/>
        <v>Man City</v>
      </c>
      <c r="W875" s="177" t="str">
        <f t="shared" si="1053"/>
        <v>Bournemouth</v>
      </c>
      <c r="X875" s="177" t="str">
        <f t="shared" si="1053"/>
        <v>Cardiff</v>
      </c>
      <c r="Y875" s="177" t="str">
        <f t="shared" si="1053"/>
        <v>Burnley</v>
      </c>
      <c r="Z875" s="177" t="str">
        <f t="shared" si="1053"/>
        <v>Cardiff</v>
      </c>
      <c r="AA875" s="177" t="str">
        <f t="shared" si="1053"/>
        <v>Man City</v>
      </c>
      <c r="AB875" s="177" t="str">
        <f t="shared" si="1053"/>
        <v>Fulham</v>
      </c>
      <c r="AC875" s="177" t="str">
        <f t="shared" si="1053"/>
        <v>Huddersfield</v>
      </c>
      <c r="AD875" s="177" t="str">
        <f t="shared" si="1053"/>
        <v>Huddersfield</v>
      </c>
      <c r="AE875" s="177" t="str">
        <f t="shared" si="1053"/>
        <v>Brighton</v>
      </c>
      <c r="AF875" s="177" t="str">
        <f t="shared" si="1053"/>
        <v>Man Utd</v>
      </c>
      <c r="AG875" s="177" t="str">
        <f t="shared" si="1053"/>
        <v>Huddersfield</v>
      </c>
      <c r="AH875" s="177" t="str">
        <f t="shared" si="1053"/>
        <v>Everton</v>
      </c>
      <c r="AI875" s="177" t="str">
        <f t="shared" si="1053"/>
        <v>Arsenal</v>
      </c>
      <c r="AJ875" s="177" t="str">
        <f t="shared" si="1053"/>
        <v>Man Utd</v>
      </c>
      <c r="AK875" s="177" t="str">
        <f t="shared" si="1053"/>
        <v>Cardiff</v>
      </c>
      <c r="AL875" s="177" t="str">
        <f t="shared" si="1053"/>
        <v/>
      </c>
      <c r="AM875" s="177" t="str">
        <f t="shared" si="1053"/>
        <v/>
      </c>
      <c r="AN875" s="177" t="str">
        <f t="shared" si="1053"/>
        <v/>
      </c>
      <c r="AO875" s="177" t="str">
        <f t="shared" si="1053"/>
        <v/>
      </c>
      <c r="AP875" s="177" t="str">
        <f t="shared" si="1053"/>
        <v/>
      </c>
      <c r="AQ875" s="170"/>
      <c r="AR875" s="170"/>
    </row>
    <row r="876" ht="12.75" customHeight="1">
      <c r="A876" s="170"/>
      <c r="B876" s="170"/>
      <c r="C876" s="140"/>
      <c r="D876" s="139">
        <v>102.0</v>
      </c>
      <c r="E876" s="177" t="str">
        <f t="shared" ref="E876:AP876" si="1054">IFERROR(INDEX($C$389:$C$578,MATCH($D876,E$389:E$578,0)),"")</f>
        <v>Burnley</v>
      </c>
      <c r="F876" s="177" t="str">
        <f t="shared" si="1054"/>
        <v>Bournemouth</v>
      </c>
      <c r="G876" s="177" t="str">
        <f t="shared" si="1054"/>
        <v>Brighton</v>
      </c>
      <c r="H876" s="177" t="str">
        <f t="shared" si="1054"/>
        <v>Bournemouth</v>
      </c>
      <c r="I876" s="177" t="str">
        <f t="shared" si="1054"/>
        <v>Fulham</v>
      </c>
      <c r="J876" s="177" t="str">
        <f t="shared" si="1054"/>
        <v>Man City</v>
      </c>
      <c r="K876" s="177" t="str">
        <f t="shared" si="1054"/>
        <v>Man City</v>
      </c>
      <c r="L876" s="177" t="str">
        <f t="shared" si="1054"/>
        <v>Brighton</v>
      </c>
      <c r="M876" s="177" t="str">
        <f t="shared" si="1054"/>
        <v>Everton</v>
      </c>
      <c r="N876" s="177" t="str">
        <f t="shared" si="1054"/>
        <v>Arsenal</v>
      </c>
      <c r="O876" s="177" t="str">
        <f t="shared" si="1054"/>
        <v>Burnley</v>
      </c>
      <c r="P876" s="177" t="str">
        <f t="shared" si="1054"/>
        <v>Tottenham</v>
      </c>
      <c r="Q876" s="177" t="str">
        <f t="shared" si="1054"/>
        <v>Man City</v>
      </c>
      <c r="R876" s="177" t="str">
        <f t="shared" si="1054"/>
        <v>Brighton</v>
      </c>
      <c r="S876" s="177" t="str">
        <f t="shared" si="1054"/>
        <v>Arsenal</v>
      </c>
      <c r="T876" s="177" t="str">
        <f t="shared" si="1054"/>
        <v>Burnley</v>
      </c>
      <c r="U876" s="177" t="str">
        <f t="shared" si="1054"/>
        <v>Chelsea</v>
      </c>
      <c r="V876" s="177" t="str">
        <f t="shared" si="1054"/>
        <v>Bournemouth</v>
      </c>
      <c r="W876" s="177" t="str">
        <f t="shared" si="1054"/>
        <v>West Ham</v>
      </c>
      <c r="X876" s="177" t="str">
        <f t="shared" si="1054"/>
        <v>Fulham</v>
      </c>
      <c r="Y876" s="177" t="str">
        <f t="shared" si="1054"/>
        <v>Huddersfield</v>
      </c>
      <c r="Z876" s="177" t="str">
        <f t="shared" si="1054"/>
        <v>Huddersfield</v>
      </c>
      <c r="AA876" s="177" t="str">
        <f t="shared" si="1054"/>
        <v>Tottenham</v>
      </c>
      <c r="AB876" s="177" t="str">
        <f t="shared" si="1054"/>
        <v>Liverpool</v>
      </c>
      <c r="AC876" s="177" t="str">
        <f t="shared" si="1054"/>
        <v>Arsenal</v>
      </c>
      <c r="AD876" s="177" t="str">
        <f t="shared" si="1054"/>
        <v>Cardiff</v>
      </c>
      <c r="AE876" s="177" t="str">
        <f t="shared" si="1054"/>
        <v>Huddersfield</v>
      </c>
      <c r="AF876" s="177" t="str">
        <f t="shared" si="1054"/>
        <v>Man Utd</v>
      </c>
      <c r="AG876" s="177" t="str">
        <f t="shared" si="1054"/>
        <v>Man Utd</v>
      </c>
      <c r="AH876" s="177" t="str">
        <f t="shared" si="1054"/>
        <v>Huddersfield</v>
      </c>
      <c r="AI876" s="177" t="str">
        <f t="shared" si="1054"/>
        <v>Arsenal</v>
      </c>
      <c r="AJ876" s="177" t="str">
        <f t="shared" si="1054"/>
        <v>Bournemouth</v>
      </c>
      <c r="AK876" s="177" t="str">
        <f t="shared" si="1054"/>
        <v>Bournemouth</v>
      </c>
      <c r="AL876" s="177" t="str">
        <f t="shared" si="1054"/>
        <v/>
      </c>
      <c r="AM876" s="177" t="str">
        <f t="shared" si="1054"/>
        <v/>
      </c>
      <c r="AN876" s="177" t="str">
        <f t="shared" si="1054"/>
        <v/>
      </c>
      <c r="AO876" s="177" t="str">
        <f t="shared" si="1054"/>
        <v/>
      </c>
      <c r="AP876" s="177" t="str">
        <f t="shared" si="1054"/>
        <v/>
      </c>
      <c r="AQ876" s="170"/>
      <c r="AR876" s="170"/>
    </row>
    <row r="877" ht="12.75" customHeight="1">
      <c r="A877" s="170"/>
      <c r="B877" s="170"/>
      <c r="C877" s="140"/>
      <c r="D877" s="139">
        <v>103.0</v>
      </c>
      <c r="E877" s="177" t="str">
        <f t="shared" ref="E877:AP877" si="1055">IFERROR(INDEX($C$389:$C$578,MATCH($D877,E$389:E$578,0)),"")</f>
        <v>Liverpool</v>
      </c>
      <c r="F877" s="177" t="str">
        <f t="shared" si="1055"/>
        <v>Bournemouth</v>
      </c>
      <c r="G877" s="177" t="str">
        <f t="shared" si="1055"/>
        <v>Man Utd</v>
      </c>
      <c r="H877" s="177" t="str">
        <f t="shared" si="1055"/>
        <v>Cardiff</v>
      </c>
      <c r="I877" s="177" t="str">
        <f t="shared" si="1055"/>
        <v>Liverpool</v>
      </c>
      <c r="J877" s="177" t="str">
        <f t="shared" si="1055"/>
        <v>Southampton</v>
      </c>
      <c r="K877" s="177" t="str">
        <f t="shared" si="1055"/>
        <v>Arsenal</v>
      </c>
      <c r="L877" s="177" t="str">
        <f t="shared" si="1055"/>
        <v>Liverpool</v>
      </c>
      <c r="M877" s="177" t="str">
        <f t="shared" si="1055"/>
        <v>Southampton</v>
      </c>
      <c r="N877" s="177" t="str">
        <f t="shared" si="1055"/>
        <v>Man City</v>
      </c>
      <c r="O877" s="177" t="str">
        <f t="shared" si="1055"/>
        <v>Bournemouth</v>
      </c>
      <c r="P877" s="177" t="str">
        <f t="shared" si="1055"/>
        <v>Watford</v>
      </c>
      <c r="Q877" s="177" t="str">
        <f t="shared" si="1055"/>
        <v>Tottenham</v>
      </c>
      <c r="R877" s="177" t="str">
        <f t="shared" si="1055"/>
        <v>Brighton</v>
      </c>
      <c r="S877" s="177" t="str">
        <f t="shared" si="1055"/>
        <v>Fulham</v>
      </c>
      <c r="T877" s="177" t="str">
        <f t="shared" si="1055"/>
        <v>Liverpool</v>
      </c>
      <c r="U877" s="177" t="str">
        <f t="shared" si="1055"/>
        <v>Leicester</v>
      </c>
      <c r="V877" s="177" t="str">
        <f t="shared" si="1055"/>
        <v>Leicester</v>
      </c>
      <c r="W877" s="177" t="str">
        <f t="shared" si="1055"/>
        <v>Tottenham</v>
      </c>
      <c r="X877" s="177" t="str">
        <f t="shared" si="1055"/>
        <v>Arsenal</v>
      </c>
      <c r="Y877" s="177" t="str">
        <f t="shared" si="1055"/>
        <v>Bournemouth</v>
      </c>
      <c r="Z877" s="177" t="str">
        <f t="shared" si="1055"/>
        <v>Tottenham</v>
      </c>
      <c r="AA877" s="177" t="str">
        <f t="shared" si="1055"/>
        <v>Chelsea</v>
      </c>
      <c r="AB877" s="177" t="str">
        <f t="shared" si="1055"/>
        <v>Fulham</v>
      </c>
      <c r="AC877" s="177" t="str">
        <f t="shared" si="1055"/>
        <v>Burnley</v>
      </c>
      <c r="AD877" s="177" t="str">
        <f t="shared" si="1055"/>
        <v>Burnley</v>
      </c>
      <c r="AE877" s="177" t="str">
        <f t="shared" si="1055"/>
        <v>Chelsea</v>
      </c>
      <c r="AF877" s="177" t="str">
        <f t="shared" si="1055"/>
        <v>Arsenal</v>
      </c>
      <c r="AG877" s="177" t="str">
        <f t="shared" si="1055"/>
        <v>Tottenham</v>
      </c>
      <c r="AH877" s="177" t="str">
        <f t="shared" si="1055"/>
        <v>Arsenal</v>
      </c>
      <c r="AI877" s="177" t="str">
        <f t="shared" si="1055"/>
        <v>Man City</v>
      </c>
      <c r="AJ877" s="177" t="str">
        <f t="shared" si="1055"/>
        <v>Brighton</v>
      </c>
      <c r="AK877" s="177" t="str">
        <f t="shared" si="1055"/>
        <v>Crystal Palace</v>
      </c>
      <c r="AL877" s="177" t="str">
        <f t="shared" si="1055"/>
        <v/>
      </c>
      <c r="AM877" s="177" t="str">
        <f t="shared" si="1055"/>
        <v/>
      </c>
      <c r="AN877" s="177" t="str">
        <f t="shared" si="1055"/>
        <v/>
      </c>
      <c r="AO877" s="177" t="str">
        <f t="shared" si="1055"/>
        <v/>
      </c>
      <c r="AP877" s="177" t="str">
        <f t="shared" si="1055"/>
        <v/>
      </c>
      <c r="AQ877" s="170"/>
      <c r="AR877" s="170"/>
    </row>
    <row r="878" ht="12.75" customHeight="1">
      <c r="A878" s="170"/>
      <c r="B878" s="170"/>
      <c r="C878" s="140"/>
      <c r="D878" s="139">
        <v>104.0</v>
      </c>
      <c r="E878" s="177" t="str">
        <f t="shared" ref="E878:AP878" si="1056">IFERROR(INDEX($C$389:$C$578,MATCH($D878,E$389:E$578,0)),"")</f>
        <v>Newcastle</v>
      </c>
      <c r="F878" s="177" t="str">
        <f t="shared" si="1056"/>
        <v>Bournemouth</v>
      </c>
      <c r="G878" s="177" t="str">
        <f t="shared" si="1056"/>
        <v>Bournemouth</v>
      </c>
      <c r="H878" s="177" t="str">
        <f t="shared" si="1056"/>
        <v>Fulham</v>
      </c>
      <c r="I878" s="177" t="str">
        <f t="shared" si="1056"/>
        <v>Man City</v>
      </c>
      <c r="J878" s="177" t="str">
        <f t="shared" si="1056"/>
        <v>Southampton</v>
      </c>
      <c r="K878" s="177" t="str">
        <f t="shared" si="1056"/>
        <v>Chelsea</v>
      </c>
      <c r="L878" s="177" t="str">
        <f t="shared" si="1056"/>
        <v>Huddersfield</v>
      </c>
      <c r="M878" s="177" t="str">
        <f t="shared" si="1056"/>
        <v>Bournemouth</v>
      </c>
      <c r="N878" s="177" t="str">
        <f t="shared" si="1056"/>
        <v>Arsenal</v>
      </c>
      <c r="O878" s="177" t="str">
        <f t="shared" si="1056"/>
        <v>Everton</v>
      </c>
      <c r="P878" s="177" t="str">
        <f t="shared" si="1056"/>
        <v>Arsenal</v>
      </c>
      <c r="Q878" s="177" t="str">
        <f t="shared" si="1056"/>
        <v>Tottenham</v>
      </c>
      <c r="R878" s="177" t="str">
        <f t="shared" si="1056"/>
        <v>Everton</v>
      </c>
      <c r="S878" s="177" t="str">
        <f t="shared" si="1056"/>
        <v>Newcastle</v>
      </c>
      <c r="T878" s="177" t="str">
        <f t="shared" si="1056"/>
        <v>Brighton</v>
      </c>
      <c r="U878" s="177" t="str">
        <f t="shared" si="1056"/>
        <v>Burnley</v>
      </c>
      <c r="V878" s="177" t="str">
        <f t="shared" si="1056"/>
        <v>Brighton</v>
      </c>
      <c r="W878" s="177" t="str">
        <f t="shared" si="1056"/>
        <v>Burnley</v>
      </c>
      <c r="X878" s="177" t="str">
        <f t="shared" si="1056"/>
        <v>Huddersfield</v>
      </c>
      <c r="Y878" s="177" t="str">
        <f t="shared" si="1056"/>
        <v>Everton</v>
      </c>
      <c r="Z878" s="177" t="str">
        <f t="shared" si="1056"/>
        <v>Crystal Palace</v>
      </c>
      <c r="AA878" s="177" t="str">
        <f t="shared" si="1056"/>
        <v>Chelsea</v>
      </c>
      <c r="AB878" s="177" t="str">
        <f t="shared" si="1056"/>
        <v>Brighton</v>
      </c>
      <c r="AC878" s="177" t="str">
        <f t="shared" si="1056"/>
        <v>Cardiff</v>
      </c>
      <c r="AD878" s="177" t="str">
        <f t="shared" si="1056"/>
        <v>Burnley</v>
      </c>
      <c r="AE878" s="177" t="str">
        <f t="shared" si="1056"/>
        <v>Crystal Palace</v>
      </c>
      <c r="AF878" s="177" t="str">
        <f t="shared" si="1056"/>
        <v>Chelsea</v>
      </c>
      <c r="AG878" s="177" t="str">
        <f t="shared" si="1056"/>
        <v>Cardiff</v>
      </c>
      <c r="AH878" s="177" t="str">
        <f t="shared" si="1056"/>
        <v>Fulham</v>
      </c>
      <c r="AI878" s="177" t="str">
        <f t="shared" si="1056"/>
        <v>Bournemouth</v>
      </c>
      <c r="AJ878" s="177" t="str">
        <f t="shared" si="1056"/>
        <v>Cardiff</v>
      </c>
      <c r="AK878" s="177" t="str">
        <f t="shared" si="1056"/>
        <v>Man City</v>
      </c>
      <c r="AL878" s="177" t="str">
        <f t="shared" si="1056"/>
        <v/>
      </c>
      <c r="AM878" s="177" t="str">
        <f t="shared" si="1056"/>
        <v/>
      </c>
      <c r="AN878" s="177" t="str">
        <f t="shared" si="1056"/>
        <v/>
      </c>
      <c r="AO878" s="177" t="str">
        <f t="shared" si="1056"/>
        <v/>
      </c>
      <c r="AP878" s="177" t="str">
        <f t="shared" si="1056"/>
        <v/>
      </c>
      <c r="AQ878" s="170"/>
      <c r="AR878" s="170"/>
    </row>
    <row r="879" ht="12.75" customHeight="1">
      <c r="A879" s="170"/>
      <c r="B879" s="170"/>
      <c r="C879" s="140"/>
      <c r="D879" s="139">
        <v>105.0</v>
      </c>
      <c r="E879" s="177" t="str">
        <f t="shared" ref="E879:AP879" si="1057">IFERROR(INDEX($C$389:$C$578,MATCH($D879,E$389:E$578,0)),"")</f>
        <v>Arsenal</v>
      </c>
      <c r="F879" s="177" t="str">
        <f t="shared" si="1057"/>
        <v>Burnley</v>
      </c>
      <c r="G879" s="177" t="str">
        <f t="shared" si="1057"/>
        <v>Chelsea</v>
      </c>
      <c r="H879" s="177" t="str">
        <f t="shared" si="1057"/>
        <v>Huddersfield</v>
      </c>
      <c r="I879" s="177" t="str">
        <f t="shared" si="1057"/>
        <v>Man City</v>
      </c>
      <c r="J879" s="177" t="str">
        <f t="shared" si="1057"/>
        <v>Cardiff</v>
      </c>
      <c r="K879" s="177" t="str">
        <f t="shared" si="1057"/>
        <v>Chelsea</v>
      </c>
      <c r="L879" s="177" t="str">
        <f t="shared" si="1057"/>
        <v>Man Utd</v>
      </c>
      <c r="M879" s="177" t="str">
        <f t="shared" si="1057"/>
        <v>Chelsea</v>
      </c>
      <c r="N879" s="177" t="str">
        <f t="shared" si="1057"/>
        <v>Brighton</v>
      </c>
      <c r="O879" s="177" t="str">
        <f t="shared" si="1057"/>
        <v>Tottenham</v>
      </c>
      <c r="P879" s="177" t="str">
        <f t="shared" si="1057"/>
        <v>Leicester</v>
      </c>
      <c r="Q879" s="177" t="str">
        <f t="shared" si="1057"/>
        <v>Cardiff</v>
      </c>
      <c r="R879" s="177" t="str">
        <f t="shared" si="1057"/>
        <v>Liverpool</v>
      </c>
      <c r="S879" s="177" t="str">
        <f t="shared" si="1057"/>
        <v>Arsenal</v>
      </c>
      <c r="T879" s="177" t="str">
        <f t="shared" si="1057"/>
        <v>Everton</v>
      </c>
      <c r="U879" s="177" t="str">
        <f t="shared" si="1057"/>
        <v>Cardiff</v>
      </c>
      <c r="V879" s="177" t="str">
        <f t="shared" si="1057"/>
        <v>Bournemouth</v>
      </c>
      <c r="W879" s="177" t="str">
        <f t="shared" si="1057"/>
        <v>Huddersfield</v>
      </c>
      <c r="X879" s="177" t="str">
        <f t="shared" si="1057"/>
        <v>Arsenal</v>
      </c>
      <c r="Y879" s="177" t="str">
        <f t="shared" si="1057"/>
        <v>Bournemouth</v>
      </c>
      <c r="Z879" s="177" t="str">
        <f t="shared" si="1057"/>
        <v>Liverpool</v>
      </c>
      <c r="AA879" s="177" t="str">
        <f t="shared" si="1057"/>
        <v>Leicester</v>
      </c>
      <c r="AB879" s="177" t="str">
        <f t="shared" si="1057"/>
        <v>Cardiff</v>
      </c>
      <c r="AC879" s="177" t="str">
        <f t="shared" si="1057"/>
        <v>Man City</v>
      </c>
      <c r="AD879" s="177" t="str">
        <f t="shared" si="1057"/>
        <v>Fulham</v>
      </c>
      <c r="AE879" s="177" t="str">
        <f t="shared" si="1057"/>
        <v>Cardiff</v>
      </c>
      <c r="AF879" s="177" t="str">
        <f t="shared" si="1057"/>
        <v>Chelsea</v>
      </c>
      <c r="AG879" s="177" t="str">
        <f t="shared" si="1057"/>
        <v>Chelsea</v>
      </c>
      <c r="AH879" s="177" t="str">
        <f t="shared" si="1057"/>
        <v>Man City</v>
      </c>
      <c r="AI879" s="177" t="str">
        <f t="shared" si="1057"/>
        <v>Bournemouth</v>
      </c>
      <c r="AJ879" s="177" t="str">
        <f t="shared" si="1057"/>
        <v>Tottenham</v>
      </c>
      <c r="AK879" s="177" t="str">
        <f t="shared" si="1057"/>
        <v>Burnley</v>
      </c>
      <c r="AL879" s="177" t="str">
        <f t="shared" si="1057"/>
        <v/>
      </c>
      <c r="AM879" s="177" t="str">
        <f t="shared" si="1057"/>
        <v/>
      </c>
      <c r="AN879" s="177" t="str">
        <f t="shared" si="1057"/>
        <v/>
      </c>
      <c r="AO879" s="177" t="str">
        <f t="shared" si="1057"/>
        <v/>
      </c>
      <c r="AP879" s="177" t="str">
        <f t="shared" si="1057"/>
        <v/>
      </c>
      <c r="AQ879" s="170"/>
      <c r="AR879" s="170"/>
    </row>
    <row r="880" ht="12.75" customHeight="1">
      <c r="A880" s="170"/>
      <c r="B880" s="170"/>
      <c r="C880" s="140"/>
      <c r="D880" s="139">
        <v>106.0</v>
      </c>
      <c r="E880" s="177" t="str">
        <f t="shared" ref="E880:AP880" si="1058">IFERROR(INDEX($C$389:$C$578,MATCH($D880,E$389:E$578,0)),"")</f>
        <v>Bournemouth</v>
      </c>
      <c r="F880" s="177" t="str">
        <f t="shared" si="1058"/>
        <v>Liverpool</v>
      </c>
      <c r="G880" s="177" t="str">
        <f t="shared" si="1058"/>
        <v>Huddersfield</v>
      </c>
      <c r="H880" s="177" t="str">
        <f t="shared" si="1058"/>
        <v>Tottenham</v>
      </c>
      <c r="I880" s="177" t="str">
        <f t="shared" si="1058"/>
        <v>Bournemouth</v>
      </c>
      <c r="J880" s="177" t="str">
        <f t="shared" si="1058"/>
        <v>Crystal Palace</v>
      </c>
      <c r="K880" s="177" t="str">
        <f t="shared" si="1058"/>
        <v>Liverpool</v>
      </c>
      <c r="L880" s="177" t="str">
        <f t="shared" si="1058"/>
        <v>Brighton</v>
      </c>
      <c r="M880" s="177" t="str">
        <f t="shared" si="1058"/>
        <v>Arsenal</v>
      </c>
      <c r="N880" s="177" t="str">
        <f t="shared" si="1058"/>
        <v>Bournemouth</v>
      </c>
      <c r="O880" s="177" t="str">
        <f t="shared" si="1058"/>
        <v>Arsenal</v>
      </c>
      <c r="P880" s="177" t="str">
        <f t="shared" si="1058"/>
        <v>Bournemouth</v>
      </c>
      <c r="Q880" s="177" t="str">
        <f t="shared" si="1058"/>
        <v>Bournemouth</v>
      </c>
      <c r="R880" s="177" t="str">
        <f t="shared" si="1058"/>
        <v>Burnley</v>
      </c>
      <c r="S880" s="177" t="str">
        <f t="shared" si="1058"/>
        <v>Brighton</v>
      </c>
      <c r="T880" s="177" t="str">
        <f t="shared" si="1058"/>
        <v>Liverpool</v>
      </c>
      <c r="U880" s="177" t="str">
        <f t="shared" si="1058"/>
        <v>Arsenal</v>
      </c>
      <c r="V880" s="177" t="str">
        <f t="shared" si="1058"/>
        <v>Arsenal</v>
      </c>
      <c r="W880" s="177" t="str">
        <f t="shared" si="1058"/>
        <v>Leicester</v>
      </c>
      <c r="X880" s="177" t="str">
        <f t="shared" si="1058"/>
        <v>Huddersfield</v>
      </c>
      <c r="Y880" s="177" t="str">
        <f t="shared" si="1058"/>
        <v>Burnley</v>
      </c>
      <c r="Z880" s="177" t="str">
        <f t="shared" si="1058"/>
        <v>Burnley</v>
      </c>
      <c r="AA880" s="177" t="str">
        <f t="shared" si="1058"/>
        <v>Crystal Palace</v>
      </c>
      <c r="AB880" s="177" t="str">
        <f t="shared" si="1058"/>
        <v>Crystal Palace</v>
      </c>
      <c r="AC880" s="177" t="str">
        <f t="shared" si="1058"/>
        <v>Brighton</v>
      </c>
      <c r="AD880" s="177" t="str">
        <f t="shared" si="1058"/>
        <v>Fulham</v>
      </c>
      <c r="AE880" s="177" t="str">
        <f t="shared" si="1058"/>
        <v>Everton</v>
      </c>
      <c r="AF880" s="177" t="str">
        <f t="shared" si="1058"/>
        <v>Burnley</v>
      </c>
      <c r="AG880" s="177" t="str">
        <f t="shared" si="1058"/>
        <v>Liverpool</v>
      </c>
      <c r="AH880" s="177" t="str">
        <f t="shared" si="1058"/>
        <v>Brighton</v>
      </c>
      <c r="AI880" s="177" t="str">
        <f t="shared" si="1058"/>
        <v>Man Utd</v>
      </c>
      <c r="AJ880" s="177" t="str">
        <f t="shared" si="1058"/>
        <v>Brighton</v>
      </c>
      <c r="AK880" s="177" t="str">
        <f t="shared" si="1058"/>
        <v>Everton</v>
      </c>
      <c r="AL880" s="177" t="str">
        <f t="shared" si="1058"/>
        <v/>
      </c>
      <c r="AM880" s="177" t="str">
        <f t="shared" si="1058"/>
        <v/>
      </c>
      <c r="AN880" s="177" t="str">
        <f t="shared" si="1058"/>
        <v/>
      </c>
      <c r="AO880" s="177" t="str">
        <f t="shared" si="1058"/>
        <v/>
      </c>
      <c r="AP880" s="177" t="str">
        <f t="shared" si="1058"/>
        <v/>
      </c>
      <c r="AQ880" s="170"/>
      <c r="AR880" s="170"/>
    </row>
    <row r="881" ht="12.75" customHeight="1">
      <c r="A881" s="170"/>
      <c r="B881" s="170"/>
      <c r="C881" s="140"/>
      <c r="D881" s="139">
        <v>107.0</v>
      </c>
      <c r="E881" s="177" t="str">
        <f t="shared" ref="E881:AP881" si="1059">IFERROR(INDEX($C$389:$C$578,MATCH($D881,E$389:E$578,0)),"")</f>
        <v>Fulham</v>
      </c>
      <c r="F881" s="177" t="str">
        <f t="shared" si="1059"/>
        <v>Burnley</v>
      </c>
      <c r="G881" s="177" t="str">
        <f t="shared" si="1059"/>
        <v>Arsenal</v>
      </c>
      <c r="H881" s="177" t="str">
        <f t="shared" si="1059"/>
        <v>Arsenal</v>
      </c>
      <c r="I881" s="177" t="str">
        <f t="shared" si="1059"/>
        <v>Cardiff</v>
      </c>
      <c r="J881" s="177" t="str">
        <f t="shared" si="1059"/>
        <v>Bournemouth</v>
      </c>
      <c r="K881" s="177" t="str">
        <f t="shared" si="1059"/>
        <v>Cardiff</v>
      </c>
      <c r="L881" s="177" t="str">
        <f t="shared" si="1059"/>
        <v>Leicester</v>
      </c>
      <c r="M881" s="177" t="str">
        <f t="shared" si="1059"/>
        <v>Fulham</v>
      </c>
      <c r="N881" s="177" t="str">
        <f t="shared" si="1059"/>
        <v>Chelsea</v>
      </c>
      <c r="O881" s="177" t="str">
        <f t="shared" si="1059"/>
        <v>Fulham</v>
      </c>
      <c r="P881" s="177" t="str">
        <f t="shared" si="1059"/>
        <v>Burnley</v>
      </c>
      <c r="Q881" s="177" t="str">
        <f t="shared" si="1059"/>
        <v>Cardiff</v>
      </c>
      <c r="R881" s="177" t="str">
        <f t="shared" si="1059"/>
        <v>Everton</v>
      </c>
      <c r="S881" s="177" t="str">
        <f t="shared" si="1059"/>
        <v>Crystal Palace</v>
      </c>
      <c r="T881" s="177" t="str">
        <f t="shared" si="1059"/>
        <v>Everton</v>
      </c>
      <c r="U881" s="177" t="str">
        <f t="shared" si="1059"/>
        <v>Huddersfield</v>
      </c>
      <c r="V881" s="177" t="str">
        <f t="shared" si="1059"/>
        <v>Brighton</v>
      </c>
      <c r="W881" s="177" t="str">
        <f t="shared" si="1059"/>
        <v>Crystal Palace</v>
      </c>
      <c r="X881" s="177" t="str">
        <f t="shared" si="1059"/>
        <v>Man City</v>
      </c>
      <c r="Y881" s="177" t="str">
        <f t="shared" si="1059"/>
        <v>Cardiff</v>
      </c>
      <c r="Z881" s="177" t="str">
        <f t="shared" si="1059"/>
        <v>Crystal Palace</v>
      </c>
      <c r="AA881" s="177" t="str">
        <f t="shared" si="1059"/>
        <v>Crystal Palace</v>
      </c>
      <c r="AB881" s="177" t="str">
        <f t="shared" si="1059"/>
        <v>Huddersfield</v>
      </c>
      <c r="AC881" s="177" t="str">
        <f t="shared" si="1059"/>
        <v>Chelsea</v>
      </c>
      <c r="AD881" s="177" t="str">
        <f t="shared" si="1059"/>
        <v>Huddersfield</v>
      </c>
      <c r="AE881" s="177" t="str">
        <f t="shared" si="1059"/>
        <v>Bournemouth</v>
      </c>
      <c r="AF881" s="177" t="str">
        <f t="shared" si="1059"/>
        <v>Man City</v>
      </c>
      <c r="AG881" s="177" t="str">
        <f t="shared" si="1059"/>
        <v>Liverpool</v>
      </c>
      <c r="AH881" s="177" t="str">
        <f t="shared" si="1059"/>
        <v>Cardiff</v>
      </c>
      <c r="AI881" s="177" t="str">
        <f t="shared" si="1059"/>
        <v>Newcastle</v>
      </c>
      <c r="AJ881" s="177" t="str">
        <f t="shared" si="1059"/>
        <v>Newcastle</v>
      </c>
      <c r="AK881" s="177" t="str">
        <f t="shared" si="1059"/>
        <v>Fulham</v>
      </c>
      <c r="AL881" s="177" t="str">
        <f t="shared" si="1059"/>
        <v/>
      </c>
      <c r="AM881" s="177" t="str">
        <f t="shared" si="1059"/>
        <v/>
      </c>
      <c r="AN881" s="177" t="str">
        <f t="shared" si="1059"/>
        <v/>
      </c>
      <c r="AO881" s="177" t="str">
        <f t="shared" si="1059"/>
        <v/>
      </c>
      <c r="AP881" s="177" t="str">
        <f t="shared" si="1059"/>
        <v/>
      </c>
      <c r="AQ881" s="170"/>
      <c r="AR881" s="170"/>
    </row>
    <row r="882" ht="12.75" customHeight="1">
      <c r="A882" s="170"/>
      <c r="B882" s="170"/>
      <c r="C882" s="140"/>
      <c r="D882" s="139">
        <v>108.0</v>
      </c>
      <c r="E882" s="177" t="str">
        <f t="shared" ref="E882:AP882" si="1060">IFERROR(INDEX($C$389:$C$578,MATCH($D882,E$389:E$578,0)),"")</f>
        <v>Burnley</v>
      </c>
      <c r="F882" s="177" t="str">
        <f t="shared" si="1060"/>
        <v>Chelsea</v>
      </c>
      <c r="G882" s="177" t="str">
        <f t="shared" si="1060"/>
        <v>Arsenal</v>
      </c>
      <c r="H882" s="177" t="str">
        <f t="shared" si="1060"/>
        <v>Arsenal</v>
      </c>
      <c r="I882" s="177" t="str">
        <f t="shared" si="1060"/>
        <v>Fulham</v>
      </c>
      <c r="J882" s="177" t="str">
        <f t="shared" si="1060"/>
        <v>Chelsea</v>
      </c>
      <c r="K882" s="177" t="str">
        <f t="shared" si="1060"/>
        <v>Chelsea</v>
      </c>
      <c r="L882" s="177" t="str">
        <f t="shared" si="1060"/>
        <v>Brighton</v>
      </c>
      <c r="M882" s="177" t="str">
        <f t="shared" si="1060"/>
        <v>Southampton</v>
      </c>
      <c r="N882" s="177" t="str">
        <f t="shared" si="1060"/>
        <v>Cardiff</v>
      </c>
      <c r="O882" s="177" t="str">
        <f t="shared" si="1060"/>
        <v>Bournemouth</v>
      </c>
      <c r="P882" s="177" t="str">
        <f t="shared" si="1060"/>
        <v>Chelsea</v>
      </c>
      <c r="Q882" s="177" t="str">
        <f t="shared" si="1060"/>
        <v>Chelsea</v>
      </c>
      <c r="R882" s="177" t="str">
        <f t="shared" si="1060"/>
        <v>Cardiff</v>
      </c>
      <c r="S882" s="177" t="str">
        <f t="shared" si="1060"/>
        <v>Liverpool</v>
      </c>
      <c r="T882" s="177" t="str">
        <f t="shared" si="1060"/>
        <v>Leicester</v>
      </c>
      <c r="U882" s="177" t="str">
        <f t="shared" si="1060"/>
        <v>Watford</v>
      </c>
      <c r="V882" s="177" t="str">
        <f t="shared" si="1060"/>
        <v>Crystal Palace</v>
      </c>
      <c r="W882" s="177" t="str">
        <f t="shared" si="1060"/>
        <v>Chelsea</v>
      </c>
      <c r="X882" s="177" t="str">
        <f t="shared" si="1060"/>
        <v>Brighton</v>
      </c>
      <c r="Y882" s="177" t="str">
        <f t="shared" si="1060"/>
        <v>Crystal Palace</v>
      </c>
      <c r="Z882" s="177" t="str">
        <f t="shared" si="1060"/>
        <v>Everton</v>
      </c>
      <c r="AA882" s="177" t="str">
        <f t="shared" si="1060"/>
        <v>Fulham</v>
      </c>
      <c r="AB882" s="177" t="str">
        <f t="shared" si="1060"/>
        <v>Man Utd</v>
      </c>
      <c r="AC882" s="177" t="str">
        <f t="shared" si="1060"/>
        <v>Everton</v>
      </c>
      <c r="AD882" s="177" t="str">
        <f t="shared" si="1060"/>
        <v>Leicester</v>
      </c>
      <c r="AE882" s="177" t="str">
        <f t="shared" si="1060"/>
        <v>Burnley</v>
      </c>
      <c r="AF882" s="177" t="str">
        <f t="shared" si="1060"/>
        <v>Arsenal</v>
      </c>
      <c r="AG882" s="177" t="str">
        <f t="shared" si="1060"/>
        <v>Bournemouth</v>
      </c>
      <c r="AH882" s="177" t="str">
        <f t="shared" si="1060"/>
        <v>Huddersfield</v>
      </c>
      <c r="AI882" s="177" t="str">
        <f t="shared" si="1060"/>
        <v>West Ham</v>
      </c>
      <c r="AJ882" s="177" t="str">
        <f t="shared" si="1060"/>
        <v>Crystal Palace</v>
      </c>
      <c r="AK882" s="177" t="str">
        <f t="shared" si="1060"/>
        <v>Huddersfield</v>
      </c>
      <c r="AL882" s="177" t="str">
        <f t="shared" si="1060"/>
        <v/>
      </c>
      <c r="AM882" s="177" t="str">
        <f t="shared" si="1060"/>
        <v/>
      </c>
      <c r="AN882" s="177" t="str">
        <f t="shared" si="1060"/>
        <v/>
      </c>
      <c r="AO882" s="177" t="str">
        <f t="shared" si="1060"/>
        <v/>
      </c>
      <c r="AP882" s="177" t="str">
        <f t="shared" si="1060"/>
        <v/>
      </c>
      <c r="AQ882" s="170"/>
      <c r="AR882" s="170"/>
    </row>
    <row r="883" ht="12.75" customHeight="1">
      <c r="A883" s="170"/>
      <c r="B883" s="170"/>
      <c r="C883" s="140"/>
      <c r="D883" s="139">
        <v>109.0</v>
      </c>
      <c r="E883" s="177" t="str">
        <f t="shared" ref="E883:AP883" si="1061">IFERROR(INDEX($C$389:$C$578,MATCH($D883,E$389:E$578,0)),"")</f>
        <v>Crystal Palace</v>
      </c>
      <c r="F883" s="177" t="str">
        <f t="shared" si="1061"/>
        <v>Huddersfield</v>
      </c>
      <c r="G883" s="177" t="str">
        <f t="shared" si="1061"/>
        <v>Liverpool</v>
      </c>
      <c r="H883" s="177" t="str">
        <f t="shared" si="1061"/>
        <v>Leicester</v>
      </c>
      <c r="I883" s="177" t="str">
        <f t="shared" si="1061"/>
        <v>Everton</v>
      </c>
      <c r="J883" s="177" t="str">
        <f t="shared" si="1061"/>
        <v>Liverpool</v>
      </c>
      <c r="K883" s="177" t="str">
        <f t="shared" si="1061"/>
        <v>Bournemouth</v>
      </c>
      <c r="L883" s="177" t="str">
        <f t="shared" si="1061"/>
        <v>Brighton</v>
      </c>
      <c r="M883" s="177" t="str">
        <f t="shared" si="1061"/>
        <v>Arsenal</v>
      </c>
      <c r="N883" s="177" t="str">
        <f t="shared" si="1061"/>
        <v>Crystal Palace</v>
      </c>
      <c r="O883" s="177" t="str">
        <f t="shared" si="1061"/>
        <v>Bournemouth</v>
      </c>
      <c r="P883" s="177" t="str">
        <f t="shared" si="1061"/>
        <v>Man City</v>
      </c>
      <c r="Q883" s="177" t="str">
        <f t="shared" si="1061"/>
        <v>Southampton</v>
      </c>
      <c r="R883" s="177" t="str">
        <f t="shared" si="1061"/>
        <v>Man City</v>
      </c>
      <c r="S883" s="177" t="str">
        <f t="shared" si="1061"/>
        <v>Man City</v>
      </c>
      <c r="T883" s="177" t="str">
        <f t="shared" si="1061"/>
        <v>Huddersfield</v>
      </c>
      <c r="U883" s="177" t="str">
        <f t="shared" si="1061"/>
        <v>Bournemouth</v>
      </c>
      <c r="V883" s="177" t="str">
        <f t="shared" si="1061"/>
        <v>Man Utd</v>
      </c>
      <c r="W883" s="177" t="str">
        <f t="shared" si="1061"/>
        <v>Everton</v>
      </c>
      <c r="X883" s="177" t="str">
        <f t="shared" si="1061"/>
        <v>Cardiff</v>
      </c>
      <c r="Y883" s="177" t="str">
        <f t="shared" si="1061"/>
        <v>Man City</v>
      </c>
      <c r="Z883" s="177" t="str">
        <f t="shared" si="1061"/>
        <v>Man Utd</v>
      </c>
      <c r="AA883" s="177" t="str">
        <f t="shared" si="1061"/>
        <v>Man Utd</v>
      </c>
      <c r="AB883" s="177" t="str">
        <f t="shared" si="1061"/>
        <v>Man Utd</v>
      </c>
      <c r="AC883" s="177" t="str">
        <f t="shared" si="1061"/>
        <v>Huddersfield</v>
      </c>
      <c r="AD883" s="177" t="str">
        <f t="shared" si="1061"/>
        <v>Man City</v>
      </c>
      <c r="AE883" s="177" t="str">
        <f t="shared" si="1061"/>
        <v>Cardiff</v>
      </c>
      <c r="AF883" s="177" t="str">
        <f t="shared" si="1061"/>
        <v>Brighton</v>
      </c>
      <c r="AG883" s="177" t="str">
        <f t="shared" si="1061"/>
        <v>Arsenal</v>
      </c>
      <c r="AH883" s="177" t="str">
        <f t="shared" si="1061"/>
        <v>Man Utd</v>
      </c>
      <c r="AI883" s="177" t="str">
        <f t="shared" si="1061"/>
        <v>Huddersfield</v>
      </c>
      <c r="AJ883" s="177" t="str">
        <f t="shared" si="1061"/>
        <v>Brighton</v>
      </c>
      <c r="AK883" s="177" t="str">
        <f t="shared" si="1061"/>
        <v>Leicester</v>
      </c>
      <c r="AL883" s="177" t="str">
        <f t="shared" si="1061"/>
        <v/>
      </c>
      <c r="AM883" s="177" t="str">
        <f t="shared" si="1061"/>
        <v/>
      </c>
      <c r="AN883" s="177" t="str">
        <f t="shared" si="1061"/>
        <v/>
      </c>
      <c r="AO883" s="177" t="str">
        <f t="shared" si="1061"/>
        <v/>
      </c>
      <c r="AP883" s="177" t="str">
        <f t="shared" si="1061"/>
        <v/>
      </c>
      <c r="AQ883" s="170"/>
      <c r="AR883" s="170"/>
    </row>
    <row r="884" ht="12.75" customHeight="1">
      <c r="A884" s="170"/>
      <c r="B884" s="170"/>
      <c r="C884" s="140"/>
      <c r="D884" s="139">
        <v>110.0</v>
      </c>
      <c r="E884" s="177" t="str">
        <f t="shared" ref="E884:AP884" si="1062">IFERROR(INDEX($C$389:$C$578,MATCH($D884,E$389:E$578,0)),"")</f>
        <v>Huddersfield</v>
      </c>
      <c r="F884" s="177" t="str">
        <f t="shared" si="1062"/>
        <v>Chelsea</v>
      </c>
      <c r="G884" s="177" t="str">
        <f t="shared" si="1062"/>
        <v>Chelsea</v>
      </c>
      <c r="H884" s="177" t="str">
        <f t="shared" si="1062"/>
        <v>Watford</v>
      </c>
      <c r="I884" s="177" t="str">
        <f t="shared" si="1062"/>
        <v>Bournemouth</v>
      </c>
      <c r="J884" s="177" t="str">
        <f t="shared" si="1062"/>
        <v>Man City</v>
      </c>
      <c r="K884" s="177" t="str">
        <f t="shared" si="1062"/>
        <v>Burnley</v>
      </c>
      <c r="L884" s="177" t="str">
        <f t="shared" si="1062"/>
        <v>Arsenal</v>
      </c>
      <c r="M884" s="177" t="str">
        <f t="shared" si="1062"/>
        <v>Brighton</v>
      </c>
      <c r="N884" s="177" t="str">
        <f t="shared" si="1062"/>
        <v>Crystal Palace</v>
      </c>
      <c r="O884" s="177" t="str">
        <f t="shared" si="1062"/>
        <v>Burnley</v>
      </c>
      <c r="P884" s="177" t="str">
        <f t="shared" si="1062"/>
        <v>Bournemouth</v>
      </c>
      <c r="Q884" s="177" t="str">
        <f t="shared" si="1062"/>
        <v>Brighton</v>
      </c>
      <c r="R884" s="177" t="str">
        <f t="shared" si="1062"/>
        <v>Bournemouth</v>
      </c>
      <c r="S884" s="177" t="str">
        <f t="shared" si="1062"/>
        <v>Arsenal</v>
      </c>
      <c r="T884" s="177" t="str">
        <f t="shared" si="1062"/>
        <v>Everton</v>
      </c>
      <c r="U884" s="177" t="str">
        <f t="shared" si="1062"/>
        <v>Everton</v>
      </c>
      <c r="V884" s="177" t="str">
        <f t="shared" si="1062"/>
        <v>Liverpool</v>
      </c>
      <c r="W884" s="177" t="str">
        <f t="shared" si="1062"/>
        <v>Tottenham</v>
      </c>
      <c r="X884" s="177" t="str">
        <f t="shared" si="1062"/>
        <v>Tottenham</v>
      </c>
      <c r="Y884" s="177" t="str">
        <f t="shared" si="1062"/>
        <v>Newcastle</v>
      </c>
      <c r="Z884" s="177" t="str">
        <f t="shared" si="1062"/>
        <v>Brighton</v>
      </c>
      <c r="AA884" s="177" t="str">
        <f t="shared" si="1062"/>
        <v>Man City</v>
      </c>
      <c r="AB884" s="177" t="str">
        <f t="shared" si="1062"/>
        <v>Bournemouth</v>
      </c>
      <c r="AC884" s="177" t="str">
        <f t="shared" si="1062"/>
        <v>Huddersfield</v>
      </c>
      <c r="AD884" s="177" t="str">
        <f t="shared" si="1062"/>
        <v>Cardiff</v>
      </c>
      <c r="AE884" s="177" t="str">
        <f t="shared" si="1062"/>
        <v>Man Utd</v>
      </c>
      <c r="AF884" s="177" t="str">
        <f t="shared" si="1062"/>
        <v>Bournemouth</v>
      </c>
      <c r="AG884" s="177" t="str">
        <f t="shared" si="1062"/>
        <v>Chelsea</v>
      </c>
      <c r="AH884" s="177" t="str">
        <f t="shared" si="1062"/>
        <v>Newcastle</v>
      </c>
      <c r="AI884" s="177" t="str">
        <f t="shared" si="1062"/>
        <v>Arsenal</v>
      </c>
      <c r="AJ884" s="177" t="str">
        <f t="shared" si="1062"/>
        <v>Brighton</v>
      </c>
      <c r="AK884" s="177" t="str">
        <f t="shared" si="1062"/>
        <v>Bournemouth</v>
      </c>
      <c r="AL884" s="177" t="str">
        <f t="shared" si="1062"/>
        <v/>
      </c>
      <c r="AM884" s="177" t="str">
        <f t="shared" si="1062"/>
        <v/>
      </c>
      <c r="AN884" s="177" t="str">
        <f t="shared" si="1062"/>
        <v/>
      </c>
      <c r="AO884" s="177" t="str">
        <f t="shared" si="1062"/>
        <v/>
      </c>
      <c r="AP884" s="177" t="str">
        <f t="shared" si="1062"/>
        <v/>
      </c>
      <c r="AQ884" s="170"/>
      <c r="AR884" s="170"/>
    </row>
    <row r="885" ht="12.75" customHeight="1">
      <c r="A885" s="170"/>
      <c r="B885" s="170"/>
      <c r="C885" s="140"/>
      <c r="D885" s="139">
        <v>111.0</v>
      </c>
      <c r="E885" s="177" t="str">
        <f t="shared" ref="E885:AP885" si="1063">IFERROR(INDEX($C$389:$C$578,MATCH($D885,E$389:E$578,0)),"")</f>
        <v>Arsenal</v>
      </c>
      <c r="F885" s="177" t="str">
        <f t="shared" si="1063"/>
        <v>Everton</v>
      </c>
      <c r="G885" s="177" t="str">
        <f t="shared" si="1063"/>
        <v>Southampton</v>
      </c>
      <c r="H885" s="177" t="str">
        <f t="shared" si="1063"/>
        <v>Leicester</v>
      </c>
      <c r="I885" s="177" t="str">
        <f t="shared" si="1063"/>
        <v>Fulham</v>
      </c>
      <c r="J885" s="177" t="str">
        <f t="shared" si="1063"/>
        <v>Man City</v>
      </c>
      <c r="K885" s="177" t="str">
        <f t="shared" si="1063"/>
        <v>Bournemouth</v>
      </c>
      <c r="L885" s="177" t="str">
        <f t="shared" si="1063"/>
        <v>Man City</v>
      </c>
      <c r="M885" s="177" t="str">
        <f t="shared" si="1063"/>
        <v>Huddersfield</v>
      </c>
      <c r="N885" s="177" t="str">
        <f t="shared" si="1063"/>
        <v>Huddersfield</v>
      </c>
      <c r="O885" s="177" t="str">
        <f t="shared" si="1063"/>
        <v>Man City</v>
      </c>
      <c r="P885" s="177" t="str">
        <f t="shared" si="1063"/>
        <v>Fulham</v>
      </c>
      <c r="Q885" s="177" t="str">
        <f t="shared" si="1063"/>
        <v>Bournemouth</v>
      </c>
      <c r="R885" s="177" t="str">
        <f t="shared" si="1063"/>
        <v>Brighton</v>
      </c>
      <c r="S885" s="177" t="str">
        <f t="shared" si="1063"/>
        <v>Brighton</v>
      </c>
      <c r="T885" s="177" t="str">
        <f t="shared" si="1063"/>
        <v>Fulham</v>
      </c>
      <c r="U885" s="177" t="str">
        <f t="shared" si="1063"/>
        <v>Crystal Palace</v>
      </c>
      <c r="V885" s="177" t="str">
        <f t="shared" si="1063"/>
        <v>Arsenal</v>
      </c>
      <c r="W885" s="177" t="str">
        <f t="shared" si="1063"/>
        <v>Everton</v>
      </c>
      <c r="X885" s="177" t="str">
        <f t="shared" si="1063"/>
        <v>Burnley</v>
      </c>
      <c r="Y885" s="177" t="str">
        <f t="shared" si="1063"/>
        <v>Chelsea</v>
      </c>
      <c r="Z885" s="177" t="str">
        <f t="shared" si="1063"/>
        <v>Burnley</v>
      </c>
      <c r="AA885" s="177" t="str">
        <f t="shared" si="1063"/>
        <v>Bournemouth</v>
      </c>
      <c r="AB885" s="177" t="str">
        <f t="shared" si="1063"/>
        <v>Huddersfield</v>
      </c>
      <c r="AC885" s="177" t="str">
        <f t="shared" si="1063"/>
        <v>Liverpool</v>
      </c>
      <c r="AD885" s="177" t="str">
        <f t="shared" si="1063"/>
        <v>Chelsea</v>
      </c>
      <c r="AE885" s="177" t="str">
        <f t="shared" si="1063"/>
        <v>Bournemouth</v>
      </c>
      <c r="AF885" s="177" t="str">
        <f t="shared" si="1063"/>
        <v>Huddersfield</v>
      </c>
      <c r="AG885" s="177" t="str">
        <f t="shared" si="1063"/>
        <v>Chelsea</v>
      </c>
      <c r="AH885" s="177" t="str">
        <f t="shared" si="1063"/>
        <v>Arsenal</v>
      </c>
      <c r="AI885" s="177" t="str">
        <f t="shared" si="1063"/>
        <v>Brighton</v>
      </c>
      <c r="AJ885" s="177" t="str">
        <f t="shared" si="1063"/>
        <v>Cardiff</v>
      </c>
      <c r="AK885" s="177" t="str">
        <f t="shared" si="1063"/>
        <v>Burnley</v>
      </c>
      <c r="AL885" s="177" t="str">
        <f t="shared" si="1063"/>
        <v/>
      </c>
      <c r="AM885" s="177" t="str">
        <f t="shared" si="1063"/>
        <v/>
      </c>
      <c r="AN885" s="177" t="str">
        <f t="shared" si="1063"/>
        <v/>
      </c>
      <c r="AO885" s="177" t="str">
        <f t="shared" si="1063"/>
        <v/>
      </c>
      <c r="AP885" s="177" t="str">
        <f t="shared" si="1063"/>
        <v/>
      </c>
      <c r="AQ885" s="170"/>
      <c r="AR885" s="170"/>
    </row>
    <row r="886" ht="12.75" customHeight="1">
      <c r="A886" s="170"/>
      <c r="B886" s="170"/>
      <c r="C886" s="140"/>
      <c r="D886" s="139">
        <v>112.0</v>
      </c>
      <c r="E886" s="177" t="str">
        <f t="shared" ref="E886:AP886" si="1064">IFERROR(INDEX($C$389:$C$578,MATCH($D886,E$389:E$578,0)),"")</f>
        <v>Cardiff</v>
      </c>
      <c r="F886" s="177" t="str">
        <f t="shared" si="1064"/>
        <v>Crystal Palace</v>
      </c>
      <c r="G886" s="177" t="str">
        <f t="shared" si="1064"/>
        <v>Watford</v>
      </c>
      <c r="H886" s="177" t="str">
        <f t="shared" si="1064"/>
        <v>Arsenal</v>
      </c>
      <c r="I886" s="177" t="str">
        <f t="shared" si="1064"/>
        <v>Arsenal</v>
      </c>
      <c r="J886" s="177" t="str">
        <f t="shared" si="1064"/>
        <v>Huddersfield</v>
      </c>
      <c r="K886" s="177" t="str">
        <f t="shared" si="1064"/>
        <v>Chelsea</v>
      </c>
      <c r="L886" s="177" t="str">
        <f t="shared" si="1064"/>
        <v>Crystal Palace</v>
      </c>
      <c r="M886" s="177" t="str">
        <f t="shared" si="1064"/>
        <v>Bournemouth</v>
      </c>
      <c r="N886" s="177" t="str">
        <f t="shared" si="1064"/>
        <v>Arsenal</v>
      </c>
      <c r="O886" s="177" t="str">
        <f t="shared" si="1064"/>
        <v>Newcastle</v>
      </c>
      <c r="P886" s="177" t="str">
        <f t="shared" si="1064"/>
        <v>Huddersfield</v>
      </c>
      <c r="Q886" s="177" t="str">
        <f t="shared" si="1064"/>
        <v>Everton</v>
      </c>
      <c r="R886" s="177" t="str">
        <f t="shared" si="1064"/>
        <v>Brighton</v>
      </c>
      <c r="S886" s="177" t="str">
        <f t="shared" si="1064"/>
        <v>Leicester</v>
      </c>
      <c r="T886" s="177" t="str">
        <f t="shared" si="1064"/>
        <v>Arsenal</v>
      </c>
      <c r="U886" s="177" t="str">
        <f t="shared" si="1064"/>
        <v>Crystal Palace</v>
      </c>
      <c r="V886" s="177" t="str">
        <f t="shared" si="1064"/>
        <v>Bournemouth</v>
      </c>
      <c r="W886" s="177" t="str">
        <f t="shared" si="1064"/>
        <v>Brighton</v>
      </c>
      <c r="X886" s="177" t="str">
        <f t="shared" si="1064"/>
        <v>Man City</v>
      </c>
      <c r="Y886" s="177" t="str">
        <f t="shared" si="1064"/>
        <v>Everton</v>
      </c>
      <c r="Z886" s="177" t="str">
        <f t="shared" si="1064"/>
        <v>Watford</v>
      </c>
      <c r="AA886" s="177" t="str">
        <f t="shared" si="1064"/>
        <v>Brighton</v>
      </c>
      <c r="AB886" s="177" t="str">
        <f t="shared" si="1064"/>
        <v>Chelsea</v>
      </c>
      <c r="AC886" s="177" t="str">
        <f t="shared" si="1064"/>
        <v>Huddersfield</v>
      </c>
      <c r="AD886" s="177" t="str">
        <f t="shared" si="1064"/>
        <v>Chelsea</v>
      </c>
      <c r="AE886" s="177" t="str">
        <f t="shared" si="1064"/>
        <v>Brighton</v>
      </c>
      <c r="AF886" s="177" t="str">
        <f t="shared" si="1064"/>
        <v>Cardiff</v>
      </c>
      <c r="AG886" s="177" t="str">
        <f t="shared" si="1064"/>
        <v>Chelsea</v>
      </c>
      <c r="AH886" s="177" t="str">
        <f t="shared" si="1064"/>
        <v>Bournemouth</v>
      </c>
      <c r="AI886" s="177" t="str">
        <f t="shared" si="1064"/>
        <v>Everton</v>
      </c>
      <c r="AJ886" s="177" t="str">
        <f t="shared" si="1064"/>
        <v>Liverpool</v>
      </c>
      <c r="AK886" s="177" t="str">
        <f t="shared" si="1064"/>
        <v>Brighton</v>
      </c>
      <c r="AL886" s="177" t="str">
        <f t="shared" si="1064"/>
        <v/>
      </c>
      <c r="AM886" s="177" t="str">
        <f t="shared" si="1064"/>
        <v/>
      </c>
      <c r="AN886" s="177" t="str">
        <f t="shared" si="1064"/>
        <v/>
      </c>
      <c r="AO886" s="177" t="str">
        <f t="shared" si="1064"/>
        <v/>
      </c>
      <c r="AP886" s="177" t="str">
        <f t="shared" si="1064"/>
        <v/>
      </c>
      <c r="AQ886" s="170"/>
      <c r="AR886" s="170"/>
    </row>
    <row r="887" ht="12.75" customHeight="1">
      <c r="A887" s="170"/>
      <c r="B887" s="170"/>
      <c r="C887" s="140"/>
      <c r="D887" s="139">
        <v>113.0</v>
      </c>
      <c r="E887" s="177" t="str">
        <f t="shared" ref="E887:AP887" si="1065">IFERROR(INDEX($C$389:$C$578,MATCH($D887,E$389:E$578,0)),"")</f>
        <v>Fulham</v>
      </c>
      <c r="F887" s="177" t="str">
        <f t="shared" si="1065"/>
        <v>Chelsea</v>
      </c>
      <c r="G887" s="177" t="str">
        <f t="shared" si="1065"/>
        <v>Brighton</v>
      </c>
      <c r="H887" s="177" t="str">
        <f t="shared" si="1065"/>
        <v>Fulham</v>
      </c>
      <c r="I887" s="177" t="str">
        <f t="shared" si="1065"/>
        <v>Arsenal</v>
      </c>
      <c r="J887" s="177" t="str">
        <f t="shared" si="1065"/>
        <v>Huddersfield</v>
      </c>
      <c r="K887" s="177" t="str">
        <f t="shared" si="1065"/>
        <v>Huddersfield</v>
      </c>
      <c r="L887" s="177" t="str">
        <f t="shared" si="1065"/>
        <v>Man Utd</v>
      </c>
      <c r="M887" s="177" t="str">
        <f t="shared" si="1065"/>
        <v>Leicester</v>
      </c>
      <c r="N887" s="177" t="str">
        <f t="shared" si="1065"/>
        <v>Cardiff</v>
      </c>
      <c r="O887" s="177" t="str">
        <f t="shared" si="1065"/>
        <v>Bournemouth</v>
      </c>
      <c r="P887" s="177" t="str">
        <f t="shared" si="1065"/>
        <v>Man Utd</v>
      </c>
      <c r="Q887" s="177" t="str">
        <f t="shared" si="1065"/>
        <v>Man City</v>
      </c>
      <c r="R887" s="177" t="str">
        <f t="shared" si="1065"/>
        <v>Crystal Palace</v>
      </c>
      <c r="S887" s="177" t="str">
        <f t="shared" si="1065"/>
        <v>Tottenham</v>
      </c>
      <c r="T887" s="177" t="str">
        <f t="shared" si="1065"/>
        <v>Bournemouth</v>
      </c>
      <c r="U887" s="177" t="str">
        <f t="shared" si="1065"/>
        <v>Man City</v>
      </c>
      <c r="V887" s="177" t="str">
        <f t="shared" si="1065"/>
        <v>Newcastle</v>
      </c>
      <c r="W887" s="177" t="str">
        <f t="shared" si="1065"/>
        <v>Arsenal</v>
      </c>
      <c r="X887" s="177" t="str">
        <f t="shared" si="1065"/>
        <v>Everton</v>
      </c>
      <c r="Y887" s="177" t="str">
        <f t="shared" si="1065"/>
        <v>Arsenal</v>
      </c>
      <c r="Z887" s="177" t="str">
        <f t="shared" si="1065"/>
        <v>Bournemouth</v>
      </c>
      <c r="AA887" s="177" t="str">
        <f t="shared" si="1065"/>
        <v>Brighton</v>
      </c>
      <c r="AB887" s="177" t="str">
        <f t="shared" si="1065"/>
        <v>Chelsea</v>
      </c>
      <c r="AC887" s="177" t="str">
        <f t="shared" si="1065"/>
        <v>Huddersfield</v>
      </c>
      <c r="AD887" s="177" t="str">
        <f t="shared" si="1065"/>
        <v>Cardiff</v>
      </c>
      <c r="AE887" s="177" t="str">
        <f t="shared" si="1065"/>
        <v>Burnley</v>
      </c>
      <c r="AF887" s="177" t="str">
        <f t="shared" si="1065"/>
        <v>Chelsea</v>
      </c>
      <c r="AG887" s="177" t="str">
        <f t="shared" si="1065"/>
        <v>Man Utd</v>
      </c>
      <c r="AH887" s="177" t="str">
        <f t="shared" si="1065"/>
        <v>Bournemouth</v>
      </c>
      <c r="AI887" s="177" t="str">
        <f t="shared" si="1065"/>
        <v>Burnley</v>
      </c>
      <c r="AJ887" s="177" t="str">
        <f t="shared" si="1065"/>
        <v>Southampton</v>
      </c>
      <c r="AK887" s="177" t="str">
        <f t="shared" si="1065"/>
        <v>Burnley</v>
      </c>
      <c r="AL887" s="177" t="str">
        <f t="shared" si="1065"/>
        <v/>
      </c>
      <c r="AM887" s="177" t="str">
        <f t="shared" si="1065"/>
        <v/>
      </c>
      <c r="AN887" s="177" t="str">
        <f t="shared" si="1065"/>
        <v/>
      </c>
      <c r="AO887" s="177" t="str">
        <f t="shared" si="1065"/>
        <v/>
      </c>
      <c r="AP887" s="177" t="str">
        <f t="shared" si="1065"/>
        <v/>
      </c>
      <c r="AQ887" s="170"/>
      <c r="AR887" s="170"/>
    </row>
    <row r="888" ht="12.75" customHeight="1">
      <c r="A888" s="170"/>
      <c r="B888" s="170"/>
      <c r="C888" s="140"/>
      <c r="D888" s="139">
        <v>114.0</v>
      </c>
      <c r="E888" s="177" t="str">
        <f t="shared" ref="E888:AP888" si="1066">IFERROR(INDEX($C$389:$C$578,MATCH($D888,E$389:E$578,0)),"")</f>
        <v>Cardiff</v>
      </c>
      <c r="F888" s="177" t="str">
        <f t="shared" si="1066"/>
        <v>Crystal Palace</v>
      </c>
      <c r="G888" s="177" t="str">
        <f t="shared" si="1066"/>
        <v>Brighton</v>
      </c>
      <c r="H888" s="177" t="str">
        <f t="shared" si="1066"/>
        <v>Bournemouth</v>
      </c>
      <c r="I888" s="177" t="str">
        <f t="shared" si="1066"/>
        <v>Huddersfield</v>
      </c>
      <c r="J888" s="177" t="str">
        <f t="shared" si="1066"/>
        <v>Man City</v>
      </c>
      <c r="K888" s="177" t="str">
        <f t="shared" si="1066"/>
        <v>Newcastle</v>
      </c>
      <c r="L888" s="177" t="str">
        <f t="shared" si="1066"/>
        <v>Tottenham</v>
      </c>
      <c r="M888" s="177" t="str">
        <f t="shared" si="1066"/>
        <v>Burnley</v>
      </c>
      <c r="N888" s="177" t="str">
        <f t="shared" si="1066"/>
        <v>Bournemouth</v>
      </c>
      <c r="O888" s="177" t="str">
        <f t="shared" si="1066"/>
        <v>Brighton</v>
      </c>
      <c r="P888" s="177" t="str">
        <f t="shared" si="1066"/>
        <v>Bournemouth</v>
      </c>
      <c r="Q888" s="177" t="str">
        <f t="shared" si="1066"/>
        <v>Crystal Palace</v>
      </c>
      <c r="R888" s="177" t="str">
        <f t="shared" si="1066"/>
        <v>Huddersfield</v>
      </c>
      <c r="S888" s="177" t="str">
        <f t="shared" si="1066"/>
        <v>Fulham</v>
      </c>
      <c r="T888" s="177" t="str">
        <f t="shared" si="1066"/>
        <v>Arsenal</v>
      </c>
      <c r="U888" s="177" t="str">
        <f t="shared" si="1066"/>
        <v>Burnley</v>
      </c>
      <c r="V888" s="177" t="str">
        <f t="shared" si="1066"/>
        <v>Brighton</v>
      </c>
      <c r="W888" s="177" t="str">
        <f t="shared" si="1066"/>
        <v>Brighton</v>
      </c>
      <c r="X888" s="177" t="str">
        <f t="shared" si="1066"/>
        <v>Cardiff</v>
      </c>
      <c r="Y888" s="177" t="str">
        <f t="shared" si="1066"/>
        <v>Bournemouth</v>
      </c>
      <c r="Z888" s="177" t="str">
        <f t="shared" si="1066"/>
        <v>Arsenal</v>
      </c>
      <c r="AA888" s="177" t="str">
        <f t="shared" si="1066"/>
        <v>Man Utd</v>
      </c>
      <c r="AB888" s="177" t="str">
        <f t="shared" si="1066"/>
        <v>Arsenal</v>
      </c>
      <c r="AC888" s="177" t="str">
        <f t="shared" si="1066"/>
        <v>Arsenal</v>
      </c>
      <c r="AD888" s="177" t="str">
        <f t="shared" si="1066"/>
        <v>Chelsea</v>
      </c>
      <c r="AE888" s="177" t="str">
        <f t="shared" si="1066"/>
        <v>Newcastle</v>
      </c>
      <c r="AF888" s="177" t="str">
        <f t="shared" si="1066"/>
        <v>Bournemouth</v>
      </c>
      <c r="AG888" s="177" t="str">
        <f t="shared" si="1066"/>
        <v>Newcastle</v>
      </c>
      <c r="AH888" s="177" t="str">
        <f t="shared" si="1066"/>
        <v>Brighton</v>
      </c>
      <c r="AI888" s="177" t="str">
        <f t="shared" si="1066"/>
        <v>Burnley</v>
      </c>
      <c r="AJ888" s="177" t="str">
        <f t="shared" si="1066"/>
        <v>Bournemouth</v>
      </c>
      <c r="AK888" s="177" t="str">
        <f t="shared" si="1066"/>
        <v>Brighton</v>
      </c>
      <c r="AL888" s="177" t="str">
        <f t="shared" si="1066"/>
        <v/>
      </c>
      <c r="AM888" s="177" t="str">
        <f t="shared" si="1066"/>
        <v/>
      </c>
      <c r="AN888" s="177" t="str">
        <f t="shared" si="1066"/>
        <v/>
      </c>
      <c r="AO888" s="177" t="str">
        <f t="shared" si="1066"/>
        <v/>
      </c>
      <c r="AP888" s="177" t="str">
        <f t="shared" si="1066"/>
        <v/>
      </c>
      <c r="AQ888" s="170"/>
      <c r="AR888" s="170"/>
    </row>
    <row r="889" ht="12.75" customHeight="1">
      <c r="A889" s="170"/>
      <c r="B889" s="170"/>
      <c r="C889" s="140"/>
      <c r="D889" s="139">
        <v>115.0</v>
      </c>
      <c r="E889" s="177" t="str">
        <f t="shared" ref="E889:AP889" si="1067">IFERROR(INDEX($C$389:$C$578,MATCH($D889,E$389:E$578,0)),"")</f>
        <v>Fulham</v>
      </c>
      <c r="F889" s="177" t="str">
        <f t="shared" si="1067"/>
        <v>Man Utd</v>
      </c>
      <c r="G889" s="177" t="str">
        <f t="shared" si="1067"/>
        <v>Chelsea</v>
      </c>
      <c r="H889" s="177" t="str">
        <f t="shared" si="1067"/>
        <v>Bournemouth</v>
      </c>
      <c r="I889" s="177" t="str">
        <f t="shared" si="1067"/>
        <v>Burnley</v>
      </c>
      <c r="J889" s="177" t="str">
        <f t="shared" si="1067"/>
        <v>Arsenal</v>
      </c>
      <c r="K889" s="177" t="str">
        <f t="shared" si="1067"/>
        <v>Burnley</v>
      </c>
      <c r="L889" s="177" t="str">
        <f t="shared" si="1067"/>
        <v>Bournemouth</v>
      </c>
      <c r="M889" s="177" t="str">
        <f t="shared" si="1067"/>
        <v>Cardiff</v>
      </c>
      <c r="N889" s="177" t="str">
        <f t="shared" si="1067"/>
        <v>Brighton</v>
      </c>
      <c r="O889" s="177" t="str">
        <f t="shared" si="1067"/>
        <v>Man City</v>
      </c>
      <c r="P889" s="177" t="str">
        <f t="shared" si="1067"/>
        <v>Huddersfield</v>
      </c>
      <c r="Q889" s="177" t="str">
        <f t="shared" si="1067"/>
        <v>Liverpool</v>
      </c>
      <c r="R889" s="177" t="str">
        <f t="shared" si="1067"/>
        <v>Burnley</v>
      </c>
      <c r="S889" s="177" t="str">
        <f t="shared" si="1067"/>
        <v>Brighton</v>
      </c>
      <c r="T889" s="177" t="str">
        <f t="shared" si="1067"/>
        <v>Brighton</v>
      </c>
      <c r="U889" s="177" t="str">
        <f t="shared" si="1067"/>
        <v>Liverpool</v>
      </c>
      <c r="V889" s="177" t="str">
        <f t="shared" si="1067"/>
        <v>Liverpool</v>
      </c>
      <c r="W889" s="177" t="str">
        <f t="shared" si="1067"/>
        <v>Brighton</v>
      </c>
      <c r="X889" s="177" t="str">
        <f t="shared" si="1067"/>
        <v>Burnley</v>
      </c>
      <c r="Y889" s="177" t="str">
        <f t="shared" si="1067"/>
        <v>Fulham</v>
      </c>
      <c r="Z889" s="177" t="str">
        <f t="shared" si="1067"/>
        <v>Brighton</v>
      </c>
      <c r="AA889" s="177" t="str">
        <f t="shared" si="1067"/>
        <v>Leicester</v>
      </c>
      <c r="AB889" s="177" t="str">
        <f t="shared" si="1067"/>
        <v>Arsenal</v>
      </c>
      <c r="AC889" s="177" t="str">
        <f t="shared" si="1067"/>
        <v>Arsenal</v>
      </c>
      <c r="AD889" s="177" t="str">
        <f t="shared" si="1067"/>
        <v>Arsenal</v>
      </c>
      <c r="AE889" s="177" t="str">
        <f t="shared" si="1067"/>
        <v>Arsenal</v>
      </c>
      <c r="AF889" s="177" t="str">
        <f t="shared" si="1067"/>
        <v>Chelsea</v>
      </c>
      <c r="AG889" s="177" t="str">
        <f t="shared" si="1067"/>
        <v>Newcastle</v>
      </c>
      <c r="AH889" s="177" t="str">
        <f t="shared" si="1067"/>
        <v>Liverpool</v>
      </c>
      <c r="AI889" s="177" t="str">
        <f t="shared" si="1067"/>
        <v>Bournemouth</v>
      </c>
      <c r="AJ889" s="177" t="str">
        <f t="shared" si="1067"/>
        <v>Bournemouth</v>
      </c>
      <c r="AK889" s="177" t="str">
        <f t="shared" si="1067"/>
        <v>Crystal Palace</v>
      </c>
      <c r="AL889" s="177" t="str">
        <f t="shared" si="1067"/>
        <v/>
      </c>
      <c r="AM889" s="177" t="str">
        <f t="shared" si="1067"/>
        <v/>
      </c>
      <c r="AN889" s="177" t="str">
        <f t="shared" si="1067"/>
        <v/>
      </c>
      <c r="AO889" s="177" t="str">
        <f t="shared" si="1067"/>
        <v/>
      </c>
      <c r="AP889" s="177" t="str">
        <f t="shared" si="1067"/>
        <v/>
      </c>
      <c r="AQ889" s="170"/>
      <c r="AR889" s="170"/>
    </row>
    <row r="890" ht="12.75" customHeight="1">
      <c r="A890" s="170"/>
      <c r="B890" s="170"/>
      <c r="C890" s="140"/>
      <c r="D890" s="139">
        <v>116.0</v>
      </c>
      <c r="E890" s="177" t="str">
        <f t="shared" ref="E890:AP890" si="1068">IFERROR(INDEX($C$389:$C$578,MATCH($D890,E$389:E$578,0)),"")</f>
        <v>Tottenham</v>
      </c>
      <c r="F890" s="177" t="str">
        <f t="shared" si="1068"/>
        <v>Arsenal</v>
      </c>
      <c r="G890" s="177" t="str">
        <f t="shared" si="1068"/>
        <v>Liverpool</v>
      </c>
      <c r="H890" s="177" t="str">
        <f t="shared" si="1068"/>
        <v>Fulham</v>
      </c>
      <c r="I890" s="177" t="str">
        <f t="shared" si="1068"/>
        <v>Huddersfield</v>
      </c>
      <c r="J890" s="177" t="str">
        <f t="shared" si="1068"/>
        <v>Cardiff</v>
      </c>
      <c r="K890" s="177" t="str">
        <f t="shared" si="1068"/>
        <v>Bournemouth</v>
      </c>
      <c r="L890" s="177" t="str">
        <f t="shared" si="1068"/>
        <v>Chelsea</v>
      </c>
      <c r="M890" s="177" t="str">
        <f t="shared" si="1068"/>
        <v>Chelsea</v>
      </c>
      <c r="N890" s="177" t="str">
        <f t="shared" si="1068"/>
        <v>Arsenal</v>
      </c>
      <c r="O890" s="177" t="str">
        <f t="shared" si="1068"/>
        <v>Bournemouth</v>
      </c>
      <c r="P890" s="177" t="str">
        <f t="shared" si="1068"/>
        <v>Man City</v>
      </c>
      <c r="Q890" s="177" t="str">
        <f t="shared" si="1068"/>
        <v>Leicester</v>
      </c>
      <c r="R890" s="177" t="str">
        <f t="shared" si="1068"/>
        <v>Crystal Palace</v>
      </c>
      <c r="S890" s="177" t="str">
        <f t="shared" si="1068"/>
        <v>Burnley</v>
      </c>
      <c r="T890" s="177" t="str">
        <f t="shared" si="1068"/>
        <v>Crystal Palace</v>
      </c>
      <c r="U890" s="177" t="str">
        <f t="shared" si="1068"/>
        <v>Man City</v>
      </c>
      <c r="V890" s="177" t="str">
        <f t="shared" si="1068"/>
        <v>Brighton</v>
      </c>
      <c r="W890" s="177" t="str">
        <f t="shared" si="1068"/>
        <v>Burnley</v>
      </c>
      <c r="X890" s="177" t="str">
        <f t="shared" si="1068"/>
        <v>Brighton</v>
      </c>
      <c r="Y890" s="177" t="str">
        <f t="shared" si="1068"/>
        <v>Tottenham</v>
      </c>
      <c r="Z890" s="177" t="str">
        <f t="shared" si="1068"/>
        <v>Man Utd</v>
      </c>
      <c r="AA890" s="177" t="str">
        <f t="shared" si="1068"/>
        <v>Cardiff</v>
      </c>
      <c r="AB890" s="177" t="str">
        <f t="shared" si="1068"/>
        <v>Bournemouth</v>
      </c>
      <c r="AC890" s="177" t="str">
        <f t="shared" si="1068"/>
        <v>Brighton</v>
      </c>
      <c r="AD890" s="177" t="str">
        <f t="shared" si="1068"/>
        <v>Cardiff</v>
      </c>
      <c r="AE890" s="177" t="str">
        <f t="shared" si="1068"/>
        <v>Man City</v>
      </c>
      <c r="AF890" s="177" t="str">
        <f t="shared" si="1068"/>
        <v>Bournemouth</v>
      </c>
      <c r="AG890" s="177" t="str">
        <f t="shared" si="1068"/>
        <v>Southampton</v>
      </c>
      <c r="AH890" s="177" t="str">
        <f t="shared" si="1068"/>
        <v>Arsenal</v>
      </c>
      <c r="AI890" s="177" t="str">
        <f t="shared" si="1068"/>
        <v>Chelsea</v>
      </c>
      <c r="AJ890" s="177" t="str">
        <f t="shared" si="1068"/>
        <v>Everton</v>
      </c>
      <c r="AK890" s="177" t="str">
        <f t="shared" si="1068"/>
        <v>Brighton</v>
      </c>
      <c r="AL890" s="177" t="str">
        <f t="shared" si="1068"/>
        <v/>
      </c>
      <c r="AM890" s="177" t="str">
        <f t="shared" si="1068"/>
        <v/>
      </c>
      <c r="AN890" s="177" t="str">
        <f t="shared" si="1068"/>
        <v/>
      </c>
      <c r="AO890" s="177" t="str">
        <f t="shared" si="1068"/>
        <v/>
      </c>
      <c r="AP890" s="177" t="str">
        <f t="shared" si="1068"/>
        <v/>
      </c>
      <c r="AQ890" s="170"/>
      <c r="AR890" s="170"/>
    </row>
    <row r="891" ht="12.75" customHeight="1">
      <c r="A891" s="170"/>
      <c r="B891" s="170"/>
      <c r="C891" s="140"/>
      <c r="D891" s="139">
        <v>117.0</v>
      </c>
      <c r="E891" s="177" t="str">
        <f t="shared" ref="E891:AP891" si="1069">IFERROR(INDEX($C$389:$C$578,MATCH($D891,E$389:E$578,0)),"")</f>
        <v>Arsenal</v>
      </c>
      <c r="F891" s="177" t="str">
        <f t="shared" si="1069"/>
        <v>Bournemouth</v>
      </c>
      <c r="G891" s="177" t="str">
        <f t="shared" si="1069"/>
        <v>Bournemouth</v>
      </c>
      <c r="H891" s="177" t="str">
        <f t="shared" si="1069"/>
        <v>Huddersfield</v>
      </c>
      <c r="I891" s="177" t="str">
        <f t="shared" si="1069"/>
        <v>Man Utd</v>
      </c>
      <c r="J891" s="177" t="str">
        <f t="shared" si="1069"/>
        <v>Chelsea</v>
      </c>
      <c r="K891" s="177" t="str">
        <f t="shared" si="1069"/>
        <v>Brighton</v>
      </c>
      <c r="L891" s="177" t="str">
        <f t="shared" si="1069"/>
        <v>Arsenal</v>
      </c>
      <c r="M891" s="177" t="str">
        <f t="shared" si="1069"/>
        <v>Crystal Palace</v>
      </c>
      <c r="N891" s="177" t="str">
        <f t="shared" si="1069"/>
        <v>Man Utd</v>
      </c>
      <c r="O891" s="177" t="str">
        <f t="shared" si="1069"/>
        <v>Crystal Palace</v>
      </c>
      <c r="P891" s="177" t="str">
        <f t="shared" si="1069"/>
        <v>Burnley</v>
      </c>
      <c r="Q891" s="177" t="str">
        <f t="shared" si="1069"/>
        <v>Brighton</v>
      </c>
      <c r="R891" s="177" t="str">
        <f t="shared" si="1069"/>
        <v>Arsenal</v>
      </c>
      <c r="S891" s="177" t="str">
        <f t="shared" si="1069"/>
        <v>Brighton</v>
      </c>
      <c r="T891" s="177" t="str">
        <f t="shared" si="1069"/>
        <v>Cardiff</v>
      </c>
      <c r="U891" s="177" t="str">
        <f t="shared" si="1069"/>
        <v>Chelsea</v>
      </c>
      <c r="V891" s="177" t="str">
        <f t="shared" si="1069"/>
        <v>Cardiff</v>
      </c>
      <c r="W891" s="177" t="str">
        <f t="shared" si="1069"/>
        <v>Cardiff</v>
      </c>
      <c r="X891" s="177" t="str">
        <f t="shared" si="1069"/>
        <v>Fulham</v>
      </c>
      <c r="Y891" s="177" t="str">
        <f t="shared" si="1069"/>
        <v>Burnley</v>
      </c>
      <c r="Z891" s="177" t="str">
        <f t="shared" si="1069"/>
        <v>Chelsea</v>
      </c>
      <c r="AA891" s="177" t="str">
        <f t="shared" si="1069"/>
        <v>Chelsea</v>
      </c>
      <c r="AB891" s="177" t="str">
        <f t="shared" si="1069"/>
        <v>Fulham</v>
      </c>
      <c r="AC891" s="177" t="str">
        <f t="shared" si="1069"/>
        <v>Leicester</v>
      </c>
      <c r="AD891" s="177" t="str">
        <f t="shared" si="1069"/>
        <v>Liverpool</v>
      </c>
      <c r="AE891" s="177" t="str">
        <f t="shared" si="1069"/>
        <v>Bournemouth</v>
      </c>
      <c r="AF891" s="177" t="str">
        <f t="shared" si="1069"/>
        <v>Bournemouth</v>
      </c>
      <c r="AG891" s="177" t="str">
        <f t="shared" si="1069"/>
        <v>Arsenal</v>
      </c>
      <c r="AH891" s="177" t="str">
        <f t="shared" si="1069"/>
        <v>Everton</v>
      </c>
      <c r="AI891" s="177" t="str">
        <f t="shared" si="1069"/>
        <v>Chelsea</v>
      </c>
      <c r="AJ891" s="177" t="str">
        <f t="shared" si="1069"/>
        <v>Fulham</v>
      </c>
      <c r="AK891" s="177" t="str">
        <f t="shared" si="1069"/>
        <v>Huddersfield</v>
      </c>
      <c r="AL891" s="177" t="str">
        <f t="shared" si="1069"/>
        <v/>
      </c>
      <c r="AM891" s="177" t="str">
        <f t="shared" si="1069"/>
        <v/>
      </c>
      <c r="AN891" s="177" t="str">
        <f t="shared" si="1069"/>
        <v/>
      </c>
      <c r="AO891" s="177" t="str">
        <f t="shared" si="1069"/>
        <v/>
      </c>
      <c r="AP891" s="177" t="str">
        <f t="shared" si="1069"/>
        <v/>
      </c>
      <c r="AQ891" s="170"/>
      <c r="AR891" s="170"/>
    </row>
    <row r="892" ht="12.75" customHeight="1">
      <c r="A892" s="170"/>
      <c r="B892" s="170"/>
      <c r="C892" s="140"/>
      <c r="D892" s="139">
        <v>118.0</v>
      </c>
      <c r="E892" s="177" t="str">
        <f t="shared" ref="E892:AP892" si="1070">IFERROR(INDEX($C$389:$C$578,MATCH($D892,E$389:E$578,0)),"")</f>
        <v>Bournemouth</v>
      </c>
      <c r="F892" s="177" t="str">
        <f t="shared" si="1070"/>
        <v>Brighton</v>
      </c>
      <c r="G892" s="177" t="str">
        <f t="shared" si="1070"/>
        <v>Man Utd</v>
      </c>
      <c r="H892" s="177" t="str">
        <f t="shared" si="1070"/>
        <v>Brighton</v>
      </c>
      <c r="I892" s="177" t="str">
        <f t="shared" si="1070"/>
        <v>Arsenal</v>
      </c>
      <c r="J892" s="177" t="str">
        <f t="shared" si="1070"/>
        <v>Chelsea</v>
      </c>
      <c r="K892" s="177" t="str">
        <f t="shared" si="1070"/>
        <v>Leicester</v>
      </c>
      <c r="L892" s="177" t="str">
        <f t="shared" si="1070"/>
        <v>Arsenal</v>
      </c>
      <c r="M892" s="177" t="str">
        <f t="shared" si="1070"/>
        <v>Man City</v>
      </c>
      <c r="N892" s="177" t="str">
        <f t="shared" si="1070"/>
        <v>Arsenal</v>
      </c>
      <c r="O892" s="177" t="str">
        <f t="shared" si="1070"/>
        <v>Man Utd</v>
      </c>
      <c r="P892" s="177" t="str">
        <f t="shared" si="1070"/>
        <v>Tottenham</v>
      </c>
      <c r="Q892" s="177" t="str">
        <f t="shared" si="1070"/>
        <v>Watford</v>
      </c>
      <c r="R892" s="177" t="str">
        <f t="shared" si="1070"/>
        <v>Burnley</v>
      </c>
      <c r="S892" s="177" t="str">
        <f t="shared" si="1070"/>
        <v>Leicester</v>
      </c>
      <c r="T892" s="177" t="str">
        <f t="shared" si="1070"/>
        <v>Bournemouth</v>
      </c>
      <c r="U892" s="177" t="str">
        <f t="shared" si="1070"/>
        <v>Crystal Palace</v>
      </c>
      <c r="V892" s="177" t="str">
        <f t="shared" si="1070"/>
        <v>Man City</v>
      </c>
      <c r="W892" s="177" t="str">
        <f t="shared" si="1070"/>
        <v>Cardiff</v>
      </c>
      <c r="X892" s="177" t="str">
        <f t="shared" si="1070"/>
        <v>Huddersfield</v>
      </c>
      <c r="Y892" s="177" t="str">
        <f t="shared" si="1070"/>
        <v>Liverpool</v>
      </c>
      <c r="Z892" s="177" t="str">
        <f t="shared" si="1070"/>
        <v>Liverpool</v>
      </c>
      <c r="AA892" s="177" t="str">
        <f t="shared" si="1070"/>
        <v>Arsenal</v>
      </c>
      <c r="AB892" s="177" t="str">
        <f t="shared" si="1070"/>
        <v>Fulham</v>
      </c>
      <c r="AC892" s="177" t="str">
        <f t="shared" si="1070"/>
        <v>Watford</v>
      </c>
      <c r="AD892" s="177" t="str">
        <f t="shared" si="1070"/>
        <v>Man Utd</v>
      </c>
      <c r="AE892" s="177" t="str">
        <f t="shared" si="1070"/>
        <v>Southampton</v>
      </c>
      <c r="AF892" s="177" t="str">
        <f t="shared" si="1070"/>
        <v>Chelsea</v>
      </c>
      <c r="AG892" s="177" t="str">
        <f t="shared" si="1070"/>
        <v>Brighton</v>
      </c>
      <c r="AH892" s="177" t="str">
        <f t="shared" si="1070"/>
        <v>Man Utd</v>
      </c>
      <c r="AI892" s="177" t="str">
        <f t="shared" si="1070"/>
        <v>Cardiff</v>
      </c>
      <c r="AJ892" s="177" t="str">
        <f t="shared" si="1070"/>
        <v>Man City</v>
      </c>
      <c r="AK892" s="177" t="str">
        <f t="shared" si="1070"/>
        <v>Chelsea</v>
      </c>
      <c r="AL892" s="177" t="str">
        <f t="shared" si="1070"/>
        <v/>
      </c>
      <c r="AM892" s="177" t="str">
        <f t="shared" si="1070"/>
        <v/>
      </c>
      <c r="AN892" s="177" t="str">
        <f t="shared" si="1070"/>
        <v/>
      </c>
      <c r="AO892" s="177" t="str">
        <f t="shared" si="1070"/>
        <v/>
      </c>
      <c r="AP892" s="177" t="str">
        <f t="shared" si="1070"/>
        <v/>
      </c>
      <c r="AQ892" s="170"/>
      <c r="AR892" s="170"/>
    </row>
    <row r="893" ht="12.75" customHeight="1">
      <c r="A893" s="170"/>
      <c r="B893" s="170"/>
      <c r="C893" s="140"/>
      <c r="D893" s="139">
        <v>119.0</v>
      </c>
      <c r="E893" s="177" t="str">
        <f t="shared" ref="E893:AP893" si="1071">IFERROR(INDEX($C$389:$C$578,MATCH($D893,E$389:E$578,0)),"")</f>
        <v>Huddersfield</v>
      </c>
      <c r="F893" s="177" t="str">
        <f t="shared" si="1071"/>
        <v>Cardiff</v>
      </c>
      <c r="G893" s="177" t="str">
        <f t="shared" si="1071"/>
        <v>Bournemouth</v>
      </c>
      <c r="H893" s="177" t="str">
        <f t="shared" si="1071"/>
        <v>Crystal Palace</v>
      </c>
      <c r="I893" s="177" t="str">
        <f t="shared" si="1071"/>
        <v>Brighton</v>
      </c>
      <c r="J893" s="177" t="str">
        <f t="shared" si="1071"/>
        <v>Huddersfield</v>
      </c>
      <c r="K893" s="177" t="str">
        <f t="shared" si="1071"/>
        <v>Man Utd</v>
      </c>
      <c r="L893" s="177" t="str">
        <f t="shared" si="1071"/>
        <v>Arsenal</v>
      </c>
      <c r="M893" s="177" t="str">
        <f t="shared" si="1071"/>
        <v>Man Utd</v>
      </c>
      <c r="N893" s="177" t="str">
        <f t="shared" si="1071"/>
        <v>Watford</v>
      </c>
      <c r="O893" s="177" t="str">
        <f t="shared" si="1071"/>
        <v>Arsenal</v>
      </c>
      <c r="P893" s="177" t="str">
        <f t="shared" si="1071"/>
        <v>Brighton</v>
      </c>
      <c r="Q893" s="177" t="str">
        <f t="shared" si="1071"/>
        <v>Burnley</v>
      </c>
      <c r="R893" s="177" t="str">
        <f t="shared" si="1071"/>
        <v>Chelsea</v>
      </c>
      <c r="S893" s="177" t="str">
        <f t="shared" si="1071"/>
        <v>Brighton</v>
      </c>
      <c r="T893" s="177" t="str">
        <f t="shared" si="1071"/>
        <v>Liverpool</v>
      </c>
      <c r="U893" s="177" t="str">
        <f t="shared" si="1071"/>
        <v>Liverpool</v>
      </c>
      <c r="V893" s="177" t="str">
        <f t="shared" si="1071"/>
        <v>Brighton</v>
      </c>
      <c r="W893" s="177" t="str">
        <f t="shared" si="1071"/>
        <v>Arsenal</v>
      </c>
      <c r="X893" s="177" t="str">
        <f t="shared" si="1071"/>
        <v>Arsenal</v>
      </c>
      <c r="Y893" s="177" t="str">
        <f t="shared" si="1071"/>
        <v>Tottenham</v>
      </c>
      <c r="Z893" s="177" t="str">
        <f t="shared" si="1071"/>
        <v>Tottenham</v>
      </c>
      <c r="AA893" s="177" t="str">
        <f t="shared" si="1071"/>
        <v>Everton</v>
      </c>
      <c r="AB893" s="177" t="str">
        <f t="shared" si="1071"/>
        <v>Huddersfield</v>
      </c>
      <c r="AC893" s="177" t="str">
        <f t="shared" si="1071"/>
        <v>Chelsea</v>
      </c>
      <c r="AD893" s="177" t="str">
        <f t="shared" si="1071"/>
        <v>Arsenal</v>
      </c>
      <c r="AE893" s="177" t="str">
        <f t="shared" si="1071"/>
        <v>Huddersfield</v>
      </c>
      <c r="AF893" s="177" t="str">
        <f t="shared" si="1071"/>
        <v>Liverpool</v>
      </c>
      <c r="AG893" s="177" t="str">
        <f t="shared" si="1071"/>
        <v>Cardiff</v>
      </c>
      <c r="AH893" s="177" t="str">
        <f t="shared" si="1071"/>
        <v>Southampton</v>
      </c>
      <c r="AI893" s="177" t="str">
        <f t="shared" si="1071"/>
        <v>Fulham</v>
      </c>
      <c r="AJ893" s="177" t="str">
        <f t="shared" si="1071"/>
        <v>Bournemouth</v>
      </c>
      <c r="AK893" s="177" t="str">
        <f t="shared" si="1071"/>
        <v>Burnley</v>
      </c>
      <c r="AL893" s="177" t="str">
        <f t="shared" si="1071"/>
        <v/>
      </c>
      <c r="AM893" s="177" t="str">
        <f t="shared" si="1071"/>
        <v/>
      </c>
      <c r="AN893" s="177" t="str">
        <f t="shared" si="1071"/>
        <v/>
      </c>
      <c r="AO893" s="177" t="str">
        <f t="shared" si="1071"/>
        <v/>
      </c>
      <c r="AP893" s="177" t="str">
        <f t="shared" si="1071"/>
        <v/>
      </c>
      <c r="AQ893" s="170"/>
      <c r="AR893" s="170"/>
    </row>
    <row r="894" ht="12.75" customHeight="1">
      <c r="A894" s="170"/>
      <c r="B894" s="170"/>
      <c r="C894" s="140"/>
      <c r="D894" s="139">
        <v>120.0</v>
      </c>
      <c r="E894" s="177" t="str">
        <f t="shared" ref="E894:AP894" si="1072">IFERROR(INDEX($C$389:$C$578,MATCH($D894,E$389:E$578,0)),"")</f>
        <v>Brighton</v>
      </c>
      <c r="F894" s="177" t="str">
        <f t="shared" si="1072"/>
        <v>Crystal Palace</v>
      </c>
      <c r="G894" s="177" t="str">
        <f t="shared" si="1072"/>
        <v>Cardiff</v>
      </c>
      <c r="H894" s="177" t="str">
        <f t="shared" si="1072"/>
        <v>Leicester</v>
      </c>
      <c r="I894" s="177" t="str">
        <f t="shared" si="1072"/>
        <v>Fulham</v>
      </c>
      <c r="J894" s="177" t="str">
        <f t="shared" si="1072"/>
        <v>Arsenal</v>
      </c>
      <c r="K894" s="177" t="str">
        <f t="shared" si="1072"/>
        <v>Newcastle</v>
      </c>
      <c r="L894" s="177" t="str">
        <f t="shared" si="1072"/>
        <v>Man Utd</v>
      </c>
      <c r="M894" s="177" t="str">
        <f t="shared" si="1072"/>
        <v>Arsenal</v>
      </c>
      <c r="N894" s="177" t="str">
        <f t="shared" si="1072"/>
        <v>Brighton</v>
      </c>
      <c r="O894" s="177" t="str">
        <f t="shared" si="1072"/>
        <v>Brighton</v>
      </c>
      <c r="P894" s="177" t="str">
        <f t="shared" si="1072"/>
        <v>Southampton</v>
      </c>
      <c r="Q894" s="177" t="str">
        <f t="shared" si="1072"/>
        <v>Chelsea</v>
      </c>
      <c r="R894" s="177" t="str">
        <f t="shared" si="1072"/>
        <v>Chelsea</v>
      </c>
      <c r="S894" s="177" t="str">
        <f t="shared" si="1072"/>
        <v>Cardiff</v>
      </c>
      <c r="T894" s="177" t="str">
        <f t="shared" si="1072"/>
        <v>Cardiff</v>
      </c>
      <c r="U894" s="177" t="str">
        <f t="shared" si="1072"/>
        <v>Chelsea</v>
      </c>
      <c r="V894" s="177" t="str">
        <f t="shared" si="1072"/>
        <v>Burnley</v>
      </c>
      <c r="W894" s="177" t="str">
        <f t="shared" si="1072"/>
        <v>Brighton</v>
      </c>
      <c r="X894" s="177" t="str">
        <f t="shared" si="1072"/>
        <v>Cardiff</v>
      </c>
      <c r="Y894" s="177" t="str">
        <f t="shared" si="1072"/>
        <v>Brighton</v>
      </c>
      <c r="Z894" s="177" t="str">
        <f t="shared" si="1072"/>
        <v>Burnley</v>
      </c>
      <c r="AA894" s="177" t="str">
        <f t="shared" si="1072"/>
        <v>Arsenal</v>
      </c>
      <c r="AB894" s="177" t="str">
        <f t="shared" si="1072"/>
        <v>Crystal Palace</v>
      </c>
      <c r="AC894" s="177" t="str">
        <f t="shared" si="1072"/>
        <v>Brighton</v>
      </c>
      <c r="AD894" s="177" t="str">
        <f t="shared" si="1072"/>
        <v>Arsenal</v>
      </c>
      <c r="AE894" s="177" t="str">
        <f t="shared" si="1072"/>
        <v>Huddersfield</v>
      </c>
      <c r="AF894" s="177" t="str">
        <f t="shared" si="1072"/>
        <v>Crystal Palace</v>
      </c>
      <c r="AG894" s="177" t="str">
        <f t="shared" si="1072"/>
        <v>Liverpool</v>
      </c>
      <c r="AH894" s="177" t="str">
        <f t="shared" si="1072"/>
        <v>Chelsea</v>
      </c>
      <c r="AI894" s="177" t="str">
        <f t="shared" si="1072"/>
        <v>Newcastle</v>
      </c>
      <c r="AJ894" s="177" t="str">
        <f t="shared" si="1072"/>
        <v>Everton</v>
      </c>
      <c r="AK894" s="177" t="str">
        <f t="shared" si="1072"/>
        <v>Cardiff</v>
      </c>
      <c r="AL894" s="177" t="str">
        <f t="shared" si="1072"/>
        <v/>
      </c>
      <c r="AM894" s="177" t="str">
        <f t="shared" si="1072"/>
        <v/>
      </c>
      <c r="AN894" s="177" t="str">
        <f t="shared" si="1072"/>
        <v/>
      </c>
      <c r="AO894" s="177" t="str">
        <f t="shared" si="1072"/>
        <v/>
      </c>
      <c r="AP894" s="177" t="str">
        <f t="shared" si="1072"/>
        <v/>
      </c>
      <c r="AQ894" s="170"/>
      <c r="AR894" s="170"/>
    </row>
    <row r="895" ht="12.75" customHeight="1">
      <c r="A895" s="170"/>
      <c r="B895" s="170"/>
      <c r="C895" s="140"/>
      <c r="D895" s="139">
        <v>121.0</v>
      </c>
      <c r="E895" s="177" t="str">
        <f t="shared" ref="E895:AP895" si="1073">IFERROR(INDEX($C$389:$C$578,MATCH($D895,E$389:E$578,0)),"")</f>
        <v>Cardiff</v>
      </c>
      <c r="F895" s="177" t="str">
        <f t="shared" si="1073"/>
        <v>Arsenal</v>
      </c>
      <c r="G895" s="177" t="str">
        <f t="shared" si="1073"/>
        <v>Cardiff</v>
      </c>
      <c r="H895" s="177" t="str">
        <f t="shared" si="1073"/>
        <v>Burnley</v>
      </c>
      <c r="I895" s="177" t="str">
        <f t="shared" si="1073"/>
        <v>Arsenal</v>
      </c>
      <c r="J895" s="177" t="str">
        <f t="shared" si="1073"/>
        <v>Chelsea</v>
      </c>
      <c r="K895" s="177" t="str">
        <f t="shared" si="1073"/>
        <v>Brighton</v>
      </c>
      <c r="L895" s="177" t="str">
        <f t="shared" si="1073"/>
        <v>Arsenal</v>
      </c>
      <c r="M895" s="177" t="str">
        <f t="shared" si="1073"/>
        <v>Arsenal</v>
      </c>
      <c r="N895" s="177" t="str">
        <f t="shared" si="1073"/>
        <v>Burnley</v>
      </c>
      <c r="O895" s="177" t="str">
        <f t="shared" si="1073"/>
        <v>Huddersfield</v>
      </c>
      <c r="P895" s="177" t="str">
        <f t="shared" si="1073"/>
        <v>Brighton</v>
      </c>
      <c r="Q895" s="177" t="str">
        <f t="shared" si="1073"/>
        <v>Huddersfield</v>
      </c>
      <c r="R895" s="177" t="str">
        <f t="shared" si="1073"/>
        <v>Arsenal</v>
      </c>
      <c r="S895" s="177" t="str">
        <f t="shared" si="1073"/>
        <v>Arsenal</v>
      </c>
      <c r="T895" s="177" t="str">
        <f t="shared" si="1073"/>
        <v>Burnley</v>
      </c>
      <c r="U895" s="177" t="str">
        <f t="shared" si="1073"/>
        <v>Everton</v>
      </c>
      <c r="V895" s="177" t="str">
        <f t="shared" si="1073"/>
        <v>Brighton</v>
      </c>
      <c r="W895" s="177" t="str">
        <f t="shared" si="1073"/>
        <v>Man Utd</v>
      </c>
      <c r="X895" s="177" t="str">
        <f t="shared" si="1073"/>
        <v>Brighton</v>
      </c>
      <c r="Y895" s="177" t="str">
        <f t="shared" si="1073"/>
        <v>Brighton</v>
      </c>
      <c r="Z895" s="177" t="str">
        <f t="shared" si="1073"/>
        <v>Leicester</v>
      </c>
      <c r="AA895" s="177" t="str">
        <f t="shared" si="1073"/>
        <v>Chelsea</v>
      </c>
      <c r="AB895" s="177" t="str">
        <f t="shared" si="1073"/>
        <v>Tottenham</v>
      </c>
      <c r="AC895" s="177" t="str">
        <f t="shared" si="1073"/>
        <v>Arsenal</v>
      </c>
      <c r="AD895" s="177" t="str">
        <f t="shared" si="1073"/>
        <v>Burnley</v>
      </c>
      <c r="AE895" s="177" t="str">
        <f t="shared" si="1073"/>
        <v>Burnley</v>
      </c>
      <c r="AF895" s="177" t="str">
        <f t="shared" si="1073"/>
        <v>Burnley</v>
      </c>
      <c r="AG895" s="177" t="str">
        <f t="shared" si="1073"/>
        <v>Brighton</v>
      </c>
      <c r="AH895" s="177" t="str">
        <f t="shared" si="1073"/>
        <v>Liverpool</v>
      </c>
      <c r="AI895" s="177" t="str">
        <f t="shared" si="1073"/>
        <v>Brighton</v>
      </c>
      <c r="AJ895" s="177" t="str">
        <f t="shared" si="1073"/>
        <v>Brighton</v>
      </c>
      <c r="AK895" s="177" t="str">
        <f t="shared" si="1073"/>
        <v>Chelsea</v>
      </c>
      <c r="AL895" s="177" t="str">
        <f t="shared" si="1073"/>
        <v/>
      </c>
      <c r="AM895" s="177" t="str">
        <f t="shared" si="1073"/>
        <v/>
      </c>
      <c r="AN895" s="177" t="str">
        <f t="shared" si="1073"/>
        <v/>
      </c>
      <c r="AO895" s="177" t="str">
        <f t="shared" si="1073"/>
        <v/>
      </c>
      <c r="AP895" s="177" t="str">
        <f t="shared" si="1073"/>
        <v/>
      </c>
      <c r="AQ895" s="170"/>
      <c r="AR895" s="170"/>
    </row>
    <row r="896" ht="12.75" customHeight="1">
      <c r="A896" s="170"/>
      <c r="B896" s="170"/>
      <c r="C896" s="140"/>
      <c r="D896" s="139">
        <v>122.0</v>
      </c>
      <c r="E896" s="177" t="str">
        <f t="shared" ref="E896:AP896" si="1074">IFERROR(INDEX($C$389:$C$578,MATCH($D896,E$389:E$578,0)),"")</f>
        <v>Leicester</v>
      </c>
      <c r="F896" s="177" t="str">
        <f t="shared" si="1074"/>
        <v>Cardiff</v>
      </c>
      <c r="G896" s="177" t="str">
        <f t="shared" si="1074"/>
        <v>Crystal Palace</v>
      </c>
      <c r="H896" s="177" t="str">
        <f t="shared" si="1074"/>
        <v>Burnley</v>
      </c>
      <c r="I896" s="177" t="str">
        <f t="shared" si="1074"/>
        <v>Bournemouth</v>
      </c>
      <c r="J896" s="177" t="str">
        <f t="shared" si="1074"/>
        <v>Arsenal</v>
      </c>
      <c r="K896" s="177" t="str">
        <f t="shared" si="1074"/>
        <v>Man Utd</v>
      </c>
      <c r="L896" s="177" t="str">
        <f t="shared" si="1074"/>
        <v>Bournemouth</v>
      </c>
      <c r="M896" s="177" t="str">
        <f t="shared" si="1074"/>
        <v>Man City</v>
      </c>
      <c r="N896" s="177" t="str">
        <f t="shared" si="1074"/>
        <v>Man City</v>
      </c>
      <c r="O896" s="177" t="str">
        <f t="shared" si="1074"/>
        <v>Bournemouth</v>
      </c>
      <c r="P896" s="177" t="str">
        <f t="shared" si="1074"/>
        <v>Bournemouth</v>
      </c>
      <c r="Q896" s="177" t="str">
        <f t="shared" si="1074"/>
        <v>Crystal Palace</v>
      </c>
      <c r="R896" s="177" t="str">
        <f t="shared" si="1074"/>
        <v>Burnley</v>
      </c>
      <c r="S896" s="177" t="str">
        <f t="shared" si="1074"/>
        <v>Bournemouth</v>
      </c>
      <c r="T896" s="177" t="str">
        <f t="shared" si="1074"/>
        <v>Leicester</v>
      </c>
      <c r="U896" s="177" t="str">
        <f t="shared" si="1074"/>
        <v>Arsenal</v>
      </c>
      <c r="V896" s="177" t="str">
        <f t="shared" si="1074"/>
        <v>Brighton</v>
      </c>
      <c r="W896" s="177" t="str">
        <f t="shared" si="1074"/>
        <v>Arsenal</v>
      </c>
      <c r="X896" s="177" t="str">
        <f t="shared" si="1074"/>
        <v>Huddersfield</v>
      </c>
      <c r="Y896" s="177" t="str">
        <f t="shared" si="1074"/>
        <v>Crystal Palace</v>
      </c>
      <c r="Z896" s="177" t="str">
        <f t="shared" si="1074"/>
        <v>Man Utd</v>
      </c>
      <c r="AA896" s="177" t="str">
        <f t="shared" si="1074"/>
        <v>Everton</v>
      </c>
      <c r="AB896" s="177" t="str">
        <f t="shared" si="1074"/>
        <v>Arsenal</v>
      </c>
      <c r="AC896" s="177" t="str">
        <f t="shared" si="1074"/>
        <v>Brighton</v>
      </c>
      <c r="AD896" s="177" t="str">
        <f t="shared" si="1074"/>
        <v>Everton</v>
      </c>
      <c r="AE896" s="177" t="str">
        <f t="shared" si="1074"/>
        <v>Arsenal</v>
      </c>
      <c r="AF896" s="177" t="str">
        <f t="shared" si="1074"/>
        <v>Bournemouth</v>
      </c>
      <c r="AG896" s="177" t="str">
        <f t="shared" si="1074"/>
        <v>Man City</v>
      </c>
      <c r="AH896" s="177" t="str">
        <f t="shared" si="1074"/>
        <v>Southampton</v>
      </c>
      <c r="AI896" s="177" t="str">
        <f t="shared" si="1074"/>
        <v>Arsenal</v>
      </c>
      <c r="AJ896" s="177" t="str">
        <f t="shared" si="1074"/>
        <v>Crystal Palace</v>
      </c>
      <c r="AK896" s="177" t="str">
        <f t="shared" si="1074"/>
        <v>Chelsea</v>
      </c>
      <c r="AL896" s="177" t="str">
        <f t="shared" si="1074"/>
        <v/>
      </c>
      <c r="AM896" s="177" t="str">
        <f t="shared" si="1074"/>
        <v/>
      </c>
      <c r="AN896" s="177" t="str">
        <f t="shared" si="1074"/>
        <v/>
      </c>
      <c r="AO896" s="177" t="str">
        <f t="shared" si="1074"/>
        <v/>
      </c>
      <c r="AP896" s="177" t="str">
        <f t="shared" si="1074"/>
        <v/>
      </c>
      <c r="AQ896" s="170"/>
      <c r="AR896" s="170"/>
    </row>
    <row r="897" ht="12.75" customHeight="1">
      <c r="A897" s="170"/>
      <c r="B897" s="170"/>
      <c r="C897" s="140"/>
      <c r="D897" s="139">
        <v>123.0</v>
      </c>
      <c r="E897" s="177" t="str">
        <f t="shared" ref="E897:AP897" si="1075">IFERROR(INDEX($C$389:$C$578,MATCH($D897,E$389:E$578,0)),"")</f>
        <v>Bournemouth</v>
      </c>
      <c r="F897" s="177" t="str">
        <f t="shared" si="1075"/>
        <v>Liverpool</v>
      </c>
      <c r="G897" s="177" t="str">
        <f t="shared" si="1075"/>
        <v>Burnley</v>
      </c>
      <c r="H897" s="177" t="str">
        <f t="shared" si="1075"/>
        <v>Bournemouth</v>
      </c>
      <c r="I897" s="177" t="str">
        <f t="shared" si="1075"/>
        <v>Huddersfield</v>
      </c>
      <c r="J897" s="177" t="str">
        <f t="shared" si="1075"/>
        <v>Burnley</v>
      </c>
      <c r="K897" s="177" t="str">
        <f t="shared" si="1075"/>
        <v>Cardiff</v>
      </c>
      <c r="L897" s="177" t="str">
        <f t="shared" si="1075"/>
        <v>Brighton</v>
      </c>
      <c r="M897" s="177" t="str">
        <f t="shared" si="1075"/>
        <v>Chelsea</v>
      </c>
      <c r="N897" s="177" t="str">
        <f t="shared" si="1075"/>
        <v>Bournemouth</v>
      </c>
      <c r="O897" s="177" t="str">
        <f t="shared" si="1075"/>
        <v>Brighton</v>
      </c>
      <c r="P897" s="177" t="str">
        <f t="shared" si="1075"/>
        <v>Leicester</v>
      </c>
      <c r="Q897" s="177" t="str">
        <f t="shared" si="1075"/>
        <v>Huddersfield</v>
      </c>
      <c r="R897" s="177" t="str">
        <f t="shared" si="1075"/>
        <v>Burnley</v>
      </c>
      <c r="S897" s="177" t="str">
        <f t="shared" si="1075"/>
        <v>Man City</v>
      </c>
      <c r="T897" s="177" t="str">
        <f t="shared" si="1075"/>
        <v>Brighton</v>
      </c>
      <c r="U897" s="177" t="str">
        <f t="shared" si="1075"/>
        <v>Cardiff</v>
      </c>
      <c r="V897" s="177" t="str">
        <f t="shared" si="1075"/>
        <v>Brighton</v>
      </c>
      <c r="W897" s="177" t="str">
        <f t="shared" si="1075"/>
        <v>Everton</v>
      </c>
      <c r="X897" s="177" t="str">
        <f t="shared" si="1075"/>
        <v>Huddersfield</v>
      </c>
      <c r="Y897" s="177" t="str">
        <f t="shared" si="1075"/>
        <v>Burnley</v>
      </c>
      <c r="Z897" s="177" t="str">
        <f t="shared" si="1075"/>
        <v>Tottenham</v>
      </c>
      <c r="AA897" s="177" t="str">
        <f t="shared" si="1075"/>
        <v>Watford</v>
      </c>
      <c r="AB897" s="177" t="str">
        <f t="shared" si="1075"/>
        <v>Chelsea</v>
      </c>
      <c r="AC897" s="177" t="str">
        <f t="shared" si="1075"/>
        <v>Burnley</v>
      </c>
      <c r="AD897" s="177" t="str">
        <f t="shared" si="1075"/>
        <v>Chelsea</v>
      </c>
      <c r="AE897" s="177" t="str">
        <f t="shared" si="1075"/>
        <v>Man Utd</v>
      </c>
      <c r="AF897" s="177" t="str">
        <f t="shared" si="1075"/>
        <v>Burnley</v>
      </c>
      <c r="AG897" s="177" t="str">
        <f t="shared" si="1075"/>
        <v>Arsenal</v>
      </c>
      <c r="AH897" s="177" t="str">
        <f t="shared" si="1075"/>
        <v>Chelsea</v>
      </c>
      <c r="AI897" s="177" t="str">
        <f t="shared" si="1075"/>
        <v>Man Utd</v>
      </c>
      <c r="AJ897" s="177" t="str">
        <f t="shared" si="1075"/>
        <v>Everton</v>
      </c>
      <c r="AK897" s="177" t="str">
        <f t="shared" si="1075"/>
        <v>Newcastle</v>
      </c>
      <c r="AL897" s="177" t="str">
        <f t="shared" si="1075"/>
        <v/>
      </c>
      <c r="AM897" s="177" t="str">
        <f t="shared" si="1075"/>
        <v/>
      </c>
      <c r="AN897" s="177" t="str">
        <f t="shared" si="1075"/>
        <v/>
      </c>
      <c r="AO897" s="177" t="str">
        <f t="shared" si="1075"/>
        <v/>
      </c>
      <c r="AP897" s="177" t="str">
        <f t="shared" si="1075"/>
        <v/>
      </c>
      <c r="AQ897" s="170"/>
      <c r="AR897" s="170"/>
    </row>
    <row r="898" ht="12.75" customHeight="1">
      <c r="A898" s="170"/>
      <c r="B898" s="170"/>
      <c r="C898" s="140"/>
      <c r="D898" s="139">
        <v>124.0</v>
      </c>
      <c r="E898" s="177" t="str">
        <f t="shared" ref="E898:AP898" si="1076">IFERROR(INDEX($C$389:$C$578,MATCH($D898,E$389:E$578,0)),"")</f>
        <v>Arsenal</v>
      </c>
      <c r="F898" s="177" t="str">
        <f t="shared" si="1076"/>
        <v>Cardiff</v>
      </c>
      <c r="G898" s="177" t="str">
        <f t="shared" si="1076"/>
        <v>Liverpool</v>
      </c>
      <c r="H898" s="177" t="str">
        <f t="shared" si="1076"/>
        <v>Fulham</v>
      </c>
      <c r="I898" s="177" t="str">
        <f t="shared" si="1076"/>
        <v>Brighton</v>
      </c>
      <c r="J898" s="177" t="str">
        <f t="shared" si="1076"/>
        <v>Everton</v>
      </c>
      <c r="K898" s="177" t="str">
        <f t="shared" si="1076"/>
        <v>Everton</v>
      </c>
      <c r="L898" s="177" t="str">
        <f t="shared" si="1076"/>
        <v>Bournemouth</v>
      </c>
      <c r="M898" s="177" t="str">
        <f t="shared" si="1076"/>
        <v>Bournemouth</v>
      </c>
      <c r="N898" s="177" t="str">
        <f t="shared" si="1076"/>
        <v>Everton</v>
      </c>
      <c r="O898" s="177" t="str">
        <f t="shared" si="1076"/>
        <v>Tottenham</v>
      </c>
      <c r="P898" s="177" t="str">
        <f t="shared" si="1076"/>
        <v>Liverpool</v>
      </c>
      <c r="Q898" s="177" t="str">
        <f t="shared" si="1076"/>
        <v>Crystal Palace</v>
      </c>
      <c r="R898" s="177" t="str">
        <f t="shared" si="1076"/>
        <v>Cardiff</v>
      </c>
      <c r="S898" s="177" t="str">
        <f t="shared" si="1076"/>
        <v>Huddersfield</v>
      </c>
      <c r="T898" s="177" t="str">
        <f t="shared" si="1076"/>
        <v>Chelsea</v>
      </c>
      <c r="U898" s="177" t="str">
        <f t="shared" si="1076"/>
        <v>Southampton</v>
      </c>
      <c r="V898" s="177" t="str">
        <f t="shared" si="1076"/>
        <v>Huddersfield</v>
      </c>
      <c r="W898" s="177" t="str">
        <f t="shared" si="1076"/>
        <v>Liverpool</v>
      </c>
      <c r="X898" s="177" t="str">
        <f t="shared" si="1076"/>
        <v>Bournemouth</v>
      </c>
      <c r="Y898" s="177" t="str">
        <f t="shared" si="1076"/>
        <v>Chelsea</v>
      </c>
      <c r="Z898" s="177" t="str">
        <f t="shared" si="1076"/>
        <v>Brighton</v>
      </c>
      <c r="AA898" s="177" t="str">
        <f t="shared" si="1076"/>
        <v>Crystal Palace</v>
      </c>
      <c r="AB898" s="177" t="str">
        <f t="shared" si="1076"/>
        <v>Crystal Palace</v>
      </c>
      <c r="AC898" s="177" t="str">
        <f t="shared" si="1076"/>
        <v>Cardiff</v>
      </c>
      <c r="AD898" s="177" t="str">
        <f t="shared" si="1076"/>
        <v>Tottenham</v>
      </c>
      <c r="AE898" s="177" t="str">
        <f t="shared" si="1076"/>
        <v>Arsenal</v>
      </c>
      <c r="AF898" s="177" t="str">
        <f t="shared" si="1076"/>
        <v>Brighton</v>
      </c>
      <c r="AG898" s="177" t="str">
        <f t="shared" si="1076"/>
        <v>Chelsea</v>
      </c>
      <c r="AH898" s="177" t="str">
        <f t="shared" si="1076"/>
        <v>Cardiff</v>
      </c>
      <c r="AI898" s="177" t="str">
        <f t="shared" si="1076"/>
        <v>Arsenal</v>
      </c>
      <c r="AJ898" s="177" t="str">
        <f t="shared" si="1076"/>
        <v>Fulham</v>
      </c>
      <c r="AK898" s="177" t="str">
        <f t="shared" si="1076"/>
        <v>Arsenal</v>
      </c>
      <c r="AL898" s="177" t="str">
        <f t="shared" si="1076"/>
        <v/>
      </c>
      <c r="AM898" s="177" t="str">
        <f t="shared" si="1076"/>
        <v/>
      </c>
      <c r="AN898" s="177" t="str">
        <f t="shared" si="1076"/>
        <v/>
      </c>
      <c r="AO898" s="177" t="str">
        <f t="shared" si="1076"/>
        <v/>
      </c>
      <c r="AP898" s="177" t="str">
        <f t="shared" si="1076"/>
        <v/>
      </c>
      <c r="AQ898" s="170"/>
      <c r="AR898" s="170"/>
    </row>
    <row r="899" ht="12.75" customHeight="1">
      <c r="A899" s="170"/>
      <c r="B899" s="170"/>
      <c r="C899" s="140"/>
      <c r="D899" s="139">
        <v>125.0</v>
      </c>
      <c r="E899" s="177" t="str">
        <f t="shared" ref="E899:AP899" si="1077">IFERROR(INDEX($C$389:$C$578,MATCH($D899,E$389:E$578,0)),"")</f>
        <v>Crystal Palace</v>
      </c>
      <c r="F899" s="177" t="str">
        <f t="shared" si="1077"/>
        <v>Fulham</v>
      </c>
      <c r="G899" s="177" t="str">
        <f t="shared" si="1077"/>
        <v>Liverpool</v>
      </c>
      <c r="H899" s="177" t="str">
        <f t="shared" si="1077"/>
        <v>Fulham</v>
      </c>
      <c r="I899" s="177" t="str">
        <f t="shared" si="1077"/>
        <v>Burnley</v>
      </c>
      <c r="J899" s="177" t="str">
        <f t="shared" si="1077"/>
        <v>Liverpool</v>
      </c>
      <c r="K899" s="177" t="str">
        <f t="shared" si="1077"/>
        <v>Fulham</v>
      </c>
      <c r="L899" s="177" t="str">
        <f t="shared" si="1077"/>
        <v>Cardiff</v>
      </c>
      <c r="M899" s="177" t="str">
        <f t="shared" si="1077"/>
        <v>Brighton</v>
      </c>
      <c r="N899" s="177" t="str">
        <f t="shared" si="1077"/>
        <v>Man City</v>
      </c>
      <c r="O899" s="177" t="str">
        <f t="shared" si="1077"/>
        <v>Chelsea</v>
      </c>
      <c r="P899" s="177" t="str">
        <f t="shared" si="1077"/>
        <v>Crystal Palace</v>
      </c>
      <c r="Q899" s="177" t="str">
        <f t="shared" si="1077"/>
        <v>Fulham</v>
      </c>
      <c r="R899" s="177" t="str">
        <f t="shared" si="1077"/>
        <v>Fulham</v>
      </c>
      <c r="S899" s="177" t="str">
        <f t="shared" si="1077"/>
        <v>Burnley</v>
      </c>
      <c r="T899" s="177" t="str">
        <f t="shared" si="1077"/>
        <v>Bournemouth</v>
      </c>
      <c r="U899" s="177" t="str">
        <f t="shared" si="1077"/>
        <v>Burnley</v>
      </c>
      <c r="V899" s="177" t="str">
        <f t="shared" si="1077"/>
        <v>Huddersfield</v>
      </c>
      <c r="W899" s="177" t="str">
        <f t="shared" si="1077"/>
        <v>Burnley</v>
      </c>
      <c r="X899" s="177" t="str">
        <f t="shared" si="1077"/>
        <v>Cardiff</v>
      </c>
      <c r="Y899" s="177" t="str">
        <f t="shared" si="1077"/>
        <v>Chelsea</v>
      </c>
      <c r="Z899" s="177" t="str">
        <f t="shared" si="1077"/>
        <v>Leicester</v>
      </c>
      <c r="AA899" s="177" t="str">
        <f t="shared" si="1077"/>
        <v>Huddersfield</v>
      </c>
      <c r="AB899" s="177" t="str">
        <f t="shared" si="1077"/>
        <v>Brighton</v>
      </c>
      <c r="AC899" s="177" t="str">
        <f t="shared" si="1077"/>
        <v>Brighton</v>
      </c>
      <c r="AD899" s="177" t="str">
        <f t="shared" si="1077"/>
        <v>Chelsea</v>
      </c>
      <c r="AE899" s="177" t="str">
        <f t="shared" si="1077"/>
        <v>Arsenal</v>
      </c>
      <c r="AF899" s="177" t="str">
        <f t="shared" si="1077"/>
        <v>Cardiff</v>
      </c>
      <c r="AG899" s="177" t="str">
        <f t="shared" si="1077"/>
        <v>Chelsea</v>
      </c>
      <c r="AH899" s="177" t="str">
        <f t="shared" si="1077"/>
        <v>Brighton</v>
      </c>
      <c r="AI899" s="177" t="str">
        <f t="shared" si="1077"/>
        <v>Cardiff</v>
      </c>
      <c r="AJ899" s="177" t="str">
        <f t="shared" si="1077"/>
        <v>Huddersfield</v>
      </c>
      <c r="AK899" s="177" t="str">
        <f t="shared" si="1077"/>
        <v>Man City</v>
      </c>
      <c r="AL899" s="177" t="str">
        <f t="shared" si="1077"/>
        <v/>
      </c>
      <c r="AM899" s="177" t="str">
        <f t="shared" si="1077"/>
        <v/>
      </c>
      <c r="AN899" s="177" t="str">
        <f t="shared" si="1077"/>
        <v/>
      </c>
      <c r="AO899" s="177" t="str">
        <f t="shared" si="1077"/>
        <v/>
      </c>
      <c r="AP899" s="177" t="str">
        <f t="shared" si="1077"/>
        <v/>
      </c>
      <c r="AQ899" s="170"/>
      <c r="AR899" s="170"/>
    </row>
    <row r="900" ht="12.75" customHeight="1">
      <c r="A900" s="170"/>
      <c r="B900" s="170"/>
      <c r="C900" s="140"/>
      <c r="D900" s="139">
        <v>126.0</v>
      </c>
      <c r="E900" s="177" t="str">
        <f t="shared" ref="E900:AP900" si="1078">IFERROR(INDEX($C$389:$C$578,MATCH($D900,E$389:E$578,0)),"")</f>
        <v>Leicester</v>
      </c>
      <c r="F900" s="177" t="str">
        <f t="shared" si="1078"/>
        <v>Arsenal</v>
      </c>
      <c r="G900" s="177" t="str">
        <f t="shared" si="1078"/>
        <v>Fulham</v>
      </c>
      <c r="H900" s="177" t="str">
        <f t="shared" si="1078"/>
        <v>Man Utd</v>
      </c>
      <c r="I900" s="177" t="str">
        <f t="shared" si="1078"/>
        <v>Huddersfield</v>
      </c>
      <c r="J900" s="177" t="str">
        <f t="shared" si="1078"/>
        <v>Brighton</v>
      </c>
      <c r="K900" s="177" t="str">
        <f t="shared" si="1078"/>
        <v>Arsenal</v>
      </c>
      <c r="L900" s="177" t="str">
        <f t="shared" si="1078"/>
        <v>Man City</v>
      </c>
      <c r="M900" s="177" t="str">
        <f t="shared" si="1078"/>
        <v>Fulham</v>
      </c>
      <c r="N900" s="177" t="str">
        <f t="shared" si="1078"/>
        <v>Crystal Palace</v>
      </c>
      <c r="O900" s="177" t="str">
        <f t="shared" si="1078"/>
        <v>Huddersfield</v>
      </c>
      <c r="P900" s="177" t="str">
        <f t="shared" si="1078"/>
        <v>Cardiff</v>
      </c>
      <c r="Q900" s="177" t="str">
        <f t="shared" si="1078"/>
        <v>Southampton</v>
      </c>
      <c r="R900" s="177" t="str">
        <f t="shared" si="1078"/>
        <v>Man City</v>
      </c>
      <c r="S900" s="177" t="str">
        <f t="shared" si="1078"/>
        <v>Leicester</v>
      </c>
      <c r="T900" s="177" t="str">
        <f t="shared" si="1078"/>
        <v>Liverpool</v>
      </c>
      <c r="U900" s="177" t="str">
        <f t="shared" si="1078"/>
        <v>Brighton</v>
      </c>
      <c r="V900" s="177" t="str">
        <f t="shared" si="1078"/>
        <v>Arsenal</v>
      </c>
      <c r="W900" s="177" t="str">
        <f t="shared" si="1078"/>
        <v>Man City</v>
      </c>
      <c r="X900" s="177" t="str">
        <f t="shared" si="1078"/>
        <v>Crystal Palace</v>
      </c>
      <c r="Y900" s="177" t="str">
        <f t="shared" si="1078"/>
        <v>Fulham</v>
      </c>
      <c r="Z900" s="177" t="str">
        <f t="shared" si="1078"/>
        <v>Brighton</v>
      </c>
      <c r="AA900" s="177" t="str">
        <f t="shared" si="1078"/>
        <v>Brighton</v>
      </c>
      <c r="AB900" s="177" t="str">
        <f t="shared" si="1078"/>
        <v>Chelsea</v>
      </c>
      <c r="AC900" s="177" t="str">
        <f t="shared" si="1078"/>
        <v>Brighton</v>
      </c>
      <c r="AD900" s="177" t="str">
        <f t="shared" si="1078"/>
        <v>Everton</v>
      </c>
      <c r="AE900" s="177" t="str">
        <f t="shared" si="1078"/>
        <v>Bournemouth</v>
      </c>
      <c r="AF900" s="177" t="str">
        <f t="shared" si="1078"/>
        <v>Newcastle</v>
      </c>
      <c r="AG900" s="177" t="str">
        <f t="shared" si="1078"/>
        <v>Chelsea</v>
      </c>
      <c r="AH900" s="177" t="str">
        <f t="shared" si="1078"/>
        <v>Chelsea</v>
      </c>
      <c r="AI900" s="177" t="str">
        <f t="shared" si="1078"/>
        <v>Arsenal</v>
      </c>
      <c r="AJ900" s="177" t="str">
        <f t="shared" si="1078"/>
        <v>Liverpool</v>
      </c>
      <c r="AK900" s="177" t="str">
        <f t="shared" si="1078"/>
        <v>Burnley</v>
      </c>
      <c r="AL900" s="177" t="str">
        <f t="shared" si="1078"/>
        <v/>
      </c>
      <c r="AM900" s="177" t="str">
        <f t="shared" si="1078"/>
        <v/>
      </c>
      <c r="AN900" s="177" t="str">
        <f t="shared" si="1078"/>
        <v/>
      </c>
      <c r="AO900" s="177" t="str">
        <f t="shared" si="1078"/>
        <v/>
      </c>
      <c r="AP900" s="177" t="str">
        <f t="shared" si="1078"/>
        <v/>
      </c>
      <c r="AQ900" s="170"/>
      <c r="AR900" s="170"/>
    </row>
    <row r="901" ht="12.75" customHeight="1">
      <c r="A901" s="170"/>
      <c r="B901" s="170"/>
      <c r="C901" s="140"/>
      <c r="D901" s="139">
        <v>127.0</v>
      </c>
      <c r="E901" s="177" t="str">
        <f t="shared" ref="E901:AP901" si="1079">IFERROR(INDEX($C$389:$C$578,MATCH($D901,E$389:E$578,0)),"")</f>
        <v>Man City</v>
      </c>
      <c r="F901" s="177" t="str">
        <f t="shared" si="1079"/>
        <v>Burnley</v>
      </c>
      <c r="G901" s="177" t="str">
        <f t="shared" si="1079"/>
        <v>Man Utd</v>
      </c>
      <c r="H901" s="177" t="str">
        <f t="shared" si="1079"/>
        <v>Bournemouth</v>
      </c>
      <c r="I901" s="177" t="str">
        <f t="shared" si="1079"/>
        <v>Chelsea</v>
      </c>
      <c r="J901" s="177" t="str">
        <f t="shared" si="1079"/>
        <v>Arsenal</v>
      </c>
      <c r="K901" s="177" t="str">
        <f t="shared" si="1079"/>
        <v>Huddersfield</v>
      </c>
      <c r="L901" s="177" t="str">
        <f t="shared" si="1079"/>
        <v>Bournemouth</v>
      </c>
      <c r="M901" s="177" t="str">
        <f t="shared" si="1079"/>
        <v>Southampton</v>
      </c>
      <c r="N901" s="177" t="str">
        <f t="shared" si="1079"/>
        <v>Watford</v>
      </c>
      <c r="O901" s="177" t="str">
        <f t="shared" si="1079"/>
        <v>Liverpool</v>
      </c>
      <c r="P901" s="177" t="str">
        <f t="shared" si="1079"/>
        <v>Bournemouth</v>
      </c>
      <c r="Q901" s="177" t="str">
        <f t="shared" si="1079"/>
        <v>Everton</v>
      </c>
      <c r="R901" s="177" t="str">
        <f t="shared" si="1079"/>
        <v>Southampton</v>
      </c>
      <c r="S901" s="177" t="str">
        <f t="shared" si="1079"/>
        <v>Cardiff</v>
      </c>
      <c r="T901" s="177" t="str">
        <f t="shared" si="1079"/>
        <v>Burnley</v>
      </c>
      <c r="U901" s="177" t="str">
        <f t="shared" si="1079"/>
        <v>Brighton</v>
      </c>
      <c r="V901" s="177" t="str">
        <f t="shared" si="1079"/>
        <v>Chelsea</v>
      </c>
      <c r="W901" s="177" t="str">
        <f t="shared" si="1079"/>
        <v>Man City</v>
      </c>
      <c r="X901" s="177" t="str">
        <f t="shared" si="1079"/>
        <v>Southampton</v>
      </c>
      <c r="Y901" s="177" t="str">
        <f t="shared" si="1079"/>
        <v>Brighton</v>
      </c>
      <c r="Z901" s="177" t="str">
        <f t="shared" si="1079"/>
        <v>Burnley</v>
      </c>
      <c r="AA901" s="177" t="str">
        <f t="shared" si="1079"/>
        <v>Burnley</v>
      </c>
      <c r="AB901" s="177" t="str">
        <f t="shared" si="1079"/>
        <v>Liverpool</v>
      </c>
      <c r="AC901" s="177" t="str">
        <f t="shared" si="1079"/>
        <v>Everton</v>
      </c>
      <c r="AD901" s="177" t="str">
        <f t="shared" si="1079"/>
        <v>Huddersfield</v>
      </c>
      <c r="AE901" s="177" t="str">
        <f t="shared" si="1079"/>
        <v>Cardiff</v>
      </c>
      <c r="AF901" s="177" t="str">
        <f t="shared" si="1079"/>
        <v>Arsenal</v>
      </c>
      <c r="AG901" s="177" t="str">
        <f t="shared" si="1079"/>
        <v>Arsenal</v>
      </c>
      <c r="AH901" s="177" t="str">
        <f t="shared" si="1079"/>
        <v>Arsenal</v>
      </c>
      <c r="AI901" s="177" t="str">
        <f t="shared" si="1079"/>
        <v>Fulham</v>
      </c>
      <c r="AJ901" s="177" t="str">
        <f t="shared" si="1079"/>
        <v>West Ham</v>
      </c>
      <c r="AK901" s="177" t="str">
        <f t="shared" si="1079"/>
        <v>Cardiff</v>
      </c>
      <c r="AL901" s="177" t="str">
        <f t="shared" si="1079"/>
        <v/>
      </c>
      <c r="AM901" s="177" t="str">
        <f t="shared" si="1079"/>
        <v/>
      </c>
      <c r="AN901" s="177" t="str">
        <f t="shared" si="1079"/>
        <v/>
      </c>
      <c r="AO901" s="177" t="str">
        <f t="shared" si="1079"/>
        <v/>
      </c>
      <c r="AP901" s="177" t="str">
        <f t="shared" si="1079"/>
        <v/>
      </c>
      <c r="AQ901" s="170"/>
      <c r="AR901" s="170"/>
    </row>
    <row r="902" ht="12.75" customHeight="1">
      <c r="A902" s="170"/>
      <c r="B902" s="170"/>
      <c r="C902" s="140"/>
      <c r="D902" s="139">
        <v>128.0</v>
      </c>
      <c r="E902" s="177" t="str">
        <f t="shared" ref="E902:AP902" si="1080">IFERROR(INDEX($C$389:$C$578,MATCH($D902,E$389:E$578,0)),"")</f>
        <v>Cardiff</v>
      </c>
      <c r="F902" s="177" t="str">
        <f t="shared" si="1080"/>
        <v>Liverpool</v>
      </c>
      <c r="G902" s="177" t="str">
        <f t="shared" si="1080"/>
        <v>Fulham</v>
      </c>
      <c r="H902" s="177" t="str">
        <f t="shared" si="1080"/>
        <v>Brighton</v>
      </c>
      <c r="I902" s="177" t="str">
        <f t="shared" si="1080"/>
        <v>Cardiff</v>
      </c>
      <c r="J902" s="177" t="str">
        <f t="shared" si="1080"/>
        <v>Fulham</v>
      </c>
      <c r="K902" s="177" t="str">
        <f t="shared" si="1080"/>
        <v>West Ham</v>
      </c>
      <c r="L902" s="177" t="str">
        <f t="shared" si="1080"/>
        <v>Bournemouth</v>
      </c>
      <c r="M902" s="177" t="str">
        <f t="shared" si="1080"/>
        <v>Arsenal</v>
      </c>
      <c r="N902" s="177" t="str">
        <f t="shared" si="1080"/>
        <v>Burnley</v>
      </c>
      <c r="O902" s="177" t="str">
        <f t="shared" si="1080"/>
        <v>Liverpool</v>
      </c>
      <c r="P902" s="177" t="str">
        <f t="shared" si="1080"/>
        <v>Brighton</v>
      </c>
      <c r="Q902" s="177" t="str">
        <f t="shared" si="1080"/>
        <v>Burnley</v>
      </c>
      <c r="R902" s="177" t="str">
        <f t="shared" si="1080"/>
        <v>Tottenham</v>
      </c>
      <c r="S902" s="177" t="str">
        <f t="shared" si="1080"/>
        <v>Everton</v>
      </c>
      <c r="T902" s="177" t="str">
        <f t="shared" si="1080"/>
        <v>Everton</v>
      </c>
      <c r="U902" s="177" t="str">
        <f t="shared" si="1080"/>
        <v>Leicester</v>
      </c>
      <c r="V902" s="177" t="str">
        <f t="shared" si="1080"/>
        <v>Cardiff</v>
      </c>
      <c r="W902" s="177" t="str">
        <f t="shared" si="1080"/>
        <v>Huddersfield</v>
      </c>
      <c r="X902" s="177" t="str">
        <f t="shared" si="1080"/>
        <v>Leicester</v>
      </c>
      <c r="Y902" s="177" t="str">
        <f t="shared" si="1080"/>
        <v>Crystal Palace</v>
      </c>
      <c r="Z902" s="177" t="str">
        <f t="shared" si="1080"/>
        <v>Cardiff</v>
      </c>
      <c r="AA902" s="177" t="str">
        <f t="shared" si="1080"/>
        <v>Chelsea</v>
      </c>
      <c r="AB902" s="177" t="str">
        <f t="shared" si="1080"/>
        <v>Man City</v>
      </c>
      <c r="AC902" s="177" t="str">
        <f t="shared" si="1080"/>
        <v>Leicester</v>
      </c>
      <c r="AD902" s="177" t="str">
        <f t="shared" si="1080"/>
        <v>Man City</v>
      </c>
      <c r="AE902" s="177" t="str">
        <f t="shared" si="1080"/>
        <v>Huddersfield</v>
      </c>
      <c r="AF902" s="177" t="str">
        <f t="shared" si="1080"/>
        <v>Southampton</v>
      </c>
      <c r="AG902" s="177" t="str">
        <f t="shared" si="1080"/>
        <v>Burnley</v>
      </c>
      <c r="AH902" s="177" t="str">
        <f t="shared" si="1080"/>
        <v>Arsenal</v>
      </c>
      <c r="AI902" s="177" t="str">
        <f t="shared" si="1080"/>
        <v>Fulham</v>
      </c>
      <c r="AJ902" s="177" t="str">
        <f t="shared" si="1080"/>
        <v>Cardiff</v>
      </c>
      <c r="AK902" s="177" t="str">
        <f t="shared" si="1080"/>
        <v>Burnley</v>
      </c>
      <c r="AL902" s="177" t="str">
        <f t="shared" si="1080"/>
        <v/>
      </c>
      <c r="AM902" s="177" t="str">
        <f t="shared" si="1080"/>
        <v/>
      </c>
      <c r="AN902" s="177" t="str">
        <f t="shared" si="1080"/>
        <v/>
      </c>
      <c r="AO902" s="177" t="str">
        <f t="shared" si="1080"/>
        <v/>
      </c>
      <c r="AP902" s="177" t="str">
        <f t="shared" si="1080"/>
        <v/>
      </c>
      <c r="AQ902" s="170"/>
      <c r="AR902" s="170"/>
    </row>
    <row r="903" ht="12.75" customHeight="1">
      <c r="A903" s="170"/>
      <c r="B903" s="170"/>
      <c r="C903" s="140"/>
      <c r="D903" s="139">
        <v>129.0</v>
      </c>
      <c r="E903" s="177" t="str">
        <f t="shared" ref="E903:AP903" si="1081">IFERROR(INDEX($C$389:$C$578,MATCH($D903,E$389:E$578,0)),"")</f>
        <v>Crystal Palace</v>
      </c>
      <c r="F903" s="177" t="str">
        <f t="shared" si="1081"/>
        <v>Watford</v>
      </c>
      <c r="G903" s="177" t="str">
        <f t="shared" si="1081"/>
        <v>Tottenham</v>
      </c>
      <c r="H903" s="177" t="str">
        <f t="shared" si="1081"/>
        <v>Huddersfield</v>
      </c>
      <c r="I903" s="177" t="str">
        <f t="shared" si="1081"/>
        <v>Everton</v>
      </c>
      <c r="J903" s="177" t="str">
        <f t="shared" si="1081"/>
        <v>Crystal Palace</v>
      </c>
      <c r="K903" s="177" t="str">
        <f t="shared" si="1081"/>
        <v>Tottenham</v>
      </c>
      <c r="L903" s="177" t="str">
        <f t="shared" si="1081"/>
        <v>Fulham</v>
      </c>
      <c r="M903" s="177" t="str">
        <f t="shared" si="1081"/>
        <v>Arsenal</v>
      </c>
      <c r="N903" s="177" t="str">
        <f t="shared" si="1081"/>
        <v>Chelsea</v>
      </c>
      <c r="O903" s="177" t="str">
        <f t="shared" si="1081"/>
        <v>Arsenal</v>
      </c>
      <c r="P903" s="177" t="str">
        <f t="shared" si="1081"/>
        <v>Burnley</v>
      </c>
      <c r="Q903" s="177" t="str">
        <f t="shared" si="1081"/>
        <v>Cardiff</v>
      </c>
      <c r="R903" s="177" t="str">
        <f t="shared" si="1081"/>
        <v>Cardiff</v>
      </c>
      <c r="S903" s="177" t="str">
        <f t="shared" si="1081"/>
        <v>Brighton</v>
      </c>
      <c r="T903" s="177" t="str">
        <f t="shared" si="1081"/>
        <v>Man City</v>
      </c>
      <c r="U903" s="177" t="str">
        <f t="shared" si="1081"/>
        <v>Bournemouth</v>
      </c>
      <c r="V903" s="177" t="str">
        <f t="shared" si="1081"/>
        <v>Cardiff</v>
      </c>
      <c r="W903" s="177" t="str">
        <f t="shared" si="1081"/>
        <v>Brighton</v>
      </c>
      <c r="X903" s="177" t="str">
        <f t="shared" si="1081"/>
        <v>Newcastle</v>
      </c>
      <c r="Y903" s="177" t="str">
        <f t="shared" si="1081"/>
        <v>Fulham</v>
      </c>
      <c r="Z903" s="177" t="str">
        <f t="shared" si="1081"/>
        <v>Brighton</v>
      </c>
      <c r="AA903" s="177" t="str">
        <f t="shared" si="1081"/>
        <v>Crystal Palace</v>
      </c>
      <c r="AB903" s="177" t="str">
        <f t="shared" si="1081"/>
        <v>Brighton</v>
      </c>
      <c r="AC903" s="177" t="str">
        <f t="shared" si="1081"/>
        <v>Arsenal</v>
      </c>
      <c r="AD903" s="177" t="str">
        <f t="shared" si="1081"/>
        <v>Chelsea</v>
      </c>
      <c r="AE903" s="177" t="str">
        <f t="shared" si="1081"/>
        <v>Everton</v>
      </c>
      <c r="AF903" s="177" t="str">
        <f t="shared" si="1081"/>
        <v>Arsenal</v>
      </c>
      <c r="AG903" s="177" t="str">
        <f t="shared" si="1081"/>
        <v>Arsenal</v>
      </c>
      <c r="AH903" s="177" t="str">
        <f t="shared" si="1081"/>
        <v>Arsenal</v>
      </c>
      <c r="AI903" s="177" t="str">
        <f t="shared" si="1081"/>
        <v>Chelsea</v>
      </c>
      <c r="AJ903" s="177" t="str">
        <f t="shared" si="1081"/>
        <v>Chelsea</v>
      </c>
      <c r="AK903" s="177" t="str">
        <f t="shared" si="1081"/>
        <v>Everton</v>
      </c>
      <c r="AL903" s="177" t="str">
        <f t="shared" si="1081"/>
        <v/>
      </c>
      <c r="AM903" s="177" t="str">
        <f t="shared" si="1081"/>
        <v/>
      </c>
      <c r="AN903" s="177" t="str">
        <f t="shared" si="1081"/>
        <v/>
      </c>
      <c r="AO903" s="177" t="str">
        <f t="shared" si="1081"/>
        <v/>
      </c>
      <c r="AP903" s="177" t="str">
        <f t="shared" si="1081"/>
        <v/>
      </c>
      <c r="AQ903" s="170"/>
      <c r="AR903" s="170"/>
    </row>
    <row r="904" ht="12.75" customHeight="1">
      <c r="A904" s="170"/>
      <c r="B904" s="170"/>
      <c r="C904" s="140"/>
      <c r="D904" s="139">
        <v>130.0</v>
      </c>
      <c r="E904" s="177" t="str">
        <f t="shared" ref="E904:AP904" si="1082">IFERROR(INDEX($C$389:$C$578,MATCH($D904,E$389:E$578,0)),"")</f>
        <v>Crystal Palace</v>
      </c>
      <c r="F904" s="177" t="str">
        <f t="shared" si="1082"/>
        <v>Leicester</v>
      </c>
      <c r="G904" s="177" t="str">
        <f t="shared" si="1082"/>
        <v>Burnley</v>
      </c>
      <c r="H904" s="177" t="str">
        <f t="shared" si="1082"/>
        <v>Liverpool</v>
      </c>
      <c r="I904" s="177" t="str">
        <f t="shared" si="1082"/>
        <v>Huddersfield</v>
      </c>
      <c r="J904" s="177" t="str">
        <f t="shared" si="1082"/>
        <v>Crystal Palace</v>
      </c>
      <c r="K904" s="177" t="str">
        <f t="shared" si="1082"/>
        <v>Watford</v>
      </c>
      <c r="L904" s="177" t="str">
        <f t="shared" si="1082"/>
        <v>Crystal Palace</v>
      </c>
      <c r="M904" s="177" t="str">
        <f t="shared" si="1082"/>
        <v>Burnley</v>
      </c>
      <c r="N904" s="177" t="str">
        <f t="shared" si="1082"/>
        <v>Man City</v>
      </c>
      <c r="O904" s="177" t="str">
        <f t="shared" si="1082"/>
        <v>Crystal Palace</v>
      </c>
      <c r="P904" s="177" t="str">
        <f t="shared" si="1082"/>
        <v>Crystal Palace</v>
      </c>
      <c r="Q904" s="177" t="str">
        <f t="shared" si="1082"/>
        <v>Everton</v>
      </c>
      <c r="R904" s="177" t="str">
        <f t="shared" si="1082"/>
        <v>Cardiff</v>
      </c>
      <c r="S904" s="177" t="str">
        <f t="shared" si="1082"/>
        <v>Everton</v>
      </c>
      <c r="T904" s="177" t="str">
        <f t="shared" si="1082"/>
        <v>Arsenal</v>
      </c>
      <c r="U904" s="177" t="str">
        <f t="shared" si="1082"/>
        <v>Cardiff</v>
      </c>
      <c r="V904" s="177" t="str">
        <f t="shared" si="1082"/>
        <v>Brighton</v>
      </c>
      <c r="W904" s="177" t="str">
        <f t="shared" si="1082"/>
        <v>Cardiff</v>
      </c>
      <c r="X904" s="177" t="str">
        <f t="shared" si="1082"/>
        <v>Burnley</v>
      </c>
      <c r="Y904" s="177" t="str">
        <f t="shared" si="1082"/>
        <v>Man Utd</v>
      </c>
      <c r="Z904" s="177" t="str">
        <f t="shared" si="1082"/>
        <v>Everton</v>
      </c>
      <c r="AA904" s="177" t="str">
        <f t="shared" si="1082"/>
        <v>Burnley</v>
      </c>
      <c r="AB904" s="177" t="str">
        <f t="shared" si="1082"/>
        <v>Fulham</v>
      </c>
      <c r="AC904" s="177" t="str">
        <f t="shared" si="1082"/>
        <v>Man Utd</v>
      </c>
      <c r="AD904" s="177" t="str">
        <f t="shared" si="1082"/>
        <v>Arsenal</v>
      </c>
      <c r="AE904" s="177" t="str">
        <f t="shared" si="1082"/>
        <v>Crystal Palace</v>
      </c>
      <c r="AF904" s="177" t="str">
        <f t="shared" si="1082"/>
        <v>Brighton</v>
      </c>
      <c r="AG904" s="177" t="str">
        <f t="shared" si="1082"/>
        <v>Bournemouth</v>
      </c>
      <c r="AH904" s="177" t="str">
        <f t="shared" si="1082"/>
        <v>Everton</v>
      </c>
      <c r="AI904" s="177" t="str">
        <f t="shared" si="1082"/>
        <v>Crystal Palace</v>
      </c>
      <c r="AJ904" s="177" t="str">
        <f t="shared" si="1082"/>
        <v>Huddersfield</v>
      </c>
      <c r="AK904" s="177" t="str">
        <f t="shared" si="1082"/>
        <v>Cardiff</v>
      </c>
      <c r="AL904" s="177" t="str">
        <f t="shared" si="1082"/>
        <v/>
      </c>
      <c r="AM904" s="177" t="str">
        <f t="shared" si="1082"/>
        <v/>
      </c>
      <c r="AN904" s="177" t="str">
        <f t="shared" si="1082"/>
        <v/>
      </c>
      <c r="AO904" s="177" t="str">
        <f t="shared" si="1082"/>
        <v/>
      </c>
      <c r="AP904" s="177" t="str">
        <f t="shared" si="1082"/>
        <v/>
      </c>
      <c r="AQ904" s="170"/>
      <c r="AR904" s="170"/>
    </row>
    <row r="905" ht="12.75" customHeight="1">
      <c r="A905" s="170"/>
      <c r="B905" s="170"/>
      <c r="C905" s="140"/>
      <c r="D905" s="139">
        <v>131.0</v>
      </c>
      <c r="E905" s="177" t="str">
        <f t="shared" ref="E905:AP905" si="1083">IFERROR(INDEX($C$389:$C$578,MATCH($D905,E$389:E$578,0)),"")</f>
        <v>Arsenal</v>
      </c>
      <c r="F905" s="177" t="str">
        <f t="shared" si="1083"/>
        <v>Bournemouth</v>
      </c>
      <c r="G905" s="177" t="str">
        <f t="shared" si="1083"/>
        <v>Chelsea</v>
      </c>
      <c r="H905" s="177" t="str">
        <f t="shared" si="1083"/>
        <v>Southampton</v>
      </c>
      <c r="I905" s="177" t="str">
        <f t="shared" si="1083"/>
        <v>Bournemouth</v>
      </c>
      <c r="J905" s="177" t="str">
        <f t="shared" si="1083"/>
        <v>Arsenal</v>
      </c>
      <c r="K905" s="177" t="str">
        <f t="shared" si="1083"/>
        <v>Brighton</v>
      </c>
      <c r="L905" s="177" t="str">
        <f t="shared" si="1083"/>
        <v>Leicester</v>
      </c>
      <c r="M905" s="177" t="str">
        <f t="shared" si="1083"/>
        <v>Man City</v>
      </c>
      <c r="N905" s="177" t="str">
        <f t="shared" si="1083"/>
        <v>Man Utd</v>
      </c>
      <c r="O905" s="177" t="str">
        <f t="shared" si="1083"/>
        <v>Burnley</v>
      </c>
      <c r="P905" s="177" t="str">
        <f t="shared" si="1083"/>
        <v>Brighton</v>
      </c>
      <c r="Q905" s="177" t="str">
        <f t="shared" si="1083"/>
        <v>Leicester</v>
      </c>
      <c r="R905" s="177" t="str">
        <f t="shared" si="1083"/>
        <v>Newcastle</v>
      </c>
      <c r="S905" s="177" t="str">
        <f t="shared" si="1083"/>
        <v>Fulham</v>
      </c>
      <c r="T905" s="177" t="str">
        <f t="shared" si="1083"/>
        <v>Burnley</v>
      </c>
      <c r="U905" s="177" t="str">
        <f t="shared" si="1083"/>
        <v>Huddersfield</v>
      </c>
      <c r="V905" s="177" t="str">
        <f t="shared" si="1083"/>
        <v>Everton</v>
      </c>
      <c r="W905" s="177" t="str">
        <f t="shared" si="1083"/>
        <v>Chelsea</v>
      </c>
      <c r="X905" s="177" t="str">
        <f t="shared" si="1083"/>
        <v>Everton</v>
      </c>
      <c r="Y905" s="177" t="str">
        <f t="shared" si="1083"/>
        <v>Leicester</v>
      </c>
      <c r="Z905" s="177" t="str">
        <f t="shared" si="1083"/>
        <v>Arsenal</v>
      </c>
      <c r="AA905" s="177" t="str">
        <f t="shared" si="1083"/>
        <v>Fulham</v>
      </c>
      <c r="AB905" s="177" t="str">
        <f t="shared" si="1083"/>
        <v>Burnley</v>
      </c>
      <c r="AC905" s="177" t="str">
        <f t="shared" si="1083"/>
        <v>Huddersfield</v>
      </c>
      <c r="AD905" s="177" t="str">
        <f t="shared" si="1083"/>
        <v>Bournemouth</v>
      </c>
      <c r="AE905" s="177" t="str">
        <f t="shared" si="1083"/>
        <v>Man City</v>
      </c>
      <c r="AF905" s="177" t="str">
        <f t="shared" si="1083"/>
        <v>Huddersfield</v>
      </c>
      <c r="AG905" s="177" t="str">
        <f t="shared" si="1083"/>
        <v>Crystal Palace</v>
      </c>
      <c r="AH905" s="177" t="str">
        <f t="shared" si="1083"/>
        <v>Cardiff</v>
      </c>
      <c r="AI905" s="177" t="str">
        <f t="shared" si="1083"/>
        <v>Burnley</v>
      </c>
      <c r="AJ905" s="177" t="str">
        <f t="shared" si="1083"/>
        <v>Leicester</v>
      </c>
      <c r="AK905" s="177" t="str">
        <f t="shared" si="1083"/>
        <v>Bournemouth</v>
      </c>
      <c r="AL905" s="177" t="str">
        <f t="shared" si="1083"/>
        <v/>
      </c>
      <c r="AM905" s="177" t="str">
        <f t="shared" si="1083"/>
        <v/>
      </c>
      <c r="AN905" s="177" t="str">
        <f t="shared" si="1083"/>
        <v/>
      </c>
      <c r="AO905" s="177" t="str">
        <f t="shared" si="1083"/>
        <v/>
      </c>
      <c r="AP905" s="177" t="str">
        <f t="shared" si="1083"/>
        <v/>
      </c>
      <c r="AQ905" s="170"/>
      <c r="AR905" s="170"/>
    </row>
    <row r="906" ht="12.75" customHeight="1">
      <c r="A906" s="170"/>
      <c r="B906" s="170"/>
      <c r="C906" s="140"/>
      <c r="D906" s="139">
        <v>132.0</v>
      </c>
      <c r="E906" s="177" t="str">
        <f t="shared" ref="E906:AP906" si="1084">IFERROR(INDEX($C$389:$C$578,MATCH($D906,E$389:E$578,0)),"")</f>
        <v>Burnley</v>
      </c>
      <c r="F906" s="177" t="str">
        <f t="shared" si="1084"/>
        <v>Crystal Palace</v>
      </c>
      <c r="G906" s="177" t="str">
        <f t="shared" si="1084"/>
        <v>Southampton</v>
      </c>
      <c r="H906" s="177" t="str">
        <f t="shared" si="1084"/>
        <v>Chelsea</v>
      </c>
      <c r="I906" s="177" t="str">
        <f t="shared" si="1084"/>
        <v>Huddersfield</v>
      </c>
      <c r="J906" s="177" t="str">
        <f t="shared" si="1084"/>
        <v>Tottenham</v>
      </c>
      <c r="K906" s="177" t="str">
        <f t="shared" si="1084"/>
        <v>Burnley</v>
      </c>
      <c r="L906" s="177" t="str">
        <f t="shared" si="1084"/>
        <v>Cardiff</v>
      </c>
      <c r="M906" s="177" t="str">
        <f t="shared" si="1084"/>
        <v>Man Utd</v>
      </c>
      <c r="N906" s="177" t="str">
        <f t="shared" si="1084"/>
        <v>Arsenal</v>
      </c>
      <c r="O906" s="177" t="str">
        <f t="shared" si="1084"/>
        <v>Burnley</v>
      </c>
      <c r="P906" s="177" t="str">
        <f t="shared" si="1084"/>
        <v>Bournemouth</v>
      </c>
      <c r="Q906" s="177" t="str">
        <f t="shared" si="1084"/>
        <v>Arsenal</v>
      </c>
      <c r="R906" s="177" t="str">
        <f t="shared" si="1084"/>
        <v>Fulham</v>
      </c>
      <c r="S906" s="177" t="str">
        <f t="shared" si="1084"/>
        <v>Crystal Palace</v>
      </c>
      <c r="T906" s="177" t="str">
        <f t="shared" si="1084"/>
        <v>Chelsea</v>
      </c>
      <c r="U906" s="177" t="str">
        <f t="shared" si="1084"/>
        <v>Brighton</v>
      </c>
      <c r="V906" s="177" t="str">
        <f t="shared" si="1084"/>
        <v>Everton</v>
      </c>
      <c r="W906" s="177" t="str">
        <f t="shared" si="1084"/>
        <v>Man City</v>
      </c>
      <c r="X906" s="177" t="str">
        <f t="shared" si="1084"/>
        <v>Liverpool</v>
      </c>
      <c r="Y906" s="177" t="str">
        <f t="shared" si="1084"/>
        <v>Bournemouth</v>
      </c>
      <c r="Z906" s="177" t="str">
        <f t="shared" si="1084"/>
        <v>Bournemouth</v>
      </c>
      <c r="AA906" s="177" t="str">
        <f t="shared" si="1084"/>
        <v>Bournemouth</v>
      </c>
      <c r="AB906" s="177" t="str">
        <f t="shared" si="1084"/>
        <v>Fulham</v>
      </c>
      <c r="AC906" s="177" t="str">
        <f t="shared" si="1084"/>
        <v>Tottenham</v>
      </c>
      <c r="AD906" s="177" t="str">
        <f t="shared" si="1084"/>
        <v>Cardiff</v>
      </c>
      <c r="AE906" s="177" t="str">
        <f t="shared" si="1084"/>
        <v>Liverpool</v>
      </c>
      <c r="AF906" s="177" t="str">
        <f t="shared" si="1084"/>
        <v>Bournemouth</v>
      </c>
      <c r="AG906" s="177" t="str">
        <f t="shared" si="1084"/>
        <v>Crystal Palace</v>
      </c>
      <c r="AH906" s="177" t="str">
        <f t="shared" si="1084"/>
        <v>Chelsea</v>
      </c>
      <c r="AI906" s="177" t="str">
        <f t="shared" si="1084"/>
        <v>Arsenal</v>
      </c>
      <c r="AJ906" s="177" t="str">
        <f t="shared" si="1084"/>
        <v>Man City</v>
      </c>
      <c r="AK906" s="177" t="str">
        <f t="shared" si="1084"/>
        <v>Cardiff</v>
      </c>
      <c r="AL906" s="177" t="str">
        <f t="shared" si="1084"/>
        <v/>
      </c>
      <c r="AM906" s="177" t="str">
        <f t="shared" si="1084"/>
        <v/>
      </c>
      <c r="AN906" s="177" t="str">
        <f t="shared" si="1084"/>
        <v/>
      </c>
      <c r="AO906" s="177" t="str">
        <f t="shared" si="1084"/>
        <v/>
      </c>
      <c r="AP906" s="177" t="str">
        <f t="shared" si="1084"/>
        <v/>
      </c>
      <c r="AQ906" s="170"/>
      <c r="AR906" s="170"/>
    </row>
    <row r="907" ht="12.75" customHeight="1">
      <c r="A907" s="170"/>
      <c r="B907" s="170"/>
      <c r="C907" s="140"/>
      <c r="D907" s="139">
        <v>133.0</v>
      </c>
      <c r="E907" s="177" t="str">
        <f t="shared" ref="E907:AP907" si="1085">IFERROR(INDEX($C$389:$C$578,MATCH($D907,E$389:E$578,0)),"")</f>
        <v>Huddersfield</v>
      </c>
      <c r="F907" s="177" t="str">
        <f t="shared" si="1085"/>
        <v>Tottenham</v>
      </c>
      <c r="G907" s="177" t="str">
        <f t="shared" si="1085"/>
        <v>Bournemouth</v>
      </c>
      <c r="H907" s="177" t="str">
        <f t="shared" si="1085"/>
        <v>Leicester</v>
      </c>
      <c r="I907" s="177" t="str">
        <f t="shared" si="1085"/>
        <v>Bournemouth</v>
      </c>
      <c r="J907" s="177" t="str">
        <f t="shared" si="1085"/>
        <v>Burnley</v>
      </c>
      <c r="K907" s="177" t="str">
        <f t="shared" si="1085"/>
        <v>Everton</v>
      </c>
      <c r="L907" s="177" t="str">
        <f t="shared" si="1085"/>
        <v>Leicester</v>
      </c>
      <c r="M907" s="177" t="str">
        <f t="shared" si="1085"/>
        <v>Bournemouth</v>
      </c>
      <c r="N907" s="177" t="str">
        <f t="shared" si="1085"/>
        <v>Burnley</v>
      </c>
      <c r="O907" s="177" t="str">
        <f t="shared" si="1085"/>
        <v>Arsenal</v>
      </c>
      <c r="P907" s="177" t="str">
        <f t="shared" si="1085"/>
        <v>Chelsea</v>
      </c>
      <c r="Q907" s="177" t="str">
        <f t="shared" si="1085"/>
        <v>Burnley</v>
      </c>
      <c r="R907" s="177" t="str">
        <f t="shared" si="1085"/>
        <v>Arsenal</v>
      </c>
      <c r="S907" s="177" t="str">
        <f t="shared" si="1085"/>
        <v>Huddersfield</v>
      </c>
      <c r="T907" s="177" t="str">
        <f t="shared" si="1085"/>
        <v>Liverpool</v>
      </c>
      <c r="U907" s="177" t="str">
        <f t="shared" si="1085"/>
        <v>Brighton</v>
      </c>
      <c r="V907" s="177" t="str">
        <f t="shared" si="1085"/>
        <v>Liverpool</v>
      </c>
      <c r="W907" s="177" t="str">
        <f t="shared" si="1085"/>
        <v>Chelsea</v>
      </c>
      <c r="X907" s="177" t="str">
        <f t="shared" si="1085"/>
        <v>Burnley</v>
      </c>
      <c r="Y907" s="177" t="str">
        <f t="shared" si="1085"/>
        <v>Everton</v>
      </c>
      <c r="Z907" s="177" t="str">
        <f t="shared" si="1085"/>
        <v>Everton</v>
      </c>
      <c r="AA907" s="177" t="str">
        <f t="shared" si="1085"/>
        <v>Burnley</v>
      </c>
      <c r="AB907" s="177" t="str">
        <f t="shared" si="1085"/>
        <v>Burnley</v>
      </c>
      <c r="AC907" s="177" t="str">
        <f t="shared" si="1085"/>
        <v>Fulham</v>
      </c>
      <c r="AD907" s="177" t="str">
        <f t="shared" si="1085"/>
        <v>Fulham</v>
      </c>
      <c r="AE907" s="177" t="str">
        <f t="shared" si="1085"/>
        <v>Arsenal</v>
      </c>
      <c r="AF907" s="177" t="str">
        <f t="shared" si="1085"/>
        <v>Chelsea</v>
      </c>
      <c r="AG907" s="177" t="str">
        <f t="shared" si="1085"/>
        <v>Everton</v>
      </c>
      <c r="AH907" s="177" t="str">
        <f t="shared" si="1085"/>
        <v>Man Utd</v>
      </c>
      <c r="AI907" s="177" t="str">
        <f t="shared" si="1085"/>
        <v>Bournemouth</v>
      </c>
      <c r="AJ907" s="177" t="str">
        <f t="shared" si="1085"/>
        <v>Chelsea</v>
      </c>
      <c r="AK907" s="177" t="str">
        <f t="shared" si="1085"/>
        <v>Bournemouth</v>
      </c>
      <c r="AL907" s="177" t="str">
        <f t="shared" si="1085"/>
        <v/>
      </c>
      <c r="AM907" s="177" t="str">
        <f t="shared" si="1085"/>
        <v/>
      </c>
      <c r="AN907" s="177" t="str">
        <f t="shared" si="1085"/>
        <v/>
      </c>
      <c r="AO907" s="177" t="str">
        <f t="shared" si="1085"/>
        <v/>
      </c>
      <c r="AP907" s="177" t="str">
        <f t="shared" si="1085"/>
        <v/>
      </c>
      <c r="AQ907" s="170"/>
      <c r="AR907" s="170"/>
    </row>
    <row r="908" ht="12.75" customHeight="1">
      <c r="A908" s="170"/>
      <c r="B908" s="170"/>
      <c r="C908" s="140"/>
      <c r="D908" s="139">
        <v>134.0</v>
      </c>
      <c r="E908" s="177" t="str">
        <f t="shared" ref="E908:AP908" si="1086">IFERROR(INDEX($C$389:$C$578,MATCH($D908,E$389:E$578,0)),"")</f>
        <v>Everton</v>
      </c>
      <c r="F908" s="177" t="str">
        <f t="shared" si="1086"/>
        <v>Brighton</v>
      </c>
      <c r="G908" s="177" t="str">
        <f t="shared" si="1086"/>
        <v>Brighton</v>
      </c>
      <c r="H908" s="177" t="str">
        <f t="shared" si="1086"/>
        <v>Brighton</v>
      </c>
      <c r="I908" s="177" t="str">
        <f t="shared" si="1086"/>
        <v>Cardiff</v>
      </c>
      <c r="J908" s="177" t="str">
        <f t="shared" si="1086"/>
        <v>Burnley</v>
      </c>
      <c r="K908" s="177" t="str">
        <f t="shared" si="1086"/>
        <v>Arsenal</v>
      </c>
      <c r="L908" s="177" t="str">
        <f t="shared" si="1086"/>
        <v>Arsenal</v>
      </c>
      <c r="M908" s="177" t="str">
        <f t="shared" si="1086"/>
        <v>Brighton</v>
      </c>
      <c r="N908" s="177" t="str">
        <f t="shared" si="1086"/>
        <v>Leicester</v>
      </c>
      <c r="O908" s="177" t="str">
        <f t="shared" si="1086"/>
        <v>Arsenal</v>
      </c>
      <c r="P908" s="177" t="str">
        <f t="shared" si="1086"/>
        <v>Southampton</v>
      </c>
      <c r="Q908" s="177" t="str">
        <f t="shared" si="1086"/>
        <v>Chelsea</v>
      </c>
      <c r="R908" s="177" t="str">
        <f t="shared" si="1086"/>
        <v>Bournemouth</v>
      </c>
      <c r="S908" s="177" t="str">
        <f t="shared" si="1086"/>
        <v>Leicester</v>
      </c>
      <c r="T908" s="177" t="str">
        <f t="shared" si="1086"/>
        <v>Cardiff</v>
      </c>
      <c r="U908" s="177" t="str">
        <f t="shared" si="1086"/>
        <v>Crystal Palace</v>
      </c>
      <c r="V908" s="177" t="str">
        <f t="shared" si="1086"/>
        <v>Cardiff</v>
      </c>
      <c r="W908" s="177" t="str">
        <f t="shared" si="1086"/>
        <v>Bournemouth</v>
      </c>
      <c r="X908" s="177" t="str">
        <f t="shared" si="1086"/>
        <v>Brighton</v>
      </c>
      <c r="Y908" s="177" t="str">
        <f t="shared" si="1086"/>
        <v>Huddersfield</v>
      </c>
      <c r="Z908" s="177" t="str">
        <f t="shared" si="1086"/>
        <v>Liverpool</v>
      </c>
      <c r="AA908" s="177" t="str">
        <f t="shared" si="1086"/>
        <v>Man City</v>
      </c>
      <c r="AB908" s="177" t="str">
        <f t="shared" si="1086"/>
        <v>Bournemouth</v>
      </c>
      <c r="AC908" s="177" t="str">
        <f t="shared" si="1086"/>
        <v>Fulham</v>
      </c>
      <c r="AD908" s="177" t="str">
        <f t="shared" si="1086"/>
        <v>Man City</v>
      </c>
      <c r="AE908" s="177" t="str">
        <f t="shared" si="1086"/>
        <v>Cardiff</v>
      </c>
      <c r="AF908" s="177" t="str">
        <f t="shared" si="1086"/>
        <v>Everton</v>
      </c>
      <c r="AG908" s="177" t="str">
        <f t="shared" si="1086"/>
        <v>Fulham</v>
      </c>
      <c r="AH908" s="177" t="str">
        <f t="shared" si="1086"/>
        <v>Cardiff</v>
      </c>
      <c r="AI908" s="177" t="str">
        <f t="shared" si="1086"/>
        <v>Cardiff</v>
      </c>
      <c r="AJ908" s="177" t="str">
        <f t="shared" si="1086"/>
        <v>Everton</v>
      </c>
      <c r="AK908" s="177" t="str">
        <f t="shared" si="1086"/>
        <v>Chelsea</v>
      </c>
      <c r="AL908" s="177" t="str">
        <f t="shared" si="1086"/>
        <v/>
      </c>
      <c r="AM908" s="177" t="str">
        <f t="shared" si="1086"/>
        <v/>
      </c>
      <c r="AN908" s="177" t="str">
        <f t="shared" si="1086"/>
        <v/>
      </c>
      <c r="AO908" s="177" t="str">
        <f t="shared" si="1086"/>
        <v/>
      </c>
      <c r="AP908" s="177" t="str">
        <f t="shared" si="1086"/>
        <v/>
      </c>
      <c r="AQ908" s="170"/>
      <c r="AR908" s="170"/>
    </row>
    <row r="909" ht="12.75" customHeight="1">
      <c r="A909" s="170"/>
      <c r="B909" s="170"/>
      <c r="C909" s="140"/>
      <c r="D909" s="139">
        <v>135.0</v>
      </c>
      <c r="E909" s="177" t="str">
        <f t="shared" ref="E909:AP909" si="1087">IFERROR(INDEX($C$389:$C$578,MATCH($D909,E$389:E$578,0)),"")</f>
        <v>Leicester</v>
      </c>
      <c r="F909" s="177" t="str">
        <f t="shared" si="1087"/>
        <v>Southampton</v>
      </c>
      <c r="G909" s="177" t="str">
        <f t="shared" si="1087"/>
        <v>Fulham</v>
      </c>
      <c r="H909" s="177" t="str">
        <f t="shared" si="1087"/>
        <v>Cardiff</v>
      </c>
      <c r="I909" s="177" t="str">
        <f t="shared" si="1087"/>
        <v>Fulham</v>
      </c>
      <c r="J909" s="177" t="str">
        <f t="shared" si="1087"/>
        <v>Man Utd</v>
      </c>
      <c r="K909" s="177" t="str">
        <f t="shared" si="1087"/>
        <v>Arsenal</v>
      </c>
      <c r="L909" s="177" t="str">
        <f t="shared" si="1087"/>
        <v>Brighton</v>
      </c>
      <c r="M909" s="177" t="str">
        <f t="shared" si="1087"/>
        <v>Huddersfield</v>
      </c>
      <c r="N909" s="177" t="str">
        <f t="shared" si="1087"/>
        <v>Leicester</v>
      </c>
      <c r="O909" s="177" t="str">
        <f t="shared" si="1087"/>
        <v>Bournemouth</v>
      </c>
      <c r="P909" s="177" t="str">
        <f t="shared" si="1087"/>
        <v>Arsenal</v>
      </c>
      <c r="Q909" s="177" t="str">
        <f t="shared" si="1087"/>
        <v>Leicester</v>
      </c>
      <c r="R909" s="177" t="str">
        <f t="shared" si="1087"/>
        <v>Brighton</v>
      </c>
      <c r="S909" s="177" t="str">
        <f t="shared" si="1087"/>
        <v>Chelsea</v>
      </c>
      <c r="T909" s="177" t="str">
        <f t="shared" si="1087"/>
        <v>Chelsea</v>
      </c>
      <c r="U909" s="177" t="str">
        <f t="shared" si="1087"/>
        <v>Liverpool</v>
      </c>
      <c r="V909" s="177" t="str">
        <f t="shared" si="1087"/>
        <v>Tottenham</v>
      </c>
      <c r="W909" s="177" t="str">
        <f t="shared" si="1087"/>
        <v>Fulham</v>
      </c>
      <c r="X909" s="177" t="str">
        <f t="shared" si="1087"/>
        <v>Burnley</v>
      </c>
      <c r="Y909" s="177" t="str">
        <f t="shared" si="1087"/>
        <v>Brighton</v>
      </c>
      <c r="Z909" s="177" t="str">
        <f t="shared" si="1087"/>
        <v>Liverpool</v>
      </c>
      <c r="AA909" s="177" t="str">
        <f t="shared" si="1087"/>
        <v>Brighton</v>
      </c>
      <c r="AB909" s="177" t="str">
        <f t="shared" si="1087"/>
        <v>Brighton</v>
      </c>
      <c r="AC909" s="177" t="str">
        <f t="shared" si="1087"/>
        <v>Man City</v>
      </c>
      <c r="AD909" s="177" t="str">
        <f t="shared" si="1087"/>
        <v>Burnley</v>
      </c>
      <c r="AE909" s="177" t="str">
        <f t="shared" si="1087"/>
        <v>Bournemouth</v>
      </c>
      <c r="AF909" s="177" t="str">
        <f t="shared" si="1087"/>
        <v>Huddersfield</v>
      </c>
      <c r="AG909" s="177" t="str">
        <f t="shared" si="1087"/>
        <v>Huddersfield</v>
      </c>
      <c r="AH909" s="177" t="str">
        <f t="shared" si="1087"/>
        <v>Liverpool</v>
      </c>
      <c r="AI909" s="177" t="str">
        <f t="shared" si="1087"/>
        <v>Chelsea</v>
      </c>
      <c r="AJ909" s="177" t="str">
        <f t="shared" si="1087"/>
        <v>Man City</v>
      </c>
      <c r="AK909" s="177" t="str">
        <f t="shared" si="1087"/>
        <v>Huddersfield</v>
      </c>
      <c r="AL909" s="177" t="str">
        <f t="shared" si="1087"/>
        <v/>
      </c>
      <c r="AM909" s="177" t="str">
        <f t="shared" si="1087"/>
        <v/>
      </c>
      <c r="AN909" s="177" t="str">
        <f t="shared" si="1087"/>
        <v/>
      </c>
      <c r="AO909" s="177" t="str">
        <f t="shared" si="1087"/>
        <v/>
      </c>
      <c r="AP909" s="177" t="str">
        <f t="shared" si="1087"/>
        <v/>
      </c>
      <c r="AQ909" s="170"/>
      <c r="AR909" s="170"/>
    </row>
    <row r="910" ht="12.75" customHeight="1">
      <c r="A910" s="170"/>
      <c r="B910" s="170"/>
      <c r="C910" s="140"/>
      <c r="D910" s="139">
        <v>136.0</v>
      </c>
      <c r="E910" s="177" t="str">
        <f t="shared" ref="E910:AP910" si="1088">IFERROR(INDEX($C$389:$C$578,MATCH($D910,E$389:E$578,0)),"")</f>
        <v>Arsenal</v>
      </c>
      <c r="F910" s="177" t="str">
        <f t="shared" si="1088"/>
        <v>Arsenal</v>
      </c>
      <c r="G910" s="177" t="str">
        <f t="shared" si="1088"/>
        <v>Man City</v>
      </c>
      <c r="H910" s="177" t="str">
        <f t="shared" si="1088"/>
        <v>Leicester</v>
      </c>
      <c r="I910" s="177" t="str">
        <f t="shared" si="1088"/>
        <v>Crystal Palace</v>
      </c>
      <c r="J910" s="177" t="str">
        <f t="shared" si="1088"/>
        <v>Man Utd</v>
      </c>
      <c r="K910" s="177" t="str">
        <f t="shared" si="1088"/>
        <v>Liverpool</v>
      </c>
      <c r="L910" s="177" t="str">
        <f t="shared" si="1088"/>
        <v>Huddersfield</v>
      </c>
      <c r="M910" s="177" t="str">
        <f t="shared" si="1088"/>
        <v>Huddersfield</v>
      </c>
      <c r="N910" s="177" t="str">
        <f t="shared" si="1088"/>
        <v>Burnley</v>
      </c>
      <c r="O910" s="177" t="str">
        <f t="shared" si="1088"/>
        <v>Burnley</v>
      </c>
      <c r="P910" s="177" t="str">
        <f t="shared" si="1088"/>
        <v>Crystal Palace</v>
      </c>
      <c r="Q910" s="177" t="str">
        <f t="shared" si="1088"/>
        <v>Burnley</v>
      </c>
      <c r="R910" s="177" t="str">
        <f t="shared" si="1088"/>
        <v>Tottenham</v>
      </c>
      <c r="S910" s="177" t="str">
        <f t="shared" si="1088"/>
        <v>Man City</v>
      </c>
      <c r="T910" s="177" t="str">
        <f t="shared" si="1088"/>
        <v>Chelsea</v>
      </c>
      <c r="U910" s="177" t="str">
        <f t="shared" si="1088"/>
        <v>Newcastle</v>
      </c>
      <c r="V910" s="177" t="str">
        <f t="shared" si="1088"/>
        <v>Cardiff</v>
      </c>
      <c r="W910" s="177" t="str">
        <f t="shared" si="1088"/>
        <v>Leicester</v>
      </c>
      <c r="X910" s="177" t="str">
        <f t="shared" si="1088"/>
        <v>Arsenal</v>
      </c>
      <c r="Y910" s="177" t="str">
        <f t="shared" si="1088"/>
        <v>Burnley</v>
      </c>
      <c r="Z910" s="177" t="str">
        <f t="shared" si="1088"/>
        <v>Brighton</v>
      </c>
      <c r="AA910" s="177" t="str">
        <f t="shared" si="1088"/>
        <v>Liverpool</v>
      </c>
      <c r="AB910" s="177" t="str">
        <f t="shared" si="1088"/>
        <v>Burnley</v>
      </c>
      <c r="AC910" s="177" t="str">
        <f t="shared" si="1088"/>
        <v>Arsenal</v>
      </c>
      <c r="AD910" s="177" t="str">
        <f t="shared" si="1088"/>
        <v>Everton</v>
      </c>
      <c r="AE910" s="177" t="str">
        <f t="shared" si="1088"/>
        <v>Liverpool</v>
      </c>
      <c r="AF910" s="177" t="str">
        <f t="shared" si="1088"/>
        <v>Man City</v>
      </c>
      <c r="AG910" s="177" t="str">
        <f t="shared" si="1088"/>
        <v>Bournemouth</v>
      </c>
      <c r="AH910" s="177" t="str">
        <f t="shared" si="1088"/>
        <v>Newcastle</v>
      </c>
      <c r="AI910" s="177" t="str">
        <f t="shared" si="1088"/>
        <v>Burnley</v>
      </c>
      <c r="AJ910" s="177" t="str">
        <f t="shared" si="1088"/>
        <v>Arsenal</v>
      </c>
      <c r="AK910" s="177" t="str">
        <f t="shared" si="1088"/>
        <v>Burnley</v>
      </c>
      <c r="AL910" s="177" t="str">
        <f t="shared" si="1088"/>
        <v/>
      </c>
      <c r="AM910" s="177" t="str">
        <f t="shared" si="1088"/>
        <v/>
      </c>
      <c r="AN910" s="177" t="str">
        <f t="shared" si="1088"/>
        <v/>
      </c>
      <c r="AO910" s="177" t="str">
        <f t="shared" si="1088"/>
        <v/>
      </c>
      <c r="AP910" s="177" t="str">
        <f t="shared" si="1088"/>
        <v/>
      </c>
      <c r="AQ910" s="170"/>
      <c r="AR910" s="170"/>
    </row>
    <row r="911" ht="12.75" customHeight="1">
      <c r="A911" s="170"/>
      <c r="B911" s="170"/>
      <c r="C911" s="140"/>
      <c r="D911" s="139">
        <v>137.0</v>
      </c>
      <c r="E911" s="177" t="str">
        <f t="shared" ref="E911:AP911" si="1089">IFERROR(INDEX($C$389:$C$578,MATCH($D911,E$389:E$578,0)),"")</f>
        <v>Arsenal</v>
      </c>
      <c r="F911" s="177" t="str">
        <f t="shared" si="1089"/>
        <v>Crystal Palace</v>
      </c>
      <c r="G911" s="177" t="str">
        <f t="shared" si="1089"/>
        <v>Liverpool</v>
      </c>
      <c r="H911" s="177" t="str">
        <f t="shared" si="1089"/>
        <v>Cardiff</v>
      </c>
      <c r="I911" s="177" t="str">
        <f t="shared" si="1089"/>
        <v>Crystal Palace</v>
      </c>
      <c r="J911" s="177" t="str">
        <f t="shared" si="1089"/>
        <v>Arsenal</v>
      </c>
      <c r="K911" s="177" t="str">
        <f t="shared" si="1089"/>
        <v>Arsenal</v>
      </c>
      <c r="L911" s="177" t="str">
        <f t="shared" si="1089"/>
        <v>Crystal Palace</v>
      </c>
      <c r="M911" s="177" t="str">
        <f t="shared" si="1089"/>
        <v>Arsenal</v>
      </c>
      <c r="N911" s="177" t="str">
        <f t="shared" si="1089"/>
        <v>Fulham</v>
      </c>
      <c r="O911" s="177" t="str">
        <f t="shared" si="1089"/>
        <v>Cardiff</v>
      </c>
      <c r="P911" s="177" t="str">
        <f t="shared" si="1089"/>
        <v>Chelsea</v>
      </c>
      <c r="Q911" s="177" t="str">
        <f t="shared" si="1089"/>
        <v>Cardiff</v>
      </c>
      <c r="R911" s="177" t="str">
        <f t="shared" si="1089"/>
        <v>Everton</v>
      </c>
      <c r="S911" s="177" t="str">
        <f t="shared" si="1089"/>
        <v>Brighton</v>
      </c>
      <c r="T911" s="177" t="str">
        <f t="shared" si="1089"/>
        <v>Chelsea</v>
      </c>
      <c r="U911" s="177" t="str">
        <f t="shared" si="1089"/>
        <v>Liverpool</v>
      </c>
      <c r="V911" s="177" t="str">
        <f t="shared" si="1089"/>
        <v>Cardiff</v>
      </c>
      <c r="W911" s="177" t="str">
        <f t="shared" si="1089"/>
        <v>Everton</v>
      </c>
      <c r="X911" s="177" t="str">
        <f t="shared" si="1089"/>
        <v>Bournemouth</v>
      </c>
      <c r="Y911" s="177" t="str">
        <f t="shared" si="1089"/>
        <v>Arsenal</v>
      </c>
      <c r="Z911" s="177" t="str">
        <f t="shared" si="1089"/>
        <v>Burnley</v>
      </c>
      <c r="AA911" s="177" t="str">
        <f t="shared" si="1089"/>
        <v>Burnley</v>
      </c>
      <c r="AB911" s="177" t="str">
        <f t="shared" si="1089"/>
        <v>Arsenal</v>
      </c>
      <c r="AC911" s="177" t="str">
        <f t="shared" si="1089"/>
        <v>Man City</v>
      </c>
      <c r="AD911" s="177" t="str">
        <f t="shared" si="1089"/>
        <v>Fulham</v>
      </c>
      <c r="AE911" s="177" t="str">
        <f t="shared" si="1089"/>
        <v>Brighton</v>
      </c>
      <c r="AF911" s="177" t="str">
        <f t="shared" si="1089"/>
        <v>Arsenal</v>
      </c>
      <c r="AG911" s="177" t="str">
        <f t="shared" si="1089"/>
        <v>Huddersfield</v>
      </c>
      <c r="AH911" s="177" t="str">
        <f t="shared" si="1089"/>
        <v>Cardiff</v>
      </c>
      <c r="AI911" s="177" t="str">
        <f t="shared" si="1089"/>
        <v>Chelsea</v>
      </c>
      <c r="AJ911" s="177" t="str">
        <f t="shared" si="1089"/>
        <v>Cardiff</v>
      </c>
      <c r="AK911" s="177" t="str">
        <f t="shared" si="1089"/>
        <v>Huddersfield</v>
      </c>
      <c r="AL911" s="177" t="str">
        <f t="shared" si="1089"/>
        <v/>
      </c>
      <c r="AM911" s="177" t="str">
        <f t="shared" si="1089"/>
        <v/>
      </c>
      <c r="AN911" s="177" t="str">
        <f t="shared" si="1089"/>
        <v/>
      </c>
      <c r="AO911" s="177" t="str">
        <f t="shared" si="1089"/>
        <v/>
      </c>
      <c r="AP911" s="177" t="str">
        <f t="shared" si="1089"/>
        <v/>
      </c>
      <c r="AQ911" s="170"/>
      <c r="AR911" s="170"/>
    </row>
    <row r="912" ht="12.75" customHeight="1">
      <c r="A912" s="170"/>
      <c r="B912" s="170"/>
      <c r="C912" s="140"/>
      <c r="D912" s="139">
        <v>138.0</v>
      </c>
      <c r="E912" s="177" t="str">
        <f t="shared" ref="E912:AP912" si="1090">IFERROR(INDEX($C$389:$C$578,MATCH($D912,E$389:E$578,0)),"")</f>
        <v>Bournemouth</v>
      </c>
      <c r="F912" s="177" t="str">
        <f t="shared" si="1090"/>
        <v>Cardiff</v>
      </c>
      <c r="G912" s="177" t="str">
        <f t="shared" si="1090"/>
        <v>Chelsea</v>
      </c>
      <c r="H912" s="177" t="str">
        <f t="shared" si="1090"/>
        <v>Liverpool</v>
      </c>
      <c r="I912" s="177" t="str">
        <f t="shared" si="1090"/>
        <v>Arsenal</v>
      </c>
      <c r="J912" s="177" t="str">
        <f t="shared" si="1090"/>
        <v>Everton</v>
      </c>
      <c r="K912" s="177" t="str">
        <f t="shared" si="1090"/>
        <v>Fulham</v>
      </c>
      <c r="L912" s="177" t="str">
        <f t="shared" si="1090"/>
        <v>Arsenal</v>
      </c>
      <c r="M912" s="177" t="str">
        <f t="shared" si="1090"/>
        <v>Leicester</v>
      </c>
      <c r="N912" s="177" t="str">
        <f t="shared" si="1090"/>
        <v>Bournemouth</v>
      </c>
      <c r="O912" s="177" t="str">
        <f t="shared" si="1090"/>
        <v>Leicester</v>
      </c>
      <c r="P912" s="177" t="str">
        <f t="shared" si="1090"/>
        <v>Burnley</v>
      </c>
      <c r="Q912" s="177" t="str">
        <f t="shared" si="1090"/>
        <v>Fulham</v>
      </c>
      <c r="R912" s="177" t="str">
        <f t="shared" si="1090"/>
        <v>Everton</v>
      </c>
      <c r="S912" s="177" t="str">
        <f t="shared" si="1090"/>
        <v>Arsenal</v>
      </c>
      <c r="T912" s="177" t="str">
        <f t="shared" si="1090"/>
        <v>Man City</v>
      </c>
      <c r="U912" s="177" t="str">
        <f t="shared" si="1090"/>
        <v>Brighton</v>
      </c>
      <c r="V912" s="177" t="str">
        <f t="shared" si="1090"/>
        <v>Cardiff</v>
      </c>
      <c r="W912" s="177" t="str">
        <f t="shared" si="1090"/>
        <v>Burnley</v>
      </c>
      <c r="X912" s="177" t="str">
        <f t="shared" si="1090"/>
        <v>Fulham</v>
      </c>
      <c r="Y912" s="177" t="str">
        <f t="shared" si="1090"/>
        <v>Brighton</v>
      </c>
      <c r="Z912" s="177" t="str">
        <f t="shared" si="1090"/>
        <v>Chelsea</v>
      </c>
      <c r="AA912" s="177" t="str">
        <f t="shared" si="1090"/>
        <v>Man City</v>
      </c>
      <c r="AB912" s="177" t="str">
        <f t="shared" si="1090"/>
        <v>Everton</v>
      </c>
      <c r="AC912" s="177" t="str">
        <f t="shared" si="1090"/>
        <v>Arsenal</v>
      </c>
      <c r="AD912" s="177" t="str">
        <f t="shared" si="1090"/>
        <v>Man Utd</v>
      </c>
      <c r="AE912" s="177" t="str">
        <f t="shared" si="1090"/>
        <v>Arsenal</v>
      </c>
      <c r="AF912" s="177" t="str">
        <f t="shared" si="1090"/>
        <v>Everton</v>
      </c>
      <c r="AG912" s="177" t="str">
        <f t="shared" si="1090"/>
        <v>Huddersfield</v>
      </c>
      <c r="AH912" s="177" t="str">
        <f t="shared" si="1090"/>
        <v>Chelsea</v>
      </c>
      <c r="AI912" s="177" t="str">
        <f t="shared" si="1090"/>
        <v>Fulham</v>
      </c>
      <c r="AJ912" s="177" t="str">
        <f t="shared" si="1090"/>
        <v>Crystal Palace</v>
      </c>
      <c r="AK912" s="177" t="str">
        <f t="shared" si="1090"/>
        <v>Huddersfield</v>
      </c>
      <c r="AL912" s="177" t="str">
        <f t="shared" si="1090"/>
        <v/>
      </c>
      <c r="AM912" s="177" t="str">
        <f t="shared" si="1090"/>
        <v/>
      </c>
      <c r="AN912" s="177" t="str">
        <f t="shared" si="1090"/>
        <v/>
      </c>
      <c r="AO912" s="177" t="str">
        <f t="shared" si="1090"/>
        <v/>
      </c>
      <c r="AP912" s="177" t="str">
        <f t="shared" si="1090"/>
        <v/>
      </c>
      <c r="AQ912" s="170"/>
      <c r="AR912" s="170"/>
    </row>
    <row r="913" ht="12.75" customHeight="1">
      <c r="A913" s="170"/>
      <c r="B913" s="170"/>
      <c r="C913" s="140"/>
      <c r="D913" s="139">
        <v>139.0</v>
      </c>
      <c r="E913" s="177" t="str">
        <f t="shared" ref="E913:AP913" si="1091">IFERROR(INDEX($C$389:$C$578,MATCH($D913,E$389:E$578,0)),"")</f>
        <v>Huddersfield</v>
      </c>
      <c r="F913" s="177" t="str">
        <f t="shared" si="1091"/>
        <v>Fulham</v>
      </c>
      <c r="G913" s="177" t="str">
        <f t="shared" si="1091"/>
        <v>Brighton</v>
      </c>
      <c r="H913" s="177" t="str">
        <f t="shared" si="1091"/>
        <v>Everton</v>
      </c>
      <c r="I913" s="177" t="str">
        <f t="shared" si="1091"/>
        <v>Brighton</v>
      </c>
      <c r="J913" s="177" t="str">
        <f t="shared" si="1091"/>
        <v>Huddersfield</v>
      </c>
      <c r="K913" s="177" t="str">
        <f t="shared" si="1091"/>
        <v>Chelsea</v>
      </c>
      <c r="L913" s="177" t="str">
        <f t="shared" si="1091"/>
        <v>Brighton</v>
      </c>
      <c r="M913" s="177" t="str">
        <f t="shared" si="1091"/>
        <v>Burnley</v>
      </c>
      <c r="N913" s="177" t="str">
        <f t="shared" si="1091"/>
        <v>Chelsea</v>
      </c>
      <c r="O913" s="177" t="str">
        <f t="shared" si="1091"/>
        <v>Chelsea</v>
      </c>
      <c r="P913" s="177" t="str">
        <f t="shared" si="1091"/>
        <v>Huddersfield</v>
      </c>
      <c r="Q913" s="177" t="str">
        <f t="shared" si="1091"/>
        <v>Crystal Palace</v>
      </c>
      <c r="R913" s="177" t="str">
        <f t="shared" si="1091"/>
        <v>Leicester</v>
      </c>
      <c r="S913" s="177" t="str">
        <f t="shared" si="1091"/>
        <v>Cardiff</v>
      </c>
      <c r="T913" s="177" t="str">
        <f t="shared" si="1091"/>
        <v>Brighton</v>
      </c>
      <c r="U913" s="177" t="str">
        <f t="shared" si="1091"/>
        <v>Bournemouth</v>
      </c>
      <c r="V913" s="177" t="str">
        <f t="shared" si="1091"/>
        <v>Everton</v>
      </c>
      <c r="W913" s="177" t="str">
        <f t="shared" si="1091"/>
        <v>Huddersfield</v>
      </c>
      <c r="X913" s="177" t="str">
        <f t="shared" si="1091"/>
        <v>Arsenal</v>
      </c>
      <c r="Y913" s="177" t="str">
        <f t="shared" si="1091"/>
        <v>Arsenal</v>
      </c>
      <c r="Z913" s="177" t="str">
        <f t="shared" si="1091"/>
        <v>Huddersfield</v>
      </c>
      <c r="AA913" s="177" t="str">
        <f t="shared" si="1091"/>
        <v>Cardiff</v>
      </c>
      <c r="AB913" s="177" t="str">
        <f t="shared" si="1091"/>
        <v>Fulham</v>
      </c>
      <c r="AC913" s="177" t="str">
        <f t="shared" si="1091"/>
        <v>Bournemouth</v>
      </c>
      <c r="AD913" s="177" t="str">
        <f t="shared" si="1091"/>
        <v>Arsenal</v>
      </c>
      <c r="AE913" s="177" t="str">
        <f t="shared" si="1091"/>
        <v>Bournemouth</v>
      </c>
      <c r="AF913" s="177" t="str">
        <f t="shared" si="1091"/>
        <v>Watford</v>
      </c>
      <c r="AG913" s="177" t="str">
        <f t="shared" si="1091"/>
        <v>Liverpool</v>
      </c>
      <c r="AH913" s="177" t="str">
        <f t="shared" si="1091"/>
        <v>Crystal Palace</v>
      </c>
      <c r="AI913" s="177" t="str">
        <f t="shared" si="1091"/>
        <v>Liverpool</v>
      </c>
      <c r="AJ913" s="177" t="str">
        <f t="shared" si="1091"/>
        <v>Everton</v>
      </c>
      <c r="AK913" s="177" t="str">
        <f t="shared" si="1091"/>
        <v>Arsenal</v>
      </c>
      <c r="AL913" s="177" t="str">
        <f t="shared" si="1091"/>
        <v/>
      </c>
      <c r="AM913" s="177" t="str">
        <f t="shared" si="1091"/>
        <v/>
      </c>
      <c r="AN913" s="177" t="str">
        <f t="shared" si="1091"/>
        <v/>
      </c>
      <c r="AO913" s="177" t="str">
        <f t="shared" si="1091"/>
        <v/>
      </c>
      <c r="AP913" s="177" t="str">
        <f t="shared" si="1091"/>
        <v/>
      </c>
      <c r="AQ913" s="170"/>
      <c r="AR913" s="170"/>
    </row>
    <row r="914" ht="12.75" customHeight="1">
      <c r="A914" s="170"/>
      <c r="B914" s="170"/>
      <c r="C914" s="140"/>
      <c r="D914" s="139">
        <v>140.0</v>
      </c>
      <c r="E914" s="177" t="str">
        <f t="shared" ref="E914:AP914" si="1092">IFERROR(INDEX($C$389:$C$578,MATCH($D914,E$389:E$578,0)),"")</f>
        <v>Fulham</v>
      </c>
      <c r="F914" s="177" t="str">
        <f t="shared" si="1092"/>
        <v>Brighton</v>
      </c>
      <c r="G914" s="177" t="str">
        <f t="shared" si="1092"/>
        <v>Man Utd</v>
      </c>
      <c r="H914" s="177" t="str">
        <f t="shared" si="1092"/>
        <v>Everton</v>
      </c>
      <c r="I914" s="177" t="str">
        <f t="shared" si="1092"/>
        <v>Leicester</v>
      </c>
      <c r="J914" s="177" t="str">
        <f t="shared" si="1092"/>
        <v>Watford</v>
      </c>
      <c r="K914" s="177" t="str">
        <f t="shared" si="1092"/>
        <v>Arsenal</v>
      </c>
      <c r="L914" s="177" t="str">
        <f t="shared" si="1092"/>
        <v>Man City</v>
      </c>
      <c r="M914" s="177" t="str">
        <f t="shared" si="1092"/>
        <v>Tottenham</v>
      </c>
      <c r="N914" s="177" t="str">
        <f t="shared" si="1092"/>
        <v>Brighton</v>
      </c>
      <c r="O914" s="177" t="str">
        <f t="shared" si="1092"/>
        <v>Crystal Palace</v>
      </c>
      <c r="P914" s="177" t="str">
        <f t="shared" si="1092"/>
        <v>Arsenal</v>
      </c>
      <c r="Q914" s="177" t="str">
        <f t="shared" si="1092"/>
        <v>Man City</v>
      </c>
      <c r="R914" s="177" t="str">
        <f t="shared" si="1092"/>
        <v>Brighton</v>
      </c>
      <c r="S914" s="177" t="str">
        <f t="shared" si="1092"/>
        <v>Crystal Palace</v>
      </c>
      <c r="T914" s="177" t="str">
        <f t="shared" si="1092"/>
        <v>Huddersfield</v>
      </c>
      <c r="U914" s="177" t="str">
        <f t="shared" si="1092"/>
        <v>Cardiff</v>
      </c>
      <c r="V914" s="177" t="str">
        <f t="shared" si="1092"/>
        <v>Chelsea</v>
      </c>
      <c r="W914" s="177" t="str">
        <f t="shared" si="1092"/>
        <v>Brighton</v>
      </c>
      <c r="X914" s="177" t="str">
        <f t="shared" si="1092"/>
        <v>Brighton</v>
      </c>
      <c r="Y914" s="177" t="str">
        <f t="shared" si="1092"/>
        <v>Cardiff</v>
      </c>
      <c r="Z914" s="177" t="str">
        <f t="shared" si="1092"/>
        <v>Bournemouth</v>
      </c>
      <c r="AA914" s="177" t="str">
        <f t="shared" si="1092"/>
        <v>Newcastle</v>
      </c>
      <c r="AB914" s="177" t="str">
        <f t="shared" si="1092"/>
        <v>Fulham</v>
      </c>
      <c r="AC914" s="177" t="str">
        <f t="shared" si="1092"/>
        <v>Man Utd</v>
      </c>
      <c r="AD914" s="177" t="str">
        <f t="shared" si="1092"/>
        <v>Arsenal</v>
      </c>
      <c r="AE914" s="177" t="str">
        <f t="shared" si="1092"/>
        <v>Cardiff</v>
      </c>
      <c r="AF914" s="177" t="str">
        <f t="shared" si="1092"/>
        <v>Bournemouth</v>
      </c>
      <c r="AG914" s="177" t="str">
        <f t="shared" si="1092"/>
        <v>Man City</v>
      </c>
      <c r="AH914" s="177" t="str">
        <f t="shared" si="1092"/>
        <v>Everton</v>
      </c>
      <c r="AI914" s="177" t="str">
        <f t="shared" si="1092"/>
        <v>Huddersfield</v>
      </c>
      <c r="AJ914" s="177" t="str">
        <f t="shared" si="1092"/>
        <v>Fulham</v>
      </c>
      <c r="AK914" s="177" t="str">
        <f t="shared" si="1092"/>
        <v>Arsenal</v>
      </c>
      <c r="AL914" s="177" t="str">
        <f t="shared" si="1092"/>
        <v/>
      </c>
      <c r="AM914" s="177" t="str">
        <f t="shared" si="1092"/>
        <v/>
      </c>
      <c r="AN914" s="177" t="str">
        <f t="shared" si="1092"/>
        <v/>
      </c>
      <c r="AO914" s="177" t="str">
        <f t="shared" si="1092"/>
        <v/>
      </c>
      <c r="AP914" s="177" t="str">
        <f t="shared" si="1092"/>
        <v/>
      </c>
      <c r="AQ914" s="170"/>
      <c r="AR914" s="170"/>
    </row>
    <row r="915" ht="12.75" customHeight="1">
      <c r="A915" s="170"/>
      <c r="B915" s="170"/>
      <c r="C915" s="140"/>
      <c r="D915" s="139">
        <v>141.0</v>
      </c>
      <c r="E915" s="177" t="str">
        <f t="shared" ref="E915:AP915" si="1093">IFERROR(INDEX($C$389:$C$578,MATCH($D915,E$389:E$578,0)),"")</f>
        <v>Arsenal</v>
      </c>
      <c r="F915" s="177" t="str">
        <f t="shared" si="1093"/>
        <v>Burnley</v>
      </c>
      <c r="G915" s="177" t="str">
        <f t="shared" si="1093"/>
        <v>Bournemouth</v>
      </c>
      <c r="H915" s="177" t="str">
        <f t="shared" si="1093"/>
        <v>West Ham</v>
      </c>
      <c r="I915" s="177" t="str">
        <f t="shared" si="1093"/>
        <v>Newcastle</v>
      </c>
      <c r="J915" s="177" t="str">
        <f t="shared" si="1093"/>
        <v>Bournemouth</v>
      </c>
      <c r="K915" s="177" t="str">
        <f t="shared" si="1093"/>
        <v>Brighton</v>
      </c>
      <c r="L915" s="177" t="str">
        <f t="shared" si="1093"/>
        <v>Southampton</v>
      </c>
      <c r="M915" s="177" t="str">
        <f t="shared" si="1093"/>
        <v>Arsenal</v>
      </c>
      <c r="N915" s="177" t="str">
        <f t="shared" si="1093"/>
        <v>Southampton</v>
      </c>
      <c r="O915" s="177" t="str">
        <f t="shared" si="1093"/>
        <v>Watford</v>
      </c>
      <c r="P915" s="177" t="str">
        <f t="shared" si="1093"/>
        <v>Leicester</v>
      </c>
      <c r="Q915" s="177" t="str">
        <f t="shared" si="1093"/>
        <v>Burnley</v>
      </c>
      <c r="R915" s="177" t="str">
        <f t="shared" si="1093"/>
        <v>Huddersfield</v>
      </c>
      <c r="S915" s="177" t="str">
        <f t="shared" si="1093"/>
        <v>Bournemouth</v>
      </c>
      <c r="T915" s="177" t="str">
        <f t="shared" si="1093"/>
        <v>Leicester</v>
      </c>
      <c r="U915" s="177" t="str">
        <f t="shared" si="1093"/>
        <v>Brighton</v>
      </c>
      <c r="V915" s="177" t="str">
        <f t="shared" si="1093"/>
        <v>Chelsea</v>
      </c>
      <c r="W915" s="177" t="str">
        <f t="shared" si="1093"/>
        <v>Burnley</v>
      </c>
      <c r="X915" s="177" t="str">
        <f t="shared" si="1093"/>
        <v>Cardiff</v>
      </c>
      <c r="Y915" s="177" t="str">
        <f t="shared" si="1093"/>
        <v>Liverpool</v>
      </c>
      <c r="Z915" s="177" t="str">
        <f t="shared" si="1093"/>
        <v>Crystal Palace</v>
      </c>
      <c r="AA915" s="177" t="str">
        <f t="shared" si="1093"/>
        <v>Liverpool</v>
      </c>
      <c r="AB915" s="177" t="str">
        <f t="shared" si="1093"/>
        <v>Bournemouth</v>
      </c>
      <c r="AC915" s="177" t="str">
        <f t="shared" si="1093"/>
        <v>Burnley</v>
      </c>
      <c r="AD915" s="177" t="str">
        <f t="shared" si="1093"/>
        <v>Fulham</v>
      </c>
      <c r="AE915" s="177" t="str">
        <f t="shared" si="1093"/>
        <v>Watford</v>
      </c>
      <c r="AF915" s="177" t="str">
        <f t="shared" si="1093"/>
        <v>Everton</v>
      </c>
      <c r="AG915" s="177" t="str">
        <f t="shared" si="1093"/>
        <v>Arsenal</v>
      </c>
      <c r="AH915" s="177" t="str">
        <f t="shared" si="1093"/>
        <v>Huddersfield</v>
      </c>
      <c r="AI915" s="177" t="str">
        <f t="shared" si="1093"/>
        <v>Brighton</v>
      </c>
      <c r="AJ915" s="177" t="str">
        <f t="shared" si="1093"/>
        <v>Huddersfield</v>
      </c>
      <c r="AK915" s="177" t="str">
        <f t="shared" si="1093"/>
        <v>Bournemouth</v>
      </c>
      <c r="AL915" s="177" t="str">
        <f t="shared" si="1093"/>
        <v/>
      </c>
      <c r="AM915" s="177" t="str">
        <f t="shared" si="1093"/>
        <v/>
      </c>
      <c r="AN915" s="177" t="str">
        <f t="shared" si="1093"/>
        <v/>
      </c>
      <c r="AO915" s="177" t="str">
        <f t="shared" si="1093"/>
        <v/>
      </c>
      <c r="AP915" s="177" t="str">
        <f t="shared" si="1093"/>
        <v/>
      </c>
      <c r="AQ915" s="170"/>
      <c r="AR915" s="170"/>
    </row>
    <row r="916" ht="12.75" customHeight="1">
      <c r="A916" s="170"/>
      <c r="B916" s="170"/>
      <c r="C916" s="140"/>
      <c r="D916" s="139">
        <v>142.0</v>
      </c>
      <c r="E916" s="177" t="str">
        <f t="shared" ref="E916:AP916" si="1094">IFERROR(INDEX($C$389:$C$578,MATCH($D916,E$389:E$578,0)),"")</f>
        <v>Brighton</v>
      </c>
      <c r="F916" s="177" t="str">
        <f t="shared" si="1094"/>
        <v>Huddersfield</v>
      </c>
      <c r="G916" s="177" t="str">
        <f t="shared" si="1094"/>
        <v>Brighton</v>
      </c>
      <c r="H916" s="177" t="str">
        <f t="shared" si="1094"/>
        <v>Liverpool</v>
      </c>
      <c r="I916" s="177" t="str">
        <f t="shared" si="1094"/>
        <v>Chelsea</v>
      </c>
      <c r="J916" s="177" t="str">
        <f t="shared" si="1094"/>
        <v>Newcastle</v>
      </c>
      <c r="K916" s="177" t="str">
        <f t="shared" si="1094"/>
        <v>Crystal Palace</v>
      </c>
      <c r="L916" s="177" t="str">
        <f t="shared" si="1094"/>
        <v>Arsenal</v>
      </c>
      <c r="M916" s="177" t="str">
        <f t="shared" si="1094"/>
        <v>Everton</v>
      </c>
      <c r="N916" s="177" t="str">
        <f t="shared" si="1094"/>
        <v>Tottenham</v>
      </c>
      <c r="O916" s="177" t="str">
        <f t="shared" si="1094"/>
        <v>Fulham</v>
      </c>
      <c r="P916" s="177" t="str">
        <f t="shared" si="1094"/>
        <v>Bournemouth</v>
      </c>
      <c r="Q916" s="177" t="str">
        <f t="shared" si="1094"/>
        <v>Brighton</v>
      </c>
      <c r="R916" s="177" t="str">
        <f t="shared" si="1094"/>
        <v>Southampton</v>
      </c>
      <c r="S916" s="177" t="str">
        <f t="shared" si="1094"/>
        <v>Crystal Palace</v>
      </c>
      <c r="T916" s="177" t="str">
        <f t="shared" si="1094"/>
        <v>Cardiff</v>
      </c>
      <c r="U916" s="177" t="str">
        <f t="shared" si="1094"/>
        <v>Chelsea</v>
      </c>
      <c r="V916" s="177" t="str">
        <f t="shared" si="1094"/>
        <v>Everton</v>
      </c>
      <c r="W916" s="177" t="str">
        <f t="shared" si="1094"/>
        <v>Cardiff</v>
      </c>
      <c r="X916" s="177" t="str">
        <f t="shared" si="1094"/>
        <v>Liverpool</v>
      </c>
      <c r="Y916" s="177" t="str">
        <f t="shared" si="1094"/>
        <v>Bournemouth</v>
      </c>
      <c r="Z916" s="177" t="str">
        <f t="shared" si="1094"/>
        <v>Newcastle</v>
      </c>
      <c r="AA916" s="177" t="str">
        <f t="shared" si="1094"/>
        <v>Arsenal</v>
      </c>
      <c r="AB916" s="177" t="str">
        <f t="shared" si="1094"/>
        <v>Liverpool</v>
      </c>
      <c r="AC916" s="177" t="str">
        <f t="shared" si="1094"/>
        <v>Burnley</v>
      </c>
      <c r="AD916" s="177" t="str">
        <f t="shared" si="1094"/>
        <v>Tottenham</v>
      </c>
      <c r="AE916" s="177" t="str">
        <f t="shared" si="1094"/>
        <v>Cardiff</v>
      </c>
      <c r="AF916" s="177" t="str">
        <f t="shared" si="1094"/>
        <v>Liverpool</v>
      </c>
      <c r="AG916" s="177" t="str">
        <f t="shared" si="1094"/>
        <v>Everton</v>
      </c>
      <c r="AH916" s="177" t="str">
        <f t="shared" si="1094"/>
        <v>Cardiff</v>
      </c>
      <c r="AI916" s="177" t="str">
        <f t="shared" si="1094"/>
        <v>Fulham</v>
      </c>
      <c r="AJ916" s="177" t="str">
        <f t="shared" si="1094"/>
        <v>Bournemouth</v>
      </c>
      <c r="AK916" s="177" t="str">
        <f t="shared" si="1094"/>
        <v>Leicester</v>
      </c>
      <c r="AL916" s="177" t="str">
        <f t="shared" si="1094"/>
        <v/>
      </c>
      <c r="AM916" s="177" t="str">
        <f t="shared" si="1094"/>
        <v/>
      </c>
      <c r="AN916" s="177" t="str">
        <f t="shared" si="1094"/>
        <v/>
      </c>
      <c r="AO916" s="177" t="str">
        <f t="shared" si="1094"/>
        <v/>
      </c>
      <c r="AP916" s="177" t="str">
        <f t="shared" si="1094"/>
        <v/>
      </c>
      <c r="AQ916" s="170"/>
      <c r="AR916" s="170"/>
    </row>
    <row r="917" ht="12.75" customHeight="1">
      <c r="A917" s="170"/>
      <c r="B917" s="170"/>
      <c r="C917" s="140"/>
      <c r="D917" s="139">
        <v>143.0</v>
      </c>
      <c r="E917" s="177" t="str">
        <f t="shared" ref="E917:AP917" si="1095">IFERROR(INDEX($C$389:$C$578,MATCH($D917,E$389:E$578,0)),"")</f>
        <v>Man Utd</v>
      </c>
      <c r="F917" s="177" t="str">
        <f t="shared" si="1095"/>
        <v>Huddersfield</v>
      </c>
      <c r="G917" s="177" t="str">
        <f t="shared" si="1095"/>
        <v>Cardiff</v>
      </c>
      <c r="H917" s="177" t="str">
        <f t="shared" si="1095"/>
        <v>Bournemouth</v>
      </c>
      <c r="I917" s="177" t="str">
        <f t="shared" si="1095"/>
        <v>Bournemouth</v>
      </c>
      <c r="J917" s="177" t="str">
        <f t="shared" si="1095"/>
        <v>Liverpool</v>
      </c>
      <c r="K917" s="177" t="str">
        <f t="shared" si="1095"/>
        <v>Liverpool</v>
      </c>
      <c r="L917" s="177" t="str">
        <f t="shared" si="1095"/>
        <v>Burnley</v>
      </c>
      <c r="M917" s="177" t="str">
        <f t="shared" si="1095"/>
        <v>Burnley</v>
      </c>
      <c r="N917" s="177" t="str">
        <f t="shared" si="1095"/>
        <v>Bournemouth</v>
      </c>
      <c r="O917" s="177" t="str">
        <f t="shared" si="1095"/>
        <v>Chelsea</v>
      </c>
      <c r="P917" s="177" t="str">
        <f t="shared" si="1095"/>
        <v>Arsenal</v>
      </c>
      <c r="Q917" s="177" t="str">
        <f t="shared" si="1095"/>
        <v>Fulham</v>
      </c>
      <c r="R917" s="177" t="str">
        <f t="shared" si="1095"/>
        <v>Chelsea</v>
      </c>
      <c r="S917" s="177" t="str">
        <f t="shared" si="1095"/>
        <v>Cardiff</v>
      </c>
      <c r="T917" s="177" t="str">
        <f t="shared" si="1095"/>
        <v>Fulham</v>
      </c>
      <c r="U917" s="177" t="str">
        <f t="shared" si="1095"/>
        <v>Leicester</v>
      </c>
      <c r="V917" s="177" t="str">
        <f t="shared" si="1095"/>
        <v>Liverpool</v>
      </c>
      <c r="W917" s="177" t="str">
        <f t="shared" si="1095"/>
        <v>Burnley</v>
      </c>
      <c r="X917" s="177" t="str">
        <f t="shared" si="1095"/>
        <v>Man Utd</v>
      </c>
      <c r="Y917" s="177" t="str">
        <f t="shared" si="1095"/>
        <v>Newcastle</v>
      </c>
      <c r="Z917" s="177" t="str">
        <f t="shared" si="1095"/>
        <v>Fulham</v>
      </c>
      <c r="AA917" s="177" t="str">
        <f t="shared" si="1095"/>
        <v>Crystal Palace</v>
      </c>
      <c r="AB917" s="177" t="str">
        <f t="shared" si="1095"/>
        <v>Arsenal</v>
      </c>
      <c r="AC917" s="177" t="str">
        <f t="shared" si="1095"/>
        <v>Fulham</v>
      </c>
      <c r="AD917" s="177" t="str">
        <f t="shared" si="1095"/>
        <v>Everton</v>
      </c>
      <c r="AE917" s="177" t="str">
        <f t="shared" si="1095"/>
        <v>Huddersfield</v>
      </c>
      <c r="AF917" s="177" t="str">
        <f t="shared" si="1095"/>
        <v>Cardiff</v>
      </c>
      <c r="AG917" s="177" t="str">
        <f t="shared" si="1095"/>
        <v>Cardiff</v>
      </c>
      <c r="AH917" s="177" t="str">
        <f t="shared" si="1095"/>
        <v>Chelsea</v>
      </c>
      <c r="AI917" s="177" t="str">
        <f t="shared" si="1095"/>
        <v>Cardiff</v>
      </c>
      <c r="AJ917" s="177" t="str">
        <f t="shared" si="1095"/>
        <v>Burnley</v>
      </c>
      <c r="AK917" s="177" t="str">
        <f t="shared" si="1095"/>
        <v>Bournemouth</v>
      </c>
      <c r="AL917" s="177" t="str">
        <f t="shared" si="1095"/>
        <v/>
      </c>
      <c r="AM917" s="177" t="str">
        <f t="shared" si="1095"/>
        <v/>
      </c>
      <c r="AN917" s="177" t="str">
        <f t="shared" si="1095"/>
        <v/>
      </c>
      <c r="AO917" s="177" t="str">
        <f t="shared" si="1095"/>
        <v/>
      </c>
      <c r="AP917" s="177" t="str">
        <f t="shared" si="1095"/>
        <v/>
      </c>
      <c r="AQ917" s="170"/>
      <c r="AR917" s="170"/>
    </row>
    <row r="918" ht="12.75" customHeight="1">
      <c r="A918" s="170"/>
      <c r="B918" s="170"/>
      <c r="C918" s="140"/>
      <c r="D918" s="139">
        <v>144.0</v>
      </c>
      <c r="E918" s="177" t="str">
        <f t="shared" ref="E918:AP918" si="1096">IFERROR(INDEX($C$389:$C$578,MATCH($D918,E$389:E$578,0)),"")</f>
        <v>Arsenal</v>
      </c>
      <c r="F918" s="177" t="str">
        <f t="shared" si="1096"/>
        <v>Man Utd</v>
      </c>
      <c r="G918" s="177" t="str">
        <f t="shared" si="1096"/>
        <v>Huddersfield</v>
      </c>
      <c r="H918" s="177" t="str">
        <f t="shared" si="1096"/>
        <v>Burnley</v>
      </c>
      <c r="I918" s="177" t="str">
        <f t="shared" si="1096"/>
        <v>Everton</v>
      </c>
      <c r="J918" s="177" t="str">
        <f t="shared" si="1096"/>
        <v>Brighton</v>
      </c>
      <c r="K918" s="177" t="str">
        <f t="shared" si="1096"/>
        <v>Crystal Palace</v>
      </c>
      <c r="L918" s="177" t="str">
        <f t="shared" si="1096"/>
        <v>Huddersfield</v>
      </c>
      <c r="M918" s="177" t="str">
        <f t="shared" si="1096"/>
        <v>Crystal Palace</v>
      </c>
      <c r="N918" s="177" t="str">
        <f t="shared" si="1096"/>
        <v>Huddersfield</v>
      </c>
      <c r="O918" s="177" t="str">
        <f t="shared" si="1096"/>
        <v>Chelsea</v>
      </c>
      <c r="P918" s="177" t="str">
        <f t="shared" si="1096"/>
        <v>Chelsea</v>
      </c>
      <c r="Q918" s="177" t="str">
        <f t="shared" si="1096"/>
        <v>Brighton</v>
      </c>
      <c r="R918" s="177" t="str">
        <f t="shared" si="1096"/>
        <v>Chelsea</v>
      </c>
      <c r="S918" s="177" t="str">
        <f t="shared" si="1096"/>
        <v>Fulham</v>
      </c>
      <c r="T918" s="177" t="str">
        <f t="shared" si="1096"/>
        <v>Huddersfield</v>
      </c>
      <c r="U918" s="177" t="str">
        <f t="shared" si="1096"/>
        <v>Tottenham</v>
      </c>
      <c r="V918" s="177" t="str">
        <f t="shared" si="1096"/>
        <v>Liverpool</v>
      </c>
      <c r="W918" s="177" t="str">
        <f t="shared" si="1096"/>
        <v>Huddersfield</v>
      </c>
      <c r="X918" s="177" t="str">
        <f t="shared" si="1096"/>
        <v>West Ham</v>
      </c>
      <c r="Y918" s="177" t="str">
        <f t="shared" si="1096"/>
        <v>Arsenal</v>
      </c>
      <c r="Z918" s="177" t="str">
        <f t="shared" si="1096"/>
        <v>Leicester</v>
      </c>
      <c r="AA918" s="177" t="str">
        <f t="shared" si="1096"/>
        <v>Brighton</v>
      </c>
      <c r="AB918" s="177" t="str">
        <f t="shared" si="1096"/>
        <v>Crystal Palace</v>
      </c>
      <c r="AC918" s="177" t="str">
        <f t="shared" si="1096"/>
        <v>Liverpool</v>
      </c>
      <c r="AD918" s="177" t="str">
        <f t="shared" si="1096"/>
        <v>Brighton</v>
      </c>
      <c r="AE918" s="177" t="str">
        <f t="shared" si="1096"/>
        <v>Everton</v>
      </c>
      <c r="AF918" s="177" t="str">
        <f t="shared" si="1096"/>
        <v>Arsenal</v>
      </c>
      <c r="AG918" s="177" t="str">
        <f t="shared" si="1096"/>
        <v>Everton</v>
      </c>
      <c r="AH918" s="177" t="str">
        <f t="shared" si="1096"/>
        <v>Arsenal</v>
      </c>
      <c r="AI918" s="177" t="str">
        <f t="shared" si="1096"/>
        <v>Cardiff</v>
      </c>
      <c r="AJ918" s="177" t="str">
        <f t="shared" si="1096"/>
        <v>Huddersfield</v>
      </c>
      <c r="AK918" s="177" t="str">
        <f t="shared" si="1096"/>
        <v>Crystal Palace</v>
      </c>
      <c r="AL918" s="177" t="str">
        <f t="shared" si="1096"/>
        <v/>
      </c>
      <c r="AM918" s="177" t="str">
        <f t="shared" si="1096"/>
        <v/>
      </c>
      <c r="AN918" s="177" t="str">
        <f t="shared" si="1096"/>
        <v/>
      </c>
      <c r="AO918" s="177" t="str">
        <f t="shared" si="1096"/>
        <v/>
      </c>
      <c r="AP918" s="177" t="str">
        <f t="shared" si="1096"/>
        <v/>
      </c>
      <c r="AQ918" s="170"/>
      <c r="AR918" s="170"/>
    </row>
    <row r="919" ht="12.75" customHeight="1">
      <c r="A919" s="170"/>
      <c r="B919" s="170"/>
      <c r="C919" s="140"/>
      <c r="D919" s="139">
        <v>145.0</v>
      </c>
      <c r="E919" s="177" t="str">
        <f t="shared" ref="E919:AP919" si="1097">IFERROR(INDEX($C$389:$C$578,MATCH($D919,E$389:E$578,0)),"")</f>
        <v>Fulham</v>
      </c>
      <c r="F919" s="177" t="str">
        <f t="shared" si="1097"/>
        <v>Fulham</v>
      </c>
      <c r="G919" s="177" t="str">
        <f t="shared" si="1097"/>
        <v>Cardiff</v>
      </c>
      <c r="H919" s="177" t="str">
        <f t="shared" si="1097"/>
        <v>Liverpool</v>
      </c>
      <c r="I919" s="177" t="str">
        <f t="shared" si="1097"/>
        <v>Liverpool</v>
      </c>
      <c r="J919" s="177" t="str">
        <f t="shared" si="1097"/>
        <v>Burnley</v>
      </c>
      <c r="K919" s="177" t="str">
        <f t="shared" si="1097"/>
        <v>Leicester</v>
      </c>
      <c r="L919" s="177" t="str">
        <f t="shared" si="1097"/>
        <v>Crystal Palace</v>
      </c>
      <c r="M919" s="177" t="str">
        <f t="shared" si="1097"/>
        <v>Bournemouth</v>
      </c>
      <c r="N919" s="177" t="str">
        <f t="shared" si="1097"/>
        <v>Burnley</v>
      </c>
      <c r="O919" s="177" t="str">
        <f t="shared" si="1097"/>
        <v>Southampton</v>
      </c>
      <c r="P919" s="177" t="str">
        <f t="shared" si="1097"/>
        <v>Man City</v>
      </c>
      <c r="Q919" s="177" t="str">
        <f t="shared" si="1097"/>
        <v>Fulham</v>
      </c>
      <c r="R919" s="177" t="str">
        <f t="shared" si="1097"/>
        <v>Crystal Palace</v>
      </c>
      <c r="S919" s="177" t="str">
        <f t="shared" si="1097"/>
        <v>Leicester</v>
      </c>
      <c r="T919" s="177" t="str">
        <f t="shared" si="1097"/>
        <v>Brighton</v>
      </c>
      <c r="U919" s="177" t="str">
        <f t="shared" si="1097"/>
        <v>Liverpool</v>
      </c>
      <c r="V919" s="177" t="str">
        <f t="shared" si="1097"/>
        <v>Tottenham</v>
      </c>
      <c r="W919" s="177" t="str">
        <f t="shared" si="1097"/>
        <v>Bournemouth</v>
      </c>
      <c r="X919" s="177" t="str">
        <f t="shared" si="1097"/>
        <v>Burnley</v>
      </c>
      <c r="Y919" s="177" t="str">
        <f t="shared" si="1097"/>
        <v>Brighton</v>
      </c>
      <c r="Z919" s="177" t="str">
        <f t="shared" si="1097"/>
        <v>Bournemouth</v>
      </c>
      <c r="AA919" s="177" t="str">
        <f t="shared" si="1097"/>
        <v>Brighton</v>
      </c>
      <c r="AB919" s="177" t="str">
        <f t="shared" si="1097"/>
        <v>Crystal Palace</v>
      </c>
      <c r="AC919" s="177" t="str">
        <f t="shared" si="1097"/>
        <v>Arsenal</v>
      </c>
      <c r="AD919" s="177" t="str">
        <f t="shared" si="1097"/>
        <v>Man City</v>
      </c>
      <c r="AE919" s="177" t="str">
        <f t="shared" si="1097"/>
        <v>Huddersfield</v>
      </c>
      <c r="AF919" s="177" t="str">
        <f t="shared" si="1097"/>
        <v>Chelsea</v>
      </c>
      <c r="AG919" s="177" t="str">
        <f t="shared" si="1097"/>
        <v>Everton</v>
      </c>
      <c r="AH919" s="177" t="str">
        <f t="shared" si="1097"/>
        <v>Arsenal</v>
      </c>
      <c r="AI919" s="177" t="str">
        <f t="shared" si="1097"/>
        <v>Everton</v>
      </c>
      <c r="AJ919" s="177" t="str">
        <f t="shared" si="1097"/>
        <v>Fulham</v>
      </c>
      <c r="AK919" s="177" t="str">
        <f t="shared" si="1097"/>
        <v>Everton</v>
      </c>
      <c r="AL919" s="177" t="str">
        <f t="shared" si="1097"/>
        <v/>
      </c>
      <c r="AM919" s="177" t="str">
        <f t="shared" si="1097"/>
        <v/>
      </c>
      <c r="AN919" s="177" t="str">
        <f t="shared" si="1097"/>
        <v/>
      </c>
      <c r="AO919" s="177" t="str">
        <f t="shared" si="1097"/>
        <v/>
      </c>
      <c r="AP919" s="177" t="str">
        <f t="shared" si="1097"/>
        <v/>
      </c>
      <c r="AQ919" s="170"/>
      <c r="AR919" s="170"/>
    </row>
    <row r="920" ht="12.75" customHeight="1">
      <c r="A920" s="170"/>
      <c r="B920" s="170"/>
      <c r="C920" s="140"/>
      <c r="D920" s="139">
        <v>146.0</v>
      </c>
      <c r="E920" s="177" t="str">
        <f t="shared" ref="E920:AP920" si="1098">IFERROR(INDEX($C$389:$C$578,MATCH($D920,E$389:E$578,0)),"")</f>
        <v>Brighton</v>
      </c>
      <c r="F920" s="177" t="str">
        <f t="shared" si="1098"/>
        <v>Man Utd</v>
      </c>
      <c r="G920" s="177" t="str">
        <f t="shared" si="1098"/>
        <v>Watford</v>
      </c>
      <c r="H920" s="177" t="str">
        <f t="shared" si="1098"/>
        <v>Bournemouth</v>
      </c>
      <c r="I920" s="177" t="str">
        <f t="shared" si="1098"/>
        <v>Arsenal</v>
      </c>
      <c r="J920" s="177" t="str">
        <f t="shared" si="1098"/>
        <v>Liverpool</v>
      </c>
      <c r="K920" s="177" t="str">
        <f t="shared" si="1098"/>
        <v>Brighton</v>
      </c>
      <c r="L920" s="177" t="str">
        <f t="shared" si="1098"/>
        <v>Cardiff</v>
      </c>
      <c r="M920" s="177" t="str">
        <f t="shared" si="1098"/>
        <v>Man Utd</v>
      </c>
      <c r="N920" s="177" t="str">
        <f t="shared" si="1098"/>
        <v>Crystal Palace</v>
      </c>
      <c r="O920" s="177" t="str">
        <f t="shared" si="1098"/>
        <v>Arsenal</v>
      </c>
      <c r="P920" s="177" t="str">
        <f t="shared" si="1098"/>
        <v>Bournemouth</v>
      </c>
      <c r="Q920" s="177" t="str">
        <f t="shared" si="1098"/>
        <v>Liverpool</v>
      </c>
      <c r="R920" s="177" t="str">
        <f t="shared" si="1098"/>
        <v>Fulham</v>
      </c>
      <c r="S920" s="177" t="str">
        <f t="shared" si="1098"/>
        <v>Watford</v>
      </c>
      <c r="T920" s="177" t="str">
        <f t="shared" si="1098"/>
        <v>Crystal Palace</v>
      </c>
      <c r="U920" s="177" t="str">
        <f t="shared" si="1098"/>
        <v>Man Utd</v>
      </c>
      <c r="V920" s="177" t="str">
        <f t="shared" si="1098"/>
        <v>Burnley</v>
      </c>
      <c r="W920" s="177" t="str">
        <f t="shared" si="1098"/>
        <v>Liverpool</v>
      </c>
      <c r="X920" s="177" t="str">
        <f t="shared" si="1098"/>
        <v>Burnley</v>
      </c>
      <c r="Y920" s="177" t="str">
        <f t="shared" si="1098"/>
        <v>Burnley</v>
      </c>
      <c r="Z920" s="177" t="str">
        <f t="shared" si="1098"/>
        <v>Burnley</v>
      </c>
      <c r="AA920" s="177" t="str">
        <f t="shared" si="1098"/>
        <v>Burnley</v>
      </c>
      <c r="AB920" s="177" t="str">
        <f t="shared" si="1098"/>
        <v>Leicester</v>
      </c>
      <c r="AC920" s="177" t="str">
        <f t="shared" si="1098"/>
        <v>Fulham</v>
      </c>
      <c r="AD920" s="177" t="str">
        <f t="shared" si="1098"/>
        <v>Cardiff</v>
      </c>
      <c r="AE920" s="177" t="str">
        <f t="shared" si="1098"/>
        <v>Cardiff</v>
      </c>
      <c r="AF920" s="177" t="str">
        <f t="shared" si="1098"/>
        <v>Everton</v>
      </c>
      <c r="AG920" s="177" t="str">
        <f t="shared" si="1098"/>
        <v>Cardiff</v>
      </c>
      <c r="AH920" s="177" t="str">
        <f t="shared" si="1098"/>
        <v>Arsenal</v>
      </c>
      <c r="AI920" s="177" t="str">
        <f t="shared" si="1098"/>
        <v>Arsenal</v>
      </c>
      <c r="AJ920" s="177" t="str">
        <f t="shared" si="1098"/>
        <v>Arsenal</v>
      </c>
      <c r="AK920" s="177" t="str">
        <f t="shared" si="1098"/>
        <v>Brighton</v>
      </c>
      <c r="AL920" s="177" t="str">
        <f t="shared" si="1098"/>
        <v/>
      </c>
      <c r="AM920" s="177" t="str">
        <f t="shared" si="1098"/>
        <v/>
      </c>
      <c r="AN920" s="177" t="str">
        <f t="shared" si="1098"/>
        <v/>
      </c>
      <c r="AO920" s="177" t="str">
        <f t="shared" si="1098"/>
        <v/>
      </c>
      <c r="AP920" s="177" t="str">
        <f t="shared" si="1098"/>
        <v/>
      </c>
      <c r="AQ920" s="170"/>
      <c r="AR920" s="170"/>
    </row>
    <row r="921" ht="12.75" customHeight="1">
      <c r="A921" s="170"/>
      <c r="B921" s="170"/>
      <c r="C921" s="140"/>
      <c r="D921" s="139">
        <v>147.0</v>
      </c>
      <c r="E921" s="177" t="str">
        <f t="shared" ref="E921:AP921" si="1099">IFERROR(INDEX($C$389:$C$578,MATCH($D921,E$389:E$578,0)),"")</f>
        <v>Man City</v>
      </c>
      <c r="F921" s="177" t="str">
        <f t="shared" si="1099"/>
        <v>Bournemouth</v>
      </c>
      <c r="G921" s="177" t="str">
        <f t="shared" si="1099"/>
        <v>Bournemouth</v>
      </c>
      <c r="H921" s="177" t="str">
        <f t="shared" si="1099"/>
        <v>Tottenham</v>
      </c>
      <c r="I921" s="177" t="str">
        <f t="shared" si="1099"/>
        <v>Burnley</v>
      </c>
      <c r="J921" s="177" t="str">
        <f t="shared" si="1099"/>
        <v>Arsenal</v>
      </c>
      <c r="K921" s="177" t="str">
        <f t="shared" si="1099"/>
        <v>Crystal Palace</v>
      </c>
      <c r="L921" s="177" t="str">
        <f t="shared" si="1099"/>
        <v>Crystal Palace</v>
      </c>
      <c r="M921" s="177" t="str">
        <f t="shared" si="1099"/>
        <v>Arsenal</v>
      </c>
      <c r="N921" s="177" t="str">
        <f t="shared" si="1099"/>
        <v>Tottenham</v>
      </c>
      <c r="O921" s="177" t="str">
        <f t="shared" si="1099"/>
        <v>Arsenal</v>
      </c>
      <c r="P921" s="177" t="str">
        <f t="shared" si="1099"/>
        <v>Leicester</v>
      </c>
      <c r="Q921" s="177" t="str">
        <f t="shared" si="1099"/>
        <v>Everton</v>
      </c>
      <c r="R921" s="177" t="str">
        <f t="shared" si="1099"/>
        <v>Huddersfield</v>
      </c>
      <c r="S921" s="177" t="str">
        <f t="shared" si="1099"/>
        <v>Man City</v>
      </c>
      <c r="T921" s="177" t="str">
        <f t="shared" si="1099"/>
        <v>Everton</v>
      </c>
      <c r="U921" s="177" t="str">
        <f t="shared" si="1099"/>
        <v>Brighton</v>
      </c>
      <c r="V921" s="177" t="str">
        <f t="shared" si="1099"/>
        <v>Arsenal</v>
      </c>
      <c r="W921" s="177" t="str">
        <f t="shared" si="1099"/>
        <v>Huddersfield</v>
      </c>
      <c r="X921" s="177" t="str">
        <f t="shared" si="1099"/>
        <v>Arsenal</v>
      </c>
      <c r="Y921" s="177" t="str">
        <f t="shared" si="1099"/>
        <v>West Ham</v>
      </c>
      <c r="Z921" s="177" t="str">
        <f t="shared" si="1099"/>
        <v>Bournemouth</v>
      </c>
      <c r="AA921" s="177" t="str">
        <f t="shared" si="1099"/>
        <v>Liverpool</v>
      </c>
      <c r="AB921" s="177" t="str">
        <f t="shared" si="1099"/>
        <v>Bournemouth</v>
      </c>
      <c r="AC921" s="177" t="str">
        <f t="shared" si="1099"/>
        <v>Arsenal</v>
      </c>
      <c r="AD921" s="177" t="str">
        <f t="shared" si="1099"/>
        <v>Watford</v>
      </c>
      <c r="AE921" s="177" t="str">
        <f t="shared" si="1099"/>
        <v>Crystal Palace</v>
      </c>
      <c r="AF921" s="177" t="str">
        <f t="shared" si="1099"/>
        <v>Everton</v>
      </c>
      <c r="AG921" s="177" t="str">
        <f t="shared" si="1099"/>
        <v>Burnley</v>
      </c>
      <c r="AH921" s="177" t="str">
        <f t="shared" si="1099"/>
        <v>Crystal Palace</v>
      </c>
      <c r="AI921" s="177" t="str">
        <f t="shared" si="1099"/>
        <v>Man Utd</v>
      </c>
      <c r="AJ921" s="177" t="str">
        <f t="shared" si="1099"/>
        <v>Brighton</v>
      </c>
      <c r="AK921" s="177" t="str">
        <f t="shared" si="1099"/>
        <v>Huddersfield</v>
      </c>
      <c r="AL921" s="177" t="str">
        <f t="shared" si="1099"/>
        <v/>
      </c>
      <c r="AM921" s="177" t="str">
        <f t="shared" si="1099"/>
        <v/>
      </c>
      <c r="AN921" s="177" t="str">
        <f t="shared" si="1099"/>
        <v/>
      </c>
      <c r="AO921" s="177" t="str">
        <f t="shared" si="1099"/>
        <v/>
      </c>
      <c r="AP921" s="177" t="str">
        <f t="shared" si="1099"/>
        <v/>
      </c>
      <c r="AQ921" s="170"/>
      <c r="AR921" s="170"/>
    </row>
    <row r="922" ht="12.75" customHeight="1">
      <c r="A922" s="170"/>
      <c r="B922" s="170"/>
      <c r="C922" s="140"/>
      <c r="D922" s="139">
        <v>148.0</v>
      </c>
      <c r="E922" s="177" t="str">
        <f t="shared" ref="E922:AP922" si="1100">IFERROR(INDEX($C$389:$C$578,MATCH($D922,E$389:E$578,0)),"")</f>
        <v>Burnley</v>
      </c>
      <c r="F922" s="177" t="str">
        <f t="shared" si="1100"/>
        <v>Chelsea</v>
      </c>
      <c r="G922" s="177" t="str">
        <f t="shared" si="1100"/>
        <v>Bournemouth</v>
      </c>
      <c r="H922" s="177" t="str">
        <f t="shared" si="1100"/>
        <v>Fulham</v>
      </c>
      <c r="I922" s="177" t="str">
        <f t="shared" si="1100"/>
        <v>Brighton</v>
      </c>
      <c r="J922" s="177" t="str">
        <f t="shared" si="1100"/>
        <v>Brighton</v>
      </c>
      <c r="K922" s="177" t="str">
        <f t="shared" si="1100"/>
        <v>Arsenal</v>
      </c>
      <c r="L922" s="177" t="str">
        <f t="shared" si="1100"/>
        <v>Brighton</v>
      </c>
      <c r="M922" s="177" t="str">
        <f t="shared" si="1100"/>
        <v>Brighton</v>
      </c>
      <c r="N922" s="177" t="str">
        <f t="shared" si="1100"/>
        <v>Cardiff</v>
      </c>
      <c r="O922" s="177" t="str">
        <f t="shared" si="1100"/>
        <v>Watford</v>
      </c>
      <c r="P922" s="177" t="str">
        <f t="shared" si="1100"/>
        <v>Leicester</v>
      </c>
      <c r="Q922" s="177" t="str">
        <f t="shared" si="1100"/>
        <v>Burnley</v>
      </c>
      <c r="R922" s="177" t="str">
        <f t="shared" si="1100"/>
        <v>Bournemouth</v>
      </c>
      <c r="S922" s="177" t="str">
        <f t="shared" si="1100"/>
        <v>Arsenal</v>
      </c>
      <c r="T922" s="177" t="str">
        <f t="shared" si="1100"/>
        <v>Chelsea</v>
      </c>
      <c r="U922" s="177" t="str">
        <f t="shared" si="1100"/>
        <v>Burnley</v>
      </c>
      <c r="V922" s="177" t="str">
        <f t="shared" si="1100"/>
        <v>Huddersfield</v>
      </c>
      <c r="W922" s="177" t="str">
        <f t="shared" si="1100"/>
        <v>Southampton</v>
      </c>
      <c r="X922" s="177" t="str">
        <f t="shared" si="1100"/>
        <v>Liverpool</v>
      </c>
      <c r="Y922" s="177" t="str">
        <f t="shared" si="1100"/>
        <v>Brighton</v>
      </c>
      <c r="Z922" s="177" t="str">
        <f t="shared" si="1100"/>
        <v>Cardiff</v>
      </c>
      <c r="AA922" s="177" t="str">
        <f t="shared" si="1100"/>
        <v>West Ham</v>
      </c>
      <c r="AB922" s="177" t="str">
        <f t="shared" si="1100"/>
        <v>Man Utd</v>
      </c>
      <c r="AC922" s="177" t="str">
        <f t="shared" si="1100"/>
        <v>Southampton</v>
      </c>
      <c r="AD922" s="177" t="str">
        <f t="shared" si="1100"/>
        <v>Man City</v>
      </c>
      <c r="AE922" s="177" t="str">
        <f t="shared" si="1100"/>
        <v>Liverpool</v>
      </c>
      <c r="AF922" s="177" t="str">
        <f t="shared" si="1100"/>
        <v>Liverpool</v>
      </c>
      <c r="AG922" s="177" t="str">
        <f t="shared" si="1100"/>
        <v>Fulham</v>
      </c>
      <c r="AH922" s="177" t="str">
        <f t="shared" si="1100"/>
        <v>Crystal Palace</v>
      </c>
      <c r="AI922" s="177" t="str">
        <f t="shared" si="1100"/>
        <v>Newcastle</v>
      </c>
      <c r="AJ922" s="177" t="str">
        <f t="shared" si="1100"/>
        <v>Huddersfield</v>
      </c>
      <c r="AK922" s="177" t="str">
        <f t="shared" si="1100"/>
        <v>Cardiff</v>
      </c>
      <c r="AL922" s="177" t="str">
        <f t="shared" si="1100"/>
        <v/>
      </c>
      <c r="AM922" s="177" t="str">
        <f t="shared" si="1100"/>
        <v/>
      </c>
      <c r="AN922" s="177" t="str">
        <f t="shared" si="1100"/>
        <v/>
      </c>
      <c r="AO922" s="177" t="str">
        <f t="shared" si="1100"/>
        <v/>
      </c>
      <c r="AP922" s="177" t="str">
        <f t="shared" si="1100"/>
        <v/>
      </c>
      <c r="AQ922" s="170"/>
      <c r="AR922" s="170"/>
    </row>
    <row r="923" ht="12.75" customHeight="1">
      <c r="A923" s="170"/>
      <c r="B923" s="170"/>
      <c r="C923" s="140"/>
      <c r="D923" s="139">
        <v>149.0</v>
      </c>
      <c r="E923" s="177" t="str">
        <f t="shared" ref="E923:AP923" si="1101">IFERROR(INDEX($C$389:$C$578,MATCH($D923,E$389:E$578,0)),"")</f>
        <v>Southampton</v>
      </c>
      <c r="F923" s="177" t="str">
        <f t="shared" si="1101"/>
        <v>Everton</v>
      </c>
      <c r="G923" s="177" t="str">
        <f t="shared" si="1101"/>
        <v>Bournemouth</v>
      </c>
      <c r="H923" s="177" t="str">
        <f t="shared" si="1101"/>
        <v>Man Utd</v>
      </c>
      <c r="I923" s="177" t="str">
        <f t="shared" si="1101"/>
        <v>Brighton</v>
      </c>
      <c r="J923" s="177" t="str">
        <f t="shared" si="1101"/>
        <v>Bournemouth</v>
      </c>
      <c r="K923" s="177" t="str">
        <f t="shared" si="1101"/>
        <v>Brighton</v>
      </c>
      <c r="L923" s="177" t="str">
        <f t="shared" si="1101"/>
        <v>Burnley</v>
      </c>
      <c r="M923" s="177" t="str">
        <f t="shared" si="1101"/>
        <v>Bournemouth</v>
      </c>
      <c r="N923" s="177" t="str">
        <f t="shared" si="1101"/>
        <v>Everton</v>
      </c>
      <c r="O923" s="177" t="str">
        <f t="shared" si="1101"/>
        <v>Brighton</v>
      </c>
      <c r="P923" s="177" t="str">
        <f t="shared" si="1101"/>
        <v>Crystal Palace</v>
      </c>
      <c r="Q923" s="177" t="str">
        <f t="shared" si="1101"/>
        <v>Brighton</v>
      </c>
      <c r="R923" s="177" t="str">
        <f t="shared" si="1101"/>
        <v>Leicester</v>
      </c>
      <c r="S923" s="177" t="str">
        <f t="shared" si="1101"/>
        <v>Burnley</v>
      </c>
      <c r="T923" s="177" t="str">
        <f t="shared" si="1101"/>
        <v>Bournemouth</v>
      </c>
      <c r="U923" s="177" t="str">
        <f t="shared" si="1101"/>
        <v>Everton</v>
      </c>
      <c r="V923" s="177" t="str">
        <f t="shared" si="1101"/>
        <v>Bournemouth</v>
      </c>
      <c r="W923" s="177" t="str">
        <f t="shared" si="1101"/>
        <v>Chelsea</v>
      </c>
      <c r="X923" s="177" t="str">
        <f t="shared" si="1101"/>
        <v>Bournemouth</v>
      </c>
      <c r="Y923" s="177" t="str">
        <f t="shared" si="1101"/>
        <v>Bournemouth</v>
      </c>
      <c r="Z923" s="177" t="str">
        <f t="shared" si="1101"/>
        <v>Arsenal</v>
      </c>
      <c r="AA923" s="177" t="str">
        <f t="shared" si="1101"/>
        <v>Crystal Palace</v>
      </c>
      <c r="AB923" s="177" t="str">
        <f t="shared" si="1101"/>
        <v>Burnley</v>
      </c>
      <c r="AC923" s="177" t="str">
        <f t="shared" si="1101"/>
        <v>Arsenal</v>
      </c>
      <c r="AD923" s="177" t="str">
        <f t="shared" si="1101"/>
        <v>Burnley</v>
      </c>
      <c r="AE923" s="177" t="str">
        <f t="shared" si="1101"/>
        <v>Cardiff</v>
      </c>
      <c r="AF923" s="177" t="str">
        <f t="shared" si="1101"/>
        <v>Burnley</v>
      </c>
      <c r="AG923" s="177" t="str">
        <f t="shared" si="1101"/>
        <v>Bournemouth</v>
      </c>
      <c r="AH923" s="177" t="str">
        <f t="shared" si="1101"/>
        <v>Crystal Palace</v>
      </c>
      <c r="AI923" s="177" t="str">
        <f t="shared" si="1101"/>
        <v>Crystal Palace</v>
      </c>
      <c r="AJ923" s="177" t="str">
        <f t="shared" si="1101"/>
        <v>Bournemouth</v>
      </c>
      <c r="AK923" s="177" t="str">
        <f t="shared" si="1101"/>
        <v>Brighton</v>
      </c>
      <c r="AL923" s="177" t="str">
        <f t="shared" si="1101"/>
        <v/>
      </c>
      <c r="AM923" s="177" t="str">
        <f t="shared" si="1101"/>
        <v/>
      </c>
      <c r="AN923" s="177" t="str">
        <f t="shared" si="1101"/>
        <v/>
      </c>
      <c r="AO923" s="177" t="str">
        <f t="shared" si="1101"/>
        <v/>
      </c>
      <c r="AP923" s="177" t="str">
        <f t="shared" si="1101"/>
        <v/>
      </c>
      <c r="AQ923" s="170"/>
      <c r="AR923" s="170"/>
    </row>
    <row r="924" ht="12.75" customHeight="1">
      <c r="A924" s="170"/>
      <c r="B924" s="170"/>
      <c r="C924" s="140"/>
      <c r="D924" s="139">
        <v>150.0</v>
      </c>
      <c r="E924" s="177" t="str">
        <f t="shared" ref="E924:AP924" si="1102">IFERROR(INDEX($C$389:$C$578,MATCH($D924,E$389:E$578,0)),"")</f>
        <v>Crystal Palace</v>
      </c>
      <c r="F924" s="177" t="str">
        <f t="shared" si="1102"/>
        <v>Fulham</v>
      </c>
      <c r="G924" s="177" t="str">
        <f t="shared" si="1102"/>
        <v>Leicester</v>
      </c>
      <c r="H924" s="177" t="str">
        <f t="shared" si="1102"/>
        <v>Brighton</v>
      </c>
      <c r="I924" s="177" t="str">
        <f t="shared" si="1102"/>
        <v>Brighton</v>
      </c>
      <c r="J924" s="177" t="str">
        <f t="shared" si="1102"/>
        <v>Chelsea</v>
      </c>
      <c r="K924" s="177" t="str">
        <f t="shared" si="1102"/>
        <v>Chelsea</v>
      </c>
      <c r="L924" s="177" t="str">
        <f t="shared" si="1102"/>
        <v>Chelsea</v>
      </c>
      <c r="M924" s="177" t="str">
        <f t="shared" si="1102"/>
        <v>Crystal Palace</v>
      </c>
      <c r="N924" s="177" t="str">
        <f t="shared" si="1102"/>
        <v>Arsenal</v>
      </c>
      <c r="O924" s="177" t="str">
        <f t="shared" si="1102"/>
        <v>Man City</v>
      </c>
      <c r="P924" s="177" t="str">
        <f t="shared" si="1102"/>
        <v>Crystal Palace</v>
      </c>
      <c r="Q924" s="177" t="str">
        <f t="shared" si="1102"/>
        <v>Brighton</v>
      </c>
      <c r="R924" s="177" t="str">
        <f t="shared" si="1102"/>
        <v>Burnley</v>
      </c>
      <c r="S924" s="177" t="str">
        <f t="shared" si="1102"/>
        <v>Chelsea</v>
      </c>
      <c r="T924" s="177" t="str">
        <f t="shared" si="1102"/>
        <v>Cardiff</v>
      </c>
      <c r="U924" s="177" t="str">
        <f t="shared" si="1102"/>
        <v>Arsenal</v>
      </c>
      <c r="V924" s="177" t="str">
        <f t="shared" si="1102"/>
        <v>Bournemouth</v>
      </c>
      <c r="W924" s="177" t="str">
        <f t="shared" si="1102"/>
        <v>Watford</v>
      </c>
      <c r="X924" s="177" t="str">
        <f t="shared" si="1102"/>
        <v>Newcastle</v>
      </c>
      <c r="Y924" s="177" t="str">
        <f t="shared" si="1102"/>
        <v>Brighton</v>
      </c>
      <c r="Z924" s="177" t="str">
        <f t="shared" si="1102"/>
        <v>Fulham</v>
      </c>
      <c r="AA924" s="177" t="str">
        <f t="shared" si="1102"/>
        <v>Man City</v>
      </c>
      <c r="AB924" s="177" t="str">
        <f t="shared" si="1102"/>
        <v>Cardiff</v>
      </c>
      <c r="AC924" s="177" t="str">
        <f t="shared" si="1102"/>
        <v>Burnley</v>
      </c>
      <c r="AD924" s="177" t="str">
        <f t="shared" si="1102"/>
        <v>Brighton</v>
      </c>
      <c r="AE924" s="177" t="str">
        <f t="shared" si="1102"/>
        <v>Burnley</v>
      </c>
      <c r="AF924" s="177" t="str">
        <f t="shared" si="1102"/>
        <v>Cardiff</v>
      </c>
      <c r="AG924" s="177" t="str">
        <f t="shared" si="1102"/>
        <v>Bournemouth</v>
      </c>
      <c r="AH924" s="177" t="str">
        <f t="shared" si="1102"/>
        <v>Burnley</v>
      </c>
      <c r="AI924" s="177" t="str">
        <f t="shared" si="1102"/>
        <v>Cardiff</v>
      </c>
      <c r="AJ924" s="177" t="str">
        <f t="shared" si="1102"/>
        <v>Burnley</v>
      </c>
      <c r="AK924" s="177" t="str">
        <f t="shared" si="1102"/>
        <v>Leicester</v>
      </c>
      <c r="AL924" s="177" t="str">
        <f t="shared" si="1102"/>
        <v/>
      </c>
      <c r="AM924" s="177" t="str">
        <f t="shared" si="1102"/>
        <v/>
      </c>
      <c r="AN924" s="177" t="str">
        <f t="shared" si="1102"/>
        <v/>
      </c>
      <c r="AO924" s="177" t="str">
        <f t="shared" si="1102"/>
        <v/>
      </c>
      <c r="AP924" s="177" t="str">
        <f t="shared" si="1102"/>
        <v/>
      </c>
      <c r="AQ924" s="170"/>
      <c r="AR924" s="170"/>
    </row>
    <row r="925" ht="12.75" customHeight="1">
      <c r="A925" s="170"/>
      <c r="B925" s="170"/>
      <c r="C925" s="140"/>
      <c r="D925" s="139">
        <v>151.0</v>
      </c>
      <c r="E925" s="177" t="str">
        <f t="shared" ref="E925:AP925" si="1103">IFERROR(INDEX($C$389:$C$578,MATCH($D925,E$389:E$578,0)),"")</f>
        <v>Man Utd</v>
      </c>
      <c r="F925" s="177" t="str">
        <f t="shared" si="1103"/>
        <v>Leicester</v>
      </c>
      <c r="G925" s="177" t="str">
        <f t="shared" si="1103"/>
        <v>Chelsea</v>
      </c>
      <c r="H925" s="177" t="str">
        <f t="shared" si="1103"/>
        <v>Everton</v>
      </c>
      <c r="I925" s="177" t="str">
        <f t="shared" si="1103"/>
        <v>Fulham</v>
      </c>
      <c r="J925" s="177" t="str">
        <f t="shared" si="1103"/>
        <v>Bournemouth</v>
      </c>
      <c r="K925" s="177" t="str">
        <f t="shared" si="1103"/>
        <v>Man Utd</v>
      </c>
      <c r="L925" s="177" t="str">
        <f t="shared" si="1103"/>
        <v>Arsenal</v>
      </c>
      <c r="M925" s="177" t="str">
        <f t="shared" si="1103"/>
        <v>Fulham</v>
      </c>
      <c r="N925" s="177" t="str">
        <f t="shared" si="1103"/>
        <v>Bournemouth</v>
      </c>
      <c r="O925" s="177" t="str">
        <f t="shared" si="1103"/>
        <v>Bournemouth</v>
      </c>
      <c r="P925" s="177" t="str">
        <f t="shared" si="1103"/>
        <v>Bournemouth</v>
      </c>
      <c r="Q925" s="177" t="str">
        <f t="shared" si="1103"/>
        <v>Brighton</v>
      </c>
      <c r="R925" s="177" t="str">
        <f t="shared" si="1103"/>
        <v>Bournemouth</v>
      </c>
      <c r="S925" s="177" t="str">
        <f t="shared" si="1103"/>
        <v>Cardiff</v>
      </c>
      <c r="T925" s="177" t="str">
        <f t="shared" si="1103"/>
        <v>Crystal Palace</v>
      </c>
      <c r="U925" s="177" t="str">
        <f t="shared" si="1103"/>
        <v>Burnley</v>
      </c>
      <c r="V925" s="177" t="str">
        <f t="shared" si="1103"/>
        <v>Brighton</v>
      </c>
      <c r="W925" s="177" t="str">
        <f t="shared" si="1103"/>
        <v>Bournemouth</v>
      </c>
      <c r="X925" s="177" t="str">
        <f t="shared" si="1103"/>
        <v>Brighton</v>
      </c>
      <c r="Y925" s="177" t="str">
        <f t="shared" si="1103"/>
        <v>Man Utd</v>
      </c>
      <c r="Z925" s="177" t="str">
        <f t="shared" si="1103"/>
        <v>Burnley</v>
      </c>
      <c r="AA925" s="177" t="str">
        <f t="shared" si="1103"/>
        <v>Bournemouth</v>
      </c>
      <c r="AB925" s="177" t="str">
        <f t="shared" si="1103"/>
        <v>Everton</v>
      </c>
      <c r="AC925" s="177" t="str">
        <f t="shared" si="1103"/>
        <v>Man City</v>
      </c>
      <c r="AD925" s="177" t="str">
        <f t="shared" si="1103"/>
        <v>Southampton</v>
      </c>
      <c r="AE925" s="177" t="str">
        <f t="shared" si="1103"/>
        <v>Newcastle</v>
      </c>
      <c r="AF925" s="177" t="str">
        <f t="shared" si="1103"/>
        <v>Arsenal</v>
      </c>
      <c r="AG925" s="177" t="str">
        <f t="shared" si="1103"/>
        <v>Cardiff</v>
      </c>
      <c r="AH925" s="177" t="str">
        <f t="shared" si="1103"/>
        <v>Cardiff</v>
      </c>
      <c r="AI925" s="177" t="str">
        <f t="shared" si="1103"/>
        <v>Arsenal</v>
      </c>
      <c r="AJ925" s="177" t="str">
        <f t="shared" si="1103"/>
        <v>Burnley</v>
      </c>
      <c r="AK925" s="177" t="str">
        <f t="shared" si="1103"/>
        <v>Brighton</v>
      </c>
      <c r="AL925" s="177" t="str">
        <f t="shared" si="1103"/>
        <v/>
      </c>
      <c r="AM925" s="177" t="str">
        <f t="shared" si="1103"/>
        <v/>
      </c>
      <c r="AN925" s="177" t="str">
        <f t="shared" si="1103"/>
        <v/>
      </c>
      <c r="AO925" s="177" t="str">
        <f t="shared" si="1103"/>
        <v/>
      </c>
      <c r="AP925" s="177" t="str">
        <f t="shared" si="1103"/>
        <v/>
      </c>
      <c r="AQ925" s="170"/>
      <c r="AR925" s="170"/>
    </row>
    <row r="926" ht="12.75" customHeight="1">
      <c r="A926" s="170"/>
      <c r="B926" s="170"/>
      <c r="C926" s="140"/>
      <c r="D926" s="139">
        <v>152.0</v>
      </c>
      <c r="E926" s="177" t="str">
        <f t="shared" ref="E926:AP926" si="1104">IFERROR(INDEX($C$389:$C$578,MATCH($D926,E$389:E$578,0)),"")</f>
        <v>Cardiff</v>
      </c>
      <c r="F926" s="177" t="str">
        <f t="shared" si="1104"/>
        <v>Everton</v>
      </c>
      <c r="G926" s="177" t="str">
        <f t="shared" si="1104"/>
        <v>Fulham</v>
      </c>
      <c r="H926" s="177" t="str">
        <f t="shared" si="1104"/>
        <v>Fulham</v>
      </c>
      <c r="I926" s="177" t="str">
        <f t="shared" si="1104"/>
        <v>Brighton</v>
      </c>
      <c r="J926" s="177" t="str">
        <f t="shared" si="1104"/>
        <v>Crystal Palace</v>
      </c>
      <c r="K926" s="177" t="str">
        <f t="shared" si="1104"/>
        <v>Huddersfield</v>
      </c>
      <c r="L926" s="177" t="str">
        <f t="shared" si="1104"/>
        <v>Brighton</v>
      </c>
      <c r="M926" s="177" t="str">
        <f t="shared" si="1104"/>
        <v>Leicester</v>
      </c>
      <c r="N926" s="177" t="str">
        <f t="shared" si="1104"/>
        <v>Tottenham</v>
      </c>
      <c r="O926" s="177" t="str">
        <f t="shared" si="1104"/>
        <v>Huddersfield</v>
      </c>
      <c r="P926" s="177" t="str">
        <f t="shared" si="1104"/>
        <v>Arsenal</v>
      </c>
      <c r="Q926" s="177" t="str">
        <f t="shared" si="1104"/>
        <v>Bournemouth</v>
      </c>
      <c r="R926" s="177" t="str">
        <f t="shared" si="1104"/>
        <v>Watford</v>
      </c>
      <c r="S926" s="177" t="str">
        <f t="shared" si="1104"/>
        <v>Chelsea</v>
      </c>
      <c r="T926" s="177" t="str">
        <f t="shared" si="1104"/>
        <v>Southampton</v>
      </c>
      <c r="U926" s="177" t="str">
        <f t="shared" si="1104"/>
        <v>Chelsea</v>
      </c>
      <c r="V926" s="177" t="str">
        <f t="shared" si="1104"/>
        <v>Southampton</v>
      </c>
      <c r="W926" s="177" t="str">
        <f t="shared" si="1104"/>
        <v>Chelsea</v>
      </c>
      <c r="X926" s="177" t="str">
        <f t="shared" si="1104"/>
        <v>Man Utd</v>
      </c>
      <c r="Y926" s="177" t="str">
        <f t="shared" si="1104"/>
        <v>Huddersfield</v>
      </c>
      <c r="Z926" s="177" t="str">
        <f t="shared" si="1104"/>
        <v>Brighton</v>
      </c>
      <c r="AA926" s="177" t="str">
        <f t="shared" si="1104"/>
        <v>Arsenal</v>
      </c>
      <c r="AB926" s="177" t="str">
        <f t="shared" si="1104"/>
        <v>Man Utd</v>
      </c>
      <c r="AC926" s="177" t="str">
        <f t="shared" si="1104"/>
        <v>Man Utd</v>
      </c>
      <c r="AD926" s="177" t="str">
        <f t="shared" si="1104"/>
        <v>Chelsea</v>
      </c>
      <c r="AE926" s="177" t="str">
        <f t="shared" si="1104"/>
        <v>Liverpool</v>
      </c>
      <c r="AF926" s="177" t="str">
        <f t="shared" si="1104"/>
        <v>Cardiff</v>
      </c>
      <c r="AG926" s="177" t="str">
        <f t="shared" si="1104"/>
        <v>Cardiff</v>
      </c>
      <c r="AH926" s="177" t="str">
        <f t="shared" si="1104"/>
        <v>Everton</v>
      </c>
      <c r="AI926" s="177" t="str">
        <f t="shared" si="1104"/>
        <v>Everton</v>
      </c>
      <c r="AJ926" s="177" t="str">
        <f t="shared" si="1104"/>
        <v>Crystal Palace</v>
      </c>
      <c r="AK926" s="177" t="str">
        <f t="shared" si="1104"/>
        <v>Chelsea</v>
      </c>
      <c r="AL926" s="177" t="str">
        <f t="shared" si="1104"/>
        <v/>
      </c>
      <c r="AM926" s="177" t="str">
        <f t="shared" si="1104"/>
        <v/>
      </c>
      <c r="AN926" s="177" t="str">
        <f t="shared" si="1104"/>
        <v/>
      </c>
      <c r="AO926" s="177" t="str">
        <f t="shared" si="1104"/>
        <v/>
      </c>
      <c r="AP926" s="177" t="str">
        <f t="shared" si="1104"/>
        <v/>
      </c>
      <c r="AQ926" s="170"/>
      <c r="AR926" s="170"/>
    </row>
    <row r="927" ht="12.75" customHeight="1">
      <c r="A927" s="170"/>
      <c r="B927" s="170"/>
      <c r="C927" s="140"/>
      <c r="D927" s="139">
        <v>153.0</v>
      </c>
      <c r="E927" s="177" t="str">
        <f t="shared" ref="E927:AP927" si="1105">IFERROR(INDEX($C$389:$C$578,MATCH($D927,E$389:E$578,0)),"")</f>
        <v>Everton</v>
      </c>
      <c r="F927" s="177" t="str">
        <f t="shared" si="1105"/>
        <v>Brighton</v>
      </c>
      <c r="G927" s="177" t="str">
        <f t="shared" si="1105"/>
        <v>Everton</v>
      </c>
      <c r="H927" s="177" t="str">
        <f t="shared" si="1105"/>
        <v>Newcastle</v>
      </c>
      <c r="I927" s="177" t="str">
        <f t="shared" si="1105"/>
        <v>Newcastle</v>
      </c>
      <c r="J927" s="177" t="str">
        <f t="shared" si="1105"/>
        <v>Brighton</v>
      </c>
      <c r="K927" s="177" t="str">
        <f t="shared" si="1105"/>
        <v>Arsenal</v>
      </c>
      <c r="L927" s="177" t="str">
        <f t="shared" si="1105"/>
        <v>Burnley</v>
      </c>
      <c r="M927" s="177" t="str">
        <f t="shared" si="1105"/>
        <v>Chelsea</v>
      </c>
      <c r="N927" s="177" t="str">
        <f t="shared" si="1105"/>
        <v>Arsenal</v>
      </c>
      <c r="O927" s="177" t="str">
        <f t="shared" si="1105"/>
        <v>Bournemouth</v>
      </c>
      <c r="P927" s="177" t="str">
        <f t="shared" si="1105"/>
        <v>Burnley</v>
      </c>
      <c r="Q927" s="177" t="str">
        <f t="shared" si="1105"/>
        <v>Southampton</v>
      </c>
      <c r="R927" s="177" t="str">
        <f t="shared" si="1105"/>
        <v>Man City</v>
      </c>
      <c r="S927" s="177" t="str">
        <f t="shared" si="1105"/>
        <v>Leicester</v>
      </c>
      <c r="T927" s="177" t="str">
        <f t="shared" si="1105"/>
        <v>Newcastle</v>
      </c>
      <c r="U927" s="177" t="str">
        <f t="shared" si="1105"/>
        <v>Huddersfield</v>
      </c>
      <c r="V927" s="177" t="str">
        <f t="shared" si="1105"/>
        <v>Leicester</v>
      </c>
      <c r="W927" s="177" t="str">
        <f t="shared" si="1105"/>
        <v>Bournemouth</v>
      </c>
      <c r="X927" s="177" t="str">
        <f t="shared" si="1105"/>
        <v>Arsenal</v>
      </c>
      <c r="Y927" s="177" t="str">
        <f t="shared" si="1105"/>
        <v>Leicester</v>
      </c>
      <c r="Z927" s="177" t="str">
        <f t="shared" si="1105"/>
        <v>Huddersfield</v>
      </c>
      <c r="AA927" s="177" t="str">
        <f t="shared" si="1105"/>
        <v>Brighton</v>
      </c>
      <c r="AB927" s="177" t="str">
        <f t="shared" si="1105"/>
        <v>Burnley</v>
      </c>
      <c r="AC927" s="177" t="str">
        <f t="shared" si="1105"/>
        <v>Arsenal</v>
      </c>
      <c r="AD927" s="177" t="str">
        <f t="shared" si="1105"/>
        <v>Bournemouth</v>
      </c>
      <c r="AE927" s="177" t="str">
        <f t="shared" si="1105"/>
        <v>Cardiff</v>
      </c>
      <c r="AF927" s="177" t="str">
        <f t="shared" si="1105"/>
        <v>Newcastle</v>
      </c>
      <c r="AG927" s="177" t="str">
        <f t="shared" si="1105"/>
        <v>Bournemouth</v>
      </c>
      <c r="AH927" s="177" t="str">
        <f t="shared" si="1105"/>
        <v>Fulham</v>
      </c>
      <c r="AI927" s="177" t="str">
        <f t="shared" si="1105"/>
        <v>Everton</v>
      </c>
      <c r="AJ927" s="177" t="str">
        <f t="shared" si="1105"/>
        <v>Chelsea</v>
      </c>
      <c r="AK927" s="177" t="str">
        <f t="shared" si="1105"/>
        <v>Everton</v>
      </c>
      <c r="AL927" s="177" t="str">
        <f t="shared" si="1105"/>
        <v/>
      </c>
      <c r="AM927" s="177" t="str">
        <f t="shared" si="1105"/>
        <v/>
      </c>
      <c r="AN927" s="177" t="str">
        <f t="shared" si="1105"/>
        <v/>
      </c>
      <c r="AO927" s="177" t="str">
        <f t="shared" si="1105"/>
        <v/>
      </c>
      <c r="AP927" s="177" t="str">
        <f t="shared" si="1105"/>
        <v/>
      </c>
      <c r="AQ927" s="170"/>
      <c r="AR927" s="170"/>
    </row>
    <row r="928" ht="12.75" customHeight="1">
      <c r="A928" s="170"/>
      <c r="B928" s="170"/>
      <c r="C928" s="140"/>
      <c r="D928" s="139">
        <v>154.0</v>
      </c>
      <c r="E928" s="177" t="str">
        <f t="shared" ref="E928:AP928" si="1106">IFERROR(INDEX($C$389:$C$578,MATCH($D928,E$389:E$578,0)),"")</f>
        <v>Liverpool</v>
      </c>
      <c r="F928" s="177" t="str">
        <f t="shared" si="1106"/>
        <v>Crystal Palace</v>
      </c>
      <c r="G928" s="177" t="str">
        <f t="shared" si="1106"/>
        <v>Fulham</v>
      </c>
      <c r="H928" s="177" t="str">
        <f t="shared" si="1106"/>
        <v>Huddersfield</v>
      </c>
      <c r="I928" s="177" t="str">
        <f t="shared" si="1106"/>
        <v>Liverpool</v>
      </c>
      <c r="J928" s="177" t="str">
        <f t="shared" si="1106"/>
        <v>Arsenal</v>
      </c>
      <c r="K928" s="177" t="str">
        <f t="shared" si="1106"/>
        <v>Brighton</v>
      </c>
      <c r="L928" s="177" t="str">
        <f t="shared" si="1106"/>
        <v>Bournemouth</v>
      </c>
      <c r="M928" s="177" t="str">
        <f t="shared" si="1106"/>
        <v>Huddersfield</v>
      </c>
      <c r="N928" s="177" t="str">
        <f t="shared" si="1106"/>
        <v>Cardiff</v>
      </c>
      <c r="O928" s="177" t="str">
        <f t="shared" si="1106"/>
        <v>Leicester</v>
      </c>
      <c r="P928" s="177" t="str">
        <f t="shared" si="1106"/>
        <v>Huddersfield</v>
      </c>
      <c r="Q928" s="177" t="str">
        <f t="shared" si="1106"/>
        <v>Arsenal</v>
      </c>
      <c r="R928" s="177" t="str">
        <f t="shared" si="1106"/>
        <v>Arsenal</v>
      </c>
      <c r="S928" s="177" t="str">
        <f t="shared" si="1106"/>
        <v>Everton</v>
      </c>
      <c r="T928" s="177" t="str">
        <f t="shared" si="1106"/>
        <v>Brighton</v>
      </c>
      <c r="U928" s="177" t="str">
        <f t="shared" si="1106"/>
        <v>Brighton</v>
      </c>
      <c r="V928" s="177" t="str">
        <f t="shared" si="1106"/>
        <v>Arsenal</v>
      </c>
      <c r="W928" s="177" t="str">
        <f t="shared" si="1106"/>
        <v>Newcastle</v>
      </c>
      <c r="X928" s="177" t="str">
        <f t="shared" si="1106"/>
        <v>Bournemouth</v>
      </c>
      <c r="Y928" s="177" t="str">
        <f t="shared" si="1106"/>
        <v>Bournemouth</v>
      </c>
      <c r="Z928" s="177" t="str">
        <f t="shared" si="1106"/>
        <v>Burnley</v>
      </c>
      <c r="AA928" s="177" t="str">
        <f t="shared" si="1106"/>
        <v>Bournemouth</v>
      </c>
      <c r="AB928" s="177" t="str">
        <f t="shared" si="1106"/>
        <v>Chelsea</v>
      </c>
      <c r="AC928" s="177" t="str">
        <f t="shared" si="1106"/>
        <v>Fulham</v>
      </c>
      <c r="AD928" s="177" t="str">
        <f t="shared" si="1106"/>
        <v>Crystal Palace</v>
      </c>
      <c r="AE928" s="177" t="str">
        <f t="shared" si="1106"/>
        <v>Bournemouth</v>
      </c>
      <c r="AF928" s="177" t="str">
        <f t="shared" si="1106"/>
        <v>Everton</v>
      </c>
      <c r="AG928" s="177" t="str">
        <f t="shared" si="1106"/>
        <v>Everton</v>
      </c>
      <c r="AH928" s="177" t="str">
        <f t="shared" si="1106"/>
        <v>Fulham</v>
      </c>
      <c r="AI928" s="177" t="str">
        <f t="shared" si="1106"/>
        <v>Everton</v>
      </c>
      <c r="AJ928" s="177" t="str">
        <f t="shared" si="1106"/>
        <v>Arsenal</v>
      </c>
      <c r="AK928" s="177" t="str">
        <f t="shared" si="1106"/>
        <v>Bournemouth</v>
      </c>
      <c r="AL928" s="177" t="str">
        <f t="shared" si="1106"/>
        <v/>
      </c>
      <c r="AM928" s="177" t="str">
        <f t="shared" si="1106"/>
        <v/>
      </c>
      <c r="AN928" s="177" t="str">
        <f t="shared" si="1106"/>
        <v/>
      </c>
      <c r="AO928" s="177" t="str">
        <f t="shared" si="1106"/>
        <v/>
      </c>
      <c r="AP928" s="177" t="str">
        <f t="shared" si="1106"/>
        <v/>
      </c>
      <c r="AQ928" s="170"/>
      <c r="AR928" s="170"/>
    </row>
    <row r="929" ht="12.75" customHeight="1">
      <c r="A929" s="170"/>
      <c r="B929" s="170"/>
      <c r="C929" s="140"/>
      <c r="D929" s="139">
        <v>155.0</v>
      </c>
      <c r="E929" s="177" t="str">
        <f t="shared" ref="E929:AP929" si="1107">IFERROR(INDEX($C$389:$C$578,MATCH($D929,E$389:E$578,0)),"")</f>
        <v>Southampton</v>
      </c>
      <c r="F929" s="177" t="str">
        <f t="shared" si="1107"/>
        <v>Southampton</v>
      </c>
      <c r="G929" s="177" t="str">
        <f t="shared" si="1107"/>
        <v>Huddersfield</v>
      </c>
      <c r="H929" s="177" t="str">
        <f t="shared" si="1107"/>
        <v>Brighton</v>
      </c>
      <c r="I929" s="177" t="str">
        <f t="shared" si="1107"/>
        <v>Liverpool</v>
      </c>
      <c r="J929" s="177" t="str">
        <f t="shared" si="1107"/>
        <v>Leicester</v>
      </c>
      <c r="K929" s="177" t="str">
        <f t="shared" si="1107"/>
        <v>Brighton</v>
      </c>
      <c r="L929" s="177" t="str">
        <f t="shared" si="1107"/>
        <v>Crystal Palace</v>
      </c>
      <c r="M929" s="177" t="str">
        <f t="shared" si="1107"/>
        <v>Liverpool</v>
      </c>
      <c r="N929" s="177" t="str">
        <f t="shared" si="1107"/>
        <v>Crystal Palace</v>
      </c>
      <c r="O929" s="177" t="str">
        <f t="shared" si="1107"/>
        <v>Leicester</v>
      </c>
      <c r="P929" s="177" t="str">
        <f t="shared" si="1107"/>
        <v>Brighton</v>
      </c>
      <c r="Q929" s="177" t="str">
        <f t="shared" si="1107"/>
        <v>Chelsea</v>
      </c>
      <c r="R929" s="177" t="str">
        <f t="shared" si="1107"/>
        <v>Chelsea</v>
      </c>
      <c r="S929" s="177" t="str">
        <f t="shared" si="1107"/>
        <v>Arsenal</v>
      </c>
      <c r="T929" s="177" t="str">
        <f t="shared" si="1107"/>
        <v>Chelsea</v>
      </c>
      <c r="U929" s="177" t="str">
        <f t="shared" si="1107"/>
        <v>Cardiff</v>
      </c>
      <c r="V929" s="177" t="str">
        <f t="shared" si="1107"/>
        <v>Huddersfield</v>
      </c>
      <c r="W929" s="177" t="str">
        <f t="shared" si="1107"/>
        <v>Crystal Palace</v>
      </c>
      <c r="X929" s="177" t="str">
        <f t="shared" si="1107"/>
        <v>Brighton</v>
      </c>
      <c r="Y929" s="177" t="str">
        <f t="shared" si="1107"/>
        <v>Newcastle</v>
      </c>
      <c r="Z929" s="177" t="str">
        <f t="shared" si="1107"/>
        <v>Leicester</v>
      </c>
      <c r="AA929" s="177" t="str">
        <f t="shared" si="1107"/>
        <v>Brighton</v>
      </c>
      <c r="AB929" s="177" t="str">
        <f t="shared" si="1107"/>
        <v>Leicester</v>
      </c>
      <c r="AC929" s="177" t="str">
        <f t="shared" si="1107"/>
        <v>Bournemouth</v>
      </c>
      <c r="AD929" s="177" t="str">
        <f t="shared" si="1107"/>
        <v>Liverpool</v>
      </c>
      <c r="AE929" s="177" t="str">
        <f t="shared" si="1107"/>
        <v>Bournemouth</v>
      </c>
      <c r="AF929" s="177" t="str">
        <f t="shared" si="1107"/>
        <v>Crystal Palace</v>
      </c>
      <c r="AG929" s="177" t="str">
        <f t="shared" si="1107"/>
        <v>Newcastle</v>
      </c>
      <c r="AH929" s="177" t="str">
        <f t="shared" si="1107"/>
        <v>Arsenal</v>
      </c>
      <c r="AI929" s="177" t="str">
        <f t="shared" si="1107"/>
        <v>Chelsea</v>
      </c>
      <c r="AJ929" s="177" t="str">
        <f t="shared" si="1107"/>
        <v>Cardiff</v>
      </c>
      <c r="AK929" s="177" t="str">
        <f t="shared" si="1107"/>
        <v>Brighton</v>
      </c>
      <c r="AL929" s="177" t="str">
        <f t="shared" si="1107"/>
        <v/>
      </c>
      <c r="AM929" s="177" t="str">
        <f t="shared" si="1107"/>
        <v/>
      </c>
      <c r="AN929" s="177" t="str">
        <f t="shared" si="1107"/>
        <v/>
      </c>
      <c r="AO929" s="177" t="str">
        <f t="shared" si="1107"/>
        <v/>
      </c>
      <c r="AP929" s="177" t="str">
        <f t="shared" si="1107"/>
        <v/>
      </c>
      <c r="AQ929" s="170"/>
      <c r="AR929" s="170"/>
    </row>
    <row r="930" ht="12.75" customHeight="1">
      <c r="A930" s="170"/>
      <c r="B930" s="170"/>
      <c r="C930" s="140"/>
      <c r="D930" s="139">
        <v>156.0</v>
      </c>
      <c r="E930" s="177" t="str">
        <f t="shared" ref="E930:AP930" si="1108">IFERROR(INDEX($C$389:$C$578,MATCH($D930,E$389:E$578,0)),"")</f>
        <v>Arsenal</v>
      </c>
      <c r="F930" s="177" t="str">
        <f t="shared" si="1108"/>
        <v>Cardiff</v>
      </c>
      <c r="G930" s="177" t="str">
        <f t="shared" si="1108"/>
        <v>Bournemouth</v>
      </c>
      <c r="H930" s="177" t="str">
        <f t="shared" si="1108"/>
        <v>Brighton</v>
      </c>
      <c r="I930" s="177" t="str">
        <f t="shared" si="1108"/>
        <v>Arsenal</v>
      </c>
      <c r="J930" s="177" t="str">
        <f t="shared" si="1108"/>
        <v>Huddersfield</v>
      </c>
      <c r="K930" s="177" t="str">
        <f t="shared" si="1108"/>
        <v>Bournemouth</v>
      </c>
      <c r="L930" s="177" t="str">
        <f t="shared" si="1108"/>
        <v>Crystal Palace</v>
      </c>
      <c r="M930" s="177" t="str">
        <f t="shared" si="1108"/>
        <v>Crystal Palace</v>
      </c>
      <c r="N930" s="177" t="str">
        <f t="shared" si="1108"/>
        <v>Fulham</v>
      </c>
      <c r="O930" s="177" t="str">
        <f t="shared" si="1108"/>
        <v>Bournemouth</v>
      </c>
      <c r="P930" s="177" t="str">
        <f t="shared" si="1108"/>
        <v>Crystal Palace</v>
      </c>
      <c r="Q930" s="177" t="str">
        <f t="shared" si="1108"/>
        <v>Cardiff</v>
      </c>
      <c r="R930" s="177" t="str">
        <f t="shared" si="1108"/>
        <v>Chelsea</v>
      </c>
      <c r="S930" s="177" t="str">
        <f t="shared" si="1108"/>
        <v>Burnley</v>
      </c>
      <c r="T930" s="177" t="str">
        <f t="shared" si="1108"/>
        <v>Chelsea</v>
      </c>
      <c r="U930" s="177" t="str">
        <f t="shared" si="1108"/>
        <v>Brighton</v>
      </c>
      <c r="V930" s="177" t="str">
        <f t="shared" si="1108"/>
        <v>Watford</v>
      </c>
      <c r="W930" s="177" t="str">
        <f t="shared" si="1108"/>
        <v>Liverpool</v>
      </c>
      <c r="X930" s="177" t="str">
        <f t="shared" si="1108"/>
        <v>Brighton</v>
      </c>
      <c r="Y930" s="177" t="str">
        <f t="shared" si="1108"/>
        <v>Bournemouth</v>
      </c>
      <c r="Z930" s="177" t="str">
        <f t="shared" si="1108"/>
        <v>Crystal Palace</v>
      </c>
      <c r="AA930" s="177" t="str">
        <f t="shared" si="1108"/>
        <v>Newcastle</v>
      </c>
      <c r="AB930" s="177" t="str">
        <f t="shared" si="1108"/>
        <v>Man City</v>
      </c>
      <c r="AC930" s="177" t="str">
        <f t="shared" si="1108"/>
        <v>Burnley</v>
      </c>
      <c r="AD930" s="177" t="str">
        <f t="shared" si="1108"/>
        <v>Fulham</v>
      </c>
      <c r="AE930" s="177" t="str">
        <f t="shared" si="1108"/>
        <v>Burnley</v>
      </c>
      <c r="AF930" s="177" t="str">
        <f t="shared" si="1108"/>
        <v>Cardiff</v>
      </c>
      <c r="AG930" s="177" t="str">
        <f t="shared" si="1108"/>
        <v>Everton</v>
      </c>
      <c r="AH930" s="177" t="str">
        <f t="shared" si="1108"/>
        <v>Everton</v>
      </c>
      <c r="AI930" s="177" t="str">
        <f t="shared" si="1108"/>
        <v>Cardiff</v>
      </c>
      <c r="AJ930" s="177" t="str">
        <f t="shared" si="1108"/>
        <v>Crystal Palace</v>
      </c>
      <c r="AK930" s="177" t="str">
        <f t="shared" si="1108"/>
        <v>Cardiff</v>
      </c>
      <c r="AL930" s="177" t="str">
        <f t="shared" si="1108"/>
        <v/>
      </c>
      <c r="AM930" s="177" t="str">
        <f t="shared" si="1108"/>
        <v/>
      </c>
      <c r="AN930" s="177" t="str">
        <f t="shared" si="1108"/>
        <v/>
      </c>
      <c r="AO930" s="177" t="str">
        <f t="shared" si="1108"/>
        <v/>
      </c>
      <c r="AP930" s="177" t="str">
        <f t="shared" si="1108"/>
        <v/>
      </c>
      <c r="AQ930" s="170"/>
      <c r="AR930" s="170"/>
    </row>
    <row r="931" ht="12.75" customHeight="1">
      <c r="A931" s="170"/>
      <c r="B931" s="170"/>
      <c r="C931" s="140"/>
      <c r="D931" s="139">
        <v>157.0</v>
      </c>
      <c r="E931" s="177" t="str">
        <f t="shared" ref="E931:AP931" si="1109">IFERROR(INDEX($C$389:$C$578,MATCH($D931,E$389:E$578,0)),"")</f>
        <v>Cardiff</v>
      </c>
      <c r="F931" s="177" t="str">
        <f t="shared" si="1109"/>
        <v>Bournemouth</v>
      </c>
      <c r="G931" s="177" t="str">
        <f t="shared" si="1109"/>
        <v>Leicester</v>
      </c>
      <c r="H931" s="177" t="str">
        <f t="shared" si="1109"/>
        <v>Brighton</v>
      </c>
      <c r="I931" s="177" t="str">
        <f t="shared" si="1109"/>
        <v>Brighton</v>
      </c>
      <c r="J931" s="177" t="str">
        <f t="shared" si="1109"/>
        <v>Chelsea</v>
      </c>
      <c r="K931" s="177" t="str">
        <f t="shared" si="1109"/>
        <v>Crystal Palace</v>
      </c>
      <c r="L931" s="177" t="str">
        <f t="shared" si="1109"/>
        <v>Man City</v>
      </c>
      <c r="M931" s="177" t="str">
        <f t="shared" si="1109"/>
        <v>Fulham</v>
      </c>
      <c r="N931" s="177" t="str">
        <f t="shared" si="1109"/>
        <v>Fulham</v>
      </c>
      <c r="O931" s="177" t="str">
        <f t="shared" si="1109"/>
        <v>Crystal Palace</v>
      </c>
      <c r="P931" s="177" t="str">
        <f t="shared" si="1109"/>
        <v>Man City</v>
      </c>
      <c r="Q931" s="177" t="str">
        <f t="shared" si="1109"/>
        <v>Arsenal</v>
      </c>
      <c r="R931" s="177" t="str">
        <f t="shared" si="1109"/>
        <v>Chelsea</v>
      </c>
      <c r="S931" s="177" t="str">
        <f t="shared" si="1109"/>
        <v>Southampton</v>
      </c>
      <c r="T931" s="177" t="str">
        <f t="shared" si="1109"/>
        <v>Everton</v>
      </c>
      <c r="U931" s="177" t="str">
        <f t="shared" si="1109"/>
        <v>Cardiff</v>
      </c>
      <c r="V931" s="177" t="str">
        <f t="shared" si="1109"/>
        <v>Chelsea</v>
      </c>
      <c r="W931" s="177" t="str">
        <f t="shared" si="1109"/>
        <v>Burnley</v>
      </c>
      <c r="X931" s="177" t="str">
        <f t="shared" si="1109"/>
        <v>Bournemouth</v>
      </c>
      <c r="Y931" s="177" t="str">
        <f t="shared" si="1109"/>
        <v>Fulham</v>
      </c>
      <c r="Z931" s="177" t="str">
        <f t="shared" si="1109"/>
        <v>Newcastle</v>
      </c>
      <c r="AA931" s="177" t="str">
        <f t="shared" si="1109"/>
        <v>Burnley</v>
      </c>
      <c r="AB931" s="177" t="str">
        <f t="shared" si="1109"/>
        <v>Bournemouth</v>
      </c>
      <c r="AC931" s="177" t="str">
        <f t="shared" si="1109"/>
        <v>Man City</v>
      </c>
      <c r="AD931" s="177" t="str">
        <f t="shared" si="1109"/>
        <v>Burnley</v>
      </c>
      <c r="AE931" s="177" t="str">
        <f t="shared" si="1109"/>
        <v>Newcastle</v>
      </c>
      <c r="AF931" s="177" t="str">
        <f t="shared" si="1109"/>
        <v>Arsenal</v>
      </c>
      <c r="AG931" s="177" t="str">
        <f t="shared" si="1109"/>
        <v>Man Utd</v>
      </c>
      <c r="AH931" s="177" t="str">
        <f t="shared" si="1109"/>
        <v>Liverpool</v>
      </c>
      <c r="AI931" s="177" t="str">
        <f t="shared" si="1109"/>
        <v>Huddersfield</v>
      </c>
      <c r="AJ931" s="177" t="str">
        <f t="shared" si="1109"/>
        <v>Liverpool</v>
      </c>
      <c r="AK931" s="177" t="str">
        <f t="shared" si="1109"/>
        <v>Crystal Palace</v>
      </c>
      <c r="AL931" s="177" t="str">
        <f t="shared" si="1109"/>
        <v/>
      </c>
      <c r="AM931" s="177" t="str">
        <f t="shared" si="1109"/>
        <v/>
      </c>
      <c r="AN931" s="177" t="str">
        <f t="shared" si="1109"/>
        <v/>
      </c>
      <c r="AO931" s="177" t="str">
        <f t="shared" si="1109"/>
        <v/>
      </c>
      <c r="AP931" s="177" t="str">
        <f t="shared" si="1109"/>
        <v/>
      </c>
      <c r="AQ931" s="170"/>
      <c r="AR931" s="170"/>
    </row>
    <row r="932" ht="12.75" customHeight="1">
      <c r="A932" s="170"/>
      <c r="B932" s="170"/>
      <c r="C932" s="140"/>
      <c r="D932" s="139">
        <v>158.0</v>
      </c>
      <c r="E932" s="177" t="str">
        <f t="shared" ref="E932:AP932" si="1110">IFERROR(INDEX($C$389:$C$578,MATCH($D932,E$389:E$578,0)),"")</f>
        <v>Brighton</v>
      </c>
      <c r="F932" s="177" t="str">
        <f t="shared" si="1110"/>
        <v>Huddersfield</v>
      </c>
      <c r="G932" s="177" t="str">
        <f t="shared" si="1110"/>
        <v>Brighton</v>
      </c>
      <c r="H932" s="177" t="str">
        <f t="shared" si="1110"/>
        <v>Southampton</v>
      </c>
      <c r="I932" s="177" t="str">
        <f t="shared" si="1110"/>
        <v>Everton</v>
      </c>
      <c r="J932" s="177" t="str">
        <f t="shared" si="1110"/>
        <v>Crystal Palace</v>
      </c>
      <c r="K932" s="177" t="str">
        <f t="shared" si="1110"/>
        <v>Man Utd</v>
      </c>
      <c r="L932" s="177" t="str">
        <f t="shared" si="1110"/>
        <v>Arsenal</v>
      </c>
      <c r="M932" s="177" t="str">
        <f t="shared" si="1110"/>
        <v>Southampton</v>
      </c>
      <c r="N932" s="177" t="str">
        <f t="shared" si="1110"/>
        <v>Man City</v>
      </c>
      <c r="O932" s="177" t="str">
        <f t="shared" si="1110"/>
        <v>Burnley</v>
      </c>
      <c r="P932" s="177" t="str">
        <f t="shared" si="1110"/>
        <v>Chelsea</v>
      </c>
      <c r="Q932" s="177" t="str">
        <f t="shared" si="1110"/>
        <v>Crystal Palace</v>
      </c>
      <c r="R932" s="177" t="str">
        <f t="shared" si="1110"/>
        <v>Fulham</v>
      </c>
      <c r="S932" s="177" t="str">
        <f t="shared" si="1110"/>
        <v>Huddersfield</v>
      </c>
      <c r="T932" s="177" t="str">
        <f t="shared" si="1110"/>
        <v>Newcastle</v>
      </c>
      <c r="U932" s="177" t="str">
        <f t="shared" si="1110"/>
        <v>Cardiff</v>
      </c>
      <c r="V932" s="177" t="str">
        <f t="shared" si="1110"/>
        <v>Arsenal</v>
      </c>
      <c r="W932" s="177" t="str">
        <f t="shared" si="1110"/>
        <v>Crystal Palace</v>
      </c>
      <c r="X932" s="177" t="str">
        <f t="shared" si="1110"/>
        <v>Arsenal</v>
      </c>
      <c r="Y932" s="177" t="str">
        <f t="shared" si="1110"/>
        <v>Huddersfield</v>
      </c>
      <c r="Z932" s="177" t="str">
        <f t="shared" si="1110"/>
        <v>Bournemouth</v>
      </c>
      <c r="AA932" s="177" t="str">
        <f t="shared" si="1110"/>
        <v>Leicester</v>
      </c>
      <c r="AB932" s="177" t="str">
        <f t="shared" si="1110"/>
        <v>Man City</v>
      </c>
      <c r="AC932" s="177" t="str">
        <f t="shared" si="1110"/>
        <v>Burnley</v>
      </c>
      <c r="AD932" s="177" t="str">
        <f t="shared" si="1110"/>
        <v>Fulham</v>
      </c>
      <c r="AE932" s="177" t="str">
        <f t="shared" si="1110"/>
        <v>Fulham</v>
      </c>
      <c r="AF932" s="177" t="str">
        <f t="shared" si="1110"/>
        <v>Newcastle</v>
      </c>
      <c r="AG932" s="177" t="str">
        <f t="shared" si="1110"/>
        <v>Arsenal</v>
      </c>
      <c r="AH932" s="177" t="str">
        <f t="shared" si="1110"/>
        <v>Huddersfield</v>
      </c>
      <c r="AI932" s="177" t="str">
        <f t="shared" si="1110"/>
        <v>Cardiff</v>
      </c>
      <c r="AJ932" s="177" t="str">
        <f t="shared" si="1110"/>
        <v>Fulham</v>
      </c>
      <c r="AK932" s="177" t="str">
        <f t="shared" si="1110"/>
        <v>Cardiff</v>
      </c>
      <c r="AL932" s="177" t="str">
        <f t="shared" si="1110"/>
        <v/>
      </c>
      <c r="AM932" s="177" t="str">
        <f t="shared" si="1110"/>
        <v/>
      </c>
      <c r="AN932" s="177" t="str">
        <f t="shared" si="1110"/>
        <v/>
      </c>
      <c r="AO932" s="177" t="str">
        <f t="shared" si="1110"/>
        <v/>
      </c>
      <c r="AP932" s="177" t="str">
        <f t="shared" si="1110"/>
        <v/>
      </c>
      <c r="AQ932" s="170"/>
      <c r="AR932" s="170"/>
    </row>
    <row r="933" ht="12.75" customHeight="1">
      <c r="A933" s="170"/>
      <c r="B933" s="170"/>
      <c r="C933" s="140"/>
      <c r="D933" s="139">
        <v>159.0</v>
      </c>
      <c r="E933" s="177" t="str">
        <f t="shared" ref="E933:AP933" si="1111">IFERROR(INDEX($C$389:$C$578,MATCH($D933,E$389:E$578,0)),"")</f>
        <v>Arsenal</v>
      </c>
      <c r="F933" s="177" t="str">
        <f t="shared" si="1111"/>
        <v>Everton</v>
      </c>
      <c r="G933" s="177" t="str">
        <f t="shared" si="1111"/>
        <v>Man Utd</v>
      </c>
      <c r="H933" s="177" t="str">
        <f t="shared" si="1111"/>
        <v>Huddersfield</v>
      </c>
      <c r="I933" s="177" t="str">
        <f t="shared" si="1111"/>
        <v>Brighton</v>
      </c>
      <c r="J933" s="177" t="str">
        <f t="shared" si="1111"/>
        <v>Arsenal</v>
      </c>
      <c r="K933" s="177" t="str">
        <f t="shared" si="1111"/>
        <v>Cardiff</v>
      </c>
      <c r="L933" s="177" t="str">
        <f t="shared" si="1111"/>
        <v>Arsenal</v>
      </c>
      <c r="M933" s="177" t="str">
        <f t="shared" si="1111"/>
        <v>Watford</v>
      </c>
      <c r="N933" s="177" t="str">
        <f t="shared" si="1111"/>
        <v>Arsenal</v>
      </c>
      <c r="O933" s="177" t="str">
        <f t="shared" si="1111"/>
        <v>Crystal Palace</v>
      </c>
      <c r="P933" s="177" t="str">
        <f t="shared" si="1111"/>
        <v>Everton</v>
      </c>
      <c r="Q933" s="177" t="str">
        <f t="shared" si="1111"/>
        <v>Fulham</v>
      </c>
      <c r="R933" s="177" t="str">
        <f t="shared" si="1111"/>
        <v>Leicester</v>
      </c>
      <c r="S933" s="177" t="str">
        <f t="shared" si="1111"/>
        <v>Arsenal</v>
      </c>
      <c r="T933" s="177" t="str">
        <f t="shared" si="1111"/>
        <v>Brighton</v>
      </c>
      <c r="U933" s="177" t="str">
        <f t="shared" si="1111"/>
        <v>Everton</v>
      </c>
      <c r="V933" s="177" t="str">
        <f t="shared" si="1111"/>
        <v>Bournemouth</v>
      </c>
      <c r="W933" s="177" t="str">
        <f t="shared" si="1111"/>
        <v>Arsenal</v>
      </c>
      <c r="X933" s="177" t="str">
        <f t="shared" si="1111"/>
        <v>Leicester</v>
      </c>
      <c r="Y933" s="177" t="str">
        <f t="shared" si="1111"/>
        <v>Liverpool</v>
      </c>
      <c r="Z933" s="177" t="str">
        <f t="shared" si="1111"/>
        <v>Bournemouth</v>
      </c>
      <c r="AA933" s="177" t="str">
        <f t="shared" si="1111"/>
        <v>Crystal Palace</v>
      </c>
      <c r="AB933" s="177" t="str">
        <f t="shared" si="1111"/>
        <v>Bournemouth</v>
      </c>
      <c r="AC933" s="177" t="str">
        <f t="shared" si="1111"/>
        <v>Fulham</v>
      </c>
      <c r="AD933" s="177" t="str">
        <f t="shared" si="1111"/>
        <v>Bournemouth</v>
      </c>
      <c r="AE933" s="177" t="str">
        <f t="shared" si="1111"/>
        <v>Burnley</v>
      </c>
      <c r="AF933" s="177" t="str">
        <f t="shared" si="1111"/>
        <v>Arsenal</v>
      </c>
      <c r="AG933" s="177" t="str">
        <f t="shared" si="1111"/>
        <v>Arsenal</v>
      </c>
      <c r="AH933" s="177" t="str">
        <f t="shared" si="1111"/>
        <v>Burnley</v>
      </c>
      <c r="AI933" s="177" t="str">
        <f t="shared" si="1111"/>
        <v>Crystal Palace</v>
      </c>
      <c r="AJ933" s="177" t="str">
        <f t="shared" si="1111"/>
        <v>Brighton</v>
      </c>
      <c r="AK933" s="177" t="str">
        <f t="shared" si="1111"/>
        <v>Crystal Palace</v>
      </c>
      <c r="AL933" s="177" t="str">
        <f t="shared" si="1111"/>
        <v/>
      </c>
      <c r="AM933" s="177" t="str">
        <f t="shared" si="1111"/>
        <v/>
      </c>
      <c r="AN933" s="177" t="str">
        <f t="shared" si="1111"/>
        <v/>
      </c>
      <c r="AO933" s="177" t="str">
        <f t="shared" si="1111"/>
        <v/>
      </c>
      <c r="AP933" s="177" t="str">
        <f t="shared" si="1111"/>
        <v/>
      </c>
      <c r="AQ933" s="170"/>
      <c r="AR933" s="170"/>
    </row>
    <row r="934" ht="12.75" customHeight="1">
      <c r="A934" s="170"/>
      <c r="B934" s="170"/>
      <c r="C934" s="140"/>
      <c r="D934" s="139">
        <v>160.0</v>
      </c>
      <c r="E934" s="177" t="str">
        <f t="shared" ref="E934:AP934" si="1112">IFERROR(INDEX($C$389:$C$578,MATCH($D934,E$389:E$578,0)),"")</f>
        <v>Cardiff</v>
      </c>
      <c r="F934" s="177" t="str">
        <f t="shared" si="1112"/>
        <v>Fulham</v>
      </c>
      <c r="G934" s="177" t="str">
        <f t="shared" si="1112"/>
        <v>Brighton</v>
      </c>
      <c r="H934" s="177" t="str">
        <f t="shared" si="1112"/>
        <v>Chelsea</v>
      </c>
      <c r="I934" s="177" t="str">
        <f t="shared" si="1112"/>
        <v>Tottenham</v>
      </c>
      <c r="J934" s="177" t="str">
        <f t="shared" si="1112"/>
        <v>Everton</v>
      </c>
      <c r="K934" s="177" t="str">
        <f t="shared" si="1112"/>
        <v>Cardiff</v>
      </c>
      <c r="L934" s="177" t="str">
        <f t="shared" si="1112"/>
        <v>Chelsea</v>
      </c>
      <c r="M934" s="177" t="str">
        <f t="shared" si="1112"/>
        <v>Crystal Palace</v>
      </c>
      <c r="N934" s="177" t="str">
        <f t="shared" si="1112"/>
        <v>Fulham</v>
      </c>
      <c r="O934" s="177" t="str">
        <f t="shared" si="1112"/>
        <v>Everton</v>
      </c>
      <c r="P934" s="177" t="str">
        <f t="shared" si="1112"/>
        <v>Tottenham</v>
      </c>
      <c r="Q934" s="177" t="str">
        <f t="shared" si="1112"/>
        <v>Burnley</v>
      </c>
      <c r="R934" s="177" t="str">
        <f t="shared" si="1112"/>
        <v>Bournemouth</v>
      </c>
      <c r="S934" s="177" t="str">
        <f t="shared" si="1112"/>
        <v>Everton</v>
      </c>
      <c r="T934" s="177" t="str">
        <f t="shared" si="1112"/>
        <v>Fulham</v>
      </c>
      <c r="U934" s="177" t="str">
        <f t="shared" si="1112"/>
        <v>Liverpool</v>
      </c>
      <c r="V934" s="177" t="str">
        <f t="shared" si="1112"/>
        <v>Crystal Palace</v>
      </c>
      <c r="W934" s="177" t="str">
        <f t="shared" si="1112"/>
        <v>Brighton</v>
      </c>
      <c r="X934" s="177" t="str">
        <f t="shared" si="1112"/>
        <v>Bournemouth</v>
      </c>
      <c r="Y934" s="177" t="str">
        <f t="shared" si="1112"/>
        <v>Bournemouth</v>
      </c>
      <c r="Z934" s="177" t="str">
        <f t="shared" si="1112"/>
        <v>Arsenal</v>
      </c>
      <c r="AA934" s="177" t="str">
        <f t="shared" si="1112"/>
        <v>Brighton</v>
      </c>
      <c r="AB934" s="177" t="str">
        <f t="shared" si="1112"/>
        <v>Man City</v>
      </c>
      <c r="AC934" s="177" t="str">
        <f t="shared" si="1112"/>
        <v>Liverpool</v>
      </c>
      <c r="AD934" s="177" t="str">
        <f t="shared" si="1112"/>
        <v>Bournemouth</v>
      </c>
      <c r="AE934" s="177" t="str">
        <f t="shared" si="1112"/>
        <v>Everton</v>
      </c>
      <c r="AF934" s="177" t="str">
        <f t="shared" si="1112"/>
        <v>Burnley</v>
      </c>
      <c r="AG934" s="177" t="str">
        <f t="shared" si="1112"/>
        <v>Bournemouth</v>
      </c>
      <c r="AH934" s="177" t="str">
        <f t="shared" si="1112"/>
        <v>Fulham</v>
      </c>
      <c r="AI934" s="177" t="str">
        <f t="shared" si="1112"/>
        <v>Everton</v>
      </c>
      <c r="AJ934" s="177" t="str">
        <f t="shared" si="1112"/>
        <v>Fulham</v>
      </c>
      <c r="AK934" s="177" t="str">
        <f t="shared" si="1112"/>
        <v>Man City</v>
      </c>
      <c r="AL934" s="177" t="str">
        <f t="shared" si="1112"/>
        <v/>
      </c>
      <c r="AM934" s="177" t="str">
        <f t="shared" si="1112"/>
        <v/>
      </c>
      <c r="AN934" s="177" t="str">
        <f t="shared" si="1112"/>
        <v/>
      </c>
      <c r="AO934" s="177" t="str">
        <f t="shared" si="1112"/>
        <v/>
      </c>
      <c r="AP934" s="177" t="str">
        <f t="shared" si="1112"/>
        <v/>
      </c>
      <c r="AQ934" s="170"/>
      <c r="AR934" s="170"/>
    </row>
    <row r="935" ht="12.75" customHeight="1">
      <c r="A935" s="170"/>
      <c r="B935" s="170"/>
      <c r="C935" s="140"/>
      <c r="D935" s="139">
        <v>161.0</v>
      </c>
      <c r="E935" s="177" t="str">
        <f t="shared" ref="E935:AP935" si="1113">IFERROR(INDEX($C$389:$C$578,MATCH($D935,E$389:E$578,0)),"")</f>
        <v>Cardiff</v>
      </c>
      <c r="F935" s="177" t="str">
        <f t="shared" si="1113"/>
        <v>Liverpool</v>
      </c>
      <c r="G935" s="177" t="str">
        <f t="shared" si="1113"/>
        <v>Fulham</v>
      </c>
      <c r="H935" s="177" t="str">
        <f t="shared" si="1113"/>
        <v>Liverpool</v>
      </c>
      <c r="I935" s="177" t="str">
        <f t="shared" si="1113"/>
        <v>Man Utd</v>
      </c>
      <c r="J935" s="177" t="str">
        <f t="shared" si="1113"/>
        <v>Arsenal</v>
      </c>
      <c r="K935" s="177" t="str">
        <f t="shared" si="1113"/>
        <v>Arsenal</v>
      </c>
      <c r="L935" s="177" t="str">
        <f t="shared" si="1113"/>
        <v>Liverpool</v>
      </c>
      <c r="M935" s="177" t="str">
        <f t="shared" si="1113"/>
        <v>Bournemouth</v>
      </c>
      <c r="N935" s="177" t="str">
        <f t="shared" si="1113"/>
        <v>Liverpool</v>
      </c>
      <c r="O935" s="177" t="str">
        <f t="shared" si="1113"/>
        <v>Chelsea</v>
      </c>
      <c r="P935" s="177" t="str">
        <f t="shared" si="1113"/>
        <v>Southampton</v>
      </c>
      <c r="Q935" s="177" t="str">
        <f t="shared" si="1113"/>
        <v>Crystal Palace</v>
      </c>
      <c r="R935" s="177" t="str">
        <f t="shared" si="1113"/>
        <v>Everton</v>
      </c>
      <c r="S935" s="177" t="str">
        <f t="shared" si="1113"/>
        <v>Bournemouth</v>
      </c>
      <c r="T935" s="177" t="str">
        <f t="shared" si="1113"/>
        <v>Everton</v>
      </c>
      <c r="U935" s="177" t="str">
        <f t="shared" si="1113"/>
        <v>Burnley</v>
      </c>
      <c r="V935" s="177" t="str">
        <f t="shared" si="1113"/>
        <v>Burnley</v>
      </c>
      <c r="W935" s="177" t="str">
        <f t="shared" si="1113"/>
        <v>Brighton</v>
      </c>
      <c r="X935" s="177" t="str">
        <f t="shared" si="1113"/>
        <v>Chelsea</v>
      </c>
      <c r="Y935" s="177" t="str">
        <f t="shared" si="1113"/>
        <v>Chelsea</v>
      </c>
      <c r="Z935" s="177" t="str">
        <f t="shared" si="1113"/>
        <v>Bournemouth</v>
      </c>
      <c r="AA935" s="177" t="str">
        <f t="shared" si="1113"/>
        <v>Fulham</v>
      </c>
      <c r="AB935" s="177" t="str">
        <f t="shared" si="1113"/>
        <v>Tottenham</v>
      </c>
      <c r="AC935" s="177" t="str">
        <f t="shared" si="1113"/>
        <v>Arsenal</v>
      </c>
      <c r="AD935" s="177" t="str">
        <f t="shared" si="1113"/>
        <v>Liverpool</v>
      </c>
      <c r="AE935" s="177" t="str">
        <f t="shared" si="1113"/>
        <v>Man City</v>
      </c>
      <c r="AF935" s="177" t="str">
        <f t="shared" si="1113"/>
        <v>Bournemouth</v>
      </c>
      <c r="AG935" s="177" t="str">
        <f t="shared" si="1113"/>
        <v>Arsenal</v>
      </c>
      <c r="AH935" s="177" t="str">
        <f t="shared" si="1113"/>
        <v>Huddersfield</v>
      </c>
      <c r="AI935" s="177" t="str">
        <f t="shared" si="1113"/>
        <v>Huddersfield</v>
      </c>
      <c r="AJ935" s="177" t="str">
        <f t="shared" si="1113"/>
        <v>Cardiff</v>
      </c>
      <c r="AK935" s="177" t="str">
        <f t="shared" si="1113"/>
        <v>Brighton</v>
      </c>
      <c r="AL935" s="177" t="str">
        <f t="shared" si="1113"/>
        <v/>
      </c>
      <c r="AM935" s="177" t="str">
        <f t="shared" si="1113"/>
        <v/>
      </c>
      <c r="AN935" s="177" t="str">
        <f t="shared" si="1113"/>
        <v/>
      </c>
      <c r="AO935" s="177" t="str">
        <f t="shared" si="1113"/>
        <v/>
      </c>
      <c r="AP935" s="177" t="str">
        <f t="shared" si="1113"/>
        <v/>
      </c>
      <c r="AQ935" s="170"/>
      <c r="AR935" s="170"/>
    </row>
    <row r="936" ht="12.75" customHeight="1">
      <c r="A936" s="170"/>
      <c r="B936" s="170"/>
      <c r="C936" s="140"/>
      <c r="D936" s="139">
        <v>162.0</v>
      </c>
      <c r="E936" s="177" t="str">
        <f t="shared" ref="E936:AP936" si="1114">IFERROR(INDEX($C$389:$C$578,MATCH($D936,E$389:E$578,0)),"")</f>
        <v>Everton</v>
      </c>
      <c r="F936" s="177" t="str">
        <f t="shared" si="1114"/>
        <v>Cardiff</v>
      </c>
      <c r="G936" s="177" t="str">
        <f t="shared" si="1114"/>
        <v>Tottenham</v>
      </c>
      <c r="H936" s="177" t="str">
        <f t="shared" si="1114"/>
        <v>Bournemouth</v>
      </c>
      <c r="I936" s="177" t="str">
        <f t="shared" si="1114"/>
        <v>Huddersfield</v>
      </c>
      <c r="J936" s="177" t="str">
        <f t="shared" si="1114"/>
        <v>Newcastle</v>
      </c>
      <c r="K936" s="177" t="str">
        <f t="shared" si="1114"/>
        <v>Burnley</v>
      </c>
      <c r="L936" s="177" t="str">
        <f t="shared" si="1114"/>
        <v>Burnley</v>
      </c>
      <c r="M936" s="177" t="str">
        <f t="shared" si="1114"/>
        <v>Burnley</v>
      </c>
      <c r="N936" s="177" t="str">
        <f t="shared" si="1114"/>
        <v>Crystal Palace</v>
      </c>
      <c r="O936" s="177" t="str">
        <f t="shared" si="1114"/>
        <v>Fulham</v>
      </c>
      <c r="P936" s="177" t="str">
        <f t="shared" si="1114"/>
        <v>Man City</v>
      </c>
      <c r="Q936" s="177" t="str">
        <f t="shared" si="1114"/>
        <v>Leicester</v>
      </c>
      <c r="R936" s="177" t="str">
        <f t="shared" si="1114"/>
        <v>Leicester</v>
      </c>
      <c r="S936" s="177" t="str">
        <f t="shared" si="1114"/>
        <v>Chelsea</v>
      </c>
      <c r="T936" s="177" t="str">
        <f t="shared" si="1114"/>
        <v>Arsenal</v>
      </c>
      <c r="U936" s="177" t="str">
        <f t="shared" si="1114"/>
        <v>Chelsea</v>
      </c>
      <c r="V936" s="177" t="str">
        <f t="shared" si="1114"/>
        <v>Crystal Palace</v>
      </c>
      <c r="W936" s="177" t="str">
        <f t="shared" si="1114"/>
        <v>Cardiff</v>
      </c>
      <c r="X936" s="177" t="str">
        <f t="shared" si="1114"/>
        <v>Bournemouth</v>
      </c>
      <c r="Y936" s="177" t="str">
        <f t="shared" si="1114"/>
        <v>Bournemouth</v>
      </c>
      <c r="Z936" s="177" t="str">
        <f t="shared" si="1114"/>
        <v>Burnley</v>
      </c>
      <c r="AA936" s="177" t="str">
        <f t="shared" si="1114"/>
        <v>Huddersfield</v>
      </c>
      <c r="AB936" s="177" t="str">
        <f t="shared" si="1114"/>
        <v>Burnley</v>
      </c>
      <c r="AC936" s="177" t="str">
        <f t="shared" si="1114"/>
        <v>Everton</v>
      </c>
      <c r="AD936" s="177" t="str">
        <f t="shared" si="1114"/>
        <v>Liverpool</v>
      </c>
      <c r="AE936" s="177" t="str">
        <f t="shared" si="1114"/>
        <v>Arsenal</v>
      </c>
      <c r="AF936" s="177" t="str">
        <f t="shared" si="1114"/>
        <v>Fulham</v>
      </c>
      <c r="AG936" s="177" t="str">
        <f t="shared" si="1114"/>
        <v>Arsenal</v>
      </c>
      <c r="AH936" s="177" t="str">
        <f t="shared" si="1114"/>
        <v>Cardiff</v>
      </c>
      <c r="AI936" s="177" t="str">
        <f t="shared" si="1114"/>
        <v>Crystal Palace</v>
      </c>
      <c r="AJ936" s="177" t="str">
        <f t="shared" si="1114"/>
        <v>Cardiff</v>
      </c>
      <c r="AK936" s="177" t="str">
        <f t="shared" si="1114"/>
        <v>Bournemouth</v>
      </c>
      <c r="AL936" s="177" t="str">
        <f t="shared" si="1114"/>
        <v/>
      </c>
      <c r="AM936" s="177" t="str">
        <f t="shared" si="1114"/>
        <v/>
      </c>
      <c r="AN936" s="177" t="str">
        <f t="shared" si="1114"/>
        <v/>
      </c>
      <c r="AO936" s="177" t="str">
        <f t="shared" si="1114"/>
        <v/>
      </c>
      <c r="AP936" s="177" t="str">
        <f t="shared" si="1114"/>
        <v/>
      </c>
      <c r="AQ936" s="170"/>
      <c r="AR936" s="170"/>
    </row>
    <row r="937" ht="12.75" customHeight="1">
      <c r="A937" s="170"/>
      <c r="B937" s="170"/>
      <c r="C937" s="140"/>
      <c r="D937" s="139">
        <v>163.0</v>
      </c>
      <c r="E937" s="177" t="str">
        <f t="shared" ref="E937:AP937" si="1115">IFERROR(INDEX($C$389:$C$578,MATCH($D937,E$389:E$578,0)),"")</f>
        <v>Everton</v>
      </c>
      <c r="F937" s="177" t="str">
        <f t="shared" si="1115"/>
        <v>Brighton</v>
      </c>
      <c r="G937" s="177" t="str">
        <f t="shared" si="1115"/>
        <v>Newcastle</v>
      </c>
      <c r="H937" s="177" t="str">
        <f t="shared" si="1115"/>
        <v>Chelsea</v>
      </c>
      <c r="I937" s="177" t="str">
        <f t="shared" si="1115"/>
        <v>Everton</v>
      </c>
      <c r="J937" s="177" t="str">
        <f t="shared" si="1115"/>
        <v>Everton</v>
      </c>
      <c r="K937" s="177" t="str">
        <f t="shared" si="1115"/>
        <v>Burnley</v>
      </c>
      <c r="L937" s="177" t="str">
        <f t="shared" si="1115"/>
        <v>Huddersfield</v>
      </c>
      <c r="M937" s="177" t="str">
        <f t="shared" si="1115"/>
        <v>Burnley</v>
      </c>
      <c r="N937" s="177" t="str">
        <f t="shared" si="1115"/>
        <v>Burnley</v>
      </c>
      <c r="O937" s="177" t="str">
        <f t="shared" si="1115"/>
        <v>Fulham</v>
      </c>
      <c r="P937" s="177" t="str">
        <f t="shared" si="1115"/>
        <v>Fulham</v>
      </c>
      <c r="Q937" s="177" t="str">
        <f t="shared" si="1115"/>
        <v>Arsenal</v>
      </c>
      <c r="R937" s="177" t="str">
        <f t="shared" si="1115"/>
        <v>Fulham</v>
      </c>
      <c r="S937" s="177" t="str">
        <f t="shared" si="1115"/>
        <v>Chelsea</v>
      </c>
      <c r="T937" s="177" t="str">
        <f t="shared" si="1115"/>
        <v>Cardiff</v>
      </c>
      <c r="U937" s="177" t="str">
        <f t="shared" si="1115"/>
        <v>Bournemouth</v>
      </c>
      <c r="V937" s="177" t="str">
        <f t="shared" si="1115"/>
        <v>Cardiff</v>
      </c>
      <c r="W937" s="177" t="str">
        <f t="shared" si="1115"/>
        <v>Cardiff</v>
      </c>
      <c r="X937" s="177" t="str">
        <f t="shared" si="1115"/>
        <v>Bournemouth</v>
      </c>
      <c r="Y937" s="177" t="str">
        <f t="shared" si="1115"/>
        <v>Fulham</v>
      </c>
      <c r="Z937" s="177" t="str">
        <f t="shared" si="1115"/>
        <v>Arsenal</v>
      </c>
      <c r="AA937" s="177" t="str">
        <f t="shared" si="1115"/>
        <v>Tottenham</v>
      </c>
      <c r="AB937" s="177" t="str">
        <f t="shared" si="1115"/>
        <v>Burnley</v>
      </c>
      <c r="AC937" s="177" t="str">
        <f t="shared" si="1115"/>
        <v>Liverpool</v>
      </c>
      <c r="AD937" s="177" t="str">
        <f t="shared" si="1115"/>
        <v>Arsenal</v>
      </c>
      <c r="AE937" s="177" t="str">
        <f t="shared" si="1115"/>
        <v>Crystal Palace</v>
      </c>
      <c r="AF937" s="177" t="str">
        <f t="shared" si="1115"/>
        <v>Liverpool</v>
      </c>
      <c r="AG937" s="177" t="str">
        <f t="shared" si="1115"/>
        <v>Chelsea</v>
      </c>
      <c r="AH937" s="177" t="str">
        <f t="shared" si="1115"/>
        <v>Fulham</v>
      </c>
      <c r="AI937" s="177" t="str">
        <f t="shared" si="1115"/>
        <v>Crystal Palace</v>
      </c>
      <c r="AJ937" s="177" t="str">
        <f t="shared" si="1115"/>
        <v>Cardiff</v>
      </c>
      <c r="AK937" s="177" t="str">
        <f t="shared" si="1115"/>
        <v>West Ham</v>
      </c>
      <c r="AL937" s="177" t="str">
        <f t="shared" si="1115"/>
        <v/>
      </c>
      <c r="AM937" s="177" t="str">
        <f t="shared" si="1115"/>
        <v/>
      </c>
      <c r="AN937" s="177" t="str">
        <f t="shared" si="1115"/>
        <v/>
      </c>
      <c r="AO937" s="177" t="str">
        <f t="shared" si="1115"/>
        <v/>
      </c>
      <c r="AP937" s="177" t="str">
        <f t="shared" si="1115"/>
        <v/>
      </c>
      <c r="AQ937" s="170"/>
      <c r="AR937" s="170"/>
    </row>
    <row r="938" ht="12.75" customHeight="1">
      <c r="A938" s="170"/>
      <c r="B938" s="170"/>
      <c r="C938" s="140"/>
      <c r="D938" s="139">
        <v>164.0</v>
      </c>
      <c r="E938" s="177" t="str">
        <f t="shared" ref="E938:AP938" si="1116">IFERROR(INDEX($C$389:$C$578,MATCH($D938,E$389:E$578,0)),"")</f>
        <v>Fulham</v>
      </c>
      <c r="F938" s="177" t="str">
        <f t="shared" si="1116"/>
        <v>Brighton</v>
      </c>
      <c r="G938" s="177" t="str">
        <f t="shared" si="1116"/>
        <v>Brighton</v>
      </c>
      <c r="H938" s="177" t="str">
        <f t="shared" si="1116"/>
        <v>Brighton</v>
      </c>
      <c r="I938" s="177" t="str">
        <f t="shared" si="1116"/>
        <v>Arsenal</v>
      </c>
      <c r="J938" s="177" t="str">
        <f t="shared" si="1116"/>
        <v>Burnley</v>
      </c>
      <c r="K938" s="177" t="str">
        <f t="shared" si="1116"/>
        <v>Cardiff</v>
      </c>
      <c r="L938" s="177" t="str">
        <f t="shared" si="1116"/>
        <v>Southampton</v>
      </c>
      <c r="M938" s="177" t="str">
        <f t="shared" si="1116"/>
        <v>Crystal Palace</v>
      </c>
      <c r="N938" s="177" t="str">
        <f t="shared" si="1116"/>
        <v>Southampton</v>
      </c>
      <c r="O938" s="177" t="str">
        <f t="shared" si="1116"/>
        <v>Chelsea</v>
      </c>
      <c r="P938" s="177" t="str">
        <f t="shared" si="1116"/>
        <v>Chelsea</v>
      </c>
      <c r="Q938" s="177" t="str">
        <f t="shared" si="1116"/>
        <v>Fulham</v>
      </c>
      <c r="R938" s="177" t="str">
        <f t="shared" si="1116"/>
        <v>Burnley</v>
      </c>
      <c r="S938" s="177" t="str">
        <f t="shared" si="1116"/>
        <v>Chelsea</v>
      </c>
      <c r="T938" s="177" t="str">
        <f t="shared" si="1116"/>
        <v>Leicester</v>
      </c>
      <c r="U938" s="177" t="str">
        <f t="shared" si="1116"/>
        <v>Newcastle</v>
      </c>
      <c r="V938" s="177" t="str">
        <f t="shared" si="1116"/>
        <v>Everton</v>
      </c>
      <c r="W938" s="177" t="str">
        <f t="shared" si="1116"/>
        <v>Brighton</v>
      </c>
      <c r="X938" s="177" t="str">
        <f t="shared" si="1116"/>
        <v>Burnley</v>
      </c>
      <c r="Y938" s="177" t="str">
        <f t="shared" si="1116"/>
        <v>Man Utd</v>
      </c>
      <c r="Z938" s="177" t="str">
        <f t="shared" si="1116"/>
        <v>Brighton</v>
      </c>
      <c r="AA938" s="177" t="str">
        <f t="shared" si="1116"/>
        <v>Burnley</v>
      </c>
      <c r="AB938" s="177" t="str">
        <f t="shared" si="1116"/>
        <v>Burnley</v>
      </c>
      <c r="AC938" s="177" t="str">
        <f t="shared" si="1116"/>
        <v>Newcastle</v>
      </c>
      <c r="AD938" s="177" t="str">
        <f t="shared" si="1116"/>
        <v>Arsenal</v>
      </c>
      <c r="AE938" s="177" t="str">
        <f t="shared" si="1116"/>
        <v>Arsenal</v>
      </c>
      <c r="AF938" s="177" t="str">
        <f t="shared" si="1116"/>
        <v>Burnley</v>
      </c>
      <c r="AG938" s="177" t="str">
        <f t="shared" si="1116"/>
        <v>Huddersfield</v>
      </c>
      <c r="AH938" s="177" t="str">
        <f t="shared" si="1116"/>
        <v>Brighton</v>
      </c>
      <c r="AI938" s="177" t="str">
        <f t="shared" si="1116"/>
        <v>Fulham</v>
      </c>
      <c r="AJ938" s="177" t="str">
        <f t="shared" si="1116"/>
        <v>Cardiff</v>
      </c>
      <c r="AK938" s="177" t="str">
        <f t="shared" si="1116"/>
        <v>Leicester</v>
      </c>
      <c r="AL938" s="177" t="str">
        <f t="shared" si="1116"/>
        <v/>
      </c>
      <c r="AM938" s="177" t="str">
        <f t="shared" si="1116"/>
        <v/>
      </c>
      <c r="AN938" s="177" t="str">
        <f t="shared" si="1116"/>
        <v/>
      </c>
      <c r="AO938" s="177" t="str">
        <f t="shared" si="1116"/>
        <v/>
      </c>
      <c r="AP938" s="177" t="str">
        <f t="shared" si="1116"/>
        <v/>
      </c>
      <c r="AQ938" s="170"/>
      <c r="AR938" s="170"/>
    </row>
    <row r="939" ht="12.75" customHeight="1">
      <c r="A939" s="170"/>
      <c r="B939" s="170"/>
      <c r="C939" s="140"/>
      <c r="D939" s="139">
        <v>165.0</v>
      </c>
      <c r="E939" s="177" t="str">
        <f t="shared" ref="E939:AP939" si="1117">IFERROR(INDEX($C$389:$C$578,MATCH($D939,E$389:E$578,0)),"")</f>
        <v>Huddersfield</v>
      </c>
      <c r="F939" s="177" t="str">
        <f t="shared" si="1117"/>
        <v>Cardiff</v>
      </c>
      <c r="G939" s="177" t="str">
        <f t="shared" si="1117"/>
        <v>Liverpool</v>
      </c>
      <c r="H939" s="177" t="str">
        <f t="shared" si="1117"/>
        <v>Brighton</v>
      </c>
      <c r="I939" s="177" t="str">
        <f t="shared" si="1117"/>
        <v>Southampton</v>
      </c>
      <c r="J939" s="177" t="str">
        <f t="shared" si="1117"/>
        <v>Arsenal</v>
      </c>
      <c r="K939" s="177" t="str">
        <f t="shared" si="1117"/>
        <v>Crystal Palace</v>
      </c>
      <c r="L939" s="177" t="str">
        <f t="shared" si="1117"/>
        <v>Tottenham</v>
      </c>
      <c r="M939" s="177" t="str">
        <f t="shared" si="1117"/>
        <v>Fulham</v>
      </c>
      <c r="N939" s="177" t="str">
        <f t="shared" si="1117"/>
        <v>Crystal Palace</v>
      </c>
      <c r="O939" s="177" t="str">
        <f t="shared" si="1117"/>
        <v>Crystal Palace</v>
      </c>
      <c r="P939" s="177" t="str">
        <f t="shared" si="1117"/>
        <v>Burnley</v>
      </c>
      <c r="Q939" s="177" t="str">
        <f t="shared" si="1117"/>
        <v>Burnley</v>
      </c>
      <c r="R939" s="177" t="str">
        <f t="shared" si="1117"/>
        <v>Everton</v>
      </c>
      <c r="S939" s="177" t="str">
        <f t="shared" si="1117"/>
        <v>Chelsea</v>
      </c>
      <c r="T939" s="177" t="str">
        <f t="shared" si="1117"/>
        <v>Cardiff</v>
      </c>
      <c r="U939" s="177" t="str">
        <f t="shared" si="1117"/>
        <v>Arsenal</v>
      </c>
      <c r="V939" s="177" t="str">
        <f t="shared" si="1117"/>
        <v>Brighton</v>
      </c>
      <c r="W939" s="177" t="str">
        <f t="shared" si="1117"/>
        <v>Cardiff</v>
      </c>
      <c r="X939" s="177" t="str">
        <f t="shared" si="1117"/>
        <v>Huddersfield</v>
      </c>
      <c r="Y939" s="177" t="str">
        <f t="shared" si="1117"/>
        <v>Watford</v>
      </c>
      <c r="Z939" s="177" t="str">
        <f t="shared" si="1117"/>
        <v>Chelsea</v>
      </c>
      <c r="AA939" s="177" t="str">
        <f t="shared" si="1117"/>
        <v>Burnley</v>
      </c>
      <c r="AB939" s="177" t="str">
        <f t="shared" si="1117"/>
        <v>Leicester</v>
      </c>
      <c r="AC939" s="177" t="str">
        <f t="shared" si="1117"/>
        <v>Bournemouth</v>
      </c>
      <c r="AD939" s="177" t="str">
        <f t="shared" si="1117"/>
        <v>Bournemouth</v>
      </c>
      <c r="AE939" s="177" t="str">
        <f t="shared" si="1117"/>
        <v>Burnley</v>
      </c>
      <c r="AF939" s="177" t="str">
        <f t="shared" si="1117"/>
        <v>Arsenal</v>
      </c>
      <c r="AG939" s="177" t="str">
        <f t="shared" si="1117"/>
        <v>Southampton</v>
      </c>
      <c r="AH939" s="177" t="str">
        <f t="shared" si="1117"/>
        <v>Brighton</v>
      </c>
      <c r="AI939" s="177" t="str">
        <f t="shared" si="1117"/>
        <v>Fulham</v>
      </c>
      <c r="AJ939" s="177" t="str">
        <f t="shared" si="1117"/>
        <v>Huddersfield</v>
      </c>
      <c r="AK939" s="177" t="str">
        <f t="shared" si="1117"/>
        <v>Burnley</v>
      </c>
      <c r="AL939" s="177" t="str">
        <f t="shared" si="1117"/>
        <v/>
      </c>
      <c r="AM939" s="177" t="str">
        <f t="shared" si="1117"/>
        <v/>
      </c>
      <c r="AN939" s="177" t="str">
        <f t="shared" si="1117"/>
        <v/>
      </c>
      <c r="AO939" s="177" t="str">
        <f t="shared" si="1117"/>
        <v/>
      </c>
      <c r="AP939" s="177" t="str">
        <f t="shared" si="1117"/>
        <v/>
      </c>
      <c r="AQ939" s="170"/>
      <c r="AR939" s="170"/>
    </row>
    <row r="940" ht="12.75" customHeight="1">
      <c r="A940" s="170"/>
      <c r="B940" s="170"/>
      <c r="C940" s="140"/>
      <c r="D940" s="139">
        <v>166.0</v>
      </c>
      <c r="E940" s="177" t="str">
        <f t="shared" ref="E940:AP940" si="1118">IFERROR(INDEX($C$389:$C$578,MATCH($D940,E$389:E$578,0)),"")</f>
        <v>Man Utd</v>
      </c>
      <c r="F940" s="177" t="str">
        <f t="shared" si="1118"/>
        <v>Cardiff</v>
      </c>
      <c r="G940" s="177" t="str">
        <f t="shared" si="1118"/>
        <v>Southampton</v>
      </c>
      <c r="H940" s="177" t="str">
        <f t="shared" si="1118"/>
        <v>Newcastle</v>
      </c>
      <c r="I940" s="177" t="str">
        <f t="shared" si="1118"/>
        <v>Watford</v>
      </c>
      <c r="J940" s="177" t="str">
        <f t="shared" si="1118"/>
        <v>Burnley</v>
      </c>
      <c r="K940" s="177" t="str">
        <f t="shared" si="1118"/>
        <v>Southampton</v>
      </c>
      <c r="L940" s="177" t="str">
        <f t="shared" si="1118"/>
        <v>Bournemouth</v>
      </c>
      <c r="M940" s="177" t="str">
        <f t="shared" si="1118"/>
        <v>Cardiff</v>
      </c>
      <c r="N940" s="177" t="str">
        <f t="shared" si="1118"/>
        <v>Arsenal</v>
      </c>
      <c r="O940" s="177" t="str">
        <f t="shared" si="1118"/>
        <v>Fulham</v>
      </c>
      <c r="P940" s="177" t="str">
        <f t="shared" si="1118"/>
        <v>Chelsea</v>
      </c>
      <c r="Q940" s="177" t="str">
        <f t="shared" si="1118"/>
        <v>Burnley</v>
      </c>
      <c r="R940" s="177" t="str">
        <f t="shared" si="1118"/>
        <v>Fulham</v>
      </c>
      <c r="S940" s="177" t="str">
        <f t="shared" si="1118"/>
        <v>Chelsea</v>
      </c>
      <c r="T940" s="177" t="str">
        <f t="shared" si="1118"/>
        <v>Cardiff</v>
      </c>
      <c r="U940" s="177" t="str">
        <f t="shared" si="1118"/>
        <v>Chelsea</v>
      </c>
      <c r="V940" s="177" t="str">
        <f t="shared" si="1118"/>
        <v>Brighton</v>
      </c>
      <c r="W940" s="177" t="str">
        <f t="shared" si="1118"/>
        <v>Southampton</v>
      </c>
      <c r="X940" s="177" t="str">
        <f t="shared" si="1118"/>
        <v>Liverpool</v>
      </c>
      <c r="Y940" s="177" t="str">
        <f t="shared" si="1118"/>
        <v>Bournemouth</v>
      </c>
      <c r="Z940" s="177" t="str">
        <f t="shared" si="1118"/>
        <v>Fulham</v>
      </c>
      <c r="AA940" s="177" t="str">
        <f t="shared" si="1118"/>
        <v>Fulham</v>
      </c>
      <c r="AB940" s="177" t="str">
        <f t="shared" si="1118"/>
        <v>Liverpool</v>
      </c>
      <c r="AC940" s="177" t="str">
        <f t="shared" si="1118"/>
        <v>Tottenham</v>
      </c>
      <c r="AD940" s="177" t="str">
        <f t="shared" si="1118"/>
        <v>Arsenal</v>
      </c>
      <c r="AE940" s="177" t="str">
        <f t="shared" si="1118"/>
        <v>Liverpool</v>
      </c>
      <c r="AF940" s="177" t="str">
        <f t="shared" si="1118"/>
        <v>Bournemouth</v>
      </c>
      <c r="AG940" s="177" t="str">
        <f t="shared" si="1118"/>
        <v>Liverpool</v>
      </c>
      <c r="AH940" s="177" t="str">
        <f t="shared" si="1118"/>
        <v>Arsenal</v>
      </c>
      <c r="AI940" s="177" t="str">
        <f t="shared" si="1118"/>
        <v>Burnley</v>
      </c>
      <c r="AJ940" s="177" t="str">
        <f t="shared" si="1118"/>
        <v>Huddersfield</v>
      </c>
      <c r="AK940" s="177" t="str">
        <f t="shared" si="1118"/>
        <v>Burnley</v>
      </c>
      <c r="AL940" s="177" t="str">
        <f t="shared" si="1118"/>
        <v/>
      </c>
      <c r="AM940" s="177" t="str">
        <f t="shared" si="1118"/>
        <v/>
      </c>
      <c r="AN940" s="177" t="str">
        <f t="shared" si="1118"/>
        <v/>
      </c>
      <c r="AO940" s="177" t="str">
        <f t="shared" si="1118"/>
        <v/>
      </c>
      <c r="AP940" s="177" t="str">
        <f t="shared" si="1118"/>
        <v/>
      </c>
      <c r="AQ940" s="170"/>
      <c r="AR940" s="170"/>
    </row>
    <row r="941" ht="12.75" customHeight="1">
      <c r="A941" s="170"/>
      <c r="B941" s="170"/>
      <c r="C941" s="140"/>
      <c r="D941" s="139">
        <v>167.0</v>
      </c>
      <c r="E941" s="177" t="str">
        <f t="shared" ref="E941:AP941" si="1119">IFERROR(INDEX($C$389:$C$578,MATCH($D941,E$389:E$578,0)),"")</f>
        <v>Brighton</v>
      </c>
      <c r="F941" s="177" t="str">
        <f t="shared" si="1119"/>
        <v>Brighton</v>
      </c>
      <c r="G941" s="177" t="str">
        <f t="shared" si="1119"/>
        <v>Everton</v>
      </c>
      <c r="H941" s="177" t="str">
        <f t="shared" si="1119"/>
        <v>Watford</v>
      </c>
      <c r="I941" s="177" t="str">
        <f t="shared" si="1119"/>
        <v>Burnley</v>
      </c>
      <c r="J941" s="177" t="str">
        <f t="shared" si="1119"/>
        <v>Newcastle</v>
      </c>
      <c r="K941" s="177" t="str">
        <f t="shared" si="1119"/>
        <v>Chelsea</v>
      </c>
      <c r="L941" s="177" t="str">
        <f t="shared" si="1119"/>
        <v>Watford</v>
      </c>
      <c r="M941" s="177" t="str">
        <f t="shared" si="1119"/>
        <v>Tottenham</v>
      </c>
      <c r="N941" s="177" t="str">
        <f t="shared" si="1119"/>
        <v>Arsenal</v>
      </c>
      <c r="O941" s="177" t="str">
        <f t="shared" si="1119"/>
        <v>Man City</v>
      </c>
      <c r="P941" s="177" t="str">
        <f t="shared" si="1119"/>
        <v>Arsenal</v>
      </c>
      <c r="Q941" s="177" t="str">
        <f t="shared" si="1119"/>
        <v>Fulham</v>
      </c>
      <c r="R941" s="177" t="str">
        <f t="shared" si="1119"/>
        <v>Fulham</v>
      </c>
      <c r="S941" s="177" t="str">
        <f t="shared" si="1119"/>
        <v>Burnley</v>
      </c>
      <c r="T941" s="177" t="str">
        <f t="shared" si="1119"/>
        <v>Man City</v>
      </c>
      <c r="U941" s="177" t="str">
        <f t="shared" si="1119"/>
        <v>Everton</v>
      </c>
      <c r="V941" s="177" t="str">
        <f t="shared" si="1119"/>
        <v>Leicester</v>
      </c>
      <c r="W941" s="177" t="str">
        <f t="shared" si="1119"/>
        <v>Bournemouth</v>
      </c>
      <c r="X941" s="177" t="str">
        <f t="shared" si="1119"/>
        <v>Southampton</v>
      </c>
      <c r="Y941" s="177" t="str">
        <f t="shared" si="1119"/>
        <v>Brighton</v>
      </c>
      <c r="Z941" s="177" t="str">
        <f t="shared" si="1119"/>
        <v>Bournemouth</v>
      </c>
      <c r="AA941" s="177" t="str">
        <f t="shared" si="1119"/>
        <v>Leicester</v>
      </c>
      <c r="AB941" s="177" t="str">
        <f t="shared" si="1119"/>
        <v>Man City</v>
      </c>
      <c r="AC941" s="177" t="str">
        <f t="shared" si="1119"/>
        <v>Fulham</v>
      </c>
      <c r="AD941" s="177" t="str">
        <f t="shared" si="1119"/>
        <v>Fulham</v>
      </c>
      <c r="AE941" s="177" t="str">
        <f t="shared" si="1119"/>
        <v>Cardiff</v>
      </c>
      <c r="AF941" s="177" t="str">
        <f t="shared" si="1119"/>
        <v>Fulham</v>
      </c>
      <c r="AG941" s="177" t="str">
        <f t="shared" si="1119"/>
        <v>Liverpool</v>
      </c>
      <c r="AH941" s="177" t="str">
        <f t="shared" si="1119"/>
        <v>Arsenal</v>
      </c>
      <c r="AI941" s="177" t="str">
        <f t="shared" si="1119"/>
        <v>Arsenal</v>
      </c>
      <c r="AJ941" s="177" t="str">
        <f t="shared" si="1119"/>
        <v>Everton</v>
      </c>
      <c r="AK941" s="177" t="str">
        <f t="shared" si="1119"/>
        <v>Chelsea</v>
      </c>
      <c r="AL941" s="177" t="str">
        <f t="shared" si="1119"/>
        <v/>
      </c>
      <c r="AM941" s="177" t="str">
        <f t="shared" si="1119"/>
        <v/>
      </c>
      <c r="AN941" s="177" t="str">
        <f t="shared" si="1119"/>
        <v/>
      </c>
      <c r="AO941" s="177" t="str">
        <f t="shared" si="1119"/>
        <v/>
      </c>
      <c r="AP941" s="177" t="str">
        <f t="shared" si="1119"/>
        <v/>
      </c>
      <c r="AQ941" s="170"/>
      <c r="AR941" s="170"/>
    </row>
    <row r="942" ht="12.75" customHeight="1">
      <c r="A942" s="170"/>
      <c r="B942" s="170"/>
      <c r="C942" s="140"/>
      <c r="D942" s="139">
        <v>168.0</v>
      </c>
      <c r="E942" s="177" t="str">
        <f t="shared" ref="E942:AP942" si="1120">IFERROR(INDEX($C$389:$C$578,MATCH($D942,E$389:E$578,0)),"")</f>
        <v>Arsenal</v>
      </c>
      <c r="F942" s="177" t="str">
        <f t="shared" si="1120"/>
        <v>Huddersfield</v>
      </c>
      <c r="G942" s="177" t="str">
        <f t="shared" si="1120"/>
        <v>Everton</v>
      </c>
      <c r="H942" s="177" t="str">
        <f t="shared" si="1120"/>
        <v>Cardiff</v>
      </c>
      <c r="I942" s="177" t="str">
        <f t="shared" si="1120"/>
        <v>Chelsea</v>
      </c>
      <c r="J942" s="177" t="str">
        <f t="shared" si="1120"/>
        <v>Cardiff</v>
      </c>
      <c r="K942" s="177" t="str">
        <f t="shared" si="1120"/>
        <v>Crystal Palace</v>
      </c>
      <c r="L942" s="177" t="str">
        <f t="shared" si="1120"/>
        <v>Arsenal</v>
      </c>
      <c r="M942" s="177" t="str">
        <f t="shared" si="1120"/>
        <v>Burnley</v>
      </c>
      <c r="N942" s="177" t="str">
        <f t="shared" si="1120"/>
        <v>Fulham</v>
      </c>
      <c r="O942" s="177" t="str">
        <f t="shared" si="1120"/>
        <v>Arsenal</v>
      </c>
      <c r="P942" s="177" t="str">
        <f t="shared" si="1120"/>
        <v>Fulham</v>
      </c>
      <c r="Q942" s="177" t="str">
        <f t="shared" si="1120"/>
        <v>Fulham</v>
      </c>
      <c r="R942" s="177" t="str">
        <f t="shared" si="1120"/>
        <v>Crystal Palace</v>
      </c>
      <c r="S942" s="177" t="str">
        <f t="shared" si="1120"/>
        <v>Huddersfield</v>
      </c>
      <c r="T942" s="177" t="str">
        <f t="shared" si="1120"/>
        <v>Bournemouth</v>
      </c>
      <c r="U942" s="177" t="str">
        <f t="shared" si="1120"/>
        <v>Leicester</v>
      </c>
      <c r="V942" s="177" t="str">
        <f t="shared" si="1120"/>
        <v>Newcastle</v>
      </c>
      <c r="W942" s="177" t="str">
        <f t="shared" si="1120"/>
        <v>Newcastle</v>
      </c>
      <c r="X942" s="177" t="str">
        <f t="shared" si="1120"/>
        <v>Arsenal</v>
      </c>
      <c r="Y942" s="177" t="str">
        <f t="shared" si="1120"/>
        <v>Brighton</v>
      </c>
      <c r="Z942" s="177" t="str">
        <f t="shared" si="1120"/>
        <v>Chelsea</v>
      </c>
      <c r="AA942" s="177" t="str">
        <f t="shared" si="1120"/>
        <v>Bournemouth</v>
      </c>
      <c r="AB942" s="177" t="str">
        <f t="shared" si="1120"/>
        <v>Everton</v>
      </c>
      <c r="AC942" s="177" t="str">
        <f t="shared" si="1120"/>
        <v>Brighton</v>
      </c>
      <c r="AD942" s="177" t="str">
        <f t="shared" si="1120"/>
        <v>Crystal Palace</v>
      </c>
      <c r="AE942" s="177" t="str">
        <f t="shared" si="1120"/>
        <v>Arsenal</v>
      </c>
      <c r="AF942" s="177" t="str">
        <f t="shared" si="1120"/>
        <v>Man Utd</v>
      </c>
      <c r="AG942" s="177" t="str">
        <f t="shared" si="1120"/>
        <v>Huddersfield</v>
      </c>
      <c r="AH942" s="177" t="str">
        <f t="shared" si="1120"/>
        <v>Cardiff</v>
      </c>
      <c r="AI942" s="177" t="str">
        <f t="shared" si="1120"/>
        <v>Cardiff</v>
      </c>
      <c r="AJ942" s="177" t="str">
        <f t="shared" si="1120"/>
        <v>Everton</v>
      </c>
      <c r="AK942" s="177" t="str">
        <f t="shared" si="1120"/>
        <v>Everton</v>
      </c>
      <c r="AL942" s="177" t="str">
        <f t="shared" si="1120"/>
        <v/>
      </c>
      <c r="AM942" s="177" t="str">
        <f t="shared" si="1120"/>
        <v/>
      </c>
      <c r="AN942" s="177" t="str">
        <f t="shared" si="1120"/>
        <v/>
      </c>
      <c r="AO942" s="177" t="str">
        <f t="shared" si="1120"/>
        <v/>
      </c>
      <c r="AP942" s="177" t="str">
        <f t="shared" si="1120"/>
        <v/>
      </c>
      <c r="AQ942" s="170"/>
      <c r="AR942" s="170"/>
    </row>
    <row r="943" ht="12.75" customHeight="1">
      <c r="A943" s="170"/>
      <c r="B943" s="170"/>
      <c r="C943" s="140"/>
      <c r="D943" s="139">
        <v>169.0</v>
      </c>
      <c r="E943" s="177" t="str">
        <f t="shared" ref="E943:AP943" si="1121">IFERROR(INDEX($C$389:$C$578,MATCH($D943,E$389:E$578,0)),"")</f>
        <v>Arsenal</v>
      </c>
      <c r="F943" s="177" t="str">
        <f t="shared" si="1121"/>
        <v>Man Utd</v>
      </c>
      <c r="G943" s="177" t="str">
        <f t="shared" si="1121"/>
        <v>Cardiff</v>
      </c>
      <c r="H943" s="177" t="str">
        <f t="shared" si="1121"/>
        <v>Leicester</v>
      </c>
      <c r="I943" s="177" t="str">
        <f t="shared" si="1121"/>
        <v>Chelsea</v>
      </c>
      <c r="J943" s="177" t="str">
        <f t="shared" si="1121"/>
        <v>Brighton</v>
      </c>
      <c r="K943" s="177" t="str">
        <f t="shared" si="1121"/>
        <v>Man City</v>
      </c>
      <c r="L943" s="177" t="str">
        <f t="shared" si="1121"/>
        <v>Fulham</v>
      </c>
      <c r="M943" s="177" t="str">
        <f t="shared" si="1121"/>
        <v>Burnley</v>
      </c>
      <c r="N943" s="177" t="str">
        <f t="shared" si="1121"/>
        <v>Arsenal</v>
      </c>
      <c r="O943" s="177" t="str">
        <f t="shared" si="1121"/>
        <v>Southampton</v>
      </c>
      <c r="P943" s="177" t="str">
        <f t="shared" si="1121"/>
        <v>Burnley</v>
      </c>
      <c r="Q943" s="177" t="str">
        <f t="shared" si="1121"/>
        <v>Leicester</v>
      </c>
      <c r="R943" s="177" t="str">
        <f t="shared" si="1121"/>
        <v>Arsenal</v>
      </c>
      <c r="S943" s="177" t="str">
        <f t="shared" si="1121"/>
        <v>Huddersfield</v>
      </c>
      <c r="T943" s="177" t="str">
        <f t="shared" si="1121"/>
        <v>Leicester</v>
      </c>
      <c r="U943" s="177" t="str">
        <f t="shared" si="1121"/>
        <v>Chelsea</v>
      </c>
      <c r="V943" s="177" t="str">
        <f t="shared" si="1121"/>
        <v>Bournemouth</v>
      </c>
      <c r="W943" s="177" t="str">
        <f t="shared" si="1121"/>
        <v>Liverpool</v>
      </c>
      <c r="X943" s="177" t="str">
        <f t="shared" si="1121"/>
        <v>Chelsea</v>
      </c>
      <c r="Y943" s="177" t="str">
        <f t="shared" si="1121"/>
        <v>Leicester</v>
      </c>
      <c r="Z943" s="177" t="str">
        <f t="shared" si="1121"/>
        <v>West Ham</v>
      </c>
      <c r="AA943" s="177" t="str">
        <f t="shared" si="1121"/>
        <v>Liverpool</v>
      </c>
      <c r="AB943" s="177" t="str">
        <f t="shared" si="1121"/>
        <v>Bournemouth</v>
      </c>
      <c r="AC943" s="177" t="str">
        <f t="shared" si="1121"/>
        <v>Bournemouth</v>
      </c>
      <c r="AD943" s="177" t="str">
        <f t="shared" si="1121"/>
        <v>Arsenal</v>
      </c>
      <c r="AE943" s="177" t="str">
        <f t="shared" si="1121"/>
        <v>Fulham</v>
      </c>
      <c r="AF943" s="177" t="str">
        <f t="shared" si="1121"/>
        <v>Tottenham</v>
      </c>
      <c r="AG943" s="177" t="str">
        <f t="shared" si="1121"/>
        <v>Huddersfield</v>
      </c>
      <c r="AH943" s="177" t="str">
        <f t="shared" si="1121"/>
        <v>Burnley</v>
      </c>
      <c r="AI943" s="177" t="str">
        <f t="shared" si="1121"/>
        <v>Everton</v>
      </c>
      <c r="AJ943" s="177" t="str">
        <f t="shared" si="1121"/>
        <v>Brighton</v>
      </c>
      <c r="AK943" s="177" t="str">
        <f t="shared" si="1121"/>
        <v>Everton</v>
      </c>
      <c r="AL943" s="177" t="str">
        <f t="shared" si="1121"/>
        <v/>
      </c>
      <c r="AM943" s="177" t="str">
        <f t="shared" si="1121"/>
        <v/>
      </c>
      <c r="AN943" s="177" t="str">
        <f t="shared" si="1121"/>
        <v/>
      </c>
      <c r="AO943" s="177" t="str">
        <f t="shared" si="1121"/>
        <v/>
      </c>
      <c r="AP943" s="177" t="str">
        <f t="shared" si="1121"/>
        <v/>
      </c>
      <c r="AQ943" s="170"/>
      <c r="AR943" s="170"/>
    </row>
    <row r="944" ht="12.75" customHeight="1">
      <c r="A944" s="170"/>
      <c r="B944" s="170"/>
      <c r="C944" s="140"/>
      <c r="D944" s="139">
        <v>170.0</v>
      </c>
      <c r="E944" s="177" t="str">
        <f t="shared" ref="E944:AP944" si="1122">IFERROR(INDEX($C$389:$C$578,MATCH($D944,E$389:E$578,0)),"")</f>
        <v>Brighton</v>
      </c>
      <c r="F944" s="177" t="str">
        <f t="shared" si="1122"/>
        <v>Brighton</v>
      </c>
      <c r="G944" s="177" t="str">
        <f t="shared" si="1122"/>
        <v>Tottenham</v>
      </c>
      <c r="H944" s="177" t="str">
        <f t="shared" si="1122"/>
        <v>Bournemouth</v>
      </c>
      <c r="I944" s="177" t="str">
        <f t="shared" si="1122"/>
        <v>Fulham</v>
      </c>
      <c r="J944" s="177" t="str">
        <f t="shared" si="1122"/>
        <v>Brighton</v>
      </c>
      <c r="K944" s="177" t="str">
        <f t="shared" si="1122"/>
        <v>Man City</v>
      </c>
      <c r="L944" s="177" t="str">
        <f t="shared" si="1122"/>
        <v>Man City</v>
      </c>
      <c r="M944" s="177" t="str">
        <f t="shared" si="1122"/>
        <v>Chelsea</v>
      </c>
      <c r="N944" s="177" t="str">
        <f t="shared" si="1122"/>
        <v>Southampton</v>
      </c>
      <c r="O944" s="177" t="str">
        <f t="shared" si="1122"/>
        <v>Burnley</v>
      </c>
      <c r="P944" s="177" t="str">
        <f t="shared" si="1122"/>
        <v>Crystal Palace</v>
      </c>
      <c r="Q944" s="177" t="str">
        <f t="shared" si="1122"/>
        <v>Cardiff</v>
      </c>
      <c r="R944" s="177" t="str">
        <f t="shared" si="1122"/>
        <v>Bournemouth</v>
      </c>
      <c r="S944" s="177" t="str">
        <f t="shared" si="1122"/>
        <v>Cardiff</v>
      </c>
      <c r="T944" s="177" t="str">
        <f t="shared" si="1122"/>
        <v>Chelsea</v>
      </c>
      <c r="U944" s="177" t="str">
        <f t="shared" si="1122"/>
        <v>Cardiff</v>
      </c>
      <c r="V944" s="177" t="str">
        <f t="shared" si="1122"/>
        <v>Cardiff</v>
      </c>
      <c r="W944" s="177" t="str">
        <f t="shared" si="1122"/>
        <v>Arsenal</v>
      </c>
      <c r="X944" s="177" t="str">
        <f t="shared" si="1122"/>
        <v>Crystal Palace</v>
      </c>
      <c r="Y944" s="177" t="str">
        <f t="shared" si="1122"/>
        <v>Leicester</v>
      </c>
      <c r="Z944" s="177" t="str">
        <f t="shared" si="1122"/>
        <v>Liverpool</v>
      </c>
      <c r="AA944" s="177" t="str">
        <f t="shared" si="1122"/>
        <v>Burnley</v>
      </c>
      <c r="AB944" s="177" t="str">
        <f t="shared" si="1122"/>
        <v>Bournemouth</v>
      </c>
      <c r="AC944" s="177" t="str">
        <f t="shared" si="1122"/>
        <v>Bournemouth</v>
      </c>
      <c r="AD944" s="177" t="str">
        <f t="shared" si="1122"/>
        <v>Burnley</v>
      </c>
      <c r="AE944" s="177" t="str">
        <f t="shared" si="1122"/>
        <v>Burnley</v>
      </c>
      <c r="AF944" s="177" t="str">
        <f t="shared" si="1122"/>
        <v>Southampton</v>
      </c>
      <c r="AG944" s="177" t="str">
        <f t="shared" si="1122"/>
        <v>Bournemouth</v>
      </c>
      <c r="AH944" s="177" t="str">
        <f t="shared" si="1122"/>
        <v>Burnley</v>
      </c>
      <c r="AI944" s="177" t="str">
        <f t="shared" si="1122"/>
        <v>Burnley</v>
      </c>
      <c r="AJ944" s="177" t="str">
        <f t="shared" si="1122"/>
        <v>Leicester</v>
      </c>
      <c r="AK944" s="177" t="str">
        <f t="shared" si="1122"/>
        <v>Huddersfield</v>
      </c>
      <c r="AL944" s="177" t="str">
        <f t="shared" si="1122"/>
        <v/>
      </c>
      <c r="AM944" s="177" t="str">
        <f t="shared" si="1122"/>
        <v/>
      </c>
      <c r="AN944" s="177" t="str">
        <f t="shared" si="1122"/>
        <v/>
      </c>
      <c r="AO944" s="177" t="str">
        <f t="shared" si="1122"/>
        <v/>
      </c>
      <c r="AP944" s="177" t="str">
        <f t="shared" si="1122"/>
        <v/>
      </c>
      <c r="AQ944" s="170"/>
      <c r="AR944" s="170"/>
    </row>
    <row r="945" ht="12.75" customHeight="1">
      <c r="A945" s="170"/>
      <c r="B945" s="170"/>
      <c r="C945" s="140"/>
      <c r="D945" s="139">
        <v>171.0</v>
      </c>
      <c r="E945" s="177" t="str">
        <f t="shared" ref="E945:AP945" si="1123">IFERROR(INDEX($C$389:$C$578,MATCH($D945,E$389:E$578,0)),"")</f>
        <v>Brighton</v>
      </c>
      <c r="F945" s="177" t="str">
        <f t="shared" si="1123"/>
        <v>Fulham</v>
      </c>
      <c r="G945" s="177" t="str">
        <f t="shared" si="1123"/>
        <v>Fulham</v>
      </c>
      <c r="H945" s="177" t="str">
        <f t="shared" si="1123"/>
        <v>Newcastle</v>
      </c>
      <c r="I945" s="177" t="str">
        <f t="shared" si="1123"/>
        <v>Burnley</v>
      </c>
      <c r="J945" s="177" t="str">
        <f t="shared" si="1123"/>
        <v>Cardiff</v>
      </c>
      <c r="K945" s="177" t="str">
        <f t="shared" si="1123"/>
        <v>Burnley</v>
      </c>
      <c r="L945" s="177" t="str">
        <f t="shared" si="1123"/>
        <v>Arsenal</v>
      </c>
      <c r="M945" s="177" t="str">
        <f t="shared" si="1123"/>
        <v>Arsenal</v>
      </c>
      <c r="N945" s="177" t="str">
        <f t="shared" si="1123"/>
        <v>Crystal Palace</v>
      </c>
      <c r="O945" s="177" t="str">
        <f t="shared" si="1123"/>
        <v>Bournemouth</v>
      </c>
      <c r="P945" s="177" t="str">
        <f t="shared" si="1123"/>
        <v>Chelsea</v>
      </c>
      <c r="Q945" s="177" t="str">
        <f t="shared" si="1123"/>
        <v>Crystal Palace</v>
      </c>
      <c r="R945" s="177" t="str">
        <f t="shared" si="1123"/>
        <v>Burnley</v>
      </c>
      <c r="S945" s="177" t="str">
        <f t="shared" si="1123"/>
        <v>Cardiff</v>
      </c>
      <c r="T945" s="177" t="str">
        <f t="shared" si="1123"/>
        <v>Huddersfield</v>
      </c>
      <c r="U945" s="177" t="str">
        <f t="shared" si="1123"/>
        <v>Brighton</v>
      </c>
      <c r="V945" s="177" t="str">
        <f t="shared" si="1123"/>
        <v>Newcastle</v>
      </c>
      <c r="W945" s="177" t="str">
        <f t="shared" si="1123"/>
        <v>Liverpool</v>
      </c>
      <c r="X945" s="177" t="str">
        <f t="shared" si="1123"/>
        <v>Man Utd</v>
      </c>
      <c r="Y945" s="177" t="str">
        <f t="shared" si="1123"/>
        <v>Burnley</v>
      </c>
      <c r="Z945" s="177" t="str">
        <f t="shared" si="1123"/>
        <v>Fulham</v>
      </c>
      <c r="AA945" s="177" t="str">
        <f t="shared" si="1123"/>
        <v>Cardiff</v>
      </c>
      <c r="AB945" s="177" t="str">
        <f t="shared" si="1123"/>
        <v>Cardiff</v>
      </c>
      <c r="AC945" s="177" t="str">
        <f t="shared" si="1123"/>
        <v>Everton</v>
      </c>
      <c r="AD945" s="177" t="str">
        <f t="shared" si="1123"/>
        <v>Burnley</v>
      </c>
      <c r="AE945" s="177" t="str">
        <f t="shared" si="1123"/>
        <v>Southampton</v>
      </c>
      <c r="AF945" s="177" t="str">
        <f t="shared" si="1123"/>
        <v>Huddersfield</v>
      </c>
      <c r="AG945" s="177" t="str">
        <f t="shared" si="1123"/>
        <v>Arsenal</v>
      </c>
      <c r="AH945" s="177" t="str">
        <f t="shared" si="1123"/>
        <v>Huddersfield</v>
      </c>
      <c r="AI945" s="177" t="str">
        <f t="shared" si="1123"/>
        <v>Burnley</v>
      </c>
      <c r="AJ945" s="177" t="str">
        <f t="shared" si="1123"/>
        <v>Everton</v>
      </c>
      <c r="AK945" s="177" t="str">
        <f t="shared" si="1123"/>
        <v>Bournemouth</v>
      </c>
      <c r="AL945" s="177" t="str">
        <f t="shared" si="1123"/>
        <v/>
      </c>
      <c r="AM945" s="177" t="str">
        <f t="shared" si="1123"/>
        <v/>
      </c>
      <c r="AN945" s="177" t="str">
        <f t="shared" si="1123"/>
        <v/>
      </c>
      <c r="AO945" s="177" t="str">
        <f t="shared" si="1123"/>
        <v/>
      </c>
      <c r="AP945" s="177" t="str">
        <f t="shared" si="1123"/>
        <v/>
      </c>
      <c r="AQ945" s="170"/>
      <c r="AR945" s="170"/>
    </row>
    <row r="946" ht="12.75" customHeight="1">
      <c r="A946" s="170"/>
      <c r="B946" s="170"/>
      <c r="C946" s="140"/>
      <c r="D946" s="139">
        <v>172.0</v>
      </c>
      <c r="E946" s="177" t="str">
        <f t="shared" ref="E946:AP946" si="1124">IFERROR(INDEX($C$389:$C$578,MATCH($D946,E$389:E$578,0)),"")</f>
        <v>Cardiff</v>
      </c>
      <c r="F946" s="177" t="str">
        <f t="shared" si="1124"/>
        <v>Brighton</v>
      </c>
      <c r="G946" s="177" t="str">
        <f t="shared" si="1124"/>
        <v>Brighton</v>
      </c>
      <c r="H946" s="177" t="str">
        <f t="shared" si="1124"/>
        <v>Huddersfield</v>
      </c>
      <c r="I946" s="177" t="str">
        <f t="shared" si="1124"/>
        <v>Cardiff</v>
      </c>
      <c r="J946" s="177" t="str">
        <f t="shared" si="1124"/>
        <v>Brighton</v>
      </c>
      <c r="K946" s="177" t="str">
        <f t="shared" si="1124"/>
        <v>Chelsea</v>
      </c>
      <c r="L946" s="177" t="str">
        <f t="shared" si="1124"/>
        <v>Cardiff</v>
      </c>
      <c r="M946" s="177" t="str">
        <f t="shared" si="1124"/>
        <v>Crystal Palace</v>
      </c>
      <c r="N946" s="177" t="str">
        <f t="shared" si="1124"/>
        <v>Arsenal</v>
      </c>
      <c r="O946" s="177" t="str">
        <f t="shared" si="1124"/>
        <v>Fulham</v>
      </c>
      <c r="P946" s="177" t="str">
        <f t="shared" si="1124"/>
        <v>Burnley</v>
      </c>
      <c r="Q946" s="177" t="str">
        <f t="shared" si="1124"/>
        <v>Tottenham</v>
      </c>
      <c r="R946" s="177" t="str">
        <f t="shared" si="1124"/>
        <v>Leicester</v>
      </c>
      <c r="S946" s="177" t="str">
        <f t="shared" si="1124"/>
        <v>Bournemouth</v>
      </c>
      <c r="T946" s="177" t="str">
        <f t="shared" si="1124"/>
        <v>Liverpool</v>
      </c>
      <c r="U946" s="177" t="str">
        <f t="shared" si="1124"/>
        <v>Crystal Palace</v>
      </c>
      <c r="V946" s="177" t="str">
        <f t="shared" si="1124"/>
        <v>Southampton</v>
      </c>
      <c r="W946" s="177" t="str">
        <f t="shared" si="1124"/>
        <v>Arsenal</v>
      </c>
      <c r="X946" s="177" t="str">
        <f t="shared" si="1124"/>
        <v>Crystal Palace</v>
      </c>
      <c r="Y946" s="177" t="str">
        <f t="shared" si="1124"/>
        <v>Cardiff</v>
      </c>
      <c r="Z946" s="177" t="str">
        <f t="shared" si="1124"/>
        <v>Brighton</v>
      </c>
      <c r="AA946" s="177" t="str">
        <f t="shared" si="1124"/>
        <v>Crystal Palace</v>
      </c>
      <c r="AB946" s="177" t="str">
        <f t="shared" si="1124"/>
        <v>Fulham</v>
      </c>
      <c r="AC946" s="177" t="str">
        <f t="shared" si="1124"/>
        <v>Fulham</v>
      </c>
      <c r="AD946" s="177" t="str">
        <f t="shared" si="1124"/>
        <v>Burnley</v>
      </c>
      <c r="AE946" s="177" t="str">
        <f t="shared" si="1124"/>
        <v>Arsenal</v>
      </c>
      <c r="AF946" s="177" t="str">
        <f t="shared" si="1124"/>
        <v>Bournemouth</v>
      </c>
      <c r="AG946" s="177" t="str">
        <f t="shared" si="1124"/>
        <v>Fulham</v>
      </c>
      <c r="AH946" s="177" t="str">
        <f t="shared" si="1124"/>
        <v>Fulham</v>
      </c>
      <c r="AI946" s="177" t="str">
        <f t="shared" si="1124"/>
        <v>Man City</v>
      </c>
      <c r="AJ946" s="177" t="str">
        <f t="shared" si="1124"/>
        <v>Chelsea</v>
      </c>
      <c r="AK946" s="177" t="str">
        <f t="shared" si="1124"/>
        <v>Crystal Palace</v>
      </c>
      <c r="AL946" s="177" t="str">
        <f t="shared" si="1124"/>
        <v/>
      </c>
      <c r="AM946" s="177" t="str">
        <f t="shared" si="1124"/>
        <v/>
      </c>
      <c r="AN946" s="177" t="str">
        <f t="shared" si="1124"/>
        <v/>
      </c>
      <c r="AO946" s="177" t="str">
        <f t="shared" si="1124"/>
        <v/>
      </c>
      <c r="AP946" s="177" t="str">
        <f t="shared" si="1124"/>
        <v/>
      </c>
      <c r="AQ946" s="170"/>
      <c r="AR946" s="170"/>
    </row>
    <row r="947" ht="12.75" customHeight="1">
      <c r="A947" s="170"/>
      <c r="B947" s="170"/>
      <c r="C947" s="140"/>
      <c r="D947" s="139">
        <v>173.0</v>
      </c>
      <c r="E947" s="177" t="str">
        <f t="shared" ref="E947:AP947" si="1125">IFERROR(INDEX($C$389:$C$578,MATCH($D947,E$389:E$578,0)),"")</f>
        <v>Everton</v>
      </c>
      <c r="F947" s="177" t="str">
        <f t="shared" si="1125"/>
        <v>Fulham</v>
      </c>
      <c r="G947" s="177" t="str">
        <f t="shared" si="1125"/>
        <v>Everton</v>
      </c>
      <c r="H947" s="177" t="str">
        <f t="shared" si="1125"/>
        <v>Burnley</v>
      </c>
      <c r="I947" s="177" t="str">
        <f t="shared" si="1125"/>
        <v>Fulham</v>
      </c>
      <c r="J947" s="177" t="str">
        <f t="shared" si="1125"/>
        <v>Cardiff</v>
      </c>
      <c r="K947" s="177" t="str">
        <f t="shared" si="1125"/>
        <v>Everton</v>
      </c>
      <c r="L947" s="177" t="str">
        <f t="shared" si="1125"/>
        <v>Everton</v>
      </c>
      <c r="M947" s="177" t="str">
        <f t="shared" si="1125"/>
        <v>Leicester</v>
      </c>
      <c r="N947" s="177" t="str">
        <f t="shared" si="1125"/>
        <v>Cardiff</v>
      </c>
      <c r="O947" s="177" t="str">
        <f t="shared" si="1125"/>
        <v>Arsenal</v>
      </c>
      <c r="P947" s="177" t="str">
        <f t="shared" si="1125"/>
        <v>Fulham</v>
      </c>
      <c r="Q947" s="177" t="str">
        <f t="shared" si="1125"/>
        <v>Chelsea</v>
      </c>
      <c r="R947" s="177" t="str">
        <f t="shared" si="1125"/>
        <v>Crystal Palace</v>
      </c>
      <c r="S947" s="177" t="str">
        <f t="shared" si="1125"/>
        <v>Cardiff</v>
      </c>
      <c r="T947" s="177" t="str">
        <f t="shared" si="1125"/>
        <v>Chelsea</v>
      </c>
      <c r="U947" s="177" t="str">
        <f t="shared" si="1125"/>
        <v>Brighton</v>
      </c>
      <c r="V947" s="177" t="str">
        <f t="shared" si="1125"/>
        <v>Fulham</v>
      </c>
      <c r="W947" s="177" t="str">
        <f t="shared" si="1125"/>
        <v>Bournemouth</v>
      </c>
      <c r="X947" s="177" t="str">
        <f t="shared" si="1125"/>
        <v>Watford</v>
      </c>
      <c r="Y947" s="177" t="str">
        <f t="shared" si="1125"/>
        <v>Bournemouth</v>
      </c>
      <c r="Z947" s="177" t="str">
        <f t="shared" si="1125"/>
        <v>Burnley</v>
      </c>
      <c r="AA947" s="177" t="str">
        <f t="shared" si="1125"/>
        <v>Fulham</v>
      </c>
      <c r="AB947" s="177" t="str">
        <f t="shared" si="1125"/>
        <v>Everton</v>
      </c>
      <c r="AC947" s="177" t="str">
        <f t="shared" si="1125"/>
        <v>Man Utd</v>
      </c>
      <c r="AD947" s="177" t="str">
        <f t="shared" si="1125"/>
        <v>Crystal Palace</v>
      </c>
      <c r="AE947" s="177" t="str">
        <f t="shared" si="1125"/>
        <v>Tottenham</v>
      </c>
      <c r="AF947" s="177" t="str">
        <f t="shared" si="1125"/>
        <v>Fulham</v>
      </c>
      <c r="AG947" s="177" t="str">
        <f t="shared" si="1125"/>
        <v>Fulham</v>
      </c>
      <c r="AH947" s="177" t="str">
        <f t="shared" si="1125"/>
        <v>Crystal Palace</v>
      </c>
      <c r="AI947" s="177" t="str">
        <f t="shared" si="1125"/>
        <v>Man Utd</v>
      </c>
      <c r="AJ947" s="177" t="str">
        <f t="shared" si="1125"/>
        <v>Newcastle</v>
      </c>
      <c r="AK947" s="177" t="str">
        <f t="shared" si="1125"/>
        <v>Man Utd</v>
      </c>
      <c r="AL947" s="177" t="str">
        <f t="shared" si="1125"/>
        <v/>
      </c>
      <c r="AM947" s="177" t="str">
        <f t="shared" si="1125"/>
        <v/>
      </c>
      <c r="AN947" s="177" t="str">
        <f t="shared" si="1125"/>
        <v/>
      </c>
      <c r="AO947" s="177" t="str">
        <f t="shared" si="1125"/>
        <v/>
      </c>
      <c r="AP947" s="177" t="str">
        <f t="shared" si="1125"/>
        <v/>
      </c>
      <c r="AQ947" s="170"/>
      <c r="AR947" s="170"/>
    </row>
    <row r="948" ht="12.75" customHeight="1">
      <c r="A948" s="170"/>
      <c r="B948" s="170"/>
      <c r="C948" s="140"/>
      <c r="D948" s="139">
        <v>174.0</v>
      </c>
      <c r="E948" s="177" t="str">
        <f t="shared" ref="E948:AP948" si="1126">IFERROR(INDEX($C$389:$C$578,MATCH($D948,E$389:E$578,0)),"")</f>
        <v>Cardiff</v>
      </c>
      <c r="F948" s="177" t="str">
        <f t="shared" si="1126"/>
        <v>Tottenham</v>
      </c>
      <c r="G948" s="177" t="str">
        <f t="shared" si="1126"/>
        <v>Cardiff</v>
      </c>
      <c r="H948" s="177" t="str">
        <f t="shared" si="1126"/>
        <v>Newcastle</v>
      </c>
      <c r="I948" s="177" t="str">
        <f t="shared" si="1126"/>
        <v>Southampton</v>
      </c>
      <c r="J948" s="177" t="str">
        <f t="shared" si="1126"/>
        <v>Chelsea</v>
      </c>
      <c r="K948" s="177" t="str">
        <f t="shared" si="1126"/>
        <v>Bournemouth</v>
      </c>
      <c r="L948" s="177" t="str">
        <f t="shared" si="1126"/>
        <v>Fulham</v>
      </c>
      <c r="M948" s="177" t="str">
        <f t="shared" si="1126"/>
        <v>Burnley</v>
      </c>
      <c r="N948" s="177" t="str">
        <f t="shared" si="1126"/>
        <v>Burnley</v>
      </c>
      <c r="O948" s="177" t="str">
        <f t="shared" si="1126"/>
        <v>Crystal Palace</v>
      </c>
      <c r="P948" s="177" t="str">
        <f t="shared" si="1126"/>
        <v>Fulham</v>
      </c>
      <c r="Q948" s="177" t="str">
        <f t="shared" si="1126"/>
        <v>Arsenal</v>
      </c>
      <c r="R948" s="177" t="str">
        <f t="shared" si="1126"/>
        <v>Chelsea</v>
      </c>
      <c r="S948" s="177" t="str">
        <f t="shared" si="1126"/>
        <v>Cardiff</v>
      </c>
      <c r="T948" s="177" t="str">
        <f t="shared" si="1126"/>
        <v>Everton</v>
      </c>
      <c r="U948" s="177" t="str">
        <f t="shared" si="1126"/>
        <v>Bournemouth</v>
      </c>
      <c r="V948" s="177" t="str">
        <f t="shared" si="1126"/>
        <v>Cardiff</v>
      </c>
      <c r="W948" s="177" t="str">
        <f t="shared" si="1126"/>
        <v>Bournemouth</v>
      </c>
      <c r="X948" s="177" t="str">
        <f t="shared" si="1126"/>
        <v>Cardiff</v>
      </c>
      <c r="Y948" s="177" t="str">
        <f t="shared" si="1126"/>
        <v>Crystal Palace</v>
      </c>
      <c r="Z948" s="177" t="str">
        <f t="shared" si="1126"/>
        <v>Burnley</v>
      </c>
      <c r="AA948" s="177" t="str">
        <f t="shared" si="1126"/>
        <v>Crystal Palace</v>
      </c>
      <c r="AB948" s="177" t="str">
        <f t="shared" si="1126"/>
        <v>Liverpool</v>
      </c>
      <c r="AC948" s="177" t="str">
        <f t="shared" si="1126"/>
        <v>Brighton</v>
      </c>
      <c r="AD948" s="177" t="str">
        <f t="shared" si="1126"/>
        <v>Bournemouth</v>
      </c>
      <c r="AE948" s="177" t="str">
        <f t="shared" si="1126"/>
        <v>Everton</v>
      </c>
      <c r="AF948" s="177" t="str">
        <f t="shared" si="1126"/>
        <v>Bournemouth</v>
      </c>
      <c r="AG948" s="177" t="str">
        <f t="shared" si="1126"/>
        <v>Burnley</v>
      </c>
      <c r="AH948" s="177" t="str">
        <f t="shared" si="1126"/>
        <v>Man Utd</v>
      </c>
      <c r="AI948" s="177" t="str">
        <f t="shared" si="1126"/>
        <v>Chelsea</v>
      </c>
      <c r="AJ948" s="177" t="str">
        <f t="shared" si="1126"/>
        <v>Chelsea</v>
      </c>
      <c r="AK948" s="177" t="str">
        <f t="shared" si="1126"/>
        <v>Brighton</v>
      </c>
      <c r="AL948" s="177" t="str">
        <f t="shared" si="1126"/>
        <v/>
      </c>
      <c r="AM948" s="177" t="str">
        <f t="shared" si="1126"/>
        <v/>
      </c>
      <c r="AN948" s="177" t="str">
        <f t="shared" si="1126"/>
        <v/>
      </c>
      <c r="AO948" s="177" t="str">
        <f t="shared" si="1126"/>
        <v/>
      </c>
      <c r="AP948" s="177" t="str">
        <f t="shared" si="1126"/>
        <v/>
      </c>
      <c r="AQ948" s="170"/>
      <c r="AR948" s="170"/>
    </row>
    <row r="949" ht="12.75" customHeight="1">
      <c r="A949" s="170"/>
      <c r="B949" s="170"/>
      <c r="C949" s="140"/>
      <c r="D949" s="139">
        <v>175.0</v>
      </c>
      <c r="E949" s="177" t="str">
        <f t="shared" ref="E949:AP949" si="1127">IFERROR(INDEX($C$389:$C$578,MATCH($D949,E$389:E$578,0)),"")</f>
        <v>Fulham</v>
      </c>
      <c r="F949" s="177" t="str">
        <f t="shared" si="1127"/>
        <v>Newcastle</v>
      </c>
      <c r="G949" s="177" t="str">
        <f t="shared" si="1127"/>
        <v>Cardiff</v>
      </c>
      <c r="H949" s="177" t="str">
        <f t="shared" si="1127"/>
        <v>Chelsea</v>
      </c>
      <c r="I949" s="177" t="str">
        <f t="shared" si="1127"/>
        <v>Leicester</v>
      </c>
      <c r="J949" s="177" t="str">
        <f t="shared" si="1127"/>
        <v>West Ham</v>
      </c>
      <c r="K949" s="177" t="str">
        <f t="shared" si="1127"/>
        <v>Burnley</v>
      </c>
      <c r="L949" s="177" t="str">
        <f t="shared" si="1127"/>
        <v>Burnley</v>
      </c>
      <c r="M949" s="177" t="str">
        <f t="shared" si="1127"/>
        <v>Burnley</v>
      </c>
      <c r="N949" s="177" t="str">
        <f t="shared" si="1127"/>
        <v>Crystal Palace</v>
      </c>
      <c r="O949" s="177" t="str">
        <f t="shared" si="1127"/>
        <v>Man City</v>
      </c>
      <c r="P949" s="177" t="str">
        <f t="shared" si="1127"/>
        <v>Crystal Palace</v>
      </c>
      <c r="Q949" s="177" t="str">
        <f t="shared" si="1127"/>
        <v>Arsenal</v>
      </c>
      <c r="R949" s="177" t="str">
        <f t="shared" si="1127"/>
        <v>Crystal Palace</v>
      </c>
      <c r="S949" s="177" t="str">
        <f t="shared" si="1127"/>
        <v>Crystal Palace</v>
      </c>
      <c r="T949" s="177" t="str">
        <f t="shared" si="1127"/>
        <v>Crystal Palace</v>
      </c>
      <c r="U949" s="177" t="str">
        <f t="shared" si="1127"/>
        <v>Brighton</v>
      </c>
      <c r="V949" s="177" t="str">
        <f t="shared" si="1127"/>
        <v>Bournemouth</v>
      </c>
      <c r="W949" s="177" t="str">
        <f t="shared" si="1127"/>
        <v>Chelsea</v>
      </c>
      <c r="X949" s="177" t="str">
        <f t="shared" si="1127"/>
        <v>Fulham</v>
      </c>
      <c r="Y949" s="177" t="str">
        <f t="shared" si="1127"/>
        <v>Cardiff</v>
      </c>
      <c r="Z949" s="177" t="str">
        <f t="shared" si="1127"/>
        <v>Newcastle</v>
      </c>
      <c r="AA949" s="177" t="str">
        <f t="shared" si="1127"/>
        <v>Burnley</v>
      </c>
      <c r="AB949" s="177" t="str">
        <f t="shared" si="1127"/>
        <v>Cardiff</v>
      </c>
      <c r="AC949" s="177" t="str">
        <f t="shared" si="1127"/>
        <v>Fulham</v>
      </c>
      <c r="AD949" s="177" t="str">
        <f t="shared" si="1127"/>
        <v>Bournemouth</v>
      </c>
      <c r="AE949" s="177" t="str">
        <f t="shared" si="1127"/>
        <v>Man City</v>
      </c>
      <c r="AF949" s="177" t="str">
        <f t="shared" si="1127"/>
        <v>Cardiff</v>
      </c>
      <c r="AG949" s="177" t="str">
        <f t="shared" si="1127"/>
        <v>Arsenal</v>
      </c>
      <c r="AH949" s="177" t="str">
        <f t="shared" si="1127"/>
        <v>Man City</v>
      </c>
      <c r="AI949" s="177" t="str">
        <f t="shared" si="1127"/>
        <v>Huddersfield</v>
      </c>
      <c r="AJ949" s="177" t="str">
        <f t="shared" si="1127"/>
        <v>Huddersfield</v>
      </c>
      <c r="AK949" s="177" t="str">
        <f t="shared" si="1127"/>
        <v>Bournemouth</v>
      </c>
      <c r="AL949" s="177" t="str">
        <f t="shared" si="1127"/>
        <v/>
      </c>
      <c r="AM949" s="177" t="str">
        <f t="shared" si="1127"/>
        <v/>
      </c>
      <c r="AN949" s="177" t="str">
        <f t="shared" si="1127"/>
        <v/>
      </c>
      <c r="AO949" s="177" t="str">
        <f t="shared" si="1127"/>
        <v/>
      </c>
      <c r="AP949" s="177" t="str">
        <f t="shared" si="1127"/>
        <v/>
      </c>
      <c r="AQ949" s="170"/>
      <c r="AR949" s="170"/>
    </row>
    <row r="950" ht="12.75" customHeight="1">
      <c r="A950" s="170"/>
      <c r="B950" s="170"/>
      <c r="C950" s="140"/>
      <c r="D950" s="139">
        <v>176.0</v>
      </c>
      <c r="E950" s="177" t="str">
        <f t="shared" ref="E950:AP950" si="1128">IFERROR(INDEX($C$389:$C$578,MATCH($D950,E$389:E$578,0)),"")</f>
        <v>Tottenham</v>
      </c>
      <c r="F950" s="177" t="str">
        <f t="shared" si="1128"/>
        <v>Crystal Palace</v>
      </c>
      <c r="G950" s="177" t="str">
        <f t="shared" si="1128"/>
        <v>Newcastle</v>
      </c>
      <c r="H950" s="177" t="str">
        <f t="shared" si="1128"/>
        <v>Huddersfield</v>
      </c>
      <c r="I950" s="177" t="str">
        <f t="shared" si="1128"/>
        <v>Newcastle</v>
      </c>
      <c r="J950" s="177" t="str">
        <f t="shared" si="1128"/>
        <v>Arsenal</v>
      </c>
      <c r="K950" s="177" t="str">
        <f t="shared" si="1128"/>
        <v>Leicester</v>
      </c>
      <c r="L950" s="177" t="str">
        <f t="shared" si="1128"/>
        <v>Cardiff</v>
      </c>
      <c r="M950" s="177" t="str">
        <f t="shared" si="1128"/>
        <v>Arsenal</v>
      </c>
      <c r="N950" s="177" t="str">
        <f t="shared" si="1128"/>
        <v>Burnley</v>
      </c>
      <c r="O950" s="177" t="str">
        <f t="shared" si="1128"/>
        <v>Chelsea</v>
      </c>
      <c r="P950" s="177" t="str">
        <f t="shared" si="1128"/>
        <v>Burnley</v>
      </c>
      <c r="Q950" s="177" t="str">
        <f t="shared" si="1128"/>
        <v>Crystal Palace</v>
      </c>
      <c r="R950" s="177" t="str">
        <f t="shared" si="1128"/>
        <v>Cardiff</v>
      </c>
      <c r="S950" s="177" t="str">
        <f t="shared" si="1128"/>
        <v>Bournemouth</v>
      </c>
      <c r="T950" s="177" t="str">
        <f t="shared" si="1128"/>
        <v>Huddersfield</v>
      </c>
      <c r="U950" s="177" t="str">
        <f t="shared" si="1128"/>
        <v>Everton</v>
      </c>
      <c r="V950" s="177" t="str">
        <f t="shared" si="1128"/>
        <v>Brighton</v>
      </c>
      <c r="W950" s="177" t="str">
        <f t="shared" si="1128"/>
        <v>Arsenal</v>
      </c>
      <c r="X950" s="177" t="str">
        <f t="shared" si="1128"/>
        <v>Bournemouth</v>
      </c>
      <c r="Y950" s="177" t="str">
        <f t="shared" si="1128"/>
        <v>Chelsea</v>
      </c>
      <c r="Z950" s="177" t="str">
        <f t="shared" si="1128"/>
        <v>Watford</v>
      </c>
      <c r="AA950" s="177" t="str">
        <f t="shared" si="1128"/>
        <v>Leicester</v>
      </c>
      <c r="AB950" s="177" t="str">
        <f t="shared" si="1128"/>
        <v>Newcastle</v>
      </c>
      <c r="AC950" s="177" t="str">
        <f t="shared" si="1128"/>
        <v>Bournemouth</v>
      </c>
      <c r="AD950" s="177" t="str">
        <f t="shared" si="1128"/>
        <v>Crystal Palace</v>
      </c>
      <c r="AE950" s="177" t="str">
        <f t="shared" si="1128"/>
        <v>Fulham</v>
      </c>
      <c r="AF950" s="177" t="str">
        <f t="shared" si="1128"/>
        <v>Fulham</v>
      </c>
      <c r="AG950" s="177" t="str">
        <f t="shared" si="1128"/>
        <v>Chelsea</v>
      </c>
      <c r="AH950" s="177" t="str">
        <f t="shared" si="1128"/>
        <v>Cardiff</v>
      </c>
      <c r="AI950" s="177" t="str">
        <f t="shared" si="1128"/>
        <v>Burnley</v>
      </c>
      <c r="AJ950" s="177" t="str">
        <f t="shared" si="1128"/>
        <v>Cardiff</v>
      </c>
      <c r="AK950" s="177" t="str">
        <f t="shared" si="1128"/>
        <v>Brighton</v>
      </c>
      <c r="AL950" s="177" t="str">
        <f t="shared" si="1128"/>
        <v/>
      </c>
      <c r="AM950" s="177" t="str">
        <f t="shared" si="1128"/>
        <v/>
      </c>
      <c r="AN950" s="177" t="str">
        <f t="shared" si="1128"/>
        <v/>
      </c>
      <c r="AO950" s="177" t="str">
        <f t="shared" si="1128"/>
        <v/>
      </c>
      <c r="AP950" s="177" t="str">
        <f t="shared" si="1128"/>
        <v/>
      </c>
      <c r="AQ950" s="170"/>
      <c r="AR950" s="170"/>
    </row>
    <row r="951" ht="12.75" customHeight="1">
      <c r="A951" s="170"/>
      <c r="B951" s="170"/>
      <c r="C951" s="140"/>
      <c r="D951" s="139">
        <v>177.0</v>
      </c>
      <c r="E951" s="177" t="str">
        <f t="shared" ref="E951:AP951" si="1129">IFERROR(INDEX($C$389:$C$578,MATCH($D951,E$389:E$578,0)),"")</f>
        <v>Man Utd</v>
      </c>
      <c r="F951" s="177" t="str">
        <f t="shared" si="1129"/>
        <v>Fulham</v>
      </c>
      <c r="G951" s="177" t="str">
        <f t="shared" si="1129"/>
        <v>Fulham</v>
      </c>
      <c r="H951" s="177" t="str">
        <f t="shared" si="1129"/>
        <v>Cardiff</v>
      </c>
      <c r="I951" s="177" t="str">
        <f t="shared" si="1129"/>
        <v>West Ham</v>
      </c>
      <c r="J951" s="177" t="str">
        <f t="shared" si="1129"/>
        <v>Cardiff</v>
      </c>
      <c r="K951" s="177" t="str">
        <f t="shared" si="1129"/>
        <v>Crystal Palace</v>
      </c>
      <c r="L951" s="177" t="str">
        <f t="shared" si="1129"/>
        <v>Crystal Palace</v>
      </c>
      <c r="M951" s="177" t="str">
        <f t="shared" si="1129"/>
        <v>Arsenal</v>
      </c>
      <c r="N951" s="177" t="str">
        <f t="shared" si="1129"/>
        <v>Burnley</v>
      </c>
      <c r="O951" s="177" t="str">
        <f t="shared" si="1129"/>
        <v>Burnley</v>
      </c>
      <c r="P951" s="177" t="str">
        <f t="shared" si="1129"/>
        <v>Crystal Palace</v>
      </c>
      <c r="Q951" s="177" t="str">
        <f t="shared" si="1129"/>
        <v>Brighton</v>
      </c>
      <c r="R951" s="177" t="str">
        <f t="shared" si="1129"/>
        <v>Leicester</v>
      </c>
      <c r="S951" s="177" t="str">
        <f t="shared" si="1129"/>
        <v>Huddersfield</v>
      </c>
      <c r="T951" s="177" t="str">
        <f t="shared" si="1129"/>
        <v>Bournemouth</v>
      </c>
      <c r="U951" s="177" t="str">
        <f t="shared" si="1129"/>
        <v>Southampton</v>
      </c>
      <c r="V951" s="177" t="str">
        <f t="shared" si="1129"/>
        <v>Cardiff</v>
      </c>
      <c r="W951" s="177" t="str">
        <f t="shared" si="1129"/>
        <v>Bournemouth</v>
      </c>
      <c r="X951" s="177" t="str">
        <f t="shared" si="1129"/>
        <v>Bournemouth</v>
      </c>
      <c r="Y951" s="177" t="str">
        <f t="shared" si="1129"/>
        <v>Chelsea</v>
      </c>
      <c r="Z951" s="177" t="str">
        <f t="shared" si="1129"/>
        <v>Liverpool</v>
      </c>
      <c r="AA951" s="177" t="str">
        <f t="shared" si="1129"/>
        <v>Burnley</v>
      </c>
      <c r="AB951" s="177" t="str">
        <f t="shared" si="1129"/>
        <v>Leicester</v>
      </c>
      <c r="AC951" s="177" t="str">
        <f t="shared" si="1129"/>
        <v>Burnley</v>
      </c>
      <c r="AD951" s="177" t="str">
        <f t="shared" si="1129"/>
        <v>Burnley</v>
      </c>
      <c r="AE951" s="177" t="str">
        <f t="shared" si="1129"/>
        <v>Fulham</v>
      </c>
      <c r="AF951" s="177" t="str">
        <f t="shared" si="1129"/>
        <v>Arsenal</v>
      </c>
      <c r="AG951" s="177" t="str">
        <f t="shared" si="1129"/>
        <v>Arsenal</v>
      </c>
      <c r="AH951" s="177" t="str">
        <f t="shared" si="1129"/>
        <v>Crystal Palace</v>
      </c>
      <c r="AI951" s="177" t="str">
        <f t="shared" si="1129"/>
        <v>Cardiff</v>
      </c>
      <c r="AJ951" s="177" t="str">
        <f t="shared" si="1129"/>
        <v>Brighton</v>
      </c>
      <c r="AK951" s="177" t="str">
        <f t="shared" si="1129"/>
        <v>Brighton</v>
      </c>
      <c r="AL951" s="177" t="str">
        <f t="shared" si="1129"/>
        <v/>
      </c>
      <c r="AM951" s="177" t="str">
        <f t="shared" si="1129"/>
        <v/>
      </c>
      <c r="AN951" s="177" t="str">
        <f t="shared" si="1129"/>
        <v/>
      </c>
      <c r="AO951" s="177" t="str">
        <f t="shared" si="1129"/>
        <v/>
      </c>
      <c r="AP951" s="177" t="str">
        <f t="shared" si="1129"/>
        <v/>
      </c>
      <c r="AQ951" s="170"/>
      <c r="AR951" s="170"/>
    </row>
    <row r="952" ht="12.75" customHeight="1">
      <c r="A952" s="170"/>
      <c r="B952" s="170"/>
      <c r="C952" s="140"/>
      <c r="D952" s="139">
        <v>178.0</v>
      </c>
      <c r="E952" s="177" t="str">
        <f t="shared" ref="E952:AP952" si="1130">IFERROR(INDEX($C$389:$C$578,MATCH($D952,E$389:E$578,0)),"")</f>
        <v>Brighton</v>
      </c>
      <c r="F952" s="177" t="str">
        <f t="shared" si="1130"/>
        <v>Newcastle</v>
      </c>
      <c r="G952" s="177" t="str">
        <f t="shared" si="1130"/>
        <v>Cardiff</v>
      </c>
      <c r="H952" s="177" t="str">
        <f t="shared" si="1130"/>
        <v>Huddersfield</v>
      </c>
      <c r="I952" s="177" t="str">
        <f t="shared" si="1130"/>
        <v>Everton</v>
      </c>
      <c r="J952" s="177" t="str">
        <f t="shared" si="1130"/>
        <v>Chelsea</v>
      </c>
      <c r="K952" s="177" t="str">
        <f t="shared" si="1130"/>
        <v>Cardiff</v>
      </c>
      <c r="L952" s="177" t="str">
        <f t="shared" si="1130"/>
        <v>Leicester</v>
      </c>
      <c r="M952" s="177" t="str">
        <f t="shared" si="1130"/>
        <v>Tottenham</v>
      </c>
      <c r="N952" s="177" t="str">
        <f t="shared" si="1130"/>
        <v>Burnley</v>
      </c>
      <c r="O952" s="177" t="str">
        <f t="shared" si="1130"/>
        <v>Fulham</v>
      </c>
      <c r="P952" s="177" t="str">
        <f t="shared" si="1130"/>
        <v>Crystal Palace</v>
      </c>
      <c r="Q952" s="177" t="str">
        <f t="shared" si="1130"/>
        <v>Chelsea</v>
      </c>
      <c r="R952" s="177" t="str">
        <f t="shared" si="1130"/>
        <v>Arsenal</v>
      </c>
      <c r="S952" s="177" t="str">
        <f t="shared" si="1130"/>
        <v>Bournemouth</v>
      </c>
      <c r="T952" s="177" t="str">
        <f t="shared" si="1130"/>
        <v>Cardiff</v>
      </c>
      <c r="U952" s="177" t="str">
        <f t="shared" si="1130"/>
        <v>Cardiff</v>
      </c>
      <c r="V952" s="177" t="str">
        <f t="shared" si="1130"/>
        <v>Arsenal</v>
      </c>
      <c r="W952" s="177" t="str">
        <f t="shared" si="1130"/>
        <v>Chelsea</v>
      </c>
      <c r="X952" s="177" t="str">
        <f t="shared" si="1130"/>
        <v>Cardiff</v>
      </c>
      <c r="Y952" s="177" t="str">
        <f t="shared" si="1130"/>
        <v>Fulham</v>
      </c>
      <c r="Z952" s="177" t="str">
        <f t="shared" si="1130"/>
        <v>Huddersfield</v>
      </c>
      <c r="AA952" s="177" t="str">
        <f t="shared" si="1130"/>
        <v>Bournemouth</v>
      </c>
      <c r="AB952" s="177" t="str">
        <f t="shared" si="1130"/>
        <v>Cardiff</v>
      </c>
      <c r="AC952" s="177" t="str">
        <f t="shared" si="1130"/>
        <v>Everton</v>
      </c>
      <c r="AD952" s="177" t="str">
        <f t="shared" si="1130"/>
        <v>Everton</v>
      </c>
      <c r="AE952" s="177" t="str">
        <f t="shared" si="1130"/>
        <v>Liverpool</v>
      </c>
      <c r="AF952" s="177" t="str">
        <f t="shared" si="1130"/>
        <v>Fulham</v>
      </c>
      <c r="AG952" s="177" t="str">
        <f t="shared" si="1130"/>
        <v>Fulham</v>
      </c>
      <c r="AH952" s="177" t="str">
        <f t="shared" si="1130"/>
        <v>Huddersfield</v>
      </c>
      <c r="AI952" s="177" t="str">
        <f t="shared" si="1130"/>
        <v>Cardiff</v>
      </c>
      <c r="AJ952" s="177" t="str">
        <f t="shared" si="1130"/>
        <v>Brighton</v>
      </c>
      <c r="AK952" s="177" t="str">
        <f t="shared" si="1130"/>
        <v>Chelsea</v>
      </c>
      <c r="AL952" s="177" t="str">
        <f t="shared" si="1130"/>
        <v/>
      </c>
      <c r="AM952" s="177" t="str">
        <f t="shared" si="1130"/>
        <v/>
      </c>
      <c r="AN952" s="177" t="str">
        <f t="shared" si="1130"/>
        <v/>
      </c>
      <c r="AO952" s="177" t="str">
        <f t="shared" si="1130"/>
        <v/>
      </c>
      <c r="AP952" s="177" t="str">
        <f t="shared" si="1130"/>
        <v/>
      </c>
      <c r="AQ952" s="170"/>
      <c r="AR952" s="170"/>
    </row>
    <row r="953" ht="12.75" customHeight="1">
      <c r="A953" s="170"/>
      <c r="B953" s="170"/>
      <c r="C953" s="140"/>
      <c r="D953" s="139">
        <v>179.0</v>
      </c>
      <c r="E953" s="177" t="str">
        <f t="shared" ref="E953:AP953" si="1131">IFERROR(INDEX($C$389:$C$578,MATCH($D953,E$389:E$578,0)),"")</f>
        <v>Arsenal</v>
      </c>
      <c r="F953" s="177" t="str">
        <f t="shared" si="1131"/>
        <v>Tottenham</v>
      </c>
      <c r="G953" s="177" t="str">
        <f t="shared" si="1131"/>
        <v>Liverpool</v>
      </c>
      <c r="H953" s="177" t="str">
        <f t="shared" si="1131"/>
        <v>Southampton</v>
      </c>
      <c r="I953" s="177" t="str">
        <f t="shared" si="1131"/>
        <v>Cardiff</v>
      </c>
      <c r="J953" s="177" t="str">
        <f t="shared" si="1131"/>
        <v>Burnley</v>
      </c>
      <c r="K953" s="177" t="str">
        <f t="shared" si="1131"/>
        <v>Arsenal</v>
      </c>
      <c r="L953" s="177" t="str">
        <f t="shared" si="1131"/>
        <v>Arsenal</v>
      </c>
      <c r="M953" s="177" t="str">
        <f t="shared" si="1131"/>
        <v>Crystal Palace</v>
      </c>
      <c r="N953" s="177" t="str">
        <f t="shared" si="1131"/>
        <v>Crystal Palace</v>
      </c>
      <c r="O953" s="177" t="str">
        <f t="shared" si="1131"/>
        <v>Liverpool</v>
      </c>
      <c r="P953" s="177" t="str">
        <f t="shared" si="1131"/>
        <v>Everton</v>
      </c>
      <c r="Q953" s="177" t="str">
        <f t="shared" si="1131"/>
        <v>Chelsea</v>
      </c>
      <c r="R953" s="177" t="str">
        <f t="shared" si="1131"/>
        <v>Southampton</v>
      </c>
      <c r="S953" s="177" t="str">
        <f t="shared" si="1131"/>
        <v>Burnley</v>
      </c>
      <c r="T953" s="177" t="str">
        <f t="shared" si="1131"/>
        <v>Crystal Palace</v>
      </c>
      <c r="U953" s="177" t="str">
        <f t="shared" si="1131"/>
        <v>Arsenal</v>
      </c>
      <c r="V953" s="177" t="str">
        <f t="shared" si="1131"/>
        <v>Bournemouth</v>
      </c>
      <c r="W953" s="177" t="str">
        <f t="shared" si="1131"/>
        <v>Brighton</v>
      </c>
      <c r="X953" s="177" t="str">
        <f t="shared" si="1131"/>
        <v>Cardiff</v>
      </c>
      <c r="Y953" s="177" t="str">
        <f t="shared" si="1131"/>
        <v>Leicester</v>
      </c>
      <c r="Z953" s="177" t="str">
        <f t="shared" si="1131"/>
        <v>Brighton</v>
      </c>
      <c r="AA953" s="177" t="str">
        <f t="shared" si="1131"/>
        <v>Burnley</v>
      </c>
      <c r="AB953" s="177" t="str">
        <f t="shared" si="1131"/>
        <v>Burnley</v>
      </c>
      <c r="AC953" s="177" t="str">
        <f t="shared" si="1131"/>
        <v>Fulham</v>
      </c>
      <c r="AD953" s="177" t="str">
        <f t="shared" si="1131"/>
        <v>Bournemouth</v>
      </c>
      <c r="AE953" s="177" t="str">
        <f t="shared" si="1131"/>
        <v>Fulham</v>
      </c>
      <c r="AF953" s="177" t="str">
        <f t="shared" si="1131"/>
        <v>Arsenal</v>
      </c>
      <c r="AG953" s="177" t="str">
        <f t="shared" si="1131"/>
        <v>Man Utd</v>
      </c>
      <c r="AH953" s="177" t="str">
        <f t="shared" si="1131"/>
        <v>Cardiff</v>
      </c>
      <c r="AI953" s="177" t="str">
        <f t="shared" si="1131"/>
        <v>Arsenal</v>
      </c>
      <c r="AJ953" s="177" t="str">
        <f t="shared" si="1131"/>
        <v>Bournemouth</v>
      </c>
      <c r="AK953" s="177" t="str">
        <f t="shared" si="1131"/>
        <v>Brighton</v>
      </c>
      <c r="AL953" s="177" t="str">
        <f t="shared" si="1131"/>
        <v/>
      </c>
      <c r="AM953" s="177" t="str">
        <f t="shared" si="1131"/>
        <v/>
      </c>
      <c r="AN953" s="177" t="str">
        <f t="shared" si="1131"/>
        <v/>
      </c>
      <c r="AO953" s="177" t="str">
        <f t="shared" si="1131"/>
        <v/>
      </c>
      <c r="AP953" s="177" t="str">
        <f t="shared" si="1131"/>
        <v/>
      </c>
      <c r="AQ953" s="170"/>
      <c r="AR953" s="170"/>
    </row>
    <row r="954" ht="12.75" customHeight="1">
      <c r="A954" s="170"/>
      <c r="B954" s="170"/>
      <c r="C954" s="140"/>
      <c r="D954" s="139">
        <v>180.0</v>
      </c>
      <c r="E954" s="177" t="str">
        <f t="shared" ref="E954:AP954" si="1132">IFERROR(INDEX($C$389:$C$578,MATCH($D954,E$389:E$578,0)),"")</f>
        <v>Leicester</v>
      </c>
      <c r="F954" s="177" t="str">
        <f t="shared" si="1132"/>
        <v>Brighton</v>
      </c>
      <c r="G954" s="177" t="str">
        <f t="shared" si="1132"/>
        <v>Brighton</v>
      </c>
      <c r="H954" s="177" t="str">
        <f t="shared" si="1132"/>
        <v>Fulham</v>
      </c>
      <c r="I954" s="177" t="str">
        <f t="shared" si="1132"/>
        <v>Cardiff</v>
      </c>
      <c r="J954" s="177" t="str">
        <f t="shared" si="1132"/>
        <v>Brighton</v>
      </c>
      <c r="K954" s="177" t="str">
        <f t="shared" si="1132"/>
        <v>Southampton</v>
      </c>
      <c r="L954" s="177" t="str">
        <f t="shared" si="1132"/>
        <v>Arsenal</v>
      </c>
      <c r="M954" s="177" t="str">
        <f t="shared" si="1132"/>
        <v>Crystal Palace</v>
      </c>
      <c r="N954" s="177" t="str">
        <f t="shared" si="1132"/>
        <v>Crystal Palace</v>
      </c>
      <c r="O954" s="177" t="str">
        <f t="shared" si="1132"/>
        <v>Crystal Palace</v>
      </c>
      <c r="P954" s="177" t="str">
        <f t="shared" si="1132"/>
        <v>Man Utd</v>
      </c>
      <c r="Q954" s="177" t="str">
        <f t="shared" si="1132"/>
        <v>Everton</v>
      </c>
      <c r="R954" s="177" t="str">
        <f t="shared" si="1132"/>
        <v>Cardiff</v>
      </c>
      <c r="S954" s="177" t="str">
        <f t="shared" si="1132"/>
        <v>Chelsea</v>
      </c>
      <c r="T954" s="177" t="str">
        <f t="shared" si="1132"/>
        <v>Burnley</v>
      </c>
      <c r="U954" s="177" t="str">
        <f t="shared" si="1132"/>
        <v>Newcastle</v>
      </c>
      <c r="V954" s="177" t="str">
        <f t="shared" si="1132"/>
        <v>Brighton</v>
      </c>
      <c r="W954" s="177" t="str">
        <f t="shared" si="1132"/>
        <v>Bournemouth</v>
      </c>
      <c r="X954" s="177" t="str">
        <f t="shared" si="1132"/>
        <v>Newcastle</v>
      </c>
      <c r="Y954" s="177" t="str">
        <f t="shared" si="1132"/>
        <v>Cardiff</v>
      </c>
      <c r="Z954" s="177" t="str">
        <f t="shared" si="1132"/>
        <v>Cardiff</v>
      </c>
      <c r="AA954" s="177" t="str">
        <f t="shared" si="1132"/>
        <v>Cardiff</v>
      </c>
      <c r="AB954" s="177" t="str">
        <f t="shared" si="1132"/>
        <v>Bournemouth</v>
      </c>
      <c r="AC954" s="177" t="str">
        <f t="shared" si="1132"/>
        <v>Liverpool</v>
      </c>
      <c r="AD954" s="177" t="str">
        <f t="shared" si="1132"/>
        <v>Man Utd</v>
      </c>
      <c r="AE954" s="177" t="str">
        <f t="shared" si="1132"/>
        <v>Fulham</v>
      </c>
      <c r="AF954" s="177" t="str">
        <f t="shared" si="1132"/>
        <v>Everton</v>
      </c>
      <c r="AG954" s="177" t="str">
        <f t="shared" si="1132"/>
        <v>Arsenal</v>
      </c>
      <c r="AH954" s="177" t="str">
        <f t="shared" si="1132"/>
        <v>Chelsea</v>
      </c>
      <c r="AI954" s="177" t="str">
        <f t="shared" si="1132"/>
        <v>Huddersfield</v>
      </c>
      <c r="AJ954" s="177" t="str">
        <f t="shared" si="1132"/>
        <v>Bournemouth</v>
      </c>
      <c r="AK954" s="177" t="str">
        <f t="shared" si="1132"/>
        <v>Cardiff</v>
      </c>
      <c r="AL954" s="177" t="str">
        <f t="shared" si="1132"/>
        <v/>
      </c>
      <c r="AM954" s="177" t="str">
        <f t="shared" si="1132"/>
        <v/>
      </c>
      <c r="AN954" s="177" t="str">
        <f t="shared" si="1132"/>
        <v/>
      </c>
      <c r="AO954" s="177" t="str">
        <f t="shared" si="1132"/>
        <v/>
      </c>
      <c r="AP954" s="177" t="str">
        <f t="shared" si="1132"/>
        <v/>
      </c>
      <c r="AQ954" s="170"/>
      <c r="AR954" s="170"/>
    </row>
    <row r="955" ht="12.75" customHeight="1">
      <c r="A955" s="170"/>
      <c r="B955" s="170"/>
      <c r="C955" s="140"/>
      <c r="D955" s="139">
        <v>181.0</v>
      </c>
      <c r="E955" s="177" t="str">
        <f t="shared" ref="E955:AP955" si="1133">IFERROR(INDEX($C$389:$C$578,MATCH($D955,E$389:E$578,0)),"")</f>
        <v>Newcastle</v>
      </c>
      <c r="F955" s="177" t="str">
        <f t="shared" si="1133"/>
        <v>Brighton</v>
      </c>
      <c r="G955" s="177" t="str">
        <f t="shared" si="1133"/>
        <v>Cardiff</v>
      </c>
      <c r="H955" s="177" t="str">
        <f t="shared" si="1133"/>
        <v>Cardiff</v>
      </c>
      <c r="I955" s="177" t="str">
        <f t="shared" si="1133"/>
        <v>Everton</v>
      </c>
      <c r="J955" s="177" t="str">
        <f t="shared" si="1133"/>
        <v>Cardiff</v>
      </c>
      <c r="K955" s="177" t="str">
        <f t="shared" si="1133"/>
        <v>Fulham</v>
      </c>
      <c r="L955" s="177" t="str">
        <f t="shared" si="1133"/>
        <v>Burnley</v>
      </c>
      <c r="M955" s="177" t="str">
        <f t="shared" si="1133"/>
        <v>Man Utd</v>
      </c>
      <c r="N955" s="177" t="str">
        <f t="shared" si="1133"/>
        <v>Arsenal</v>
      </c>
      <c r="O955" s="177" t="str">
        <f t="shared" si="1133"/>
        <v>Fulham</v>
      </c>
      <c r="P955" s="177" t="str">
        <f t="shared" si="1133"/>
        <v>Chelsea</v>
      </c>
      <c r="Q955" s="177" t="str">
        <f t="shared" si="1133"/>
        <v>Chelsea</v>
      </c>
      <c r="R955" s="177" t="str">
        <f t="shared" si="1133"/>
        <v>Burnley</v>
      </c>
      <c r="S955" s="177" t="str">
        <f t="shared" si="1133"/>
        <v>Chelsea</v>
      </c>
      <c r="T955" s="177" t="str">
        <f t="shared" si="1133"/>
        <v>Cardiff</v>
      </c>
      <c r="U955" s="177" t="str">
        <f t="shared" si="1133"/>
        <v>Cardiff</v>
      </c>
      <c r="V955" s="177" t="str">
        <f t="shared" si="1133"/>
        <v>Burnley</v>
      </c>
      <c r="W955" s="177" t="str">
        <f t="shared" si="1133"/>
        <v>Chelsea</v>
      </c>
      <c r="X955" s="177" t="str">
        <f t="shared" si="1133"/>
        <v>Leicester</v>
      </c>
      <c r="Y955" s="177" t="str">
        <f t="shared" si="1133"/>
        <v>Liverpool</v>
      </c>
      <c r="Z955" s="177" t="str">
        <f t="shared" si="1133"/>
        <v>Crystal Palace</v>
      </c>
      <c r="AA955" s="177" t="str">
        <f t="shared" si="1133"/>
        <v>Chelsea</v>
      </c>
      <c r="AB955" s="177" t="str">
        <f t="shared" si="1133"/>
        <v>Liverpool</v>
      </c>
      <c r="AC955" s="177" t="str">
        <f t="shared" si="1133"/>
        <v>Everton</v>
      </c>
      <c r="AD955" s="177" t="str">
        <f t="shared" si="1133"/>
        <v>Man City</v>
      </c>
      <c r="AE955" s="177" t="str">
        <f t="shared" si="1133"/>
        <v>Everton</v>
      </c>
      <c r="AF955" s="177" t="str">
        <f t="shared" si="1133"/>
        <v>Cardiff</v>
      </c>
      <c r="AG955" s="177" t="str">
        <f t="shared" si="1133"/>
        <v>Cardiff</v>
      </c>
      <c r="AH955" s="177" t="str">
        <f t="shared" si="1133"/>
        <v>Fulham</v>
      </c>
      <c r="AI955" s="177" t="str">
        <f t="shared" si="1133"/>
        <v>Burnley</v>
      </c>
      <c r="AJ955" s="177" t="str">
        <f t="shared" si="1133"/>
        <v>Newcastle</v>
      </c>
      <c r="AK955" s="177" t="str">
        <f t="shared" si="1133"/>
        <v>Cardiff</v>
      </c>
      <c r="AL955" s="177" t="str">
        <f t="shared" si="1133"/>
        <v/>
      </c>
      <c r="AM955" s="177" t="str">
        <f t="shared" si="1133"/>
        <v/>
      </c>
      <c r="AN955" s="177" t="str">
        <f t="shared" si="1133"/>
        <v/>
      </c>
      <c r="AO955" s="177" t="str">
        <f t="shared" si="1133"/>
        <v/>
      </c>
      <c r="AP955" s="177" t="str">
        <f t="shared" si="1133"/>
        <v/>
      </c>
      <c r="AQ955" s="170"/>
      <c r="AR955" s="170"/>
    </row>
    <row r="956" ht="12.75" customHeight="1">
      <c r="A956" s="170"/>
      <c r="B956" s="170"/>
      <c r="C956" s="140"/>
      <c r="D956" s="139">
        <v>182.0</v>
      </c>
      <c r="E956" s="177" t="str">
        <f t="shared" ref="E956:AP956" si="1134">IFERROR(INDEX($C$389:$C$578,MATCH($D956,E$389:E$578,0)),"")</f>
        <v>Tottenham</v>
      </c>
      <c r="F956" s="177" t="str">
        <f t="shared" si="1134"/>
        <v>Newcastle</v>
      </c>
      <c r="G956" s="177" t="str">
        <f t="shared" si="1134"/>
        <v>Cardiff</v>
      </c>
      <c r="H956" s="177" t="str">
        <f t="shared" si="1134"/>
        <v>Liverpool</v>
      </c>
      <c r="I956" s="177" t="str">
        <f t="shared" si="1134"/>
        <v>Cardiff</v>
      </c>
      <c r="J956" s="177" t="str">
        <f t="shared" si="1134"/>
        <v>Brighton</v>
      </c>
      <c r="K956" s="177" t="str">
        <f t="shared" si="1134"/>
        <v>Huddersfield</v>
      </c>
      <c r="L956" s="177" t="str">
        <f t="shared" si="1134"/>
        <v>Crystal Palace</v>
      </c>
      <c r="M956" s="177" t="str">
        <f t="shared" si="1134"/>
        <v>Arsenal</v>
      </c>
      <c r="N956" s="177" t="str">
        <f t="shared" si="1134"/>
        <v>Fulham</v>
      </c>
      <c r="O956" s="177" t="str">
        <f t="shared" si="1134"/>
        <v>Crystal Palace</v>
      </c>
      <c r="P956" s="177" t="str">
        <f t="shared" si="1134"/>
        <v>Fulham</v>
      </c>
      <c r="Q956" s="177" t="str">
        <f t="shared" si="1134"/>
        <v>Cardiff</v>
      </c>
      <c r="R956" s="177" t="str">
        <f t="shared" si="1134"/>
        <v>Bournemouth</v>
      </c>
      <c r="S956" s="177" t="str">
        <f t="shared" si="1134"/>
        <v>Arsenal</v>
      </c>
      <c r="T956" s="177" t="str">
        <f t="shared" si="1134"/>
        <v>Bournemouth</v>
      </c>
      <c r="U956" s="177" t="str">
        <f t="shared" si="1134"/>
        <v>Bournemouth</v>
      </c>
      <c r="V956" s="177" t="str">
        <f t="shared" si="1134"/>
        <v>Arsenal</v>
      </c>
      <c r="W956" s="177" t="str">
        <f t="shared" si="1134"/>
        <v>Cardiff</v>
      </c>
      <c r="X956" s="177" t="str">
        <f t="shared" si="1134"/>
        <v>Brighton</v>
      </c>
      <c r="Y956" s="177" t="str">
        <f t="shared" si="1134"/>
        <v>Liverpool</v>
      </c>
      <c r="Z956" s="177" t="str">
        <f t="shared" si="1134"/>
        <v>Leicester</v>
      </c>
      <c r="AA956" s="177" t="str">
        <f t="shared" si="1134"/>
        <v>Brighton</v>
      </c>
      <c r="AB956" s="177" t="str">
        <f t="shared" si="1134"/>
        <v>Liverpool</v>
      </c>
      <c r="AC956" s="177" t="str">
        <f t="shared" si="1134"/>
        <v>Watford</v>
      </c>
      <c r="AD956" s="177" t="str">
        <f t="shared" si="1134"/>
        <v>Fulham</v>
      </c>
      <c r="AE956" s="177" t="str">
        <f t="shared" si="1134"/>
        <v>Everton</v>
      </c>
      <c r="AF956" s="177" t="str">
        <f t="shared" si="1134"/>
        <v>Fulham</v>
      </c>
      <c r="AG956" s="177" t="str">
        <f t="shared" si="1134"/>
        <v>Fulham</v>
      </c>
      <c r="AH956" s="177" t="str">
        <f t="shared" si="1134"/>
        <v>Chelsea</v>
      </c>
      <c r="AI956" s="177" t="str">
        <f t="shared" si="1134"/>
        <v>Cardiff</v>
      </c>
      <c r="AJ956" s="177" t="str">
        <f t="shared" si="1134"/>
        <v>Crystal Palace</v>
      </c>
      <c r="AK956" s="177" t="str">
        <f t="shared" si="1134"/>
        <v>Everton</v>
      </c>
      <c r="AL956" s="177" t="str">
        <f t="shared" si="1134"/>
        <v/>
      </c>
      <c r="AM956" s="177" t="str">
        <f t="shared" si="1134"/>
        <v/>
      </c>
      <c r="AN956" s="177" t="str">
        <f t="shared" si="1134"/>
        <v/>
      </c>
      <c r="AO956" s="177" t="str">
        <f t="shared" si="1134"/>
        <v/>
      </c>
      <c r="AP956" s="177" t="str">
        <f t="shared" si="1134"/>
        <v/>
      </c>
      <c r="AQ956" s="170"/>
      <c r="AR956" s="170"/>
    </row>
    <row r="957" ht="12.75" customHeight="1">
      <c r="A957" s="170"/>
      <c r="B957" s="170"/>
      <c r="C957" s="140"/>
      <c r="D957" s="139">
        <v>183.0</v>
      </c>
      <c r="E957" s="177" t="str">
        <f t="shared" ref="E957:AP957" si="1135">IFERROR(INDEX($C$389:$C$578,MATCH($D957,E$389:E$578,0)),"")</f>
        <v>Newcastle</v>
      </c>
      <c r="F957" s="177" t="str">
        <f t="shared" si="1135"/>
        <v>Newcastle</v>
      </c>
      <c r="G957" s="177" t="str">
        <f t="shared" si="1135"/>
        <v>Newcastle</v>
      </c>
      <c r="H957" s="177" t="str">
        <f t="shared" si="1135"/>
        <v>Cardiff</v>
      </c>
      <c r="I957" s="177" t="str">
        <f t="shared" si="1135"/>
        <v>Brighton</v>
      </c>
      <c r="J957" s="177" t="str">
        <f t="shared" si="1135"/>
        <v>Southampton</v>
      </c>
      <c r="K957" s="177" t="str">
        <f t="shared" si="1135"/>
        <v>Burnley</v>
      </c>
      <c r="L957" s="177" t="str">
        <f t="shared" si="1135"/>
        <v>Huddersfield</v>
      </c>
      <c r="M957" s="177" t="str">
        <f t="shared" si="1135"/>
        <v>Arsenal</v>
      </c>
      <c r="N957" s="177" t="str">
        <f t="shared" si="1135"/>
        <v>Burnley</v>
      </c>
      <c r="O957" s="177" t="str">
        <f t="shared" si="1135"/>
        <v>Tottenham</v>
      </c>
      <c r="P957" s="177" t="str">
        <f t="shared" si="1135"/>
        <v>Everton</v>
      </c>
      <c r="Q957" s="177" t="str">
        <f t="shared" si="1135"/>
        <v>Crystal Palace</v>
      </c>
      <c r="R957" s="177" t="str">
        <f t="shared" si="1135"/>
        <v>Huddersfield</v>
      </c>
      <c r="S957" s="177" t="str">
        <f t="shared" si="1135"/>
        <v>Burnley</v>
      </c>
      <c r="T957" s="177" t="str">
        <f t="shared" si="1135"/>
        <v>Cardiff</v>
      </c>
      <c r="U957" s="177" t="str">
        <f t="shared" si="1135"/>
        <v>Everton</v>
      </c>
      <c r="V957" s="177" t="str">
        <f t="shared" si="1135"/>
        <v>Arsenal</v>
      </c>
      <c r="W957" s="177" t="str">
        <f t="shared" si="1135"/>
        <v>Cardiff</v>
      </c>
      <c r="X957" s="177" t="str">
        <f t="shared" si="1135"/>
        <v>Liverpool</v>
      </c>
      <c r="Y957" s="177" t="str">
        <f t="shared" si="1135"/>
        <v>Fulham</v>
      </c>
      <c r="Z957" s="177" t="str">
        <f t="shared" si="1135"/>
        <v>Brighton</v>
      </c>
      <c r="AA957" s="177" t="str">
        <f t="shared" si="1135"/>
        <v>Burnley</v>
      </c>
      <c r="AB957" s="177" t="str">
        <f t="shared" si="1135"/>
        <v>Newcastle</v>
      </c>
      <c r="AC957" s="177" t="str">
        <f t="shared" si="1135"/>
        <v>Arsenal</v>
      </c>
      <c r="AD957" s="177" t="str">
        <f t="shared" si="1135"/>
        <v>Burnley</v>
      </c>
      <c r="AE957" s="177" t="str">
        <f t="shared" si="1135"/>
        <v>Fulham</v>
      </c>
      <c r="AF957" s="177" t="str">
        <f t="shared" si="1135"/>
        <v>Cardiff</v>
      </c>
      <c r="AG957" s="177" t="str">
        <f t="shared" si="1135"/>
        <v>Huddersfield</v>
      </c>
      <c r="AH957" s="177" t="str">
        <f t="shared" si="1135"/>
        <v>Everton</v>
      </c>
      <c r="AI957" s="177" t="str">
        <f t="shared" si="1135"/>
        <v>Crystal Palace</v>
      </c>
      <c r="AJ957" s="177" t="str">
        <f t="shared" si="1135"/>
        <v>Burnley</v>
      </c>
      <c r="AK957" s="177" t="str">
        <f t="shared" si="1135"/>
        <v>Crystal Palace</v>
      </c>
      <c r="AL957" s="177" t="str">
        <f t="shared" si="1135"/>
        <v/>
      </c>
      <c r="AM957" s="177" t="str">
        <f t="shared" si="1135"/>
        <v/>
      </c>
      <c r="AN957" s="177" t="str">
        <f t="shared" si="1135"/>
        <v/>
      </c>
      <c r="AO957" s="177" t="str">
        <f t="shared" si="1135"/>
        <v/>
      </c>
      <c r="AP957" s="177" t="str">
        <f t="shared" si="1135"/>
        <v/>
      </c>
      <c r="AQ957" s="170"/>
      <c r="AR957" s="170"/>
    </row>
    <row r="958" ht="12.75" customHeight="1">
      <c r="A958" s="170"/>
      <c r="B958" s="170"/>
      <c r="C958" s="140"/>
      <c r="D958" s="139">
        <v>184.0</v>
      </c>
      <c r="E958" s="177" t="str">
        <f t="shared" ref="E958:AP958" si="1136">IFERROR(INDEX($C$389:$C$578,MATCH($D958,E$389:E$578,0)),"")</f>
        <v>Newcastle</v>
      </c>
      <c r="F958" s="177" t="str">
        <f t="shared" si="1136"/>
        <v>Newcastle</v>
      </c>
      <c r="G958" s="177" t="str">
        <f t="shared" si="1136"/>
        <v>Southampton</v>
      </c>
      <c r="H958" s="177" t="str">
        <f t="shared" si="1136"/>
        <v>Brighton</v>
      </c>
      <c r="I958" s="177" t="str">
        <f t="shared" si="1136"/>
        <v>Cardiff</v>
      </c>
      <c r="J958" s="177" t="str">
        <f t="shared" si="1136"/>
        <v>Huddersfield</v>
      </c>
      <c r="K958" s="177" t="str">
        <f t="shared" si="1136"/>
        <v>Huddersfield</v>
      </c>
      <c r="L958" s="177" t="str">
        <f t="shared" si="1136"/>
        <v>Crystal Palace</v>
      </c>
      <c r="M958" s="177" t="str">
        <f t="shared" si="1136"/>
        <v>Crystal Palace</v>
      </c>
      <c r="N958" s="177" t="str">
        <f t="shared" si="1136"/>
        <v>Burnley</v>
      </c>
      <c r="O958" s="177" t="str">
        <f t="shared" si="1136"/>
        <v>Southampton</v>
      </c>
      <c r="P958" s="177" t="str">
        <f t="shared" si="1136"/>
        <v>Fulham</v>
      </c>
      <c r="Q958" s="177" t="str">
        <f t="shared" si="1136"/>
        <v>Bournemouth</v>
      </c>
      <c r="R958" s="177" t="str">
        <f t="shared" si="1136"/>
        <v>Chelsea</v>
      </c>
      <c r="S958" s="177" t="str">
        <f t="shared" si="1136"/>
        <v>Chelsea</v>
      </c>
      <c r="T958" s="177" t="str">
        <f t="shared" si="1136"/>
        <v>Leicester</v>
      </c>
      <c r="U958" s="177" t="str">
        <f t="shared" si="1136"/>
        <v>Crystal Palace</v>
      </c>
      <c r="V958" s="177" t="str">
        <f t="shared" si="1136"/>
        <v>Chelsea</v>
      </c>
      <c r="W958" s="177" t="str">
        <f t="shared" si="1136"/>
        <v>Leicester</v>
      </c>
      <c r="X958" s="177" t="str">
        <f t="shared" si="1136"/>
        <v>Liverpool</v>
      </c>
      <c r="Y958" s="177" t="str">
        <f t="shared" si="1136"/>
        <v>Brighton</v>
      </c>
      <c r="Z958" s="177" t="str">
        <f t="shared" si="1136"/>
        <v>Leicester</v>
      </c>
      <c r="AA958" s="177" t="str">
        <f t="shared" si="1136"/>
        <v>Bournemouth</v>
      </c>
      <c r="AB958" s="177" t="str">
        <f t="shared" si="1136"/>
        <v>Everton</v>
      </c>
      <c r="AC958" s="177" t="str">
        <f t="shared" si="1136"/>
        <v>Fulham</v>
      </c>
      <c r="AD958" s="177" t="str">
        <f t="shared" si="1136"/>
        <v>Everton</v>
      </c>
      <c r="AE958" s="177" t="str">
        <f t="shared" si="1136"/>
        <v>Bournemouth</v>
      </c>
      <c r="AF958" s="177" t="str">
        <f t="shared" si="1136"/>
        <v>Fulham</v>
      </c>
      <c r="AG958" s="177" t="str">
        <f t="shared" si="1136"/>
        <v>Everton</v>
      </c>
      <c r="AH958" s="177" t="str">
        <f t="shared" si="1136"/>
        <v>Fulham</v>
      </c>
      <c r="AI958" s="177" t="str">
        <f t="shared" si="1136"/>
        <v>Crystal Palace</v>
      </c>
      <c r="AJ958" s="177" t="str">
        <f t="shared" si="1136"/>
        <v>Man Utd</v>
      </c>
      <c r="AK958" s="177" t="str">
        <f t="shared" si="1136"/>
        <v>Burnley</v>
      </c>
      <c r="AL958" s="177" t="str">
        <f t="shared" si="1136"/>
        <v/>
      </c>
      <c r="AM958" s="177" t="str">
        <f t="shared" si="1136"/>
        <v/>
      </c>
      <c r="AN958" s="177" t="str">
        <f t="shared" si="1136"/>
        <v/>
      </c>
      <c r="AO958" s="177" t="str">
        <f t="shared" si="1136"/>
        <v/>
      </c>
      <c r="AP958" s="177" t="str">
        <f t="shared" si="1136"/>
        <v/>
      </c>
      <c r="AQ958" s="170"/>
      <c r="AR958" s="170"/>
    </row>
    <row r="959" ht="12.75" customHeight="1">
      <c r="A959" s="170"/>
      <c r="B959" s="170"/>
      <c r="C959" s="140"/>
      <c r="D959" s="139">
        <v>185.0</v>
      </c>
      <c r="E959" s="177" t="str">
        <f t="shared" ref="E959:AP959" si="1137">IFERROR(INDEX($C$389:$C$578,MATCH($D959,E$389:E$578,0)),"")</f>
        <v>Brighton</v>
      </c>
      <c r="F959" s="177" t="str">
        <f t="shared" si="1137"/>
        <v>Brighton</v>
      </c>
      <c r="G959" s="177" t="str">
        <f t="shared" si="1137"/>
        <v>Brighton</v>
      </c>
      <c r="H959" s="177" t="str">
        <f t="shared" si="1137"/>
        <v>Liverpool</v>
      </c>
      <c r="I959" s="177" t="str">
        <f t="shared" si="1137"/>
        <v>Cardiff</v>
      </c>
      <c r="J959" s="177" t="str">
        <f t="shared" si="1137"/>
        <v>Brighton</v>
      </c>
      <c r="K959" s="177" t="str">
        <f t="shared" si="1137"/>
        <v>Fulham</v>
      </c>
      <c r="L959" s="177" t="str">
        <f t="shared" si="1137"/>
        <v>Chelsea</v>
      </c>
      <c r="M959" s="177" t="str">
        <f t="shared" si="1137"/>
        <v>Arsenal</v>
      </c>
      <c r="N959" s="177" t="str">
        <f t="shared" si="1137"/>
        <v>Man City</v>
      </c>
      <c r="O959" s="177" t="str">
        <f t="shared" si="1137"/>
        <v>Fulham</v>
      </c>
      <c r="P959" s="177" t="str">
        <f t="shared" si="1137"/>
        <v>Fulham</v>
      </c>
      <c r="Q959" s="177" t="str">
        <f t="shared" si="1137"/>
        <v>Crystal Palace</v>
      </c>
      <c r="R959" s="177" t="str">
        <f t="shared" si="1137"/>
        <v>Arsenal</v>
      </c>
      <c r="S959" s="177" t="str">
        <f t="shared" si="1137"/>
        <v>Southampton</v>
      </c>
      <c r="T959" s="177" t="str">
        <f t="shared" si="1137"/>
        <v>Chelsea</v>
      </c>
      <c r="U959" s="177" t="str">
        <f t="shared" si="1137"/>
        <v>Brighton</v>
      </c>
      <c r="V959" s="177" t="str">
        <f t="shared" si="1137"/>
        <v>Chelsea</v>
      </c>
      <c r="W959" s="177" t="str">
        <f t="shared" si="1137"/>
        <v>Bournemouth</v>
      </c>
      <c r="X959" s="177" t="str">
        <f t="shared" si="1137"/>
        <v>Chelsea</v>
      </c>
      <c r="Y959" s="177" t="str">
        <f t="shared" si="1137"/>
        <v>Bournemouth</v>
      </c>
      <c r="Z959" s="177" t="str">
        <f t="shared" si="1137"/>
        <v>Liverpool</v>
      </c>
      <c r="AA959" s="177" t="str">
        <f t="shared" si="1137"/>
        <v>Brighton</v>
      </c>
      <c r="AB959" s="177" t="str">
        <f t="shared" si="1137"/>
        <v>Watford</v>
      </c>
      <c r="AC959" s="177" t="str">
        <f t="shared" si="1137"/>
        <v>Arsenal</v>
      </c>
      <c r="AD959" s="177" t="str">
        <f t="shared" si="1137"/>
        <v>Everton</v>
      </c>
      <c r="AE959" s="177" t="str">
        <f t="shared" si="1137"/>
        <v>Man Utd</v>
      </c>
      <c r="AF959" s="177" t="str">
        <f t="shared" si="1137"/>
        <v>Burnley</v>
      </c>
      <c r="AG959" s="177" t="str">
        <f t="shared" si="1137"/>
        <v>Fulham</v>
      </c>
      <c r="AH959" s="177" t="str">
        <f t="shared" si="1137"/>
        <v>Man Utd</v>
      </c>
      <c r="AI959" s="177" t="str">
        <f t="shared" si="1137"/>
        <v>Chelsea</v>
      </c>
      <c r="AJ959" s="177" t="str">
        <f t="shared" si="1137"/>
        <v>Burnley</v>
      </c>
      <c r="AK959" s="177" t="str">
        <f t="shared" si="1137"/>
        <v>Burnley</v>
      </c>
      <c r="AL959" s="177" t="str">
        <f t="shared" si="1137"/>
        <v/>
      </c>
      <c r="AM959" s="177" t="str">
        <f t="shared" si="1137"/>
        <v/>
      </c>
      <c r="AN959" s="177" t="str">
        <f t="shared" si="1137"/>
        <v/>
      </c>
      <c r="AO959" s="177" t="str">
        <f t="shared" si="1137"/>
        <v/>
      </c>
      <c r="AP959" s="177" t="str">
        <f t="shared" si="1137"/>
        <v/>
      </c>
      <c r="AQ959" s="170"/>
      <c r="AR959" s="170"/>
    </row>
    <row r="960" ht="12.75" customHeight="1">
      <c r="A960" s="170"/>
      <c r="B960" s="170"/>
      <c r="C960" s="140"/>
      <c r="D960" s="139">
        <v>186.0</v>
      </c>
      <c r="E960" s="177" t="str">
        <f t="shared" ref="E960:AP960" si="1138">IFERROR(INDEX($C$389:$C$578,MATCH($D960,E$389:E$578,0)),"")</f>
        <v>Southampton</v>
      </c>
      <c r="F960" s="177" t="str">
        <f t="shared" si="1138"/>
        <v>Southampton</v>
      </c>
      <c r="G960" s="177" t="str">
        <f t="shared" si="1138"/>
        <v>West Ham</v>
      </c>
      <c r="H960" s="177" t="str">
        <f t="shared" si="1138"/>
        <v>Cardiff</v>
      </c>
      <c r="I960" s="177" t="str">
        <f t="shared" si="1138"/>
        <v>Burnley</v>
      </c>
      <c r="J960" s="177" t="str">
        <f t="shared" si="1138"/>
        <v>Cardiff</v>
      </c>
      <c r="K960" s="177" t="str">
        <f t="shared" si="1138"/>
        <v>Crystal Palace</v>
      </c>
      <c r="L960" s="177" t="str">
        <f t="shared" si="1138"/>
        <v>Man City</v>
      </c>
      <c r="M960" s="177" t="str">
        <f t="shared" si="1138"/>
        <v>Everton</v>
      </c>
      <c r="N960" s="177" t="str">
        <f t="shared" si="1138"/>
        <v>Man Utd</v>
      </c>
      <c r="O960" s="177" t="str">
        <f t="shared" si="1138"/>
        <v>Crystal Palace</v>
      </c>
      <c r="P960" s="177" t="str">
        <f t="shared" si="1138"/>
        <v>Bournemouth</v>
      </c>
      <c r="Q960" s="177" t="str">
        <f t="shared" si="1138"/>
        <v>Burnley</v>
      </c>
      <c r="R960" s="177" t="str">
        <f t="shared" si="1138"/>
        <v>Bournemouth</v>
      </c>
      <c r="S960" s="177" t="str">
        <f t="shared" si="1138"/>
        <v>Cardiff</v>
      </c>
      <c r="T960" s="177" t="str">
        <f t="shared" si="1138"/>
        <v>Chelsea</v>
      </c>
      <c r="U960" s="177" t="str">
        <f t="shared" si="1138"/>
        <v>Fulham</v>
      </c>
      <c r="V960" s="177" t="str">
        <f t="shared" si="1138"/>
        <v>Burnley</v>
      </c>
      <c r="W960" s="177" t="str">
        <f t="shared" si="1138"/>
        <v>Bournemouth</v>
      </c>
      <c r="X960" s="177" t="str">
        <f t="shared" si="1138"/>
        <v>Leicester</v>
      </c>
      <c r="Y960" s="177" t="str">
        <f t="shared" si="1138"/>
        <v>Leicester</v>
      </c>
      <c r="Z960" s="177" t="str">
        <f t="shared" si="1138"/>
        <v>Bournemouth</v>
      </c>
      <c r="AA960" s="177" t="str">
        <f t="shared" si="1138"/>
        <v>Chelsea</v>
      </c>
      <c r="AB960" s="177" t="str">
        <f t="shared" si="1138"/>
        <v>Bournemouth</v>
      </c>
      <c r="AC960" s="177" t="str">
        <f t="shared" si="1138"/>
        <v>Bournemouth</v>
      </c>
      <c r="AD960" s="177" t="str">
        <f t="shared" si="1138"/>
        <v>Man Utd</v>
      </c>
      <c r="AE960" s="177" t="str">
        <f t="shared" si="1138"/>
        <v>Fulham</v>
      </c>
      <c r="AF960" s="177" t="str">
        <f t="shared" si="1138"/>
        <v>Everton</v>
      </c>
      <c r="AG960" s="177" t="str">
        <f t="shared" si="1138"/>
        <v>Cardiff</v>
      </c>
      <c r="AH960" s="177" t="str">
        <f t="shared" si="1138"/>
        <v>Everton</v>
      </c>
      <c r="AI960" s="177" t="str">
        <f t="shared" si="1138"/>
        <v>Chelsea</v>
      </c>
      <c r="AJ960" s="177" t="str">
        <f t="shared" si="1138"/>
        <v>Huddersfield</v>
      </c>
      <c r="AK960" s="177" t="str">
        <f t="shared" si="1138"/>
        <v>Brighton</v>
      </c>
      <c r="AL960" s="177" t="str">
        <f t="shared" si="1138"/>
        <v/>
      </c>
      <c r="AM960" s="177" t="str">
        <f t="shared" si="1138"/>
        <v/>
      </c>
      <c r="AN960" s="177" t="str">
        <f t="shared" si="1138"/>
        <v/>
      </c>
      <c r="AO960" s="177" t="str">
        <f t="shared" si="1138"/>
        <v/>
      </c>
      <c r="AP960" s="177" t="str">
        <f t="shared" si="1138"/>
        <v/>
      </c>
      <c r="AQ960" s="170"/>
      <c r="AR960" s="170"/>
    </row>
    <row r="961" ht="12.75" customHeight="1">
      <c r="A961" s="170"/>
      <c r="B961" s="170"/>
      <c r="C961" s="140"/>
      <c r="D961" s="139">
        <v>187.0</v>
      </c>
      <c r="E961" s="177" t="str">
        <f t="shared" ref="E961:AP961" si="1139">IFERROR(INDEX($C$389:$C$578,MATCH($D961,E$389:E$578,0)),"")</f>
        <v>West Ham</v>
      </c>
      <c r="F961" s="177" t="str">
        <f t="shared" si="1139"/>
        <v>West Ham</v>
      </c>
      <c r="G961" s="177" t="str">
        <f t="shared" si="1139"/>
        <v>Newcastle</v>
      </c>
      <c r="H961" s="177" t="str">
        <f t="shared" si="1139"/>
        <v>Cardiff</v>
      </c>
      <c r="I961" s="177" t="str">
        <f t="shared" si="1139"/>
        <v>Cardiff</v>
      </c>
      <c r="J961" s="177" t="str">
        <f t="shared" si="1139"/>
        <v>Liverpool</v>
      </c>
      <c r="K961" s="177" t="str">
        <f t="shared" si="1139"/>
        <v>Brighton</v>
      </c>
      <c r="L961" s="177" t="str">
        <f t="shared" si="1139"/>
        <v>Man Utd</v>
      </c>
      <c r="M961" s="177" t="str">
        <f t="shared" si="1139"/>
        <v>Man City</v>
      </c>
      <c r="N961" s="177" t="str">
        <f t="shared" si="1139"/>
        <v>Bournemouth</v>
      </c>
      <c r="O961" s="177" t="str">
        <f t="shared" si="1139"/>
        <v>Man Utd</v>
      </c>
      <c r="P961" s="177" t="str">
        <f t="shared" si="1139"/>
        <v>Crystal Palace</v>
      </c>
      <c r="Q961" s="177" t="str">
        <f t="shared" si="1139"/>
        <v>Crystal Palace</v>
      </c>
      <c r="R961" s="177" t="str">
        <f t="shared" si="1139"/>
        <v>Everton</v>
      </c>
      <c r="S961" s="177" t="str">
        <f t="shared" si="1139"/>
        <v>Crystal Palace</v>
      </c>
      <c r="T961" s="177" t="str">
        <f t="shared" si="1139"/>
        <v>Bournemouth</v>
      </c>
      <c r="U961" s="177" t="str">
        <f t="shared" si="1139"/>
        <v>Cardiff</v>
      </c>
      <c r="V961" s="177" t="str">
        <f t="shared" si="1139"/>
        <v>Crystal Palace</v>
      </c>
      <c r="W961" s="177" t="str">
        <f t="shared" si="1139"/>
        <v>Cardiff</v>
      </c>
      <c r="X961" s="177" t="str">
        <f t="shared" si="1139"/>
        <v>Cardiff</v>
      </c>
      <c r="Y961" s="177" t="str">
        <f t="shared" si="1139"/>
        <v>Cardiff</v>
      </c>
      <c r="Z961" s="177" t="str">
        <f t="shared" si="1139"/>
        <v>Leicester</v>
      </c>
      <c r="AA961" s="177" t="str">
        <f t="shared" si="1139"/>
        <v>Watford</v>
      </c>
      <c r="AB961" s="177" t="str">
        <f t="shared" si="1139"/>
        <v>Leicester</v>
      </c>
      <c r="AC961" s="177" t="str">
        <f t="shared" si="1139"/>
        <v>Everton</v>
      </c>
      <c r="AD961" s="177" t="str">
        <f t="shared" si="1139"/>
        <v>Everton</v>
      </c>
      <c r="AE961" s="177" t="str">
        <f t="shared" si="1139"/>
        <v>Everton</v>
      </c>
      <c r="AF961" s="177" t="str">
        <f t="shared" si="1139"/>
        <v>Bournemouth</v>
      </c>
      <c r="AG961" s="177" t="str">
        <f t="shared" si="1139"/>
        <v>Everton</v>
      </c>
      <c r="AH961" s="177" t="str">
        <f t="shared" si="1139"/>
        <v>Cardiff</v>
      </c>
      <c r="AI961" s="177" t="str">
        <f t="shared" si="1139"/>
        <v>Everton</v>
      </c>
      <c r="AJ961" s="177" t="str">
        <f t="shared" si="1139"/>
        <v>Brighton</v>
      </c>
      <c r="AK961" s="177" t="str">
        <f t="shared" si="1139"/>
        <v>Chelsea</v>
      </c>
      <c r="AL961" s="177" t="str">
        <f t="shared" si="1139"/>
        <v/>
      </c>
      <c r="AM961" s="177" t="str">
        <f t="shared" si="1139"/>
        <v/>
      </c>
      <c r="AN961" s="177" t="str">
        <f t="shared" si="1139"/>
        <v/>
      </c>
      <c r="AO961" s="177" t="str">
        <f t="shared" si="1139"/>
        <v/>
      </c>
      <c r="AP961" s="177" t="str">
        <f t="shared" si="1139"/>
        <v/>
      </c>
      <c r="AQ961" s="170"/>
      <c r="AR961" s="170"/>
    </row>
    <row r="962" ht="12.75" customHeight="1">
      <c r="A962" s="170"/>
      <c r="B962" s="170"/>
      <c r="C962" s="140"/>
      <c r="D962" s="139">
        <v>188.0</v>
      </c>
      <c r="E962" s="177" t="str">
        <f t="shared" ref="E962:AP962" si="1140">IFERROR(INDEX($C$389:$C$578,MATCH($D962,E$389:E$578,0)),"")</f>
        <v>Newcastle</v>
      </c>
      <c r="F962" s="177" t="str">
        <f t="shared" si="1140"/>
        <v>Fulham</v>
      </c>
      <c r="G962" s="177" t="str">
        <f t="shared" si="1140"/>
        <v>Newcastle</v>
      </c>
      <c r="H962" s="177" t="str">
        <f t="shared" si="1140"/>
        <v>Fulham</v>
      </c>
      <c r="I962" s="177" t="str">
        <f t="shared" si="1140"/>
        <v>Brighton</v>
      </c>
      <c r="J962" s="177" t="str">
        <f t="shared" si="1140"/>
        <v>Southampton</v>
      </c>
      <c r="K962" s="177" t="str">
        <f t="shared" si="1140"/>
        <v>Burnley</v>
      </c>
      <c r="L962" s="177" t="str">
        <f t="shared" si="1140"/>
        <v>Cardiff</v>
      </c>
      <c r="M962" s="177" t="str">
        <f t="shared" si="1140"/>
        <v>Burnley</v>
      </c>
      <c r="N962" s="177" t="str">
        <f t="shared" si="1140"/>
        <v>Everton</v>
      </c>
      <c r="O962" s="177" t="str">
        <f t="shared" si="1140"/>
        <v>Crystal Palace</v>
      </c>
      <c r="P962" s="177" t="str">
        <f t="shared" si="1140"/>
        <v>Crystal Palace</v>
      </c>
      <c r="Q962" s="177" t="str">
        <f t="shared" si="1140"/>
        <v>Chelsea</v>
      </c>
      <c r="R962" s="177" t="str">
        <f t="shared" si="1140"/>
        <v>Burnley</v>
      </c>
      <c r="S962" s="177" t="str">
        <f t="shared" si="1140"/>
        <v>Chelsea</v>
      </c>
      <c r="T962" s="177" t="str">
        <f t="shared" si="1140"/>
        <v>Cardiff</v>
      </c>
      <c r="U962" s="177" t="str">
        <f t="shared" si="1140"/>
        <v>Arsenal</v>
      </c>
      <c r="V962" s="177" t="str">
        <f t="shared" si="1140"/>
        <v>Brighton</v>
      </c>
      <c r="W962" s="177" t="str">
        <f t="shared" si="1140"/>
        <v>Bournemouth</v>
      </c>
      <c r="X962" s="177" t="str">
        <f t="shared" si="1140"/>
        <v>Arsenal</v>
      </c>
      <c r="Y962" s="177" t="str">
        <f t="shared" si="1140"/>
        <v>Newcastle</v>
      </c>
      <c r="Z962" s="177" t="str">
        <f t="shared" si="1140"/>
        <v>Man Utd</v>
      </c>
      <c r="AA962" s="177" t="str">
        <f t="shared" si="1140"/>
        <v>Bournemouth</v>
      </c>
      <c r="AB962" s="177" t="str">
        <f t="shared" si="1140"/>
        <v>Bournemouth</v>
      </c>
      <c r="AC962" s="177" t="str">
        <f t="shared" si="1140"/>
        <v>Bournemouth</v>
      </c>
      <c r="AD962" s="177" t="str">
        <f t="shared" si="1140"/>
        <v>Fulham</v>
      </c>
      <c r="AE962" s="177" t="str">
        <f t="shared" si="1140"/>
        <v>Man Utd</v>
      </c>
      <c r="AF962" s="177" t="str">
        <f t="shared" si="1140"/>
        <v>Man Utd</v>
      </c>
      <c r="AG962" s="177" t="str">
        <f t="shared" si="1140"/>
        <v>Cardiff</v>
      </c>
      <c r="AH962" s="177" t="str">
        <f t="shared" si="1140"/>
        <v>Fulham</v>
      </c>
      <c r="AI962" s="177" t="str">
        <f t="shared" si="1140"/>
        <v>Chelsea</v>
      </c>
      <c r="AJ962" s="177" t="str">
        <f t="shared" si="1140"/>
        <v>Chelsea</v>
      </c>
      <c r="AK962" s="177" t="str">
        <f t="shared" si="1140"/>
        <v>Brighton</v>
      </c>
      <c r="AL962" s="177" t="str">
        <f t="shared" si="1140"/>
        <v/>
      </c>
      <c r="AM962" s="177" t="str">
        <f t="shared" si="1140"/>
        <v/>
      </c>
      <c r="AN962" s="177" t="str">
        <f t="shared" si="1140"/>
        <v/>
      </c>
      <c r="AO962" s="177" t="str">
        <f t="shared" si="1140"/>
        <v/>
      </c>
      <c r="AP962" s="177" t="str">
        <f t="shared" si="1140"/>
        <v/>
      </c>
      <c r="AQ962" s="170"/>
      <c r="AR962" s="170"/>
    </row>
    <row r="963" ht="12.75" customHeight="1">
      <c r="A963" s="170"/>
      <c r="B963" s="170"/>
      <c r="C963" s="140"/>
      <c r="D963" s="139">
        <v>189.0</v>
      </c>
      <c r="E963" s="177" t="str">
        <f t="shared" ref="E963:AP963" si="1141">IFERROR(INDEX($C$389:$C$578,MATCH($D963,E$389:E$578,0)),"")</f>
        <v>Brighton</v>
      </c>
      <c r="F963" s="177" t="str">
        <f t="shared" si="1141"/>
        <v>Brighton</v>
      </c>
      <c r="G963" s="177" t="str">
        <f t="shared" si="1141"/>
        <v>Brighton</v>
      </c>
      <c r="H963" s="177" t="str">
        <f t="shared" si="1141"/>
        <v>Brighton</v>
      </c>
      <c r="I963" s="177" t="str">
        <f t="shared" si="1141"/>
        <v>Huddersfield</v>
      </c>
      <c r="J963" s="177" t="str">
        <f t="shared" si="1141"/>
        <v>Cardiff</v>
      </c>
      <c r="K963" s="177" t="str">
        <f t="shared" si="1141"/>
        <v>Man Utd</v>
      </c>
      <c r="L963" s="177" t="str">
        <f t="shared" si="1141"/>
        <v>Liverpool</v>
      </c>
      <c r="M963" s="177" t="str">
        <f t="shared" si="1141"/>
        <v>Burnley</v>
      </c>
      <c r="N963" s="177" t="str">
        <f t="shared" si="1141"/>
        <v>Arsenal</v>
      </c>
      <c r="O963" s="177" t="str">
        <f t="shared" si="1141"/>
        <v>Arsenal</v>
      </c>
      <c r="P963" s="177" t="str">
        <f t="shared" si="1141"/>
        <v>Fulham</v>
      </c>
      <c r="Q963" s="177" t="str">
        <f t="shared" si="1141"/>
        <v>Chelsea</v>
      </c>
      <c r="R963" s="177" t="str">
        <f t="shared" si="1141"/>
        <v>Chelsea</v>
      </c>
      <c r="S963" s="177" t="str">
        <f t="shared" si="1141"/>
        <v>Burnley</v>
      </c>
      <c r="T963" s="177" t="str">
        <f t="shared" si="1141"/>
        <v>Burnley</v>
      </c>
      <c r="U963" s="177" t="str">
        <f t="shared" si="1141"/>
        <v>Burnley</v>
      </c>
      <c r="V963" s="177" t="str">
        <f t="shared" si="1141"/>
        <v>Arsenal</v>
      </c>
      <c r="W963" s="177" t="str">
        <f t="shared" si="1141"/>
        <v>Newcastle</v>
      </c>
      <c r="X963" s="177" t="str">
        <f t="shared" si="1141"/>
        <v>Newcastle</v>
      </c>
      <c r="Y963" s="177" t="str">
        <f t="shared" si="1141"/>
        <v>Bournemouth</v>
      </c>
      <c r="Z963" s="177" t="str">
        <f t="shared" si="1141"/>
        <v>Bournemouth</v>
      </c>
      <c r="AA963" s="177" t="str">
        <f t="shared" si="1141"/>
        <v>Bournemouth</v>
      </c>
      <c r="AB963" s="177" t="str">
        <f t="shared" si="1141"/>
        <v>Bournemouth</v>
      </c>
      <c r="AC963" s="177" t="str">
        <f t="shared" si="1141"/>
        <v>Burnley</v>
      </c>
      <c r="AD963" s="177" t="str">
        <f t="shared" si="1141"/>
        <v>Everton</v>
      </c>
      <c r="AE963" s="177" t="str">
        <f t="shared" si="1141"/>
        <v>Burnley</v>
      </c>
      <c r="AF963" s="177" t="str">
        <f t="shared" si="1141"/>
        <v>Fulham</v>
      </c>
      <c r="AG963" s="177" t="str">
        <f t="shared" si="1141"/>
        <v>Fulham</v>
      </c>
      <c r="AH963" s="177" t="str">
        <f t="shared" si="1141"/>
        <v>Cardiff</v>
      </c>
      <c r="AI963" s="177" t="str">
        <f t="shared" si="1141"/>
        <v>Huddersfield</v>
      </c>
      <c r="AJ963" s="177" t="str">
        <f t="shared" si="1141"/>
        <v>Chelsea</v>
      </c>
      <c r="AK963" s="177" t="str">
        <f t="shared" si="1141"/>
        <v>Chelsea</v>
      </c>
      <c r="AL963" s="177" t="str">
        <f t="shared" si="1141"/>
        <v/>
      </c>
      <c r="AM963" s="177" t="str">
        <f t="shared" si="1141"/>
        <v/>
      </c>
      <c r="AN963" s="177" t="str">
        <f t="shared" si="1141"/>
        <v/>
      </c>
      <c r="AO963" s="177" t="str">
        <f t="shared" si="1141"/>
        <v/>
      </c>
      <c r="AP963" s="177" t="str">
        <f t="shared" si="1141"/>
        <v/>
      </c>
      <c r="AQ963" s="170"/>
      <c r="AR963" s="170"/>
    </row>
    <row r="964" ht="12.75" customHeight="1">
      <c r="A964" s="170"/>
      <c r="B964" s="170"/>
      <c r="C964" s="140"/>
      <c r="D964" s="139">
        <v>190.0</v>
      </c>
      <c r="E964" s="177" t="str">
        <f t="shared" ref="E964:AP964" si="1142">IFERROR(INDEX($C$389:$C$578,MATCH($D964,E$389:E$578,0)),"")</f>
        <v>Brighton</v>
      </c>
      <c r="F964" s="177" t="str">
        <f t="shared" si="1142"/>
        <v>Brighton</v>
      </c>
      <c r="G964" s="177" t="str">
        <f t="shared" si="1142"/>
        <v>Brighton</v>
      </c>
      <c r="H964" s="177" t="str">
        <f t="shared" si="1142"/>
        <v>Burnley</v>
      </c>
      <c r="I964" s="177" t="str">
        <f t="shared" si="1142"/>
        <v>Cardiff</v>
      </c>
      <c r="J964" s="177" t="str">
        <f t="shared" si="1142"/>
        <v>Cardiff</v>
      </c>
      <c r="K964" s="177" t="str">
        <f t="shared" si="1142"/>
        <v>Liverpool</v>
      </c>
      <c r="L964" s="177" t="str">
        <f t="shared" si="1142"/>
        <v>Burnley</v>
      </c>
      <c r="M964" s="177" t="str">
        <f t="shared" si="1142"/>
        <v>Bournemouth</v>
      </c>
      <c r="N964" s="177" t="str">
        <f t="shared" si="1142"/>
        <v>Arsenal</v>
      </c>
      <c r="O964" s="177" t="str">
        <f t="shared" si="1142"/>
        <v>Bournemouth</v>
      </c>
      <c r="P964" s="177" t="str">
        <f t="shared" si="1142"/>
        <v>Bournemouth</v>
      </c>
      <c r="Q964" s="177" t="str">
        <f t="shared" si="1142"/>
        <v>Burnley</v>
      </c>
      <c r="R964" s="177" t="str">
        <f t="shared" si="1142"/>
        <v>Burnley</v>
      </c>
      <c r="S964" s="177" t="str">
        <f t="shared" si="1142"/>
        <v>Arsenal</v>
      </c>
      <c r="T964" s="177" t="str">
        <f t="shared" si="1142"/>
        <v>Fulham</v>
      </c>
      <c r="U964" s="177" t="str">
        <f t="shared" si="1142"/>
        <v>Burnley</v>
      </c>
      <c r="V964" s="177" t="str">
        <f t="shared" si="1142"/>
        <v>Chelsea</v>
      </c>
      <c r="W964" s="177" t="str">
        <f t="shared" si="1142"/>
        <v>Leicester</v>
      </c>
      <c r="X964" s="177" t="str">
        <f t="shared" si="1142"/>
        <v>Bournemouth</v>
      </c>
      <c r="Y964" s="177" t="str">
        <f t="shared" si="1142"/>
        <v>Leicester</v>
      </c>
      <c r="Z964" s="177" t="str">
        <f t="shared" si="1142"/>
        <v>Brighton</v>
      </c>
      <c r="AA964" s="177" t="str">
        <f t="shared" si="1142"/>
        <v>Bournemouth</v>
      </c>
      <c r="AB964" s="177" t="str">
        <f t="shared" si="1142"/>
        <v>Bournemouth</v>
      </c>
      <c r="AC964" s="177" t="str">
        <f t="shared" si="1142"/>
        <v>Man Utd</v>
      </c>
      <c r="AD964" s="177" t="str">
        <f t="shared" si="1142"/>
        <v>Burnley</v>
      </c>
      <c r="AE964" s="177" t="str">
        <f t="shared" si="1142"/>
        <v>Everton</v>
      </c>
      <c r="AF964" s="177" t="str">
        <f t="shared" si="1142"/>
        <v>Arsenal</v>
      </c>
      <c r="AG964" s="177" t="str">
        <f t="shared" si="1142"/>
        <v>Arsenal</v>
      </c>
      <c r="AH964" s="177" t="str">
        <f t="shared" si="1142"/>
        <v>Burnley</v>
      </c>
      <c r="AI964" s="177" t="str">
        <f t="shared" si="1142"/>
        <v>Chelsea</v>
      </c>
      <c r="AJ964" s="177" t="str">
        <f t="shared" si="1142"/>
        <v>Huddersfield</v>
      </c>
      <c r="AK964" s="177" t="str">
        <f t="shared" si="1142"/>
        <v>Huddersfield</v>
      </c>
      <c r="AL964" s="177" t="str">
        <f t="shared" si="1142"/>
        <v/>
      </c>
      <c r="AM964" s="177" t="str">
        <f t="shared" si="1142"/>
        <v/>
      </c>
      <c r="AN964" s="177" t="str">
        <f t="shared" si="1142"/>
        <v/>
      </c>
      <c r="AO964" s="177" t="str">
        <f t="shared" si="1142"/>
        <v/>
      </c>
      <c r="AP964" s="177" t="str">
        <f t="shared" si="1142"/>
        <v/>
      </c>
      <c r="AQ964" s="170"/>
      <c r="AR964" s="170"/>
    </row>
    <row r="965" ht="12.75" customHeight="1">
      <c r="A965" s="170"/>
      <c r="B965" s="170"/>
      <c r="C965" s="169" t="s">
        <v>182</v>
      </c>
      <c r="D965" s="174"/>
      <c r="E965" s="175"/>
      <c r="F965" s="175"/>
      <c r="G965" s="175"/>
      <c r="H965" s="175"/>
      <c r="I965" s="175"/>
      <c r="J965" s="175"/>
      <c r="K965" s="175"/>
      <c r="L965" s="175"/>
      <c r="M965" s="175"/>
      <c r="N965" s="175"/>
      <c r="O965" s="175"/>
      <c r="P965" s="175"/>
      <c r="Q965" s="175"/>
      <c r="R965" s="175"/>
      <c r="S965" s="175"/>
      <c r="T965" s="175"/>
      <c r="U965" s="175"/>
      <c r="V965" s="175"/>
      <c r="W965" s="175"/>
      <c r="X965" s="175"/>
      <c r="Y965" s="175"/>
      <c r="Z965" s="175"/>
      <c r="AA965" s="175"/>
      <c r="AB965" s="175"/>
      <c r="AC965" s="175"/>
      <c r="AD965" s="175"/>
      <c r="AE965" s="175"/>
      <c r="AF965" s="175"/>
      <c r="AG965" s="175"/>
      <c r="AH965" s="175"/>
      <c r="AI965" s="175"/>
      <c r="AJ965" s="175"/>
      <c r="AK965" s="175"/>
      <c r="AL965" s="175"/>
      <c r="AM965" s="175"/>
      <c r="AN965" s="175"/>
      <c r="AO965" s="175"/>
      <c r="AP965" s="175"/>
      <c r="AQ965" s="170"/>
      <c r="AR965" s="170"/>
    </row>
    <row r="966" ht="12.75" customHeight="1">
      <c r="A966" s="170"/>
      <c r="B966" s="170"/>
      <c r="C966" s="140"/>
      <c r="D966" s="139" t="s">
        <v>163</v>
      </c>
      <c r="E966" s="139">
        <v>1.0</v>
      </c>
      <c r="F966" s="139">
        <v>2.0</v>
      </c>
      <c r="G966" s="139">
        <v>3.0</v>
      </c>
      <c r="H966" s="139">
        <v>4.0</v>
      </c>
      <c r="I966" s="139">
        <v>5.0</v>
      </c>
      <c r="J966" s="139">
        <v>6.0</v>
      </c>
      <c r="K966" s="139">
        <v>7.0</v>
      </c>
      <c r="L966" s="139">
        <v>8.0</v>
      </c>
      <c r="M966" s="139">
        <v>9.0</v>
      </c>
      <c r="N966" s="139">
        <v>10.0</v>
      </c>
      <c r="O966" s="139">
        <v>11.0</v>
      </c>
      <c r="P966" s="139">
        <v>12.0</v>
      </c>
      <c r="Q966" s="139">
        <v>13.0</v>
      </c>
      <c r="R966" s="139">
        <v>14.0</v>
      </c>
      <c r="S966" s="139">
        <v>15.0</v>
      </c>
      <c r="T966" s="139">
        <v>16.0</v>
      </c>
      <c r="U966" s="139">
        <v>17.0</v>
      </c>
      <c r="V966" s="139">
        <v>18.0</v>
      </c>
      <c r="W966" s="139">
        <v>19.0</v>
      </c>
      <c r="X966" s="139">
        <v>20.0</v>
      </c>
      <c r="Y966" s="139">
        <v>21.0</v>
      </c>
      <c r="Z966" s="139">
        <v>22.0</v>
      </c>
      <c r="AA966" s="139">
        <v>23.0</v>
      </c>
      <c r="AB966" s="139">
        <v>24.0</v>
      </c>
      <c r="AC966" s="139">
        <v>25.0</v>
      </c>
      <c r="AD966" s="139">
        <v>26.0</v>
      </c>
      <c r="AE966" s="139">
        <v>27.0</v>
      </c>
      <c r="AF966" s="139">
        <v>28.0</v>
      </c>
      <c r="AG966" s="139">
        <v>29.0</v>
      </c>
      <c r="AH966" s="139">
        <v>30.0</v>
      </c>
      <c r="AI966" s="139">
        <v>31.0</v>
      </c>
      <c r="AJ966" s="139">
        <v>32.0</v>
      </c>
      <c r="AK966" s="139">
        <v>33.0</v>
      </c>
      <c r="AL966" s="139">
        <v>34.0</v>
      </c>
      <c r="AM966" s="139">
        <v>35.0</v>
      </c>
      <c r="AN966" s="139">
        <v>36.0</v>
      </c>
      <c r="AO966" s="139">
        <v>37.0</v>
      </c>
      <c r="AP966" s="139">
        <v>38.0</v>
      </c>
      <c r="AQ966" s="170"/>
      <c r="AR966" s="170"/>
    </row>
    <row r="967" ht="12.75" customHeight="1">
      <c r="A967" s="170"/>
      <c r="B967" s="170"/>
      <c r="C967" s="140"/>
      <c r="D967" s="171" t="s">
        <v>176</v>
      </c>
      <c r="E967" s="139">
        <f>E966+Intro!$C$13-1</f>
        <v>6</v>
      </c>
      <c r="F967" s="139">
        <f>F966+Intro!$C$13-1</f>
        <v>7</v>
      </c>
      <c r="G967" s="139">
        <f>G966+Intro!$C$13-1</f>
        <v>8</v>
      </c>
      <c r="H967" s="139">
        <f>H966+Intro!$C$13-1</f>
        <v>9</v>
      </c>
      <c r="I967" s="139">
        <f>I966+Intro!$C$13-1</f>
        <v>10</v>
      </c>
      <c r="J967" s="139">
        <f>J966+Intro!$C$13-1</f>
        <v>11</v>
      </c>
      <c r="K967" s="139">
        <f>K966+Intro!$C$13-1</f>
        <v>12</v>
      </c>
      <c r="L967" s="139">
        <f>L966+Intro!$C$13-1</f>
        <v>13</v>
      </c>
      <c r="M967" s="139">
        <f>M966+Intro!$C$13-1</f>
        <v>14</v>
      </c>
      <c r="N967" s="139">
        <f>N966+Intro!$C$13-1</f>
        <v>15</v>
      </c>
      <c r="O967" s="139">
        <f>O966+Intro!$C$13-1</f>
        <v>16</v>
      </c>
      <c r="P967" s="139">
        <f>P966+Intro!$C$13-1</f>
        <v>17</v>
      </c>
      <c r="Q967" s="139">
        <f>Q966+Intro!$C$13-1</f>
        <v>18</v>
      </c>
      <c r="R967" s="139">
        <f>R966+Intro!$C$13-1</f>
        <v>19</v>
      </c>
      <c r="S967" s="139">
        <f>S966+Intro!$C$13-1</f>
        <v>20</v>
      </c>
      <c r="T967" s="139">
        <f>T966+Intro!$C$13-1</f>
        <v>21</v>
      </c>
      <c r="U967" s="139">
        <f>U966+Intro!$C$13-1</f>
        <v>22</v>
      </c>
      <c r="V967" s="139">
        <f>V966+Intro!$C$13-1</f>
        <v>23</v>
      </c>
      <c r="W967" s="139">
        <f>W966+Intro!$C$13-1</f>
        <v>24</v>
      </c>
      <c r="X967" s="139">
        <f>X966+Intro!$C$13-1</f>
        <v>25</v>
      </c>
      <c r="Y967" s="139">
        <f>Y966+Intro!$C$13-1</f>
        <v>26</v>
      </c>
      <c r="Z967" s="139">
        <f>Z966+Intro!$C$13-1</f>
        <v>27</v>
      </c>
      <c r="AA967" s="139">
        <f>AA966+Intro!$C$13-1</f>
        <v>28</v>
      </c>
      <c r="AB967" s="139">
        <f>AB966+Intro!$C$13-1</f>
        <v>29</v>
      </c>
      <c r="AC967" s="139">
        <f>AC966+Intro!$C$13-1</f>
        <v>30</v>
      </c>
      <c r="AD967" s="139">
        <f>AD966+Intro!$C$13-1</f>
        <v>31</v>
      </c>
      <c r="AE967" s="139">
        <f>AE966+Intro!$C$13-1</f>
        <v>32</v>
      </c>
      <c r="AF967" s="139">
        <f>AF966+Intro!$C$13-1</f>
        <v>33</v>
      </c>
      <c r="AG967" s="139">
        <f>AG966+Intro!$C$13-1</f>
        <v>34</v>
      </c>
      <c r="AH967" s="139">
        <f>AH966+Intro!$C$13-1</f>
        <v>35</v>
      </c>
      <c r="AI967" s="139">
        <f>AI966+Intro!$C$13-1</f>
        <v>36</v>
      </c>
      <c r="AJ967" s="139">
        <f>AJ966+Intro!$C$13-1</f>
        <v>37</v>
      </c>
      <c r="AK967" s="139">
        <f>AK966+Intro!$C$13-1</f>
        <v>38</v>
      </c>
      <c r="AL967" s="139">
        <f>AL966+Intro!$C$13-1</f>
        <v>39</v>
      </c>
      <c r="AM967" s="139">
        <f>AM966+Intro!$C$13-1</f>
        <v>40</v>
      </c>
      <c r="AN967" s="139">
        <f>AN966+Intro!$C$13-1</f>
        <v>41</v>
      </c>
      <c r="AO967" s="139">
        <f>AO966+Intro!$C$13-1</f>
        <v>42</v>
      </c>
      <c r="AP967" s="139">
        <f>AP966+Intro!$C$13-1</f>
        <v>43</v>
      </c>
      <c r="AQ967" s="170"/>
      <c r="AR967" s="170"/>
    </row>
    <row r="968" ht="12.75" customHeight="1">
      <c r="A968" s="170"/>
      <c r="B968" s="170"/>
      <c r="C968" s="139" t="s">
        <v>177</v>
      </c>
      <c r="D968" s="139">
        <v>1.0</v>
      </c>
      <c r="E968" s="177" t="str">
        <f t="shared" ref="E968:AP968" si="1143">IFERROR(INDEX($D$389:$D$578,MATCH($D968,E$389:E$578,0)),"")</f>
        <v>Man City</v>
      </c>
      <c r="F968" s="177" t="str">
        <f t="shared" si="1143"/>
        <v>Man City</v>
      </c>
      <c r="G968" s="177" t="str">
        <f t="shared" si="1143"/>
        <v>Man City</v>
      </c>
      <c r="H968" s="177" t="str">
        <f t="shared" si="1143"/>
        <v>Everton</v>
      </c>
      <c r="I968" s="177" t="str">
        <f t="shared" si="1143"/>
        <v>Man Utd</v>
      </c>
      <c r="J968" s="177" t="str">
        <f t="shared" si="1143"/>
        <v>Man Utd</v>
      </c>
      <c r="K968" s="177" t="str">
        <f t="shared" si="1143"/>
        <v>Tottenham</v>
      </c>
      <c r="L968" s="177" t="str">
        <f t="shared" si="1143"/>
        <v>Liverpool</v>
      </c>
      <c r="M968" s="177" t="str">
        <f t="shared" si="1143"/>
        <v>Liverpool</v>
      </c>
      <c r="N968" s="177" t="str">
        <f t="shared" si="1143"/>
        <v>Liverpool</v>
      </c>
      <c r="O968" s="177" t="str">
        <f t="shared" si="1143"/>
        <v>Everton</v>
      </c>
      <c r="P968" s="177" t="str">
        <f t="shared" si="1143"/>
        <v>Newcastle</v>
      </c>
      <c r="Q968" s="177" t="str">
        <f t="shared" si="1143"/>
        <v>Newcastle</v>
      </c>
      <c r="R968" s="177" t="str">
        <f t="shared" si="1143"/>
        <v>Newcastle</v>
      </c>
      <c r="S968" s="177" t="str">
        <f t="shared" si="1143"/>
        <v>West Ham</v>
      </c>
      <c r="T968" s="177" t="str">
        <f t="shared" si="1143"/>
        <v>West Ham</v>
      </c>
      <c r="U968" s="177" t="str">
        <f t="shared" si="1143"/>
        <v>West Ham</v>
      </c>
      <c r="V968" s="177" t="str">
        <f t="shared" si="1143"/>
        <v>West Ham</v>
      </c>
      <c r="W968" s="177" t="str">
        <f t="shared" si="1143"/>
        <v>Man Utd</v>
      </c>
      <c r="X968" s="177" t="str">
        <f t="shared" si="1143"/>
        <v>Tottenham</v>
      </c>
      <c r="Y968" s="177" t="str">
        <f t="shared" si="1143"/>
        <v>West Ham</v>
      </c>
      <c r="Z968" s="177" t="str">
        <f t="shared" si="1143"/>
        <v>Southampton</v>
      </c>
      <c r="AA968" s="177" t="str">
        <f t="shared" si="1143"/>
        <v>Southampton</v>
      </c>
      <c r="AB968" s="177" t="str">
        <f t="shared" si="1143"/>
        <v>Southampton</v>
      </c>
      <c r="AC968" s="177" t="str">
        <f t="shared" si="1143"/>
        <v>Southampton</v>
      </c>
      <c r="AD968" s="177" t="str">
        <f t="shared" si="1143"/>
        <v>Leicester</v>
      </c>
      <c r="AE968" s="177" t="str">
        <f t="shared" si="1143"/>
        <v>Leicester</v>
      </c>
      <c r="AF968" s="177" t="str">
        <f t="shared" si="1143"/>
        <v>Leicester</v>
      </c>
      <c r="AG968" s="177" t="str">
        <f t="shared" si="1143"/>
        <v>Tottenham</v>
      </c>
      <c r="AH968" s="177" t="str">
        <f t="shared" si="1143"/>
        <v>Wolves</v>
      </c>
      <c r="AI968" s="177" t="str">
        <f t="shared" si="1143"/>
        <v>Watford</v>
      </c>
      <c r="AJ968" s="177" t="str">
        <f t="shared" si="1143"/>
        <v>Wolves</v>
      </c>
      <c r="AK968" s="177" t="str">
        <f t="shared" si="1143"/>
        <v>Tottenham</v>
      </c>
      <c r="AL968" s="177" t="str">
        <f t="shared" si="1143"/>
        <v/>
      </c>
      <c r="AM968" s="177" t="str">
        <f t="shared" si="1143"/>
        <v/>
      </c>
      <c r="AN968" s="177" t="str">
        <f t="shared" si="1143"/>
        <v/>
      </c>
      <c r="AO968" s="177" t="str">
        <f t="shared" si="1143"/>
        <v/>
      </c>
      <c r="AP968" s="177" t="str">
        <f t="shared" si="1143"/>
        <v/>
      </c>
      <c r="AQ968" s="170"/>
      <c r="AR968" s="170"/>
    </row>
    <row r="969" ht="12.75" customHeight="1">
      <c r="A969" s="170"/>
      <c r="B969" s="170"/>
      <c r="C969" s="140"/>
      <c r="D969" s="139">
        <v>2.0</v>
      </c>
      <c r="E969" s="177" t="str">
        <f t="shared" ref="E969:AP969" si="1144">IFERROR(INDEX($D$389:$D$578,MATCH($D969,E$389:E$578,0)),"")</f>
        <v>Watford</v>
      </c>
      <c r="F969" s="177" t="str">
        <f t="shared" si="1144"/>
        <v>Man City</v>
      </c>
      <c r="G969" s="177" t="str">
        <f t="shared" si="1144"/>
        <v>Man City</v>
      </c>
      <c r="H969" s="177" t="str">
        <f t="shared" si="1144"/>
        <v>Man City</v>
      </c>
      <c r="I969" s="177" t="str">
        <f t="shared" si="1144"/>
        <v>Watford</v>
      </c>
      <c r="J969" s="177" t="str">
        <f t="shared" si="1144"/>
        <v>Watford</v>
      </c>
      <c r="K969" s="177" t="str">
        <f t="shared" si="1144"/>
        <v>Liverpool</v>
      </c>
      <c r="L969" s="177" t="str">
        <f t="shared" si="1144"/>
        <v>Watford</v>
      </c>
      <c r="M969" s="177" t="str">
        <f t="shared" si="1144"/>
        <v>Everton</v>
      </c>
      <c r="N969" s="177" t="str">
        <f t="shared" si="1144"/>
        <v>Everton</v>
      </c>
      <c r="O969" s="177" t="str">
        <f t="shared" si="1144"/>
        <v>Liverpool</v>
      </c>
      <c r="P969" s="177" t="str">
        <f t="shared" si="1144"/>
        <v>Wolves</v>
      </c>
      <c r="Q969" s="177" t="str">
        <f t="shared" si="1144"/>
        <v>Huddersfield</v>
      </c>
      <c r="R969" s="177" t="str">
        <f t="shared" si="1144"/>
        <v>Man Utd</v>
      </c>
      <c r="S969" s="177" t="str">
        <f t="shared" si="1144"/>
        <v>West Ham</v>
      </c>
      <c r="T969" s="177" t="str">
        <f t="shared" si="1144"/>
        <v>West Ham</v>
      </c>
      <c r="U969" s="177" t="str">
        <f t="shared" si="1144"/>
        <v>West Ham</v>
      </c>
      <c r="V969" s="177" t="str">
        <f t="shared" si="1144"/>
        <v>Man Utd</v>
      </c>
      <c r="W969" s="177" t="str">
        <f t="shared" si="1144"/>
        <v>West Ham</v>
      </c>
      <c r="X969" s="177" t="str">
        <f t="shared" si="1144"/>
        <v>Man City</v>
      </c>
      <c r="Y969" s="177" t="str">
        <f t="shared" si="1144"/>
        <v>Southampton</v>
      </c>
      <c r="Z969" s="177" t="str">
        <f t="shared" si="1144"/>
        <v>Southampton</v>
      </c>
      <c r="AA969" s="177" t="str">
        <f t="shared" si="1144"/>
        <v>Southampton</v>
      </c>
      <c r="AB969" s="177" t="str">
        <f t="shared" si="1144"/>
        <v>Chelsea</v>
      </c>
      <c r="AC969" s="177" t="str">
        <f t="shared" si="1144"/>
        <v>Wolves</v>
      </c>
      <c r="AD969" s="177" t="str">
        <f t="shared" si="1144"/>
        <v>Wolves</v>
      </c>
      <c r="AE969" s="177" t="str">
        <f t="shared" si="1144"/>
        <v>Leicester</v>
      </c>
      <c r="AF969" s="177" t="str">
        <f t="shared" si="1144"/>
        <v>Leicester</v>
      </c>
      <c r="AG969" s="177" t="str">
        <f t="shared" si="1144"/>
        <v>Tottenham</v>
      </c>
      <c r="AH969" s="177" t="str">
        <f t="shared" si="1144"/>
        <v>Watford</v>
      </c>
      <c r="AI969" s="177" t="str">
        <f t="shared" si="1144"/>
        <v>Wolves</v>
      </c>
      <c r="AJ969" s="177" t="str">
        <f t="shared" si="1144"/>
        <v>Wolves</v>
      </c>
      <c r="AK969" s="177" t="str">
        <f t="shared" si="1144"/>
        <v>Wolves</v>
      </c>
      <c r="AL969" s="177" t="str">
        <f t="shared" si="1144"/>
        <v/>
      </c>
      <c r="AM969" s="177" t="str">
        <f t="shared" si="1144"/>
        <v/>
      </c>
      <c r="AN969" s="177" t="str">
        <f t="shared" si="1144"/>
        <v/>
      </c>
      <c r="AO969" s="177" t="str">
        <f t="shared" si="1144"/>
        <v/>
      </c>
      <c r="AP969" s="177" t="str">
        <f t="shared" si="1144"/>
        <v/>
      </c>
      <c r="AQ969" s="170"/>
      <c r="AR969" s="170"/>
    </row>
    <row r="970" ht="12.75" customHeight="1">
      <c r="A970" s="170"/>
      <c r="B970" s="170"/>
      <c r="C970" s="140"/>
      <c r="D970" s="139">
        <v>3.0</v>
      </c>
      <c r="E970" s="177" t="str">
        <f t="shared" ref="E970:AP970" si="1145">IFERROR(INDEX($D$389:$D$578,MATCH($D970,E$389:E$578,0)),"")</f>
        <v>Watford</v>
      </c>
      <c r="F970" s="177" t="str">
        <f t="shared" si="1145"/>
        <v>Man City</v>
      </c>
      <c r="G970" s="177" t="str">
        <f t="shared" si="1145"/>
        <v>Man City</v>
      </c>
      <c r="H970" s="177" t="str">
        <f t="shared" si="1145"/>
        <v>Man Utd</v>
      </c>
      <c r="I970" s="177" t="str">
        <f t="shared" si="1145"/>
        <v>Man City</v>
      </c>
      <c r="J970" s="177" t="str">
        <f t="shared" si="1145"/>
        <v>Everton</v>
      </c>
      <c r="K970" s="177" t="str">
        <f t="shared" si="1145"/>
        <v>Watford</v>
      </c>
      <c r="L970" s="177" t="str">
        <f t="shared" si="1145"/>
        <v>Everton</v>
      </c>
      <c r="M970" s="177" t="str">
        <f t="shared" si="1145"/>
        <v>Newcastle</v>
      </c>
      <c r="N970" s="177" t="str">
        <f t="shared" si="1145"/>
        <v>Everton</v>
      </c>
      <c r="O970" s="177" t="str">
        <f t="shared" si="1145"/>
        <v>West Ham</v>
      </c>
      <c r="P970" s="177" t="str">
        <f t="shared" si="1145"/>
        <v>West Ham</v>
      </c>
      <c r="Q970" s="177" t="str">
        <f t="shared" si="1145"/>
        <v>Newcastle</v>
      </c>
      <c r="R970" s="177" t="str">
        <f t="shared" si="1145"/>
        <v>Man Utd</v>
      </c>
      <c r="S970" s="177" t="str">
        <f t="shared" si="1145"/>
        <v>Newcastle</v>
      </c>
      <c r="T970" s="177" t="str">
        <f t="shared" si="1145"/>
        <v>West Ham</v>
      </c>
      <c r="U970" s="177" t="str">
        <f t="shared" si="1145"/>
        <v>Fulham</v>
      </c>
      <c r="V970" s="177" t="str">
        <f t="shared" si="1145"/>
        <v>Man Utd</v>
      </c>
      <c r="W970" s="177" t="str">
        <f t="shared" si="1145"/>
        <v>Tottenham</v>
      </c>
      <c r="X970" s="177" t="str">
        <f t="shared" si="1145"/>
        <v>West Ham</v>
      </c>
      <c r="Y970" s="177" t="str">
        <f t="shared" si="1145"/>
        <v>Man City</v>
      </c>
      <c r="Z970" s="177" t="str">
        <f t="shared" si="1145"/>
        <v>Man Utd</v>
      </c>
      <c r="AA970" s="177" t="str">
        <f t="shared" si="1145"/>
        <v>Southampton</v>
      </c>
      <c r="AB970" s="177" t="str">
        <f t="shared" si="1145"/>
        <v>West Ham</v>
      </c>
      <c r="AC970" s="177" t="str">
        <f t="shared" si="1145"/>
        <v>Huddersfield</v>
      </c>
      <c r="AD970" s="177" t="str">
        <f t="shared" si="1145"/>
        <v>Wolves</v>
      </c>
      <c r="AE970" s="177" t="str">
        <f t="shared" si="1145"/>
        <v>Wolves</v>
      </c>
      <c r="AF970" s="177" t="str">
        <f t="shared" si="1145"/>
        <v>Wolves</v>
      </c>
      <c r="AG970" s="177" t="str">
        <f t="shared" si="1145"/>
        <v>Crystal Palace</v>
      </c>
      <c r="AH970" s="177" t="str">
        <f t="shared" si="1145"/>
        <v>Tottenham</v>
      </c>
      <c r="AI970" s="177" t="str">
        <f t="shared" si="1145"/>
        <v>Tottenham</v>
      </c>
      <c r="AJ970" s="177" t="str">
        <f t="shared" si="1145"/>
        <v>Wolves</v>
      </c>
      <c r="AK970" s="177" t="str">
        <f t="shared" si="1145"/>
        <v>Tottenham</v>
      </c>
      <c r="AL970" s="177" t="str">
        <f t="shared" si="1145"/>
        <v/>
      </c>
      <c r="AM970" s="177" t="str">
        <f t="shared" si="1145"/>
        <v/>
      </c>
      <c r="AN970" s="177" t="str">
        <f t="shared" si="1145"/>
        <v/>
      </c>
      <c r="AO970" s="177" t="str">
        <f t="shared" si="1145"/>
        <v/>
      </c>
      <c r="AP970" s="177" t="str">
        <f t="shared" si="1145"/>
        <v/>
      </c>
      <c r="AQ970" s="170"/>
      <c r="AR970" s="170"/>
    </row>
    <row r="971" ht="12.75" customHeight="1">
      <c r="A971" s="170"/>
      <c r="B971" s="170"/>
      <c r="C971" s="140"/>
      <c r="D971" s="139">
        <v>4.0</v>
      </c>
      <c r="E971" s="177" t="str">
        <f t="shared" ref="E971:AP971" si="1146">IFERROR(INDEX($D$389:$D$578,MATCH($D971,E$389:E$578,0)),"")</f>
        <v>Leicester</v>
      </c>
      <c r="F971" s="177" t="str">
        <f t="shared" si="1146"/>
        <v>Man City</v>
      </c>
      <c r="G971" s="177" t="str">
        <f t="shared" si="1146"/>
        <v>Man Utd</v>
      </c>
      <c r="H971" s="177" t="str">
        <f t="shared" si="1146"/>
        <v>Tottenham</v>
      </c>
      <c r="I971" s="177" t="str">
        <f t="shared" si="1146"/>
        <v>Man City</v>
      </c>
      <c r="J971" s="177" t="str">
        <f t="shared" si="1146"/>
        <v>Tottenham</v>
      </c>
      <c r="K971" s="177" t="str">
        <f t="shared" si="1146"/>
        <v>Everton</v>
      </c>
      <c r="L971" s="177" t="str">
        <f t="shared" si="1146"/>
        <v>Everton</v>
      </c>
      <c r="M971" s="177" t="str">
        <f t="shared" si="1146"/>
        <v>Everton</v>
      </c>
      <c r="N971" s="177" t="str">
        <f t="shared" si="1146"/>
        <v>Newcastle</v>
      </c>
      <c r="O971" s="177" t="str">
        <f t="shared" si="1146"/>
        <v>Newcastle</v>
      </c>
      <c r="P971" s="177" t="str">
        <f t="shared" si="1146"/>
        <v>West Ham</v>
      </c>
      <c r="Q971" s="177" t="str">
        <f t="shared" si="1146"/>
        <v>Wolves</v>
      </c>
      <c r="R971" s="177" t="str">
        <f t="shared" si="1146"/>
        <v>West Ham</v>
      </c>
      <c r="S971" s="177" t="str">
        <f t="shared" si="1146"/>
        <v>West Ham</v>
      </c>
      <c r="T971" s="177" t="str">
        <f t="shared" si="1146"/>
        <v>West Ham</v>
      </c>
      <c r="U971" s="177" t="str">
        <f t="shared" si="1146"/>
        <v>West Ham</v>
      </c>
      <c r="V971" s="177" t="str">
        <f t="shared" si="1146"/>
        <v>Man Utd</v>
      </c>
      <c r="W971" s="177" t="str">
        <f t="shared" si="1146"/>
        <v>West Ham</v>
      </c>
      <c r="X971" s="177" t="str">
        <f t="shared" si="1146"/>
        <v>Man Utd</v>
      </c>
      <c r="Y971" s="177" t="str">
        <f t="shared" si="1146"/>
        <v>Southampton</v>
      </c>
      <c r="Z971" s="177" t="str">
        <f t="shared" si="1146"/>
        <v>Southampton</v>
      </c>
      <c r="AA971" s="177" t="str">
        <f t="shared" si="1146"/>
        <v>Southampton</v>
      </c>
      <c r="AB971" s="177" t="str">
        <f t="shared" si="1146"/>
        <v>Huddersfield</v>
      </c>
      <c r="AC971" s="177" t="str">
        <f t="shared" si="1146"/>
        <v>Chelsea</v>
      </c>
      <c r="AD971" s="177" t="str">
        <f t="shared" si="1146"/>
        <v>West Ham</v>
      </c>
      <c r="AE971" s="177" t="str">
        <f t="shared" si="1146"/>
        <v>West Ham</v>
      </c>
      <c r="AF971" s="177" t="str">
        <f t="shared" si="1146"/>
        <v>Leicester</v>
      </c>
      <c r="AG971" s="177" t="str">
        <f t="shared" si="1146"/>
        <v>Wolves</v>
      </c>
      <c r="AH971" s="177" t="str">
        <f t="shared" si="1146"/>
        <v>Wolves</v>
      </c>
      <c r="AI971" s="177" t="str">
        <f t="shared" si="1146"/>
        <v>Watford</v>
      </c>
      <c r="AJ971" s="177" t="str">
        <f t="shared" si="1146"/>
        <v>Tottenham</v>
      </c>
      <c r="AK971" s="177" t="str">
        <f t="shared" si="1146"/>
        <v>Watford</v>
      </c>
      <c r="AL971" s="177" t="str">
        <f t="shared" si="1146"/>
        <v/>
      </c>
      <c r="AM971" s="177" t="str">
        <f t="shared" si="1146"/>
        <v/>
      </c>
      <c r="AN971" s="177" t="str">
        <f t="shared" si="1146"/>
        <v/>
      </c>
      <c r="AO971" s="177" t="str">
        <f t="shared" si="1146"/>
        <v/>
      </c>
      <c r="AP971" s="177" t="str">
        <f t="shared" si="1146"/>
        <v/>
      </c>
      <c r="AQ971" s="170"/>
      <c r="AR971" s="170"/>
    </row>
    <row r="972" ht="12.75" customHeight="1">
      <c r="A972" s="170"/>
      <c r="B972" s="170"/>
      <c r="C972" s="140"/>
      <c r="D972" s="139">
        <v>5.0</v>
      </c>
      <c r="E972" s="177" t="str">
        <f t="shared" ref="E972:AP972" si="1147">IFERROR(INDEX($D$389:$D$578,MATCH($D972,E$389:E$578,0)),"")</f>
        <v>Chelsea</v>
      </c>
      <c r="F972" s="177" t="str">
        <f t="shared" si="1147"/>
        <v>Man Utd</v>
      </c>
      <c r="G972" s="177" t="str">
        <f t="shared" si="1147"/>
        <v>Tottenham</v>
      </c>
      <c r="H972" s="177" t="str">
        <f t="shared" si="1147"/>
        <v>Man City</v>
      </c>
      <c r="I972" s="177" t="str">
        <f t="shared" si="1147"/>
        <v>Chelsea</v>
      </c>
      <c r="J972" s="177" t="str">
        <f t="shared" si="1147"/>
        <v>Leicester</v>
      </c>
      <c r="K972" s="177" t="str">
        <f t="shared" si="1147"/>
        <v>Tottenham</v>
      </c>
      <c r="L972" s="177" t="str">
        <f t="shared" si="1147"/>
        <v>Liverpool</v>
      </c>
      <c r="M972" s="177" t="str">
        <f t="shared" si="1147"/>
        <v>Newcastle</v>
      </c>
      <c r="N972" s="177" t="str">
        <f t="shared" si="1147"/>
        <v>Liverpool</v>
      </c>
      <c r="O972" s="177" t="str">
        <f t="shared" si="1147"/>
        <v>Everton</v>
      </c>
      <c r="P972" s="177" t="str">
        <f t="shared" si="1147"/>
        <v>Newcastle</v>
      </c>
      <c r="Q972" s="177" t="str">
        <f t="shared" si="1147"/>
        <v>Newcastle</v>
      </c>
      <c r="R972" s="177" t="str">
        <f t="shared" si="1147"/>
        <v>West Ham</v>
      </c>
      <c r="S972" s="177" t="str">
        <f t="shared" si="1147"/>
        <v>West Ham</v>
      </c>
      <c r="T972" s="177" t="str">
        <f t="shared" si="1147"/>
        <v>West Ham</v>
      </c>
      <c r="U972" s="177" t="str">
        <f t="shared" si="1147"/>
        <v>West Ham</v>
      </c>
      <c r="V972" s="177" t="str">
        <f t="shared" si="1147"/>
        <v>Man Utd</v>
      </c>
      <c r="W972" s="177" t="str">
        <f t="shared" si="1147"/>
        <v>Man Utd</v>
      </c>
      <c r="X972" s="177" t="str">
        <f t="shared" si="1147"/>
        <v>West Ham</v>
      </c>
      <c r="Y972" s="177" t="str">
        <f t="shared" si="1147"/>
        <v>Southampton</v>
      </c>
      <c r="Z972" s="177" t="str">
        <f t="shared" si="1147"/>
        <v>Southampton</v>
      </c>
      <c r="AA972" s="177" t="str">
        <f t="shared" si="1147"/>
        <v>Southampton</v>
      </c>
      <c r="AB972" s="177" t="str">
        <f t="shared" si="1147"/>
        <v>Wolves</v>
      </c>
      <c r="AC972" s="177" t="str">
        <f t="shared" si="1147"/>
        <v>Leicester</v>
      </c>
      <c r="AD972" s="177" t="str">
        <f t="shared" si="1147"/>
        <v>Wolves</v>
      </c>
      <c r="AE972" s="177" t="str">
        <f t="shared" si="1147"/>
        <v>Leicester</v>
      </c>
      <c r="AF972" s="177" t="str">
        <f t="shared" si="1147"/>
        <v>West Ham</v>
      </c>
      <c r="AG972" s="177" t="str">
        <f t="shared" si="1147"/>
        <v>Tottenham</v>
      </c>
      <c r="AH972" s="177" t="str">
        <f t="shared" si="1147"/>
        <v>Burnley</v>
      </c>
      <c r="AI972" s="177" t="str">
        <f t="shared" si="1147"/>
        <v>Wolves</v>
      </c>
      <c r="AJ972" s="177" t="str">
        <f t="shared" si="1147"/>
        <v>Watford</v>
      </c>
      <c r="AK972" s="177" t="str">
        <f t="shared" si="1147"/>
        <v>Wolves</v>
      </c>
      <c r="AL972" s="177" t="str">
        <f t="shared" si="1147"/>
        <v/>
      </c>
      <c r="AM972" s="177" t="str">
        <f t="shared" si="1147"/>
        <v/>
      </c>
      <c r="AN972" s="177" t="str">
        <f t="shared" si="1147"/>
        <v/>
      </c>
      <c r="AO972" s="177" t="str">
        <f t="shared" si="1147"/>
        <v/>
      </c>
      <c r="AP972" s="177" t="str">
        <f t="shared" si="1147"/>
        <v/>
      </c>
      <c r="AQ972" s="170"/>
      <c r="AR972" s="170"/>
    </row>
    <row r="973" ht="12.75" customHeight="1">
      <c r="A973" s="170"/>
      <c r="B973" s="170"/>
      <c r="C973" s="140"/>
      <c r="D973" s="139">
        <v>6.0</v>
      </c>
      <c r="E973" s="177" t="str">
        <f t="shared" ref="E973:AP973" si="1148">IFERROR(INDEX($D$389:$D$578,MATCH($D973,E$389:E$578,0)),"")</f>
        <v>Liverpool</v>
      </c>
      <c r="F973" s="177" t="str">
        <f t="shared" si="1148"/>
        <v>Man City</v>
      </c>
      <c r="G973" s="177" t="str">
        <f t="shared" si="1148"/>
        <v>Crystal Palace</v>
      </c>
      <c r="H973" s="177" t="str">
        <f t="shared" si="1148"/>
        <v>Man City</v>
      </c>
      <c r="I973" s="177" t="str">
        <f t="shared" si="1148"/>
        <v>Liverpool</v>
      </c>
      <c r="J973" s="177" t="str">
        <f t="shared" si="1148"/>
        <v>Liverpool</v>
      </c>
      <c r="K973" s="177" t="str">
        <f t="shared" si="1148"/>
        <v>Newcastle</v>
      </c>
      <c r="L973" s="177" t="str">
        <f t="shared" si="1148"/>
        <v>Tottenham</v>
      </c>
      <c r="M973" s="177" t="str">
        <f t="shared" si="1148"/>
        <v>Liverpool</v>
      </c>
      <c r="N973" s="177" t="str">
        <f t="shared" si="1148"/>
        <v>Newcastle</v>
      </c>
      <c r="O973" s="177" t="str">
        <f t="shared" si="1148"/>
        <v>Everton</v>
      </c>
      <c r="P973" s="177" t="str">
        <f t="shared" si="1148"/>
        <v>Cardiff</v>
      </c>
      <c r="Q973" s="177" t="str">
        <f t="shared" si="1148"/>
        <v>Wolves</v>
      </c>
      <c r="R973" s="177" t="str">
        <f t="shared" si="1148"/>
        <v>West Ham</v>
      </c>
      <c r="S973" s="177" t="str">
        <f t="shared" si="1148"/>
        <v>Man Utd</v>
      </c>
      <c r="T973" s="177" t="str">
        <f t="shared" si="1148"/>
        <v>West Ham</v>
      </c>
      <c r="U973" s="177" t="str">
        <f t="shared" si="1148"/>
        <v>West Ham</v>
      </c>
      <c r="V973" s="177" t="str">
        <f t="shared" si="1148"/>
        <v>West Ham</v>
      </c>
      <c r="W973" s="177" t="str">
        <f t="shared" si="1148"/>
        <v>Man Utd</v>
      </c>
      <c r="X973" s="177" t="str">
        <f t="shared" si="1148"/>
        <v>Tottenham</v>
      </c>
      <c r="Y973" s="177" t="str">
        <f t="shared" si="1148"/>
        <v>Everton</v>
      </c>
      <c r="Z973" s="177" t="str">
        <f t="shared" si="1148"/>
        <v>Man City</v>
      </c>
      <c r="AA973" s="177" t="str">
        <f t="shared" si="1148"/>
        <v>West Ham</v>
      </c>
      <c r="AB973" s="177" t="str">
        <f t="shared" si="1148"/>
        <v>Brighton</v>
      </c>
      <c r="AC973" s="177" t="str">
        <f t="shared" si="1148"/>
        <v>Chelsea</v>
      </c>
      <c r="AD973" s="177" t="str">
        <f t="shared" si="1148"/>
        <v>Chelsea</v>
      </c>
      <c r="AE973" s="177" t="str">
        <f t="shared" si="1148"/>
        <v>Wolves</v>
      </c>
      <c r="AF973" s="177" t="str">
        <f t="shared" si="1148"/>
        <v>Wolves</v>
      </c>
      <c r="AG973" s="177" t="str">
        <f t="shared" si="1148"/>
        <v>Leicester</v>
      </c>
      <c r="AH973" s="177" t="str">
        <f t="shared" si="1148"/>
        <v>Tottenham</v>
      </c>
      <c r="AI973" s="177" t="str">
        <f t="shared" si="1148"/>
        <v>West Ham</v>
      </c>
      <c r="AJ973" s="177" t="str">
        <f t="shared" si="1148"/>
        <v>Wolves</v>
      </c>
      <c r="AK973" s="177" t="str">
        <f t="shared" si="1148"/>
        <v>Watford</v>
      </c>
      <c r="AL973" s="177" t="str">
        <f t="shared" si="1148"/>
        <v/>
      </c>
      <c r="AM973" s="177" t="str">
        <f t="shared" si="1148"/>
        <v/>
      </c>
      <c r="AN973" s="177" t="str">
        <f t="shared" si="1148"/>
        <v/>
      </c>
      <c r="AO973" s="177" t="str">
        <f t="shared" si="1148"/>
        <v/>
      </c>
      <c r="AP973" s="177" t="str">
        <f t="shared" si="1148"/>
        <v/>
      </c>
      <c r="AQ973" s="170"/>
      <c r="AR973" s="170"/>
    </row>
    <row r="974" ht="12.75" customHeight="1">
      <c r="A974" s="170"/>
      <c r="B974" s="170"/>
      <c r="C974" s="140"/>
      <c r="D974" s="139">
        <v>7.0</v>
      </c>
      <c r="E974" s="177" t="str">
        <f t="shared" ref="E974:AP974" si="1149">IFERROR(INDEX($D$389:$D$578,MATCH($D974,E$389:E$578,0)),"")</f>
        <v>Watford</v>
      </c>
      <c r="F974" s="177" t="str">
        <f t="shared" si="1149"/>
        <v>Man City</v>
      </c>
      <c r="G974" s="177" t="str">
        <f t="shared" si="1149"/>
        <v>Man City</v>
      </c>
      <c r="H974" s="177" t="str">
        <f t="shared" si="1149"/>
        <v>Leicester</v>
      </c>
      <c r="I974" s="177" t="str">
        <f t="shared" si="1149"/>
        <v>Man City</v>
      </c>
      <c r="J974" s="177" t="str">
        <f t="shared" si="1149"/>
        <v>Man Utd</v>
      </c>
      <c r="K974" s="177" t="str">
        <f t="shared" si="1149"/>
        <v>Everton</v>
      </c>
      <c r="L974" s="177" t="str">
        <f t="shared" si="1149"/>
        <v>Watford</v>
      </c>
      <c r="M974" s="177" t="str">
        <f t="shared" si="1149"/>
        <v>Newcastle</v>
      </c>
      <c r="N974" s="177" t="str">
        <f t="shared" si="1149"/>
        <v>Liverpool</v>
      </c>
      <c r="O974" s="177" t="str">
        <f t="shared" si="1149"/>
        <v>West Ham</v>
      </c>
      <c r="P974" s="177" t="str">
        <f t="shared" si="1149"/>
        <v>West Ham</v>
      </c>
      <c r="Q974" s="177" t="str">
        <f t="shared" si="1149"/>
        <v>Newcastle</v>
      </c>
      <c r="R974" s="177" t="str">
        <f t="shared" si="1149"/>
        <v>Newcastle</v>
      </c>
      <c r="S974" s="177" t="str">
        <f t="shared" si="1149"/>
        <v>West Ham</v>
      </c>
      <c r="T974" s="177" t="str">
        <f t="shared" si="1149"/>
        <v>Fulham</v>
      </c>
      <c r="U974" s="177" t="str">
        <f t="shared" si="1149"/>
        <v>West Ham</v>
      </c>
      <c r="V974" s="177" t="str">
        <f t="shared" si="1149"/>
        <v>West Ham</v>
      </c>
      <c r="W974" s="177" t="str">
        <f t="shared" si="1149"/>
        <v>Man Utd</v>
      </c>
      <c r="X974" s="177" t="str">
        <f t="shared" si="1149"/>
        <v>Tottenham</v>
      </c>
      <c r="Y974" s="177" t="str">
        <f t="shared" si="1149"/>
        <v>Cardiff</v>
      </c>
      <c r="Z974" s="177" t="str">
        <f t="shared" si="1149"/>
        <v>Newcastle</v>
      </c>
      <c r="AA974" s="177" t="str">
        <f t="shared" si="1149"/>
        <v>Tottenham</v>
      </c>
      <c r="AB974" s="177" t="str">
        <f t="shared" si="1149"/>
        <v>Crystal Palace</v>
      </c>
      <c r="AC974" s="177" t="str">
        <f t="shared" si="1149"/>
        <v>Liverpool</v>
      </c>
      <c r="AD974" s="177" t="str">
        <f t="shared" si="1149"/>
        <v>Newcastle</v>
      </c>
      <c r="AE974" s="177" t="str">
        <f t="shared" si="1149"/>
        <v>Leicester</v>
      </c>
      <c r="AF974" s="177" t="str">
        <f t="shared" si="1149"/>
        <v>Tottenham</v>
      </c>
      <c r="AG974" s="177" t="str">
        <f t="shared" si="1149"/>
        <v>Man City</v>
      </c>
      <c r="AH974" s="177" t="str">
        <f t="shared" si="1149"/>
        <v>Tottenham</v>
      </c>
      <c r="AI974" s="177" t="str">
        <f t="shared" si="1149"/>
        <v>Watford</v>
      </c>
      <c r="AJ974" s="177" t="str">
        <f t="shared" si="1149"/>
        <v>Wolves</v>
      </c>
      <c r="AK974" s="177" t="str">
        <f t="shared" si="1149"/>
        <v>Watford</v>
      </c>
      <c r="AL974" s="177" t="str">
        <f t="shared" si="1149"/>
        <v/>
      </c>
      <c r="AM974" s="177" t="str">
        <f t="shared" si="1149"/>
        <v/>
      </c>
      <c r="AN974" s="177" t="str">
        <f t="shared" si="1149"/>
        <v/>
      </c>
      <c r="AO974" s="177" t="str">
        <f t="shared" si="1149"/>
        <v/>
      </c>
      <c r="AP974" s="177" t="str">
        <f t="shared" si="1149"/>
        <v/>
      </c>
      <c r="AQ974" s="170"/>
      <c r="AR974" s="170"/>
    </row>
    <row r="975" ht="12.75" customHeight="1">
      <c r="A975" s="170"/>
      <c r="B975" s="170"/>
      <c r="C975" s="140"/>
      <c r="D975" s="139">
        <v>8.0</v>
      </c>
      <c r="E975" s="177" t="str">
        <f t="shared" ref="E975:AP975" si="1150">IFERROR(INDEX($D$389:$D$578,MATCH($D975,E$389:E$578,0)),"")</f>
        <v>Watford</v>
      </c>
      <c r="F975" s="177" t="str">
        <f t="shared" si="1150"/>
        <v>Watford</v>
      </c>
      <c r="G975" s="177" t="str">
        <f t="shared" si="1150"/>
        <v>Huddersfield</v>
      </c>
      <c r="H975" s="177" t="str">
        <f t="shared" si="1150"/>
        <v>Crystal Palace</v>
      </c>
      <c r="I975" s="177" t="str">
        <f t="shared" si="1150"/>
        <v>Crystal Palace</v>
      </c>
      <c r="J975" s="177" t="str">
        <f t="shared" si="1150"/>
        <v>Liverpool</v>
      </c>
      <c r="K975" s="177" t="str">
        <f t="shared" si="1150"/>
        <v>Liverpool</v>
      </c>
      <c r="L975" s="177" t="str">
        <f t="shared" si="1150"/>
        <v>Liverpool</v>
      </c>
      <c r="M975" s="177" t="str">
        <f t="shared" si="1150"/>
        <v>Fulham</v>
      </c>
      <c r="N975" s="177" t="str">
        <f t="shared" si="1150"/>
        <v>Newcastle</v>
      </c>
      <c r="O975" s="177" t="str">
        <f t="shared" si="1150"/>
        <v>Huddersfield</v>
      </c>
      <c r="P975" s="177" t="str">
        <f t="shared" si="1150"/>
        <v>Wolves</v>
      </c>
      <c r="Q975" s="177" t="str">
        <f t="shared" si="1150"/>
        <v>West Ham</v>
      </c>
      <c r="R975" s="177" t="str">
        <f t="shared" si="1150"/>
        <v>West Ham</v>
      </c>
      <c r="S975" s="177" t="str">
        <f t="shared" si="1150"/>
        <v>West Ham</v>
      </c>
      <c r="T975" s="177" t="str">
        <f t="shared" si="1150"/>
        <v>West Ham</v>
      </c>
      <c r="U975" s="177" t="str">
        <f t="shared" si="1150"/>
        <v>West Ham</v>
      </c>
      <c r="V975" s="177" t="str">
        <f t="shared" si="1150"/>
        <v>Fulham</v>
      </c>
      <c r="W975" s="177" t="str">
        <f t="shared" si="1150"/>
        <v>Newcastle</v>
      </c>
      <c r="X975" s="177" t="str">
        <f t="shared" si="1150"/>
        <v>Tottenham</v>
      </c>
      <c r="Y975" s="177" t="str">
        <f t="shared" si="1150"/>
        <v>Man Utd</v>
      </c>
      <c r="Z975" s="177" t="str">
        <f t="shared" si="1150"/>
        <v>Southampton</v>
      </c>
      <c r="AA975" s="177" t="str">
        <f t="shared" si="1150"/>
        <v>Southampton</v>
      </c>
      <c r="AB975" s="177" t="str">
        <f t="shared" si="1150"/>
        <v>Southampton</v>
      </c>
      <c r="AC975" s="177" t="str">
        <f t="shared" si="1150"/>
        <v>Southampton</v>
      </c>
      <c r="AD975" s="177" t="str">
        <f t="shared" si="1150"/>
        <v>Wolves</v>
      </c>
      <c r="AE975" s="177" t="str">
        <f t="shared" si="1150"/>
        <v>Chelsea</v>
      </c>
      <c r="AF975" s="177" t="str">
        <f t="shared" si="1150"/>
        <v>Wolves</v>
      </c>
      <c r="AG975" s="177" t="str">
        <f t="shared" si="1150"/>
        <v>West Ham</v>
      </c>
      <c r="AH975" s="177" t="str">
        <f t="shared" si="1150"/>
        <v>Wolves</v>
      </c>
      <c r="AI975" s="177" t="str">
        <f t="shared" si="1150"/>
        <v>Liverpool</v>
      </c>
      <c r="AJ975" s="177" t="str">
        <f t="shared" si="1150"/>
        <v>Watford</v>
      </c>
      <c r="AK975" s="177" t="str">
        <f t="shared" si="1150"/>
        <v>Watford</v>
      </c>
      <c r="AL975" s="177" t="str">
        <f t="shared" si="1150"/>
        <v/>
      </c>
      <c r="AM975" s="177" t="str">
        <f t="shared" si="1150"/>
        <v/>
      </c>
      <c r="AN975" s="177" t="str">
        <f t="shared" si="1150"/>
        <v/>
      </c>
      <c r="AO975" s="177" t="str">
        <f t="shared" si="1150"/>
        <v/>
      </c>
      <c r="AP975" s="177" t="str">
        <f t="shared" si="1150"/>
        <v/>
      </c>
      <c r="AQ975" s="170"/>
      <c r="AR975" s="170"/>
    </row>
    <row r="976" ht="12.75" customHeight="1">
      <c r="A976" s="170"/>
      <c r="B976" s="170"/>
      <c r="C976" s="140"/>
      <c r="D976" s="139">
        <v>9.0</v>
      </c>
      <c r="E976" s="177" t="str">
        <f t="shared" ref="E976:AP976" si="1151">IFERROR(INDEX($D$389:$D$578,MATCH($D976,E$389:E$578,0)),"")</f>
        <v>Man City</v>
      </c>
      <c r="F976" s="177" t="str">
        <f t="shared" si="1151"/>
        <v>West Ham</v>
      </c>
      <c r="G976" s="177" t="str">
        <f t="shared" si="1151"/>
        <v>Huddersfield</v>
      </c>
      <c r="H976" s="177" t="str">
        <f t="shared" si="1151"/>
        <v>Everton</v>
      </c>
      <c r="I976" s="177" t="str">
        <f t="shared" si="1151"/>
        <v>Everton</v>
      </c>
      <c r="J976" s="177" t="str">
        <f t="shared" si="1151"/>
        <v>Newcastle</v>
      </c>
      <c r="K976" s="177" t="str">
        <f t="shared" si="1151"/>
        <v>Chelsea</v>
      </c>
      <c r="L976" s="177" t="str">
        <f t="shared" si="1151"/>
        <v>Newcastle</v>
      </c>
      <c r="M976" s="177" t="str">
        <f t="shared" si="1151"/>
        <v>Newcastle</v>
      </c>
      <c r="N976" s="177" t="str">
        <f t="shared" si="1151"/>
        <v>Newcastle</v>
      </c>
      <c r="O976" s="177" t="str">
        <f t="shared" si="1151"/>
        <v>Leicester</v>
      </c>
      <c r="P976" s="177" t="str">
        <f t="shared" si="1151"/>
        <v>Everton</v>
      </c>
      <c r="Q976" s="177" t="str">
        <f t="shared" si="1151"/>
        <v>Cardiff</v>
      </c>
      <c r="R976" s="177" t="str">
        <f t="shared" si="1151"/>
        <v>Newcastle</v>
      </c>
      <c r="S976" s="177" t="str">
        <f t="shared" si="1151"/>
        <v>West Ham</v>
      </c>
      <c r="T976" s="177" t="str">
        <f t="shared" si="1151"/>
        <v>West Ham</v>
      </c>
      <c r="U976" s="177" t="str">
        <f t="shared" si="1151"/>
        <v>West Ham</v>
      </c>
      <c r="V976" s="177" t="str">
        <f t="shared" si="1151"/>
        <v>Man Utd</v>
      </c>
      <c r="W976" s="177" t="str">
        <f t="shared" si="1151"/>
        <v>Fulham</v>
      </c>
      <c r="X976" s="177" t="str">
        <f t="shared" si="1151"/>
        <v>West Ham</v>
      </c>
      <c r="Y976" s="177" t="str">
        <f t="shared" si="1151"/>
        <v>Man Utd</v>
      </c>
      <c r="Z976" s="177" t="str">
        <f t="shared" si="1151"/>
        <v>West Ham</v>
      </c>
      <c r="AA976" s="177" t="str">
        <f t="shared" si="1151"/>
        <v>Southampton</v>
      </c>
      <c r="AB976" s="177" t="str">
        <f t="shared" si="1151"/>
        <v>Tottenham</v>
      </c>
      <c r="AC976" s="177" t="str">
        <f t="shared" si="1151"/>
        <v>Leicester</v>
      </c>
      <c r="AD976" s="177" t="str">
        <f t="shared" si="1151"/>
        <v>Leicester</v>
      </c>
      <c r="AE976" s="177" t="str">
        <f t="shared" si="1151"/>
        <v>Wolves</v>
      </c>
      <c r="AF976" s="177" t="str">
        <f t="shared" si="1151"/>
        <v>Man Utd</v>
      </c>
      <c r="AG976" s="177" t="str">
        <f t="shared" si="1151"/>
        <v>Leicester</v>
      </c>
      <c r="AH976" s="177" t="str">
        <f t="shared" si="1151"/>
        <v>Tottenham</v>
      </c>
      <c r="AI976" s="177" t="str">
        <f t="shared" si="1151"/>
        <v>Wolves</v>
      </c>
      <c r="AJ976" s="177" t="str">
        <f t="shared" si="1151"/>
        <v>Wolves</v>
      </c>
      <c r="AK976" s="177" t="str">
        <f t="shared" si="1151"/>
        <v>Wolves</v>
      </c>
      <c r="AL976" s="177" t="str">
        <f t="shared" si="1151"/>
        <v/>
      </c>
      <c r="AM976" s="177" t="str">
        <f t="shared" si="1151"/>
        <v/>
      </c>
      <c r="AN976" s="177" t="str">
        <f t="shared" si="1151"/>
        <v/>
      </c>
      <c r="AO976" s="177" t="str">
        <f t="shared" si="1151"/>
        <v/>
      </c>
      <c r="AP976" s="177" t="str">
        <f t="shared" si="1151"/>
        <v/>
      </c>
      <c r="AQ976" s="170"/>
      <c r="AR976" s="170"/>
    </row>
    <row r="977" ht="12.75" customHeight="1">
      <c r="A977" s="170"/>
      <c r="B977" s="170"/>
      <c r="C977" s="140"/>
      <c r="D977" s="139">
        <v>10.0</v>
      </c>
      <c r="E977" s="177" t="str">
        <f t="shared" ref="E977:AP977" si="1152">IFERROR(INDEX($D$389:$D$578,MATCH($D977,E$389:E$578,0)),"")</f>
        <v>Everton</v>
      </c>
      <c r="F977" s="177" t="str">
        <f t="shared" si="1152"/>
        <v>Man City</v>
      </c>
      <c r="G977" s="177" t="str">
        <f t="shared" si="1152"/>
        <v>Man Utd</v>
      </c>
      <c r="H977" s="177" t="str">
        <f t="shared" si="1152"/>
        <v>Man City</v>
      </c>
      <c r="I977" s="177" t="str">
        <f t="shared" si="1152"/>
        <v>Liverpool</v>
      </c>
      <c r="J977" s="177" t="str">
        <f t="shared" si="1152"/>
        <v>Fulham</v>
      </c>
      <c r="K977" s="177" t="str">
        <f t="shared" si="1152"/>
        <v>Watford</v>
      </c>
      <c r="L977" s="177" t="str">
        <f t="shared" si="1152"/>
        <v>Newcastle</v>
      </c>
      <c r="M977" s="177" t="str">
        <f t="shared" si="1152"/>
        <v>Liverpool</v>
      </c>
      <c r="N977" s="177" t="str">
        <f t="shared" si="1152"/>
        <v>Newcastle</v>
      </c>
      <c r="O977" s="177" t="str">
        <f t="shared" si="1152"/>
        <v>Newcastle</v>
      </c>
      <c r="P977" s="177" t="str">
        <f t="shared" si="1152"/>
        <v>Newcastle</v>
      </c>
      <c r="Q977" s="177" t="str">
        <f t="shared" si="1152"/>
        <v>West Ham</v>
      </c>
      <c r="R977" s="177" t="str">
        <f t="shared" si="1152"/>
        <v>West Ham</v>
      </c>
      <c r="S977" s="177" t="str">
        <f t="shared" si="1152"/>
        <v>West Ham</v>
      </c>
      <c r="T977" s="177" t="str">
        <f t="shared" si="1152"/>
        <v>West Ham</v>
      </c>
      <c r="U977" s="177" t="str">
        <f t="shared" si="1152"/>
        <v>West Ham</v>
      </c>
      <c r="V977" s="177" t="str">
        <f t="shared" si="1152"/>
        <v>West Ham</v>
      </c>
      <c r="W977" s="177" t="str">
        <f t="shared" si="1152"/>
        <v>Fulham</v>
      </c>
      <c r="X977" s="177" t="str">
        <f t="shared" si="1152"/>
        <v>Man Utd</v>
      </c>
      <c r="Y977" s="177" t="str">
        <f t="shared" si="1152"/>
        <v>Southampton</v>
      </c>
      <c r="Z977" s="177" t="str">
        <f t="shared" si="1152"/>
        <v>Southampton</v>
      </c>
      <c r="AA977" s="177" t="str">
        <f t="shared" si="1152"/>
        <v>Watford</v>
      </c>
      <c r="AB977" s="177" t="str">
        <f t="shared" si="1152"/>
        <v>Wolves</v>
      </c>
      <c r="AC977" s="177" t="str">
        <f t="shared" si="1152"/>
        <v>Chelsea</v>
      </c>
      <c r="AD977" s="177" t="str">
        <f t="shared" si="1152"/>
        <v>Man Utd</v>
      </c>
      <c r="AE977" s="177" t="str">
        <f t="shared" si="1152"/>
        <v>Newcastle</v>
      </c>
      <c r="AF977" s="177" t="str">
        <f t="shared" si="1152"/>
        <v>Wolves</v>
      </c>
      <c r="AG977" s="177" t="str">
        <f t="shared" si="1152"/>
        <v>Tottenham</v>
      </c>
      <c r="AH977" s="177" t="str">
        <f t="shared" si="1152"/>
        <v>Leicester</v>
      </c>
      <c r="AI977" s="177" t="str">
        <f t="shared" si="1152"/>
        <v>Man City</v>
      </c>
      <c r="AJ977" s="177" t="str">
        <f t="shared" si="1152"/>
        <v>Watford</v>
      </c>
      <c r="AK977" s="177" t="str">
        <f t="shared" si="1152"/>
        <v>Liverpool</v>
      </c>
      <c r="AL977" s="177" t="str">
        <f t="shared" si="1152"/>
        <v/>
      </c>
      <c r="AM977" s="177" t="str">
        <f t="shared" si="1152"/>
        <v/>
      </c>
      <c r="AN977" s="177" t="str">
        <f t="shared" si="1152"/>
        <v/>
      </c>
      <c r="AO977" s="177" t="str">
        <f t="shared" si="1152"/>
        <v/>
      </c>
      <c r="AP977" s="177" t="str">
        <f t="shared" si="1152"/>
        <v/>
      </c>
      <c r="AQ977" s="170"/>
      <c r="AR977" s="170"/>
    </row>
    <row r="978" ht="12.75" customHeight="1">
      <c r="A978" s="170"/>
      <c r="B978" s="170"/>
      <c r="C978" s="140"/>
      <c r="D978" s="139">
        <v>11.0</v>
      </c>
      <c r="E978" s="177" t="str">
        <f t="shared" ref="E978:AP978" si="1153">IFERROR(INDEX($D$389:$D$578,MATCH($D978,E$389:E$578,0)),"")</f>
        <v>Man City</v>
      </c>
      <c r="F978" s="177" t="str">
        <f t="shared" si="1153"/>
        <v>Southampton</v>
      </c>
      <c r="G978" s="177" t="str">
        <f t="shared" si="1153"/>
        <v>Watford</v>
      </c>
      <c r="H978" s="177" t="str">
        <f t="shared" si="1153"/>
        <v>Man City</v>
      </c>
      <c r="I978" s="177" t="str">
        <f t="shared" si="1153"/>
        <v>Man City</v>
      </c>
      <c r="J978" s="177" t="str">
        <f t="shared" si="1153"/>
        <v>Newcastle</v>
      </c>
      <c r="K978" s="177" t="str">
        <f t="shared" si="1153"/>
        <v>Liverpool</v>
      </c>
      <c r="L978" s="177" t="str">
        <f t="shared" si="1153"/>
        <v>Newcastle</v>
      </c>
      <c r="M978" s="177" t="str">
        <f t="shared" si="1153"/>
        <v>Newcastle</v>
      </c>
      <c r="N978" s="177" t="str">
        <f t="shared" si="1153"/>
        <v>West Ham</v>
      </c>
      <c r="O978" s="177" t="str">
        <f t="shared" si="1153"/>
        <v>Wolves</v>
      </c>
      <c r="P978" s="177" t="str">
        <f t="shared" si="1153"/>
        <v>West Ham</v>
      </c>
      <c r="Q978" s="177" t="str">
        <f t="shared" si="1153"/>
        <v>West Ham</v>
      </c>
      <c r="R978" s="177" t="str">
        <f t="shared" si="1153"/>
        <v>West Ham</v>
      </c>
      <c r="S978" s="177" t="str">
        <f t="shared" si="1153"/>
        <v>Newcastle</v>
      </c>
      <c r="T978" s="177" t="str">
        <f t="shared" si="1153"/>
        <v>West Ham</v>
      </c>
      <c r="U978" s="177" t="str">
        <f t="shared" si="1153"/>
        <v>Fulham</v>
      </c>
      <c r="V978" s="177" t="str">
        <f t="shared" si="1153"/>
        <v>Man Utd</v>
      </c>
      <c r="W978" s="177" t="str">
        <f t="shared" si="1153"/>
        <v>Man Utd</v>
      </c>
      <c r="X978" s="177" t="str">
        <f t="shared" si="1153"/>
        <v>Fulham</v>
      </c>
      <c r="Y978" s="177" t="str">
        <f t="shared" si="1153"/>
        <v>Southampton</v>
      </c>
      <c r="Z978" s="177" t="str">
        <f t="shared" si="1153"/>
        <v>Everton</v>
      </c>
      <c r="AA978" s="177" t="str">
        <f t="shared" si="1153"/>
        <v>Newcastle</v>
      </c>
      <c r="AB978" s="177" t="str">
        <f t="shared" si="1153"/>
        <v>Leicester</v>
      </c>
      <c r="AC978" s="177" t="str">
        <f t="shared" si="1153"/>
        <v>West Ham</v>
      </c>
      <c r="AD978" s="177" t="str">
        <f t="shared" si="1153"/>
        <v>Wolves</v>
      </c>
      <c r="AE978" s="177" t="str">
        <f t="shared" si="1153"/>
        <v>Wolves</v>
      </c>
      <c r="AF978" s="177" t="str">
        <f t="shared" si="1153"/>
        <v>Crystal Palace</v>
      </c>
      <c r="AG978" s="177" t="str">
        <f t="shared" si="1153"/>
        <v>Leicester</v>
      </c>
      <c r="AH978" s="177" t="str">
        <f t="shared" si="1153"/>
        <v>Wolves</v>
      </c>
      <c r="AI978" s="177" t="str">
        <f t="shared" si="1153"/>
        <v>Watford</v>
      </c>
      <c r="AJ978" s="177" t="str">
        <f t="shared" si="1153"/>
        <v>Wolves</v>
      </c>
      <c r="AK978" s="177" t="str">
        <f t="shared" si="1153"/>
        <v>Wolves</v>
      </c>
      <c r="AL978" s="177" t="str">
        <f t="shared" si="1153"/>
        <v/>
      </c>
      <c r="AM978" s="177" t="str">
        <f t="shared" si="1153"/>
        <v/>
      </c>
      <c r="AN978" s="177" t="str">
        <f t="shared" si="1153"/>
        <v/>
      </c>
      <c r="AO978" s="177" t="str">
        <f t="shared" si="1153"/>
        <v/>
      </c>
      <c r="AP978" s="177" t="str">
        <f t="shared" si="1153"/>
        <v/>
      </c>
      <c r="AQ978" s="170"/>
      <c r="AR978" s="170"/>
    </row>
    <row r="979" ht="12.75" customHeight="1">
      <c r="A979" s="170"/>
      <c r="B979" s="170"/>
      <c r="C979" s="140"/>
      <c r="D979" s="139">
        <v>12.0</v>
      </c>
      <c r="E979" s="177" t="str">
        <f t="shared" ref="E979:AP979" si="1154">IFERROR(INDEX($D$389:$D$578,MATCH($D979,E$389:E$578,0)),"")</f>
        <v>Man Utd</v>
      </c>
      <c r="F979" s="177" t="str">
        <f t="shared" si="1154"/>
        <v>Man City</v>
      </c>
      <c r="G979" s="177" t="str">
        <f t="shared" si="1154"/>
        <v>Chelsea</v>
      </c>
      <c r="H979" s="177" t="str">
        <f t="shared" si="1154"/>
        <v>Everton</v>
      </c>
      <c r="I979" s="177" t="str">
        <f t="shared" si="1154"/>
        <v>Newcastle</v>
      </c>
      <c r="J979" s="177" t="str">
        <f t="shared" si="1154"/>
        <v>Watford</v>
      </c>
      <c r="K979" s="177" t="str">
        <f t="shared" si="1154"/>
        <v>Newcastle</v>
      </c>
      <c r="L979" s="177" t="str">
        <f t="shared" si="1154"/>
        <v>Newcastle</v>
      </c>
      <c r="M979" s="177" t="str">
        <f t="shared" si="1154"/>
        <v>Wolves</v>
      </c>
      <c r="N979" s="177" t="str">
        <f t="shared" si="1154"/>
        <v>Huddersfield</v>
      </c>
      <c r="O979" s="177" t="str">
        <f t="shared" si="1154"/>
        <v>Newcastle</v>
      </c>
      <c r="P979" s="177" t="str">
        <f t="shared" si="1154"/>
        <v>West Ham</v>
      </c>
      <c r="Q979" s="177" t="str">
        <f t="shared" si="1154"/>
        <v>Man Utd</v>
      </c>
      <c r="R979" s="177" t="str">
        <f t="shared" si="1154"/>
        <v>Watford</v>
      </c>
      <c r="S979" s="177" t="str">
        <f t="shared" si="1154"/>
        <v>Watford</v>
      </c>
      <c r="T979" s="177" t="str">
        <f t="shared" si="1154"/>
        <v>West Ham</v>
      </c>
      <c r="U979" s="177" t="str">
        <f t="shared" si="1154"/>
        <v>Tottenham</v>
      </c>
      <c r="V979" s="177" t="str">
        <f t="shared" si="1154"/>
        <v>Newcastle</v>
      </c>
      <c r="W979" s="177" t="str">
        <f t="shared" si="1154"/>
        <v>Tottenham</v>
      </c>
      <c r="X979" s="177" t="str">
        <f t="shared" si="1154"/>
        <v>Man Utd</v>
      </c>
      <c r="Y979" s="177" t="str">
        <f t="shared" si="1154"/>
        <v>Man Utd</v>
      </c>
      <c r="Z979" s="177" t="str">
        <f t="shared" si="1154"/>
        <v>Cardiff</v>
      </c>
      <c r="AA979" s="177" t="str">
        <f t="shared" si="1154"/>
        <v>Southampton</v>
      </c>
      <c r="AB979" s="177" t="str">
        <f t="shared" si="1154"/>
        <v>Burnley</v>
      </c>
      <c r="AC979" s="177" t="str">
        <f t="shared" si="1154"/>
        <v>Wolves</v>
      </c>
      <c r="AD979" s="177" t="str">
        <f t="shared" si="1154"/>
        <v>Southampton</v>
      </c>
      <c r="AE979" s="177" t="str">
        <f t="shared" si="1154"/>
        <v>Man Utd</v>
      </c>
      <c r="AF979" s="177" t="str">
        <f t="shared" si="1154"/>
        <v>Man City</v>
      </c>
      <c r="AG979" s="177" t="str">
        <f t="shared" si="1154"/>
        <v>Watford</v>
      </c>
      <c r="AH979" s="177" t="str">
        <f t="shared" si="1154"/>
        <v>Crystal Palace</v>
      </c>
      <c r="AI979" s="177" t="str">
        <f t="shared" si="1154"/>
        <v>Burnley</v>
      </c>
      <c r="AJ979" s="177" t="str">
        <f t="shared" si="1154"/>
        <v>Liverpool</v>
      </c>
      <c r="AK979" s="177" t="str">
        <f t="shared" si="1154"/>
        <v>Fulham</v>
      </c>
      <c r="AL979" s="177" t="str">
        <f t="shared" si="1154"/>
        <v/>
      </c>
      <c r="AM979" s="177" t="str">
        <f t="shared" si="1154"/>
        <v/>
      </c>
      <c r="AN979" s="177" t="str">
        <f t="shared" si="1154"/>
        <v/>
      </c>
      <c r="AO979" s="177" t="str">
        <f t="shared" si="1154"/>
        <v/>
      </c>
      <c r="AP979" s="177" t="str">
        <f t="shared" si="1154"/>
        <v/>
      </c>
      <c r="AQ979" s="170"/>
      <c r="AR979" s="170"/>
    </row>
    <row r="980" ht="12.75" customHeight="1">
      <c r="A980" s="170"/>
      <c r="B980" s="170"/>
      <c r="C980" s="140"/>
      <c r="D980" s="139">
        <v>13.0</v>
      </c>
      <c r="E980" s="177" t="str">
        <f t="shared" ref="E980:AP980" si="1155">IFERROR(INDEX($D$389:$D$578,MATCH($D980,E$389:E$578,0)),"")</f>
        <v>Leicester</v>
      </c>
      <c r="F980" s="177" t="str">
        <f t="shared" si="1155"/>
        <v>Man City</v>
      </c>
      <c r="G980" s="177" t="str">
        <f t="shared" si="1155"/>
        <v>Chelsea</v>
      </c>
      <c r="H980" s="177" t="str">
        <f t="shared" si="1155"/>
        <v>Man City</v>
      </c>
      <c r="I980" s="177" t="str">
        <f t="shared" si="1155"/>
        <v>Liverpool</v>
      </c>
      <c r="J980" s="177" t="str">
        <f t="shared" si="1155"/>
        <v>Tottenham</v>
      </c>
      <c r="K980" s="177" t="str">
        <f t="shared" si="1155"/>
        <v>Man City</v>
      </c>
      <c r="L980" s="177" t="str">
        <f t="shared" si="1155"/>
        <v>Liverpool</v>
      </c>
      <c r="M980" s="177" t="str">
        <f t="shared" si="1155"/>
        <v>Newcastle</v>
      </c>
      <c r="N980" s="177" t="str">
        <f t="shared" si="1155"/>
        <v>Chelsea</v>
      </c>
      <c r="O980" s="177" t="str">
        <f t="shared" si="1155"/>
        <v>West Ham</v>
      </c>
      <c r="P980" s="177" t="str">
        <f t="shared" si="1155"/>
        <v>West Ham</v>
      </c>
      <c r="Q980" s="177" t="str">
        <f t="shared" si="1155"/>
        <v>Newcastle</v>
      </c>
      <c r="R980" s="177" t="str">
        <f t="shared" si="1155"/>
        <v>Brighton</v>
      </c>
      <c r="S980" s="177" t="str">
        <f t="shared" si="1155"/>
        <v>Burnley</v>
      </c>
      <c r="T980" s="177" t="str">
        <f t="shared" si="1155"/>
        <v>Man City</v>
      </c>
      <c r="U980" s="177" t="str">
        <f t="shared" si="1155"/>
        <v>Huddersfield</v>
      </c>
      <c r="V980" s="177" t="str">
        <f t="shared" si="1155"/>
        <v>Tottenham</v>
      </c>
      <c r="W980" s="177" t="str">
        <f t="shared" si="1155"/>
        <v>Tottenham</v>
      </c>
      <c r="X980" s="177" t="str">
        <f t="shared" si="1155"/>
        <v>West Ham</v>
      </c>
      <c r="Y980" s="177" t="str">
        <f t="shared" si="1155"/>
        <v>Southampton</v>
      </c>
      <c r="Z980" s="177" t="str">
        <f t="shared" si="1155"/>
        <v>Newcastle</v>
      </c>
      <c r="AA980" s="177" t="str">
        <f t="shared" si="1155"/>
        <v>Everton</v>
      </c>
      <c r="AB980" s="177" t="str">
        <f t="shared" si="1155"/>
        <v>Southampton</v>
      </c>
      <c r="AC980" s="177" t="str">
        <f t="shared" si="1155"/>
        <v>Crystal Palace</v>
      </c>
      <c r="AD980" s="177" t="str">
        <f t="shared" si="1155"/>
        <v>Southampton</v>
      </c>
      <c r="AE980" s="177" t="str">
        <f t="shared" si="1155"/>
        <v>Wolves</v>
      </c>
      <c r="AF980" s="177" t="str">
        <f t="shared" si="1155"/>
        <v>Newcastle</v>
      </c>
      <c r="AG980" s="177" t="str">
        <f t="shared" si="1155"/>
        <v>Newcastle</v>
      </c>
      <c r="AH980" s="177" t="str">
        <f t="shared" si="1155"/>
        <v>Tottenham</v>
      </c>
      <c r="AI980" s="177" t="str">
        <f t="shared" si="1155"/>
        <v>Tottenham</v>
      </c>
      <c r="AJ980" s="177" t="str">
        <f t="shared" si="1155"/>
        <v>Watford</v>
      </c>
      <c r="AK980" s="177" t="str">
        <f t="shared" si="1155"/>
        <v>Man City</v>
      </c>
      <c r="AL980" s="177" t="str">
        <f t="shared" si="1155"/>
        <v/>
      </c>
      <c r="AM980" s="177" t="str">
        <f t="shared" si="1155"/>
        <v/>
      </c>
      <c r="AN980" s="177" t="str">
        <f t="shared" si="1155"/>
        <v/>
      </c>
      <c r="AO980" s="177" t="str">
        <f t="shared" si="1155"/>
        <v/>
      </c>
      <c r="AP980" s="177" t="str">
        <f t="shared" si="1155"/>
        <v/>
      </c>
      <c r="AQ980" s="170"/>
      <c r="AR980" s="170"/>
    </row>
    <row r="981" ht="12.75" customHeight="1">
      <c r="A981" s="170"/>
      <c r="B981" s="170"/>
      <c r="C981" s="140"/>
      <c r="D981" s="139">
        <v>14.0</v>
      </c>
      <c r="E981" s="177" t="str">
        <f t="shared" ref="E981:AP981" si="1156">IFERROR(INDEX($D$389:$D$578,MATCH($D981,E$389:E$578,0)),"")</f>
        <v>Watford</v>
      </c>
      <c r="F981" s="177" t="str">
        <f t="shared" si="1156"/>
        <v>Man City</v>
      </c>
      <c r="G981" s="177" t="str">
        <f t="shared" si="1156"/>
        <v>Everton</v>
      </c>
      <c r="H981" s="177" t="str">
        <f t="shared" si="1156"/>
        <v>Man Utd</v>
      </c>
      <c r="I981" s="177" t="str">
        <f t="shared" si="1156"/>
        <v>Huddersfield</v>
      </c>
      <c r="J981" s="177" t="str">
        <f t="shared" si="1156"/>
        <v>Tottenham</v>
      </c>
      <c r="K981" s="177" t="str">
        <f t="shared" si="1156"/>
        <v>Watford</v>
      </c>
      <c r="L981" s="177" t="str">
        <f t="shared" si="1156"/>
        <v>Newcastle</v>
      </c>
      <c r="M981" s="177" t="str">
        <f t="shared" si="1156"/>
        <v>Watford</v>
      </c>
      <c r="N981" s="177" t="str">
        <f t="shared" si="1156"/>
        <v>Watford</v>
      </c>
      <c r="O981" s="177" t="str">
        <f t="shared" si="1156"/>
        <v>Chelsea</v>
      </c>
      <c r="P981" s="177" t="str">
        <f t="shared" si="1156"/>
        <v>Huddersfield</v>
      </c>
      <c r="Q981" s="177" t="str">
        <f t="shared" si="1156"/>
        <v>Wolves</v>
      </c>
      <c r="R981" s="177" t="str">
        <f t="shared" si="1156"/>
        <v>Huddersfield</v>
      </c>
      <c r="S981" s="177" t="str">
        <f t="shared" si="1156"/>
        <v>West Ham</v>
      </c>
      <c r="T981" s="177" t="str">
        <f t="shared" si="1156"/>
        <v>West Ham</v>
      </c>
      <c r="U981" s="177" t="str">
        <f t="shared" si="1156"/>
        <v>West Ham</v>
      </c>
      <c r="V981" s="177" t="str">
        <f t="shared" si="1156"/>
        <v>Newcastle</v>
      </c>
      <c r="W981" s="177" t="str">
        <f t="shared" si="1156"/>
        <v>Man Utd</v>
      </c>
      <c r="X981" s="177" t="str">
        <f t="shared" si="1156"/>
        <v>Tottenham</v>
      </c>
      <c r="Y981" s="177" t="str">
        <f t="shared" si="1156"/>
        <v>Southampton</v>
      </c>
      <c r="Z981" s="177" t="str">
        <f t="shared" si="1156"/>
        <v>Southampton</v>
      </c>
      <c r="AA981" s="177" t="str">
        <f t="shared" si="1156"/>
        <v>Southampton</v>
      </c>
      <c r="AB981" s="177" t="str">
        <f t="shared" si="1156"/>
        <v>Wolves</v>
      </c>
      <c r="AC981" s="177" t="str">
        <f t="shared" si="1156"/>
        <v>Southampton</v>
      </c>
      <c r="AD981" s="177" t="str">
        <f t="shared" si="1156"/>
        <v>Huddersfield</v>
      </c>
      <c r="AE981" s="177" t="str">
        <f t="shared" si="1156"/>
        <v>West Ham</v>
      </c>
      <c r="AF981" s="177" t="str">
        <f t="shared" si="1156"/>
        <v>Leicester</v>
      </c>
      <c r="AG981" s="177" t="str">
        <f t="shared" si="1156"/>
        <v>Wolves</v>
      </c>
      <c r="AH981" s="177" t="str">
        <f t="shared" si="1156"/>
        <v>Newcastle</v>
      </c>
      <c r="AI981" s="177" t="str">
        <f t="shared" si="1156"/>
        <v>Watford</v>
      </c>
      <c r="AJ981" s="177" t="str">
        <f t="shared" si="1156"/>
        <v>West Ham</v>
      </c>
      <c r="AK981" s="177" t="str">
        <f t="shared" si="1156"/>
        <v>Liverpool</v>
      </c>
      <c r="AL981" s="177" t="str">
        <f t="shared" si="1156"/>
        <v/>
      </c>
      <c r="AM981" s="177" t="str">
        <f t="shared" si="1156"/>
        <v/>
      </c>
      <c r="AN981" s="177" t="str">
        <f t="shared" si="1156"/>
        <v/>
      </c>
      <c r="AO981" s="177" t="str">
        <f t="shared" si="1156"/>
        <v/>
      </c>
      <c r="AP981" s="177" t="str">
        <f t="shared" si="1156"/>
        <v/>
      </c>
      <c r="AQ981" s="170"/>
      <c r="AR981" s="170"/>
    </row>
    <row r="982" ht="12.75" customHeight="1">
      <c r="A982" s="170"/>
      <c r="B982" s="170"/>
      <c r="C982" s="140"/>
      <c r="D982" s="139">
        <v>15.0</v>
      </c>
      <c r="E982" s="177" t="str">
        <f t="shared" ref="E982:AP982" si="1157">IFERROR(INDEX($D$389:$D$578,MATCH($D982,E$389:E$578,0)),"")</f>
        <v>Man City</v>
      </c>
      <c r="F982" s="177" t="str">
        <f t="shared" si="1157"/>
        <v>Man City</v>
      </c>
      <c r="G982" s="177" t="str">
        <f t="shared" si="1157"/>
        <v>Man City</v>
      </c>
      <c r="H982" s="177" t="str">
        <f t="shared" si="1157"/>
        <v>Man City</v>
      </c>
      <c r="I982" s="177" t="str">
        <f t="shared" si="1157"/>
        <v>Man City</v>
      </c>
      <c r="J982" s="177" t="str">
        <f t="shared" si="1157"/>
        <v>Huddersfield</v>
      </c>
      <c r="K982" s="177" t="str">
        <f t="shared" si="1157"/>
        <v>Newcastle</v>
      </c>
      <c r="L982" s="177" t="str">
        <f t="shared" si="1157"/>
        <v>Newcastle</v>
      </c>
      <c r="M982" s="177" t="str">
        <f t="shared" si="1157"/>
        <v>Man Utd</v>
      </c>
      <c r="N982" s="177" t="str">
        <f t="shared" si="1157"/>
        <v>Huddersfield</v>
      </c>
      <c r="O982" s="177" t="str">
        <f t="shared" si="1157"/>
        <v>Newcastle</v>
      </c>
      <c r="P982" s="177" t="str">
        <f t="shared" si="1157"/>
        <v>Wolves</v>
      </c>
      <c r="Q982" s="177" t="str">
        <f t="shared" si="1157"/>
        <v>Newcastle</v>
      </c>
      <c r="R982" s="177" t="str">
        <f t="shared" si="1157"/>
        <v>West Ham</v>
      </c>
      <c r="S982" s="177" t="str">
        <f t="shared" si="1157"/>
        <v>West Ham</v>
      </c>
      <c r="T982" s="177" t="str">
        <f t="shared" si="1157"/>
        <v>Man Utd</v>
      </c>
      <c r="U982" s="177" t="str">
        <f t="shared" si="1157"/>
        <v>Man City</v>
      </c>
      <c r="V982" s="177" t="str">
        <f t="shared" si="1157"/>
        <v>Man Utd</v>
      </c>
      <c r="W982" s="177" t="str">
        <f t="shared" si="1157"/>
        <v>Man Utd</v>
      </c>
      <c r="X982" s="177" t="str">
        <f t="shared" si="1157"/>
        <v>Fulham</v>
      </c>
      <c r="Y982" s="177" t="str">
        <f t="shared" si="1157"/>
        <v>Burnley</v>
      </c>
      <c r="Z982" s="177" t="str">
        <f t="shared" si="1157"/>
        <v>Man Utd</v>
      </c>
      <c r="AA982" s="177" t="str">
        <f t="shared" si="1157"/>
        <v>Man Utd</v>
      </c>
      <c r="AB982" s="177" t="str">
        <f t="shared" si="1157"/>
        <v>Southampton</v>
      </c>
      <c r="AC982" s="177" t="str">
        <f t="shared" si="1157"/>
        <v>Crystal Palace</v>
      </c>
      <c r="AD982" s="177" t="str">
        <f t="shared" si="1157"/>
        <v>West Ham</v>
      </c>
      <c r="AE982" s="177" t="str">
        <f t="shared" si="1157"/>
        <v>Huddersfield</v>
      </c>
      <c r="AF982" s="177" t="str">
        <f t="shared" si="1157"/>
        <v>Liverpool</v>
      </c>
      <c r="AG982" s="177" t="str">
        <f t="shared" si="1157"/>
        <v>Tottenham</v>
      </c>
      <c r="AH982" s="177" t="str">
        <f t="shared" si="1157"/>
        <v>Man City</v>
      </c>
      <c r="AI982" s="177" t="str">
        <f t="shared" si="1157"/>
        <v>Wolves</v>
      </c>
      <c r="AJ982" s="177" t="str">
        <f t="shared" si="1157"/>
        <v>Fulham</v>
      </c>
      <c r="AK982" s="177" t="str">
        <f t="shared" si="1157"/>
        <v>Wolves</v>
      </c>
      <c r="AL982" s="177" t="str">
        <f t="shared" si="1157"/>
        <v/>
      </c>
      <c r="AM982" s="177" t="str">
        <f t="shared" si="1157"/>
        <v/>
      </c>
      <c r="AN982" s="177" t="str">
        <f t="shared" si="1157"/>
        <v/>
      </c>
      <c r="AO982" s="177" t="str">
        <f t="shared" si="1157"/>
        <v/>
      </c>
      <c r="AP982" s="177" t="str">
        <f t="shared" si="1157"/>
        <v/>
      </c>
      <c r="AQ982" s="170"/>
      <c r="AR982" s="170"/>
    </row>
    <row r="983" ht="12.75" customHeight="1">
      <c r="A983" s="170"/>
      <c r="B983" s="170"/>
      <c r="C983" s="140"/>
      <c r="D983" s="139">
        <v>16.0</v>
      </c>
      <c r="E983" s="177" t="str">
        <f t="shared" ref="E983:AP983" si="1158">IFERROR(INDEX($D$389:$D$578,MATCH($D983,E$389:E$578,0)),"")</f>
        <v>Watford</v>
      </c>
      <c r="F983" s="177" t="str">
        <f t="shared" si="1158"/>
        <v>Man City</v>
      </c>
      <c r="G983" s="177" t="str">
        <f t="shared" si="1158"/>
        <v>Leicester</v>
      </c>
      <c r="H983" s="177" t="str">
        <f t="shared" si="1158"/>
        <v>Everton</v>
      </c>
      <c r="I983" s="177" t="str">
        <f t="shared" si="1158"/>
        <v>Newcastle</v>
      </c>
      <c r="J983" s="177" t="str">
        <f t="shared" si="1158"/>
        <v>Man City</v>
      </c>
      <c r="K983" s="177" t="str">
        <f t="shared" si="1158"/>
        <v>Tottenham</v>
      </c>
      <c r="L983" s="177" t="str">
        <f t="shared" si="1158"/>
        <v>Newcastle</v>
      </c>
      <c r="M983" s="177" t="str">
        <f t="shared" si="1158"/>
        <v>Everton</v>
      </c>
      <c r="N983" s="177" t="str">
        <f t="shared" si="1158"/>
        <v>Wolves</v>
      </c>
      <c r="O983" s="177" t="str">
        <f t="shared" si="1158"/>
        <v>Man Utd</v>
      </c>
      <c r="P983" s="177" t="str">
        <f t="shared" si="1158"/>
        <v>Newcastle</v>
      </c>
      <c r="Q983" s="177" t="str">
        <f t="shared" si="1158"/>
        <v>West Ham</v>
      </c>
      <c r="R983" s="177" t="str">
        <f t="shared" si="1158"/>
        <v>West Ham</v>
      </c>
      <c r="S983" s="177" t="str">
        <f t="shared" si="1158"/>
        <v>West Ham</v>
      </c>
      <c r="T983" s="177" t="str">
        <f t="shared" si="1158"/>
        <v>Watford</v>
      </c>
      <c r="U983" s="177" t="str">
        <f t="shared" si="1158"/>
        <v>West Ham</v>
      </c>
      <c r="V983" s="177" t="str">
        <f t="shared" si="1158"/>
        <v>West Ham</v>
      </c>
      <c r="W983" s="177" t="str">
        <f t="shared" si="1158"/>
        <v>West Ham</v>
      </c>
      <c r="X983" s="177" t="str">
        <f t="shared" si="1158"/>
        <v>Man Utd</v>
      </c>
      <c r="Y983" s="177" t="str">
        <f t="shared" si="1158"/>
        <v>Wolves</v>
      </c>
      <c r="Z983" s="177" t="str">
        <f t="shared" si="1158"/>
        <v>Everton</v>
      </c>
      <c r="AA983" s="177" t="str">
        <f t="shared" si="1158"/>
        <v>Tottenham</v>
      </c>
      <c r="AB983" s="177" t="str">
        <f t="shared" si="1158"/>
        <v>Southampton</v>
      </c>
      <c r="AC983" s="177" t="str">
        <f t="shared" si="1158"/>
        <v>Wolves</v>
      </c>
      <c r="AD983" s="177" t="str">
        <f t="shared" si="1158"/>
        <v>Liverpool</v>
      </c>
      <c r="AE983" s="177" t="str">
        <f t="shared" si="1158"/>
        <v>West Ham</v>
      </c>
      <c r="AF983" s="177" t="str">
        <f t="shared" si="1158"/>
        <v>Tottenham</v>
      </c>
      <c r="AG983" s="177" t="str">
        <f t="shared" si="1158"/>
        <v>Tottenham</v>
      </c>
      <c r="AH983" s="177" t="str">
        <f t="shared" si="1158"/>
        <v>Leicester</v>
      </c>
      <c r="AI983" s="177" t="str">
        <f t="shared" si="1158"/>
        <v>Wolves</v>
      </c>
      <c r="AJ983" s="177" t="str">
        <f t="shared" si="1158"/>
        <v>Man City</v>
      </c>
      <c r="AK983" s="177" t="str">
        <f t="shared" si="1158"/>
        <v>Leicester</v>
      </c>
      <c r="AL983" s="177" t="str">
        <f t="shared" si="1158"/>
        <v/>
      </c>
      <c r="AM983" s="177" t="str">
        <f t="shared" si="1158"/>
        <v/>
      </c>
      <c r="AN983" s="177" t="str">
        <f t="shared" si="1158"/>
        <v/>
      </c>
      <c r="AO983" s="177" t="str">
        <f t="shared" si="1158"/>
        <v/>
      </c>
      <c r="AP983" s="177" t="str">
        <f t="shared" si="1158"/>
        <v/>
      </c>
      <c r="AQ983" s="170"/>
      <c r="AR983" s="170"/>
    </row>
    <row r="984" ht="12.75" customHeight="1">
      <c r="A984" s="170"/>
      <c r="B984" s="170"/>
      <c r="C984" s="140"/>
      <c r="D984" s="139">
        <v>17.0</v>
      </c>
      <c r="E984" s="177" t="str">
        <f t="shared" ref="E984:AP984" si="1159">IFERROR(INDEX($D$389:$D$578,MATCH($D984,E$389:E$578,0)),"")</f>
        <v>Watford</v>
      </c>
      <c r="F984" s="177" t="str">
        <f t="shared" si="1159"/>
        <v>Liverpool</v>
      </c>
      <c r="G984" s="177" t="str">
        <f t="shared" si="1159"/>
        <v>Leicester</v>
      </c>
      <c r="H984" s="177" t="str">
        <f t="shared" si="1159"/>
        <v>Wolves</v>
      </c>
      <c r="I984" s="177" t="str">
        <f t="shared" si="1159"/>
        <v>Tottenham</v>
      </c>
      <c r="J984" s="177" t="str">
        <f t="shared" si="1159"/>
        <v>Newcastle</v>
      </c>
      <c r="K984" s="177" t="str">
        <f t="shared" si="1159"/>
        <v>Fulham</v>
      </c>
      <c r="L984" s="177" t="str">
        <f t="shared" si="1159"/>
        <v>Fulham</v>
      </c>
      <c r="M984" s="177" t="str">
        <f t="shared" si="1159"/>
        <v>Wolves</v>
      </c>
      <c r="N984" s="177" t="str">
        <f t="shared" si="1159"/>
        <v>Newcastle</v>
      </c>
      <c r="O984" s="177" t="str">
        <f t="shared" si="1159"/>
        <v>West Ham</v>
      </c>
      <c r="P984" s="177" t="str">
        <f t="shared" si="1159"/>
        <v>Newcastle</v>
      </c>
      <c r="Q984" s="177" t="str">
        <f t="shared" si="1159"/>
        <v>Man Utd</v>
      </c>
      <c r="R984" s="177" t="str">
        <f t="shared" si="1159"/>
        <v>West Ham</v>
      </c>
      <c r="S984" s="177" t="str">
        <f t="shared" si="1159"/>
        <v>West Ham</v>
      </c>
      <c r="T984" s="177" t="str">
        <f t="shared" si="1159"/>
        <v>Watford</v>
      </c>
      <c r="U984" s="177" t="str">
        <f t="shared" si="1159"/>
        <v>Wolves</v>
      </c>
      <c r="V984" s="177" t="str">
        <f t="shared" si="1159"/>
        <v>Man Utd</v>
      </c>
      <c r="W984" s="177" t="str">
        <f t="shared" si="1159"/>
        <v>Man Utd</v>
      </c>
      <c r="X984" s="177" t="str">
        <f t="shared" si="1159"/>
        <v>Tottenham</v>
      </c>
      <c r="Y984" s="177" t="str">
        <f t="shared" si="1159"/>
        <v>Man Utd</v>
      </c>
      <c r="Z984" s="177" t="str">
        <f t="shared" si="1159"/>
        <v>Southampton</v>
      </c>
      <c r="AA984" s="177" t="str">
        <f t="shared" si="1159"/>
        <v>Newcastle</v>
      </c>
      <c r="AB984" s="177" t="str">
        <f t="shared" si="1159"/>
        <v>Chelsea</v>
      </c>
      <c r="AC984" s="177" t="str">
        <f t="shared" si="1159"/>
        <v>Southampton</v>
      </c>
      <c r="AD984" s="177" t="str">
        <f t="shared" si="1159"/>
        <v>Brighton</v>
      </c>
      <c r="AE984" s="177" t="str">
        <f t="shared" si="1159"/>
        <v>Brighton</v>
      </c>
      <c r="AF984" s="177" t="str">
        <f t="shared" si="1159"/>
        <v>Tottenham</v>
      </c>
      <c r="AG984" s="177" t="str">
        <f t="shared" si="1159"/>
        <v>Burnley</v>
      </c>
      <c r="AH984" s="177" t="str">
        <f t="shared" si="1159"/>
        <v>Brighton</v>
      </c>
      <c r="AI984" s="177" t="str">
        <f t="shared" si="1159"/>
        <v>Watford</v>
      </c>
      <c r="AJ984" s="177" t="str">
        <f t="shared" si="1159"/>
        <v>Leicester</v>
      </c>
      <c r="AK984" s="177" t="str">
        <f t="shared" si="1159"/>
        <v>Watford</v>
      </c>
      <c r="AL984" s="177" t="str">
        <f t="shared" si="1159"/>
        <v/>
      </c>
      <c r="AM984" s="177" t="str">
        <f t="shared" si="1159"/>
        <v/>
      </c>
      <c r="AN984" s="177" t="str">
        <f t="shared" si="1159"/>
        <v/>
      </c>
      <c r="AO984" s="177" t="str">
        <f t="shared" si="1159"/>
        <v/>
      </c>
      <c r="AP984" s="177" t="str">
        <f t="shared" si="1159"/>
        <v/>
      </c>
      <c r="AQ984" s="170"/>
      <c r="AR984" s="170"/>
    </row>
    <row r="985" ht="12.75" customHeight="1">
      <c r="A985" s="170"/>
      <c r="B985" s="170"/>
      <c r="C985" s="140"/>
      <c r="D985" s="139">
        <v>18.0</v>
      </c>
      <c r="E985" s="177" t="str">
        <f t="shared" ref="E985:AP985" si="1160">IFERROR(INDEX($D$389:$D$578,MATCH($D985,E$389:E$578,0)),"")</f>
        <v>Watford</v>
      </c>
      <c r="F985" s="177" t="str">
        <f t="shared" si="1160"/>
        <v>Huddersfield</v>
      </c>
      <c r="G985" s="177" t="str">
        <f t="shared" si="1160"/>
        <v>Man City</v>
      </c>
      <c r="H985" s="177" t="str">
        <f t="shared" si="1160"/>
        <v>Man City</v>
      </c>
      <c r="I985" s="177" t="str">
        <f t="shared" si="1160"/>
        <v>Crystal Palace</v>
      </c>
      <c r="J985" s="177" t="str">
        <f t="shared" si="1160"/>
        <v>Leicester</v>
      </c>
      <c r="K985" s="177" t="str">
        <f t="shared" si="1160"/>
        <v>Leicester</v>
      </c>
      <c r="L985" s="177" t="str">
        <f t="shared" si="1160"/>
        <v>Leicester</v>
      </c>
      <c r="M985" s="177" t="str">
        <f t="shared" si="1160"/>
        <v>Chelsea</v>
      </c>
      <c r="N985" s="177" t="str">
        <f t="shared" si="1160"/>
        <v>Fulham</v>
      </c>
      <c r="O985" s="177" t="str">
        <f t="shared" si="1160"/>
        <v>West Ham</v>
      </c>
      <c r="P985" s="177" t="str">
        <f t="shared" si="1160"/>
        <v>Wolves</v>
      </c>
      <c r="Q985" s="177" t="str">
        <f t="shared" si="1160"/>
        <v>Brighton</v>
      </c>
      <c r="R985" s="177" t="str">
        <f t="shared" si="1160"/>
        <v>West Ham</v>
      </c>
      <c r="S985" s="177" t="str">
        <f t="shared" si="1160"/>
        <v>Tottenham</v>
      </c>
      <c r="T985" s="177" t="str">
        <f t="shared" si="1160"/>
        <v>Man Utd</v>
      </c>
      <c r="U985" s="177" t="str">
        <f t="shared" si="1160"/>
        <v>Man Utd</v>
      </c>
      <c r="V985" s="177" t="str">
        <f t="shared" si="1160"/>
        <v>Man Utd</v>
      </c>
      <c r="W985" s="177" t="str">
        <f t="shared" si="1160"/>
        <v>Tottenham</v>
      </c>
      <c r="X985" s="177" t="str">
        <f t="shared" si="1160"/>
        <v>Tottenham</v>
      </c>
      <c r="Y985" s="177" t="str">
        <f t="shared" si="1160"/>
        <v>Southampton</v>
      </c>
      <c r="Z985" s="177" t="str">
        <f t="shared" si="1160"/>
        <v>Newcastle</v>
      </c>
      <c r="AA985" s="177" t="str">
        <f t="shared" si="1160"/>
        <v>Man City</v>
      </c>
      <c r="AB985" s="177" t="str">
        <f t="shared" si="1160"/>
        <v>Wolves</v>
      </c>
      <c r="AC985" s="177" t="str">
        <f t="shared" si="1160"/>
        <v>Huddersfield</v>
      </c>
      <c r="AD985" s="177" t="str">
        <f t="shared" si="1160"/>
        <v>Leicester</v>
      </c>
      <c r="AE985" s="177" t="str">
        <f t="shared" si="1160"/>
        <v>Wolves</v>
      </c>
      <c r="AF985" s="177" t="str">
        <f t="shared" si="1160"/>
        <v>Wolves</v>
      </c>
      <c r="AG985" s="177" t="str">
        <f t="shared" si="1160"/>
        <v>Wolves</v>
      </c>
      <c r="AH985" s="177" t="str">
        <f t="shared" si="1160"/>
        <v>West Ham</v>
      </c>
      <c r="AI985" s="177" t="str">
        <f t="shared" si="1160"/>
        <v>Watford</v>
      </c>
      <c r="AJ985" s="177" t="str">
        <f t="shared" si="1160"/>
        <v>Watford</v>
      </c>
      <c r="AK985" s="177" t="str">
        <f t="shared" si="1160"/>
        <v>Southampton</v>
      </c>
      <c r="AL985" s="177" t="str">
        <f t="shared" si="1160"/>
        <v/>
      </c>
      <c r="AM985" s="177" t="str">
        <f t="shared" si="1160"/>
        <v/>
      </c>
      <c r="AN985" s="177" t="str">
        <f t="shared" si="1160"/>
        <v/>
      </c>
      <c r="AO985" s="177" t="str">
        <f t="shared" si="1160"/>
        <v/>
      </c>
      <c r="AP985" s="177" t="str">
        <f t="shared" si="1160"/>
        <v/>
      </c>
      <c r="AQ985" s="170"/>
      <c r="AR985" s="170"/>
    </row>
    <row r="986" ht="12.75" customHeight="1">
      <c r="A986" s="170"/>
      <c r="B986" s="170"/>
      <c r="C986" s="140"/>
      <c r="D986" s="139">
        <v>19.0</v>
      </c>
      <c r="E986" s="177" t="str">
        <f t="shared" ref="E986:AP986" si="1161">IFERROR(INDEX($D$389:$D$578,MATCH($D986,E$389:E$578,0)),"")</f>
        <v>Crystal Palace</v>
      </c>
      <c r="F986" s="177" t="str">
        <f t="shared" si="1161"/>
        <v>Newcastle</v>
      </c>
      <c r="G986" s="177" t="str">
        <f t="shared" si="1161"/>
        <v>Leicester</v>
      </c>
      <c r="H986" s="177" t="str">
        <f t="shared" si="1161"/>
        <v>Crystal Palace</v>
      </c>
      <c r="I986" s="177" t="str">
        <f t="shared" si="1161"/>
        <v>Everton</v>
      </c>
      <c r="J986" s="177" t="str">
        <f t="shared" si="1161"/>
        <v>Liverpool</v>
      </c>
      <c r="K986" s="177" t="str">
        <f t="shared" si="1161"/>
        <v>Southampton</v>
      </c>
      <c r="L986" s="177" t="str">
        <f t="shared" si="1161"/>
        <v>Southampton</v>
      </c>
      <c r="M986" s="177" t="str">
        <f t="shared" si="1161"/>
        <v>Huddersfield</v>
      </c>
      <c r="N986" s="177" t="str">
        <f t="shared" si="1161"/>
        <v>West Ham</v>
      </c>
      <c r="O986" s="177" t="str">
        <f t="shared" si="1161"/>
        <v>Huddersfield</v>
      </c>
      <c r="P986" s="177" t="str">
        <f t="shared" si="1161"/>
        <v>Newcastle</v>
      </c>
      <c r="Q986" s="177" t="str">
        <f t="shared" si="1161"/>
        <v>West Ham</v>
      </c>
      <c r="R986" s="177" t="str">
        <f t="shared" si="1161"/>
        <v>Huddersfield</v>
      </c>
      <c r="S986" s="177" t="str">
        <f t="shared" si="1161"/>
        <v>Newcastle</v>
      </c>
      <c r="T986" s="177" t="str">
        <f t="shared" si="1161"/>
        <v>Fulham</v>
      </c>
      <c r="U986" s="177" t="str">
        <f t="shared" si="1161"/>
        <v>Man City</v>
      </c>
      <c r="V986" s="177" t="str">
        <f t="shared" si="1161"/>
        <v>West Ham</v>
      </c>
      <c r="W986" s="177" t="str">
        <f t="shared" si="1161"/>
        <v>Southampton</v>
      </c>
      <c r="X986" s="177" t="str">
        <f t="shared" si="1161"/>
        <v>Tottenham</v>
      </c>
      <c r="Y986" s="177" t="str">
        <f t="shared" si="1161"/>
        <v>Man Utd</v>
      </c>
      <c r="Z986" s="177" t="str">
        <f t="shared" si="1161"/>
        <v>Chelsea</v>
      </c>
      <c r="AA986" s="177" t="str">
        <f t="shared" si="1161"/>
        <v>Newcastle</v>
      </c>
      <c r="AB986" s="177" t="str">
        <f t="shared" si="1161"/>
        <v>Huddersfield</v>
      </c>
      <c r="AC986" s="177" t="str">
        <f t="shared" si="1161"/>
        <v>Newcastle</v>
      </c>
      <c r="AD986" s="177" t="str">
        <f t="shared" si="1161"/>
        <v>Wolves</v>
      </c>
      <c r="AE986" s="177" t="str">
        <f t="shared" si="1161"/>
        <v>West Ham</v>
      </c>
      <c r="AF986" s="177" t="str">
        <f t="shared" si="1161"/>
        <v>Man City</v>
      </c>
      <c r="AG986" s="177" t="str">
        <f t="shared" si="1161"/>
        <v>Tottenham</v>
      </c>
      <c r="AH986" s="177" t="str">
        <f t="shared" si="1161"/>
        <v>Leicester</v>
      </c>
      <c r="AI986" s="177" t="str">
        <f t="shared" si="1161"/>
        <v>Tottenham</v>
      </c>
      <c r="AJ986" s="177" t="str">
        <f t="shared" si="1161"/>
        <v>Burnley</v>
      </c>
      <c r="AK986" s="177" t="str">
        <f t="shared" si="1161"/>
        <v>Tottenham</v>
      </c>
      <c r="AL986" s="177" t="str">
        <f t="shared" si="1161"/>
        <v/>
      </c>
      <c r="AM986" s="177" t="str">
        <f t="shared" si="1161"/>
        <v/>
      </c>
      <c r="AN986" s="177" t="str">
        <f t="shared" si="1161"/>
        <v/>
      </c>
      <c r="AO986" s="177" t="str">
        <f t="shared" si="1161"/>
        <v/>
      </c>
      <c r="AP986" s="177" t="str">
        <f t="shared" si="1161"/>
        <v/>
      </c>
      <c r="AQ986" s="170"/>
      <c r="AR986" s="170"/>
    </row>
    <row r="987" ht="12.75" customHeight="1">
      <c r="A987" s="170"/>
      <c r="B987" s="170"/>
      <c r="C987" s="140"/>
      <c r="D987" s="139">
        <v>20.0</v>
      </c>
      <c r="E987" s="177" t="str">
        <f t="shared" ref="E987:AP987" si="1162">IFERROR(INDEX($D$389:$D$578,MATCH($D987,E$389:E$578,0)),"")</f>
        <v>Watford</v>
      </c>
      <c r="F987" s="177" t="str">
        <f t="shared" si="1162"/>
        <v>Tottenham</v>
      </c>
      <c r="G987" s="177" t="str">
        <f t="shared" si="1162"/>
        <v>Liverpool</v>
      </c>
      <c r="H987" s="177" t="str">
        <f t="shared" si="1162"/>
        <v>Chelsea</v>
      </c>
      <c r="I987" s="177" t="str">
        <f t="shared" si="1162"/>
        <v>Wolves</v>
      </c>
      <c r="J987" s="177" t="str">
        <f t="shared" si="1162"/>
        <v>Newcastle</v>
      </c>
      <c r="K987" s="177" t="str">
        <f t="shared" si="1162"/>
        <v>Everton</v>
      </c>
      <c r="L987" s="177" t="str">
        <f t="shared" si="1162"/>
        <v>Everton</v>
      </c>
      <c r="M987" s="177" t="str">
        <f t="shared" si="1162"/>
        <v>Huddersfield</v>
      </c>
      <c r="N987" s="177" t="str">
        <f t="shared" si="1162"/>
        <v>Man City</v>
      </c>
      <c r="O987" s="177" t="str">
        <f t="shared" si="1162"/>
        <v>Huddersfield</v>
      </c>
      <c r="P987" s="177" t="str">
        <f t="shared" si="1162"/>
        <v>West Ham</v>
      </c>
      <c r="Q987" s="177" t="str">
        <f t="shared" si="1162"/>
        <v>Man City</v>
      </c>
      <c r="R987" s="177" t="str">
        <f t="shared" si="1162"/>
        <v>Huddersfield</v>
      </c>
      <c r="S987" s="177" t="str">
        <f t="shared" si="1162"/>
        <v>Newcastle</v>
      </c>
      <c r="T987" s="177" t="str">
        <f t="shared" si="1162"/>
        <v>Huddersfield</v>
      </c>
      <c r="U987" s="177" t="str">
        <f t="shared" si="1162"/>
        <v>West Ham</v>
      </c>
      <c r="V987" s="177" t="str">
        <f t="shared" si="1162"/>
        <v>West Ham</v>
      </c>
      <c r="W987" s="177" t="str">
        <f t="shared" si="1162"/>
        <v>Watford</v>
      </c>
      <c r="X987" s="177" t="str">
        <f t="shared" si="1162"/>
        <v>Man City</v>
      </c>
      <c r="Y987" s="177" t="str">
        <f t="shared" si="1162"/>
        <v>Southampton</v>
      </c>
      <c r="Z987" s="177" t="str">
        <f t="shared" si="1162"/>
        <v>Newcastle</v>
      </c>
      <c r="AA987" s="177" t="str">
        <f t="shared" si="1162"/>
        <v>Wolves</v>
      </c>
      <c r="AB987" s="177" t="str">
        <f t="shared" si="1162"/>
        <v>Southampton</v>
      </c>
      <c r="AC987" s="177" t="str">
        <f t="shared" si="1162"/>
        <v>Newcastle</v>
      </c>
      <c r="AD987" s="177" t="str">
        <f t="shared" si="1162"/>
        <v>Tottenham</v>
      </c>
      <c r="AE987" s="177" t="str">
        <f t="shared" si="1162"/>
        <v>West Ham</v>
      </c>
      <c r="AF987" s="177" t="str">
        <f t="shared" si="1162"/>
        <v>Tottenham</v>
      </c>
      <c r="AG987" s="177" t="str">
        <f t="shared" si="1162"/>
        <v>West Ham</v>
      </c>
      <c r="AH987" s="177" t="str">
        <f t="shared" si="1162"/>
        <v>Watford</v>
      </c>
      <c r="AI987" s="177" t="str">
        <f t="shared" si="1162"/>
        <v>Liverpool</v>
      </c>
      <c r="AJ987" s="177" t="str">
        <f t="shared" si="1162"/>
        <v>Wolves</v>
      </c>
      <c r="AK987" s="177" t="str">
        <f t="shared" si="1162"/>
        <v>Southampton</v>
      </c>
      <c r="AL987" s="177" t="str">
        <f t="shared" si="1162"/>
        <v/>
      </c>
      <c r="AM987" s="177" t="str">
        <f t="shared" si="1162"/>
        <v/>
      </c>
      <c r="AN987" s="177" t="str">
        <f t="shared" si="1162"/>
        <v/>
      </c>
      <c r="AO987" s="177" t="str">
        <f t="shared" si="1162"/>
        <v/>
      </c>
      <c r="AP987" s="177" t="str">
        <f t="shared" si="1162"/>
        <v/>
      </c>
      <c r="AQ987" s="170"/>
      <c r="AR987" s="170"/>
    </row>
    <row r="988" ht="12.75" customHeight="1">
      <c r="A988" s="170"/>
      <c r="B988" s="170"/>
      <c r="C988" s="140"/>
      <c r="D988" s="139">
        <v>21.0</v>
      </c>
      <c r="E988" s="177" t="str">
        <f t="shared" ref="E988:AP988" si="1163">IFERROR(INDEX($D$389:$D$578,MATCH($D988,E$389:E$578,0)),"")</f>
        <v>Huddersfield</v>
      </c>
      <c r="F988" s="177" t="str">
        <f t="shared" si="1163"/>
        <v>Wolves</v>
      </c>
      <c r="G988" s="177" t="str">
        <f t="shared" si="1163"/>
        <v>Everton</v>
      </c>
      <c r="H988" s="177" t="str">
        <f t="shared" si="1163"/>
        <v>Huddersfield</v>
      </c>
      <c r="I988" s="177" t="str">
        <f t="shared" si="1163"/>
        <v>Man Utd</v>
      </c>
      <c r="J988" s="177" t="str">
        <f t="shared" si="1163"/>
        <v>Man City</v>
      </c>
      <c r="K988" s="177" t="str">
        <f t="shared" si="1163"/>
        <v>Tottenham</v>
      </c>
      <c r="L988" s="177" t="str">
        <f t="shared" si="1163"/>
        <v>Wolves</v>
      </c>
      <c r="M988" s="177" t="str">
        <f t="shared" si="1163"/>
        <v>Leicester</v>
      </c>
      <c r="N988" s="177" t="str">
        <f t="shared" si="1163"/>
        <v>Liverpool</v>
      </c>
      <c r="O988" s="177" t="str">
        <f t="shared" si="1163"/>
        <v>Fulham</v>
      </c>
      <c r="P988" s="177" t="str">
        <f t="shared" si="1163"/>
        <v>Wolves</v>
      </c>
      <c r="Q988" s="177" t="str">
        <f t="shared" si="1163"/>
        <v>West Ham</v>
      </c>
      <c r="R988" s="177" t="str">
        <f t="shared" si="1163"/>
        <v>Man Utd</v>
      </c>
      <c r="S988" s="177" t="str">
        <f t="shared" si="1163"/>
        <v>Brighton</v>
      </c>
      <c r="T988" s="177" t="str">
        <f t="shared" si="1163"/>
        <v>West Ham</v>
      </c>
      <c r="U988" s="177" t="str">
        <f t="shared" si="1163"/>
        <v>Watford</v>
      </c>
      <c r="V988" s="177" t="str">
        <f t="shared" si="1163"/>
        <v>Man City</v>
      </c>
      <c r="W988" s="177" t="str">
        <f t="shared" si="1163"/>
        <v>Fulham</v>
      </c>
      <c r="X988" s="177" t="str">
        <f t="shared" si="1163"/>
        <v>Tottenham</v>
      </c>
      <c r="Y988" s="177" t="str">
        <f t="shared" si="1163"/>
        <v>Man Utd</v>
      </c>
      <c r="Z988" s="177" t="str">
        <f t="shared" si="1163"/>
        <v>Southampton</v>
      </c>
      <c r="AA988" s="177" t="str">
        <f t="shared" si="1163"/>
        <v>Cardiff</v>
      </c>
      <c r="AB988" s="177" t="str">
        <f t="shared" si="1163"/>
        <v>Wolves</v>
      </c>
      <c r="AC988" s="177" t="str">
        <f t="shared" si="1163"/>
        <v>Chelsea</v>
      </c>
      <c r="AD988" s="177" t="str">
        <f t="shared" si="1163"/>
        <v>West Ham</v>
      </c>
      <c r="AE988" s="177" t="str">
        <f t="shared" si="1163"/>
        <v>Crystal Palace</v>
      </c>
      <c r="AF988" s="177" t="str">
        <f t="shared" si="1163"/>
        <v>Huddersfield</v>
      </c>
      <c r="AG988" s="177" t="str">
        <f t="shared" si="1163"/>
        <v>Wolves</v>
      </c>
      <c r="AH988" s="177" t="str">
        <f t="shared" si="1163"/>
        <v>Leicester</v>
      </c>
      <c r="AI988" s="177" t="str">
        <f t="shared" si="1163"/>
        <v>Newcastle</v>
      </c>
      <c r="AJ988" s="177" t="str">
        <f t="shared" si="1163"/>
        <v>Wolves</v>
      </c>
      <c r="AK988" s="177" t="str">
        <f t="shared" si="1163"/>
        <v>Watford</v>
      </c>
      <c r="AL988" s="177" t="str">
        <f t="shared" si="1163"/>
        <v/>
      </c>
      <c r="AM988" s="177" t="str">
        <f t="shared" si="1163"/>
        <v/>
      </c>
      <c r="AN988" s="177" t="str">
        <f t="shared" si="1163"/>
        <v/>
      </c>
      <c r="AO988" s="177" t="str">
        <f t="shared" si="1163"/>
        <v/>
      </c>
      <c r="AP988" s="177" t="str">
        <f t="shared" si="1163"/>
        <v/>
      </c>
      <c r="AQ988" s="170"/>
      <c r="AR988" s="170"/>
    </row>
    <row r="989" ht="12.75" customHeight="1">
      <c r="A989" s="170"/>
      <c r="B989" s="170"/>
      <c r="C989" s="140"/>
      <c r="D989" s="139">
        <v>22.0</v>
      </c>
      <c r="E989" s="177" t="str">
        <f t="shared" ref="E989:AP989" si="1164">IFERROR(INDEX($D$389:$D$578,MATCH($D989,E$389:E$578,0)),"")</f>
        <v>Chelsea</v>
      </c>
      <c r="F989" s="177" t="str">
        <f t="shared" si="1164"/>
        <v>Leicester</v>
      </c>
      <c r="G989" s="177" t="str">
        <f t="shared" si="1164"/>
        <v>Man City</v>
      </c>
      <c r="H989" s="177" t="str">
        <f t="shared" si="1164"/>
        <v>West Ham</v>
      </c>
      <c r="I989" s="177" t="str">
        <f t="shared" si="1164"/>
        <v>Newcastle</v>
      </c>
      <c r="J989" s="177" t="str">
        <f t="shared" si="1164"/>
        <v>Everton</v>
      </c>
      <c r="K989" s="177" t="str">
        <f t="shared" si="1164"/>
        <v>Liverpool</v>
      </c>
      <c r="L989" s="177" t="str">
        <f t="shared" si="1164"/>
        <v>Newcastle</v>
      </c>
      <c r="M989" s="177" t="str">
        <f t="shared" si="1164"/>
        <v>Fulham</v>
      </c>
      <c r="N989" s="177" t="str">
        <f t="shared" si="1164"/>
        <v>Man Utd</v>
      </c>
      <c r="O989" s="177" t="str">
        <f t="shared" si="1164"/>
        <v>West Ham</v>
      </c>
      <c r="P989" s="177" t="str">
        <f t="shared" si="1164"/>
        <v>Man Utd</v>
      </c>
      <c r="Q989" s="177" t="str">
        <f t="shared" si="1164"/>
        <v>Newcastle</v>
      </c>
      <c r="R989" s="177" t="str">
        <f t="shared" si="1164"/>
        <v>Newcastle</v>
      </c>
      <c r="S989" s="177" t="str">
        <f t="shared" si="1164"/>
        <v>West Ham</v>
      </c>
      <c r="T989" s="177" t="str">
        <f t="shared" si="1164"/>
        <v>Newcastle</v>
      </c>
      <c r="U989" s="177" t="str">
        <f t="shared" si="1164"/>
        <v>Watford</v>
      </c>
      <c r="V989" s="177" t="str">
        <f t="shared" si="1164"/>
        <v>West Ham</v>
      </c>
      <c r="W989" s="177" t="str">
        <f t="shared" si="1164"/>
        <v>Man Utd</v>
      </c>
      <c r="X989" s="177" t="str">
        <f t="shared" si="1164"/>
        <v>West Ham</v>
      </c>
      <c r="Y989" s="177" t="str">
        <f t="shared" si="1164"/>
        <v>Man Utd</v>
      </c>
      <c r="Z989" s="177" t="str">
        <f t="shared" si="1164"/>
        <v>Fulham</v>
      </c>
      <c r="AA989" s="177" t="str">
        <f t="shared" si="1164"/>
        <v>Chelsea</v>
      </c>
      <c r="AB989" s="177" t="str">
        <f t="shared" si="1164"/>
        <v>Tottenham</v>
      </c>
      <c r="AC989" s="177" t="str">
        <f t="shared" si="1164"/>
        <v>Wolves</v>
      </c>
      <c r="AD989" s="177" t="str">
        <f t="shared" si="1164"/>
        <v>West Ham</v>
      </c>
      <c r="AE989" s="177" t="str">
        <f t="shared" si="1164"/>
        <v>West Ham</v>
      </c>
      <c r="AF989" s="177" t="str">
        <f t="shared" si="1164"/>
        <v>Wolves</v>
      </c>
      <c r="AG989" s="177" t="str">
        <f t="shared" si="1164"/>
        <v>Brighton</v>
      </c>
      <c r="AH989" s="177" t="str">
        <f t="shared" si="1164"/>
        <v>Wolves</v>
      </c>
      <c r="AI989" s="177" t="str">
        <f t="shared" si="1164"/>
        <v>Watford</v>
      </c>
      <c r="AJ989" s="177" t="str">
        <f t="shared" si="1164"/>
        <v>Wolves</v>
      </c>
      <c r="AK989" s="177" t="str">
        <f t="shared" si="1164"/>
        <v>Liverpool</v>
      </c>
      <c r="AL989" s="177" t="str">
        <f t="shared" si="1164"/>
        <v/>
      </c>
      <c r="AM989" s="177" t="str">
        <f t="shared" si="1164"/>
        <v/>
      </c>
      <c r="AN989" s="177" t="str">
        <f t="shared" si="1164"/>
        <v/>
      </c>
      <c r="AO989" s="177" t="str">
        <f t="shared" si="1164"/>
        <v/>
      </c>
      <c r="AP989" s="177" t="str">
        <f t="shared" si="1164"/>
        <v/>
      </c>
      <c r="AQ989" s="170"/>
      <c r="AR989" s="170"/>
    </row>
    <row r="990" ht="12.75" customHeight="1">
      <c r="A990" s="170"/>
      <c r="B990" s="170"/>
      <c r="C990" s="140"/>
      <c r="D990" s="139">
        <v>23.0</v>
      </c>
      <c r="E990" s="177" t="str">
        <f t="shared" ref="E990:AP990" si="1165">IFERROR(INDEX($D$389:$D$578,MATCH($D990,E$389:E$578,0)),"")</f>
        <v>Everton</v>
      </c>
      <c r="F990" s="177" t="str">
        <f t="shared" si="1165"/>
        <v>Leicester</v>
      </c>
      <c r="G990" s="177" t="str">
        <f t="shared" si="1165"/>
        <v>Man Utd</v>
      </c>
      <c r="H990" s="177" t="str">
        <f t="shared" si="1165"/>
        <v>Newcastle</v>
      </c>
      <c r="I990" s="177" t="str">
        <f t="shared" si="1165"/>
        <v>Wolves</v>
      </c>
      <c r="J990" s="177" t="str">
        <f t="shared" si="1165"/>
        <v>Tottenham</v>
      </c>
      <c r="K990" s="177" t="str">
        <f t="shared" si="1165"/>
        <v>Chelsea</v>
      </c>
      <c r="L990" s="177" t="str">
        <f t="shared" si="1165"/>
        <v>Newcastle</v>
      </c>
      <c r="M990" s="177" t="str">
        <f t="shared" si="1165"/>
        <v>Man City</v>
      </c>
      <c r="N990" s="177" t="str">
        <f t="shared" si="1165"/>
        <v>West Ham</v>
      </c>
      <c r="O990" s="177" t="str">
        <f t="shared" si="1165"/>
        <v>Huddersfield</v>
      </c>
      <c r="P990" s="177" t="str">
        <f t="shared" si="1165"/>
        <v>Everton</v>
      </c>
      <c r="Q990" s="177" t="str">
        <f t="shared" si="1165"/>
        <v>Huddersfield</v>
      </c>
      <c r="R990" s="177" t="str">
        <f t="shared" si="1165"/>
        <v>West Ham</v>
      </c>
      <c r="S990" s="177" t="str">
        <f t="shared" si="1165"/>
        <v>Wolves</v>
      </c>
      <c r="T990" s="177" t="str">
        <f t="shared" si="1165"/>
        <v>Tottenham</v>
      </c>
      <c r="U990" s="177" t="str">
        <f t="shared" si="1165"/>
        <v>Wolves</v>
      </c>
      <c r="V990" s="177" t="str">
        <f t="shared" si="1165"/>
        <v>Man City</v>
      </c>
      <c r="W990" s="177" t="str">
        <f t="shared" si="1165"/>
        <v>West Ham</v>
      </c>
      <c r="X990" s="177" t="str">
        <f t="shared" si="1165"/>
        <v>Southampton</v>
      </c>
      <c r="Y990" s="177" t="str">
        <f t="shared" si="1165"/>
        <v>Tottenham</v>
      </c>
      <c r="Z990" s="177" t="str">
        <f t="shared" si="1165"/>
        <v>Southampton</v>
      </c>
      <c r="AA990" s="177" t="str">
        <f t="shared" si="1165"/>
        <v>Man Utd</v>
      </c>
      <c r="AB990" s="177" t="str">
        <f t="shared" si="1165"/>
        <v>Newcastle</v>
      </c>
      <c r="AC990" s="177" t="str">
        <f t="shared" si="1165"/>
        <v>Tottenham</v>
      </c>
      <c r="AD990" s="177" t="str">
        <f t="shared" si="1165"/>
        <v>Leicester</v>
      </c>
      <c r="AE990" s="177" t="str">
        <f t="shared" si="1165"/>
        <v>Wolves</v>
      </c>
      <c r="AF990" s="177" t="str">
        <f t="shared" si="1165"/>
        <v>Liverpool</v>
      </c>
      <c r="AG990" s="177" t="str">
        <f t="shared" si="1165"/>
        <v>Chelsea</v>
      </c>
      <c r="AH990" s="177" t="str">
        <f t="shared" si="1165"/>
        <v>Leicester</v>
      </c>
      <c r="AI990" s="177" t="str">
        <f t="shared" si="1165"/>
        <v>Watford</v>
      </c>
      <c r="AJ990" s="177" t="str">
        <f t="shared" si="1165"/>
        <v>Southampton</v>
      </c>
      <c r="AK990" s="177" t="str">
        <f t="shared" si="1165"/>
        <v>Southampton</v>
      </c>
      <c r="AL990" s="177" t="str">
        <f t="shared" si="1165"/>
        <v/>
      </c>
      <c r="AM990" s="177" t="str">
        <f t="shared" si="1165"/>
        <v/>
      </c>
      <c r="AN990" s="177" t="str">
        <f t="shared" si="1165"/>
        <v/>
      </c>
      <c r="AO990" s="177" t="str">
        <f t="shared" si="1165"/>
        <v/>
      </c>
      <c r="AP990" s="177" t="str">
        <f t="shared" si="1165"/>
        <v/>
      </c>
      <c r="AQ990" s="170"/>
      <c r="AR990" s="170"/>
    </row>
    <row r="991" ht="12.75" customHeight="1">
      <c r="A991" s="170"/>
      <c r="B991" s="170"/>
      <c r="C991" s="140"/>
      <c r="D991" s="139">
        <v>24.0</v>
      </c>
      <c r="E991" s="177" t="str">
        <f t="shared" ref="E991:AP991" si="1166">IFERROR(INDEX($D$389:$D$578,MATCH($D991,E$389:E$578,0)),"")</f>
        <v>Man City</v>
      </c>
      <c r="F991" s="177" t="str">
        <f t="shared" si="1166"/>
        <v>Chelsea</v>
      </c>
      <c r="G991" s="177" t="str">
        <f t="shared" si="1166"/>
        <v>Crystal Palace</v>
      </c>
      <c r="H991" s="177" t="str">
        <f t="shared" si="1166"/>
        <v>Watford</v>
      </c>
      <c r="I991" s="177" t="str">
        <f t="shared" si="1166"/>
        <v>Tottenham</v>
      </c>
      <c r="J991" s="177" t="str">
        <f t="shared" si="1166"/>
        <v>Watford</v>
      </c>
      <c r="K991" s="177" t="str">
        <f t="shared" si="1166"/>
        <v>Huddersfield</v>
      </c>
      <c r="L991" s="177" t="str">
        <f t="shared" si="1166"/>
        <v>Everton</v>
      </c>
      <c r="M991" s="177" t="str">
        <f t="shared" si="1166"/>
        <v>Watford</v>
      </c>
      <c r="N991" s="177" t="str">
        <f t="shared" si="1166"/>
        <v>West Ham</v>
      </c>
      <c r="O991" s="177" t="str">
        <f t="shared" si="1166"/>
        <v>Everton</v>
      </c>
      <c r="P991" s="177" t="str">
        <f t="shared" si="1166"/>
        <v>Huddersfield</v>
      </c>
      <c r="Q991" s="177" t="str">
        <f t="shared" si="1166"/>
        <v>Huddersfield</v>
      </c>
      <c r="R991" s="177" t="str">
        <f t="shared" si="1166"/>
        <v>West Ham</v>
      </c>
      <c r="S991" s="177" t="str">
        <f t="shared" si="1166"/>
        <v>Man Utd</v>
      </c>
      <c r="T991" s="177" t="str">
        <f t="shared" si="1166"/>
        <v>Wolves</v>
      </c>
      <c r="U991" s="177" t="str">
        <f t="shared" si="1166"/>
        <v>West Ham</v>
      </c>
      <c r="V991" s="177" t="str">
        <f t="shared" si="1166"/>
        <v>West Ham</v>
      </c>
      <c r="W991" s="177" t="str">
        <f t="shared" si="1166"/>
        <v>Man City</v>
      </c>
      <c r="X991" s="177" t="str">
        <f t="shared" si="1166"/>
        <v>Everton</v>
      </c>
      <c r="Y991" s="177" t="str">
        <f t="shared" si="1166"/>
        <v>Southampton</v>
      </c>
      <c r="Z991" s="177" t="str">
        <f t="shared" si="1166"/>
        <v>Newcastle</v>
      </c>
      <c r="AA991" s="177" t="str">
        <f t="shared" si="1166"/>
        <v>Man Utd</v>
      </c>
      <c r="AB991" s="177" t="str">
        <f t="shared" si="1166"/>
        <v>Wolves</v>
      </c>
      <c r="AC991" s="177" t="str">
        <f t="shared" si="1166"/>
        <v>Newcastle</v>
      </c>
      <c r="AD991" s="177" t="str">
        <f t="shared" si="1166"/>
        <v>Huddersfield</v>
      </c>
      <c r="AE991" s="177" t="str">
        <f t="shared" si="1166"/>
        <v>Crystal Palace</v>
      </c>
      <c r="AF991" s="177" t="str">
        <f t="shared" si="1166"/>
        <v>Leicester</v>
      </c>
      <c r="AG991" s="177" t="str">
        <f t="shared" si="1166"/>
        <v>Tottenham</v>
      </c>
      <c r="AH991" s="177" t="str">
        <f t="shared" si="1166"/>
        <v>Crystal Palace</v>
      </c>
      <c r="AI991" s="177" t="str">
        <f t="shared" si="1166"/>
        <v>Brighton</v>
      </c>
      <c r="AJ991" s="177" t="str">
        <f t="shared" si="1166"/>
        <v>Tottenham</v>
      </c>
      <c r="AK991" s="177" t="str">
        <f t="shared" si="1166"/>
        <v>Tottenham</v>
      </c>
      <c r="AL991" s="177" t="str">
        <f t="shared" si="1166"/>
        <v/>
      </c>
      <c r="AM991" s="177" t="str">
        <f t="shared" si="1166"/>
        <v/>
      </c>
      <c r="AN991" s="177" t="str">
        <f t="shared" si="1166"/>
        <v/>
      </c>
      <c r="AO991" s="177" t="str">
        <f t="shared" si="1166"/>
        <v/>
      </c>
      <c r="AP991" s="177" t="str">
        <f t="shared" si="1166"/>
        <v/>
      </c>
      <c r="AQ991" s="170"/>
      <c r="AR991" s="170"/>
    </row>
    <row r="992" ht="12.75" customHeight="1">
      <c r="A992" s="170"/>
      <c r="B992" s="170"/>
      <c r="C992" s="140"/>
      <c r="D992" s="139">
        <v>25.0</v>
      </c>
      <c r="E992" s="177" t="str">
        <f t="shared" ref="E992:AP992" si="1167">IFERROR(INDEX($D$389:$D$578,MATCH($D992,E$389:E$578,0)),"")</f>
        <v>Southampton</v>
      </c>
      <c r="F992" s="177" t="str">
        <f t="shared" si="1167"/>
        <v>Everton</v>
      </c>
      <c r="G992" s="177" t="str">
        <f t="shared" si="1167"/>
        <v>Crystal Palace</v>
      </c>
      <c r="H992" s="177" t="str">
        <f t="shared" si="1167"/>
        <v>Newcastle</v>
      </c>
      <c r="I992" s="177" t="str">
        <f t="shared" si="1167"/>
        <v>Newcastle</v>
      </c>
      <c r="J992" s="177" t="str">
        <f t="shared" si="1167"/>
        <v>Everton</v>
      </c>
      <c r="K992" s="177" t="str">
        <f t="shared" si="1167"/>
        <v>Watford</v>
      </c>
      <c r="L992" s="177" t="str">
        <f t="shared" si="1167"/>
        <v>Liverpool</v>
      </c>
      <c r="M992" s="177" t="str">
        <f t="shared" si="1167"/>
        <v>Liverpool</v>
      </c>
      <c r="N992" s="177" t="str">
        <f t="shared" si="1167"/>
        <v>Liverpool</v>
      </c>
      <c r="O992" s="177" t="str">
        <f t="shared" si="1167"/>
        <v>West Ham</v>
      </c>
      <c r="P992" s="177" t="str">
        <f t="shared" si="1167"/>
        <v>Huddersfield</v>
      </c>
      <c r="Q992" s="177" t="str">
        <f t="shared" si="1167"/>
        <v>Watford</v>
      </c>
      <c r="R992" s="177" t="str">
        <f t="shared" si="1167"/>
        <v>West Ham</v>
      </c>
      <c r="S992" s="177" t="str">
        <f t="shared" si="1167"/>
        <v>West Ham</v>
      </c>
      <c r="T992" s="177" t="str">
        <f t="shared" si="1167"/>
        <v>Newcastle</v>
      </c>
      <c r="U992" s="177" t="str">
        <f t="shared" si="1167"/>
        <v>West Ham</v>
      </c>
      <c r="V992" s="177" t="str">
        <f t="shared" si="1167"/>
        <v>Man Utd</v>
      </c>
      <c r="W992" s="177" t="str">
        <f t="shared" si="1167"/>
        <v>Man Utd</v>
      </c>
      <c r="X992" s="177" t="str">
        <f t="shared" si="1167"/>
        <v>Man Utd</v>
      </c>
      <c r="Y992" s="177" t="str">
        <f t="shared" si="1167"/>
        <v>Wolves</v>
      </c>
      <c r="Z992" s="177" t="str">
        <f t="shared" si="1167"/>
        <v>Tottenham</v>
      </c>
      <c r="AA992" s="177" t="str">
        <f t="shared" si="1167"/>
        <v>Tottenham</v>
      </c>
      <c r="AB992" s="177" t="str">
        <f t="shared" si="1167"/>
        <v>Huddersfield</v>
      </c>
      <c r="AC992" s="177" t="str">
        <f t="shared" si="1167"/>
        <v>Leicester</v>
      </c>
      <c r="AD992" s="177" t="str">
        <f t="shared" si="1167"/>
        <v>Newcastle</v>
      </c>
      <c r="AE992" s="177" t="str">
        <f t="shared" si="1167"/>
        <v>West Ham</v>
      </c>
      <c r="AF992" s="177" t="str">
        <f t="shared" si="1167"/>
        <v>West Ham</v>
      </c>
      <c r="AG992" s="177" t="str">
        <f t="shared" si="1167"/>
        <v>West Ham</v>
      </c>
      <c r="AH992" s="177" t="str">
        <f t="shared" si="1167"/>
        <v>Newcastle</v>
      </c>
      <c r="AI992" s="177" t="str">
        <f t="shared" si="1167"/>
        <v>Wolves</v>
      </c>
      <c r="AJ992" s="177" t="str">
        <f t="shared" si="1167"/>
        <v>Wolves</v>
      </c>
      <c r="AK992" s="177" t="str">
        <f t="shared" si="1167"/>
        <v>Wolves</v>
      </c>
      <c r="AL992" s="177" t="str">
        <f t="shared" si="1167"/>
        <v/>
      </c>
      <c r="AM992" s="177" t="str">
        <f t="shared" si="1167"/>
        <v/>
      </c>
      <c r="AN992" s="177" t="str">
        <f t="shared" si="1167"/>
        <v/>
      </c>
      <c r="AO992" s="177" t="str">
        <f t="shared" si="1167"/>
        <v/>
      </c>
      <c r="AP992" s="177" t="str">
        <f t="shared" si="1167"/>
        <v/>
      </c>
      <c r="AQ992" s="170"/>
      <c r="AR992" s="170"/>
    </row>
    <row r="993" ht="12.75" customHeight="1">
      <c r="A993" s="170"/>
      <c r="B993" s="170"/>
      <c r="C993" s="140"/>
      <c r="D993" s="139">
        <v>26.0</v>
      </c>
      <c r="E993" s="177" t="str">
        <f t="shared" ref="E993:AP993" si="1168">IFERROR(INDEX($D$389:$D$578,MATCH($D993,E$389:E$578,0)),"")</f>
        <v>Brighton</v>
      </c>
      <c r="F993" s="177" t="str">
        <f t="shared" si="1168"/>
        <v>Leicester</v>
      </c>
      <c r="G993" s="177" t="str">
        <f t="shared" si="1168"/>
        <v>Huddersfield</v>
      </c>
      <c r="H993" s="177" t="str">
        <f t="shared" si="1168"/>
        <v>Tottenham</v>
      </c>
      <c r="I993" s="177" t="str">
        <f t="shared" si="1168"/>
        <v>Burnley</v>
      </c>
      <c r="J993" s="177" t="str">
        <f t="shared" si="1168"/>
        <v>Man City</v>
      </c>
      <c r="K993" s="177" t="str">
        <f t="shared" si="1168"/>
        <v>Fulham</v>
      </c>
      <c r="L993" s="177" t="str">
        <f t="shared" si="1168"/>
        <v>Newcastle</v>
      </c>
      <c r="M993" s="177" t="str">
        <f t="shared" si="1168"/>
        <v>Newcastle</v>
      </c>
      <c r="N993" s="177" t="str">
        <f t="shared" si="1168"/>
        <v>Fulham</v>
      </c>
      <c r="O993" s="177" t="str">
        <f t="shared" si="1168"/>
        <v>Liverpool</v>
      </c>
      <c r="P993" s="177" t="str">
        <f t="shared" si="1168"/>
        <v>Man Utd</v>
      </c>
      <c r="Q993" s="177" t="str">
        <f t="shared" si="1168"/>
        <v>West Ham</v>
      </c>
      <c r="R993" s="177" t="str">
        <f t="shared" si="1168"/>
        <v>Crystal Palace</v>
      </c>
      <c r="S993" s="177" t="str">
        <f t="shared" si="1168"/>
        <v>West Ham</v>
      </c>
      <c r="T993" s="177" t="str">
        <f t="shared" si="1168"/>
        <v>West Ham</v>
      </c>
      <c r="U993" s="177" t="str">
        <f t="shared" si="1168"/>
        <v>West Ham</v>
      </c>
      <c r="V993" s="177" t="str">
        <f t="shared" si="1168"/>
        <v>West Ham</v>
      </c>
      <c r="W993" s="177" t="str">
        <f t="shared" si="1168"/>
        <v>West Ham</v>
      </c>
      <c r="X993" s="177" t="str">
        <f t="shared" si="1168"/>
        <v>Fulham</v>
      </c>
      <c r="Y993" s="177" t="str">
        <f t="shared" si="1168"/>
        <v>Tottenham</v>
      </c>
      <c r="Z993" s="177" t="str">
        <f t="shared" si="1168"/>
        <v>Chelsea</v>
      </c>
      <c r="AA993" s="177" t="str">
        <f t="shared" si="1168"/>
        <v>Liverpool</v>
      </c>
      <c r="AB993" s="177" t="str">
        <f t="shared" si="1168"/>
        <v>Leicester</v>
      </c>
      <c r="AC993" s="177" t="str">
        <f t="shared" si="1168"/>
        <v>Wolves</v>
      </c>
      <c r="AD993" s="177" t="str">
        <f t="shared" si="1168"/>
        <v>Chelsea</v>
      </c>
      <c r="AE993" s="177" t="str">
        <f t="shared" si="1168"/>
        <v>Newcastle</v>
      </c>
      <c r="AF993" s="177" t="str">
        <f t="shared" si="1168"/>
        <v>West Ham</v>
      </c>
      <c r="AG993" s="177" t="str">
        <f t="shared" si="1168"/>
        <v>Newcastle</v>
      </c>
      <c r="AH993" s="177" t="str">
        <f t="shared" si="1168"/>
        <v>Watford</v>
      </c>
      <c r="AI993" s="177" t="str">
        <f t="shared" si="1168"/>
        <v>Leicester</v>
      </c>
      <c r="AJ993" s="177" t="str">
        <f t="shared" si="1168"/>
        <v>Crystal Palace</v>
      </c>
      <c r="AK993" s="177" t="str">
        <f t="shared" si="1168"/>
        <v>Tottenham</v>
      </c>
      <c r="AL993" s="177" t="str">
        <f t="shared" si="1168"/>
        <v/>
      </c>
      <c r="AM993" s="177" t="str">
        <f t="shared" si="1168"/>
        <v/>
      </c>
      <c r="AN993" s="177" t="str">
        <f t="shared" si="1168"/>
        <v/>
      </c>
      <c r="AO993" s="177" t="str">
        <f t="shared" si="1168"/>
        <v/>
      </c>
      <c r="AP993" s="177" t="str">
        <f t="shared" si="1168"/>
        <v/>
      </c>
      <c r="AQ993" s="170"/>
      <c r="AR993" s="170"/>
    </row>
    <row r="994" ht="12.75" customHeight="1">
      <c r="A994" s="170"/>
      <c r="B994" s="170"/>
      <c r="C994" s="140"/>
      <c r="D994" s="139">
        <v>27.0</v>
      </c>
      <c r="E994" s="177" t="str">
        <f t="shared" ref="E994:AP994" si="1169">IFERROR(INDEX($D$389:$D$578,MATCH($D994,E$389:E$578,0)),"")</f>
        <v>Wolves</v>
      </c>
      <c r="F994" s="177" t="str">
        <f t="shared" si="1169"/>
        <v>Everton</v>
      </c>
      <c r="G994" s="177" t="str">
        <f t="shared" si="1169"/>
        <v>Tottenham</v>
      </c>
      <c r="H994" s="177" t="str">
        <f t="shared" si="1169"/>
        <v>Newcastle</v>
      </c>
      <c r="I994" s="177" t="str">
        <f t="shared" si="1169"/>
        <v>Liverpool</v>
      </c>
      <c r="J994" s="177" t="str">
        <f t="shared" si="1169"/>
        <v>Man City</v>
      </c>
      <c r="K994" s="177" t="str">
        <f t="shared" si="1169"/>
        <v>Wolves</v>
      </c>
      <c r="L994" s="177" t="str">
        <f t="shared" si="1169"/>
        <v>Tottenham</v>
      </c>
      <c r="M994" s="177" t="str">
        <f t="shared" si="1169"/>
        <v>Watford</v>
      </c>
      <c r="N994" s="177" t="str">
        <f t="shared" si="1169"/>
        <v>Man Utd</v>
      </c>
      <c r="O994" s="177" t="str">
        <f t="shared" si="1169"/>
        <v>Man Utd</v>
      </c>
      <c r="P994" s="177" t="str">
        <f t="shared" si="1169"/>
        <v>West Ham</v>
      </c>
      <c r="Q994" s="177" t="str">
        <f t="shared" si="1169"/>
        <v>Burnley</v>
      </c>
      <c r="R994" s="177" t="str">
        <f t="shared" si="1169"/>
        <v>Burnley</v>
      </c>
      <c r="S994" s="177" t="str">
        <f t="shared" si="1169"/>
        <v>West Ham</v>
      </c>
      <c r="T994" s="177" t="str">
        <f t="shared" si="1169"/>
        <v>West Ham</v>
      </c>
      <c r="U994" s="177" t="str">
        <f t="shared" si="1169"/>
        <v>Fulham</v>
      </c>
      <c r="V994" s="177" t="str">
        <f t="shared" si="1169"/>
        <v>West Ham</v>
      </c>
      <c r="W994" s="177" t="str">
        <f t="shared" si="1169"/>
        <v>Wolves</v>
      </c>
      <c r="X994" s="177" t="str">
        <f t="shared" si="1169"/>
        <v>West Ham</v>
      </c>
      <c r="Y994" s="177" t="str">
        <f t="shared" si="1169"/>
        <v>Man Utd</v>
      </c>
      <c r="Z994" s="177" t="str">
        <f t="shared" si="1169"/>
        <v>Liverpool</v>
      </c>
      <c r="AA994" s="177" t="str">
        <f t="shared" si="1169"/>
        <v>Liverpool</v>
      </c>
      <c r="AB994" s="177" t="str">
        <f t="shared" si="1169"/>
        <v>Southampton</v>
      </c>
      <c r="AC994" s="177" t="str">
        <f t="shared" si="1169"/>
        <v>Everton</v>
      </c>
      <c r="AD994" s="177" t="str">
        <f t="shared" si="1169"/>
        <v>West Ham</v>
      </c>
      <c r="AE994" s="177" t="str">
        <f t="shared" si="1169"/>
        <v>Tottenham</v>
      </c>
      <c r="AF994" s="177" t="str">
        <f t="shared" si="1169"/>
        <v>Crystal Palace</v>
      </c>
      <c r="AG994" s="177" t="str">
        <f t="shared" si="1169"/>
        <v>Man City</v>
      </c>
      <c r="AH994" s="177" t="str">
        <f t="shared" si="1169"/>
        <v>Southampton</v>
      </c>
      <c r="AI994" s="177" t="str">
        <f t="shared" si="1169"/>
        <v>Wolves</v>
      </c>
      <c r="AJ994" s="177" t="str">
        <f t="shared" si="1169"/>
        <v>Southampton</v>
      </c>
      <c r="AK994" s="177" t="str">
        <f t="shared" si="1169"/>
        <v>Liverpool</v>
      </c>
      <c r="AL994" s="177" t="str">
        <f t="shared" si="1169"/>
        <v/>
      </c>
      <c r="AM994" s="177" t="str">
        <f t="shared" si="1169"/>
        <v/>
      </c>
      <c r="AN994" s="177" t="str">
        <f t="shared" si="1169"/>
        <v/>
      </c>
      <c r="AO994" s="177" t="str">
        <f t="shared" si="1169"/>
        <v/>
      </c>
      <c r="AP994" s="177" t="str">
        <f t="shared" si="1169"/>
        <v/>
      </c>
      <c r="AQ994" s="170"/>
      <c r="AR994" s="170"/>
    </row>
    <row r="995" ht="12.75" customHeight="1">
      <c r="A995" s="170"/>
      <c r="B995" s="170"/>
      <c r="C995" s="140"/>
      <c r="D995" s="139">
        <v>28.0</v>
      </c>
      <c r="E995" s="177" t="str">
        <f t="shared" ref="E995:AP995" si="1170">IFERROR(INDEX($D$389:$D$578,MATCH($D995,E$389:E$578,0)),"")</f>
        <v>West Ham</v>
      </c>
      <c r="F995" s="177" t="str">
        <f t="shared" si="1170"/>
        <v>Leicester</v>
      </c>
      <c r="G995" s="177" t="str">
        <f t="shared" si="1170"/>
        <v>Liverpool</v>
      </c>
      <c r="H995" s="177" t="str">
        <f t="shared" si="1170"/>
        <v>Wolves</v>
      </c>
      <c r="I995" s="177" t="str">
        <f t="shared" si="1170"/>
        <v>Tottenham</v>
      </c>
      <c r="J995" s="177" t="str">
        <f t="shared" si="1170"/>
        <v>Chelsea</v>
      </c>
      <c r="K995" s="177" t="str">
        <f t="shared" si="1170"/>
        <v>Man City</v>
      </c>
      <c r="L995" s="177" t="str">
        <f t="shared" si="1170"/>
        <v>Man Utd</v>
      </c>
      <c r="M995" s="177" t="str">
        <f t="shared" si="1170"/>
        <v>Huddersfield</v>
      </c>
      <c r="N995" s="177" t="str">
        <f t="shared" si="1170"/>
        <v>Everton</v>
      </c>
      <c r="O995" s="177" t="str">
        <f t="shared" si="1170"/>
        <v>Cardiff</v>
      </c>
      <c r="P995" s="177" t="str">
        <f t="shared" si="1170"/>
        <v>Huddersfield</v>
      </c>
      <c r="Q995" s="177" t="str">
        <f t="shared" si="1170"/>
        <v>Newcastle</v>
      </c>
      <c r="R995" s="177" t="str">
        <f t="shared" si="1170"/>
        <v>West Ham</v>
      </c>
      <c r="S995" s="177" t="str">
        <f t="shared" si="1170"/>
        <v>West Ham</v>
      </c>
      <c r="T995" s="177" t="str">
        <f t="shared" si="1170"/>
        <v>West Ham</v>
      </c>
      <c r="U995" s="177" t="str">
        <f t="shared" si="1170"/>
        <v>Huddersfield</v>
      </c>
      <c r="V995" s="177" t="str">
        <f t="shared" si="1170"/>
        <v>Tottenham</v>
      </c>
      <c r="W995" s="177" t="str">
        <f t="shared" si="1170"/>
        <v>Tottenham</v>
      </c>
      <c r="X995" s="177" t="str">
        <f t="shared" si="1170"/>
        <v>Man Utd</v>
      </c>
      <c r="Y995" s="177" t="str">
        <f t="shared" si="1170"/>
        <v>Chelsea</v>
      </c>
      <c r="Z995" s="177" t="str">
        <f t="shared" si="1170"/>
        <v>Tottenham</v>
      </c>
      <c r="AA995" s="177" t="str">
        <f t="shared" si="1170"/>
        <v>Man Utd</v>
      </c>
      <c r="AB995" s="177" t="str">
        <f t="shared" si="1170"/>
        <v>Cardiff</v>
      </c>
      <c r="AC995" s="177" t="str">
        <f t="shared" si="1170"/>
        <v>Man Utd</v>
      </c>
      <c r="AD995" s="177" t="str">
        <f t="shared" si="1170"/>
        <v>West Ham</v>
      </c>
      <c r="AE995" s="177" t="str">
        <f t="shared" si="1170"/>
        <v>Liverpool</v>
      </c>
      <c r="AF995" s="177" t="str">
        <f t="shared" si="1170"/>
        <v>Everton</v>
      </c>
      <c r="AG995" s="177" t="str">
        <f t="shared" si="1170"/>
        <v>Liverpool</v>
      </c>
      <c r="AH995" s="177" t="str">
        <f t="shared" si="1170"/>
        <v>Tottenham</v>
      </c>
      <c r="AI995" s="177" t="str">
        <f t="shared" si="1170"/>
        <v>Liverpool</v>
      </c>
      <c r="AJ995" s="177" t="str">
        <f t="shared" si="1170"/>
        <v>Liverpool</v>
      </c>
      <c r="AK995" s="177" t="str">
        <f t="shared" si="1170"/>
        <v>Watford</v>
      </c>
      <c r="AL995" s="177" t="str">
        <f t="shared" si="1170"/>
        <v/>
      </c>
      <c r="AM995" s="177" t="str">
        <f t="shared" si="1170"/>
        <v/>
      </c>
      <c r="AN995" s="177" t="str">
        <f t="shared" si="1170"/>
        <v/>
      </c>
      <c r="AO995" s="177" t="str">
        <f t="shared" si="1170"/>
        <v/>
      </c>
      <c r="AP995" s="177" t="str">
        <f t="shared" si="1170"/>
        <v/>
      </c>
      <c r="AQ995" s="170"/>
      <c r="AR995" s="170"/>
    </row>
    <row r="996" ht="12.75" customHeight="1">
      <c r="A996" s="170"/>
      <c r="B996" s="170"/>
      <c r="C996" s="140"/>
      <c r="D996" s="139">
        <v>29.0</v>
      </c>
      <c r="E996" s="177" t="str">
        <f t="shared" ref="E996:AP996" si="1171">IFERROR(INDEX($D$389:$D$578,MATCH($D996,E$389:E$578,0)),"")</f>
        <v>Man City</v>
      </c>
      <c r="F996" s="177" t="str">
        <f t="shared" si="1171"/>
        <v>Leicester</v>
      </c>
      <c r="G996" s="177" t="str">
        <f t="shared" si="1171"/>
        <v>Man City</v>
      </c>
      <c r="H996" s="177" t="str">
        <f t="shared" si="1171"/>
        <v>Man City</v>
      </c>
      <c r="I996" s="177" t="str">
        <f t="shared" si="1171"/>
        <v>Man City</v>
      </c>
      <c r="J996" s="177" t="str">
        <f t="shared" si="1171"/>
        <v>Watford</v>
      </c>
      <c r="K996" s="177" t="str">
        <f t="shared" si="1171"/>
        <v>Huddersfield</v>
      </c>
      <c r="L996" s="177" t="str">
        <f t="shared" si="1171"/>
        <v>Man Utd</v>
      </c>
      <c r="M996" s="177" t="str">
        <f t="shared" si="1171"/>
        <v>West Ham</v>
      </c>
      <c r="N996" s="177" t="str">
        <f t="shared" si="1171"/>
        <v>Liverpool</v>
      </c>
      <c r="O996" s="177" t="str">
        <f t="shared" si="1171"/>
        <v>Newcastle</v>
      </c>
      <c r="P996" s="177" t="str">
        <f t="shared" si="1171"/>
        <v>Newcastle</v>
      </c>
      <c r="Q996" s="177" t="str">
        <f t="shared" si="1171"/>
        <v>West Ham</v>
      </c>
      <c r="R996" s="177" t="str">
        <f t="shared" si="1171"/>
        <v>Wolves</v>
      </c>
      <c r="S996" s="177" t="str">
        <f t="shared" si="1171"/>
        <v>West Ham</v>
      </c>
      <c r="T996" s="177" t="str">
        <f t="shared" si="1171"/>
        <v>West Ham</v>
      </c>
      <c r="U996" s="177" t="str">
        <f t="shared" si="1171"/>
        <v>Newcastle</v>
      </c>
      <c r="V996" s="177" t="str">
        <f t="shared" si="1171"/>
        <v>West Ham</v>
      </c>
      <c r="W996" s="177" t="str">
        <f t="shared" si="1171"/>
        <v>West Ham</v>
      </c>
      <c r="X996" s="177" t="str">
        <f t="shared" si="1171"/>
        <v>Cardiff</v>
      </c>
      <c r="Y996" s="177" t="str">
        <f t="shared" si="1171"/>
        <v>Everton</v>
      </c>
      <c r="Z996" s="177" t="str">
        <f t="shared" si="1171"/>
        <v>Burnley</v>
      </c>
      <c r="AA996" s="177" t="str">
        <f t="shared" si="1171"/>
        <v>Newcastle</v>
      </c>
      <c r="AB996" s="177" t="str">
        <f t="shared" si="1171"/>
        <v>Cardiff</v>
      </c>
      <c r="AC996" s="177" t="str">
        <f t="shared" si="1171"/>
        <v>Wolves</v>
      </c>
      <c r="AD996" s="177" t="str">
        <f t="shared" si="1171"/>
        <v>Leicester</v>
      </c>
      <c r="AE996" s="177" t="str">
        <f t="shared" si="1171"/>
        <v>Huddersfield</v>
      </c>
      <c r="AF996" s="177" t="str">
        <f t="shared" si="1171"/>
        <v>Wolves</v>
      </c>
      <c r="AG996" s="177" t="str">
        <f t="shared" si="1171"/>
        <v>Man Utd</v>
      </c>
      <c r="AH996" s="177" t="str">
        <f t="shared" si="1171"/>
        <v>Watford</v>
      </c>
      <c r="AI996" s="177" t="str">
        <f t="shared" si="1171"/>
        <v>Burnley</v>
      </c>
      <c r="AJ996" s="177" t="str">
        <f t="shared" si="1171"/>
        <v>Man City</v>
      </c>
      <c r="AK996" s="177" t="str">
        <f t="shared" si="1171"/>
        <v>Tottenham</v>
      </c>
      <c r="AL996" s="177" t="str">
        <f t="shared" si="1171"/>
        <v/>
      </c>
      <c r="AM996" s="177" t="str">
        <f t="shared" si="1171"/>
        <v/>
      </c>
      <c r="AN996" s="177" t="str">
        <f t="shared" si="1171"/>
        <v/>
      </c>
      <c r="AO996" s="177" t="str">
        <f t="shared" si="1171"/>
        <v/>
      </c>
      <c r="AP996" s="177" t="str">
        <f t="shared" si="1171"/>
        <v/>
      </c>
      <c r="AQ996" s="170"/>
      <c r="AR996" s="170"/>
    </row>
    <row r="997" ht="12.75" customHeight="1">
      <c r="A997" s="170"/>
      <c r="B997" s="170"/>
      <c r="C997" s="140"/>
      <c r="D997" s="139">
        <v>30.0</v>
      </c>
      <c r="E997" s="177" t="str">
        <f t="shared" ref="E997:AP997" si="1172">IFERROR(INDEX($D$389:$D$578,MATCH($D997,E$389:E$578,0)),"")</f>
        <v>Man City</v>
      </c>
      <c r="F997" s="177" t="str">
        <f t="shared" si="1172"/>
        <v>Watford</v>
      </c>
      <c r="G997" s="177" t="str">
        <f t="shared" si="1172"/>
        <v>West Ham</v>
      </c>
      <c r="H997" s="177" t="str">
        <f t="shared" si="1172"/>
        <v>Tottenham</v>
      </c>
      <c r="I997" s="177" t="str">
        <f t="shared" si="1172"/>
        <v>Leicester</v>
      </c>
      <c r="J997" s="177" t="str">
        <f t="shared" si="1172"/>
        <v>Tottenham</v>
      </c>
      <c r="K997" s="177" t="str">
        <f t="shared" si="1172"/>
        <v>Leicester</v>
      </c>
      <c r="L997" s="177" t="str">
        <f t="shared" si="1172"/>
        <v>Man Utd</v>
      </c>
      <c r="M997" s="177" t="str">
        <f t="shared" si="1172"/>
        <v>Liverpool</v>
      </c>
      <c r="N997" s="177" t="str">
        <f t="shared" si="1172"/>
        <v>Wolves</v>
      </c>
      <c r="O997" s="177" t="str">
        <f t="shared" si="1172"/>
        <v>Man Utd</v>
      </c>
      <c r="P997" s="177" t="str">
        <f t="shared" si="1172"/>
        <v>Watford</v>
      </c>
      <c r="Q997" s="177" t="str">
        <f t="shared" si="1172"/>
        <v>Newcastle</v>
      </c>
      <c r="R997" s="177" t="str">
        <f t="shared" si="1172"/>
        <v>West Ham</v>
      </c>
      <c r="S997" s="177" t="str">
        <f t="shared" si="1172"/>
        <v>Tottenham</v>
      </c>
      <c r="T997" s="177" t="str">
        <f t="shared" si="1172"/>
        <v>West Ham</v>
      </c>
      <c r="U997" s="177" t="str">
        <f t="shared" si="1172"/>
        <v>Tottenham</v>
      </c>
      <c r="V997" s="177" t="str">
        <f t="shared" si="1172"/>
        <v>Wolves</v>
      </c>
      <c r="W997" s="177" t="str">
        <f t="shared" si="1172"/>
        <v>Leicester</v>
      </c>
      <c r="X997" s="177" t="str">
        <f t="shared" si="1172"/>
        <v>Fulham</v>
      </c>
      <c r="Y997" s="177" t="str">
        <f t="shared" si="1172"/>
        <v>Southampton</v>
      </c>
      <c r="Z997" s="177" t="str">
        <f t="shared" si="1172"/>
        <v>Watford</v>
      </c>
      <c r="AA997" s="177" t="str">
        <f t="shared" si="1172"/>
        <v>Bournemouth</v>
      </c>
      <c r="AB997" s="177" t="str">
        <f t="shared" si="1172"/>
        <v>Fulham</v>
      </c>
      <c r="AC997" s="177" t="str">
        <f t="shared" si="1172"/>
        <v>Man Utd</v>
      </c>
      <c r="AD997" s="177" t="str">
        <f t="shared" si="1172"/>
        <v>Watford</v>
      </c>
      <c r="AE997" s="177" t="str">
        <f t="shared" si="1172"/>
        <v>West Ham</v>
      </c>
      <c r="AF997" s="177" t="str">
        <f t="shared" si="1172"/>
        <v>Watford</v>
      </c>
      <c r="AG997" s="177" t="str">
        <f t="shared" si="1172"/>
        <v>Liverpool</v>
      </c>
      <c r="AH997" s="177" t="str">
        <f t="shared" si="1172"/>
        <v>West Ham</v>
      </c>
      <c r="AI997" s="177" t="str">
        <f t="shared" si="1172"/>
        <v>Crystal Palace</v>
      </c>
      <c r="AJ997" s="177" t="str">
        <f t="shared" si="1172"/>
        <v>Watford</v>
      </c>
      <c r="AK997" s="177" t="str">
        <f t="shared" si="1172"/>
        <v>Liverpool</v>
      </c>
      <c r="AL997" s="177" t="str">
        <f t="shared" si="1172"/>
        <v/>
      </c>
      <c r="AM997" s="177" t="str">
        <f t="shared" si="1172"/>
        <v/>
      </c>
      <c r="AN997" s="177" t="str">
        <f t="shared" si="1172"/>
        <v/>
      </c>
      <c r="AO997" s="177" t="str">
        <f t="shared" si="1172"/>
        <v/>
      </c>
      <c r="AP997" s="177" t="str">
        <f t="shared" si="1172"/>
        <v/>
      </c>
      <c r="AQ997" s="170"/>
      <c r="AR997" s="170"/>
    </row>
    <row r="998" ht="12.75" customHeight="1">
      <c r="A998" s="170"/>
      <c r="B998" s="170"/>
      <c r="C998" s="140"/>
      <c r="D998" s="139">
        <v>31.0</v>
      </c>
      <c r="E998" s="177" t="str">
        <f t="shared" ref="E998:AP998" si="1173">IFERROR(INDEX($D$389:$D$578,MATCH($D998,E$389:E$578,0)),"")</f>
        <v>Liverpool</v>
      </c>
      <c r="F998" s="177" t="str">
        <f t="shared" si="1173"/>
        <v>Leicester</v>
      </c>
      <c r="G998" s="177" t="str">
        <f t="shared" si="1173"/>
        <v>Chelsea</v>
      </c>
      <c r="H998" s="177" t="str">
        <f t="shared" si="1173"/>
        <v>Man City</v>
      </c>
      <c r="I998" s="177" t="str">
        <f t="shared" si="1173"/>
        <v>Newcastle</v>
      </c>
      <c r="J998" s="177" t="str">
        <f t="shared" si="1173"/>
        <v>Leicester</v>
      </c>
      <c r="K998" s="177" t="str">
        <f t="shared" si="1173"/>
        <v>Everton</v>
      </c>
      <c r="L998" s="177" t="str">
        <f t="shared" si="1173"/>
        <v>Wolves</v>
      </c>
      <c r="M998" s="177" t="str">
        <f t="shared" si="1173"/>
        <v>Man Utd</v>
      </c>
      <c r="N998" s="177" t="str">
        <f t="shared" si="1173"/>
        <v>Huddersfield</v>
      </c>
      <c r="O998" s="177" t="str">
        <f t="shared" si="1173"/>
        <v>Newcastle</v>
      </c>
      <c r="P998" s="177" t="str">
        <f t="shared" si="1173"/>
        <v>West Ham</v>
      </c>
      <c r="Q998" s="177" t="str">
        <f t="shared" si="1173"/>
        <v>Man Utd</v>
      </c>
      <c r="R998" s="177" t="str">
        <f t="shared" si="1173"/>
        <v>West Ham</v>
      </c>
      <c r="S998" s="177" t="str">
        <f t="shared" si="1173"/>
        <v>Tottenham</v>
      </c>
      <c r="T998" s="177" t="str">
        <f t="shared" si="1173"/>
        <v>Tottenham</v>
      </c>
      <c r="U998" s="177" t="str">
        <f t="shared" si="1173"/>
        <v>Wolves</v>
      </c>
      <c r="V998" s="177" t="str">
        <f t="shared" si="1173"/>
        <v>Man Utd</v>
      </c>
      <c r="W998" s="177" t="str">
        <f t="shared" si="1173"/>
        <v>West Ham</v>
      </c>
      <c r="X998" s="177" t="str">
        <f t="shared" si="1173"/>
        <v>Southampton</v>
      </c>
      <c r="Y998" s="177" t="str">
        <f t="shared" si="1173"/>
        <v>West Ham</v>
      </c>
      <c r="Z998" s="177" t="str">
        <f t="shared" si="1173"/>
        <v>Watford</v>
      </c>
      <c r="AA998" s="177" t="str">
        <f t="shared" si="1173"/>
        <v>Southampton</v>
      </c>
      <c r="AB998" s="177" t="str">
        <f t="shared" si="1173"/>
        <v>Everton</v>
      </c>
      <c r="AC998" s="177" t="str">
        <f t="shared" si="1173"/>
        <v>Leicester</v>
      </c>
      <c r="AD998" s="177" t="str">
        <f t="shared" si="1173"/>
        <v>Cardiff</v>
      </c>
      <c r="AE998" s="177" t="str">
        <f t="shared" si="1173"/>
        <v>Crystal Palace</v>
      </c>
      <c r="AF998" s="177" t="str">
        <f t="shared" si="1173"/>
        <v>Leicester</v>
      </c>
      <c r="AG998" s="177" t="str">
        <f t="shared" si="1173"/>
        <v>Wolves</v>
      </c>
      <c r="AH998" s="177" t="str">
        <f t="shared" si="1173"/>
        <v>Wolves</v>
      </c>
      <c r="AI998" s="177" t="str">
        <f t="shared" si="1173"/>
        <v>Tottenham</v>
      </c>
      <c r="AJ998" s="177" t="str">
        <f t="shared" si="1173"/>
        <v>Southampton</v>
      </c>
      <c r="AK998" s="177" t="str">
        <f t="shared" si="1173"/>
        <v>Newcastle</v>
      </c>
      <c r="AL998" s="177" t="str">
        <f t="shared" si="1173"/>
        <v/>
      </c>
      <c r="AM998" s="177" t="str">
        <f t="shared" si="1173"/>
        <v/>
      </c>
      <c r="AN998" s="177" t="str">
        <f t="shared" si="1173"/>
        <v/>
      </c>
      <c r="AO998" s="177" t="str">
        <f t="shared" si="1173"/>
        <v/>
      </c>
      <c r="AP998" s="177" t="str">
        <f t="shared" si="1173"/>
        <v/>
      </c>
      <c r="AQ998" s="170"/>
      <c r="AR998" s="170"/>
    </row>
    <row r="999" ht="12.75" customHeight="1">
      <c r="A999" s="170"/>
      <c r="B999" s="170"/>
      <c r="C999" s="140"/>
      <c r="D999" s="139">
        <v>32.0</v>
      </c>
      <c r="E999" s="177" t="str">
        <f t="shared" ref="E999:AP999" si="1174">IFERROR(INDEX($D$389:$D$578,MATCH($D999,E$389:E$578,0)),"")</f>
        <v>Chelsea</v>
      </c>
      <c r="F999" s="177" t="str">
        <f t="shared" si="1174"/>
        <v>Chelsea</v>
      </c>
      <c r="G999" s="177" t="str">
        <f t="shared" si="1174"/>
        <v>Everton</v>
      </c>
      <c r="H999" s="177" t="str">
        <f t="shared" si="1174"/>
        <v>Fulham</v>
      </c>
      <c r="I999" s="177" t="str">
        <f t="shared" si="1174"/>
        <v>Southampton</v>
      </c>
      <c r="J999" s="177" t="str">
        <f t="shared" si="1174"/>
        <v>Fulham</v>
      </c>
      <c r="K999" s="177" t="str">
        <f t="shared" si="1174"/>
        <v>Newcastle</v>
      </c>
      <c r="L999" s="177" t="str">
        <f t="shared" si="1174"/>
        <v>Everton</v>
      </c>
      <c r="M999" s="177" t="str">
        <f t="shared" si="1174"/>
        <v>Fulham</v>
      </c>
      <c r="N999" s="177" t="str">
        <f t="shared" si="1174"/>
        <v>Leicester</v>
      </c>
      <c r="O999" s="177" t="str">
        <f t="shared" si="1174"/>
        <v>Fulham</v>
      </c>
      <c r="P999" s="177" t="str">
        <f t="shared" si="1174"/>
        <v>Watford</v>
      </c>
      <c r="Q999" s="177" t="str">
        <f t="shared" si="1174"/>
        <v>West Ham</v>
      </c>
      <c r="R999" s="177" t="str">
        <f t="shared" si="1174"/>
        <v>Wolves</v>
      </c>
      <c r="S999" s="177" t="str">
        <f t="shared" si="1174"/>
        <v>Newcastle</v>
      </c>
      <c r="T999" s="177" t="str">
        <f t="shared" si="1174"/>
        <v>Burnley</v>
      </c>
      <c r="U999" s="177" t="str">
        <f t="shared" si="1174"/>
        <v>West Ham</v>
      </c>
      <c r="V999" s="177" t="str">
        <f t="shared" si="1174"/>
        <v>West Ham</v>
      </c>
      <c r="W999" s="177" t="str">
        <f t="shared" si="1174"/>
        <v>Tottenham</v>
      </c>
      <c r="X999" s="177" t="str">
        <f t="shared" si="1174"/>
        <v>Tottenham</v>
      </c>
      <c r="Y999" s="177" t="str">
        <f t="shared" si="1174"/>
        <v>Crystal Palace</v>
      </c>
      <c r="Z999" s="177" t="str">
        <f t="shared" si="1174"/>
        <v>Watford</v>
      </c>
      <c r="AA999" s="177" t="str">
        <f t="shared" si="1174"/>
        <v>Newcastle</v>
      </c>
      <c r="AB999" s="177" t="str">
        <f t="shared" si="1174"/>
        <v>Chelsea</v>
      </c>
      <c r="AC999" s="177" t="str">
        <f t="shared" si="1174"/>
        <v>Liverpool</v>
      </c>
      <c r="AD999" s="177" t="str">
        <f t="shared" si="1174"/>
        <v>Wolves</v>
      </c>
      <c r="AE999" s="177" t="str">
        <f t="shared" si="1174"/>
        <v>Newcastle</v>
      </c>
      <c r="AF999" s="177" t="str">
        <f t="shared" si="1174"/>
        <v>Newcastle</v>
      </c>
      <c r="AG999" s="177" t="str">
        <f t="shared" si="1174"/>
        <v>Southampton</v>
      </c>
      <c r="AH999" s="177" t="str">
        <f t="shared" si="1174"/>
        <v>Leicester</v>
      </c>
      <c r="AI999" s="177" t="str">
        <f t="shared" si="1174"/>
        <v>Tottenham</v>
      </c>
      <c r="AJ999" s="177" t="str">
        <f t="shared" si="1174"/>
        <v>Fulham</v>
      </c>
      <c r="AK999" s="177" t="str">
        <f t="shared" si="1174"/>
        <v>Wolves</v>
      </c>
      <c r="AL999" s="177" t="str">
        <f t="shared" si="1174"/>
        <v/>
      </c>
      <c r="AM999" s="177" t="str">
        <f t="shared" si="1174"/>
        <v/>
      </c>
      <c r="AN999" s="177" t="str">
        <f t="shared" si="1174"/>
        <v/>
      </c>
      <c r="AO999" s="177" t="str">
        <f t="shared" si="1174"/>
        <v/>
      </c>
      <c r="AP999" s="177" t="str">
        <f t="shared" si="1174"/>
        <v/>
      </c>
      <c r="AQ999" s="170"/>
      <c r="AR999" s="170"/>
    </row>
    <row r="1000" ht="12.75" customHeight="1">
      <c r="A1000" s="170"/>
      <c r="B1000" s="170"/>
      <c r="C1000" s="140"/>
      <c r="D1000" s="139">
        <v>33.0</v>
      </c>
      <c r="E1000" s="177" t="str">
        <f t="shared" ref="E1000:AP1000" si="1175">IFERROR(INDEX($D$389:$D$578,MATCH($D1000,E$389:E$578,0)),"")</f>
        <v>West Ham</v>
      </c>
      <c r="F1000" s="177" t="str">
        <f t="shared" si="1175"/>
        <v>Everton</v>
      </c>
      <c r="G1000" s="177" t="str">
        <f t="shared" si="1175"/>
        <v>Man City</v>
      </c>
      <c r="H1000" s="177" t="str">
        <f t="shared" si="1175"/>
        <v>Watford</v>
      </c>
      <c r="I1000" s="177" t="str">
        <f t="shared" si="1175"/>
        <v>Burnley</v>
      </c>
      <c r="J1000" s="177" t="str">
        <f t="shared" si="1175"/>
        <v>Watford</v>
      </c>
      <c r="K1000" s="177" t="str">
        <f t="shared" si="1175"/>
        <v>Watford</v>
      </c>
      <c r="L1000" s="177" t="str">
        <f t="shared" si="1175"/>
        <v>West Ham</v>
      </c>
      <c r="M1000" s="177" t="str">
        <f t="shared" si="1175"/>
        <v>Newcastle</v>
      </c>
      <c r="N1000" s="177" t="str">
        <f t="shared" si="1175"/>
        <v>West Ham</v>
      </c>
      <c r="O1000" s="177" t="str">
        <f t="shared" si="1175"/>
        <v>Newcastle</v>
      </c>
      <c r="P1000" s="177" t="str">
        <f t="shared" si="1175"/>
        <v>West Ham</v>
      </c>
      <c r="Q1000" s="177" t="str">
        <f t="shared" si="1175"/>
        <v>Southampton</v>
      </c>
      <c r="R1000" s="177" t="str">
        <f t="shared" si="1175"/>
        <v>Newcastle</v>
      </c>
      <c r="S1000" s="177" t="str">
        <f t="shared" si="1175"/>
        <v>Man Utd</v>
      </c>
      <c r="T1000" s="177" t="str">
        <f t="shared" si="1175"/>
        <v>Man Utd</v>
      </c>
      <c r="U1000" s="177" t="str">
        <f t="shared" si="1175"/>
        <v>Man City</v>
      </c>
      <c r="V1000" s="177" t="str">
        <f t="shared" si="1175"/>
        <v>Man City</v>
      </c>
      <c r="W1000" s="177" t="str">
        <f t="shared" si="1175"/>
        <v>Leicester</v>
      </c>
      <c r="X1000" s="177" t="str">
        <f t="shared" si="1175"/>
        <v>Man Utd</v>
      </c>
      <c r="Y1000" s="177" t="str">
        <f t="shared" si="1175"/>
        <v>West Ham</v>
      </c>
      <c r="Z1000" s="177" t="str">
        <f t="shared" si="1175"/>
        <v>Man Utd</v>
      </c>
      <c r="AA1000" s="177" t="str">
        <f t="shared" si="1175"/>
        <v>Tottenham</v>
      </c>
      <c r="AB1000" s="177" t="str">
        <f t="shared" si="1175"/>
        <v>Liverpool</v>
      </c>
      <c r="AC1000" s="177" t="str">
        <f t="shared" si="1175"/>
        <v>Huddersfield</v>
      </c>
      <c r="AD1000" s="177" t="str">
        <f t="shared" si="1175"/>
        <v>Crystal Palace</v>
      </c>
      <c r="AE1000" s="177" t="str">
        <f t="shared" si="1175"/>
        <v>Burnley</v>
      </c>
      <c r="AF1000" s="177" t="str">
        <f t="shared" si="1175"/>
        <v>Crystal Palace</v>
      </c>
      <c r="AG1000" s="177" t="str">
        <f t="shared" si="1175"/>
        <v>West Ham</v>
      </c>
      <c r="AH1000" s="177" t="str">
        <f t="shared" si="1175"/>
        <v>Newcastle</v>
      </c>
      <c r="AI1000" s="177" t="str">
        <f t="shared" si="1175"/>
        <v>Man City</v>
      </c>
      <c r="AJ1000" s="177" t="str">
        <f t="shared" si="1175"/>
        <v>Leicester</v>
      </c>
      <c r="AK1000" s="177" t="str">
        <f t="shared" si="1175"/>
        <v>Fulham</v>
      </c>
      <c r="AL1000" s="177" t="str">
        <f t="shared" si="1175"/>
        <v/>
      </c>
      <c r="AM1000" s="177" t="str">
        <f t="shared" si="1175"/>
        <v/>
      </c>
      <c r="AN1000" s="177" t="str">
        <f t="shared" si="1175"/>
        <v/>
      </c>
      <c r="AO1000" s="177" t="str">
        <f t="shared" si="1175"/>
        <v/>
      </c>
      <c r="AP1000" s="177" t="str">
        <f t="shared" si="1175"/>
        <v/>
      </c>
      <c r="AQ1000" s="170"/>
      <c r="AR1000" s="170"/>
    </row>
    <row r="1001" ht="12.75" customHeight="1">
      <c r="A1001" s="170"/>
      <c r="B1001" s="170"/>
      <c r="C1001" s="140"/>
      <c r="D1001" s="139">
        <v>34.0</v>
      </c>
      <c r="E1001" s="177" t="str">
        <f t="shared" ref="E1001:AP1001" si="1176">IFERROR(INDEX($D$389:$D$578,MATCH($D1001,E$389:E$578,0)),"")</f>
        <v>Huddersfield</v>
      </c>
      <c r="F1001" s="177" t="str">
        <f t="shared" si="1176"/>
        <v>Chelsea</v>
      </c>
      <c r="G1001" s="177" t="str">
        <f t="shared" si="1176"/>
        <v>Liverpool</v>
      </c>
      <c r="H1001" s="177" t="str">
        <f t="shared" si="1176"/>
        <v>Leicester</v>
      </c>
      <c r="I1001" s="177" t="str">
        <f t="shared" si="1176"/>
        <v>Watford</v>
      </c>
      <c r="J1001" s="177" t="str">
        <f t="shared" si="1176"/>
        <v>Man City</v>
      </c>
      <c r="K1001" s="177" t="str">
        <f t="shared" si="1176"/>
        <v>Man Utd</v>
      </c>
      <c r="L1001" s="177" t="str">
        <f t="shared" si="1176"/>
        <v>Fulham</v>
      </c>
      <c r="M1001" s="177" t="str">
        <f t="shared" si="1176"/>
        <v>Chelsea</v>
      </c>
      <c r="N1001" s="177" t="str">
        <f t="shared" si="1176"/>
        <v>Huddersfield</v>
      </c>
      <c r="O1001" s="177" t="str">
        <f t="shared" si="1176"/>
        <v>Wolves</v>
      </c>
      <c r="P1001" s="177" t="str">
        <f t="shared" si="1176"/>
        <v>Cardiff</v>
      </c>
      <c r="Q1001" s="177" t="str">
        <f t="shared" si="1176"/>
        <v>Southampton</v>
      </c>
      <c r="R1001" s="177" t="str">
        <f t="shared" si="1176"/>
        <v>Man City</v>
      </c>
      <c r="S1001" s="177" t="str">
        <f t="shared" si="1176"/>
        <v>Man City</v>
      </c>
      <c r="T1001" s="177" t="str">
        <f t="shared" si="1176"/>
        <v>Watford</v>
      </c>
      <c r="U1001" s="177" t="str">
        <f t="shared" si="1176"/>
        <v>Newcastle</v>
      </c>
      <c r="V1001" s="177" t="str">
        <f t="shared" si="1176"/>
        <v>Newcastle</v>
      </c>
      <c r="W1001" s="177" t="str">
        <f t="shared" si="1176"/>
        <v>West Ham</v>
      </c>
      <c r="X1001" s="177" t="str">
        <f t="shared" si="1176"/>
        <v>Everton</v>
      </c>
      <c r="Y1001" s="177" t="str">
        <f t="shared" si="1176"/>
        <v>Wolves</v>
      </c>
      <c r="Z1001" s="177" t="str">
        <f t="shared" si="1176"/>
        <v>Tottenham</v>
      </c>
      <c r="AA1001" s="177" t="str">
        <f t="shared" si="1176"/>
        <v>Everton</v>
      </c>
      <c r="AB1001" s="177" t="str">
        <f t="shared" si="1176"/>
        <v>Huddersfield</v>
      </c>
      <c r="AC1001" s="177" t="str">
        <f t="shared" si="1176"/>
        <v>Crystal Palace</v>
      </c>
      <c r="AD1001" s="177" t="str">
        <f t="shared" si="1176"/>
        <v>West Ham</v>
      </c>
      <c r="AE1001" s="177" t="str">
        <f t="shared" si="1176"/>
        <v>Cardiff</v>
      </c>
      <c r="AF1001" s="177" t="str">
        <f t="shared" si="1176"/>
        <v>Newcastle</v>
      </c>
      <c r="AG1001" s="177" t="str">
        <f t="shared" si="1176"/>
        <v>Tottenham</v>
      </c>
      <c r="AH1001" s="177" t="str">
        <f t="shared" si="1176"/>
        <v>West Ham</v>
      </c>
      <c r="AI1001" s="177" t="str">
        <f t="shared" si="1176"/>
        <v>Leicester</v>
      </c>
      <c r="AJ1001" s="177" t="str">
        <f t="shared" si="1176"/>
        <v>Newcastle</v>
      </c>
      <c r="AK1001" s="177" t="str">
        <f t="shared" si="1176"/>
        <v>Watford</v>
      </c>
      <c r="AL1001" s="177" t="str">
        <f t="shared" si="1176"/>
        <v/>
      </c>
      <c r="AM1001" s="177" t="str">
        <f t="shared" si="1176"/>
        <v/>
      </c>
      <c r="AN1001" s="177" t="str">
        <f t="shared" si="1176"/>
        <v/>
      </c>
      <c r="AO1001" s="177" t="str">
        <f t="shared" si="1176"/>
        <v/>
      </c>
      <c r="AP1001" s="177" t="str">
        <f t="shared" si="1176"/>
        <v/>
      </c>
      <c r="AQ1001" s="170"/>
      <c r="AR1001" s="170"/>
    </row>
    <row r="1002" ht="12.75" customHeight="1">
      <c r="A1002" s="170"/>
      <c r="B1002" s="170"/>
      <c r="C1002" s="140"/>
      <c r="D1002" s="139">
        <v>35.0</v>
      </c>
      <c r="E1002" s="177" t="str">
        <f t="shared" ref="E1002:AP1002" si="1177">IFERROR(INDEX($D$389:$D$578,MATCH($D1002,E$389:E$578,0)),"")</f>
        <v>Crystal Palace</v>
      </c>
      <c r="F1002" s="177" t="str">
        <f t="shared" si="1177"/>
        <v>Everton</v>
      </c>
      <c r="G1002" s="177" t="str">
        <f t="shared" si="1177"/>
        <v>Man Utd</v>
      </c>
      <c r="H1002" s="177" t="str">
        <f t="shared" si="1177"/>
        <v>Tottenham</v>
      </c>
      <c r="I1002" s="177" t="str">
        <f t="shared" si="1177"/>
        <v>Southampton</v>
      </c>
      <c r="J1002" s="177" t="str">
        <f t="shared" si="1177"/>
        <v>Leicester</v>
      </c>
      <c r="K1002" s="177" t="str">
        <f t="shared" si="1177"/>
        <v>Man Utd</v>
      </c>
      <c r="L1002" s="177" t="str">
        <f t="shared" si="1177"/>
        <v>Watford</v>
      </c>
      <c r="M1002" s="177" t="str">
        <f t="shared" si="1177"/>
        <v>Liverpool</v>
      </c>
      <c r="N1002" s="177" t="str">
        <f t="shared" si="1177"/>
        <v>Man Utd</v>
      </c>
      <c r="O1002" s="177" t="str">
        <f t="shared" si="1177"/>
        <v>Watford</v>
      </c>
      <c r="P1002" s="177" t="str">
        <f t="shared" si="1177"/>
        <v>Newcastle</v>
      </c>
      <c r="Q1002" s="177" t="str">
        <f t="shared" si="1177"/>
        <v>Wolves</v>
      </c>
      <c r="R1002" s="177" t="str">
        <f t="shared" si="1177"/>
        <v>Wolves</v>
      </c>
      <c r="S1002" s="177" t="str">
        <f t="shared" si="1177"/>
        <v>Tottenham</v>
      </c>
      <c r="T1002" s="177" t="str">
        <f t="shared" si="1177"/>
        <v>Wolves</v>
      </c>
      <c r="U1002" s="177" t="str">
        <f t="shared" si="1177"/>
        <v>Huddersfield</v>
      </c>
      <c r="V1002" s="177" t="str">
        <f t="shared" si="1177"/>
        <v>Southampton</v>
      </c>
      <c r="W1002" s="177" t="str">
        <f t="shared" si="1177"/>
        <v>Tottenham</v>
      </c>
      <c r="X1002" s="177" t="str">
        <f t="shared" si="1177"/>
        <v>Man City</v>
      </c>
      <c r="Y1002" s="177" t="str">
        <f t="shared" si="1177"/>
        <v>Tottenham</v>
      </c>
      <c r="Z1002" s="177" t="str">
        <f t="shared" si="1177"/>
        <v>Everton</v>
      </c>
      <c r="AA1002" s="177" t="str">
        <f t="shared" si="1177"/>
        <v>Leicester</v>
      </c>
      <c r="AB1002" s="177" t="str">
        <f t="shared" si="1177"/>
        <v>Tottenham</v>
      </c>
      <c r="AC1002" s="177" t="str">
        <f t="shared" si="1177"/>
        <v>Brighton</v>
      </c>
      <c r="AD1002" s="177" t="str">
        <f t="shared" si="1177"/>
        <v>West Ham</v>
      </c>
      <c r="AE1002" s="177" t="str">
        <f t="shared" si="1177"/>
        <v>West Ham</v>
      </c>
      <c r="AF1002" s="177" t="str">
        <f t="shared" si="1177"/>
        <v>Southampton</v>
      </c>
      <c r="AG1002" s="177" t="str">
        <f t="shared" si="1177"/>
        <v>Crystal Palace</v>
      </c>
      <c r="AH1002" s="177" t="str">
        <f t="shared" si="1177"/>
        <v>Liverpool</v>
      </c>
      <c r="AI1002" s="177" t="str">
        <f t="shared" si="1177"/>
        <v>Leicester</v>
      </c>
      <c r="AJ1002" s="177" t="str">
        <f t="shared" si="1177"/>
        <v>Liverpool</v>
      </c>
      <c r="AK1002" s="177" t="str">
        <f t="shared" si="1177"/>
        <v>Tottenham</v>
      </c>
      <c r="AL1002" s="177" t="str">
        <f t="shared" si="1177"/>
        <v/>
      </c>
      <c r="AM1002" s="177" t="str">
        <f t="shared" si="1177"/>
        <v/>
      </c>
      <c r="AN1002" s="177" t="str">
        <f t="shared" si="1177"/>
        <v/>
      </c>
      <c r="AO1002" s="177" t="str">
        <f t="shared" si="1177"/>
        <v/>
      </c>
      <c r="AP1002" s="177" t="str">
        <f t="shared" si="1177"/>
        <v/>
      </c>
      <c r="AQ1002" s="170"/>
      <c r="AR1002" s="170"/>
    </row>
    <row r="1003" ht="12.75" customHeight="1">
      <c r="A1003" s="170"/>
      <c r="B1003" s="170"/>
      <c r="C1003" s="140"/>
      <c r="D1003" s="139">
        <v>36.0</v>
      </c>
      <c r="E1003" s="177" t="str">
        <f t="shared" ref="E1003:AP1003" si="1178">IFERROR(INDEX($D$389:$D$578,MATCH($D1003,E$389:E$578,0)),"")</f>
        <v>Fulham</v>
      </c>
      <c r="F1003" s="177" t="str">
        <f t="shared" si="1178"/>
        <v>Man Utd</v>
      </c>
      <c r="G1003" s="177" t="str">
        <f t="shared" si="1178"/>
        <v>Huddersfield</v>
      </c>
      <c r="H1003" s="177" t="str">
        <f t="shared" si="1178"/>
        <v>Liverpool</v>
      </c>
      <c r="I1003" s="177" t="str">
        <f t="shared" si="1178"/>
        <v>Wolves</v>
      </c>
      <c r="J1003" s="177" t="str">
        <f t="shared" si="1178"/>
        <v>Everton</v>
      </c>
      <c r="K1003" s="177" t="str">
        <f t="shared" si="1178"/>
        <v>Newcastle</v>
      </c>
      <c r="L1003" s="177" t="str">
        <f t="shared" si="1178"/>
        <v>Fulham</v>
      </c>
      <c r="M1003" s="177" t="str">
        <f t="shared" si="1178"/>
        <v>Newcastle</v>
      </c>
      <c r="N1003" s="177" t="str">
        <f t="shared" si="1178"/>
        <v>West Ham</v>
      </c>
      <c r="O1003" s="177" t="str">
        <f t="shared" si="1178"/>
        <v>Leicester</v>
      </c>
      <c r="P1003" s="177" t="str">
        <f t="shared" si="1178"/>
        <v>West Ham</v>
      </c>
      <c r="Q1003" s="177" t="str">
        <f t="shared" si="1178"/>
        <v>West Ham</v>
      </c>
      <c r="R1003" s="177" t="str">
        <f t="shared" si="1178"/>
        <v>Newcastle</v>
      </c>
      <c r="S1003" s="177" t="str">
        <f t="shared" si="1178"/>
        <v>Everton</v>
      </c>
      <c r="T1003" s="177" t="str">
        <f t="shared" si="1178"/>
        <v>Man Utd</v>
      </c>
      <c r="U1003" s="177" t="str">
        <f t="shared" si="1178"/>
        <v>West Ham</v>
      </c>
      <c r="V1003" s="177" t="str">
        <f t="shared" si="1178"/>
        <v>Tottenham</v>
      </c>
      <c r="W1003" s="177" t="str">
        <f t="shared" si="1178"/>
        <v>West Ham</v>
      </c>
      <c r="X1003" s="177" t="str">
        <f t="shared" si="1178"/>
        <v>Man Utd</v>
      </c>
      <c r="Y1003" s="177" t="str">
        <f t="shared" si="1178"/>
        <v>Southampton</v>
      </c>
      <c r="Z1003" s="177" t="str">
        <f t="shared" si="1178"/>
        <v>Man Utd</v>
      </c>
      <c r="AA1003" s="177" t="str">
        <f t="shared" si="1178"/>
        <v>Watford</v>
      </c>
      <c r="AB1003" s="177" t="str">
        <f t="shared" si="1178"/>
        <v>Fulham</v>
      </c>
      <c r="AC1003" s="177" t="str">
        <f t="shared" si="1178"/>
        <v>Newcastle</v>
      </c>
      <c r="AD1003" s="177" t="str">
        <f t="shared" si="1178"/>
        <v>Leicester</v>
      </c>
      <c r="AE1003" s="177" t="str">
        <f t="shared" si="1178"/>
        <v>Huddersfield</v>
      </c>
      <c r="AF1003" s="177" t="str">
        <f t="shared" si="1178"/>
        <v>Watford</v>
      </c>
      <c r="AG1003" s="177" t="str">
        <f t="shared" si="1178"/>
        <v>Everton</v>
      </c>
      <c r="AH1003" s="177" t="str">
        <f t="shared" si="1178"/>
        <v>Man City</v>
      </c>
      <c r="AI1003" s="177" t="str">
        <f t="shared" si="1178"/>
        <v>Leicester</v>
      </c>
      <c r="AJ1003" s="177" t="str">
        <f t="shared" si="1178"/>
        <v>Crystal Palace</v>
      </c>
      <c r="AK1003" s="177" t="str">
        <f t="shared" si="1178"/>
        <v>Southampton</v>
      </c>
      <c r="AL1003" s="177" t="str">
        <f t="shared" si="1178"/>
        <v/>
      </c>
      <c r="AM1003" s="177" t="str">
        <f t="shared" si="1178"/>
        <v/>
      </c>
      <c r="AN1003" s="177" t="str">
        <f t="shared" si="1178"/>
        <v/>
      </c>
      <c r="AO1003" s="177" t="str">
        <f t="shared" si="1178"/>
        <v/>
      </c>
      <c r="AP1003" s="177" t="str">
        <f t="shared" si="1178"/>
        <v/>
      </c>
      <c r="AQ1003" s="170"/>
      <c r="AR1003" s="170"/>
    </row>
    <row r="1004" ht="12.75" customHeight="1">
      <c r="A1004" s="170"/>
      <c r="B1004" s="170"/>
      <c r="C1004" s="140"/>
      <c r="D1004" s="139">
        <v>37.0</v>
      </c>
      <c r="E1004" s="177" t="str">
        <f t="shared" ref="E1004:AP1004" si="1179">IFERROR(INDEX($D$389:$D$578,MATCH($D1004,E$389:E$578,0)),"")</f>
        <v>Leicester</v>
      </c>
      <c r="F1004" s="177" t="str">
        <f t="shared" si="1179"/>
        <v>Everton</v>
      </c>
      <c r="G1004" s="177" t="str">
        <f t="shared" si="1179"/>
        <v>Burnley</v>
      </c>
      <c r="H1004" s="177" t="str">
        <f t="shared" si="1179"/>
        <v>Southampton</v>
      </c>
      <c r="I1004" s="177" t="str">
        <f t="shared" si="1179"/>
        <v>Watford</v>
      </c>
      <c r="J1004" s="177" t="str">
        <f t="shared" si="1179"/>
        <v>Burnley</v>
      </c>
      <c r="K1004" s="177" t="str">
        <f t="shared" si="1179"/>
        <v>Newcastle</v>
      </c>
      <c r="L1004" s="177" t="str">
        <f t="shared" si="1179"/>
        <v>West Ham</v>
      </c>
      <c r="M1004" s="177" t="str">
        <f t="shared" si="1179"/>
        <v>Watford</v>
      </c>
      <c r="N1004" s="177" t="str">
        <f t="shared" si="1179"/>
        <v>Man Utd</v>
      </c>
      <c r="O1004" s="177" t="str">
        <f t="shared" si="1179"/>
        <v>Wolves</v>
      </c>
      <c r="P1004" s="177" t="str">
        <f t="shared" si="1179"/>
        <v>Man Utd</v>
      </c>
      <c r="Q1004" s="177" t="str">
        <f t="shared" si="1179"/>
        <v>Newcastle</v>
      </c>
      <c r="R1004" s="177" t="str">
        <f t="shared" si="1179"/>
        <v>Tottenham</v>
      </c>
      <c r="S1004" s="177" t="str">
        <f t="shared" si="1179"/>
        <v>Man Utd</v>
      </c>
      <c r="T1004" s="177" t="str">
        <f t="shared" si="1179"/>
        <v>Leicester</v>
      </c>
      <c r="U1004" s="177" t="str">
        <f t="shared" si="1179"/>
        <v>West Ham</v>
      </c>
      <c r="V1004" s="177" t="str">
        <f t="shared" si="1179"/>
        <v>Man City</v>
      </c>
      <c r="W1004" s="177" t="str">
        <f t="shared" si="1179"/>
        <v>Tottenham</v>
      </c>
      <c r="X1004" s="177" t="str">
        <f t="shared" si="1179"/>
        <v>West Ham</v>
      </c>
      <c r="Y1004" s="177" t="str">
        <f t="shared" si="1179"/>
        <v>Liverpool</v>
      </c>
      <c r="Z1004" s="177" t="str">
        <f t="shared" si="1179"/>
        <v>Man City</v>
      </c>
      <c r="AA1004" s="177" t="str">
        <f t="shared" si="1179"/>
        <v>Huddersfield</v>
      </c>
      <c r="AB1004" s="177" t="str">
        <f t="shared" si="1179"/>
        <v>Crystal Palace</v>
      </c>
      <c r="AC1004" s="177" t="str">
        <f t="shared" si="1179"/>
        <v>Fulham</v>
      </c>
      <c r="AD1004" s="177" t="str">
        <f t="shared" si="1179"/>
        <v>Chelsea</v>
      </c>
      <c r="AE1004" s="177" t="str">
        <f t="shared" si="1179"/>
        <v>Leicester</v>
      </c>
      <c r="AF1004" s="177" t="str">
        <f t="shared" si="1179"/>
        <v>Brighton</v>
      </c>
      <c r="AG1004" s="177" t="str">
        <f t="shared" si="1179"/>
        <v>Crystal Palace</v>
      </c>
      <c r="AH1004" s="177" t="str">
        <f t="shared" si="1179"/>
        <v>Leicester</v>
      </c>
      <c r="AI1004" s="177" t="str">
        <f t="shared" si="1179"/>
        <v>Tottenham</v>
      </c>
      <c r="AJ1004" s="177" t="str">
        <f t="shared" si="1179"/>
        <v>Tottenham</v>
      </c>
      <c r="AK1004" s="177" t="str">
        <f t="shared" si="1179"/>
        <v>Man Utd</v>
      </c>
      <c r="AL1004" s="177" t="str">
        <f t="shared" si="1179"/>
        <v/>
      </c>
      <c r="AM1004" s="177" t="str">
        <f t="shared" si="1179"/>
        <v/>
      </c>
      <c r="AN1004" s="177" t="str">
        <f t="shared" si="1179"/>
        <v/>
      </c>
      <c r="AO1004" s="177" t="str">
        <f t="shared" si="1179"/>
        <v/>
      </c>
      <c r="AP1004" s="177" t="str">
        <f t="shared" si="1179"/>
        <v/>
      </c>
      <c r="AQ1004" s="170"/>
      <c r="AR1004" s="170"/>
    </row>
    <row r="1005" ht="12.75" customHeight="1">
      <c r="A1005" s="170"/>
      <c r="B1005" s="170"/>
      <c r="C1005" s="140"/>
      <c r="D1005" s="139">
        <v>38.0</v>
      </c>
      <c r="E1005" s="177" t="str">
        <f t="shared" ref="E1005:AP1005" si="1180">IFERROR(INDEX($D$389:$D$578,MATCH($D1005,E$389:E$578,0)),"")</f>
        <v>West Ham</v>
      </c>
      <c r="F1005" s="177" t="str">
        <f t="shared" si="1180"/>
        <v>Fulham</v>
      </c>
      <c r="G1005" s="177" t="str">
        <f t="shared" si="1180"/>
        <v>Crystal Palace</v>
      </c>
      <c r="H1005" s="177" t="str">
        <f t="shared" si="1180"/>
        <v>Burnley</v>
      </c>
      <c r="I1005" s="177" t="str">
        <f t="shared" si="1180"/>
        <v>Southampton</v>
      </c>
      <c r="J1005" s="177" t="str">
        <f t="shared" si="1180"/>
        <v>Fulham</v>
      </c>
      <c r="K1005" s="177" t="str">
        <f t="shared" si="1180"/>
        <v>Liverpool</v>
      </c>
      <c r="L1005" s="177" t="str">
        <f t="shared" si="1180"/>
        <v>Huddersfield</v>
      </c>
      <c r="M1005" s="177" t="str">
        <f t="shared" si="1180"/>
        <v>West Ham</v>
      </c>
      <c r="N1005" s="177" t="str">
        <f t="shared" si="1180"/>
        <v>Newcastle</v>
      </c>
      <c r="O1005" s="177" t="str">
        <f t="shared" si="1180"/>
        <v>Cardiff</v>
      </c>
      <c r="P1005" s="177" t="str">
        <f t="shared" si="1180"/>
        <v>West Ham</v>
      </c>
      <c r="Q1005" s="177" t="str">
        <f t="shared" si="1180"/>
        <v>West Ham</v>
      </c>
      <c r="R1005" s="177" t="str">
        <f t="shared" si="1180"/>
        <v>Liverpool</v>
      </c>
      <c r="S1005" s="177" t="str">
        <f t="shared" si="1180"/>
        <v>Southampton</v>
      </c>
      <c r="T1005" s="177" t="str">
        <f t="shared" si="1180"/>
        <v>Brighton</v>
      </c>
      <c r="U1005" s="177" t="str">
        <f t="shared" si="1180"/>
        <v>Burnley</v>
      </c>
      <c r="V1005" s="177" t="str">
        <f t="shared" si="1180"/>
        <v>Fulham</v>
      </c>
      <c r="W1005" s="177" t="str">
        <f t="shared" si="1180"/>
        <v>Man City</v>
      </c>
      <c r="X1005" s="177" t="str">
        <f t="shared" si="1180"/>
        <v>West Ham</v>
      </c>
      <c r="Y1005" s="177" t="str">
        <f t="shared" si="1180"/>
        <v>West Ham</v>
      </c>
      <c r="Z1005" s="177" t="str">
        <f t="shared" si="1180"/>
        <v>Crystal Palace</v>
      </c>
      <c r="AA1005" s="177" t="str">
        <f t="shared" si="1180"/>
        <v>Southampton</v>
      </c>
      <c r="AB1005" s="177" t="str">
        <f t="shared" si="1180"/>
        <v>Everton</v>
      </c>
      <c r="AC1005" s="177" t="str">
        <f t="shared" si="1180"/>
        <v>Leicester</v>
      </c>
      <c r="AD1005" s="177" t="str">
        <f t="shared" si="1180"/>
        <v>Wolves</v>
      </c>
      <c r="AE1005" s="177" t="str">
        <f t="shared" si="1180"/>
        <v>West Ham</v>
      </c>
      <c r="AF1005" s="177" t="str">
        <f t="shared" si="1180"/>
        <v>West Ham</v>
      </c>
      <c r="AG1005" s="177" t="str">
        <f t="shared" si="1180"/>
        <v>Leicester</v>
      </c>
      <c r="AH1005" s="177" t="str">
        <f t="shared" si="1180"/>
        <v>Man City</v>
      </c>
      <c r="AI1005" s="177" t="str">
        <f t="shared" si="1180"/>
        <v>Watford</v>
      </c>
      <c r="AJ1005" s="177" t="str">
        <f t="shared" si="1180"/>
        <v>Wolves</v>
      </c>
      <c r="AK1005" s="177" t="str">
        <f t="shared" si="1180"/>
        <v>Southampton</v>
      </c>
      <c r="AL1005" s="177" t="str">
        <f t="shared" si="1180"/>
        <v/>
      </c>
      <c r="AM1005" s="177" t="str">
        <f t="shared" si="1180"/>
        <v/>
      </c>
      <c r="AN1005" s="177" t="str">
        <f t="shared" si="1180"/>
        <v/>
      </c>
      <c r="AO1005" s="177" t="str">
        <f t="shared" si="1180"/>
        <v/>
      </c>
      <c r="AP1005" s="177" t="str">
        <f t="shared" si="1180"/>
        <v/>
      </c>
      <c r="AQ1005" s="170"/>
      <c r="AR1005" s="170"/>
    </row>
    <row r="1006" ht="12.75" customHeight="1">
      <c r="A1006" s="170"/>
      <c r="B1006" s="170"/>
      <c r="C1006" s="140"/>
      <c r="D1006" s="139">
        <v>39.0</v>
      </c>
      <c r="E1006" s="177" t="str">
        <f t="shared" ref="E1006:AP1006" si="1181">IFERROR(INDEX($D$389:$D$578,MATCH($D1006,E$389:E$578,0)),"")</f>
        <v>Chelsea</v>
      </c>
      <c r="F1006" s="177" t="str">
        <f t="shared" si="1181"/>
        <v>Man Utd</v>
      </c>
      <c r="G1006" s="177" t="str">
        <f t="shared" si="1181"/>
        <v>Man City</v>
      </c>
      <c r="H1006" s="177" t="str">
        <f t="shared" si="1181"/>
        <v>Cardiff</v>
      </c>
      <c r="I1006" s="177" t="str">
        <f t="shared" si="1181"/>
        <v>Liverpool</v>
      </c>
      <c r="J1006" s="177" t="str">
        <f t="shared" si="1181"/>
        <v>Liverpool</v>
      </c>
      <c r="K1006" s="177" t="str">
        <f t="shared" si="1181"/>
        <v>Everton</v>
      </c>
      <c r="L1006" s="177" t="str">
        <f t="shared" si="1181"/>
        <v>Fulham</v>
      </c>
      <c r="M1006" s="177" t="str">
        <f t="shared" si="1181"/>
        <v>Wolves</v>
      </c>
      <c r="N1006" s="177" t="str">
        <f t="shared" si="1181"/>
        <v>Watford</v>
      </c>
      <c r="O1006" s="177" t="str">
        <f t="shared" si="1181"/>
        <v>Newcastle</v>
      </c>
      <c r="P1006" s="177" t="str">
        <f t="shared" si="1181"/>
        <v>Southampton</v>
      </c>
      <c r="Q1006" s="177" t="str">
        <f t="shared" si="1181"/>
        <v>Newcastle</v>
      </c>
      <c r="R1006" s="177" t="str">
        <f t="shared" si="1181"/>
        <v>Man City</v>
      </c>
      <c r="S1006" s="177" t="str">
        <f t="shared" si="1181"/>
        <v>Man Utd</v>
      </c>
      <c r="T1006" s="177" t="str">
        <f t="shared" si="1181"/>
        <v>Man Utd</v>
      </c>
      <c r="U1006" s="177" t="str">
        <f t="shared" si="1181"/>
        <v>Watford</v>
      </c>
      <c r="V1006" s="177" t="str">
        <f t="shared" si="1181"/>
        <v>Southampton</v>
      </c>
      <c r="W1006" s="177" t="str">
        <f t="shared" si="1181"/>
        <v>Tottenham</v>
      </c>
      <c r="X1006" s="177" t="str">
        <f t="shared" si="1181"/>
        <v>Man City</v>
      </c>
      <c r="Y1006" s="177" t="str">
        <f t="shared" si="1181"/>
        <v>Man City</v>
      </c>
      <c r="Z1006" s="177" t="str">
        <f t="shared" si="1181"/>
        <v>Watford</v>
      </c>
      <c r="AA1006" s="177" t="str">
        <f t="shared" si="1181"/>
        <v>Fulham</v>
      </c>
      <c r="AB1006" s="177" t="str">
        <f t="shared" si="1181"/>
        <v>Wolves</v>
      </c>
      <c r="AC1006" s="177" t="str">
        <f t="shared" si="1181"/>
        <v>Watford</v>
      </c>
      <c r="AD1006" s="177" t="str">
        <f t="shared" si="1181"/>
        <v>Liverpool</v>
      </c>
      <c r="AE1006" s="177" t="str">
        <f t="shared" si="1181"/>
        <v>West Ham</v>
      </c>
      <c r="AF1006" s="177" t="str">
        <f t="shared" si="1181"/>
        <v>Leicester</v>
      </c>
      <c r="AG1006" s="177" t="str">
        <f t="shared" si="1181"/>
        <v>Wolves</v>
      </c>
      <c r="AH1006" s="177" t="str">
        <f t="shared" si="1181"/>
        <v>Liverpool</v>
      </c>
      <c r="AI1006" s="177" t="str">
        <f t="shared" si="1181"/>
        <v>Tottenham</v>
      </c>
      <c r="AJ1006" s="177" t="str">
        <f t="shared" si="1181"/>
        <v>Burnley</v>
      </c>
      <c r="AK1006" s="177" t="str">
        <f t="shared" si="1181"/>
        <v>Watford</v>
      </c>
      <c r="AL1006" s="177" t="str">
        <f t="shared" si="1181"/>
        <v/>
      </c>
      <c r="AM1006" s="177" t="str">
        <f t="shared" si="1181"/>
        <v/>
      </c>
      <c r="AN1006" s="177" t="str">
        <f t="shared" si="1181"/>
        <v/>
      </c>
      <c r="AO1006" s="177" t="str">
        <f t="shared" si="1181"/>
        <v/>
      </c>
      <c r="AP1006" s="177" t="str">
        <f t="shared" si="1181"/>
        <v/>
      </c>
      <c r="AQ1006" s="170"/>
      <c r="AR1006" s="170"/>
    </row>
    <row r="1007" ht="12.75" customHeight="1">
      <c r="A1007" s="170"/>
      <c r="B1007" s="170"/>
      <c r="C1007" s="140"/>
      <c r="D1007" s="139">
        <v>40.0</v>
      </c>
      <c r="E1007" s="177" t="str">
        <f t="shared" ref="E1007:AP1007" si="1182">IFERROR(INDEX($D$389:$D$578,MATCH($D1007,E$389:E$578,0)),"")</f>
        <v>Crystal Palace</v>
      </c>
      <c r="F1007" s="177" t="str">
        <f t="shared" si="1182"/>
        <v>West Ham</v>
      </c>
      <c r="G1007" s="177" t="str">
        <f t="shared" si="1182"/>
        <v>West Ham</v>
      </c>
      <c r="H1007" s="177" t="str">
        <f t="shared" si="1182"/>
        <v>Tottenham</v>
      </c>
      <c r="I1007" s="177" t="str">
        <f t="shared" si="1182"/>
        <v>Tottenham</v>
      </c>
      <c r="J1007" s="177" t="str">
        <f t="shared" si="1182"/>
        <v>Everton</v>
      </c>
      <c r="K1007" s="177" t="str">
        <f t="shared" si="1182"/>
        <v>Tottenham</v>
      </c>
      <c r="L1007" s="177" t="str">
        <f t="shared" si="1182"/>
        <v>Liverpool</v>
      </c>
      <c r="M1007" s="177" t="str">
        <f t="shared" si="1182"/>
        <v>Huddersfield</v>
      </c>
      <c r="N1007" s="177" t="str">
        <f t="shared" si="1182"/>
        <v>Fulham</v>
      </c>
      <c r="O1007" s="177" t="str">
        <f t="shared" si="1182"/>
        <v>Huddersfield</v>
      </c>
      <c r="P1007" s="177" t="str">
        <f t="shared" si="1182"/>
        <v>Watford</v>
      </c>
      <c r="Q1007" s="177" t="str">
        <f t="shared" si="1182"/>
        <v>Man City</v>
      </c>
      <c r="R1007" s="177" t="str">
        <f t="shared" si="1182"/>
        <v>Southampton</v>
      </c>
      <c r="S1007" s="177" t="str">
        <f t="shared" si="1182"/>
        <v>Fulham</v>
      </c>
      <c r="T1007" s="177" t="str">
        <f t="shared" si="1182"/>
        <v>Wolves</v>
      </c>
      <c r="U1007" s="177" t="str">
        <f t="shared" si="1182"/>
        <v>Man City</v>
      </c>
      <c r="V1007" s="177" t="str">
        <f t="shared" si="1182"/>
        <v>Southampton</v>
      </c>
      <c r="W1007" s="177" t="str">
        <f t="shared" si="1182"/>
        <v>West Ham</v>
      </c>
      <c r="X1007" s="177" t="str">
        <f t="shared" si="1182"/>
        <v>Man Utd</v>
      </c>
      <c r="Y1007" s="177" t="str">
        <f t="shared" si="1182"/>
        <v>Newcastle</v>
      </c>
      <c r="Z1007" s="177" t="str">
        <f t="shared" si="1182"/>
        <v>Watford</v>
      </c>
      <c r="AA1007" s="177" t="str">
        <f t="shared" si="1182"/>
        <v>Tottenham</v>
      </c>
      <c r="AB1007" s="177" t="str">
        <f t="shared" si="1182"/>
        <v>Fulham</v>
      </c>
      <c r="AC1007" s="177" t="str">
        <f t="shared" si="1182"/>
        <v>Southampton</v>
      </c>
      <c r="AD1007" s="177" t="str">
        <f t="shared" si="1182"/>
        <v>Crystal Palace</v>
      </c>
      <c r="AE1007" s="177" t="str">
        <f t="shared" si="1182"/>
        <v>Crystal Palace</v>
      </c>
      <c r="AF1007" s="177" t="str">
        <f t="shared" si="1182"/>
        <v>Chelsea</v>
      </c>
      <c r="AG1007" s="177" t="str">
        <f t="shared" si="1182"/>
        <v>Crystal Palace</v>
      </c>
      <c r="AH1007" s="177" t="str">
        <f t="shared" si="1182"/>
        <v>West Ham</v>
      </c>
      <c r="AI1007" s="177" t="str">
        <f t="shared" si="1182"/>
        <v>Leicester</v>
      </c>
      <c r="AJ1007" s="177" t="str">
        <f t="shared" si="1182"/>
        <v>Watford</v>
      </c>
      <c r="AK1007" s="177" t="str">
        <f t="shared" si="1182"/>
        <v>Southampton</v>
      </c>
      <c r="AL1007" s="177" t="str">
        <f t="shared" si="1182"/>
        <v/>
      </c>
      <c r="AM1007" s="177" t="str">
        <f t="shared" si="1182"/>
        <v/>
      </c>
      <c r="AN1007" s="177" t="str">
        <f t="shared" si="1182"/>
        <v/>
      </c>
      <c r="AO1007" s="177" t="str">
        <f t="shared" si="1182"/>
        <v/>
      </c>
      <c r="AP1007" s="177" t="str">
        <f t="shared" si="1182"/>
        <v/>
      </c>
      <c r="AQ1007" s="170"/>
      <c r="AR1007" s="170"/>
    </row>
    <row r="1008" ht="12.75" customHeight="1">
      <c r="A1008" s="170"/>
      <c r="B1008" s="170"/>
      <c r="C1008" s="140"/>
      <c r="D1008" s="139">
        <v>41.0</v>
      </c>
      <c r="E1008" s="177" t="str">
        <f t="shared" ref="E1008:AP1008" si="1183">IFERROR(INDEX($D$389:$D$578,MATCH($D1008,E$389:E$578,0)),"")</f>
        <v>Southampton</v>
      </c>
      <c r="F1008" s="177" t="str">
        <f t="shared" si="1183"/>
        <v>Watford</v>
      </c>
      <c r="G1008" s="177" t="str">
        <f t="shared" si="1183"/>
        <v>Leicester</v>
      </c>
      <c r="H1008" s="177" t="str">
        <f t="shared" si="1183"/>
        <v>Cardiff</v>
      </c>
      <c r="I1008" s="177" t="str">
        <f t="shared" si="1183"/>
        <v>Chelsea</v>
      </c>
      <c r="J1008" s="177" t="str">
        <f t="shared" si="1183"/>
        <v>Newcastle</v>
      </c>
      <c r="K1008" s="177" t="str">
        <f t="shared" si="1183"/>
        <v>Watford</v>
      </c>
      <c r="L1008" s="177" t="str">
        <f t="shared" si="1183"/>
        <v>Huddersfield</v>
      </c>
      <c r="M1008" s="177" t="str">
        <f t="shared" si="1183"/>
        <v>Newcastle</v>
      </c>
      <c r="N1008" s="177" t="str">
        <f t="shared" si="1183"/>
        <v>Wolves</v>
      </c>
      <c r="O1008" s="177" t="str">
        <f t="shared" si="1183"/>
        <v>West Ham</v>
      </c>
      <c r="P1008" s="177" t="str">
        <f t="shared" si="1183"/>
        <v>West Ham</v>
      </c>
      <c r="Q1008" s="177" t="str">
        <f t="shared" si="1183"/>
        <v>Wolves</v>
      </c>
      <c r="R1008" s="177" t="str">
        <f t="shared" si="1183"/>
        <v>West Ham</v>
      </c>
      <c r="S1008" s="177" t="str">
        <f t="shared" si="1183"/>
        <v>Watford</v>
      </c>
      <c r="T1008" s="177" t="str">
        <f t="shared" si="1183"/>
        <v>Brighton</v>
      </c>
      <c r="U1008" s="177" t="str">
        <f t="shared" si="1183"/>
        <v>Fulham</v>
      </c>
      <c r="V1008" s="177" t="str">
        <f t="shared" si="1183"/>
        <v>West Ham</v>
      </c>
      <c r="W1008" s="177" t="str">
        <f t="shared" si="1183"/>
        <v>Man City</v>
      </c>
      <c r="X1008" s="177" t="str">
        <f t="shared" si="1183"/>
        <v>Southampton</v>
      </c>
      <c r="Y1008" s="177" t="str">
        <f t="shared" si="1183"/>
        <v>Newcastle</v>
      </c>
      <c r="Z1008" s="177" t="str">
        <f t="shared" si="1183"/>
        <v>Man Utd</v>
      </c>
      <c r="AA1008" s="177" t="str">
        <f t="shared" si="1183"/>
        <v>Newcastle</v>
      </c>
      <c r="AB1008" s="177" t="str">
        <f t="shared" si="1183"/>
        <v>Huddersfield</v>
      </c>
      <c r="AC1008" s="177" t="str">
        <f t="shared" si="1183"/>
        <v>Southampton</v>
      </c>
      <c r="AD1008" s="177" t="str">
        <f t="shared" si="1183"/>
        <v>Southampton</v>
      </c>
      <c r="AE1008" s="177" t="str">
        <f t="shared" si="1183"/>
        <v>Liverpool</v>
      </c>
      <c r="AF1008" s="177" t="str">
        <f t="shared" si="1183"/>
        <v>Wolves</v>
      </c>
      <c r="AG1008" s="177" t="str">
        <f t="shared" si="1183"/>
        <v>Burnley</v>
      </c>
      <c r="AH1008" s="177" t="str">
        <f t="shared" si="1183"/>
        <v>West Ham</v>
      </c>
      <c r="AI1008" s="177" t="str">
        <f t="shared" si="1183"/>
        <v>Watford</v>
      </c>
      <c r="AJ1008" s="177" t="str">
        <f t="shared" si="1183"/>
        <v>Wolves</v>
      </c>
      <c r="AK1008" s="177" t="str">
        <f t="shared" si="1183"/>
        <v>Man Utd</v>
      </c>
      <c r="AL1008" s="177" t="str">
        <f t="shared" si="1183"/>
        <v/>
      </c>
      <c r="AM1008" s="177" t="str">
        <f t="shared" si="1183"/>
        <v/>
      </c>
      <c r="AN1008" s="177" t="str">
        <f t="shared" si="1183"/>
        <v/>
      </c>
      <c r="AO1008" s="177" t="str">
        <f t="shared" si="1183"/>
        <v/>
      </c>
      <c r="AP1008" s="177" t="str">
        <f t="shared" si="1183"/>
        <v/>
      </c>
      <c r="AQ1008" s="170"/>
      <c r="AR1008" s="170"/>
    </row>
    <row r="1009" ht="12.75" customHeight="1">
      <c r="A1009" s="170"/>
      <c r="B1009" s="170"/>
      <c r="C1009" s="140"/>
      <c r="D1009" s="139">
        <v>42.0</v>
      </c>
      <c r="E1009" s="177" t="str">
        <f t="shared" ref="E1009:AP1009" si="1184">IFERROR(INDEX($D$389:$D$578,MATCH($D1009,E$389:E$578,0)),"")</f>
        <v>Tottenham</v>
      </c>
      <c r="F1009" s="177" t="str">
        <f t="shared" si="1184"/>
        <v>Tottenham</v>
      </c>
      <c r="G1009" s="177" t="str">
        <f t="shared" si="1184"/>
        <v>Burnley</v>
      </c>
      <c r="H1009" s="177" t="str">
        <f t="shared" si="1184"/>
        <v>Southampton</v>
      </c>
      <c r="I1009" s="177" t="str">
        <f t="shared" si="1184"/>
        <v>Wolves</v>
      </c>
      <c r="J1009" s="177" t="str">
        <f t="shared" si="1184"/>
        <v>Watford</v>
      </c>
      <c r="K1009" s="177" t="str">
        <f t="shared" si="1184"/>
        <v>West Ham</v>
      </c>
      <c r="L1009" s="177" t="str">
        <f t="shared" si="1184"/>
        <v>Chelsea</v>
      </c>
      <c r="M1009" s="177" t="str">
        <f t="shared" si="1184"/>
        <v>Wolves</v>
      </c>
      <c r="N1009" s="177" t="str">
        <f t="shared" si="1184"/>
        <v>Newcastle</v>
      </c>
      <c r="O1009" s="177" t="str">
        <f t="shared" si="1184"/>
        <v>West Ham</v>
      </c>
      <c r="P1009" s="177" t="str">
        <f t="shared" si="1184"/>
        <v>Brighton</v>
      </c>
      <c r="Q1009" s="177" t="str">
        <f t="shared" si="1184"/>
        <v>Huddersfield</v>
      </c>
      <c r="R1009" s="177" t="str">
        <f t="shared" si="1184"/>
        <v>West Ham</v>
      </c>
      <c r="S1009" s="177" t="str">
        <f t="shared" si="1184"/>
        <v>Wolves</v>
      </c>
      <c r="T1009" s="177" t="str">
        <f t="shared" si="1184"/>
        <v>Man City</v>
      </c>
      <c r="U1009" s="177" t="str">
        <f t="shared" si="1184"/>
        <v>Man Utd</v>
      </c>
      <c r="V1009" s="177" t="str">
        <f t="shared" si="1184"/>
        <v>Burnley</v>
      </c>
      <c r="W1009" s="177" t="str">
        <f t="shared" si="1184"/>
        <v>Fulham</v>
      </c>
      <c r="X1009" s="177" t="str">
        <f t="shared" si="1184"/>
        <v>West Ham</v>
      </c>
      <c r="Y1009" s="177" t="str">
        <f t="shared" si="1184"/>
        <v>Man City</v>
      </c>
      <c r="Z1009" s="177" t="str">
        <f t="shared" si="1184"/>
        <v>Huddersfield</v>
      </c>
      <c r="AA1009" s="177" t="str">
        <f t="shared" si="1184"/>
        <v>Man Utd</v>
      </c>
      <c r="AB1009" s="177" t="str">
        <f t="shared" si="1184"/>
        <v>Newcastle</v>
      </c>
      <c r="AC1009" s="177" t="str">
        <f t="shared" si="1184"/>
        <v>Huddersfield</v>
      </c>
      <c r="AD1009" s="177" t="str">
        <f t="shared" si="1184"/>
        <v>Southampton</v>
      </c>
      <c r="AE1009" s="177" t="str">
        <f t="shared" si="1184"/>
        <v>West Ham</v>
      </c>
      <c r="AF1009" s="177" t="str">
        <f t="shared" si="1184"/>
        <v>West Ham</v>
      </c>
      <c r="AG1009" s="177" t="str">
        <f t="shared" si="1184"/>
        <v>Watford</v>
      </c>
      <c r="AH1009" s="177" t="str">
        <f t="shared" si="1184"/>
        <v>Wolves</v>
      </c>
      <c r="AI1009" s="177" t="str">
        <f t="shared" si="1184"/>
        <v>Fulham</v>
      </c>
      <c r="AJ1009" s="177" t="str">
        <f t="shared" si="1184"/>
        <v>Bournemouth</v>
      </c>
      <c r="AK1009" s="177" t="str">
        <f t="shared" si="1184"/>
        <v>Southampton</v>
      </c>
      <c r="AL1009" s="177" t="str">
        <f t="shared" si="1184"/>
        <v/>
      </c>
      <c r="AM1009" s="177" t="str">
        <f t="shared" si="1184"/>
        <v/>
      </c>
      <c r="AN1009" s="177" t="str">
        <f t="shared" si="1184"/>
        <v/>
      </c>
      <c r="AO1009" s="177" t="str">
        <f t="shared" si="1184"/>
        <v/>
      </c>
      <c r="AP1009" s="177" t="str">
        <f t="shared" si="1184"/>
        <v/>
      </c>
      <c r="AQ1009" s="170"/>
      <c r="AR1009" s="170"/>
    </row>
    <row r="1010" ht="12.75" customHeight="1">
      <c r="A1010" s="170"/>
      <c r="B1010" s="170"/>
      <c r="C1010" s="140"/>
      <c r="D1010" s="139">
        <v>43.0</v>
      </c>
      <c r="E1010" s="177" t="str">
        <f t="shared" ref="E1010:AP1010" si="1185">IFERROR(INDEX($D$389:$D$578,MATCH($D1010,E$389:E$578,0)),"")</f>
        <v>Wolves</v>
      </c>
      <c r="F1010" s="177" t="str">
        <f t="shared" si="1185"/>
        <v>Southampton</v>
      </c>
      <c r="G1010" s="177" t="str">
        <f t="shared" si="1185"/>
        <v>Leicester</v>
      </c>
      <c r="H1010" s="177" t="str">
        <f t="shared" si="1185"/>
        <v>Tottenham</v>
      </c>
      <c r="I1010" s="177" t="str">
        <f t="shared" si="1185"/>
        <v>Tottenham</v>
      </c>
      <c r="J1010" s="177" t="str">
        <f t="shared" si="1185"/>
        <v>Newcastle</v>
      </c>
      <c r="K1010" s="177" t="str">
        <f t="shared" si="1185"/>
        <v>Watford</v>
      </c>
      <c r="L1010" s="177" t="str">
        <f t="shared" si="1185"/>
        <v>Watford</v>
      </c>
      <c r="M1010" s="177" t="str">
        <f t="shared" si="1185"/>
        <v>Southampton</v>
      </c>
      <c r="N1010" s="177" t="str">
        <f t="shared" si="1185"/>
        <v>Chelsea</v>
      </c>
      <c r="O1010" s="177" t="str">
        <f t="shared" si="1185"/>
        <v>West Ham</v>
      </c>
      <c r="P1010" s="177" t="str">
        <f t="shared" si="1185"/>
        <v>Liverpool</v>
      </c>
      <c r="Q1010" s="177" t="str">
        <f t="shared" si="1185"/>
        <v>West Ham</v>
      </c>
      <c r="R1010" s="177" t="str">
        <f t="shared" si="1185"/>
        <v>Man Utd</v>
      </c>
      <c r="S1010" s="177" t="str">
        <f t="shared" si="1185"/>
        <v>Huddersfield</v>
      </c>
      <c r="T1010" s="177" t="str">
        <f t="shared" si="1185"/>
        <v>Southampton</v>
      </c>
      <c r="U1010" s="177" t="str">
        <f t="shared" si="1185"/>
        <v>Tottenham</v>
      </c>
      <c r="V1010" s="177" t="str">
        <f t="shared" si="1185"/>
        <v>Liverpool</v>
      </c>
      <c r="W1010" s="177" t="str">
        <f t="shared" si="1185"/>
        <v>Fulham</v>
      </c>
      <c r="X1010" s="177" t="str">
        <f t="shared" si="1185"/>
        <v>Leicester</v>
      </c>
      <c r="Y1010" s="177" t="str">
        <f t="shared" si="1185"/>
        <v>Tottenham</v>
      </c>
      <c r="Z1010" s="177" t="str">
        <f t="shared" si="1185"/>
        <v>Man City</v>
      </c>
      <c r="AA1010" s="177" t="str">
        <f t="shared" si="1185"/>
        <v>Leicester</v>
      </c>
      <c r="AB1010" s="177" t="str">
        <f t="shared" si="1185"/>
        <v>Man Utd</v>
      </c>
      <c r="AC1010" s="177" t="str">
        <f t="shared" si="1185"/>
        <v>Wolves</v>
      </c>
      <c r="AD1010" s="177" t="str">
        <f t="shared" si="1185"/>
        <v>Crystal Palace</v>
      </c>
      <c r="AE1010" s="177" t="str">
        <f t="shared" si="1185"/>
        <v>Leicester</v>
      </c>
      <c r="AF1010" s="177" t="str">
        <f t="shared" si="1185"/>
        <v>Leicester</v>
      </c>
      <c r="AG1010" s="177" t="str">
        <f t="shared" si="1185"/>
        <v>Watford</v>
      </c>
      <c r="AH1010" s="177" t="str">
        <f t="shared" si="1185"/>
        <v>Tottenham</v>
      </c>
      <c r="AI1010" s="177" t="str">
        <f t="shared" si="1185"/>
        <v>Man City</v>
      </c>
      <c r="AJ1010" s="177" t="str">
        <f t="shared" si="1185"/>
        <v>Fulham</v>
      </c>
      <c r="AK1010" s="177" t="str">
        <f t="shared" si="1185"/>
        <v>Liverpool</v>
      </c>
      <c r="AL1010" s="177" t="str">
        <f t="shared" si="1185"/>
        <v/>
      </c>
      <c r="AM1010" s="177" t="str">
        <f t="shared" si="1185"/>
        <v/>
      </c>
      <c r="AN1010" s="177" t="str">
        <f t="shared" si="1185"/>
        <v/>
      </c>
      <c r="AO1010" s="177" t="str">
        <f t="shared" si="1185"/>
        <v/>
      </c>
      <c r="AP1010" s="177" t="str">
        <f t="shared" si="1185"/>
        <v/>
      </c>
      <c r="AQ1010" s="170"/>
      <c r="AR1010" s="170"/>
    </row>
    <row r="1011" ht="12.75" customHeight="1">
      <c r="A1011" s="170"/>
      <c r="B1011" s="170"/>
      <c r="C1011" s="140"/>
      <c r="D1011" s="139">
        <v>44.0</v>
      </c>
      <c r="E1011" s="177" t="str">
        <f t="shared" ref="E1011:AP1011" si="1186">IFERROR(INDEX($D$389:$D$578,MATCH($D1011,E$389:E$578,0)),"")</f>
        <v>Wolves</v>
      </c>
      <c r="F1011" s="177" t="str">
        <f t="shared" si="1186"/>
        <v>Man Utd</v>
      </c>
      <c r="G1011" s="177" t="str">
        <f t="shared" si="1186"/>
        <v>Watford</v>
      </c>
      <c r="H1011" s="177" t="str">
        <f t="shared" si="1186"/>
        <v>Wolves</v>
      </c>
      <c r="I1011" s="177" t="str">
        <f t="shared" si="1186"/>
        <v>Southampton</v>
      </c>
      <c r="J1011" s="177" t="str">
        <f t="shared" si="1186"/>
        <v>Wolves</v>
      </c>
      <c r="K1011" s="177" t="str">
        <f t="shared" si="1186"/>
        <v>Wolves</v>
      </c>
      <c r="L1011" s="177" t="str">
        <f t="shared" si="1186"/>
        <v>Huddersfield</v>
      </c>
      <c r="M1011" s="177" t="str">
        <f t="shared" si="1186"/>
        <v>Newcastle</v>
      </c>
      <c r="N1011" s="177" t="str">
        <f t="shared" si="1186"/>
        <v>Newcastle</v>
      </c>
      <c r="O1011" s="177" t="str">
        <f t="shared" si="1186"/>
        <v>Leicester</v>
      </c>
      <c r="P1011" s="177" t="str">
        <f t="shared" si="1186"/>
        <v>Newcastle</v>
      </c>
      <c r="Q1011" s="177" t="str">
        <f t="shared" si="1186"/>
        <v>Wolves</v>
      </c>
      <c r="R1011" s="177" t="str">
        <f t="shared" si="1186"/>
        <v>Cardiff</v>
      </c>
      <c r="S1011" s="177" t="str">
        <f t="shared" si="1186"/>
        <v>Man City</v>
      </c>
      <c r="T1011" s="177" t="str">
        <f t="shared" si="1186"/>
        <v>Southampton</v>
      </c>
      <c r="U1011" s="177" t="str">
        <f t="shared" si="1186"/>
        <v>Man Utd</v>
      </c>
      <c r="V1011" s="177" t="str">
        <f t="shared" si="1186"/>
        <v>Man City</v>
      </c>
      <c r="W1011" s="177" t="str">
        <f t="shared" si="1186"/>
        <v>Leicester</v>
      </c>
      <c r="X1011" s="177" t="str">
        <f t="shared" si="1186"/>
        <v>Man City</v>
      </c>
      <c r="Y1011" s="177" t="str">
        <f t="shared" si="1186"/>
        <v>Bournemouth</v>
      </c>
      <c r="Z1011" s="177" t="str">
        <f t="shared" si="1186"/>
        <v>Cardiff</v>
      </c>
      <c r="AA1011" s="177" t="str">
        <f t="shared" si="1186"/>
        <v>Everton</v>
      </c>
      <c r="AB1011" s="177" t="str">
        <f t="shared" si="1186"/>
        <v>Wolves</v>
      </c>
      <c r="AC1011" s="177" t="str">
        <f t="shared" si="1186"/>
        <v>Wolves</v>
      </c>
      <c r="AD1011" s="177" t="str">
        <f t="shared" si="1186"/>
        <v>Huddersfield</v>
      </c>
      <c r="AE1011" s="177" t="str">
        <f t="shared" si="1186"/>
        <v>Leicester</v>
      </c>
      <c r="AF1011" s="177" t="str">
        <f t="shared" si="1186"/>
        <v>Leicester</v>
      </c>
      <c r="AG1011" s="177" t="str">
        <f t="shared" si="1186"/>
        <v>Tottenham</v>
      </c>
      <c r="AH1011" s="177" t="str">
        <f t="shared" si="1186"/>
        <v>Tottenham</v>
      </c>
      <c r="AI1011" s="177" t="str">
        <f t="shared" si="1186"/>
        <v>Tottenham</v>
      </c>
      <c r="AJ1011" s="177" t="str">
        <f t="shared" si="1186"/>
        <v>Cardiff</v>
      </c>
      <c r="AK1011" s="177" t="str">
        <f t="shared" si="1186"/>
        <v>Newcastle</v>
      </c>
      <c r="AL1011" s="177" t="str">
        <f t="shared" si="1186"/>
        <v/>
      </c>
      <c r="AM1011" s="177" t="str">
        <f t="shared" si="1186"/>
        <v/>
      </c>
      <c r="AN1011" s="177" t="str">
        <f t="shared" si="1186"/>
        <v/>
      </c>
      <c r="AO1011" s="177" t="str">
        <f t="shared" si="1186"/>
        <v/>
      </c>
      <c r="AP1011" s="177" t="str">
        <f t="shared" si="1186"/>
        <v/>
      </c>
      <c r="AQ1011" s="170"/>
      <c r="AR1011" s="170"/>
    </row>
    <row r="1012" ht="12.75" customHeight="1">
      <c r="A1012" s="170"/>
      <c r="B1012" s="170"/>
      <c r="C1012" s="140"/>
      <c r="D1012" s="139">
        <v>45.0</v>
      </c>
      <c r="E1012" s="177" t="str">
        <f t="shared" ref="E1012:AP1012" si="1187">IFERROR(INDEX($D$389:$D$578,MATCH($D1012,E$389:E$578,0)),"")</f>
        <v>Man City</v>
      </c>
      <c r="F1012" s="177" t="str">
        <f t="shared" si="1187"/>
        <v>Crystal Palace</v>
      </c>
      <c r="G1012" s="177" t="str">
        <f t="shared" si="1187"/>
        <v>Huddersfield</v>
      </c>
      <c r="H1012" s="177" t="str">
        <f t="shared" si="1187"/>
        <v>Tottenham</v>
      </c>
      <c r="I1012" s="177" t="str">
        <f t="shared" si="1187"/>
        <v>Watford</v>
      </c>
      <c r="J1012" s="177" t="str">
        <f t="shared" si="1187"/>
        <v>Wolves</v>
      </c>
      <c r="K1012" s="177" t="str">
        <f t="shared" si="1187"/>
        <v>Leicester</v>
      </c>
      <c r="L1012" s="177" t="str">
        <f t="shared" si="1187"/>
        <v>Watford</v>
      </c>
      <c r="M1012" s="177" t="str">
        <f t="shared" si="1187"/>
        <v>Southampton</v>
      </c>
      <c r="N1012" s="177" t="str">
        <f t="shared" si="1187"/>
        <v>Liverpool</v>
      </c>
      <c r="O1012" s="177" t="str">
        <f t="shared" si="1187"/>
        <v>Liverpool</v>
      </c>
      <c r="P1012" s="177" t="str">
        <f t="shared" si="1187"/>
        <v>Southampton</v>
      </c>
      <c r="Q1012" s="177" t="str">
        <f t="shared" si="1187"/>
        <v>Watford</v>
      </c>
      <c r="R1012" s="177" t="str">
        <f t="shared" si="1187"/>
        <v>Watford</v>
      </c>
      <c r="S1012" s="177" t="str">
        <f t="shared" si="1187"/>
        <v>Man Utd</v>
      </c>
      <c r="T1012" s="177" t="str">
        <f t="shared" si="1187"/>
        <v>Tottenham</v>
      </c>
      <c r="U1012" s="177" t="str">
        <f t="shared" si="1187"/>
        <v>Man City</v>
      </c>
      <c r="V1012" s="177" t="str">
        <f t="shared" si="1187"/>
        <v>Tottenham</v>
      </c>
      <c r="W1012" s="177" t="str">
        <f t="shared" si="1187"/>
        <v>Fulham</v>
      </c>
      <c r="X1012" s="177" t="str">
        <f t="shared" si="1187"/>
        <v>Leicester</v>
      </c>
      <c r="Y1012" s="177" t="str">
        <f t="shared" si="1187"/>
        <v>Huddersfield</v>
      </c>
      <c r="Z1012" s="177" t="str">
        <f t="shared" si="1187"/>
        <v>Man City</v>
      </c>
      <c r="AA1012" s="177" t="str">
        <f t="shared" si="1187"/>
        <v>Wolves</v>
      </c>
      <c r="AB1012" s="177" t="str">
        <f t="shared" si="1187"/>
        <v>Brighton</v>
      </c>
      <c r="AC1012" s="177" t="str">
        <f t="shared" si="1187"/>
        <v>Newcastle</v>
      </c>
      <c r="AD1012" s="177" t="str">
        <f t="shared" si="1187"/>
        <v>Brighton</v>
      </c>
      <c r="AE1012" s="177" t="str">
        <f t="shared" si="1187"/>
        <v>Wolves</v>
      </c>
      <c r="AF1012" s="177" t="str">
        <f t="shared" si="1187"/>
        <v>Leicester</v>
      </c>
      <c r="AG1012" s="177" t="str">
        <f t="shared" si="1187"/>
        <v>Tottenham</v>
      </c>
      <c r="AH1012" s="177" t="str">
        <f t="shared" si="1187"/>
        <v>Tottenham</v>
      </c>
      <c r="AI1012" s="177" t="str">
        <f t="shared" si="1187"/>
        <v>Fulham</v>
      </c>
      <c r="AJ1012" s="177" t="str">
        <f t="shared" si="1187"/>
        <v>Watford</v>
      </c>
      <c r="AK1012" s="177" t="str">
        <f t="shared" si="1187"/>
        <v>Wolves</v>
      </c>
      <c r="AL1012" s="177" t="str">
        <f t="shared" si="1187"/>
        <v/>
      </c>
      <c r="AM1012" s="177" t="str">
        <f t="shared" si="1187"/>
        <v/>
      </c>
      <c r="AN1012" s="177" t="str">
        <f t="shared" si="1187"/>
        <v/>
      </c>
      <c r="AO1012" s="177" t="str">
        <f t="shared" si="1187"/>
        <v/>
      </c>
      <c r="AP1012" s="177" t="str">
        <f t="shared" si="1187"/>
        <v/>
      </c>
      <c r="AQ1012" s="170"/>
      <c r="AR1012" s="170"/>
    </row>
    <row r="1013" ht="12.75" customHeight="1">
      <c r="A1013" s="170"/>
      <c r="B1013" s="170"/>
      <c r="C1013" s="140"/>
      <c r="D1013" s="139">
        <v>46.0</v>
      </c>
      <c r="E1013" s="177" t="str">
        <f t="shared" ref="E1013:AP1013" si="1188">IFERROR(INDEX($D$389:$D$578,MATCH($D1013,E$389:E$578,0)),"")</f>
        <v>Huddersfield</v>
      </c>
      <c r="F1013" s="177" t="str">
        <f t="shared" si="1188"/>
        <v>Crystal Palace</v>
      </c>
      <c r="G1013" s="177" t="str">
        <f t="shared" si="1188"/>
        <v>Tottenham</v>
      </c>
      <c r="H1013" s="177" t="str">
        <f t="shared" si="1188"/>
        <v>Southampton</v>
      </c>
      <c r="I1013" s="177" t="str">
        <f t="shared" si="1188"/>
        <v>Brighton</v>
      </c>
      <c r="J1013" s="177" t="str">
        <f t="shared" si="1188"/>
        <v>Leicester</v>
      </c>
      <c r="K1013" s="177" t="str">
        <f t="shared" si="1188"/>
        <v>Liverpool</v>
      </c>
      <c r="L1013" s="177" t="str">
        <f t="shared" si="1188"/>
        <v>Chelsea</v>
      </c>
      <c r="M1013" s="177" t="str">
        <f t="shared" si="1188"/>
        <v>Man Utd</v>
      </c>
      <c r="N1013" s="177" t="str">
        <f t="shared" si="1188"/>
        <v>Southampton</v>
      </c>
      <c r="O1013" s="177" t="str">
        <f t="shared" si="1188"/>
        <v>Man Utd</v>
      </c>
      <c r="P1013" s="177" t="str">
        <f t="shared" si="1188"/>
        <v>Wolves</v>
      </c>
      <c r="Q1013" s="177" t="str">
        <f t="shared" si="1188"/>
        <v>West Ham</v>
      </c>
      <c r="R1013" s="177" t="str">
        <f t="shared" si="1188"/>
        <v>Wolves</v>
      </c>
      <c r="S1013" s="177" t="str">
        <f t="shared" si="1188"/>
        <v>Tottenham</v>
      </c>
      <c r="T1013" s="177" t="str">
        <f t="shared" si="1188"/>
        <v>Huddersfield</v>
      </c>
      <c r="U1013" s="177" t="str">
        <f t="shared" si="1188"/>
        <v>Fulham</v>
      </c>
      <c r="V1013" s="177" t="str">
        <f t="shared" si="1188"/>
        <v>Man Utd</v>
      </c>
      <c r="W1013" s="177" t="str">
        <f t="shared" si="1188"/>
        <v>West Ham</v>
      </c>
      <c r="X1013" s="177" t="str">
        <f t="shared" si="1188"/>
        <v>Leicester</v>
      </c>
      <c r="Y1013" s="177" t="str">
        <f t="shared" si="1188"/>
        <v>Southampton</v>
      </c>
      <c r="Z1013" s="177" t="str">
        <f t="shared" si="1188"/>
        <v>Bournemouth</v>
      </c>
      <c r="AA1013" s="177" t="str">
        <f t="shared" si="1188"/>
        <v>Huddersfield</v>
      </c>
      <c r="AB1013" s="177" t="str">
        <f t="shared" si="1188"/>
        <v>Newcastle</v>
      </c>
      <c r="AC1013" s="177" t="str">
        <f t="shared" si="1188"/>
        <v>Watford</v>
      </c>
      <c r="AD1013" s="177" t="str">
        <f t="shared" si="1188"/>
        <v>Tottenham</v>
      </c>
      <c r="AE1013" s="177" t="str">
        <f t="shared" si="1188"/>
        <v>Chelsea</v>
      </c>
      <c r="AF1013" s="177" t="str">
        <f t="shared" si="1188"/>
        <v>Liverpool</v>
      </c>
      <c r="AG1013" s="177" t="str">
        <f t="shared" si="1188"/>
        <v>West Ham</v>
      </c>
      <c r="AH1013" s="177" t="str">
        <f t="shared" si="1188"/>
        <v>Chelsea</v>
      </c>
      <c r="AI1013" s="177" t="str">
        <f t="shared" si="1188"/>
        <v>Wolves</v>
      </c>
      <c r="AJ1013" s="177" t="str">
        <f t="shared" si="1188"/>
        <v>Tottenham</v>
      </c>
      <c r="AK1013" s="177" t="str">
        <f t="shared" si="1188"/>
        <v>Man City</v>
      </c>
      <c r="AL1013" s="177" t="str">
        <f t="shared" si="1188"/>
        <v/>
      </c>
      <c r="AM1013" s="177" t="str">
        <f t="shared" si="1188"/>
        <v/>
      </c>
      <c r="AN1013" s="177" t="str">
        <f t="shared" si="1188"/>
        <v/>
      </c>
      <c r="AO1013" s="177" t="str">
        <f t="shared" si="1188"/>
        <v/>
      </c>
      <c r="AP1013" s="177" t="str">
        <f t="shared" si="1188"/>
        <v/>
      </c>
      <c r="AQ1013" s="170"/>
      <c r="AR1013" s="170"/>
    </row>
    <row r="1014" ht="12.75" customHeight="1">
      <c r="A1014" s="170"/>
      <c r="B1014" s="170"/>
      <c r="C1014" s="140"/>
      <c r="D1014" s="139">
        <v>47.0</v>
      </c>
      <c r="E1014" s="177" t="str">
        <f t="shared" ref="E1014:AP1014" si="1189">IFERROR(INDEX($D$389:$D$578,MATCH($D1014,E$389:E$578,0)),"")</f>
        <v>Crystal Palace</v>
      </c>
      <c r="F1014" s="177" t="str">
        <f t="shared" si="1189"/>
        <v>Crystal Palace</v>
      </c>
      <c r="G1014" s="177" t="str">
        <f t="shared" si="1189"/>
        <v>Southampton</v>
      </c>
      <c r="H1014" s="177" t="str">
        <f t="shared" si="1189"/>
        <v>Crystal Palace</v>
      </c>
      <c r="I1014" s="177" t="str">
        <f t="shared" si="1189"/>
        <v>Southampton</v>
      </c>
      <c r="J1014" s="177" t="str">
        <f t="shared" si="1189"/>
        <v>Watford</v>
      </c>
      <c r="K1014" s="177" t="str">
        <f t="shared" si="1189"/>
        <v>Burnley</v>
      </c>
      <c r="L1014" s="177" t="str">
        <f t="shared" si="1189"/>
        <v>Everton</v>
      </c>
      <c r="M1014" s="177" t="str">
        <f t="shared" si="1189"/>
        <v>Huddersfield</v>
      </c>
      <c r="N1014" s="177" t="str">
        <f t="shared" si="1189"/>
        <v>Wolves</v>
      </c>
      <c r="O1014" s="177" t="str">
        <f t="shared" si="1189"/>
        <v>Burnley</v>
      </c>
      <c r="P1014" s="177" t="str">
        <f t="shared" si="1189"/>
        <v>Southampton</v>
      </c>
      <c r="Q1014" s="177" t="str">
        <f t="shared" si="1189"/>
        <v>Southampton</v>
      </c>
      <c r="R1014" s="177" t="str">
        <f t="shared" si="1189"/>
        <v>Newcastle</v>
      </c>
      <c r="S1014" s="177" t="str">
        <f t="shared" si="1189"/>
        <v>Watford</v>
      </c>
      <c r="T1014" s="177" t="str">
        <f t="shared" si="1189"/>
        <v>Tottenham</v>
      </c>
      <c r="U1014" s="177" t="str">
        <f t="shared" si="1189"/>
        <v>Leicester</v>
      </c>
      <c r="V1014" s="177" t="str">
        <f t="shared" si="1189"/>
        <v>Liverpool</v>
      </c>
      <c r="W1014" s="177" t="str">
        <f t="shared" si="1189"/>
        <v>Southampton</v>
      </c>
      <c r="X1014" s="177" t="str">
        <f t="shared" si="1189"/>
        <v>Tottenham</v>
      </c>
      <c r="Y1014" s="177" t="str">
        <f t="shared" si="1189"/>
        <v>Chelsea</v>
      </c>
      <c r="Z1014" s="177" t="str">
        <f t="shared" si="1189"/>
        <v>Watford</v>
      </c>
      <c r="AA1014" s="177" t="str">
        <f t="shared" si="1189"/>
        <v>Leicester</v>
      </c>
      <c r="AB1014" s="177" t="str">
        <f t="shared" si="1189"/>
        <v>Southampton</v>
      </c>
      <c r="AC1014" s="177" t="str">
        <f t="shared" si="1189"/>
        <v>Cardiff</v>
      </c>
      <c r="AD1014" s="177" t="str">
        <f t="shared" si="1189"/>
        <v>Huddersfield</v>
      </c>
      <c r="AE1014" s="177" t="str">
        <f t="shared" si="1189"/>
        <v>Tottenham</v>
      </c>
      <c r="AF1014" s="177" t="str">
        <f t="shared" si="1189"/>
        <v>Southampton</v>
      </c>
      <c r="AG1014" s="177" t="str">
        <f t="shared" si="1189"/>
        <v>Leicester</v>
      </c>
      <c r="AH1014" s="177" t="str">
        <f t="shared" si="1189"/>
        <v>Southampton</v>
      </c>
      <c r="AI1014" s="177" t="str">
        <f t="shared" si="1189"/>
        <v>Southampton</v>
      </c>
      <c r="AJ1014" s="177" t="str">
        <f t="shared" si="1189"/>
        <v>Tottenham</v>
      </c>
      <c r="AK1014" s="177" t="str">
        <f t="shared" si="1189"/>
        <v>Liverpool</v>
      </c>
      <c r="AL1014" s="177" t="str">
        <f t="shared" si="1189"/>
        <v/>
      </c>
      <c r="AM1014" s="177" t="str">
        <f t="shared" si="1189"/>
        <v/>
      </c>
      <c r="AN1014" s="177" t="str">
        <f t="shared" si="1189"/>
        <v/>
      </c>
      <c r="AO1014" s="177" t="str">
        <f t="shared" si="1189"/>
        <v/>
      </c>
      <c r="AP1014" s="177" t="str">
        <f t="shared" si="1189"/>
        <v/>
      </c>
      <c r="AQ1014" s="170"/>
      <c r="AR1014" s="170"/>
    </row>
    <row r="1015" ht="12.75" customHeight="1">
      <c r="A1015" s="170"/>
      <c r="B1015" s="170"/>
      <c r="C1015" s="140"/>
      <c r="D1015" s="139">
        <v>48.0</v>
      </c>
      <c r="E1015" s="177" t="str">
        <f t="shared" ref="E1015:AP1015" si="1190">IFERROR(INDEX($D$389:$D$578,MATCH($D1015,E$389:E$578,0)),"")</f>
        <v>Man City</v>
      </c>
      <c r="F1015" s="177" t="str">
        <f t="shared" si="1190"/>
        <v>Wolves</v>
      </c>
      <c r="G1015" s="177" t="str">
        <f t="shared" si="1190"/>
        <v>Leicester</v>
      </c>
      <c r="H1015" s="177" t="str">
        <f t="shared" si="1190"/>
        <v>Man Utd</v>
      </c>
      <c r="I1015" s="177" t="str">
        <f t="shared" si="1190"/>
        <v>Brighton</v>
      </c>
      <c r="J1015" s="177" t="str">
        <f t="shared" si="1190"/>
        <v>Tottenham</v>
      </c>
      <c r="K1015" s="177" t="str">
        <f t="shared" si="1190"/>
        <v>Crystal Palace</v>
      </c>
      <c r="L1015" s="177" t="str">
        <f t="shared" si="1190"/>
        <v>Fulham</v>
      </c>
      <c r="M1015" s="177" t="str">
        <f t="shared" si="1190"/>
        <v>Wolves</v>
      </c>
      <c r="N1015" s="177" t="str">
        <f t="shared" si="1190"/>
        <v>Cardiff</v>
      </c>
      <c r="O1015" s="177" t="str">
        <f t="shared" si="1190"/>
        <v>Everton</v>
      </c>
      <c r="P1015" s="177" t="str">
        <f t="shared" si="1190"/>
        <v>Liverpool</v>
      </c>
      <c r="Q1015" s="177" t="str">
        <f t="shared" si="1190"/>
        <v>Watford</v>
      </c>
      <c r="R1015" s="177" t="str">
        <f t="shared" si="1190"/>
        <v>Newcastle</v>
      </c>
      <c r="S1015" s="177" t="str">
        <f t="shared" si="1190"/>
        <v>Tottenham</v>
      </c>
      <c r="T1015" s="177" t="str">
        <f t="shared" si="1190"/>
        <v>Burnley</v>
      </c>
      <c r="U1015" s="177" t="str">
        <f t="shared" si="1190"/>
        <v>Southampton</v>
      </c>
      <c r="V1015" s="177" t="str">
        <f t="shared" si="1190"/>
        <v>Tottenham</v>
      </c>
      <c r="W1015" s="177" t="str">
        <f t="shared" si="1190"/>
        <v>Tottenham</v>
      </c>
      <c r="X1015" s="177" t="str">
        <f t="shared" si="1190"/>
        <v>Man City</v>
      </c>
      <c r="Y1015" s="177" t="str">
        <f t="shared" si="1190"/>
        <v>Huddersfield</v>
      </c>
      <c r="Z1015" s="177" t="str">
        <f t="shared" si="1190"/>
        <v>Crystal Palace</v>
      </c>
      <c r="AA1015" s="177" t="str">
        <f t="shared" si="1190"/>
        <v>Chelsea</v>
      </c>
      <c r="AB1015" s="177" t="str">
        <f t="shared" si="1190"/>
        <v>Wolves</v>
      </c>
      <c r="AC1015" s="177" t="str">
        <f t="shared" si="1190"/>
        <v>Newcastle</v>
      </c>
      <c r="AD1015" s="177" t="str">
        <f t="shared" si="1190"/>
        <v>Tottenham</v>
      </c>
      <c r="AE1015" s="177" t="str">
        <f t="shared" si="1190"/>
        <v>Chelsea</v>
      </c>
      <c r="AF1015" s="177" t="str">
        <f t="shared" si="1190"/>
        <v>Huddersfield</v>
      </c>
      <c r="AG1015" s="177" t="str">
        <f t="shared" si="1190"/>
        <v>West Ham</v>
      </c>
      <c r="AH1015" s="177" t="str">
        <f t="shared" si="1190"/>
        <v>Wolves</v>
      </c>
      <c r="AI1015" s="177" t="str">
        <f t="shared" si="1190"/>
        <v>Leicester</v>
      </c>
      <c r="AJ1015" s="177" t="str">
        <f t="shared" si="1190"/>
        <v>Wolves</v>
      </c>
      <c r="AK1015" s="177" t="str">
        <f t="shared" si="1190"/>
        <v>Burnley</v>
      </c>
      <c r="AL1015" s="177" t="str">
        <f t="shared" si="1190"/>
        <v/>
      </c>
      <c r="AM1015" s="177" t="str">
        <f t="shared" si="1190"/>
        <v/>
      </c>
      <c r="AN1015" s="177" t="str">
        <f t="shared" si="1190"/>
        <v/>
      </c>
      <c r="AO1015" s="177" t="str">
        <f t="shared" si="1190"/>
        <v/>
      </c>
      <c r="AP1015" s="177" t="str">
        <f t="shared" si="1190"/>
        <v/>
      </c>
      <c r="AQ1015" s="170"/>
      <c r="AR1015" s="170"/>
    </row>
    <row r="1016" ht="12.75" customHeight="1">
      <c r="A1016" s="170"/>
      <c r="B1016" s="170"/>
      <c r="C1016" s="140"/>
      <c r="D1016" s="139">
        <v>49.0</v>
      </c>
      <c r="E1016" s="177" t="str">
        <f t="shared" ref="E1016:AP1016" si="1191">IFERROR(INDEX($D$389:$D$578,MATCH($D1016,E$389:E$578,0)),"")</f>
        <v>Southampton</v>
      </c>
      <c r="F1016" s="177" t="str">
        <f t="shared" si="1191"/>
        <v>Man Utd</v>
      </c>
      <c r="G1016" s="177" t="str">
        <f t="shared" si="1191"/>
        <v>Liverpool</v>
      </c>
      <c r="H1016" s="177" t="str">
        <f t="shared" si="1191"/>
        <v>Leicester</v>
      </c>
      <c r="I1016" s="177" t="str">
        <f t="shared" si="1191"/>
        <v>Leicester</v>
      </c>
      <c r="J1016" s="177" t="str">
        <f t="shared" si="1191"/>
        <v>Fulham</v>
      </c>
      <c r="K1016" s="177" t="str">
        <f t="shared" si="1191"/>
        <v>Man City</v>
      </c>
      <c r="L1016" s="177" t="str">
        <f t="shared" si="1191"/>
        <v>Newcastle</v>
      </c>
      <c r="M1016" s="177" t="str">
        <f t="shared" si="1191"/>
        <v>Leicester</v>
      </c>
      <c r="N1016" s="177" t="str">
        <f t="shared" si="1191"/>
        <v>Wolves</v>
      </c>
      <c r="O1016" s="177" t="str">
        <f t="shared" si="1191"/>
        <v>Southampton</v>
      </c>
      <c r="P1016" s="177" t="str">
        <f t="shared" si="1191"/>
        <v>Man City</v>
      </c>
      <c r="Q1016" s="177" t="str">
        <f t="shared" si="1191"/>
        <v>Watford</v>
      </c>
      <c r="R1016" s="177" t="str">
        <f t="shared" si="1191"/>
        <v>Man Utd</v>
      </c>
      <c r="S1016" s="177" t="str">
        <f t="shared" si="1191"/>
        <v>Brighton</v>
      </c>
      <c r="T1016" s="177" t="str">
        <f t="shared" si="1191"/>
        <v>Liverpool</v>
      </c>
      <c r="U1016" s="177" t="str">
        <f t="shared" si="1191"/>
        <v>Tottenham</v>
      </c>
      <c r="V1016" s="177" t="str">
        <f t="shared" si="1191"/>
        <v>Tottenham</v>
      </c>
      <c r="W1016" s="177" t="str">
        <f t="shared" si="1191"/>
        <v>Man City</v>
      </c>
      <c r="X1016" s="177" t="str">
        <f t="shared" si="1191"/>
        <v>West Ham</v>
      </c>
      <c r="Y1016" s="177" t="str">
        <f t="shared" si="1191"/>
        <v>Liverpool</v>
      </c>
      <c r="Z1016" s="177" t="str">
        <f t="shared" si="1191"/>
        <v>Southampton</v>
      </c>
      <c r="AA1016" s="177" t="str">
        <f t="shared" si="1191"/>
        <v>Newcastle</v>
      </c>
      <c r="AB1016" s="177" t="str">
        <f t="shared" si="1191"/>
        <v>Wolves</v>
      </c>
      <c r="AC1016" s="177" t="str">
        <f t="shared" si="1191"/>
        <v>Wolves</v>
      </c>
      <c r="AD1016" s="177" t="str">
        <f t="shared" si="1191"/>
        <v>Cardiff</v>
      </c>
      <c r="AE1016" s="177" t="str">
        <f t="shared" si="1191"/>
        <v>Tottenham</v>
      </c>
      <c r="AF1016" s="177" t="str">
        <f t="shared" si="1191"/>
        <v>Tottenham</v>
      </c>
      <c r="AG1016" s="177" t="str">
        <f t="shared" si="1191"/>
        <v>Wolves</v>
      </c>
      <c r="AH1016" s="177" t="str">
        <f t="shared" si="1191"/>
        <v>Southampton</v>
      </c>
      <c r="AI1016" s="177" t="str">
        <f t="shared" si="1191"/>
        <v>Crystal Palace</v>
      </c>
      <c r="AJ1016" s="177" t="str">
        <f t="shared" si="1191"/>
        <v>Leicester</v>
      </c>
      <c r="AK1016" s="177" t="str">
        <f t="shared" si="1191"/>
        <v>Wolves</v>
      </c>
      <c r="AL1016" s="177" t="str">
        <f t="shared" si="1191"/>
        <v/>
      </c>
      <c r="AM1016" s="177" t="str">
        <f t="shared" si="1191"/>
        <v/>
      </c>
      <c r="AN1016" s="177" t="str">
        <f t="shared" si="1191"/>
        <v/>
      </c>
      <c r="AO1016" s="177" t="str">
        <f t="shared" si="1191"/>
        <v/>
      </c>
      <c r="AP1016" s="177" t="str">
        <f t="shared" si="1191"/>
        <v/>
      </c>
      <c r="AQ1016" s="170"/>
      <c r="AR1016" s="170"/>
    </row>
    <row r="1017" ht="12.75" customHeight="1">
      <c r="A1017" s="170"/>
      <c r="B1017" s="170"/>
      <c r="C1017" s="140"/>
      <c r="D1017" s="139">
        <v>50.0</v>
      </c>
      <c r="E1017" s="177" t="str">
        <f t="shared" ref="E1017:AP1017" si="1192">IFERROR(INDEX($D$389:$D$578,MATCH($D1017,E$389:E$578,0)),"")</f>
        <v>Chelsea</v>
      </c>
      <c r="F1017" s="177" t="str">
        <f t="shared" si="1192"/>
        <v>Brighton</v>
      </c>
      <c r="G1017" s="177" t="str">
        <f t="shared" si="1192"/>
        <v>Tottenham</v>
      </c>
      <c r="H1017" s="177" t="str">
        <f t="shared" si="1192"/>
        <v>Brighton</v>
      </c>
      <c r="I1017" s="177" t="str">
        <f t="shared" si="1192"/>
        <v>Leicester</v>
      </c>
      <c r="J1017" s="177" t="str">
        <f t="shared" si="1192"/>
        <v>Man Utd</v>
      </c>
      <c r="K1017" s="177" t="str">
        <f t="shared" si="1192"/>
        <v>Huddersfield</v>
      </c>
      <c r="L1017" s="177" t="str">
        <f t="shared" si="1192"/>
        <v>Watford</v>
      </c>
      <c r="M1017" s="177" t="str">
        <f t="shared" si="1192"/>
        <v>West Ham</v>
      </c>
      <c r="N1017" s="177" t="str">
        <f t="shared" si="1192"/>
        <v>Southampton</v>
      </c>
      <c r="O1017" s="177" t="str">
        <f t="shared" si="1192"/>
        <v>West Ham</v>
      </c>
      <c r="P1017" s="177" t="str">
        <f t="shared" si="1192"/>
        <v>Chelsea</v>
      </c>
      <c r="Q1017" s="177" t="str">
        <f t="shared" si="1192"/>
        <v>Liverpool</v>
      </c>
      <c r="R1017" s="177" t="str">
        <f t="shared" si="1192"/>
        <v>Huddersfield</v>
      </c>
      <c r="S1017" s="177" t="str">
        <f t="shared" si="1192"/>
        <v>Southampton</v>
      </c>
      <c r="T1017" s="177" t="str">
        <f t="shared" si="1192"/>
        <v>Man Utd</v>
      </c>
      <c r="U1017" s="177" t="str">
        <f t="shared" si="1192"/>
        <v>Man City</v>
      </c>
      <c r="V1017" s="177" t="str">
        <f t="shared" si="1192"/>
        <v>Tottenham</v>
      </c>
      <c r="W1017" s="177" t="str">
        <f t="shared" si="1192"/>
        <v>West Ham</v>
      </c>
      <c r="X1017" s="177" t="str">
        <f t="shared" si="1192"/>
        <v>Man City</v>
      </c>
      <c r="Y1017" s="177" t="str">
        <f t="shared" si="1192"/>
        <v>Fulham</v>
      </c>
      <c r="Z1017" s="177" t="str">
        <f t="shared" si="1192"/>
        <v>Tottenham</v>
      </c>
      <c r="AA1017" s="177" t="str">
        <f t="shared" si="1192"/>
        <v>Huddersfield</v>
      </c>
      <c r="AB1017" s="177" t="str">
        <f t="shared" si="1192"/>
        <v>Huddersfield</v>
      </c>
      <c r="AC1017" s="177" t="str">
        <f t="shared" si="1192"/>
        <v>Huddersfield</v>
      </c>
      <c r="AD1017" s="177" t="str">
        <f t="shared" si="1192"/>
        <v>Watford</v>
      </c>
      <c r="AE1017" s="177" t="str">
        <f t="shared" si="1192"/>
        <v>Chelsea</v>
      </c>
      <c r="AF1017" s="177" t="str">
        <f t="shared" si="1192"/>
        <v>Wolves</v>
      </c>
      <c r="AG1017" s="177" t="str">
        <f t="shared" si="1192"/>
        <v>West Ham</v>
      </c>
      <c r="AH1017" s="177" t="str">
        <f t="shared" si="1192"/>
        <v>Liverpool</v>
      </c>
      <c r="AI1017" s="177" t="str">
        <f t="shared" si="1192"/>
        <v>Wolves</v>
      </c>
      <c r="AJ1017" s="177" t="str">
        <f t="shared" si="1192"/>
        <v>Man Utd</v>
      </c>
      <c r="AK1017" s="177" t="str">
        <f t="shared" si="1192"/>
        <v>Liverpool</v>
      </c>
      <c r="AL1017" s="177" t="str">
        <f t="shared" si="1192"/>
        <v/>
      </c>
      <c r="AM1017" s="177" t="str">
        <f t="shared" si="1192"/>
        <v/>
      </c>
      <c r="AN1017" s="177" t="str">
        <f t="shared" si="1192"/>
        <v/>
      </c>
      <c r="AO1017" s="177" t="str">
        <f t="shared" si="1192"/>
        <v/>
      </c>
      <c r="AP1017" s="177" t="str">
        <f t="shared" si="1192"/>
        <v/>
      </c>
      <c r="AQ1017" s="170"/>
      <c r="AR1017" s="170"/>
    </row>
    <row r="1018" ht="12.75" customHeight="1">
      <c r="A1018" s="170"/>
      <c r="B1018" s="170"/>
      <c r="C1018" s="140"/>
      <c r="D1018" s="139">
        <v>51.0</v>
      </c>
      <c r="E1018" s="177" t="str">
        <f t="shared" ref="E1018:AP1018" si="1193">IFERROR(INDEX($D$389:$D$578,MATCH($D1018,E$389:E$578,0)),"")</f>
        <v>Tottenham</v>
      </c>
      <c r="F1018" s="177" t="str">
        <f t="shared" si="1193"/>
        <v>Cardiff</v>
      </c>
      <c r="G1018" s="177" t="str">
        <f t="shared" si="1193"/>
        <v>Crystal Palace</v>
      </c>
      <c r="H1018" s="177" t="str">
        <f t="shared" si="1193"/>
        <v>Wolves</v>
      </c>
      <c r="I1018" s="177" t="str">
        <f t="shared" si="1193"/>
        <v>Southampton</v>
      </c>
      <c r="J1018" s="177" t="str">
        <f t="shared" si="1193"/>
        <v>Man City</v>
      </c>
      <c r="K1018" s="177" t="str">
        <f t="shared" si="1193"/>
        <v>Man City</v>
      </c>
      <c r="L1018" s="177" t="str">
        <f t="shared" si="1193"/>
        <v>Burnley</v>
      </c>
      <c r="M1018" s="177" t="str">
        <f t="shared" si="1193"/>
        <v>Wolves</v>
      </c>
      <c r="N1018" s="177" t="str">
        <f t="shared" si="1193"/>
        <v>Southampton</v>
      </c>
      <c r="O1018" s="177" t="str">
        <f t="shared" si="1193"/>
        <v>Chelsea</v>
      </c>
      <c r="P1018" s="177" t="str">
        <f t="shared" si="1193"/>
        <v>Liverpool</v>
      </c>
      <c r="Q1018" s="177" t="str">
        <f t="shared" si="1193"/>
        <v>Wolves</v>
      </c>
      <c r="R1018" s="177" t="str">
        <f t="shared" si="1193"/>
        <v>Liverpool</v>
      </c>
      <c r="S1018" s="177" t="str">
        <f t="shared" si="1193"/>
        <v>Newcastle</v>
      </c>
      <c r="T1018" s="177" t="str">
        <f t="shared" si="1193"/>
        <v>Tottenham</v>
      </c>
      <c r="U1018" s="177" t="str">
        <f t="shared" si="1193"/>
        <v>Newcastle</v>
      </c>
      <c r="V1018" s="177" t="str">
        <f t="shared" si="1193"/>
        <v>Tottenham</v>
      </c>
      <c r="W1018" s="177" t="str">
        <f t="shared" si="1193"/>
        <v>Liverpool</v>
      </c>
      <c r="X1018" s="177" t="str">
        <f t="shared" si="1193"/>
        <v>Southampton</v>
      </c>
      <c r="Y1018" s="177" t="str">
        <f t="shared" si="1193"/>
        <v>Liverpool</v>
      </c>
      <c r="Z1018" s="177" t="str">
        <f t="shared" si="1193"/>
        <v>Man Utd</v>
      </c>
      <c r="AA1018" s="177" t="str">
        <f t="shared" si="1193"/>
        <v>Tottenham</v>
      </c>
      <c r="AB1018" s="177" t="str">
        <f t="shared" si="1193"/>
        <v>Watford</v>
      </c>
      <c r="AC1018" s="177" t="str">
        <f t="shared" si="1193"/>
        <v>Tottenham</v>
      </c>
      <c r="AD1018" s="177" t="str">
        <f t="shared" si="1193"/>
        <v>Wolves</v>
      </c>
      <c r="AE1018" s="177" t="str">
        <f t="shared" si="1193"/>
        <v>Man City</v>
      </c>
      <c r="AF1018" s="177" t="str">
        <f t="shared" si="1193"/>
        <v>West Ham</v>
      </c>
      <c r="AG1018" s="177" t="str">
        <f t="shared" si="1193"/>
        <v>Man City</v>
      </c>
      <c r="AH1018" s="177" t="str">
        <f t="shared" si="1193"/>
        <v>Leicester</v>
      </c>
      <c r="AI1018" s="177" t="str">
        <f t="shared" si="1193"/>
        <v>Watford</v>
      </c>
      <c r="AJ1018" s="177" t="str">
        <f t="shared" si="1193"/>
        <v>Everton</v>
      </c>
      <c r="AK1018" s="177" t="str">
        <f t="shared" si="1193"/>
        <v>Tottenham</v>
      </c>
      <c r="AL1018" s="177" t="str">
        <f t="shared" si="1193"/>
        <v/>
      </c>
      <c r="AM1018" s="177" t="str">
        <f t="shared" si="1193"/>
        <v/>
      </c>
      <c r="AN1018" s="177" t="str">
        <f t="shared" si="1193"/>
        <v/>
      </c>
      <c r="AO1018" s="177" t="str">
        <f t="shared" si="1193"/>
        <v/>
      </c>
      <c r="AP1018" s="177" t="str">
        <f t="shared" si="1193"/>
        <v/>
      </c>
      <c r="AQ1018" s="170"/>
      <c r="AR1018" s="170"/>
    </row>
    <row r="1019" ht="12.75" customHeight="1">
      <c r="A1019" s="170"/>
      <c r="B1019" s="170"/>
      <c r="C1019" s="140"/>
      <c r="D1019" s="139">
        <v>52.0</v>
      </c>
      <c r="E1019" s="177" t="str">
        <f t="shared" ref="E1019:AP1019" si="1194">IFERROR(INDEX($D$389:$D$578,MATCH($D1019,E$389:E$578,0)),"")</f>
        <v>Leicester</v>
      </c>
      <c r="F1019" s="177" t="str">
        <f t="shared" si="1194"/>
        <v>Leicester</v>
      </c>
      <c r="G1019" s="177" t="str">
        <f t="shared" si="1194"/>
        <v>Man Utd</v>
      </c>
      <c r="H1019" s="177" t="str">
        <f t="shared" si="1194"/>
        <v>Brighton</v>
      </c>
      <c r="I1019" s="177" t="str">
        <f t="shared" si="1194"/>
        <v>Liverpool</v>
      </c>
      <c r="J1019" s="177" t="str">
        <f t="shared" si="1194"/>
        <v>Man Utd</v>
      </c>
      <c r="K1019" s="177" t="str">
        <f t="shared" si="1194"/>
        <v>Tottenham</v>
      </c>
      <c r="L1019" s="177" t="str">
        <f t="shared" si="1194"/>
        <v>Leicester</v>
      </c>
      <c r="M1019" s="177" t="str">
        <f t="shared" si="1194"/>
        <v>Southampton</v>
      </c>
      <c r="N1019" s="177" t="str">
        <f t="shared" si="1194"/>
        <v>Newcastle</v>
      </c>
      <c r="O1019" s="177" t="str">
        <f t="shared" si="1194"/>
        <v>Newcastle</v>
      </c>
      <c r="P1019" s="177" t="str">
        <f t="shared" si="1194"/>
        <v>Wolves</v>
      </c>
      <c r="Q1019" s="177" t="str">
        <f t="shared" si="1194"/>
        <v>Newcastle</v>
      </c>
      <c r="R1019" s="177" t="str">
        <f t="shared" si="1194"/>
        <v>Brighton</v>
      </c>
      <c r="S1019" s="177" t="str">
        <f t="shared" si="1194"/>
        <v>Fulham</v>
      </c>
      <c r="T1019" s="177" t="str">
        <f t="shared" si="1194"/>
        <v>Man Utd</v>
      </c>
      <c r="U1019" s="177" t="str">
        <f t="shared" si="1194"/>
        <v>Southampton</v>
      </c>
      <c r="V1019" s="177" t="str">
        <f t="shared" si="1194"/>
        <v>Everton</v>
      </c>
      <c r="W1019" s="177" t="str">
        <f t="shared" si="1194"/>
        <v>Southampton</v>
      </c>
      <c r="X1019" s="177" t="str">
        <f t="shared" si="1194"/>
        <v>Leicester</v>
      </c>
      <c r="Y1019" s="177" t="str">
        <f t="shared" si="1194"/>
        <v>Man Utd</v>
      </c>
      <c r="Z1019" s="177" t="str">
        <f t="shared" si="1194"/>
        <v>Tottenham</v>
      </c>
      <c r="AA1019" s="177" t="str">
        <f t="shared" si="1194"/>
        <v>Man City</v>
      </c>
      <c r="AB1019" s="177" t="str">
        <f t="shared" si="1194"/>
        <v>Southampton</v>
      </c>
      <c r="AC1019" s="177" t="str">
        <f t="shared" si="1194"/>
        <v>West Ham</v>
      </c>
      <c r="AD1019" s="177" t="str">
        <f t="shared" si="1194"/>
        <v>Liverpool</v>
      </c>
      <c r="AE1019" s="177" t="str">
        <f t="shared" si="1194"/>
        <v>Southampton</v>
      </c>
      <c r="AF1019" s="177" t="str">
        <f t="shared" si="1194"/>
        <v>Wolves</v>
      </c>
      <c r="AG1019" s="177" t="str">
        <f t="shared" si="1194"/>
        <v>Chelsea</v>
      </c>
      <c r="AH1019" s="177" t="str">
        <f t="shared" si="1194"/>
        <v>Leicester</v>
      </c>
      <c r="AI1019" s="177" t="str">
        <f t="shared" si="1194"/>
        <v>West Ham</v>
      </c>
      <c r="AJ1019" s="177" t="str">
        <f t="shared" si="1194"/>
        <v>Fulham</v>
      </c>
      <c r="AK1019" s="177" t="str">
        <f t="shared" si="1194"/>
        <v>Watford</v>
      </c>
      <c r="AL1019" s="177" t="str">
        <f t="shared" si="1194"/>
        <v/>
      </c>
      <c r="AM1019" s="177" t="str">
        <f t="shared" si="1194"/>
        <v/>
      </c>
      <c r="AN1019" s="177" t="str">
        <f t="shared" si="1194"/>
        <v/>
      </c>
      <c r="AO1019" s="177" t="str">
        <f t="shared" si="1194"/>
        <v/>
      </c>
      <c r="AP1019" s="177" t="str">
        <f t="shared" si="1194"/>
        <v/>
      </c>
      <c r="AQ1019" s="170"/>
      <c r="AR1019" s="170"/>
    </row>
    <row r="1020" ht="12.75" customHeight="1">
      <c r="A1020" s="170"/>
      <c r="B1020" s="170"/>
      <c r="C1020" s="140"/>
      <c r="D1020" s="139">
        <v>53.0</v>
      </c>
      <c r="E1020" s="177" t="str">
        <f t="shared" ref="E1020:AP1020" si="1195">IFERROR(INDEX($D$389:$D$578,MATCH($D1020,E$389:E$578,0)),"")</f>
        <v>Bournemouth</v>
      </c>
      <c r="F1020" s="177" t="str">
        <f t="shared" si="1195"/>
        <v>Liverpool</v>
      </c>
      <c r="G1020" s="177" t="str">
        <f t="shared" si="1195"/>
        <v>Watford</v>
      </c>
      <c r="H1020" s="177" t="str">
        <f t="shared" si="1195"/>
        <v>Everton</v>
      </c>
      <c r="I1020" s="177" t="str">
        <f t="shared" si="1195"/>
        <v>Man City</v>
      </c>
      <c r="J1020" s="177" t="str">
        <f t="shared" si="1195"/>
        <v>Man City</v>
      </c>
      <c r="K1020" s="177" t="str">
        <f t="shared" si="1195"/>
        <v>Newcastle</v>
      </c>
      <c r="L1020" s="177" t="str">
        <f t="shared" si="1195"/>
        <v>Southampton</v>
      </c>
      <c r="M1020" s="177" t="str">
        <f t="shared" si="1195"/>
        <v>Newcastle</v>
      </c>
      <c r="N1020" s="177" t="str">
        <f t="shared" si="1195"/>
        <v>Watford</v>
      </c>
      <c r="O1020" s="177" t="str">
        <f t="shared" si="1195"/>
        <v>Man Utd</v>
      </c>
      <c r="P1020" s="177" t="str">
        <f t="shared" si="1195"/>
        <v>Leicester</v>
      </c>
      <c r="Q1020" s="177" t="str">
        <f t="shared" si="1195"/>
        <v>Tottenham</v>
      </c>
      <c r="R1020" s="177" t="str">
        <f t="shared" si="1195"/>
        <v>Southampton</v>
      </c>
      <c r="S1020" s="177" t="str">
        <f t="shared" si="1195"/>
        <v>Huddersfield</v>
      </c>
      <c r="T1020" s="177" t="str">
        <f t="shared" si="1195"/>
        <v>Tottenham</v>
      </c>
      <c r="U1020" s="177" t="str">
        <f t="shared" si="1195"/>
        <v>Tottenham</v>
      </c>
      <c r="V1020" s="177" t="str">
        <f t="shared" si="1195"/>
        <v>Newcastle</v>
      </c>
      <c r="W1020" s="177" t="str">
        <f t="shared" si="1195"/>
        <v>Everton</v>
      </c>
      <c r="X1020" s="177" t="str">
        <f t="shared" si="1195"/>
        <v>Wolves</v>
      </c>
      <c r="Y1020" s="177" t="str">
        <f t="shared" si="1195"/>
        <v>Southampton</v>
      </c>
      <c r="Z1020" s="177" t="str">
        <f t="shared" si="1195"/>
        <v>Tottenham</v>
      </c>
      <c r="AA1020" s="177" t="str">
        <f t="shared" si="1195"/>
        <v>Newcastle</v>
      </c>
      <c r="AB1020" s="177" t="str">
        <f t="shared" si="1195"/>
        <v>Huddersfield</v>
      </c>
      <c r="AC1020" s="177" t="str">
        <f t="shared" si="1195"/>
        <v>Cardiff</v>
      </c>
      <c r="AD1020" s="177" t="str">
        <f t="shared" si="1195"/>
        <v>West Ham</v>
      </c>
      <c r="AE1020" s="177" t="str">
        <f t="shared" si="1195"/>
        <v>Leicester</v>
      </c>
      <c r="AF1020" s="177" t="str">
        <f t="shared" si="1195"/>
        <v>Wolves</v>
      </c>
      <c r="AG1020" s="177" t="str">
        <f t="shared" si="1195"/>
        <v>Southampton</v>
      </c>
      <c r="AH1020" s="177" t="str">
        <f t="shared" si="1195"/>
        <v>Man Utd</v>
      </c>
      <c r="AI1020" s="177" t="str">
        <f t="shared" si="1195"/>
        <v>Southampton</v>
      </c>
      <c r="AJ1020" s="177" t="str">
        <f t="shared" si="1195"/>
        <v>Liverpool</v>
      </c>
      <c r="AK1020" s="177" t="str">
        <f t="shared" si="1195"/>
        <v>Man City</v>
      </c>
      <c r="AL1020" s="177" t="str">
        <f t="shared" si="1195"/>
        <v/>
      </c>
      <c r="AM1020" s="177" t="str">
        <f t="shared" si="1195"/>
        <v/>
      </c>
      <c r="AN1020" s="177" t="str">
        <f t="shared" si="1195"/>
        <v/>
      </c>
      <c r="AO1020" s="177" t="str">
        <f t="shared" si="1195"/>
        <v/>
      </c>
      <c r="AP1020" s="177" t="str">
        <f t="shared" si="1195"/>
        <v/>
      </c>
      <c r="AQ1020" s="170"/>
      <c r="AR1020" s="170"/>
    </row>
    <row r="1021" ht="12.75" customHeight="1">
      <c r="A1021" s="170"/>
      <c r="B1021" s="170"/>
      <c r="C1021" s="140"/>
      <c r="D1021" s="139">
        <v>54.0</v>
      </c>
      <c r="E1021" s="177" t="str">
        <f t="shared" ref="E1021:AP1021" si="1196">IFERROR(INDEX($D$389:$D$578,MATCH($D1021,E$389:E$578,0)),"")</f>
        <v>Man Utd</v>
      </c>
      <c r="F1021" s="177" t="str">
        <f t="shared" si="1196"/>
        <v>Liverpool</v>
      </c>
      <c r="G1021" s="177" t="str">
        <f t="shared" si="1196"/>
        <v>Everton</v>
      </c>
      <c r="H1021" s="177" t="str">
        <f t="shared" si="1196"/>
        <v>Bournemouth</v>
      </c>
      <c r="I1021" s="177" t="str">
        <f t="shared" si="1196"/>
        <v>Chelsea</v>
      </c>
      <c r="J1021" s="177" t="str">
        <f t="shared" si="1196"/>
        <v>Tottenham</v>
      </c>
      <c r="K1021" s="177" t="str">
        <f t="shared" si="1196"/>
        <v>Leicester</v>
      </c>
      <c r="L1021" s="177" t="str">
        <f t="shared" si="1196"/>
        <v>West Ham</v>
      </c>
      <c r="M1021" s="177" t="str">
        <f t="shared" si="1196"/>
        <v>Wolves</v>
      </c>
      <c r="N1021" s="177" t="str">
        <f t="shared" si="1196"/>
        <v>West Ham</v>
      </c>
      <c r="O1021" s="177" t="str">
        <f t="shared" si="1196"/>
        <v>Leicester</v>
      </c>
      <c r="P1021" s="177" t="str">
        <f t="shared" si="1196"/>
        <v>Man Utd</v>
      </c>
      <c r="Q1021" s="177" t="str">
        <f t="shared" si="1196"/>
        <v>Newcastle</v>
      </c>
      <c r="R1021" s="177" t="str">
        <f t="shared" si="1196"/>
        <v>Man City</v>
      </c>
      <c r="S1021" s="177" t="str">
        <f t="shared" si="1196"/>
        <v>Leicester</v>
      </c>
      <c r="T1021" s="177" t="str">
        <f t="shared" si="1196"/>
        <v>Everton</v>
      </c>
      <c r="U1021" s="177" t="str">
        <f t="shared" si="1196"/>
        <v>Tottenham</v>
      </c>
      <c r="V1021" s="177" t="str">
        <f t="shared" si="1196"/>
        <v>Man City</v>
      </c>
      <c r="W1021" s="177" t="str">
        <f t="shared" si="1196"/>
        <v>Tottenham</v>
      </c>
      <c r="X1021" s="177" t="str">
        <f t="shared" si="1196"/>
        <v>Huddersfield</v>
      </c>
      <c r="Y1021" s="177" t="str">
        <f t="shared" si="1196"/>
        <v>Man City</v>
      </c>
      <c r="Z1021" s="177" t="str">
        <f t="shared" si="1196"/>
        <v>Newcastle</v>
      </c>
      <c r="AA1021" s="177" t="str">
        <f t="shared" si="1196"/>
        <v>Southampton</v>
      </c>
      <c r="AB1021" s="177" t="str">
        <f t="shared" si="1196"/>
        <v>Man Utd</v>
      </c>
      <c r="AC1021" s="177" t="str">
        <f t="shared" si="1196"/>
        <v>Crystal Palace</v>
      </c>
      <c r="AD1021" s="177" t="str">
        <f t="shared" si="1196"/>
        <v>Newcastle</v>
      </c>
      <c r="AE1021" s="177" t="str">
        <f t="shared" si="1196"/>
        <v>West Ham</v>
      </c>
      <c r="AF1021" s="177" t="str">
        <f t="shared" si="1196"/>
        <v>Burnley</v>
      </c>
      <c r="AG1021" s="177" t="str">
        <f t="shared" si="1196"/>
        <v>Newcastle</v>
      </c>
      <c r="AH1021" s="177" t="str">
        <f t="shared" si="1196"/>
        <v>Watford</v>
      </c>
      <c r="AI1021" s="177" t="str">
        <f t="shared" si="1196"/>
        <v>Southampton</v>
      </c>
      <c r="AJ1021" s="177" t="str">
        <f t="shared" si="1196"/>
        <v>Fulham</v>
      </c>
      <c r="AK1021" s="177" t="str">
        <f t="shared" si="1196"/>
        <v>Newcastle</v>
      </c>
      <c r="AL1021" s="177" t="str">
        <f t="shared" si="1196"/>
        <v/>
      </c>
      <c r="AM1021" s="177" t="str">
        <f t="shared" si="1196"/>
        <v/>
      </c>
      <c r="AN1021" s="177" t="str">
        <f t="shared" si="1196"/>
        <v/>
      </c>
      <c r="AO1021" s="177" t="str">
        <f t="shared" si="1196"/>
        <v/>
      </c>
      <c r="AP1021" s="177" t="str">
        <f t="shared" si="1196"/>
        <v/>
      </c>
      <c r="AQ1021" s="170"/>
      <c r="AR1021" s="170"/>
    </row>
    <row r="1022" ht="12.75" customHeight="1">
      <c r="A1022" s="170"/>
      <c r="B1022" s="170"/>
      <c r="C1022" s="140"/>
      <c r="D1022" s="139">
        <v>55.0</v>
      </c>
      <c r="E1022" s="177" t="str">
        <f t="shared" ref="E1022:AP1022" si="1197">IFERROR(INDEX($D$389:$D$578,MATCH($D1022,E$389:E$578,0)),"")</f>
        <v>Man Utd</v>
      </c>
      <c r="F1022" s="177" t="str">
        <f t="shared" si="1197"/>
        <v>Burnley</v>
      </c>
      <c r="G1022" s="177" t="str">
        <f t="shared" si="1197"/>
        <v>Tottenham</v>
      </c>
      <c r="H1022" s="177" t="str">
        <f t="shared" si="1197"/>
        <v>Liverpool</v>
      </c>
      <c r="I1022" s="177" t="str">
        <f t="shared" si="1197"/>
        <v>Leicester</v>
      </c>
      <c r="J1022" s="177" t="str">
        <f t="shared" si="1197"/>
        <v>Fulham</v>
      </c>
      <c r="K1022" s="177" t="str">
        <f t="shared" si="1197"/>
        <v>Watford</v>
      </c>
      <c r="L1022" s="177" t="str">
        <f t="shared" si="1197"/>
        <v>Huddersfield</v>
      </c>
      <c r="M1022" s="177" t="str">
        <f t="shared" si="1197"/>
        <v>Newcastle</v>
      </c>
      <c r="N1022" s="177" t="str">
        <f t="shared" si="1197"/>
        <v>Man City</v>
      </c>
      <c r="O1022" s="177" t="str">
        <f t="shared" si="1197"/>
        <v>West Ham</v>
      </c>
      <c r="P1022" s="177" t="str">
        <f t="shared" si="1197"/>
        <v>Southampton</v>
      </c>
      <c r="Q1022" s="177" t="str">
        <f t="shared" si="1197"/>
        <v>Man City</v>
      </c>
      <c r="R1022" s="177" t="str">
        <f t="shared" si="1197"/>
        <v>Man Utd</v>
      </c>
      <c r="S1022" s="177" t="str">
        <f t="shared" si="1197"/>
        <v>Man City</v>
      </c>
      <c r="T1022" s="177" t="str">
        <f t="shared" si="1197"/>
        <v>Everton</v>
      </c>
      <c r="U1022" s="177" t="str">
        <f t="shared" si="1197"/>
        <v>Wolves</v>
      </c>
      <c r="V1022" s="177" t="str">
        <f t="shared" si="1197"/>
        <v>Fulham</v>
      </c>
      <c r="W1022" s="177" t="str">
        <f t="shared" si="1197"/>
        <v>West Ham</v>
      </c>
      <c r="X1022" s="177" t="str">
        <f t="shared" si="1197"/>
        <v>Tottenham</v>
      </c>
      <c r="Y1022" s="177" t="str">
        <f t="shared" si="1197"/>
        <v>Watford</v>
      </c>
      <c r="Z1022" s="177" t="str">
        <f t="shared" si="1197"/>
        <v>Everton</v>
      </c>
      <c r="AA1022" s="177" t="str">
        <f t="shared" si="1197"/>
        <v>Leicester</v>
      </c>
      <c r="AB1022" s="177" t="str">
        <f t="shared" si="1197"/>
        <v>West Ham</v>
      </c>
      <c r="AC1022" s="177" t="str">
        <f t="shared" si="1197"/>
        <v>Everton</v>
      </c>
      <c r="AD1022" s="177" t="str">
        <f t="shared" si="1197"/>
        <v>Tottenham</v>
      </c>
      <c r="AE1022" s="177" t="str">
        <f t="shared" si="1197"/>
        <v>Tottenham</v>
      </c>
      <c r="AF1022" s="177" t="str">
        <f t="shared" si="1197"/>
        <v>Tottenham</v>
      </c>
      <c r="AG1022" s="177" t="str">
        <f t="shared" si="1197"/>
        <v>Wolves</v>
      </c>
      <c r="AH1022" s="177" t="str">
        <f t="shared" si="1197"/>
        <v>Wolves</v>
      </c>
      <c r="AI1022" s="177" t="str">
        <f t="shared" si="1197"/>
        <v>West Ham</v>
      </c>
      <c r="AJ1022" s="177" t="str">
        <f t="shared" si="1197"/>
        <v>Man City</v>
      </c>
      <c r="AK1022" s="177" t="str">
        <f t="shared" si="1197"/>
        <v>West Ham</v>
      </c>
      <c r="AL1022" s="177" t="str">
        <f t="shared" si="1197"/>
        <v/>
      </c>
      <c r="AM1022" s="177" t="str">
        <f t="shared" si="1197"/>
        <v/>
      </c>
      <c r="AN1022" s="177" t="str">
        <f t="shared" si="1197"/>
        <v/>
      </c>
      <c r="AO1022" s="177" t="str">
        <f t="shared" si="1197"/>
        <v/>
      </c>
      <c r="AP1022" s="177" t="str">
        <f t="shared" si="1197"/>
        <v/>
      </c>
      <c r="AQ1022" s="170"/>
      <c r="AR1022" s="170"/>
    </row>
    <row r="1023" ht="12.75" customHeight="1">
      <c r="A1023" s="170"/>
      <c r="B1023" s="170"/>
      <c r="C1023" s="140"/>
      <c r="D1023" s="139">
        <v>56.0</v>
      </c>
      <c r="E1023" s="177" t="str">
        <f t="shared" ref="E1023:AP1023" si="1198">IFERROR(INDEX($D$389:$D$578,MATCH($D1023,E$389:E$578,0)),"")</f>
        <v>Fulham</v>
      </c>
      <c r="F1023" s="177" t="str">
        <f t="shared" si="1198"/>
        <v>West Ham</v>
      </c>
      <c r="G1023" s="177" t="str">
        <f t="shared" si="1198"/>
        <v>Brighton</v>
      </c>
      <c r="H1023" s="177" t="str">
        <f t="shared" si="1198"/>
        <v>Wolves</v>
      </c>
      <c r="I1023" s="177" t="str">
        <f t="shared" si="1198"/>
        <v>Wolves</v>
      </c>
      <c r="J1023" s="177" t="str">
        <f t="shared" si="1198"/>
        <v>Wolves</v>
      </c>
      <c r="K1023" s="177" t="str">
        <f t="shared" si="1198"/>
        <v>Burnley</v>
      </c>
      <c r="L1023" s="177" t="str">
        <f t="shared" si="1198"/>
        <v>Leicester</v>
      </c>
      <c r="M1023" s="177" t="str">
        <f t="shared" si="1198"/>
        <v>Southampton</v>
      </c>
      <c r="N1023" s="177" t="str">
        <f t="shared" si="1198"/>
        <v>Chelsea</v>
      </c>
      <c r="O1023" s="177" t="str">
        <f t="shared" si="1198"/>
        <v>West Ham</v>
      </c>
      <c r="P1023" s="177" t="str">
        <f t="shared" si="1198"/>
        <v>Cardiff</v>
      </c>
      <c r="Q1023" s="177" t="str">
        <f t="shared" si="1198"/>
        <v>Southampton</v>
      </c>
      <c r="R1023" s="177" t="str">
        <f t="shared" si="1198"/>
        <v>Southampton</v>
      </c>
      <c r="S1023" s="177" t="str">
        <f t="shared" si="1198"/>
        <v>Huddersfield</v>
      </c>
      <c r="T1023" s="177" t="str">
        <f t="shared" si="1198"/>
        <v>Newcastle</v>
      </c>
      <c r="U1023" s="177" t="str">
        <f t="shared" si="1198"/>
        <v>Man Utd</v>
      </c>
      <c r="V1023" s="177" t="str">
        <f t="shared" si="1198"/>
        <v>West Ham</v>
      </c>
      <c r="W1023" s="177" t="str">
        <f t="shared" si="1198"/>
        <v>Fulham</v>
      </c>
      <c r="X1023" s="177" t="str">
        <f t="shared" si="1198"/>
        <v>Tottenham</v>
      </c>
      <c r="Y1023" s="177" t="str">
        <f t="shared" si="1198"/>
        <v>Man City</v>
      </c>
      <c r="Z1023" s="177" t="str">
        <f t="shared" si="1198"/>
        <v>Tottenham</v>
      </c>
      <c r="AA1023" s="177" t="str">
        <f t="shared" si="1198"/>
        <v>Burnley</v>
      </c>
      <c r="AB1023" s="177" t="str">
        <f t="shared" si="1198"/>
        <v>Southampton</v>
      </c>
      <c r="AC1023" s="177" t="str">
        <f t="shared" si="1198"/>
        <v>Burnley</v>
      </c>
      <c r="AD1023" s="177" t="str">
        <f t="shared" si="1198"/>
        <v>Southampton</v>
      </c>
      <c r="AE1023" s="177" t="str">
        <f t="shared" si="1198"/>
        <v>Leicester</v>
      </c>
      <c r="AF1023" s="177" t="str">
        <f t="shared" si="1198"/>
        <v>Liverpool</v>
      </c>
      <c r="AG1023" s="177" t="str">
        <f t="shared" si="1198"/>
        <v>West Ham</v>
      </c>
      <c r="AH1023" s="177" t="str">
        <f t="shared" si="1198"/>
        <v>Newcastle</v>
      </c>
      <c r="AI1023" s="177" t="str">
        <f t="shared" si="1198"/>
        <v>Everton</v>
      </c>
      <c r="AJ1023" s="177" t="str">
        <f t="shared" si="1198"/>
        <v>Man Utd</v>
      </c>
      <c r="AK1023" s="177" t="str">
        <f t="shared" si="1198"/>
        <v>Bournemouth</v>
      </c>
      <c r="AL1023" s="177" t="str">
        <f t="shared" si="1198"/>
        <v/>
      </c>
      <c r="AM1023" s="177" t="str">
        <f t="shared" si="1198"/>
        <v/>
      </c>
      <c r="AN1023" s="177" t="str">
        <f t="shared" si="1198"/>
        <v/>
      </c>
      <c r="AO1023" s="177" t="str">
        <f t="shared" si="1198"/>
        <v/>
      </c>
      <c r="AP1023" s="177" t="str">
        <f t="shared" si="1198"/>
        <v/>
      </c>
      <c r="AQ1023" s="170"/>
      <c r="AR1023" s="170"/>
    </row>
    <row r="1024" ht="12.75" customHeight="1">
      <c r="A1024" s="170"/>
      <c r="B1024" s="170"/>
      <c r="C1024" s="140"/>
      <c r="D1024" s="139">
        <v>57.0</v>
      </c>
      <c r="E1024" s="177" t="str">
        <f t="shared" ref="E1024:AP1024" si="1199">IFERROR(INDEX($D$389:$D$578,MATCH($D1024,E$389:E$578,0)),"")</f>
        <v>Leicester</v>
      </c>
      <c r="F1024" s="177" t="str">
        <f t="shared" si="1199"/>
        <v>Chelsea</v>
      </c>
      <c r="G1024" s="177" t="str">
        <f t="shared" si="1199"/>
        <v>Bournemouth</v>
      </c>
      <c r="H1024" s="177" t="str">
        <f t="shared" si="1199"/>
        <v>Fulham</v>
      </c>
      <c r="I1024" s="177" t="str">
        <f t="shared" si="1199"/>
        <v>Tottenham</v>
      </c>
      <c r="J1024" s="177" t="str">
        <f t="shared" si="1199"/>
        <v>Watford</v>
      </c>
      <c r="K1024" s="177" t="str">
        <f t="shared" si="1199"/>
        <v>Fulham</v>
      </c>
      <c r="L1024" s="177" t="str">
        <f t="shared" si="1199"/>
        <v>Wolves</v>
      </c>
      <c r="M1024" s="177" t="str">
        <f t="shared" si="1199"/>
        <v>Watford</v>
      </c>
      <c r="N1024" s="177" t="str">
        <f t="shared" si="1199"/>
        <v>Newcastle</v>
      </c>
      <c r="O1024" s="177" t="str">
        <f t="shared" si="1199"/>
        <v>Wolves</v>
      </c>
      <c r="P1024" s="177" t="str">
        <f t="shared" si="1199"/>
        <v>Brighton</v>
      </c>
      <c r="Q1024" s="177" t="str">
        <f t="shared" si="1199"/>
        <v>Man Utd</v>
      </c>
      <c r="R1024" s="177" t="str">
        <f t="shared" si="1199"/>
        <v>Liverpool</v>
      </c>
      <c r="S1024" s="177" t="str">
        <f t="shared" si="1199"/>
        <v>Tottenham</v>
      </c>
      <c r="T1024" s="177" t="str">
        <f t="shared" si="1199"/>
        <v>Huddersfield</v>
      </c>
      <c r="U1024" s="177" t="str">
        <f t="shared" si="1199"/>
        <v>Everton</v>
      </c>
      <c r="V1024" s="177" t="str">
        <f t="shared" si="1199"/>
        <v>Liverpool</v>
      </c>
      <c r="W1024" s="177" t="str">
        <f t="shared" si="1199"/>
        <v>Wolves</v>
      </c>
      <c r="X1024" s="177" t="str">
        <f t="shared" si="1199"/>
        <v>Huddersfield</v>
      </c>
      <c r="Y1024" s="177" t="str">
        <f t="shared" si="1199"/>
        <v>West Ham</v>
      </c>
      <c r="Z1024" s="177" t="str">
        <f t="shared" si="1199"/>
        <v>Liverpool</v>
      </c>
      <c r="AA1024" s="177" t="str">
        <f t="shared" si="1199"/>
        <v>Watford</v>
      </c>
      <c r="AB1024" s="177" t="str">
        <f t="shared" si="1199"/>
        <v>Wolves</v>
      </c>
      <c r="AC1024" s="177" t="str">
        <f t="shared" si="1199"/>
        <v>Crystal Palace</v>
      </c>
      <c r="AD1024" s="177" t="str">
        <f t="shared" si="1199"/>
        <v>West Ham</v>
      </c>
      <c r="AE1024" s="177" t="str">
        <f t="shared" si="1199"/>
        <v>Leicester</v>
      </c>
      <c r="AF1024" s="177" t="str">
        <f t="shared" si="1199"/>
        <v>West Ham</v>
      </c>
      <c r="AG1024" s="177" t="str">
        <f t="shared" si="1199"/>
        <v>West Ham</v>
      </c>
      <c r="AH1024" s="177" t="str">
        <f t="shared" si="1199"/>
        <v>Watford</v>
      </c>
      <c r="AI1024" s="177" t="str">
        <f t="shared" si="1199"/>
        <v>Newcastle</v>
      </c>
      <c r="AJ1024" s="177" t="str">
        <f t="shared" si="1199"/>
        <v>Tottenham</v>
      </c>
      <c r="AK1024" s="177" t="str">
        <f t="shared" si="1199"/>
        <v>Cardiff</v>
      </c>
      <c r="AL1024" s="177" t="str">
        <f t="shared" si="1199"/>
        <v/>
      </c>
      <c r="AM1024" s="177" t="str">
        <f t="shared" si="1199"/>
        <v/>
      </c>
      <c r="AN1024" s="177" t="str">
        <f t="shared" si="1199"/>
        <v/>
      </c>
      <c r="AO1024" s="177" t="str">
        <f t="shared" si="1199"/>
        <v/>
      </c>
      <c r="AP1024" s="177" t="str">
        <f t="shared" si="1199"/>
        <v/>
      </c>
      <c r="AQ1024" s="170"/>
      <c r="AR1024" s="170"/>
    </row>
    <row r="1025" ht="12.75" customHeight="1">
      <c r="A1025" s="170"/>
      <c r="B1025" s="170"/>
      <c r="C1025" s="140"/>
      <c r="D1025" s="139">
        <v>58.0</v>
      </c>
      <c r="E1025" s="177" t="str">
        <f t="shared" ref="E1025:AP1025" si="1200">IFERROR(INDEX($D$389:$D$578,MATCH($D1025,E$389:E$578,0)),"")</f>
        <v>Everton</v>
      </c>
      <c r="F1025" s="177" t="str">
        <f t="shared" si="1200"/>
        <v>Tottenham</v>
      </c>
      <c r="G1025" s="177" t="str">
        <f t="shared" si="1200"/>
        <v>Liverpool</v>
      </c>
      <c r="H1025" s="177" t="str">
        <f t="shared" si="1200"/>
        <v>Chelsea</v>
      </c>
      <c r="I1025" s="177" t="str">
        <f t="shared" si="1200"/>
        <v>Crystal Palace</v>
      </c>
      <c r="J1025" s="177" t="str">
        <f t="shared" si="1200"/>
        <v>Tottenham</v>
      </c>
      <c r="K1025" s="177" t="str">
        <f t="shared" si="1200"/>
        <v>Chelsea</v>
      </c>
      <c r="L1025" s="177" t="str">
        <f t="shared" si="1200"/>
        <v>Wolves</v>
      </c>
      <c r="M1025" s="177" t="str">
        <f t="shared" si="1200"/>
        <v>Liverpool</v>
      </c>
      <c r="N1025" s="177" t="str">
        <f t="shared" si="1200"/>
        <v>Man Utd</v>
      </c>
      <c r="O1025" s="177" t="str">
        <f t="shared" si="1200"/>
        <v>Southampton</v>
      </c>
      <c r="P1025" s="177" t="str">
        <f t="shared" si="1200"/>
        <v>Fulham</v>
      </c>
      <c r="Q1025" s="177" t="str">
        <f t="shared" si="1200"/>
        <v>Man City</v>
      </c>
      <c r="R1025" s="177" t="str">
        <f t="shared" si="1200"/>
        <v>Fulham</v>
      </c>
      <c r="S1025" s="177" t="str">
        <f t="shared" si="1200"/>
        <v>Newcastle</v>
      </c>
      <c r="T1025" s="177" t="str">
        <f t="shared" si="1200"/>
        <v>Huddersfield</v>
      </c>
      <c r="U1025" s="177" t="str">
        <f t="shared" si="1200"/>
        <v>Man Utd</v>
      </c>
      <c r="V1025" s="177" t="str">
        <f t="shared" si="1200"/>
        <v>Tottenham</v>
      </c>
      <c r="W1025" s="177" t="str">
        <f t="shared" si="1200"/>
        <v>Huddersfield</v>
      </c>
      <c r="X1025" s="177" t="str">
        <f t="shared" si="1200"/>
        <v>Burnley</v>
      </c>
      <c r="Y1025" s="177" t="str">
        <f t="shared" si="1200"/>
        <v>Watford</v>
      </c>
      <c r="Z1025" s="177" t="str">
        <f t="shared" si="1200"/>
        <v>Man Utd</v>
      </c>
      <c r="AA1025" s="177" t="str">
        <f t="shared" si="1200"/>
        <v>Southampton</v>
      </c>
      <c r="AB1025" s="177" t="str">
        <f t="shared" si="1200"/>
        <v>Man Utd</v>
      </c>
      <c r="AC1025" s="177" t="str">
        <f t="shared" si="1200"/>
        <v>West Ham</v>
      </c>
      <c r="AD1025" s="177" t="str">
        <f t="shared" si="1200"/>
        <v>Newcastle</v>
      </c>
      <c r="AE1025" s="177" t="str">
        <f t="shared" si="1200"/>
        <v>Liverpool</v>
      </c>
      <c r="AF1025" s="177" t="str">
        <f t="shared" si="1200"/>
        <v>Liverpool</v>
      </c>
      <c r="AG1025" s="177" t="str">
        <f t="shared" si="1200"/>
        <v>Wolves</v>
      </c>
      <c r="AH1025" s="177" t="str">
        <f t="shared" si="1200"/>
        <v>Wolves</v>
      </c>
      <c r="AI1025" s="177" t="str">
        <f t="shared" si="1200"/>
        <v>Wolves</v>
      </c>
      <c r="AJ1025" s="177" t="str">
        <f t="shared" si="1200"/>
        <v>Southampton</v>
      </c>
      <c r="AK1025" s="177" t="str">
        <f t="shared" si="1200"/>
        <v>Man Utd</v>
      </c>
      <c r="AL1025" s="177" t="str">
        <f t="shared" si="1200"/>
        <v/>
      </c>
      <c r="AM1025" s="177" t="str">
        <f t="shared" si="1200"/>
        <v/>
      </c>
      <c r="AN1025" s="177" t="str">
        <f t="shared" si="1200"/>
        <v/>
      </c>
      <c r="AO1025" s="177" t="str">
        <f t="shared" si="1200"/>
        <v/>
      </c>
      <c r="AP1025" s="177" t="str">
        <f t="shared" si="1200"/>
        <v/>
      </c>
      <c r="AQ1025" s="170"/>
      <c r="AR1025" s="170"/>
    </row>
    <row r="1026" ht="12.75" customHeight="1">
      <c r="A1026" s="170"/>
      <c r="B1026" s="170"/>
      <c r="C1026" s="140"/>
      <c r="D1026" s="139">
        <v>59.0</v>
      </c>
      <c r="E1026" s="177" t="str">
        <f t="shared" ref="E1026:AP1026" si="1201">IFERROR(INDEX($D$389:$D$578,MATCH($D1026,E$389:E$578,0)),"")</f>
        <v>Liverpool</v>
      </c>
      <c r="F1026" s="177" t="str">
        <f t="shared" si="1201"/>
        <v>Man Utd</v>
      </c>
      <c r="G1026" s="177" t="str">
        <f t="shared" si="1201"/>
        <v>Southampton</v>
      </c>
      <c r="H1026" s="177" t="str">
        <f t="shared" si="1201"/>
        <v>Wolves</v>
      </c>
      <c r="I1026" s="177" t="str">
        <f t="shared" si="1201"/>
        <v>Watford</v>
      </c>
      <c r="J1026" s="177" t="str">
        <f t="shared" si="1201"/>
        <v>Wolves</v>
      </c>
      <c r="K1026" s="177" t="str">
        <f t="shared" si="1201"/>
        <v>Man Utd</v>
      </c>
      <c r="L1026" s="177" t="str">
        <f t="shared" si="1201"/>
        <v>Newcastle</v>
      </c>
      <c r="M1026" s="177" t="str">
        <f t="shared" si="1201"/>
        <v>Cardiff</v>
      </c>
      <c r="N1026" s="177" t="str">
        <f t="shared" si="1201"/>
        <v>Watford</v>
      </c>
      <c r="O1026" s="177" t="str">
        <f t="shared" si="1201"/>
        <v>Man Utd</v>
      </c>
      <c r="P1026" s="177" t="str">
        <f t="shared" si="1201"/>
        <v>Tottenham</v>
      </c>
      <c r="Q1026" s="177" t="str">
        <f t="shared" si="1201"/>
        <v>Man Utd</v>
      </c>
      <c r="R1026" s="177" t="str">
        <f t="shared" si="1201"/>
        <v>Tottenham</v>
      </c>
      <c r="S1026" s="177" t="str">
        <f t="shared" si="1201"/>
        <v>Liverpool</v>
      </c>
      <c r="T1026" s="177" t="str">
        <f t="shared" si="1201"/>
        <v>Newcastle</v>
      </c>
      <c r="U1026" s="177" t="str">
        <f t="shared" si="1201"/>
        <v>Huddersfield</v>
      </c>
      <c r="V1026" s="177" t="str">
        <f t="shared" si="1201"/>
        <v>Leicester</v>
      </c>
      <c r="W1026" s="177" t="str">
        <f t="shared" si="1201"/>
        <v>Liverpool</v>
      </c>
      <c r="X1026" s="177" t="str">
        <f t="shared" si="1201"/>
        <v>Everton</v>
      </c>
      <c r="Y1026" s="177" t="str">
        <f t="shared" si="1201"/>
        <v>Crystal Palace</v>
      </c>
      <c r="Z1026" s="177" t="str">
        <f t="shared" si="1201"/>
        <v>West Ham</v>
      </c>
      <c r="AA1026" s="177" t="str">
        <f t="shared" si="1201"/>
        <v>Everton</v>
      </c>
      <c r="AB1026" s="177" t="str">
        <f t="shared" si="1201"/>
        <v>Wolves</v>
      </c>
      <c r="AC1026" s="177" t="str">
        <f t="shared" si="1201"/>
        <v>Leicester</v>
      </c>
      <c r="AD1026" s="177" t="str">
        <f t="shared" si="1201"/>
        <v>Tottenham</v>
      </c>
      <c r="AE1026" s="177" t="str">
        <f t="shared" si="1201"/>
        <v>Southampton</v>
      </c>
      <c r="AF1026" s="177" t="str">
        <f t="shared" si="1201"/>
        <v>Tottenham</v>
      </c>
      <c r="AG1026" s="177" t="str">
        <f t="shared" si="1201"/>
        <v>Tottenham</v>
      </c>
      <c r="AH1026" s="177" t="str">
        <f t="shared" si="1201"/>
        <v>Southampton</v>
      </c>
      <c r="AI1026" s="177" t="str">
        <f t="shared" si="1201"/>
        <v>Leicester</v>
      </c>
      <c r="AJ1026" s="177" t="str">
        <f t="shared" si="1201"/>
        <v>Brighton</v>
      </c>
      <c r="AK1026" s="177" t="str">
        <f t="shared" si="1201"/>
        <v>Southampton</v>
      </c>
      <c r="AL1026" s="177" t="str">
        <f t="shared" si="1201"/>
        <v/>
      </c>
      <c r="AM1026" s="177" t="str">
        <f t="shared" si="1201"/>
        <v/>
      </c>
      <c r="AN1026" s="177" t="str">
        <f t="shared" si="1201"/>
        <v/>
      </c>
      <c r="AO1026" s="177" t="str">
        <f t="shared" si="1201"/>
        <v/>
      </c>
      <c r="AP1026" s="177" t="str">
        <f t="shared" si="1201"/>
        <v/>
      </c>
      <c r="AQ1026" s="170"/>
      <c r="AR1026" s="170"/>
    </row>
    <row r="1027" ht="12.75" customHeight="1">
      <c r="A1027" s="170"/>
      <c r="B1027" s="170"/>
      <c r="C1027" s="140"/>
      <c r="D1027" s="139">
        <v>60.0</v>
      </c>
      <c r="E1027" s="177" t="str">
        <f t="shared" ref="E1027:AP1027" si="1202">IFERROR(INDEX($D$389:$D$578,MATCH($D1027,E$389:E$578,0)),"")</f>
        <v>Man Utd</v>
      </c>
      <c r="F1027" s="177" t="str">
        <f t="shared" si="1202"/>
        <v>West Ham</v>
      </c>
      <c r="G1027" s="177" t="str">
        <f t="shared" si="1202"/>
        <v>Man Utd</v>
      </c>
      <c r="H1027" s="177" t="str">
        <f t="shared" si="1202"/>
        <v>Tottenham</v>
      </c>
      <c r="I1027" s="177" t="str">
        <f t="shared" si="1202"/>
        <v>Man Utd</v>
      </c>
      <c r="J1027" s="177" t="str">
        <f t="shared" si="1202"/>
        <v>Man Utd</v>
      </c>
      <c r="K1027" s="177" t="str">
        <f t="shared" si="1202"/>
        <v>Cardiff</v>
      </c>
      <c r="L1027" s="177" t="str">
        <f t="shared" si="1202"/>
        <v>Fulham</v>
      </c>
      <c r="M1027" s="177" t="str">
        <f t="shared" si="1202"/>
        <v>Cardiff</v>
      </c>
      <c r="N1027" s="177" t="str">
        <f t="shared" si="1202"/>
        <v>Southampton</v>
      </c>
      <c r="O1027" s="177" t="str">
        <f t="shared" si="1202"/>
        <v>Man City</v>
      </c>
      <c r="P1027" s="177" t="str">
        <f t="shared" si="1202"/>
        <v>Man Utd</v>
      </c>
      <c r="Q1027" s="177" t="str">
        <f t="shared" si="1202"/>
        <v>Southampton</v>
      </c>
      <c r="R1027" s="177" t="str">
        <f t="shared" si="1202"/>
        <v>Crystal Palace</v>
      </c>
      <c r="S1027" s="177" t="str">
        <f t="shared" si="1202"/>
        <v>Fulham</v>
      </c>
      <c r="T1027" s="177" t="str">
        <f t="shared" si="1202"/>
        <v>Tottenham</v>
      </c>
      <c r="U1027" s="177" t="str">
        <f t="shared" si="1202"/>
        <v>Man City</v>
      </c>
      <c r="V1027" s="177" t="str">
        <f t="shared" si="1202"/>
        <v>Watford</v>
      </c>
      <c r="W1027" s="177" t="str">
        <f t="shared" si="1202"/>
        <v>Burnley</v>
      </c>
      <c r="X1027" s="177" t="str">
        <f t="shared" si="1202"/>
        <v>Southampton</v>
      </c>
      <c r="Y1027" s="177" t="str">
        <f t="shared" si="1202"/>
        <v>Watford</v>
      </c>
      <c r="Z1027" s="177" t="str">
        <f t="shared" si="1202"/>
        <v>Newcastle</v>
      </c>
      <c r="AA1027" s="177" t="str">
        <f t="shared" si="1202"/>
        <v>Watford</v>
      </c>
      <c r="AB1027" s="177" t="str">
        <f t="shared" si="1202"/>
        <v>Tottenham</v>
      </c>
      <c r="AC1027" s="177" t="str">
        <f t="shared" si="1202"/>
        <v>Watford</v>
      </c>
      <c r="AD1027" s="177" t="str">
        <f t="shared" si="1202"/>
        <v>Tottenham</v>
      </c>
      <c r="AE1027" s="177" t="str">
        <f t="shared" si="1202"/>
        <v>Watford</v>
      </c>
      <c r="AF1027" s="177" t="str">
        <f t="shared" si="1202"/>
        <v>Tottenham</v>
      </c>
      <c r="AG1027" s="177" t="str">
        <f t="shared" si="1202"/>
        <v>Leicester</v>
      </c>
      <c r="AH1027" s="177" t="str">
        <f t="shared" si="1202"/>
        <v>Leicester</v>
      </c>
      <c r="AI1027" s="177" t="str">
        <f t="shared" si="1202"/>
        <v>Newcastle</v>
      </c>
      <c r="AJ1027" s="177" t="str">
        <f t="shared" si="1202"/>
        <v>Watford</v>
      </c>
      <c r="AK1027" s="177" t="str">
        <f t="shared" si="1202"/>
        <v>Southampton</v>
      </c>
      <c r="AL1027" s="177" t="str">
        <f t="shared" si="1202"/>
        <v/>
      </c>
      <c r="AM1027" s="177" t="str">
        <f t="shared" si="1202"/>
        <v/>
      </c>
      <c r="AN1027" s="177" t="str">
        <f t="shared" si="1202"/>
        <v/>
      </c>
      <c r="AO1027" s="177" t="str">
        <f t="shared" si="1202"/>
        <v/>
      </c>
      <c r="AP1027" s="177" t="str">
        <f t="shared" si="1202"/>
        <v/>
      </c>
      <c r="AQ1027" s="170"/>
      <c r="AR1027" s="170"/>
    </row>
    <row r="1028" ht="12.75" customHeight="1">
      <c r="A1028" s="170"/>
      <c r="B1028" s="170"/>
      <c r="C1028" s="140"/>
      <c r="D1028" s="139">
        <v>61.0</v>
      </c>
      <c r="E1028" s="177" t="str">
        <f t="shared" ref="E1028:AP1028" si="1203">IFERROR(INDEX($D$389:$D$578,MATCH($D1028,E$389:E$578,0)),"")</f>
        <v>Man City</v>
      </c>
      <c r="F1028" s="177" t="str">
        <f t="shared" si="1203"/>
        <v>Burnley</v>
      </c>
      <c r="G1028" s="177" t="str">
        <f t="shared" si="1203"/>
        <v>Everton</v>
      </c>
      <c r="H1028" s="177" t="str">
        <f t="shared" si="1203"/>
        <v>Crystal Palace</v>
      </c>
      <c r="I1028" s="177" t="str">
        <f t="shared" si="1203"/>
        <v>Southampton</v>
      </c>
      <c r="J1028" s="177" t="str">
        <f t="shared" si="1203"/>
        <v>Man Utd</v>
      </c>
      <c r="K1028" s="177" t="str">
        <f t="shared" si="1203"/>
        <v>Newcastle</v>
      </c>
      <c r="L1028" s="177" t="str">
        <f t="shared" si="1203"/>
        <v>Everton</v>
      </c>
      <c r="M1028" s="177" t="str">
        <f t="shared" si="1203"/>
        <v>Tottenham</v>
      </c>
      <c r="N1028" s="177" t="str">
        <f t="shared" si="1203"/>
        <v>Leicester</v>
      </c>
      <c r="O1028" s="177" t="str">
        <f t="shared" si="1203"/>
        <v>Man City</v>
      </c>
      <c r="P1028" s="177" t="str">
        <f t="shared" si="1203"/>
        <v>Huddersfield</v>
      </c>
      <c r="Q1028" s="177" t="str">
        <f t="shared" si="1203"/>
        <v>Bournemouth</v>
      </c>
      <c r="R1028" s="177" t="str">
        <f t="shared" si="1203"/>
        <v>Huddersfield</v>
      </c>
      <c r="S1028" s="177" t="str">
        <f t="shared" si="1203"/>
        <v>Newcastle</v>
      </c>
      <c r="T1028" s="177" t="str">
        <f t="shared" si="1203"/>
        <v>Wolves</v>
      </c>
      <c r="U1028" s="177" t="str">
        <f t="shared" si="1203"/>
        <v>Man Utd</v>
      </c>
      <c r="V1028" s="177" t="str">
        <f t="shared" si="1203"/>
        <v>West Ham</v>
      </c>
      <c r="W1028" s="177" t="str">
        <f t="shared" si="1203"/>
        <v>Man Utd</v>
      </c>
      <c r="X1028" s="177" t="str">
        <f t="shared" si="1203"/>
        <v>Tottenham</v>
      </c>
      <c r="Y1028" s="177" t="str">
        <f t="shared" si="1203"/>
        <v>Tottenham</v>
      </c>
      <c r="Z1028" s="177" t="str">
        <f t="shared" si="1203"/>
        <v>West Ham</v>
      </c>
      <c r="AA1028" s="177" t="str">
        <f t="shared" si="1203"/>
        <v>Man Utd</v>
      </c>
      <c r="AB1028" s="177" t="str">
        <f t="shared" si="1203"/>
        <v>West Ham</v>
      </c>
      <c r="AC1028" s="177" t="str">
        <f t="shared" si="1203"/>
        <v>Wolves</v>
      </c>
      <c r="AD1028" s="177" t="str">
        <f t="shared" si="1203"/>
        <v>Leicester</v>
      </c>
      <c r="AE1028" s="177" t="str">
        <f t="shared" si="1203"/>
        <v>Newcastle</v>
      </c>
      <c r="AF1028" s="177" t="str">
        <f t="shared" si="1203"/>
        <v>Crystal Palace</v>
      </c>
      <c r="AG1028" s="177" t="str">
        <f t="shared" si="1203"/>
        <v>Newcastle</v>
      </c>
      <c r="AH1028" s="177" t="str">
        <f t="shared" si="1203"/>
        <v>Wolves</v>
      </c>
      <c r="AI1028" s="177" t="str">
        <f t="shared" si="1203"/>
        <v>West Ham</v>
      </c>
      <c r="AJ1028" s="177" t="str">
        <f t="shared" si="1203"/>
        <v>Crystal Palace</v>
      </c>
      <c r="AK1028" s="177" t="str">
        <f t="shared" si="1203"/>
        <v>Man Utd</v>
      </c>
      <c r="AL1028" s="177" t="str">
        <f t="shared" si="1203"/>
        <v/>
      </c>
      <c r="AM1028" s="177" t="str">
        <f t="shared" si="1203"/>
        <v/>
      </c>
      <c r="AN1028" s="177" t="str">
        <f t="shared" si="1203"/>
        <v/>
      </c>
      <c r="AO1028" s="177" t="str">
        <f t="shared" si="1203"/>
        <v/>
      </c>
      <c r="AP1028" s="177" t="str">
        <f t="shared" si="1203"/>
        <v/>
      </c>
      <c r="AQ1028" s="170"/>
      <c r="AR1028" s="170"/>
    </row>
    <row r="1029" ht="12.75" customHeight="1">
      <c r="A1029" s="170"/>
      <c r="B1029" s="170"/>
      <c r="C1029" s="140"/>
      <c r="D1029" s="139">
        <v>62.0</v>
      </c>
      <c r="E1029" s="177" t="str">
        <f t="shared" ref="E1029:AP1029" si="1204">IFERROR(INDEX($D$389:$D$578,MATCH($D1029,E$389:E$578,0)),"")</f>
        <v>Watford</v>
      </c>
      <c r="F1029" s="177" t="str">
        <f t="shared" si="1204"/>
        <v>Huddersfield</v>
      </c>
      <c r="G1029" s="177" t="str">
        <f t="shared" si="1204"/>
        <v>Fulham</v>
      </c>
      <c r="H1029" s="177" t="str">
        <f t="shared" si="1204"/>
        <v>Man Utd</v>
      </c>
      <c r="I1029" s="177" t="str">
        <f t="shared" si="1204"/>
        <v>Watford</v>
      </c>
      <c r="J1029" s="177" t="str">
        <f t="shared" si="1204"/>
        <v>Burnley</v>
      </c>
      <c r="K1029" s="177" t="str">
        <f t="shared" si="1204"/>
        <v>Everton</v>
      </c>
      <c r="L1029" s="177" t="str">
        <f t="shared" si="1204"/>
        <v>Wolves</v>
      </c>
      <c r="M1029" s="177" t="str">
        <f t="shared" si="1204"/>
        <v>Newcastle</v>
      </c>
      <c r="N1029" s="177" t="str">
        <f t="shared" si="1204"/>
        <v>Burnley</v>
      </c>
      <c r="O1029" s="177" t="str">
        <f t="shared" si="1204"/>
        <v>Liverpool</v>
      </c>
      <c r="P1029" s="177" t="str">
        <f t="shared" si="1204"/>
        <v>Liverpool</v>
      </c>
      <c r="Q1029" s="177" t="str">
        <f t="shared" si="1204"/>
        <v>Crystal Palace</v>
      </c>
      <c r="R1029" s="177" t="str">
        <f t="shared" si="1204"/>
        <v>Man Utd</v>
      </c>
      <c r="S1029" s="177" t="str">
        <f t="shared" si="1204"/>
        <v>Fulham</v>
      </c>
      <c r="T1029" s="177" t="str">
        <f t="shared" si="1204"/>
        <v>Man City</v>
      </c>
      <c r="U1029" s="177" t="str">
        <f t="shared" si="1204"/>
        <v>Watford</v>
      </c>
      <c r="V1029" s="177" t="str">
        <f t="shared" si="1204"/>
        <v>Wolves</v>
      </c>
      <c r="W1029" s="177" t="str">
        <f t="shared" si="1204"/>
        <v>Everton</v>
      </c>
      <c r="X1029" s="177" t="str">
        <f t="shared" si="1204"/>
        <v>Everton</v>
      </c>
      <c r="Y1029" s="177" t="str">
        <f t="shared" si="1204"/>
        <v>Watford</v>
      </c>
      <c r="Z1029" s="177" t="str">
        <f t="shared" si="1204"/>
        <v>Huddersfield</v>
      </c>
      <c r="AA1029" s="177" t="str">
        <f t="shared" si="1204"/>
        <v>Newcastle</v>
      </c>
      <c r="AB1029" s="177" t="str">
        <f t="shared" si="1204"/>
        <v>Tottenham</v>
      </c>
      <c r="AC1029" s="177" t="str">
        <f t="shared" si="1204"/>
        <v>Southampton</v>
      </c>
      <c r="AD1029" s="177" t="str">
        <f t="shared" si="1204"/>
        <v>Watford</v>
      </c>
      <c r="AE1029" s="177" t="str">
        <f t="shared" si="1204"/>
        <v>West Ham</v>
      </c>
      <c r="AF1029" s="177" t="str">
        <f t="shared" si="1204"/>
        <v>West Ham</v>
      </c>
      <c r="AG1029" s="177" t="str">
        <f t="shared" si="1204"/>
        <v>Wolves</v>
      </c>
      <c r="AH1029" s="177" t="str">
        <f t="shared" si="1204"/>
        <v>Chelsea</v>
      </c>
      <c r="AI1029" s="177" t="str">
        <f t="shared" si="1204"/>
        <v>Wolves</v>
      </c>
      <c r="AJ1029" s="177" t="str">
        <f t="shared" si="1204"/>
        <v>Newcastle</v>
      </c>
      <c r="AK1029" s="177" t="str">
        <f t="shared" si="1204"/>
        <v>Southampton</v>
      </c>
      <c r="AL1029" s="177" t="str">
        <f t="shared" si="1204"/>
        <v/>
      </c>
      <c r="AM1029" s="177" t="str">
        <f t="shared" si="1204"/>
        <v/>
      </c>
      <c r="AN1029" s="177" t="str">
        <f t="shared" si="1204"/>
        <v/>
      </c>
      <c r="AO1029" s="177" t="str">
        <f t="shared" si="1204"/>
        <v/>
      </c>
      <c r="AP1029" s="177" t="str">
        <f t="shared" si="1204"/>
        <v/>
      </c>
      <c r="AQ1029" s="170"/>
      <c r="AR1029" s="170"/>
    </row>
    <row r="1030" ht="12.75" customHeight="1">
      <c r="A1030" s="170"/>
      <c r="B1030" s="170"/>
      <c r="C1030" s="140"/>
      <c r="D1030" s="139">
        <v>63.0</v>
      </c>
      <c r="E1030" s="177" t="str">
        <f t="shared" ref="E1030:AP1030" si="1205">IFERROR(INDEX($D$389:$D$578,MATCH($D1030,E$389:E$578,0)),"")</f>
        <v>Everton</v>
      </c>
      <c r="F1030" s="177" t="str">
        <f t="shared" si="1205"/>
        <v>Tottenham</v>
      </c>
      <c r="G1030" s="177" t="str">
        <f t="shared" si="1205"/>
        <v>Cardiff</v>
      </c>
      <c r="H1030" s="177" t="str">
        <f t="shared" si="1205"/>
        <v>Leicester</v>
      </c>
      <c r="I1030" s="177" t="str">
        <f t="shared" si="1205"/>
        <v>Liverpool</v>
      </c>
      <c r="J1030" s="177" t="str">
        <f t="shared" si="1205"/>
        <v>Liverpool</v>
      </c>
      <c r="K1030" s="177" t="str">
        <f t="shared" si="1205"/>
        <v>Fulham</v>
      </c>
      <c r="L1030" s="177" t="str">
        <f t="shared" si="1205"/>
        <v>Watford</v>
      </c>
      <c r="M1030" s="177" t="str">
        <f t="shared" si="1205"/>
        <v>Man City</v>
      </c>
      <c r="N1030" s="177" t="str">
        <f t="shared" si="1205"/>
        <v>Man Utd</v>
      </c>
      <c r="O1030" s="177" t="str">
        <f t="shared" si="1205"/>
        <v>Southampton</v>
      </c>
      <c r="P1030" s="177" t="str">
        <f t="shared" si="1205"/>
        <v>Wolves</v>
      </c>
      <c r="Q1030" s="177" t="str">
        <f t="shared" si="1205"/>
        <v>Huddersfield</v>
      </c>
      <c r="R1030" s="177" t="str">
        <f t="shared" si="1205"/>
        <v>Newcastle</v>
      </c>
      <c r="S1030" s="177" t="str">
        <f t="shared" si="1205"/>
        <v>Tottenham</v>
      </c>
      <c r="T1030" s="177" t="str">
        <f t="shared" si="1205"/>
        <v>Huddersfield</v>
      </c>
      <c r="U1030" s="177" t="str">
        <f t="shared" si="1205"/>
        <v>Burnley</v>
      </c>
      <c r="V1030" s="177" t="str">
        <f t="shared" si="1205"/>
        <v>Watford</v>
      </c>
      <c r="W1030" s="177" t="str">
        <f t="shared" si="1205"/>
        <v>Man Utd</v>
      </c>
      <c r="X1030" s="177" t="str">
        <f t="shared" si="1205"/>
        <v>West Ham</v>
      </c>
      <c r="Y1030" s="177" t="str">
        <f t="shared" si="1205"/>
        <v>Leicester</v>
      </c>
      <c r="Z1030" s="177" t="str">
        <f t="shared" si="1205"/>
        <v>Leicester</v>
      </c>
      <c r="AA1030" s="177" t="str">
        <f t="shared" si="1205"/>
        <v>Crystal Palace</v>
      </c>
      <c r="AB1030" s="177" t="str">
        <f t="shared" si="1205"/>
        <v>Tottenham</v>
      </c>
      <c r="AC1030" s="177" t="str">
        <f t="shared" si="1205"/>
        <v>Wolves</v>
      </c>
      <c r="AD1030" s="177" t="str">
        <f t="shared" si="1205"/>
        <v>Burnley</v>
      </c>
      <c r="AE1030" s="177" t="str">
        <f t="shared" si="1205"/>
        <v>Wolves</v>
      </c>
      <c r="AF1030" s="177" t="str">
        <f t="shared" si="1205"/>
        <v>Newcastle</v>
      </c>
      <c r="AG1030" s="177" t="str">
        <f t="shared" si="1205"/>
        <v>West Ham</v>
      </c>
      <c r="AH1030" s="177" t="str">
        <f t="shared" si="1205"/>
        <v>Tottenham</v>
      </c>
      <c r="AI1030" s="177" t="str">
        <f t="shared" si="1205"/>
        <v>Tottenham</v>
      </c>
      <c r="AJ1030" s="177" t="str">
        <f t="shared" si="1205"/>
        <v>Crystal Palace</v>
      </c>
      <c r="AK1030" s="177" t="str">
        <f t="shared" si="1205"/>
        <v>Southampton</v>
      </c>
      <c r="AL1030" s="177" t="str">
        <f t="shared" si="1205"/>
        <v/>
      </c>
      <c r="AM1030" s="177" t="str">
        <f t="shared" si="1205"/>
        <v/>
      </c>
      <c r="AN1030" s="177" t="str">
        <f t="shared" si="1205"/>
        <v/>
      </c>
      <c r="AO1030" s="177" t="str">
        <f t="shared" si="1205"/>
        <v/>
      </c>
      <c r="AP1030" s="177" t="str">
        <f t="shared" si="1205"/>
        <v/>
      </c>
      <c r="AQ1030" s="170"/>
      <c r="AR1030" s="170"/>
    </row>
    <row r="1031" ht="12.75" customHeight="1">
      <c r="A1031" s="170"/>
      <c r="B1031" s="170"/>
      <c r="C1031" s="140"/>
      <c r="D1031" s="139">
        <v>64.0</v>
      </c>
      <c r="E1031" s="177" t="str">
        <f t="shared" ref="E1031:AP1031" si="1206">IFERROR(INDEX($D$389:$D$578,MATCH($D1031,E$389:E$578,0)),"")</f>
        <v>Burnley</v>
      </c>
      <c r="F1031" s="177" t="str">
        <f t="shared" si="1206"/>
        <v>Watford</v>
      </c>
      <c r="G1031" s="177" t="str">
        <f t="shared" si="1206"/>
        <v>Watford</v>
      </c>
      <c r="H1031" s="177" t="str">
        <f t="shared" si="1206"/>
        <v>Liverpool</v>
      </c>
      <c r="I1031" s="177" t="str">
        <f t="shared" si="1206"/>
        <v>Man City</v>
      </c>
      <c r="J1031" s="177" t="str">
        <f t="shared" si="1206"/>
        <v>Watford</v>
      </c>
      <c r="K1031" s="177" t="str">
        <f t="shared" si="1206"/>
        <v>Fulham</v>
      </c>
      <c r="L1031" s="177" t="str">
        <f t="shared" si="1206"/>
        <v>Chelsea</v>
      </c>
      <c r="M1031" s="177" t="str">
        <f t="shared" si="1206"/>
        <v>Tottenham</v>
      </c>
      <c r="N1031" s="177" t="str">
        <f t="shared" si="1206"/>
        <v>Tottenham</v>
      </c>
      <c r="O1031" s="177" t="str">
        <f t="shared" si="1206"/>
        <v>Southampton</v>
      </c>
      <c r="P1031" s="177" t="str">
        <f t="shared" si="1206"/>
        <v>Man Utd</v>
      </c>
      <c r="Q1031" s="177" t="str">
        <f t="shared" si="1206"/>
        <v>Tottenham</v>
      </c>
      <c r="R1031" s="177" t="str">
        <f t="shared" si="1206"/>
        <v>Man City</v>
      </c>
      <c r="S1031" s="177" t="str">
        <f t="shared" si="1206"/>
        <v>Liverpool</v>
      </c>
      <c r="T1031" s="177" t="str">
        <f t="shared" si="1206"/>
        <v>Wolves</v>
      </c>
      <c r="U1031" s="177" t="str">
        <f t="shared" si="1206"/>
        <v>Crystal Palace</v>
      </c>
      <c r="V1031" s="177" t="str">
        <f t="shared" si="1206"/>
        <v>Liverpool</v>
      </c>
      <c r="W1031" s="177" t="str">
        <f t="shared" si="1206"/>
        <v>Tottenham</v>
      </c>
      <c r="X1031" s="177" t="str">
        <f t="shared" si="1206"/>
        <v>Wolves</v>
      </c>
      <c r="Y1031" s="177" t="str">
        <f t="shared" si="1206"/>
        <v>Watford</v>
      </c>
      <c r="Z1031" s="177" t="str">
        <f t="shared" si="1206"/>
        <v>Tottenham</v>
      </c>
      <c r="AA1031" s="177" t="str">
        <f t="shared" si="1206"/>
        <v>West Ham</v>
      </c>
      <c r="AB1031" s="177" t="str">
        <f t="shared" si="1206"/>
        <v>Southampton</v>
      </c>
      <c r="AC1031" s="177" t="str">
        <f t="shared" si="1206"/>
        <v>Tottenham</v>
      </c>
      <c r="AD1031" s="177" t="str">
        <f t="shared" si="1206"/>
        <v>Watford</v>
      </c>
      <c r="AE1031" s="177" t="str">
        <f t="shared" si="1206"/>
        <v>Watford</v>
      </c>
      <c r="AF1031" s="177" t="str">
        <f t="shared" si="1206"/>
        <v>Tottenham</v>
      </c>
      <c r="AG1031" s="177" t="str">
        <f t="shared" si="1206"/>
        <v>Fulham</v>
      </c>
      <c r="AH1031" s="177" t="str">
        <f t="shared" si="1206"/>
        <v>Crystal Palace</v>
      </c>
      <c r="AI1031" s="177" t="str">
        <f t="shared" si="1206"/>
        <v>Tottenham</v>
      </c>
      <c r="AJ1031" s="177" t="str">
        <f t="shared" si="1206"/>
        <v>Southampton</v>
      </c>
      <c r="AK1031" s="177" t="str">
        <f t="shared" si="1206"/>
        <v>Tottenham</v>
      </c>
      <c r="AL1031" s="177" t="str">
        <f t="shared" si="1206"/>
        <v/>
      </c>
      <c r="AM1031" s="177" t="str">
        <f t="shared" si="1206"/>
        <v/>
      </c>
      <c r="AN1031" s="177" t="str">
        <f t="shared" si="1206"/>
        <v/>
      </c>
      <c r="AO1031" s="177" t="str">
        <f t="shared" si="1206"/>
        <v/>
      </c>
      <c r="AP1031" s="177" t="str">
        <f t="shared" si="1206"/>
        <v/>
      </c>
      <c r="AQ1031" s="170"/>
      <c r="AR1031" s="170"/>
    </row>
    <row r="1032" ht="12.75" customHeight="1">
      <c r="A1032" s="170"/>
      <c r="B1032" s="170"/>
      <c r="C1032" s="140"/>
      <c r="D1032" s="139">
        <v>65.0</v>
      </c>
      <c r="E1032" s="177" t="str">
        <f t="shared" ref="E1032:AP1032" si="1207">IFERROR(INDEX($D$389:$D$578,MATCH($D1032,E$389:E$578,0)),"")</f>
        <v>West Ham</v>
      </c>
      <c r="F1032" s="177" t="str">
        <f t="shared" si="1207"/>
        <v>Huddersfield</v>
      </c>
      <c r="G1032" s="177" t="str">
        <f t="shared" si="1207"/>
        <v>Southampton</v>
      </c>
      <c r="H1032" s="177" t="str">
        <f t="shared" si="1207"/>
        <v>Leicester</v>
      </c>
      <c r="I1032" s="177" t="str">
        <f t="shared" si="1207"/>
        <v>Fulham</v>
      </c>
      <c r="J1032" s="177" t="str">
        <f t="shared" si="1207"/>
        <v>Huddersfield</v>
      </c>
      <c r="K1032" s="177" t="str">
        <f t="shared" si="1207"/>
        <v>Tottenham</v>
      </c>
      <c r="L1032" s="177" t="str">
        <f t="shared" si="1207"/>
        <v>Watford</v>
      </c>
      <c r="M1032" s="177" t="str">
        <f t="shared" si="1207"/>
        <v>Liverpool</v>
      </c>
      <c r="N1032" s="177" t="str">
        <f t="shared" si="1207"/>
        <v>Chelsea</v>
      </c>
      <c r="O1032" s="177" t="str">
        <f t="shared" si="1207"/>
        <v>Chelsea</v>
      </c>
      <c r="P1032" s="177" t="str">
        <f t="shared" si="1207"/>
        <v>Man City</v>
      </c>
      <c r="Q1032" s="177" t="str">
        <f t="shared" si="1207"/>
        <v>Man Utd</v>
      </c>
      <c r="R1032" s="177" t="str">
        <f t="shared" si="1207"/>
        <v>Watford</v>
      </c>
      <c r="S1032" s="177" t="str">
        <f t="shared" si="1207"/>
        <v>Man Utd</v>
      </c>
      <c r="T1032" s="177" t="str">
        <f t="shared" si="1207"/>
        <v>Man City</v>
      </c>
      <c r="U1032" s="177" t="str">
        <f t="shared" si="1207"/>
        <v>Man City</v>
      </c>
      <c r="V1032" s="177" t="str">
        <f t="shared" si="1207"/>
        <v>Man City</v>
      </c>
      <c r="W1032" s="177" t="str">
        <f t="shared" si="1207"/>
        <v>Cardiff</v>
      </c>
      <c r="X1032" s="177" t="str">
        <f t="shared" si="1207"/>
        <v>Newcastle</v>
      </c>
      <c r="Y1032" s="177" t="str">
        <f t="shared" si="1207"/>
        <v>Wolves</v>
      </c>
      <c r="Z1032" s="177" t="str">
        <f t="shared" si="1207"/>
        <v>West Ham</v>
      </c>
      <c r="AA1032" s="177" t="str">
        <f t="shared" si="1207"/>
        <v>Wolves</v>
      </c>
      <c r="AB1032" s="177" t="str">
        <f t="shared" si="1207"/>
        <v>Watford</v>
      </c>
      <c r="AC1032" s="177" t="str">
        <f t="shared" si="1207"/>
        <v>Fulham</v>
      </c>
      <c r="AD1032" s="177" t="str">
        <f t="shared" si="1207"/>
        <v>Wolves</v>
      </c>
      <c r="AE1032" s="177" t="str">
        <f t="shared" si="1207"/>
        <v>Southampton</v>
      </c>
      <c r="AF1032" s="177" t="str">
        <f t="shared" si="1207"/>
        <v>Man City</v>
      </c>
      <c r="AG1032" s="177" t="str">
        <f t="shared" si="1207"/>
        <v>West Ham</v>
      </c>
      <c r="AH1032" s="177" t="str">
        <f t="shared" si="1207"/>
        <v>Chelsea</v>
      </c>
      <c r="AI1032" s="177" t="str">
        <f t="shared" si="1207"/>
        <v>Man City</v>
      </c>
      <c r="AJ1032" s="177" t="str">
        <f t="shared" si="1207"/>
        <v>Newcastle</v>
      </c>
      <c r="AK1032" s="177" t="str">
        <f t="shared" si="1207"/>
        <v>Man Utd</v>
      </c>
      <c r="AL1032" s="177" t="str">
        <f t="shared" si="1207"/>
        <v/>
      </c>
      <c r="AM1032" s="177" t="str">
        <f t="shared" si="1207"/>
        <v/>
      </c>
      <c r="AN1032" s="177" t="str">
        <f t="shared" si="1207"/>
        <v/>
      </c>
      <c r="AO1032" s="177" t="str">
        <f t="shared" si="1207"/>
        <v/>
      </c>
      <c r="AP1032" s="177" t="str">
        <f t="shared" si="1207"/>
        <v/>
      </c>
      <c r="AQ1032" s="170"/>
      <c r="AR1032" s="170"/>
    </row>
    <row r="1033" ht="12.75" customHeight="1">
      <c r="A1033" s="170"/>
      <c r="B1033" s="170"/>
      <c r="C1033" s="140"/>
      <c r="D1033" s="139">
        <v>66.0</v>
      </c>
      <c r="E1033" s="177" t="str">
        <f t="shared" ref="E1033:AP1033" si="1208">IFERROR(INDEX($D$389:$D$578,MATCH($D1033,E$389:E$578,0)),"")</f>
        <v>Newcastle</v>
      </c>
      <c r="F1033" s="177" t="str">
        <f t="shared" si="1208"/>
        <v>Liverpool</v>
      </c>
      <c r="G1033" s="177" t="str">
        <f t="shared" si="1208"/>
        <v>Cardiff</v>
      </c>
      <c r="H1033" s="177" t="str">
        <f t="shared" si="1208"/>
        <v>Southampton</v>
      </c>
      <c r="I1033" s="177" t="str">
        <f t="shared" si="1208"/>
        <v>Bournemouth</v>
      </c>
      <c r="J1033" s="177" t="str">
        <f t="shared" si="1208"/>
        <v>Newcastle</v>
      </c>
      <c r="K1033" s="177" t="str">
        <f t="shared" si="1208"/>
        <v>Liverpool</v>
      </c>
      <c r="L1033" s="177" t="str">
        <f t="shared" si="1208"/>
        <v>Huddersfield</v>
      </c>
      <c r="M1033" s="177" t="str">
        <f t="shared" si="1208"/>
        <v>Everton</v>
      </c>
      <c r="N1033" s="177" t="str">
        <f t="shared" si="1208"/>
        <v>Leicester</v>
      </c>
      <c r="O1033" s="177" t="str">
        <f t="shared" si="1208"/>
        <v>Everton</v>
      </c>
      <c r="P1033" s="177" t="str">
        <f t="shared" si="1208"/>
        <v>Chelsea</v>
      </c>
      <c r="Q1033" s="177" t="str">
        <f t="shared" si="1208"/>
        <v>Southampton</v>
      </c>
      <c r="R1033" s="177" t="str">
        <f t="shared" si="1208"/>
        <v>Man Utd</v>
      </c>
      <c r="S1033" s="177" t="str">
        <f t="shared" si="1208"/>
        <v>Southampton</v>
      </c>
      <c r="T1033" s="177" t="str">
        <f t="shared" si="1208"/>
        <v>Crystal Palace</v>
      </c>
      <c r="U1033" s="177" t="str">
        <f t="shared" si="1208"/>
        <v>Man City</v>
      </c>
      <c r="V1033" s="177" t="str">
        <f t="shared" si="1208"/>
        <v>Tottenham</v>
      </c>
      <c r="W1033" s="177" t="str">
        <f t="shared" si="1208"/>
        <v>West Ham</v>
      </c>
      <c r="X1033" s="177" t="str">
        <f t="shared" si="1208"/>
        <v>Fulham</v>
      </c>
      <c r="Y1033" s="177" t="str">
        <f t="shared" si="1208"/>
        <v>Everton</v>
      </c>
      <c r="Z1033" s="177" t="str">
        <f t="shared" si="1208"/>
        <v>Liverpool</v>
      </c>
      <c r="AA1033" s="177" t="str">
        <f t="shared" si="1208"/>
        <v>Crystal Palace</v>
      </c>
      <c r="AB1033" s="177" t="str">
        <f t="shared" si="1208"/>
        <v>Man Utd</v>
      </c>
      <c r="AC1033" s="177" t="str">
        <f t="shared" si="1208"/>
        <v>West Ham</v>
      </c>
      <c r="AD1033" s="177" t="str">
        <f t="shared" si="1208"/>
        <v>Tottenham</v>
      </c>
      <c r="AE1033" s="177" t="str">
        <f t="shared" si="1208"/>
        <v>Brighton</v>
      </c>
      <c r="AF1033" s="177" t="str">
        <f t="shared" si="1208"/>
        <v>West Ham</v>
      </c>
      <c r="AG1033" s="177" t="str">
        <f t="shared" si="1208"/>
        <v>Wolves</v>
      </c>
      <c r="AH1033" s="177" t="str">
        <f t="shared" si="1208"/>
        <v>Cardiff</v>
      </c>
      <c r="AI1033" s="177" t="str">
        <f t="shared" si="1208"/>
        <v>West Ham</v>
      </c>
      <c r="AJ1033" s="177" t="str">
        <f t="shared" si="1208"/>
        <v>Wolves</v>
      </c>
      <c r="AK1033" s="177" t="str">
        <f t="shared" si="1208"/>
        <v>Tottenham</v>
      </c>
      <c r="AL1033" s="177" t="str">
        <f t="shared" si="1208"/>
        <v/>
      </c>
      <c r="AM1033" s="177" t="str">
        <f t="shared" si="1208"/>
        <v/>
      </c>
      <c r="AN1033" s="177" t="str">
        <f t="shared" si="1208"/>
        <v/>
      </c>
      <c r="AO1033" s="177" t="str">
        <f t="shared" si="1208"/>
        <v/>
      </c>
      <c r="AP1033" s="177" t="str">
        <f t="shared" si="1208"/>
        <v/>
      </c>
      <c r="AQ1033" s="170"/>
      <c r="AR1033" s="170"/>
    </row>
    <row r="1034" ht="12.75" customHeight="1">
      <c r="A1034" s="170"/>
      <c r="B1034" s="170"/>
      <c r="C1034" s="140"/>
      <c r="D1034" s="139">
        <v>67.0</v>
      </c>
      <c r="E1034" s="177" t="str">
        <f t="shared" ref="E1034:AP1034" si="1209">IFERROR(INDEX($D$389:$D$578,MATCH($D1034,E$389:E$578,0)),"")</f>
        <v>Liverpool</v>
      </c>
      <c r="F1034" s="177" t="str">
        <f t="shared" si="1209"/>
        <v>Huddersfield</v>
      </c>
      <c r="G1034" s="177" t="str">
        <f t="shared" si="1209"/>
        <v>Huddersfield</v>
      </c>
      <c r="H1034" s="177" t="str">
        <f t="shared" si="1209"/>
        <v>Huddersfield</v>
      </c>
      <c r="I1034" s="177" t="str">
        <f t="shared" si="1209"/>
        <v>Southampton</v>
      </c>
      <c r="J1034" s="177" t="str">
        <f t="shared" si="1209"/>
        <v>Liverpool</v>
      </c>
      <c r="K1034" s="177" t="str">
        <f t="shared" si="1209"/>
        <v>Watford</v>
      </c>
      <c r="L1034" s="177" t="str">
        <f t="shared" si="1209"/>
        <v>Watford</v>
      </c>
      <c r="M1034" s="177" t="str">
        <f t="shared" si="1209"/>
        <v>Southampton</v>
      </c>
      <c r="N1034" s="177" t="str">
        <f t="shared" si="1209"/>
        <v>West Ham</v>
      </c>
      <c r="O1034" s="177" t="str">
        <f t="shared" si="1209"/>
        <v>Man Utd</v>
      </c>
      <c r="P1034" s="177" t="str">
        <f t="shared" si="1209"/>
        <v>Everton</v>
      </c>
      <c r="Q1034" s="177" t="str">
        <f t="shared" si="1209"/>
        <v>Huddersfield</v>
      </c>
      <c r="R1034" s="177" t="str">
        <f t="shared" si="1209"/>
        <v>Man Utd</v>
      </c>
      <c r="S1034" s="177" t="str">
        <f t="shared" si="1209"/>
        <v>Watford</v>
      </c>
      <c r="T1034" s="177" t="str">
        <f t="shared" si="1209"/>
        <v>Watford</v>
      </c>
      <c r="U1034" s="177" t="str">
        <f t="shared" si="1209"/>
        <v>Man Utd</v>
      </c>
      <c r="V1034" s="177" t="str">
        <f t="shared" si="1209"/>
        <v>Man City</v>
      </c>
      <c r="W1034" s="177" t="str">
        <f t="shared" si="1209"/>
        <v>Newcastle</v>
      </c>
      <c r="X1034" s="177" t="str">
        <f t="shared" si="1209"/>
        <v>Southampton</v>
      </c>
      <c r="Y1034" s="177" t="str">
        <f t="shared" si="1209"/>
        <v>Tottenham</v>
      </c>
      <c r="Z1034" s="177" t="str">
        <f t="shared" si="1209"/>
        <v>Man Utd</v>
      </c>
      <c r="AA1034" s="177" t="str">
        <f t="shared" si="1209"/>
        <v>Wolves</v>
      </c>
      <c r="AB1034" s="177" t="str">
        <f t="shared" si="1209"/>
        <v>Fulham</v>
      </c>
      <c r="AC1034" s="177" t="str">
        <f t="shared" si="1209"/>
        <v>Everton</v>
      </c>
      <c r="AD1034" s="177" t="str">
        <f t="shared" si="1209"/>
        <v>Tottenham</v>
      </c>
      <c r="AE1034" s="177" t="str">
        <f t="shared" si="1209"/>
        <v>Huddersfield</v>
      </c>
      <c r="AF1034" s="177" t="str">
        <f t="shared" si="1209"/>
        <v>Watford</v>
      </c>
      <c r="AG1034" s="177" t="str">
        <f t="shared" si="1209"/>
        <v>Crystal Palace</v>
      </c>
      <c r="AH1034" s="177" t="str">
        <f t="shared" si="1209"/>
        <v>Fulham</v>
      </c>
      <c r="AI1034" s="177" t="str">
        <f t="shared" si="1209"/>
        <v>Wolves</v>
      </c>
      <c r="AJ1034" s="177" t="str">
        <f t="shared" si="1209"/>
        <v>Watford</v>
      </c>
      <c r="AK1034" s="177" t="str">
        <f t="shared" si="1209"/>
        <v>Everton</v>
      </c>
      <c r="AL1034" s="177" t="str">
        <f t="shared" si="1209"/>
        <v/>
      </c>
      <c r="AM1034" s="177" t="str">
        <f t="shared" si="1209"/>
        <v/>
      </c>
      <c r="AN1034" s="177" t="str">
        <f t="shared" si="1209"/>
        <v/>
      </c>
      <c r="AO1034" s="177" t="str">
        <f t="shared" si="1209"/>
        <v/>
      </c>
      <c r="AP1034" s="177" t="str">
        <f t="shared" si="1209"/>
        <v/>
      </c>
      <c r="AQ1034" s="170"/>
      <c r="AR1034" s="170"/>
    </row>
    <row r="1035" ht="12.75" customHeight="1">
      <c r="A1035" s="170"/>
      <c r="B1035" s="170"/>
      <c r="C1035" s="140"/>
      <c r="D1035" s="139">
        <v>68.0</v>
      </c>
      <c r="E1035" s="177" t="str">
        <f t="shared" ref="E1035:AP1035" si="1210">IFERROR(INDEX($D$389:$D$578,MATCH($D1035,E$389:E$578,0)),"")</f>
        <v>Southampton</v>
      </c>
      <c r="F1035" s="177" t="str">
        <f t="shared" si="1210"/>
        <v>Tottenham</v>
      </c>
      <c r="G1035" s="177" t="str">
        <f t="shared" si="1210"/>
        <v>Wolves</v>
      </c>
      <c r="H1035" s="177" t="str">
        <f t="shared" si="1210"/>
        <v>Wolves</v>
      </c>
      <c r="I1035" s="177" t="str">
        <f t="shared" si="1210"/>
        <v>Newcastle</v>
      </c>
      <c r="J1035" s="177" t="str">
        <f t="shared" si="1210"/>
        <v>Fulham</v>
      </c>
      <c r="K1035" s="177" t="str">
        <f t="shared" si="1210"/>
        <v>Man City</v>
      </c>
      <c r="L1035" s="177" t="str">
        <f t="shared" si="1210"/>
        <v>Tottenham</v>
      </c>
      <c r="M1035" s="177" t="str">
        <f t="shared" si="1210"/>
        <v>Leicester</v>
      </c>
      <c r="N1035" s="177" t="str">
        <f t="shared" si="1210"/>
        <v>West Ham</v>
      </c>
      <c r="O1035" s="177" t="str">
        <f t="shared" si="1210"/>
        <v>Wolves</v>
      </c>
      <c r="P1035" s="177" t="str">
        <f t="shared" si="1210"/>
        <v>Southampton</v>
      </c>
      <c r="Q1035" s="177" t="str">
        <f t="shared" si="1210"/>
        <v>Liverpool</v>
      </c>
      <c r="R1035" s="177" t="str">
        <f t="shared" si="1210"/>
        <v>Southampton</v>
      </c>
      <c r="S1035" s="177" t="str">
        <f t="shared" si="1210"/>
        <v>Tottenham</v>
      </c>
      <c r="T1035" s="177" t="str">
        <f t="shared" si="1210"/>
        <v>Wolves</v>
      </c>
      <c r="U1035" s="177" t="str">
        <f t="shared" si="1210"/>
        <v>Watford</v>
      </c>
      <c r="V1035" s="177" t="str">
        <f t="shared" si="1210"/>
        <v>Man City</v>
      </c>
      <c r="W1035" s="177" t="str">
        <f t="shared" si="1210"/>
        <v>Man City</v>
      </c>
      <c r="X1035" s="177" t="str">
        <f t="shared" si="1210"/>
        <v>Watford</v>
      </c>
      <c r="Y1035" s="177" t="str">
        <f t="shared" si="1210"/>
        <v>Huddersfield</v>
      </c>
      <c r="Z1035" s="177" t="str">
        <f t="shared" si="1210"/>
        <v>Tottenham</v>
      </c>
      <c r="AA1035" s="177" t="str">
        <f t="shared" si="1210"/>
        <v>Watford</v>
      </c>
      <c r="AB1035" s="177" t="str">
        <f t="shared" si="1210"/>
        <v>Man City</v>
      </c>
      <c r="AC1035" s="177" t="str">
        <f t="shared" si="1210"/>
        <v>Newcastle</v>
      </c>
      <c r="AD1035" s="177" t="str">
        <f t="shared" si="1210"/>
        <v>Wolves</v>
      </c>
      <c r="AE1035" s="177" t="str">
        <f t="shared" si="1210"/>
        <v>Wolves</v>
      </c>
      <c r="AF1035" s="177" t="str">
        <f t="shared" si="1210"/>
        <v>Man City</v>
      </c>
      <c r="AG1035" s="177" t="str">
        <f t="shared" si="1210"/>
        <v>Huddersfield</v>
      </c>
      <c r="AH1035" s="177" t="str">
        <f t="shared" si="1210"/>
        <v>Man Utd</v>
      </c>
      <c r="AI1035" s="177" t="str">
        <f t="shared" si="1210"/>
        <v>Southampton</v>
      </c>
      <c r="AJ1035" s="177" t="str">
        <f t="shared" si="1210"/>
        <v>Wolves</v>
      </c>
      <c r="AK1035" s="177" t="str">
        <f t="shared" si="1210"/>
        <v>Fulham</v>
      </c>
      <c r="AL1035" s="177" t="str">
        <f t="shared" si="1210"/>
        <v/>
      </c>
      <c r="AM1035" s="177" t="str">
        <f t="shared" si="1210"/>
        <v/>
      </c>
      <c r="AN1035" s="177" t="str">
        <f t="shared" si="1210"/>
        <v/>
      </c>
      <c r="AO1035" s="177" t="str">
        <f t="shared" si="1210"/>
        <v/>
      </c>
      <c r="AP1035" s="177" t="str">
        <f t="shared" si="1210"/>
        <v/>
      </c>
      <c r="AQ1035" s="170"/>
      <c r="AR1035" s="170"/>
    </row>
    <row r="1036" ht="12.75" customHeight="1">
      <c r="A1036" s="170"/>
      <c r="B1036" s="170"/>
      <c r="C1036" s="140"/>
      <c r="D1036" s="139">
        <v>69.0</v>
      </c>
      <c r="E1036" s="177" t="str">
        <f t="shared" ref="E1036:AP1036" si="1211">IFERROR(INDEX($D$389:$D$578,MATCH($D1036,E$389:E$578,0)),"")</f>
        <v>Southampton</v>
      </c>
      <c r="F1036" s="177" t="str">
        <f t="shared" si="1211"/>
        <v>West Ham</v>
      </c>
      <c r="G1036" s="177" t="str">
        <f t="shared" si="1211"/>
        <v>West Ham</v>
      </c>
      <c r="H1036" s="177" t="str">
        <f t="shared" si="1211"/>
        <v>Newcastle</v>
      </c>
      <c r="I1036" s="177" t="str">
        <f t="shared" si="1211"/>
        <v>Man City</v>
      </c>
      <c r="J1036" s="177" t="str">
        <f t="shared" si="1211"/>
        <v>Man City</v>
      </c>
      <c r="K1036" s="177" t="str">
        <f t="shared" si="1211"/>
        <v>Brighton</v>
      </c>
      <c r="L1036" s="177" t="str">
        <f t="shared" si="1211"/>
        <v>Watford</v>
      </c>
      <c r="M1036" s="177" t="str">
        <f t="shared" si="1211"/>
        <v>West Ham</v>
      </c>
      <c r="N1036" s="177" t="str">
        <f t="shared" si="1211"/>
        <v>West Ham</v>
      </c>
      <c r="O1036" s="177" t="str">
        <f t="shared" si="1211"/>
        <v>Tottenham</v>
      </c>
      <c r="P1036" s="177" t="str">
        <f t="shared" si="1211"/>
        <v>Fulham</v>
      </c>
      <c r="Q1036" s="177" t="str">
        <f t="shared" si="1211"/>
        <v>Tottenham</v>
      </c>
      <c r="R1036" s="177" t="str">
        <f t="shared" si="1211"/>
        <v>Man City</v>
      </c>
      <c r="S1036" s="177" t="str">
        <f t="shared" si="1211"/>
        <v>Southampton</v>
      </c>
      <c r="T1036" s="177" t="str">
        <f t="shared" si="1211"/>
        <v>Southampton</v>
      </c>
      <c r="U1036" s="177" t="str">
        <f t="shared" si="1211"/>
        <v>Fulham</v>
      </c>
      <c r="V1036" s="177" t="str">
        <f t="shared" si="1211"/>
        <v>Leicester</v>
      </c>
      <c r="W1036" s="177" t="str">
        <f t="shared" si="1211"/>
        <v>Watford</v>
      </c>
      <c r="X1036" s="177" t="str">
        <f t="shared" si="1211"/>
        <v>West Ham</v>
      </c>
      <c r="Y1036" s="177" t="str">
        <f t="shared" si="1211"/>
        <v>Newcastle</v>
      </c>
      <c r="Z1036" s="177" t="str">
        <f t="shared" si="1211"/>
        <v>Man Utd</v>
      </c>
      <c r="AA1036" s="177" t="str">
        <f t="shared" si="1211"/>
        <v>Liverpool</v>
      </c>
      <c r="AB1036" s="177" t="str">
        <f t="shared" si="1211"/>
        <v>Newcastle</v>
      </c>
      <c r="AC1036" s="177" t="str">
        <f t="shared" si="1211"/>
        <v>Tottenham</v>
      </c>
      <c r="AD1036" s="177" t="str">
        <f t="shared" si="1211"/>
        <v>Liverpool</v>
      </c>
      <c r="AE1036" s="177" t="str">
        <f t="shared" si="1211"/>
        <v>Newcastle</v>
      </c>
      <c r="AF1036" s="177" t="str">
        <f t="shared" si="1211"/>
        <v>Man City</v>
      </c>
      <c r="AG1036" s="177" t="str">
        <f t="shared" si="1211"/>
        <v>Man City</v>
      </c>
      <c r="AH1036" s="177" t="str">
        <f t="shared" si="1211"/>
        <v>Everton</v>
      </c>
      <c r="AI1036" s="177" t="str">
        <f t="shared" si="1211"/>
        <v>Watford</v>
      </c>
      <c r="AJ1036" s="177" t="str">
        <f t="shared" si="1211"/>
        <v>Cardiff</v>
      </c>
      <c r="AK1036" s="177" t="str">
        <f t="shared" si="1211"/>
        <v>Watford</v>
      </c>
      <c r="AL1036" s="177" t="str">
        <f t="shared" si="1211"/>
        <v/>
      </c>
      <c r="AM1036" s="177" t="str">
        <f t="shared" si="1211"/>
        <v/>
      </c>
      <c r="AN1036" s="177" t="str">
        <f t="shared" si="1211"/>
        <v/>
      </c>
      <c r="AO1036" s="177" t="str">
        <f t="shared" si="1211"/>
        <v/>
      </c>
      <c r="AP1036" s="177" t="str">
        <f t="shared" si="1211"/>
        <v/>
      </c>
      <c r="AQ1036" s="170"/>
      <c r="AR1036" s="170"/>
    </row>
    <row r="1037" ht="12.75" customHeight="1">
      <c r="A1037" s="170"/>
      <c r="B1037" s="170"/>
      <c r="C1037" s="140"/>
      <c r="D1037" s="139">
        <v>70.0</v>
      </c>
      <c r="E1037" s="177" t="str">
        <f t="shared" ref="E1037:AP1037" si="1212">IFERROR(INDEX($D$389:$D$578,MATCH($D1037,E$389:E$578,0)),"")</f>
        <v>Man Utd</v>
      </c>
      <c r="F1037" s="177" t="str">
        <f t="shared" si="1212"/>
        <v>Man Utd</v>
      </c>
      <c r="G1037" s="177" t="str">
        <f t="shared" si="1212"/>
        <v>Man Utd</v>
      </c>
      <c r="H1037" s="177" t="str">
        <f t="shared" si="1212"/>
        <v>Chelsea</v>
      </c>
      <c r="I1037" s="177" t="str">
        <f t="shared" si="1212"/>
        <v>Man Utd</v>
      </c>
      <c r="J1037" s="177" t="str">
        <f t="shared" si="1212"/>
        <v>Watford</v>
      </c>
      <c r="K1037" s="177" t="str">
        <f t="shared" si="1212"/>
        <v>Newcastle</v>
      </c>
      <c r="L1037" s="177" t="str">
        <f t="shared" si="1212"/>
        <v>Fulham</v>
      </c>
      <c r="M1037" s="177" t="str">
        <f t="shared" si="1212"/>
        <v>Wolves</v>
      </c>
      <c r="N1037" s="177" t="str">
        <f t="shared" si="1212"/>
        <v>Leicester</v>
      </c>
      <c r="O1037" s="177" t="str">
        <f t="shared" si="1212"/>
        <v>Wolves</v>
      </c>
      <c r="P1037" s="177" t="str">
        <f t="shared" si="1212"/>
        <v>Newcastle</v>
      </c>
      <c r="Q1037" s="177" t="str">
        <f t="shared" si="1212"/>
        <v>Southampton</v>
      </c>
      <c r="R1037" s="177" t="str">
        <f t="shared" si="1212"/>
        <v>Man Utd</v>
      </c>
      <c r="S1037" s="177" t="str">
        <f t="shared" si="1212"/>
        <v>Man Utd</v>
      </c>
      <c r="T1037" s="177" t="str">
        <f t="shared" si="1212"/>
        <v>Tottenham</v>
      </c>
      <c r="U1037" s="177" t="str">
        <f t="shared" si="1212"/>
        <v>Huddersfield</v>
      </c>
      <c r="V1037" s="177" t="str">
        <f t="shared" si="1212"/>
        <v>Wolves</v>
      </c>
      <c r="W1037" s="177" t="str">
        <f t="shared" si="1212"/>
        <v>Liverpool</v>
      </c>
      <c r="X1037" s="177" t="str">
        <f t="shared" si="1212"/>
        <v>Fulham</v>
      </c>
      <c r="Y1037" s="177" t="str">
        <f t="shared" si="1212"/>
        <v>Man City</v>
      </c>
      <c r="Z1037" s="177" t="str">
        <f t="shared" si="1212"/>
        <v>Tottenham</v>
      </c>
      <c r="AA1037" s="177" t="str">
        <f t="shared" si="1212"/>
        <v>Tottenham</v>
      </c>
      <c r="AB1037" s="177" t="str">
        <f t="shared" si="1212"/>
        <v>Wolves</v>
      </c>
      <c r="AC1037" s="177" t="str">
        <f t="shared" si="1212"/>
        <v>West Ham</v>
      </c>
      <c r="AD1037" s="177" t="str">
        <f t="shared" si="1212"/>
        <v>Watford</v>
      </c>
      <c r="AE1037" s="177" t="str">
        <f t="shared" si="1212"/>
        <v>Tottenham</v>
      </c>
      <c r="AF1037" s="177" t="str">
        <f t="shared" si="1212"/>
        <v>Man City</v>
      </c>
      <c r="AG1037" s="177" t="str">
        <f t="shared" si="1212"/>
        <v>Leicester</v>
      </c>
      <c r="AH1037" s="177" t="str">
        <f t="shared" si="1212"/>
        <v>Huddersfield</v>
      </c>
      <c r="AI1037" s="177" t="str">
        <f t="shared" si="1212"/>
        <v>Tottenham</v>
      </c>
      <c r="AJ1037" s="177" t="str">
        <f t="shared" si="1212"/>
        <v>Leicester</v>
      </c>
      <c r="AK1037" s="177" t="str">
        <f t="shared" si="1212"/>
        <v>Crystal Palace</v>
      </c>
      <c r="AL1037" s="177" t="str">
        <f t="shared" si="1212"/>
        <v/>
      </c>
      <c r="AM1037" s="177" t="str">
        <f t="shared" si="1212"/>
        <v/>
      </c>
      <c r="AN1037" s="177" t="str">
        <f t="shared" si="1212"/>
        <v/>
      </c>
      <c r="AO1037" s="177" t="str">
        <f t="shared" si="1212"/>
        <v/>
      </c>
      <c r="AP1037" s="177" t="str">
        <f t="shared" si="1212"/>
        <v/>
      </c>
      <c r="AQ1037" s="170"/>
      <c r="AR1037" s="170"/>
    </row>
    <row r="1038" ht="12.75" customHeight="1">
      <c r="A1038" s="170"/>
      <c r="B1038" s="170"/>
      <c r="C1038" s="140"/>
      <c r="D1038" s="139">
        <v>71.0</v>
      </c>
      <c r="E1038" s="177" t="str">
        <f t="shared" ref="E1038:AP1038" si="1213">IFERROR(INDEX($D$389:$D$578,MATCH($D1038,E$389:E$578,0)),"")</f>
        <v>Cardiff</v>
      </c>
      <c r="F1038" s="177" t="str">
        <f t="shared" si="1213"/>
        <v>Huddersfield</v>
      </c>
      <c r="G1038" s="177" t="str">
        <f t="shared" si="1213"/>
        <v>Southampton</v>
      </c>
      <c r="H1038" s="177" t="str">
        <f t="shared" si="1213"/>
        <v>Man Utd</v>
      </c>
      <c r="I1038" s="177" t="str">
        <f t="shared" si="1213"/>
        <v>Chelsea</v>
      </c>
      <c r="J1038" s="177" t="str">
        <f t="shared" si="1213"/>
        <v>Wolves</v>
      </c>
      <c r="K1038" s="177" t="str">
        <f t="shared" si="1213"/>
        <v>Chelsea</v>
      </c>
      <c r="L1038" s="177" t="str">
        <f t="shared" si="1213"/>
        <v>Southampton</v>
      </c>
      <c r="M1038" s="177" t="str">
        <f t="shared" si="1213"/>
        <v>Huddersfield</v>
      </c>
      <c r="N1038" s="177" t="str">
        <f t="shared" si="1213"/>
        <v>Man Utd</v>
      </c>
      <c r="O1038" s="177" t="str">
        <f t="shared" si="1213"/>
        <v>Man Utd</v>
      </c>
      <c r="P1038" s="177" t="str">
        <f t="shared" si="1213"/>
        <v>Wolves</v>
      </c>
      <c r="Q1038" s="177" t="str">
        <f t="shared" si="1213"/>
        <v>Southampton</v>
      </c>
      <c r="R1038" s="177" t="str">
        <f t="shared" si="1213"/>
        <v>Southampton</v>
      </c>
      <c r="S1038" s="177" t="str">
        <f t="shared" si="1213"/>
        <v>Wolves</v>
      </c>
      <c r="T1038" s="177" t="str">
        <f t="shared" si="1213"/>
        <v>Fulham</v>
      </c>
      <c r="U1038" s="177" t="str">
        <f t="shared" si="1213"/>
        <v>Man Utd</v>
      </c>
      <c r="V1038" s="177" t="str">
        <f t="shared" si="1213"/>
        <v>Watford</v>
      </c>
      <c r="W1038" s="177" t="str">
        <f t="shared" si="1213"/>
        <v>Tottenham</v>
      </c>
      <c r="X1038" s="177" t="str">
        <f t="shared" si="1213"/>
        <v>Man Utd</v>
      </c>
      <c r="Y1038" s="177" t="str">
        <f t="shared" si="1213"/>
        <v>West Ham</v>
      </c>
      <c r="Z1038" s="177" t="str">
        <f t="shared" si="1213"/>
        <v>Wolves</v>
      </c>
      <c r="AA1038" s="177" t="str">
        <f t="shared" si="1213"/>
        <v>Man Utd</v>
      </c>
      <c r="AB1038" s="177" t="str">
        <f t="shared" si="1213"/>
        <v>Leicester</v>
      </c>
      <c r="AC1038" s="177" t="str">
        <f t="shared" si="1213"/>
        <v>Wolves</v>
      </c>
      <c r="AD1038" s="177" t="str">
        <f t="shared" si="1213"/>
        <v>West Ham</v>
      </c>
      <c r="AE1038" s="177" t="str">
        <f t="shared" si="1213"/>
        <v>Crystal Palace</v>
      </c>
      <c r="AF1038" s="177" t="str">
        <f t="shared" si="1213"/>
        <v>Wolves</v>
      </c>
      <c r="AG1038" s="177" t="str">
        <f t="shared" si="1213"/>
        <v>Huddersfield</v>
      </c>
      <c r="AH1038" s="177" t="str">
        <f t="shared" si="1213"/>
        <v>Wolves</v>
      </c>
      <c r="AI1038" s="177" t="str">
        <f t="shared" si="1213"/>
        <v>Brighton</v>
      </c>
      <c r="AJ1038" s="177" t="str">
        <f t="shared" si="1213"/>
        <v>Leicester</v>
      </c>
      <c r="AK1038" s="177" t="str">
        <f t="shared" si="1213"/>
        <v>Leicester</v>
      </c>
      <c r="AL1038" s="177" t="str">
        <f t="shared" si="1213"/>
        <v/>
      </c>
      <c r="AM1038" s="177" t="str">
        <f t="shared" si="1213"/>
        <v/>
      </c>
      <c r="AN1038" s="177" t="str">
        <f t="shared" si="1213"/>
        <v/>
      </c>
      <c r="AO1038" s="177" t="str">
        <f t="shared" si="1213"/>
        <v/>
      </c>
      <c r="AP1038" s="177" t="str">
        <f t="shared" si="1213"/>
        <v/>
      </c>
      <c r="AQ1038" s="170"/>
      <c r="AR1038" s="170"/>
    </row>
    <row r="1039" ht="12.75" customHeight="1">
      <c r="A1039" s="170"/>
      <c r="B1039" s="170"/>
      <c r="C1039" s="140"/>
      <c r="D1039" s="139">
        <v>72.0</v>
      </c>
      <c r="E1039" s="177" t="str">
        <f t="shared" ref="E1039:AP1039" si="1214">IFERROR(INDEX($D$389:$D$578,MATCH($D1039,E$389:E$578,0)),"")</f>
        <v>Wolves</v>
      </c>
      <c r="F1039" s="177" t="str">
        <f t="shared" si="1214"/>
        <v>Southampton</v>
      </c>
      <c r="G1039" s="177" t="str">
        <f t="shared" si="1214"/>
        <v>Man Utd</v>
      </c>
      <c r="H1039" s="177" t="str">
        <f t="shared" si="1214"/>
        <v>Crystal Palace</v>
      </c>
      <c r="I1039" s="177" t="str">
        <f t="shared" si="1214"/>
        <v>Man Utd</v>
      </c>
      <c r="J1039" s="177" t="str">
        <f t="shared" si="1214"/>
        <v>Newcastle</v>
      </c>
      <c r="K1039" s="177" t="str">
        <f t="shared" si="1214"/>
        <v>Man City</v>
      </c>
      <c r="L1039" s="177" t="str">
        <f t="shared" si="1214"/>
        <v>Southampton</v>
      </c>
      <c r="M1039" s="177" t="str">
        <f t="shared" si="1214"/>
        <v>Man Utd</v>
      </c>
      <c r="N1039" s="177" t="str">
        <f t="shared" si="1214"/>
        <v>Newcastle</v>
      </c>
      <c r="O1039" s="177" t="str">
        <f t="shared" si="1214"/>
        <v>Wolves</v>
      </c>
      <c r="P1039" s="177" t="str">
        <f t="shared" si="1214"/>
        <v>Watford</v>
      </c>
      <c r="Q1039" s="177" t="str">
        <f t="shared" si="1214"/>
        <v>West Ham</v>
      </c>
      <c r="R1039" s="177" t="str">
        <f t="shared" si="1214"/>
        <v>Liverpool</v>
      </c>
      <c r="S1039" s="177" t="str">
        <f t="shared" si="1214"/>
        <v>Tottenham</v>
      </c>
      <c r="T1039" s="177" t="str">
        <f t="shared" si="1214"/>
        <v>Watford</v>
      </c>
      <c r="U1039" s="177" t="str">
        <f t="shared" si="1214"/>
        <v>Tottenham</v>
      </c>
      <c r="V1039" s="177" t="str">
        <f t="shared" si="1214"/>
        <v>West Ham</v>
      </c>
      <c r="W1039" s="177" t="str">
        <f t="shared" si="1214"/>
        <v>Leicester</v>
      </c>
      <c r="X1039" s="177" t="str">
        <f t="shared" si="1214"/>
        <v>Man City</v>
      </c>
      <c r="Y1039" s="177" t="str">
        <f t="shared" si="1214"/>
        <v>West Ham</v>
      </c>
      <c r="Z1039" s="177" t="str">
        <f t="shared" si="1214"/>
        <v>Fulham</v>
      </c>
      <c r="AA1039" s="177" t="str">
        <f t="shared" si="1214"/>
        <v>Man City</v>
      </c>
      <c r="AB1039" s="177" t="str">
        <f t="shared" si="1214"/>
        <v>Wolves</v>
      </c>
      <c r="AC1039" s="177" t="str">
        <f t="shared" si="1214"/>
        <v>Tottenham</v>
      </c>
      <c r="AD1039" s="177" t="str">
        <f t="shared" si="1214"/>
        <v>Newcastle</v>
      </c>
      <c r="AE1039" s="177" t="str">
        <f t="shared" si="1214"/>
        <v>Liverpool</v>
      </c>
      <c r="AF1039" s="177" t="str">
        <f t="shared" si="1214"/>
        <v>Everton</v>
      </c>
      <c r="AG1039" s="177" t="str">
        <f t="shared" si="1214"/>
        <v>Watford</v>
      </c>
      <c r="AH1039" s="177" t="str">
        <f t="shared" si="1214"/>
        <v>West Ham</v>
      </c>
      <c r="AI1039" s="177" t="str">
        <f t="shared" si="1214"/>
        <v>Chelsea</v>
      </c>
      <c r="AJ1039" s="177" t="str">
        <f t="shared" si="1214"/>
        <v>Man City</v>
      </c>
      <c r="AK1039" s="177" t="str">
        <f t="shared" si="1214"/>
        <v>Brighton</v>
      </c>
      <c r="AL1039" s="177" t="str">
        <f t="shared" si="1214"/>
        <v/>
      </c>
      <c r="AM1039" s="177" t="str">
        <f t="shared" si="1214"/>
        <v/>
      </c>
      <c r="AN1039" s="177" t="str">
        <f t="shared" si="1214"/>
        <v/>
      </c>
      <c r="AO1039" s="177" t="str">
        <f t="shared" si="1214"/>
        <v/>
      </c>
      <c r="AP1039" s="177" t="str">
        <f t="shared" si="1214"/>
        <v/>
      </c>
      <c r="AQ1039" s="170"/>
      <c r="AR1039" s="170"/>
    </row>
    <row r="1040" ht="12.75" customHeight="1">
      <c r="A1040" s="170"/>
      <c r="B1040" s="170"/>
      <c r="C1040" s="140"/>
      <c r="D1040" s="139">
        <v>73.0</v>
      </c>
      <c r="E1040" s="177" t="str">
        <f t="shared" ref="E1040:AP1040" si="1215">IFERROR(INDEX($D$389:$D$578,MATCH($D1040,E$389:E$578,0)),"")</f>
        <v>Huddersfield</v>
      </c>
      <c r="F1040" s="177" t="str">
        <f t="shared" si="1215"/>
        <v>Wolves</v>
      </c>
      <c r="G1040" s="177" t="str">
        <f t="shared" si="1215"/>
        <v>Wolves</v>
      </c>
      <c r="H1040" s="177" t="str">
        <f t="shared" si="1215"/>
        <v>Newcastle</v>
      </c>
      <c r="I1040" s="177" t="str">
        <f t="shared" si="1215"/>
        <v>Man Utd</v>
      </c>
      <c r="J1040" s="177" t="str">
        <f t="shared" si="1215"/>
        <v>Chelsea</v>
      </c>
      <c r="K1040" s="177" t="str">
        <f t="shared" si="1215"/>
        <v>Cardiff</v>
      </c>
      <c r="L1040" s="177" t="str">
        <f t="shared" si="1215"/>
        <v>Tottenham</v>
      </c>
      <c r="M1040" s="177" t="str">
        <f t="shared" si="1215"/>
        <v>Man City</v>
      </c>
      <c r="N1040" s="177" t="str">
        <f t="shared" si="1215"/>
        <v>Newcastle</v>
      </c>
      <c r="O1040" s="177" t="str">
        <f t="shared" si="1215"/>
        <v>Wolves</v>
      </c>
      <c r="P1040" s="177" t="str">
        <f t="shared" si="1215"/>
        <v>West Ham</v>
      </c>
      <c r="Q1040" s="177" t="str">
        <f t="shared" si="1215"/>
        <v>Southampton</v>
      </c>
      <c r="R1040" s="177" t="str">
        <f t="shared" si="1215"/>
        <v>Watford</v>
      </c>
      <c r="S1040" s="177" t="str">
        <f t="shared" si="1215"/>
        <v>Man Utd</v>
      </c>
      <c r="T1040" s="177" t="str">
        <f t="shared" si="1215"/>
        <v>Watford</v>
      </c>
      <c r="U1040" s="177" t="str">
        <f t="shared" si="1215"/>
        <v>Liverpool</v>
      </c>
      <c r="V1040" s="177" t="str">
        <f t="shared" si="1215"/>
        <v>West Ham</v>
      </c>
      <c r="W1040" s="177" t="str">
        <f t="shared" si="1215"/>
        <v>Burnley</v>
      </c>
      <c r="X1040" s="177" t="str">
        <f t="shared" si="1215"/>
        <v>Man City</v>
      </c>
      <c r="Y1040" s="177" t="str">
        <f t="shared" si="1215"/>
        <v>Tottenham</v>
      </c>
      <c r="Z1040" s="177" t="str">
        <f t="shared" si="1215"/>
        <v>Tottenham</v>
      </c>
      <c r="AA1040" s="177" t="str">
        <f t="shared" si="1215"/>
        <v>Tottenham</v>
      </c>
      <c r="AB1040" s="177" t="str">
        <f t="shared" si="1215"/>
        <v>Chelsea</v>
      </c>
      <c r="AC1040" s="177" t="str">
        <f t="shared" si="1215"/>
        <v>Man City</v>
      </c>
      <c r="AD1040" s="177" t="str">
        <f t="shared" si="1215"/>
        <v>Newcastle</v>
      </c>
      <c r="AE1040" s="177" t="str">
        <f t="shared" si="1215"/>
        <v>Everton</v>
      </c>
      <c r="AF1040" s="177" t="str">
        <f t="shared" si="1215"/>
        <v>Tottenham</v>
      </c>
      <c r="AG1040" s="177" t="str">
        <f t="shared" si="1215"/>
        <v>Everton</v>
      </c>
      <c r="AH1040" s="177" t="str">
        <f t="shared" si="1215"/>
        <v>Bournemouth</v>
      </c>
      <c r="AI1040" s="177" t="str">
        <f t="shared" si="1215"/>
        <v>Man Utd</v>
      </c>
      <c r="AJ1040" s="177" t="str">
        <f t="shared" si="1215"/>
        <v>Watford</v>
      </c>
      <c r="AK1040" s="177" t="str">
        <f t="shared" si="1215"/>
        <v>Newcastle</v>
      </c>
      <c r="AL1040" s="177" t="str">
        <f t="shared" si="1215"/>
        <v/>
      </c>
      <c r="AM1040" s="177" t="str">
        <f t="shared" si="1215"/>
        <v/>
      </c>
      <c r="AN1040" s="177" t="str">
        <f t="shared" si="1215"/>
        <v/>
      </c>
      <c r="AO1040" s="177" t="str">
        <f t="shared" si="1215"/>
        <v/>
      </c>
      <c r="AP1040" s="177" t="str">
        <f t="shared" si="1215"/>
        <v/>
      </c>
      <c r="AQ1040" s="170"/>
      <c r="AR1040" s="170"/>
    </row>
    <row r="1041" ht="12.75" customHeight="1">
      <c r="A1041" s="170"/>
      <c r="B1041" s="170"/>
      <c r="C1041" s="140"/>
      <c r="D1041" s="139">
        <v>74.0</v>
      </c>
      <c r="E1041" s="177" t="str">
        <f t="shared" ref="E1041:AP1041" si="1216">IFERROR(INDEX($D$389:$D$578,MATCH($D1041,E$389:E$578,0)),"")</f>
        <v>Wolves</v>
      </c>
      <c r="F1041" s="177" t="str">
        <f t="shared" si="1216"/>
        <v>Watford</v>
      </c>
      <c r="G1041" s="177" t="str">
        <f t="shared" si="1216"/>
        <v>Man Utd</v>
      </c>
      <c r="H1041" s="177" t="str">
        <f t="shared" si="1216"/>
        <v>Fulham</v>
      </c>
      <c r="I1041" s="177" t="str">
        <f t="shared" si="1216"/>
        <v>Southampton</v>
      </c>
      <c r="J1041" s="177" t="str">
        <f t="shared" si="1216"/>
        <v>Crystal Palace</v>
      </c>
      <c r="K1041" s="177" t="str">
        <f t="shared" si="1216"/>
        <v>Leicester</v>
      </c>
      <c r="L1041" s="177" t="str">
        <f t="shared" si="1216"/>
        <v>Leicester</v>
      </c>
      <c r="M1041" s="177" t="str">
        <f t="shared" si="1216"/>
        <v>Watford</v>
      </c>
      <c r="N1041" s="177" t="str">
        <f t="shared" si="1216"/>
        <v>Chelsea</v>
      </c>
      <c r="O1041" s="177" t="str">
        <f t="shared" si="1216"/>
        <v>Man City</v>
      </c>
      <c r="P1041" s="177" t="str">
        <f t="shared" si="1216"/>
        <v>Southampton</v>
      </c>
      <c r="Q1041" s="177" t="str">
        <f t="shared" si="1216"/>
        <v>Man City</v>
      </c>
      <c r="R1041" s="177" t="str">
        <f t="shared" si="1216"/>
        <v>Man City</v>
      </c>
      <c r="S1041" s="177" t="str">
        <f t="shared" si="1216"/>
        <v>Everton</v>
      </c>
      <c r="T1041" s="177" t="str">
        <f t="shared" si="1216"/>
        <v>Watford</v>
      </c>
      <c r="U1041" s="177" t="str">
        <f t="shared" si="1216"/>
        <v>Huddersfield</v>
      </c>
      <c r="V1041" s="177" t="str">
        <f t="shared" si="1216"/>
        <v>Huddersfield</v>
      </c>
      <c r="W1041" s="177" t="str">
        <f t="shared" si="1216"/>
        <v>Huddersfield</v>
      </c>
      <c r="X1041" s="177" t="str">
        <f t="shared" si="1216"/>
        <v>Liverpool</v>
      </c>
      <c r="Y1041" s="177" t="str">
        <f t="shared" si="1216"/>
        <v>Everton</v>
      </c>
      <c r="Z1041" s="177" t="str">
        <f t="shared" si="1216"/>
        <v>Huddersfield</v>
      </c>
      <c r="AA1041" s="177" t="str">
        <f t="shared" si="1216"/>
        <v>Cardiff</v>
      </c>
      <c r="AB1041" s="177" t="str">
        <f t="shared" si="1216"/>
        <v>Tottenham</v>
      </c>
      <c r="AC1041" s="177" t="str">
        <f t="shared" si="1216"/>
        <v>Huddersfield</v>
      </c>
      <c r="AD1041" s="177" t="str">
        <f t="shared" si="1216"/>
        <v>Newcastle</v>
      </c>
      <c r="AE1041" s="177" t="str">
        <f t="shared" si="1216"/>
        <v>West Ham</v>
      </c>
      <c r="AF1041" s="177" t="str">
        <f t="shared" si="1216"/>
        <v>Tottenham</v>
      </c>
      <c r="AG1041" s="177" t="str">
        <f t="shared" si="1216"/>
        <v>Liverpool</v>
      </c>
      <c r="AH1041" s="177" t="str">
        <f t="shared" si="1216"/>
        <v>Man City</v>
      </c>
      <c r="AI1041" s="177" t="str">
        <f t="shared" si="1216"/>
        <v>Leicester</v>
      </c>
      <c r="AJ1041" s="177" t="str">
        <f t="shared" si="1216"/>
        <v>Tottenham</v>
      </c>
      <c r="AK1041" s="177" t="str">
        <f t="shared" si="1216"/>
        <v>Man Utd</v>
      </c>
      <c r="AL1041" s="177" t="str">
        <f t="shared" si="1216"/>
        <v/>
      </c>
      <c r="AM1041" s="177" t="str">
        <f t="shared" si="1216"/>
        <v/>
      </c>
      <c r="AN1041" s="177" t="str">
        <f t="shared" si="1216"/>
        <v/>
      </c>
      <c r="AO1041" s="177" t="str">
        <f t="shared" si="1216"/>
        <v/>
      </c>
      <c r="AP1041" s="177" t="str">
        <f t="shared" si="1216"/>
        <v/>
      </c>
      <c r="AQ1041" s="170"/>
      <c r="AR1041" s="170"/>
    </row>
    <row r="1042" ht="12.75" customHeight="1">
      <c r="A1042" s="170"/>
      <c r="B1042" s="170"/>
      <c r="C1042" s="140"/>
      <c r="D1042" s="139">
        <v>75.0</v>
      </c>
      <c r="E1042" s="177" t="str">
        <f t="shared" ref="E1042:AP1042" si="1217">IFERROR(INDEX($D$389:$D$578,MATCH($D1042,E$389:E$578,0)),"")</f>
        <v>Watford</v>
      </c>
      <c r="F1042" s="177" t="str">
        <f t="shared" si="1217"/>
        <v>Bournemouth</v>
      </c>
      <c r="G1042" s="177" t="str">
        <f t="shared" si="1217"/>
        <v>Fulham</v>
      </c>
      <c r="H1042" s="177" t="str">
        <f t="shared" si="1217"/>
        <v>Man Utd</v>
      </c>
      <c r="I1042" s="177" t="str">
        <f t="shared" si="1217"/>
        <v>Wolves</v>
      </c>
      <c r="J1042" s="177" t="str">
        <f t="shared" si="1217"/>
        <v>Tottenham</v>
      </c>
      <c r="K1042" s="177" t="str">
        <f t="shared" si="1217"/>
        <v>Watford</v>
      </c>
      <c r="L1042" s="177" t="str">
        <f t="shared" si="1217"/>
        <v>Cardiff</v>
      </c>
      <c r="M1042" s="177" t="str">
        <f t="shared" si="1217"/>
        <v>Wolves</v>
      </c>
      <c r="N1042" s="177" t="str">
        <f t="shared" si="1217"/>
        <v>Huddersfield</v>
      </c>
      <c r="O1042" s="177" t="str">
        <f t="shared" si="1217"/>
        <v>Newcastle</v>
      </c>
      <c r="P1042" s="177" t="str">
        <f t="shared" si="1217"/>
        <v>Newcastle</v>
      </c>
      <c r="Q1042" s="177" t="str">
        <f t="shared" si="1217"/>
        <v>Brighton</v>
      </c>
      <c r="R1042" s="177" t="str">
        <f t="shared" si="1217"/>
        <v>Wolves</v>
      </c>
      <c r="S1042" s="177" t="str">
        <f t="shared" si="1217"/>
        <v>Crystal Palace</v>
      </c>
      <c r="T1042" s="177" t="str">
        <f t="shared" si="1217"/>
        <v>Tottenham</v>
      </c>
      <c r="U1042" s="177" t="str">
        <f t="shared" si="1217"/>
        <v>Tottenham</v>
      </c>
      <c r="V1042" s="177" t="str">
        <f t="shared" si="1217"/>
        <v>Tottenham</v>
      </c>
      <c r="W1042" s="177" t="str">
        <f t="shared" si="1217"/>
        <v>Tottenham</v>
      </c>
      <c r="X1042" s="177" t="str">
        <f t="shared" si="1217"/>
        <v>Everton</v>
      </c>
      <c r="Y1042" s="177" t="str">
        <f t="shared" si="1217"/>
        <v>Everton</v>
      </c>
      <c r="Z1042" s="177" t="str">
        <f t="shared" si="1217"/>
        <v>Tottenham</v>
      </c>
      <c r="AA1042" s="177" t="str">
        <f t="shared" si="1217"/>
        <v>Liverpool</v>
      </c>
      <c r="AB1042" s="177" t="str">
        <f t="shared" si="1217"/>
        <v>West Ham</v>
      </c>
      <c r="AC1042" s="177" t="str">
        <f t="shared" si="1217"/>
        <v>Huddersfield</v>
      </c>
      <c r="AD1042" s="177" t="str">
        <f t="shared" si="1217"/>
        <v>Wolves</v>
      </c>
      <c r="AE1042" s="177" t="str">
        <f t="shared" si="1217"/>
        <v>Wolves</v>
      </c>
      <c r="AF1042" s="177" t="str">
        <f t="shared" si="1217"/>
        <v>West Ham</v>
      </c>
      <c r="AG1042" s="177" t="str">
        <f t="shared" si="1217"/>
        <v>West Ham</v>
      </c>
      <c r="AH1042" s="177" t="str">
        <f t="shared" si="1217"/>
        <v>West Ham</v>
      </c>
      <c r="AI1042" s="177" t="str">
        <f t="shared" si="1217"/>
        <v>Watford</v>
      </c>
      <c r="AJ1042" s="177" t="str">
        <f t="shared" si="1217"/>
        <v>West Ham</v>
      </c>
      <c r="AK1042" s="177" t="str">
        <f t="shared" si="1217"/>
        <v>Man Utd</v>
      </c>
      <c r="AL1042" s="177" t="str">
        <f t="shared" si="1217"/>
        <v/>
      </c>
      <c r="AM1042" s="177" t="str">
        <f t="shared" si="1217"/>
        <v/>
      </c>
      <c r="AN1042" s="177" t="str">
        <f t="shared" si="1217"/>
        <v/>
      </c>
      <c r="AO1042" s="177" t="str">
        <f t="shared" si="1217"/>
        <v/>
      </c>
      <c r="AP1042" s="177" t="str">
        <f t="shared" si="1217"/>
        <v/>
      </c>
      <c r="AQ1042" s="170"/>
      <c r="AR1042" s="170"/>
    </row>
    <row r="1043" ht="12.75" customHeight="1">
      <c r="A1043" s="170"/>
      <c r="B1043" s="170"/>
      <c r="C1043" s="140"/>
      <c r="D1043" s="139">
        <v>76.0</v>
      </c>
      <c r="E1043" s="177" t="str">
        <f t="shared" ref="E1043:AP1043" si="1218">IFERROR(INDEX($D$389:$D$578,MATCH($D1043,E$389:E$578,0)),"")</f>
        <v>Tottenham</v>
      </c>
      <c r="F1043" s="177" t="str">
        <f t="shared" si="1218"/>
        <v>Liverpool</v>
      </c>
      <c r="G1043" s="177" t="str">
        <f t="shared" si="1218"/>
        <v>Wolves</v>
      </c>
      <c r="H1043" s="177" t="str">
        <f t="shared" si="1218"/>
        <v>Newcastle</v>
      </c>
      <c r="I1043" s="177" t="str">
        <f t="shared" si="1218"/>
        <v>Watford</v>
      </c>
      <c r="J1043" s="177" t="str">
        <f t="shared" si="1218"/>
        <v>Man City</v>
      </c>
      <c r="K1043" s="177" t="str">
        <f t="shared" si="1218"/>
        <v>Man Utd</v>
      </c>
      <c r="L1043" s="177" t="str">
        <f t="shared" si="1218"/>
        <v>Tottenham</v>
      </c>
      <c r="M1043" s="177" t="str">
        <f t="shared" si="1218"/>
        <v>Wolves</v>
      </c>
      <c r="N1043" s="177" t="str">
        <f t="shared" si="1218"/>
        <v>Liverpool</v>
      </c>
      <c r="O1043" s="177" t="str">
        <f t="shared" si="1218"/>
        <v>Southampton</v>
      </c>
      <c r="P1043" s="177" t="str">
        <f t="shared" si="1218"/>
        <v>Everton</v>
      </c>
      <c r="Q1043" s="177" t="str">
        <f t="shared" si="1218"/>
        <v>Liverpool</v>
      </c>
      <c r="R1043" s="177" t="str">
        <f t="shared" si="1218"/>
        <v>Tottenham</v>
      </c>
      <c r="S1043" s="177" t="str">
        <f t="shared" si="1218"/>
        <v>Watford</v>
      </c>
      <c r="T1043" s="177" t="str">
        <f t="shared" si="1218"/>
        <v>Leicester</v>
      </c>
      <c r="U1043" s="177" t="str">
        <f t="shared" si="1218"/>
        <v>Tottenham</v>
      </c>
      <c r="V1043" s="177" t="str">
        <f t="shared" si="1218"/>
        <v>Huddersfield</v>
      </c>
      <c r="W1043" s="177" t="str">
        <f t="shared" si="1218"/>
        <v>West Ham</v>
      </c>
      <c r="X1043" s="177" t="str">
        <f t="shared" si="1218"/>
        <v>Cardiff</v>
      </c>
      <c r="Y1043" s="177" t="str">
        <f t="shared" si="1218"/>
        <v>West Ham</v>
      </c>
      <c r="Z1043" s="177" t="str">
        <f t="shared" si="1218"/>
        <v>Leicester</v>
      </c>
      <c r="AA1043" s="177" t="str">
        <f t="shared" si="1218"/>
        <v>Tottenham</v>
      </c>
      <c r="AB1043" s="177" t="str">
        <f t="shared" si="1218"/>
        <v>Wolves</v>
      </c>
      <c r="AC1043" s="177" t="str">
        <f t="shared" si="1218"/>
        <v>Brighton</v>
      </c>
      <c r="AD1043" s="177" t="str">
        <f t="shared" si="1218"/>
        <v>Wolves</v>
      </c>
      <c r="AE1043" s="177" t="str">
        <f t="shared" si="1218"/>
        <v>Fulham</v>
      </c>
      <c r="AF1043" s="177" t="str">
        <f t="shared" si="1218"/>
        <v>Man Utd</v>
      </c>
      <c r="AG1043" s="177" t="str">
        <f t="shared" si="1218"/>
        <v>Leicester</v>
      </c>
      <c r="AH1043" s="177" t="str">
        <f t="shared" si="1218"/>
        <v>Everton</v>
      </c>
      <c r="AI1043" s="177" t="str">
        <f t="shared" si="1218"/>
        <v>Fulham</v>
      </c>
      <c r="AJ1043" s="177" t="str">
        <f t="shared" si="1218"/>
        <v>Man Utd</v>
      </c>
      <c r="AK1043" s="177" t="str">
        <f t="shared" si="1218"/>
        <v>Wolves</v>
      </c>
      <c r="AL1043" s="177" t="str">
        <f t="shared" si="1218"/>
        <v/>
      </c>
      <c r="AM1043" s="177" t="str">
        <f t="shared" si="1218"/>
        <v/>
      </c>
      <c r="AN1043" s="177" t="str">
        <f t="shared" si="1218"/>
        <v/>
      </c>
      <c r="AO1043" s="177" t="str">
        <f t="shared" si="1218"/>
        <v/>
      </c>
      <c r="AP1043" s="177" t="str">
        <f t="shared" si="1218"/>
        <v/>
      </c>
      <c r="AQ1043" s="170"/>
      <c r="AR1043" s="170"/>
    </row>
    <row r="1044" ht="12.75" customHeight="1">
      <c r="A1044" s="170"/>
      <c r="B1044" s="170"/>
      <c r="C1044" s="140"/>
      <c r="D1044" s="139">
        <v>77.0</v>
      </c>
      <c r="E1044" s="177" t="str">
        <f t="shared" ref="E1044:AP1044" si="1219">IFERROR(INDEX($D$389:$D$578,MATCH($D1044,E$389:E$578,0)),"")</f>
        <v>Leicester</v>
      </c>
      <c r="F1044" s="177" t="str">
        <f t="shared" si="1219"/>
        <v>Man Utd</v>
      </c>
      <c r="G1044" s="177" t="str">
        <f t="shared" si="1219"/>
        <v>West Ham</v>
      </c>
      <c r="H1044" s="177" t="str">
        <f t="shared" si="1219"/>
        <v>Liverpool</v>
      </c>
      <c r="I1044" s="177" t="str">
        <f t="shared" si="1219"/>
        <v>Tottenham</v>
      </c>
      <c r="J1044" s="177" t="str">
        <f t="shared" si="1219"/>
        <v>Watford</v>
      </c>
      <c r="K1044" s="177" t="str">
        <f t="shared" si="1219"/>
        <v>Everton</v>
      </c>
      <c r="L1044" s="177" t="str">
        <f t="shared" si="1219"/>
        <v>Liverpool</v>
      </c>
      <c r="M1044" s="177" t="str">
        <f t="shared" si="1219"/>
        <v>Southampton</v>
      </c>
      <c r="N1044" s="177" t="str">
        <f t="shared" si="1219"/>
        <v>Brighton</v>
      </c>
      <c r="O1044" s="177" t="str">
        <f t="shared" si="1219"/>
        <v>Man Utd</v>
      </c>
      <c r="P1044" s="177" t="str">
        <f t="shared" si="1219"/>
        <v>Leicester</v>
      </c>
      <c r="Q1044" s="177" t="str">
        <f t="shared" si="1219"/>
        <v>Fulham</v>
      </c>
      <c r="R1044" s="177" t="str">
        <f t="shared" si="1219"/>
        <v>Fulham</v>
      </c>
      <c r="S1044" s="177" t="str">
        <f t="shared" si="1219"/>
        <v>Man City</v>
      </c>
      <c r="T1044" s="177" t="str">
        <f t="shared" si="1219"/>
        <v>Watford</v>
      </c>
      <c r="U1044" s="177" t="str">
        <f t="shared" si="1219"/>
        <v>Watford</v>
      </c>
      <c r="V1044" s="177" t="str">
        <f t="shared" si="1219"/>
        <v>Leicester</v>
      </c>
      <c r="W1044" s="177" t="str">
        <f t="shared" si="1219"/>
        <v>Wolves</v>
      </c>
      <c r="X1044" s="177" t="str">
        <f t="shared" si="1219"/>
        <v>Burnley</v>
      </c>
      <c r="Y1044" s="177" t="str">
        <f t="shared" si="1219"/>
        <v>Everton</v>
      </c>
      <c r="Z1044" s="177" t="str">
        <f t="shared" si="1219"/>
        <v>Tottenham</v>
      </c>
      <c r="AA1044" s="177" t="str">
        <f t="shared" si="1219"/>
        <v>Southampton</v>
      </c>
      <c r="AB1044" s="177" t="str">
        <f t="shared" si="1219"/>
        <v>Leicester</v>
      </c>
      <c r="AC1044" s="177" t="str">
        <f t="shared" si="1219"/>
        <v>Tottenham</v>
      </c>
      <c r="AD1044" s="177" t="str">
        <f t="shared" si="1219"/>
        <v>Southampton</v>
      </c>
      <c r="AE1044" s="177" t="str">
        <f t="shared" si="1219"/>
        <v>Newcastle</v>
      </c>
      <c r="AF1044" s="177" t="str">
        <f t="shared" si="1219"/>
        <v>Huddersfield</v>
      </c>
      <c r="AG1044" s="177" t="str">
        <f t="shared" si="1219"/>
        <v>Watford</v>
      </c>
      <c r="AH1044" s="177" t="str">
        <f t="shared" si="1219"/>
        <v>Burnley</v>
      </c>
      <c r="AI1044" s="177" t="str">
        <f t="shared" si="1219"/>
        <v>Man City</v>
      </c>
      <c r="AJ1044" s="177" t="str">
        <f t="shared" si="1219"/>
        <v>Tottenham</v>
      </c>
      <c r="AK1044" s="177" t="str">
        <f t="shared" si="1219"/>
        <v>Newcastle</v>
      </c>
      <c r="AL1044" s="177" t="str">
        <f t="shared" si="1219"/>
        <v/>
      </c>
      <c r="AM1044" s="177" t="str">
        <f t="shared" si="1219"/>
        <v/>
      </c>
      <c r="AN1044" s="177" t="str">
        <f t="shared" si="1219"/>
        <v/>
      </c>
      <c r="AO1044" s="177" t="str">
        <f t="shared" si="1219"/>
        <v/>
      </c>
      <c r="AP1044" s="177" t="str">
        <f t="shared" si="1219"/>
        <v/>
      </c>
      <c r="AQ1044" s="170"/>
      <c r="AR1044" s="170"/>
    </row>
    <row r="1045" ht="12.75" customHeight="1">
      <c r="A1045" s="170"/>
      <c r="B1045" s="170"/>
      <c r="C1045" s="140"/>
      <c r="D1045" s="139">
        <v>78.0</v>
      </c>
      <c r="E1045" s="177" t="str">
        <f t="shared" ref="E1045:AP1045" si="1220">IFERROR(INDEX($D$389:$D$578,MATCH($D1045,E$389:E$578,0)),"")</f>
        <v>Watford</v>
      </c>
      <c r="F1045" s="177" t="str">
        <f t="shared" si="1220"/>
        <v>Watford</v>
      </c>
      <c r="G1045" s="177" t="str">
        <f t="shared" si="1220"/>
        <v>Chelsea</v>
      </c>
      <c r="H1045" s="177" t="str">
        <f t="shared" si="1220"/>
        <v>Chelsea</v>
      </c>
      <c r="I1045" s="177" t="str">
        <f t="shared" si="1220"/>
        <v>Tottenham</v>
      </c>
      <c r="J1045" s="177" t="str">
        <f t="shared" si="1220"/>
        <v>Everton</v>
      </c>
      <c r="K1045" s="177" t="str">
        <f t="shared" si="1220"/>
        <v>Man City</v>
      </c>
      <c r="L1045" s="177" t="str">
        <f t="shared" si="1220"/>
        <v>Burnley</v>
      </c>
      <c r="M1045" s="177" t="str">
        <f t="shared" si="1220"/>
        <v>West Ham</v>
      </c>
      <c r="N1045" s="177" t="str">
        <f t="shared" si="1220"/>
        <v>Cardiff</v>
      </c>
      <c r="O1045" s="177" t="str">
        <f t="shared" si="1220"/>
        <v>Chelsea</v>
      </c>
      <c r="P1045" s="177" t="str">
        <f t="shared" si="1220"/>
        <v>Southampton</v>
      </c>
      <c r="Q1045" s="177" t="str">
        <f t="shared" si="1220"/>
        <v>Man Utd</v>
      </c>
      <c r="R1045" s="177" t="str">
        <f t="shared" si="1220"/>
        <v>Leicester</v>
      </c>
      <c r="S1045" s="177" t="str">
        <f t="shared" si="1220"/>
        <v>Southampton</v>
      </c>
      <c r="T1045" s="177" t="str">
        <f t="shared" si="1220"/>
        <v>Fulham</v>
      </c>
      <c r="U1045" s="177" t="str">
        <f t="shared" si="1220"/>
        <v>Liverpool</v>
      </c>
      <c r="V1045" s="177" t="str">
        <f t="shared" si="1220"/>
        <v>Crystal Palace</v>
      </c>
      <c r="W1045" s="177" t="str">
        <f t="shared" si="1220"/>
        <v>Man City</v>
      </c>
      <c r="X1045" s="177" t="str">
        <f t="shared" si="1220"/>
        <v>Huddersfield</v>
      </c>
      <c r="Y1045" s="177" t="str">
        <f t="shared" si="1220"/>
        <v>Everton</v>
      </c>
      <c r="Z1045" s="177" t="str">
        <f t="shared" si="1220"/>
        <v>Wolves</v>
      </c>
      <c r="AA1045" s="177" t="str">
        <f t="shared" si="1220"/>
        <v>Wolves</v>
      </c>
      <c r="AB1045" s="177" t="str">
        <f t="shared" si="1220"/>
        <v>Everton</v>
      </c>
      <c r="AC1045" s="177" t="str">
        <f t="shared" si="1220"/>
        <v>Cardiff</v>
      </c>
      <c r="AD1045" s="177" t="str">
        <f t="shared" si="1220"/>
        <v>West Ham</v>
      </c>
      <c r="AE1045" s="177" t="str">
        <f t="shared" si="1220"/>
        <v>Wolves</v>
      </c>
      <c r="AF1045" s="177" t="str">
        <f t="shared" si="1220"/>
        <v>Man City</v>
      </c>
      <c r="AG1045" s="177" t="str">
        <f t="shared" si="1220"/>
        <v>Man Utd</v>
      </c>
      <c r="AH1045" s="177" t="str">
        <f t="shared" si="1220"/>
        <v>Watford</v>
      </c>
      <c r="AI1045" s="177" t="str">
        <f t="shared" si="1220"/>
        <v>Leicester</v>
      </c>
      <c r="AJ1045" s="177" t="str">
        <f t="shared" si="1220"/>
        <v>West Ham</v>
      </c>
      <c r="AK1045" s="177" t="str">
        <f t="shared" si="1220"/>
        <v>Tottenham</v>
      </c>
      <c r="AL1045" s="177" t="str">
        <f t="shared" si="1220"/>
        <v/>
      </c>
      <c r="AM1045" s="177" t="str">
        <f t="shared" si="1220"/>
        <v/>
      </c>
      <c r="AN1045" s="177" t="str">
        <f t="shared" si="1220"/>
        <v/>
      </c>
      <c r="AO1045" s="177" t="str">
        <f t="shared" si="1220"/>
        <v/>
      </c>
      <c r="AP1045" s="177" t="str">
        <f t="shared" si="1220"/>
        <v/>
      </c>
      <c r="AQ1045" s="170"/>
      <c r="AR1045" s="170"/>
    </row>
    <row r="1046" ht="12.75" customHeight="1">
      <c r="A1046" s="170"/>
      <c r="B1046" s="170"/>
      <c r="C1046" s="140"/>
      <c r="D1046" s="139">
        <v>79.0</v>
      </c>
      <c r="E1046" s="177" t="str">
        <f t="shared" ref="E1046:AP1046" si="1221">IFERROR(INDEX($D$389:$D$578,MATCH($D1046,E$389:E$578,0)),"")</f>
        <v>West Ham</v>
      </c>
      <c r="F1046" s="177" t="str">
        <f t="shared" si="1221"/>
        <v>Wolves</v>
      </c>
      <c r="G1046" s="177" t="str">
        <f t="shared" si="1221"/>
        <v>Brighton</v>
      </c>
      <c r="H1046" s="177" t="str">
        <f t="shared" si="1221"/>
        <v>Man Utd</v>
      </c>
      <c r="I1046" s="177" t="str">
        <f t="shared" si="1221"/>
        <v>Watford</v>
      </c>
      <c r="J1046" s="177" t="str">
        <f t="shared" si="1221"/>
        <v>Leicester</v>
      </c>
      <c r="K1046" s="177" t="str">
        <f t="shared" si="1221"/>
        <v>Southampton</v>
      </c>
      <c r="L1046" s="177" t="str">
        <f t="shared" si="1221"/>
        <v>Leicester</v>
      </c>
      <c r="M1046" s="177" t="str">
        <f t="shared" si="1221"/>
        <v>Chelsea</v>
      </c>
      <c r="N1046" s="177" t="str">
        <f t="shared" si="1221"/>
        <v>Man City</v>
      </c>
      <c r="O1046" s="177" t="str">
        <f t="shared" si="1221"/>
        <v>Leicester</v>
      </c>
      <c r="P1046" s="177" t="str">
        <f t="shared" si="1221"/>
        <v>Cardiff</v>
      </c>
      <c r="Q1046" s="177" t="str">
        <f t="shared" si="1221"/>
        <v>Wolves</v>
      </c>
      <c r="R1046" s="177" t="str">
        <f t="shared" si="1221"/>
        <v>Wolves</v>
      </c>
      <c r="S1046" s="177" t="str">
        <f t="shared" si="1221"/>
        <v>Watford</v>
      </c>
      <c r="T1046" s="177" t="str">
        <f t="shared" si="1221"/>
        <v>Wolves</v>
      </c>
      <c r="U1046" s="177" t="str">
        <f t="shared" si="1221"/>
        <v>Wolves</v>
      </c>
      <c r="V1046" s="177" t="str">
        <f t="shared" si="1221"/>
        <v>Liverpool</v>
      </c>
      <c r="W1046" s="177" t="str">
        <f t="shared" si="1221"/>
        <v>Fulham</v>
      </c>
      <c r="X1046" s="177" t="str">
        <f t="shared" si="1221"/>
        <v>Liverpool</v>
      </c>
      <c r="Y1046" s="177" t="str">
        <f t="shared" si="1221"/>
        <v>Man Utd</v>
      </c>
      <c r="Z1046" s="177" t="str">
        <f t="shared" si="1221"/>
        <v>Liverpool</v>
      </c>
      <c r="AA1046" s="177" t="str">
        <f t="shared" si="1221"/>
        <v>Liverpool</v>
      </c>
      <c r="AB1046" s="177" t="str">
        <f t="shared" si="1221"/>
        <v>Huddersfield</v>
      </c>
      <c r="AC1046" s="177" t="str">
        <f t="shared" si="1221"/>
        <v>Tottenham</v>
      </c>
      <c r="AD1046" s="177" t="str">
        <f t="shared" si="1221"/>
        <v>Newcastle</v>
      </c>
      <c r="AE1046" s="177" t="str">
        <f t="shared" si="1221"/>
        <v>Wolves</v>
      </c>
      <c r="AF1046" s="177" t="str">
        <f t="shared" si="1221"/>
        <v>West Ham</v>
      </c>
      <c r="AG1046" s="177" t="str">
        <f t="shared" si="1221"/>
        <v>West Ham</v>
      </c>
      <c r="AH1046" s="177" t="str">
        <f t="shared" si="1221"/>
        <v>Tottenham</v>
      </c>
      <c r="AI1046" s="177" t="str">
        <f t="shared" si="1221"/>
        <v>Southampton</v>
      </c>
      <c r="AJ1046" s="177" t="str">
        <f t="shared" si="1221"/>
        <v>Man Utd</v>
      </c>
      <c r="AK1046" s="177" t="str">
        <f t="shared" si="1221"/>
        <v>Wolves</v>
      </c>
      <c r="AL1046" s="177" t="str">
        <f t="shared" si="1221"/>
        <v/>
      </c>
      <c r="AM1046" s="177" t="str">
        <f t="shared" si="1221"/>
        <v/>
      </c>
      <c r="AN1046" s="177" t="str">
        <f t="shared" si="1221"/>
        <v/>
      </c>
      <c r="AO1046" s="177" t="str">
        <f t="shared" si="1221"/>
        <v/>
      </c>
      <c r="AP1046" s="177" t="str">
        <f t="shared" si="1221"/>
        <v/>
      </c>
      <c r="AQ1046" s="170"/>
      <c r="AR1046" s="170"/>
    </row>
    <row r="1047" ht="12.75" customHeight="1">
      <c r="A1047" s="170"/>
      <c r="B1047" s="170"/>
      <c r="C1047" s="140"/>
      <c r="D1047" s="139">
        <v>80.0</v>
      </c>
      <c r="E1047" s="177" t="str">
        <f t="shared" ref="E1047:AP1047" si="1222">IFERROR(INDEX($D$389:$D$578,MATCH($D1047,E$389:E$578,0)),"")</f>
        <v>Liverpool</v>
      </c>
      <c r="F1047" s="177" t="str">
        <f t="shared" si="1222"/>
        <v>Southampton</v>
      </c>
      <c r="G1047" s="177" t="str">
        <f t="shared" si="1222"/>
        <v>Man Utd</v>
      </c>
      <c r="H1047" s="177" t="str">
        <f t="shared" si="1222"/>
        <v>Huddersfield</v>
      </c>
      <c r="I1047" s="177" t="str">
        <f t="shared" si="1222"/>
        <v>Fulham</v>
      </c>
      <c r="J1047" s="177" t="str">
        <f t="shared" si="1222"/>
        <v>Southampton</v>
      </c>
      <c r="K1047" s="177" t="str">
        <f t="shared" si="1222"/>
        <v>West Ham</v>
      </c>
      <c r="L1047" s="177" t="str">
        <f t="shared" si="1222"/>
        <v>Newcastle</v>
      </c>
      <c r="M1047" s="177" t="str">
        <f t="shared" si="1222"/>
        <v>Man Utd</v>
      </c>
      <c r="N1047" s="177" t="str">
        <f t="shared" si="1222"/>
        <v>Watford</v>
      </c>
      <c r="O1047" s="177" t="str">
        <f t="shared" si="1222"/>
        <v>West Ham</v>
      </c>
      <c r="P1047" s="177" t="str">
        <f t="shared" si="1222"/>
        <v>Liverpool</v>
      </c>
      <c r="Q1047" s="177" t="str">
        <f t="shared" si="1222"/>
        <v>Newcastle</v>
      </c>
      <c r="R1047" s="177" t="str">
        <f t="shared" si="1222"/>
        <v>Bournemouth</v>
      </c>
      <c r="S1047" s="177" t="str">
        <f t="shared" si="1222"/>
        <v>Fulham</v>
      </c>
      <c r="T1047" s="177" t="str">
        <f t="shared" si="1222"/>
        <v>Man Utd</v>
      </c>
      <c r="U1047" s="177" t="str">
        <f t="shared" si="1222"/>
        <v>Tottenham</v>
      </c>
      <c r="V1047" s="177" t="str">
        <f t="shared" si="1222"/>
        <v>Tottenham</v>
      </c>
      <c r="W1047" s="177" t="str">
        <f t="shared" si="1222"/>
        <v>Huddersfield</v>
      </c>
      <c r="X1047" s="177" t="str">
        <f t="shared" si="1222"/>
        <v>Leicester</v>
      </c>
      <c r="Y1047" s="177" t="str">
        <f t="shared" si="1222"/>
        <v>Watford</v>
      </c>
      <c r="Z1047" s="177" t="str">
        <f t="shared" si="1222"/>
        <v>Leicester</v>
      </c>
      <c r="AA1047" s="177" t="str">
        <f t="shared" si="1222"/>
        <v>Brighton</v>
      </c>
      <c r="AB1047" s="177" t="str">
        <f t="shared" si="1222"/>
        <v>Tottenham</v>
      </c>
      <c r="AC1047" s="177" t="str">
        <f t="shared" si="1222"/>
        <v>Tottenham</v>
      </c>
      <c r="AD1047" s="177" t="str">
        <f t="shared" si="1222"/>
        <v>Wolves</v>
      </c>
      <c r="AE1047" s="177" t="str">
        <f t="shared" si="1222"/>
        <v>Huddersfield</v>
      </c>
      <c r="AF1047" s="177" t="str">
        <f t="shared" si="1222"/>
        <v>Huddersfield</v>
      </c>
      <c r="AG1047" s="177" t="str">
        <f t="shared" si="1222"/>
        <v>Wolves</v>
      </c>
      <c r="AH1047" s="177" t="str">
        <f t="shared" si="1222"/>
        <v>Liverpool</v>
      </c>
      <c r="AI1047" s="177" t="str">
        <f t="shared" si="1222"/>
        <v>West Ham</v>
      </c>
      <c r="AJ1047" s="177" t="str">
        <f t="shared" si="1222"/>
        <v>West Ham</v>
      </c>
      <c r="AK1047" s="177" t="str">
        <f t="shared" si="1222"/>
        <v>West Ham</v>
      </c>
      <c r="AL1047" s="177" t="str">
        <f t="shared" si="1222"/>
        <v/>
      </c>
      <c r="AM1047" s="177" t="str">
        <f t="shared" si="1222"/>
        <v/>
      </c>
      <c r="AN1047" s="177" t="str">
        <f t="shared" si="1222"/>
        <v/>
      </c>
      <c r="AO1047" s="177" t="str">
        <f t="shared" si="1222"/>
        <v/>
      </c>
      <c r="AP1047" s="177" t="str">
        <f t="shared" si="1222"/>
        <v/>
      </c>
      <c r="AQ1047" s="170"/>
      <c r="AR1047" s="170"/>
    </row>
    <row r="1048" ht="12.75" customHeight="1">
      <c r="A1048" s="170"/>
      <c r="B1048" s="170"/>
      <c r="C1048" s="140"/>
      <c r="D1048" s="139">
        <v>81.0</v>
      </c>
      <c r="E1048" s="177" t="str">
        <f t="shared" ref="E1048:AP1048" si="1223">IFERROR(INDEX($D$389:$D$578,MATCH($D1048,E$389:E$578,0)),"")</f>
        <v>Burnley</v>
      </c>
      <c r="F1048" s="177" t="str">
        <f t="shared" si="1223"/>
        <v>Southampton</v>
      </c>
      <c r="G1048" s="177" t="str">
        <f t="shared" si="1223"/>
        <v>Southampton</v>
      </c>
      <c r="H1048" s="177" t="str">
        <f t="shared" si="1223"/>
        <v>Man Utd</v>
      </c>
      <c r="I1048" s="177" t="str">
        <f t="shared" si="1223"/>
        <v>Man Utd</v>
      </c>
      <c r="J1048" s="177" t="str">
        <f t="shared" si="1223"/>
        <v>West Ham</v>
      </c>
      <c r="K1048" s="177" t="str">
        <f t="shared" si="1223"/>
        <v>West Ham</v>
      </c>
      <c r="L1048" s="177" t="str">
        <f t="shared" si="1223"/>
        <v>West Ham</v>
      </c>
      <c r="M1048" s="177" t="str">
        <f t="shared" si="1223"/>
        <v>Burnley</v>
      </c>
      <c r="N1048" s="177" t="str">
        <f t="shared" si="1223"/>
        <v>Leicester</v>
      </c>
      <c r="O1048" s="177" t="str">
        <f t="shared" si="1223"/>
        <v>Newcastle</v>
      </c>
      <c r="P1048" s="177" t="str">
        <f t="shared" si="1223"/>
        <v>Watford</v>
      </c>
      <c r="Q1048" s="177" t="str">
        <f t="shared" si="1223"/>
        <v>Liverpool</v>
      </c>
      <c r="R1048" s="177" t="str">
        <f t="shared" si="1223"/>
        <v>Chelsea</v>
      </c>
      <c r="S1048" s="177" t="str">
        <f t="shared" si="1223"/>
        <v>Fulham</v>
      </c>
      <c r="T1048" s="177" t="str">
        <f t="shared" si="1223"/>
        <v>Southampton</v>
      </c>
      <c r="U1048" s="177" t="str">
        <f t="shared" si="1223"/>
        <v>Man City</v>
      </c>
      <c r="V1048" s="177" t="str">
        <f t="shared" si="1223"/>
        <v>Watford</v>
      </c>
      <c r="W1048" s="177" t="str">
        <f t="shared" si="1223"/>
        <v>Everton</v>
      </c>
      <c r="X1048" s="177" t="str">
        <f t="shared" si="1223"/>
        <v>Liverpool</v>
      </c>
      <c r="Y1048" s="177" t="str">
        <f t="shared" si="1223"/>
        <v>Tottenham</v>
      </c>
      <c r="Z1048" s="177" t="str">
        <f t="shared" si="1223"/>
        <v>Watford</v>
      </c>
      <c r="AA1048" s="177" t="str">
        <f t="shared" si="1223"/>
        <v>West Ham</v>
      </c>
      <c r="AB1048" s="177" t="str">
        <f t="shared" si="1223"/>
        <v>Man Utd</v>
      </c>
      <c r="AC1048" s="177" t="str">
        <f t="shared" si="1223"/>
        <v>Crystal Palace</v>
      </c>
      <c r="AD1048" s="177" t="str">
        <f t="shared" si="1223"/>
        <v>Newcastle</v>
      </c>
      <c r="AE1048" s="177" t="str">
        <f t="shared" si="1223"/>
        <v>Fulham</v>
      </c>
      <c r="AF1048" s="177" t="str">
        <f t="shared" si="1223"/>
        <v>Crystal Palace</v>
      </c>
      <c r="AG1048" s="177" t="str">
        <f t="shared" si="1223"/>
        <v>Tottenham</v>
      </c>
      <c r="AH1048" s="177" t="str">
        <f t="shared" si="1223"/>
        <v>Man City</v>
      </c>
      <c r="AI1048" s="177" t="str">
        <f t="shared" si="1223"/>
        <v>Man Utd</v>
      </c>
      <c r="AJ1048" s="177" t="str">
        <f t="shared" si="1223"/>
        <v>Leicester</v>
      </c>
      <c r="AK1048" s="177" t="str">
        <f t="shared" si="1223"/>
        <v>Fulham</v>
      </c>
      <c r="AL1048" s="177" t="str">
        <f t="shared" si="1223"/>
        <v/>
      </c>
      <c r="AM1048" s="177" t="str">
        <f t="shared" si="1223"/>
        <v/>
      </c>
      <c r="AN1048" s="177" t="str">
        <f t="shared" si="1223"/>
        <v/>
      </c>
      <c r="AO1048" s="177" t="str">
        <f t="shared" si="1223"/>
        <v/>
      </c>
      <c r="AP1048" s="177" t="str">
        <f t="shared" si="1223"/>
        <v/>
      </c>
      <c r="AQ1048" s="170"/>
      <c r="AR1048" s="170"/>
    </row>
    <row r="1049" ht="12.75" customHeight="1">
      <c r="A1049" s="170"/>
      <c r="B1049" s="170"/>
      <c r="C1049" s="140"/>
      <c r="D1049" s="139">
        <v>82.0</v>
      </c>
      <c r="E1049" s="177" t="str">
        <f t="shared" ref="E1049:AP1049" si="1224">IFERROR(INDEX($D$389:$D$578,MATCH($D1049,E$389:E$578,0)),"")</f>
        <v>Newcastle</v>
      </c>
      <c r="F1049" s="177" t="str">
        <f t="shared" si="1224"/>
        <v>Cardiff</v>
      </c>
      <c r="G1049" s="177" t="str">
        <f t="shared" si="1224"/>
        <v>Leicester</v>
      </c>
      <c r="H1049" s="177" t="str">
        <f t="shared" si="1224"/>
        <v>Southampton</v>
      </c>
      <c r="I1049" s="177" t="str">
        <f t="shared" si="1224"/>
        <v>Wolves</v>
      </c>
      <c r="J1049" s="177" t="str">
        <f t="shared" si="1224"/>
        <v>Chelsea</v>
      </c>
      <c r="K1049" s="177" t="str">
        <f t="shared" si="1224"/>
        <v>Newcastle</v>
      </c>
      <c r="L1049" s="177" t="str">
        <f t="shared" si="1224"/>
        <v>Man City</v>
      </c>
      <c r="M1049" s="177" t="str">
        <f t="shared" si="1224"/>
        <v>Man Utd</v>
      </c>
      <c r="N1049" s="177" t="str">
        <f t="shared" si="1224"/>
        <v>Leicester</v>
      </c>
      <c r="O1049" s="177" t="str">
        <f t="shared" si="1224"/>
        <v>Brighton</v>
      </c>
      <c r="P1049" s="177" t="str">
        <f t="shared" si="1224"/>
        <v>Liverpool</v>
      </c>
      <c r="Q1049" s="177" t="str">
        <f t="shared" si="1224"/>
        <v>Southampton</v>
      </c>
      <c r="R1049" s="177" t="str">
        <f t="shared" si="1224"/>
        <v>Man City</v>
      </c>
      <c r="S1049" s="177" t="str">
        <f t="shared" si="1224"/>
        <v>Man Utd</v>
      </c>
      <c r="T1049" s="177" t="str">
        <f t="shared" si="1224"/>
        <v>Tottenham</v>
      </c>
      <c r="U1049" s="177" t="str">
        <f t="shared" si="1224"/>
        <v>Tottenham</v>
      </c>
      <c r="V1049" s="177" t="str">
        <f t="shared" si="1224"/>
        <v>Liverpool</v>
      </c>
      <c r="W1049" s="177" t="str">
        <f t="shared" si="1224"/>
        <v>Watford</v>
      </c>
      <c r="X1049" s="177" t="str">
        <f t="shared" si="1224"/>
        <v>Man City</v>
      </c>
      <c r="Y1049" s="177" t="str">
        <f t="shared" si="1224"/>
        <v>Watford</v>
      </c>
      <c r="Z1049" s="177" t="str">
        <f t="shared" si="1224"/>
        <v>Fulham</v>
      </c>
      <c r="AA1049" s="177" t="str">
        <f t="shared" si="1224"/>
        <v>West Ham</v>
      </c>
      <c r="AB1049" s="177" t="str">
        <f t="shared" si="1224"/>
        <v>Southampton</v>
      </c>
      <c r="AC1049" s="177" t="str">
        <f t="shared" si="1224"/>
        <v>Tottenham</v>
      </c>
      <c r="AD1049" s="177" t="str">
        <f t="shared" si="1224"/>
        <v>Leicester</v>
      </c>
      <c r="AE1049" s="177" t="str">
        <f t="shared" si="1224"/>
        <v>Man City</v>
      </c>
      <c r="AF1049" s="177" t="str">
        <f t="shared" si="1224"/>
        <v>Burnley</v>
      </c>
      <c r="AG1049" s="177" t="str">
        <f t="shared" si="1224"/>
        <v>Leicester</v>
      </c>
      <c r="AH1049" s="177" t="str">
        <f t="shared" si="1224"/>
        <v>Southampton</v>
      </c>
      <c r="AI1049" s="177" t="str">
        <f t="shared" si="1224"/>
        <v>Man City</v>
      </c>
      <c r="AJ1049" s="177" t="str">
        <f t="shared" si="1224"/>
        <v>Man City</v>
      </c>
      <c r="AK1049" s="177" t="str">
        <f t="shared" si="1224"/>
        <v>Wolves</v>
      </c>
      <c r="AL1049" s="177" t="str">
        <f t="shared" si="1224"/>
        <v/>
      </c>
      <c r="AM1049" s="177" t="str">
        <f t="shared" si="1224"/>
        <v/>
      </c>
      <c r="AN1049" s="177" t="str">
        <f t="shared" si="1224"/>
        <v/>
      </c>
      <c r="AO1049" s="177" t="str">
        <f t="shared" si="1224"/>
        <v/>
      </c>
      <c r="AP1049" s="177" t="str">
        <f t="shared" si="1224"/>
        <v/>
      </c>
      <c r="AQ1049" s="170"/>
      <c r="AR1049" s="170"/>
    </row>
    <row r="1050" ht="12.75" customHeight="1">
      <c r="A1050" s="170"/>
      <c r="B1050" s="170"/>
      <c r="C1050" s="140"/>
      <c r="D1050" s="139">
        <v>83.0</v>
      </c>
      <c r="E1050" s="177" t="str">
        <f t="shared" ref="E1050:AP1050" si="1225">IFERROR(INDEX($D$389:$D$578,MATCH($D1050,E$389:E$578,0)),"")</f>
        <v>Leicester</v>
      </c>
      <c r="F1050" s="177" t="str">
        <f t="shared" si="1225"/>
        <v>Crystal Palace</v>
      </c>
      <c r="G1050" s="177" t="str">
        <f t="shared" si="1225"/>
        <v>Liverpool</v>
      </c>
      <c r="H1050" s="177" t="str">
        <f t="shared" si="1225"/>
        <v>Tottenham</v>
      </c>
      <c r="I1050" s="177" t="str">
        <f t="shared" si="1225"/>
        <v>Crystal Palace</v>
      </c>
      <c r="J1050" s="177" t="str">
        <f t="shared" si="1225"/>
        <v>Watford</v>
      </c>
      <c r="K1050" s="177" t="str">
        <f t="shared" si="1225"/>
        <v>West Ham</v>
      </c>
      <c r="L1050" s="177" t="str">
        <f t="shared" si="1225"/>
        <v>Man Utd</v>
      </c>
      <c r="M1050" s="177" t="str">
        <f t="shared" si="1225"/>
        <v>Chelsea</v>
      </c>
      <c r="N1050" s="177" t="str">
        <f t="shared" si="1225"/>
        <v>Southampton</v>
      </c>
      <c r="O1050" s="177" t="str">
        <f t="shared" si="1225"/>
        <v>Brighton</v>
      </c>
      <c r="P1050" s="177" t="str">
        <f t="shared" si="1225"/>
        <v>Southampton</v>
      </c>
      <c r="Q1050" s="177" t="str">
        <f t="shared" si="1225"/>
        <v>Leicester</v>
      </c>
      <c r="R1050" s="177" t="str">
        <f t="shared" si="1225"/>
        <v>Newcastle</v>
      </c>
      <c r="S1050" s="177" t="str">
        <f t="shared" si="1225"/>
        <v>Tottenham</v>
      </c>
      <c r="T1050" s="177" t="str">
        <f t="shared" si="1225"/>
        <v>Tottenham</v>
      </c>
      <c r="U1050" s="177" t="str">
        <f t="shared" si="1225"/>
        <v>Leicester</v>
      </c>
      <c r="V1050" s="177" t="str">
        <f t="shared" si="1225"/>
        <v>Southampton</v>
      </c>
      <c r="W1050" s="177" t="str">
        <f t="shared" si="1225"/>
        <v>Newcastle</v>
      </c>
      <c r="X1050" s="177" t="str">
        <f t="shared" si="1225"/>
        <v>West Ham</v>
      </c>
      <c r="Y1050" s="177" t="str">
        <f t="shared" si="1225"/>
        <v>West Ham</v>
      </c>
      <c r="Z1050" s="177" t="str">
        <f t="shared" si="1225"/>
        <v>Wolves</v>
      </c>
      <c r="AA1050" s="177" t="str">
        <f t="shared" si="1225"/>
        <v>Fulham</v>
      </c>
      <c r="AB1050" s="177" t="str">
        <f t="shared" si="1225"/>
        <v>Fulham</v>
      </c>
      <c r="AC1050" s="177" t="str">
        <f t="shared" si="1225"/>
        <v>Liverpool</v>
      </c>
      <c r="AD1050" s="177" t="str">
        <f t="shared" si="1225"/>
        <v>Huddersfield</v>
      </c>
      <c r="AE1050" s="177" t="str">
        <f t="shared" si="1225"/>
        <v>Tottenham</v>
      </c>
      <c r="AF1050" s="177" t="str">
        <f t="shared" si="1225"/>
        <v>Fulham</v>
      </c>
      <c r="AG1050" s="177" t="str">
        <f t="shared" si="1225"/>
        <v>Leicester</v>
      </c>
      <c r="AH1050" s="177" t="str">
        <f t="shared" si="1225"/>
        <v>Tottenham</v>
      </c>
      <c r="AI1050" s="177" t="str">
        <f t="shared" si="1225"/>
        <v>Wolves</v>
      </c>
      <c r="AJ1050" s="177" t="str">
        <f t="shared" si="1225"/>
        <v>Man City</v>
      </c>
      <c r="AK1050" s="177" t="str">
        <f t="shared" si="1225"/>
        <v>Fulham</v>
      </c>
      <c r="AL1050" s="177" t="str">
        <f t="shared" si="1225"/>
        <v/>
      </c>
      <c r="AM1050" s="177" t="str">
        <f t="shared" si="1225"/>
        <v/>
      </c>
      <c r="AN1050" s="177" t="str">
        <f t="shared" si="1225"/>
        <v/>
      </c>
      <c r="AO1050" s="177" t="str">
        <f t="shared" si="1225"/>
        <v/>
      </c>
      <c r="AP1050" s="177" t="str">
        <f t="shared" si="1225"/>
        <v/>
      </c>
      <c r="AQ1050" s="170"/>
      <c r="AR1050" s="170"/>
    </row>
    <row r="1051" ht="12.75" customHeight="1">
      <c r="A1051" s="170"/>
      <c r="B1051" s="170"/>
      <c r="C1051" s="140"/>
      <c r="D1051" s="139">
        <v>84.0</v>
      </c>
      <c r="E1051" s="177" t="str">
        <f t="shared" ref="E1051:AP1051" si="1226">IFERROR(INDEX($D$389:$D$578,MATCH($D1051,E$389:E$578,0)),"")</f>
        <v>Burnley</v>
      </c>
      <c r="F1051" s="177" t="str">
        <f t="shared" si="1226"/>
        <v>Leicester</v>
      </c>
      <c r="G1051" s="177" t="str">
        <f t="shared" si="1226"/>
        <v>West Ham</v>
      </c>
      <c r="H1051" s="177" t="str">
        <f t="shared" si="1226"/>
        <v>Wolves</v>
      </c>
      <c r="I1051" s="177" t="str">
        <f t="shared" si="1226"/>
        <v>Leicester</v>
      </c>
      <c r="J1051" s="177" t="str">
        <f t="shared" si="1226"/>
        <v>Southampton</v>
      </c>
      <c r="K1051" s="177" t="str">
        <f t="shared" si="1226"/>
        <v>Wolves</v>
      </c>
      <c r="L1051" s="177" t="str">
        <f t="shared" si="1226"/>
        <v>Watford</v>
      </c>
      <c r="M1051" s="177" t="str">
        <f t="shared" si="1226"/>
        <v>Leicester</v>
      </c>
      <c r="N1051" s="177" t="str">
        <f t="shared" si="1226"/>
        <v>Man City</v>
      </c>
      <c r="O1051" s="177" t="str">
        <f t="shared" si="1226"/>
        <v>Cardiff</v>
      </c>
      <c r="P1051" s="177" t="str">
        <f t="shared" si="1226"/>
        <v>Watford</v>
      </c>
      <c r="Q1051" s="177" t="str">
        <f t="shared" si="1226"/>
        <v>Liverpool</v>
      </c>
      <c r="R1051" s="177" t="str">
        <f t="shared" si="1226"/>
        <v>Wolves</v>
      </c>
      <c r="S1051" s="177" t="str">
        <f t="shared" si="1226"/>
        <v>Watford</v>
      </c>
      <c r="T1051" s="177" t="str">
        <f t="shared" si="1226"/>
        <v>Wolves</v>
      </c>
      <c r="U1051" s="177" t="str">
        <f t="shared" si="1226"/>
        <v>Newcastle</v>
      </c>
      <c r="V1051" s="177" t="str">
        <f t="shared" si="1226"/>
        <v>Man City</v>
      </c>
      <c r="W1051" s="177" t="str">
        <f t="shared" si="1226"/>
        <v>Crystal Palace</v>
      </c>
      <c r="X1051" s="177" t="str">
        <f t="shared" si="1226"/>
        <v>Newcastle</v>
      </c>
      <c r="Y1051" s="177" t="str">
        <f t="shared" si="1226"/>
        <v>Man Utd</v>
      </c>
      <c r="Z1051" s="177" t="str">
        <f t="shared" si="1226"/>
        <v>Crystal Palace</v>
      </c>
      <c r="AA1051" s="177" t="str">
        <f t="shared" si="1226"/>
        <v>Tottenham</v>
      </c>
      <c r="AB1051" s="177" t="str">
        <f t="shared" si="1226"/>
        <v>Tottenham</v>
      </c>
      <c r="AC1051" s="177" t="str">
        <f t="shared" si="1226"/>
        <v>West Ham</v>
      </c>
      <c r="AD1051" s="177" t="str">
        <f t="shared" si="1226"/>
        <v>Crystal Palace</v>
      </c>
      <c r="AE1051" s="177" t="str">
        <f t="shared" si="1226"/>
        <v>West Ham</v>
      </c>
      <c r="AF1051" s="177" t="str">
        <f t="shared" si="1226"/>
        <v>West Ham</v>
      </c>
      <c r="AG1051" s="177" t="str">
        <f t="shared" si="1226"/>
        <v>Liverpool</v>
      </c>
      <c r="AH1051" s="177" t="str">
        <f t="shared" si="1226"/>
        <v>Watford</v>
      </c>
      <c r="AI1051" s="177" t="str">
        <f t="shared" si="1226"/>
        <v>West Ham</v>
      </c>
      <c r="AJ1051" s="177" t="str">
        <f t="shared" si="1226"/>
        <v>Wolves</v>
      </c>
      <c r="AK1051" s="177" t="str">
        <f t="shared" si="1226"/>
        <v>Huddersfield</v>
      </c>
      <c r="AL1051" s="177" t="str">
        <f t="shared" si="1226"/>
        <v/>
      </c>
      <c r="AM1051" s="177" t="str">
        <f t="shared" si="1226"/>
        <v/>
      </c>
      <c r="AN1051" s="177" t="str">
        <f t="shared" si="1226"/>
        <v/>
      </c>
      <c r="AO1051" s="177" t="str">
        <f t="shared" si="1226"/>
        <v/>
      </c>
      <c r="AP1051" s="177" t="str">
        <f t="shared" si="1226"/>
        <v/>
      </c>
      <c r="AQ1051" s="170"/>
      <c r="AR1051" s="170"/>
    </row>
    <row r="1052" ht="12.75" customHeight="1">
      <c r="A1052" s="170"/>
      <c r="B1052" s="170"/>
      <c r="C1052" s="140"/>
      <c r="D1052" s="139">
        <v>85.0</v>
      </c>
      <c r="E1052" s="177" t="str">
        <f t="shared" ref="E1052:AP1052" si="1227">IFERROR(INDEX($D$389:$D$578,MATCH($D1052,E$389:E$578,0)),"")</f>
        <v>West Ham</v>
      </c>
      <c r="F1052" s="177" t="str">
        <f t="shared" si="1227"/>
        <v>Wolves</v>
      </c>
      <c r="G1052" s="177" t="str">
        <f t="shared" si="1227"/>
        <v>Southampton</v>
      </c>
      <c r="H1052" s="177" t="str">
        <f t="shared" si="1227"/>
        <v>Watford</v>
      </c>
      <c r="I1052" s="177" t="str">
        <f t="shared" si="1227"/>
        <v>Watford</v>
      </c>
      <c r="J1052" s="177" t="str">
        <f t="shared" si="1227"/>
        <v>Fulham</v>
      </c>
      <c r="K1052" s="177" t="str">
        <f t="shared" si="1227"/>
        <v>Wolves</v>
      </c>
      <c r="L1052" s="177" t="str">
        <f t="shared" si="1227"/>
        <v>Watford</v>
      </c>
      <c r="M1052" s="177" t="str">
        <f t="shared" si="1227"/>
        <v>Cardiff</v>
      </c>
      <c r="N1052" s="177" t="str">
        <f t="shared" si="1227"/>
        <v>Southampton</v>
      </c>
      <c r="O1052" s="177" t="str">
        <f t="shared" si="1227"/>
        <v>Watford</v>
      </c>
      <c r="P1052" s="177" t="str">
        <f t="shared" si="1227"/>
        <v>Man City</v>
      </c>
      <c r="Q1052" s="177" t="str">
        <f t="shared" si="1227"/>
        <v>Man Utd</v>
      </c>
      <c r="R1052" s="177" t="str">
        <f t="shared" si="1227"/>
        <v>Tottenham</v>
      </c>
      <c r="S1052" s="177" t="str">
        <f t="shared" si="1227"/>
        <v>Southampton</v>
      </c>
      <c r="T1052" s="177" t="str">
        <f t="shared" si="1227"/>
        <v>Liverpool</v>
      </c>
      <c r="U1052" s="177" t="str">
        <f t="shared" si="1227"/>
        <v>Brighton</v>
      </c>
      <c r="V1052" s="177" t="str">
        <f t="shared" si="1227"/>
        <v>Huddersfield</v>
      </c>
      <c r="W1052" s="177" t="str">
        <f t="shared" si="1227"/>
        <v>Watford</v>
      </c>
      <c r="X1052" s="177" t="str">
        <f t="shared" si="1227"/>
        <v>Watford</v>
      </c>
      <c r="Y1052" s="177" t="str">
        <f t="shared" si="1227"/>
        <v>Tottenham</v>
      </c>
      <c r="Z1052" s="177" t="str">
        <f t="shared" si="1227"/>
        <v>Fulham</v>
      </c>
      <c r="AA1052" s="177" t="str">
        <f t="shared" si="1227"/>
        <v>Wolves</v>
      </c>
      <c r="AB1052" s="177" t="str">
        <f t="shared" si="1227"/>
        <v>West Ham</v>
      </c>
      <c r="AC1052" s="177" t="str">
        <f t="shared" si="1227"/>
        <v>West Ham</v>
      </c>
      <c r="AD1052" s="177" t="str">
        <f t="shared" si="1227"/>
        <v>Liverpool</v>
      </c>
      <c r="AE1052" s="177" t="str">
        <f t="shared" si="1227"/>
        <v>Everton</v>
      </c>
      <c r="AF1052" s="177" t="str">
        <f t="shared" si="1227"/>
        <v>West Ham</v>
      </c>
      <c r="AG1052" s="177" t="str">
        <f t="shared" si="1227"/>
        <v>West Ham</v>
      </c>
      <c r="AH1052" s="177" t="str">
        <f t="shared" si="1227"/>
        <v>Man City</v>
      </c>
      <c r="AI1052" s="177" t="str">
        <f t="shared" si="1227"/>
        <v>West Ham</v>
      </c>
      <c r="AJ1052" s="177" t="str">
        <f t="shared" si="1227"/>
        <v>Southampton</v>
      </c>
      <c r="AK1052" s="177" t="str">
        <f t="shared" si="1227"/>
        <v>Man Utd</v>
      </c>
      <c r="AL1052" s="177" t="str">
        <f t="shared" si="1227"/>
        <v/>
      </c>
      <c r="AM1052" s="177" t="str">
        <f t="shared" si="1227"/>
        <v/>
      </c>
      <c r="AN1052" s="177" t="str">
        <f t="shared" si="1227"/>
        <v/>
      </c>
      <c r="AO1052" s="177" t="str">
        <f t="shared" si="1227"/>
        <v/>
      </c>
      <c r="AP1052" s="177" t="str">
        <f t="shared" si="1227"/>
        <v/>
      </c>
      <c r="AQ1052" s="170"/>
      <c r="AR1052" s="170"/>
    </row>
    <row r="1053" ht="12.75" customHeight="1">
      <c r="A1053" s="170"/>
      <c r="B1053" s="170"/>
      <c r="C1053" s="140"/>
      <c r="D1053" s="139">
        <v>86.0</v>
      </c>
      <c r="E1053" s="177" t="str">
        <f t="shared" ref="E1053:AP1053" si="1228">IFERROR(INDEX($D$389:$D$578,MATCH($D1053,E$389:E$578,0)),"")</f>
        <v>Everton</v>
      </c>
      <c r="F1053" s="177" t="str">
        <f t="shared" si="1228"/>
        <v>West Ham</v>
      </c>
      <c r="G1053" s="177" t="str">
        <f t="shared" si="1228"/>
        <v>Wolves</v>
      </c>
      <c r="H1053" s="177" t="str">
        <f t="shared" si="1228"/>
        <v>Fulham</v>
      </c>
      <c r="I1053" s="177" t="str">
        <f t="shared" si="1228"/>
        <v>Wolves</v>
      </c>
      <c r="J1053" s="177" t="str">
        <f t="shared" si="1228"/>
        <v>Leicester</v>
      </c>
      <c r="K1053" s="177" t="str">
        <f t="shared" si="1228"/>
        <v>Wolves</v>
      </c>
      <c r="L1053" s="177" t="str">
        <f t="shared" si="1228"/>
        <v>Man Utd</v>
      </c>
      <c r="M1053" s="177" t="str">
        <f t="shared" si="1228"/>
        <v>Watford</v>
      </c>
      <c r="N1053" s="177" t="str">
        <f t="shared" si="1228"/>
        <v>Everton</v>
      </c>
      <c r="O1053" s="177" t="str">
        <f t="shared" si="1228"/>
        <v>Man City</v>
      </c>
      <c r="P1053" s="177" t="str">
        <f t="shared" si="1228"/>
        <v>Bournemouth</v>
      </c>
      <c r="Q1053" s="177" t="str">
        <f t="shared" si="1228"/>
        <v>Man Utd</v>
      </c>
      <c r="R1053" s="177" t="str">
        <f t="shared" si="1228"/>
        <v>Liverpool</v>
      </c>
      <c r="S1053" s="177" t="str">
        <f t="shared" si="1228"/>
        <v>Wolves</v>
      </c>
      <c r="T1053" s="177" t="str">
        <f t="shared" si="1228"/>
        <v>Newcastle</v>
      </c>
      <c r="U1053" s="177" t="str">
        <f t="shared" si="1228"/>
        <v>Southampton</v>
      </c>
      <c r="V1053" s="177" t="str">
        <f t="shared" si="1228"/>
        <v>Tottenham</v>
      </c>
      <c r="W1053" s="177" t="str">
        <f t="shared" si="1228"/>
        <v>West Ham</v>
      </c>
      <c r="X1053" s="177" t="str">
        <f t="shared" si="1228"/>
        <v>Newcastle</v>
      </c>
      <c r="Y1053" s="177" t="str">
        <f t="shared" si="1228"/>
        <v>Southampton</v>
      </c>
      <c r="Z1053" s="177" t="str">
        <f t="shared" si="1228"/>
        <v>Man City</v>
      </c>
      <c r="AA1053" s="177" t="str">
        <f t="shared" si="1228"/>
        <v>Newcastle</v>
      </c>
      <c r="AB1053" s="177" t="str">
        <f t="shared" si="1228"/>
        <v>Liverpool</v>
      </c>
      <c r="AC1053" s="177" t="str">
        <f t="shared" si="1228"/>
        <v>Man City</v>
      </c>
      <c r="AD1053" s="177" t="str">
        <f t="shared" si="1228"/>
        <v>Watford</v>
      </c>
      <c r="AE1053" s="177" t="str">
        <f t="shared" si="1228"/>
        <v>Wolves</v>
      </c>
      <c r="AF1053" s="177" t="str">
        <f t="shared" si="1228"/>
        <v>Man Utd</v>
      </c>
      <c r="AG1053" s="177" t="str">
        <f t="shared" si="1228"/>
        <v>Everton</v>
      </c>
      <c r="AH1053" s="177" t="str">
        <f t="shared" si="1228"/>
        <v>Newcastle</v>
      </c>
      <c r="AI1053" s="177" t="str">
        <f t="shared" si="1228"/>
        <v>Man Utd</v>
      </c>
      <c r="AJ1053" s="177" t="str">
        <f t="shared" si="1228"/>
        <v>Man Utd</v>
      </c>
      <c r="AK1053" s="177" t="str">
        <f t="shared" si="1228"/>
        <v>Newcastle</v>
      </c>
      <c r="AL1053" s="177" t="str">
        <f t="shared" si="1228"/>
        <v/>
      </c>
      <c r="AM1053" s="177" t="str">
        <f t="shared" si="1228"/>
        <v/>
      </c>
      <c r="AN1053" s="177" t="str">
        <f t="shared" si="1228"/>
        <v/>
      </c>
      <c r="AO1053" s="177" t="str">
        <f t="shared" si="1228"/>
        <v/>
      </c>
      <c r="AP1053" s="177" t="str">
        <f t="shared" si="1228"/>
        <v/>
      </c>
      <c r="AQ1053" s="170"/>
      <c r="AR1053" s="170"/>
    </row>
    <row r="1054" ht="12.75" customHeight="1">
      <c r="A1054" s="170"/>
      <c r="B1054" s="170"/>
      <c r="C1054" s="140"/>
      <c r="D1054" s="139">
        <v>87.0</v>
      </c>
      <c r="E1054" s="177" t="str">
        <f t="shared" ref="E1054:AP1054" si="1229">IFERROR(INDEX($D$389:$D$578,MATCH($D1054,E$389:E$578,0)),"")</f>
        <v>Wolves</v>
      </c>
      <c r="F1054" s="177" t="str">
        <f t="shared" si="1229"/>
        <v>Southampton</v>
      </c>
      <c r="G1054" s="177" t="str">
        <f t="shared" si="1229"/>
        <v>Tottenham</v>
      </c>
      <c r="H1054" s="177" t="str">
        <f t="shared" si="1229"/>
        <v>Crystal Palace</v>
      </c>
      <c r="I1054" s="177" t="str">
        <f t="shared" si="1229"/>
        <v>Fulham</v>
      </c>
      <c r="J1054" s="177" t="str">
        <f t="shared" si="1229"/>
        <v>Liverpool</v>
      </c>
      <c r="K1054" s="177" t="str">
        <f t="shared" si="1229"/>
        <v>Man City</v>
      </c>
      <c r="L1054" s="177" t="str">
        <f t="shared" si="1229"/>
        <v>Wolves</v>
      </c>
      <c r="M1054" s="177" t="str">
        <f t="shared" si="1229"/>
        <v>Leicester</v>
      </c>
      <c r="N1054" s="177" t="str">
        <f t="shared" si="1229"/>
        <v>Newcastle</v>
      </c>
      <c r="O1054" s="177" t="str">
        <f t="shared" si="1229"/>
        <v>Southampton</v>
      </c>
      <c r="P1054" s="177" t="str">
        <f t="shared" si="1229"/>
        <v>Man City</v>
      </c>
      <c r="Q1054" s="177" t="str">
        <f t="shared" si="1229"/>
        <v>Watford</v>
      </c>
      <c r="R1054" s="177" t="str">
        <f t="shared" si="1229"/>
        <v>Cardiff</v>
      </c>
      <c r="S1054" s="177" t="str">
        <f t="shared" si="1229"/>
        <v>Liverpool</v>
      </c>
      <c r="T1054" s="177" t="str">
        <f t="shared" si="1229"/>
        <v>Watford</v>
      </c>
      <c r="U1054" s="177" t="str">
        <f t="shared" si="1229"/>
        <v>Everton</v>
      </c>
      <c r="V1054" s="177" t="str">
        <f t="shared" si="1229"/>
        <v>Leicester</v>
      </c>
      <c r="W1054" s="177" t="str">
        <f t="shared" si="1229"/>
        <v>Everton</v>
      </c>
      <c r="X1054" s="177" t="str">
        <f t="shared" si="1229"/>
        <v>Southampton</v>
      </c>
      <c r="Y1054" s="177" t="str">
        <f t="shared" si="1229"/>
        <v>Burnley</v>
      </c>
      <c r="Z1054" s="177" t="str">
        <f t="shared" si="1229"/>
        <v>Man City</v>
      </c>
      <c r="AA1054" s="177" t="str">
        <f t="shared" si="1229"/>
        <v>Tottenham</v>
      </c>
      <c r="AB1054" s="177" t="str">
        <f t="shared" si="1229"/>
        <v>Wolves</v>
      </c>
      <c r="AC1054" s="177" t="str">
        <f t="shared" si="1229"/>
        <v>Liverpool</v>
      </c>
      <c r="AD1054" s="177" t="str">
        <f t="shared" si="1229"/>
        <v>Southampton</v>
      </c>
      <c r="AE1054" s="177" t="str">
        <f t="shared" si="1229"/>
        <v>Wolves</v>
      </c>
      <c r="AF1054" s="177" t="str">
        <f t="shared" si="1229"/>
        <v>Wolves</v>
      </c>
      <c r="AG1054" s="177" t="str">
        <f t="shared" si="1229"/>
        <v>Chelsea</v>
      </c>
      <c r="AH1054" s="177" t="str">
        <f t="shared" si="1229"/>
        <v>Newcastle</v>
      </c>
      <c r="AI1054" s="177" t="str">
        <f t="shared" si="1229"/>
        <v>Liverpool</v>
      </c>
      <c r="AJ1054" s="177" t="str">
        <f t="shared" si="1229"/>
        <v>Southampton</v>
      </c>
      <c r="AK1054" s="177" t="str">
        <f t="shared" si="1229"/>
        <v>Watford</v>
      </c>
      <c r="AL1054" s="177" t="str">
        <f t="shared" si="1229"/>
        <v/>
      </c>
      <c r="AM1054" s="177" t="str">
        <f t="shared" si="1229"/>
        <v/>
      </c>
      <c r="AN1054" s="177" t="str">
        <f t="shared" si="1229"/>
        <v/>
      </c>
      <c r="AO1054" s="177" t="str">
        <f t="shared" si="1229"/>
        <v/>
      </c>
      <c r="AP1054" s="177" t="str">
        <f t="shared" si="1229"/>
        <v/>
      </c>
      <c r="AQ1054" s="170"/>
      <c r="AR1054" s="170"/>
    </row>
    <row r="1055" ht="12.75" customHeight="1">
      <c r="A1055" s="170"/>
      <c r="B1055" s="170"/>
      <c r="C1055" s="140"/>
      <c r="D1055" s="139">
        <v>88.0</v>
      </c>
      <c r="E1055" s="177" t="str">
        <f t="shared" ref="E1055:AP1055" si="1230">IFERROR(INDEX($D$389:$D$578,MATCH($D1055,E$389:E$578,0)),"")</f>
        <v>Watford</v>
      </c>
      <c r="F1055" s="177" t="str">
        <f t="shared" si="1230"/>
        <v>Leicester</v>
      </c>
      <c r="G1055" s="177" t="str">
        <f t="shared" si="1230"/>
        <v>Man Utd</v>
      </c>
      <c r="H1055" s="177" t="str">
        <f t="shared" si="1230"/>
        <v>Liverpool</v>
      </c>
      <c r="I1055" s="177" t="str">
        <f t="shared" si="1230"/>
        <v>Fulham</v>
      </c>
      <c r="J1055" s="177" t="str">
        <f t="shared" si="1230"/>
        <v>Tottenham</v>
      </c>
      <c r="K1055" s="177" t="str">
        <f t="shared" si="1230"/>
        <v>Watford</v>
      </c>
      <c r="L1055" s="177" t="str">
        <f t="shared" si="1230"/>
        <v>Watford</v>
      </c>
      <c r="M1055" s="177" t="str">
        <f t="shared" si="1230"/>
        <v>Liverpool</v>
      </c>
      <c r="N1055" s="177" t="str">
        <f t="shared" si="1230"/>
        <v>Leicester</v>
      </c>
      <c r="O1055" s="177" t="str">
        <f t="shared" si="1230"/>
        <v>Newcastle</v>
      </c>
      <c r="P1055" s="177" t="str">
        <f t="shared" si="1230"/>
        <v>Burnley</v>
      </c>
      <c r="Q1055" s="177" t="str">
        <f t="shared" si="1230"/>
        <v>Watford</v>
      </c>
      <c r="R1055" s="177" t="str">
        <f t="shared" si="1230"/>
        <v>Southampton</v>
      </c>
      <c r="S1055" s="177" t="str">
        <f t="shared" si="1230"/>
        <v>Man City</v>
      </c>
      <c r="T1055" s="177" t="str">
        <f t="shared" si="1230"/>
        <v>Fulham</v>
      </c>
      <c r="U1055" s="177" t="str">
        <f t="shared" si="1230"/>
        <v>Tottenham</v>
      </c>
      <c r="V1055" s="177" t="str">
        <f t="shared" si="1230"/>
        <v>Liverpool</v>
      </c>
      <c r="W1055" s="177" t="str">
        <f t="shared" si="1230"/>
        <v>Everton</v>
      </c>
      <c r="X1055" s="177" t="str">
        <f t="shared" si="1230"/>
        <v>Watford</v>
      </c>
      <c r="Y1055" s="177" t="str">
        <f t="shared" si="1230"/>
        <v>Cardiff</v>
      </c>
      <c r="Z1055" s="177" t="str">
        <f t="shared" si="1230"/>
        <v>Man City</v>
      </c>
      <c r="AA1055" s="177" t="str">
        <f t="shared" si="1230"/>
        <v>Huddersfield</v>
      </c>
      <c r="AB1055" s="177" t="str">
        <f t="shared" si="1230"/>
        <v>Watford</v>
      </c>
      <c r="AC1055" s="177" t="str">
        <f t="shared" si="1230"/>
        <v>Southampton</v>
      </c>
      <c r="AD1055" s="177" t="str">
        <f t="shared" si="1230"/>
        <v>Wolves</v>
      </c>
      <c r="AE1055" s="177" t="str">
        <f t="shared" si="1230"/>
        <v>Cardiff</v>
      </c>
      <c r="AF1055" s="177" t="str">
        <f t="shared" si="1230"/>
        <v>Newcastle</v>
      </c>
      <c r="AG1055" s="177" t="str">
        <f t="shared" si="1230"/>
        <v>Man Utd</v>
      </c>
      <c r="AH1055" s="177" t="str">
        <f t="shared" si="1230"/>
        <v>Newcastle</v>
      </c>
      <c r="AI1055" s="177" t="str">
        <f t="shared" si="1230"/>
        <v>Cardiff</v>
      </c>
      <c r="AJ1055" s="177" t="str">
        <f t="shared" si="1230"/>
        <v>West Ham</v>
      </c>
      <c r="AK1055" s="177" t="str">
        <f t="shared" si="1230"/>
        <v>Crystal Palace</v>
      </c>
      <c r="AL1055" s="177" t="str">
        <f t="shared" si="1230"/>
        <v/>
      </c>
      <c r="AM1055" s="177" t="str">
        <f t="shared" si="1230"/>
        <v/>
      </c>
      <c r="AN1055" s="177" t="str">
        <f t="shared" si="1230"/>
        <v/>
      </c>
      <c r="AO1055" s="177" t="str">
        <f t="shared" si="1230"/>
        <v/>
      </c>
      <c r="AP1055" s="177" t="str">
        <f t="shared" si="1230"/>
        <v/>
      </c>
      <c r="AQ1055" s="170"/>
      <c r="AR1055" s="170"/>
    </row>
    <row r="1056" ht="12.75" customHeight="1">
      <c r="A1056" s="170"/>
      <c r="B1056" s="170"/>
      <c r="C1056" s="140"/>
      <c r="D1056" s="139">
        <v>89.0</v>
      </c>
      <c r="E1056" s="177" t="str">
        <f t="shared" ref="E1056:AP1056" si="1231">IFERROR(INDEX($D$389:$D$578,MATCH($D1056,E$389:E$578,0)),"")</f>
        <v>Leicester</v>
      </c>
      <c r="F1056" s="177" t="str">
        <f t="shared" si="1231"/>
        <v>Tottenham</v>
      </c>
      <c r="G1056" s="177" t="str">
        <f t="shared" si="1231"/>
        <v>Fulham</v>
      </c>
      <c r="H1056" s="177" t="str">
        <f t="shared" si="1231"/>
        <v>Burnley</v>
      </c>
      <c r="I1056" s="177" t="str">
        <f t="shared" si="1231"/>
        <v>Fulham</v>
      </c>
      <c r="J1056" s="177" t="str">
        <f t="shared" si="1231"/>
        <v>Huddersfield</v>
      </c>
      <c r="K1056" s="177" t="str">
        <f t="shared" si="1231"/>
        <v>Bournemouth</v>
      </c>
      <c r="L1056" s="177" t="str">
        <f t="shared" si="1231"/>
        <v>Southampton</v>
      </c>
      <c r="M1056" s="177" t="str">
        <f t="shared" si="1231"/>
        <v>Watford</v>
      </c>
      <c r="N1056" s="177" t="str">
        <f t="shared" si="1231"/>
        <v>Tottenham</v>
      </c>
      <c r="O1056" s="177" t="str">
        <f t="shared" si="1231"/>
        <v>Tottenham</v>
      </c>
      <c r="P1056" s="177" t="str">
        <f t="shared" si="1231"/>
        <v>Newcastle</v>
      </c>
      <c r="Q1056" s="177" t="str">
        <f t="shared" si="1231"/>
        <v>Man Utd</v>
      </c>
      <c r="R1056" s="177" t="str">
        <f t="shared" si="1231"/>
        <v>Tottenham</v>
      </c>
      <c r="S1056" s="177" t="str">
        <f t="shared" si="1231"/>
        <v>Huddersfield</v>
      </c>
      <c r="T1056" s="177" t="str">
        <f t="shared" si="1231"/>
        <v>Newcastle</v>
      </c>
      <c r="U1056" s="177" t="str">
        <f t="shared" si="1231"/>
        <v>Watford</v>
      </c>
      <c r="V1056" s="177" t="str">
        <f t="shared" si="1231"/>
        <v>Newcastle</v>
      </c>
      <c r="W1056" s="177" t="str">
        <f t="shared" si="1231"/>
        <v>Wolves</v>
      </c>
      <c r="X1056" s="177" t="str">
        <f t="shared" si="1231"/>
        <v>Watford</v>
      </c>
      <c r="Y1056" s="177" t="str">
        <f t="shared" si="1231"/>
        <v>Tottenham</v>
      </c>
      <c r="Z1056" s="177" t="str">
        <f t="shared" si="1231"/>
        <v>Man City</v>
      </c>
      <c r="AA1056" s="177" t="str">
        <f t="shared" si="1231"/>
        <v>Tottenham</v>
      </c>
      <c r="AB1056" s="177" t="str">
        <f t="shared" si="1231"/>
        <v>Wolves</v>
      </c>
      <c r="AC1056" s="177" t="str">
        <f t="shared" si="1231"/>
        <v>Man Utd</v>
      </c>
      <c r="AD1056" s="177" t="str">
        <f t="shared" si="1231"/>
        <v>Man Utd</v>
      </c>
      <c r="AE1056" s="177" t="str">
        <f t="shared" si="1231"/>
        <v>Man Utd</v>
      </c>
      <c r="AF1056" s="177" t="str">
        <f t="shared" si="1231"/>
        <v>Newcastle</v>
      </c>
      <c r="AG1056" s="177" t="str">
        <f t="shared" si="1231"/>
        <v>Tottenham</v>
      </c>
      <c r="AH1056" s="177" t="str">
        <f t="shared" si="1231"/>
        <v>Huddersfield</v>
      </c>
      <c r="AI1056" s="177" t="str">
        <f t="shared" si="1231"/>
        <v>Wolves</v>
      </c>
      <c r="AJ1056" s="177" t="str">
        <f t="shared" si="1231"/>
        <v>Southampton</v>
      </c>
      <c r="AK1056" s="177" t="str">
        <f t="shared" si="1231"/>
        <v>Tottenham</v>
      </c>
      <c r="AL1056" s="177" t="str">
        <f t="shared" si="1231"/>
        <v/>
      </c>
      <c r="AM1056" s="177" t="str">
        <f t="shared" si="1231"/>
        <v/>
      </c>
      <c r="AN1056" s="177" t="str">
        <f t="shared" si="1231"/>
        <v/>
      </c>
      <c r="AO1056" s="177" t="str">
        <f t="shared" si="1231"/>
        <v/>
      </c>
      <c r="AP1056" s="177" t="str">
        <f t="shared" si="1231"/>
        <v/>
      </c>
      <c r="AQ1056" s="170"/>
      <c r="AR1056" s="170"/>
    </row>
    <row r="1057" ht="12.75" customHeight="1">
      <c r="A1057" s="170"/>
      <c r="B1057" s="170"/>
      <c r="C1057" s="140"/>
      <c r="D1057" s="139">
        <v>90.0</v>
      </c>
      <c r="E1057" s="177" t="str">
        <f t="shared" ref="E1057:AP1057" si="1232">IFERROR(INDEX($D$389:$D$578,MATCH($D1057,E$389:E$578,0)),"")</f>
        <v>West Ham</v>
      </c>
      <c r="F1057" s="177" t="str">
        <f t="shared" si="1232"/>
        <v>Man Utd</v>
      </c>
      <c r="G1057" s="177" t="str">
        <f t="shared" si="1232"/>
        <v>Wolves</v>
      </c>
      <c r="H1057" s="177" t="str">
        <f t="shared" si="1232"/>
        <v>Watford</v>
      </c>
      <c r="I1057" s="177" t="str">
        <f t="shared" si="1232"/>
        <v>Newcastle</v>
      </c>
      <c r="J1057" s="177" t="str">
        <f t="shared" si="1232"/>
        <v>Wolves</v>
      </c>
      <c r="K1057" s="177" t="str">
        <f t="shared" si="1232"/>
        <v>Southampton</v>
      </c>
      <c r="L1057" s="177" t="str">
        <f t="shared" si="1232"/>
        <v>Wolves</v>
      </c>
      <c r="M1057" s="177" t="str">
        <f t="shared" si="1232"/>
        <v>Everton</v>
      </c>
      <c r="N1057" s="177" t="str">
        <f t="shared" si="1232"/>
        <v>Watford</v>
      </c>
      <c r="O1057" s="177" t="str">
        <f t="shared" si="1232"/>
        <v>Watford</v>
      </c>
      <c r="P1057" s="177" t="str">
        <f t="shared" si="1232"/>
        <v>Wolves</v>
      </c>
      <c r="Q1057" s="177" t="str">
        <f t="shared" si="1232"/>
        <v>Wolves</v>
      </c>
      <c r="R1057" s="177" t="str">
        <f t="shared" si="1232"/>
        <v>Watford</v>
      </c>
      <c r="S1057" s="177" t="str">
        <f t="shared" si="1232"/>
        <v>Tottenham</v>
      </c>
      <c r="T1057" s="177" t="str">
        <f t="shared" si="1232"/>
        <v>Man Utd</v>
      </c>
      <c r="U1057" s="177" t="str">
        <f t="shared" si="1232"/>
        <v>Crystal Palace</v>
      </c>
      <c r="V1057" s="177" t="str">
        <f t="shared" si="1232"/>
        <v>Fulham</v>
      </c>
      <c r="W1057" s="177" t="str">
        <f t="shared" si="1232"/>
        <v>Southampton</v>
      </c>
      <c r="X1057" s="177" t="str">
        <f t="shared" si="1232"/>
        <v>West Ham</v>
      </c>
      <c r="Y1057" s="177" t="str">
        <f t="shared" si="1232"/>
        <v>West Ham</v>
      </c>
      <c r="Z1057" s="177" t="str">
        <f t="shared" si="1232"/>
        <v>Newcastle</v>
      </c>
      <c r="AA1057" s="177" t="str">
        <f t="shared" si="1232"/>
        <v>Leicester</v>
      </c>
      <c r="AB1057" s="177" t="str">
        <f t="shared" si="1232"/>
        <v>Crystal Palace</v>
      </c>
      <c r="AC1057" s="177" t="str">
        <f t="shared" si="1232"/>
        <v>Southampton</v>
      </c>
      <c r="AD1057" s="177" t="str">
        <f t="shared" si="1232"/>
        <v>Fulham</v>
      </c>
      <c r="AE1057" s="177" t="str">
        <f t="shared" si="1232"/>
        <v>Cardiff</v>
      </c>
      <c r="AF1057" s="177" t="str">
        <f t="shared" si="1232"/>
        <v>West Ham</v>
      </c>
      <c r="AG1057" s="177" t="str">
        <f t="shared" si="1232"/>
        <v>Southampton</v>
      </c>
      <c r="AH1057" s="177" t="str">
        <f t="shared" si="1232"/>
        <v>Tottenham</v>
      </c>
      <c r="AI1057" s="177" t="str">
        <f t="shared" si="1232"/>
        <v>Watford</v>
      </c>
      <c r="AJ1057" s="177" t="str">
        <f t="shared" si="1232"/>
        <v>Southampton</v>
      </c>
      <c r="AK1057" s="177" t="str">
        <f t="shared" si="1232"/>
        <v>Leicester</v>
      </c>
      <c r="AL1057" s="177" t="str">
        <f t="shared" si="1232"/>
        <v/>
      </c>
      <c r="AM1057" s="177" t="str">
        <f t="shared" si="1232"/>
        <v/>
      </c>
      <c r="AN1057" s="177" t="str">
        <f t="shared" si="1232"/>
        <v/>
      </c>
      <c r="AO1057" s="177" t="str">
        <f t="shared" si="1232"/>
        <v/>
      </c>
      <c r="AP1057" s="177" t="str">
        <f t="shared" si="1232"/>
        <v/>
      </c>
      <c r="AQ1057" s="170"/>
      <c r="AR1057" s="170"/>
    </row>
    <row r="1058" ht="12.75" customHeight="1">
      <c r="A1058" s="170"/>
      <c r="B1058" s="170"/>
      <c r="C1058" s="140"/>
      <c r="D1058" s="139">
        <v>91.0</v>
      </c>
      <c r="E1058" s="177" t="str">
        <f t="shared" ref="E1058:AP1058" si="1233">IFERROR(INDEX($D$389:$D$578,MATCH($D1058,E$389:E$578,0)),"")</f>
        <v>Tottenham</v>
      </c>
      <c r="F1058" s="177" t="str">
        <f t="shared" si="1233"/>
        <v>Newcastle</v>
      </c>
      <c r="G1058" s="177" t="str">
        <f t="shared" si="1233"/>
        <v>Huddersfield</v>
      </c>
      <c r="H1058" s="177" t="str">
        <f t="shared" si="1233"/>
        <v>Fulham</v>
      </c>
      <c r="I1058" s="177" t="str">
        <f t="shared" si="1233"/>
        <v>Watford</v>
      </c>
      <c r="J1058" s="177" t="str">
        <f t="shared" si="1233"/>
        <v>Man Utd</v>
      </c>
      <c r="K1058" s="177" t="str">
        <f t="shared" si="1233"/>
        <v>Newcastle</v>
      </c>
      <c r="L1058" s="177" t="str">
        <f t="shared" si="1233"/>
        <v>Man Utd</v>
      </c>
      <c r="M1058" s="177" t="str">
        <f t="shared" si="1233"/>
        <v>Brighton</v>
      </c>
      <c r="N1058" s="177" t="str">
        <f t="shared" si="1233"/>
        <v>Watford</v>
      </c>
      <c r="O1058" s="177" t="str">
        <f t="shared" si="1233"/>
        <v>West Ham</v>
      </c>
      <c r="P1058" s="177" t="str">
        <f t="shared" si="1233"/>
        <v>Leicester</v>
      </c>
      <c r="Q1058" s="177" t="str">
        <f t="shared" si="1233"/>
        <v>Chelsea</v>
      </c>
      <c r="R1058" s="177" t="str">
        <f t="shared" si="1233"/>
        <v>Southampton</v>
      </c>
      <c r="S1058" s="177" t="str">
        <f t="shared" si="1233"/>
        <v>Southampton</v>
      </c>
      <c r="T1058" s="177" t="str">
        <f t="shared" si="1233"/>
        <v>Tottenham</v>
      </c>
      <c r="U1058" s="177" t="str">
        <f t="shared" si="1233"/>
        <v>Watford</v>
      </c>
      <c r="V1058" s="177" t="str">
        <f t="shared" si="1233"/>
        <v>Fulham</v>
      </c>
      <c r="W1058" s="177" t="str">
        <f t="shared" si="1233"/>
        <v>Man City</v>
      </c>
      <c r="X1058" s="177" t="str">
        <f t="shared" si="1233"/>
        <v>Tottenham</v>
      </c>
      <c r="Y1058" s="177" t="str">
        <f t="shared" si="1233"/>
        <v>West Ham</v>
      </c>
      <c r="Z1058" s="177" t="str">
        <f t="shared" si="1233"/>
        <v>Man City</v>
      </c>
      <c r="AA1058" s="177" t="str">
        <f t="shared" si="1233"/>
        <v>Liverpool</v>
      </c>
      <c r="AB1058" s="177" t="str">
        <f t="shared" si="1233"/>
        <v>Tottenham</v>
      </c>
      <c r="AC1058" s="177" t="str">
        <f t="shared" si="1233"/>
        <v>Man Utd</v>
      </c>
      <c r="AD1058" s="177" t="str">
        <f t="shared" si="1233"/>
        <v>Man City</v>
      </c>
      <c r="AE1058" s="177" t="str">
        <f t="shared" si="1233"/>
        <v>Tottenham</v>
      </c>
      <c r="AF1058" s="177" t="str">
        <f t="shared" si="1233"/>
        <v>Man City</v>
      </c>
      <c r="AG1058" s="177" t="str">
        <f t="shared" si="1233"/>
        <v>Man City</v>
      </c>
      <c r="AH1058" s="177" t="str">
        <f t="shared" si="1233"/>
        <v>Wolves</v>
      </c>
      <c r="AI1058" s="177" t="str">
        <f t="shared" si="1233"/>
        <v>Newcastle</v>
      </c>
      <c r="AJ1058" s="177" t="str">
        <f t="shared" si="1233"/>
        <v>Tottenham</v>
      </c>
      <c r="AK1058" s="177" t="str">
        <f t="shared" si="1233"/>
        <v>West Ham</v>
      </c>
      <c r="AL1058" s="177" t="str">
        <f t="shared" si="1233"/>
        <v/>
      </c>
      <c r="AM1058" s="177" t="str">
        <f t="shared" si="1233"/>
        <v/>
      </c>
      <c r="AN1058" s="177" t="str">
        <f t="shared" si="1233"/>
        <v/>
      </c>
      <c r="AO1058" s="177" t="str">
        <f t="shared" si="1233"/>
        <v/>
      </c>
      <c r="AP1058" s="177" t="str">
        <f t="shared" si="1233"/>
        <v/>
      </c>
      <c r="AQ1058" s="170"/>
      <c r="AR1058" s="170"/>
    </row>
    <row r="1059" ht="12.75" customHeight="1">
      <c r="A1059" s="170"/>
      <c r="B1059" s="170"/>
      <c r="C1059" s="140"/>
      <c r="D1059" s="139">
        <v>92.0</v>
      </c>
      <c r="E1059" s="177" t="str">
        <f t="shared" ref="E1059:AP1059" si="1234">IFERROR(INDEX($D$389:$D$578,MATCH($D1059,E$389:E$578,0)),"")</f>
        <v>Watford</v>
      </c>
      <c r="F1059" s="177" t="str">
        <f t="shared" si="1234"/>
        <v>Tottenham</v>
      </c>
      <c r="G1059" s="177" t="str">
        <f t="shared" si="1234"/>
        <v>Southampton</v>
      </c>
      <c r="H1059" s="177" t="str">
        <f t="shared" si="1234"/>
        <v>West Ham</v>
      </c>
      <c r="I1059" s="177" t="str">
        <f t="shared" si="1234"/>
        <v>Man Utd</v>
      </c>
      <c r="J1059" s="177" t="str">
        <f t="shared" si="1234"/>
        <v>Brighton</v>
      </c>
      <c r="K1059" s="177" t="str">
        <f t="shared" si="1234"/>
        <v>West Ham</v>
      </c>
      <c r="L1059" s="177" t="str">
        <f t="shared" si="1234"/>
        <v>Wolves</v>
      </c>
      <c r="M1059" s="177" t="str">
        <f t="shared" si="1234"/>
        <v>Man City</v>
      </c>
      <c r="N1059" s="177" t="str">
        <f t="shared" si="1234"/>
        <v>Huddersfield</v>
      </c>
      <c r="O1059" s="177" t="str">
        <f t="shared" si="1234"/>
        <v>Southampton</v>
      </c>
      <c r="P1059" s="177" t="str">
        <f t="shared" si="1234"/>
        <v>Burnley</v>
      </c>
      <c r="Q1059" s="177" t="str">
        <f t="shared" si="1234"/>
        <v>Man City</v>
      </c>
      <c r="R1059" s="177" t="str">
        <f t="shared" si="1234"/>
        <v>Tottenham</v>
      </c>
      <c r="S1059" s="177" t="str">
        <f t="shared" si="1234"/>
        <v>Man City</v>
      </c>
      <c r="T1059" s="177" t="str">
        <f t="shared" si="1234"/>
        <v>Liverpool</v>
      </c>
      <c r="U1059" s="177" t="str">
        <f t="shared" si="1234"/>
        <v>Brighton</v>
      </c>
      <c r="V1059" s="177" t="str">
        <f t="shared" si="1234"/>
        <v>Fulham</v>
      </c>
      <c r="W1059" s="177" t="str">
        <f t="shared" si="1234"/>
        <v>Cardiff</v>
      </c>
      <c r="X1059" s="177" t="str">
        <f t="shared" si="1234"/>
        <v>Everton</v>
      </c>
      <c r="Y1059" s="177" t="str">
        <f t="shared" si="1234"/>
        <v>Liverpool</v>
      </c>
      <c r="Z1059" s="177" t="str">
        <f t="shared" si="1234"/>
        <v>Wolves</v>
      </c>
      <c r="AA1059" s="177" t="str">
        <f t="shared" si="1234"/>
        <v>Southampton</v>
      </c>
      <c r="AB1059" s="177" t="str">
        <f t="shared" si="1234"/>
        <v>Everton</v>
      </c>
      <c r="AC1059" s="177" t="str">
        <f t="shared" si="1234"/>
        <v>Newcastle</v>
      </c>
      <c r="AD1059" s="177" t="str">
        <f t="shared" si="1234"/>
        <v>Southampton</v>
      </c>
      <c r="AE1059" s="177" t="str">
        <f t="shared" si="1234"/>
        <v>Man Utd</v>
      </c>
      <c r="AF1059" s="177" t="str">
        <f t="shared" si="1234"/>
        <v>Man City</v>
      </c>
      <c r="AG1059" s="177" t="str">
        <f t="shared" si="1234"/>
        <v>Cardiff</v>
      </c>
      <c r="AH1059" s="177" t="str">
        <f t="shared" si="1234"/>
        <v>Southampton</v>
      </c>
      <c r="AI1059" s="177" t="str">
        <f t="shared" si="1234"/>
        <v>Liverpool</v>
      </c>
      <c r="AJ1059" s="177" t="str">
        <f t="shared" si="1234"/>
        <v>Chelsea</v>
      </c>
      <c r="AK1059" s="177" t="str">
        <f t="shared" si="1234"/>
        <v>Tottenham</v>
      </c>
      <c r="AL1059" s="177" t="str">
        <f t="shared" si="1234"/>
        <v/>
      </c>
      <c r="AM1059" s="177" t="str">
        <f t="shared" si="1234"/>
        <v/>
      </c>
      <c r="AN1059" s="177" t="str">
        <f t="shared" si="1234"/>
        <v/>
      </c>
      <c r="AO1059" s="177" t="str">
        <f t="shared" si="1234"/>
        <v/>
      </c>
      <c r="AP1059" s="177" t="str">
        <f t="shared" si="1234"/>
        <v/>
      </c>
      <c r="AQ1059" s="170"/>
      <c r="AR1059" s="170"/>
    </row>
    <row r="1060" ht="12.75" customHeight="1">
      <c r="A1060" s="170"/>
      <c r="B1060" s="170"/>
      <c r="C1060" s="140"/>
      <c r="D1060" s="139">
        <v>93.0</v>
      </c>
      <c r="E1060" s="177" t="str">
        <f t="shared" ref="E1060:AP1060" si="1235">IFERROR(INDEX($D$389:$D$578,MATCH($D1060,E$389:E$578,0)),"")</f>
        <v>Man Utd</v>
      </c>
      <c r="F1060" s="177" t="str">
        <f t="shared" si="1235"/>
        <v>Fulham</v>
      </c>
      <c r="G1060" s="177" t="str">
        <f t="shared" si="1235"/>
        <v>Tottenham</v>
      </c>
      <c r="H1060" s="177" t="str">
        <f t="shared" si="1235"/>
        <v>West Ham</v>
      </c>
      <c r="I1060" s="177" t="str">
        <f t="shared" si="1235"/>
        <v>Crystal Palace</v>
      </c>
      <c r="J1060" s="177" t="str">
        <f t="shared" si="1235"/>
        <v>Man Utd</v>
      </c>
      <c r="K1060" s="177" t="str">
        <f t="shared" si="1235"/>
        <v>Tottenham</v>
      </c>
      <c r="L1060" s="177" t="str">
        <f t="shared" si="1235"/>
        <v>Huddersfield</v>
      </c>
      <c r="M1060" s="177" t="str">
        <f t="shared" si="1235"/>
        <v>West Ham</v>
      </c>
      <c r="N1060" s="177" t="str">
        <f t="shared" si="1235"/>
        <v>Wolves</v>
      </c>
      <c r="O1060" s="177" t="str">
        <f t="shared" si="1235"/>
        <v>Liverpool</v>
      </c>
      <c r="P1060" s="177" t="str">
        <f t="shared" si="1235"/>
        <v>Man City</v>
      </c>
      <c r="Q1060" s="177" t="str">
        <f t="shared" si="1235"/>
        <v>Man City</v>
      </c>
      <c r="R1060" s="177" t="str">
        <f t="shared" si="1235"/>
        <v>Man City</v>
      </c>
      <c r="S1060" s="177" t="str">
        <f t="shared" si="1235"/>
        <v>Man Utd</v>
      </c>
      <c r="T1060" s="177" t="str">
        <f t="shared" si="1235"/>
        <v>Man Utd</v>
      </c>
      <c r="U1060" s="177" t="str">
        <f t="shared" si="1235"/>
        <v>Tottenham</v>
      </c>
      <c r="V1060" s="177" t="str">
        <f t="shared" si="1235"/>
        <v>Tottenham</v>
      </c>
      <c r="W1060" s="177" t="str">
        <f t="shared" si="1235"/>
        <v>Crystal Palace</v>
      </c>
      <c r="X1060" s="177" t="str">
        <f t="shared" si="1235"/>
        <v>Watford</v>
      </c>
      <c r="Y1060" s="177" t="str">
        <f t="shared" si="1235"/>
        <v>Tottenham</v>
      </c>
      <c r="Z1060" s="177" t="str">
        <f t="shared" si="1235"/>
        <v>Leicester</v>
      </c>
      <c r="AA1060" s="177" t="str">
        <f t="shared" si="1235"/>
        <v>Newcastle</v>
      </c>
      <c r="AB1060" s="177" t="str">
        <f t="shared" si="1235"/>
        <v>Liverpool</v>
      </c>
      <c r="AC1060" s="177" t="str">
        <f t="shared" si="1235"/>
        <v>Newcastle</v>
      </c>
      <c r="AD1060" s="177" t="str">
        <f t="shared" si="1235"/>
        <v>Wolves</v>
      </c>
      <c r="AE1060" s="177" t="str">
        <f t="shared" si="1235"/>
        <v>Newcastle</v>
      </c>
      <c r="AF1060" s="177" t="str">
        <f t="shared" si="1235"/>
        <v>Man City</v>
      </c>
      <c r="AG1060" s="177" t="str">
        <f t="shared" si="1235"/>
        <v>Southampton</v>
      </c>
      <c r="AH1060" s="177" t="str">
        <f t="shared" si="1235"/>
        <v>Wolves</v>
      </c>
      <c r="AI1060" s="177" t="str">
        <f t="shared" si="1235"/>
        <v>Burnley</v>
      </c>
      <c r="AJ1060" s="177" t="str">
        <f t="shared" si="1235"/>
        <v>Liverpool</v>
      </c>
      <c r="AK1060" s="177" t="str">
        <f t="shared" si="1235"/>
        <v>Liverpool</v>
      </c>
      <c r="AL1060" s="177" t="str">
        <f t="shared" si="1235"/>
        <v/>
      </c>
      <c r="AM1060" s="177" t="str">
        <f t="shared" si="1235"/>
        <v/>
      </c>
      <c r="AN1060" s="177" t="str">
        <f t="shared" si="1235"/>
        <v/>
      </c>
      <c r="AO1060" s="177" t="str">
        <f t="shared" si="1235"/>
        <v/>
      </c>
      <c r="AP1060" s="177" t="str">
        <f t="shared" si="1235"/>
        <v/>
      </c>
      <c r="AQ1060" s="170"/>
      <c r="AR1060" s="170"/>
    </row>
    <row r="1061" ht="12.75" customHeight="1">
      <c r="A1061" s="170"/>
      <c r="B1061" s="170"/>
      <c r="C1061" s="140"/>
      <c r="D1061" s="139">
        <v>94.0</v>
      </c>
      <c r="E1061" s="177" t="str">
        <f t="shared" ref="E1061:AP1061" si="1236">IFERROR(INDEX($D$389:$D$578,MATCH($D1061,E$389:E$578,0)),"")</f>
        <v>Southampton</v>
      </c>
      <c r="F1061" s="177" t="str">
        <f t="shared" si="1236"/>
        <v>Man Utd</v>
      </c>
      <c r="G1061" s="177" t="str">
        <f t="shared" si="1236"/>
        <v>Wolves</v>
      </c>
      <c r="H1061" s="177" t="str">
        <f t="shared" si="1236"/>
        <v>Man Utd</v>
      </c>
      <c r="I1061" s="177" t="str">
        <f t="shared" si="1236"/>
        <v>Man Utd</v>
      </c>
      <c r="J1061" s="177" t="str">
        <f t="shared" si="1236"/>
        <v>Wolves</v>
      </c>
      <c r="K1061" s="177" t="str">
        <f t="shared" si="1236"/>
        <v>Watford</v>
      </c>
      <c r="L1061" s="177" t="str">
        <f t="shared" si="1236"/>
        <v>Tottenham</v>
      </c>
      <c r="M1061" s="177" t="str">
        <f t="shared" si="1236"/>
        <v>Fulham</v>
      </c>
      <c r="N1061" s="177" t="str">
        <f t="shared" si="1236"/>
        <v>Watford</v>
      </c>
      <c r="O1061" s="177" t="str">
        <f t="shared" si="1236"/>
        <v>Man City</v>
      </c>
      <c r="P1061" s="177" t="str">
        <f t="shared" si="1236"/>
        <v>Southampton</v>
      </c>
      <c r="Q1061" s="177" t="str">
        <f t="shared" si="1236"/>
        <v>West Ham</v>
      </c>
      <c r="R1061" s="177" t="str">
        <f t="shared" si="1236"/>
        <v>Man Utd</v>
      </c>
      <c r="S1061" s="177" t="str">
        <f t="shared" si="1236"/>
        <v>Tottenham</v>
      </c>
      <c r="T1061" s="177" t="str">
        <f t="shared" si="1236"/>
        <v>Man Utd</v>
      </c>
      <c r="U1061" s="177" t="str">
        <f t="shared" si="1236"/>
        <v>Huddersfield</v>
      </c>
      <c r="V1061" s="177" t="str">
        <f t="shared" si="1236"/>
        <v>Everton</v>
      </c>
      <c r="W1061" s="177" t="str">
        <f t="shared" si="1236"/>
        <v>Man City</v>
      </c>
      <c r="X1061" s="177" t="str">
        <f t="shared" si="1236"/>
        <v>West Ham</v>
      </c>
      <c r="Y1061" s="177" t="str">
        <f t="shared" si="1236"/>
        <v>Brighton</v>
      </c>
      <c r="Z1061" s="177" t="str">
        <f t="shared" si="1236"/>
        <v>West Ham</v>
      </c>
      <c r="AA1061" s="177" t="str">
        <f t="shared" si="1236"/>
        <v>Wolves</v>
      </c>
      <c r="AB1061" s="177" t="str">
        <f t="shared" si="1236"/>
        <v>Newcastle</v>
      </c>
      <c r="AC1061" s="177" t="str">
        <f t="shared" si="1236"/>
        <v>Watford</v>
      </c>
      <c r="AD1061" s="177" t="str">
        <f t="shared" si="1236"/>
        <v>Chelsea</v>
      </c>
      <c r="AE1061" s="177" t="str">
        <f t="shared" si="1236"/>
        <v>Watford</v>
      </c>
      <c r="AF1061" s="177" t="str">
        <f t="shared" si="1236"/>
        <v>Southampton</v>
      </c>
      <c r="AG1061" s="177" t="str">
        <f t="shared" si="1236"/>
        <v>Chelsea</v>
      </c>
      <c r="AH1061" s="177" t="str">
        <f t="shared" si="1236"/>
        <v>Crystal Palace</v>
      </c>
      <c r="AI1061" s="177" t="str">
        <f t="shared" si="1236"/>
        <v>Huddersfield</v>
      </c>
      <c r="AJ1061" s="177" t="str">
        <f t="shared" si="1236"/>
        <v>Liverpool</v>
      </c>
      <c r="AK1061" s="177" t="str">
        <f t="shared" si="1236"/>
        <v>West Ham</v>
      </c>
      <c r="AL1061" s="177" t="str">
        <f t="shared" si="1236"/>
        <v/>
      </c>
      <c r="AM1061" s="177" t="str">
        <f t="shared" si="1236"/>
        <v/>
      </c>
      <c r="AN1061" s="177" t="str">
        <f t="shared" si="1236"/>
        <v/>
      </c>
      <c r="AO1061" s="177" t="str">
        <f t="shared" si="1236"/>
        <v/>
      </c>
      <c r="AP1061" s="177" t="str">
        <f t="shared" si="1236"/>
        <v/>
      </c>
      <c r="AQ1061" s="170"/>
      <c r="AR1061" s="170"/>
    </row>
    <row r="1062" ht="12.75" customHeight="1">
      <c r="A1062" s="170"/>
      <c r="B1062" s="170"/>
      <c r="C1062" s="140"/>
      <c r="D1062" s="139">
        <v>95.0</v>
      </c>
      <c r="E1062" s="177" t="str">
        <f t="shared" ref="E1062:AP1062" si="1237">IFERROR(INDEX($D$389:$D$578,MATCH($D1062,E$389:E$578,0)),"")</f>
        <v>Man Utd</v>
      </c>
      <c r="F1062" s="177" t="str">
        <f t="shared" si="1237"/>
        <v>Liverpool</v>
      </c>
      <c r="G1062" s="177" t="str">
        <f t="shared" si="1237"/>
        <v>Burnley</v>
      </c>
      <c r="H1062" s="177" t="str">
        <f t="shared" si="1237"/>
        <v>Southampton</v>
      </c>
      <c r="I1062" s="177" t="str">
        <f t="shared" si="1237"/>
        <v>Newcastle</v>
      </c>
      <c r="J1062" s="177" t="str">
        <f t="shared" si="1237"/>
        <v>Watford</v>
      </c>
      <c r="K1062" s="177" t="str">
        <f t="shared" si="1237"/>
        <v>Liverpool</v>
      </c>
      <c r="L1062" s="177" t="str">
        <f t="shared" si="1237"/>
        <v>Southampton</v>
      </c>
      <c r="M1062" s="177" t="str">
        <f t="shared" si="1237"/>
        <v>Southampton</v>
      </c>
      <c r="N1062" s="177" t="str">
        <f t="shared" si="1237"/>
        <v>West Ham</v>
      </c>
      <c r="O1062" s="177" t="str">
        <f t="shared" si="1237"/>
        <v>Wolves</v>
      </c>
      <c r="P1062" s="177" t="str">
        <f t="shared" si="1237"/>
        <v>Man Utd</v>
      </c>
      <c r="Q1062" s="177" t="str">
        <f t="shared" si="1237"/>
        <v>Everton</v>
      </c>
      <c r="R1062" s="177" t="str">
        <f t="shared" si="1237"/>
        <v>Southampton</v>
      </c>
      <c r="S1062" s="177" t="str">
        <f t="shared" si="1237"/>
        <v>Newcastle</v>
      </c>
      <c r="T1062" s="177" t="str">
        <f t="shared" si="1237"/>
        <v>Cardiff</v>
      </c>
      <c r="U1062" s="177" t="str">
        <f t="shared" si="1237"/>
        <v>Watford</v>
      </c>
      <c r="V1062" s="177" t="str">
        <f t="shared" si="1237"/>
        <v>Tottenham</v>
      </c>
      <c r="W1062" s="177" t="str">
        <f t="shared" si="1237"/>
        <v>Man City</v>
      </c>
      <c r="X1062" s="177" t="str">
        <f t="shared" si="1237"/>
        <v>Newcastle</v>
      </c>
      <c r="Y1062" s="177" t="str">
        <f t="shared" si="1237"/>
        <v>Tottenham</v>
      </c>
      <c r="Z1062" s="177" t="str">
        <f t="shared" si="1237"/>
        <v>Chelsea</v>
      </c>
      <c r="AA1062" s="177" t="str">
        <f t="shared" si="1237"/>
        <v>Man City</v>
      </c>
      <c r="AB1062" s="177" t="str">
        <f t="shared" si="1237"/>
        <v>Southampton</v>
      </c>
      <c r="AC1062" s="177" t="str">
        <f t="shared" si="1237"/>
        <v>Newcastle</v>
      </c>
      <c r="AD1062" s="177" t="str">
        <f t="shared" si="1237"/>
        <v>West Ham</v>
      </c>
      <c r="AE1062" s="177" t="str">
        <f t="shared" si="1237"/>
        <v>Wolves</v>
      </c>
      <c r="AF1062" s="177" t="str">
        <f t="shared" si="1237"/>
        <v>Watford</v>
      </c>
      <c r="AG1062" s="177" t="str">
        <f t="shared" si="1237"/>
        <v>Fulham</v>
      </c>
      <c r="AH1062" s="177" t="str">
        <f t="shared" si="1237"/>
        <v>Southampton</v>
      </c>
      <c r="AI1062" s="177" t="str">
        <f t="shared" si="1237"/>
        <v>Leicester</v>
      </c>
      <c r="AJ1062" s="177" t="str">
        <f t="shared" si="1237"/>
        <v>Chelsea</v>
      </c>
      <c r="AK1062" s="177" t="str">
        <f t="shared" si="1237"/>
        <v>Southampton</v>
      </c>
      <c r="AL1062" s="177" t="str">
        <f t="shared" si="1237"/>
        <v/>
      </c>
      <c r="AM1062" s="177" t="str">
        <f t="shared" si="1237"/>
        <v/>
      </c>
      <c r="AN1062" s="177" t="str">
        <f t="shared" si="1237"/>
        <v/>
      </c>
      <c r="AO1062" s="177" t="str">
        <f t="shared" si="1237"/>
        <v/>
      </c>
      <c r="AP1062" s="177" t="str">
        <f t="shared" si="1237"/>
        <v/>
      </c>
      <c r="AQ1062" s="170"/>
      <c r="AR1062" s="170"/>
    </row>
    <row r="1063" ht="12.75" customHeight="1">
      <c r="A1063" s="170"/>
      <c r="B1063" s="170"/>
      <c r="C1063" s="140"/>
      <c r="D1063" s="139">
        <v>96.0</v>
      </c>
      <c r="E1063" s="177" t="str">
        <f t="shared" ref="E1063:AP1063" si="1238">IFERROR(INDEX($D$389:$D$578,MATCH($D1063,E$389:E$578,0)),"")</f>
        <v>Southampton</v>
      </c>
      <c r="F1063" s="177" t="str">
        <f t="shared" si="1238"/>
        <v>Liverpool</v>
      </c>
      <c r="G1063" s="177" t="str">
        <f t="shared" si="1238"/>
        <v>Fulham</v>
      </c>
      <c r="H1063" s="177" t="str">
        <f t="shared" si="1238"/>
        <v>Huddersfield</v>
      </c>
      <c r="I1063" s="177" t="str">
        <f t="shared" si="1238"/>
        <v>Wolves</v>
      </c>
      <c r="J1063" s="177" t="str">
        <f t="shared" si="1238"/>
        <v>Wolves</v>
      </c>
      <c r="K1063" s="177" t="str">
        <f t="shared" si="1238"/>
        <v>Liverpool</v>
      </c>
      <c r="L1063" s="177" t="str">
        <f t="shared" si="1238"/>
        <v>Tottenham</v>
      </c>
      <c r="M1063" s="177" t="str">
        <f t="shared" si="1238"/>
        <v>Watford</v>
      </c>
      <c r="N1063" s="177" t="str">
        <f t="shared" si="1238"/>
        <v>Wolves</v>
      </c>
      <c r="O1063" s="177" t="str">
        <f t="shared" si="1238"/>
        <v>Southampton</v>
      </c>
      <c r="P1063" s="177" t="str">
        <f t="shared" si="1238"/>
        <v>Leicester</v>
      </c>
      <c r="Q1063" s="177" t="str">
        <f t="shared" si="1238"/>
        <v>Cardiff</v>
      </c>
      <c r="R1063" s="177" t="str">
        <f t="shared" si="1238"/>
        <v>Southampton</v>
      </c>
      <c r="S1063" s="177" t="str">
        <f t="shared" si="1238"/>
        <v>Tottenham</v>
      </c>
      <c r="T1063" s="177" t="str">
        <f t="shared" si="1238"/>
        <v>Tottenham</v>
      </c>
      <c r="U1063" s="177" t="str">
        <f t="shared" si="1238"/>
        <v>Cardiff</v>
      </c>
      <c r="V1063" s="177" t="str">
        <f t="shared" si="1238"/>
        <v>Southampton</v>
      </c>
      <c r="W1063" s="177" t="str">
        <f t="shared" si="1238"/>
        <v>Everton</v>
      </c>
      <c r="X1063" s="177" t="str">
        <f t="shared" si="1238"/>
        <v>Wolves</v>
      </c>
      <c r="Y1063" s="177" t="str">
        <f t="shared" si="1238"/>
        <v>Liverpool</v>
      </c>
      <c r="Z1063" s="177" t="str">
        <f t="shared" si="1238"/>
        <v>Watford</v>
      </c>
      <c r="AA1063" s="177" t="str">
        <f t="shared" si="1238"/>
        <v>Man Utd</v>
      </c>
      <c r="AB1063" s="177" t="str">
        <f t="shared" si="1238"/>
        <v>Watford</v>
      </c>
      <c r="AC1063" s="177" t="str">
        <f t="shared" si="1238"/>
        <v>Man Utd</v>
      </c>
      <c r="AD1063" s="177" t="str">
        <f t="shared" si="1238"/>
        <v>Newcastle</v>
      </c>
      <c r="AE1063" s="177" t="str">
        <f t="shared" si="1238"/>
        <v>Tottenham</v>
      </c>
      <c r="AF1063" s="177" t="str">
        <f t="shared" si="1238"/>
        <v>Chelsea</v>
      </c>
      <c r="AG1063" s="177" t="str">
        <f t="shared" si="1238"/>
        <v>Wolves</v>
      </c>
      <c r="AH1063" s="177" t="str">
        <f t="shared" si="1238"/>
        <v>Wolves</v>
      </c>
      <c r="AI1063" s="177" t="str">
        <f t="shared" si="1238"/>
        <v>Liverpool</v>
      </c>
      <c r="AJ1063" s="177" t="str">
        <f t="shared" si="1238"/>
        <v>Southampton</v>
      </c>
      <c r="AK1063" s="177" t="str">
        <f t="shared" si="1238"/>
        <v>Burnley</v>
      </c>
      <c r="AL1063" s="177" t="str">
        <f t="shared" si="1238"/>
        <v/>
      </c>
      <c r="AM1063" s="177" t="str">
        <f t="shared" si="1238"/>
        <v/>
      </c>
      <c r="AN1063" s="177" t="str">
        <f t="shared" si="1238"/>
        <v/>
      </c>
      <c r="AO1063" s="177" t="str">
        <f t="shared" si="1238"/>
        <v/>
      </c>
      <c r="AP1063" s="177" t="str">
        <f t="shared" si="1238"/>
        <v/>
      </c>
      <c r="AQ1063" s="170"/>
      <c r="AR1063" s="170"/>
    </row>
    <row r="1064" ht="12.75" customHeight="1">
      <c r="A1064" s="170"/>
      <c r="B1064" s="170"/>
      <c r="C1064" s="140"/>
      <c r="D1064" s="139">
        <v>97.0</v>
      </c>
      <c r="E1064" s="177" t="str">
        <f t="shared" ref="E1064:AP1064" si="1239">IFERROR(INDEX($D$389:$D$578,MATCH($D1064,E$389:E$578,0)),"")</f>
        <v>Cardiff</v>
      </c>
      <c r="F1064" s="177" t="str">
        <f t="shared" si="1239"/>
        <v>Wolves</v>
      </c>
      <c r="G1064" s="177" t="str">
        <f t="shared" si="1239"/>
        <v>West Ham</v>
      </c>
      <c r="H1064" s="177" t="str">
        <f t="shared" si="1239"/>
        <v>Southampton</v>
      </c>
      <c r="I1064" s="177" t="str">
        <f t="shared" si="1239"/>
        <v>West Ham</v>
      </c>
      <c r="J1064" s="177" t="str">
        <f t="shared" si="1239"/>
        <v>Chelsea</v>
      </c>
      <c r="K1064" s="177" t="str">
        <f t="shared" si="1239"/>
        <v>Man City</v>
      </c>
      <c r="L1064" s="177" t="str">
        <f t="shared" si="1239"/>
        <v>Wolves</v>
      </c>
      <c r="M1064" s="177" t="str">
        <f t="shared" si="1239"/>
        <v>Liverpool</v>
      </c>
      <c r="N1064" s="177" t="str">
        <f t="shared" si="1239"/>
        <v>West Ham</v>
      </c>
      <c r="O1064" s="177" t="str">
        <f t="shared" si="1239"/>
        <v>Liverpool</v>
      </c>
      <c r="P1064" s="177" t="str">
        <f t="shared" si="1239"/>
        <v>Tottenham</v>
      </c>
      <c r="Q1064" s="177" t="str">
        <f t="shared" si="1239"/>
        <v>Leicester</v>
      </c>
      <c r="R1064" s="177" t="str">
        <f t="shared" si="1239"/>
        <v>Southampton</v>
      </c>
      <c r="S1064" s="177" t="str">
        <f t="shared" si="1239"/>
        <v>Man City</v>
      </c>
      <c r="T1064" s="177" t="str">
        <f t="shared" si="1239"/>
        <v>Southampton</v>
      </c>
      <c r="U1064" s="177" t="str">
        <f t="shared" si="1239"/>
        <v>Tottenham</v>
      </c>
      <c r="V1064" s="177" t="str">
        <f t="shared" si="1239"/>
        <v>Southampton</v>
      </c>
      <c r="W1064" s="177" t="str">
        <f t="shared" si="1239"/>
        <v>West Ham</v>
      </c>
      <c r="X1064" s="177" t="str">
        <f t="shared" si="1239"/>
        <v>Man Utd</v>
      </c>
      <c r="Y1064" s="177" t="str">
        <f t="shared" si="1239"/>
        <v>Liverpool</v>
      </c>
      <c r="Z1064" s="177" t="str">
        <f t="shared" si="1239"/>
        <v>Southampton</v>
      </c>
      <c r="AA1064" s="177" t="str">
        <f t="shared" si="1239"/>
        <v>Man City</v>
      </c>
      <c r="AB1064" s="177" t="str">
        <f t="shared" si="1239"/>
        <v>Everton</v>
      </c>
      <c r="AC1064" s="177" t="str">
        <f t="shared" si="1239"/>
        <v>Liverpool</v>
      </c>
      <c r="AD1064" s="177" t="str">
        <f t="shared" si="1239"/>
        <v>Newcastle</v>
      </c>
      <c r="AE1064" s="177" t="str">
        <f t="shared" si="1239"/>
        <v>Chelsea</v>
      </c>
      <c r="AF1064" s="177" t="str">
        <f t="shared" si="1239"/>
        <v>Tottenham</v>
      </c>
      <c r="AG1064" s="177" t="str">
        <f t="shared" si="1239"/>
        <v>Wolves</v>
      </c>
      <c r="AH1064" s="177" t="str">
        <f t="shared" si="1239"/>
        <v>Watford</v>
      </c>
      <c r="AI1064" s="177" t="str">
        <f t="shared" si="1239"/>
        <v>Man Utd</v>
      </c>
      <c r="AJ1064" s="177" t="str">
        <f t="shared" si="1239"/>
        <v>Man Utd</v>
      </c>
      <c r="AK1064" s="177" t="str">
        <f t="shared" si="1239"/>
        <v>Fulham</v>
      </c>
      <c r="AL1064" s="177" t="str">
        <f t="shared" si="1239"/>
        <v/>
      </c>
      <c r="AM1064" s="177" t="str">
        <f t="shared" si="1239"/>
        <v/>
      </c>
      <c r="AN1064" s="177" t="str">
        <f t="shared" si="1239"/>
        <v/>
      </c>
      <c r="AO1064" s="177" t="str">
        <f t="shared" si="1239"/>
        <v/>
      </c>
      <c r="AP1064" s="177" t="str">
        <f t="shared" si="1239"/>
        <v/>
      </c>
      <c r="AQ1064" s="170"/>
      <c r="AR1064" s="170"/>
    </row>
    <row r="1065" ht="12.75" customHeight="1">
      <c r="A1065" s="170"/>
      <c r="B1065" s="170"/>
      <c r="C1065" s="140"/>
      <c r="D1065" s="139">
        <v>98.0</v>
      </c>
      <c r="E1065" s="177" t="str">
        <f t="shared" ref="E1065:AP1065" si="1240">IFERROR(INDEX($D$389:$D$578,MATCH($D1065,E$389:E$578,0)),"")</f>
        <v>Liverpool</v>
      </c>
      <c r="F1065" s="177" t="str">
        <f t="shared" si="1240"/>
        <v>Southampton</v>
      </c>
      <c r="G1065" s="177" t="str">
        <f t="shared" si="1240"/>
        <v>West Ham</v>
      </c>
      <c r="H1065" s="177" t="str">
        <f t="shared" si="1240"/>
        <v>Newcastle</v>
      </c>
      <c r="I1065" s="177" t="str">
        <f t="shared" si="1240"/>
        <v>Leicester</v>
      </c>
      <c r="J1065" s="177" t="str">
        <f t="shared" si="1240"/>
        <v>Brighton</v>
      </c>
      <c r="K1065" s="177" t="str">
        <f t="shared" si="1240"/>
        <v>Watford</v>
      </c>
      <c r="L1065" s="177" t="str">
        <f t="shared" si="1240"/>
        <v>Crystal Palace</v>
      </c>
      <c r="M1065" s="177" t="str">
        <f t="shared" si="1240"/>
        <v>Chelsea</v>
      </c>
      <c r="N1065" s="177" t="str">
        <f t="shared" si="1240"/>
        <v>Man Utd</v>
      </c>
      <c r="O1065" s="177" t="str">
        <f t="shared" si="1240"/>
        <v>Tottenham</v>
      </c>
      <c r="P1065" s="177" t="str">
        <f t="shared" si="1240"/>
        <v>West Ham</v>
      </c>
      <c r="Q1065" s="177" t="str">
        <f t="shared" si="1240"/>
        <v>Wolves</v>
      </c>
      <c r="R1065" s="177" t="str">
        <f t="shared" si="1240"/>
        <v>Newcastle</v>
      </c>
      <c r="S1065" s="177" t="str">
        <f t="shared" si="1240"/>
        <v>Liverpool</v>
      </c>
      <c r="T1065" s="177" t="str">
        <f t="shared" si="1240"/>
        <v>Wolves</v>
      </c>
      <c r="U1065" s="177" t="str">
        <f t="shared" si="1240"/>
        <v>Cardiff</v>
      </c>
      <c r="V1065" s="177" t="str">
        <f t="shared" si="1240"/>
        <v>Newcastle</v>
      </c>
      <c r="W1065" s="177" t="str">
        <f t="shared" si="1240"/>
        <v>Leicester</v>
      </c>
      <c r="X1065" s="177" t="str">
        <f t="shared" si="1240"/>
        <v>Huddersfield</v>
      </c>
      <c r="Y1065" s="177" t="str">
        <f t="shared" si="1240"/>
        <v>Huddersfield</v>
      </c>
      <c r="Z1065" s="177" t="str">
        <f t="shared" si="1240"/>
        <v>Newcastle</v>
      </c>
      <c r="AA1065" s="177" t="str">
        <f t="shared" si="1240"/>
        <v>Wolves</v>
      </c>
      <c r="AB1065" s="177" t="str">
        <f t="shared" si="1240"/>
        <v>Liverpool</v>
      </c>
      <c r="AC1065" s="177" t="str">
        <f t="shared" si="1240"/>
        <v>Leicester</v>
      </c>
      <c r="AD1065" s="177" t="str">
        <f t="shared" si="1240"/>
        <v>Watford</v>
      </c>
      <c r="AE1065" s="177" t="str">
        <f t="shared" si="1240"/>
        <v>Man City</v>
      </c>
      <c r="AF1065" s="177" t="str">
        <f t="shared" si="1240"/>
        <v>Chelsea</v>
      </c>
      <c r="AG1065" s="177" t="str">
        <f t="shared" si="1240"/>
        <v>Watford</v>
      </c>
      <c r="AH1065" s="177" t="str">
        <f t="shared" si="1240"/>
        <v>Watford</v>
      </c>
      <c r="AI1065" s="177" t="str">
        <f t="shared" si="1240"/>
        <v>Liverpool</v>
      </c>
      <c r="AJ1065" s="177" t="str">
        <f t="shared" si="1240"/>
        <v>Cardiff</v>
      </c>
      <c r="AK1065" s="177" t="str">
        <f t="shared" si="1240"/>
        <v>Watford</v>
      </c>
      <c r="AL1065" s="177" t="str">
        <f t="shared" si="1240"/>
        <v/>
      </c>
      <c r="AM1065" s="177" t="str">
        <f t="shared" si="1240"/>
        <v/>
      </c>
      <c r="AN1065" s="177" t="str">
        <f t="shared" si="1240"/>
        <v/>
      </c>
      <c r="AO1065" s="177" t="str">
        <f t="shared" si="1240"/>
        <v/>
      </c>
      <c r="AP1065" s="177" t="str">
        <f t="shared" si="1240"/>
        <v/>
      </c>
      <c r="AQ1065" s="170"/>
      <c r="AR1065" s="170"/>
    </row>
    <row r="1066" ht="12.75" customHeight="1">
      <c r="A1066" s="170"/>
      <c r="B1066" s="170"/>
      <c r="C1066" s="140"/>
      <c r="D1066" s="139">
        <v>99.0</v>
      </c>
      <c r="E1066" s="177" t="str">
        <f t="shared" ref="E1066:AP1066" si="1241">IFERROR(INDEX($D$389:$D$578,MATCH($D1066,E$389:E$578,0)),"")</f>
        <v>Man Utd</v>
      </c>
      <c r="F1066" s="177" t="str">
        <f t="shared" si="1241"/>
        <v>Southampton</v>
      </c>
      <c r="G1066" s="177" t="str">
        <f t="shared" si="1241"/>
        <v>Tottenham</v>
      </c>
      <c r="H1066" s="177" t="str">
        <f t="shared" si="1241"/>
        <v>Man Utd</v>
      </c>
      <c r="I1066" s="177" t="str">
        <f t="shared" si="1241"/>
        <v>Tottenham</v>
      </c>
      <c r="J1066" s="177" t="str">
        <f t="shared" si="1241"/>
        <v>Man Utd</v>
      </c>
      <c r="K1066" s="177" t="str">
        <f t="shared" si="1241"/>
        <v>Man Utd</v>
      </c>
      <c r="L1066" s="177" t="str">
        <f t="shared" si="1241"/>
        <v>Southampton</v>
      </c>
      <c r="M1066" s="177" t="str">
        <f t="shared" si="1241"/>
        <v>Crystal Palace</v>
      </c>
      <c r="N1066" s="177" t="str">
        <f t="shared" si="1241"/>
        <v>Man Utd</v>
      </c>
      <c r="O1066" s="177" t="str">
        <f t="shared" si="1241"/>
        <v>Burnley</v>
      </c>
      <c r="P1066" s="177" t="str">
        <f t="shared" si="1241"/>
        <v>Wolves</v>
      </c>
      <c r="Q1066" s="177" t="str">
        <f t="shared" si="1241"/>
        <v>Everton</v>
      </c>
      <c r="R1066" s="177" t="str">
        <f t="shared" si="1241"/>
        <v>Huddersfield</v>
      </c>
      <c r="S1066" s="177" t="str">
        <f t="shared" si="1241"/>
        <v>Liverpool</v>
      </c>
      <c r="T1066" s="177" t="str">
        <f t="shared" si="1241"/>
        <v>Wolves</v>
      </c>
      <c r="U1066" s="177" t="str">
        <f t="shared" si="1241"/>
        <v>Southampton</v>
      </c>
      <c r="V1066" s="177" t="str">
        <f t="shared" si="1241"/>
        <v>Newcastle</v>
      </c>
      <c r="W1066" s="177" t="str">
        <f t="shared" si="1241"/>
        <v>West Ham</v>
      </c>
      <c r="X1066" s="177" t="str">
        <f t="shared" si="1241"/>
        <v>Fulham</v>
      </c>
      <c r="Y1066" s="177" t="str">
        <f t="shared" si="1241"/>
        <v>Watford</v>
      </c>
      <c r="Z1066" s="177" t="str">
        <f t="shared" si="1241"/>
        <v>Man Utd</v>
      </c>
      <c r="AA1066" s="177" t="str">
        <f t="shared" si="1241"/>
        <v>Fulham</v>
      </c>
      <c r="AB1066" s="177" t="str">
        <f t="shared" si="1241"/>
        <v>Man City</v>
      </c>
      <c r="AC1066" s="177" t="str">
        <f t="shared" si="1241"/>
        <v>Man City</v>
      </c>
      <c r="AD1066" s="177" t="str">
        <f t="shared" si="1241"/>
        <v>Tottenham</v>
      </c>
      <c r="AE1066" s="177" t="str">
        <f t="shared" si="1241"/>
        <v>Watford</v>
      </c>
      <c r="AF1066" s="177" t="str">
        <f t="shared" si="1241"/>
        <v>Chelsea</v>
      </c>
      <c r="AG1066" s="177" t="str">
        <f t="shared" si="1241"/>
        <v>Brighton</v>
      </c>
      <c r="AH1066" s="177" t="str">
        <f t="shared" si="1241"/>
        <v>Chelsea</v>
      </c>
      <c r="AI1066" s="177" t="str">
        <f t="shared" si="1241"/>
        <v>Watford</v>
      </c>
      <c r="AJ1066" s="177" t="str">
        <f t="shared" si="1241"/>
        <v>Man City</v>
      </c>
      <c r="AK1066" s="177" t="str">
        <f t="shared" si="1241"/>
        <v>Wolves</v>
      </c>
      <c r="AL1066" s="177" t="str">
        <f t="shared" si="1241"/>
        <v/>
      </c>
      <c r="AM1066" s="177" t="str">
        <f t="shared" si="1241"/>
        <v/>
      </c>
      <c r="AN1066" s="177" t="str">
        <f t="shared" si="1241"/>
        <v/>
      </c>
      <c r="AO1066" s="177" t="str">
        <f t="shared" si="1241"/>
        <v/>
      </c>
      <c r="AP1066" s="177" t="str">
        <f t="shared" si="1241"/>
        <v/>
      </c>
      <c r="AQ1066" s="170"/>
      <c r="AR1066" s="170"/>
    </row>
    <row r="1067" ht="12.75" customHeight="1">
      <c r="A1067" s="170"/>
      <c r="B1067" s="170"/>
      <c r="C1067" s="140"/>
      <c r="D1067" s="139">
        <v>100.0</v>
      </c>
      <c r="E1067" s="177" t="str">
        <f t="shared" ref="E1067:AP1067" si="1242">IFERROR(INDEX($D$389:$D$578,MATCH($D1067,E$389:E$578,0)),"")</f>
        <v>Man City</v>
      </c>
      <c r="F1067" s="177" t="str">
        <f t="shared" si="1242"/>
        <v>Leicester</v>
      </c>
      <c r="G1067" s="177" t="str">
        <f t="shared" si="1242"/>
        <v>Southampton</v>
      </c>
      <c r="H1067" s="177" t="str">
        <f t="shared" si="1242"/>
        <v>Tottenham</v>
      </c>
      <c r="I1067" s="177" t="str">
        <f t="shared" si="1242"/>
        <v>Wolves</v>
      </c>
      <c r="J1067" s="177" t="str">
        <f t="shared" si="1242"/>
        <v>Newcastle</v>
      </c>
      <c r="K1067" s="177" t="str">
        <f t="shared" si="1242"/>
        <v>Fulham</v>
      </c>
      <c r="L1067" s="177" t="str">
        <f t="shared" si="1242"/>
        <v>West Ham</v>
      </c>
      <c r="M1067" s="177" t="str">
        <f t="shared" si="1242"/>
        <v>Watford</v>
      </c>
      <c r="N1067" s="177" t="str">
        <f t="shared" si="1242"/>
        <v>Tottenham</v>
      </c>
      <c r="O1067" s="177" t="str">
        <f t="shared" si="1242"/>
        <v>Wolves</v>
      </c>
      <c r="P1067" s="177" t="str">
        <f t="shared" si="1242"/>
        <v>Liverpool</v>
      </c>
      <c r="Q1067" s="177" t="str">
        <f t="shared" si="1242"/>
        <v>Huddersfield</v>
      </c>
      <c r="R1067" s="177" t="str">
        <f t="shared" si="1242"/>
        <v>Crystal Palace</v>
      </c>
      <c r="S1067" s="177" t="str">
        <f t="shared" si="1242"/>
        <v>Leicester</v>
      </c>
      <c r="T1067" s="177" t="str">
        <f t="shared" si="1242"/>
        <v>Crystal Palace</v>
      </c>
      <c r="U1067" s="177" t="str">
        <f t="shared" si="1242"/>
        <v>Tottenham</v>
      </c>
      <c r="V1067" s="177" t="str">
        <f t="shared" si="1242"/>
        <v>Newcastle</v>
      </c>
      <c r="W1067" s="177" t="str">
        <f t="shared" si="1242"/>
        <v>Newcastle</v>
      </c>
      <c r="X1067" s="177" t="str">
        <f t="shared" si="1242"/>
        <v>Southampton</v>
      </c>
      <c r="Y1067" s="177" t="str">
        <f t="shared" si="1242"/>
        <v>Newcastle</v>
      </c>
      <c r="Z1067" s="177" t="str">
        <f t="shared" si="1242"/>
        <v>Wolves</v>
      </c>
      <c r="AA1067" s="177" t="str">
        <f t="shared" si="1242"/>
        <v>Watford</v>
      </c>
      <c r="AB1067" s="177" t="str">
        <f t="shared" si="1242"/>
        <v>West Ham</v>
      </c>
      <c r="AC1067" s="177" t="str">
        <f t="shared" si="1242"/>
        <v>Man Utd</v>
      </c>
      <c r="AD1067" s="177" t="str">
        <f t="shared" si="1242"/>
        <v>Everton</v>
      </c>
      <c r="AE1067" s="177" t="str">
        <f t="shared" si="1242"/>
        <v>Huddersfield</v>
      </c>
      <c r="AF1067" s="177" t="str">
        <f t="shared" si="1242"/>
        <v>Wolves</v>
      </c>
      <c r="AG1067" s="177" t="str">
        <f t="shared" si="1242"/>
        <v>Man City</v>
      </c>
      <c r="AH1067" s="177" t="str">
        <f t="shared" si="1242"/>
        <v>Newcastle</v>
      </c>
      <c r="AI1067" s="177" t="str">
        <f t="shared" si="1242"/>
        <v>Newcastle</v>
      </c>
      <c r="AJ1067" s="177" t="str">
        <f t="shared" si="1242"/>
        <v>Man Utd</v>
      </c>
      <c r="AK1067" s="177" t="str">
        <f t="shared" si="1242"/>
        <v>Watford</v>
      </c>
      <c r="AL1067" s="177" t="str">
        <f t="shared" si="1242"/>
        <v/>
      </c>
      <c r="AM1067" s="177" t="str">
        <f t="shared" si="1242"/>
        <v/>
      </c>
      <c r="AN1067" s="177" t="str">
        <f t="shared" si="1242"/>
        <v/>
      </c>
      <c r="AO1067" s="177" t="str">
        <f t="shared" si="1242"/>
        <v/>
      </c>
      <c r="AP1067" s="177" t="str">
        <f t="shared" si="1242"/>
        <v/>
      </c>
      <c r="AQ1067" s="170"/>
      <c r="AR1067" s="170"/>
    </row>
    <row r="1068" ht="12.75" customHeight="1">
      <c r="A1068" s="170"/>
      <c r="B1068" s="170"/>
      <c r="C1068" s="140"/>
      <c r="D1068" s="139">
        <v>101.0</v>
      </c>
      <c r="E1068" s="177" t="str">
        <f t="shared" ref="E1068:AP1068" si="1243">IFERROR(INDEX($D$389:$D$578,MATCH($D1068,E$389:E$578,0)),"")</f>
        <v>Fulham</v>
      </c>
      <c r="F1068" s="177" t="str">
        <f t="shared" si="1243"/>
        <v>Cardiff</v>
      </c>
      <c r="G1068" s="177" t="str">
        <f t="shared" si="1243"/>
        <v>Leicester</v>
      </c>
      <c r="H1068" s="177" t="str">
        <f t="shared" si="1243"/>
        <v>Man Utd</v>
      </c>
      <c r="I1068" s="177" t="str">
        <f t="shared" si="1243"/>
        <v>Crystal Palace</v>
      </c>
      <c r="J1068" s="177" t="str">
        <f t="shared" si="1243"/>
        <v>Man Utd</v>
      </c>
      <c r="K1068" s="177" t="str">
        <f t="shared" si="1243"/>
        <v>Newcastle</v>
      </c>
      <c r="L1068" s="177" t="str">
        <f t="shared" si="1243"/>
        <v>Wolves</v>
      </c>
      <c r="M1068" s="177" t="str">
        <f t="shared" si="1243"/>
        <v>Southampton</v>
      </c>
      <c r="N1068" s="177" t="str">
        <f t="shared" si="1243"/>
        <v>Wolves</v>
      </c>
      <c r="O1068" s="177" t="str">
        <f t="shared" si="1243"/>
        <v>Liverpool</v>
      </c>
      <c r="P1068" s="177" t="str">
        <f t="shared" si="1243"/>
        <v>Chelsea</v>
      </c>
      <c r="Q1068" s="177" t="str">
        <f t="shared" si="1243"/>
        <v>Everton</v>
      </c>
      <c r="R1068" s="177" t="str">
        <f t="shared" si="1243"/>
        <v>Liverpool</v>
      </c>
      <c r="S1068" s="177" t="str">
        <f t="shared" si="1243"/>
        <v>Cardiff</v>
      </c>
      <c r="T1068" s="177" t="str">
        <f t="shared" si="1243"/>
        <v>Watford</v>
      </c>
      <c r="U1068" s="177" t="str">
        <f t="shared" si="1243"/>
        <v>Watford</v>
      </c>
      <c r="V1068" s="177" t="str">
        <f t="shared" si="1243"/>
        <v>Watford</v>
      </c>
      <c r="W1068" s="177" t="str">
        <f t="shared" si="1243"/>
        <v>Tottenham</v>
      </c>
      <c r="X1068" s="177" t="str">
        <f t="shared" si="1243"/>
        <v>Chelsea</v>
      </c>
      <c r="Y1068" s="177" t="str">
        <f t="shared" si="1243"/>
        <v>Crystal Palace</v>
      </c>
      <c r="Z1068" s="177" t="str">
        <f t="shared" si="1243"/>
        <v>Liverpool</v>
      </c>
      <c r="AA1068" s="177" t="str">
        <f t="shared" si="1243"/>
        <v>Watford</v>
      </c>
      <c r="AB1068" s="177" t="str">
        <f t="shared" si="1243"/>
        <v>Tottenham</v>
      </c>
      <c r="AC1068" s="177" t="str">
        <f t="shared" si="1243"/>
        <v>West Ham</v>
      </c>
      <c r="AD1068" s="177" t="str">
        <f t="shared" si="1243"/>
        <v>Man Utd</v>
      </c>
      <c r="AE1068" s="177" t="str">
        <f t="shared" si="1243"/>
        <v>Southampton</v>
      </c>
      <c r="AF1068" s="177" t="str">
        <f t="shared" si="1243"/>
        <v>West Ham</v>
      </c>
      <c r="AG1068" s="177" t="str">
        <f t="shared" si="1243"/>
        <v>Wolves</v>
      </c>
      <c r="AH1068" s="177" t="str">
        <f t="shared" si="1243"/>
        <v>West Ham</v>
      </c>
      <c r="AI1068" s="177" t="str">
        <f t="shared" si="1243"/>
        <v>Crystal Palace</v>
      </c>
      <c r="AJ1068" s="177" t="str">
        <f t="shared" si="1243"/>
        <v>Newcastle</v>
      </c>
      <c r="AK1068" s="177" t="str">
        <f t="shared" si="1243"/>
        <v>Fulham</v>
      </c>
      <c r="AL1068" s="177" t="str">
        <f t="shared" si="1243"/>
        <v/>
      </c>
      <c r="AM1068" s="177" t="str">
        <f t="shared" si="1243"/>
        <v/>
      </c>
      <c r="AN1068" s="177" t="str">
        <f t="shared" si="1243"/>
        <v/>
      </c>
      <c r="AO1068" s="177" t="str">
        <f t="shared" si="1243"/>
        <v/>
      </c>
      <c r="AP1068" s="177" t="str">
        <f t="shared" si="1243"/>
        <v/>
      </c>
      <c r="AQ1068" s="170"/>
      <c r="AR1068" s="170"/>
    </row>
    <row r="1069" ht="12.75" customHeight="1">
      <c r="A1069" s="170"/>
      <c r="B1069" s="170"/>
      <c r="C1069" s="140"/>
      <c r="D1069" s="139">
        <v>102.0</v>
      </c>
      <c r="E1069" s="177" t="str">
        <f t="shared" ref="E1069:AP1069" si="1244">IFERROR(INDEX($D$389:$D$578,MATCH($D1069,E$389:E$578,0)),"")</f>
        <v>Wolves</v>
      </c>
      <c r="F1069" s="177" t="str">
        <f t="shared" si="1244"/>
        <v>Wolves</v>
      </c>
      <c r="G1069" s="177" t="str">
        <f t="shared" si="1244"/>
        <v>Crystal Palace</v>
      </c>
      <c r="H1069" s="177" t="str">
        <f t="shared" si="1244"/>
        <v>Southampton</v>
      </c>
      <c r="I1069" s="177" t="str">
        <f t="shared" si="1244"/>
        <v>Leicester</v>
      </c>
      <c r="J1069" s="177" t="str">
        <f t="shared" si="1244"/>
        <v>West Ham</v>
      </c>
      <c r="K1069" s="177" t="str">
        <f t="shared" si="1244"/>
        <v>Southampton</v>
      </c>
      <c r="L1069" s="177" t="str">
        <f t="shared" si="1244"/>
        <v>Tottenham</v>
      </c>
      <c r="M1069" s="177" t="str">
        <f t="shared" si="1244"/>
        <v>Fulham</v>
      </c>
      <c r="N1069" s="177" t="str">
        <f t="shared" si="1244"/>
        <v>Brighton</v>
      </c>
      <c r="O1069" s="177" t="str">
        <f t="shared" si="1244"/>
        <v>Man Utd</v>
      </c>
      <c r="P1069" s="177" t="str">
        <f t="shared" si="1244"/>
        <v>West Ham</v>
      </c>
      <c r="Q1069" s="177" t="str">
        <f t="shared" si="1244"/>
        <v>Southampton</v>
      </c>
      <c r="R1069" s="177" t="str">
        <f t="shared" si="1244"/>
        <v>Burnley</v>
      </c>
      <c r="S1069" s="177" t="str">
        <f t="shared" si="1244"/>
        <v>Man City</v>
      </c>
      <c r="T1069" s="177" t="str">
        <f t="shared" si="1244"/>
        <v>Man Utd</v>
      </c>
      <c r="U1069" s="177" t="str">
        <f t="shared" si="1244"/>
        <v>Huddersfield</v>
      </c>
      <c r="V1069" s="177" t="str">
        <f t="shared" si="1244"/>
        <v>Cardiff</v>
      </c>
      <c r="W1069" s="177" t="str">
        <f t="shared" si="1244"/>
        <v>Wolves</v>
      </c>
      <c r="X1069" s="177" t="str">
        <f t="shared" si="1244"/>
        <v>Wolves</v>
      </c>
      <c r="Y1069" s="177" t="str">
        <f t="shared" si="1244"/>
        <v>Newcastle</v>
      </c>
      <c r="Z1069" s="177" t="str">
        <f t="shared" si="1244"/>
        <v>Liverpool</v>
      </c>
      <c r="AA1069" s="177" t="str">
        <f t="shared" si="1244"/>
        <v>Watford</v>
      </c>
      <c r="AB1069" s="177" t="str">
        <f t="shared" si="1244"/>
        <v>West Ham</v>
      </c>
      <c r="AC1069" s="177" t="str">
        <f t="shared" si="1244"/>
        <v>Cardiff</v>
      </c>
      <c r="AD1069" s="177" t="str">
        <f t="shared" si="1244"/>
        <v>Liverpool</v>
      </c>
      <c r="AE1069" s="177" t="str">
        <f t="shared" si="1244"/>
        <v>Tottenham</v>
      </c>
      <c r="AF1069" s="177" t="str">
        <f t="shared" si="1244"/>
        <v>Wolves</v>
      </c>
      <c r="AG1069" s="177" t="str">
        <f t="shared" si="1244"/>
        <v>Newcastle</v>
      </c>
      <c r="AH1069" s="177" t="str">
        <f t="shared" si="1244"/>
        <v>Watford</v>
      </c>
      <c r="AI1069" s="177" t="str">
        <f t="shared" si="1244"/>
        <v>Bournemouth</v>
      </c>
      <c r="AJ1069" s="177" t="str">
        <f t="shared" si="1244"/>
        <v>Man City</v>
      </c>
      <c r="AK1069" s="177" t="str">
        <f t="shared" si="1244"/>
        <v>Cardiff</v>
      </c>
      <c r="AL1069" s="177" t="str">
        <f t="shared" si="1244"/>
        <v/>
      </c>
      <c r="AM1069" s="177" t="str">
        <f t="shared" si="1244"/>
        <v/>
      </c>
      <c r="AN1069" s="177" t="str">
        <f t="shared" si="1244"/>
        <v/>
      </c>
      <c r="AO1069" s="177" t="str">
        <f t="shared" si="1244"/>
        <v/>
      </c>
      <c r="AP1069" s="177" t="str">
        <f t="shared" si="1244"/>
        <v/>
      </c>
      <c r="AQ1069" s="170"/>
      <c r="AR1069" s="170"/>
    </row>
    <row r="1070" ht="12.75" customHeight="1">
      <c r="A1070" s="170"/>
      <c r="B1070" s="170"/>
      <c r="C1070" s="140"/>
      <c r="D1070" s="139">
        <v>103.0</v>
      </c>
      <c r="E1070" s="177" t="str">
        <f t="shared" ref="E1070:AP1070" si="1245">IFERROR(INDEX($D$389:$D$578,MATCH($D1070,E$389:E$578,0)),"")</f>
        <v>Newcastle</v>
      </c>
      <c r="F1070" s="177" t="str">
        <f t="shared" si="1245"/>
        <v>Newcastle</v>
      </c>
      <c r="G1070" s="177" t="str">
        <f t="shared" si="1245"/>
        <v>Watford</v>
      </c>
      <c r="H1070" s="177" t="str">
        <f t="shared" si="1245"/>
        <v>Man City</v>
      </c>
      <c r="I1070" s="177" t="str">
        <f t="shared" si="1245"/>
        <v>Man City</v>
      </c>
      <c r="J1070" s="177" t="str">
        <f t="shared" si="1245"/>
        <v>Tottenham</v>
      </c>
      <c r="K1070" s="177" t="str">
        <f t="shared" si="1245"/>
        <v>Tottenham</v>
      </c>
      <c r="L1070" s="177" t="str">
        <f t="shared" si="1245"/>
        <v>Wolves</v>
      </c>
      <c r="M1070" s="177" t="str">
        <f t="shared" si="1245"/>
        <v>Watford</v>
      </c>
      <c r="N1070" s="177" t="str">
        <f t="shared" si="1245"/>
        <v>West Ham</v>
      </c>
      <c r="O1070" s="177" t="str">
        <f t="shared" si="1245"/>
        <v>Everton</v>
      </c>
      <c r="P1070" s="177" t="str">
        <f t="shared" si="1245"/>
        <v>Wolves</v>
      </c>
      <c r="Q1070" s="177" t="str">
        <f t="shared" si="1245"/>
        <v>West Ham</v>
      </c>
      <c r="R1070" s="177" t="str">
        <f t="shared" si="1245"/>
        <v>Chelsea</v>
      </c>
      <c r="S1070" s="177" t="str">
        <f t="shared" si="1245"/>
        <v>Watford</v>
      </c>
      <c r="T1070" s="177" t="str">
        <f t="shared" si="1245"/>
        <v>Wolves</v>
      </c>
      <c r="U1070" s="177" t="str">
        <f t="shared" si="1245"/>
        <v>Southampton</v>
      </c>
      <c r="V1070" s="177" t="str">
        <f t="shared" si="1245"/>
        <v>Wolves</v>
      </c>
      <c r="W1070" s="177" t="str">
        <f t="shared" si="1245"/>
        <v>Wolves</v>
      </c>
      <c r="X1070" s="177" t="str">
        <f t="shared" si="1245"/>
        <v>Fulham</v>
      </c>
      <c r="Y1070" s="177" t="str">
        <f t="shared" si="1245"/>
        <v>Fulham</v>
      </c>
      <c r="Z1070" s="177" t="str">
        <f t="shared" si="1245"/>
        <v>Watford</v>
      </c>
      <c r="AA1070" s="177" t="str">
        <f t="shared" si="1245"/>
        <v>Huddersfield</v>
      </c>
      <c r="AB1070" s="177" t="str">
        <f t="shared" si="1245"/>
        <v>Man Utd</v>
      </c>
      <c r="AC1070" s="177" t="str">
        <f t="shared" si="1245"/>
        <v>Tottenham</v>
      </c>
      <c r="AD1070" s="177" t="str">
        <f t="shared" si="1245"/>
        <v>Huddersfield</v>
      </c>
      <c r="AE1070" s="177" t="str">
        <f t="shared" si="1245"/>
        <v>Man Utd</v>
      </c>
      <c r="AF1070" s="177" t="str">
        <f t="shared" si="1245"/>
        <v>Newcastle</v>
      </c>
      <c r="AG1070" s="177" t="str">
        <f t="shared" si="1245"/>
        <v>Watford</v>
      </c>
      <c r="AH1070" s="177" t="str">
        <f t="shared" si="1245"/>
        <v>Everton</v>
      </c>
      <c r="AI1070" s="177" t="str">
        <f t="shared" si="1245"/>
        <v>West Ham</v>
      </c>
      <c r="AJ1070" s="177" t="str">
        <f t="shared" si="1245"/>
        <v>Fulham</v>
      </c>
      <c r="AK1070" s="177" t="str">
        <f t="shared" si="1245"/>
        <v>Liverpool</v>
      </c>
      <c r="AL1070" s="177" t="str">
        <f t="shared" si="1245"/>
        <v/>
      </c>
      <c r="AM1070" s="177" t="str">
        <f t="shared" si="1245"/>
        <v/>
      </c>
      <c r="AN1070" s="177" t="str">
        <f t="shared" si="1245"/>
        <v/>
      </c>
      <c r="AO1070" s="177" t="str">
        <f t="shared" si="1245"/>
        <v/>
      </c>
      <c r="AP1070" s="177" t="str">
        <f t="shared" si="1245"/>
        <v/>
      </c>
      <c r="AQ1070" s="170"/>
      <c r="AR1070" s="170"/>
    </row>
    <row r="1071" ht="12.75" customHeight="1">
      <c r="A1071" s="170"/>
      <c r="B1071" s="170"/>
      <c r="C1071" s="140"/>
      <c r="D1071" s="139">
        <v>104.0</v>
      </c>
      <c r="E1071" s="177" t="str">
        <f t="shared" ref="E1071:AP1071" si="1246">IFERROR(INDEX($D$389:$D$578,MATCH($D1071,E$389:E$578,0)),"")</f>
        <v>Watford</v>
      </c>
      <c r="F1071" s="177" t="str">
        <f t="shared" si="1246"/>
        <v>Burnley</v>
      </c>
      <c r="G1071" s="177" t="str">
        <f t="shared" si="1246"/>
        <v>Southampton</v>
      </c>
      <c r="H1071" s="177" t="str">
        <f t="shared" si="1246"/>
        <v>Wolves</v>
      </c>
      <c r="I1071" s="177" t="str">
        <f t="shared" si="1246"/>
        <v>Wolves</v>
      </c>
      <c r="J1071" s="177" t="str">
        <f t="shared" si="1246"/>
        <v>Watford</v>
      </c>
      <c r="K1071" s="177" t="str">
        <f t="shared" si="1246"/>
        <v>Fulham</v>
      </c>
      <c r="L1071" s="177" t="str">
        <f t="shared" si="1246"/>
        <v>Man Utd</v>
      </c>
      <c r="M1071" s="177" t="str">
        <f t="shared" si="1246"/>
        <v>Man Utd</v>
      </c>
      <c r="N1071" s="177" t="str">
        <f t="shared" si="1246"/>
        <v>Huddersfield</v>
      </c>
      <c r="O1071" s="177" t="str">
        <f t="shared" si="1246"/>
        <v>Fulham</v>
      </c>
      <c r="P1071" s="177" t="str">
        <f t="shared" si="1246"/>
        <v>Crystal Palace</v>
      </c>
      <c r="Q1071" s="177" t="str">
        <f t="shared" si="1246"/>
        <v>Wolves</v>
      </c>
      <c r="R1071" s="177" t="str">
        <f t="shared" si="1246"/>
        <v>Liverpool</v>
      </c>
      <c r="S1071" s="177" t="str">
        <f t="shared" si="1246"/>
        <v>Watford</v>
      </c>
      <c r="T1071" s="177" t="str">
        <f t="shared" si="1246"/>
        <v>Burnley</v>
      </c>
      <c r="U1071" s="177" t="str">
        <f t="shared" si="1246"/>
        <v>Leicester</v>
      </c>
      <c r="V1071" s="177" t="str">
        <f t="shared" si="1246"/>
        <v>Newcastle</v>
      </c>
      <c r="W1071" s="177" t="str">
        <f t="shared" si="1246"/>
        <v>Liverpool</v>
      </c>
      <c r="X1071" s="177" t="str">
        <f t="shared" si="1246"/>
        <v>Liverpool</v>
      </c>
      <c r="Y1071" s="177" t="str">
        <f t="shared" si="1246"/>
        <v>Man City</v>
      </c>
      <c r="Z1071" s="177" t="str">
        <f t="shared" si="1246"/>
        <v>Everton</v>
      </c>
      <c r="AA1071" s="177" t="str">
        <f t="shared" si="1246"/>
        <v>Fulham</v>
      </c>
      <c r="AB1071" s="177" t="str">
        <f t="shared" si="1246"/>
        <v>Crystal Palace</v>
      </c>
      <c r="AC1071" s="177" t="str">
        <f t="shared" si="1246"/>
        <v>Watford</v>
      </c>
      <c r="AD1071" s="177" t="str">
        <f t="shared" si="1246"/>
        <v>Tottenham</v>
      </c>
      <c r="AE1071" s="177" t="str">
        <f t="shared" si="1246"/>
        <v>Everton</v>
      </c>
      <c r="AF1071" s="177" t="str">
        <f t="shared" si="1246"/>
        <v>Southampton</v>
      </c>
      <c r="AG1071" s="177" t="str">
        <f t="shared" si="1246"/>
        <v>Wolves</v>
      </c>
      <c r="AH1071" s="177" t="str">
        <f t="shared" si="1246"/>
        <v>West Ham</v>
      </c>
      <c r="AI1071" s="177" t="str">
        <f t="shared" si="1246"/>
        <v>Chelsea</v>
      </c>
      <c r="AJ1071" s="177" t="str">
        <f t="shared" si="1246"/>
        <v>Liverpool</v>
      </c>
      <c r="AK1071" s="177" t="str">
        <f t="shared" si="1246"/>
        <v>Tottenham</v>
      </c>
      <c r="AL1071" s="177" t="str">
        <f t="shared" si="1246"/>
        <v/>
      </c>
      <c r="AM1071" s="177" t="str">
        <f t="shared" si="1246"/>
        <v/>
      </c>
      <c r="AN1071" s="177" t="str">
        <f t="shared" si="1246"/>
        <v/>
      </c>
      <c r="AO1071" s="177" t="str">
        <f t="shared" si="1246"/>
        <v/>
      </c>
      <c r="AP1071" s="177" t="str">
        <f t="shared" si="1246"/>
        <v/>
      </c>
      <c r="AQ1071" s="170"/>
      <c r="AR1071" s="170"/>
    </row>
    <row r="1072" ht="12.75" customHeight="1">
      <c r="A1072" s="170"/>
      <c r="B1072" s="170"/>
      <c r="C1072" s="140"/>
      <c r="D1072" s="139">
        <v>105.0</v>
      </c>
      <c r="E1072" s="177" t="str">
        <f t="shared" ref="E1072:AP1072" si="1247">IFERROR(INDEX($D$389:$D$578,MATCH($D1072,E$389:E$578,0)),"")</f>
        <v>Tottenham</v>
      </c>
      <c r="F1072" s="177" t="str">
        <f t="shared" si="1247"/>
        <v>Tottenham</v>
      </c>
      <c r="G1072" s="177" t="str">
        <f t="shared" si="1247"/>
        <v>Huddersfield</v>
      </c>
      <c r="H1072" s="177" t="str">
        <f t="shared" si="1247"/>
        <v>Wolves</v>
      </c>
      <c r="I1072" s="177" t="str">
        <f t="shared" si="1247"/>
        <v>Tottenham</v>
      </c>
      <c r="J1072" s="177" t="str">
        <f t="shared" si="1247"/>
        <v>Crystal Palace</v>
      </c>
      <c r="K1072" s="177" t="str">
        <f t="shared" si="1247"/>
        <v>Crystal Palace</v>
      </c>
      <c r="L1072" s="177" t="str">
        <f t="shared" si="1247"/>
        <v>West Ham</v>
      </c>
      <c r="M1072" s="177" t="str">
        <f t="shared" si="1247"/>
        <v>Leicester</v>
      </c>
      <c r="N1072" s="177" t="str">
        <f t="shared" si="1247"/>
        <v>Liverpool</v>
      </c>
      <c r="O1072" s="177" t="str">
        <f t="shared" si="1247"/>
        <v>West Ham</v>
      </c>
      <c r="P1072" s="177" t="str">
        <f t="shared" si="1247"/>
        <v>Man Utd</v>
      </c>
      <c r="Q1072" s="177" t="str">
        <f t="shared" si="1247"/>
        <v>Fulham</v>
      </c>
      <c r="R1072" s="177" t="str">
        <f t="shared" si="1247"/>
        <v>Tottenham</v>
      </c>
      <c r="S1072" s="177" t="str">
        <f t="shared" si="1247"/>
        <v>Huddersfield</v>
      </c>
      <c r="T1072" s="177" t="str">
        <f t="shared" si="1247"/>
        <v>Man City</v>
      </c>
      <c r="U1072" s="177" t="str">
        <f t="shared" si="1247"/>
        <v>Fulham</v>
      </c>
      <c r="V1072" s="177" t="str">
        <f t="shared" si="1247"/>
        <v>Brighton</v>
      </c>
      <c r="W1072" s="177" t="str">
        <f t="shared" si="1247"/>
        <v>Southampton</v>
      </c>
      <c r="X1072" s="177" t="str">
        <f t="shared" si="1247"/>
        <v>Brighton</v>
      </c>
      <c r="Y1072" s="177" t="str">
        <f t="shared" si="1247"/>
        <v>Crystal Palace</v>
      </c>
      <c r="Z1072" s="177" t="str">
        <f t="shared" si="1247"/>
        <v>West Ham</v>
      </c>
      <c r="AA1072" s="177" t="str">
        <f t="shared" si="1247"/>
        <v>Liverpool</v>
      </c>
      <c r="AB1072" s="177" t="str">
        <f t="shared" si="1247"/>
        <v>Man City</v>
      </c>
      <c r="AC1072" s="177" t="str">
        <f t="shared" si="1247"/>
        <v>Newcastle</v>
      </c>
      <c r="AD1072" s="177" t="str">
        <f t="shared" si="1247"/>
        <v>Leicester</v>
      </c>
      <c r="AE1072" s="177" t="str">
        <f t="shared" si="1247"/>
        <v>Man City</v>
      </c>
      <c r="AF1072" s="177" t="str">
        <f t="shared" si="1247"/>
        <v>Watford</v>
      </c>
      <c r="AG1072" s="177" t="str">
        <f t="shared" si="1247"/>
        <v>Everton</v>
      </c>
      <c r="AH1072" s="177" t="str">
        <f t="shared" si="1247"/>
        <v>West Ham</v>
      </c>
      <c r="AI1072" s="177" t="str">
        <f t="shared" si="1247"/>
        <v>Everton</v>
      </c>
      <c r="AJ1072" s="177" t="str">
        <f t="shared" si="1247"/>
        <v>Watford</v>
      </c>
      <c r="AK1072" s="177" t="str">
        <f t="shared" si="1247"/>
        <v>Newcastle</v>
      </c>
      <c r="AL1072" s="177" t="str">
        <f t="shared" si="1247"/>
        <v/>
      </c>
      <c r="AM1072" s="177" t="str">
        <f t="shared" si="1247"/>
        <v/>
      </c>
      <c r="AN1072" s="177" t="str">
        <f t="shared" si="1247"/>
        <v/>
      </c>
      <c r="AO1072" s="177" t="str">
        <f t="shared" si="1247"/>
        <v/>
      </c>
      <c r="AP1072" s="177" t="str">
        <f t="shared" si="1247"/>
        <v/>
      </c>
      <c r="AQ1072" s="170"/>
      <c r="AR1072" s="170"/>
    </row>
    <row r="1073" ht="12.75" customHeight="1">
      <c r="A1073" s="170"/>
      <c r="B1073" s="170"/>
      <c r="C1073" s="140"/>
      <c r="D1073" s="139">
        <v>106.0</v>
      </c>
      <c r="E1073" s="177" t="str">
        <f t="shared" ref="E1073:AP1073" si="1248">IFERROR(INDEX($D$389:$D$578,MATCH($D1073,E$389:E$578,0)),"")</f>
        <v>Tottenham</v>
      </c>
      <c r="F1073" s="177" t="str">
        <f t="shared" si="1248"/>
        <v>West Ham</v>
      </c>
      <c r="G1073" s="177" t="str">
        <f t="shared" si="1248"/>
        <v>Liverpool</v>
      </c>
      <c r="H1073" s="177" t="str">
        <f t="shared" si="1248"/>
        <v>West Ham</v>
      </c>
      <c r="I1073" s="177" t="str">
        <f t="shared" si="1248"/>
        <v>Everton</v>
      </c>
      <c r="J1073" s="177" t="str">
        <f t="shared" si="1248"/>
        <v>Wolves</v>
      </c>
      <c r="K1073" s="177" t="str">
        <f t="shared" si="1248"/>
        <v>West Ham</v>
      </c>
      <c r="L1073" s="177" t="str">
        <f t="shared" si="1248"/>
        <v>Man City</v>
      </c>
      <c r="M1073" s="177" t="str">
        <f t="shared" si="1248"/>
        <v>Brighton</v>
      </c>
      <c r="N1073" s="177" t="str">
        <f t="shared" si="1248"/>
        <v>Wolves</v>
      </c>
      <c r="O1073" s="177" t="str">
        <f t="shared" si="1248"/>
        <v>Cardiff</v>
      </c>
      <c r="P1073" s="177" t="str">
        <f t="shared" si="1248"/>
        <v>Newcastle</v>
      </c>
      <c r="Q1073" s="177" t="str">
        <f t="shared" si="1248"/>
        <v>Everton</v>
      </c>
      <c r="R1073" s="177" t="str">
        <f t="shared" si="1248"/>
        <v>Chelsea</v>
      </c>
      <c r="S1073" s="177" t="str">
        <f t="shared" si="1248"/>
        <v>Crystal Palace</v>
      </c>
      <c r="T1073" s="177" t="str">
        <f t="shared" si="1248"/>
        <v>Tottenham</v>
      </c>
      <c r="U1073" s="177" t="str">
        <f t="shared" si="1248"/>
        <v>Liverpool</v>
      </c>
      <c r="V1073" s="177" t="str">
        <f t="shared" si="1248"/>
        <v>Burnley</v>
      </c>
      <c r="W1073" s="177" t="str">
        <f t="shared" si="1248"/>
        <v>Man City</v>
      </c>
      <c r="X1073" s="177" t="str">
        <f t="shared" si="1248"/>
        <v>Newcastle</v>
      </c>
      <c r="Y1073" s="177" t="str">
        <f t="shared" si="1248"/>
        <v>Wolves</v>
      </c>
      <c r="Z1073" s="177" t="str">
        <f t="shared" si="1248"/>
        <v>Huddersfield</v>
      </c>
      <c r="AA1073" s="177" t="str">
        <f t="shared" si="1248"/>
        <v>Everton</v>
      </c>
      <c r="AB1073" s="177" t="str">
        <f t="shared" si="1248"/>
        <v>Watford</v>
      </c>
      <c r="AC1073" s="177" t="str">
        <f t="shared" si="1248"/>
        <v>Everton</v>
      </c>
      <c r="AD1073" s="177" t="str">
        <f t="shared" si="1248"/>
        <v>Wolves</v>
      </c>
      <c r="AE1073" s="177" t="str">
        <f t="shared" si="1248"/>
        <v>Tottenham</v>
      </c>
      <c r="AF1073" s="177" t="str">
        <f t="shared" si="1248"/>
        <v>Wolves</v>
      </c>
      <c r="AG1073" s="177" t="str">
        <f t="shared" si="1248"/>
        <v>Man Utd</v>
      </c>
      <c r="AH1073" s="177" t="str">
        <f t="shared" si="1248"/>
        <v>West Ham</v>
      </c>
      <c r="AI1073" s="177" t="str">
        <f t="shared" si="1248"/>
        <v>Wolves</v>
      </c>
      <c r="AJ1073" s="177" t="str">
        <f t="shared" si="1248"/>
        <v>Chelsea</v>
      </c>
      <c r="AK1073" s="177" t="str">
        <f t="shared" si="1248"/>
        <v>Newcastle</v>
      </c>
      <c r="AL1073" s="177" t="str">
        <f t="shared" si="1248"/>
        <v/>
      </c>
      <c r="AM1073" s="177" t="str">
        <f t="shared" si="1248"/>
        <v/>
      </c>
      <c r="AN1073" s="177" t="str">
        <f t="shared" si="1248"/>
        <v/>
      </c>
      <c r="AO1073" s="177" t="str">
        <f t="shared" si="1248"/>
        <v/>
      </c>
      <c r="AP1073" s="177" t="str">
        <f t="shared" si="1248"/>
        <v/>
      </c>
      <c r="AQ1073" s="170"/>
      <c r="AR1073" s="170"/>
    </row>
    <row r="1074" ht="12.75" customHeight="1">
      <c r="A1074" s="170"/>
      <c r="B1074" s="170"/>
      <c r="C1074" s="140"/>
      <c r="D1074" s="139">
        <v>107.0</v>
      </c>
      <c r="E1074" s="177" t="str">
        <f t="shared" ref="E1074:AP1074" si="1249">IFERROR(INDEX($D$389:$D$578,MATCH($D1074,E$389:E$578,0)),"")</f>
        <v>Southampton</v>
      </c>
      <c r="F1074" s="177" t="str">
        <f t="shared" si="1249"/>
        <v>Fulham</v>
      </c>
      <c r="G1074" s="177" t="str">
        <f t="shared" si="1249"/>
        <v>Newcastle</v>
      </c>
      <c r="H1074" s="177" t="str">
        <f t="shared" si="1249"/>
        <v>Burnley</v>
      </c>
      <c r="I1074" s="177" t="str">
        <f t="shared" si="1249"/>
        <v>Watford</v>
      </c>
      <c r="J1074" s="177" t="str">
        <f t="shared" si="1249"/>
        <v>Liverpool</v>
      </c>
      <c r="K1074" s="177" t="str">
        <f t="shared" si="1249"/>
        <v>Newcastle</v>
      </c>
      <c r="L1074" s="177" t="str">
        <f t="shared" si="1249"/>
        <v>Man Utd</v>
      </c>
      <c r="M1074" s="177" t="str">
        <f t="shared" si="1249"/>
        <v>Southampton</v>
      </c>
      <c r="N1074" s="177" t="str">
        <f t="shared" si="1249"/>
        <v>West Ham</v>
      </c>
      <c r="O1074" s="177" t="str">
        <f t="shared" si="1249"/>
        <v>Newcastle</v>
      </c>
      <c r="P1074" s="177" t="str">
        <f t="shared" si="1249"/>
        <v>Man City</v>
      </c>
      <c r="Q1074" s="177" t="str">
        <f t="shared" si="1249"/>
        <v>Watford</v>
      </c>
      <c r="R1074" s="177" t="str">
        <f t="shared" si="1249"/>
        <v>Southampton</v>
      </c>
      <c r="S1074" s="177" t="str">
        <f t="shared" si="1249"/>
        <v>Fulham</v>
      </c>
      <c r="T1074" s="177" t="str">
        <f t="shared" si="1249"/>
        <v>Newcastle</v>
      </c>
      <c r="U1074" s="177" t="str">
        <f t="shared" si="1249"/>
        <v>Watford</v>
      </c>
      <c r="V1074" s="177" t="str">
        <f t="shared" si="1249"/>
        <v>Burnley</v>
      </c>
      <c r="W1074" s="177" t="str">
        <f t="shared" si="1249"/>
        <v>Southampton</v>
      </c>
      <c r="X1074" s="177" t="str">
        <f t="shared" si="1249"/>
        <v>Watford</v>
      </c>
      <c r="Y1074" s="177" t="str">
        <f t="shared" si="1249"/>
        <v>Fulham</v>
      </c>
      <c r="Z1074" s="177" t="str">
        <f t="shared" si="1249"/>
        <v>West Ham</v>
      </c>
      <c r="AA1074" s="177" t="str">
        <f t="shared" si="1249"/>
        <v>Man Utd</v>
      </c>
      <c r="AB1074" s="177" t="str">
        <f t="shared" si="1249"/>
        <v>Newcastle</v>
      </c>
      <c r="AC1074" s="177" t="str">
        <f t="shared" si="1249"/>
        <v>Tottenham</v>
      </c>
      <c r="AD1074" s="177" t="str">
        <f t="shared" si="1249"/>
        <v>Liverpool</v>
      </c>
      <c r="AE1074" s="177" t="str">
        <f t="shared" si="1249"/>
        <v>Newcastle</v>
      </c>
      <c r="AF1074" s="177" t="str">
        <f t="shared" si="1249"/>
        <v>Newcastle</v>
      </c>
      <c r="AG1074" s="177" t="str">
        <f t="shared" si="1249"/>
        <v>West Ham</v>
      </c>
      <c r="AH1074" s="177" t="str">
        <f t="shared" si="1249"/>
        <v>Wolves</v>
      </c>
      <c r="AI1074" s="177" t="str">
        <f t="shared" si="1249"/>
        <v>Southampton</v>
      </c>
      <c r="AJ1074" s="177" t="str">
        <f t="shared" si="1249"/>
        <v>West Ham</v>
      </c>
      <c r="AK1074" s="177" t="str">
        <f t="shared" si="1249"/>
        <v>West Ham</v>
      </c>
      <c r="AL1074" s="177" t="str">
        <f t="shared" si="1249"/>
        <v/>
      </c>
      <c r="AM1074" s="177" t="str">
        <f t="shared" si="1249"/>
        <v/>
      </c>
      <c r="AN1074" s="177" t="str">
        <f t="shared" si="1249"/>
        <v/>
      </c>
      <c r="AO1074" s="177" t="str">
        <f t="shared" si="1249"/>
        <v/>
      </c>
      <c r="AP1074" s="177" t="str">
        <f t="shared" si="1249"/>
        <v/>
      </c>
      <c r="AQ1074" s="170"/>
      <c r="AR1074" s="170"/>
    </row>
    <row r="1075" ht="12.75" customHeight="1">
      <c r="A1075" s="170"/>
      <c r="B1075" s="170"/>
      <c r="C1075" s="140"/>
      <c r="D1075" s="139">
        <v>108.0</v>
      </c>
      <c r="E1075" s="177" t="str">
        <f t="shared" ref="E1075:AP1075" si="1250">IFERROR(INDEX($D$389:$D$578,MATCH($D1075,E$389:E$578,0)),"")</f>
        <v>Leicester</v>
      </c>
      <c r="F1075" s="177" t="str">
        <f t="shared" si="1250"/>
        <v>West Ham</v>
      </c>
      <c r="G1075" s="177" t="str">
        <f t="shared" si="1250"/>
        <v>Wolves</v>
      </c>
      <c r="H1075" s="177" t="str">
        <f t="shared" si="1250"/>
        <v>Leicester</v>
      </c>
      <c r="I1075" s="177" t="str">
        <f t="shared" si="1250"/>
        <v>Newcastle</v>
      </c>
      <c r="J1075" s="177" t="str">
        <f t="shared" si="1250"/>
        <v>Fulham</v>
      </c>
      <c r="K1075" s="177" t="str">
        <f t="shared" si="1250"/>
        <v>Leicester</v>
      </c>
      <c r="L1075" s="177" t="str">
        <f t="shared" si="1250"/>
        <v>Cardiff</v>
      </c>
      <c r="M1075" s="177" t="str">
        <f t="shared" si="1250"/>
        <v>Wolves</v>
      </c>
      <c r="N1075" s="177" t="str">
        <f t="shared" si="1250"/>
        <v>Wolves</v>
      </c>
      <c r="O1075" s="177" t="str">
        <f t="shared" si="1250"/>
        <v>Huddersfield</v>
      </c>
      <c r="P1075" s="177" t="str">
        <f t="shared" si="1250"/>
        <v>West Ham</v>
      </c>
      <c r="Q1075" s="177" t="str">
        <f t="shared" si="1250"/>
        <v>West Ham</v>
      </c>
      <c r="R1075" s="177" t="str">
        <f t="shared" si="1250"/>
        <v>Watford</v>
      </c>
      <c r="S1075" s="177" t="str">
        <f t="shared" si="1250"/>
        <v>Wolves</v>
      </c>
      <c r="T1075" s="177" t="str">
        <f t="shared" si="1250"/>
        <v>Southampton</v>
      </c>
      <c r="U1075" s="177" t="str">
        <f t="shared" si="1250"/>
        <v>Wolves</v>
      </c>
      <c r="V1075" s="177" t="str">
        <f t="shared" si="1250"/>
        <v>Fulham</v>
      </c>
      <c r="W1075" s="177" t="str">
        <f t="shared" si="1250"/>
        <v>Liverpool</v>
      </c>
      <c r="X1075" s="177" t="str">
        <f t="shared" si="1250"/>
        <v>Tottenham</v>
      </c>
      <c r="Y1075" s="177" t="str">
        <f t="shared" si="1250"/>
        <v>Wolves</v>
      </c>
      <c r="Z1075" s="177" t="str">
        <f t="shared" si="1250"/>
        <v>Man Utd</v>
      </c>
      <c r="AA1075" s="177" t="str">
        <f t="shared" si="1250"/>
        <v>Leicester</v>
      </c>
      <c r="AB1075" s="177" t="str">
        <f t="shared" si="1250"/>
        <v>Tottenham</v>
      </c>
      <c r="AC1075" s="177" t="str">
        <f t="shared" si="1250"/>
        <v>Tottenham</v>
      </c>
      <c r="AD1075" s="177" t="str">
        <f t="shared" si="1250"/>
        <v>Man City</v>
      </c>
      <c r="AE1075" s="177" t="str">
        <f t="shared" si="1250"/>
        <v>Crystal Palace</v>
      </c>
      <c r="AF1075" s="177" t="str">
        <f t="shared" si="1250"/>
        <v>Brighton</v>
      </c>
      <c r="AG1075" s="177" t="str">
        <f t="shared" si="1250"/>
        <v>Cardiff</v>
      </c>
      <c r="AH1075" s="177" t="str">
        <f t="shared" si="1250"/>
        <v>Man City</v>
      </c>
      <c r="AI1075" s="177" t="str">
        <f t="shared" si="1250"/>
        <v>Wolves</v>
      </c>
      <c r="AJ1075" s="177" t="str">
        <f t="shared" si="1250"/>
        <v>Everton</v>
      </c>
      <c r="AK1075" s="177" t="str">
        <f t="shared" si="1250"/>
        <v>Liverpool</v>
      </c>
      <c r="AL1075" s="177" t="str">
        <f t="shared" si="1250"/>
        <v/>
      </c>
      <c r="AM1075" s="177" t="str">
        <f t="shared" si="1250"/>
        <v/>
      </c>
      <c r="AN1075" s="177" t="str">
        <f t="shared" si="1250"/>
        <v/>
      </c>
      <c r="AO1075" s="177" t="str">
        <f t="shared" si="1250"/>
        <v/>
      </c>
      <c r="AP1075" s="177" t="str">
        <f t="shared" si="1250"/>
        <v/>
      </c>
      <c r="AQ1075" s="170"/>
      <c r="AR1075" s="170"/>
    </row>
    <row r="1076" ht="12.75" customHeight="1">
      <c r="A1076" s="170"/>
      <c r="B1076" s="170"/>
      <c r="C1076" s="140"/>
      <c r="D1076" s="139">
        <v>109.0</v>
      </c>
      <c r="E1076" s="177" t="str">
        <f t="shared" ref="E1076:AP1076" si="1251">IFERROR(INDEX($D$389:$D$578,MATCH($D1076,E$389:E$578,0)),"")</f>
        <v>Newcastle</v>
      </c>
      <c r="F1076" s="177" t="str">
        <f t="shared" si="1251"/>
        <v>Wolves</v>
      </c>
      <c r="G1076" s="177" t="str">
        <f t="shared" si="1251"/>
        <v>Man City</v>
      </c>
      <c r="H1076" s="177" t="str">
        <f t="shared" si="1251"/>
        <v>Tottenham</v>
      </c>
      <c r="I1076" s="177" t="str">
        <f t="shared" si="1251"/>
        <v>Huddersfield</v>
      </c>
      <c r="J1076" s="177" t="str">
        <f t="shared" si="1251"/>
        <v>Man City</v>
      </c>
      <c r="K1076" s="177" t="str">
        <f t="shared" si="1251"/>
        <v>Crystal Palace</v>
      </c>
      <c r="L1076" s="177" t="str">
        <f t="shared" si="1251"/>
        <v>Chelsea</v>
      </c>
      <c r="M1076" s="177" t="str">
        <f t="shared" si="1251"/>
        <v>Huddersfield</v>
      </c>
      <c r="N1076" s="177" t="str">
        <f t="shared" si="1251"/>
        <v>Liverpool</v>
      </c>
      <c r="O1076" s="177" t="str">
        <f t="shared" si="1251"/>
        <v>Newcastle</v>
      </c>
      <c r="P1076" s="177" t="str">
        <f t="shared" si="1251"/>
        <v>Man Utd</v>
      </c>
      <c r="Q1076" s="177" t="str">
        <f t="shared" si="1251"/>
        <v>Wolves</v>
      </c>
      <c r="R1076" s="177" t="str">
        <f t="shared" si="1251"/>
        <v>Wolves</v>
      </c>
      <c r="S1076" s="177" t="str">
        <f t="shared" si="1251"/>
        <v>Newcastle</v>
      </c>
      <c r="T1076" s="177" t="str">
        <f t="shared" si="1251"/>
        <v>Liverpool</v>
      </c>
      <c r="U1076" s="177" t="str">
        <f t="shared" si="1251"/>
        <v>Leicester</v>
      </c>
      <c r="V1076" s="177" t="str">
        <f t="shared" si="1251"/>
        <v>Wolves</v>
      </c>
      <c r="W1076" s="177" t="str">
        <f t="shared" si="1251"/>
        <v>Watford</v>
      </c>
      <c r="X1076" s="177" t="str">
        <f t="shared" si="1251"/>
        <v>Crystal Palace</v>
      </c>
      <c r="Y1076" s="177" t="str">
        <f t="shared" si="1251"/>
        <v>Newcastle</v>
      </c>
      <c r="Z1076" s="177" t="str">
        <f t="shared" si="1251"/>
        <v>Newcastle</v>
      </c>
      <c r="AA1076" s="177" t="str">
        <f t="shared" si="1251"/>
        <v>West Ham</v>
      </c>
      <c r="AB1076" s="177" t="str">
        <f t="shared" si="1251"/>
        <v>Wolves</v>
      </c>
      <c r="AC1076" s="177" t="str">
        <f t="shared" si="1251"/>
        <v>Leicester</v>
      </c>
      <c r="AD1076" s="177" t="str">
        <f t="shared" si="1251"/>
        <v>West Ham</v>
      </c>
      <c r="AE1076" s="177" t="str">
        <f t="shared" si="1251"/>
        <v>Man Utd</v>
      </c>
      <c r="AF1076" s="177" t="str">
        <f t="shared" si="1251"/>
        <v>Man Utd</v>
      </c>
      <c r="AG1076" s="177" t="str">
        <f t="shared" si="1251"/>
        <v>Burnley</v>
      </c>
      <c r="AH1076" s="177" t="str">
        <f t="shared" si="1251"/>
        <v>Newcastle</v>
      </c>
      <c r="AI1076" s="177" t="str">
        <f t="shared" si="1251"/>
        <v>Man City</v>
      </c>
      <c r="AJ1076" s="177" t="str">
        <f t="shared" si="1251"/>
        <v>Everton</v>
      </c>
      <c r="AK1076" s="177" t="str">
        <f t="shared" si="1251"/>
        <v>Watford</v>
      </c>
      <c r="AL1076" s="177" t="str">
        <f t="shared" si="1251"/>
        <v/>
      </c>
      <c r="AM1076" s="177" t="str">
        <f t="shared" si="1251"/>
        <v/>
      </c>
      <c r="AN1076" s="177" t="str">
        <f t="shared" si="1251"/>
        <v/>
      </c>
      <c r="AO1076" s="177" t="str">
        <f t="shared" si="1251"/>
        <v/>
      </c>
      <c r="AP1076" s="177" t="str">
        <f t="shared" si="1251"/>
        <v/>
      </c>
      <c r="AQ1076" s="170"/>
      <c r="AR1076" s="170"/>
    </row>
    <row r="1077" ht="12.75" customHeight="1">
      <c r="A1077" s="170"/>
      <c r="B1077" s="170"/>
      <c r="C1077" s="140"/>
      <c r="D1077" s="139">
        <v>110.0</v>
      </c>
      <c r="E1077" s="177" t="str">
        <f t="shared" ref="E1077:AP1077" si="1252">IFERROR(INDEX($D$389:$D$578,MATCH($D1077,E$389:E$578,0)),"")</f>
        <v>West Ham</v>
      </c>
      <c r="F1077" s="177" t="str">
        <f t="shared" si="1252"/>
        <v>Huddersfield</v>
      </c>
      <c r="G1077" s="177" t="str">
        <f t="shared" si="1252"/>
        <v>Fulham</v>
      </c>
      <c r="H1077" s="177" t="str">
        <f t="shared" si="1252"/>
        <v>Wolves</v>
      </c>
      <c r="I1077" s="177" t="str">
        <f t="shared" si="1252"/>
        <v>Wolves</v>
      </c>
      <c r="J1077" s="177" t="str">
        <f t="shared" si="1252"/>
        <v>Southampton</v>
      </c>
      <c r="K1077" s="177" t="str">
        <f t="shared" si="1252"/>
        <v>Southampton</v>
      </c>
      <c r="L1077" s="177" t="str">
        <f t="shared" si="1252"/>
        <v>Bournemouth</v>
      </c>
      <c r="M1077" s="177" t="str">
        <f t="shared" si="1252"/>
        <v>West Ham</v>
      </c>
      <c r="N1077" s="177" t="str">
        <f t="shared" si="1252"/>
        <v>Huddersfield</v>
      </c>
      <c r="O1077" s="177" t="str">
        <f t="shared" si="1252"/>
        <v>Man City</v>
      </c>
      <c r="P1077" s="177" t="str">
        <f t="shared" si="1252"/>
        <v>Watford</v>
      </c>
      <c r="Q1077" s="177" t="str">
        <f t="shared" si="1252"/>
        <v>Everton</v>
      </c>
      <c r="R1077" s="177" t="str">
        <f t="shared" si="1252"/>
        <v>Watford</v>
      </c>
      <c r="S1077" s="177" t="str">
        <f t="shared" si="1252"/>
        <v>Bournemouth</v>
      </c>
      <c r="T1077" s="177" t="str">
        <f t="shared" si="1252"/>
        <v>Fulham</v>
      </c>
      <c r="U1077" s="177" t="str">
        <f t="shared" si="1252"/>
        <v>Fulham</v>
      </c>
      <c r="V1077" s="177" t="str">
        <f t="shared" si="1252"/>
        <v>Wolves</v>
      </c>
      <c r="W1077" s="177" t="str">
        <f t="shared" si="1252"/>
        <v>Watford</v>
      </c>
      <c r="X1077" s="177" t="str">
        <f t="shared" si="1252"/>
        <v>Watford</v>
      </c>
      <c r="Y1077" s="177" t="str">
        <f t="shared" si="1252"/>
        <v>Tottenham</v>
      </c>
      <c r="Z1077" s="177" t="str">
        <f t="shared" si="1252"/>
        <v>West Ham</v>
      </c>
      <c r="AA1077" s="177" t="str">
        <f t="shared" si="1252"/>
        <v>Wolves</v>
      </c>
      <c r="AB1077" s="177" t="str">
        <f t="shared" si="1252"/>
        <v>Man Utd</v>
      </c>
      <c r="AC1077" s="177" t="str">
        <f t="shared" si="1252"/>
        <v>Watford</v>
      </c>
      <c r="AD1077" s="177" t="str">
        <f t="shared" si="1252"/>
        <v>Huddersfield</v>
      </c>
      <c r="AE1077" s="177" t="str">
        <f t="shared" si="1252"/>
        <v>Tottenham</v>
      </c>
      <c r="AF1077" s="177" t="str">
        <f t="shared" si="1252"/>
        <v>Huddersfield</v>
      </c>
      <c r="AG1077" s="177" t="str">
        <f t="shared" si="1252"/>
        <v>Newcastle</v>
      </c>
      <c r="AH1077" s="177" t="str">
        <f t="shared" si="1252"/>
        <v>Tottenham</v>
      </c>
      <c r="AI1077" s="177" t="str">
        <f t="shared" si="1252"/>
        <v>Southampton</v>
      </c>
      <c r="AJ1077" s="177" t="str">
        <f t="shared" si="1252"/>
        <v>Man City</v>
      </c>
      <c r="AK1077" s="177" t="str">
        <f t="shared" si="1252"/>
        <v>Watford</v>
      </c>
      <c r="AL1077" s="177" t="str">
        <f t="shared" si="1252"/>
        <v/>
      </c>
      <c r="AM1077" s="177" t="str">
        <f t="shared" si="1252"/>
        <v/>
      </c>
      <c r="AN1077" s="177" t="str">
        <f t="shared" si="1252"/>
        <v/>
      </c>
      <c r="AO1077" s="177" t="str">
        <f t="shared" si="1252"/>
        <v/>
      </c>
      <c r="AP1077" s="177" t="str">
        <f t="shared" si="1252"/>
        <v/>
      </c>
      <c r="AQ1077" s="170"/>
      <c r="AR1077" s="170"/>
    </row>
    <row r="1078" ht="12.75" customHeight="1">
      <c r="A1078" s="170"/>
      <c r="B1078" s="170"/>
      <c r="C1078" s="140"/>
      <c r="D1078" s="139">
        <v>111.0</v>
      </c>
      <c r="E1078" s="177" t="str">
        <f t="shared" ref="E1078:AP1078" si="1253">IFERROR(INDEX($D$389:$D$578,MATCH($D1078,E$389:E$578,0)),"")</f>
        <v>Cardiff</v>
      </c>
      <c r="F1078" s="177" t="str">
        <f t="shared" si="1253"/>
        <v>Newcastle</v>
      </c>
      <c r="G1078" s="177" t="str">
        <f t="shared" si="1253"/>
        <v>Watford</v>
      </c>
      <c r="H1078" s="177" t="str">
        <f t="shared" si="1253"/>
        <v>Liverpool</v>
      </c>
      <c r="I1078" s="177" t="str">
        <f t="shared" si="1253"/>
        <v>Huddersfield</v>
      </c>
      <c r="J1078" s="177" t="str">
        <f t="shared" si="1253"/>
        <v>Wolves</v>
      </c>
      <c r="K1078" s="177" t="str">
        <f t="shared" si="1253"/>
        <v>Cardiff</v>
      </c>
      <c r="L1078" s="177" t="str">
        <f t="shared" si="1253"/>
        <v>Man Utd</v>
      </c>
      <c r="M1078" s="177" t="str">
        <f t="shared" si="1253"/>
        <v>Man City</v>
      </c>
      <c r="N1078" s="177" t="str">
        <f t="shared" si="1253"/>
        <v>Tottenham</v>
      </c>
      <c r="O1078" s="177" t="str">
        <f t="shared" si="1253"/>
        <v>Man Utd</v>
      </c>
      <c r="P1078" s="177" t="str">
        <f t="shared" si="1253"/>
        <v>Newcastle</v>
      </c>
      <c r="Q1078" s="177" t="str">
        <f t="shared" si="1253"/>
        <v>Chelsea</v>
      </c>
      <c r="R1078" s="177" t="str">
        <f t="shared" si="1253"/>
        <v>Cardiff</v>
      </c>
      <c r="S1078" s="177" t="str">
        <f t="shared" si="1253"/>
        <v>Burnley</v>
      </c>
      <c r="T1078" s="177" t="str">
        <f t="shared" si="1253"/>
        <v>Huddersfield</v>
      </c>
      <c r="U1078" s="177" t="str">
        <f t="shared" si="1253"/>
        <v>Man Utd</v>
      </c>
      <c r="V1078" s="177" t="str">
        <f t="shared" si="1253"/>
        <v>Cardiff</v>
      </c>
      <c r="W1078" s="177" t="str">
        <f t="shared" si="1253"/>
        <v>Newcastle</v>
      </c>
      <c r="X1078" s="177" t="str">
        <f t="shared" si="1253"/>
        <v>Liverpool</v>
      </c>
      <c r="Y1078" s="177" t="str">
        <f t="shared" si="1253"/>
        <v>West Ham</v>
      </c>
      <c r="Z1078" s="177" t="str">
        <f t="shared" si="1253"/>
        <v>Fulham</v>
      </c>
      <c r="AA1078" s="177" t="str">
        <f t="shared" si="1253"/>
        <v>Brighton</v>
      </c>
      <c r="AB1078" s="177" t="str">
        <f t="shared" si="1253"/>
        <v>Leicester</v>
      </c>
      <c r="AC1078" s="177" t="str">
        <f t="shared" si="1253"/>
        <v>Wolves</v>
      </c>
      <c r="AD1078" s="177" t="str">
        <f t="shared" si="1253"/>
        <v>Everton</v>
      </c>
      <c r="AE1078" s="177" t="str">
        <f t="shared" si="1253"/>
        <v>Man City</v>
      </c>
      <c r="AF1078" s="177" t="str">
        <f t="shared" si="1253"/>
        <v>Watford</v>
      </c>
      <c r="AG1078" s="177" t="str">
        <f t="shared" si="1253"/>
        <v>Man City</v>
      </c>
      <c r="AH1078" s="177" t="str">
        <f t="shared" si="1253"/>
        <v>Burnley</v>
      </c>
      <c r="AI1078" s="177" t="str">
        <f t="shared" si="1253"/>
        <v>West Ham</v>
      </c>
      <c r="AJ1078" s="177" t="str">
        <f t="shared" si="1253"/>
        <v>Newcastle</v>
      </c>
      <c r="AK1078" s="177" t="str">
        <f t="shared" si="1253"/>
        <v>Man City</v>
      </c>
      <c r="AL1078" s="177" t="str">
        <f t="shared" si="1253"/>
        <v/>
      </c>
      <c r="AM1078" s="177" t="str">
        <f t="shared" si="1253"/>
        <v/>
      </c>
      <c r="AN1078" s="177" t="str">
        <f t="shared" si="1253"/>
        <v/>
      </c>
      <c r="AO1078" s="177" t="str">
        <f t="shared" si="1253"/>
        <v/>
      </c>
      <c r="AP1078" s="177" t="str">
        <f t="shared" si="1253"/>
        <v/>
      </c>
      <c r="AQ1078" s="170"/>
      <c r="AR1078" s="170"/>
    </row>
    <row r="1079" ht="12.75" customHeight="1">
      <c r="A1079" s="170"/>
      <c r="B1079" s="170"/>
      <c r="C1079" s="140"/>
      <c r="D1079" s="139">
        <v>112.0</v>
      </c>
      <c r="E1079" s="177" t="str">
        <f t="shared" ref="E1079:AP1079" si="1254">IFERROR(INDEX($D$389:$D$578,MATCH($D1079,E$389:E$578,0)),"")</f>
        <v>Huddersfield</v>
      </c>
      <c r="F1079" s="177" t="str">
        <f t="shared" si="1254"/>
        <v>West Ham</v>
      </c>
      <c r="G1079" s="177" t="str">
        <f t="shared" si="1254"/>
        <v>Wolves</v>
      </c>
      <c r="H1079" s="177" t="str">
        <f t="shared" si="1254"/>
        <v>West Ham</v>
      </c>
      <c r="I1079" s="177" t="str">
        <f t="shared" si="1254"/>
        <v>Everton</v>
      </c>
      <c r="J1079" s="177" t="str">
        <f t="shared" si="1254"/>
        <v>Tottenham</v>
      </c>
      <c r="K1079" s="177" t="str">
        <f t="shared" si="1254"/>
        <v>Southampton</v>
      </c>
      <c r="L1079" s="177" t="str">
        <f t="shared" si="1254"/>
        <v>Fulham</v>
      </c>
      <c r="M1079" s="177" t="str">
        <f t="shared" si="1254"/>
        <v>Wolves</v>
      </c>
      <c r="N1079" s="177" t="str">
        <f t="shared" si="1254"/>
        <v>Everton</v>
      </c>
      <c r="O1079" s="177" t="str">
        <f t="shared" si="1254"/>
        <v>Watford</v>
      </c>
      <c r="P1079" s="177" t="str">
        <f t="shared" si="1254"/>
        <v>Tottenham</v>
      </c>
      <c r="Q1079" s="177" t="str">
        <f t="shared" si="1254"/>
        <v>Wolves</v>
      </c>
      <c r="R1079" s="177" t="str">
        <f t="shared" si="1254"/>
        <v>Liverpool</v>
      </c>
      <c r="S1079" s="177" t="str">
        <f t="shared" si="1254"/>
        <v>Man City</v>
      </c>
      <c r="T1079" s="177" t="str">
        <f t="shared" si="1254"/>
        <v>Bournemouth</v>
      </c>
      <c r="U1079" s="177" t="str">
        <f t="shared" si="1254"/>
        <v>Southampton</v>
      </c>
      <c r="V1079" s="177" t="str">
        <f t="shared" si="1254"/>
        <v>Leicester</v>
      </c>
      <c r="W1079" s="177" t="str">
        <f t="shared" si="1254"/>
        <v>Tottenham</v>
      </c>
      <c r="X1079" s="177" t="str">
        <f t="shared" si="1254"/>
        <v>Newcastle</v>
      </c>
      <c r="Y1079" s="177" t="str">
        <f t="shared" si="1254"/>
        <v>Fulham</v>
      </c>
      <c r="Z1079" s="177" t="str">
        <f t="shared" si="1254"/>
        <v>West Ham</v>
      </c>
      <c r="AA1079" s="177" t="str">
        <f t="shared" si="1254"/>
        <v>Everton</v>
      </c>
      <c r="AB1079" s="177" t="str">
        <f t="shared" si="1254"/>
        <v>Leicester</v>
      </c>
      <c r="AC1079" s="177" t="str">
        <f t="shared" si="1254"/>
        <v>Man City</v>
      </c>
      <c r="AD1079" s="177" t="str">
        <f t="shared" si="1254"/>
        <v>Man Utd</v>
      </c>
      <c r="AE1079" s="177" t="str">
        <f t="shared" si="1254"/>
        <v>Burnley</v>
      </c>
      <c r="AF1079" s="177" t="str">
        <f t="shared" si="1254"/>
        <v>Wolves</v>
      </c>
      <c r="AG1079" s="177" t="str">
        <f t="shared" si="1254"/>
        <v>Fulham</v>
      </c>
      <c r="AH1079" s="177" t="str">
        <f t="shared" si="1254"/>
        <v>Huddersfield</v>
      </c>
      <c r="AI1079" s="177" t="str">
        <f t="shared" si="1254"/>
        <v>Tottenham</v>
      </c>
      <c r="AJ1079" s="177" t="str">
        <f t="shared" si="1254"/>
        <v>West Ham</v>
      </c>
      <c r="AK1079" s="177" t="str">
        <f t="shared" si="1254"/>
        <v>Fulham</v>
      </c>
      <c r="AL1079" s="177" t="str">
        <f t="shared" si="1254"/>
        <v/>
      </c>
      <c r="AM1079" s="177" t="str">
        <f t="shared" si="1254"/>
        <v/>
      </c>
      <c r="AN1079" s="177" t="str">
        <f t="shared" si="1254"/>
        <v/>
      </c>
      <c r="AO1079" s="177" t="str">
        <f t="shared" si="1254"/>
        <v/>
      </c>
      <c r="AP1079" s="177" t="str">
        <f t="shared" si="1254"/>
        <v/>
      </c>
      <c r="AQ1079" s="170"/>
      <c r="AR1079" s="170"/>
    </row>
    <row r="1080" ht="12.75" customHeight="1">
      <c r="A1080" s="170"/>
      <c r="B1080" s="170"/>
      <c r="C1080" s="140"/>
      <c r="D1080" s="139">
        <v>113.0</v>
      </c>
      <c r="E1080" s="177" t="str">
        <f t="shared" ref="E1080:AP1080" si="1255">IFERROR(INDEX($D$389:$D$578,MATCH($D1080,E$389:E$578,0)),"")</f>
        <v>Newcastle</v>
      </c>
      <c r="F1080" s="177" t="str">
        <f t="shared" si="1255"/>
        <v>Watford</v>
      </c>
      <c r="G1080" s="177" t="str">
        <f t="shared" si="1255"/>
        <v>Liverpool</v>
      </c>
      <c r="H1080" s="177" t="str">
        <f t="shared" si="1255"/>
        <v>Man Utd</v>
      </c>
      <c r="I1080" s="177" t="str">
        <f t="shared" si="1255"/>
        <v>Man Utd</v>
      </c>
      <c r="J1080" s="177" t="str">
        <f t="shared" si="1255"/>
        <v>Newcastle</v>
      </c>
      <c r="K1080" s="177" t="str">
        <f t="shared" si="1255"/>
        <v>Tottenham</v>
      </c>
      <c r="L1080" s="177" t="str">
        <f t="shared" si="1255"/>
        <v>Tottenham</v>
      </c>
      <c r="M1080" s="177" t="str">
        <f t="shared" si="1255"/>
        <v>Man Utd</v>
      </c>
      <c r="N1080" s="177" t="str">
        <f t="shared" si="1255"/>
        <v>Southampton</v>
      </c>
      <c r="O1080" s="177" t="str">
        <f t="shared" si="1255"/>
        <v>Chelsea</v>
      </c>
      <c r="P1080" s="177" t="str">
        <f t="shared" si="1255"/>
        <v>Tottenham</v>
      </c>
      <c r="Q1080" s="177" t="str">
        <f t="shared" si="1255"/>
        <v>Tottenham</v>
      </c>
      <c r="R1080" s="177" t="str">
        <f t="shared" si="1255"/>
        <v>Liverpool</v>
      </c>
      <c r="S1080" s="177" t="str">
        <f t="shared" si="1255"/>
        <v>Wolves</v>
      </c>
      <c r="T1080" s="177" t="str">
        <f t="shared" si="1255"/>
        <v>Man City</v>
      </c>
      <c r="U1080" s="177" t="str">
        <f t="shared" si="1255"/>
        <v>Newcastle</v>
      </c>
      <c r="V1080" s="177" t="str">
        <f t="shared" si="1255"/>
        <v>Wolves</v>
      </c>
      <c r="W1080" s="177" t="str">
        <f t="shared" si="1255"/>
        <v>Crystal Palace</v>
      </c>
      <c r="X1080" s="177" t="str">
        <f t="shared" si="1255"/>
        <v>Liverpool</v>
      </c>
      <c r="Y1080" s="177" t="str">
        <f t="shared" si="1255"/>
        <v>Fulham</v>
      </c>
      <c r="Z1080" s="177" t="str">
        <f t="shared" si="1255"/>
        <v>Cardiff</v>
      </c>
      <c r="AA1080" s="177" t="str">
        <f t="shared" si="1255"/>
        <v>Liverpool</v>
      </c>
      <c r="AB1080" s="177" t="str">
        <f t="shared" si="1255"/>
        <v>Watford</v>
      </c>
      <c r="AC1080" s="177" t="str">
        <f t="shared" si="1255"/>
        <v>Newcastle</v>
      </c>
      <c r="AD1080" s="177" t="str">
        <f t="shared" si="1255"/>
        <v>Man City</v>
      </c>
      <c r="AE1080" s="177" t="str">
        <f t="shared" si="1255"/>
        <v>Wolves</v>
      </c>
      <c r="AF1080" s="177" t="str">
        <f t="shared" si="1255"/>
        <v>Everton</v>
      </c>
      <c r="AG1080" s="177" t="str">
        <f t="shared" si="1255"/>
        <v>Wolves</v>
      </c>
      <c r="AH1080" s="177" t="str">
        <f t="shared" si="1255"/>
        <v>Liverpool</v>
      </c>
      <c r="AI1080" s="177" t="str">
        <f t="shared" si="1255"/>
        <v>Southampton</v>
      </c>
      <c r="AJ1080" s="177" t="str">
        <f t="shared" si="1255"/>
        <v>West Ham</v>
      </c>
      <c r="AK1080" s="177" t="str">
        <f t="shared" si="1255"/>
        <v>Crystal Palace</v>
      </c>
      <c r="AL1080" s="177" t="str">
        <f t="shared" si="1255"/>
        <v/>
      </c>
      <c r="AM1080" s="177" t="str">
        <f t="shared" si="1255"/>
        <v/>
      </c>
      <c r="AN1080" s="177" t="str">
        <f t="shared" si="1255"/>
        <v/>
      </c>
      <c r="AO1080" s="177" t="str">
        <f t="shared" si="1255"/>
        <v/>
      </c>
      <c r="AP1080" s="177" t="str">
        <f t="shared" si="1255"/>
        <v/>
      </c>
      <c r="AQ1080" s="170"/>
      <c r="AR1080" s="170"/>
    </row>
    <row r="1081" ht="12.75" customHeight="1">
      <c r="A1081" s="170"/>
      <c r="B1081" s="170"/>
      <c r="C1081" s="140"/>
      <c r="D1081" s="139">
        <v>114.0</v>
      </c>
      <c r="E1081" s="177" t="str">
        <f t="shared" ref="E1081:AP1081" si="1256">IFERROR(INDEX($D$389:$D$578,MATCH($D1081,E$389:E$578,0)),"")</f>
        <v>Man Utd</v>
      </c>
      <c r="F1081" s="177" t="str">
        <f t="shared" si="1256"/>
        <v>Man Utd</v>
      </c>
      <c r="G1081" s="177" t="str">
        <f t="shared" si="1256"/>
        <v>Huddersfield</v>
      </c>
      <c r="H1081" s="177" t="str">
        <f t="shared" si="1256"/>
        <v>Leicester</v>
      </c>
      <c r="I1081" s="177" t="str">
        <f t="shared" si="1256"/>
        <v>Man Utd</v>
      </c>
      <c r="J1081" s="177" t="str">
        <f t="shared" si="1256"/>
        <v>Tottenham</v>
      </c>
      <c r="K1081" s="177" t="str">
        <f t="shared" si="1256"/>
        <v>Southampton</v>
      </c>
      <c r="L1081" s="177" t="str">
        <f t="shared" si="1256"/>
        <v>Watford</v>
      </c>
      <c r="M1081" s="177" t="str">
        <f t="shared" si="1256"/>
        <v>Watford</v>
      </c>
      <c r="N1081" s="177" t="str">
        <f t="shared" si="1256"/>
        <v>Fulham</v>
      </c>
      <c r="O1081" s="177" t="str">
        <f t="shared" si="1256"/>
        <v>Liverpool</v>
      </c>
      <c r="P1081" s="177" t="str">
        <f t="shared" si="1256"/>
        <v>Southampton</v>
      </c>
      <c r="Q1081" s="177" t="str">
        <f t="shared" si="1256"/>
        <v>Southampton</v>
      </c>
      <c r="R1081" s="177" t="str">
        <f t="shared" si="1256"/>
        <v>Newcastle</v>
      </c>
      <c r="S1081" s="177" t="str">
        <f t="shared" si="1256"/>
        <v>Wolves</v>
      </c>
      <c r="T1081" s="177" t="str">
        <f t="shared" si="1256"/>
        <v>Chelsea</v>
      </c>
      <c r="U1081" s="177" t="str">
        <f t="shared" si="1256"/>
        <v>Liverpool</v>
      </c>
      <c r="V1081" s="177" t="str">
        <f t="shared" si="1256"/>
        <v>Man Utd</v>
      </c>
      <c r="W1081" s="177" t="str">
        <f t="shared" si="1256"/>
        <v>Liverpool</v>
      </c>
      <c r="X1081" s="177" t="str">
        <f t="shared" si="1256"/>
        <v>Southampton</v>
      </c>
      <c r="Y1081" s="177" t="str">
        <f t="shared" si="1256"/>
        <v>Man City</v>
      </c>
      <c r="Z1081" s="177" t="str">
        <f t="shared" si="1256"/>
        <v>Brighton</v>
      </c>
      <c r="AA1081" s="177" t="str">
        <f t="shared" si="1256"/>
        <v>Watford</v>
      </c>
      <c r="AB1081" s="177" t="str">
        <f t="shared" si="1256"/>
        <v>Bournemouth</v>
      </c>
      <c r="AC1081" s="177" t="str">
        <f t="shared" si="1256"/>
        <v>Burnley</v>
      </c>
      <c r="AD1081" s="177" t="str">
        <f t="shared" si="1256"/>
        <v>West Ham</v>
      </c>
      <c r="AE1081" s="177" t="str">
        <f t="shared" si="1256"/>
        <v>Southampton</v>
      </c>
      <c r="AF1081" s="177" t="str">
        <f t="shared" si="1256"/>
        <v>Cardiff</v>
      </c>
      <c r="AG1081" s="177" t="str">
        <f t="shared" si="1256"/>
        <v>Southampton</v>
      </c>
      <c r="AH1081" s="177" t="str">
        <f t="shared" si="1256"/>
        <v>Fulham</v>
      </c>
      <c r="AI1081" s="177" t="str">
        <f t="shared" si="1256"/>
        <v>Fulham</v>
      </c>
      <c r="AJ1081" s="177" t="str">
        <f t="shared" si="1256"/>
        <v>Liverpool</v>
      </c>
      <c r="AK1081" s="177" t="str">
        <f t="shared" si="1256"/>
        <v>Crystal Palace</v>
      </c>
      <c r="AL1081" s="177" t="str">
        <f t="shared" si="1256"/>
        <v/>
      </c>
      <c r="AM1081" s="177" t="str">
        <f t="shared" si="1256"/>
        <v/>
      </c>
      <c r="AN1081" s="177" t="str">
        <f t="shared" si="1256"/>
        <v/>
      </c>
      <c r="AO1081" s="177" t="str">
        <f t="shared" si="1256"/>
        <v/>
      </c>
      <c r="AP1081" s="177" t="str">
        <f t="shared" si="1256"/>
        <v/>
      </c>
      <c r="AQ1081" s="170"/>
      <c r="AR1081" s="170"/>
    </row>
    <row r="1082" ht="12.75" customHeight="1">
      <c r="A1082" s="170"/>
      <c r="B1082" s="170"/>
      <c r="C1082" s="140"/>
      <c r="D1082" s="139">
        <v>115.0</v>
      </c>
      <c r="E1082" s="177" t="str">
        <f t="shared" ref="E1082:AP1082" si="1257">IFERROR(INDEX($D$389:$D$578,MATCH($D1082,E$389:E$578,0)),"")</f>
        <v>Man Utd</v>
      </c>
      <c r="F1082" s="177" t="str">
        <f t="shared" si="1257"/>
        <v>Tottenham</v>
      </c>
      <c r="G1082" s="177" t="str">
        <f t="shared" si="1257"/>
        <v>Southampton</v>
      </c>
      <c r="H1082" s="177" t="str">
        <f t="shared" si="1257"/>
        <v>Tottenham</v>
      </c>
      <c r="I1082" s="177" t="str">
        <f t="shared" si="1257"/>
        <v>Everton</v>
      </c>
      <c r="J1082" s="177" t="str">
        <f t="shared" si="1257"/>
        <v>Bournemouth</v>
      </c>
      <c r="K1082" s="177" t="str">
        <f t="shared" si="1257"/>
        <v>Man City</v>
      </c>
      <c r="L1082" s="177" t="str">
        <f t="shared" si="1257"/>
        <v>Liverpool</v>
      </c>
      <c r="M1082" s="177" t="str">
        <f t="shared" si="1257"/>
        <v>Man City</v>
      </c>
      <c r="N1082" s="177" t="str">
        <f t="shared" si="1257"/>
        <v>Watford</v>
      </c>
      <c r="O1082" s="177" t="str">
        <f t="shared" si="1257"/>
        <v>Southampton</v>
      </c>
      <c r="P1082" s="177" t="str">
        <f t="shared" si="1257"/>
        <v>Watford</v>
      </c>
      <c r="Q1082" s="177" t="str">
        <f t="shared" si="1257"/>
        <v>Watford</v>
      </c>
      <c r="R1082" s="177" t="str">
        <f t="shared" si="1257"/>
        <v>Cardiff</v>
      </c>
      <c r="S1082" s="177" t="str">
        <f t="shared" si="1257"/>
        <v>Leicester</v>
      </c>
      <c r="T1082" s="177" t="str">
        <f t="shared" si="1257"/>
        <v>Chelsea</v>
      </c>
      <c r="U1082" s="177" t="str">
        <f t="shared" si="1257"/>
        <v>Watford</v>
      </c>
      <c r="V1082" s="177" t="str">
        <f t="shared" si="1257"/>
        <v>Newcastle</v>
      </c>
      <c r="W1082" s="177" t="str">
        <f t="shared" si="1257"/>
        <v>Man Utd</v>
      </c>
      <c r="X1082" s="177" t="str">
        <f t="shared" si="1257"/>
        <v>Crystal Palace</v>
      </c>
      <c r="Y1082" s="177" t="str">
        <f t="shared" si="1257"/>
        <v>Newcastle</v>
      </c>
      <c r="Z1082" s="177" t="str">
        <f t="shared" si="1257"/>
        <v>Chelsea</v>
      </c>
      <c r="AA1082" s="177" t="str">
        <f t="shared" si="1257"/>
        <v>Wolves</v>
      </c>
      <c r="AB1082" s="177" t="str">
        <f t="shared" si="1257"/>
        <v>West Ham</v>
      </c>
      <c r="AC1082" s="177" t="str">
        <f t="shared" si="1257"/>
        <v>Man City</v>
      </c>
      <c r="AD1082" s="177" t="str">
        <f t="shared" si="1257"/>
        <v>Liverpool</v>
      </c>
      <c r="AE1082" s="177" t="str">
        <f t="shared" si="1257"/>
        <v>Burnley</v>
      </c>
      <c r="AF1082" s="177" t="str">
        <f t="shared" si="1257"/>
        <v>West Ham</v>
      </c>
      <c r="AG1082" s="177" t="str">
        <f t="shared" si="1257"/>
        <v>Tottenham</v>
      </c>
      <c r="AH1082" s="177" t="str">
        <f t="shared" si="1257"/>
        <v>West Ham</v>
      </c>
      <c r="AI1082" s="177" t="str">
        <f t="shared" si="1257"/>
        <v>Newcastle</v>
      </c>
      <c r="AJ1082" s="177" t="str">
        <f t="shared" si="1257"/>
        <v>Watford</v>
      </c>
      <c r="AK1082" s="177" t="str">
        <f t="shared" si="1257"/>
        <v>Man Utd</v>
      </c>
      <c r="AL1082" s="177" t="str">
        <f t="shared" si="1257"/>
        <v/>
      </c>
      <c r="AM1082" s="177" t="str">
        <f t="shared" si="1257"/>
        <v/>
      </c>
      <c r="AN1082" s="177" t="str">
        <f t="shared" si="1257"/>
        <v/>
      </c>
      <c r="AO1082" s="177" t="str">
        <f t="shared" si="1257"/>
        <v/>
      </c>
      <c r="AP1082" s="177" t="str">
        <f t="shared" si="1257"/>
        <v/>
      </c>
      <c r="AQ1082" s="170"/>
      <c r="AR1082" s="170"/>
    </row>
    <row r="1083" ht="12.75" customHeight="1">
      <c r="A1083" s="170"/>
      <c r="B1083" s="170"/>
      <c r="C1083" s="140"/>
      <c r="D1083" s="139">
        <v>116.0</v>
      </c>
      <c r="E1083" s="177" t="str">
        <f t="shared" ref="E1083:AP1083" si="1258">IFERROR(INDEX($D$389:$D$578,MATCH($D1083,E$389:E$578,0)),"")</f>
        <v>Watford</v>
      </c>
      <c r="F1083" s="177" t="str">
        <f t="shared" si="1258"/>
        <v>Crystal Palace</v>
      </c>
      <c r="G1083" s="177" t="str">
        <f t="shared" si="1258"/>
        <v>Southampton</v>
      </c>
      <c r="H1083" s="177" t="str">
        <f t="shared" si="1258"/>
        <v>Leicester</v>
      </c>
      <c r="I1083" s="177" t="str">
        <f t="shared" si="1258"/>
        <v>Wolves</v>
      </c>
      <c r="J1083" s="177" t="str">
        <f t="shared" si="1258"/>
        <v>Huddersfield</v>
      </c>
      <c r="K1083" s="177" t="str">
        <f t="shared" si="1258"/>
        <v>Brighton</v>
      </c>
      <c r="L1083" s="177" t="str">
        <f t="shared" si="1258"/>
        <v>Leicester</v>
      </c>
      <c r="M1083" s="177" t="str">
        <f t="shared" si="1258"/>
        <v>Tottenham</v>
      </c>
      <c r="N1083" s="177" t="str">
        <f t="shared" si="1258"/>
        <v>Leicester</v>
      </c>
      <c r="O1083" s="177" t="str">
        <f t="shared" si="1258"/>
        <v>Liverpool</v>
      </c>
      <c r="P1083" s="177" t="str">
        <f t="shared" si="1258"/>
        <v>Southampton</v>
      </c>
      <c r="Q1083" s="177" t="str">
        <f t="shared" si="1258"/>
        <v>Wolves</v>
      </c>
      <c r="R1083" s="177" t="str">
        <f t="shared" si="1258"/>
        <v>Tottenham</v>
      </c>
      <c r="S1083" s="177" t="str">
        <f t="shared" si="1258"/>
        <v>Watford</v>
      </c>
      <c r="T1083" s="177" t="str">
        <f t="shared" si="1258"/>
        <v>Southampton</v>
      </c>
      <c r="U1083" s="177" t="str">
        <f t="shared" si="1258"/>
        <v>Southampton</v>
      </c>
      <c r="V1083" s="177" t="str">
        <f t="shared" si="1258"/>
        <v>Southampton</v>
      </c>
      <c r="W1083" s="177" t="str">
        <f t="shared" si="1258"/>
        <v>Leicester</v>
      </c>
      <c r="X1083" s="177" t="str">
        <f t="shared" si="1258"/>
        <v>Liverpool</v>
      </c>
      <c r="Y1083" s="177" t="str">
        <f t="shared" si="1258"/>
        <v>Watford</v>
      </c>
      <c r="Z1083" s="177" t="str">
        <f t="shared" si="1258"/>
        <v>Southampton</v>
      </c>
      <c r="AA1083" s="177" t="str">
        <f t="shared" si="1258"/>
        <v>Liverpool</v>
      </c>
      <c r="AB1083" s="177" t="str">
        <f t="shared" si="1258"/>
        <v>Crystal Palace</v>
      </c>
      <c r="AC1083" s="177" t="str">
        <f t="shared" si="1258"/>
        <v>Liverpool</v>
      </c>
      <c r="AD1083" s="177" t="str">
        <f t="shared" si="1258"/>
        <v>Man Utd</v>
      </c>
      <c r="AE1083" s="177" t="str">
        <f t="shared" si="1258"/>
        <v>Newcastle</v>
      </c>
      <c r="AF1083" s="177" t="str">
        <f t="shared" si="1258"/>
        <v>Man Utd</v>
      </c>
      <c r="AG1083" s="177" t="str">
        <f t="shared" si="1258"/>
        <v>Wolves</v>
      </c>
      <c r="AH1083" s="177" t="str">
        <f t="shared" si="1258"/>
        <v>West Ham</v>
      </c>
      <c r="AI1083" s="177" t="str">
        <f t="shared" si="1258"/>
        <v>Fulham</v>
      </c>
      <c r="AJ1083" s="177" t="str">
        <f t="shared" si="1258"/>
        <v>Fulham</v>
      </c>
      <c r="AK1083" s="177" t="str">
        <f t="shared" si="1258"/>
        <v>Watford</v>
      </c>
      <c r="AL1083" s="177" t="str">
        <f t="shared" si="1258"/>
        <v/>
      </c>
      <c r="AM1083" s="177" t="str">
        <f t="shared" si="1258"/>
        <v/>
      </c>
      <c r="AN1083" s="177" t="str">
        <f t="shared" si="1258"/>
        <v/>
      </c>
      <c r="AO1083" s="177" t="str">
        <f t="shared" si="1258"/>
        <v/>
      </c>
      <c r="AP1083" s="177" t="str">
        <f t="shared" si="1258"/>
        <v/>
      </c>
      <c r="AQ1083" s="170"/>
      <c r="AR1083" s="170"/>
    </row>
    <row r="1084" ht="12.75" customHeight="1">
      <c r="A1084" s="170"/>
      <c r="B1084" s="170"/>
      <c r="C1084" s="140"/>
      <c r="D1084" s="139">
        <v>117.0</v>
      </c>
      <c r="E1084" s="177" t="str">
        <f t="shared" ref="E1084:AP1084" si="1259">IFERROR(INDEX($D$389:$D$578,MATCH($D1084,E$389:E$578,0)),"")</f>
        <v>Southampton</v>
      </c>
      <c r="F1084" s="177" t="str">
        <f t="shared" si="1259"/>
        <v>Tottenham</v>
      </c>
      <c r="G1084" s="177" t="str">
        <f t="shared" si="1259"/>
        <v>Leicester</v>
      </c>
      <c r="H1084" s="177" t="str">
        <f t="shared" si="1259"/>
        <v>Tottenham</v>
      </c>
      <c r="I1084" s="177" t="str">
        <f t="shared" si="1259"/>
        <v>Watford</v>
      </c>
      <c r="J1084" s="177" t="str">
        <f t="shared" si="1259"/>
        <v>Crystal Palace</v>
      </c>
      <c r="K1084" s="177" t="str">
        <f t="shared" si="1259"/>
        <v>Huddersfield</v>
      </c>
      <c r="L1084" s="177" t="str">
        <f t="shared" si="1259"/>
        <v>Wolves</v>
      </c>
      <c r="M1084" s="177" t="str">
        <f t="shared" si="1259"/>
        <v>Huddersfield</v>
      </c>
      <c r="N1084" s="177" t="str">
        <f t="shared" si="1259"/>
        <v>Southampton</v>
      </c>
      <c r="O1084" s="177" t="str">
        <f t="shared" si="1259"/>
        <v>Huddersfield</v>
      </c>
      <c r="P1084" s="177" t="str">
        <f t="shared" si="1259"/>
        <v>Wolves</v>
      </c>
      <c r="Q1084" s="177" t="str">
        <f t="shared" si="1259"/>
        <v>Burnley</v>
      </c>
      <c r="R1084" s="177" t="str">
        <f t="shared" si="1259"/>
        <v>Everton</v>
      </c>
      <c r="S1084" s="177" t="str">
        <f t="shared" si="1259"/>
        <v>Liverpool</v>
      </c>
      <c r="T1084" s="177" t="str">
        <f t="shared" si="1259"/>
        <v>Huddersfield</v>
      </c>
      <c r="U1084" s="177" t="str">
        <f t="shared" si="1259"/>
        <v>Liverpool</v>
      </c>
      <c r="V1084" s="177" t="str">
        <f t="shared" si="1259"/>
        <v>Huddersfield</v>
      </c>
      <c r="W1084" s="177" t="str">
        <f t="shared" si="1259"/>
        <v>Huddersfield</v>
      </c>
      <c r="X1084" s="177" t="str">
        <f t="shared" si="1259"/>
        <v>Leicester</v>
      </c>
      <c r="Y1084" s="177" t="str">
        <f t="shared" si="1259"/>
        <v>Newcastle</v>
      </c>
      <c r="Z1084" s="177" t="str">
        <f t="shared" si="1259"/>
        <v>West Ham</v>
      </c>
      <c r="AA1084" s="177" t="str">
        <f t="shared" si="1259"/>
        <v>Watford</v>
      </c>
      <c r="AB1084" s="177" t="str">
        <f t="shared" si="1259"/>
        <v>Huddersfield</v>
      </c>
      <c r="AC1084" s="177" t="str">
        <f t="shared" si="1259"/>
        <v>West Ham</v>
      </c>
      <c r="AD1084" s="177" t="str">
        <f t="shared" si="1259"/>
        <v>Watford</v>
      </c>
      <c r="AE1084" s="177" t="str">
        <f t="shared" si="1259"/>
        <v>Liverpool</v>
      </c>
      <c r="AF1084" s="177" t="str">
        <f t="shared" si="1259"/>
        <v>Tottenham</v>
      </c>
      <c r="AG1084" s="177" t="str">
        <f t="shared" si="1259"/>
        <v>West Ham</v>
      </c>
      <c r="AH1084" s="177" t="str">
        <f t="shared" si="1259"/>
        <v>Newcastle</v>
      </c>
      <c r="AI1084" s="177" t="str">
        <f t="shared" si="1259"/>
        <v>Wolves</v>
      </c>
      <c r="AJ1084" s="177" t="str">
        <f t="shared" si="1259"/>
        <v>Watford</v>
      </c>
      <c r="AK1084" s="177" t="str">
        <f t="shared" si="1259"/>
        <v>Southampton</v>
      </c>
      <c r="AL1084" s="177" t="str">
        <f t="shared" si="1259"/>
        <v/>
      </c>
      <c r="AM1084" s="177" t="str">
        <f t="shared" si="1259"/>
        <v/>
      </c>
      <c r="AN1084" s="177" t="str">
        <f t="shared" si="1259"/>
        <v/>
      </c>
      <c r="AO1084" s="177" t="str">
        <f t="shared" si="1259"/>
        <v/>
      </c>
      <c r="AP1084" s="177" t="str">
        <f t="shared" si="1259"/>
        <v/>
      </c>
      <c r="AQ1084" s="170"/>
      <c r="AR1084" s="170"/>
    </row>
    <row r="1085" ht="12.75" customHeight="1">
      <c r="A1085" s="170"/>
      <c r="B1085" s="170"/>
      <c r="C1085" s="140"/>
      <c r="D1085" s="139">
        <v>118.0</v>
      </c>
      <c r="E1085" s="177" t="str">
        <f t="shared" ref="E1085:AP1085" si="1260">IFERROR(INDEX($D$389:$D$578,MATCH($D1085,E$389:E$578,0)),"")</f>
        <v>Liverpool</v>
      </c>
      <c r="F1085" s="177" t="str">
        <f t="shared" si="1260"/>
        <v>Liverpool</v>
      </c>
      <c r="G1085" s="177" t="str">
        <f t="shared" si="1260"/>
        <v>Tottenham</v>
      </c>
      <c r="H1085" s="177" t="str">
        <f t="shared" si="1260"/>
        <v>Fulham</v>
      </c>
      <c r="I1085" s="177" t="str">
        <f t="shared" si="1260"/>
        <v>Cardiff</v>
      </c>
      <c r="J1085" s="177" t="str">
        <f t="shared" si="1260"/>
        <v>Man Utd</v>
      </c>
      <c r="K1085" s="177" t="str">
        <f t="shared" si="1260"/>
        <v>Southampton</v>
      </c>
      <c r="L1085" s="177" t="str">
        <f t="shared" si="1260"/>
        <v>Man Utd</v>
      </c>
      <c r="M1085" s="177" t="str">
        <f t="shared" si="1260"/>
        <v>Man Utd</v>
      </c>
      <c r="N1085" s="177" t="str">
        <f t="shared" si="1260"/>
        <v>West Ham</v>
      </c>
      <c r="O1085" s="177" t="str">
        <f t="shared" si="1260"/>
        <v>Tottenham</v>
      </c>
      <c r="P1085" s="177" t="str">
        <f t="shared" si="1260"/>
        <v>Wolves</v>
      </c>
      <c r="Q1085" s="177" t="str">
        <f t="shared" si="1260"/>
        <v>Wolves</v>
      </c>
      <c r="R1085" s="177" t="str">
        <f t="shared" si="1260"/>
        <v>Tottenham</v>
      </c>
      <c r="S1085" s="177" t="str">
        <f t="shared" si="1260"/>
        <v>Wolves</v>
      </c>
      <c r="T1085" s="177" t="str">
        <f t="shared" si="1260"/>
        <v>Cardiff</v>
      </c>
      <c r="U1085" s="177" t="str">
        <f t="shared" si="1260"/>
        <v>Leicester</v>
      </c>
      <c r="V1085" s="177" t="str">
        <f t="shared" si="1260"/>
        <v>Southampton</v>
      </c>
      <c r="W1085" s="177" t="str">
        <f t="shared" si="1260"/>
        <v>Wolves</v>
      </c>
      <c r="X1085" s="177" t="str">
        <f t="shared" si="1260"/>
        <v>Leicester</v>
      </c>
      <c r="Y1085" s="177" t="str">
        <f t="shared" si="1260"/>
        <v>Man Utd</v>
      </c>
      <c r="Z1085" s="177" t="str">
        <f t="shared" si="1260"/>
        <v>Man City</v>
      </c>
      <c r="AA1085" s="177" t="str">
        <f t="shared" si="1260"/>
        <v>Huddersfield</v>
      </c>
      <c r="AB1085" s="177" t="str">
        <f t="shared" si="1260"/>
        <v>Newcastle</v>
      </c>
      <c r="AC1085" s="177" t="str">
        <f t="shared" si="1260"/>
        <v>Wolves</v>
      </c>
      <c r="AD1085" s="177" t="str">
        <f t="shared" si="1260"/>
        <v>Tottenham</v>
      </c>
      <c r="AE1085" s="177" t="str">
        <f t="shared" si="1260"/>
        <v>Wolves</v>
      </c>
      <c r="AF1085" s="177" t="str">
        <f t="shared" si="1260"/>
        <v>Crystal Palace</v>
      </c>
      <c r="AG1085" s="177" t="str">
        <f t="shared" si="1260"/>
        <v>Cardiff</v>
      </c>
      <c r="AH1085" s="177" t="str">
        <f t="shared" si="1260"/>
        <v>Wolves</v>
      </c>
      <c r="AI1085" s="177" t="str">
        <f t="shared" si="1260"/>
        <v>Liverpool</v>
      </c>
      <c r="AJ1085" s="177" t="str">
        <f t="shared" si="1260"/>
        <v>Tottenham</v>
      </c>
      <c r="AK1085" s="177" t="str">
        <f t="shared" si="1260"/>
        <v>Leicester</v>
      </c>
      <c r="AL1085" s="177" t="str">
        <f t="shared" si="1260"/>
        <v/>
      </c>
      <c r="AM1085" s="177" t="str">
        <f t="shared" si="1260"/>
        <v/>
      </c>
      <c r="AN1085" s="177" t="str">
        <f t="shared" si="1260"/>
        <v/>
      </c>
      <c r="AO1085" s="177" t="str">
        <f t="shared" si="1260"/>
        <v/>
      </c>
      <c r="AP1085" s="177" t="str">
        <f t="shared" si="1260"/>
        <v/>
      </c>
      <c r="AQ1085" s="170"/>
      <c r="AR1085" s="170"/>
    </row>
    <row r="1086" ht="12.75" customHeight="1">
      <c r="A1086" s="170"/>
      <c r="B1086" s="170"/>
      <c r="C1086" s="140"/>
      <c r="D1086" s="139">
        <v>119.0</v>
      </c>
      <c r="E1086" s="177" t="str">
        <f t="shared" ref="E1086:AP1086" si="1261">IFERROR(INDEX($D$389:$D$578,MATCH($D1086,E$389:E$578,0)),"")</f>
        <v>Wolves</v>
      </c>
      <c r="F1086" s="177" t="str">
        <f t="shared" si="1261"/>
        <v>Tottenham</v>
      </c>
      <c r="G1086" s="177" t="str">
        <f t="shared" si="1261"/>
        <v>Tottenham</v>
      </c>
      <c r="H1086" s="177" t="str">
        <f t="shared" si="1261"/>
        <v>Huddersfield</v>
      </c>
      <c r="I1086" s="177" t="str">
        <f t="shared" si="1261"/>
        <v>Fulham</v>
      </c>
      <c r="J1086" s="177" t="str">
        <f t="shared" si="1261"/>
        <v>Watford</v>
      </c>
      <c r="K1086" s="177" t="str">
        <f t="shared" si="1261"/>
        <v>Watford</v>
      </c>
      <c r="L1086" s="177" t="str">
        <f t="shared" si="1261"/>
        <v>Brighton</v>
      </c>
      <c r="M1086" s="177" t="str">
        <f t="shared" si="1261"/>
        <v>West Ham</v>
      </c>
      <c r="N1086" s="177" t="str">
        <f t="shared" si="1261"/>
        <v>Wolves</v>
      </c>
      <c r="O1086" s="177" t="str">
        <f t="shared" si="1261"/>
        <v>Fulham</v>
      </c>
      <c r="P1086" s="177" t="str">
        <f t="shared" si="1261"/>
        <v>Chelsea</v>
      </c>
      <c r="Q1086" s="177" t="str">
        <f t="shared" si="1261"/>
        <v>Chelsea</v>
      </c>
      <c r="R1086" s="177" t="str">
        <f t="shared" si="1261"/>
        <v>Everton</v>
      </c>
      <c r="S1086" s="177" t="str">
        <f t="shared" si="1261"/>
        <v>Chelsea</v>
      </c>
      <c r="T1086" s="177" t="str">
        <f t="shared" si="1261"/>
        <v>Watford</v>
      </c>
      <c r="U1086" s="177" t="str">
        <f t="shared" si="1261"/>
        <v>Wolves</v>
      </c>
      <c r="V1086" s="177" t="str">
        <f t="shared" si="1261"/>
        <v>Cardiff</v>
      </c>
      <c r="W1086" s="177" t="str">
        <f t="shared" si="1261"/>
        <v>Brighton</v>
      </c>
      <c r="X1086" s="177" t="str">
        <f t="shared" si="1261"/>
        <v>Chelsea</v>
      </c>
      <c r="Y1086" s="177" t="str">
        <f t="shared" si="1261"/>
        <v>Wolves</v>
      </c>
      <c r="Z1086" s="177" t="str">
        <f t="shared" si="1261"/>
        <v>West Ham</v>
      </c>
      <c r="AA1086" s="177" t="str">
        <f t="shared" si="1261"/>
        <v>Man City</v>
      </c>
      <c r="AB1086" s="177" t="str">
        <f t="shared" si="1261"/>
        <v>Liverpool</v>
      </c>
      <c r="AC1086" s="177" t="str">
        <f t="shared" si="1261"/>
        <v>West Ham</v>
      </c>
      <c r="AD1086" s="177" t="str">
        <f t="shared" si="1261"/>
        <v>Cardiff</v>
      </c>
      <c r="AE1086" s="177" t="str">
        <f t="shared" si="1261"/>
        <v>Man City</v>
      </c>
      <c r="AF1086" s="177" t="str">
        <f t="shared" si="1261"/>
        <v>Tottenham</v>
      </c>
      <c r="AG1086" s="177" t="str">
        <f t="shared" si="1261"/>
        <v>Man Utd</v>
      </c>
      <c r="AH1086" s="177" t="str">
        <f t="shared" si="1261"/>
        <v>Watford</v>
      </c>
      <c r="AI1086" s="177" t="str">
        <f t="shared" si="1261"/>
        <v>Liverpool</v>
      </c>
      <c r="AJ1086" s="177" t="str">
        <f t="shared" si="1261"/>
        <v>Everton</v>
      </c>
      <c r="AK1086" s="177" t="str">
        <f t="shared" si="1261"/>
        <v>Tottenham</v>
      </c>
      <c r="AL1086" s="177" t="str">
        <f t="shared" si="1261"/>
        <v/>
      </c>
      <c r="AM1086" s="177" t="str">
        <f t="shared" si="1261"/>
        <v/>
      </c>
      <c r="AN1086" s="177" t="str">
        <f t="shared" si="1261"/>
        <v/>
      </c>
      <c r="AO1086" s="177" t="str">
        <f t="shared" si="1261"/>
        <v/>
      </c>
      <c r="AP1086" s="177" t="str">
        <f t="shared" si="1261"/>
        <v/>
      </c>
      <c r="AQ1086" s="170"/>
      <c r="AR1086" s="170"/>
    </row>
    <row r="1087" ht="12.75" customHeight="1">
      <c r="A1087" s="170"/>
      <c r="B1087" s="170"/>
      <c r="C1087" s="140"/>
      <c r="D1087" s="139">
        <v>120.0</v>
      </c>
      <c r="E1087" s="177" t="str">
        <f t="shared" ref="E1087:AP1087" si="1262">IFERROR(INDEX($D$389:$D$578,MATCH($D1087,E$389:E$578,0)),"")</f>
        <v>Fulham</v>
      </c>
      <c r="F1087" s="177" t="str">
        <f t="shared" si="1262"/>
        <v>Wolves</v>
      </c>
      <c r="G1087" s="177" t="str">
        <f t="shared" si="1262"/>
        <v>Tottenham</v>
      </c>
      <c r="H1087" s="177" t="str">
        <f t="shared" si="1262"/>
        <v>Newcastle</v>
      </c>
      <c r="I1087" s="177" t="str">
        <f t="shared" si="1262"/>
        <v>Man Utd</v>
      </c>
      <c r="J1087" s="177" t="str">
        <f t="shared" si="1262"/>
        <v>Liverpool</v>
      </c>
      <c r="K1087" s="177" t="str">
        <f t="shared" si="1262"/>
        <v>West Ham</v>
      </c>
      <c r="L1087" s="177" t="str">
        <f t="shared" si="1262"/>
        <v>Southampton</v>
      </c>
      <c r="M1087" s="177" t="str">
        <f t="shared" si="1262"/>
        <v>Wolves</v>
      </c>
      <c r="N1087" s="177" t="str">
        <f t="shared" si="1262"/>
        <v>Tottenham</v>
      </c>
      <c r="O1087" s="177" t="str">
        <f t="shared" si="1262"/>
        <v>Watford</v>
      </c>
      <c r="P1087" s="177" t="str">
        <f t="shared" si="1262"/>
        <v>Wolves</v>
      </c>
      <c r="Q1087" s="177" t="str">
        <f t="shared" si="1262"/>
        <v>Wolves</v>
      </c>
      <c r="R1087" s="177" t="str">
        <f t="shared" si="1262"/>
        <v>Liverpool</v>
      </c>
      <c r="S1087" s="177" t="str">
        <f t="shared" si="1262"/>
        <v>Man City</v>
      </c>
      <c r="T1087" s="177" t="str">
        <f t="shared" si="1262"/>
        <v>Fulham</v>
      </c>
      <c r="U1087" s="177" t="str">
        <f t="shared" si="1262"/>
        <v>Newcastle</v>
      </c>
      <c r="V1087" s="177" t="str">
        <f t="shared" si="1262"/>
        <v>Cardiff</v>
      </c>
      <c r="W1087" s="177" t="str">
        <f t="shared" si="1262"/>
        <v>Southampton</v>
      </c>
      <c r="X1087" s="177" t="str">
        <f t="shared" si="1262"/>
        <v>Everton</v>
      </c>
      <c r="Y1087" s="177" t="str">
        <f t="shared" si="1262"/>
        <v>Leicester</v>
      </c>
      <c r="Z1087" s="177" t="str">
        <f t="shared" si="1262"/>
        <v>West Ham</v>
      </c>
      <c r="AA1087" s="177" t="str">
        <f t="shared" si="1262"/>
        <v>Wolves</v>
      </c>
      <c r="AB1087" s="177" t="str">
        <f t="shared" si="1262"/>
        <v>Tottenham</v>
      </c>
      <c r="AC1087" s="177" t="str">
        <f t="shared" si="1262"/>
        <v>Wolves</v>
      </c>
      <c r="AD1087" s="177" t="str">
        <f t="shared" si="1262"/>
        <v>Man City</v>
      </c>
      <c r="AE1087" s="177" t="str">
        <f t="shared" si="1262"/>
        <v>Newcastle</v>
      </c>
      <c r="AF1087" s="177" t="str">
        <f t="shared" si="1262"/>
        <v>Fulham</v>
      </c>
      <c r="AG1087" s="177" t="str">
        <f t="shared" si="1262"/>
        <v>Man City</v>
      </c>
      <c r="AH1087" s="177" t="str">
        <f t="shared" si="1262"/>
        <v>Everton</v>
      </c>
      <c r="AI1087" s="177" t="str">
        <f t="shared" si="1262"/>
        <v>Watford</v>
      </c>
      <c r="AJ1087" s="177" t="str">
        <f t="shared" si="1262"/>
        <v>Southampton</v>
      </c>
      <c r="AK1087" s="177" t="str">
        <f t="shared" si="1262"/>
        <v>Man City</v>
      </c>
      <c r="AL1087" s="177" t="str">
        <f t="shared" si="1262"/>
        <v/>
      </c>
      <c r="AM1087" s="177" t="str">
        <f t="shared" si="1262"/>
        <v/>
      </c>
      <c r="AN1087" s="177" t="str">
        <f t="shared" si="1262"/>
        <v/>
      </c>
      <c r="AO1087" s="177" t="str">
        <f t="shared" si="1262"/>
        <v/>
      </c>
      <c r="AP1087" s="177" t="str">
        <f t="shared" si="1262"/>
        <v/>
      </c>
      <c r="AQ1087" s="170"/>
      <c r="AR1087" s="170"/>
    </row>
    <row r="1088" ht="12.75" customHeight="1">
      <c r="A1088" s="170"/>
      <c r="B1088" s="170"/>
      <c r="C1088" s="140"/>
      <c r="D1088" s="139">
        <v>121.0</v>
      </c>
      <c r="E1088" s="177" t="str">
        <f t="shared" ref="E1088:AP1088" si="1263">IFERROR(INDEX($D$389:$D$578,MATCH($D1088,E$389:E$578,0)),"")</f>
        <v>Fulham</v>
      </c>
      <c r="F1088" s="177" t="str">
        <f t="shared" si="1263"/>
        <v>Wolves</v>
      </c>
      <c r="G1088" s="177" t="str">
        <f t="shared" si="1263"/>
        <v>Man City</v>
      </c>
      <c r="H1088" s="177" t="str">
        <f t="shared" si="1263"/>
        <v>Tottenham</v>
      </c>
      <c r="I1088" s="177" t="str">
        <f t="shared" si="1263"/>
        <v>Tottenham</v>
      </c>
      <c r="J1088" s="177" t="str">
        <f t="shared" si="1263"/>
        <v>Newcastle</v>
      </c>
      <c r="K1088" s="177" t="str">
        <f t="shared" si="1263"/>
        <v>Wolves</v>
      </c>
      <c r="L1088" s="177" t="str">
        <f t="shared" si="1263"/>
        <v>Chelsea</v>
      </c>
      <c r="M1088" s="177" t="str">
        <f t="shared" si="1263"/>
        <v>Watford</v>
      </c>
      <c r="N1088" s="177" t="str">
        <f t="shared" si="1263"/>
        <v>Leicester</v>
      </c>
      <c r="O1088" s="177" t="str">
        <f t="shared" si="1263"/>
        <v>Leicester</v>
      </c>
      <c r="P1088" s="177" t="str">
        <f t="shared" si="1263"/>
        <v>Tottenham</v>
      </c>
      <c r="Q1088" s="177" t="str">
        <f t="shared" si="1263"/>
        <v>Leicester</v>
      </c>
      <c r="R1088" s="177" t="str">
        <f t="shared" si="1263"/>
        <v>Wolves</v>
      </c>
      <c r="S1088" s="177" t="str">
        <f t="shared" si="1263"/>
        <v>Crystal Palace</v>
      </c>
      <c r="T1088" s="177" t="str">
        <f t="shared" si="1263"/>
        <v>Chelsea</v>
      </c>
      <c r="U1088" s="177" t="str">
        <f t="shared" si="1263"/>
        <v>Newcastle</v>
      </c>
      <c r="V1088" s="177" t="str">
        <f t="shared" si="1263"/>
        <v>Leicester</v>
      </c>
      <c r="W1088" s="177" t="str">
        <f t="shared" si="1263"/>
        <v>Wolves</v>
      </c>
      <c r="X1088" s="177" t="str">
        <f t="shared" si="1263"/>
        <v>Newcastle</v>
      </c>
      <c r="Y1088" s="177" t="str">
        <f t="shared" si="1263"/>
        <v>Liverpool</v>
      </c>
      <c r="Z1088" s="177" t="str">
        <f t="shared" si="1263"/>
        <v>Tottenham</v>
      </c>
      <c r="AA1088" s="177" t="str">
        <f t="shared" si="1263"/>
        <v>Tottenham</v>
      </c>
      <c r="AB1088" s="177" t="str">
        <f t="shared" si="1263"/>
        <v>Watford</v>
      </c>
      <c r="AC1088" s="177" t="str">
        <f t="shared" si="1263"/>
        <v>Wolves</v>
      </c>
      <c r="AD1088" s="177" t="str">
        <f t="shared" si="1263"/>
        <v>Cardiff</v>
      </c>
      <c r="AE1088" s="177" t="str">
        <f t="shared" si="1263"/>
        <v>Liverpool</v>
      </c>
      <c r="AF1088" s="177" t="str">
        <f t="shared" si="1263"/>
        <v>Cardiff</v>
      </c>
      <c r="AG1088" s="177" t="str">
        <f t="shared" si="1263"/>
        <v>Southampton</v>
      </c>
      <c r="AH1088" s="177" t="str">
        <f t="shared" si="1263"/>
        <v>Man Utd</v>
      </c>
      <c r="AI1088" s="177" t="str">
        <f t="shared" si="1263"/>
        <v>Southampton</v>
      </c>
      <c r="AJ1088" s="177" t="str">
        <f t="shared" si="1263"/>
        <v>Burnley</v>
      </c>
      <c r="AK1088" s="177" t="str">
        <f t="shared" si="1263"/>
        <v>Man City</v>
      </c>
      <c r="AL1088" s="177" t="str">
        <f t="shared" si="1263"/>
        <v/>
      </c>
      <c r="AM1088" s="177" t="str">
        <f t="shared" si="1263"/>
        <v/>
      </c>
      <c r="AN1088" s="177" t="str">
        <f t="shared" si="1263"/>
        <v/>
      </c>
      <c r="AO1088" s="177" t="str">
        <f t="shared" si="1263"/>
        <v/>
      </c>
      <c r="AP1088" s="177" t="str">
        <f t="shared" si="1263"/>
        <v/>
      </c>
      <c r="AQ1088" s="170"/>
      <c r="AR1088" s="170"/>
    </row>
    <row r="1089" ht="12.75" customHeight="1">
      <c r="A1089" s="170"/>
      <c r="B1089" s="170"/>
      <c r="C1089" s="140"/>
      <c r="D1089" s="139">
        <v>122.0</v>
      </c>
      <c r="E1089" s="177" t="str">
        <f t="shared" ref="E1089:AP1089" si="1264">IFERROR(INDEX($D$389:$D$578,MATCH($D1089,E$389:E$578,0)),"")</f>
        <v>Man Utd</v>
      </c>
      <c r="F1089" s="177" t="str">
        <f t="shared" si="1264"/>
        <v>Watford</v>
      </c>
      <c r="G1089" s="177" t="str">
        <f t="shared" si="1264"/>
        <v>Newcastle</v>
      </c>
      <c r="H1089" s="177" t="str">
        <f t="shared" si="1264"/>
        <v>West Ham</v>
      </c>
      <c r="I1089" s="177" t="str">
        <f t="shared" si="1264"/>
        <v>Liverpool</v>
      </c>
      <c r="J1089" s="177" t="str">
        <f t="shared" si="1264"/>
        <v>Tottenham</v>
      </c>
      <c r="K1089" s="177" t="str">
        <f t="shared" si="1264"/>
        <v>Tottenham</v>
      </c>
      <c r="L1089" s="177" t="str">
        <f t="shared" si="1264"/>
        <v>Crystal Palace</v>
      </c>
      <c r="M1089" s="177" t="str">
        <f t="shared" si="1264"/>
        <v>Wolves</v>
      </c>
      <c r="N1089" s="177" t="str">
        <f t="shared" si="1264"/>
        <v>Southampton</v>
      </c>
      <c r="O1089" s="177" t="str">
        <f t="shared" si="1264"/>
        <v>Man City</v>
      </c>
      <c r="P1089" s="177" t="str">
        <f t="shared" si="1264"/>
        <v>Man City</v>
      </c>
      <c r="Q1089" s="177" t="str">
        <f t="shared" si="1264"/>
        <v>Man Utd</v>
      </c>
      <c r="R1089" s="177" t="str">
        <f t="shared" si="1264"/>
        <v>Leicester</v>
      </c>
      <c r="S1089" s="177" t="str">
        <f t="shared" si="1264"/>
        <v>Wolves</v>
      </c>
      <c r="T1089" s="177" t="str">
        <f t="shared" si="1264"/>
        <v>Tottenham</v>
      </c>
      <c r="U1089" s="177" t="str">
        <f t="shared" si="1264"/>
        <v>Newcastle</v>
      </c>
      <c r="V1089" s="177" t="str">
        <f t="shared" si="1264"/>
        <v>Fulham</v>
      </c>
      <c r="W1089" s="177" t="str">
        <f t="shared" si="1264"/>
        <v>Huddersfield</v>
      </c>
      <c r="X1089" s="177" t="str">
        <f t="shared" si="1264"/>
        <v>Watford</v>
      </c>
      <c r="Y1089" s="177" t="str">
        <f t="shared" si="1264"/>
        <v>Leicester</v>
      </c>
      <c r="Z1089" s="177" t="str">
        <f t="shared" si="1264"/>
        <v>Watford</v>
      </c>
      <c r="AA1089" s="177" t="str">
        <f t="shared" si="1264"/>
        <v>Liverpool</v>
      </c>
      <c r="AB1089" s="177" t="str">
        <f t="shared" si="1264"/>
        <v>Watford</v>
      </c>
      <c r="AC1089" s="177" t="str">
        <f t="shared" si="1264"/>
        <v>Watford</v>
      </c>
      <c r="AD1089" s="177" t="str">
        <f t="shared" si="1264"/>
        <v>Tottenham</v>
      </c>
      <c r="AE1089" s="177" t="str">
        <f t="shared" si="1264"/>
        <v>Liverpool</v>
      </c>
      <c r="AF1089" s="177" t="str">
        <f t="shared" si="1264"/>
        <v>Newcastle</v>
      </c>
      <c r="AG1089" s="177" t="str">
        <f t="shared" si="1264"/>
        <v>Newcastle</v>
      </c>
      <c r="AH1089" s="177" t="str">
        <f t="shared" si="1264"/>
        <v>Wolves</v>
      </c>
      <c r="AI1089" s="177" t="str">
        <f t="shared" si="1264"/>
        <v>Cardiff</v>
      </c>
      <c r="AJ1089" s="177" t="str">
        <f t="shared" si="1264"/>
        <v>Man Utd</v>
      </c>
      <c r="AK1089" s="177" t="str">
        <f t="shared" si="1264"/>
        <v>Newcastle</v>
      </c>
      <c r="AL1089" s="177" t="str">
        <f t="shared" si="1264"/>
        <v/>
      </c>
      <c r="AM1089" s="177" t="str">
        <f t="shared" si="1264"/>
        <v/>
      </c>
      <c r="AN1089" s="177" t="str">
        <f t="shared" si="1264"/>
        <v/>
      </c>
      <c r="AO1089" s="177" t="str">
        <f t="shared" si="1264"/>
        <v/>
      </c>
      <c r="AP1089" s="177" t="str">
        <f t="shared" si="1264"/>
        <v/>
      </c>
      <c r="AQ1089" s="170"/>
      <c r="AR1089" s="170"/>
    </row>
    <row r="1090" ht="12.75" customHeight="1">
      <c r="A1090" s="170"/>
      <c r="B1090" s="170"/>
      <c r="C1090" s="140"/>
      <c r="D1090" s="139">
        <v>123.0</v>
      </c>
      <c r="E1090" s="177" t="str">
        <f t="shared" ref="E1090:AP1090" si="1265">IFERROR(INDEX($D$389:$D$578,MATCH($D1090,E$389:E$578,0)),"")</f>
        <v>Watford</v>
      </c>
      <c r="F1090" s="177" t="str">
        <f t="shared" si="1265"/>
        <v>Newcastle</v>
      </c>
      <c r="G1090" s="177" t="str">
        <f t="shared" si="1265"/>
        <v>Watford</v>
      </c>
      <c r="H1090" s="177" t="str">
        <f t="shared" si="1265"/>
        <v>Newcastle</v>
      </c>
      <c r="I1090" s="177" t="str">
        <f t="shared" si="1265"/>
        <v>Southampton</v>
      </c>
      <c r="J1090" s="177" t="str">
        <f t="shared" si="1265"/>
        <v>Southampton</v>
      </c>
      <c r="K1090" s="177" t="str">
        <f t="shared" si="1265"/>
        <v>Tottenham</v>
      </c>
      <c r="L1090" s="177" t="str">
        <f t="shared" si="1265"/>
        <v>Liverpool</v>
      </c>
      <c r="M1090" s="177" t="str">
        <f t="shared" si="1265"/>
        <v>Watford</v>
      </c>
      <c r="N1090" s="177" t="str">
        <f t="shared" si="1265"/>
        <v>Everton</v>
      </c>
      <c r="O1090" s="177" t="str">
        <f t="shared" si="1265"/>
        <v>Tottenham</v>
      </c>
      <c r="P1090" s="177" t="str">
        <f t="shared" si="1265"/>
        <v>Watford</v>
      </c>
      <c r="Q1090" s="177" t="str">
        <f t="shared" si="1265"/>
        <v>Man City</v>
      </c>
      <c r="R1090" s="177" t="str">
        <f t="shared" si="1265"/>
        <v>Man Utd</v>
      </c>
      <c r="S1090" s="177" t="str">
        <f t="shared" si="1265"/>
        <v>Wolves</v>
      </c>
      <c r="T1090" s="177" t="str">
        <f t="shared" si="1265"/>
        <v>Crystal Palace</v>
      </c>
      <c r="U1090" s="177" t="str">
        <f t="shared" si="1265"/>
        <v>Watford</v>
      </c>
      <c r="V1090" s="177" t="str">
        <f t="shared" si="1265"/>
        <v>Liverpool</v>
      </c>
      <c r="W1090" s="177" t="str">
        <f t="shared" si="1265"/>
        <v>Liverpool</v>
      </c>
      <c r="X1090" s="177" t="str">
        <f t="shared" si="1265"/>
        <v>West Ham</v>
      </c>
      <c r="Y1090" s="177" t="str">
        <f t="shared" si="1265"/>
        <v>Chelsea</v>
      </c>
      <c r="Z1090" s="177" t="str">
        <f t="shared" si="1265"/>
        <v>Wolves</v>
      </c>
      <c r="AA1090" s="177" t="str">
        <f t="shared" si="1265"/>
        <v>Wolves</v>
      </c>
      <c r="AB1090" s="177" t="str">
        <f t="shared" si="1265"/>
        <v>Man City</v>
      </c>
      <c r="AC1090" s="177" t="str">
        <f t="shared" si="1265"/>
        <v>Wolves</v>
      </c>
      <c r="AD1090" s="177" t="str">
        <f t="shared" si="1265"/>
        <v>Crystal Palace</v>
      </c>
      <c r="AE1090" s="177" t="str">
        <f t="shared" si="1265"/>
        <v>Wolves</v>
      </c>
      <c r="AF1090" s="177" t="str">
        <f t="shared" si="1265"/>
        <v>Everton</v>
      </c>
      <c r="AG1090" s="177" t="str">
        <f t="shared" si="1265"/>
        <v>Man City</v>
      </c>
      <c r="AH1090" s="177" t="str">
        <f t="shared" si="1265"/>
        <v>Man City</v>
      </c>
      <c r="AI1090" s="177" t="str">
        <f t="shared" si="1265"/>
        <v>Southampton</v>
      </c>
      <c r="AJ1090" s="177" t="str">
        <f t="shared" si="1265"/>
        <v>Leicester</v>
      </c>
      <c r="AK1090" s="177" t="str">
        <f t="shared" si="1265"/>
        <v>West Ham</v>
      </c>
      <c r="AL1090" s="177" t="str">
        <f t="shared" si="1265"/>
        <v/>
      </c>
      <c r="AM1090" s="177" t="str">
        <f t="shared" si="1265"/>
        <v/>
      </c>
      <c r="AN1090" s="177" t="str">
        <f t="shared" si="1265"/>
        <v/>
      </c>
      <c r="AO1090" s="177" t="str">
        <f t="shared" si="1265"/>
        <v/>
      </c>
      <c r="AP1090" s="177" t="str">
        <f t="shared" si="1265"/>
        <v/>
      </c>
      <c r="AQ1090" s="170"/>
      <c r="AR1090" s="170"/>
    </row>
    <row r="1091" ht="12.75" customHeight="1">
      <c r="A1091" s="170"/>
      <c r="B1091" s="170"/>
      <c r="C1091" s="140"/>
      <c r="D1091" s="139">
        <v>124.0</v>
      </c>
      <c r="E1091" s="177" t="str">
        <f t="shared" ref="E1091:AP1091" si="1266">IFERROR(INDEX($D$389:$D$578,MATCH($D1091,E$389:E$578,0)),"")</f>
        <v>Liverpool</v>
      </c>
      <c r="F1091" s="177" t="str">
        <f t="shared" si="1266"/>
        <v>Fulham</v>
      </c>
      <c r="G1091" s="177" t="str">
        <f t="shared" si="1266"/>
        <v>Wolves</v>
      </c>
      <c r="H1091" s="177" t="str">
        <f t="shared" si="1266"/>
        <v>Newcastle</v>
      </c>
      <c r="I1091" s="177" t="str">
        <f t="shared" si="1266"/>
        <v>Liverpool</v>
      </c>
      <c r="J1091" s="177" t="str">
        <f t="shared" si="1266"/>
        <v>Man City</v>
      </c>
      <c r="K1091" s="177" t="str">
        <f t="shared" si="1266"/>
        <v>Tottenham</v>
      </c>
      <c r="L1091" s="177" t="str">
        <f t="shared" si="1266"/>
        <v>Cardiff</v>
      </c>
      <c r="M1091" s="177" t="str">
        <f t="shared" si="1266"/>
        <v>Fulham</v>
      </c>
      <c r="N1091" s="177" t="str">
        <f t="shared" si="1266"/>
        <v>Fulham</v>
      </c>
      <c r="O1091" s="177" t="str">
        <f t="shared" si="1266"/>
        <v>Wolves</v>
      </c>
      <c r="P1091" s="177" t="str">
        <f t="shared" si="1266"/>
        <v>Tottenham</v>
      </c>
      <c r="Q1091" s="177" t="str">
        <f t="shared" si="1266"/>
        <v>West Ham</v>
      </c>
      <c r="R1091" s="177" t="str">
        <f t="shared" si="1266"/>
        <v>Everton</v>
      </c>
      <c r="S1091" s="177" t="str">
        <f t="shared" si="1266"/>
        <v>Wolves</v>
      </c>
      <c r="T1091" s="177" t="str">
        <f t="shared" si="1266"/>
        <v>Tottenham</v>
      </c>
      <c r="U1091" s="177" t="str">
        <f t="shared" si="1266"/>
        <v>Watford</v>
      </c>
      <c r="V1091" s="177" t="str">
        <f t="shared" si="1266"/>
        <v>Newcastle</v>
      </c>
      <c r="W1091" s="177" t="str">
        <f t="shared" si="1266"/>
        <v>Wolves</v>
      </c>
      <c r="X1091" s="177" t="str">
        <f t="shared" si="1266"/>
        <v>Leicester</v>
      </c>
      <c r="Y1091" s="177" t="str">
        <f t="shared" si="1266"/>
        <v>Fulham</v>
      </c>
      <c r="Z1091" s="177" t="str">
        <f t="shared" si="1266"/>
        <v>Everton</v>
      </c>
      <c r="AA1091" s="177" t="str">
        <f t="shared" si="1266"/>
        <v>Watford</v>
      </c>
      <c r="AB1091" s="177" t="str">
        <f t="shared" si="1266"/>
        <v>West Ham</v>
      </c>
      <c r="AC1091" s="177" t="str">
        <f t="shared" si="1266"/>
        <v>Fulham</v>
      </c>
      <c r="AD1091" s="177" t="str">
        <f t="shared" si="1266"/>
        <v>Watford</v>
      </c>
      <c r="AE1091" s="177" t="str">
        <f t="shared" si="1266"/>
        <v>Cardiff</v>
      </c>
      <c r="AF1091" s="177" t="str">
        <f t="shared" si="1266"/>
        <v>Cardiff</v>
      </c>
      <c r="AG1091" s="177" t="str">
        <f t="shared" si="1266"/>
        <v>Liverpool</v>
      </c>
      <c r="AH1091" s="177" t="str">
        <f t="shared" si="1266"/>
        <v>Watford</v>
      </c>
      <c r="AI1091" s="177" t="str">
        <f t="shared" si="1266"/>
        <v>Wolves</v>
      </c>
      <c r="AJ1091" s="177" t="str">
        <f t="shared" si="1266"/>
        <v>Southampton</v>
      </c>
      <c r="AK1091" s="177" t="str">
        <f t="shared" si="1266"/>
        <v>Chelsea</v>
      </c>
      <c r="AL1091" s="177" t="str">
        <f t="shared" si="1266"/>
        <v/>
      </c>
      <c r="AM1091" s="177" t="str">
        <f t="shared" si="1266"/>
        <v/>
      </c>
      <c r="AN1091" s="177" t="str">
        <f t="shared" si="1266"/>
        <v/>
      </c>
      <c r="AO1091" s="177" t="str">
        <f t="shared" si="1266"/>
        <v/>
      </c>
      <c r="AP1091" s="177" t="str">
        <f t="shared" si="1266"/>
        <v/>
      </c>
      <c r="AQ1091" s="170"/>
      <c r="AR1091" s="170"/>
    </row>
    <row r="1092" ht="12.75" customHeight="1">
      <c r="A1092" s="170"/>
      <c r="B1092" s="170"/>
      <c r="C1092" s="140"/>
      <c r="D1092" s="139">
        <v>125.0</v>
      </c>
      <c r="E1092" s="177" t="str">
        <f t="shared" ref="E1092:AP1092" si="1267">IFERROR(INDEX($D$389:$D$578,MATCH($D1092,E$389:E$578,0)),"")</f>
        <v>Southampton</v>
      </c>
      <c r="F1092" s="177" t="str">
        <f t="shared" si="1267"/>
        <v>Southampton</v>
      </c>
      <c r="G1092" s="177" t="str">
        <f t="shared" si="1267"/>
        <v>Tottenham</v>
      </c>
      <c r="H1092" s="177" t="str">
        <f t="shared" si="1267"/>
        <v>Huddersfield</v>
      </c>
      <c r="I1092" s="177" t="str">
        <f t="shared" si="1267"/>
        <v>Cardiff</v>
      </c>
      <c r="J1092" s="177" t="str">
        <f t="shared" si="1267"/>
        <v>West Ham</v>
      </c>
      <c r="K1092" s="177" t="str">
        <f t="shared" si="1267"/>
        <v>West Ham</v>
      </c>
      <c r="L1092" s="177" t="str">
        <f t="shared" si="1267"/>
        <v>Wolves</v>
      </c>
      <c r="M1092" s="177" t="str">
        <f t="shared" si="1267"/>
        <v>Watford</v>
      </c>
      <c r="N1092" s="177" t="str">
        <f t="shared" si="1267"/>
        <v>Man Utd</v>
      </c>
      <c r="O1092" s="177" t="str">
        <f t="shared" si="1267"/>
        <v>Tottenham</v>
      </c>
      <c r="P1092" s="177" t="str">
        <f t="shared" si="1267"/>
        <v>Southampton</v>
      </c>
      <c r="Q1092" s="177" t="str">
        <f t="shared" si="1267"/>
        <v>Liverpool</v>
      </c>
      <c r="R1092" s="177" t="str">
        <f t="shared" si="1267"/>
        <v>Man City</v>
      </c>
      <c r="S1092" s="177" t="str">
        <f t="shared" si="1267"/>
        <v>Man Utd</v>
      </c>
      <c r="T1092" s="177" t="str">
        <f t="shared" si="1267"/>
        <v>Wolves</v>
      </c>
      <c r="U1092" s="177" t="str">
        <f t="shared" si="1267"/>
        <v>Man Utd</v>
      </c>
      <c r="V1092" s="177" t="str">
        <f t="shared" si="1267"/>
        <v>Wolves</v>
      </c>
      <c r="W1092" s="177" t="str">
        <f t="shared" si="1267"/>
        <v>Newcastle</v>
      </c>
      <c r="X1092" s="177" t="str">
        <f t="shared" si="1267"/>
        <v>Wolves</v>
      </c>
      <c r="Y1092" s="177" t="str">
        <f t="shared" si="1267"/>
        <v>Wolves</v>
      </c>
      <c r="Z1092" s="177" t="str">
        <f t="shared" si="1267"/>
        <v>Man City</v>
      </c>
      <c r="AA1092" s="177" t="str">
        <f t="shared" si="1267"/>
        <v>West Ham</v>
      </c>
      <c r="AB1092" s="177" t="str">
        <f t="shared" si="1267"/>
        <v>Burnley</v>
      </c>
      <c r="AC1092" s="177" t="str">
        <f t="shared" si="1267"/>
        <v>Fulham</v>
      </c>
      <c r="AD1092" s="177" t="str">
        <f t="shared" si="1267"/>
        <v>Tottenham</v>
      </c>
      <c r="AE1092" s="177" t="str">
        <f t="shared" si="1267"/>
        <v>Man City</v>
      </c>
      <c r="AF1092" s="177" t="str">
        <f t="shared" si="1267"/>
        <v>Man Utd</v>
      </c>
      <c r="AG1092" s="177" t="str">
        <f t="shared" si="1267"/>
        <v>Man Utd</v>
      </c>
      <c r="AH1092" s="177" t="str">
        <f t="shared" si="1267"/>
        <v>Man Utd</v>
      </c>
      <c r="AI1092" s="177" t="str">
        <f t="shared" si="1267"/>
        <v>Man City</v>
      </c>
      <c r="AJ1092" s="177" t="str">
        <f t="shared" si="1267"/>
        <v>Wolves</v>
      </c>
      <c r="AK1092" s="177" t="str">
        <f t="shared" si="1267"/>
        <v>Newcastle</v>
      </c>
      <c r="AL1092" s="177" t="str">
        <f t="shared" si="1267"/>
        <v/>
      </c>
      <c r="AM1092" s="177" t="str">
        <f t="shared" si="1267"/>
        <v/>
      </c>
      <c r="AN1092" s="177" t="str">
        <f t="shared" si="1267"/>
        <v/>
      </c>
      <c r="AO1092" s="177" t="str">
        <f t="shared" si="1267"/>
        <v/>
      </c>
      <c r="AP1092" s="177" t="str">
        <f t="shared" si="1267"/>
        <v/>
      </c>
      <c r="AQ1092" s="170"/>
      <c r="AR1092" s="170"/>
    </row>
    <row r="1093" ht="12.75" customHeight="1">
      <c r="A1093" s="170"/>
      <c r="B1093" s="170"/>
      <c r="C1093" s="140"/>
      <c r="D1093" s="139">
        <v>126.0</v>
      </c>
      <c r="E1093" s="177" t="str">
        <f t="shared" ref="E1093:AP1093" si="1268">IFERROR(INDEX($D$389:$D$578,MATCH($D1093,E$389:E$578,0)),"")</f>
        <v>Tottenham</v>
      </c>
      <c r="F1093" s="177" t="str">
        <f t="shared" si="1268"/>
        <v>Brighton</v>
      </c>
      <c r="G1093" s="177" t="str">
        <f t="shared" si="1268"/>
        <v>Man Utd</v>
      </c>
      <c r="H1093" s="177" t="str">
        <f t="shared" si="1268"/>
        <v>Watford</v>
      </c>
      <c r="I1093" s="177" t="str">
        <f t="shared" si="1268"/>
        <v>Tottenham</v>
      </c>
      <c r="J1093" s="177" t="str">
        <f t="shared" si="1268"/>
        <v>Crystal Palace</v>
      </c>
      <c r="K1093" s="177" t="str">
        <f t="shared" si="1268"/>
        <v>Huddersfield</v>
      </c>
      <c r="L1093" s="177" t="str">
        <f t="shared" si="1268"/>
        <v>Newcastle</v>
      </c>
      <c r="M1093" s="177" t="str">
        <f t="shared" si="1268"/>
        <v>Man City</v>
      </c>
      <c r="N1093" s="177" t="str">
        <f t="shared" si="1268"/>
        <v>Leicester</v>
      </c>
      <c r="O1093" s="177" t="str">
        <f t="shared" si="1268"/>
        <v>Watford</v>
      </c>
      <c r="P1093" s="177" t="str">
        <f t="shared" si="1268"/>
        <v>Crystal Palace</v>
      </c>
      <c r="Q1093" s="177" t="str">
        <f t="shared" si="1268"/>
        <v>Tottenham</v>
      </c>
      <c r="R1093" s="177" t="str">
        <f t="shared" si="1268"/>
        <v>Southampton</v>
      </c>
      <c r="S1093" s="177" t="str">
        <f t="shared" si="1268"/>
        <v>Tottenham</v>
      </c>
      <c r="T1093" s="177" t="str">
        <f t="shared" si="1268"/>
        <v>Southampton</v>
      </c>
      <c r="U1093" s="177" t="str">
        <f t="shared" si="1268"/>
        <v>Burnley</v>
      </c>
      <c r="V1093" s="177" t="str">
        <f t="shared" si="1268"/>
        <v>Watford</v>
      </c>
      <c r="W1093" s="177" t="str">
        <f t="shared" si="1268"/>
        <v>Southampton</v>
      </c>
      <c r="X1093" s="177" t="str">
        <f t="shared" si="1268"/>
        <v>Southampton</v>
      </c>
      <c r="Y1093" s="177" t="str">
        <f t="shared" si="1268"/>
        <v>Wolves</v>
      </c>
      <c r="Z1093" s="177" t="str">
        <f t="shared" si="1268"/>
        <v>Tottenham</v>
      </c>
      <c r="AA1093" s="177" t="str">
        <f t="shared" si="1268"/>
        <v>Man Utd</v>
      </c>
      <c r="AB1093" s="177" t="str">
        <f t="shared" si="1268"/>
        <v>Tottenham</v>
      </c>
      <c r="AC1093" s="177" t="str">
        <f t="shared" si="1268"/>
        <v>Man City</v>
      </c>
      <c r="AD1093" s="177" t="str">
        <f t="shared" si="1268"/>
        <v>Newcastle</v>
      </c>
      <c r="AE1093" s="177" t="str">
        <f t="shared" si="1268"/>
        <v>Tottenham</v>
      </c>
      <c r="AF1093" s="177" t="str">
        <f t="shared" si="1268"/>
        <v>Southampton</v>
      </c>
      <c r="AG1093" s="177" t="str">
        <f t="shared" si="1268"/>
        <v>West Ham</v>
      </c>
      <c r="AH1093" s="177" t="str">
        <f t="shared" si="1268"/>
        <v>Fulham</v>
      </c>
      <c r="AI1093" s="177" t="str">
        <f t="shared" si="1268"/>
        <v>Everton</v>
      </c>
      <c r="AJ1093" s="177" t="str">
        <f t="shared" si="1268"/>
        <v>Watford</v>
      </c>
      <c r="AK1093" s="177" t="str">
        <f t="shared" si="1268"/>
        <v>Leicester</v>
      </c>
      <c r="AL1093" s="177" t="str">
        <f t="shared" si="1268"/>
        <v/>
      </c>
      <c r="AM1093" s="177" t="str">
        <f t="shared" si="1268"/>
        <v/>
      </c>
      <c r="AN1093" s="177" t="str">
        <f t="shared" si="1268"/>
        <v/>
      </c>
      <c r="AO1093" s="177" t="str">
        <f t="shared" si="1268"/>
        <v/>
      </c>
      <c r="AP1093" s="177" t="str">
        <f t="shared" si="1268"/>
        <v/>
      </c>
      <c r="AQ1093" s="170"/>
      <c r="AR1093" s="170"/>
    </row>
    <row r="1094" ht="12.75" customHeight="1">
      <c r="A1094" s="170"/>
      <c r="B1094" s="170"/>
      <c r="C1094" s="140"/>
      <c r="D1094" s="139">
        <v>127.0</v>
      </c>
      <c r="E1094" s="177" t="str">
        <f t="shared" ref="E1094:AP1094" si="1269">IFERROR(INDEX($D$389:$D$578,MATCH($D1094,E$389:E$578,0)),"")</f>
        <v>Newcastle</v>
      </c>
      <c r="F1094" s="177" t="str">
        <f t="shared" si="1269"/>
        <v>Watford</v>
      </c>
      <c r="G1094" s="177" t="str">
        <f t="shared" si="1269"/>
        <v>Wolves</v>
      </c>
      <c r="H1094" s="177" t="str">
        <f t="shared" si="1269"/>
        <v>Wolves</v>
      </c>
      <c r="I1094" s="177" t="str">
        <f t="shared" si="1269"/>
        <v>Southampton</v>
      </c>
      <c r="J1094" s="177" t="str">
        <f t="shared" si="1269"/>
        <v>Leicester</v>
      </c>
      <c r="K1094" s="177" t="str">
        <f t="shared" si="1269"/>
        <v>Watford</v>
      </c>
      <c r="L1094" s="177" t="str">
        <f t="shared" si="1269"/>
        <v>Brighton</v>
      </c>
      <c r="M1094" s="177" t="str">
        <f t="shared" si="1269"/>
        <v>West Ham</v>
      </c>
      <c r="N1094" s="177" t="str">
        <f t="shared" si="1269"/>
        <v>West Ham</v>
      </c>
      <c r="O1094" s="177" t="str">
        <f t="shared" si="1269"/>
        <v>Tottenham</v>
      </c>
      <c r="P1094" s="177" t="str">
        <f t="shared" si="1269"/>
        <v>Crystal Palace</v>
      </c>
      <c r="Q1094" s="177" t="str">
        <f t="shared" si="1269"/>
        <v>Fulham</v>
      </c>
      <c r="R1094" s="177" t="str">
        <f t="shared" si="1269"/>
        <v>Tottenham</v>
      </c>
      <c r="S1094" s="177" t="str">
        <f t="shared" si="1269"/>
        <v>Liverpool</v>
      </c>
      <c r="T1094" s="177" t="str">
        <f t="shared" si="1269"/>
        <v>Cardiff</v>
      </c>
      <c r="U1094" s="177" t="str">
        <f t="shared" si="1269"/>
        <v>Newcastle</v>
      </c>
      <c r="V1094" s="177" t="str">
        <f t="shared" si="1269"/>
        <v>Southampton</v>
      </c>
      <c r="W1094" s="177" t="str">
        <f t="shared" si="1269"/>
        <v>Watford</v>
      </c>
      <c r="X1094" s="177" t="str">
        <f t="shared" si="1269"/>
        <v>Watford</v>
      </c>
      <c r="Y1094" s="177" t="str">
        <f t="shared" si="1269"/>
        <v>Newcastle</v>
      </c>
      <c r="Z1094" s="177" t="str">
        <f t="shared" si="1269"/>
        <v>Man City</v>
      </c>
      <c r="AA1094" s="177" t="str">
        <f t="shared" si="1269"/>
        <v>Newcastle</v>
      </c>
      <c r="AB1094" s="177" t="str">
        <f t="shared" si="1269"/>
        <v>Wolves</v>
      </c>
      <c r="AC1094" s="177" t="str">
        <f t="shared" si="1269"/>
        <v>Watford</v>
      </c>
      <c r="AD1094" s="177" t="str">
        <f t="shared" si="1269"/>
        <v>Man City</v>
      </c>
      <c r="AE1094" s="177" t="str">
        <f t="shared" si="1269"/>
        <v>Tottenham</v>
      </c>
      <c r="AF1094" s="177" t="str">
        <f t="shared" si="1269"/>
        <v>Wolves</v>
      </c>
      <c r="AG1094" s="177" t="str">
        <f t="shared" si="1269"/>
        <v>Newcastle</v>
      </c>
      <c r="AH1094" s="177" t="str">
        <f t="shared" si="1269"/>
        <v>Brighton</v>
      </c>
      <c r="AI1094" s="177" t="str">
        <f t="shared" si="1269"/>
        <v>Man City</v>
      </c>
      <c r="AJ1094" s="177" t="str">
        <f t="shared" si="1269"/>
        <v>Wolves</v>
      </c>
      <c r="AK1094" s="177" t="str">
        <f t="shared" si="1269"/>
        <v>Huddersfield</v>
      </c>
      <c r="AL1094" s="177" t="str">
        <f t="shared" si="1269"/>
        <v/>
      </c>
      <c r="AM1094" s="177" t="str">
        <f t="shared" si="1269"/>
        <v/>
      </c>
      <c r="AN1094" s="177" t="str">
        <f t="shared" si="1269"/>
        <v/>
      </c>
      <c r="AO1094" s="177" t="str">
        <f t="shared" si="1269"/>
        <v/>
      </c>
      <c r="AP1094" s="177" t="str">
        <f t="shared" si="1269"/>
        <v/>
      </c>
      <c r="AQ1094" s="170"/>
      <c r="AR1094" s="170"/>
    </row>
    <row r="1095" ht="12.75" customHeight="1">
      <c r="A1095" s="170"/>
      <c r="B1095" s="170"/>
      <c r="C1095" s="140"/>
      <c r="D1095" s="139">
        <v>128.0</v>
      </c>
      <c r="E1095" s="177" t="str">
        <f t="shared" ref="E1095:AP1095" si="1270">IFERROR(INDEX($D$389:$D$578,MATCH($D1095,E$389:E$578,0)),"")</f>
        <v>Liverpool</v>
      </c>
      <c r="F1095" s="177" t="str">
        <f t="shared" si="1270"/>
        <v>Tottenham</v>
      </c>
      <c r="G1095" s="177" t="str">
        <f t="shared" si="1270"/>
        <v>Wolves</v>
      </c>
      <c r="H1095" s="177" t="str">
        <f t="shared" si="1270"/>
        <v>Everton</v>
      </c>
      <c r="I1095" s="177" t="str">
        <f t="shared" si="1270"/>
        <v>Huddersfield</v>
      </c>
      <c r="J1095" s="177" t="str">
        <f t="shared" si="1270"/>
        <v>West Ham</v>
      </c>
      <c r="K1095" s="177" t="str">
        <f t="shared" si="1270"/>
        <v>Wolves</v>
      </c>
      <c r="L1095" s="177" t="str">
        <f t="shared" si="1270"/>
        <v>Man City</v>
      </c>
      <c r="M1095" s="177" t="str">
        <f t="shared" si="1270"/>
        <v>Liverpool</v>
      </c>
      <c r="N1095" s="177" t="str">
        <f t="shared" si="1270"/>
        <v>Huddersfield</v>
      </c>
      <c r="O1095" s="177" t="str">
        <f t="shared" si="1270"/>
        <v>Watford</v>
      </c>
      <c r="P1095" s="177" t="str">
        <f t="shared" si="1270"/>
        <v>Liverpool</v>
      </c>
      <c r="Q1095" s="177" t="str">
        <f t="shared" si="1270"/>
        <v>Cardiff</v>
      </c>
      <c r="R1095" s="177" t="str">
        <f t="shared" si="1270"/>
        <v>Watford</v>
      </c>
      <c r="S1095" s="177" t="str">
        <f t="shared" si="1270"/>
        <v>Leicester</v>
      </c>
      <c r="T1095" s="177" t="str">
        <f t="shared" si="1270"/>
        <v>Southampton</v>
      </c>
      <c r="U1095" s="177" t="str">
        <f t="shared" si="1270"/>
        <v>Watford</v>
      </c>
      <c r="V1095" s="177" t="str">
        <f t="shared" si="1270"/>
        <v>Crystal Palace</v>
      </c>
      <c r="W1095" s="177" t="str">
        <f t="shared" si="1270"/>
        <v>Wolves</v>
      </c>
      <c r="X1095" s="177" t="str">
        <f t="shared" si="1270"/>
        <v>Wolves</v>
      </c>
      <c r="Y1095" s="177" t="str">
        <f t="shared" si="1270"/>
        <v>Fulham</v>
      </c>
      <c r="Z1095" s="177" t="str">
        <f t="shared" si="1270"/>
        <v>Newcastle</v>
      </c>
      <c r="AA1095" s="177" t="str">
        <f t="shared" si="1270"/>
        <v>Leicester</v>
      </c>
      <c r="AB1095" s="177" t="str">
        <f t="shared" si="1270"/>
        <v>Newcastle</v>
      </c>
      <c r="AC1095" s="177" t="str">
        <f t="shared" si="1270"/>
        <v>Man City</v>
      </c>
      <c r="AD1095" s="177" t="str">
        <f t="shared" si="1270"/>
        <v>Watford</v>
      </c>
      <c r="AE1095" s="177" t="str">
        <f t="shared" si="1270"/>
        <v>Watford</v>
      </c>
      <c r="AF1095" s="177" t="str">
        <f t="shared" si="1270"/>
        <v>Wolves</v>
      </c>
      <c r="AG1095" s="177" t="str">
        <f t="shared" si="1270"/>
        <v>Fulham</v>
      </c>
      <c r="AH1095" s="177" t="str">
        <f t="shared" si="1270"/>
        <v>Chelsea</v>
      </c>
      <c r="AI1095" s="177" t="str">
        <f t="shared" si="1270"/>
        <v>Tottenham</v>
      </c>
      <c r="AJ1095" s="177" t="str">
        <f t="shared" si="1270"/>
        <v>Man Utd</v>
      </c>
      <c r="AK1095" s="177" t="str">
        <f t="shared" si="1270"/>
        <v>Man Utd</v>
      </c>
      <c r="AL1095" s="177" t="str">
        <f t="shared" si="1270"/>
        <v/>
      </c>
      <c r="AM1095" s="177" t="str">
        <f t="shared" si="1270"/>
        <v/>
      </c>
      <c r="AN1095" s="177" t="str">
        <f t="shared" si="1270"/>
        <v/>
      </c>
      <c r="AO1095" s="177" t="str">
        <f t="shared" si="1270"/>
        <v/>
      </c>
      <c r="AP1095" s="177" t="str">
        <f t="shared" si="1270"/>
        <v/>
      </c>
      <c r="AQ1095" s="170"/>
      <c r="AR1095" s="170"/>
    </row>
    <row r="1096" ht="12.75" customHeight="1">
      <c r="A1096" s="170"/>
      <c r="B1096" s="170"/>
      <c r="C1096" s="140"/>
      <c r="D1096" s="139">
        <v>129.0</v>
      </c>
      <c r="E1096" s="177" t="str">
        <f t="shared" ref="E1096:AP1096" si="1271">IFERROR(INDEX($D$389:$D$578,MATCH($D1096,E$389:E$578,0)),"")</f>
        <v>Huddersfield</v>
      </c>
      <c r="F1096" s="177" t="str">
        <f t="shared" si="1271"/>
        <v>West Ham</v>
      </c>
      <c r="G1096" s="177" t="str">
        <f t="shared" si="1271"/>
        <v>Watford</v>
      </c>
      <c r="H1096" s="177" t="str">
        <f t="shared" si="1271"/>
        <v>Liverpool</v>
      </c>
      <c r="I1096" s="177" t="str">
        <f t="shared" si="1271"/>
        <v>Newcastle</v>
      </c>
      <c r="J1096" s="177" t="str">
        <f t="shared" si="1271"/>
        <v>Huddersfield</v>
      </c>
      <c r="K1096" s="177" t="str">
        <f t="shared" si="1271"/>
        <v>Wolves</v>
      </c>
      <c r="L1096" s="177" t="str">
        <f t="shared" si="1271"/>
        <v>Man City</v>
      </c>
      <c r="M1096" s="177" t="str">
        <f t="shared" si="1271"/>
        <v>Man Utd</v>
      </c>
      <c r="N1096" s="177" t="str">
        <f t="shared" si="1271"/>
        <v>Watford</v>
      </c>
      <c r="O1096" s="177" t="str">
        <f t="shared" si="1271"/>
        <v>Bournemouth</v>
      </c>
      <c r="P1096" s="177" t="str">
        <f t="shared" si="1271"/>
        <v>Tottenham</v>
      </c>
      <c r="Q1096" s="177" t="str">
        <f t="shared" si="1271"/>
        <v>Liverpool</v>
      </c>
      <c r="R1096" s="177" t="str">
        <f t="shared" si="1271"/>
        <v>Crystal Palace</v>
      </c>
      <c r="S1096" s="177" t="str">
        <f t="shared" si="1271"/>
        <v>Cardiff</v>
      </c>
      <c r="T1096" s="177" t="str">
        <f t="shared" si="1271"/>
        <v>Watford</v>
      </c>
      <c r="U1096" s="177" t="str">
        <f t="shared" si="1271"/>
        <v>Huddersfield</v>
      </c>
      <c r="V1096" s="177" t="str">
        <f t="shared" si="1271"/>
        <v>Newcastle</v>
      </c>
      <c r="W1096" s="177" t="str">
        <f t="shared" si="1271"/>
        <v>Newcastle</v>
      </c>
      <c r="X1096" s="177" t="str">
        <f t="shared" si="1271"/>
        <v>West Ham</v>
      </c>
      <c r="Y1096" s="177" t="str">
        <f t="shared" si="1271"/>
        <v>West Ham</v>
      </c>
      <c r="Z1096" s="177" t="str">
        <f t="shared" si="1271"/>
        <v>Watford</v>
      </c>
      <c r="AA1096" s="177" t="str">
        <f t="shared" si="1271"/>
        <v>Tottenham</v>
      </c>
      <c r="AB1096" s="177" t="str">
        <f t="shared" si="1271"/>
        <v>Man City</v>
      </c>
      <c r="AC1096" s="177" t="str">
        <f t="shared" si="1271"/>
        <v>Huddersfield</v>
      </c>
      <c r="AD1096" s="177" t="str">
        <f t="shared" si="1271"/>
        <v>Fulham</v>
      </c>
      <c r="AE1096" s="177" t="str">
        <f t="shared" si="1271"/>
        <v>Newcastle</v>
      </c>
      <c r="AF1096" s="177" t="str">
        <f t="shared" si="1271"/>
        <v>Liverpool</v>
      </c>
      <c r="AG1096" s="177" t="str">
        <f t="shared" si="1271"/>
        <v>Chelsea</v>
      </c>
      <c r="AH1096" s="177" t="str">
        <f t="shared" si="1271"/>
        <v>Liverpool</v>
      </c>
      <c r="AI1096" s="177" t="str">
        <f t="shared" si="1271"/>
        <v>Liverpool</v>
      </c>
      <c r="AJ1096" s="177" t="str">
        <f t="shared" si="1271"/>
        <v>Newcastle</v>
      </c>
      <c r="AK1096" s="177" t="str">
        <f t="shared" si="1271"/>
        <v>Man City</v>
      </c>
      <c r="AL1096" s="177" t="str">
        <f t="shared" si="1271"/>
        <v/>
      </c>
      <c r="AM1096" s="177" t="str">
        <f t="shared" si="1271"/>
        <v/>
      </c>
      <c r="AN1096" s="177" t="str">
        <f t="shared" si="1271"/>
        <v/>
      </c>
      <c r="AO1096" s="177" t="str">
        <f t="shared" si="1271"/>
        <v/>
      </c>
      <c r="AP1096" s="177" t="str">
        <f t="shared" si="1271"/>
        <v/>
      </c>
      <c r="AQ1096" s="170"/>
      <c r="AR1096" s="170"/>
    </row>
    <row r="1097" ht="12.75" customHeight="1">
      <c r="A1097" s="170"/>
      <c r="B1097" s="170"/>
      <c r="C1097" s="140"/>
      <c r="D1097" s="139">
        <v>130.0</v>
      </c>
      <c r="E1097" s="177" t="str">
        <f t="shared" ref="E1097:AP1097" si="1272">IFERROR(INDEX($D$389:$D$578,MATCH($D1097,E$389:E$578,0)),"")</f>
        <v>Wolves</v>
      </c>
      <c r="F1097" s="177" t="str">
        <f t="shared" si="1272"/>
        <v>Watford</v>
      </c>
      <c r="G1097" s="177" t="str">
        <f t="shared" si="1272"/>
        <v>Newcastle</v>
      </c>
      <c r="H1097" s="177" t="str">
        <f t="shared" si="1272"/>
        <v>Man City</v>
      </c>
      <c r="I1097" s="177" t="str">
        <f t="shared" si="1272"/>
        <v>Newcastle</v>
      </c>
      <c r="J1097" s="177" t="str">
        <f t="shared" si="1272"/>
        <v>Man Utd</v>
      </c>
      <c r="K1097" s="177" t="str">
        <f t="shared" si="1272"/>
        <v>West Ham</v>
      </c>
      <c r="L1097" s="177" t="str">
        <f t="shared" si="1272"/>
        <v>Huddersfield</v>
      </c>
      <c r="M1097" s="177" t="str">
        <f t="shared" si="1272"/>
        <v>Wolves</v>
      </c>
      <c r="N1097" s="177" t="str">
        <f t="shared" si="1272"/>
        <v>Watford</v>
      </c>
      <c r="O1097" s="177" t="str">
        <f t="shared" si="1272"/>
        <v>West Ham</v>
      </c>
      <c r="P1097" s="177" t="str">
        <f t="shared" si="1272"/>
        <v>West Ham</v>
      </c>
      <c r="Q1097" s="177" t="str">
        <f t="shared" si="1272"/>
        <v>Leicester</v>
      </c>
      <c r="R1097" s="177" t="str">
        <f t="shared" si="1272"/>
        <v>Wolves</v>
      </c>
      <c r="S1097" s="177" t="str">
        <f t="shared" si="1272"/>
        <v>Liverpool</v>
      </c>
      <c r="T1097" s="177" t="str">
        <f t="shared" si="1272"/>
        <v>Wolves</v>
      </c>
      <c r="U1097" s="177" t="str">
        <f t="shared" si="1272"/>
        <v>Wolves</v>
      </c>
      <c r="V1097" s="177" t="str">
        <f t="shared" si="1272"/>
        <v>Everton</v>
      </c>
      <c r="W1097" s="177" t="str">
        <f t="shared" si="1272"/>
        <v>Everton</v>
      </c>
      <c r="X1097" s="177" t="str">
        <f t="shared" si="1272"/>
        <v>Leicester</v>
      </c>
      <c r="Y1097" s="177" t="str">
        <f t="shared" si="1272"/>
        <v>Watford</v>
      </c>
      <c r="Z1097" s="177" t="str">
        <f t="shared" si="1272"/>
        <v>Southampton</v>
      </c>
      <c r="AA1097" s="177" t="str">
        <f t="shared" si="1272"/>
        <v>Chelsea</v>
      </c>
      <c r="AB1097" s="177" t="str">
        <f t="shared" si="1272"/>
        <v>Watford</v>
      </c>
      <c r="AC1097" s="177" t="str">
        <f t="shared" si="1272"/>
        <v>Tottenham</v>
      </c>
      <c r="AD1097" s="177" t="str">
        <f t="shared" si="1272"/>
        <v>Burnley</v>
      </c>
      <c r="AE1097" s="177" t="str">
        <f t="shared" si="1272"/>
        <v>Fulham</v>
      </c>
      <c r="AF1097" s="177" t="str">
        <f t="shared" si="1272"/>
        <v>Southampton</v>
      </c>
      <c r="AG1097" s="177" t="str">
        <f t="shared" si="1272"/>
        <v>Newcastle</v>
      </c>
      <c r="AH1097" s="177" t="str">
        <f t="shared" si="1272"/>
        <v>Liverpool</v>
      </c>
      <c r="AI1097" s="177" t="str">
        <f t="shared" si="1272"/>
        <v>Tottenham</v>
      </c>
      <c r="AJ1097" s="177" t="str">
        <f t="shared" si="1272"/>
        <v>Tottenham</v>
      </c>
      <c r="AK1097" s="177" t="str">
        <f t="shared" si="1272"/>
        <v>Southampton</v>
      </c>
      <c r="AL1097" s="177" t="str">
        <f t="shared" si="1272"/>
        <v/>
      </c>
      <c r="AM1097" s="177" t="str">
        <f t="shared" si="1272"/>
        <v/>
      </c>
      <c r="AN1097" s="177" t="str">
        <f t="shared" si="1272"/>
        <v/>
      </c>
      <c r="AO1097" s="177" t="str">
        <f t="shared" si="1272"/>
        <v/>
      </c>
      <c r="AP1097" s="177" t="str">
        <f t="shared" si="1272"/>
        <v/>
      </c>
      <c r="AQ1097" s="170"/>
      <c r="AR1097" s="170"/>
    </row>
    <row r="1098" ht="12.75" customHeight="1">
      <c r="A1098" s="170"/>
      <c r="B1098" s="170"/>
      <c r="C1098" s="140"/>
      <c r="D1098" s="139">
        <v>131.0</v>
      </c>
      <c r="E1098" s="177" t="str">
        <f t="shared" ref="E1098:AP1098" si="1273">IFERROR(INDEX($D$389:$D$578,MATCH($D1098,E$389:E$578,0)),"")</f>
        <v>Wolves</v>
      </c>
      <c r="F1098" s="177" t="str">
        <f t="shared" si="1273"/>
        <v>Liverpool</v>
      </c>
      <c r="G1098" s="177" t="str">
        <f t="shared" si="1273"/>
        <v>West Ham</v>
      </c>
      <c r="H1098" s="177" t="str">
        <f t="shared" si="1273"/>
        <v>Watford</v>
      </c>
      <c r="I1098" s="177" t="str">
        <f t="shared" si="1273"/>
        <v>Fulham</v>
      </c>
      <c r="J1098" s="177" t="str">
        <f t="shared" si="1273"/>
        <v>Man Utd</v>
      </c>
      <c r="K1098" s="177" t="str">
        <f t="shared" si="1273"/>
        <v>Crystal Palace</v>
      </c>
      <c r="L1098" s="177" t="str">
        <f t="shared" si="1273"/>
        <v>Man City</v>
      </c>
      <c r="M1098" s="177" t="str">
        <f t="shared" si="1273"/>
        <v>West Ham</v>
      </c>
      <c r="N1098" s="177" t="str">
        <f t="shared" si="1273"/>
        <v>Tottenham</v>
      </c>
      <c r="O1098" s="177" t="str">
        <f t="shared" si="1273"/>
        <v>Crystal Palace</v>
      </c>
      <c r="P1098" s="177" t="str">
        <f t="shared" si="1273"/>
        <v>Leicester</v>
      </c>
      <c r="Q1098" s="177" t="str">
        <f t="shared" si="1273"/>
        <v>Man City</v>
      </c>
      <c r="R1098" s="177" t="str">
        <f t="shared" si="1273"/>
        <v>Watford</v>
      </c>
      <c r="S1098" s="177" t="str">
        <f t="shared" si="1273"/>
        <v>Leicester</v>
      </c>
      <c r="T1098" s="177" t="str">
        <f t="shared" si="1273"/>
        <v>Wolves</v>
      </c>
      <c r="U1098" s="177" t="str">
        <f t="shared" si="1273"/>
        <v>Leicester</v>
      </c>
      <c r="V1098" s="177" t="str">
        <f t="shared" si="1273"/>
        <v>Southampton</v>
      </c>
      <c r="W1098" s="177" t="str">
        <f t="shared" si="1273"/>
        <v>Leicester</v>
      </c>
      <c r="X1098" s="177" t="str">
        <f t="shared" si="1273"/>
        <v>Southampton</v>
      </c>
      <c r="Y1098" s="177" t="str">
        <f t="shared" si="1273"/>
        <v>Tottenham</v>
      </c>
      <c r="Z1098" s="177" t="str">
        <f t="shared" si="1273"/>
        <v>Fulham</v>
      </c>
      <c r="AA1098" s="177" t="str">
        <f t="shared" si="1273"/>
        <v>Man City</v>
      </c>
      <c r="AB1098" s="177" t="str">
        <f t="shared" si="1273"/>
        <v>Crystal Palace</v>
      </c>
      <c r="AC1098" s="177" t="str">
        <f t="shared" si="1273"/>
        <v>Liverpool</v>
      </c>
      <c r="AD1098" s="177" t="str">
        <f t="shared" si="1273"/>
        <v>Leicester</v>
      </c>
      <c r="AE1098" s="177" t="str">
        <f t="shared" si="1273"/>
        <v>Watford</v>
      </c>
      <c r="AF1098" s="177" t="str">
        <f t="shared" si="1273"/>
        <v>Newcastle</v>
      </c>
      <c r="AG1098" s="177" t="str">
        <f t="shared" si="1273"/>
        <v>Huddersfield</v>
      </c>
      <c r="AH1098" s="177" t="str">
        <f t="shared" si="1273"/>
        <v>Man City</v>
      </c>
      <c r="AI1098" s="177" t="str">
        <f t="shared" si="1273"/>
        <v>Crystal Palace</v>
      </c>
      <c r="AJ1098" s="177" t="str">
        <f t="shared" si="1273"/>
        <v>Man City</v>
      </c>
      <c r="AK1098" s="177" t="str">
        <f t="shared" si="1273"/>
        <v>Man City</v>
      </c>
      <c r="AL1098" s="177" t="str">
        <f t="shared" si="1273"/>
        <v/>
      </c>
      <c r="AM1098" s="177" t="str">
        <f t="shared" si="1273"/>
        <v/>
      </c>
      <c r="AN1098" s="177" t="str">
        <f t="shared" si="1273"/>
        <v/>
      </c>
      <c r="AO1098" s="177" t="str">
        <f t="shared" si="1273"/>
        <v/>
      </c>
      <c r="AP1098" s="177" t="str">
        <f t="shared" si="1273"/>
        <v/>
      </c>
      <c r="AQ1098" s="170"/>
      <c r="AR1098" s="170"/>
    </row>
    <row r="1099" ht="12.75" customHeight="1">
      <c r="A1099" s="170"/>
      <c r="B1099" s="170"/>
      <c r="C1099" s="140"/>
      <c r="D1099" s="139">
        <v>132.0</v>
      </c>
      <c r="E1099" s="177" t="str">
        <f t="shared" ref="E1099:AP1099" si="1274">IFERROR(INDEX($D$389:$D$578,MATCH($D1099,E$389:E$578,0)),"")</f>
        <v>Tottenham</v>
      </c>
      <c r="F1099" s="177" t="str">
        <f t="shared" si="1274"/>
        <v>Southampton</v>
      </c>
      <c r="G1099" s="177" t="str">
        <f t="shared" si="1274"/>
        <v>Tottenham</v>
      </c>
      <c r="H1099" s="177" t="str">
        <f t="shared" si="1274"/>
        <v>Southampton</v>
      </c>
      <c r="I1099" s="177" t="str">
        <f t="shared" si="1274"/>
        <v>Watford</v>
      </c>
      <c r="J1099" s="177" t="str">
        <f t="shared" si="1274"/>
        <v>West Ham</v>
      </c>
      <c r="K1099" s="177" t="str">
        <f t="shared" si="1274"/>
        <v>Wolves</v>
      </c>
      <c r="L1099" s="177" t="str">
        <f t="shared" si="1274"/>
        <v>West Ham</v>
      </c>
      <c r="M1099" s="177" t="str">
        <f t="shared" si="1274"/>
        <v>Southampton</v>
      </c>
      <c r="N1099" s="177" t="str">
        <f t="shared" si="1274"/>
        <v>Liverpool</v>
      </c>
      <c r="O1099" s="177" t="str">
        <f t="shared" si="1274"/>
        <v>Tottenham</v>
      </c>
      <c r="P1099" s="177" t="str">
        <f t="shared" si="1274"/>
        <v>Huddersfield</v>
      </c>
      <c r="Q1099" s="177" t="str">
        <f t="shared" si="1274"/>
        <v>Crystal Palace</v>
      </c>
      <c r="R1099" s="177" t="str">
        <f t="shared" si="1274"/>
        <v>Huddersfield</v>
      </c>
      <c r="S1099" s="177" t="str">
        <f t="shared" si="1274"/>
        <v>Southampton</v>
      </c>
      <c r="T1099" s="177" t="str">
        <f t="shared" si="1274"/>
        <v>Man City</v>
      </c>
      <c r="U1099" s="177" t="str">
        <f t="shared" si="1274"/>
        <v>Chelsea</v>
      </c>
      <c r="V1099" s="177" t="str">
        <f t="shared" si="1274"/>
        <v>Leicester</v>
      </c>
      <c r="W1099" s="177" t="str">
        <f t="shared" si="1274"/>
        <v>Newcastle</v>
      </c>
      <c r="X1099" s="177" t="str">
        <f t="shared" si="1274"/>
        <v>Man Utd</v>
      </c>
      <c r="Y1099" s="177" t="str">
        <f t="shared" si="1274"/>
        <v>Cardiff</v>
      </c>
      <c r="Z1099" s="177" t="str">
        <f t="shared" si="1274"/>
        <v>Brighton</v>
      </c>
      <c r="AA1099" s="177" t="str">
        <f t="shared" si="1274"/>
        <v>Cardiff</v>
      </c>
      <c r="AB1099" s="177" t="str">
        <f t="shared" si="1274"/>
        <v>West Ham</v>
      </c>
      <c r="AC1099" s="177" t="str">
        <f t="shared" si="1274"/>
        <v>Watford</v>
      </c>
      <c r="AD1099" s="177" t="str">
        <f t="shared" si="1274"/>
        <v>Everton</v>
      </c>
      <c r="AE1099" s="177" t="str">
        <f t="shared" si="1274"/>
        <v>Newcastle</v>
      </c>
      <c r="AF1099" s="177" t="str">
        <f t="shared" si="1274"/>
        <v>Chelsea</v>
      </c>
      <c r="AG1099" s="177" t="str">
        <f t="shared" si="1274"/>
        <v>Man Utd</v>
      </c>
      <c r="AH1099" s="177" t="str">
        <f t="shared" si="1274"/>
        <v>Liverpool</v>
      </c>
      <c r="AI1099" s="177" t="str">
        <f t="shared" si="1274"/>
        <v>Newcastle</v>
      </c>
      <c r="AJ1099" s="177" t="str">
        <f t="shared" si="1274"/>
        <v>Newcastle</v>
      </c>
      <c r="AK1099" s="177" t="str">
        <f t="shared" si="1274"/>
        <v>Chelsea</v>
      </c>
      <c r="AL1099" s="177" t="str">
        <f t="shared" si="1274"/>
        <v/>
      </c>
      <c r="AM1099" s="177" t="str">
        <f t="shared" si="1274"/>
        <v/>
      </c>
      <c r="AN1099" s="177" t="str">
        <f t="shared" si="1274"/>
        <v/>
      </c>
      <c r="AO1099" s="177" t="str">
        <f t="shared" si="1274"/>
        <v/>
      </c>
      <c r="AP1099" s="177" t="str">
        <f t="shared" si="1274"/>
        <v/>
      </c>
      <c r="AQ1099" s="170"/>
      <c r="AR1099" s="170"/>
    </row>
    <row r="1100" ht="12.75" customHeight="1">
      <c r="A1100" s="170"/>
      <c r="B1100" s="170"/>
      <c r="C1100" s="140"/>
      <c r="D1100" s="139">
        <v>133.0</v>
      </c>
      <c r="E1100" s="177" t="str">
        <f t="shared" ref="E1100:AP1100" si="1275">IFERROR(INDEX($D$389:$D$578,MATCH($D1100,E$389:E$578,0)),"")</f>
        <v>Liverpool</v>
      </c>
      <c r="F1100" s="177" t="str">
        <f t="shared" si="1275"/>
        <v>Watford</v>
      </c>
      <c r="G1100" s="177" t="str">
        <f t="shared" si="1275"/>
        <v>Wolves</v>
      </c>
      <c r="H1100" s="177" t="str">
        <f t="shared" si="1275"/>
        <v>Man Utd</v>
      </c>
      <c r="I1100" s="177" t="str">
        <f t="shared" si="1275"/>
        <v>West Ham</v>
      </c>
      <c r="J1100" s="177" t="str">
        <f t="shared" si="1275"/>
        <v>Cardiff</v>
      </c>
      <c r="K1100" s="177" t="str">
        <f t="shared" si="1275"/>
        <v>Wolves</v>
      </c>
      <c r="L1100" s="177" t="str">
        <f t="shared" si="1275"/>
        <v>Tottenham</v>
      </c>
      <c r="M1100" s="177" t="str">
        <f t="shared" si="1275"/>
        <v>Everton</v>
      </c>
      <c r="N1100" s="177" t="str">
        <f t="shared" si="1275"/>
        <v>Cardiff</v>
      </c>
      <c r="O1100" s="177" t="str">
        <f t="shared" si="1275"/>
        <v>Wolves</v>
      </c>
      <c r="P1100" s="177" t="str">
        <f t="shared" si="1275"/>
        <v>Liverpool</v>
      </c>
      <c r="Q1100" s="177" t="str">
        <f t="shared" si="1275"/>
        <v>Tottenham</v>
      </c>
      <c r="R1100" s="177" t="str">
        <f t="shared" si="1275"/>
        <v>Tottenham</v>
      </c>
      <c r="S1100" s="177" t="str">
        <f t="shared" si="1275"/>
        <v>Southampton</v>
      </c>
      <c r="T1100" s="177" t="str">
        <f t="shared" si="1275"/>
        <v>Newcastle</v>
      </c>
      <c r="U1100" s="177" t="str">
        <f t="shared" si="1275"/>
        <v>Southampton</v>
      </c>
      <c r="V1100" s="177" t="str">
        <f t="shared" si="1275"/>
        <v>Man City</v>
      </c>
      <c r="W1100" s="177" t="str">
        <f t="shared" si="1275"/>
        <v>Southampton</v>
      </c>
      <c r="X1100" s="177" t="str">
        <f t="shared" si="1275"/>
        <v>Chelsea</v>
      </c>
      <c r="Y1100" s="177" t="str">
        <f t="shared" si="1275"/>
        <v>Leicester</v>
      </c>
      <c r="Z1100" s="177" t="str">
        <f t="shared" si="1275"/>
        <v>Liverpool</v>
      </c>
      <c r="AA1100" s="177" t="str">
        <f t="shared" si="1275"/>
        <v>Man Utd</v>
      </c>
      <c r="AB1100" s="177" t="str">
        <f t="shared" si="1275"/>
        <v>Leicester</v>
      </c>
      <c r="AC1100" s="177" t="str">
        <f t="shared" si="1275"/>
        <v>Southampton</v>
      </c>
      <c r="AD1100" s="177" t="str">
        <f t="shared" si="1275"/>
        <v>Newcastle</v>
      </c>
      <c r="AE1100" s="177" t="str">
        <f t="shared" si="1275"/>
        <v>Man Utd</v>
      </c>
      <c r="AF1100" s="177" t="str">
        <f t="shared" si="1275"/>
        <v>Fulham</v>
      </c>
      <c r="AG1100" s="177" t="str">
        <f t="shared" si="1275"/>
        <v>Man City</v>
      </c>
      <c r="AH1100" s="177" t="str">
        <f t="shared" si="1275"/>
        <v>West Ham</v>
      </c>
      <c r="AI1100" s="177" t="str">
        <f t="shared" si="1275"/>
        <v>Huddersfield</v>
      </c>
      <c r="AJ1100" s="177" t="str">
        <f t="shared" si="1275"/>
        <v>Liverpool</v>
      </c>
      <c r="AK1100" s="177" t="str">
        <f t="shared" si="1275"/>
        <v>Chelsea</v>
      </c>
      <c r="AL1100" s="177" t="str">
        <f t="shared" si="1275"/>
        <v/>
      </c>
      <c r="AM1100" s="177" t="str">
        <f t="shared" si="1275"/>
        <v/>
      </c>
      <c r="AN1100" s="177" t="str">
        <f t="shared" si="1275"/>
        <v/>
      </c>
      <c r="AO1100" s="177" t="str">
        <f t="shared" si="1275"/>
        <v/>
      </c>
      <c r="AP1100" s="177" t="str">
        <f t="shared" si="1275"/>
        <v/>
      </c>
      <c r="AQ1100" s="170"/>
      <c r="AR1100" s="170"/>
    </row>
    <row r="1101" ht="12.75" customHeight="1">
      <c r="A1101" s="170"/>
      <c r="B1101" s="170"/>
      <c r="C1101" s="140"/>
      <c r="D1101" s="139">
        <v>134.0</v>
      </c>
      <c r="E1101" s="177" t="str">
        <f t="shared" ref="E1101:AP1101" si="1276">IFERROR(INDEX($D$389:$D$578,MATCH($D1101,E$389:E$578,0)),"")</f>
        <v>Tottenham</v>
      </c>
      <c r="F1101" s="177" t="str">
        <f t="shared" si="1276"/>
        <v>Cardiff</v>
      </c>
      <c r="G1101" s="177" t="str">
        <f t="shared" si="1276"/>
        <v>Fulham</v>
      </c>
      <c r="H1101" s="177" t="str">
        <f t="shared" si="1276"/>
        <v>Liverpool</v>
      </c>
      <c r="I1101" s="177" t="str">
        <f t="shared" si="1276"/>
        <v>Fulham</v>
      </c>
      <c r="J1101" s="177" t="str">
        <f t="shared" si="1276"/>
        <v>Crystal Palace</v>
      </c>
      <c r="K1101" s="177" t="str">
        <f t="shared" si="1276"/>
        <v>Leicester</v>
      </c>
      <c r="L1101" s="177" t="str">
        <f t="shared" si="1276"/>
        <v>Man City</v>
      </c>
      <c r="M1101" s="177" t="str">
        <f t="shared" si="1276"/>
        <v>Tottenham</v>
      </c>
      <c r="N1101" s="177" t="str">
        <f t="shared" si="1276"/>
        <v>Man City</v>
      </c>
      <c r="O1101" s="177" t="str">
        <f t="shared" si="1276"/>
        <v>Liverpool</v>
      </c>
      <c r="P1101" s="177" t="str">
        <f t="shared" si="1276"/>
        <v>Tottenham</v>
      </c>
      <c r="Q1101" s="177" t="str">
        <f t="shared" si="1276"/>
        <v>Man City</v>
      </c>
      <c r="R1101" s="177" t="str">
        <f t="shared" si="1276"/>
        <v>Everton</v>
      </c>
      <c r="S1101" s="177" t="str">
        <f t="shared" si="1276"/>
        <v>Liverpool</v>
      </c>
      <c r="T1101" s="177" t="str">
        <f t="shared" si="1276"/>
        <v>Watford</v>
      </c>
      <c r="U1101" s="177" t="str">
        <f t="shared" si="1276"/>
        <v>Liverpool</v>
      </c>
      <c r="V1101" s="177" t="str">
        <f t="shared" si="1276"/>
        <v>Liverpool</v>
      </c>
      <c r="W1101" s="177" t="str">
        <f t="shared" si="1276"/>
        <v>Crystal Palace</v>
      </c>
      <c r="X1101" s="177" t="str">
        <f t="shared" si="1276"/>
        <v>Chelsea</v>
      </c>
      <c r="Y1101" s="177" t="str">
        <f t="shared" si="1276"/>
        <v>West Ham</v>
      </c>
      <c r="Z1101" s="177" t="str">
        <f t="shared" si="1276"/>
        <v>Newcastle</v>
      </c>
      <c r="AA1101" s="177" t="str">
        <f t="shared" si="1276"/>
        <v>Man Utd</v>
      </c>
      <c r="AB1101" s="177" t="str">
        <f t="shared" si="1276"/>
        <v>Cardiff</v>
      </c>
      <c r="AC1101" s="177" t="str">
        <f t="shared" si="1276"/>
        <v>Wolves</v>
      </c>
      <c r="AD1101" s="177" t="str">
        <f t="shared" si="1276"/>
        <v>Newcastle</v>
      </c>
      <c r="AE1101" s="177" t="str">
        <f t="shared" si="1276"/>
        <v>Newcastle</v>
      </c>
      <c r="AF1101" s="177" t="str">
        <f t="shared" si="1276"/>
        <v>Man City</v>
      </c>
      <c r="AG1101" s="177" t="str">
        <f t="shared" si="1276"/>
        <v>Tottenham</v>
      </c>
      <c r="AH1101" s="177" t="str">
        <f t="shared" si="1276"/>
        <v>Newcastle</v>
      </c>
      <c r="AI1101" s="177" t="str">
        <f t="shared" si="1276"/>
        <v>Chelsea</v>
      </c>
      <c r="AJ1101" s="177" t="str">
        <f t="shared" si="1276"/>
        <v>Newcastle</v>
      </c>
      <c r="AK1101" s="177" t="str">
        <f t="shared" si="1276"/>
        <v>Wolves</v>
      </c>
      <c r="AL1101" s="177" t="str">
        <f t="shared" si="1276"/>
        <v/>
      </c>
      <c r="AM1101" s="177" t="str">
        <f t="shared" si="1276"/>
        <v/>
      </c>
      <c r="AN1101" s="177" t="str">
        <f t="shared" si="1276"/>
        <v/>
      </c>
      <c r="AO1101" s="177" t="str">
        <f t="shared" si="1276"/>
        <v/>
      </c>
      <c r="AP1101" s="177" t="str">
        <f t="shared" si="1276"/>
        <v/>
      </c>
      <c r="AQ1101" s="170"/>
      <c r="AR1101" s="170"/>
    </row>
    <row r="1102" ht="12.75" customHeight="1">
      <c r="A1102" s="170"/>
      <c r="B1102" s="170"/>
      <c r="C1102" s="140"/>
      <c r="D1102" s="139">
        <v>135.0</v>
      </c>
      <c r="E1102" s="177" t="str">
        <f t="shared" ref="E1102:AP1102" si="1277">IFERROR(INDEX($D$389:$D$578,MATCH($D1102,E$389:E$578,0)),"")</f>
        <v>West Ham</v>
      </c>
      <c r="F1102" s="177" t="str">
        <f t="shared" si="1277"/>
        <v>Tottenham</v>
      </c>
      <c r="G1102" s="177" t="str">
        <f t="shared" si="1277"/>
        <v>Leicester</v>
      </c>
      <c r="H1102" s="177" t="str">
        <f t="shared" si="1277"/>
        <v>Fulham</v>
      </c>
      <c r="I1102" s="177" t="str">
        <f t="shared" si="1277"/>
        <v>Tottenham</v>
      </c>
      <c r="J1102" s="177" t="str">
        <f t="shared" si="1277"/>
        <v>Southampton</v>
      </c>
      <c r="K1102" s="177" t="str">
        <f t="shared" si="1277"/>
        <v>Man Utd</v>
      </c>
      <c r="L1102" s="177" t="str">
        <f t="shared" si="1277"/>
        <v>Southampton</v>
      </c>
      <c r="M1102" s="177" t="str">
        <f t="shared" si="1277"/>
        <v>Tottenham</v>
      </c>
      <c r="N1102" s="177" t="str">
        <f t="shared" si="1277"/>
        <v>Tottenham</v>
      </c>
      <c r="O1102" s="177" t="str">
        <f t="shared" si="1277"/>
        <v>Leicester</v>
      </c>
      <c r="P1102" s="177" t="str">
        <f t="shared" si="1277"/>
        <v>Tottenham</v>
      </c>
      <c r="Q1102" s="177" t="str">
        <f t="shared" si="1277"/>
        <v>Watford</v>
      </c>
      <c r="R1102" s="177" t="str">
        <f t="shared" si="1277"/>
        <v>Everton</v>
      </c>
      <c r="S1102" s="177" t="str">
        <f t="shared" si="1277"/>
        <v>Tottenham</v>
      </c>
      <c r="T1102" s="177" t="str">
        <f t="shared" si="1277"/>
        <v>Watford</v>
      </c>
      <c r="U1102" s="177" t="str">
        <f t="shared" si="1277"/>
        <v>Man City</v>
      </c>
      <c r="V1102" s="177" t="str">
        <f t="shared" si="1277"/>
        <v>Watford</v>
      </c>
      <c r="W1102" s="177" t="str">
        <f t="shared" si="1277"/>
        <v>Liverpool</v>
      </c>
      <c r="X1102" s="177" t="str">
        <f t="shared" si="1277"/>
        <v>Newcastle</v>
      </c>
      <c r="Y1102" s="177" t="str">
        <f t="shared" si="1277"/>
        <v>Fulham</v>
      </c>
      <c r="Z1102" s="177" t="str">
        <f t="shared" si="1277"/>
        <v>Southampton</v>
      </c>
      <c r="AA1102" s="177" t="str">
        <f t="shared" si="1277"/>
        <v>West Ham</v>
      </c>
      <c r="AB1102" s="177" t="str">
        <f t="shared" si="1277"/>
        <v>Man Utd</v>
      </c>
      <c r="AC1102" s="177" t="str">
        <f t="shared" si="1277"/>
        <v>Watford</v>
      </c>
      <c r="AD1102" s="177" t="str">
        <f t="shared" si="1277"/>
        <v>Wolves</v>
      </c>
      <c r="AE1102" s="177" t="str">
        <f t="shared" si="1277"/>
        <v>Southampton</v>
      </c>
      <c r="AF1102" s="177" t="str">
        <f t="shared" si="1277"/>
        <v>Liverpool</v>
      </c>
      <c r="AG1102" s="177" t="str">
        <f t="shared" si="1277"/>
        <v>Man Utd</v>
      </c>
      <c r="AH1102" s="177" t="str">
        <f t="shared" si="1277"/>
        <v>Watford</v>
      </c>
      <c r="AI1102" s="177" t="str">
        <f t="shared" si="1277"/>
        <v>Southampton</v>
      </c>
      <c r="AJ1102" s="177" t="str">
        <f t="shared" si="1277"/>
        <v>West Ham</v>
      </c>
      <c r="AK1102" s="177" t="str">
        <f t="shared" si="1277"/>
        <v>Leicester</v>
      </c>
      <c r="AL1102" s="177" t="str">
        <f t="shared" si="1277"/>
        <v/>
      </c>
      <c r="AM1102" s="177" t="str">
        <f t="shared" si="1277"/>
        <v/>
      </c>
      <c r="AN1102" s="177" t="str">
        <f t="shared" si="1277"/>
        <v/>
      </c>
      <c r="AO1102" s="177" t="str">
        <f t="shared" si="1277"/>
        <v/>
      </c>
      <c r="AP1102" s="177" t="str">
        <f t="shared" si="1277"/>
        <v/>
      </c>
      <c r="AQ1102" s="170"/>
      <c r="AR1102" s="170"/>
    </row>
    <row r="1103" ht="12.75" customHeight="1">
      <c r="A1103" s="170"/>
      <c r="B1103" s="170"/>
      <c r="C1103" s="140"/>
      <c r="D1103" s="139">
        <v>136.0</v>
      </c>
      <c r="E1103" s="177" t="str">
        <f t="shared" ref="E1103:AP1103" si="1278">IFERROR(INDEX($D$389:$D$578,MATCH($D1103,E$389:E$578,0)),"")</f>
        <v>Crystal Palace</v>
      </c>
      <c r="F1103" s="177" t="str">
        <f t="shared" si="1278"/>
        <v>Fulham</v>
      </c>
      <c r="G1103" s="177" t="str">
        <f t="shared" si="1278"/>
        <v>Newcastle</v>
      </c>
      <c r="H1103" s="177" t="str">
        <f t="shared" si="1278"/>
        <v>West Ham</v>
      </c>
      <c r="I1103" s="177" t="str">
        <f t="shared" si="1278"/>
        <v>Huddersfield</v>
      </c>
      <c r="J1103" s="177" t="str">
        <f t="shared" si="1278"/>
        <v>West Ham</v>
      </c>
      <c r="K1103" s="177" t="str">
        <f t="shared" si="1278"/>
        <v>Newcastle</v>
      </c>
      <c r="L1103" s="177" t="str">
        <f t="shared" si="1278"/>
        <v>Tottenham</v>
      </c>
      <c r="M1103" s="177" t="str">
        <f t="shared" si="1278"/>
        <v>West Ham</v>
      </c>
      <c r="N1103" s="177" t="str">
        <f t="shared" si="1278"/>
        <v>Man Utd</v>
      </c>
      <c r="O1103" s="177" t="str">
        <f t="shared" si="1278"/>
        <v>Wolves</v>
      </c>
      <c r="P1103" s="177" t="str">
        <f t="shared" si="1278"/>
        <v>Huddersfield</v>
      </c>
      <c r="Q1103" s="177" t="str">
        <f t="shared" si="1278"/>
        <v>Leicester</v>
      </c>
      <c r="R1103" s="177" t="str">
        <f t="shared" si="1278"/>
        <v>Wolves</v>
      </c>
      <c r="S1103" s="177" t="str">
        <f t="shared" si="1278"/>
        <v>Southampton</v>
      </c>
      <c r="T1103" s="177" t="str">
        <f t="shared" si="1278"/>
        <v>Fulham</v>
      </c>
      <c r="U1103" s="177" t="str">
        <f t="shared" si="1278"/>
        <v>Wolves</v>
      </c>
      <c r="V1103" s="177" t="str">
        <f t="shared" si="1278"/>
        <v>Wolves</v>
      </c>
      <c r="W1103" s="177" t="str">
        <f t="shared" si="1278"/>
        <v>Liverpool</v>
      </c>
      <c r="X1103" s="177" t="str">
        <f t="shared" si="1278"/>
        <v>Crystal Palace</v>
      </c>
      <c r="Y1103" s="177" t="str">
        <f t="shared" si="1278"/>
        <v>Watford</v>
      </c>
      <c r="Z1103" s="177" t="str">
        <f t="shared" si="1278"/>
        <v>Fulham</v>
      </c>
      <c r="AA1103" s="177" t="str">
        <f t="shared" si="1278"/>
        <v>Man City</v>
      </c>
      <c r="AB1103" s="177" t="str">
        <f t="shared" si="1278"/>
        <v>Everton</v>
      </c>
      <c r="AC1103" s="177" t="str">
        <f t="shared" si="1278"/>
        <v>Liverpool</v>
      </c>
      <c r="AD1103" s="177" t="str">
        <f t="shared" si="1278"/>
        <v>Huddersfield</v>
      </c>
      <c r="AE1103" s="177" t="str">
        <f t="shared" si="1278"/>
        <v>Tottenham</v>
      </c>
      <c r="AF1103" s="177" t="str">
        <f t="shared" si="1278"/>
        <v>Man Utd</v>
      </c>
      <c r="AG1103" s="177" t="str">
        <f t="shared" si="1278"/>
        <v>Watford</v>
      </c>
      <c r="AH1103" s="177" t="str">
        <f t="shared" si="1278"/>
        <v>Watford</v>
      </c>
      <c r="AI1103" s="177" t="str">
        <f t="shared" si="1278"/>
        <v>Cardiff</v>
      </c>
      <c r="AJ1103" s="177" t="str">
        <f t="shared" si="1278"/>
        <v>Chelsea</v>
      </c>
      <c r="AK1103" s="177" t="str">
        <f t="shared" si="1278"/>
        <v>Cardiff</v>
      </c>
      <c r="AL1103" s="177" t="str">
        <f t="shared" si="1278"/>
        <v/>
      </c>
      <c r="AM1103" s="177" t="str">
        <f t="shared" si="1278"/>
        <v/>
      </c>
      <c r="AN1103" s="177" t="str">
        <f t="shared" si="1278"/>
        <v/>
      </c>
      <c r="AO1103" s="177" t="str">
        <f t="shared" si="1278"/>
        <v/>
      </c>
      <c r="AP1103" s="177" t="str">
        <f t="shared" si="1278"/>
        <v/>
      </c>
      <c r="AQ1103" s="170"/>
      <c r="AR1103" s="170"/>
    </row>
    <row r="1104" ht="12.75" customHeight="1">
      <c r="A1104" s="170"/>
      <c r="B1104" s="170"/>
      <c r="C1104" s="140"/>
      <c r="D1104" s="139">
        <v>137.0</v>
      </c>
      <c r="E1104" s="177" t="str">
        <f t="shared" ref="E1104:AP1104" si="1279">IFERROR(INDEX($D$389:$D$578,MATCH($D1104,E$389:E$578,0)),"")</f>
        <v>Fulham</v>
      </c>
      <c r="F1104" s="177" t="str">
        <f t="shared" si="1279"/>
        <v>Newcastle</v>
      </c>
      <c r="G1104" s="177" t="str">
        <f t="shared" si="1279"/>
        <v>West Ham</v>
      </c>
      <c r="H1104" s="177" t="str">
        <f t="shared" si="1279"/>
        <v>Watford</v>
      </c>
      <c r="I1104" s="177" t="str">
        <f t="shared" si="1279"/>
        <v>West Ham</v>
      </c>
      <c r="J1104" s="177" t="str">
        <f t="shared" si="1279"/>
        <v>Huddersfield</v>
      </c>
      <c r="K1104" s="177" t="str">
        <f t="shared" si="1279"/>
        <v>Cardiff</v>
      </c>
      <c r="L1104" s="177" t="str">
        <f t="shared" si="1279"/>
        <v>Southampton</v>
      </c>
      <c r="M1104" s="177" t="str">
        <f t="shared" si="1279"/>
        <v>Man City</v>
      </c>
      <c r="N1104" s="177" t="str">
        <f t="shared" si="1279"/>
        <v>Watford</v>
      </c>
      <c r="O1104" s="177" t="str">
        <f t="shared" si="1279"/>
        <v>Crystal Palace</v>
      </c>
      <c r="P1104" s="177" t="str">
        <f t="shared" si="1279"/>
        <v>Man City</v>
      </c>
      <c r="Q1104" s="177" t="str">
        <f t="shared" si="1279"/>
        <v>Tottenham</v>
      </c>
      <c r="R1104" s="177" t="str">
        <f t="shared" si="1279"/>
        <v>Fulham</v>
      </c>
      <c r="S1104" s="177" t="str">
        <f t="shared" si="1279"/>
        <v>Everton</v>
      </c>
      <c r="T1104" s="177" t="str">
        <f t="shared" si="1279"/>
        <v>Southampton</v>
      </c>
      <c r="U1104" s="177" t="str">
        <f t="shared" si="1279"/>
        <v>Newcastle</v>
      </c>
      <c r="V1104" s="177" t="str">
        <f t="shared" si="1279"/>
        <v>Man City</v>
      </c>
      <c r="W1104" s="177" t="str">
        <f t="shared" si="1279"/>
        <v>Southampton</v>
      </c>
      <c r="X1104" s="177" t="str">
        <f t="shared" si="1279"/>
        <v>Brighton</v>
      </c>
      <c r="Y1104" s="177" t="str">
        <f t="shared" si="1279"/>
        <v>Huddersfield</v>
      </c>
      <c r="Z1104" s="177" t="str">
        <f t="shared" si="1279"/>
        <v>Everton</v>
      </c>
      <c r="AA1104" s="177" t="str">
        <f t="shared" si="1279"/>
        <v>Fulham</v>
      </c>
      <c r="AB1104" s="177" t="str">
        <f t="shared" si="1279"/>
        <v>Newcastle</v>
      </c>
      <c r="AC1104" s="177" t="str">
        <f t="shared" si="1279"/>
        <v>West Ham</v>
      </c>
      <c r="AD1104" s="177" t="str">
        <f t="shared" si="1279"/>
        <v>Huddersfield</v>
      </c>
      <c r="AE1104" s="177" t="str">
        <f t="shared" si="1279"/>
        <v>Man Utd</v>
      </c>
      <c r="AF1104" s="177" t="str">
        <f t="shared" si="1279"/>
        <v>Huddersfield</v>
      </c>
      <c r="AG1104" s="177" t="str">
        <f t="shared" si="1279"/>
        <v>Man City</v>
      </c>
      <c r="AH1104" s="177" t="str">
        <f t="shared" si="1279"/>
        <v>Crystal Palace</v>
      </c>
      <c r="AI1104" s="177" t="str">
        <f t="shared" si="1279"/>
        <v>Man City</v>
      </c>
      <c r="AJ1104" s="177" t="str">
        <f t="shared" si="1279"/>
        <v>Crystal Palace</v>
      </c>
      <c r="AK1104" s="177" t="str">
        <f t="shared" si="1279"/>
        <v>Wolves</v>
      </c>
      <c r="AL1104" s="177" t="str">
        <f t="shared" si="1279"/>
        <v/>
      </c>
      <c r="AM1104" s="177" t="str">
        <f t="shared" si="1279"/>
        <v/>
      </c>
      <c r="AN1104" s="177" t="str">
        <f t="shared" si="1279"/>
        <v/>
      </c>
      <c r="AO1104" s="177" t="str">
        <f t="shared" si="1279"/>
        <v/>
      </c>
      <c r="AP1104" s="177" t="str">
        <f t="shared" si="1279"/>
        <v/>
      </c>
      <c r="AQ1104" s="170"/>
      <c r="AR1104" s="170"/>
    </row>
    <row r="1105" ht="12.75" customHeight="1">
      <c r="A1105" s="170"/>
      <c r="B1105" s="170"/>
      <c r="C1105" s="140"/>
      <c r="D1105" s="139">
        <v>138.0</v>
      </c>
      <c r="E1105" s="177" t="str">
        <f t="shared" ref="E1105:AP1105" si="1280">IFERROR(INDEX($D$389:$D$578,MATCH($D1105,E$389:E$578,0)),"")</f>
        <v>Fulham</v>
      </c>
      <c r="F1105" s="177" t="str">
        <f t="shared" si="1280"/>
        <v>Newcastle</v>
      </c>
      <c r="G1105" s="177" t="str">
        <f t="shared" si="1280"/>
        <v>Watford</v>
      </c>
      <c r="H1105" s="177" t="str">
        <f t="shared" si="1280"/>
        <v>Southampton</v>
      </c>
      <c r="I1105" s="177" t="str">
        <f t="shared" si="1280"/>
        <v>Leicester</v>
      </c>
      <c r="J1105" s="177" t="str">
        <f t="shared" si="1280"/>
        <v>West Ham</v>
      </c>
      <c r="K1105" s="177" t="str">
        <f t="shared" si="1280"/>
        <v>Huddersfield</v>
      </c>
      <c r="L1105" s="177" t="str">
        <f t="shared" si="1280"/>
        <v>Huddersfield</v>
      </c>
      <c r="M1105" s="177" t="str">
        <f t="shared" si="1280"/>
        <v>Man City</v>
      </c>
      <c r="N1105" s="177" t="str">
        <f t="shared" si="1280"/>
        <v>Crystal Palace</v>
      </c>
      <c r="O1105" s="177" t="str">
        <f t="shared" si="1280"/>
        <v>Tottenham</v>
      </c>
      <c r="P1105" s="177" t="str">
        <f t="shared" si="1280"/>
        <v>Watford</v>
      </c>
      <c r="Q1105" s="177" t="str">
        <f t="shared" si="1280"/>
        <v>Wolves</v>
      </c>
      <c r="R1105" s="177" t="str">
        <f t="shared" si="1280"/>
        <v>Wolves</v>
      </c>
      <c r="S1105" s="177" t="str">
        <f t="shared" si="1280"/>
        <v>Watford</v>
      </c>
      <c r="T1105" s="177" t="str">
        <f t="shared" si="1280"/>
        <v>Southampton</v>
      </c>
      <c r="U1105" s="177" t="str">
        <f t="shared" si="1280"/>
        <v>Crystal Palace</v>
      </c>
      <c r="V1105" s="177" t="str">
        <f t="shared" si="1280"/>
        <v>Southampton</v>
      </c>
      <c r="W1105" s="177" t="str">
        <f t="shared" si="1280"/>
        <v>Wolves</v>
      </c>
      <c r="X1105" s="177" t="str">
        <f t="shared" si="1280"/>
        <v>Huddersfield</v>
      </c>
      <c r="Y1105" s="177" t="str">
        <f t="shared" si="1280"/>
        <v>Tottenham</v>
      </c>
      <c r="Z1105" s="177" t="str">
        <f t="shared" si="1280"/>
        <v>Huddersfield</v>
      </c>
      <c r="AA1105" s="177" t="str">
        <f t="shared" si="1280"/>
        <v>Tottenham</v>
      </c>
      <c r="AB1105" s="177" t="str">
        <f t="shared" si="1280"/>
        <v>Man Utd</v>
      </c>
      <c r="AC1105" s="177" t="str">
        <f t="shared" si="1280"/>
        <v>Bournemouth</v>
      </c>
      <c r="AD1105" s="177" t="str">
        <f t="shared" si="1280"/>
        <v>Wolves</v>
      </c>
      <c r="AE1105" s="177" t="str">
        <f t="shared" si="1280"/>
        <v>Bournemouth</v>
      </c>
      <c r="AF1105" s="177" t="str">
        <f t="shared" si="1280"/>
        <v>Huddersfield</v>
      </c>
      <c r="AG1105" s="177" t="str">
        <f t="shared" si="1280"/>
        <v>Watford</v>
      </c>
      <c r="AH1105" s="177" t="str">
        <f t="shared" si="1280"/>
        <v>West Ham</v>
      </c>
      <c r="AI1105" s="177" t="str">
        <f t="shared" si="1280"/>
        <v>Southampton</v>
      </c>
      <c r="AJ1105" s="177" t="str">
        <f t="shared" si="1280"/>
        <v>Man City</v>
      </c>
      <c r="AK1105" s="177" t="str">
        <f t="shared" si="1280"/>
        <v>Man Utd</v>
      </c>
      <c r="AL1105" s="177" t="str">
        <f t="shared" si="1280"/>
        <v/>
      </c>
      <c r="AM1105" s="177" t="str">
        <f t="shared" si="1280"/>
        <v/>
      </c>
      <c r="AN1105" s="177" t="str">
        <f t="shared" si="1280"/>
        <v/>
      </c>
      <c r="AO1105" s="177" t="str">
        <f t="shared" si="1280"/>
        <v/>
      </c>
      <c r="AP1105" s="177" t="str">
        <f t="shared" si="1280"/>
        <v/>
      </c>
      <c r="AQ1105" s="170"/>
      <c r="AR1105" s="170"/>
    </row>
    <row r="1106" ht="12.75" customHeight="1">
      <c r="A1106" s="170"/>
      <c r="B1106" s="170"/>
      <c r="C1106" s="140"/>
      <c r="D1106" s="139">
        <v>139.0</v>
      </c>
      <c r="E1106" s="177" t="str">
        <f t="shared" ref="E1106:AP1106" si="1281">IFERROR(INDEX($D$389:$D$578,MATCH($D1106,E$389:E$578,0)),"")</f>
        <v>Southampton</v>
      </c>
      <c r="F1106" s="177" t="str">
        <f t="shared" si="1281"/>
        <v>Wolves</v>
      </c>
      <c r="G1106" s="177" t="str">
        <f t="shared" si="1281"/>
        <v>Tottenham</v>
      </c>
      <c r="H1106" s="177" t="str">
        <f t="shared" si="1281"/>
        <v>Southampton</v>
      </c>
      <c r="I1106" s="177" t="str">
        <f t="shared" si="1281"/>
        <v>Everton</v>
      </c>
      <c r="J1106" s="177" t="str">
        <f t="shared" si="1281"/>
        <v>Southampton</v>
      </c>
      <c r="K1106" s="177" t="str">
        <f t="shared" si="1281"/>
        <v>Man Utd</v>
      </c>
      <c r="L1106" s="177" t="str">
        <f t="shared" si="1281"/>
        <v>Watford</v>
      </c>
      <c r="M1106" s="177" t="str">
        <f t="shared" si="1281"/>
        <v>Everton</v>
      </c>
      <c r="N1106" s="177" t="str">
        <f t="shared" si="1281"/>
        <v>Crystal Palace</v>
      </c>
      <c r="O1106" s="177" t="str">
        <f t="shared" si="1281"/>
        <v>Man City</v>
      </c>
      <c r="P1106" s="177" t="str">
        <f t="shared" si="1281"/>
        <v>Leicester</v>
      </c>
      <c r="Q1106" s="177" t="str">
        <f t="shared" si="1281"/>
        <v>Man City</v>
      </c>
      <c r="R1106" s="177" t="str">
        <f t="shared" si="1281"/>
        <v>Man City</v>
      </c>
      <c r="S1106" s="177" t="str">
        <f t="shared" si="1281"/>
        <v>Watford</v>
      </c>
      <c r="T1106" s="177" t="str">
        <f t="shared" si="1281"/>
        <v>Leicester</v>
      </c>
      <c r="U1106" s="177" t="str">
        <f t="shared" si="1281"/>
        <v>Chelsea</v>
      </c>
      <c r="V1106" s="177" t="str">
        <f t="shared" si="1281"/>
        <v>Watford</v>
      </c>
      <c r="W1106" s="177" t="str">
        <f t="shared" si="1281"/>
        <v>Newcastle</v>
      </c>
      <c r="X1106" s="177" t="str">
        <f t="shared" si="1281"/>
        <v>West Ham</v>
      </c>
      <c r="Y1106" s="177" t="str">
        <f t="shared" si="1281"/>
        <v>West Ham</v>
      </c>
      <c r="Z1106" s="177" t="str">
        <f t="shared" si="1281"/>
        <v>Leicester</v>
      </c>
      <c r="AA1106" s="177" t="str">
        <f t="shared" si="1281"/>
        <v>Newcastle</v>
      </c>
      <c r="AB1106" s="177" t="str">
        <f t="shared" si="1281"/>
        <v>Leicester</v>
      </c>
      <c r="AC1106" s="177" t="str">
        <f t="shared" si="1281"/>
        <v>Leicester</v>
      </c>
      <c r="AD1106" s="177" t="str">
        <f t="shared" si="1281"/>
        <v>Man Utd</v>
      </c>
      <c r="AE1106" s="177" t="str">
        <f t="shared" si="1281"/>
        <v>Fulham</v>
      </c>
      <c r="AF1106" s="177" t="str">
        <f t="shared" si="1281"/>
        <v>West Ham</v>
      </c>
      <c r="AG1106" s="177" t="str">
        <f t="shared" si="1281"/>
        <v>Southampton</v>
      </c>
      <c r="AH1106" s="177" t="str">
        <f t="shared" si="1281"/>
        <v>Everton</v>
      </c>
      <c r="AI1106" s="177" t="str">
        <f t="shared" si="1281"/>
        <v>Newcastle</v>
      </c>
      <c r="AJ1106" s="177" t="str">
        <f t="shared" si="1281"/>
        <v>Tottenham</v>
      </c>
      <c r="AK1106" s="177" t="str">
        <f t="shared" si="1281"/>
        <v>Huddersfield</v>
      </c>
      <c r="AL1106" s="177" t="str">
        <f t="shared" si="1281"/>
        <v/>
      </c>
      <c r="AM1106" s="177" t="str">
        <f t="shared" si="1281"/>
        <v/>
      </c>
      <c r="AN1106" s="177" t="str">
        <f t="shared" si="1281"/>
        <v/>
      </c>
      <c r="AO1106" s="177" t="str">
        <f t="shared" si="1281"/>
        <v/>
      </c>
      <c r="AP1106" s="177" t="str">
        <f t="shared" si="1281"/>
        <v/>
      </c>
      <c r="AQ1106" s="170"/>
      <c r="AR1106" s="170"/>
    </row>
    <row r="1107" ht="12.75" customHeight="1">
      <c r="A1107" s="170"/>
      <c r="B1107" s="170"/>
      <c r="C1107" s="140"/>
      <c r="D1107" s="139">
        <v>140.0</v>
      </c>
      <c r="E1107" s="177" t="str">
        <f t="shared" ref="E1107:AP1107" si="1282">IFERROR(INDEX($D$389:$D$578,MATCH($D1107,E$389:E$578,0)),"")</f>
        <v>Wolves</v>
      </c>
      <c r="F1107" s="177" t="str">
        <f t="shared" si="1282"/>
        <v>Everton</v>
      </c>
      <c r="G1107" s="177" t="str">
        <f t="shared" si="1282"/>
        <v>Newcastle</v>
      </c>
      <c r="H1107" s="177" t="str">
        <f t="shared" si="1282"/>
        <v>West Ham</v>
      </c>
      <c r="I1107" s="177" t="str">
        <f t="shared" si="1282"/>
        <v>Man Utd</v>
      </c>
      <c r="J1107" s="177" t="str">
        <f t="shared" si="1282"/>
        <v>West Ham</v>
      </c>
      <c r="K1107" s="177" t="str">
        <f t="shared" si="1282"/>
        <v>Crystal Palace</v>
      </c>
      <c r="L1107" s="177" t="str">
        <f t="shared" si="1282"/>
        <v>Southampton</v>
      </c>
      <c r="M1107" s="177" t="str">
        <f t="shared" si="1282"/>
        <v>Wolves</v>
      </c>
      <c r="N1107" s="177" t="str">
        <f t="shared" si="1282"/>
        <v>Crystal Palace</v>
      </c>
      <c r="O1107" s="177" t="str">
        <f t="shared" si="1282"/>
        <v>Leicester</v>
      </c>
      <c r="P1107" s="177" t="str">
        <f t="shared" si="1282"/>
        <v>Fulham</v>
      </c>
      <c r="Q1107" s="177" t="str">
        <f t="shared" si="1282"/>
        <v>Watford</v>
      </c>
      <c r="R1107" s="177" t="str">
        <f t="shared" si="1282"/>
        <v>Leicester</v>
      </c>
      <c r="S1107" s="177" t="str">
        <f t="shared" si="1282"/>
        <v>Liverpool</v>
      </c>
      <c r="T1107" s="177" t="str">
        <f t="shared" si="1282"/>
        <v>Watford</v>
      </c>
      <c r="U1107" s="177" t="str">
        <f t="shared" si="1282"/>
        <v>Man City</v>
      </c>
      <c r="V1107" s="177" t="str">
        <f t="shared" si="1282"/>
        <v>Leicester</v>
      </c>
      <c r="W1107" s="177" t="str">
        <f t="shared" si="1282"/>
        <v>Crystal Palace</v>
      </c>
      <c r="X1107" s="177" t="str">
        <f t="shared" si="1282"/>
        <v>Man Utd</v>
      </c>
      <c r="Y1107" s="177" t="str">
        <f t="shared" si="1282"/>
        <v>Man City</v>
      </c>
      <c r="Z1107" s="177" t="str">
        <f t="shared" si="1282"/>
        <v>Liverpool</v>
      </c>
      <c r="AA1107" s="177" t="str">
        <f t="shared" si="1282"/>
        <v>Watford</v>
      </c>
      <c r="AB1107" s="177" t="str">
        <f t="shared" si="1282"/>
        <v>Liverpool</v>
      </c>
      <c r="AC1107" s="177" t="str">
        <f t="shared" si="1282"/>
        <v>West Ham</v>
      </c>
      <c r="AD1107" s="177" t="str">
        <f t="shared" si="1282"/>
        <v>Bournemouth</v>
      </c>
      <c r="AE1107" s="177" t="str">
        <f t="shared" si="1282"/>
        <v>Huddersfield</v>
      </c>
      <c r="AF1107" s="177" t="str">
        <f t="shared" si="1282"/>
        <v>Liverpool</v>
      </c>
      <c r="AG1107" s="177" t="str">
        <f t="shared" si="1282"/>
        <v>Man Utd</v>
      </c>
      <c r="AH1107" s="177" t="str">
        <f t="shared" si="1282"/>
        <v>Huddersfield</v>
      </c>
      <c r="AI1107" s="177" t="str">
        <f t="shared" si="1282"/>
        <v>Wolves</v>
      </c>
      <c r="AJ1107" s="177" t="str">
        <f t="shared" si="1282"/>
        <v>Liverpool</v>
      </c>
      <c r="AK1107" s="177" t="str">
        <f t="shared" si="1282"/>
        <v>West Ham</v>
      </c>
      <c r="AL1107" s="177" t="str">
        <f t="shared" si="1282"/>
        <v/>
      </c>
      <c r="AM1107" s="177" t="str">
        <f t="shared" si="1282"/>
        <v/>
      </c>
      <c r="AN1107" s="177" t="str">
        <f t="shared" si="1282"/>
        <v/>
      </c>
      <c r="AO1107" s="177" t="str">
        <f t="shared" si="1282"/>
        <v/>
      </c>
      <c r="AP1107" s="177" t="str">
        <f t="shared" si="1282"/>
        <v/>
      </c>
      <c r="AQ1107" s="170"/>
      <c r="AR1107" s="170"/>
    </row>
    <row r="1108" ht="12.75" customHeight="1">
      <c r="A1108" s="170"/>
      <c r="B1108" s="170"/>
      <c r="C1108" s="140"/>
      <c r="D1108" s="139">
        <v>141.0</v>
      </c>
      <c r="E1108" s="177" t="str">
        <f t="shared" ref="E1108:AP1108" si="1283">IFERROR(INDEX($D$389:$D$578,MATCH($D1108,E$389:E$578,0)),"")</f>
        <v>Leicester</v>
      </c>
      <c r="F1108" s="177" t="str">
        <f t="shared" si="1283"/>
        <v>Newcastle</v>
      </c>
      <c r="G1108" s="177" t="str">
        <f t="shared" si="1283"/>
        <v>Fulham</v>
      </c>
      <c r="H1108" s="177" t="str">
        <f t="shared" si="1283"/>
        <v>Wolves</v>
      </c>
      <c r="I1108" s="177" t="str">
        <f t="shared" si="1283"/>
        <v>Southampton</v>
      </c>
      <c r="J1108" s="177" t="str">
        <f t="shared" si="1283"/>
        <v>Cardiff</v>
      </c>
      <c r="K1108" s="177" t="str">
        <f t="shared" si="1283"/>
        <v>Man Utd</v>
      </c>
      <c r="L1108" s="177" t="str">
        <f t="shared" si="1283"/>
        <v>West Ham</v>
      </c>
      <c r="M1108" s="177" t="str">
        <f t="shared" si="1283"/>
        <v>Cardiff</v>
      </c>
      <c r="N1108" s="177" t="str">
        <f t="shared" si="1283"/>
        <v>Tottenham</v>
      </c>
      <c r="O1108" s="177" t="str">
        <f t="shared" si="1283"/>
        <v>West Ham</v>
      </c>
      <c r="P1108" s="177" t="str">
        <f t="shared" si="1283"/>
        <v>Tottenham</v>
      </c>
      <c r="Q1108" s="177" t="str">
        <f t="shared" si="1283"/>
        <v>Man Utd</v>
      </c>
      <c r="R1108" s="177" t="str">
        <f t="shared" si="1283"/>
        <v>Man City</v>
      </c>
      <c r="S1108" s="177" t="str">
        <f t="shared" si="1283"/>
        <v>Southampton</v>
      </c>
      <c r="T1108" s="177" t="str">
        <f t="shared" si="1283"/>
        <v>Man City</v>
      </c>
      <c r="U1108" s="177" t="str">
        <f t="shared" si="1283"/>
        <v>Watford</v>
      </c>
      <c r="V1108" s="177" t="str">
        <f t="shared" si="1283"/>
        <v>Watford</v>
      </c>
      <c r="W1108" s="177" t="str">
        <f t="shared" si="1283"/>
        <v>Watford</v>
      </c>
      <c r="X1108" s="177" t="str">
        <f t="shared" si="1283"/>
        <v>Man City</v>
      </c>
      <c r="Y1108" s="177" t="str">
        <f t="shared" si="1283"/>
        <v>Wolves</v>
      </c>
      <c r="Z1108" s="177" t="str">
        <f t="shared" si="1283"/>
        <v>Fulham</v>
      </c>
      <c r="AA1108" s="177" t="str">
        <f t="shared" si="1283"/>
        <v>Watford</v>
      </c>
      <c r="AB1108" s="177" t="str">
        <f t="shared" si="1283"/>
        <v>Burnley</v>
      </c>
      <c r="AC1108" s="177" t="str">
        <f t="shared" si="1283"/>
        <v>Liverpool</v>
      </c>
      <c r="AD1108" s="177" t="str">
        <f t="shared" si="1283"/>
        <v>Tottenham</v>
      </c>
      <c r="AE1108" s="177" t="str">
        <f t="shared" si="1283"/>
        <v>West Ham</v>
      </c>
      <c r="AF1108" s="177" t="str">
        <f t="shared" si="1283"/>
        <v>Newcastle</v>
      </c>
      <c r="AG1108" s="177" t="str">
        <f t="shared" si="1283"/>
        <v>Wolves</v>
      </c>
      <c r="AH1108" s="177" t="str">
        <f t="shared" si="1283"/>
        <v>Man Utd</v>
      </c>
      <c r="AI1108" s="177" t="str">
        <f t="shared" si="1283"/>
        <v>Cardiff</v>
      </c>
      <c r="AJ1108" s="177" t="str">
        <f t="shared" si="1283"/>
        <v>Leicester</v>
      </c>
      <c r="AK1108" s="177" t="str">
        <f t="shared" si="1283"/>
        <v>Everton</v>
      </c>
      <c r="AL1108" s="177" t="str">
        <f t="shared" si="1283"/>
        <v/>
      </c>
      <c r="AM1108" s="177" t="str">
        <f t="shared" si="1283"/>
        <v/>
      </c>
      <c r="AN1108" s="177" t="str">
        <f t="shared" si="1283"/>
        <v/>
      </c>
      <c r="AO1108" s="177" t="str">
        <f t="shared" si="1283"/>
        <v/>
      </c>
      <c r="AP1108" s="177" t="str">
        <f t="shared" si="1283"/>
        <v/>
      </c>
      <c r="AQ1108" s="170"/>
      <c r="AR1108" s="170"/>
    </row>
    <row r="1109" ht="12.75" customHeight="1">
      <c r="A1109" s="170"/>
      <c r="B1109" s="170"/>
      <c r="C1109" s="140"/>
      <c r="D1109" s="139">
        <v>142.0</v>
      </c>
      <c r="E1109" s="177" t="str">
        <f t="shared" ref="E1109:AP1109" si="1284">IFERROR(INDEX($D$389:$D$578,MATCH($D1109,E$389:E$578,0)),"")</f>
        <v>Huddersfield</v>
      </c>
      <c r="F1109" s="177" t="str">
        <f t="shared" si="1284"/>
        <v>Watford</v>
      </c>
      <c r="G1109" s="177" t="str">
        <f t="shared" si="1284"/>
        <v>Man Utd</v>
      </c>
      <c r="H1109" s="177" t="str">
        <f t="shared" si="1284"/>
        <v>Wolves</v>
      </c>
      <c r="I1109" s="177" t="str">
        <f t="shared" si="1284"/>
        <v>Watford</v>
      </c>
      <c r="J1109" s="177" t="str">
        <f t="shared" si="1284"/>
        <v>Wolves</v>
      </c>
      <c r="K1109" s="177" t="str">
        <f t="shared" si="1284"/>
        <v>Leicester</v>
      </c>
      <c r="L1109" s="177" t="str">
        <f t="shared" si="1284"/>
        <v>Liverpool</v>
      </c>
      <c r="M1109" s="177" t="str">
        <f t="shared" si="1284"/>
        <v>Man City</v>
      </c>
      <c r="N1109" s="177" t="str">
        <f t="shared" si="1284"/>
        <v>Wolves</v>
      </c>
      <c r="O1109" s="177" t="str">
        <f t="shared" si="1284"/>
        <v>Leicester</v>
      </c>
      <c r="P1109" s="177" t="str">
        <f t="shared" si="1284"/>
        <v>Chelsea</v>
      </c>
      <c r="Q1109" s="177" t="str">
        <f t="shared" si="1284"/>
        <v>Tottenham</v>
      </c>
      <c r="R1109" s="177" t="str">
        <f t="shared" si="1284"/>
        <v>Wolves</v>
      </c>
      <c r="S1109" s="177" t="str">
        <f t="shared" si="1284"/>
        <v>Leicester</v>
      </c>
      <c r="T1109" s="177" t="str">
        <f t="shared" si="1284"/>
        <v>Wolves</v>
      </c>
      <c r="U1109" s="177" t="str">
        <f t="shared" si="1284"/>
        <v>Southampton</v>
      </c>
      <c r="V1109" s="177" t="str">
        <f t="shared" si="1284"/>
        <v>Liverpool</v>
      </c>
      <c r="W1109" s="177" t="str">
        <f t="shared" si="1284"/>
        <v>Southampton</v>
      </c>
      <c r="X1109" s="177" t="str">
        <f t="shared" si="1284"/>
        <v>Southampton</v>
      </c>
      <c r="Y1109" s="177" t="str">
        <f t="shared" si="1284"/>
        <v>West Ham</v>
      </c>
      <c r="Z1109" s="177" t="str">
        <f t="shared" si="1284"/>
        <v>Wolves</v>
      </c>
      <c r="AA1109" s="177" t="str">
        <f t="shared" si="1284"/>
        <v>Fulham</v>
      </c>
      <c r="AB1109" s="177" t="str">
        <f t="shared" si="1284"/>
        <v>Southampton</v>
      </c>
      <c r="AC1109" s="177" t="str">
        <f t="shared" si="1284"/>
        <v>Man City</v>
      </c>
      <c r="AD1109" s="177" t="str">
        <f t="shared" si="1284"/>
        <v>West Ham</v>
      </c>
      <c r="AE1109" s="177" t="str">
        <f t="shared" si="1284"/>
        <v>Everton</v>
      </c>
      <c r="AF1109" s="177" t="str">
        <f t="shared" si="1284"/>
        <v>Southampton</v>
      </c>
      <c r="AG1109" s="177" t="str">
        <f t="shared" si="1284"/>
        <v>Newcastle</v>
      </c>
      <c r="AH1109" s="177" t="str">
        <f t="shared" si="1284"/>
        <v>West Ham</v>
      </c>
      <c r="AI1109" s="177" t="str">
        <f t="shared" si="1284"/>
        <v>Huddersfield</v>
      </c>
      <c r="AJ1109" s="177" t="str">
        <f t="shared" si="1284"/>
        <v>Leicester</v>
      </c>
      <c r="AK1109" s="177" t="str">
        <f t="shared" si="1284"/>
        <v>West Ham</v>
      </c>
      <c r="AL1109" s="177" t="str">
        <f t="shared" si="1284"/>
        <v/>
      </c>
      <c r="AM1109" s="177" t="str">
        <f t="shared" si="1284"/>
        <v/>
      </c>
      <c r="AN1109" s="177" t="str">
        <f t="shared" si="1284"/>
        <v/>
      </c>
      <c r="AO1109" s="177" t="str">
        <f t="shared" si="1284"/>
        <v/>
      </c>
      <c r="AP1109" s="177" t="str">
        <f t="shared" si="1284"/>
        <v/>
      </c>
      <c r="AQ1109" s="170"/>
      <c r="AR1109" s="170"/>
    </row>
    <row r="1110" ht="12.75" customHeight="1">
      <c r="A1110" s="170"/>
      <c r="B1110" s="170"/>
      <c r="C1110" s="140"/>
      <c r="D1110" s="139">
        <v>143.0</v>
      </c>
      <c r="E1110" s="177" t="str">
        <f t="shared" ref="E1110:AP1110" si="1285">IFERROR(INDEX($D$389:$D$578,MATCH($D1110,E$389:E$578,0)),"")</f>
        <v>Wolves</v>
      </c>
      <c r="F1110" s="177" t="str">
        <f t="shared" si="1285"/>
        <v>Southampton</v>
      </c>
      <c r="G1110" s="177" t="str">
        <f t="shared" si="1285"/>
        <v>Fulham</v>
      </c>
      <c r="H1110" s="177" t="str">
        <f t="shared" si="1285"/>
        <v>Cardiff</v>
      </c>
      <c r="I1110" s="177" t="str">
        <f t="shared" si="1285"/>
        <v>Cardiff</v>
      </c>
      <c r="J1110" s="177" t="str">
        <f t="shared" si="1285"/>
        <v>Newcastle</v>
      </c>
      <c r="K1110" s="177" t="str">
        <f t="shared" si="1285"/>
        <v>Wolves</v>
      </c>
      <c r="L1110" s="177" t="str">
        <f t="shared" si="1285"/>
        <v>Man Utd</v>
      </c>
      <c r="M1110" s="177" t="str">
        <f t="shared" si="1285"/>
        <v>Fulham</v>
      </c>
      <c r="N1110" s="177" t="str">
        <f t="shared" si="1285"/>
        <v>Burnley</v>
      </c>
      <c r="O1110" s="177" t="str">
        <f t="shared" si="1285"/>
        <v>Leicester</v>
      </c>
      <c r="P1110" s="177" t="str">
        <f t="shared" si="1285"/>
        <v>Watford</v>
      </c>
      <c r="Q1110" s="177" t="str">
        <f t="shared" si="1285"/>
        <v>Man City</v>
      </c>
      <c r="R1110" s="177" t="str">
        <f t="shared" si="1285"/>
        <v>Man City</v>
      </c>
      <c r="S1110" s="177" t="str">
        <f t="shared" si="1285"/>
        <v>Huddersfield</v>
      </c>
      <c r="T1110" s="177" t="str">
        <f t="shared" si="1285"/>
        <v>Man City</v>
      </c>
      <c r="U1110" s="177" t="str">
        <f t="shared" si="1285"/>
        <v>Liverpool</v>
      </c>
      <c r="V1110" s="177" t="str">
        <f t="shared" si="1285"/>
        <v>Southampton</v>
      </c>
      <c r="W1110" s="177" t="str">
        <f t="shared" si="1285"/>
        <v>Chelsea</v>
      </c>
      <c r="X1110" s="177" t="str">
        <f t="shared" si="1285"/>
        <v>Watford</v>
      </c>
      <c r="Y1110" s="177" t="str">
        <f t="shared" si="1285"/>
        <v>West Ham</v>
      </c>
      <c r="Z1110" s="177" t="str">
        <f t="shared" si="1285"/>
        <v>Leicester</v>
      </c>
      <c r="AA1110" s="177" t="str">
        <f t="shared" si="1285"/>
        <v>Man City</v>
      </c>
      <c r="AB1110" s="177" t="str">
        <f t="shared" si="1285"/>
        <v>Fulham</v>
      </c>
      <c r="AC1110" s="177" t="str">
        <f t="shared" si="1285"/>
        <v>Newcastle</v>
      </c>
      <c r="AD1110" s="177" t="str">
        <f t="shared" si="1285"/>
        <v>Watford</v>
      </c>
      <c r="AE1110" s="177" t="str">
        <f t="shared" si="1285"/>
        <v>Liverpool</v>
      </c>
      <c r="AF1110" s="177" t="str">
        <f t="shared" si="1285"/>
        <v>Watford</v>
      </c>
      <c r="AG1110" s="177" t="str">
        <f t="shared" si="1285"/>
        <v>Watford</v>
      </c>
      <c r="AH1110" s="177" t="str">
        <f t="shared" si="1285"/>
        <v>Man Utd</v>
      </c>
      <c r="AI1110" s="177" t="str">
        <f t="shared" si="1285"/>
        <v>Newcastle</v>
      </c>
      <c r="AJ1110" s="177" t="str">
        <f t="shared" si="1285"/>
        <v>Man Utd</v>
      </c>
      <c r="AK1110" s="177" t="str">
        <f t="shared" si="1285"/>
        <v>West Ham</v>
      </c>
      <c r="AL1110" s="177" t="str">
        <f t="shared" si="1285"/>
        <v/>
      </c>
      <c r="AM1110" s="177" t="str">
        <f t="shared" si="1285"/>
        <v/>
      </c>
      <c r="AN1110" s="177" t="str">
        <f t="shared" si="1285"/>
        <v/>
      </c>
      <c r="AO1110" s="177" t="str">
        <f t="shared" si="1285"/>
        <v/>
      </c>
      <c r="AP1110" s="177" t="str">
        <f t="shared" si="1285"/>
        <v/>
      </c>
      <c r="AQ1110" s="170"/>
      <c r="AR1110" s="170"/>
    </row>
    <row r="1111" ht="12.75" customHeight="1">
      <c r="A1111" s="170"/>
      <c r="B1111" s="170"/>
      <c r="C1111" s="140"/>
      <c r="D1111" s="139">
        <v>144.0</v>
      </c>
      <c r="E1111" s="177" t="str">
        <f t="shared" ref="E1111:AP1111" si="1286">IFERROR(INDEX($D$389:$D$578,MATCH($D1111,E$389:E$578,0)),"")</f>
        <v>Huddersfield</v>
      </c>
      <c r="F1111" s="177" t="str">
        <f t="shared" si="1286"/>
        <v>Newcastle</v>
      </c>
      <c r="G1111" s="177" t="str">
        <f t="shared" si="1286"/>
        <v>Watford</v>
      </c>
      <c r="H1111" s="177" t="str">
        <f t="shared" si="1286"/>
        <v>Watford</v>
      </c>
      <c r="I1111" s="177" t="str">
        <f t="shared" si="1286"/>
        <v>Man City</v>
      </c>
      <c r="J1111" s="177" t="str">
        <f t="shared" si="1286"/>
        <v>Huddersfield</v>
      </c>
      <c r="K1111" s="177" t="str">
        <f t="shared" si="1286"/>
        <v>Tottenham</v>
      </c>
      <c r="L1111" s="177" t="str">
        <f t="shared" si="1286"/>
        <v>Man City</v>
      </c>
      <c r="M1111" s="177" t="str">
        <f t="shared" si="1286"/>
        <v>Fulham</v>
      </c>
      <c r="N1111" s="177" t="str">
        <f t="shared" si="1286"/>
        <v>Man City</v>
      </c>
      <c r="O1111" s="177" t="str">
        <f t="shared" si="1286"/>
        <v>Fulham</v>
      </c>
      <c r="P1111" s="177" t="str">
        <f t="shared" si="1286"/>
        <v>Tottenham</v>
      </c>
      <c r="Q1111" s="177" t="str">
        <f t="shared" si="1286"/>
        <v>Cardiff</v>
      </c>
      <c r="R1111" s="177" t="str">
        <f t="shared" si="1286"/>
        <v>Tottenham</v>
      </c>
      <c r="S1111" s="177" t="str">
        <f t="shared" si="1286"/>
        <v>Huddersfield</v>
      </c>
      <c r="T1111" s="177" t="str">
        <f t="shared" si="1286"/>
        <v>Man City</v>
      </c>
      <c r="U1111" s="177" t="str">
        <f t="shared" si="1286"/>
        <v>Wolves</v>
      </c>
      <c r="V1111" s="177" t="str">
        <f t="shared" si="1286"/>
        <v>Watford</v>
      </c>
      <c r="W1111" s="177" t="str">
        <f t="shared" si="1286"/>
        <v>Leicester</v>
      </c>
      <c r="X1111" s="177" t="str">
        <f t="shared" si="1286"/>
        <v>Wolves</v>
      </c>
      <c r="Y1111" s="177" t="str">
        <f t="shared" si="1286"/>
        <v>Wolves</v>
      </c>
      <c r="Z1111" s="177" t="str">
        <f t="shared" si="1286"/>
        <v>Liverpool</v>
      </c>
      <c r="AA1111" s="177" t="str">
        <f t="shared" si="1286"/>
        <v>Chelsea</v>
      </c>
      <c r="AB1111" s="177" t="str">
        <f t="shared" si="1286"/>
        <v>Man Utd</v>
      </c>
      <c r="AC1111" s="177" t="str">
        <f t="shared" si="1286"/>
        <v>Watford</v>
      </c>
      <c r="AD1111" s="177" t="str">
        <f t="shared" si="1286"/>
        <v>Burnley</v>
      </c>
      <c r="AE1111" s="177" t="str">
        <f t="shared" si="1286"/>
        <v>Huddersfield</v>
      </c>
      <c r="AF1111" s="177" t="str">
        <f t="shared" si="1286"/>
        <v>Burnley</v>
      </c>
      <c r="AG1111" s="177" t="str">
        <f t="shared" si="1286"/>
        <v>Man Utd</v>
      </c>
      <c r="AH1111" s="177" t="str">
        <f t="shared" si="1286"/>
        <v>Cardiff</v>
      </c>
      <c r="AI1111" s="177" t="str">
        <f t="shared" si="1286"/>
        <v>West Ham</v>
      </c>
      <c r="AJ1111" s="177" t="str">
        <f t="shared" si="1286"/>
        <v>Man City</v>
      </c>
      <c r="AK1111" s="177" t="str">
        <f t="shared" si="1286"/>
        <v>Everton</v>
      </c>
      <c r="AL1111" s="177" t="str">
        <f t="shared" si="1286"/>
        <v/>
      </c>
      <c r="AM1111" s="177" t="str">
        <f t="shared" si="1286"/>
        <v/>
      </c>
      <c r="AN1111" s="177" t="str">
        <f t="shared" si="1286"/>
        <v/>
      </c>
      <c r="AO1111" s="177" t="str">
        <f t="shared" si="1286"/>
        <v/>
      </c>
      <c r="AP1111" s="177" t="str">
        <f t="shared" si="1286"/>
        <v/>
      </c>
      <c r="AQ1111" s="170"/>
      <c r="AR1111" s="170"/>
    </row>
    <row r="1112" ht="12.75" customHeight="1">
      <c r="A1112" s="170"/>
      <c r="B1112" s="170"/>
      <c r="C1112" s="140"/>
      <c r="D1112" s="139">
        <v>145.0</v>
      </c>
      <c r="E1112" s="177" t="str">
        <f t="shared" ref="E1112:AP1112" si="1287">IFERROR(INDEX($D$389:$D$578,MATCH($D1112,E$389:E$578,0)),"")</f>
        <v>Huddersfield</v>
      </c>
      <c r="F1112" s="177" t="str">
        <f t="shared" si="1287"/>
        <v>Man Utd</v>
      </c>
      <c r="G1112" s="177" t="str">
        <f t="shared" si="1287"/>
        <v>Watford</v>
      </c>
      <c r="H1112" s="177" t="str">
        <f t="shared" si="1287"/>
        <v>Tottenham</v>
      </c>
      <c r="I1112" s="177" t="str">
        <f t="shared" si="1287"/>
        <v>Watford</v>
      </c>
      <c r="J1112" s="177" t="str">
        <f t="shared" si="1287"/>
        <v>Tottenham</v>
      </c>
      <c r="K1112" s="177" t="str">
        <f t="shared" si="1287"/>
        <v>Man Utd</v>
      </c>
      <c r="L1112" s="177" t="str">
        <f t="shared" si="1287"/>
        <v>Leicester</v>
      </c>
      <c r="M1112" s="177" t="str">
        <f t="shared" si="1287"/>
        <v>Crystal Palace</v>
      </c>
      <c r="N1112" s="177" t="str">
        <f t="shared" si="1287"/>
        <v>Everton</v>
      </c>
      <c r="O1112" s="177" t="str">
        <f t="shared" si="1287"/>
        <v>Tottenham</v>
      </c>
      <c r="P1112" s="177" t="str">
        <f t="shared" si="1287"/>
        <v>Wolves</v>
      </c>
      <c r="Q1112" s="177" t="str">
        <f t="shared" si="1287"/>
        <v>Huddersfield</v>
      </c>
      <c r="R1112" s="177" t="str">
        <f t="shared" si="1287"/>
        <v>Fulham</v>
      </c>
      <c r="S1112" s="177" t="str">
        <f t="shared" si="1287"/>
        <v>Watford</v>
      </c>
      <c r="T1112" s="177" t="str">
        <f t="shared" si="1287"/>
        <v>Liverpool</v>
      </c>
      <c r="U1112" s="177" t="str">
        <f t="shared" si="1287"/>
        <v>Man Utd</v>
      </c>
      <c r="V1112" s="177" t="str">
        <f t="shared" si="1287"/>
        <v>Wolves</v>
      </c>
      <c r="W1112" s="177" t="str">
        <f t="shared" si="1287"/>
        <v>Brighton</v>
      </c>
      <c r="X1112" s="177" t="str">
        <f t="shared" si="1287"/>
        <v>Wolves</v>
      </c>
      <c r="Y1112" s="177" t="str">
        <f t="shared" si="1287"/>
        <v>Chelsea</v>
      </c>
      <c r="Z1112" s="177" t="str">
        <f t="shared" si="1287"/>
        <v>Newcastle</v>
      </c>
      <c r="AA1112" s="177" t="str">
        <f t="shared" si="1287"/>
        <v>Man City</v>
      </c>
      <c r="AB1112" s="177" t="str">
        <f t="shared" si="1287"/>
        <v>Man City</v>
      </c>
      <c r="AC1112" s="177" t="str">
        <f t="shared" si="1287"/>
        <v>Man Utd</v>
      </c>
      <c r="AD1112" s="177" t="str">
        <f t="shared" si="1287"/>
        <v>Southampton</v>
      </c>
      <c r="AE1112" s="177" t="str">
        <f t="shared" si="1287"/>
        <v>Southampton</v>
      </c>
      <c r="AF1112" s="177" t="str">
        <f t="shared" si="1287"/>
        <v>Man Utd</v>
      </c>
      <c r="AG1112" s="177" t="str">
        <f t="shared" si="1287"/>
        <v>Watford</v>
      </c>
      <c r="AH1112" s="177" t="str">
        <f t="shared" si="1287"/>
        <v>Fulham</v>
      </c>
      <c r="AI1112" s="177" t="str">
        <f t="shared" si="1287"/>
        <v>Southampton</v>
      </c>
      <c r="AJ1112" s="177" t="str">
        <f t="shared" si="1287"/>
        <v>Huddersfield</v>
      </c>
      <c r="AK1112" s="177" t="str">
        <f t="shared" si="1287"/>
        <v>Man Utd</v>
      </c>
      <c r="AL1112" s="177" t="str">
        <f t="shared" si="1287"/>
        <v/>
      </c>
      <c r="AM1112" s="177" t="str">
        <f t="shared" si="1287"/>
        <v/>
      </c>
      <c r="AN1112" s="177" t="str">
        <f t="shared" si="1287"/>
        <v/>
      </c>
      <c r="AO1112" s="177" t="str">
        <f t="shared" si="1287"/>
        <v/>
      </c>
      <c r="AP1112" s="177" t="str">
        <f t="shared" si="1287"/>
        <v/>
      </c>
      <c r="AQ1112" s="170"/>
      <c r="AR1112" s="170"/>
    </row>
    <row r="1113" ht="12.75" customHeight="1">
      <c r="A1113" s="170"/>
      <c r="B1113" s="170"/>
      <c r="C1113" s="140"/>
      <c r="D1113" s="139">
        <v>146.0</v>
      </c>
      <c r="E1113" s="177" t="str">
        <f t="shared" ref="E1113:AP1113" si="1288">IFERROR(INDEX($D$389:$D$578,MATCH($D1113,E$389:E$578,0)),"")</f>
        <v>Crystal Palace</v>
      </c>
      <c r="F1113" s="177" t="str">
        <f t="shared" si="1288"/>
        <v>Wolves</v>
      </c>
      <c r="G1113" s="177" t="str">
        <f t="shared" si="1288"/>
        <v>West Ham</v>
      </c>
      <c r="H1113" s="177" t="str">
        <f t="shared" si="1288"/>
        <v>Fulham</v>
      </c>
      <c r="I1113" s="177" t="str">
        <f t="shared" si="1288"/>
        <v>Huddersfield</v>
      </c>
      <c r="J1113" s="177" t="str">
        <f t="shared" si="1288"/>
        <v>Wolves</v>
      </c>
      <c r="K1113" s="177" t="str">
        <f t="shared" si="1288"/>
        <v>Liverpool</v>
      </c>
      <c r="L1113" s="177" t="str">
        <f t="shared" si="1288"/>
        <v>Southampton</v>
      </c>
      <c r="M1113" s="177" t="str">
        <f t="shared" si="1288"/>
        <v>Tottenham</v>
      </c>
      <c r="N1113" s="177" t="str">
        <f t="shared" si="1288"/>
        <v>West Ham</v>
      </c>
      <c r="O1113" s="177" t="str">
        <f t="shared" si="1288"/>
        <v>Tottenham</v>
      </c>
      <c r="P1113" s="177" t="str">
        <f t="shared" si="1288"/>
        <v>Leicester</v>
      </c>
      <c r="Q1113" s="177" t="str">
        <f t="shared" si="1288"/>
        <v>Tottenham</v>
      </c>
      <c r="R1113" s="177" t="str">
        <f t="shared" si="1288"/>
        <v>Wolves</v>
      </c>
      <c r="S1113" s="177" t="str">
        <f t="shared" si="1288"/>
        <v>Wolves</v>
      </c>
      <c r="T1113" s="177" t="str">
        <f t="shared" si="1288"/>
        <v>Leicester</v>
      </c>
      <c r="U1113" s="177" t="str">
        <f t="shared" si="1288"/>
        <v>Wolves</v>
      </c>
      <c r="V1113" s="177" t="str">
        <f t="shared" si="1288"/>
        <v>Everton</v>
      </c>
      <c r="W1113" s="177" t="str">
        <f t="shared" si="1288"/>
        <v>Southampton</v>
      </c>
      <c r="X1113" s="177" t="str">
        <f t="shared" si="1288"/>
        <v>Watford</v>
      </c>
      <c r="Y1113" s="177" t="str">
        <f t="shared" si="1288"/>
        <v>Cardiff</v>
      </c>
      <c r="Z1113" s="177" t="str">
        <f t="shared" si="1288"/>
        <v>Watford</v>
      </c>
      <c r="AA1113" s="177" t="str">
        <f t="shared" si="1288"/>
        <v>West Ham</v>
      </c>
      <c r="AB1113" s="177" t="str">
        <f t="shared" si="1288"/>
        <v>West Ham</v>
      </c>
      <c r="AC1113" s="177" t="str">
        <f t="shared" si="1288"/>
        <v>Tottenham</v>
      </c>
      <c r="AD1113" s="177" t="str">
        <f t="shared" si="1288"/>
        <v>Fulham</v>
      </c>
      <c r="AE1113" s="177" t="str">
        <f t="shared" si="1288"/>
        <v>Southampton</v>
      </c>
      <c r="AF1113" s="177" t="str">
        <f t="shared" si="1288"/>
        <v>Man Utd</v>
      </c>
      <c r="AG1113" s="177" t="str">
        <f t="shared" si="1288"/>
        <v>Newcastle</v>
      </c>
      <c r="AH1113" s="177" t="str">
        <f t="shared" si="1288"/>
        <v>Wolves</v>
      </c>
      <c r="AI1113" s="177" t="str">
        <f t="shared" si="1288"/>
        <v>West Ham</v>
      </c>
      <c r="AJ1113" s="177" t="str">
        <f t="shared" si="1288"/>
        <v>West Ham</v>
      </c>
      <c r="AK1113" s="177" t="str">
        <f t="shared" si="1288"/>
        <v>Man City</v>
      </c>
      <c r="AL1113" s="177" t="str">
        <f t="shared" si="1288"/>
        <v/>
      </c>
      <c r="AM1113" s="177" t="str">
        <f t="shared" si="1288"/>
        <v/>
      </c>
      <c r="AN1113" s="177" t="str">
        <f t="shared" si="1288"/>
        <v/>
      </c>
      <c r="AO1113" s="177" t="str">
        <f t="shared" si="1288"/>
        <v/>
      </c>
      <c r="AP1113" s="177" t="str">
        <f t="shared" si="1288"/>
        <v/>
      </c>
      <c r="AQ1113" s="170"/>
      <c r="AR1113" s="170"/>
    </row>
    <row r="1114" ht="12.75" customHeight="1">
      <c r="A1114" s="170"/>
      <c r="B1114" s="170"/>
      <c r="C1114" s="140"/>
      <c r="D1114" s="139">
        <v>147.0</v>
      </c>
      <c r="E1114" s="177" t="str">
        <f t="shared" ref="E1114:AP1114" si="1289">IFERROR(INDEX($D$389:$D$578,MATCH($D1114,E$389:E$578,0)),"")</f>
        <v>West Ham</v>
      </c>
      <c r="F1114" s="177" t="str">
        <f t="shared" si="1289"/>
        <v>Watford</v>
      </c>
      <c r="G1114" s="177" t="str">
        <f t="shared" si="1289"/>
        <v>Cardiff</v>
      </c>
      <c r="H1114" s="177" t="str">
        <f t="shared" si="1289"/>
        <v>Watford</v>
      </c>
      <c r="I1114" s="177" t="str">
        <f t="shared" si="1289"/>
        <v>Tottenham</v>
      </c>
      <c r="J1114" s="177" t="str">
        <f t="shared" si="1289"/>
        <v>Crystal Palace</v>
      </c>
      <c r="K1114" s="177" t="str">
        <f t="shared" si="1289"/>
        <v>West Ham</v>
      </c>
      <c r="L1114" s="177" t="str">
        <f t="shared" si="1289"/>
        <v>Man City</v>
      </c>
      <c r="M1114" s="177" t="str">
        <f t="shared" si="1289"/>
        <v>Leicester</v>
      </c>
      <c r="N1114" s="177" t="str">
        <f t="shared" si="1289"/>
        <v>West Ham</v>
      </c>
      <c r="O1114" s="177" t="str">
        <f t="shared" si="1289"/>
        <v>Crystal Palace</v>
      </c>
      <c r="P1114" s="177" t="str">
        <f t="shared" si="1289"/>
        <v>Liverpool</v>
      </c>
      <c r="Q1114" s="177" t="str">
        <f t="shared" si="1289"/>
        <v>Man Utd</v>
      </c>
      <c r="R1114" s="177" t="str">
        <f t="shared" si="1289"/>
        <v>Watford</v>
      </c>
      <c r="S1114" s="177" t="str">
        <f t="shared" si="1289"/>
        <v>Watford</v>
      </c>
      <c r="T1114" s="177" t="str">
        <f t="shared" si="1289"/>
        <v>Wolves</v>
      </c>
      <c r="U1114" s="177" t="str">
        <f t="shared" si="1289"/>
        <v>Cardiff</v>
      </c>
      <c r="V1114" s="177" t="str">
        <f t="shared" si="1289"/>
        <v>Huddersfield</v>
      </c>
      <c r="W1114" s="177" t="str">
        <f t="shared" si="1289"/>
        <v>Watford</v>
      </c>
      <c r="X1114" s="177" t="str">
        <f t="shared" si="1289"/>
        <v>Huddersfield</v>
      </c>
      <c r="Y1114" s="177" t="str">
        <f t="shared" si="1289"/>
        <v>Wolves</v>
      </c>
      <c r="Z1114" s="177" t="str">
        <f t="shared" si="1289"/>
        <v>Burnley</v>
      </c>
      <c r="AA1114" s="177" t="str">
        <f t="shared" si="1289"/>
        <v>Wolves</v>
      </c>
      <c r="AB1114" s="177" t="str">
        <f t="shared" si="1289"/>
        <v>Fulham</v>
      </c>
      <c r="AC1114" s="177" t="str">
        <f t="shared" si="1289"/>
        <v>Everton</v>
      </c>
      <c r="AD1114" s="177" t="str">
        <f t="shared" si="1289"/>
        <v>West Ham</v>
      </c>
      <c r="AE1114" s="177" t="str">
        <f t="shared" si="1289"/>
        <v>Man City</v>
      </c>
      <c r="AF1114" s="177" t="str">
        <f t="shared" si="1289"/>
        <v>Watford</v>
      </c>
      <c r="AG1114" s="177" t="str">
        <f t="shared" si="1289"/>
        <v>Southampton</v>
      </c>
      <c r="AH1114" s="177" t="str">
        <f t="shared" si="1289"/>
        <v>Fulham</v>
      </c>
      <c r="AI1114" s="177" t="str">
        <f t="shared" si="1289"/>
        <v>Newcastle</v>
      </c>
      <c r="AJ1114" s="177" t="str">
        <f t="shared" si="1289"/>
        <v>West Ham</v>
      </c>
      <c r="AK1114" s="177" t="str">
        <f t="shared" si="1289"/>
        <v>Man City</v>
      </c>
      <c r="AL1114" s="177" t="str">
        <f t="shared" si="1289"/>
        <v/>
      </c>
      <c r="AM1114" s="177" t="str">
        <f t="shared" si="1289"/>
        <v/>
      </c>
      <c r="AN1114" s="177" t="str">
        <f t="shared" si="1289"/>
        <v/>
      </c>
      <c r="AO1114" s="177" t="str">
        <f t="shared" si="1289"/>
        <v/>
      </c>
      <c r="AP1114" s="177" t="str">
        <f t="shared" si="1289"/>
        <v/>
      </c>
      <c r="AQ1114" s="170"/>
      <c r="AR1114" s="170"/>
    </row>
    <row r="1115" ht="12.75" customHeight="1">
      <c r="A1115" s="170"/>
      <c r="B1115" s="170"/>
      <c r="C1115" s="140"/>
      <c r="D1115" s="139">
        <v>148.0</v>
      </c>
      <c r="E1115" s="177" t="str">
        <f t="shared" ref="E1115:AP1115" si="1290">IFERROR(INDEX($D$389:$D$578,MATCH($D1115,E$389:E$578,0)),"")</f>
        <v>Newcastle</v>
      </c>
      <c r="F1115" s="177" t="str">
        <f t="shared" si="1290"/>
        <v>Newcastle</v>
      </c>
      <c r="G1115" s="177" t="str">
        <f t="shared" si="1290"/>
        <v>Liverpool</v>
      </c>
      <c r="H1115" s="177" t="str">
        <f t="shared" si="1290"/>
        <v>West Ham</v>
      </c>
      <c r="I1115" s="177" t="str">
        <f t="shared" si="1290"/>
        <v>Southampton</v>
      </c>
      <c r="J1115" s="177" t="str">
        <f t="shared" si="1290"/>
        <v>Newcastle</v>
      </c>
      <c r="K1115" s="177" t="str">
        <f t="shared" si="1290"/>
        <v>Wolves</v>
      </c>
      <c r="L1115" s="177" t="str">
        <f t="shared" si="1290"/>
        <v>Crystal Palace</v>
      </c>
      <c r="M1115" s="177" t="str">
        <f t="shared" si="1290"/>
        <v>Crystal Palace</v>
      </c>
      <c r="N1115" s="177" t="str">
        <f t="shared" si="1290"/>
        <v>Crystal Palace</v>
      </c>
      <c r="O1115" s="177" t="str">
        <f t="shared" si="1290"/>
        <v>Wolves</v>
      </c>
      <c r="P1115" s="177" t="str">
        <f t="shared" si="1290"/>
        <v>Man City</v>
      </c>
      <c r="Q1115" s="177" t="str">
        <f t="shared" si="1290"/>
        <v>Watford</v>
      </c>
      <c r="R1115" s="177" t="str">
        <f t="shared" si="1290"/>
        <v>Chelsea</v>
      </c>
      <c r="S1115" s="177" t="str">
        <f t="shared" si="1290"/>
        <v>Cardiff</v>
      </c>
      <c r="T1115" s="177" t="str">
        <f t="shared" si="1290"/>
        <v>Liverpool</v>
      </c>
      <c r="U1115" s="177" t="str">
        <f t="shared" si="1290"/>
        <v>Cardiff</v>
      </c>
      <c r="V1115" s="177" t="str">
        <f t="shared" si="1290"/>
        <v>Leicester</v>
      </c>
      <c r="W1115" s="177" t="str">
        <f t="shared" si="1290"/>
        <v>Watford</v>
      </c>
      <c r="X1115" s="177" t="str">
        <f t="shared" si="1290"/>
        <v>Wolves</v>
      </c>
      <c r="Y1115" s="177" t="str">
        <f t="shared" si="1290"/>
        <v>Man Utd</v>
      </c>
      <c r="Z1115" s="177" t="str">
        <f t="shared" si="1290"/>
        <v>Watford</v>
      </c>
      <c r="AA1115" s="177" t="str">
        <f t="shared" si="1290"/>
        <v>Wolves</v>
      </c>
      <c r="AB1115" s="177" t="str">
        <f t="shared" si="1290"/>
        <v>West Ham</v>
      </c>
      <c r="AC1115" s="177" t="str">
        <f t="shared" si="1290"/>
        <v>Watford</v>
      </c>
      <c r="AD1115" s="177" t="str">
        <f t="shared" si="1290"/>
        <v>Tottenham</v>
      </c>
      <c r="AE1115" s="177" t="str">
        <f t="shared" si="1290"/>
        <v>Man City</v>
      </c>
      <c r="AF1115" s="177" t="str">
        <f t="shared" si="1290"/>
        <v>Newcastle</v>
      </c>
      <c r="AG1115" s="177" t="str">
        <f t="shared" si="1290"/>
        <v>Man City</v>
      </c>
      <c r="AH1115" s="177" t="str">
        <f t="shared" si="1290"/>
        <v>Huddersfield</v>
      </c>
      <c r="AI1115" s="177" t="str">
        <f t="shared" si="1290"/>
        <v>Tottenham</v>
      </c>
      <c r="AJ1115" s="177" t="str">
        <f t="shared" si="1290"/>
        <v>Watford</v>
      </c>
      <c r="AK1115" s="177" t="str">
        <f t="shared" si="1290"/>
        <v>Leicester</v>
      </c>
      <c r="AL1115" s="177" t="str">
        <f t="shared" si="1290"/>
        <v/>
      </c>
      <c r="AM1115" s="177" t="str">
        <f t="shared" si="1290"/>
        <v/>
      </c>
      <c r="AN1115" s="177" t="str">
        <f t="shared" si="1290"/>
        <v/>
      </c>
      <c r="AO1115" s="177" t="str">
        <f t="shared" si="1290"/>
        <v/>
      </c>
      <c r="AP1115" s="177" t="str">
        <f t="shared" si="1290"/>
        <v/>
      </c>
      <c r="AQ1115" s="170"/>
      <c r="AR1115" s="170"/>
    </row>
    <row r="1116" ht="12.75" customHeight="1">
      <c r="A1116" s="170"/>
      <c r="B1116" s="170"/>
      <c r="C1116" s="140"/>
      <c r="D1116" s="139">
        <v>149.0</v>
      </c>
      <c r="E1116" s="177" t="str">
        <f t="shared" ref="E1116:AP1116" si="1291">IFERROR(INDEX($D$389:$D$578,MATCH($D1116,E$389:E$578,0)),"")</f>
        <v>West Ham</v>
      </c>
      <c r="F1116" s="177" t="str">
        <f t="shared" si="1291"/>
        <v>Southampton</v>
      </c>
      <c r="G1116" s="177" t="str">
        <f t="shared" si="1291"/>
        <v>Newcastle</v>
      </c>
      <c r="H1116" s="177" t="str">
        <f t="shared" si="1291"/>
        <v>West Ham</v>
      </c>
      <c r="I1116" s="177" t="str">
        <f t="shared" si="1291"/>
        <v>Huddersfield</v>
      </c>
      <c r="J1116" s="177" t="str">
        <f t="shared" si="1291"/>
        <v>Southampton</v>
      </c>
      <c r="K1116" s="177" t="str">
        <f t="shared" si="1291"/>
        <v>West Ham</v>
      </c>
      <c r="L1116" s="177" t="str">
        <f t="shared" si="1291"/>
        <v>Man City</v>
      </c>
      <c r="M1116" s="177" t="str">
        <f t="shared" si="1291"/>
        <v>Burnley</v>
      </c>
      <c r="N1116" s="177" t="str">
        <f t="shared" si="1291"/>
        <v>Man City</v>
      </c>
      <c r="O1116" s="177" t="str">
        <f t="shared" si="1291"/>
        <v>Crystal Palace</v>
      </c>
      <c r="P1116" s="177" t="str">
        <f t="shared" si="1291"/>
        <v>Everton</v>
      </c>
      <c r="Q1116" s="177" t="str">
        <f t="shared" si="1291"/>
        <v>Leicester</v>
      </c>
      <c r="R1116" s="177" t="str">
        <f t="shared" si="1291"/>
        <v>Wolves</v>
      </c>
      <c r="S1116" s="177" t="str">
        <f t="shared" si="1291"/>
        <v>Southampton</v>
      </c>
      <c r="T1116" s="177" t="str">
        <f t="shared" si="1291"/>
        <v>Southampton</v>
      </c>
      <c r="U1116" s="177" t="str">
        <f t="shared" si="1291"/>
        <v>Southampton</v>
      </c>
      <c r="V1116" s="177" t="str">
        <f t="shared" si="1291"/>
        <v>Chelsea</v>
      </c>
      <c r="W1116" s="177" t="str">
        <f t="shared" si="1291"/>
        <v>Newcastle</v>
      </c>
      <c r="X1116" s="177" t="str">
        <f t="shared" si="1291"/>
        <v>Crystal Palace</v>
      </c>
      <c r="Y1116" s="177" t="str">
        <f t="shared" si="1291"/>
        <v>Brighton</v>
      </c>
      <c r="Z1116" s="177" t="str">
        <f t="shared" si="1291"/>
        <v>Huddersfield</v>
      </c>
      <c r="AA1116" s="177" t="str">
        <f t="shared" si="1291"/>
        <v>Wolves</v>
      </c>
      <c r="AB1116" s="177" t="str">
        <f t="shared" si="1291"/>
        <v>Cardiff</v>
      </c>
      <c r="AC1116" s="177" t="str">
        <f t="shared" si="1291"/>
        <v>West Ham</v>
      </c>
      <c r="AD1116" s="177" t="str">
        <f t="shared" si="1291"/>
        <v>Liverpool</v>
      </c>
      <c r="AE1116" s="177" t="str">
        <f t="shared" si="1291"/>
        <v>Liverpool</v>
      </c>
      <c r="AF1116" s="177" t="str">
        <f t="shared" si="1291"/>
        <v>Watford</v>
      </c>
      <c r="AG1116" s="177" t="str">
        <f t="shared" si="1291"/>
        <v>Fulham</v>
      </c>
      <c r="AH1116" s="177" t="str">
        <f t="shared" si="1291"/>
        <v>West Ham</v>
      </c>
      <c r="AI1116" s="177" t="str">
        <f t="shared" si="1291"/>
        <v>Fulham</v>
      </c>
      <c r="AJ1116" s="177" t="str">
        <f t="shared" si="1291"/>
        <v>Brighton</v>
      </c>
      <c r="AK1116" s="177" t="str">
        <f t="shared" si="1291"/>
        <v>Chelsea</v>
      </c>
      <c r="AL1116" s="177" t="str">
        <f t="shared" si="1291"/>
        <v/>
      </c>
      <c r="AM1116" s="177" t="str">
        <f t="shared" si="1291"/>
        <v/>
      </c>
      <c r="AN1116" s="177" t="str">
        <f t="shared" si="1291"/>
        <v/>
      </c>
      <c r="AO1116" s="177" t="str">
        <f t="shared" si="1291"/>
        <v/>
      </c>
      <c r="AP1116" s="177" t="str">
        <f t="shared" si="1291"/>
        <v/>
      </c>
      <c r="AQ1116" s="170"/>
      <c r="AR1116" s="170"/>
    </row>
    <row r="1117" ht="12.75" customHeight="1">
      <c r="A1117" s="170"/>
      <c r="B1117" s="170"/>
      <c r="C1117" s="140"/>
      <c r="D1117" s="139">
        <v>150.0</v>
      </c>
      <c r="E1117" s="177" t="str">
        <f t="shared" ref="E1117:AP1117" si="1292">IFERROR(INDEX($D$389:$D$578,MATCH($D1117,E$389:E$578,0)),"")</f>
        <v>Fulham</v>
      </c>
      <c r="F1117" s="177" t="str">
        <f t="shared" si="1292"/>
        <v>West Ham</v>
      </c>
      <c r="G1117" s="177" t="str">
        <f t="shared" si="1292"/>
        <v>Watford</v>
      </c>
      <c r="H1117" s="177" t="str">
        <f t="shared" si="1292"/>
        <v>Southampton</v>
      </c>
      <c r="I1117" s="177" t="str">
        <f t="shared" si="1292"/>
        <v>Wolves</v>
      </c>
      <c r="J1117" s="177" t="str">
        <f t="shared" si="1292"/>
        <v>Southampton</v>
      </c>
      <c r="K1117" s="177" t="str">
        <f t="shared" si="1292"/>
        <v>Watford</v>
      </c>
      <c r="L1117" s="177" t="str">
        <f t="shared" si="1292"/>
        <v>Watford</v>
      </c>
      <c r="M1117" s="177" t="str">
        <f t="shared" si="1292"/>
        <v>Leicester</v>
      </c>
      <c r="N1117" s="177" t="str">
        <f t="shared" si="1292"/>
        <v>Fulham</v>
      </c>
      <c r="O1117" s="177" t="str">
        <f t="shared" si="1292"/>
        <v>Wolves</v>
      </c>
      <c r="P1117" s="177" t="str">
        <f t="shared" si="1292"/>
        <v>Liverpool</v>
      </c>
      <c r="Q1117" s="177" t="str">
        <f t="shared" si="1292"/>
        <v>Liverpool</v>
      </c>
      <c r="R1117" s="177" t="str">
        <f t="shared" si="1292"/>
        <v>Watford</v>
      </c>
      <c r="S1117" s="177" t="str">
        <f t="shared" si="1292"/>
        <v>Newcastle</v>
      </c>
      <c r="T1117" s="177" t="str">
        <f t="shared" si="1292"/>
        <v>Man City</v>
      </c>
      <c r="U1117" s="177" t="str">
        <f t="shared" si="1292"/>
        <v>Chelsea</v>
      </c>
      <c r="V1117" s="177" t="str">
        <f t="shared" si="1292"/>
        <v>Watford</v>
      </c>
      <c r="W1117" s="177" t="str">
        <f t="shared" si="1292"/>
        <v>Wolves</v>
      </c>
      <c r="X1117" s="177" t="str">
        <f t="shared" si="1292"/>
        <v>Southampton</v>
      </c>
      <c r="Y1117" s="177" t="str">
        <f t="shared" si="1292"/>
        <v>Watford</v>
      </c>
      <c r="Z1117" s="177" t="str">
        <f t="shared" si="1292"/>
        <v>West Ham</v>
      </c>
      <c r="AA1117" s="177" t="str">
        <f t="shared" si="1292"/>
        <v>West Ham</v>
      </c>
      <c r="AB1117" s="177" t="str">
        <f t="shared" si="1292"/>
        <v>Liverpool</v>
      </c>
      <c r="AC1117" s="177" t="str">
        <f t="shared" si="1292"/>
        <v>Southampton</v>
      </c>
      <c r="AD1117" s="177" t="str">
        <f t="shared" si="1292"/>
        <v>Man Utd</v>
      </c>
      <c r="AE1117" s="177" t="str">
        <f t="shared" si="1292"/>
        <v>Man City</v>
      </c>
      <c r="AF1117" s="177" t="str">
        <f t="shared" si="1292"/>
        <v>Newcastle</v>
      </c>
      <c r="AG1117" s="177" t="str">
        <f t="shared" si="1292"/>
        <v>Huddersfield</v>
      </c>
      <c r="AH1117" s="177" t="str">
        <f t="shared" si="1292"/>
        <v>Everton</v>
      </c>
      <c r="AI1117" s="177" t="str">
        <f t="shared" si="1292"/>
        <v>Man Utd</v>
      </c>
      <c r="AJ1117" s="177" t="str">
        <f t="shared" si="1292"/>
        <v>Chelsea</v>
      </c>
      <c r="AK1117" s="177" t="str">
        <f t="shared" si="1292"/>
        <v>Man City</v>
      </c>
      <c r="AL1117" s="177" t="str">
        <f t="shared" si="1292"/>
        <v/>
      </c>
      <c r="AM1117" s="177" t="str">
        <f t="shared" si="1292"/>
        <v/>
      </c>
      <c r="AN1117" s="177" t="str">
        <f t="shared" si="1292"/>
        <v/>
      </c>
      <c r="AO1117" s="177" t="str">
        <f t="shared" si="1292"/>
        <v/>
      </c>
      <c r="AP1117" s="177" t="str">
        <f t="shared" si="1292"/>
        <v/>
      </c>
      <c r="AQ1117" s="170"/>
      <c r="AR1117" s="170"/>
    </row>
    <row r="1118" ht="12.75" customHeight="1">
      <c r="A1118" s="170"/>
      <c r="B1118" s="170"/>
      <c r="C1118" s="140"/>
      <c r="D1118" s="139">
        <v>151.0</v>
      </c>
      <c r="E1118" s="177" t="str">
        <f t="shared" ref="E1118:AP1118" si="1293">IFERROR(INDEX($D$389:$D$578,MATCH($D1118,E$389:E$578,0)),"")</f>
        <v>Tottenham</v>
      </c>
      <c r="F1118" s="177" t="str">
        <f t="shared" si="1293"/>
        <v>Newcastle</v>
      </c>
      <c r="G1118" s="177" t="str">
        <f t="shared" si="1293"/>
        <v>Newcastle</v>
      </c>
      <c r="H1118" s="177" t="str">
        <f t="shared" si="1293"/>
        <v>Wolves</v>
      </c>
      <c r="I1118" s="177" t="str">
        <f t="shared" si="1293"/>
        <v>Watford</v>
      </c>
      <c r="J1118" s="177" t="str">
        <f t="shared" si="1293"/>
        <v>Wolves</v>
      </c>
      <c r="K1118" s="177" t="str">
        <f t="shared" si="1293"/>
        <v>West Ham</v>
      </c>
      <c r="L1118" s="177" t="str">
        <f t="shared" si="1293"/>
        <v>Tottenham</v>
      </c>
      <c r="M1118" s="177" t="str">
        <f t="shared" si="1293"/>
        <v>Wolves</v>
      </c>
      <c r="N1118" s="177" t="str">
        <f t="shared" si="1293"/>
        <v>Southampton</v>
      </c>
      <c r="O1118" s="177" t="str">
        <f t="shared" si="1293"/>
        <v>Watford</v>
      </c>
      <c r="P1118" s="177" t="str">
        <f t="shared" si="1293"/>
        <v>Everton</v>
      </c>
      <c r="Q1118" s="177" t="str">
        <f t="shared" si="1293"/>
        <v>Chelsea</v>
      </c>
      <c r="R1118" s="177" t="str">
        <f t="shared" si="1293"/>
        <v>Fulham</v>
      </c>
      <c r="S1118" s="177" t="str">
        <f t="shared" si="1293"/>
        <v>Southampton</v>
      </c>
      <c r="T1118" s="177" t="str">
        <f t="shared" si="1293"/>
        <v>Liverpool</v>
      </c>
      <c r="U1118" s="177" t="str">
        <f t="shared" si="1293"/>
        <v>Chelsea</v>
      </c>
      <c r="V1118" s="177" t="str">
        <f t="shared" si="1293"/>
        <v>Tottenham</v>
      </c>
      <c r="W1118" s="177" t="str">
        <f t="shared" si="1293"/>
        <v>Liverpool</v>
      </c>
      <c r="X1118" s="177" t="str">
        <f t="shared" si="1293"/>
        <v>Watford</v>
      </c>
      <c r="Y1118" s="177" t="str">
        <f t="shared" si="1293"/>
        <v>Newcastle</v>
      </c>
      <c r="Z1118" s="177" t="str">
        <f t="shared" si="1293"/>
        <v>Crystal Palace</v>
      </c>
      <c r="AA1118" s="177" t="str">
        <f t="shared" si="1293"/>
        <v>Man City</v>
      </c>
      <c r="AB1118" s="177" t="str">
        <f t="shared" si="1293"/>
        <v>Fulham</v>
      </c>
      <c r="AC1118" s="177" t="str">
        <f t="shared" si="1293"/>
        <v>Man Utd</v>
      </c>
      <c r="AD1118" s="177" t="str">
        <f t="shared" si="1293"/>
        <v>Watford</v>
      </c>
      <c r="AE1118" s="177" t="str">
        <f t="shared" si="1293"/>
        <v>Watford</v>
      </c>
      <c r="AF1118" s="177" t="str">
        <f t="shared" si="1293"/>
        <v>Man Utd</v>
      </c>
      <c r="AG1118" s="177" t="str">
        <f t="shared" si="1293"/>
        <v>Everton</v>
      </c>
      <c r="AH1118" s="177" t="str">
        <f t="shared" si="1293"/>
        <v>Liverpool</v>
      </c>
      <c r="AI1118" s="177" t="str">
        <f t="shared" si="1293"/>
        <v>Man Utd</v>
      </c>
      <c r="AJ1118" s="177" t="str">
        <f t="shared" si="1293"/>
        <v>Everton</v>
      </c>
      <c r="AK1118" s="177" t="str">
        <f t="shared" si="1293"/>
        <v>Burnley</v>
      </c>
      <c r="AL1118" s="177" t="str">
        <f t="shared" si="1293"/>
        <v/>
      </c>
      <c r="AM1118" s="177" t="str">
        <f t="shared" si="1293"/>
        <v/>
      </c>
      <c r="AN1118" s="177" t="str">
        <f t="shared" si="1293"/>
        <v/>
      </c>
      <c r="AO1118" s="177" t="str">
        <f t="shared" si="1293"/>
        <v/>
      </c>
      <c r="AP1118" s="177" t="str">
        <f t="shared" si="1293"/>
        <v/>
      </c>
      <c r="AQ1118" s="170"/>
      <c r="AR1118" s="170"/>
    </row>
    <row r="1119" ht="12.75" customHeight="1">
      <c r="A1119" s="170"/>
      <c r="B1119" s="170"/>
      <c r="C1119" s="140"/>
      <c r="D1119" s="139">
        <v>152.0</v>
      </c>
      <c r="E1119" s="177" t="str">
        <f t="shared" ref="E1119:AP1119" si="1294">IFERROR(INDEX($D$389:$D$578,MATCH($D1119,E$389:E$578,0)),"")</f>
        <v>Tottenham</v>
      </c>
      <c r="F1119" s="177" t="str">
        <f t="shared" si="1294"/>
        <v>West Ham</v>
      </c>
      <c r="G1119" s="177" t="str">
        <f t="shared" si="1294"/>
        <v>West Ham</v>
      </c>
      <c r="H1119" s="177" t="str">
        <f t="shared" si="1294"/>
        <v>Tottenham</v>
      </c>
      <c r="I1119" s="177" t="str">
        <f t="shared" si="1294"/>
        <v>Cardiff</v>
      </c>
      <c r="J1119" s="177" t="str">
        <f t="shared" si="1294"/>
        <v>West Ham</v>
      </c>
      <c r="K1119" s="177" t="str">
        <f t="shared" si="1294"/>
        <v>Man Utd</v>
      </c>
      <c r="L1119" s="177" t="str">
        <f t="shared" si="1294"/>
        <v>West Ham</v>
      </c>
      <c r="M1119" s="177" t="str">
        <f t="shared" si="1294"/>
        <v>Tottenham</v>
      </c>
      <c r="N1119" s="177" t="str">
        <f t="shared" si="1294"/>
        <v>Watford</v>
      </c>
      <c r="O1119" s="177" t="str">
        <f t="shared" si="1294"/>
        <v>Man City</v>
      </c>
      <c r="P1119" s="177" t="str">
        <f t="shared" si="1294"/>
        <v>Burnley</v>
      </c>
      <c r="Q1119" s="177" t="str">
        <f t="shared" si="1294"/>
        <v>Fulham</v>
      </c>
      <c r="R1119" s="177" t="str">
        <f t="shared" si="1294"/>
        <v>Wolves</v>
      </c>
      <c r="S1119" s="177" t="str">
        <f t="shared" si="1294"/>
        <v>Liverpool</v>
      </c>
      <c r="T1119" s="177" t="str">
        <f t="shared" si="1294"/>
        <v>Wolves</v>
      </c>
      <c r="U1119" s="177" t="str">
        <f t="shared" si="1294"/>
        <v>Leicester</v>
      </c>
      <c r="V1119" s="177" t="str">
        <f t="shared" si="1294"/>
        <v>Watford</v>
      </c>
      <c r="W1119" s="177" t="str">
        <f t="shared" si="1294"/>
        <v>Watford</v>
      </c>
      <c r="X1119" s="177" t="str">
        <f t="shared" si="1294"/>
        <v>Newcastle</v>
      </c>
      <c r="Y1119" s="177" t="str">
        <f t="shared" si="1294"/>
        <v>Leicester</v>
      </c>
      <c r="Z1119" s="177" t="str">
        <f t="shared" si="1294"/>
        <v>Liverpool</v>
      </c>
      <c r="AA1119" s="177" t="str">
        <f t="shared" si="1294"/>
        <v>West Ham</v>
      </c>
      <c r="AB1119" s="177" t="str">
        <f t="shared" si="1294"/>
        <v>Watford</v>
      </c>
      <c r="AC1119" s="177" t="str">
        <f t="shared" si="1294"/>
        <v>Wolves</v>
      </c>
      <c r="AD1119" s="177" t="str">
        <f t="shared" si="1294"/>
        <v>Man City</v>
      </c>
      <c r="AE1119" s="177" t="str">
        <f t="shared" si="1294"/>
        <v>Man Utd</v>
      </c>
      <c r="AF1119" s="177" t="str">
        <f t="shared" si="1294"/>
        <v>Everton</v>
      </c>
      <c r="AG1119" s="177" t="str">
        <f t="shared" si="1294"/>
        <v>Liverpool</v>
      </c>
      <c r="AH1119" s="177" t="str">
        <f t="shared" si="1294"/>
        <v>Southampton</v>
      </c>
      <c r="AI1119" s="177" t="str">
        <f t="shared" si="1294"/>
        <v>Man City</v>
      </c>
      <c r="AJ1119" s="177" t="str">
        <f t="shared" si="1294"/>
        <v>Tottenham</v>
      </c>
      <c r="AK1119" s="177" t="str">
        <f t="shared" si="1294"/>
        <v>Man Utd</v>
      </c>
      <c r="AL1119" s="177" t="str">
        <f t="shared" si="1294"/>
        <v/>
      </c>
      <c r="AM1119" s="177" t="str">
        <f t="shared" si="1294"/>
        <v/>
      </c>
      <c r="AN1119" s="177" t="str">
        <f t="shared" si="1294"/>
        <v/>
      </c>
      <c r="AO1119" s="177" t="str">
        <f t="shared" si="1294"/>
        <v/>
      </c>
      <c r="AP1119" s="177" t="str">
        <f t="shared" si="1294"/>
        <v/>
      </c>
      <c r="AQ1119" s="170"/>
      <c r="AR1119" s="170"/>
    </row>
    <row r="1120" ht="12.75" customHeight="1">
      <c r="A1120" s="170"/>
      <c r="B1120" s="170"/>
      <c r="C1120" s="140"/>
      <c r="D1120" s="139">
        <v>153.0</v>
      </c>
      <c r="E1120" s="177" t="str">
        <f t="shared" ref="E1120:AP1120" si="1295">IFERROR(INDEX($D$389:$D$578,MATCH($D1120,E$389:E$578,0)),"")</f>
        <v>Newcastle</v>
      </c>
      <c r="F1120" s="177" t="str">
        <f t="shared" si="1295"/>
        <v>Tottenham</v>
      </c>
      <c r="G1120" s="177" t="str">
        <f t="shared" si="1295"/>
        <v>Newcastle</v>
      </c>
      <c r="H1120" s="177" t="str">
        <f t="shared" si="1295"/>
        <v>West Ham</v>
      </c>
      <c r="I1120" s="177" t="str">
        <f t="shared" si="1295"/>
        <v>Wolves</v>
      </c>
      <c r="J1120" s="177" t="str">
        <f t="shared" si="1295"/>
        <v>Liverpool</v>
      </c>
      <c r="K1120" s="177" t="str">
        <f t="shared" si="1295"/>
        <v>West Ham</v>
      </c>
      <c r="L1120" s="177" t="str">
        <f t="shared" si="1295"/>
        <v>West Ham</v>
      </c>
      <c r="M1120" s="177" t="str">
        <f t="shared" si="1295"/>
        <v>Crystal Palace</v>
      </c>
      <c r="N1120" s="177" t="str">
        <f t="shared" si="1295"/>
        <v>Bournemouth</v>
      </c>
      <c r="O1120" s="177" t="str">
        <f t="shared" si="1295"/>
        <v>Southampton</v>
      </c>
      <c r="P1120" s="177" t="str">
        <f t="shared" si="1295"/>
        <v>Crystal Palace</v>
      </c>
      <c r="Q1120" s="177" t="str">
        <f t="shared" si="1295"/>
        <v>Watford</v>
      </c>
      <c r="R1120" s="177" t="str">
        <f t="shared" si="1295"/>
        <v>Watford</v>
      </c>
      <c r="S1120" s="177" t="str">
        <f t="shared" si="1295"/>
        <v>Newcastle</v>
      </c>
      <c r="T1120" s="177" t="str">
        <f t="shared" si="1295"/>
        <v>Watford</v>
      </c>
      <c r="U1120" s="177" t="str">
        <f t="shared" si="1295"/>
        <v>Newcastle</v>
      </c>
      <c r="V1120" s="177" t="str">
        <f t="shared" si="1295"/>
        <v>Newcastle</v>
      </c>
      <c r="W1120" s="177" t="str">
        <f t="shared" si="1295"/>
        <v>Burnley</v>
      </c>
      <c r="X1120" s="177" t="str">
        <f t="shared" si="1295"/>
        <v>Southampton</v>
      </c>
      <c r="Y1120" s="177" t="str">
        <f t="shared" si="1295"/>
        <v>Wolves</v>
      </c>
      <c r="Z1120" s="177" t="str">
        <f t="shared" si="1295"/>
        <v>West Ham</v>
      </c>
      <c r="AA1120" s="177" t="str">
        <f t="shared" si="1295"/>
        <v>Huddersfield</v>
      </c>
      <c r="AB1120" s="177" t="str">
        <f t="shared" si="1295"/>
        <v>Newcastle</v>
      </c>
      <c r="AC1120" s="177" t="str">
        <f t="shared" si="1295"/>
        <v>Southampton</v>
      </c>
      <c r="AD1120" s="177" t="str">
        <f t="shared" si="1295"/>
        <v>Tottenham</v>
      </c>
      <c r="AE1120" s="177" t="str">
        <f t="shared" si="1295"/>
        <v>Watford</v>
      </c>
      <c r="AF1120" s="177" t="str">
        <f t="shared" si="1295"/>
        <v>Tottenham</v>
      </c>
      <c r="AG1120" s="177" t="str">
        <f t="shared" si="1295"/>
        <v>Southampton</v>
      </c>
      <c r="AH1120" s="177" t="str">
        <f t="shared" si="1295"/>
        <v>Man City</v>
      </c>
      <c r="AI1120" s="177" t="str">
        <f t="shared" si="1295"/>
        <v>Newcastle</v>
      </c>
      <c r="AJ1120" s="177" t="str">
        <f t="shared" si="1295"/>
        <v>Everton</v>
      </c>
      <c r="AK1120" s="177" t="str">
        <f t="shared" si="1295"/>
        <v>Huddersfield</v>
      </c>
      <c r="AL1120" s="177" t="str">
        <f t="shared" si="1295"/>
        <v/>
      </c>
      <c r="AM1120" s="177" t="str">
        <f t="shared" si="1295"/>
        <v/>
      </c>
      <c r="AN1120" s="177" t="str">
        <f t="shared" si="1295"/>
        <v/>
      </c>
      <c r="AO1120" s="177" t="str">
        <f t="shared" si="1295"/>
        <v/>
      </c>
      <c r="AP1120" s="177" t="str">
        <f t="shared" si="1295"/>
        <v/>
      </c>
      <c r="AQ1120" s="170"/>
      <c r="AR1120" s="170"/>
    </row>
    <row r="1121" ht="12.75" customHeight="1">
      <c r="A1121" s="170"/>
      <c r="B1121" s="170"/>
      <c r="C1121" s="140"/>
      <c r="D1121" s="139">
        <v>154.0</v>
      </c>
      <c r="E1121" s="177" t="str">
        <f t="shared" ref="E1121:AP1121" si="1296">IFERROR(INDEX($D$389:$D$578,MATCH($D1121,E$389:E$578,0)),"")</f>
        <v>Tottenham</v>
      </c>
      <c r="F1121" s="177" t="str">
        <f t="shared" si="1296"/>
        <v>Huddersfield</v>
      </c>
      <c r="G1121" s="177" t="str">
        <f t="shared" si="1296"/>
        <v>Tottenham</v>
      </c>
      <c r="H1121" s="177" t="str">
        <f t="shared" si="1296"/>
        <v>Newcastle</v>
      </c>
      <c r="I1121" s="177" t="str">
        <f t="shared" si="1296"/>
        <v>Newcastle</v>
      </c>
      <c r="J1121" s="177" t="str">
        <f t="shared" si="1296"/>
        <v>Cardiff</v>
      </c>
      <c r="K1121" s="177" t="str">
        <f t="shared" si="1296"/>
        <v>Chelsea</v>
      </c>
      <c r="L1121" s="177" t="str">
        <f t="shared" si="1296"/>
        <v>Wolves</v>
      </c>
      <c r="M1121" s="177" t="str">
        <f t="shared" si="1296"/>
        <v>Leicester</v>
      </c>
      <c r="N1121" s="177" t="str">
        <f t="shared" si="1296"/>
        <v>Man City</v>
      </c>
      <c r="O1121" s="177" t="str">
        <f t="shared" si="1296"/>
        <v>Watford</v>
      </c>
      <c r="P1121" s="177" t="str">
        <f t="shared" si="1296"/>
        <v>Man City</v>
      </c>
      <c r="Q1121" s="177" t="str">
        <f t="shared" si="1296"/>
        <v>Tottenham</v>
      </c>
      <c r="R1121" s="177" t="str">
        <f t="shared" si="1296"/>
        <v>Fulham</v>
      </c>
      <c r="S1121" s="177" t="str">
        <f t="shared" si="1296"/>
        <v>Man Utd</v>
      </c>
      <c r="T1121" s="177" t="str">
        <f t="shared" si="1296"/>
        <v>Cardiff</v>
      </c>
      <c r="U1121" s="177" t="str">
        <f t="shared" si="1296"/>
        <v>Tottenham</v>
      </c>
      <c r="V1121" s="177" t="str">
        <f t="shared" si="1296"/>
        <v>Crystal Palace</v>
      </c>
      <c r="W1121" s="177" t="str">
        <f t="shared" si="1296"/>
        <v>Wolves</v>
      </c>
      <c r="X1121" s="177" t="str">
        <f t="shared" si="1296"/>
        <v>Cardiff</v>
      </c>
      <c r="Y1121" s="177" t="str">
        <f t="shared" si="1296"/>
        <v>Liverpool</v>
      </c>
      <c r="Z1121" s="177" t="str">
        <f t="shared" si="1296"/>
        <v>Cardiff</v>
      </c>
      <c r="AA1121" s="177" t="str">
        <f t="shared" si="1296"/>
        <v>Crystal Palace</v>
      </c>
      <c r="AB1121" s="177" t="str">
        <f t="shared" si="1296"/>
        <v>West Ham</v>
      </c>
      <c r="AC1121" s="177" t="str">
        <f t="shared" si="1296"/>
        <v>Huddersfield</v>
      </c>
      <c r="AD1121" s="177" t="str">
        <f t="shared" si="1296"/>
        <v>Everton</v>
      </c>
      <c r="AE1121" s="177" t="str">
        <f t="shared" si="1296"/>
        <v>Everton</v>
      </c>
      <c r="AF1121" s="177" t="str">
        <f t="shared" si="1296"/>
        <v>Liverpool</v>
      </c>
      <c r="AG1121" s="177" t="str">
        <f t="shared" si="1296"/>
        <v>Liverpool</v>
      </c>
      <c r="AH1121" s="177" t="str">
        <f t="shared" si="1296"/>
        <v>Watford</v>
      </c>
      <c r="AI1121" s="177" t="str">
        <f t="shared" si="1296"/>
        <v>West Ham</v>
      </c>
      <c r="AJ1121" s="177" t="str">
        <f t="shared" si="1296"/>
        <v>Huddersfield</v>
      </c>
      <c r="AK1121" s="177" t="str">
        <f t="shared" si="1296"/>
        <v>Newcastle</v>
      </c>
      <c r="AL1121" s="177" t="str">
        <f t="shared" si="1296"/>
        <v/>
      </c>
      <c r="AM1121" s="177" t="str">
        <f t="shared" si="1296"/>
        <v/>
      </c>
      <c r="AN1121" s="177" t="str">
        <f t="shared" si="1296"/>
        <v/>
      </c>
      <c r="AO1121" s="177" t="str">
        <f t="shared" si="1296"/>
        <v/>
      </c>
      <c r="AP1121" s="177" t="str">
        <f t="shared" si="1296"/>
        <v/>
      </c>
      <c r="AQ1121" s="170"/>
      <c r="AR1121" s="170"/>
    </row>
    <row r="1122" ht="12.75" customHeight="1">
      <c r="A1122" s="170"/>
      <c r="B1122" s="170"/>
      <c r="C1122" s="140"/>
      <c r="D1122" s="139">
        <v>155.0</v>
      </c>
      <c r="E1122" s="177" t="str">
        <f t="shared" ref="E1122:AP1122" si="1297">IFERROR(INDEX($D$389:$D$578,MATCH($D1122,E$389:E$578,0)),"")</f>
        <v>Tottenham</v>
      </c>
      <c r="F1122" s="177" t="str">
        <f t="shared" si="1297"/>
        <v>West Ham</v>
      </c>
      <c r="G1122" s="177" t="str">
        <f t="shared" si="1297"/>
        <v>Newcastle</v>
      </c>
      <c r="H1122" s="177" t="str">
        <f t="shared" si="1297"/>
        <v>Cardiff</v>
      </c>
      <c r="I1122" s="177" t="str">
        <f t="shared" si="1297"/>
        <v>West Ham</v>
      </c>
      <c r="J1122" s="177" t="str">
        <f t="shared" si="1297"/>
        <v>West Ham</v>
      </c>
      <c r="K1122" s="177" t="str">
        <f t="shared" si="1297"/>
        <v>Southampton</v>
      </c>
      <c r="L1122" s="177" t="str">
        <f t="shared" si="1297"/>
        <v>Watford</v>
      </c>
      <c r="M1122" s="177" t="str">
        <f t="shared" si="1297"/>
        <v>Southampton</v>
      </c>
      <c r="N1122" s="177" t="str">
        <f t="shared" si="1297"/>
        <v>Southampton</v>
      </c>
      <c r="O1122" s="177" t="str">
        <f t="shared" si="1297"/>
        <v>Man City</v>
      </c>
      <c r="P1122" s="177" t="str">
        <f t="shared" si="1297"/>
        <v>Crystal Palace</v>
      </c>
      <c r="Q1122" s="177" t="str">
        <f t="shared" si="1297"/>
        <v>Liverpool</v>
      </c>
      <c r="R1122" s="177" t="str">
        <f t="shared" si="1297"/>
        <v>Crystal Palace</v>
      </c>
      <c r="S1122" s="177" t="str">
        <f t="shared" si="1297"/>
        <v>Chelsea</v>
      </c>
      <c r="T1122" s="177" t="str">
        <f t="shared" si="1297"/>
        <v>Everton</v>
      </c>
      <c r="U1122" s="177" t="str">
        <f t="shared" si="1297"/>
        <v>Newcastle</v>
      </c>
      <c r="V1122" s="177" t="str">
        <f t="shared" si="1297"/>
        <v>Watford</v>
      </c>
      <c r="W1122" s="177" t="str">
        <f t="shared" si="1297"/>
        <v>Wolves</v>
      </c>
      <c r="X1122" s="177" t="str">
        <f t="shared" si="1297"/>
        <v>Crystal Palace</v>
      </c>
      <c r="Y1122" s="177" t="str">
        <f t="shared" si="1297"/>
        <v>Wolves</v>
      </c>
      <c r="Z1122" s="177" t="str">
        <f t="shared" si="1297"/>
        <v>Wolves</v>
      </c>
      <c r="AA1122" s="177" t="str">
        <f t="shared" si="1297"/>
        <v>Fulham</v>
      </c>
      <c r="AB1122" s="177" t="str">
        <f t="shared" si="1297"/>
        <v>Man City</v>
      </c>
      <c r="AC1122" s="177" t="str">
        <f t="shared" si="1297"/>
        <v>Everton</v>
      </c>
      <c r="AD1122" s="177" t="str">
        <f t="shared" si="1297"/>
        <v>Man City</v>
      </c>
      <c r="AE1122" s="177" t="str">
        <f t="shared" si="1297"/>
        <v>West Ham</v>
      </c>
      <c r="AF1122" s="177" t="str">
        <f t="shared" si="1297"/>
        <v>Man Utd</v>
      </c>
      <c r="AG1122" s="177" t="str">
        <f t="shared" si="1297"/>
        <v>Watford</v>
      </c>
      <c r="AH1122" s="177" t="str">
        <f t="shared" si="1297"/>
        <v>Southampton</v>
      </c>
      <c r="AI1122" s="177" t="str">
        <f t="shared" si="1297"/>
        <v>Newcastle</v>
      </c>
      <c r="AJ1122" s="177" t="str">
        <f t="shared" si="1297"/>
        <v>Everton</v>
      </c>
      <c r="AK1122" s="177" t="str">
        <f t="shared" si="1297"/>
        <v>Southampton</v>
      </c>
      <c r="AL1122" s="177" t="str">
        <f t="shared" si="1297"/>
        <v/>
      </c>
      <c r="AM1122" s="177" t="str">
        <f t="shared" si="1297"/>
        <v/>
      </c>
      <c r="AN1122" s="177" t="str">
        <f t="shared" si="1297"/>
        <v/>
      </c>
      <c r="AO1122" s="177" t="str">
        <f t="shared" si="1297"/>
        <v/>
      </c>
      <c r="AP1122" s="177" t="str">
        <f t="shared" si="1297"/>
        <v/>
      </c>
      <c r="AQ1122" s="170"/>
      <c r="AR1122" s="170"/>
    </row>
    <row r="1123" ht="12.75" customHeight="1">
      <c r="A1123" s="170"/>
      <c r="B1123" s="170"/>
      <c r="C1123" s="140"/>
      <c r="D1123" s="139">
        <v>156.0</v>
      </c>
      <c r="E1123" s="177" t="str">
        <f t="shared" ref="E1123:AP1123" si="1298">IFERROR(INDEX($D$389:$D$578,MATCH($D1123,E$389:E$578,0)),"")</f>
        <v>Man City</v>
      </c>
      <c r="F1123" s="177" t="str">
        <f t="shared" si="1298"/>
        <v>West Ham</v>
      </c>
      <c r="G1123" s="177" t="str">
        <f t="shared" si="1298"/>
        <v>Watford</v>
      </c>
      <c r="H1123" s="177" t="str">
        <f t="shared" si="1298"/>
        <v>Huddersfield</v>
      </c>
      <c r="I1123" s="177" t="str">
        <f t="shared" si="1298"/>
        <v>Burnley</v>
      </c>
      <c r="J1123" s="177" t="str">
        <f t="shared" si="1298"/>
        <v>Leicester</v>
      </c>
      <c r="K1123" s="177" t="str">
        <f t="shared" si="1298"/>
        <v>Southampton</v>
      </c>
      <c r="L1123" s="177" t="str">
        <f t="shared" si="1298"/>
        <v>Wolves</v>
      </c>
      <c r="M1123" s="177" t="str">
        <f t="shared" si="1298"/>
        <v>Southampton</v>
      </c>
      <c r="N1123" s="177" t="str">
        <f t="shared" si="1298"/>
        <v>Man City</v>
      </c>
      <c r="O1123" s="177" t="str">
        <f t="shared" si="1298"/>
        <v>Crystal Palace</v>
      </c>
      <c r="P1123" s="177" t="str">
        <f t="shared" si="1298"/>
        <v>Wolves</v>
      </c>
      <c r="Q1123" s="177" t="str">
        <f t="shared" si="1298"/>
        <v>Leicester</v>
      </c>
      <c r="R1123" s="177" t="str">
        <f t="shared" si="1298"/>
        <v>Watford</v>
      </c>
      <c r="S1123" s="177" t="str">
        <f t="shared" si="1298"/>
        <v>Chelsea</v>
      </c>
      <c r="T1123" s="177" t="str">
        <f t="shared" si="1298"/>
        <v>Newcastle</v>
      </c>
      <c r="U1123" s="177" t="str">
        <f t="shared" si="1298"/>
        <v>Leicester</v>
      </c>
      <c r="V1123" s="177" t="str">
        <f t="shared" si="1298"/>
        <v>Wolves</v>
      </c>
      <c r="W1123" s="177" t="str">
        <f t="shared" si="1298"/>
        <v>Man City</v>
      </c>
      <c r="X1123" s="177" t="str">
        <f t="shared" si="1298"/>
        <v>Huddersfield</v>
      </c>
      <c r="Y1123" s="177" t="str">
        <f t="shared" si="1298"/>
        <v>Burnley</v>
      </c>
      <c r="Z1123" s="177" t="str">
        <f t="shared" si="1298"/>
        <v>Wolves</v>
      </c>
      <c r="AA1123" s="177" t="str">
        <f t="shared" si="1298"/>
        <v>West Ham</v>
      </c>
      <c r="AB1123" s="177" t="str">
        <f t="shared" si="1298"/>
        <v>Watford</v>
      </c>
      <c r="AC1123" s="177" t="str">
        <f t="shared" si="1298"/>
        <v>Fulham</v>
      </c>
      <c r="AD1123" s="177" t="str">
        <f t="shared" si="1298"/>
        <v>Liverpool</v>
      </c>
      <c r="AE1123" s="177" t="str">
        <f t="shared" si="1298"/>
        <v>Fulham</v>
      </c>
      <c r="AF1123" s="177" t="str">
        <f t="shared" si="1298"/>
        <v>Liverpool</v>
      </c>
      <c r="AG1123" s="177" t="str">
        <f t="shared" si="1298"/>
        <v>Huddersfield</v>
      </c>
      <c r="AH1123" s="177" t="str">
        <f t="shared" si="1298"/>
        <v>Man City</v>
      </c>
      <c r="AI1123" s="177" t="str">
        <f t="shared" si="1298"/>
        <v>Tottenham</v>
      </c>
      <c r="AJ1123" s="177" t="str">
        <f t="shared" si="1298"/>
        <v>Huddersfield</v>
      </c>
      <c r="AK1123" s="177" t="str">
        <f t="shared" si="1298"/>
        <v>Wolves</v>
      </c>
      <c r="AL1123" s="177" t="str">
        <f t="shared" si="1298"/>
        <v/>
      </c>
      <c r="AM1123" s="177" t="str">
        <f t="shared" si="1298"/>
        <v/>
      </c>
      <c r="AN1123" s="177" t="str">
        <f t="shared" si="1298"/>
        <v/>
      </c>
      <c r="AO1123" s="177" t="str">
        <f t="shared" si="1298"/>
        <v/>
      </c>
      <c r="AP1123" s="177" t="str">
        <f t="shared" si="1298"/>
        <v/>
      </c>
      <c r="AQ1123" s="170"/>
      <c r="AR1123" s="170"/>
    </row>
    <row r="1124" ht="12.75" customHeight="1">
      <c r="A1124" s="170"/>
      <c r="B1124" s="170"/>
      <c r="C1124" s="140"/>
      <c r="D1124" s="139">
        <v>157.0</v>
      </c>
      <c r="E1124" s="177" t="str">
        <f t="shared" ref="E1124:AP1124" si="1299">IFERROR(INDEX($D$389:$D$578,MATCH($D1124,E$389:E$578,0)),"")</f>
        <v>Wolves</v>
      </c>
      <c r="F1124" s="177" t="str">
        <f t="shared" si="1299"/>
        <v>Fulham</v>
      </c>
      <c r="G1124" s="177" t="str">
        <f t="shared" si="1299"/>
        <v>Newcastle</v>
      </c>
      <c r="H1124" s="177" t="str">
        <f t="shared" si="1299"/>
        <v>Wolves</v>
      </c>
      <c r="I1124" s="177" t="str">
        <f t="shared" si="1299"/>
        <v>Newcastle</v>
      </c>
      <c r="J1124" s="177" t="str">
        <f t="shared" si="1299"/>
        <v>Watford</v>
      </c>
      <c r="K1124" s="177" t="str">
        <f t="shared" si="1299"/>
        <v>Huddersfield</v>
      </c>
      <c r="L1124" s="177" t="str">
        <f t="shared" si="1299"/>
        <v>West Ham</v>
      </c>
      <c r="M1124" s="177" t="str">
        <f t="shared" si="1299"/>
        <v>Tottenham</v>
      </c>
      <c r="N1124" s="177" t="str">
        <f t="shared" si="1299"/>
        <v>Tottenham</v>
      </c>
      <c r="O1124" s="177" t="str">
        <f t="shared" si="1299"/>
        <v>Liverpool</v>
      </c>
      <c r="P1124" s="177" t="str">
        <f t="shared" si="1299"/>
        <v>Watford</v>
      </c>
      <c r="Q1124" s="177" t="str">
        <f t="shared" si="1299"/>
        <v>Fulham</v>
      </c>
      <c r="R1124" s="177" t="str">
        <f t="shared" si="1299"/>
        <v>Wolves</v>
      </c>
      <c r="S1124" s="177" t="str">
        <f t="shared" si="1299"/>
        <v>Watford</v>
      </c>
      <c r="T1124" s="177" t="str">
        <f t="shared" si="1299"/>
        <v>Man Utd</v>
      </c>
      <c r="U1124" s="177" t="str">
        <f t="shared" si="1299"/>
        <v>Crystal Palace</v>
      </c>
      <c r="V1124" s="177" t="str">
        <f t="shared" si="1299"/>
        <v>Everton</v>
      </c>
      <c r="W1124" s="177" t="str">
        <f t="shared" si="1299"/>
        <v>Cardiff</v>
      </c>
      <c r="X1124" s="177" t="str">
        <f t="shared" si="1299"/>
        <v>Chelsea</v>
      </c>
      <c r="Y1124" s="177" t="str">
        <f t="shared" si="1299"/>
        <v>Man City</v>
      </c>
      <c r="Z1124" s="177" t="str">
        <f t="shared" si="1299"/>
        <v>West Ham</v>
      </c>
      <c r="AA1124" s="177" t="str">
        <f t="shared" si="1299"/>
        <v>Everton</v>
      </c>
      <c r="AB1124" s="177" t="str">
        <f t="shared" si="1299"/>
        <v>Everton</v>
      </c>
      <c r="AC1124" s="177" t="str">
        <f t="shared" si="1299"/>
        <v>Tottenham</v>
      </c>
      <c r="AD1124" s="177" t="str">
        <f t="shared" si="1299"/>
        <v>Crystal Palace</v>
      </c>
      <c r="AE1124" s="177" t="str">
        <f t="shared" si="1299"/>
        <v>Tottenham</v>
      </c>
      <c r="AF1124" s="177" t="str">
        <f t="shared" si="1299"/>
        <v>Watford</v>
      </c>
      <c r="AG1124" s="177" t="str">
        <f t="shared" si="1299"/>
        <v>Southampton</v>
      </c>
      <c r="AH1124" s="177" t="str">
        <f t="shared" si="1299"/>
        <v>Newcastle</v>
      </c>
      <c r="AI1124" s="177" t="str">
        <f t="shared" si="1299"/>
        <v>Southampton</v>
      </c>
      <c r="AJ1124" s="177" t="str">
        <f t="shared" si="1299"/>
        <v>Newcastle</v>
      </c>
      <c r="AK1124" s="177" t="str">
        <f t="shared" si="1299"/>
        <v>Tottenham</v>
      </c>
      <c r="AL1124" s="177" t="str">
        <f t="shared" si="1299"/>
        <v/>
      </c>
      <c r="AM1124" s="177" t="str">
        <f t="shared" si="1299"/>
        <v/>
      </c>
      <c r="AN1124" s="177" t="str">
        <f t="shared" si="1299"/>
        <v/>
      </c>
      <c r="AO1124" s="177" t="str">
        <f t="shared" si="1299"/>
        <v/>
      </c>
      <c r="AP1124" s="177" t="str">
        <f t="shared" si="1299"/>
        <v/>
      </c>
      <c r="AQ1124" s="170"/>
      <c r="AR1124" s="170"/>
    </row>
    <row r="1125" ht="12.75" customHeight="1">
      <c r="A1125" s="170"/>
      <c r="B1125" s="170"/>
      <c r="C1125" s="140"/>
      <c r="D1125" s="139">
        <v>158.0</v>
      </c>
      <c r="E1125" s="177" t="str">
        <f t="shared" ref="E1125:AP1125" si="1300">IFERROR(INDEX($D$389:$D$578,MATCH($D1125,E$389:E$578,0)),"")</f>
        <v>Cardiff</v>
      </c>
      <c r="F1125" s="177" t="str">
        <f t="shared" si="1300"/>
        <v>Liverpool</v>
      </c>
      <c r="G1125" s="177" t="str">
        <f t="shared" si="1300"/>
        <v>Cardiff</v>
      </c>
      <c r="H1125" s="177" t="str">
        <f t="shared" si="1300"/>
        <v>West Ham</v>
      </c>
      <c r="I1125" s="177" t="str">
        <f t="shared" si="1300"/>
        <v>Tottenham</v>
      </c>
      <c r="J1125" s="177" t="str">
        <f t="shared" si="1300"/>
        <v>Southampton</v>
      </c>
      <c r="K1125" s="177" t="str">
        <f t="shared" si="1300"/>
        <v>Southampton</v>
      </c>
      <c r="L1125" s="177" t="str">
        <f t="shared" si="1300"/>
        <v>Leicester</v>
      </c>
      <c r="M1125" s="177" t="str">
        <f t="shared" si="1300"/>
        <v>Tottenham</v>
      </c>
      <c r="N1125" s="177" t="str">
        <f t="shared" si="1300"/>
        <v>Wolves</v>
      </c>
      <c r="O1125" s="177" t="str">
        <f t="shared" si="1300"/>
        <v>Fulham</v>
      </c>
      <c r="P1125" s="177" t="str">
        <f t="shared" si="1300"/>
        <v>Watford</v>
      </c>
      <c r="Q1125" s="177" t="str">
        <f t="shared" si="1300"/>
        <v>Fulham</v>
      </c>
      <c r="R1125" s="177" t="str">
        <f t="shared" si="1300"/>
        <v>Tottenham</v>
      </c>
      <c r="S1125" s="177" t="str">
        <f t="shared" si="1300"/>
        <v>Newcastle</v>
      </c>
      <c r="T1125" s="177" t="str">
        <f t="shared" si="1300"/>
        <v>Southampton</v>
      </c>
      <c r="U1125" s="177" t="str">
        <f t="shared" si="1300"/>
        <v>Southampton</v>
      </c>
      <c r="V1125" s="177" t="str">
        <f t="shared" si="1300"/>
        <v>Brighton</v>
      </c>
      <c r="W1125" s="177" t="str">
        <f t="shared" si="1300"/>
        <v>Huddersfield</v>
      </c>
      <c r="X1125" s="177" t="str">
        <f t="shared" si="1300"/>
        <v>Newcastle</v>
      </c>
      <c r="Y1125" s="177" t="str">
        <f t="shared" si="1300"/>
        <v>Wolves</v>
      </c>
      <c r="Z1125" s="177" t="str">
        <f t="shared" si="1300"/>
        <v>Tottenham</v>
      </c>
      <c r="AA1125" s="177" t="str">
        <f t="shared" si="1300"/>
        <v>Watford</v>
      </c>
      <c r="AB1125" s="177" t="str">
        <f t="shared" si="1300"/>
        <v>Tottenham</v>
      </c>
      <c r="AC1125" s="177" t="str">
        <f t="shared" si="1300"/>
        <v>Everton</v>
      </c>
      <c r="AD1125" s="177" t="str">
        <f t="shared" si="1300"/>
        <v>Watford</v>
      </c>
      <c r="AE1125" s="177" t="str">
        <f t="shared" si="1300"/>
        <v>Huddersfield</v>
      </c>
      <c r="AF1125" s="177" t="str">
        <f t="shared" si="1300"/>
        <v>Watford</v>
      </c>
      <c r="AG1125" s="177" t="str">
        <f t="shared" si="1300"/>
        <v>Cardiff</v>
      </c>
      <c r="AH1125" s="177" t="str">
        <f t="shared" si="1300"/>
        <v>Newcastle</v>
      </c>
      <c r="AI1125" s="177" t="str">
        <f t="shared" si="1300"/>
        <v>Crystal Palace</v>
      </c>
      <c r="AJ1125" s="177" t="str">
        <f t="shared" si="1300"/>
        <v>Tottenham</v>
      </c>
      <c r="AK1125" s="177" t="str">
        <f t="shared" si="1300"/>
        <v>Crystal Palace</v>
      </c>
      <c r="AL1125" s="177" t="str">
        <f t="shared" si="1300"/>
        <v/>
      </c>
      <c r="AM1125" s="177" t="str">
        <f t="shared" si="1300"/>
        <v/>
      </c>
      <c r="AN1125" s="177" t="str">
        <f t="shared" si="1300"/>
        <v/>
      </c>
      <c r="AO1125" s="177" t="str">
        <f t="shared" si="1300"/>
        <v/>
      </c>
      <c r="AP1125" s="177" t="str">
        <f t="shared" si="1300"/>
        <v/>
      </c>
      <c r="AQ1125" s="170"/>
      <c r="AR1125" s="170"/>
    </row>
    <row r="1126" ht="12.75" customHeight="1">
      <c r="A1126" s="170"/>
      <c r="B1126" s="170"/>
      <c r="C1126" s="140"/>
      <c r="D1126" s="139">
        <v>159.0</v>
      </c>
      <c r="E1126" s="177" t="str">
        <f t="shared" ref="E1126:AP1126" si="1301">IFERROR(INDEX($D$389:$D$578,MATCH($D1126,E$389:E$578,0)),"")</f>
        <v>Man Utd</v>
      </c>
      <c r="F1126" s="177" t="str">
        <f t="shared" si="1301"/>
        <v>Wolves</v>
      </c>
      <c r="G1126" s="177" t="str">
        <f t="shared" si="1301"/>
        <v>West Ham</v>
      </c>
      <c r="H1126" s="177" t="str">
        <f t="shared" si="1301"/>
        <v>Southampton</v>
      </c>
      <c r="I1126" s="177" t="str">
        <f t="shared" si="1301"/>
        <v>Chelsea</v>
      </c>
      <c r="J1126" s="177" t="str">
        <f t="shared" si="1301"/>
        <v>Wolves</v>
      </c>
      <c r="K1126" s="177" t="str">
        <f t="shared" si="1301"/>
        <v>Southampton</v>
      </c>
      <c r="L1126" s="177" t="str">
        <f t="shared" si="1301"/>
        <v>Burnley</v>
      </c>
      <c r="M1126" s="177" t="str">
        <f t="shared" si="1301"/>
        <v>West Ham</v>
      </c>
      <c r="N1126" s="177" t="str">
        <f t="shared" si="1301"/>
        <v>Man City</v>
      </c>
      <c r="O1126" s="177" t="str">
        <f t="shared" si="1301"/>
        <v>Southampton</v>
      </c>
      <c r="P1126" s="177" t="str">
        <f t="shared" si="1301"/>
        <v>Fulham</v>
      </c>
      <c r="Q1126" s="177" t="str">
        <f t="shared" si="1301"/>
        <v>Tottenham</v>
      </c>
      <c r="R1126" s="177" t="str">
        <f t="shared" si="1301"/>
        <v>Tottenham</v>
      </c>
      <c r="S1126" s="177" t="str">
        <f t="shared" si="1301"/>
        <v>Burnley</v>
      </c>
      <c r="T1126" s="177" t="str">
        <f t="shared" si="1301"/>
        <v>Everton</v>
      </c>
      <c r="U1126" s="177" t="str">
        <f t="shared" si="1301"/>
        <v>Wolves</v>
      </c>
      <c r="V1126" s="177" t="str">
        <f t="shared" si="1301"/>
        <v>Huddersfield</v>
      </c>
      <c r="W1126" s="177" t="str">
        <f t="shared" si="1301"/>
        <v>Chelsea</v>
      </c>
      <c r="X1126" s="177" t="str">
        <f t="shared" si="1301"/>
        <v>Liverpool</v>
      </c>
      <c r="Y1126" s="177" t="str">
        <f t="shared" si="1301"/>
        <v>Man City</v>
      </c>
      <c r="Z1126" s="177" t="str">
        <f t="shared" si="1301"/>
        <v>Wolves</v>
      </c>
      <c r="AA1126" s="177" t="str">
        <f t="shared" si="1301"/>
        <v>Fulham</v>
      </c>
      <c r="AB1126" s="177" t="str">
        <f t="shared" si="1301"/>
        <v>Liverpool</v>
      </c>
      <c r="AC1126" s="177" t="str">
        <f t="shared" si="1301"/>
        <v>Leicester</v>
      </c>
      <c r="AD1126" s="177" t="str">
        <f t="shared" si="1301"/>
        <v>Fulham</v>
      </c>
      <c r="AE1126" s="177" t="str">
        <f t="shared" si="1301"/>
        <v>Watford</v>
      </c>
      <c r="AF1126" s="177" t="str">
        <f t="shared" si="1301"/>
        <v>Cardiff</v>
      </c>
      <c r="AG1126" s="177" t="str">
        <f t="shared" si="1301"/>
        <v>Watford</v>
      </c>
      <c r="AH1126" s="177" t="str">
        <f t="shared" si="1301"/>
        <v>Cardiff</v>
      </c>
      <c r="AI1126" s="177" t="str">
        <f t="shared" si="1301"/>
        <v>Everton</v>
      </c>
      <c r="AJ1126" s="177" t="str">
        <f t="shared" si="1301"/>
        <v>Newcastle</v>
      </c>
      <c r="AK1126" s="177" t="str">
        <f t="shared" si="1301"/>
        <v>Man City</v>
      </c>
      <c r="AL1126" s="177" t="str">
        <f t="shared" si="1301"/>
        <v/>
      </c>
      <c r="AM1126" s="177" t="str">
        <f t="shared" si="1301"/>
        <v/>
      </c>
      <c r="AN1126" s="177" t="str">
        <f t="shared" si="1301"/>
        <v/>
      </c>
      <c r="AO1126" s="177" t="str">
        <f t="shared" si="1301"/>
        <v/>
      </c>
      <c r="AP1126" s="177" t="str">
        <f t="shared" si="1301"/>
        <v/>
      </c>
      <c r="AQ1126" s="170"/>
      <c r="AR1126" s="170"/>
    </row>
    <row r="1127" ht="12.75" customHeight="1">
      <c r="A1127" s="170"/>
      <c r="B1127" s="170"/>
      <c r="C1127" s="140"/>
      <c r="D1127" s="139">
        <v>160.0</v>
      </c>
      <c r="E1127" s="177" t="str">
        <f t="shared" ref="E1127:AP1127" si="1302">IFERROR(INDEX($D$389:$D$578,MATCH($D1127,E$389:E$578,0)),"")</f>
        <v>Newcastle</v>
      </c>
      <c r="F1127" s="177" t="str">
        <f t="shared" si="1302"/>
        <v>Newcastle</v>
      </c>
      <c r="G1127" s="177" t="str">
        <f t="shared" si="1302"/>
        <v>Chelsea</v>
      </c>
      <c r="H1127" s="177" t="str">
        <f t="shared" si="1302"/>
        <v>West Ham</v>
      </c>
      <c r="I1127" s="177" t="str">
        <f t="shared" si="1302"/>
        <v>West Ham</v>
      </c>
      <c r="J1127" s="177" t="str">
        <f t="shared" si="1302"/>
        <v>Wolves</v>
      </c>
      <c r="K1127" s="177" t="str">
        <f t="shared" si="1302"/>
        <v>Wolves</v>
      </c>
      <c r="L1127" s="177" t="str">
        <f t="shared" si="1302"/>
        <v>Crystal Palace</v>
      </c>
      <c r="M1127" s="177" t="str">
        <f t="shared" si="1302"/>
        <v>Man City</v>
      </c>
      <c r="N1127" s="177" t="str">
        <f t="shared" si="1302"/>
        <v>Southampton</v>
      </c>
      <c r="O1127" s="177" t="str">
        <f t="shared" si="1302"/>
        <v>Tottenham</v>
      </c>
      <c r="P1127" s="177" t="str">
        <f t="shared" si="1302"/>
        <v>Watford</v>
      </c>
      <c r="Q1127" s="177" t="str">
        <f t="shared" si="1302"/>
        <v>Wolves</v>
      </c>
      <c r="R1127" s="177" t="str">
        <f t="shared" si="1302"/>
        <v>Huddersfield</v>
      </c>
      <c r="S1127" s="177" t="str">
        <f t="shared" si="1302"/>
        <v>Wolves</v>
      </c>
      <c r="T1127" s="177" t="str">
        <f t="shared" si="1302"/>
        <v>Leicester</v>
      </c>
      <c r="U1127" s="177" t="str">
        <f t="shared" si="1302"/>
        <v>Southampton</v>
      </c>
      <c r="V1127" s="177" t="str">
        <f t="shared" si="1302"/>
        <v>Everton</v>
      </c>
      <c r="W1127" s="177" t="str">
        <f t="shared" si="1302"/>
        <v>Chelsea</v>
      </c>
      <c r="X1127" s="177" t="str">
        <f t="shared" si="1302"/>
        <v>Liverpool</v>
      </c>
      <c r="Y1127" s="177" t="str">
        <f t="shared" si="1302"/>
        <v>Newcastle</v>
      </c>
      <c r="Z1127" s="177" t="str">
        <f t="shared" si="1302"/>
        <v>West Ham</v>
      </c>
      <c r="AA1127" s="177" t="str">
        <f t="shared" si="1302"/>
        <v>Wolves</v>
      </c>
      <c r="AB1127" s="177" t="str">
        <f t="shared" si="1302"/>
        <v>West Ham</v>
      </c>
      <c r="AC1127" s="177" t="str">
        <f t="shared" si="1302"/>
        <v>Southampton</v>
      </c>
      <c r="AD1127" s="177" t="str">
        <f t="shared" si="1302"/>
        <v>Man City</v>
      </c>
      <c r="AE1127" s="177" t="str">
        <f t="shared" si="1302"/>
        <v>Watford</v>
      </c>
      <c r="AF1127" s="177" t="str">
        <f t="shared" si="1302"/>
        <v>Southampton</v>
      </c>
      <c r="AG1127" s="177" t="str">
        <f t="shared" si="1302"/>
        <v>Liverpool</v>
      </c>
      <c r="AH1127" s="177" t="str">
        <f t="shared" si="1302"/>
        <v>Liverpool</v>
      </c>
      <c r="AI1127" s="177" t="str">
        <f t="shared" si="1302"/>
        <v>Fulham</v>
      </c>
      <c r="AJ1127" s="177" t="str">
        <f t="shared" si="1302"/>
        <v>Newcastle</v>
      </c>
      <c r="AK1127" s="177" t="str">
        <f t="shared" si="1302"/>
        <v>West Ham</v>
      </c>
      <c r="AL1127" s="177" t="str">
        <f t="shared" si="1302"/>
        <v/>
      </c>
      <c r="AM1127" s="177" t="str">
        <f t="shared" si="1302"/>
        <v/>
      </c>
      <c r="AN1127" s="177" t="str">
        <f t="shared" si="1302"/>
        <v/>
      </c>
      <c r="AO1127" s="177" t="str">
        <f t="shared" si="1302"/>
        <v/>
      </c>
      <c r="AP1127" s="177" t="str">
        <f t="shared" si="1302"/>
        <v/>
      </c>
      <c r="AQ1127" s="170"/>
      <c r="AR1127" s="170"/>
    </row>
    <row r="1128" ht="12.75" customHeight="1">
      <c r="A1128" s="170"/>
      <c r="B1128" s="170"/>
      <c r="C1128" s="140"/>
      <c r="D1128" s="139">
        <v>161.0</v>
      </c>
      <c r="E1128" s="177" t="str">
        <f t="shared" ref="E1128:AP1128" si="1303">IFERROR(INDEX($D$389:$D$578,MATCH($D1128,E$389:E$578,0)),"")</f>
        <v>Southampton</v>
      </c>
      <c r="F1128" s="177" t="str">
        <f t="shared" si="1303"/>
        <v>Watford</v>
      </c>
      <c r="G1128" s="177" t="str">
        <f t="shared" si="1303"/>
        <v>Newcastle</v>
      </c>
      <c r="H1128" s="177" t="str">
        <f t="shared" si="1303"/>
        <v>West Ham</v>
      </c>
      <c r="I1128" s="177" t="str">
        <f t="shared" si="1303"/>
        <v>West Ham</v>
      </c>
      <c r="J1128" s="177" t="str">
        <f t="shared" si="1303"/>
        <v>West Ham</v>
      </c>
      <c r="K1128" s="177" t="str">
        <f t="shared" si="1303"/>
        <v>Burnley</v>
      </c>
      <c r="L1128" s="177" t="str">
        <f t="shared" si="1303"/>
        <v>Man City</v>
      </c>
      <c r="M1128" s="177" t="str">
        <f t="shared" si="1303"/>
        <v>Southampton</v>
      </c>
      <c r="N1128" s="177" t="str">
        <f t="shared" si="1303"/>
        <v>Southampton</v>
      </c>
      <c r="O1128" s="177" t="str">
        <f t="shared" si="1303"/>
        <v>Huddersfield</v>
      </c>
      <c r="P1128" s="177" t="str">
        <f t="shared" si="1303"/>
        <v>Watford</v>
      </c>
      <c r="Q1128" s="177" t="str">
        <f t="shared" si="1303"/>
        <v>Everton</v>
      </c>
      <c r="R1128" s="177" t="str">
        <f t="shared" si="1303"/>
        <v>Leicester</v>
      </c>
      <c r="S1128" s="177" t="str">
        <f t="shared" si="1303"/>
        <v>Leicester</v>
      </c>
      <c r="T1128" s="177" t="str">
        <f t="shared" si="1303"/>
        <v>Leicester</v>
      </c>
      <c r="U1128" s="177" t="str">
        <f t="shared" si="1303"/>
        <v>Wolves</v>
      </c>
      <c r="V1128" s="177" t="str">
        <f t="shared" si="1303"/>
        <v>Chelsea</v>
      </c>
      <c r="W1128" s="177" t="str">
        <f t="shared" si="1303"/>
        <v>Watford</v>
      </c>
      <c r="X1128" s="177" t="str">
        <f t="shared" si="1303"/>
        <v>Huddersfield</v>
      </c>
      <c r="Y1128" s="177" t="str">
        <f t="shared" si="1303"/>
        <v>Huddersfield</v>
      </c>
      <c r="Z1128" s="177" t="str">
        <f t="shared" si="1303"/>
        <v>West Ham</v>
      </c>
      <c r="AA1128" s="177" t="str">
        <f t="shared" si="1303"/>
        <v>Huddersfield</v>
      </c>
      <c r="AB1128" s="177" t="str">
        <f t="shared" si="1303"/>
        <v>West Ham</v>
      </c>
      <c r="AC1128" s="177" t="str">
        <f t="shared" si="1303"/>
        <v>Newcastle</v>
      </c>
      <c r="AD1128" s="177" t="str">
        <f t="shared" si="1303"/>
        <v>Man Utd</v>
      </c>
      <c r="AE1128" s="177" t="str">
        <f t="shared" si="1303"/>
        <v>Southampton</v>
      </c>
      <c r="AF1128" s="177" t="str">
        <f t="shared" si="1303"/>
        <v>Southampton</v>
      </c>
      <c r="AG1128" s="177" t="str">
        <f t="shared" si="1303"/>
        <v>Liverpool</v>
      </c>
      <c r="AH1128" s="177" t="str">
        <f t="shared" si="1303"/>
        <v>Southampton</v>
      </c>
      <c r="AI1128" s="177" t="str">
        <f t="shared" si="1303"/>
        <v>Liverpool</v>
      </c>
      <c r="AJ1128" s="177" t="str">
        <f t="shared" si="1303"/>
        <v>Fulham</v>
      </c>
      <c r="AK1128" s="177" t="str">
        <f t="shared" si="1303"/>
        <v>Newcastle</v>
      </c>
      <c r="AL1128" s="177" t="str">
        <f t="shared" si="1303"/>
        <v/>
      </c>
      <c r="AM1128" s="177" t="str">
        <f t="shared" si="1303"/>
        <v/>
      </c>
      <c r="AN1128" s="177" t="str">
        <f t="shared" si="1303"/>
        <v/>
      </c>
      <c r="AO1128" s="177" t="str">
        <f t="shared" si="1303"/>
        <v/>
      </c>
      <c r="AP1128" s="177" t="str">
        <f t="shared" si="1303"/>
        <v/>
      </c>
      <c r="AQ1128" s="170"/>
      <c r="AR1128" s="170"/>
    </row>
    <row r="1129" ht="12.75" customHeight="1">
      <c r="A1129" s="170"/>
      <c r="B1129" s="170"/>
      <c r="C1129" s="140"/>
      <c r="D1129" s="139">
        <v>162.0</v>
      </c>
      <c r="E1129" s="177" t="str">
        <f t="shared" ref="E1129:AP1129" si="1304">IFERROR(INDEX($D$389:$D$578,MATCH($D1129,E$389:E$578,0)),"")</f>
        <v>Wolves</v>
      </c>
      <c r="F1129" s="177" t="str">
        <f t="shared" si="1304"/>
        <v>Everton</v>
      </c>
      <c r="G1129" s="177" t="str">
        <f t="shared" si="1304"/>
        <v>West Ham</v>
      </c>
      <c r="H1129" s="177" t="str">
        <f t="shared" si="1304"/>
        <v>Watford</v>
      </c>
      <c r="I1129" s="177" t="str">
        <f t="shared" si="1304"/>
        <v>Leicester</v>
      </c>
      <c r="J1129" s="177" t="str">
        <f t="shared" si="1304"/>
        <v>Southampton</v>
      </c>
      <c r="K1129" s="177" t="str">
        <f t="shared" si="1304"/>
        <v>Man Utd</v>
      </c>
      <c r="L1129" s="177" t="str">
        <f t="shared" si="1304"/>
        <v>Crystal Palace</v>
      </c>
      <c r="M1129" s="177" t="str">
        <f t="shared" si="1304"/>
        <v>Man City</v>
      </c>
      <c r="N1129" s="177" t="str">
        <f t="shared" si="1304"/>
        <v>Fulham</v>
      </c>
      <c r="O1129" s="177" t="str">
        <f t="shared" si="1304"/>
        <v>Huddersfield</v>
      </c>
      <c r="P1129" s="177" t="str">
        <f t="shared" si="1304"/>
        <v>Tottenham</v>
      </c>
      <c r="Q1129" s="177" t="str">
        <f t="shared" si="1304"/>
        <v>Tottenham</v>
      </c>
      <c r="R1129" s="177" t="str">
        <f t="shared" si="1304"/>
        <v>Liverpool</v>
      </c>
      <c r="S1129" s="177" t="str">
        <f t="shared" si="1304"/>
        <v>Man City</v>
      </c>
      <c r="T1129" s="177" t="str">
        <f t="shared" si="1304"/>
        <v>Southampton</v>
      </c>
      <c r="U1129" s="177" t="str">
        <f t="shared" si="1304"/>
        <v>Crystal Palace</v>
      </c>
      <c r="V1129" s="177" t="str">
        <f t="shared" si="1304"/>
        <v>Huddersfield</v>
      </c>
      <c r="W1129" s="177" t="str">
        <f t="shared" si="1304"/>
        <v>Chelsea</v>
      </c>
      <c r="X1129" s="177" t="str">
        <f t="shared" si="1304"/>
        <v>Burnley</v>
      </c>
      <c r="Y1129" s="177" t="str">
        <f t="shared" si="1304"/>
        <v>Wolves</v>
      </c>
      <c r="Z1129" s="177" t="str">
        <f t="shared" si="1304"/>
        <v>Wolves</v>
      </c>
      <c r="AA1129" s="177" t="str">
        <f t="shared" si="1304"/>
        <v>Wolves</v>
      </c>
      <c r="AB1129" s="177" t="str">
        <f t="shared" si="1304"/>
        <v>Man Utd</v>
      </c>
      <c r="AC1129" s="177" t="str">
        <f t="shared" si="1304"/>
        <v>Man Utd</v>
      </c>
      <c r="AD1129" s="177" t="str">
        <f t="shared" si="1304"/>
        <v>Southampton</v>
      </c>
      <c r="AE1129" s="177" t="str">
        <f t="shared" si="1304"/>
        <v>Watford</v>
      </c>
      <c r="AF1129" s="177" t="str">
        <f t="shared" si="1304"/>
        <v>Man City</v>
      </c>
      <c r="AG1129" s="177" t="str">
        <f t="shared" si="1304"/>
        <v>Man Utd</v>
      </c>
      <c r="AH1129" s="177" t="str">
        <f t="shared" si="1304"/>
        <v>Tottenham</v>
      </c>
      <c r="AI1129" s="177" t="str">
        <f t="shared" si="1304"/>
        <v>Huddersfield</v>
      </c>
      <c r="AJ1129" s="177" t="str">
        <f t="shared" si="1304"/>
        <v>Huddersfield</v>
      </c>
      <c r="AK1129" s="177" t="str">
        <f t="shared" si="1304"/>
        <v>Huddersfield</v>
      </c>
      <c r="AL1129" s="177" t="str">
        <f t="shared" si="1304"/>
        <v/>
      </c>
      <c r="AM1129" s="177" t="str">
        <f t="shared" si="1304"/>
        <v/>
      </c>
      <c r="AN1129" s="177" t="str">
        <f t="shared" si="1304"/>
        <v/>
      </c>
      <c r="AO1129" s="177" t="str">
        <f t="shared" si="1304"/>
        <v/>
      </c>
      <c r="AP1129" s="177" t="str">
        <f t="shared" si="1304"/>
        <v/>
      </c>
      <c r="AQ1129" s="170"/>
      <c r="AR1129" s="170"/>
    </row>
    <row r="1130" ht="12.75" customHeight="1">
      <c r="A1130" s="170"/>
      <c r="B1130" s="170"/>
      <c r="C1130" s="140"/>
      <c r="D1130" s="139">
        <v>163.0</v>
      </c>
      <c r="E1130" s="177" t="str">
        <f t="shared" ref="E1130:AP1130" si="1305">IFERROR(INDEX($D$389:$D$578,MATCH($D1130,E$389:E$578,0)),"")</f>
        <v>Southampton</v>
      </c>
      <c r="F1130" s="177" t="str">
        <f t="shared" si="1305"/>
        <v>Chelsea</v>
      </c>
      <c r="G1130" s="177" t="str">
        <f t="shared" si="1305"/>
        <v>Tottenham</v>
      </c>
      <c r="H1130" s="177" t="str">
        <f t="shared" si="1305"/>
        <v>Watford</v>
      </c>
      <c r="I1130" s="177" t="str">
        <f t="shared" si="1305"/>
        <v>Southampton</v>
      </c>
      <c r="J1130" s="177" t="str">
        <f t="shared" si="1305"/>
        <v>Southampton</v>
      </c>
      <c r="K1130" s="177" t="str">
        <f t="shared" si="1305"/>
        <v>West Ham</v>
      </c>
      <c r="L1130" s="177" t="str">
        <f t="shared" si="1305"/>
        <v>West Ham</v>
      </c>
      <c r="M1130" s="177" t="str">
        <f t="shared" si="1305"/>
        <v>Man Utd</v>
      </c>
      <c r="N1130" s="177" t="str">
        <f t="shared" si="1305"/>
        <v>Crystal Palace</v>
      </c>
      <c r="O1130" s="177" t="str">
        <f t="shared" si="1305"/>
        <v>Southampton</v>
      </c>
      <c r="P1130" s="177" t="str">
        <f t="shared" si="1305"/>
        <v>Leicester</v>
      </c>
      <c r="Q1130" s="177" t="str">
        <f t="shared" si="1305"/>
        <v>Watford</v>
      </c>
      <c r="R1130" s="177" t="str">
        <f t="shared" si="1305"/>
        <v>Leicester</v>
      </c>
      <c r="S1130" s="177" t="str">
        <f t="shared" si="1305"/>
        <v>Fulham</v>
      </c>
      <c r="T1130" s="177" t="str">
        <f t="shared" si="1305"/>
        <v>Newcastle</v>
      </c>
      <c r="U1130" s="177" t="str">
        <f t="shared" si="1305"/>
        <v>Wolves</v>
      </c>
      <c r="V1130" s="177" t="str">
        <f t="shared" si="1305"/>
        <v>Watford</v>
      </c>
      <c r="W1130" s="177" t="str">
        <f t="shared" si="1305"/>
        <v>Man City</v>
      </c>
      <c r="X1130" s="177" t="str">
        <f t="shared" si="1305"/>
        <v>Southampton</v>
      </c>
      <c r="Y1130" s="177" t="str">
        <f t="shared" si="1305"/>
        <v>Huddersfield</v>
      </c>
      <c r="Z1130" s="177" t="str">
        <f t="shared" si="1305"/>
        <v>Wolves</v>
      </c>
      <c r="AA1130" s="177" t="str">
        <f t="shared" si="1305"/>
        <v>West Ham</v>
      </c>
      <c r="AB1130" s="177" t="str">
        <f t="shared" si="1305"/>
        <v>Watford</v>
      </c>
      <c r="AC1130" s="177" t="str">
        <f t="shared" si="1305"/>
        <v>Man City</v>
      </c>
      <c r="AD1130" s="177" t="str">
        <f t="shared" si="1305"/>
        <v>Watford</v>
      </c>
      <c r="AE1130" s="177" t="str">
        <f t="shared" si="1305"/>
        <v>Man Utd</v>
      </c>
      <c r="AF1130" s="177" t="str">
        <f t="shared" si="1305"/>
        <v>Watford</v>
      </c>
      <c r="AG1130" s="177" t="str">
        <f t="shared" si="1305"/>
        <v>Crystal Palace</v>
      </c>
      <c r="AH1130" s="177" t="str">
        <f t="shared" si="1305"/>
        <v>Tottenham</v>
      </c>
      <c r="AI1130" s="177" t="str">
        <f t="shared" si="1305"/>
        <v>West Ham</v>
      </c>
      <c r="AJ1130" s="177" t="str">
        <f t="shared" si="1305"/>
        <v>Tottenham</v>
      </c>
      <c r="AK1130" s="177" t="str">
        <f t="shared" si="1305"/>
        <v>Wolves</v>
      </c>
      <c r="AL1130" s="177" t="str">
        <f t="shared" si="1305"/>
        <v/>
      </c>
      <c r="AM1130" s="177" t="str">
        <f t="shared" si="1305"/>
        <v/>
      </c>
      <c r="AN1130" s="177" t="str">
        <f t="shared" si="1305"/>
        <v/>
      </c>
      <c r="AO1130" s="177" t="str">
        <f t="shared" si="1305"/>
        <v/>
      </c>
      <c r="AP1130" s="177" t="str">
        <f t="shared" si="1305"/>
        <v/>
      </c>
      <c r="AQ1130" s="170"/>
      <c r="AR1130" s="170"/>
    </row>
    <row r="1131" ht="12.75" customHeight="1">
      <c r="A1131" s="170"/>
      <c r="B1131" s="170"/>
      <c r="C1131" s="140"/>
      <c r="D1131" s="139">
        <v>164.0</v>
      </c>
      <c r="E1131" s="177" t="str">
        <f t="shared" ref="E1131:AP1131" si="1306">IFERROR(INDEX($D$389:$D$578,MATCH($D1131,E$389:E$578,0)),"")</f>
        <v>Tottenham</v>
      </c>
      <c r="F1131" s="177" t="str">
        <f t="shared" si="1306"/>
        <v>Man Utd</v>
      </c>
      <c r="G1131" s="177" t="str">
        <f t="shared" si="1306"/>
        <v>Everton</v>
      </c>
      <c r="H1131" s="177" t="str">
        <f t="shared" si="1306"/>
        <v>Newcastle</v>
      </c>
      <c r="I1131" s="177" t="str">
        <f t="shared" si="1306"/>
        <v>West Ham</v>
      </c>
      <c r="J1131" s="177" t="str">
        <f t="shared" si="1306"/>
        <v>West Ham</v>
      </c>
      <c r="K1131" s="177" t="str">
        <f t="shared" si="1306"/>
        <v>Liverpool</v>
      </c>
      <c r="L1131" s="177" t="str">
        <f t="shared" si="1306"/>
        <v>Wolves</v>
      </c>
      <c r="M1131" s="177" t="str">
        <f t="shared" si="1306"/>
        <v>Wolves</v>
      </c>
      <c r="N1131" s="177" t="str">
        <f t="shared" si="1306"/>
        <v>Wolves</v>
      </c>
      <c r="O1131" s="177" t="str">
        <f t="shared" si="1306"/>
        <v>Crystal Palace</v>
      </c>
      <c r="P1131" s="177" t="str">
        <f t="shared" si="1306"/>
        <v>Leicester</v>
      </c>
      <c r="Q1131" s="177" t="str">
        <f t="shared" si="1306"/>
        <v>Leicester</v>
      </c>
      <c r="R1131" s="177" t="str">
        <f t="shared" si="1306"/>
        <v>Fulham</v>
      </c>
      <c r="S1131" s="177" t="str">
        <f t="shared" si="1306"/>
        <v>Southampton</v>
      </c>
      <c r="T1131" s="177" t="str">
        <f t="shared" si="1306"/>
        <v>Watford</v>
      </c>
      <c r="U1131" s="177" t="str">
        <f t="shared" si="1306"/>
        <v>Watford</v>
      </c>
      <c r="V1131" s="177" t="str">
        <f t="shared" si="1306"/>
        <v>Wolves</v>
      </c>
      <c r="W1131" s="177" t="str">
        <f t="shared" si="1306"/>
        <v>Huddersfield</v>
      </c>
      <c r="X1131" s="177" t="str">
        <f t="shared" si="1306"/>
        <v>Cardiff</v>
      </c>
      <c r="Y1131" s="177" t="str">
        <f t="shared" si="1306"/>
        <v>Wolves</v>
      </c>
      <c r="Z1131" s="177" t="str">
        <f t="shared" si="1306"/>
        <v>Burnley</v>
      </c>
      <c r="AA1131" s="177" t="str">
        <f t="shared" si="1306"/>
        <v>Leicester</v>
      </c>
      <c r="AB1131" s="177" t="str">
        <f t="shared" si="1306"/>
        <v>Man City</v>
      </c>
      <c r="AC1131" s="177" t="str">
        <f t="shared" si="1306"/>
        <v>West Ham</v>
      </c>
      <c r="AD1131" s="177" t="str">
        <f t="shared" si="1306"/>
        <v>Fulham</v>
      </c>
      <c r="AE1131" s="177" t="str">
        <f t="shared" si="1306"/>
        <v>Fulham</v>
      </c>
      <c r="AF1131" s="177" t="str">
        <f t="shared" si="1306"/>
        <v>Fulham</v>
      </c>
      <c r="AG1131" s="177" t="str">
        <f t="shared" si="1306"/>
        <v>West Ham</v>
      </c>
      <c r="AH1131" s="177" t="str">
        <f t="shared" si="1306"/>
        <v>Southampton</v>
      </c>
      <c r="AI1131" s="177" t="str">
        <f t="shared" si="1306"/>
        <v>Man Utd</v>
      </c>
      <c r="AJ1131" s="177" t="str">
        <f t="shared" si="1306"/>
        <v>West Ham</v>
      </c>
      <c r="AK1131" s="177" t="str">
        <f t="shared" si="1306"/>
        <v>Newcastle</v>
      </c>
      <c r="AL1131" s="177" t="str">
        <f t="shared" si="1306"/>
        <v/>
      </c>
      <c r="AM1131" s="177" t="str">
        <f t="shared" si="1306"/>
        <v/>
      </c>
      <c r="AN1131" s="177" t="str">
        <f t="shared" si="1306"/>
        <v/>
      </c>
      <c r="AO1131" s="177" t="str">
        <f t="shared" si="1306"/>
        <v/>
      </c>
      <c r="AP1131" s="177" t="str">
        <f t="shared" si="1306"/>
        <v/>
      </c>
      <c r="AQ1131" s="170"/>
      <c r="AR1131" s="170"/>
    </row>
    <row r="1132" ht="12.75" customHeight="1">
      <c r="A1132" s="170"/>
      <c r="B1132" s="170"/>
      <c r="C1132" s="140"/>
      <c r="D1132" s="139">
        <v>165.0</v>
      </c>
      <c r="E1132" s="177" t="str">
        <f t="shared" ref="E1132:AP1132" si="1307">IFERROR(INDEX($D$389:$D$578,MATCH($D1132,E$389:E$578,0)),"")</f>
        <v>Newcastle</v>
      </c>
      <c r="F1132" s="177" t="str">
        <f t="shared" si="1307"/>
        <v>Southampton</v>
      </c>
      <c r="G1132" s="177" t="str">
        <f t="shared" si="1307"/>
        <v>Watford</v>
      </c>
      <c r="H1132" s="177" t="str">
        <f t="shared" si="1307"/>
        <v>Chelsea</v>
      </c>
      <c r="I1132" s="177" t="str">
        <f t="shared" si="1307"/>
        <v>Wolves</v>
      </c>
      <c r="J1132" s="177" t="str">
        <f t="shared" si="1307"/>
        <v>Burnley</v>
      </c>
      <c r="K1132" s="177" t="str">
        <f t="shared" si="1307"/>
        <v>Southampton</v>
      </c>
      <c r="L1132" s="177" t="str">
        <f t="shared" si="1307"/>
        <v>West Ham</v>
      </c>
      <c r="M1132" s="177" t="str">
        <f t="shared" si="1307"/>
        <v>Man Utd</v>
      </c>
      <c r="N1132" s="177" t="str">
        <f t="shared" si="1307"/>
        <v>Man Utd</v>
      </c>
      <c r="O1132" s="177" t="str">
        <f t="shared" si="1307"/>
        <v>Man Utd</v>
      </c>
      <c r="P1132" s="177" t="str">
        <f t="shared" si="1307"/>
        <v>Man Utd</v>
      </c>
      <c r="Q1132" s="177" t="str">
        <f t="shared" si="1307"/>
        <v>Fulham</v>
      </c>
      <c r="R1132" s="177" t="str">
        <f t="shared" si="1307"/>
        <v>Man Utd</v>
      </c>
      <c r="S1132" s="177" t="str">
        <f t="shared" si="1307"/>
        <v>Watford</v>
      </c>
      <c r="T1132" s="177" t="str">
        <f t="shared" si="1307"/>
        <v>Crystal Palace</v>
      </c>
      <c r="U1132" s="177" t="str">
        <f t="shared" si="1307"/>
        <v>Bournemouth</v>
      </c>
      <c r="V1132" s="177" t="str">
        <f t="shared" si="1307"/>
        <v>Crystal Palace</v>
      </c>
      <c r="W1132" s="177" t="str">
        <f t="shared" si="1307"/>
        <v>Liverpool</v>
      </c>
      <c r="X1132" s="177" t="str">
        <f t="shared" si="1307"/>
        <v>Wolves</v>
      </c>
      <c r="Y1132" s="177" t="str">
        <f t="shared" si="1307"/>
        <v>Wolves</v>
      </c>
      <c r="Z1132" s="177" t="str">
        <f t="shared" si="1307"/>
        <v>Leicester</v>
      </c>
      <c r="AA1132" s="177" t="str">
        <f t="shared" si="1307"/>
        <v>Man City</v>
      </c>
      <c r="AB1132" s="177" t="str">
        <f t="shared" si="1307"/>
        <v>Liverpool</v>
      </c>
      <c r="AC1132" s="177" t="str">
        <f t="shared" si="1307"/>
        <v>Tottenham</v>
      </c>
      <c r="AD1132" s="177" t="str">
        <f t="shared" si="1307"/>
        <v>Everton</v>
      </c>
      <c r="AE1132" s="177" t="str">
        <f t="shared" si="1307"/>
        <v>Everton</v>
      </c>
      <c r="AF1132" s="177" t="str">
        <f t="shared" si="1307"/>
        <v>Bournemouth</v>
      </c>
      <c r="AG1132" s="177" t="str">
        <f t="shared" si="1307"/>
        <v>Watford</v>
      </c>
      <c r="AH1132" s="177" t="str">
        <f t="shared" si="1307"/>
        <v>Cardiff</v>
      </c>
      <c r="AI1132" s="177" t="str">
        <f t="shared" si="1307"/>
        <v>Newcastle</v>
      </c>
      <c r="AJ1132" s="177" t="str">
        <f t="shared" si="1307"/>
        <v>Southampton</v>
      </c>
      <c r="AK1132" s="177" t="str">
        <f t="shared" si="1307"/>
        <v>Chelsea</v>
      </c>
      <c r="AL1132" s="177" t="str">
        <f t="shared" si="1307"/>
        <v/>
      </c>
      <c r="AM1132" s="177" t="str">
        <f t="shared" si="1307"/>
        <v/>
      </c>
      <c r="AN1132" s="177" t="str">
        <f t="shared" si="1307"/>
        <v/>
      </c>
      <c r="AO1132" s="177" t="str">
        <f t="shared" si="1307"/>
        <v/>
      </c>
      <c r="AP1132" s="177" t="str">
        <f t="shared" si="1307"/>
        <v/>
      </c>
      <c r="AQ1132" s="170"/>
      <c r="AR1132" s="170"/>
    </row>
    <row r="1133" ht="12.75" customHeight="1">
      <c r="A1133" s="170"/>
      <c r="B1133" s="170"/>
      <c r="C1133" s="140"/>
      <c r="D1133" s="139">
        <v>166.0</v>
      </c>
      <c r="E1133" s="177" t="str">
        <f t="shared" ref="E1133:AP1133" si="1308">IFERROR(INDEX($D$389:$D$578,MATCH($D1133,E$389:E$578,0)),"")</f>
        <v>Newcastle</v>
      </c>
      <c r="F1133" s="177" t="str">
        <f t="shared" si="1308"/>
        <v>Wolves</v>
      </c>
      <c r="G1133" s="177" t="str">
        <f t="shared" si="1308"/>
        <v>West Ham</v>
      </c>
      <c r="H1133" s="177" t="str">
        <f t="shared" si="1308"/>
        <v>Wolves</v>
      </c>
      <c r="I1133" s="177" t="str">
        <f t="shared" si="1308"/>
        <v>West Ham</v>
      </c>
      <c r="J1133" s="177" t="str">
        <f t="shared" si="1308"/>
        <v>Huddersfield</v>
      </c>
      <c r="K1133" s="177" t="str">
        <f t="shared" si="1308"/>
        <v>West Ham</v>
      </c>
      <c r="L1133" s="177" t="str">
        <f t="shared" si="1308"/>
        <v>Southampton</v>
      </c>
      <c r="M1133" s="177" t="str">
        <f t="shared" si="1308"/>
        <v>Tottenham</v>
      </c>
      <c r="N1133" s="177" t="str">
        <f t="shared" si="1308"/>
        <v>Cardiff</v>
      </c>
      <c r="O1133" s="177" t="str">
        <f t="shared" si="1308"/>
        <v>Man Utd</v>
      </c>
      <c r="P1133" s="177" t="str">
        <f t="shared" si="1308"/>
        <v>Fulham</v>
      </c>
      <c r="Q1133" s="177" t="str">
        <f t="shared" si="1308"/>
        <v>Southampton</v>
      </c>
      <c r="R1133" s="177" t="str">
        <f t="shared" si="1308"/>
        <v>Southampton</v>
      </c>
      <c r="S1133" s="177" t="str">
        <f t="shared" si="1308"/>
        <v>Everton</v>
      </c>
      <c r="T1133" s="177" t="str">
        <f t="shared" si="1308"/>
        <v>Southampton</v>
      </c>
      <c r="U1133" s="177" t="str">
        <f t="shared" si="1308"/>
        <v>Everton</v>
      </c>
      <c r="V1133" s="177" t="str">
        <f t="shared" si="1308"/>
        <v>Huddersfield</v>
      </c>
      <c r="W1133" s="177" t="str">
        <f t="shared" si="1308"/>
        <v>Wolves</v>
      </c>
      <c r="X1133" s="177" t="str">
        <f t="shared" si="1308"/>
        <v>Man City</v>
      </c>
      <c r="Y1133" s="177" t="str">
        <f t="shared" si="1308"/>
        <v>Tottenham</v>
      </c>
      <c r="Z1133" s="177" t="str">
        <f t="shared" si="1308"/>
        <v>Wolves</v>
      </c>
      <c r="AA1133" s="177" t="str">
        <f t="shared" si="1308"/>
        <v>Wolves</v>
      </c>
      <c r="AB1133" s="177" t="str">
        <f t="shared" si="1308"/>
        <v>Newcastle</v>
      </c>
      <c r="AC1133" s="177" t="str">
        <f t="shared" si="1308"/>
        <v>West Ham</v>
      </c>
      <c r="AD1133" s="177" t="str">
        <f t="shared" si="1308"/>
        <v>Southampton</v>
      </c>
      <c r="AE1133" s="177" t="str">
        <f t="shared" si="1308"/>
        <v>Watford</v>
      </c>
      <c r="AF1133" s="177" t="str">
        <f t="shared" si="1308"/>
        <v>Fulham</v>
      </c>
      <c r="AG1133" s="177" t="str">
        <f t="shared" si="1308"/>
        <v>Watford</v>
      </c>
      <c r="AH1133" s="177" t="str">
        <f t="shared" si="1308"/>
        <v>Huddersfield</v>
      </c>
      <c r="AI1133" s="177" t="str">
        <f t="shared" si="1308"/>
        <v>West Ham</v>
      </c>
      <c r="AJ1133" s="177" t="str">
        <f t="shared" si="1308"/>
        <v>Man Utd</v>
      </c>
      <c r="AK1133" s="177" t="str">
        <f t="shared" si="1308"/>
        <v>Everton</v>
      </c>
      <c r="AL1133" s="177" t="str">
        <f t="shared" si="1308"/>
        <v/>
      </c>
      <c r="AM1133" s="177" t="str">
        <f t="shared" si="1308"/>
        <v/>
      </c>
      <c r="AN1133" s="177" t="str">
        <f t="shared" si="1308"/>
        <v/>
      </c>
      <c r="AO1133" s="177" t="str">
        <f t="shared" si="1308"/>
        <v/>
      </c>
      <c r="AP1133" s="177" t="str">
        <f t="shared" si="1308"/>
        <v/>
      </c>
      <c r="AQ1133" s="170"/>
      <c r="AR1133" s="170"/>
    </row>
    <row r="1134" ht="12.75" customHeight="1">
      <c r="A1134" s="170"/>
      <c r="B1134" s="170"/>
      <c r="C1134" s="140"/>
      <c r="D1134" s="139">
        <v>167.0</v>
      </c>
      <c r="E1134" s="177" t="str">
        <f t="shared" ref="E1134:AP1134" si="1309">IFERROR(INDEX($D$389:$D$578,MATCH($D1134,E$389:E$578,0)),"")</f>
        <v>Everton</v>
      </c>
      <c r="F1134" s="177" t="str">
        <f t="shared" si="1309"/>
        <v>Fulham</v>
      </c>
      <c r="G1134" s="177" t="str">
        <f t="shared" si="1309"/>
        <v>Southampton</v>
      </c>
      <c r="H1134" s="177" t="str">
        <f t="shared" si="1309"/>
        <v>West Ham</v>
      </c>
      <c r="I1134" s="177" t="str">
        <f t="shared" si="1309"/>
        <v>West Ham</v>
      </c>
      <c r="J1134" s="177" t="str">
        <f t="shared" si="1309"/>
        <v>West Ham</v>
      </c>
      <c r="K1134" s="177" t="str">
        <f t="shared" si="1309"/>
        <v>Huddersfield</v>
      </c>
      <c r="L1134" s="177" t="str">
        <f t="shared" si="1309"/>
        <v>West Ham</v>
      </c>
      <c r="M1134" s="177" t="str">
        <f t="shared" si="1309"/>
        <v>Watford</v>
      </c>
      <c r="N1134" s="177" t="str">
        <f t="shared" si="1309"/>
        <v>Crystal Palace</v>
      </c>
      <c r="O1134" s="177" t="str">
        <f t="shared" si="1309"/>
        <v>Tottenham</v>
      </c>
      <c r="P1134" s="177" t="str">
        <f t="shared" si="1309"/>
        <v>Southampton</v>
      </c>
      <c r="Q1134" s="177" t="str">
        <f t="shared" si="1309"/>
        <v>Southampton</v>
      </c>
      <c r="R1134" s="177" t="str">
        <f t="shared" si="1309"/>
        <v>Watford</v>
      </c>
      <c r="S1134" s="177" t="str">
        <f t="shared" si="1309"/>
        <v>Cardiff</v>
      </c>
      <c r="T1134" s="177" t="str">
        <f t="shared" si="1309"/>
        <v>Newcastle</v>
      </c>
      <c r="U1134" s="177" t="str">
        <f t="shared" si="1309"/>
        <v>Leicester</v>
      </c>
      <c r="V1134" s="177" t="str">
        <f t="shared" si="1309"/>
        <v>Watford</v>
      </c>
      <c r="W1134" s="177" t="str">
        <f t="shared" si="1309"/>
        <v>Huddersfield</v>
      </c>
      <c r="X1134" s="177" t="str">
        <f t="shared" si="1309"/>
        <v>Wolves</v>
      </c>
      <c r="Y1134" s="177" t="str">
        <f t="shared" si="1309"/>
        <v>Huddersfield</v>
      </c>
      <c r="Z1134" s="177" t="str">
        <f t="shared" si="1309"/>
        <v>Watford</v>
      </c>
      <c r="AA1134" s="177" t="str">
        <f t="shared" si="1309"/>
        <v>West Ham</v>
      </c>
      <c r="AB1134" s="177" t="str">
        <f t="shared" si="1309"/>
        <v>Man Utd</v>
      </c>
      <c r="AC1134" s="177" t="str">
        <f t="shared" si="1309"/>
        <v>West Ham</v>
      </c>
      <c r="AD1134" s="177" t="str">
        <f t="shared" si="1309"/>
        <v>Southampton</v>
      </c>
      <c r="AE1134" s="177" t="str">
        <f t="shared" si="1309"/>
        <v>Fulham</v>
      </c>
      <c r="AF1134" s="177" t="str">
        <f t="shared" si="1309"/>
        <v>Tottenham</v>
      </c>
      <c r="AG1134" s="177" t="str">
        <f t="shared" si="1309"/>
        <v>Newcastle</v>
      </c>
      <c r="AH1134" s="177" t="str">
        <f t="shared" si="1309"/>
        <v>Man Utd</v>
      </c>
      <c r="AI1134" s="177" t="str">
        <f t="shared" si="1309"/>
        <v>Chelsea</v>
      </c>
      <c r="AJ1134" s="177" t="str">
        <f t="shared" si="1309"/>
        <v>Huddersfield</v>
      </c>
      <c r="AK1134" s="177" t="str">
        <f t="shared" si="1309"/>
        <v>Everton</v>
      </c>
      <c r="AL1134" s="177" t="str">
        <f t="shared" si="1309"/>
        <v/>
      </c>
      <c r="AM1134" s="177" t="str">
        <f t="shared" si="1309"/>
        <v/>
      </c>
      <c r="AN1134" s="177" t="str">
        <f t="shared" si="1309"/>
        <v/>
      </c>
      <c r="AO1134" s="177" t="str">
        <f t="shared" si="1309"/>
        <v/>
      </c>
      <c r="AP1134" s="177" t="str">
        <f t="shared" si="1309"/>
        <v/>
      </c>
      <c r="AQ1134" s="170"/>
      <c r="AR1134" s="170"/>
    </row>
    <row r="1135" ht="12.75" customHeight="1">
      <c r="A1135" s="170"/>
      <c r="B1135" s="170"/>
      <c r="C1135" s="140"/>
      <c r="D1135" s="139">
        <v>168.0</v>
      </c>
      <c r="E1135" s="177" t="str">
        <f t="shared" ref="E1135:AP1135" si="1310">IFERROR(INDEX($D$389:$D$578,MATCH($D1135,E$389:E$578,0)),"")</f>
        <v>Brighton</v>
      </c>
      <c r="F1135" s="177" t="str">
        <f t="shared" si="1310"/>
        <v>Newcastle</v>
      </c>
      <c r="G1135" s="177" t="str">
        <f t="shared" si="1310"/>
        <v>West Ham</v>
      </c>
      <c r="H1135" s="177" t="str">
        <f t="shared" si="1310"/>
        <v>West Ham</v>
      </c>
      <c r="I1135" s="177" t="str">
        <f t="shared" si="1310"/>
        <v>Huddersfield</v>
      </c>
      <c r="J1135" s="177" t="str">
        <f t="shared" si="1310"/>
        <v>Tottenham</v>
      </c>
      <c r="K1135" s="177" t="str">
        <f t="shared" si="1310"/>
        <v>Fulham</v>
      </c>
      <c r="L1135" s="177" t="str">
        <f t="shared" si="1310"/>
        <v>Cardiff</v>
      </c>
      <c r="M1135" s="177" t="str">
        <f t="shared" si="1310"/>
        <v>Huddersfield</v>
      </c>
      <c r="N1135" s="177" t="str">
        <f t="shared" si="1310"/>
        <v>Man Utd</v>
      </c>
      <c r="O1135" s="177" t="str">
        <f t="shared" si="1310"/>
        <v>Burnley</v>
      </c>
      <c r="P1135" s="177" t="str">
        <f t="shared" si="1310"/>
        <v>Watford</v>
      </c>
      <c r="Q1135" s="177" t="str">
        <f t="shared" si="1310"/>
        <v>Watford</v>
      </c>
      <c r="R1135" s="177" t="str">
        <f t="shared" si="1310"/>
        <v>Leicester</v>
      </c>
      <c r="S1135" s="177" t="str">
        <f t="shared" si="1310"/>
        <v>Man City</v>
      </c>
      <c r="T1135" s="177" t="str">
        <f t="shared" si="1310"/>
        <v>Leicester</v>
      </c>
      <c r="U1135" s="177" t="str">
        <f t="shared" si="1310"/>
        <v>Newcastle</v>
      </c>
      <c r="V1135" s="177" t="str">
        <f t="shared" si="1310"/>
        <v>Watford</v>
      </c>
      <c r="W1135" s="177" t="str">
        <f t="shared" si="1310"/>
        <v>Southampton</v>
      </c>
      <c r="X1135" s="177" t="str">
        <f t="shared" si="1310"/>
        <v>Bournemouth</v>
      </c>
      <c r="Y1135" s="177" t="str">
        <f t="shared" si="1310"/>
        <v>Crystal Palace</v>
      </c>
      <c r="Z1135" s="177" t="str">
        <f t="shared" si="1310"/>
        <v>Crystal Palace</v>
      </c>
      <c r="AA1135" s="177" t="str">
        <f t="shared" si="1310"/>
        <v>Tottenham</v>
      </c>
      <c r="AB1135" s="177" t="str">
        <f t="shared" si="1310"/>
        <v>Man City</v>
      </c>
      <c r="AC1135" s="177" t="str">
        <f t="shared" si="1310"/>
        <v>Burnley</v>
      </c>
      <c r="AD1135" s="177" t="str">
        <f t="shared" si="1310"/>
        <v>Fulham</v>
      </c>
      <c r="AE1135" s="177" t="str">
        <f t="shared" si="1310"/>
        <v>Everton</v>
      </c>
      <c r="AF1135" s="177" t="str">
        <f t="shared" si="1310"/>
        <v>Southampton</v>
      </c>
      <c r="AG1135" s="177" t="str">
        <f t="shared" si="1310"/>
        <v>Newcastle</v>
      </c>
      <c r="AH1135" s="177" t="str">
        <f t="shared" si="1310"/>
        <v>Man Utd</v>
      </c>
      <c r="AI1135" s="177" t="str">
        <f t="shared" si="1310"/>
        <v>Everton</v>
      </c>
      <c r="AJ1135" s="177" t="str">
        <f t="shared" si="1310"/>
        <v>Man Utd</v>
      </c>
      <c r="AK1135" s="177" t="str">
        <f t="shared" si="1310"/>
        <v>Wolves</v>
      </c>
      <c r="AL1135" s="177" t="str">
        <f t="shared" si="1310"/>
        <v/>
      </c>
      <c r="AM1135" s="177" t="str">
        <f t="shared" si="1310"/>
        <v/>
      </c>
      <c r="AN1135" s="177" t="str">
        <f t="shared" si="1310"/>
        <v/>
      </c>
      <c r="AO1135" s="177" t="str">
        <f t="shared" si="1310"/>
        <v/>
      </c>
      <c r="AP1135" s="177" t="str">
        <f t="shared" si="1310"/>
        <v/>
      </c>
      <c r="AQ1135" s="170"/>
      <c r="AR1135" s="170"/>
    </row>
    <row r="1136" ht="12.75" customHeight="1">
      <c r="A1136" s="170"/>
      <c r="B1136" s="170"/>
      <c r="C1136" s="140"/>
      <c r="D1136" s="139">
        <v>169.0</v>
      </c>
      <c r="E1136" s="177" t="str">
        <f t="shared" ref="E1136:AP1136" si="1311">IFERROR(INDEX($D$389:$D$578,MATCH($D1136,E$389:E$578,0)),"")</f>
        <v>Newcastle</v>
      </c>
      <c r="F1136" s="177" t="str">
        <f t="shared" si="1311"/>
        <v>West Ham</v>
      </c>
      <c r="G1136" s="177" t="str">
        <f t="shared" si="1311"/>
        <v>West Ham</v>
      </c>
      <c r="H1136" s="177" t="str">
        <f t="shared" si="1311"/>
        <v>Watford</v>
      </c>
      <c r="I1136" s="177" t="str">
        <f t="shared" si="1311"/>
        <v>West Ham</v>
      </c>
      <c r="J1136" s="177" t="str">
        <f t="shared" si="1311"/>
        <v>Chelsea</v>
      </c>
      <c r="K1136" s="177" t="str">
        <f t="shared" si="1311"/>
        <v>Tottenham</v>
      </c>
      <c r="L1136" s="177" t="str">
        <f t="shared" si="1311"/>
        <v>Wolves</v>
      </c>
      <c r="M1136" s="177" t="str">
        <f t="shared" si="1311"/>
        <v>Southampton</v>
      </c>
      <c r="N1136" s="177" t="str">
        <f t="shared" si="1311"/>
        <v>Wolves</v>
      </c>
      <c r="O1136" s="177" t="str">
        <f t="shared" si="1311"/>
        <v>Wolves</v>
      </c>
      <c r="P1136" s="177" t="str">
        <f t="shared" si="1311"/>
        <v>Everton</v>
      </c>
      <c r="Q1136" s="177" t="str">
        <f t="shared" si="1311"/>
        <v>Liverpool</v>
      </c>
      <c r="R1136" s="177" t="str">
        <f t="shared" si="1311"/>
        <v>Watford</v>
      </c>
      <c r="S1136" s="177" t="str">
        <f t="shared" si="1311"/>
        <v>Watford</v>
      </c>
      <c r="T1136" s="177" t="str">
        <f t="shared" si="1311"/>
        <v>Liverpool</v>
      </c>
      <c r="U1136" s="177" t="str">
        <f t="shared" si="1311"/>
        <v>Wolves</v>
      </c>
      <c r="V1136" s="177" t="str">
        <f t="shared" si="1311"/>
        <v>Southampton</v>
      </c>
      <c r="W1136" s="177" t="str">
        <f t="shared" si="1311"/>
        <v>Watford</v>
      </c>
      <c r="X1136" s="177" t="str">
        <f t="shared" si="1311"/>
        <v>Wolves</v>
      </c>
      <c r="Y1136" s="177" t="str">
        <f t="shared" si="1311"/>
        <v>Man City</v>
      </c>
      <c r="Z1136" s="177" t="str">
        <f t="shared" si="1311"/>
        <v>Wolves</v>
      </c>
      <c r="AA1136" s="177" t="str">
        <f t="shared" si="1311"/>
        <v>Man Utd</v>
      </c>
      <c r="AB1136" s="177" t="str">
        <f t="shared" si="1311"/>
        <v>Newcastle</v>
      </c>
      <c r="AC1136" s="177" t="str">
        <f t="shared" si="1311"/>
        <v>Fulham</v>
      </c>
      <c r="AD1136" s="177" t="str">
        <f t="shared" si="1311"/>
        <v>Everton</v>
      </c>
      <c r="AE1136" s="177" t="str">
        <f t="shared" si="1311"/>
        <v>Tottenham</v>
      </c>
      <c r="AF1136" s="177" t="str">
        <f t="shared" si="1311"/>
        <v>Watford</v>
      </c>
      <c r="AG1136" s="177" t="str">
        <f t="shared" si="1311"/>
        <v>Southampton</v>
      </c>
      <c r="AH1136" s="177" t="str">
        <f t="shared" si="1311"/>
        <v>Fulham</v>
      </c>
      <c r="AI1136" s="177" t="str">
        <f t="shared" si="1311"/>
        <v>Huddersfield</v>
      </c>
      <c r="AJ1136" s="177" t="str">
        <f t="shared" si="1311"/>
        <v>Cardiff</v>
      </c>
      <c r="AK1136" s="177" t="str">
        <f t="shared" si="1311"/>
        <v>Leicester</v>
      </c>
      <c r="AL1136" s="177" t="str">
        <f t="shared" si="1311"/>
        <v/>
      </c>
      <c r="AM1136" s="177" t="str">
        <f t="shared" si="1311"/>
        <v/>
      </c>
      <c r="AN1136" s="177" t="str">
        <f t="shared" si="1311"/>
        <v/>
      </c>
      <c r="AO1136" s="177" t="str">
        <f t="shared" si="1311"/>
        <v/>
      </c>
      <c r="AP1136" s="177" t="str">
        <f t="shared" si="1311"/>
        <v/>
      </c>
      <c r="AQ1136" s="170"/>
      <c r="AR1136" s="170"/>
    </row>
    <row r="1137" ht="12.75" customHeight="1">
      <c r="A1137" s="170"/>
      <c r="B1137" s="170"/>
      <c r="C1137" s="140"/>
      <c r="D1137" s="139">
        <v>170.0</v>
      </c>
      <c r="E1137" s="177" t="str">
        <f t="shared" ref="E1137:AP1137" si="1312">IFERROR(INDEX($D$389:$D$578,MATCH($D1137,E$389:E$578,0)),"")</f>
        <v>Tottenham</v>
      </c>
      <c r="F1137" s="177" t="str">
        <f t="shared" si="1312"/>
        <v>Huddersfield</v>
      </c>
      <c r="G1137" s="177" t="str">
        <f t="shared" si="1312"/>
        <v>Wolves</v>
      </c>
      <c r="H1137" s="177" t="str">
        <f t="shared" si="1312"/>
        <v>Liverpool</v>
      </c>
      <c r="I1137" s="177" t="str">
        <f t="shared" si="1312"/>
        <v>West Ham</v>
      </c>
      <c r="J1137" s="177" t="str">
        <f t="shared" si="1312"/>
        <v>Wolves</v>
      </c>
      <c r="K1137" s="177" t="str">
        <f t="shared" si="1312"/>
        <v>Wolves</v>
      </c>
      <c r="L1137" s="177" t="str">
        <f t="shared" si="1312"/>
        <v>Wolves</v>
      </c>
      <c r="M1137" s="177" t="str">
        <f t="shared" si="1312"/>
        <v>West Ham</v>
      </c>
      <c r="N1137" s="177" t="str">
        <f t="shared" si="1312"/>
        <v>Watford</v>
      </c>
      <c r="O1137" s="177" t="str">
        <f t="shared" si="1312"/>
        <v>Watford</v>
      </c>
      <c r="P1137" s="177" t="str">
        <f t="shared" si="1312"/>
        <v>Leicester</v>
      </c>
      <c r="Q1137" s="177" t="str">
        <f t="shared" si="1312"/>
        <v>Chelsea</v>
      </c>
      <c r="R1137" s="177" t="str">
        <f t="shared" si="1312"/>
        <v>Newcastle</v>
      </c>
      <c r="S1137" s="177" t="str">
        <f t="shared" si="1312"/>
        <v>Everton</v>
      </c>
      <c r="T1137" s="177" t="str">
        <f t="shared" si="1312"/>
        <v>Wolves</v>
      </c>
      <c r="U1137" s="177" t="str">
        <f t="shared" si="1312"/>
        <v>Liverpool</v>
      </c>
      <c r="V1137" s="177" t="str">
        <f t="shared" si="1312"/>
        <v>Leicester</v>
      </c>
      <c r="W1137" s="177" t="str">
        <f t="shared" si="1312"/>
        <v>Southampton</v>
      </c>
      <c r="X1137" s="177" t="str">
        <f t="shared" si="1312"/>
        <v>Wolves</v>
      </c>
      <c r="Y1137" s="177" t="str">
        <f t="shared" si="1312"/>
        <v>West Ham</v>
      </c>
      <c r="Z1137" s="177" t="str">
        <f t="shared" si="1312"/>
        <v>Watford</v>
      </c>
      <c r="AA1137" s="177" t="str">
        <f t="shared" si="1312"/>
        <v>Wolves</v>
      </c>
      <c r="AB1137" s="177" t="str">
        <f t="shared" si="1312"/>
        <v>Tottenham</v>
      </c>
      <c r="AC1137" s="177" t="str">
        <f t="shared" si="1312"/>
        <v>Man City</v>
      </c>
      <c r="AD1137" s="177" t="str">
        <f t="shared" si="1312"/>
        <v>Watford</v>
      </c>
      <c r="AE1137" s="177" t="str">
        <f t="shared" si="1312"/>
        <v>Southampton</v>
      </c>
      <c r="AF1137" s="177" t="str">
        <f t="shared" si="1312"/>
        <v>Watford</v>
      </c>
      <c r="AG1137" s="177" t="str">
        <f t="shared" si="1312"/>
        <v>Everton</v>
      </c>
      <c r="AH1137" s="177" t="str">
        <f t="shared" si="1312"/>
        <v>Southampton</v>
      </c>
      <c r="AI1137" s="177" t="str">
        <f t="shared" si="1312"/>
        <v>Chelsea</v>
      </c>
      <c r="AJ1137" s="177" t="str">
        <f t="shared" si="1312"/>
        <v>Newcastle</v>
      </c>
      <c r="AK1137" s="177" t="str">
        <f t="shared" si="1312"/>
        <v>Newcastle</v>
      </c>
      <c r="AL1137" s="177" t="str">
        <f t="shared" si="1312"/>
        <v/>
      </c>
      <c r="AM1137" s="177" t="str">
        <f t="shared" si="1312"/>
        <v/>
      </c>
      <c r="AN1137" s="177" t="str">
        <f t="shared" si="1312"/>
        <v/>
      </c>
      <c r="AO1137" s="177" t="str">
        <f t="shared" si="1312"/>
        <v/>
      </c>
      <c r="AP1137" s="177" t="str">
        <f t="shared" si="1312"/>
        <v/>
      </c>
      <c r="AQ1137" s="170"/>
      <c r="AR1137" s="170"/>
    </row>
    <row r="1138" ht="12.75" customHeight="1">
      <c r="A1138" s="170"/>
      <c r="B1138" s="170"/>
      <c r="C1138" s="140"/>
      <c r="D1138" s="139">
        <v>171.0</v>
      </c>
      <c r="E1138" s="177" t="str">
        <f t="shared" ref="E1138:AP1138" si="1313">IFERROR(INDEX($D$389:$D$578,MATCH($D1138,E$389:E$578,0)),"")</f>
        <v>Man Utd</v>
      </c>
      <c r="F1138" s="177" t="str">
        <f t="shared" si="1313"/>
        <v>Tottenham</v>
      </c>
      <c r="G1138" s="177" t="str">
        <f t="shared" si="1313"/>
        <v>Watford</v>
      </c>
      <c r="H1138" s="177" t="str">
        <f t="shared" si="1313"/>
        <v>Southampton</v>
      </c>
      <c r="I1138" s="177" t="str">
        <f t="shared" si="1313"/>
        <v>Huddersfield</v>
      </c>
      <c r="J1138" s="177" t="str">
        <f t="shared" si="1313"/>
        <v>Liverpool</v>
      </c>
      <c r="K1138" s="177" t="str">
        <f t="shared" si="1313"/>
        <v>Crystal Palace</v>
      </c>
      <c r="L1138" s="177" t="str">
        <f t="shared" si="1313"/>
        <v>Crystal Palace</v>
      </c>
      <c r="M1138" s="177" t="str">
        <f t="shared" si="1313"/>
        <v>Bournemouth</v>
      </c>
      <c r="N1138" s="177" t="str">
        <f t="shared" si="1313"/>
        <v>Man City</v>
      </c>
      <c r="O1138" s="177" t="str">
        <f t="shared" si="1313"/>
        <v>Fulham</v>
      </c>
      <c r="P1138" s="177" t="str">
        <f t="shared" si="1313"/>
        <v>Huddersfield</v>
      </c>
      <c r="Q1138" s="177" t="str">
        <f t="shared" si="1313"/>
        <v>Wolves</v>
      </c>
      <c r="R1138" s="177" t="str">
        <f t="shared" si="1313"/>
        <v>Southampton</v>
      </c>
      <c r="S1138" s="177" t="str">
        <f t="shared" si="1313"/>
        <v>Leicester</v>
      </c>
      <c r="T1138" s="177" t="str">
        <f t="shared" si="1313"/>
        <v>Newcastle</v>
      </c>
      <c r="U1138" s="177" t="str">
        <f t="shared" si="1313"/>
        <v>Everton</v>
      </c>
      <c r="V1138" s="177" t="str">
        <f t="shared" si="1313"/>
        <v>Southampton</v>
      </c>
      <c r="W1138" s="177" t="str">
        <f t="shared" si="1313"/>
        <v>Newcastle</v>
      </c>
      <c r="X1138" s="177" t="str">
        <f t="shared" si="1313"/>
        <v>Wolves</v>
      </c>
      <c r="Y1138" s="177" t="str">
        <f t="shared" si="1313"/>
        <v>Leicester</v>
      </c>
      <c r="Z1138" s="177" t="str">
        <f t="shared" si="1313"/>
        <v>Huddersfield</v>
      </c>
      <c r="AA1138" s="177" t="str">
        <f t="shared" si="1313"/>
        <v>Watford</v>
      </c>
      <c r="AB1138" s="177" t="str">
        <f t="shared" si="1313"/>
        <v>Watford</v>
      </c>
      <c r="AC1138" s="177" t="str">
        <f t="shared" si="1313"/>
        <v>Man City</v>
      </c>
      <c r="AD1138" s="177" t="str">
        <f t="shared" si="1313"/>
        <v>Southampton</v>
      </c>
      <c r="AE1138" s="177" t="str">
        <f t="shared" si="1313"/>
        <v>Watford</v>
      </c>
      <c r="AF1138" s="177" t="str">
        <f t="shared" si="1313"/>
        <v>Southampton</v>
      </c>
      <c r="AG1138" s="177" t="str">
        <f t="shared" si="1313"/>
        <v>Bournemouth</v>
      </c>
      <c r="AH1138" s="177" t="str">
        <f t="shared" si="1313"/>
        <v>West Ham</v>
      </c>
      <c r="AI1138" s="177" t="str">
        <f t="shared" si="1313"/>
        <v>Everton</v>
      </c>
      <c r="AJ1138" s="177" t="str">
        <f t="shared" si="1313"/>
        <v>West Ham</v>
      </c>
      <c r="AK1138" s="177" t="str">
        <f t="shared" si="1313"/>
        <v>Leicester</v>
      </c>
      <c r="AL1138" s="177" t="str">
        <f t="shared" si="1313"/>
        <v/>
      </c>
      <c r="AM1138" s="177" t="str">
        <f t="shared" si="1313"/>
        <v/>
      </c>
      <c r="AN1138" s="177" t="str">
        <f t="shared" si="1313"/>
        <v/>
      </c>
      <c r="AO1138" s="177" t="str">
        <f t="shared" si="1313"/>
        <v/>
      </c>
      <c r="AP1138" s="177" t="str">
        <f t="shared" si="1313"/>
        <v/>
      </c>
      <c r="AQ1138" s="170"/>
      <c r="AR1138" s="170"/>
    </row>
    <row r="1139" ht="12.75" customHeight="1">
      <c r="A1139" s="170"/>
      <c r="B1139" s="170"/>
      <c r="C1139" s="140"/>
      <c r="D1139" s="139">
        <v>172.0</v>
      </c>
      <c r="E1139" s="177" t="str">
        <f t="shared" ref="E1139:AP1139" si="1314">IFERROR(INDEX($D$389:$D$578,MATCH($D1139,E$389:E$578,0)),"")</f>
        <v>West Ham</v>
      </c>
      <c r="F1139" s="177" t="str">
        <f t="shared" si="1314"/>
        <v>Crystal Palace</v>
      </c>
      <c r="G1139" s="177" t="str">
        <f t="shared" si="1314"/>
        <v>Southampton</v>
      </c>
      <c r="H1139" s="177" t="str">
        <f t="shared" si="1314"/>
        <v>Leicester</v>
      </c>
      <c r="I1139" s="177" t="str">
        <f t="shared" si="1314"/>
        <v>Liverpool</v>
      </c>
      <c r="J1139" s="177" t="str">
        <f t="shared" si="1314"/>
        <v>Cardiff</v>
      </c>
      <c r="K1139" s="177" t="str">
        <f t="shared" si="1314"/>
        <v>West Ham</v>
      </c>
      <c r="L1139" s="177" t="str">
        <f t="shared" si="1314"/>
        <v>Tottenham</v>
      </c>
      <c r="M1139" s="177" t="str">
        <f t="shared" si="1314"/>
        <v>Watford</v>
      </c>
      <c r="N1139" s="177" t="str">
        <f t="shared" si="1314"/>
        <v>Watford</v>
      </c>
      <c r="O1139" s="177" t="str">
        <f t="shared" si="1314"/>
        <v>Tottenham</v>
      </c>
      <c r="P1139" s="177" t="str">
        <f t="shared" si="1314"/>
        <v>Southampton</v>
      </c>
      <c r="Q1139" s="177" t="str">
        <f t="shared" si="1314"/>
        <v>Watford</v>
      </c>
      <c r="R1139" s="177" t="str">
        <f t="shared" si="1314"/>
        <v>Watford</v>
      </c>
      <c r="S1139" s="177" t="str">
        <f t="shared" si="1314"/>
        <v>Newcastle</v>
      </c>
      <c r="T1139" s="177" t="str">
        <f t="shared" si="1314"/>
        <v>Man City</v>
      </c>
      <c r="U1139" s="177" t="str">
        <f t="shared" si="1314"/>
        <v>Wolves</v>
      </c>
      <c r="V1139" s="177" t="str">
        <f t="shared" si="1314"/>
        <v>Wolves</v>
      </c>
      <c r="W1139" s="177" t="str">
        <f t="shared" si="1314"/>
        <v>Bournemouth</v>
      </c>
      <c r="X1139" s="177" t="str">
        <f t="shared" si="1314"/>
        <v>Huddersfield</v>
      </c>
      <c r="Y1139" s="177" t="str">
        <f t="shared" si="1314"/>
        <v>Liverpool</v>
      </c>
      <c r="Z1139" s="177" t="str">
        <f t="shared" si="1314"/>
        <v>Huddersfield</v>
      </c>
      <c r="AA1139" s="177" t="str">
        <f t="shared" si="1314"/>
        <v>West Ham</v>
      </c>
      <c r="AB1139" s="177" t="str">
        <f t="shared" si="1314"/>
        <v>Man City</v>
      </c>
      <c r="AC1139" s="177" t="str">
        <f t="shared" si="1314"/>
        <v>Man Utd</v>
      </c>
      <c r="AD1139" s="177" t="str">
        <f t="shared" si="1314"/>
        <v>Man City</v>
      </c>
      <c r="AE1139" s="177" t="str">
        <f t="shared" si="1314"/>
        <v>Southampton</v>
      </c>
      <c r="AF1139" s="177" t="str">
        <f t="shared" si="1314"/>
        <v>Everton</v>
      </c>
      <c r="AG1139" s="177" t="str">
        <f t="shared" si="1314"/>
        <v>Man Utd</v>
      </c>
      <c r="AH1139" s="177" t="str">
        <f t="shared" si="1314"/>
        <v>Huddersfield</v>
      </c>
      <c r="AI1139" s="177" t="str">
        <f t="shared" si="1314"/>
        <v>Man Utd</v>
      </c>
      <c r="AJ1139" s="177" t="str">
        <f t="shared" si="1314"/>
        <v>Man Utd</v>
      </c>
      <c r="AK1139" s="177" t="str">
        <f t="shared" si="1314"/>
        <v>Huddersfield</v>
      </c>
      <c r="AL1139" s="177" t="str">
        <f t="shared" si="1314"/>
        <v/>
      </c>
      <c r="AM1139" s="177" t="str">
        <f t="shared" si="1314"/>
        <v/>
      </c>
      <c r="AN1139" s="177" t="str">
        <f t="shared" si="1314"/>
        <v/>
      </c>
      <c r="AO1139" s="177" t="str">
        <f t="shared" si="1314"/>
        <v/>
      </c>
      <c r="AP1139" s="177" t="str">
        <f t="shared" si="1314"/>
        <v/>
      </c>
      <c r="AQ1139" s="170"/>
      <c r="AR1139" s="170"/>
    </row>
    <row r="1140" ht="12.75" customHeight="1">
      <c r="A1140" s="170"/>
      <c r="B1140" s="170"/>
      <c r="C1140" s="140"/>
      <c r="D1140" s="139">
        <v>173.0</v>
      </c>
      <c r="E1140" s="177" t="str">
        <f t="shared" ref="E1140:AP1140" si="1315">IFERROR(INDEX($D$389:$D$578,MATCH($D1140,E$389:E$578,0)),"")</f>
        <v>West Ham</v>
      </c>
      <c r="F1140" s="177" t="str">
        <f t="shared" si="1315"/>
        <v>Watford</v>
      </c>
      <c r="G1140" s="177" t="str">
        <f t="shared" si="1315"/>
        <v>Wolves</v>
      </c>
      <c r="H1140" s="177" t="str">
        <f t="shared" si="1315"/>
        <v>Huddersfield</v>
      </c>
      <c r="I1140" s="177" t="str">
        <f t="shared" si="1315"/>
        <v>Liverpool</v>
      </c>
      <c r="J1140" s="177" t="str">
        <f t="shared" si="1315"/>
        <v>Newcastle</v>
      </c>
      <c r="K1140" s="177" t="str">
        <f t="shared" si="1315"/>
        <v>Man City</v>
      </c>
      <c r="L1140" s="177" t="str">
        <f t="shared" si="1315"/>
        <v>Man City</v>
      </c>
      <c r="M1140" s="177" t="str">
        <f t="shared" si="1315"/>
        <v>West Ham</v>
      </c>
      <c r="N1140" s="177" t="str">
        <f t="shared" si="1315"/>
        <v>Tottenham</v>
      </c>
      <c r="O1140" s="177" t="str">
        <f t="shared" si="1315"/>
        <v>Watford</v>
      </c>
      <c r="P1140" s="177" t="str">
        <f t="shared" si="1315"/>
        <v>Huddersfield</v>
      </c>
      <c r="Q1140" s="177" t="str">
        <f t="shared" si="1315"/>
        <v>Huddersfield</v>
      </c>
      <c r="R1140" s="177" t="str">
        <f t="shared" si="1315"/>
        <v>Everton</v>
      </c>
      <c r="S1140" s="177" t="str">
        <f t="shared" si="1315"/>
        <v>Crystal Palace</v>
      </c>
      <c r="T1140" s="177" t="str">
        <f t="shared" si="1315"/>
        <v>Crystal Palace</v>
      </c>
      <c r="U1140" s="177" t="str">
        <f t="shared" si="1315"/>
        <v>Liverpool</v>
      </c>
      <c r="V1140" s="177" t="str">
        <f t="shared" si="1315"/>
        <v>Liverpool</v>
      </c>
      <c r="W1140" s="177" t="str">
        <f t="shared" si="1315"/>
        <v>Cardiff</v>
      </c>
      <c r="X1140" s="177" t="str">
        <f t="shared" si="1315"/>
        <v>Wolves</v>
      </c>
      <c r="Y1140" s="177" t="str">
        <f t="shared" si="1315"/>
        <v>Watford</v>
      </c>
      <c r="Z1140" s="177" t="str">
        <f t="shared" si="1315"/>
        <v>Leicester</v>
      </c>
      <c r="AA1140" s="177" t="str">
        <f t="shared" si="1315"/>
        <v>West Ham</v>
      </c>
      <c r="AB1140" s="177" t="str">
        <f t="shared" si="1315"/>
        <v>Liverpool</v>
      </c>
      <c r="AC1140" s="177" t="str">
        <f t="shared" si="1315"/>
        <v>Southampton</v>
      </c>
      <c r="AD1140" s="177" t="str">
        <f t="shared" si="1315"/>
        <v>Man City</v>
      </c>
      <c r="AE1140" s="177" t="str">
        <f t="shared" si="1315"/>
        <v>Watford</v>
      </c>
      <c r="AF1140" s="177" t="str">
        <f t="shared" si="1315"/>
        <v>Huddersfield</v>
      </c>
      <c r="AG1140" s="177" t="str">
        <f t="shared" si="1315"/>
        <v>Liverpool</v>
      </c>
      <c r="AH1140" s="177" t="str">
        <f t="shared" si="1315"/>
        <v>Man City</v>
      </c>
      <c r="AI1140" s="177" t="str">
        <f t="shared" si="1315"/>
        <v>West Ham</v>
      </c>
      <c r="AJ1140" s="177" t="str">
        <f t="shared" si="1315"/>
        <v>Watford</v>
      </c>
      <c r="AK1140" s="177" t="str">
        <f t="shared" si="1315"/>
        <v>West Ham</v>
      </c>
      <c r="AL1140" s="177" t="str">
        <f t="shared" si="1315"/>
        <v/>
      </c>
      <c r="AM1140" s="177" t="str">
        <f t="shared" si="1315"/>
        <v/>
      </c>
      <c r="AN1140" s="177" t="str">
        <f t="shared" si="1315"/>
        <v/>
      </c>
      <c r="AO1140" s="177" t="str">
        <f t="shared" si="1315"/>
        <v/>
      </c>
      <c r="AP1140" s="177" t="str">
        <f t="shared" si="1315"/>
        <v/>
      </c>
      <c r="AQ1140" s="170"/>
      <c r="AR1140" s="170"/>
    </row>
    <row r="1141" ht="12.75" customHeight="1">
      <c r="A1141" s="170"/>
      <c r="B1141" s="170"/>
      <c r="C1141" s="140"/>
      <c r="D1141" s="139">
        <v>174.0</v>
      </c>
      <c r="E1141" s="177" t="str">
        <f t="shared" ref="E1141:AP1141" si="1316">IFERROR(INDEX($D$389:$D$578,MATCH($D1141,E$389:E$578,0)),"")</f>
        <v>Everton</v>
      </c>
      <c r="F1141" s="177" t="str">
        <f t="shared" si="1316"/>
        <v>West Ham</v>
      </c>
      <c r="G1141" s="177" t="str">
        <f t="shared" si="1316"/>
        <v>Everton</v>
      </c>
      <c r="H1141" s="177" t="str">
        <f t="shared" si="1316"/>
        <v>Watford</v>
      </c>
      <c r="I1141" s="177" t="str">
        <f t="shared" si="1316"/>
        <v>West Ham</v>
      </c>
      <c r="J1141" s="177" t="str">
        <f t="shared" si="1316"/>
        <v>Huddersfield</v>
      </c>
      <c r="K1141" s="177" t="str">
        <f t="shared" si="1316"/>
        <v>Wolves</v>
      </c>
      <c r="L1141" s="177" t="str">
        <f t="shared" si="1316"/>
        <v>Man Utd</v>
      </c>
      <c r="M1141" s="177" t="str">
        <f t="shared" si="1316"/>
        <v>West Ham</v>
      </c>
      <c r="N1141" s="177" t="str">
        <f t="shared" si="1316"/>
        <v>Watford</v>
      </c>
      <c r="O1141" s="177" t="str">
        <f t="shared" si="1316"/>
        <v>Fulham</v>
      </c>
      <c r="P1141" s="177" t="str">
        <f t="shared" si="1316"/>
        <v>Southampton</v>
      </c>
      <c r="Q1141" s="177" t="str">
        <f t="shared" si="1316"/>
        <v>Southampton</v>
      </c>
      <c r="R1141" s="177" t="str">
        <f t="shared" si="1316"/>
        <v>Fulham</v>
      </c>
      <c r="S1141" s="177" t="str">
        <f t="shared" si="1316"/>
        <v>Wolves</v>
      </c>
      <c r="T1141" s="177" t="str">
        <f t="shared" si="1316"/>
        <v>Liverpool</v>
      </c>
      <c r="U1141" s="177" t="str">
        <f t="shared" si="1316"/>
        <v>Southampton</v>
      </c>
      <c r="V1141" s="177" t="str">
        <f t="shared" si="1316"/>
        <v>Chelsea</v>
      </c>
      <c r="W1141" s="177" t="str">
        <f t="shared" si="1316"/>
        <v>Southampton</v>
      </c>
      <c r="X1141" s="177" t="str">
        <f t="shared" si="1316"/>
        <v>Liverpool</v>
      </c>
      <c r="Y1141" s="177" t="str">
        <f t="shared" si="1316"/>
        <v>Huddersfield</v>
      </c>
      <c r="Z1141" s="177" t="str">
        <f t="shared" si="1316"/>
        <v>Liverpool</v>
      </c>
      <c r="AA1141" s="177" t="str">
        <f t="shared" si="1316"/>
        <v>Huddersfield</v>
      </c>
      <c r="AB1141" s="177" t="str">
        <f t="shared" si="1316"/>
        <v>Man City</v>
      </c>
      <c r="AC1141" s="177" t="str">
        <f t="shared" si="1316"/>
        <v>Man Utd</v>
      </c>
      <c r="AD1141" s="177" t="str">
        <f t="shared" si="1316"/>
        <v>Watford</v>
      </c>
      <c r="AE1141" s="177" t="str">
        <f t="shared" si="1316"/>
        <v>Man City</v>
      </c>
      <c r="AF1141" s="177" t="str">
        <f t="shared" si="1316"/>
        <v>West Ham</v>
      </c>
      <c r="AG1141" s="177" t="str">
        <f t="shared" si="1316"/>
        <v>Man Utd</v>
      </c>
      <c r="AH1141" s="177" t="str">
        <f t="shared" si="1316"/>
        <v>Southampton</v>
      </c>
      <c r="AI1141" s="177" t="str">
        <f t="shared" si="1316"/>
        <v>Everton</v>
      </c>
      <c r="AJ1141" s="177" t="str">
        <f t="shared" si="1316"/>
        <v>Crystal Palace</v>
      </c>
      <c r="AK1141" s="177" t="str">
        <f t="shared" si="1316"/>
        <v>West Ham</v>
      </c>
      <c r="AL1141" s="177" t="str">
        <f t="shared" si="1316"/>
        <v/>
      </c>
      <c r="AM1141" s="177" t="str">
        <f t="shared" si="1316"/>
        <v/>
      </c>
      <c r="AN1141" s="177" t="str">
        <f t="shared" si="1316"/>
        <v/>
      </c>
      <c r="AO1141" s="177" t="str">
        <f t="shared" si="1316"/>
        <v/>
      </c>
      <c r="AP1141" s="177" t="str">
        <f t="shared" si="1316"/>
        <v/>
      </c>
      <c r="AQ1141" s="170"/>
      <c r="AR1141" s="170"/>
    </row>
    <row r="1142" ht="12.75" customHeight="1">
      <c r="A1142" s="170"/>
      <c r="B1142" s="170"/>
      <c r="C1142" s="140"/>
      <c r="D1142" s="139">
        <v>175.0</v>
      </c>
      <c r="E1142" s="177" t="str">
        <f t="shared" ref="E1142:AP1142" si="1317">IFERROR(INDEX($D$389:$D$578,MATCH($D1142,E$389:E$578,0)),"")</f>
        <v>Liverpool</v>
      </c>
      <c r="F1142" s="177" t="str">
        <f t="shared" si="1317"/>
        <v>Tottenham</v>
      </c>
      <c r="G1142" s="177" t="str">
        <f t="shared" si="1317"/>
        <v>Liverpool</v>
      </c>
      <c r="H1142" s="177" t="str">
        <f t="shared" si="1317"/>
        <v>Huddersfield</v>
      </c>
      <c r="I1142" s="177" t="str">
        <f t="shared" si="1317"/>
        <v>West Ham</v>
      </c>
      <c r="J1142" s="177" t="str">
        <f t="shared" si="1317"/>
        <v>Wolves</v>
      </c>
      <c r="K1142" s="177" t="str">
        <f t="shared" si="1317"/>
        <v>Tottenham</v>
      </c>
      <c r="L1142" s="177" t="str">
        <f t="shared" si="1317"/>
        <v>Tottenham</v>
      </c>
      <c r="M1142" s="177" t="str">
        <f t="shared" si="1317"/>
        <v>Crystal Palace</v>
      </c>
      <c r="N1142" s="177" t="str">
        <f t="shared" si="1317"/>
        <v>Watford</v>
      </c>
      <c r="O1142" s="177" t="str">
        <f t="shared" si="1317"/>
        <v>Watford</v>
      </c>
      <c r="P1142" s="177" t="str">
        <f t="shared" si="1317"/>
        <v>Man Utd</v>
      </c>
      <c r="Q1142" s="177" t="str">
        <f t="shared" si="1317"/>
        <v>Burnley</v>
      </c>
      <c r="R1142" s="177" t="str">
        <f t="shared" si="1317"/>
        <v>Wolves</v>
      </c>
      <c r="S1142" s="177" t="str">
        <f t="shared" si="1317"/>
        <v>Everton</v>
      </c>
      <c r="T1142" s="177" t="str">
        <f t="shared" si="1317"/>
        <v>Wolves</v>
      </c>
      <c r="U1142" s="177" t="str">
        <f t="shared" si="1317"/>
        <v>Wolves</v>
      </c>
      <c r="V1142" s="177" t="str">
        <f t="shared" si="1317"/>
        <v>Newcastle</v>
      </c>
      <c r="W1142" s="177" t="str">
        <f t="shared" si="1317"/>
        <v>Wolves</v>
      </c>
      <c r="X1142" s="177" t="str">
        <f t="shared" si="1317"/>
        <v>Liverpool</v>
      </c>
      <c r="Y1142" s="177" t="str">
        <f t="shared" si="1317"/>
        <v>Watford</v>
      </c>
      <c r="Z1142" s="177" t="str">
        <f t="shared" si="1317"/>
        <v>Watford</v>
      </c>
      <c r="AA1142" s="177" t="str">
        <f t="shared" si="1317"/>
        <v>Cardiff</v>
      </c>
      <c r="AB1142" s="177" t="str">
        <f t="shared" si="1317"/>
        <v>Leicester</v>
      </c>
      <c r="AC1142" s="177" t="str">
        <f t="shared" si="1317"/>
        <v>Liverpool</v>
      </c>
      <c r="AD1142" s="177" t="str">
        <f t="shared" si="1317"/>
        <v>Chelsea</v>
      </c>
      <c r="AE1142" s="177" t="str">
        <f t="shared" si="1317"/>
        <v>Man Utd</v>
      </c>
      <c r="AF1142" s="177" t="str">
        <f t="shared" si="1317"/>
        <v>Huddersfield</v>
      </c>
      <c r="AG1142" s="177" t="str">
        <f t="shared" si="1317"/>
        <v>Huddersfield</v>
      </c>
      <c r="AH1142" s="177" t="str">
        <f t="shared" si="1317"/>
        <v>Man Utd</v>
      </c>
      <c r="AI1142" s="177" t="str">
        <f t="shared" si="1317"/>
        <v>Newcastle</v>
      </c>
      <c r="AJ1142" s="177" t="str">
        <f t="shared" si="1317"/>
        <v>Liverpool</v>
      </c>
      <c r="AK1142" s="177" t="str">
        <f t="shared" si="1317"/>
        <v>Brighton</v>
      </c>
      <c r="AL1142" s="177" t="str">
        <f t="shared" si="1317"/>
        <v/>
      </c>
      <c r="AM1142" s="177" t="str">
        <f t="shared" si="1317"/>
        <v/>
      </c>
      <c r="AN1142" s="177" t="str">
        <f t="shared" si="1317"/>
        <v/>
      </c>
      <c r="AO1142" s="177" t="str">
        <f t="shared" si="1317"/>
        <v/>
      </c>
      <c r="AP1142" s="177" t="str">
        <f t="shared" si="1317"/>
        <v/>
      </c>
      <c r="AQ1142" s="170"/>
      <c r="AR1142" s="170"/>
    </row>
    <row r="1143" ht="12.75" customHeight="1">
      <c r="A1143" s="170"/>
      <c r="B1143" s="170"/>
      <c r="C1143" s="140"/>
      <c r="D1143" s="139">
        <v>176.0</v>
      </c>
      <c r="E1143" s="177" t="str">
        <f t="shared" ref="E1143:AP1143" si="1318">IFERROR(INDEX($D$389:$D$578,MATCH($D1143,E$389:E$578,0)),"")</f>
        <v>Wolves</v>
      </c>
      <c r="F1143" s="177" t="str">
        <f t="shared" si="1318"/>
        <v>Fulham</v>
      </c>
      <c r="G1143" s="177" t="str">
        <f t="shared" si="1318"/>
        <v>Watford</v>
      </c>
      <c r="H1143" s="177" t="str">
        <f t="shared" si="1318"/>
        <v>West Ham</v>
      </c>
      <c r="I1143" s="177" t="str">
        <f t="shared" si="1318"/>
        <v>West Ham</v>
      </c>
      <c r="J1143" s="177" t="str">
        <f t="shared" si="1318"/>
        <v>Southampton</v>
      </c>
      <c r="K1143" s="177" t="str">
        <f t="shared" si="1318"/>
        <v>West Ham</v>
      </c>
      <c r="L1143" s="177" t="str">
        <f t="shared" si="1318"/>
        <v>Liverpool</v>
      </c>
      <c r="M1143" s="177" t="str">
        <f t="shared" si="1318"/>
        <v>West Ham</v>
      </c>
      <c r="N1143" s="177" t="str">
        <f t="shared" si="1318"/>
        <v>Wolves</v>
      </c>
      <c r="O1143" s="177" t="str">
        <f t="shared" si="1318"/>
        <v>Watford</v>
      </c>
      <c r="P1143" s="177" t="str">
        <f t="shared" si="1318"/>
        <v>Fulham</v>
      </c>
      <c r="Q1143" s="177" t="str">
        <f t="shared" si="1318"/>
        <v>Liverpool</v>
      </c>
      <c r="R1143" s="177" t="str">
        <f t="shared" si="1318"/>
        <v>Chelsea</v>
      </c>
      <c r="S1143" s="177" t="str">
        <f t="shared" si="1318"/>
        <v>Huddersfield</v>
      </c>
      <c r="T1143" s="177" t="str">
        <f t="shared" si="1318"/>
        <v>Leicester</v>
      </c>
      <c r="U1143" s="177" t="str">
        <f t="shared" si="1318"/>
        <v>Man Utd</v>
      </c>
      <c r="V1143" s="177" t="str">
        <f t="shared" si="1318"/>
        <v>Watford</v>
      </c>
      <c r="W1143" s="177" t="str">
        <f t="shared" si="1318"/>
        <v>Wolves</v>
      </c>
      <c r="X1143" s="177" t="str">
        <f t="shared" si="1318"/>
        <v>Newcastle</v>
      </c>
      <c r="Y1143" s="177" t="str">
        <f t="shared" si="1318"/>
        <v>Leicester</v>
      </c>
      <c r="Z1143" s="177" t="str">
        <f t="shared" si="1318"/>
        <v>Wolves</v>
      </c>
      <c r="AA1143" s="177" t="str">
        <f t="shared" si="1318"/>
        <v>Newcastle</v>
      </c>
      <c r="AB1143" s="177" t="str">
        <f t="shared" si="1318"/>
        <v>West Ham</v>
      </c>
      <c r="AC1143" s="177" t="str">
        <f t="shared" si="1318"/>
        <v>Chelsea</v>
      </c>
      <c r="AD1143" s="177" t="str">
        <f t="shared" si="1318"/>
        <v>Man Utd</v>
      </c>
      <c r="AE1143" s="177" t="str">
        <f t="shared" si="1318"/>
        <v>Liverpool</v>
      </c>
      <c r="AF1143" s="177" t="str">
        <f t="shared" si="1318"/>
        <v>Liverpool</v>
      </c>
      <c r="AG1143" s="177" t="str">
        <f t="shared" si="1318"/>
        <v>Huddersfield</v>
      </c>
      <c r="AH1143" s="177" t="str">
        <f t="shared" si="1318"/>
        <v>Everton</v>
      </c>
      <c r="AI1143" s="177" t="str">
        <f t="shared" si="1318"/>
        <v>Huddersfield</v>
      </c>
      <c r="AJ1143" s="177" t="str">
        <f t="shared" si="1318"/>
        <v>Southampton</v>
      </c>
      <c r="AK1143" s="177" t="str">
        <f t="shared" si="1318"/>
        <v>Huddersfield</v>
      </c>
      <c r="AL1143" s="177" t="str">
        <f t="shared" si="1318"/>
        <v/>
      </c>
      <c r="AM1143" s="177" t="str">
        <f t="shared" si="1318"/>
        <v/>
      </c>
      <c r="AN1143" s="177" t="str">
        <f t="shared" si="1318"/>
        <v/>
      </c>
      <c r="AO1143" s="177" t="str">
        <f t="shared" si="1318"/>
        <v/>
      </c>
      <c r="AP1143" s="177" t="str">
        <f t="shared" si="1318"/>
        <v/>
      </c>
      <c r="AQ1143" s="170"/>
      <c r="AR1143" s="170"/>
    </row>
    <row r="1144" ht="12.75" customHeight="1">
      <c r="A1144" s="170"/>
      <c r="B1144" s="170"/>
      <c r="C1144" s="140"/>
      <c r="D1144" s="139">
        <v>177.0</v>
      </c>
      <c r="E1144" s="177" t="str">
        <f t="shared" ref="E1144:AP1144" si="1319">IFERROR(INDEX($D$389:$D$578,MATCH($D1144,E$389:E$578,0)),"")</f>
        <v>West Ham</v>
      </c>
      <c r="F1144" s="177" t="str">
        <f t="shared" si="1319"/>
        <v>Huddersfield</v>
      </c>
      <c r="G1144" s="177" t="str">
        <f t="shared" si="1319"/>
        <v>Liverpool</v>
      </c>
      <c r="H1144" s="177" t="str">
        <f t="shared" si="1319"/>
        <v>Everton</v>
      </c>
      <c r="I1144" s="177" t="str">
        <f t="shared" si="1319"/>
        <v>Wolves</v>
      </c>
      <c r="J1144" s="177" t="str">
        <f t="shared" si="1319"/>
        <v>West Ham</v>
      </c>
      <c r="K1144" s="177" t="str">
        <f t="shared" si="1319"/>
        <v>Wolves</v>
      </c>
      <c r="L1144" s="177" t="str">
        <f t="shared" si="1319"/>
        <v>Man Utd</v>
      </c>
      <c r="M1144" s="177" t="str">
        <f t="shared" si="1319"/>
        <v>Crystal Palace</v>
      </c>
      <c r="N1144" s="177" t="str">
        <f t="shared" si="1319"/>
        <v>Fulham</v>
      </c>
      <c r="O1144" s="177" t="str">
        <f t="shared" si="1319"/>
        <v>Southampton</v>
      </c>
      <c r="P1144" s="177" t="str">
        <f t="shared" si="1319"/>
        <v>Watford</v>
      </c>
      <c r="Q1144" s="177" t="str">
        <f t="shared" si="1319"/>
        <v>Crystal Palace</v>
      </c>
      <c r="R1144" s="177" t="str">
        <f t="shared" si="1319"/>
        <v>Newcastle</v>
      </c>
      <c r="S1144" s="177" t="str">
        <f t="shared" si="1319"/>
        <v>Leicester</v>
      </c>
      <c r="T1144" s="177" t="str">
        <f t="shared" si="1319"/>
        <v>Newcastle</v>
      </c>
      <c r="U1144" s="177" t="str">
        <f t="shared" si="1319"/>
        <v>Wolves</v>
      </c>
      <c r="V1144" s="177" t="str">
        <f t="shared" si="1319"/>
        <v>Everton</v>
      </c>
      <c r="W1144" s="177" t="str">
        <f t="shared" si="1319"/>
        <v>Leicester</v>
      </c>
      <c r="X1144" s="177" t="str">
        <f t="shared" si="1319"/>
        <v>Watford</v>
      </c>
      <c r="Y1144" s="177" t="str">
        <f t="shared" si="1319"/>
        <v>Crystal Palace</v>
      </c>
      <c r="Z1144" s="177" t="str">
        <f t="shared" si="1319"/>
        <v>Wolves</v>
      </c>
      <c r="AA1144" s="177" t="str">
        <f t="shared" si="1319"/>
        <v>Watford</v>
      </c>
      <c r="AB1144" s="177" t="str">
        <f t="shared" si="1319"/>
        <v>Watford</v>
      </c>
      <c r="AC1144" s="177" t="str">
        <f t="shared" si="1319"/>
        <v>Watford</v>
      </c>
      <c r="AD1144" s="177" t="str">
        <f t="shared" si="1319"/>
        <v>Fulham</v>
      </c>
      <c r="AE1144" s="177" t="str">
        <f t="shared" si="1319"/>
        <v>Man Utd</v>
      </c>
      <c r="AF1144" s="177" t="str">
        <f t="shared" si="1319"/>
        <v>Everton</v>
      </c>
      <c r="AG1144" s="177" t="str">
        <f t="shared" si="1319"/>
        <v>Everton</v>
      </c>
      <c r="AH1144" s="177" t="str">
        <f t="shared" si="1319"/>
        <v>Man Utd</v>
      </c>
      <c r="AI1144" s="177" t="str">
        <f t="shared" si="1319"/>
        <v>Fulham</v>
      </c>
      <c r="AJ1144" s="177" t="str">
        <f t="shared" si="1319"/>
        <v>Southampton</v>
      </c>
      <c r="AK1144" s="177" t="str">
        <f t="shared" si="1319"/>
        <v>Wolves</v>
      </c>
      <c r="AL1144" s="177" t="str">
        <f t="shared" si="1319"/>
        <v/>
      </c>
      <c r="AM1144" s="177" t="str">
        <f t="shared" si="1319"/>
        <v/>
      </c>
      <c r="AN1144" s="177" t="str">
        <f t="shared" si="1319"/>
        <v/>
      </c>
      <c r="AO1144" s="177" t="str">
        <f t="shared" si="1319"/>
        <v/>
      </c>
      <c r="AP1144" s="177" t="str">
        <f t="shared" si="1319"/>
        <v/>
      </c>
      <c r="AQ1144" s="170"/>
      <c r="AR1144" s="170"/>
    </row>
    <row r="1145" ht="12.75" customHeight="1">
      <c r="A1145" s="170"/>
      <c r="B1145" s="170"/>
      <c r="C1145" s="140"/>
      <c r="D1145" s="139">
        <v>178.0</v>
      </c>
      <c r="E1145" s="177" t="str">
        <f t="shared" ref="E1145:AP1145" si="1320">IFERROR(INDEX($D$389:$D$578,MATCH($D1145,E$389:E$578,0)),"")</f>
        <v>Southampton</v>
      </c>
      <c r="F1145" s="177" t="str">
        <f t="shared" si="1320"/>
        <v>Watford</v>
      </c>
      <c r="G1145" s="177" t="str">
        <f t="shared" si="1320"/>
        <v>Wolves</v>
      </c>
      <c r="H1145" s="177" t="str">
        <f t="shared" si="1320"/>
        <v>Watford</v>
      </c>
      <c r="I1145" s="177" t="str">
        <f t="shared" si="1320"/>
        <v>West Ham</v>
      </c>
      <c r="J1145" s="177" t="str">
        <f t="shared" si="1320"/>
        <v>West Ham</v>
      </c>
      <c r="K1145" s="177" t="str">
        <f t="shared" si="1320"/>
        <v>Man City</v>
      </c>
      <c r="L1145" s="177" t="str">
        <f t="shared" si="1320"/>
        <v>West Ham</v>
      </c>
      <c r="M1145" s="177" t="str">
        <f t="shared" si="1320"/>
        <v>West Ham</v>
      </c>
      <c r="N1145" s="177" t="str">
        <f t="shared" si="1320"/>
        <v>Man City</v>
      </c>
      <c r="O1145" s="177" t="str">
        <f t="shared" si="1320"/>
        <v>Watford</v>
      </c>
      <c r="P1145" s="177" t="str">
        <f t="shared" si="1320"/>
        <v>Man City</v>
      </c>
      <c r="Q1145" s="177" t="str">
        <f t="shared" si="1320"/>
        <v>Fulham</v>
      </c>
      <c r="R1145" s="177" t="str">
        <f t="shared" si="1320"/>
        <v>Burnley</v>
      </c>
      <c r="S1145" s="177" t="str">
        <f t="shared" si="1320"/>
        <v>Chelsea</v>
      </c>
      <c r="T1145" s="177" t="str">
        <f t="shared" si="1320"/>
        <v>Liverpool</v>
      </c>
      <c r="U1145" s="177" t="str">
        <f t="shared" si="1320"/>
        <v>Chelsea</v>
      </c>
      <c r="V1145" s="177" t="str">
        <f t="shared" si="1320"/>
        <v>Bournemouth</v>
      </c>
      <c r="W1145" s="177" t="str">
        <f t="shared" si="1320"/>
        <v>Crystal Palace</v>
      </c>
      <c r="X1145" s="177" t="str">
        <f t="shared" si="1320"/>
        <v>Watford</v>
      </c>
      <c r="Y1145" s="177" t="str">
        <f t="shared" si="1320"/>
        <v>Leicester</v>
      </c>
      <c r="Z1145" s="177" t="str">
        <f t="shared" si="1320"/>
        <v>Wolves</v>
      </c>
      <c r="AA1145" s="177" t="str">
        <f t="shared" si="1320"/>
        <v>Burnley</v>
      </c>
      <c r="AB1145" s="177" t="str">
        <f t="shared" si="1320"/>
        <v>Newcastle</v>
      </c>
      <c r="AC1145" s="177" t="str">
        <f t="shared" si="1320"/>
        <v>Liverpool</v>
      </c>
      <c r="AD1145" s="177" t="str">
        <f t="shared" si="1320"/>
        <v>Liverpool</v>
      </c>
      <c r="AE1145" s="177" t="str">
        <f t="shared" si="1320"/>
        <v>Southampton</v>
      </c>
      <c r="AF1145" s="177" t="str">
        <f t="shared" si="1320"/>
        <v>Man Utd</v>
      </c>
      <c r="AG1145" s="177" t="str">
        <f t="shared" si="1320"/>
        <v>Huddersfield</v>
      </c>
      <c r="AH1145" s="177" t="str">
        <f t="shared" si="1320"/>
        <v>Liverpool</v>
      </c>
      <c r="AI1145" s="177" t="str">
        <f t="shared" si="1320"/>
        <v>Huddersfield</v>
      </c>
      <c r="AJ1145" s="177" t="str">
        <f t="shared" si="1320"/>
        <v>Huddersfield</v>
      </c>
      <c r="AK1145" s="177" t="str">
        <f t="shared" si="1320"/>
        <v>Crystal Palace</v>
      </c>
      <c r="AL1145" s="177" t="str">
        <f t="shared" si="1320"/>
        <v/>
      </c>
      <c r="AM1145" s="177" t="str">
        <f t="shared" si="1320"/>
        <v/>
      </c>
      <c r="AN1145" s="177" t="str">
        <f t="shared" si="1320"/>
        <v/>
      </c>
      <c r="AO1145" s="177" t="str">
        <f t="shared" si="1320"/>
        <v/>
      </c>
      <c r="AP1145" s="177" t="str">
        <f t="shared" si="1320"/>
        <v/>
      </c>
      <c r="AQ1145" s="170"/>
      <c r="AR1145" s="170"/>
    </row>
    <row r="1146" ht="12.75" customHeight="1">
      <c r="A1146" s="170"/>
      <c r="B1146" s="170"/>
      <c r="C1146" s="140"/>
      <c r="D1146" s="139">
        <v>179.0</v>
      </c>
      <c r="E1146" s="177" t="str">
        <f t="shared" ref="E1146:AP1146" si="1321">IFERROR(INDEX($D$389:$D$578,MATCH($D1146,E$389:E$578,0)),"")</f>
        <v>West Ham</v>
      </c>
      <c r="F1146" s="177" t="str">
        <f t="shared" si="1321"/>
        <v>Wolves</v>
      </c>
      <c r="G1146" s="177" t="str">
        <f t="shared" si="1321"/>
        <v>Newcastle</v>
      </c>
      <c r="H1146" s="177" t="str">
        <f t="shared" si="1321"/>
        <v>Wolves</v>
      </c>
      <c r="I1146" s="177" t="str">
        <f t="shared" si="1321"/>
        <v>Man City</v>
      </c>
      <c r="J1146" s="177" t="str">
        <f t="shared" si="1321"/>
        <v>Leicester</v>
      </c>
      <c r="K1146" s="177" t="str">
        <f t="shared" si="1321"/>
        <v>Southampton</v>
      </c>
      <c r="L1146" s="177" t="str">
        <f t="shared" si="1321"/>
        <v>Southampton</v>
      </c>
      <c r="M1146" s="177" t="str">
        <f t="shared" si="1321"/>
        <v>Man Utd</v>
      </c>
      <c r="N1146" s="177" t="str">
        <f t="shared" si="1321"/>
        <v>Wolves</v>
      </c>
      <c r="O1146" s="177" t="str">
        <f t="shared" si="1321"/>
        <v>Southampton</v>
      </c>
      <c r="P1146" s="177" t="str">
        <f t="shared" si="1321"/>
        <v>Man Utd</v>
      </c>
      <c r="Q1146" s="177" t="str">
        <f t="shared" si="1321"/>
        <v>Tottenham</v>
      </c>
      <c r="R1146" s="177" t="str">
        <f t="shared" si="1321"/>
        <v>Watford</v>
      </c>
      <c r="S1146" s="177" t="str">
        <f t="shared" si="1321"/>
        <v>Wolves</v>
      </c>
      <c r="T1146" s="177" t="str">
        <f t="shared" si="1321"/>
        <v>Everton</v>
      </c>
      <c r="U1146" s="177" t="str">
        <f t="shared" si="1321"/>
        <v>Wolves</v>
      </c>
      <c r="V1146" s="177" t="str">
        <f t="shared" si="1321"/>
        <v>Wolves</v>
      </c>
      <c r="W1146" s="177" t="str">
        <f t="shared" si="1321"/>
        <v>Wolves</v>
      </c>
      <c r="X1146" s="177" t="str">
        <f t="shared" si="1321"/>
        <v>Leicester</v>
      </c>
      <c r="Y1146" s="177" t="str">
        <f t="shared" si="1321"/>
        <v>Liverpool</v>
      </c>
      <c r="Z1146" s="177" t="str">
        <f t="shared" si="1321"/>
        <v>Crystal Palace</v>
      </c>
      <c r="AA1146" s="177" t="str">
        <f t="shared" si="1321"/>
        <v>Crystal Palace</v>
      </c>
      <c r="AB1146" s="177" t="str">
        <f t="shared" si="1321"/>
        <v>Liverpool</v>
      </c>
      <c r="AC1146" s="177" t="str">
        <f t="shared" si="1321"/>
        <v>Watford</v>
      </c>
      <c r="AD1146" s="177" t="str">
        <f t="shared" si="1321"/>
        <v>West Ham</v>
      </c>
      <c r="AE1146" s="177" t="str">
        <f t="shared" si="1321"/>
        <v>Newcastle</v>
      </c>
      <c r="AF1146" s="177" t="str">
        <f t="shared" si="1321"/>
        <v>Fulham</v>
      </c>
      <c r="AG1146" s="177" t="str">
        <f t="shared" si="1321"/>
        <v>Watford</v>
      </c>
      <c r="AH1146" s="177" t="str">
        <f t="shared" si="1321"/>
        <v>Huddersfield</v>
      </c>
      <c r="AI1146" s="177" t="str">
        <f t="shared" si="1321"/>
        <v>Huddersfield</v>
      </c>
      <c r="AJ1146" s="177" t="str">
        <f t="shared" si="1321"/>
        <v>Huddersfield</v>
      </c>
      <c r="AK1146" s="177" t="str">
        <f t="shared" si="1321"/>
        <v>Everton</v>
      </c>
      <c r="AL1146" s="177" t="str">
        <f t="shared" si="1321"/>
        <v/>
      </c>
      <c r="AM1146" s="177" t="str">
        <f t="shared" si="1321"/>
        <v/>
      </c>
      <c r="AN1146" s="177" t="str">
        <f t="shared" si="1321"/>
        <v/>
      </c>
      <c r="AO1146" s="177" t="str">
        <f t="shared" si="1321"/>
        <v/>
      </c>
      <c r="AP1146" s="177" t="str">
        <f t="shared" si="1321"/>
        <v/>
      </c>
      <c r="AQ1146" s="170"/>
      <c r="AR1146" s="170"/>
    </row>
    <row r="1147" ht="12.75" customHeight="1">
      <c r="A1147" s="170"/>
      <c r="B1147" s="170"/>
      <c r="C1147" s="140"/>
      <c r="D1147" s="139">
        <v>180.0</v>
      </c>
      <c r="E1147" s="177" t="str">
        <f t="shared" ref="E1147:AP1147" si="1322">IFERROR(INDEX($D$389:$D$578,MATCH($D1147,E$389:E$578,0)),"")</f>
        <v>Newcastle</v>
      </c>
      <c r="F1147" s="177" t="str">
        <f t="shared" si="1322"/>
        <v>Watford</v>
      </c>
      <c r="G1147" s="177" t="str">
        <f t="shared" si="1322"/>
        <v>Watford</v>
      </c>
      <c r="H1147" s="177" t="str">
        <f t="shared" si="1322"/>
        <v>Watford</v>
      </c>
      <c r="I1147" s="177" t="str">
        <f t="shared" si="1322"/>
        <v>Newcastle</v>
      </c>
      <c r="J1147" s="177" t="str">
        <f t="shared" si="1322"/>
        <v>West Ham</v>
      </c>
      <c r="K1147" s="177" t="str">
        <f t="shared" si="1322"/>
        <v>Wolves</v>
      </c>
      <c r="L1147" s="177" t="str">
        <f t="shared" si="1322"/>
        <v>West Ham</v>
      </c>
      <c r="M1147" s="177" t="str">
        <f t="shared" si="1322"/>
        <v>West Ham</v>
      </c>
      <c r="N1147" s="177" t="str">
        <f t="shared" si="1322"/>
        <v>Tottenham</v>
      </c>
      <c r="O1147" s="177" t="str">
        <f t="shared" si="1322"/>
        <v>Man City</v>
      </c>
      <c r="P1147" s="177" t="str">
        <f t="shared" si="1322"/>
        <v>Wolves</v>
      </c>
      <c r="Q1147" s="177" t="str">
        <f t="shared" si="1322"/>
        <v>Tottenham</v>
      </c>
      <c r="R1147" s="177" t="str">
        <f t="shared" si="1322"/>
        <v>Leicester</v>
      </c>
      <c r="S1147" s="177" t="str">
        <f t="shared" si="1322"/>
        <v>Crystal Palace</v>
      </c>
      <c r="T1147" s="177" t="str">
        <f t="shared" si="1322"/>
        <v>Everton</v>
      </c>
      <c r="U1147" s="177" t="str">
        <f t="shared" si="1322"/>
        <v>Southampton</v>
      </c>
      <c r="V1147" s="177" t="str">
        <f t="shared" si="1322"/>
        <v>Chelsea</v>
      </c>
      <c r="W1147" s="177" t="str">
        <f t="shared" si="1322"/>
        <v>Chelsea</v>
      </c>
      <c r="X1147" s="177" t="str">
        <f t="shared" si="1322"/>
        <v>Wolves</v>
      </c>
      <c r="Y1147" s="177" t="str">
        <f t="shared" si="1322"/>
        <v>Newcastle</v>
      </c>
      <c r="Z1147" s="177" t="str">
        <f t="shared" si="1322"/>
        <v>Leicester</v>
      </c>
      <c r="AA1147" s="177" t="str">
        <f t="shared" si="1322"/>
        <v>Leicester</v>
      </c>
      <c r="AB1147" s="177" t="str">
        <f t="shared" si="1322"/>
        <v>Man City</v>
      </c>
      <c r="AC1147" s="177" t="str">
        <f t="shared" si="1322"/>
        <v>Man Utd</v>
      </c>
      <c r="AD1147" s="177" t="str">
        <f t="shared" si="1322"/>
        <v>Southampton</v>
      </c>
      <c r="AE1147" s="177" t="str">
        <f t="shared" si="1322"/>
        <v>Man City</v>
      </c>
      <c r="AF1147" s="177" t="str">
        <f t="shared" si="1322"/>
        <v>Southampton</v>
      </c>
      <c r="AG1147" s="177" t="str">
        <f t="shared" si="1322"/>
        <v>Fulham</v>
      </c>
      <c r="AH1147" s="177" t="str">
        <f t="shared" si="1322"/>
        <v>Crystal Palace</v>
      </c>
      <c r="AI1147" s="177" t="str">
        <f t="shared" si="1322"/>
        <v>Man Utd</v>
      </c>
      <c r="AJ1147" s="177" t="str">
        <f t="shared" si="1322"/>
        <v>Newcastle</v>
      </c>
      <c r="AK1147" s="177" t="str">
        <f t="shared" si="1322"/>
        <v>Everton</v>
      </c>
      <c r="AL1147" s="177" t="str">
        <f t="shared" si="1322"/>
        <v/>
      </c>
      <c r="AM1147" s="177" t="str">
        <f t="shared" si="1322"/>
        <v/>
      </c>
      <c r="AN1147" s="177" t="str">
        <f t="shared" si="1322"/>
        <v/>
      </c>
      <c r="AO1147" s="177" t="str">
        <f t="shared" si="1322"/>
        <v/>
      </c>
      <c r="AP1147" s="177" t="str">
        <f t="shared" si="1322"/>
        <v/>
      </c>
      <c r="AQ1147" s="170"/>
      <c r="AR1147" s="170"/>
    </row>
    <row r="1148" ht="12.75" customHeight="1">
      <c r="A1148" s="170"/>
      <c r="B1148" s="170"/>
      <c r="C1148" s="140"/>
      <c r="D1148" s="139">
        <v>181.0</v>
      </c>
      <c r="E1148" s="177" t="str">
        <f t="shared" ref="E1148:AP1148" si="1323">IFERROR(INDEX($D$389:$D$578,MATCH($D1148,E$389:E$578,0)),"")</f>
        <v>Southampton</v>
      </c>
      <c r="F1148" s="177" t="str">
        <f t="shared" si="1323"/>
        <v>Southampton</v>
      </c>
      <c r="G1148" s="177" t="str">
        <f t="shared" si="1323"/>
        <v>Newcastle</v>
      </c>
      <c r="H1148" s="177" t="str">
        <f t="shared" si="1323"/>
        <v>Newcastle</v>
      </c>
      <c r="I1148" s="177" t="str">
        <f t="shared" si="1323"/>
        <v>Wolves</v>
      </c>
      <c r="J1148" s="177" t="str">
        <f t="shared" si="1323"/>
        <v>Man City</v>
      </c>
      <c r="K1148" s="177" t="str">
        <f t="shared" si="1323"/>
        <v>Wolves</v>
      </c>
      <c r="L1148" s="177" t="str">
        <f t="shared" si="1323"/>
        <v>Huddersfield</v>
      </c>
      <c r="M1148" s="177" t="str">
        <f t="shared" si="1323"/>
        <v>Wolves</v>
      </c>
      <c r="N1148" s="177" t="str">
        <f t="shared" si="1323"/>
        <v>Tottenham</v>
      </c>
      <c r="O1148" s="177" t="str">
        <f t="shared" si="1323"/>
        <v>Man City</v>
      </c>
      <c r="P1148" s="177" t="str">
        <f t="shared" si="1323"/>
        <v>Crystal Palace</v>
      </c>
      <c r="Q1148" s="177" t="str">
        <f t="shared" si="1323"/>
        <v>Watford</v>
      </c>
      <c r="R1148" s="177" t="str">
        <f t="shared" si="1323"/>
        <v>Wolves</v>
      </c>
      <c r="S1148" s="177" t="str">
        <f t="shared" si="1323"/>
        <v>Wolves</v>
      </c>
      <c r="T1148" s="177" t="str">
        <f t="shared" si="1323"/>
        <v>Chelsea</v>
      </c>
      <c r="U1148" s="177" t="str">
        <f t="shared" si="1323"/>
        <v>Leicester</v>
      </c>
      <c r="V1148" s="177" t="str">
        <f t="shared" si="1323"/>
        <v>Wolves</v>
      </c>
      <c r="W1148" s="177" t="str">
        <f t="shared" si="1323"/>
        <v>Huddersfield</v>
      </c>
      <c r="X1148" s="177" t="str">
        <f t="shared" si="1323"/>
        <v>Watford</v>
      </c>
      <c r="Y1148" s="177" t="str">
        <f t="shared" si="1323"/>
        <v>Watford</v>
      </c>
      <c r="Z1148" s="177" t="str">
        <f t="shared" si="1323"/>
        <v>Huddersfield</v>
      </c>
      <c r="AA1148" s="177" t="str">
        <f t="shared" si="1323"/>
        <v>West Ham</v>
      </c>
      <c r="AB1148" s="177" t="str">
        <f t="shared" si="1323"/>
        <v>Man Utd</v>
      </c>
      <c r="AC1148" s="177" t="str">
        <f t="shared" si="1323"/>
        <v>Fulham</v>
      </c>
      <c r="AD1148" s="177" t="str">
        <f t="shared" si="1323"/>
        <v>Man Utd</v>
      </c>
      <c r="AE1148" s="177" t="str">
        <f t="shared" si="1323"/>
        <v>Man Utd</v>
      </c>
      <c r="AF1148" s="177" t="str">
        <f t="shared" si="1323"/>
        <v>Fulham</v>
      </c>
      <c r="AG1148" s="177" t="str">
        <f t="shared" si="1323"/>
        <v>Huddersfield</v>
      </c>
      <c r="AH1148" s="177" t="str">
        <f t="shared" si="1323"/>
        <v>Newcastle</v>
      </c>
      <c r="AI1148" s="177" t="str">
        <f t="shared" si="1323"/>
        <v>Man Utd</v>
      </c>
      <c r="AJ1148" s="177" t="str">
        <f t="shared" si="1323"/>
        <v>Tottenham</v>
      </c>
      <c r="AK1148" s="177" t="str">
        <f t="shared" si="1323"/>
        <v>West Ham</v>
      </c>
      <c r="AL1148" s="177" t="str">
        <f t="shared" si="1323"/>
        <v/>
      </c>
      <c r="AM1148" s="177" t="str">
        <f t="shared" si="1323"/>
        <v/>
      </c>
      <c r="AN1148" s="177" t="str">
        <f t="shared" si="1323"/>
        <v/>
      </c>
      <c r="AO1148" s="177" t="str">
        <f t="shared" si="1323"/>
        <v/>
      </c>
      <c r="AP1148" s="177" t="str">
        <f t="shared" si="1323"/>
        <v/>
      </c>
      <c r="AQ1148" s="170"/>
      <c r="AR1148" s="170"/>
    </row>
    <row r="1149" ht="12.75" customHeight="1">
      <c r="A1149" s="170"/>
      <c r="B1149" s="170"/>
      <c r="C1149" s="140"/>
      <c r="D1149" s="139">
        <v>182.0</v>
      </c>
      <c r="E1149" s="177" t="str">
        <f t="shared" ref="E1149:AP1149" si="1324">IFERROR(INDEX($D$389:$D$578,MATCH($D1149,E$389:E$578,0)),"")</f>
        <v>West Ham</v>
      </c>
      <c r="F1149" s="177" t="str">
        <f t="shared" si="1324"/>
        <v>Southampton</v>
      </c>
      <c r="G1149" s="177" t="str">
        <f t="shared" si="1324"/>
        <v>Southampton</v>
      </c>
      <c r="H1149" s="177" t="str">
        <f t="shared" si="1324"/>
        <v>Watford</v>
      </c>
      <c r="I1149" s="177" t="str">
        <f t="shared" si="1324"/>
        <v>Southampton</v>
      </c>
      <c r="J1149" s="177" t="str">
        <f t="shared" si="1324"/>
        <v>Southampton</v>
      </c>
      <c r="K1149" s="177" t="str">
        <f t="shared" si="1324"/>
        <v>Leicester</v>
      </c>
      <c r="L1149" s="177" t="str">
        <f t="shared" si="1324"/>
        <v>West Ham</v>
      </c>
      <c r="M1149" s="177" t="str">
        <f t="shared" si="1324"/>
        <v>Burnley</v>
      </c>
      <c r="N1149" s="177" t="str">
        <f t="shared" si="1324"/>
        <v>Wolves</v>
      </c>
      <c r="O1149" s="177" t="str">
        <f t="shared" si="1324"/>
        <v>Wolves</v>
      </c>
      <c r="P1149" s="177" t="str">
        <f t="shared" si="1324"/>
        <v>Tottenham</v>
      </c>
      <c r="Q1149" s="177" t="str">
        <f t="shared" si="1324"/>
        <v>Crystal Palace</v>
      </c>
      <c r="R1149" s="177" t="str">
        <f t="shared" si="1324"/>
        <v>Leicester</v>
      </c>
      <c r="S1149" s="177" t="str">
        <f t="shared" si="1324"/>
        <v>Wolves</v>
      </c>
      <c r="T1149" s="177" t="str">
        <f t="shared" si="1324"/>
        <v>Huddersfield</v>
      </c>
      <c r="U1149" s="177" t="str">
        <f t="shared" si="1324"/>
        <v>Newcastle</v>
      </c>
      <c r="V1149" s="177" t="str">
        <f t="shared" si="1324"/>
        <v>Chelsea</v>
      </c>
      <c r="W1149" s="177" t="str">
        <f t="shared" si="1324"/>
        <v>Watford</v>
      </c>
      <c r="X1149" s="177" t="str">
        <f t="shared" si="1324"/>
        <v>Wolves</v>
      </c>
      <c r="Y1149" s="177" t="str">
        <f t="shared" si="1324"/>
        <v>Newcastle</v>
      </c>
      <c r="Z1149" s="177" t="str">
        <f t="shared" si="1324"/>
        <v>Watford</v>
      </c>
      <c r="AA1149" s="177" t="str">
        <f t="shared" si="1324"/>
        <v>Burnley</v>
      </c>
      <c r="AB1149" s="177" t="str">
        <f t="shared" si="1324"/>
        <v>Watford</v>
      </c>
      <c r="AC1149" s="177" t="str">
        <f t="shared" si="1324"/>
        <v>West Ham</v>
      </c>
      <c r="AD1149" s="177" t="str">
        <f t="shared" si="1324"/>
        <v>Man Utd</v>
      </c>
      <c r="AE1149" s="177" t="str">
        <f t="shared" si="1324"/>
        <v>Liverpool</v>
      </c>
      <c r="AF1149" s="177" t="str">
        <f t="shared" si="1324"/>
        <v>Watford</v>
      </c>
      <c r="AG1149" s="177" t="str">
        <f t="shared" si="1324"/>
        <v>Watford</v>
      </c>
      <c r="AH1149" s="177" t="str">
        <f t="shared" si="1324"/>
        <v>Huddersfield</v>
      </c>
      <c r="AI1149" s="177" t="str">
        <f t="shared" si="1324"/>
        <v>Southampton</v>
      </c>
      <c r="AJ1149" s="177" t="str">
        <f t="shared" si="1324"/>
        <v>West Ham</v>
      </c>
      <c r="AK1149" s="177" t="str">
        <f t="shared" si="1324"/>
        <v>West Ham</v>
      </c>
      <c r="AL1149" s="177" t="str">
        <f t="shared" si="1324"/>
        <v/>
      </c>
      <c r="AM1149" s="177" t="str">
        <f t="shared" si="1324"/>
        <v/>
      </c>
      <c r="AN1149" s="177" t="str">
        <f t="shared" si="1324"/>
        <v/>
      </c>
      <c r="AO1149" s="177" t="str">
        <f t="shared" si="1324"/>
        <v/>
      </c>
      <c r="AP1149" s="177" t="str">
        <f t="shared" si="1324"/>
        <v/>
      </c>
      <c r="AQ1149" s="170"/>
      <c r="AR1149" s="170"/>
    </row>
    <row r="1150" ht="12.75" customHeight="1">
      <c r="A1150" s="170"/>
      <c r="B1150" s="170"/>
      <c r="C1150" s="140"/>
      <c r="D1150" s="139">
        <v>183.0</v>
      </c>
      <c r="E1150" s="177" t="str">
        <f t="shared" ref="E1150:AP1150" si="1325">IFERROR(INDEX($D$389:$D$578,MATCH($D1150,E$389:E$578,0)),"")</f>
        <v>Tottenham</v>
      </c>
      <c r="F1150" s="177" t="str">
        <f t="shared" si="1325"/>
        <v>Wolves</v>
      </c>
      <c r="G1150" s="177" t="str">
        <f t="shared" si="1325"/>
        <v>West Ham</v>
      </c>
      <c r="H1150" s="177" t="str">
        <f t="shared" si="1325"/>
        <v>Wolves</v>
      </c>
      <c r="I1150" s="177" t="str">
        <f t="shared" si="1325"/>
        <v>West Ham</v>
      </c>
      <c r="J1150" s="177" t="str">
        <f t="shared" si="1325"/>
        <v>West Ham</v>
      </c>
      <c r="K1150" s="177" t="str">
        <f t="shared" si="1325"/>
        <v>Huddersfield</v>
      </c>
      <c r="L1150" s="177" t="str">
        <f t="shared" si="1325"/>
        <v>Leicester</v>
      </c>
      <c r="M1150" s="177" t="str">
        <f t="shared" si="1325"/>
        <v>Southampton</v>
      </c>
      <c r="N1150" s="177" t="str">
        <f t="shared" si="1325"/>
        <v>Tottenham</v>
      </c>
      <c r="O1150" s="177" t="str">
        <f t="shared" si="1325"/>
        <v>Watford</v>
      </c>
      <c r="P1150" s="177" t="str">
        <f t="shared" si="1325"/>
        <v>Tottenham</v>
      </c>
      <c r="Q1150" s="177" t="str">
        <f t="shared" si="1325"/>
        <v>Watford</v>
      </c>
      <c r="R1150" s="177" t="str">
        <f t="shared" si="1325"/>
        <v>Leicester</v>
      </c>
      <c r="S1150" s="177" t="str">
        <f t="shared" si="1325"/>
        <v>Everton</v>
      </c>
      <c r="T1150" s="177" t="str">
        <f t="shared" si="1325"/>
        <v>Leicester</v>
      </c>
      <c r="U1150" s="177" t="str">
        <f t="shared" si="1325"/>
        <v>Liverpool</v>
      </c>
      <c r="V1150" s="177" t="str">
        <f t="shared" si="1325"/>
        <v>Southampton</v>
      </c>
      <c r="W1150" s="177" t="str">
        <f t="shared" si="1325"/>
        <v>Leicester</v>
      </c>
      <c r="X1150" s="177" t="str">
        <f t="shared" si="1325"/>
        <v>Watford</v>
      </c>
      <c r="Y1150" s="177" t="str">
        <f t="shared" si="1325"/>
        <v>Liverpool</v>
      </c>
      <c r="Z1150" s="177" t="str">
        <f t="shared" si="1325"/>
        <v>Man Utd</v>
      </c>
      <c r="AA1150" s="177" t="str">
        <f t="shared" si="1325"/>
        <v>Liverpool</v>
      </c>
      <c r="AB1150" s="177" t="str">
        <f t="shared" si="1325"/>
        <v>Watford</v>
      </c>
      <c r="AC1150" s="177" t="str">
        <f t="shared" si="1325"/>
        <v>Watford</v>
      </c>
      <c r="AD1150" s="177" t="str">
        <f t="shared" si="1325"/>
        <v>Everton</v>
      </c>
      <c r="AE1150" s="177" t="str">
        <f t="shared" si="1325"/>
        <v>Southampton</v>
      </c>
      <c r="AF1150" s="177" t="str">
        <f t="shared" si="1325"/>
        <v>Southampton</v>
      </c>
      <c r="AG1150" s="177" t="str">
        <f t="shared" si="1325"/>
        <v>Liverpool</v>
      </c>
      <c r="AH1150" s="177" t="str">
        <f t="shared" si="1325"/>
        <v>Man Utd</v>
      </c>
      <c r="AI1150" s="177" t="str">
        <f t="shared" si="1325"/>
        <v>Man City</v>
      </c>
      <c r="AJ1150" s="177" t="str">
        <f t="shared" si="1325"/>
        <v>West Ham</v>
      </c>
      <c r="AK1150" s="177" t="str">
        <f t="shared" si="1325"/>
        <v>West Ham</v>
      </c>
      <c r="AL1150" s="177" t="str">
        <f t="shared" si="1325"/>
        <v/>
      </c>
      <c r="AM1150" s="177" t="str">
        <f t="shared" si="1325"/>
        <v/>
      </c>
      <c r="AN1150" s="177" t="str">
        <f t="shared" si="1325"/>
        <v/>
      </c>
      <c r="AO1150" s="177" t="str">
        <f t="shared" si="1325"/>
        <v/>
      </c>
      <c r="AP1150" s="177" t="str">
        <f t="shared" si="1325"/>
        <v/>
      </c>
      <c r="AQ1150" s="170"/>
      <c r="AR1150" s="170"/>
    </row>
    <row r="1151" ht="12.75" customHeight="1">
      <c r="A1151" s="170"/>
      <c r="B1151" s="170"/>
      <c r="C1151" s="140"/>
      <c r="D1151" s="139">
        <v>184.0</v>
      </c>
      <c r="E1151" s="177" t="str">
        <f t="shared" ref="E1151:AP1151" si="1326">IFERROR(INDEX($D$389:$D$578,MATCH($D1151,E$389:E$578,0)),"")</f>
        <v>Wolves</v>
      </c>
      <c r="F1151" s="177" t="str">
        <f t="shared" si="1326"/>
        <v>West Ham</v>
      </c>
      <c r="G1151" s="177" t="str">
        <f t="shared" si="1326"/>
        <v>Wolves</v>
      </c>
      <c r="H1151" s="177" t="str">
        <f t="shared" si="1326"/>
        <v>West Ham</v>
      </c>
      <c r="I1151" s="177" t="str">
        <f t="shared" si="1326"/>
        <v>Tottenham</v>
      </c>
      <c r="J1151" s="177" t="str">
        <f t="shared" si="1326"/>
        <v>West Ham</v>
      </c>
      <c r="K1151" s="177" t="str">
        <f t="shared" si="1326"/>
        <v>West Ham</v>
      </c>
      <c r="L1151" s="177" t="str">
        <f t="shared" si="1326"/>
        <v>Tottenham</v>
      </c>
      <c r="M1151" s="177" t="str">
        <f t="shared" si="1326"/>
        <v>Tottenham</v>
      </c>
      <c r="N1151" s="177" t="str">
        <f t="shared" si="1326"/>
        <v>Southampton</v>
      </c>
      <c r="O1151" s="177" t="str">
        <f t="shared" si="1326"/>
        <v>Watford</v>
      </c>
      <c r="P1151" s="177" t="str">
        <f t="shared" si="1326"/>
        <v>Man City</v>
      </c>
      <c r="Q1151" s="177" t="str">
        <f t="shared" si="1326"/>
        <v>Tottenham</v>
      </c>
      <c r="R1151" s="177" t="str">
        <f t="shared" si="1326"/>
        <v>Huddersfield</v>
      </c>
      <c r="S1151" s="177" t="str">
        <f t="shared" si="1326"/>
        <v>Leicester</v>
      </c>
      <c r="T1151" s="177" t="str">
        <f t="shared" si="1326"/>
        <v>Newcastle</v>
      </c>
      <c r="U1151" s="177" t="str">
        <f t="shared" si="1326"/>
        <v>Everton</v>
      </c>
      <c r="V1151" s="177" t="str">
        <f t="shared" si="1326"/>
        <v>Huddersfield</v>
      </c>
      <c r="W1151" s="177" t="str">
        <f t="shared" si="1326"/>
        <v>Watford</v>
      </c>
      <c r="X1151" s="177" t="str">
        <f t="shared" si="1326"/>
        <v>Newcastle</v>
      </c>
      <c r="Y1151" s="177" t="str">
        <f t="shared" si="1326"/>
        <v>Wolves</v>
      </c>
      <c r="Z1151" s="177" t="str">
        <f t="shared" si="1326"/>
        <v>West Ham</v>
      </c>
      <c r="AA1151" s="177" t="str">
        <f t="shared" si="1326"/>
        <v>Leicester</v>
      </c>
      <c r="AB1151" s="177" t="str">
        <f t="shared" si="1326"/>
        <v>Southampton</v>
      </c>
      <c r="AC1151" s="177" t="str">
        <f t="shared" si="1326"/>
        <v>Man City</v>
      </c>
      <c r="AD1151" s="177" t="str">
        <f t="shared" si="1326"/>
        <v>Man Utd</v>
      </c>
      <c r="AE1151" s="177" t="str">
        <f t="shared" si="1326"/>
        <v>Watford</v>
      </c>
      <c r="AF1151" s="177" t="str">
        <f t="shared" si="1326"/>
        <v>Newcastle</v>
      </c>
      <c r="AG1151" s="177" t="str">
        <f t="shared" si="1326"/>
        <v>Southampton</v>
      </c>
      <c r="AH1151" s="177" t="str">
        <f t="shared" si="1326"/>
        <v>Southampton</v>
      </c>
      <c r="AI1151" s="177" t="str">
        <f t="shared" si="1326"/>
        <v>Man Utd</v>
      </c>
      <c r="AJ1151" s="177" t="str">
        <f t="shared" si="1326"/>
        <v>West Ham</v>
      </c>
      <c r="AK1151" s="177" t="str">
        <f t="shared" si="1326"/>
        <v>West Ham</v>
      </c>
      <c r="AL1151" s="177" t="str">
        <f t="shared" si="1326"/>
        <v/>
      </c>
      <c r="AM1151" s="177" t="str">
        <f t="shared" si="1326"/>
        <v/>
      </c>
      <c r="AN1151" s="177" t="str">
        <f t="shared" si="1326"/>
        <v/>
      </c>
      <c r="AO1151" s="177" t="str">
        <f t="shared" si="1326"/>
        <v/>
      </c>
      <c r="AP1151" s="177" t="str">
        <f t="shared" si="1326"/>
        <v/>
      </c>
      <c r="AQ1151" s="170"/>
      <c r="AR1151" s="170"/>
    </row>
    <row r="1152" ht="12.75" customHeight="1">
      <c r="A1152" s="170"/>
      <c r="B1152" s="170"/>
      <c r="C1152" s="140"/>
      <c r="D1152" s="139">
        <v>185.0</v>
      </c>
      <c r="E1152" s="177" t="str">
        <f t="shared" ref="E1152:AP1152" si="1327">IFERROR(INDEX($D$389:$D$578,MATCH($D1152,E$389:E$578,0)),"")</f>
        <v>Newcastle</v>
      </c>
      <c r="F1152" s="177" t="str">
        <f t="shared" si="1327"/>
        <v>Newcastle</v>
      </c>
      <c r="G1152" s="177" t="str">
        <f t="shared" si="1327"/>
        <v>Newcastle</v>
      </c>
      <c r="H1152" s="177" t="str">
        <f t="shared" si="1327"/>
        <v>Newcastle</v>
      </c>
      <c r="I1152" s="177" t="str">
        <f t="shared" si="1327"/>
        <v>Wolves</v>
      </c>
      <c r="J1152" s="177" t="str">
        <f t="shared" si="1327"/>
        <v>Watford</v>
      </c>
      <c r="K1152" s="177" t="str">
        <f t="shared" si="1327"/>
        <v>Man Utd</v>
      </c>
      <c r="L1152" s="177" t="str">
        <f t="shared" si="1327"/>
        <v>West Ham</v>
      </c>
      <c r="M1152" s="177" t="str">
        <f t="shared" si="1327"/>
        <v>Tottenham</v>
      </c>
      <c r="N1152" s="177" t="str">
        <f t="shared" si="1327"/>
        <v>Tottenham</v>
      </c>
      <c r="O1152" s="177" t="str">
        <f t="shared" si="1327"/>
        <v>Wolves</v>
      </c>
      <c r="P1152" s="177" t="str">
        <f t="shared" si="1327"/>
        <v>Man Utd</v>
      </c>
      <c r="Q1152" s="177" t="str">
        <f t="shared" si="1327"/>
        <v>Tottenham</v>
      </c>
      <c r="R1152" s="177" t="str">
        <f t="shared" si="1327"/>
        <v>Southampton</v>
      </c>
      <c r="S1152" s="177" t="str">
        <f t="shared" si="1327"/>
        <v>Wolves</v>
      </c>
      <c r="T1152" s="177" t="str">
        <f t="shared" si="1327"/>
        <v>Huddersfield</v>
      </c>
      <c r="U1152" s="177" t="str">
        <f t="shared" si="1327"/>
        <v>Man Utd</v>
      </c>
      <c r="V1152" s="177" t="str">
        <f t="shared" si="1327"/>
        <v>Wolves</v>
      </c>
      <c r="W1152" s="177" t="str">
        <f t="shared" si="1327"/>
        <v>Watford</v>
      </c>
      <c r="X1152" s="177" t="str">
        <f t="shared" si="1327"/>
        <v>Crystal Palace</v>
      </c>
      <c r="Y1152" s="177" t="str">
        <f t="shared" si="1327"/>
        <v>Chelsea</v>
      </c>
      <c r="Z1152" s="177" t="str">
        <f t="shared" si="1327"/>
        <v>Man Utd</v>
      </c>
      <c r="AA1152" s="177" t="str">
        <f t="shared" si="1327"/>
        <v>Crystal Palace</v>
      </c>
      <c r="AB1152" s="177" t="str">
        <f t="shared" si="1327"/>
        <v>West Ham</v>
      </c>
      <c r="AC1152" s="177" t="str">
        <f t="shared" si="1327"/>
        <v>Fulham</v>
      </c>
      <c r="AD1152" s="177" t="str">
        <f t="shared" si="1327"/>
        <v>Man City</v>
      </c>
      <c r="AE1152" s="177" t="str">
        <f t="shared" si="1327"/>
        <v>Southampton</v>
      </c>
      <c r="AF1152" s="177" t="str">
        <f t="shared" si="1327"/>
        <v>Man Utd</v>
      </c>
      <c r="AG1152" s="177" t="str">
        <f t="shared" si="1327"/>
        <v>Newcastle</v>
      </c>
      <c r="AH1152" s="177" t="str">
        <f t="shared" si="1327"/>
        <v>Watford</v>
      </c>
      <c r="AI1152" s="177" t="str">
        <f t="shared" si="1327"/>
        <v>Crystal Palace</v>
      </c>
      <c r="AJ1152" s="177" t="str">
        <f t="shared" si="1327"/>
        <v>Huddersfield</v>
      </c>
      <c r="AK1152" s="177" t="str">
        <f t="shared" si="1327"/>
        <v>Huddersfield</v>
      </c>
      <c r="AL1152" s="177" t="str">
        <f t="shared" si="1327"/>
        <v/>
      </c>
      <c r="AM1152" s="177" t="str">
        <f t="shared" si="1327"/>
        <v/>
      </c>
      <c r="AN1152" s="177" t="str">
        <f t="shared" si="1327"/>
        <v/>
      </c>
      <c r="AO1152" s="177" t="str">
        <f t="shared" si="1327"/>
        <v/>
      </c>
      <c r="AP1152" s="177" t="str">
        <f t="shared" si="1327"/>
        <v/>
      </c>
      <c r="AQ1152" s="170"/>
      <c r="AR1152" s="170"/>
    </row>
    <row r="1153" ht="12.75" customHeight="1">
      <c r="A1153" s="170"/>
      <c r="B1153" s="170"/>
      <c r="C1153" s="140"/>
      <c r="D1153" s="139">
        <v>186.0</v>
      </c>
      <c r="E1153" s="177" t="str">
        <f t="shared" ref="E1153:AP1153" si="1328">IFERROR(INDEX($D$389:$D$578,MATCH($D1153,E$389:E$578,0)),"")</f>
        <v>Wolves</v>
      </c>
      <c r="F1153" s="177" t="str">
        <f t="shared" si="1328"/>
        <v>Wolves</v>
      </c>
      <c r="G1153" s="177" t="str">
        <f t="shared" si="1328"/>
        <v>Wolves</v>
      </c>
      <c r="H1153" s="177" t="str">
        <f t="shared" si="1328"/>
        <v>Liverpool</v>
      </c>
      <c r="I1153" s="177" t="str">
        <f t="shared" si="1328"/>
        <v>Leicester</v>
      </c>
      <c r="J1153" s="177" t="str">
        <f t="shared" si="1328"/>
        <v>Everton</v>
      </c>
      <c r="K1153" s="177" t="str">
        <f t="shared" si="1328"/>
        <v>Man Utd</v>
      </c>
      <c r="L1153" s="177" t="str">
        <f t="shared" si="1328"/>
        <v>Tottenham</v>
      </c>
      <c r="M1153" s="177" t="str">
        <f t="shared" si="1328"/>
        <v>Tottenham</v>
      </c>
      <c r="N1153" s="177" t="str">
        <f t="shared" si="1328"/>
        <v>Wolves</v>
      </c>
      <c r="O1153" s="177" t="str">
        <f t="shared" si="1328"/>
        <v>Tottenham</v>
      </c>
      <c r="P1153" s="177" t="str">
        <f t="shared" si="1328"/>
        <v>Fulham</v>
      </c>
      <c r="Q1153" s="177" t="str">
        <f t="shared" si="1328"/>
        <v>Everton</v>
      </c>
      <c r="R1153" s="177" t="str">
        <f t="shared" si="1328"/>
        <v>Tottenham</v>
      </c>
      <c r="S1153" s="177" t="str">
        <f t="shared" si="1328"/>
        <v>Chelsea</v>
      </c>
      <c r="T1153" s="177" t="str">
        <f t="shared" si="1328"/>
        <v>Leicester</v>
      </c>
      <c r="U1153" s="177" t="str">
        <f t="shared" si="1328"/>
        <v>Liverpool</v>
      </c>
      <c r="V1153" s="177" t="str">
        <f t="shared" si="1328"/>
        <v>Crystal Palace</v>
      </c>
      <c r="W1153" s="177" t="str">
        <f t="shared" si="1328"/>
        <v>Wolves</v>
      </c>
      <c r="X1153" s="177" t="str">
        <f t="shared" si="1328"/>
        <v>Newcastle</v>
      </c>
      <c r="Y1153" s="177" t="str">
        <f t="shared" si="1328"/>
        <v>Watford</v>
      </c>
      <c r="Z1153" s="177" t="str">
        <f t="shared" si="1328"/>
        <v>Chelsea</v>
      </c>
      <c r="AA1153" s="177" t="str">
        <f t="shared" si="1328"/>
        <v>Crystal Palace</v>
      </c>
      <c r="AB1153" s="177" t="str">
        <f t="shared" si="1328"/>
        <v>Leicester</v>
      </c>
      <c r="AC1153" s="177" t="str">
        <f t="shared" si="1328"/>
        <v>Watford</v>
      </c>
      <c r="AD1153" s="177" t="str">
        <f t="shared" si="1328"/>
        <v>Watford</v>
      </c>
      <c r="AE1153" s="177" t="str">
        <f t="shared" si="1328"/>
        <v>Watford</v>
      </c>
      <c r="AF1153" s="177" t="str">
        <f t="shared" si="1328"/>
        <v>Fulham</v>
      </c>
      <c r="AG1153" s="177" t="str">
        <f t="shared" si="1328"/>
        <v>Fulham</v>
      </c>
      <c r="AH1153" s="177" t="str">
        <f t="shared" si="1328"/>
        <v>Fulham</v>
      </c>
      <c r="AI1153" s="177" t="str">
        <f t="shared" si="1328"/>
        <v>Man Utd</v>
      </c>
      <c r="AJ1153" s="177" t="str">
        <f t="shared" si="1328"/>
        <v>Newcastle</v>
      </c>
      <c r="AK1153" s="177" t="str">
        <f t="shared" si="1328"/>
        <v>Cardiff</v>
      </c>
      <c r="AL1153" s="177" t="str">
        <f t="shared" si="1328"/>
        <v/>
      </c>
      <c r="AM1153" s="177" t="str">
        <f t="shared" si="1328"/>
        <v/>
      </c>
      <c r="AN1153" s="177" t="str">
        <f t="shared" si="1328"/>
        <v/>
      </c>
      <c r="AO1153" s="177" t="str">
        <f t="shared" si="1328"/>
        <v/>
      </c>
      <c r="AP1153" s="177" t="str">
        <f t="shared" si="1328"/>
        <v/>
      </c>
      <c r="AQ1153" s="170"/>
      <c r="AR1153" s="170"/>
    </row>
    <row r="1154" ht="12.75" customHeight="1">
      <c r="A1154" s="170"/>
      <c r="B1154" s="170"/>
      <c r="C1154" s="140"/>
      <c r="D1154" s="139">
        <v>187.0</v>
      </c>
      <c r="E1154" s="177" t="str">
        <f t="shared" ref="E1154:AP1154" si="1329">IFERROR(INDEX($D$389:$D$578,MATCH($D1154,E$389:E$578,0)),"")</f>
        <v>Wolves</v>
      </c>
      <c r="F1154" s="177" t="str">
        <f t="shared" si="1329"/>
        <v>Wolves</v>
      </c>
      <c r="G1154" s="177" t="str">
        <f t="shared" si="1329"/>
        <v>Wolves</v>
      </c>
      <c r="H1154" s="177" t="str">
        <f t="shared" si="1329"/>
        <v>Southampton</v>
      </c>
      <c r="I1154" s="177" t="str">
        <f t="shared" si="1329"/>
        <v>West Ham</v>
      </c>
      <c r="J1154" s="177" t="str">
        <f t="shared" si="1329"/>
        <v>Southampton</v>
      </c>
      <c r="K1154" s="177" t="str">
        <f t="shared" si="1329"/>
        <v>Watford</v>
      </c>
      <c r="L1154" s="177" t="str">
        <f t="shared" si="1329"/>
        <v>Wolves</v>
      </c>
      <c r="M1154" s="177" t="str">
        <f t="shared" si="1329"/>
        <v>Tottenham</v>
      </c>
      <c r="N1154" s="177" t="str">
        <f t="shared" si="1329"/>
        <v>Tottenham</v>
      </c>
      <c r="O1154" s="177" t="str">
        <f t="shared" si="1329"/>
        <v>Wolves</v>
      </c>
      <c r="P1154" s="177" t="str">
        <f t="shared" si="1329"/>
        <v>Tottenham</v>
      </c>
      <c r="Q1154" s="177" t="str">
        <f t="shared" si="1329"/>
        <v>Leicester</v>
      </c>
      <c r="R1154" s="177" t="str">
        <f t="shared" si="1329"/>
        <v>Tottenham</v>
      </c>
      <c r="S1154" s="177" t="str">
        <f t="shared" si="1329"/>
        <v>Wolves</v>
      </c>
      <c r="T1154" s="177" t="str">
        <f t="shared" si="1329"/>
        <v>Chelsea</v>
      </c>
      <c r="U1154" s="177" t="str">
        <f t="shared" si="1329"/>
        <v>Everton</v>
      </c>
      <c r="V1154" s="177" t="str">
        <f t="shared" si="1329"/>
        <v>Wolves</v>
      </c>
      <c r="W1154" s="177" t="str">
        <f t="shared" si="1329"/>
        <v>Newcastle</v>
      </c>
      <c r="X1154" s="177" t="str">
        <f t="shared" si="1329"/>
        <v>Newcastle</v>
      </c>
      <c r="Y1154" s="177" t="str">
        <f t="shared" si="1329"/>
        <v>Leicester</v>
      </c>
      <c r="Z1154" s="177" t="str">
        <f t="shared" si="1329"/>
        <v>Newcastle</v>
      </c>
      <c r="AA1154" s="177" t="str">
        <f t="shared" si="1329"/>
        <v>West Ham</v>
      </c>
      <c r="AB1154" s="177" t="str">
        <f t="shared" si="1329"/>
        <v>Newcastle</v>
      </c>
      <c r="AC1154" s="177" t="str">
        <f t="shared" si="1329"/>
        <v>Southampton</v>
      </c>
      <c r="AD1154" s="177" t="str">
        <f t="shared" si="1329"/>
        <v>Fulham</v>
      </c>
      <c r="AE1154" s="177" t="str">
        <f t="shared" si="1329"/>
        <v>Fulham</v>
      </c>
      <c r="AF1154" s="177" t="str">
        <f t="shared" si="1329"/>
        <v>Watford</v>
      </c>
      <c r="AG1154" s="177" t="str">
        <f t="shared" si="1329"/>
        <v>Fulham</v>
      </c>
      <c r="AH1154" s="177" t="str">
        <f t="shared" si="1329"/>
        <v>Southampton</v>
      </c>
      <c r="AI1154" s="177" t="str">
        <f t="shared" si="1329"/>
        <v>Man Utd</v>
      </c>
      <c r="AJ1154" s="177" t="str">
        <f t="shared" si="1329"/>
        <v>Leicester</v>
      </c>
      <c r="AK1154" s="177" t="str">
        <f t="shared" si="1329"/>
        <v>Huddersfield</v>
      </c>
      <c r="AL1154" s="177" t="str">
        <f t="shared" si="1329"/>
        <v/>
      </c>
      <c r="AM1154" s="177" t="str">
        <f t="shared" si="1329"/>
        <v/>
      </c>
      <c r="AN1154" s="177" t="str">
        <f t="shared" si="1329"/>
        <v/>
      </c>
      <c r="AO1154" s="177" t="str">
        <f t="shared" si="1329"/>
        <v/>
      </c>
      <c r="AP1154" s="177" t="str">
        <f t="shared" si="1329"/>
        <v/>
      </c>
      <c r="AQ1154" s="170"/>
      <c r="AR1154" s="170"/>
    </row>
    <row r="1155" ht="12.75" customHeight="1">
      <c r="A1155" s="170"/>
      <c r="B1155" s="170"/>
      <c r="C1155" s="140"/>
      <c r="D1155" s="139">
        <v>188.0</v>
      </c>
      <c r="E1155" s="177" t="str">
        <f t="shared" ref="E1155:AP1155" si="1330">IFERROR(INDEX($D$389:$D$578,MATCH($D1155,E$389:E$578,0)),"")</f>
        <v>West Ham</v>
      </c>
      <c r="F1155" s="177" t="str">
        <f t="shared" si="1330"/>
        <v>Liverpool</v>
      </c>
      <c r="G1155" s="177" t="str">
        <f t="shared" si="1330"/>
        <v>Southampton</v>
      </c>
      <c r="H1155" s="177" t="str">
        <f t="shared" si="1330"/>
        <v>Liverpool</v>
      </c>
      <c r="I1155" s="177" t="str">
        <f t="shared" si="1330"/>
        <v>Watford</v>
      </c>
      <c r="J1155" s="177" t="str">
        <f t="shared" si="1330"/>
        <v>Wolves</v>
      </c>
      <c r="K1155" s="177" t="str">
        <f t="shared" si="1330"/>
        <v>Leicester</v>
      </c>
      <c r="L1155" s="177" t="str">
        <f t="shared" si="1330"/>
        <v>Man City</v>
      </c>
      <c r="M1155" s="177" t="str">
        <f t="shared" si="1330"/>
        <v>Tottenham</v>
      </c>
      <c r="N1155" s="177" t="str">
        <f t="shared" si="1330"/>
        <v>Tottenham</v>
      </c>
      <c r="O1155" s="177" t="str">
        <f t="shared" si="1330"/>
        <v>Watford</v>
      </c>
      <c r="P1155" s="177" t="str">
        <f t="shared" si="1330"/>
        <v>Fulham</v>
      </c>
      <c r="Q1155" s="177" t="str">
        <f t="shared" si="1330"/>
        <v>Leicester</v>
      </c>
      <c r="R1155" s="177" t="str">
        <f t="shared" si="1330"/>
        <v>Everton</v>
      </c>
      <c r="S1155" s="177" t="str">
        <f t="shared" si="1330"/>
        <v>Huddersfield</v>
      </c>
      <c r="T1155" s="177" t="str">
        <f t="shared" si="1330"/>
        <v>Everton</v>
      </c>
      <c r="U1155" s="177" t="str">
        <f t="shared" si="1330"/>
        <v>Southampton</v>
      </c>
      <c r="V1155" s="177" t="str">
        <f t="shared" si="1330"/>
        <v>Wolves</v>
      </c>
      <c r="W1155" s="177" t="str">
        <f t="shared" si="1330"/>
        <v>Newcastle</v>
      </c>
      <c r="X1155" s="177" t="str">
        <f t="shared" si="1330"/>
        <v>Wolves</v>
      </c>
      <c r="Y1155" s="177" t="str">
        <f t="shared" si="1330"/>
        <v>Watford</v>
      </c>
      <c r="Z1155" s="177" t="str">
        <f t="shared" si="1330"/>
        <v>Wolves</v>
      </c>
      <c r="AA1155" s="177" t="str">
        <f t="shared" si="1330"/>
        <v>Watford</v>
      </c>
      <c r="AB1155" s="177" t="str">
        <f t="shared" si="1330"/>
        <v>Chelsea</v>
      </c>
      <c r="AC1155" s="177" t="str">
        <f t="shared" si="1330"/>
        <v>West Ham</v>
      </c>
      <c r="AD1155" s="177" t="str">
        <f t="shared" si="1330"/>
        <v>Man City</v>
      </c>
      <c r="AE1155" s="177" t="str">
        <f t="shared" si="1330"/>
        <v>Watford</v>
      </c>
      <c r="AF1155" s="177" t="str">
        <f t="shared" si="1330"/>
        <v>Watford</v>
      </c>
      <c r="AG1155" s="177" t="str">
        <f t="shared" si="1330"/>
        <v>Southampton</v>
      </c>
      <c r="AH1155" s="177" t="str">
        <f t="shared" si="1330"/>
        <v>Man Utd</v>
      </c>
      <c r="AI1155" s="177" t="str">
        <f t="shared" si="1330"/>
        <v>West Ham</v>
      </c>
      <c r="AJ1155" s="177" t="str">
        <f t="shared" si="1330"/>
        <v>West Ham</v>
      </c>
      <c r="AK1155" s="177" t="str">
        <f t="shared" si="1330"/>
        <v>Leicester</v>
      </c>
      <c r="AL1155" s="177" t="str">
        <f t="shared" si="1330"/>
        <v/>
      </c>
      <c r="AM1155" s="177" t="str">
        <f t="shared" si="1330"/>
        <v/>
      </c>
      <c r="AN1155" s="177" t="str">
        <f t="shared" si="1330"/>
        <v/>
      </c>
      <c r="AO1155" s="177" t="str">
        <f t="shared" si="1330"/>
        <v/>
      </c>
      <c r="AP1155" s="177" t="str">
        <f t="shared" si="1330"/>
        <v/>
      </c>
      <c r="AQ1155" s="170"/>
      <c r="AR1155" s="170"/>
    </row>
    <row r="1156" ht="12.75" customHeight="1">
      <c r="A1156" s="170"/>
      <c r="B1156" s="170"/>
      <c r="C1156" s="140"/>
      <c r="D1156" s="139">
        <v>189.0</v>
      </c>
      <c r="E1156" s="177" t="str">
        <f t="shared" ref="E1156:AP1156" si="1331">IFERROR(INDEX($D$389:$D$578,MATCH($D1156,E$389:E$578,0)),"")</f>
        <v>Wolves</v>
      </c>
      <c r="F1156" s="177" t="str">
        <f t="shared" si="1331"/>
        <v>Wolves</v>
      </c>
      <c r="G1156" s="177" t="str">
        <f t="shared" si="1331"/>
        <v>Wolves</v>
      </c>
      <c r="H1156" s="177" t="str">
        <f t="shared" si="1331"/>
        <v>Watford</v>
      </c>
      <c r="I1156" s="177" t="str">
        <f t="shared" si="1331"/>
        <v>West Ham</v>
      </c>
      <c r="J1156" s="177" t="str">
        <f t="shared" si="1331"/>
        <v>Wolves</v>
      </c>
      <c r="K1156" s="177" t="str">
        <f t="shared" si="1331"/>
        <v>Wolves</v>
      </c>
      <c r="L1156" s="177" t="str">
        <f t="shared" si="1331"/>
        <v>Southampton</v>
      </c>
      <c r="M1156" s="177" t="str">
        <f t="shared" si="1331"/>
        <v>Leicester</v>
      </c>
      <c r="N1156" s="177" t="str">
        <f t="shared" si="1331"/>
        <v>Burnley</v>
      </c>
      <c r="O1156" s="177" t="str">
        <f t="shared" si="1331"/>
        <v>Southampton</v>
      </c>
      <c r="P1156" s="177" t="str">
        <f t="shared" si="1331"/>
        <v>Wolves</v>
      </c>
      <c r="Q1156" s="177" t="str">
        <f t="shared" si="1331"/>
        <v>Crystal Palace</v>
      </c>
      <c r="R1156" s="177" t="str">
        <f t="shared" si="1331"/>
        <v>Leicester</v>
      </c>
      <c r="S1156" s="177" t="str">
        <f t="shared" si="1331"/>
        <v>Crystal Palace</v>
      </c>
      <c r="T1156" s="177" t="str">
        <f t="shared" si="1331"/>
        <v>Crystal Palace</v>
      </c>
      <c r="U1156" s="177" t="str">
        <f t="shared" si="1331"/>
        <v>Everton</v>
      </c>
      <c r="V1156" s="177" t="str">
        <f t="shared" si="1331"/>
        <v>Wolves</v>
      </c>
      <c r="W1156" s="177" t="str">
        <f t="shared" si="1331"/>
        <v>Watford</v>
      </c>
      <c r="X1156" s="177" t="str">
        <f t="shared" si="1331"/>
        <v>Watford</v>
      </c>
      <c r="Y1156" s="177" t="str">
        <f t="shared" si="1331"/>
        <v>Leicester</v>
      </c>
      <c r="Z1156" s="177" t="str">
        <f t="shared" si="1331"/>
        <v>Leicester</v>
      </c>
      <c r="AA1156" s="177" t="str">
        <f t="shared" si="1331"/>
        <v>Chelsea</v>
      </c>
      <c r="AB1156" s="177" t="str">
        <f t="shared" si="1331"/>
        <v>West Ham</v>
      </c>
      <c r="AC1156" s="177" t="str">
        <f t="shared" si="1331"/>
        <v>Man Utd</v>
      </c>
      <c r="AD1156" s="177" t="str">
        <f t="shared" si="1331"/>
        <v>Southampton</v>
      </c>
      <c r="AE1156" s="177" t="str">
        <f t="shared" si="1331"/>
        <v>Man Utd</v>
      </c>
      <c r="AF1156" s="177" t="str">
        <f t="shared" si="1331"/>
        <v>Southampton</v>
      </c>
      <c r="AG1156" s="177" t="str">
        <f t="shared" si="1331"/>
        <v>Southampton</v>
      </c>
      <c r="AH1156" s="177" t="str">
        <f t="shared" si="1331"/>
        <v>Fulham</v>
      </c>
      <c r="AI1156" s="177" t="str">
        <f t="shared" si="1331"/>
        <v>West Ham</v>
      </c>
      <c r="AJ1156" s="177" t="str">
        <f t="shared" si="1331"/>
        <v>Huddersfield</v>
      </c>
      <c r="AK1156" s="177" t="str">
        <f t="shared" si="1331"/>
        <v>West Ham</v>
      </c>
      <c r="AL1156" s="177" t="str">
        <f t="shared" si="1331"/>
        <v/>
      </c>
      <c r="AM1156" s="177" t="str">
        <f t="shared" si="1331"/>
        <v/>
      </c>
      <c r="AN1156" s="177" t="str">
        <f t="shared" si="1331"/>
        <v/>
      </c>
      <c r="AO1156" s="177" t="str">
        <f t="shared" si="1331"/>
        <v/>
      </c>
      <c r="AP1156" s="177" t="str">
        <f t="shared" si="1331"/>
        <v/>
      </c>
      <c r="AQ1156" s="170"/>
      <c r="AR1156" s="170"/>
    </row>
    <row r="1157" ht="12.75" customHeight="1">
      <c r="A1157" s="170"/>
      <c r="B1157" s="170"/>
      <c r="C1157" s="140"/>
      <c r="D1157" s="139">
        <v>190.0</v>
      </c>
      <c r="E1157" s="177" t="str">
        <f t="shared" ref="E1157:AP1157" si="1332">IFERROR(INDEX($D$389:$D$578,MATCH($D1157,E$389:E$578,0)),"")</f>
        <v>West Ham</v>
      </c>
      <c r="F1157" s="177" t="str">
        <f t="shared" si="1332"/>
        <v>West Ham</v>
      </c>
      <c r="G1157" s="177" t="str">
        <f t="shared" si="1332"/>
        <v>West Ham</v>
      </c>
      <c r="H1157" s="177" t="str">
        <f t="shared" si="1332"/>
        <v>Leicester</v>
      </c>
      <c r="I1157" s="177" t="str">
        <f t="shared" si="1332"/>
        <v>Everton</v>
      </c>
      <c r="J1157" s="177" t="str">
        <f t="shared" si="1332"/>
        <v>Southampton</v>
      </c>
      <c r="K1157" s="177" t="str">
        <f t="shared" si="1332"/>
        <v>Southampton</v>
      </c>
      <c r="L1157" s="177" t="str">
        <f t="shared" si="1332"/>
        <v>Leicester</v>
      </c>
      <c r="M1157" s="177" t="str">
        <f t="shared" si="1332"/>
        <v>Tottenham</v>
      </c>
      <c r="N1157" s="177" t="str">
        <f t="shared" si="1332"/>
        <v>Southampton</v>
      </c>
      <c r="O1157" s="177" t="str">
        <f t="shared" si="1332"/>
        <v>Tottenham</v>
      </c>
      <c r="P1157" s="177" t="str">
        <f t="shared" si="1332"/>
        <v>Tottenham</v>
      </c>
      <c r="Q1157" s="177" t="str">
        <f t="shared" si="1332"/>
        <v>Crystal Palace</v>
      </c>
      <c r="R1157" s="177" t="str">
        <f t="shared" si="1332"/>
        <v>Crystal Palace</v>
      </c>
      <c r="S1157" s="177" t="str">
        <f t="shared" si="1332"/>
        <v>Southampton</v>
      </c>
      <c r="T1157" s="177" t="str">
        <f t="shared" si="1332"/>
        <v>Liverpool</v>
      </c>
      <c r="U1157" s="177" t="str">
        <f t="shared" si="1332"/>
        <v>Crystal Palace</v>
      </c>
      <c r="V1157" s="177" t="str">
        <f t="shared" si="1332"/>
        <v>Crystal Palace</v>
      </c>
      <c r="W1157" s="177" t="str">
        <f t="shared" si="1332"/>
        <v>Newcastle</v>
      </c>
      <c r="X1157" s="177" t="str">
        <f t="shared" si="1332"/>
        <v>Wolves</v>
      </c>
      <c r="Y1157" s="177" t="str">
        <f t="shared" si="1332"/>
        <v>Newcastle</v>
      </c>
      <c r="Z1157" s="177" t="str">
        <f t="shared" si="1332"/>
        <v>Wolves</v>
      </c>
      <c r="AA1157" s="177" t="str">
        <f t="shared" si="1332"/>
        <v>West Ham</v>
      </c>
      <c r="AB1157" s="177" t="str">
        <f t="shared" si="1332"/>
        <v>Watford</v>
      </c>
      <c r="AC1157" s="177" t="str">
        <f t="shared" si="1332"/>
        <v>Watford</v>
      </c>
      <c r="AD1157" s="177" t="str">
        <f t="shared" si="1332"/>
        <v>Man Utd</v>
      </c>
      <c r="AE1157" s="177" t="str">
        <f t="shared" si="1332"/>
        <v>Southampton</v>
      </c>
      <c r="AF1157" s="177" t="str">
        <f t="shared" si="1332"/>
        <v>Southampton</v>
      </c>
      <c r="AG1157" s="177" t="str">
        <f t="shared" si="1332"/>
        <v>Southampton</v>
      </c>
      <c r="AH1157" s="177" t="str">
        <f t="shared" si="1332"/>
        <v>Man Utd</v>
      </c>
      <c r="AI1157" s="177" t="str">
        <f t="shared" si="1332"/>
        <v>Huddersfield</v>
      </c>
      <c r="AJ1157" s="177" t="str">
        <f t="shared" si="1332"/>
        <v>West Ham</v>
      </c>
      <c r="AK1157" s="177" t="str">
        <f t="shared" si="1332"/>
        <v>West Ham</v>
      </c>
      <c r="AL1157" s="177" t="str">
        <f t="shared" si="1332"/>
        <v/>
      </c>
      <c r="AM1157" s="177" t="str">
        <f t="shared" si="1332"/>
        <v/>
      </c>
      <c r="AN1157" s="177" t="str">
        <f t="shared" si="1332"/>
        <v/>
      </c>
      <c r="AO1157" s="177" t="str">
        <f t="shared" si="1332"/>
        <v/>
      </c>
      <c r="AP1157" s="177" t="str">
        <f t="shared" si="1332"/>
        <v/>
      </c>
      <c r="AQ1157" s="170"/>
      <c r="AR1157" s="170"/>
    </row>
    <row r="1158" ht="12.75" customHeight="1">
      <c r="A1158" s="168"/>
      <c r="B1158" s="168"/>
      <c r="C1158" s="168"/>
      <c r="D1158" s="168"/>
      <c r="E1158" s="168"/>
      <c r="F1158" s="168"/>
      <c r="G1158" s="168"/>
      <c r="H1158" s="168"/>
      <c r="I1158" s="168"/>
      <c r="J1158" s="168"/>
      <c r="K1158" s="168"/>
      <c r="L1158" s="168"/>
      <c r="M1158" s="168"/>
      <c r="N1158" s="168"/>
      <c r="O1158" s="168"/>
      <c r="P1158" s="168"/>
      <c r="Q1158" s="168"/>
      <c r="R1158" s="168"/>
      <c r="S1158" s="168"/>
      <c r="T1158" s="168"/>
      <c r="U1158" s="168"/>
      <c r="V1158" s="168"/>
      <c r="W1158" s="168"/>
      <c r="X1158" s="168"/>
      <c r="Y1158" s="168"/>
      <c r="Z1158" s="168"/>
      <c r="AA1158" s="168"/>
      <c r="AB1158" s="168"/>
      <c r="AC1158" s="168"/>
      <c r="AD1158" s="168"/>
      <c r="AE1158" s="168"/>
      <c r="AF1158" s="168"/>
      <c r="AG1158" s="168"/>
      <c r="AH1158" s="168"/>
      <c r="AI1158" s="168"/>
      <c r="AJ1158" s="168"/>
      <c r="AK1158" s="168"/>
      <c r="AL1158" s="168"/>
      <c r="AM1158" s="168"/>
      <c r="AN1158" s="168"/>
      <c r="AO1158" s="168"/>
      <c r="AP1158" s="168"/>
      <c r="AQ1158" s="168"/>
      <c r="AR1158" s="168"/>
    </row>
  </sheetData>
  <conditionalFormatting sqref="E389:AP57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AP19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96:AP38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582:AP771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rintOptions/>
  <pageMargins bottom="0.75" footer="0.0" header="0.0" left="0.7" right="0.7" top="0.75"/>
  <pageSetup orientation="portrait"/>
  <drawing r:id="rId1"/>
</worksheet>
</file>